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comments9.xml" ContentType="application/vnd.openxmlformats-officedocument.spreadsheetml.comment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comments6.xml" ContentType="application/vnd.openxmlformats-officedocument.spreadsheetml.comments+xml"/>
  <Override PartName="/xl/comments7.xml" ContentType="application/vnd.openxmlformats-officedocument.spreadsheetml.comment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comments12.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0" yWindow="0" windowWidth="20490" windowHeight="7650" firstSheet="4" activeTab="4"/>
  </bookViews>
  <sheets>
    <sheet name="HP- KH NAM KHỐI NHÀ TRẺ" sheetId="38" r:id="rId1"/>
    <sheet name="KH NĂM 2B" sheetId="37" r:id="rId2"/>
    <sheet name="ĐG TRẺ" sheetId="45" r:id="rId3"/>
    <sheet name="CĐ10" sheetId="44" r:id="rId4"/>
    <sheet name="cđ9" sheetId="43" r:id="rId5"/>
    <sheet name="cd8" sheetId="42" r:id="rId6"/>
    <sheet name="CĐ7" sheetId="41" r:id="rId7"/>
    <sheet name="CĐ6" sheetId="40" r:id="rId8"/>
    <sheet name="CĐ 5" sheetId="36" r:id="rId9"/>
    <sheet name="CĐ 4 " sheetId="31" r:id="rId10"/>
    <sheet name="CĐ 3" sheetId="30" r:id="rId11"/>
    <sheet name="CĐ2" sheetId="29" r:id="rId12"/>
    <sheet name="CĐ1" sheetId="13" r:id="rId13"/>
    <sheet name="GV-KH NAM VA CHU DE NHA TRE" sheetId="33" r:id="rId14"/>
    <sheet name="Dự kiến CĐ" sheetId="5" r:id="rId15"/>
    <sheet name="Tổng hợp bài học" sheetId="9" r:id="rId16"/>
  </sheets>
  <definedNames>
    <definedName name="_xlnm._FilterDatabase" localSheetId="10" hidden="1">'CĐ 3'!$A$7:$CC$256</definedName>
    <definedName name="_xlnm._FilterDatabase" localSheetId="9" hidden="1">'CĐ 4 '!$A$7:$CC$256</definedName>
    <definedName name="_xlnm._FilterDatabase" localSheetId="8" hidden="1">'CĐ 5'!$A$7:$CD$260</definedName>
    <definedName name="_xlnm._FilterDatabase" localSheetId="12" hidden="1">CĐ1!$A$7:$CH$245</definedName>
    <definedName name="_xlnm._FilterDatabase" localSheetId="3" hidden="1">CĐ10!$A$7:$CK$262</definedName>
    <definedName name="_xlnm._FilterDatabase" localSheetId="11" hidden="1">CĐ2!$A$7:$CA$257</definedName>
    <definedName name="_xlnm._FilterDatabase" localSheetId="7" hidden="1">CĐ6!$A$7:$CD$260</definedName>
    <definedName name="_xlnm._FilterDatabase" localSheetId="6" hidden="1">CĐ7!$A$7:$CG$261</definedName>
    <definedName name="_xlnm._FilterDatabase" localSheetId="5" hidden="1">'cd8'!$A$7:$CG$262</definedName>
    <definedName name="_xlnm._FilterDatabase" localSheetId="4" hidden="1">cđ9!$A$7:$CG$262</definedName>
    <definedName name="_xlnm._FilterDatabase" localSheetId="2" hidden="1">'ĐG TRẺ'!$A$7:$CK$262</definedName>
    <definedName name="_xlnm._FilterDatabase" localSheetId="13" hidden="1">'GV-KH NAM VA CHU DE NHA TRE'!$A$7:$CC$252</definedName>
  </definedNames>
  <calcPr calcId="125725"/>
</workbook>
</file>

<file path=xl/calcChain.xml><?xml version="1.0" encoding="utf-8"?>
<calcChain xmlns="http://schemas.openxmlformats.org/spreadsheetml/2006/main">
  <c r="BF266" i="13"/>
  <c r="BG266"/>
  <c r="BH266"/>
  <c r="BI266"/>
  <c r="BJ266"/>
  <c r="BK266"/>
  <c r="BL266"/>
  <c r="BM266"/>
  <c r="BN266"/>
  <c r="BO266"/>
  <c r="BP266"/>
  <c r="BQ266"/>
  <c r="BR266"/>
  <c r="BS266"/>
  <c r="BT266"/>
  <c r="BU266"/>
  <c r="BV266"/>
  <c r="BW266"/>
  <c r="BX266"/>
  <c r="BY266"/>
  <c r="BZ266"/>
  <c r="BF265"/>
  <c r="BG265"/>
  <c r="BH265"/>
  <c r="BI265"/>
  <c r="BJ265"/>
  <c r="BK265"/>
  <c r="BL265"/>
  <c r="BM265"/>
  <c r="BN265"/>
  <c r="BO265"/>
  <c r="BP265"/>
  <c r="BQ265"/>
  <c r="BR265"/>
  <c r="BS265"/>
  <c r="BT265"/>
  <c r="BU265"/>
  <c r="BV265"/>
  <c r="BW265"/>
  <c r="BX265"/>
  <c r="BY265"/>
  <c r="BZ265"/>
  <c r="BF264"/>
  <c r="BG264"/>
  <c r="BH264"/>
  <c r="BI264"/>
  <c r="BJ264"/>
  <c r="BK264"/>
  <c r="BL264"/>
  <c r="BM264"/>
  <c r="BN264"/>
  <c r="BO264"/>
  <c r="BP264"/>
  <c r="BQ264"/>
  <c r="BR264"/>
  <c r="BS264"/>
  <c r="BT264"/>
  <c r="BU264"/>
  <c r="BV264"/>
  <c r="BW264"/>
  <c r="BX264"/>
  <c r="BY264"/>
  <c r="BZ264"/>
  <c r="BF263"/>
  <c r="BG263"/>
  <c r="BH263"/>
  <c r="BI263"/>
  <c r="BJ263"/>
  <c r="BK263"/>
  <c r="BL263"/>
  <c r="BM263"/>
  <c r="BN263"/>
  <c r="BO263"/>
  <c r="BP263"/>
  <c r="BQ263"/>
  <c r="BR263"/>
  <c r="BS263"/>
  <c r="BT263"/>
  <c r="BU263"/>
  <c r="BV263"/>
  <c r="BW263"/>
  <c r="BX263"/>
  <c r="BY263"/>
  <c r="BZ263"/>
  <c r="BF262"/>
  <c r="BG262"/>
  <c r="BH262"/>
  <c r="BI262"/>
  <c r="BJ262"/>
  <c r="BK262"/>
  <c r="BL262"/>
  <c r="BM262"/>
  <c r="BN262"/>
  <c r="BO262"/>
  <c r="BP262"/>
  <c r="BQ262"/>
  <c r="BR262"/>
  <c r="BS262"/>
  <c r="BT262"/>
  <c r="BU262"/>
  <c r="BV262"/>
  <c r="BW262"/>
  <c r="BX262"/>
  <c r="BY262"/>
  <c r="BZ262"/>
  <c r="V251" l="1"/>
  <c r="W251"/>
  <c r="X251"/>
  <c r="K50" i="9"/>
  <c r="J50"/>
  <c r="I50"/>
  <c r="H50"/>
  <c r="G50"/>
  <c r="F50"/>
  <c r="E50"/>
  <c r="D50"/>
  <c r="C50"/>
  <c r="AO6" i="33"/>
  <c r="AN6"/>
  <c r="AM6"/>
  <c r="CG5"/>
  <c r="O251"/>
  <c r="O250"/>
  <c r="O249"/>
  <c r="O248"/>
  <c r="O6"/>
  <c r="L50" i="9" l="1"/>
  <c r="O247" i="33"/>
  <c r="E33" i="5"/>
  <c r="BD276" i="44"/>
  <c r="BD275"/>
  <c r="BD274"/>
  <c r="BD273"/>
  <c r="BD265"/>
  <c r="BD266"/>
  <c r="BD267"/>
  <c r="BD268"/>
  <c r="BD269"/>
  <c r="BD270"/>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D264" l="1"/>
  <c r="BR353" i="45" l="1"/>
  <c r="BR352"/>
  <c r="CC351"/>
  <c r="CB351"/>
  <c r="CA351"/>
  <c r="BZ351"/>
  <c r="BY351"/>
  <c r="BX351"/>
  <c r="BW351"/>
  <c r="BV351"/>
  <c r="BU351"/>
  <c r="BT351"/>
  <c r="BS351"/>
  <c r="BR351"/>
  <c r="BQ351"/>
  <c r="BP351"/>
  <c r="BO351"/>
  <c r="BN351"/>
  <c r="BM351"/>
  <c r="BL351"/>
  <c r="BK351"/>
  <c r="BJ351"/>
  <c r="BI351"/>
  <c r="BH351"/>
  <c r="BG351"/>
  <c r="BF351"/>
  <c r="CC350"/>
  <c r="CB350"/>
  <c r="CA350"/>
  <c r="BZ350"/>
  <c r="BY350"/>
  <c r="BX350"/>
  <c r="BW350"/>
  <c r="BV350"/>
  <c r="BU350"/>
  <c r="BT350"/>
  <c r="BS350"/>
  <c r="BR350"/>
  <c r="BQ350"/>
  <c r="BP350"/>
  <c r="BO350"/>
  <c r="BN350"/>
  <c r="BM350"/>
  <c r="BL350"/>
  <c r="BK350"/>
  <c r="BJ350"/>
  <c r="BI350"/>
  <c r="BH350"/>
  <c r="BG350"/>
  <c r="BF350"/>
  <c r="CC349"/>
  <c r="CB349"/>
  <c r="CA349"/>
  <c r="BZ349"/>
  <c r="BY349"/>
  <c r="BX349"/>
  <c r="BW349"/>
  <c r="BV349"/>
  <c r="BV352" s="1"/>
  <c r="BV353" s="1"/>
  <c r="BU349"/>
  <c r="BT349"/>
  <c r="BS349"/>
  <c r="BR349"/>
  <c r="BQ349"/>
  <c r="BP349"/>
  <c r="BO349"/>
  <c r="BN349"/>
  <c r="BM349"/>
  <c r="BL349"/>
  <c r="BK349"/>
  <c r="BJ349"/>
  <c r="BJ352" s="1"/>
  <c r="BJ353" s="1"/>
  <c r="BI349"/>
  <c r="BI352" s="1"/>
  <c r="BI353" s="1"/>
  <c r="BH349"/>
  <c r="BH352" s="1"/>
  <c r="BH353" s="1"/>
  <c r="BG349"/>
  <c r="BG352" s="1"/>
  <c r="BG353" s="1"/>
  <c r="BF349"/>
  <c r="BF352" s="1"/>
  <c r="BF353" s="1"/>
  <c r="CC346"/>
  <c r="CB346"/>
  <c r="CA346"/>
  <c r="BZ346"/>
  <c r="BY346"/>
  <c r="BX346"/>
  <c r="BW346"/>
  <c r="BV346"/>
  <c r="BU346"/>
  <c r="BT346"/>
  <c r="BS346"/>
  <c r="BR346"/>
  <c r="BQ346"/>
  <c r="BP346"/>
  <c r="BO346"/>
  <c r="BN346"/>
  <c r="BM346"/>
  <c r="BL346"/>
  <c r="BK346"/>
  <c r="BJ346"/>
  <c r="BI346"/>
  <c r="BH346"/>
  <c r="BG346"/>
  <c r="BF346"/>
  <c r="CC345"/>
  <c r="CB345"/>
  <c r="CA345"/>
  <c r="BZ345"/>
  <c r="BY345"/>
  <c r="BX345"/>
  <c r="BW345"/>
  <c r="BV345"/>
  <c r="BU345"/>
  <c r="BT345"/>
  <c r="BS345"/>
  <c r="BR345"/>
  <c r="BQ345"/>
  <c r="BP345"/>
  <c r="BO345"/>
  <c r="BN345"/>
  <c r="BM345"/>
  <c r="BL345"/>
  <c r="BK345"/>
  <c r="BJ345"/>
  <c r="BI345"/>
  <c r="BH345"/>
  <c r="BG345"/>
  <c r="BF345"/>
  <c r="CC344"/>
  <c r="CC347" s="1"/>
  <c r="CC348" s="1"/>
  <c r="CB344"/>
  <c r="CB347" s="1"/>
  <c r="CB348" s="1"/>
  <c r="CA344"/>
  <c r="CA347" s="1"/>
  <c r="CA348" s="1"/>
  <c r="BZ344"/>
  <c r="BZ347" s="1"/>
  <c r="BZ348" s="1"/>
  <c r="BY344"/>
  <c r="BY347" s="1"/>
  <c r="BY348" s="1"/>
  <c r="BX344"/>
  <c r="BX347" s="1"/>
  <c r="BX348" s="1"/>
  <c r="BW344"/>
  <c r="BW347" s="1"/>
  <c r="BW348" s="1"/>
  <c r="BV344"/>
  <c r="BV347" s="1"/>
  <c r="BV348" s="1"/>
  <c r="BU344"/>
  <c r="BU347" s="1"/>
  <c r="BU348" s="1"/>
  <c r="BT344"/>
  <c r="BT347" s="1"/>
  <c r="BT348" s="1"/>
  <c r="BS344"/>
  <c r="BS347" s="1"/>
  <c r="BS348" s="1"/>
  <c r="BR344"/>
  <c r="BR347" s="1"/>
  <c r="BR348" s="1"/>
  <c r="BQ344"/>
  <c r="BQ347" s="1"/>
  <c r="BQ348" s="1"/>
  <c r="BP344"/>
  <c r="BP347" s="1"/>
  <c r="BP348" s="1"/>
  <c r="BO344"/>
  <c r="BO347" s="1"/>
  <c r="BO348" s="1"/>
  <c r="BN344"/>
  <c r="BN347" s="1"/>
  <c r="BN348" s="1"/>
  <c r="BM344"/>
  <c r="BM347" s="1"/>
  <c r="BM348" s="1"/>
  <c r="BL344"/>
  <c r="BL347" s="1"/>
  <c r="BL348" s="1"/>
  <c r="BK344"/>
  <c r="BK347" s="1"/>
  <c r="BK348" s="1"/>
  <c r="BJ344"/>
  <c r="BJ347" s="1"/>
  <c r="BJ348" s="1"/>
  <c r="BI344"/>
  <c r="BI347" s="1"/>
  <c r="BI348" s="1"/>
  <c r="BH344"/>
  <c r="BH347" s="1"/>
  <c r="BH348" s="1"/>
  <c r="BG344"/>
  <c r="BG347" s="1"/>
  <c r="BG348" s="1"/>
  <c r="BF344"/>
  <c r="BF347" s="1"/>
  <c r="BF348" s="1"/>
  <c r="CC341"/>
  <c r="CB341"/>
  <c r="CA341"/>
  <c r="BZ341"/>
  <c r="BY341"/>
  <c r="BX341"/>
  <c r="BW341"/>
  <c r="BV341"/>
  <c r="BU341"/>
  <c r="BT341"/>
  <c r="BS341"/>
  <c r="BR341"/>
  <c r="BQ341"/>
  <c r="BP341"/>
  <c r="BO341"/>
  <c r="BN341"/>
  <c r="BM341"/>
  <c r="BL341"/>
  <c r="BK341"/>
  <c r="BJ341"/>
  <c r="BI341"/>
  <c r="BH341"/>
  <c r="BG341"/>
  <c r="BF341"/>
  <c r="CC340"/>
  <c r="CB340"/>
  <c r="CA340"/>
  <c r="BZ340"/>
  <c r="BY340"/>
  <c r="BX340"/>
  <c r="BW340"/>
  <c r="BV340"/>
  <c r="BU340"/>
  <c r="BT340"/>
  <c r="BS340"/>
  <c r="BR340"/>
  <c r="BQ340"/>
  <c r="BP340"/>
  <c r="BO340"/>
  <c r="BN340"/>
  <c r="BM340"/>
  <c r="BL340"/>
  <c r="BK340"/>
  <c r="BJ340"/>
  <c r="BI340"/>
  <c r="BH340"/>
  <c r="BG340"/>
  <c r="BF340"/>
  <c r="CC339"/>
  <c r="CC342" s="1"/>
  <c r="CC343" s="1"/>
  <c r="CB339"/>
  <c r="CB342" s="1"/>
  <c r="CB343" s="1"/>
  <c r="CA339"/>
  <c r="CA342" s="1"/>
  <c r="CA343" s="1"/>
  <c r="BZ339"/>
  <c r="BZ342" s="1"/>
  <c r="BZ343" s="1"/>
  <c r="BY339"/>
  <c r="BY342" s="1"/>
  <c r="BY343" s="1"/>
  <c r="BX339"/>
  <c r="BX342" s="1"/>
  <c r="BX343" s="1"/>
  <c r="BW339"/>
  <c r="BW342" s="1"/>
  <c r="BW343" s="1"/>
  <c r="BV339"/>
  <c r="BV342" s="1"/>
  <c r="BV343" s="1"/>
  <c r="BU339"/>
  <c r="BU342" s="1"/>
  <c r="BU343" s="1"/>
  <c r="BT339"/>
  <c r="BT342" s="1"/>
  <c r="BT343" s="1"/>
  <c r="BS339"/>
  <c r="BS342" s="1"/>
  <c r="BS343" s="1"/>
  <c r="BR339"/>
  <c r="BR342" s="1"/>
  <c r="BR343" s="1"/>
  <c r="BQ339"/>
  <c r="BQ342" s="1"/>
  <c r="BQ343" s="1"/>
  <c r="BP339"/>
  <c r="BP342" s="1"/>
  <c r="BP343" s="1"/>
  <c r="BO339"/>
  <c r="BO342" s="1"/>
  <c r="BO343" s="1"/>
  <c r="BN339"/>
  <c r="BN342" s="1"/>
  <c r="BN343" s="1"/>
  <c r="BM339"/>
  <c r="BM342" s="1"/>
  <c r="BM343" s="1"/>
  <c r="BL339"/>
  <c r="BL342" s="1"/>
  <c r="BL343" s="1"/>
  <c r="BK339"/>
  <c r="BK342" s="1"/>
  <c r="BK343" s="1"/>
  <c r="BJ339"/>
  <c r="BJ342" s="1"/>
  <c r="BJ343" s="1"/>
  <c r="BI339"/>
  <c r="BI342" s="1"/>
  <c r="BI343" s="1"/>
  <c r="BH339"/>
  <c r="BH342" s="1"/>
  <c r="BH343" s="1"/>
  <c r="BG339"/>
  <c r="BG342" s="1"/>
  <c r="BG343" s="1"/>
  <c r="BF339"/>
  <c r="BF342" s="1"/>
  <c r="BF343" s="1"/>
  <c r="CC336"/>
  <c r="CB336"/>
  <c r="CA336"/>
  <c r="BZ336"/>
  <c r="BY336"/>
  <c r="BX336"/>
  <c r="BW336"/>
  <c r="BV336"/>
  <c r="BU336"/>
  <c r="BT336"/>
  <c r="BS336"/>
  <c r="BR336"/>
  <c r="BQ336"/>
  <c r="BP336"/>
  <c r="BO336"/>
  <c r="BN336"/>
  <c r="BM336"/>
  <c r="BL336"/>
  <c r="BK336"/>
  <c r="BJ336"/>
  <c r="BI336"/>
  <c r="BH336"/>
  <c r="BG336"/>
  <c r="BF336"/>
  <c r="CC335"/>
  <c r="CB335"/>
  <c r="CA335"/>
  <c r="BZ335"/>
  <c r="BY335"/>
  <c r="BX335"/>
  <c r="BW335"/>
  <c r="BV335"/>
  <c r="BU335"/>
  <c r="BT335"/>
  <c r="BS335"/>
  <c r="BR335"/>
  <c r="BQ335"/>
  <c r="BP335"/>
  <c r="BO335"/>
  <c r="BN335"/>
  <c r="BM335"/>
  <c r="BL335"/>
  <c r="BK335"/>
  <c r="BJ335"/>
  <c r="BI335"/>
  <c r="BH335"/>
  <c r="BG335"/>
  <c r="BF335"/>
  <c r="CC334"/>
  <c r="CC337" s="1"/>
  <c r="CC338" s="1"/>
  <c r="CB334"/>
  <c r="CB337" s="1"/>
  <c r="CB338" s="1"/>
  <c r="CA334"/>
  <c r="CA337" s="1"/>
  <c r="CA338" s="1"/>
  <c r="BZ334"/>
  <c r="BZ337" s="1"/>
  <c r="BZ338" s="1"/>
  <c r="BY334"/>
  <c r="BY337" s="1"/>
  <c r="BY338" s="1"/>
  <c r="BX334"/>
  <c r="BX337" s="1"/>
  <c r="BX338" s="1"/>
  <c r="BW334"/>
  <c r="BW337" s="1"/>
  <c r="BW338" s="1"/>
  <c r="BV334"/>
  <c r="BV337" s="1"/>
  <c r="BV338" s="1"/>
  <c r="BU334"/>
  <c r="BU337" s="1"/>
  <c r="BU338" s="1"/>
  <c r="BT334"/>
  <c r="BT337" s="1"/>
  <c r="BT338" s="1"/>
  <c r="BS334"/>
  <c r="BS337" s="1"/>
  <c r="BS338" s="1"/>
  <c r="BR334"/>
  <c r="BR337" s="1"/>
  <c r="BR338" s="1"/>
  <c r="BQ334"/>
  <c r="BQ337" s="1"/>
  <c r="BQ338" s="1"/>
  <c r="BP334"/>
  <c r="BP337" s="1"/>
  <c r="BP338" s="1"/>
  <c r="BO334"/>
  <c r="BO337" s="1"/>
  <c r="BO338" s="1"/>
  <c r="BN334"/>
  <c r="BN337" s="1"/>
  <c r="BN338" s="1"/>
  <c r="BM334"/>
  <c r="BM337" s="1"/>
  <c r="BM338" s="1"/>
  <c r="BL334"/>
  <c r="BL337" s="1"/>
  <c r="BL338" s="1"/>
  <c r="BK334"/>
  <c r="BK337" s="1"/>
  <c r="BK338" s="1"/>
  <c r="BJ334"/>
  <c r="BJ337" s="1"/>
  <c r="BJ338" s="1"/>
  <c r="BI334"/>
  <c r="BI337" s="1"/>
  <c r="BI338" s="1"/>
  <c r="BH334"/>
  <c r="BH337" s="1"/>
  <c r="BH338" s="1"/>
  <c r="BG334"/>
  <c r="BG337" s="1"/>
  <c r="BG338" s="1"/>
  <c r="BF334"/>
  <c r="BF337" s="1"/>
  <c r="BF338" s="1"/>
  <c r="CC331"/>
  <c r="CB331"/>
  <c r="CA331"/>
  <c r="BZ331"/>
  <c r="BY331"/>
  <c r="BX331"/>
  <c r="BW331"/>
  <c r="BV331"/>
  <c r="BU331"/>
  <c r="BT331"/>
  <c r="BS331"/>
  <c r="BR331"/>
  <c r="BQ331"/>
  <c r="BQ356" s="1"/>
  <c r="BP331"/>
  <c r="BP356" s="1"/>
  <c r="BO331"/>
  <c r="BO356" s="1"/>
  <c r="BN331"/>
  <c r="BN356" s="1"/>
  <c r="BM331"/>
  <c r="BM356" s="1"/>
  <c r="BL331"/>
  <c r="BL356" s="1"/>
  <c r="BK331"/>
  <c r="BK356" s="1"/>
  <c r="BJ331"/>
  <c r="BJ356" s="1"/>
  <c r="BI331"/>
  <c r="BI356" s="1"/>
  <c r="BH331"/>
  <c r="BH356" s="1"/>
  <c r="BG331"/>
  <c r="BG356" s="1"/>
  <c r="BF331"/>
  <c r="BF356" s="1"/>
  <c r="CC330"/>
  <c r="CC355" s="1"/>
  <c r="CB330"/>
  <c r="CB355" s="1"/>
  <c r="CA330"/>
  <c r="CA355" s="1"/>
  <c r="BZ330"/>
  <c r="BZ355" s="1"/>
  <c r="BY330"/>
  <c r="BY355" s="1"/>
  <c r="BX330"/>
  <c r="BX355" s="1"/>
  <c r="BW330"/>
  <c r="BW355" s="1"/>
  <c r="BV330"/>
  <c r="BV355" s="1"/>
  <c r="BU330"/>
  <c r="BU355" s="1"/>
  <c r="BT330"/>
  <c r="BT355" s="1"/>
  <c r="BS330"/>
  <c r="BS355" s="1"/>
  <c r="BR330"/>
  <c r="BR355" s="1"/>
  <c r="BQ330"/>
  <c r="BQ355" s="1"/>
  <c r="BP330"/>
  <c r="BP355" s="1"/>
  <c r="BO330"/>
  <c r="BO355" s="1"/>
  <c r="BN330"/>
  <c r="BN355" s="1"/>
  <c r="BM330"/>
  <c r="BM355" s="1"/>
  <c r="BL330"/>
  <c r="BL355" s="1"/>
  <c r="BK330"/>
  <c r="BK355" s="1"/>
  <c r="BJ330"/>
  <c r="BJ355" s="1"/>
  <c r="BI330"/>
  <c r="BI355" s="1"/>
  <c r="BH330"/>
  <c r="BH355" s="1"/>
  <c r="BG330"/>
  <c r="BG355" s="1"/>
  <c r="BF330"/>
  <c r="BF355" s="1"/>
  <c r="CC329"/>
  <c r="CC354" s="1"/>
  <c r="CC357" s="1"/>
  <c r="CC358" s="1"/>
  <c r="CB329"/>
  <c r="CB354" s="1"/>
  <c r="CB357" s="1"/>
  <c r="CB358" s="1"/>
  <c r="CA329"/>
  <c r="CA354" s="1"/>
  <c r="CA357" s="1"/>
  <c r="CA358" s="1"/>
  <c r="BZ329"/>
  <c r="BZ354" s="1"/>
  <c r="BZ357" s="1"/>
  <c r="BZ358" s="1"/>
  <c r="BY329"/>
  <c r="BY354" s="1"/>
  <c r="BY357" s="1"/>
  <c r="BY358" s="1"/>
  <c r="BX329"/>
  <c r="BX354" s="1"/>
  <c r="BX357" s="1"/>
  <c r="BX358" s="1"/>
  <c r="BW329"/>
  <c r="BW354" s="1"/>
  <c r="BW357" s="1"/>
  <c r="BW358" s="1"/>
  <c r="BV329"/>
  <c r="BV354" s="1"/>
  <c r="BV357" s="1"/>
  <c r="BV358" s="1"/>
  <c r="BU329"/>
  <c r="BU354" s="1"/>
  <c r="BU357" s="1"/>
  <c r="BU358" s="1"/>
  <c r="BT329"/>
  <c r="BT354" s="1"/>
  <c r="BT357" s="1"/>
  <c r="BT358" s="1"/>
  <c r="BS329"/>
  <c r="BS354" s="1"/>
  <c r="BS357" s="1"/>
  <c r="BS358" s="1"/>
  <c r="BR329"/>
  <c r="BR354" s="1"/>
  <c r="BR357" s="1"/>
  <c r="BR358" s="1"/>
  <c r="BQ329"/>
  <c r="BQ354" s="1"/>
  <c r="BQ357" s="1"/>
  <c r="BQ358" s="1"/>
  <c r="BP329"/>
  <c r="BP354" s="1"/>
  <c r="BP357" s="1"/>
  <c r="BP358" s="1"/>
  <c r="BO329"/>
  <c r="BO354" s="1"/>
  <c r="BO357" s="1"/>
  <c r="BO358" s="1"/>
  <c r="BN329"/>
  <c r="BN354" s="1"/>
  <c r="BN357" s="1"/>
  <c r="BN358" s="1"/>
  <c r="BM329"/>
  <c r="BM354" s="1"/>
  <c r="BM357" s="1"/>
  <c r="BM358" s="1"/>
  <c r="BL329"/>
  <c r="BL354" s="1"/>
  <c r="BL357" s="1"/>
  <c r="BL358" s="1"/>
  <c r="BK329"/>
  <c r="BK354" s="1"/>
  <c r="BK357" s="1"/>
  <c r="BK358" s="1"/>
  <c r="BJ329"/>
  <c r="BJ354" s="1"/>
  <c r="BJ357" s="1"/>
  <c r="BJ358" s="1"/>
  <c r="BI329"/>
  <c r="BI354" s="1"/>
  <c r="BI357" s="1"/>
  <c r="BI358" s="1"/>
  <c r="BH329"/>
  <c r="BH354" s="1"/>
  <c r="BH357" s="1"/>
  <c r="BH358" s="1"/>
  <c r="BG329"/>
  <c r="BG354" s="1"/>
  <c r="BG357" s="1"/>
  <c r="BG358" s="1"/>
  <c r="BF329"/>
  <c r="BF354" s="1"/>
  <c r="BF357" s="1"/>
  <c r="BF358" s="1"/>
  <c r="CC326"/>
  <c r="CB326"/>
  <c r="CA326"/>
  <c r="BZ326"/>
  <c r="BY326"/>
  <c r="BX326"/>
  <c r="BW326"/>
  <c r="BV326"/>
  <c r="BU326"/>
  <c r="BT326"/>
  <c r="BS326"/>
  <c r="BR326"/>
  <c r="BQ326"/>
  <c r="BP326"/>
  <c r="BO326"/>
  <c r="BN326"/>
  <c r="BM326"/>
  <c r="BL326"/>
  <c r="BK326"/>
  <c r="BJ326"/>
  <c r="BI326"/>
  <c r="BH326"/>
  <c r="BG326"/>
  <c r="BF326"/>
  <c r="CC325"/>
  <c r="CB325"/>
  <c r="CA325"/>
  <c r="BZ325"/>
  <c r="BY325"/>
  <c r="BX325"/>
  <c r="BW325"/>
  <c r="BV325"/>
  <c r="BU325"/>
  <c r="BT325"/>
  <c r="BS325"/>
  <c r="BR325"/>
  <c r="BQ325"/>
  <c r="BP325"/>
  <c r="BO325"/>
  <c r="BN325"/>
  <c r="BM325"/>
  <c r="BL325"/>
  <c r="BK325"/>
  <c r="BJ325"/>
  <c r="BI325"/>
  <c r="BH325"/>
  <c r="BG325"/>
  <c r="BF325"/>
  <c r="CC324"/>
  <c r="CC327" s="1"/>
  <c r="CC328" s="1"/>
  <c r="CB324"/>
  <c r="CB327" s="1"/>
  <c r="CB328" s="1"/>
  <c r="CA324"/>
  <c r="CA327" s="1"/>
  <c r="CA328" s="1"/>
  <c r="BZ324"/>
  <c r="BZ327" s="1"/>
  <c r="BZ328" s="1"/>
  <c r="BY324"/>
  <c r="BY327" s="1"/>
  <c r="BY328" s="1"/>
  <c r="BX324"/>
  <c r="BX327" s="1"/>
  <c r="BX328" s="1"/>
  <c r="BW324"/>
  <c r="BW327" s="1"/>
  <c r="BW328" s="1"/>
  <c r="BV324"/>
  <c r="BV327" s="1"/>
  <c r="BV328" s="1"/>
  <c r="BU324"/>
  <c r="BU327" s="1"/>
  <c r="BU328" s="1"/>
  <c r="BT324"/>
  <c r="BT327" s="1"/>
  <c r="BT328" s="1"/>
  <c r="BS324"/>
  <c r="BS327" s="1"/>
  <c r="BS328" s="1"/>
  <c r="BR324"/>
  <c r="BR327" s="1"/>
  <c r="BR328" s="1"/>
  <c r="BQ324"/>
  <c r="BQ327" s="1"/>
  <c r="BQ328" s="1"/>
  <c r="BP324"/>
  <c r="BP327" s="1"/>
  <c r="BP328" s="1"/>
  <c r="BO324"/>
  <c r="BO327" s="1"/>
  <c r="BO328" s="1"/>
  <c r="BN324"/>
  <c r="BN327" s="1"/>
  <c r="BN328" s="1"/>
  <c r="BM324"/>
  <c r="BM327" s="1"/>
  <c r="BM328" s="1"/>
  <c r="BL324"/>
  <c r="BL327" s="1"/>
  <c r="BL328" s="1"/>
  <c r="BK324"/>
  <c r="BK327" s="1"/>
  <c r="BK328" s="1"/>
  <c r="BJ324"/>
  <c r="BJ327" s="1"/>
  <c r="BJ328" s="1"/>
  <c r="BI324"/>
  <c r="BI327" s="1"/>
  <c r="BI328" s="1"/>
  <c r="BH324"/>
  <c r="BH327" s="1"/>
  <c r="BH328" s="1"/>
  <c r="BG324"/>
  <c r="BG327" s="1"/>
  <c r="BG328" s="1"/>
  <c r="BF324"/>
  <c r="BF327" s="1"/>
  <c r="BF328" s="1"/>
  <c r="BE324"/>
  <c r="BD324"/>
  <c r="BC324"/>
  <c r="BB324"/>
  <c r="BA324"/>
  <c r="AZ324"/>
  <c r="AY324"/>
  <c r="AX324"/>
  <c r="AW324"/>
  <c r="AV324"/>
  <c r="AU324"/>
  <c r="AT324"/>
  <c r="AS324"/>
  <c r="AR324"/>
  <c r="AQ324"/>
  <c r="AP324"/>
  <c r="AO324"/>
  <c r="AN324"/>
  <c r="AM324"/>
  <c r="AL324"/>
  <c r="AK324"/>
  <c r="AJ324"/>
  <c r="AI324"/>
  <c r="AH324"/>
  <c r="AG324"/>
  <c r="AF324"/>
  <c r="AE324"/>
  <c r="AD324"/>
  <c r="AC324"/>
  <c r="AB324"/>
  <c r="AA324"/>
  <c r="Z324"/>
  <c r="Y324"/>
  <c r="X324"/>
  <c r="W324"/>
  <c r="V324"/>
  <c r="T324"/>
  <c r="S324"/>
  <c r="R324"/>
  <c r="Q324"/>
  <c r="P324"/>
  <c r="O324"/>
  <c r="N324"/>
  <c r="M324"/>
  <c r="L324"/>
  <c r="K324"/>
  <c r="J324"/>
  <c r="I324"/>
  <c r="H324"/>
  <c r="G324"/>
  <c r="F324"/>
  <c r="E324"/>
  <c r="D324"/>
  <c r="CC321"/>
  <c r="CB321"/>
  <c r="CA321"/>
  <c r="BZ321"/>
  <c r="BY321"/>
  <c r="BX321"/>
  <c r="BW321"/>
  <c r="BV321"/>
  <c r="BU321"/>
  <c r="BT321"/>
  <c r="BS321"/>
  <c r="BR321"/>
  <c r="BQ321"/>
  <c r="BP321"/>
  <c r="BO321"/>
  <c r="BN321"/>
  <c r="BM321"/>
  <c r="BL321"/>
  <c r="BK321"/>
  <c r="BJ321"/>
  <c r="BI321"/>
  <c r="BH321"/>
  <c r="BG321"/>
  <c r="BF321"/>
  <c r="CC320"/>
  <c r="CB320"/>
  <c r="CA320"/>
  <c r="BZ320"/>
  <c r="BY320"/>
  <c r="BX320"/>
  <c r="BW320"/>
  <c r="BV320"/>
  <c r="BU320"/>
  <c r="BT320"/>
  <c r="BS320"/>
  <c r="BR320"/>
  <c r="BQ320"/>
  <c r="BP320"/>
  <c r="BO320"/>
  <c r="BN320"/>
  <c r="BM320"/>
  <c r="BL320"/>
  <c r="BK320"/>
  <c r="BJ320"/>
  <c r="BI320"/>
  <c r="BH320"/>
  <c r="BG320"/>
  <c r="BF320"/>
  <c r="CC319"/>
  <c r="CC322" s="1"/>
  <c r="CC323" s="1"/>
  <c r="CB319"/>
  <c r="CB322" s="1"/>
  <c r="CB323" s="1"/>
  <c r="CA319"/>
  <c r="CA322" s="1"/>
  <c r="CA323" s="1"/>
  <c r="BZ319"/>
  <c r="BZ322" s="1"/>
  <c r="BZ323" s="1"/>
  <c r="BY319"/>
  <c r="BY322" s="1"/>
  <c r="BY323" s="1"/>
  <c r="BX319"/>
  <c r="BX322" s="1"/>
  <c r="BX323" s="1"/>
  <c r="BW319"/>
  <c r="BW322" s="1"/>
  <c r="BW323" s="1"/>
  <c r="BV319"/>
  <c r="BV322" s="1"/>
  <c r="BV323" s="1"/>
  <c r="BU319"/>
  <c r="BU322" s="1"/>
  <c r="BU323" s="1"/>
  <c r="BT319"/>
  <c r="BT322" s="1"/>
  <c r="BT323" s="1"/>
  <c r="BS319"/>
  <c r="BS322" s="1"/>
  <c r="BS323" s="1"/>
  <c r="BR319"/>
  <c r="BR322" s="1"/>
  <c r="BR323" s="1"/>
  <c r="BQ319"/>
  <c r="BQ322" s="1"/>
  <c r="BQ323" s="1"/>
  <c r="BP319"/>
  <c r="BP322" s="1"/>
  <c r="BP323" s="1"/>
  <c r="BO319"/>
  <c r="BO322" s="1"/>
  <c r="BO323" s="1"/>
  <c r="BN319"/>
  <c r="BN322" s="1"/>
  <c r="BN323" s="1"/>
  <c r="BM319"/>
  <c r="BM322" s="1"/>
  <c r="BM323" s="1"/>
  <c r="BL319"/>
  <c r="BL322" s="1"/>
  <c r="BL323" s="1"/>
  <c r="BK319"/>
  <c r="BK322" s="1"/>
  <c r="BK323" s="1"/>
  <c r="BJ319"/>
  <c r="BJ322" s="1"/>
  <c r="BJ323" s="1"/>
  <c r="BI319"/>
  <c r="BI322" s="1"/>
  <c r="BI323" s="1"/>
  <c r="BH319"/>
  <c r="BH322" s="1"/>
  <c r="BH323" s="1"/>
  <c r="BG319"/>
  <c r="BG322" s="1"/>
  <c r="BG323" s="1"/>
  <c r="BF319"/>
  <c r="BF322" s="1"/>
  <c r="BF323" s="1"/>
  <c r="CC316"/>
  <c r="CB316"/>
  <c r="CA316"/>
  <c r="BZ316"/>
  <c r="BY316"/>
  <c r="BX316"/>
  <c r="BW316"/>
  <c r="BV316"/>
  <c r="BU316"/>
  <c r="BT316"/>
  <c r="BS316"/>
  <c r="BR316"/>
  <c r="BQ316"/>
  <c r="BP316"/>
  <c r="BO316"/>
  <c r="BN316"/>
  <c r="BM316"/>
  <c r="BL316"/>
  <c r="BK316"/>
  <c r="BJ316"/>
  <c r="BI316"/>
  <c r="BH316"/>
  <c r="BG316"/>
  <c r="BF316"/>
  <c r="CC315"/>
  <c r="CB315"/>
  <c r="CA315"/>
  <c r="BZ315"/>
  <c r="BY315"/>
  <c r="BX315"/>
  <c r="BW315"/>
  <c r="BV315"/>
  <c r="BU315"/>
  <c r="BT315"/>
  <c r="BS315"/>
  <c r="BR315"/>
  <c r="BQ315"/>
  <c r="BP315"/>
  <c r="BO315"/>
  <c r="BN315"/>
  <c r="BM315"/>
  <c r="BL315"/>
  <c r="BK315"/>
  <c r="BJ315"/>
  <c r="BI315"/>
  <c r="BH315"/>
  <c r="BG315"/>
  <c r="BF315"/>
  <c r="CC314"/>
  <c r="CC317" s="1"/>
  <c r="CC318" s="1"/>
  <c r="CB314"/>
  <c r="CB317" s="1"/>
  <c r="CB318" s="1"/>
  <c r="CA314"/>
  <c r="CA317" s="1"/>
  <c r="CA318" s="1"/>
  <c r="BZ314"/>
  <c r="BZ317" s="1"/>
  <c r="BZ318" s="1"/>
  <c r="BY314"/>
  <c r="BY317" s="1"/>
  <c r="BY318" s="1"/>
  <c r="BX314"/>
  <c r="BX317" s="1"/>
  <c r="BX318" s="1"/>
  <c r="BW314"/>
  <c r="BW317" s="1"/>
  <c r="BW318" s="1"/>
  <c r="BV314"/>
  <c r="BV317" s="1"/>
  <c r="BV318" s="1"/>
  <c r="BU314"/>
  <c r="BU317" s="1"/>
  <c r="BU318" s="1"/>
  <c r="BT314"/>
  <c r="BT317" s="1"/>
  <c r="BT318" s="1"/>
  <c r="BS314"/>
  <c r="BS317" s="1"/>
  <c r="BS318" s="1"/>
  <c r="BR314"/>
  <c r="BR317" s="1"/>
  <c r="BR318" s="1"/>
  <c r="BQ314"/>
  <c r="BQ317" s="1"/>
  <c r="BQ318" s="1"/>
  <c r="BP314"/>
  <c r="BP317" s="1"/>
  <c r="BP318" s="1"/>
  <c r="BO314"/>
  <c r="BO317" s="1"/>
  <c r="BO318" s="1"/>
  <c r="BN314"/>
  <c r="BN317" s="1"/>
  <c r="BN318" s="1"/>
  <c r="BM314"/>
  <c r="BM317" s="1"/>
  <c r="BM318" s="1"/>
  <c r="BL314"/>
  <c r="BL317" s="1"/>
  <c r="BL318" s="1"/>
  <c r="BK314"/>
  <c r="BK317" s="1"/>
  <c r="BK318" s="1"/>
  <c r="BJ314"/>
  <c r="BJ317" s="1"/>
  <c r="BJ318" s="1"/>
  <c r="BI314"/>
  <c r="BI317" s="1"/>
  <c r="BI318" s="1"/>
  <c r="BH314"/>
  <c r="BH317" s="1"/>
  <c r="BH318" s="1"/>
  <c r="BG314"/>
  <c r="BG317" s="1"/>
  <c r="BG318" s="1"/>
  <c r="BF314"/>
  <c r="BF317" s="1"/>
  <c r="BF318" s="1"/>
  <c r="CC311"/>
  <c r="CB311"/>
  <c r="CA311"/>
  <c r="BZ311"/>
  <c r="BY311"/>
  <c r="BX311"/>
  <c r="BW311"/>
  <c r="BV311"/>
  <c r="BU311"/>
  <c r="BT311"/>
  <c r="BS311"/>
  <c r="BR311"/>
  <c r="BQ311"/>
  <c r="BP311"/>
  <c r="BO311"/>
  <c r="BN311"/>
  <c r="BM311"/>
  <c r="BL311"/>
  <c r="BK311"/>
  <c r="BJ311"/>
  <c r="BI311"/>
  <c r="BH311"/>
  <c r="BG311"/>
  <c r="BF311"/>
  <c r="CC310"/>
  <c r="CB310"/>
  <c r="CA310"/>
  <c r="BZ310"/>
  <c r="BY310"/>
  <c r="BX310"/>
  <c r="BW310"/>
  <c r="BV310"/>
  <c r="BU310"/>
  <c r="BT310"/>
  <c r="BS310"/>
  <c r="BR310"/>
  <c r="BQ310"/>
  <c r="BP310"/>
  <c r="BO310"/>
  <c r="BN310"/>
  <c r="BM310"/>
  <c r="BL310"/>
  <c r="BK310"/>
  <c r="BJ310"/>
  <c r="BI310"/>
  <c r="BH310"/>
  <c r="BG310"/>
  <c r="BF310"/>
  <c r="CC309"/>
  <c r="CC312" s="1"/>
  <c r="CC313" s="1"/>
  <c r="CB309"/>
  <c r="CB312" s="1"/>
  <c r="CB313" s="1"/>
  <c r="CA309"/>
  <c r="CA312" s="1"/>
  <c r="CA313" s="1"/>
  <c r="BZ309"/>
  <c r="BZ312" s="1"/>
  <c r="BZ313" s="1"/>
  <c r="BY309"/>
  <c r="BY312" s="1"/>
  <c r="BY313" s="1"/>
  <c r="BX309"/>
  <c r="BX312" s="1"/>
  <c r="BX313" s="1"/>
  <c r="BW309"/>
  <c r="BW312" s="1"/>
  <c r="BW313" s="1"/>
  <c r="BV309"/>
  <c r="BV312" s="1"/>
  <c r="BV313" s="1"/>
  <c r="BU309"/>
  <c r="BU312" s="1"/>
  <c r="BU313" s="1"/>
  <c r="BT309"/>
  <c r="BT312" s="1"/>
  <c r="BT313" s="1"/>
  <c r="BS309"/>
  <c r="BS312" s="1"/>
  <c r="BS313" s="1"/>
  <c r="BR309"/>
  <c r="BR312" s="1"/>
  <c r="BR313" s="1"/>
  <c r="BQ309"/>
  <c r="BQ312" s="1"/>
  <c r="BQ313" s="1"/>
  <c r="BP309"/>
  <c r="BP312" s="1"/>
  <c r="BP313" s="1"/>
  <c r="BO309"/>
  <c r="BO312" s="1"/>
  <c r="BO313" s="1"/>
  <c r="BN309"/>
  <c r="BN312" s="1"/>
  <c r="BN313" s="1"/>
  <c r="BM309"/>
  <c r="BM312" s="1"/>
  <c r="BM313" s="1"/>
  <c r="BL309"/>
  <c r="BL312" s="1"/>
  <c r="BL313" s="1"/>
  <c r="BK309"/>
  <c r="BK312" s="1"/>
  <c r="BK313" s="1"/>
  <c r="BJ309"/>
  <c r="BJ312" s="1"/>
  <c r="BJ313" s="1"/>
  <c r="BI309"/>
  <c r="BI312" s="1"/>
  <c r="BI313" s="1"/>
  <c r="BH309"/>
  <c r="BH312" s="1"/>
  <c r="BH313" s="1"/>
  <c r="BG309"/>
  <c r="BG312" s="1"/>
  <c r="BG313" s="1"/>
  <c r="BF309"/>
  <c r="BF312" s="1"/>
  <c r="BF313" s="1"/>
  <c r="CC306"/>
  <c r="CB306"/>
  <c r="CA306"/>
  <c r="BZ306"/>
  <c r="BY306"/>
  <c r="BX306"/>
  <c r="BW306"/>
  <c r="BV306"/>
  <c r="BU306"/>
  <c r="BT306"/>
  <c r="BS306"/>
  <c r="BR306"/>
  <c r="BQ306"/>
  <c r="BP306"/>
  <c r="BO306"/>
  <c r="BN306"/>
  <c r="BM306"/>
  <c r="BL306"/>
  <c r="BK306"/>
  <c r="BJ306"/>
  <c r="BI306"/>
  <c r="BH306"/>
  <c r="BG306"/>
  <c r="BF306"/>
  <c r="CC305"/>
  <c r="CB305"/>
  <c r="CA305"/>
  <c r="BZ305"/>
  <c r="BY305"/>
  <c r="BX305"/>
  <c r="BW305"/>
  <c r="BV305"/>
  <c r="BU305"/>
  <c r="BT305"/>
  <c r="BS305"/>
  <c r="BR305"/>
  <c r="BQ305"/>
  <c r="BP305"/>
  <c r="BO305"/>
  <c r="BN305"/>
  <c r="BM305"/>
  <c r="BL305"/>
  <c r="BK305"/>
  <c r="BJ305"/>
  <c r="BI305"/>
  <c r="BH305"/>
  <c r="BG305"/>
  <c r="BF305"/>
  <c r="CC304"/>
  <c r="CC307" s="1"/>
  <c r="CC308" s="1"/>
  <c r="CB304"/>
  <c r="CB307" s="1"/>
  <c r="CB308" s="1"/>
  <c r="CA304"/>
  <c r="CA307" s="1"/>
  <c r="CA308" s="1"/>
  <c r="BZ304"/>
  <c r="BZ307" s="1"/>
  <c r="BZ308" s="1"/>
  <c r="BY304"/>
  <c r="BY307" s="1"/>
  <c r="BY308" s="1"/>
  <c r="BX304"/>
  <c r="BX307" s="1"/>
  <c r="BX308" s="1"/>
  <c r="BW304"/>
  <c r="BW307" s="1"/>
  <c r="BW308" s="1"/>
  <c r="BV304"/>
  <c r="BV307" s="1"/>
  <c r="BV308" s="1"/>
  <c r="BU304"/>
  <c r="BU307" s="1"/>
  <c r="BU308" s="1"/>
  <c r="BT304"/>
  <c r="BT307" s="1"/>
  <c r="BT308" s="1"/>
  <c r="BS304"/>
  <c r="BS307" s="1"/>
  <c r="BS308" s="1"/>
  <c r="BR304"/>
  <c r="BR307" s="1"/>
  <c r="BR308" s="1"/>
  <c r="BQ304"/>
  <c r="BQ307" s="1"/>
  <c r="BQ308" s="1"/>
  <c r="BP304"/>
  <c r="BP307" s="1"/>
  <c r="BP308" s="1"/>
  <c r="BO304"/>
  <c r="BO307" s="1"/>
  <c r="BO308" s="1"/>
  <c r="BN304"/>
  <c r="BN307" s="1"/>
  <c r="BN308" s="1"/>
  <c r="BM304"/>
  <c r="BM307" s="1"/>
  <c r="BM308" s="1"/>
  <c r="BL304"/>
  <c r="BL307" s="1"/>
  <c r="BL308" s="1"/>
  <c r="BK304"/>
  <c r="BK307" s="1"/>
  <c r="BK308" s="1"/>
  <c r="BJ304"/>
  <c r="BJ307" s="1"/>
  <c r="BJ308" s="1"/>
  <c r="BI304"/>
  <c r="BI307" s="1"/>
  <c r="BI308" s="1"/>
  <c r="BH304"/>
  <c r="BH307" s="1"/>
  <c r="BH308" s="1"/>
  <c r="BG304"/>
  <c r="BG307" s="1"/>
  <c r="BG308" s="1"/>
  <c r="BF304"/>
  <c r="BF307" s="1"/>
  <c r="BF308" s="1"/>
  <c r="CC301"/>
  <c r="CB301"/>
  <c r="CA301"/>
  <c r="BZ301"/>
  <c r="BY301"/>
  <c r="BX301"/>
  <c r="BW301"/>
  <c r="BV301"/>
  <c r="BU301"/>
  <c r="BT301"/>
  <c r="BS301"/>
  <c r="BR301"/>
  <c r="BQ301"/>
  <c r="BP301"/>
  <c r="BO301"/>
  <c r="BN301"/>
  <c r="BM301"/>
  <c r="BL301"/>
  <c r="BK301"/>
  <c r="BJ301"/>
  <c r="BI301"/>
  <c r="BH301"/>
  <c r="BG301"/>
  <c r="BF301"/>
  <c r="CC300"/>
  <c r="CB300"/>
  <c r="CA300"/>
  <c r="BZ300"/>
  <c r="BY300"/>
  <c r="BX300"/>
  <c r="BW300"/>
  <c r="BV300"/>
  <c r="BU300"/>
  <c r="BT300"/>
  <c r="BS300"/>
  <c r="BR300"/>
  <c r="BQ300"/>
  <c r="BP300"/>
  <c r="BO300"/>
  <c r="BN300"/>
  <c r="BM300"/>
  <c r="BL300"/>
  <c r="BK300"/>
  <c r="BJ300"/>
  <c r="BI300"/>
  <c r="BH300"/>
  <c r="BG300"/>
  <c r="BF300"/>
  <c r="CC299"/>
  <c r="CC302" s="1"/>
  <c r="CC303" s="1"/>
  <c r="CB299"/>
  <c r="CB302" s="1"/>
  <c r="CB303" s="1"/>
  <c r="CA299"/>
  <c r="CA302" s="1"/>
  <c r="CA303" s="1"/>
  <c r="BZ299"/>
  <c r="BZ302" s="1"/>
  <c r="BZ303" s="1"/>
  <c r="BY299"/>
  <c r="BY302" s="1"/>
  <c r="BY303" s="1"/>
  <c r="BX299"/>
  <c r="BX302" s="1"/>
  <c r="BX303" s="1"/>
  <c r="BW299"/>
  <c r="BW302" s="1"/>
  <c r="BW303" s="1"/>
  <c r="BV299"/>
  <c r="BV302" s="1"/>
  <c r="BV303" s="1"/>
  <c r="BU299"/>
  <c r="BU302" s="1"/>
  <c r="BU303" s="1"/>
  <c r="BT299"/>
  <c r="BT302" s="1"/>
  <c r="BT303" s="1"/>
  <c r="BS299"/>
  <c r="BS302" s="1"/>
  <c r="BS303" s="1"/>
  <c r="BR299"/>
  <c r="BR302" s="1"/>
  <c r="BR303" s="1"/>
  <c r="BQ299"/>
  <c r="BQ302" s="1"/>
  <c r="BQ303" s="1"/>
  <c r="BP299"/>
  <c r="BP302" s="1"/>
  <c r="BP303" s="1"/>
  <c r="BO299"/>
  <c r="BO302" s="1"/>
  <c r="BO303" s="1"/>
  <c r="BN299"/>
  <c r="BN302" s="1"/>
  <c r="BN303" s="1"/>
  <c r="BM299"/>
  <c r="BM302" s="1"/>
  <c r="BM303" s="1"/>
  <c r="BL299"/>
  <c r="BL302" s="1"/>
  <c r="BL303" s="1"/>
  <c r="BK299"/>
  <c r="BK302" s="1"/>
  <c r="BK303" s="1"/>
  <c r="BJ299"/>
  <c r="BJ302" s="1"/>
  <c r="BJ303" s="1"/>
  <c r="BI299"/>
  <c r="BI302" s="1"/>
  <c r="BI303" s="1"/>
  <c r="BH299"/>
  <c r="BH302" s="1"/>
  <c r="BH303" s="1"/>
  <c r="BG299"/>
  <c r="BG302" s="1"/>
  <c r="BG303" s="1"/>
  <c r="BF299"/>
  <c r="BF302" s="1"/>
  <c r="BF303" s="1"/>
  <c r="CC296"/>
  <c r="CB296"/>
  <c r="CA296"/>
  <c r="BZ296"/>
  <c r="BY296"/>
  <c r="BX296"/>
  <c r="BW296"/>
  <c r="BV296"/>
  <c r="BU296"/>
  <c r="BT296"/>
  <c r="BS296"/>
  <c r="BR296"/>
  <c r="BQ296"/>
  <c r="BP296"/>
  <c r="BO296"/>
  <c r="BN296"/>
  <c r="BM296"/>
  <c r="BL296"/>
  <c r="BK296"/>
  <c r="BJ296"/>
  <c r="BI296"/>
  <c r="BH296"/>
  <c r="BG296"/>
  <c r="BF296"/>
  <c r="CC295"/>
  <c r="CB295"/>
  <c r="CA295"/>
  <c r="BZ295"/>
  <c r="BY295"/>
  <c r="BX295"/>
  <c r="BW295"/>
  <c r="BV295"/>
  <c r="BU295"/>
  <c r="BT295"/>
  <c r="BS295"/>
  <c r="BR295"/>
  <c r="BQ295"/>
  <c r="BP295"/>
  <c r="BO295"/>
  <c r="BN295"/>
  <c r="BM295"/>
  <c r="BL295"/>
  <c r="BK295"/>
  <c r="BJ295"/>
  <c r="BI295"/>
  <c r="BH295"/>
  <c r="BG295"/>
  <c r="BF295"/>
  <c r="CC294"/>
  <c r="CC297" s="1"/>
  <c r="CC298" s="1"/>
  <c r="CB294"/>
  <c r="CB297" s="1"/>
  <c r="CB298" s="1"/>
  <c r="CA294"/>
  <c r="CA297" s="1"/>
  <c r="CA298" s="1"/>
  <c r="BZ294"/>
  <c r="BZ297" s="1"/>
  <c r="BZ298" s="1"/>
  <c r="BY294"/>
  <c r="BY297" s="1"/>
  <c r="BY298" s="1"/>
  <c r="BX294"/>
  <c r="BX297" s="1"/>
  <c r="BX298" s="1"/>
  <c r="BW294"/>
  <c r="BW297" s="1"/>
  <c r="BW298" s="1"/>
  <c r="BV294"/>
  <c r="BV297" s="1"/>
  <c r="BV298" s="1"/>
  <c r="BU294"/>
  <c r="BU297" s="1"/>
  <c r="BU298" s="1"/>
  <c r="BT294"/>
  <c r="BT297" s="1"/>
  <c r="BT298" s="1"/>
  <c r="BS294"/>
  <c r="BS297" s="1"/>
  <c r="BS298" s="1"/>
  <c r="BR294"/>
  <c r="BR297" s="1"/>
  <c r="BR298" s="1"/>
  <c r="BQ294"/>
  <c r="BQ297" s="1"/>
  <c r="BQ298" s="1"/>
  <c r="BP294"/>
  <c r="BP297" s="1"/>
  <c r="BP298" s="1"/>
  <c r="BO294"/>
  <c r="BO297" s="1"/>
  <c r="BO298" s="1"/>
  <c r="BN294"/>
  <c r="BN297" s="1"/>
  <c r="BN298" s="1"/>
  <c r="BM294"/>
  <c r="BM297" s="1"/>
  <c r="BM298" s="1"/>
  <c r="BL294"/>
  <c r="BL297" s="1"/>
  <c r="BL298" s="1"/>
  <c r="BK294"/>
  <c r="BK297" s="1"/>
  <c r="BK298" s="1"/>
  <c r="BJ294"/>
  <c r="BJ297" s="1"/>
  <c r="BJ298" s="1"/>
  <c r="BI294"/>
  <c r="BI297" s="1"/>
  <c r="BI298" s="1"/>
  <c r="BH294"/>
  <c r="BH297" s="1"/>
  <c r="BH298" s="1"/>
  <c r="BG294"/>
  <c r="BG297" s="1"/>
  <c r="BG298" s="1"/>
  <c r="BF294"/>
  <c r="BF297" s="1"/>
  <c r="BF298" s="1"/>
  <c r="CC291"/>
  <c r="CB291"/>
  <c r="CA291"/>
  <c r="BZ291"/>
  <c r="BY291"/>
  <c r="BX291"/>
  <c r="BW291"/>
  <c r="BV291"/>
  <c r="BU291"/>
  <c r="BT291"/>
  <c r="BS291"/>
  <c r="BR291"/>
  <c r="BQ291"/>
  <c r="BP291"/>
  <c r="BO291"/>
  <c r="BN291"/>
  <c r="BM291"/>
  <c r="BL291"/>
  <c r="BK291"/>
  <c r="BJ291"/>
  <c r="BI291"/>
  <c r="BH291"/>
  <c r="BG291"/>
  <c r="BF291"/>
  <c r="CC290"/>
  <c r="CB290"/>
  <c r="CA290"/>
  <c r="BZ290"/>
  <c r="BY290"/>
  <c r="BX290"/>
  <c r="BW290"/>
  <c r="BV290"/>
  <c r="BU290"/>
  <c r="BT290"/>
  <c r="BS290"/>
  <c r="BR290"/>
  <c r="BQ290"/>
  <c r="BP290"/>
  <c r="BO290"/>
  <c r="BN290"/>
  <c r="BM290"/>
  <c r="BL290"/>
  <c r="BK290"/>
  <c r="BJ290"/>
  <c r="BI290"/>
  <c r="BH290"/>
  <c r="BG290"/>
  <c r="BF290"/>
  <c r="CC289"/>
  <c r="CC292" s="1"/>
  <c r="CC293" s="1"/>
  <c r="CB289"/>
  <c r="CB292" s="1"/>
  <c r="CB293" s="1"/>
  <c r="CA289"/>
  <c r="CA292" s="1"/>
  <c r="CA293" s="1"/>
  <c r="BZ289"/>
  <c r="BZ292" s="1"/>
  <c r="BZ293" s="1"/>
  <c r="BY289"/>
  <c r="BY292" s="1"/>
  <c r="BY293" s="1"/>
  <c r="BX289"/>
  <c r="BX292" s="1"/>
  <c r="BX293" s="1"/>
  <c r="BW289"/>
  <c r="BW292" s="1"/>
  <c r="BW293" s="1"/>
  <c r="BV289"/>
  <c r="BV292" s="1"/>
  <c r="BV293" s="1"/>
  <c r="BU289"/>
  <c r="BU292" s="1"/>
  <c r="BU293" s="1"/>
  <c r="BT289"/>
  <c r="BT292" s="1"/>
  <c r="BT293" s="1"/>
  <c r="BS289"/>
  <c r="BS292" s="1"/>
  <c r="BS293" s="1"/>
  <c r="BR289"/>
  <c r="BR292" s="1"/>
  <c r="BR293" s="1"/>
  <c r="BQ289"/>
  <c r="BQ292" s="1"/>
  <c r="BQ293" s="1"/>
  <c r="BP289"/>
  <c r="BP292" s="1"/>
  <c r="BP293" s="1"/>
  <c r="BO289"/>
  <c r="BO292" s="1"/>
  <c r="BO293" s="1"/>
  <c r="BN289"/>
  <c r="BN292" s="1"/>
  <c r="BN293" s="1"/>
  <c r="BM289"/>
  <c r="BM292" s="1"/>
  <c r="BM293" s="1"/>
  <c r="BL289"/>
  <c r="BL292" s="1"/>
  <c r="BL293" s="1"/>
  <c r="BK289"/>
  <c r="BK292" s="1"/>
  <c r="BK293" s="1"/>
  <c r="BJ289"/>
  <c r="BJ292" s="1"/>
  <c r="BJ293" s="1"/>
  <c r="BI289"/>
  <c r="BI292" s="1"/>
  <c r="BI293" s="1"/>
  <c r="BH289"/>
  <c r="BH292" s="1"/>
  <c r="BH293" s="1"/>
  <c r="BG289"/>
  <c r="BG292" s="1"/>
  <c r="BG293" s="1"/>
  <c r="BF289"/>
  <c r="BF292" s="1"/>
  <c r="BF293" s="1"/>
  <c r="CC286"/>
  <c r="CB286"/>
  <c r="CA286"/>
  <c r="BZ286"/>
  <c r="BY286"/>
  <c r="BX286"/>
  <c r="BW286"/>
  <c r="BV286"/>
  <c r="BU286"/>
  <c r="BT286"/>
  <c r="BS286"/>
  <c r="BR286"/>
  <c r="BQ286"/>
  <c r="BP286"/>
  <c r="BO286"/>
  <c r="BN286"/>
  <c r="BM286"/>
  <c r="BL286"/>
  <c r="BK286"/>
  <c r="BJ286"/>
  <c r="BI286"/>
  <c r="BH286"/>
  <c r="BG286"/>
  <c r="BF286"/>
  <c r="CC285"/>
  <c r="CB285"/>
  <c r="CA285"/>
  <c r="BZ285"/>
  <c r="BY285"/>
  <c r="BX285"/>
  <c r="BW285"/>
  <c r="BV285"/>
  <c r="BU285"/>
  <c r="BT285"/>
  <c r="BS285"/>
  <c r="BR285"/>
  <c r="BQ285"/>
  <c r="BP285"/>
  <c r="BO285"/>
  <c r="BN285"/>
  <c r="BM285"/>
  <c r="BL285"/>
  <c r="BK285"/>
  <c r="BJ285"/>
  <c r="BI285"/>
  <c r="BH285"/>
  <c r="BG285"/>
  <c r="BF285"/>
  <c r="CC284"/>
  <c r="CC287" s="1"/>
  <c r="CC288" s="1"/>
  <c r="CB284"/>
  <c r="CB287" s="1"/>
  <c r="CB288" s="1"/>
  <c r="CA284"/>
  <c r="CA287" s="1"/>
  <c r="CA288" s="1"/>
  <c r="BZ284"/>
  <c r="BZ287" s="1"/>
  <c r="BZ288" s="1"/>
  <c r="BY284"/>
  <c r="BY287" s="1"/>
  <c r="BY288" s="1"/>
  <c r="BX284"/>
  <c r="BX287" s="1"/>
  <c r="BX288" s="1"/>
  <c r="BW284"/>
  <c r="BW287" s="1"/>
  <c r="BW288" s="1"/>
  <c r="BV284"/>
  <c r="BV287" s="1"/>
  <c r="BV288" s="1"/>
  <c r="BU284"/>
  <c r="BU287" s="1"/>
  <c r="BU288" s="1"/>
  <c r="BT284"/>
  <c r="BT287" s="1"/>
  <c r="BT288" s="1"/>
  <c r="BS284"/>
  <c r="BS287" s="1"/>
  <c r="BS288" s="1"/>
  <c r="BR284"/>
  <c r="BR287" s="1"/>
  <c r="BR288" s="1"/>
  <c r="BQ284"/>
  <c r="BQ287" s="1"/>
  <c r="BQ288" s="1"/>
  <c r="BP284"/>
  <c r="BP287" s="1"/>
  <c r="BP288" s="1"/>
  <c r="BO284"/>
  <c r="BO287" s="1"/>
  <c r="BO288" s="1"/>
  <c r="BN284"/>
  <c r="BN287" s="1"/>
  <c r="BN288" s="1"/>
  <c r="BM284"/>
  <c r="BM287" s="1"/>
  <c r="BM288" s="1"/>
  <c r="BL284"/>
  <c r="BL287" s="1"/>
  <c r="BL288" s="1"/>
  <c r="BK284"/>
  <c r="BK287" s="1"/>
  <c r="BK288" s="1"/>
  <c r="BJ284"/>
  <c r="BJ287" s="1"/>
  <c r="BJ288" s="1"/>
  <c r="BI284"/>
  <c r="BI287" s="1"/>
  <c r="BI288" s="1"/>
  <c r="BH284"/>
  <c r="BH287" s="1"/>
  <c r="BH288" s="1"/>
  <c r="BG284"/>
  <c r="BG287" s="1"/>
  <c r="BG288" s="1"/>
  <c r="BF284"/>
  <c r="BF287" s="1"/>
  <c r="BF288" s="1"/>
  <c r="CC281"/>
  <c r="CB281"/>
  <c r="CA281"/>
  <c r="BZ281"/>
  <c r="BY281"/>
  <c r="BX281"/>
  <c r="BW281"/>
  <c r="BV281"/>
  <c r="BU281"/>
  <c r="BT281"/>
  <c r="BS281"/>
  <c r="BR281"/>
  <c r="BQ281"/>
  <c r="BP281"/>
  <c r="BO281"/>
  <c r="BN281"/>
  <c r="BM281"/>
  <c r="BL281"/>
  <c r="BK281"/>
  <c r="BJ281"/>
  <c r="BI281"/>
  <c r="BH281"/>
  <c r="BG281"/>
  <c r="BF281"/>
  <c r="CC280"/>
  <c r="CB280"/>
  <c r="CA280"/>
  <c r="BZ280"/>
  <c r="BY280"/>
  <c r="BX280"/>
  <c r="BW280"/>
  <c r="BV280"/>
  <c r="BU280"/>
  <c r="BT280"/>
  <c r="BS280"/>
  <c r="BR280"/>
  <c r="BQ280"/>
  <c r="BP280"/>
  <c r="BO280"/>
  <c r="BN280"/>
  <c r="BM280"/>
  <c r="BL280"/>
  <c r="BK280"/>
  <c r="BJ280"/>
  <c r="BI280"/>
  <c r="BH280"/>
  <c r="BG280"/>
  <c r="BF280"/>
  <c r="CC279"/>
  <c r="CC282" s="1"/>
  <c r="CC283" s="1"/>
  <c r="CB279"/>
  <c r="CB282" s="1"/>
  <c r="CB283" s="1"/>
  <c r="CA279"/>
  <c r="CA282" s="1"/>
  <c r="CA283" s="1"/>
  <c r="BZ279"/>
  <c r="BZ282" s="1"/>
  <c r="BZ283" s="1"/>
  <c r="BY279"/>
  <c r="BY282" s="1"/>
  <c r="BY283" s="1"/>
  <c r="BX279"/>
  <c r="BX282" s="1"/>
  <c r="BX283" s="1"/>
  <c r="BW279"/>
  <c r="BW282" s="1"/>
  <c r="BW283" s="1"/>
  <c r="BV279"/>
  <c r="BV282" s="1"/>
  <c r="BV283" s="1"/>
  <c r="BU279"/>
  <c r="BU282" s="1"/>
  <c r="BU283" s="1"/>
  <c r="BT279"/>
  <c r="BT282" s="1"/>
  <c r="BT283" s="1"/>
  <c r="BS279"/>
  <c r="BS282" s="1"/>
  <c r="BS283" s="1"/>
  <c r="BR279"/>
  <c r="BR282" s="1"/>
  <c r="BR283" s="1"/>
  <c r="BQ279"/>
  <c r="BQ282" s="1"/>
  <c r="BQ283" s="1"/>
  <c r="BP279"/>
  <c r="BP282" s="1"/>
  <c r="BP283" s="1"/>
  <c r="BO279"/>
  <c r="BO282" s="1"/>
  <c r="BO283" s="1"/>
  <c r="BN279"/>
  <c r="BN282" s="1"/>
  <c r="BN283" s="1"/>
  <c r="BM279"/>
  <c r="BM282" s="1"/>
  <c r="BM283" s="1"/>
  <c r="BL279"/>
  <c r="BL282" s="1"/>
  <c r="BL283" s="1"/>
  <c r="BK279"/>
  <c r="BK282" s="1"/>
  <c r="BK283" s="1"/>
  <c r="BJ279"/>
  <c r="BJ282" s="1"/>
  <c r="BJ283" s="1"/>
  <c r="BI279"/>
  <c r="BI282" s="1"/>
  <c r="BI283" s="1"/>
  <c r="BH279"/>
  <c r="BH282" s="1"/>
  <c r="BH283" s="1"/>
  <c r="BG279"/>
  <c r="BG282" s="1"/>
  <c r="BG283" s="1"/>
  <c r="BF279"/>
  <c r="BF282" s="1"/>
  <c r="BF283" s="1"/>
  <c r="BE277"/>
  <c r="BC277"/>
  <c r="BB277"/>
  <c r="BA277"/>
  <c r="AZ277"/>
  <c r="AY277"/>
  <c r="AX277"/>
  <c r="AW277"/>
  <c r="AV277"/>
  <c r="AU277"/>
  <c r="AT277"/>
  <c r="AS277"/>
  <c r="AR277"/>
  <c r="AQ277"/>
  <c r="AP277"/>
  <c r="AO277"/>
  <c r="AN277"/>
  <c r="AM277"/>
  <c r="AL277"/>
  <c r="AK277"/>
  <c r="AJ277"/>
  <c r="AI277"/>
  <c r="AH277"/>
  <c r="AG277"/>
  <c r="AF277"/>
  <c r="AE277"/>
  <c r="AD277"/>
  <c r="AC277"/>
  <c r="AB277"/>
  <c r="AA277"/>
  <c r="Z277"/>
  <c r="Y277"/>
  <c r="X277"/>
  <c r="W277"/>
  <c r="V277"/>
  <c r="BE276"/>
  <c r="BC276"/>
  <c r="BB276"/>
  <c r="BA276"/>
  <c r="AZ276"/>
  <c r="AY276"/>
  <c r="AX276"/>
  <c r="AW276"/>
  <c r="AV276"/>
  <c r="AU276"/>
  <c r="AT276"/>
  <c r="AS276"/>
  <c r="AR276"/>
  <c r="AQ276"/>
  <c r="AP276"/>
  <c r="AO276"/>
  <c r="AN276"/>
  <c r="AM276"/>
  <c r="AL276"/>
  <c r="AK276"/>
  <c r="AJ276"/>
  <c r="AI276"/>
  <c r="AH276"/>
  <c r="AG276"/>
  <c r="AF276"/>
  <c r="AE276"/>
  <c r="AD276"/>
  <c r="AC276"/>
  <c r="AB276"/>
  <c r="AA276"/>
  <c r="Z276"/>
  <c r="Y276"/>
  <c r="X276"/>
  <c r="W276"/>
  <c r="V276"/>
  <c r="CC275"/>
  <c r="BV275"/>
  <c r="BU275"/>
  <c r="BT275"/>
  <c r="BS275"/>
  <c r="BR275"/>
  <c r="BQ275"/>
  <c r="BP275"/>
  <c r="BO275"/>
  <c r="BN275"/>
  <c r="BM275"/>
  <c r="BL275"/>
  <c r="BK275"/>
  <c r="BJ275"/>
  <c r="BI275"/>
  <c r="BH275"/>
  <c r="BG275"/>
  <c r="BF275"/>
  <c r="BE275"/>
  <c r="BD275"/>
  <c r="BC275"/>
  <c r="BB275"/>
  <c r="BA275"/>
  <c r="AZ275"/>
  <c r="AY275"/>
  <c r="AX275"/>
  <c r="AW275"/>
  <c r="AV275"/>
  <c r="AU275"/>
  <c r="AT275"/>
  <c r="AS275"/>
  <c r="AR275"/>
  <c r="AQ275"/>
  <c r="AP275"/>
  <c r="AO275"/>
  <c r="AN275"/>
  <c r="AM275"/>
  <c r="AL275"/>
  <c r="AK275"/>
  <c r="AJ275"/>
  <c r="AI275"/>
  <c r="AH275"/>
  <c r="AG275"/>
  <c r="AF275"/>
  <c r="AE275"/>
  <c r="AD275"/>
  <c r="AC275"/>
  <c r="AB275"/>
  <c r="AA275"/>
  <c r="Z275"/>
  <c r="Y275"/>
  <c r="X275"/>
  <c r="W275"/>
  <c r="V275"/>
  <c r="BE274"/>
  <c r="BC274"/>
  <c r="BB274"/>
  <c r="BA274"/>
  <c r="AZ274"/>
  <c r="AY274"/>
  <c r="AX274"/>
  <c r="AW274"/>
  <c r="AV274"/>
  <c r="AU274"/>
  <c r="AT274"/>
  <c r="AS274"/>
  <c r="AR274"/>
  <c r="AQ274"/>
  <c r="AP274"/>
  <c r="AO274"/>
  <c r="AN274"/>
  <c r="AM274"/>
  <c r="AL274"/>
  <c r="AK274"/>
  <c r="AJ274"/>
  <c r="AI274"/>
  <c r="AH274"/>
  <c r="AG274"/>
  <c r="AF274"/>
  <c r="AE274"/>
  <c r="AD274"/>
  <c r="AC274"/>
  <c r="AB274"/>
  <c r="AA274"/>
  <c r="Z274"/>
  <c r="Y274"/>
  <c r="X274"/>
  <c r="W274"/>
  <c r="V274"/>
  <c r="BE273"/>
  <c r="BC273"/>
  <c r="BB273"/>
  <c r="BA273"/>
  <c r="AZ273"/>
  <c r="AY273"/>
  <c r="AX273"/>
  <c r="AW273"/>
  <c r="AV273"/>
  <c r="AU273"/>
  <c r="AT273"/>
  <c r="AS273"/>
  <c r="AR273"/>
  <c r="AQ273"/>
  <c r="AP273"/>
  <c r="AO273"/>
  <c r="AN273"/>
  <c r="AM273"/>
  <c r="AL273"/>
  <c r="AK273"/>
  <c r="AJ273"/>
  <c r="AI273"/>
  <c r="AH273"/>
  <c r="AG273"/>
  <c r="AF273"/>
  <c r="AE273"/>
  <c r="AD273"/>
  <c r="AC273"/>
  <c r="AB273"/>
  <c r="AA273"/>
  <c r="Z273"/>
  <c r="Y273"/>
  <c r="X273"/>
  <c r="W273"/>
  <c r="V273"/>
  <c r="CC272"/>
  <c r="BV272"/>
  <c r="BU272"/>
  <c r="BT272"/>
  <c r="BS272"/>
  <c r="BR272"/>
  <c r="BQ272"/>
  <c r="BP272"/>
  <c r="BO272"/>
  <c r="BN272"/>
  <c r="BM272"/>
  <c r="BL272"/>
  <c r="BK272"/>
  <c r="BJ272"/>
  <c r="BI272"/>
  <c r="BH272"/>
  <c r="BG272"/>
  <c r="BF272"/>
  <c r="BE272"/>
  <c r="BD272"/>
  <c r="BC272"/>
  <c r="BB272"/>
  <c r="BA272"/>
  <c r="AZ272"/>
  <c r="AY272"/>
  <c r="AX272"/>
  <c r="AW272"/>
  <c r="AV272"/>
  <c r="AU272"/>
  <c r="AT272"/>
  <c r="AS272"/>
  <c r="AR272"/>
  <c r="AQ272"/>
  <c r="AP272"/>
  <c r="AO272"/>
  <c r="AN272"/>
  <c r="AM272"/>
  <c r="AL272"/>
  <c r="AK272"/>
  <c r="AJ272"/>
  <c r="AI272"/>
  <c r="AH272"/>
  <c r="AG272"/>
  <c r="AF272"/>
  <c r="AE272"/>
  <c r="AD272"/>
  <c r="AC272"/>
  <c r="AB272"/>
  <c r="AA272"/>
  <c r="Z272"/>
  <c r="Y272"/>
  <c r="X272"/>
  <c r="W272"/>
  <c r="V272"/>
  <c r="T272"/>
  <c r="BE271"/>
  <c r="BC271"/>
  <c r="BB271"/>
  <c r="BA271"/>
  <c r="AZ271"/>
  <c r="AY271"/>
  <c r="AX271"/>
  <c r="AW271"/>
  <c r="AV271"/>
  <c r="AU271"/>
  <c r="AT271"/>
  <c r="AS271"/>
  <c r="AR271"/>
  <c r="AQ271"/>
  <c r="AP271"/>
  <c r="AO271"/>
  <c r="AN271"/>
  <c r="AM271"/>
  <c r="AL271"/>
  <c r="AK271"/>
  <c r="AJ271"/>
  <c r="AI271"/>
  <c r="AH271"/>
  <c r="AG271"/>
  <c r="AF271"/>
  <c r="AE271"/>
  <c r="AD271"/>
  <c r="AC271"/>
  <c r="AB271"/>
  <c r="AA271"/>
  <c r="Z271"/>
  <c r="Y271"/>
  <c r="X271"/>
  <c r="W271"/>
  <c r="V271"/>
  <c r="BE270"/>
  <c r="BC270"/>
  <c r="BB270"/>
  <c r="BA270"/>
  <c r="AZ270"/>
  <c r="AY270"/>
  <c r="AX270"/>
  <c r="AW270"/>
  <c r="AV270"/>
  <c r="AU270"/>
  <c r="AT270"/>
  <c r="AS270"/>
  <c r="AR270"/>
  <c r="AQ270"/>
  <c r="AP270"/>
  <c r="AO270"/>
  <c r="AN270"/>
  <c r="AM270"/>
  <c r="AL270"/>
  <c r="AK270"/>
  <c r="AJ270"/>
  <c r="AI270"/>
  <c r="AH270"/>
  <c r="AG270"/>
  <c r="AF270"/>
  <c r="AE270"/>
  <c r="AD270"/>
  <c r="AC270"/>
  <c r="AB270"/>
  <c r="AA270"/>
  <c r="Z270"/>
  <c r="Y270"/>
  <c r="X270"/>
  <c r="W270"/>
  <c r="V270"/>
  <c r="BE269"/>
  <c r="BC269"/>
  <c r="BB269"/>
  <c r="BA269"/>
  <c r="AZ269"/>
  <c r="AY269"/>
  <c r="AX269"/>
  <c r="AW269"/>
  <c r="AV269"/>
  <c r="AU269"/>
  <c r="AT269"/>
  <c r="AS269"/>
  <c r="AR269"/>
  <c r="AQ269"/>
  <c r="AP269"/>
  <c r="AO269"/>
  <c r="AN269"/>
  <c r="AM269"/>
  <c r="AL269"/>
  <c r="AK269"/>
  <c r="AJ269"/>
  <c r="AI269"/>
  <c r="AH269"/>
  <c r="AG269"/>
  <c r="AF269"/>
  <c r="AE269"/>
  <c r="AD269"/>
  <c r="AC269"/>
  <c r="AB269"/>
  <c r="AA269"/>
  <c r="Z269"/>
  <c r="Y269"/>
  <c r="X269"/>
  <c r="W269"/>
  <c r="V269"/>
  <c r="BE268"/>
  <c r="BC268"/>
  <c r="BB268"/>
  <c r="BA268"/>
  <c r="AZ268"/>
  <c r="AY268"/>
  <c r="AX268"/>
  <c r="AW268"/>
  <c r="AV268"/>
  <c r="AU268"/>
  <c r="AT268"/>
  <c r="AS268"/>
  <c r="AR268"/>
  <c r="AQ268"/>
  <c r="AP268"/>
  <c r="AO268"/>
  <c r="AN268"/>
  <c r="AM268"/>
  <c r="AL268"/>
  <c r="AK268"/>
  <c r="AJ268"/>
  <c r="AI268"/>
  <c r="AH268"/>
  <c r="AG268"/>
  <c r="AF268"/>
  <c r="AE268"/>
  <c r="AD268"/>
  <c r="AC268"/>
  <c r="AB268"/>
  <c r="AA268"/>
  <c r="Z268"/>
  <c r="Y268"/>
  <c r="X268"/>
  <c r="W268"/>
  <c r="V268"/>
  <c r="BE267"/>
  <c r="BC267"/>
  <c r="BB267"/>
  <c r="BA267"/>
  <c r="AZ267"/>
  <c r="AY267"/>
  <c r="AX267"/>
  <c r="AW267"/>
  <c r="AV267"/>
  <c r="AU267"/>
  <c r="AT267"/>
  <c r="AS267"/>
  <c r="AR267"/>
  <c r="AQ267"/>
  <c r="AP267"/>
  <c r="AO267"/>
  <c r="AN267"/>
  <c r="AM267"/>
  <c r="AL267"/>
  <c r="AK267"/>
  <c r="AJ267"/>
  <c r="AI267"/>
  <c r="AH267"/>
  <c r="AG267"/>
  <c r="AF267"/>
  <c r="AE267"/>
  <c r="AD267"/>
  <c r="AC267"/>
  <c r="AB267"/>
  <c r="AA267"/>
  <c r="Z267"/>
  <c r="Y267"/>
  <c r="X267"/>
  <c r="W267"/>
  <c r="V267"/>
  <c r="BE266"/>
  <c r="BC266"/>
  <c r="BC264" s="1"/>
  <c r="BB266"/>
  <c r="BA266"/>
  <c r="AZ266"/>
  <c r="AY266"/>
  <c r="AX266"/>
  <c r="AW266"/>
  <c r="AW264" s="1"/>
  <c r="AV266"/>
  <c r="AU266"/>
  <c r="AT266"/>
  <c r="AS266"/>
  <c r="AS264" s="1"/>
  <c r="AR266"/>
  <c r="AQ266"/>
  <c r="AP266"/>
  <c r="AO266"/>
  <c r="AO264" s="1"/>
  <c r="AN266"/>
  <c r="AM266"/>
  <c r="AL266"/>
  <c r="AK266"/>
  <c r="AK264" s="1"/>
  <c r="AJ266"/>
  <c r="AI266"/>
  <c r="AH266"/>
  <c r="AG266"/>
  <c r="AG264" s="1"/>
  <c r="AF266"/>
  <c r="AE266"/>
  <c r="AD266"/>
  <c r="AC266"/>
  <c r="AC264" s="1"/>
  <c r="AB266"/>
  <c r="AA266"/>
  <c r="Z266"/>
  <c r="Y266"/>
  <c r="Y264" s="1"/>
  <c r="X266"/>
  <c r="W266"/>
  <c r="V266"/>
  <c r="BE265"/>
  <c r="BE264" s="1"/>
  <c r="BC265"/>
  <c r="BB265"/>
  <c r="BB264" s="1"/>
  <c r="BA265"/>
  <c r="AZ265"/>
  <c r="AZ264" s="1"/>
  <c r="AY265"/>
  <c r="AX265"/>
  <c r="AW265"/>
  <c r="AV265"/>
  <c r="AV264" s="1"/>
  <c r="AU265"/>
  <c r="AT265"/>
  <c r="AT264" s="1"/>
  <c r="AS265"/>
  <c r="AR265"/>
  <c r="AR264" s="1"/>
  <c r="AQ265"/>
  <c r="AP265"/>
  <c r="AP264" s="1"/>
  <c r="AO265"/>
  <c r="AN265"/>
  <c r="AN264" s="1"/>
  <c r="AM265"/>
  <c r="AL265"/>
  <c r="AL264" s="1"/>
  <c r="AK265"/>
  <c r="AJ265"/>
  <c r="AJ264" s="1"/>
  <c r="AI265"/>
  <c r="AH265"/>
  <c r="AH264" s="1"/>
  <c r="AG265"/>
  <c r="AF265"/>
  <c r="AF264" s="1"/>
  <c r="AE265"/>
  <c r="AD265"/>
  <c r="AD264" s="1"/>
  <c r="AC265"/>
  <c r="AB265"/>
  <c r="AB264" s="1"/>
  <c r="AA265"/>
  <c r="Z265"/>
  <c r="Z264" s="1"/>
  <c r="Y265"/>
  <c r="X265"/>
  <c r="X264" s="1"/>
  <c r="W265"/>
  <c r="V265"/>
  <c r="V264" s="1"/>
  <c r="BA264"/>
  <c r="AU264"/>
  <c r="AQ264"/>
  <c r="AM264"/>
  <c r="AI264"/>
  <c r="AE264"/>
  <c r="AA264"/>
  <c r="W264"/>
  <c r="BE262"/>
  <c r="BE257" s="1"/>
  <c r="BC262"/>
  <c r="AZ262"/>
  <c r="AZ257" s="1"/>
  <c r="AW262"/>
  <c r="AT262"/>
  <c r="AT257" s="1"/>
  <c r="AM262"/>
  <c r="AI262"/>
  <c r="AI257" s="1"/>
  <c r="AH262"/>
  <c r="AG262"/>
  <c r="AG257" s="1"/>
  <c r="AF262"/>
  <c r="AE262"/>
  <c r="AE257" s="1"/>
  <c r="AD262"/>
  <c r="AC262"/>
  <c r="AC257" s="1"/>
  <c r="AB262"/>
  <c r="AA262"/>
  <c r="AA257" s="1"/>
  <c r="Z262"/>
  <c r="Y262"/>
  <c r="Y257" s="1"/>
  <c r="X262"/>
  <c r="W262"/>
  <c r="W257" s="1"/>
  <c r="BE261"/>
  <c r="BC261"/>
  <c r="AZ261"/>
  <c r="AW261"/>
  <c r="AT261"/>
  <c r="AM261"/>
  <c r="AI261"/>
  <c r="AH261"/>
  <c r="AG261"/>
  <c r="AF261"/>
  <c r="AE261"/>
  <c r="AD261"/>
  <c r="AC261"/>
  <c r="AB261"/>
  <c r="AA261"/>
  <c r="Z261"/>
  <c r="Y261"/>
  <c r="X261"/>
  <c r="W261"/>
  <c r="V261"/>
  <c r="T261"/>
  <c r="S261"/>
  <c r="R261"/>
  <c r="Q261"/>
  <c r="P261"/>
  <c r="O261"/>
  <c r="N261"/>
  <c r="M261"/>
  <c r="L261"/>
  <c r="K261"/>
  <c r="J261"/>
  <c r="BE260"/>
  <c r="BC260"/>
  <c r="AZ260"/>
  <c r="AW260"/>
  <c r="AT260"/>
  <c r="AM260"/>
  <c r="AI260"/>
  <c r="AH260"/>
  <c r="AG260"/>
  <c r="AF260"/>
  <c r="AE260"/>
  <c r="AD260"/>
  <c r="AC260"/>
  <c r="AB260"/>
  <c r="AA260"/>
  <c r="Z260"/>
  <c r="Y260"/>
  <c r="X260"/>
  <c r="W260"/>
  <c r="V260"/>
  <c r="T260"/>
  <c r="S260"/>
  <c r="R260"/>
  <c r="Q260"/>
  <c r="P260"/>
  <c r="O260"/>
  <c r="N260"/>
  <c r="M260"/>
  <c r="L260"/>
  <c r="K260"/>
  <c r="J260"/>
  <c r="BE259"/>
  <c r="BC259"/>
  <c r="AZ259"/>
  <c r="AW259"/>
  <c r="AT259"/>
  <c r="AM259"/>
  <c r="AI259"/>
  <c r="AH259"/>
  <c r="AG259"/>
  <c r="AF259"/>
  <c r="AE259"/>
  <c r="AD259"/>
  <c r="AC259"/>
  <c r="AB259"/>
  <c r="AA259"/>
  <c r="Z259"/>
  <c r="Y259"/>
  <c r="X259"/>
  <c r="W259"/>
  <c r="V259"/>
  <c r="T259"/>
  <c r="S259"/>
  <c r="R259"/>
  <c r="Q259"/>
  <c r="P259"/>
  <c r="O259"/>
  <c r="N259"/>
  <c r="M259"/>
  <c r="L259"/>
  <c r="K259"/>
  <c r="J259"/>
  <c r="BE258"/>
  <c r="BC258"/>
  <c r="AZ258"/>
  <c r="AW258"/>
  <c r="AW257" s="1"/>
  <c r="AT258"/>
  <c r="AM258"/>
  <c r="AI258"/>
  <c r="AH258"/>
  <c r="AH257" s="1"/>
  <c r="AG258"/>
  <c r="AF258"/>
  <c r="AE258"/>
  <c r="AD258"/>
  <c r="AD257" s="1"/>
  <c r="AC258"/>
  <c r="AB258"/>
  <c r="AA258"/>
  <c r="Z258"/>
  <c r="Z257" s="1"/>
  <c r="Y258"/>
  <c r="X258"/>
  <c r="W258"/>
  <c r="V258"/>
  <c r="V257" s="1"/>
  <c r="T258"/>
  <c r="S258"/>
  <c r="R258"/>
  <c r="Q258"/>
  <c r="P258"/>
  <c r="O258"/>
  <c r="N258"/>
  <c r="M258"/>
  <c r="L258"/>
  <c r="K258"/>
  <c r="J258"/>
  <c r="BC257"/>
  <c r="AM257"/>
  <c r="AF257"/>
  <c r="AB257"/>
  <c r="X257"/>
  <c r="T257"/>
  <c r="S257"/>
  <c r="R257"/>
  <c r="Q257"/>
  <c r="P257"/>
  <c r="O257"/>
  <c r="N257"/>
  <c r="M257"/>
  <c r="L257"/>
  <c r="K257"/>
  <c r="J257"/>
  <c r="CH256"/>
  <c r="CI256" s="1"/>
  <c r="CF256"/>
  <c r="CG256" s="1"/>
  <c r="CD256"/>
  <c r="CE256" s="1"/>
  <c r="U256"/>
  <c r="CI255"/>
  <c r="CH255"/>
  <c r="CG255"/>
  <c r="CF255"/>
  <c r="CE255"/>
  <c r="CD255"/>
  <c r="CJ255" s="1"/>
  <c r="U255"/>
  <c r="CH254"/>
  <c r="CI254" s="1"/>
  <c r="CF254"/>
  <c r="CG254" s="1"/>
  <c r="CD254"/>
  <c r="CE254" s="1"/>
  <c r="U254"/>
  <c r="CI253"/>
  <c r="CH253"/>
  <c r="CG253"/>
  <c r="CF253"/>
  <c r="CE253"/>
  <c r="CD253"/>
  <c r="CJ253" s="1"/>
  <c r="U253"/>
  <c r="CH252"/>
  <c r="CI252" s="1"/>
  <c r="CF252"/>
  <c r="CG252" s="1"/>
  <c r="CD252"/>
  <c r="CE252" s="1"/>
  <c r="U252"/>
  <c r="CI251"/>
  <c r="CH251"/>
  <c r="CG251"/>
  <c r="CF251"/>
  <c r="CE251"/>
  <c r="CD251"/>
  <c r="CJ251" s="1"/>
  <c r="CK251" s="1"/>
  <c r="U251"/>
  <c r="CH250"/>
  <c r="CI250" s="1"/>
  <c r="CF250"/>
  <c r="CG250" s="1"/>
  <c r="CD250"/>
  <c r="CE250" s="1"/>
  <c r="U250"/>
  <c r="CI249"/>
  <c r="CH249"/>
  <c r="CG249"/>
  <c r="CF249"/>
  <c r="CE249"/>
  <c r="CD249"/>
  <c r="CJ249" s="1"/>
  <c r="CK249" s="1"/>
  <c r="U249"/>
  <c r="CH248"/>
  <c r="CI248" s="1"/>
  <c r="CF248"/>
  <c r="CG248" s="1"/>
  <c r="CD248"/>
  <c r="CE248" s="1"/>
  <c r="U248"/>
  <c r="CI247"/>
  <c r="CH247"/>
  <c r="CG247"/>
  <c r="CF247"/>
  <c r="CE247"/>
  <c r="CD247"/>
  <c r="CJ247" s="1"/>
  <c r="CK255" s="1"/>
  <c r="CI246"/>
  <c r="CH246"/>
  <c r="CG246"/>
  <c r="CF246"/>
  <c r="CE246"/>
  <c r="CD246"/>
  <c r="CJ246" s="1"/>
  <c r="CK254" s="1"/>
  <c r="U246"/>
  <c r="CH245"/>
  <c r="CI245" s="1"/>
  <c r="CF245"/>
  <c r="CG245" s="1"/>
  <c r="CD245"/>
  <c r="CE245" s="1"/>
  <c r="U245"/>
  <c r="CI244"/>
  <c r="CH244"/>
  <c r="CG244"/>
  <c r="CF244"/>
  <c r="CE244"/>
  <c r="CD244"/>
  <c r="CJ244" s="1"/>
  <c r="CK252" s="1"/>
  <c r="U244"/>
  <c r="CH243"/>
  <c r="CI243" s="1"/>
  <c r="CF243"/>
  <c r="CG243" s="1"/>
  <c r="CD243"/>
  <c r="CE243" s="1"/>
  <c r="U243"/>
  <c r="CI242"/>
  <c r="CH242"/>
  <c r="CG242"/>
  <c r="CF242"/>
  <c r="CE242"/>
  <c r="CD242"/>
  <c r="CJ242" s="1"/>
  <c r="CK242" s="1"/>
  <c r="U242"/>
  <c r="CH241"/>
  <c r="CI241" s="1"/>
  <c r="CF241"/>
  <c r="CG241" s="1"/>
  <c r="CD241"/>
  <c r="CE241" s="1"/>
  <c r="U241"/>
  <c r="CK240"/>
  <c r="CI240"/>
  <c r="CH240"/>
  <c r="CG240"/>
  <c r="CF240"/>
  <c r="CE240"/>
  <c r="CD240"/>
  <c r="CJ240" s="1"/>
  <c r="CK239"/>
  <c r="CI239"/>
  <c r="CH239"/>
  <c r="CG239"/>
  <c r="CF239"/>
  <c r="CE239"/>
  <c r="CD239"/>
  <c r="CJ239" s="1"/>
  <c r="CK238"/>
  <c r="CI238"/>
  <c r="CH238"/>
  <c r="CG238"/>
  <c r="CF238"/>
  <c r="CE238"/>
  <c r="CD238"/>
  <c r="CJ238" s="1"/>
  <c r="U238"/>
  <c r="CH237"/>
  <c r="CI237" s="1"/>
  <c r="CF237"/>
  <c r="CG237" s="1"/>
  <c r="CD237"/>
  <c r="CE237" s="1"/>
  <c r="U237"/>
  <c r="CI236"/>
  <c r="CH236"/>
  <c r="CG236"/>
  <c r="CF236"/>
  <c r="CE236"/>
  <c r="CD236"/>
  <c r="CJ236" s="1"/>
  <c r="CK236" s="1"/>
  <c r="U236"/>
  <c r="CH235"/>
  <c r="CI235" s="1"/>
  <c r="CF235"/>
  <c r="CG235" s="1"/>
  <c r="CD235"/>
  <c r="CE235" s="1"/>
  <c r="U235"/>
  <c r="CI234"/>
  <c r="CH234"/>
  <c r="CG234"/>
  <c r="CF234"/>
  <c r="CE234"/>
  <c r="CD234"/>
  <c r="CJ234" s="1"/>
  <c r="CK234" s="1"/>
  <c r="U234"/>
  <c r="CH233"/>
  <c r="CI233" s="1"/>
  <c r="CF233"/>
  <c r="CG233" s="1"/>
  <c r="CD233"/>
  <c r="CE233" s="1"/>
  <c r="U233"/>
  <c r="CI232"/>
  <c r="CH232"/>
  <c r="CG232"/>
  <c r="CF232"/>
  <c r="CE232"/>
  <c r="CD232"/>
  <c r="CJ232" s="1"/>
  <c r="CK232" s="1"/>
  <c r="U232"/>
  <c r="CH229"/>
  <c r="CI229" s="1"/>
  <c r="CF229"/>
  <c r="CG229" s="1"/>
  <c r="CD229"/>
  <c r="CE229" s="1"/>
  <c r="U229"/>
  <c r="CI228"/>
  <c r="CH228"/>
  <c r="CG228"/>
  <c r="CF228"/>
  <c r="CE228"/>
  <c r="CD228"/>
  <c r="CJ228" s="1"/>
  <c r="CK228" s="1"/>
  <c r="CI227"/>
  <c r="CH227"/>
  <c r="CG227"/>
  <c r="CF227"/>
  <c r="CE227"/>
  <c r="CD227"/>
  <c r="CJ227" s="1"/>
  <c r="CI226"/>
  <c r="CH226"/>
  <c r="CG226"/>
  <c r="CF226"/>
  <c r="CE226"/>
  <c r="CD226"/>
  <c r="CJ226" s="1"/>
  <c r="U226"/>
  <c r="CH225"/>
  <c r="CI225" s="1"/>
  <c r="CF225"/>
  <c r="CG225" s="1"/>
  <c r="CD225"/>
  <c r="CE225" s="1"/>
  <c r="U225"/>
  <c r="CI224"/>
  <c r="CH224"/>
  <c r="CG224"/>
  <c r="CF224"/>
  <c r="CE224"/>
  <c r="CD224"/>
  <c r="CJ224" s="1"/>
  <c r="U224"/>
  <c r="CH223"/>
  <c r="CI223" s="1"/>
  <c r="CF223"/>
  <c r="CG223" s="1"/>
  <c r="CD223"/>
  <c r="CE223" s="1"/>
  <c r="U223"/>
  <c r="CI222"/>
  <c r="CH222"/>
  <c r="CG222"/>
  <c r="CF222"/>
  <c r="CE222"/>
  <c r="CD222"/>
  <c r="CJ222" s="1"/>
  <c r="CK222" s="1"/>
  <c r="U222"/>
  <c r="CH221"/>
  <c r="CI221" s="1"/>
  <c r="CF221"/>
  <c r="CG221" s="1"/>
  <c r="CD221"/>
  <c r="CE221" s="1"/>
  <c r="CH220"/>
  <c r="CI220" s="1"/>
  <c r="CF220"/>
  <c r="CG220" s="1"/>
  <c r="CD220"/>
  <c r="CE220" s="1"/>
  <c r="CH219"/>
  <c r="CI219" s="1"/>
  <c r="CF219"/>
  <c r="CG219" s="1"/>
  <c r="CD219"/>
  <c r="CE219" s="1"/>
  <c r="U219"/>
  <c r="CI218"/>
  <c r="CH218"/>
  <c r="CG218"/>
  <c r="CF218"/>
  <c r="CE218"/>
  <c r="CD218"/>
  <c r="CJ218" s="1"/>
  <c r="CK218" s="1"/>
  <c r="U218"/>
  <c r="CH217"/>
  <c r="CI217" s="1"/>
  <c r="CF217"/>
  <c r="CG217" s="1"/>
  <c r="CD217"/>
  <c r="CE217" s="1"/>
  <c r="U217"/>
  <c r="CI216"/>
  <c r="CH216"/>
  <c r="CG216"/>
  <c r="CF216"/>
  <c r="CE216"/>
  <c r="CD216"/>
  <c r="CJ216" s="1"/>
  <c r="CK226" s="1"/>
  <c r="U216"/>
  <c r="CH215"/>
  <c r="CI215" s="1"/>
  <c r="CF215"/>
  <c r="CG215" s="1"/>
  <c r="CD215"/>
  <c r="CE215" s="1"/>
  <c r="U215"/>
  <c r="CI214"/>
  <c r="CH214"/>
  <c r="CG214"/>
  <c r="CF214"/>
  <c r="CE214"/>
  <c r="CD214"/>
  <c r="CJ214" s="1"/>
  <c r="CK224" s="1"/>
  <c r="U214"/>
  <c r="CH213"/>
  <c r="CI213" s="1"/>
  <c r="CF213"/>
  <c r="CG213" s="1"/>
  <c r="CD213"/>
  <c r="CE213" s="1"/>
  <c r="U213"/>
  <c r="CI212"/>
  <c r="CH212"/>
  <c r="CG212"/>
  <c r="CF212"/>
  <c r="CE212"/>
  <c r="CD212"/>
  <c r="CJ212" s="1"/>
  <c r="CK212" s="1"/>
  <c r="U212"/>
  <c r="CH211"/>
  <c r="CI211" s="1"/>
  <c r="CF211"/>
  <c r="CG211" s="1"/>
  <c r="CD211"/>
  <c r="CE211" s="1"/>
  <c r="U211"/>
  <c r="CI210"/>
  <c r="CH210"/>
  <c r="CG210"/>
  <c r="CF210"/>
  <c r="CE210"/>
  <c r="CD210"/>
  <c r="CJ210" s="1"/>
  <c r="CK210" s="1"/>
  <c r="CI209"/>
  <c r="CH209"/>
  <c r="CG209"/>
  <c r="CF209"/>
  <c r="CE209"/>
  <c r="CD209"/>
  <c r="CJ209" s="1"/>
  <c r="CK209" s="1"/>
  <c r="CI208"/>
  <c r="CH208"/>
  <c r="CG208"/>
  <c r="CF208"/>
  <c r="CE208"/>
  <c r="CD208"/>
  <c r="CJ208" s="1"/>
  <c r="CK208" s="1"/>
  <c r="U208"/>
  <c r="CH207"/>
  <c r="CI207" s="1"/>
  <c r="CF207"/>
  <c r="CG207" s="1"/>
  <c r="CD207"/>
  <c r="CE207" s="1"/>
  <c r="CH206"/>
  <c r="CI206" s="1"/>
  <c r="CF206"/>
  <c r="CG206" s="1"/>
  <c r="CD206"/>
  <c r="CE206" s="1"/>
  <c r="CH205"/>
  <c r="CI205" s="1"/>
  <c r="CF205"/>
  <c r="CG205" s="1"/>
  <c r="CD205"/>
  <c r="CE205" s="1"/>
  <c r="CH204"/>
  <c r="CI204" s="1"/>
  <c r="CF204"/>
  <c r="CG204" s="1"/>
  <c r="CD204"/>
  <c r="CE204" s="1"/>
  <c r="U204"/>
  <c r="CI203"/>
  <c r="CH203"/>
  <c r="CG203"/>
  <c r="CF203"/>
  <c r="CE203"/>
  <c r="CD203"/>
  <c r="CJ203" s="1"/>
  <c r="CK203" s="1"/>
  <c r="U203"/>
  <c r="CH202"/>
  <c r="CI202" s="1"/>
  <c r="CF202"/>
  <c r="CG202" s="1"/>
  <c r="CD202"/>
  <c r="CE202" s="1"/>
  <c r="U202"/>
  <c r="CI201"/>
  <c r="CH201"/>
  <c r="CG201"/>
  <c r="CF201"/>
  <c r="CE201"/>
  <c r="CD201"/>
  <c r="CJ201" s="1"/>
  <c r="CK201" s="1"/>
  <c r="U201"/>
  <c r="CH200"/>
  <c r="CI200" s="1"/>
  <c r="CF200"/>
  <c r="CG200" s="1"/>
  <c r="CD200"/>
  <c r="CE200" s="1"/>
  <c r="U200"/>
  <c r="CI198"/>
  <c r="CH198"/>
  <c r="CG198"/>
  <c r="CF198"/>
  <c r="CE198"/>
  <c r="CD198"/>
  <c r="CJ198" s="1"/>
  <c r="CK198" s="1"/>
  <c r="U198"/>
  <c r="CH197"/>
  <c r="CI197" s="1"/>
  <c r="CF197"/>
  <c r="CG197" s="1"/>
  <c r="CD197"/>
  <c r="CE197" s="1"/>
  <c r="U197"/>
  <c r="CI196"/>
  <c r="CH196"/>
  <c r="CG196"/>
  <c r="CF196"/>
  <c r="CE196"/>
  <c r="CD196"/>
  <c r="CJ196" s="1"/>
  <c r="CK196" s="1"/>
  <c r="U196"/>
  <c r="CH195"/>
  <c r="CI195" s="1"/>
  <c r="CF195"/>
  <c r="CG195" s="1"/>
  <c r="CD195"/>
  <c r="CE195" s="1"/>
  <c r="CH194"/>
  <c r="CI194" s="1"/>
  <c r="CF194"/>
  <c r="CG194" s="1"/>
  <c r="CD194"/>
  <c r="CE194" s="1"/>
  <c r="CH193"/>
  <c r="CI193" s="1"/>
  <c r="CF193"/>
  <c r="CG193" s="1"/>
  <c r="CD193"/>
  <c r="CE193" s="1"/>
  <c r="CH192"/>
  <c r="CI192" s="1"/>
  <c r="CF192"/>
  <c r="CG192" s="1"/>
  <c r="CD192"/>
  <c r="CE192" s="1"/>
  <c r="U192"/>
  <c r="CI190"/>
  <c r="CH190"/>
  <c r="CG190"/>
  <c r="CF190"/>
  <c r="CE190"/>
  <c r="CD190"/>
  <c r="CJ190" s="1"/>
  <c r="CK190" s="1"/>
  <c r="U190"/>
  <c r="CH189"/>
  <c r="CI189" s="1"/>
  <c r="CF189"/>
  <c r="CG189" s="1"/>
  <c r="CD189"/>
  <c r="CE189" s="1"/>
  <c r="CH188"/>
  <c r="CI188" s="1"/>
  <c r="CF188"/>
  <c r="CG188" s="1"/>
  <c r="CD188"/>
  <c r="CE188" s="1"/>
  <c r="U188"/>
  <c r="CI187"/>
  <c r="CH187"/>
  <c r="CG187"/>
  <c r="CF187"/>
  <c r="CE187"/>
  <c r="CD187"/>
  <c r="CJ187" s="1"/>
  <c r="CK187" s="1"/>
  <c r="U187"/>
  <c r="U261" s="1"/>
  <c r="CH183"/>
  <c r="CI183" s="1"/>
  <c r="CF183"/>
  <c r="CG183" s="1"/>
  <c r="CD183"/>
  <c r="CE183" s="1"/>
  <c r="U183"/>
  <c r="CI182"/>
  <c r="CH182"/>
  <c r="CG182"/>
  <c r="CF182"/>
  <c r="CE182"/>
  <c r="CD182"/>
  <c r="CJ182" s="1"/>
  <c r="CK182" s="1"/>
  <c r="U182"/>
  <c r="CH181"/>
  <c r="CI181" s="1"/>
  <c r="CF181"/>
  <c r="CG181" s="1"/>
  <c r="CD181"/>
  <c r="CE181" s="1"/>
  <c r="U181"/>
  <c r="CI180"/>
  <c r="CH180"/>
  <c r="CG180"/>
  <c r="CF180"/>
  <c r="CE180"/>
  <c r="CD180"/>
  <c r="CJ180" s="1"/>
  <c r="CK180" s="1"/>
  <c r="U180"/>
  <c r="CH179"/>
  <c r="CI179" s="1"/>
  <c r="CF179"/>
  <c r="CG179" s="1"/>
  <c r="CD179"/>
  <c r="CE179" s="1"/>
  <c r="U179"/>
  <c r="CI178"/>
  <c r="CH178"/>
  <c r="CG178"/>
  <c r="CF178"/>
  <c r="CE178"/>
  <c r="CD178"/>
  <c r="CJ178" s="1"/>
  <c r="CK178" s="1"/>
  <c r="U178"/>
  <c r="CH176"/>
  <c r="CI176" s="1"/>
  <c r="CF176"/>
  <c r="CG176" s="1"/>
  <c r="CD176"/>
  <c r="CE176" s="1"/>
  <c r="U176"/>
  <c r="CI175"/>
  <c r="CH175"/>
  <c r="CG175"/>
  <c r="CF175"/>
  <c r="CE175"/>
  <c r="CD175"/>
  <c r="CJ175" s="1"/>
  <c r="CK175" s="1"/>
  <c r="U175"/>
  <c r="CH174"/>
  <c r="CI174" s="1"/>
  <c r="CF174"/>
  <c r="CG174" s="1"/>
  <c r="CD174"/>
  <c r="CE174" s="1"/>
  <c r="U174"/>
  <c r="CI173"/>
  <c r="CH173"/>
  <c r="CG173"/>
  <c r="CF173"/>
  <c r="CE173"/>
  <c r="CD173"/>
  <c r="CJ173" s="1"/>
  <c r="CK173" s="1"/>
  <c r="CI172"/>
  <c r="CH172"/>
  <c r="CG172"/>
  <c r="CF172"/>
  <c r="CE172"/>
  <c r="CD172"/>
  <c r="CJ172" s="1"/>
  <c r="CK172" s="1"/>
  <c r="U172"/>
  <c r="CH171"/>
  <c r="CI171" s="1"/>
  <c r="CF171"/>
  <c r="CG171" s="1"/>
  <c r="CD171"/>
  <c r="CE171" s="1"/>
  <c r="U171"/>
  <c r="CI170"/>
  <c r="CH170"/>
  <c r="CG170"/>
  <c r="CF170"/>
  <c r="CE170"/>
  <c r="CD170"/>
  <c r="CJ170" s="1"/>
  <c r="CK170" s="1"/>
  <c r="U170"/>
  <c r="CH169"/>
  <c r="CI169" s="1"/>
  <c r="CF169"/>
  <c r="CG169" s="1"/>
  <c r="CD169"/>
  <c r="CE169" s="1"/>
  <c r="U169"/>
  <c r="CI168"/>
  <c r="CH168"/>
  <c r="CG168"/>
  <c r="CF168"/>
  <c r="CE168"/>
  <c r="CD168"/>
  <c r="CJ168" s="1"/>
  <c r="CK168" s="1"/>
  <c r="U168"/>
  <c r="CH167"/>
  <c r="CI167" s="1"/>
  <c r="CF167"/>
  <c r="CG167" s="1"/>
  <c r="CD167"/>
  <c r="CE167" s="1"/>
  <c r="U167"/>
  <c r="CI166"/>
  <c r="CH166"/>
  <c r="CG166"/>
  <c r="CF166"/>
  <c r="CE166"/>
  <c r="CD166"/>
  <c r="CJ166" s="1"/>
  <c r="CK166" s="1"/>
  <c r="CI165"/>
  <c r="CH165"/>
  <c r="CG165"/>
  <c r="CF165"/>
  <c r="CE165"/>
  <c r="CD165"/>
  <c r="CJ165" s="1"/>
  <c r="CK165" s="1"/>
  <c r="U165"/>
  <c r="CH164"/>
  <c r="CI164" s="1"/>
  <c r="CF164"/>
  <c r="CG164" s="1"/>
  <c r="CD164"/>
  <c r="CE164" s="1"/>
  <c r="U164"/>
  <c r="CI163"/>
  <c r="CH163"/>
  <c r="CG163"/>
  <c r="CF163"/>
  <c r="CE163"/>
  <c r="CD163"/>
  <c r="CJ163" s="1"/>
  <c r="CK163" s="1"/>
  <c r="U163"/>
  <c r="CH162"/>
  <c r="CI162" s="1"/>
  <c r="CF162"/>
  <c r="CG162" s="1"/>
  <c r="CD162"/>
  <c r="CE162" s="1"/>
  <c r="CH161"/>
  <c r="CI161" s="1"/>
  <c r="CF161"/>
  <c r="CG161" s="1"/>
  <c r="CD161"/>
  <c r="CE161" s="1"/>
  <c r="CH160"/>
  <c r="CI160" s="1"/>
  <c r="CF160"/>
  <c r="CG160" s="1"/>
  <c r="CD160"/>
  <c r="CE160" s="1"/>
  <c r="U160"/>
  <c r="CI159"/>
  <c r="CH159"/>
  <c r="CG159"/>
  <c r="CF159"/>
  <c r="CE159"/>
  <c r="CD159"/>
  <c r="CJ159" s="1"/>
  <c r="CK159" s="1"/>
  <c r="U159"/>
  <c r="CH158"/>
  <c r="CI158" s="1"/>
  <c r="CF158"/>
  <c r="CG158" s="1"/>
  <c r="CD158"/>
  <c r="CE158" s="1"/>
  <c r="U158"/>
  <c r="CI157"/>
  <c r="CH157"/>
  <c r="CG157"/>
  <c r="CF157"/>
  <c r="CE157"/>
  <c r="CD157"/>
  <c r="CJ157" s="1"/>
  <c r="CK157" s="1"/>
  <c r="U157"/>
  <c r="CH156"/>
  <c r="CI156" s="1"/>
  <c r="CF156"/>
  <c r="CG156" s="1"/>
  <c r="CD156"/>
  <c r="CE156" s="1"/>
  <c r="U156"/>
  <c r="CI155"/>
  <c r="CH155"/>
  <c r="CG155"/>
  <c r="CF155"/>
  <c r="CE155"/>
  <c r="CD155"/>
  <c r="CJ155" s="1"/>
  <c r="CK155" s="1"/>
  <c r="U155"/>
  <c r="CH154"/>
  <c r="CI154" s="1"/>
  <c r="CF154"/>
  <c r="CG154" s="1"/>
  <c r="CD154"/>
  <c r="CE154" s="1"/>
  <c r="U154"/>
  <c r="CI153"/>
  <c r="CH153"/>
  <c r="CG153"/>
  <c r="CF153"/>
  <c r="CE153"/>
  <c r="CD153"/>
  <c r="CJ153" s="1"/>
  <c r="CK153" s="1"/>
  <c r="U153"/>
  <c r="CH151"/>
  <c r="CI151" s="1"/>
  <c r="CF151"/>
  <c r="CG151" s="1"/>
  <c r="CD151"/>
  <c r="CE151" s="1"/>
  <c r="U151"/>
  <c r="CI150"/>
  <c r="CH150"/>
  <c r="CG150"/>
  <c r="CF150"/>
  <c r="CE150"/>
  <c r="CD150"/>
  <c r="CJ150" s="1"/>
  <c r="CK150" s="1"/>
  <c r="U150"/>
  <c r="CH149"/>
  <c r="CI149" s="1"/>
  <c r="CF149"/>
  <c r="CG149" s="1"/>
  <c r="CD149"/>
  <c r="CE149" s="1"/>
  <c r="U149"/>
  <c r="CI148"/>
  <c r="CH148"/>
  <c r="CG148"/>
  <c r="CF148"/>
  <c r="CE148"/>
  <c r="CD148"/>
  <c r="CJ148" s="1"/>
  <c r="CK148" s="1"/>
  <c r="U148"/>
  <c r="CH147"/>
  <c r="CI147" s="1"/>
  <c r="CF147"/>
  <c r="CG147" s="1"/>
  <c r="CD147"/>
  <c r="CE147" s="1"/>
  <c r="U147"/>
  <c r="CI146"/>
  <c r="CH146"/>
  <c r="CG146"/>
  <c r="CF146"/>
  <c r="CE146"/>
  <c r="CD146"/>
  <c r="CJ146" s="1"/>
  <c r="CK146" s="1"/>
  <c r="U146"/>
  <c r="CH145"/>
  <c r="CI145" s="1"/>
  <c r="CF145"/>
  <c r="CG145" s="1"/>
  <c r="CD145"/>
  <c r="CJ145" s="1"/>
  <c r="CK145" s="1"/>
  <c r="CH144"/>
  <c r="CI144" s="1"/>
  <c r="CF144"/>
  <c r="CG144" s="1"/>
  <c r="CD144"/>
  <c r="CJ144" s="1"/>
  <c r="CK144" s="1"/>
  <c r="U144"/>
  <c r="CI143"/>
  <c r="CH143"/>
  <c r="CG143"/>
  <c r="CF143"/>
  <c r="CE143"/>
  <c r="CD143"/>
  <c r="CJ143" s="1"/>
  <c r="CK143" s="1"/>
  <c r="U143"/>
  <c r="CH142"/>
  <c r="CI142" s="1"/>
  <c r="CF142"/>
  <c r="CG142" s="1"/>
  <c r="CD142"/>
  <c r="CE142" s="1"/>
  <c r="U142"/>
  <c r="CI141"/>
  <c r="CH141"/>
  <c r="CG141"/>
  <c r="CF141"/>
  <c r="CE141"/>
  <c r="CD141"/>
  <c r="CJ141" s="1"/>
  <c r="CK141" s="1"/>
  <c r="U141"/>
  <c r="CH140"/>
  <c r="CI140" s="1"/>
  <c r="CF140"/>
  <c r="CG140" s="1"/>
  <c r="CD140"/>
  <c r="CE140" s="1"/>
  <c r="CH139"/>
  <c r="CI139" s="1"/>
  <c r="CF139"/>
  <c r="CG139" s="1"/>
  <c r="CD139"/>
  <c r="CE139" s="1"/>
  <c r="U139"/>
  <c r="CI138"/>
  <c r="CH138"/>
  <c r="CG138"/>
  <c r="CF138"/>
  <c r="CE138"/>
  <c r="CD138"/>
  <c r="CJ138" s="1"/>
  <c r="CK138" s="1"/>
  <c r="CI137"/>
  <c r="CH137"/>
  <c r="CG137"/>
  <c r="CF137"/>
  <c r="CE137"/>
  <c r="CD137"/>
  <c r="CJ137" s="1"/>
  <c r="CK137" s="1"/>
  <c r="U137"/>
  <c r="CH136"/>
  <c r="CI136" s="1"/>
  <c r="CF136"/>
  <c r="CG136" s="1"/>
  <c r="CD136"/>
  <c r="CE136" s="1"/>
  <c r="U136"/>
  <c r="CI135"/>
  <c r="CH135"/>
  <c r="CG135"/>
  <c r="CF135"/>
  <c r="CE135"/>
  <c r="CD135"/>
  <c r="CJ135" s="1"/>
  <c r="CK135" s="1"/>
  <c r="U135"/>
  <c r="CH134"/>
  <c r="CI134" s="1"/>
  <c r="CF134"/>
  <c r="CG134" s="1"/>
  <c r="CD134"/>
  <c r="CE134" s="1"/>
  <c r="U134"/>
  <c r="CI133"/>
  <c r="CH133"/>
  <c r="CG133"/>
  <c r="CF133"/>
  <c r="CE133"/>
  <c r="CD133"/>
  <c r="CJ133" s="1"/>
  <c r="CK133" s="1"/>
  <c r="U133"/>
  <c r="U260" s="1"/>
  <c r="CH130"/>
  <c r="CI130" s="1"/>
  <c r="CF130"/>
  <c r="CG130" s="1"/>
  <c r="CD130"/>
  <c r="CE130" s="1"/>
  <c r="U130"/>
  <c r="CI129"/>
  <c r="CH129"/>
  <c r="CG129"/>
  <c r="CF129"/>
  <c r="CE129"/>
  <c r="CD129"/>
  <c r="CJ129" s="1"/>
  <c r="CK129" s="1"/>
  <c r="U129"/>
  <c r="CH128"/>
  <c r="CI128" s="1"/>
  <c r="CF128"/>
  <c r="CG128" s="1"/>
  <c r="CD128"/>
  <c r="CJ128" s="1"/>
  <c r="CK128" s="1"/>
  <c r="CH127"/>
  <c r="CI127" s="1"/>
  <c r="CF127"/>
  <c r="CG127" s="1"/>
  <c r="CD127"/>
  <c r="CJ127" s="1"/>
  <c r="CK127" s="1"/>
  <c r="U127"/>
  <c r="CI125"/>
  <c r="CH125"/>
  <c r="CG125"/>
  <c r="CF125"/>
  <c r="CE125"/>
  <c r="CD125"/>
  <c r="CJ125" s="1"/>
  <c r="CK125" s="1"/>
  <c r="U125"/>
  <c r="CH124"/>
  <c r="CI124" s="1"/>
  <c r="CF124"/>
  <c r="CG124" s="1"/>
  <c r="CD124"/>
  <c r="CE124" s="1"/>
  <c r="U124"/>
  <c r="CI123"/>
  <c r="CH123"/>
  <c r="CG123"/>
  <c r="CF123"/>
  <c r="CE123"/>
  <c r="CD123"/>
  <c r="CJ123" s="1"/>
  <c r="CK123" s="1"/>
  <c r="U123"/>
  <c r="CH122"/>
  <c r="CI122" s="1"/>
  <c r="CF122"/>
  <c r="CG122" s="1"/>
  <c r="CD122"/>
  <c r="CJ122" s="1"/>
  <c r="CK122" s="1"/>
  <c r="U122"/>
  <c r="CI121"/>
  <c r="CH121"/>
  <c r="CG121"/>
  <c r="CF121"/>
  <c r="CE121"/>
  <c r="CD121"/>
  <c r="CJ121" s="1"/>
  <c r="CK121" s="1"/>
  <c r="U121"/>
  <c r="CH120"/>
  <c r="CI120" s="1"/>
  <c r="CF120"/>
  <c r="CG120" s="1"/>
  <c r="CD120"/>
  <c r="CJ120" s="1"/>
  <c r="CK120" s="1"/>
  <c r="U120"/>
  <c r="CI119"/>
  <c r="CH119"/>
  <c r="CG119"/>
  <c r="CF119"/>
  <c r="CE119"/>
  <c r="CD119"/>
  <c r="CJ119" s="1"/>
  <c r="CK119" s="1"/>
  <c r="CI118"/>
  <c r="CH118"/>
  <c r="CG118"/>
  <c r="CF118"/>
  <c r="CE118"/>
  <c r="CD118"/>
  <c r="CJ118" s="1"/>
  <c r="CK118" s="1"/>
  <c r="U118"/>
  <c r="CH117"/>
  <c r="CI117" s="1"/>
  <c r="CF117"/>
  <c r="CG117" s="1"/>
  <c r="CD117"/>
  <c r="CJ117" s="1"/>
  <c r="CK117" s="1"/>
  <c r="U117"/>
  <c r="CI116"/>
  <c r="CH116"/>
  <c r="CG116"/>
  <c r="CF116"/>
  <c r="CE116"/>
  <c r="CD116"/>
  <c r="CJ116" s="1"/>
  <c r="CK116" s="1"/>
  <c r="U116"/>
  <c r="CH115"/>
  <c r="CI115" s="1"/>
  <c r="CF115"/>
  <c r="CG115" s="1"/>
  <c r="CD115"/>
  <c r="CJ115" s="1"/>
  <c r="CK115" s="1"/>
  <c r="U115"/>
  <c r="CI114"/>
  <c r="CH114"/>
  <c r="CG114"/>
  <c r="CF114"/>
  <c r="CE114"/>
  <c r="CD114"/>
  <c r="CJ114" s="1"/>
  <c r="CK114" s="1"/>
  <c r="U114"/>
  <c r="CH113"/>
  <c r="CI113" s="1"/>
  <c r="CF113"/>
  <c r="CG113" s="1"/>
  <c r="CD113"/>
  <c r="CE113" s="1"/>
  <c r="U113"/>
  <c r="CI111"/>
  <c r="CH111"/>
  <c r="CG111"/>
  <c r="CF111"/>
  <c r="CE111"/>
  <c r="CD111"/>
  <c r="CJ111" s="1"/>
  <c r="CK111" s="1"/>
  <c r="U111"/>
  <c r="CH109"/>
  <c r="CI109" s="1"/>
  <c r="CF109"/>
  <c r="CG109" s="1"/>
  <c r="CD109"/>
  <c r="CE109" s="1"/>
  <c r="U109"/>
  <c r="CI107"/>
  <c r="CH107"/>
  <c r="CG107"/>
  <c r="CF107"/>
  <c r="CE107"/>
  <c r="CD107"/>
  <c r="CJ107" s="1"/>
  <c r="CK107" s="1"/>
  <c r="U107"/>
  <c r="CD106"/>
  <c r="CE106" s="1"/>
  <c r="CH105"/>
  <c r="CI105" s="1"/>
  <c r="CF105"/>
  <c r="CG105" s="1"/>
  <c r="CD105"/>
  <c r="CJ105" s="1"/>
  <c r="CK105" s="1"/>
  <c r="U105"/>
  <c r="CI104"/>
  <c r="CH104"/>
  <c r="CG104"/>
  <c r="CF104"/>
  <c r="CE104"/>
  <c r="CD104"/>
  <c r="CJ104" s="1"/>
  <c r="CK104" s="1"/>
  <c r="CI103"/>
  <c r="CH103"/>
  <c r="CG103"/>
  <c r="CF103"/>
  <c r="CE103"/>
  <c r="CD103"/>
  <c r="CJ103" s="1"/>
  <c r="CK103" s="1"/>
  <c r="U103"/>
  <c r="CH102"/>
  <c r="CI102" s="1"/>
  <c r="CF102"/>
  <c r="CG102" s="1"/>
  <c r="CD102"/>
  <c r="CE102" s="1"/>
  <c r="U102"/>
  <c r="CI101"/>
  <c r="CH101"/>
  <c r="CG101"/>
  <c r="CF101"/>
  <c r="CE101"/>
  <c r="CD101"/>
  <c r="CJ101" s="1"/>
  <c r="CK101" s="1"/>
  <c r="CI100"/>
  <c r="CH100"/>
  <c r="CG100"/>
  <c r="CF100"/>
  <c r="CE100"/>
  <c r="CD100"/>
  <c r="CJ100" s="1"/>
  <c r="CK100" s="1"/>
  <c r="CI99"/>
  <c r="CH99"/>
  <c r="CG99"/>
  <c r="CF99"/>
  <c r="CE99"/>
  <c r="CD99"/>
  <c r="CJ99" s="1"/>
  <c r="CK99" s="1"/>
  <c r="U99"/>
  <c r="CH98"/>
  <c r="CI98" s="1"/>
  <c r="CF98"/>
  <c r="CG98" s="1"/>
  <c r="CD98"/>
  <c r="CE98" s="1"/>
  <c r="U98"/>
  <c r="CI95"/>
  <c r="CH95"/>
  <c r="CG95"/>
  <c r="CF95"/>
  <c r="CE95"/>
  <c r="CD95"/>
  <c r="CJ95" s="1"/>
  <c r="CK95" s="1"/>
  <c r="U95"/>
  <c r="CH94"/>
  <c r="CI94" s="1"/>
  <c r="CF94"/>
  <c r="CG94" s="1"/>
  <c r="CD94"/>
  <c r="CJ94" s="1"/>
  <c r="CK94" s="1"/>
  <c r="U94"/>
  <c r="CI93"/>
  <c r="CH93"/>
  <c r="CG93"/>
  <c r="CF93"/>
  <c r="CE93"/>
  <c r="CD93"/>
  <c r="CJ93" s="1"/>
  <c r="CK93" s="1"/>
  <c r="U93"/>
  <c r="CH92"/>
  <c r="CI92" s="1"/>
  <c r="CF92"/>
  <c r="CG92" s="1"/>
  <c r="CD92"/>
  <c r="CJ92" s="1"/>
  <c r="CK92" s="1"/>
  <c r="U92"/>
  <c r="CI91"/>
  <c r="CH91"/>
  <c r="CG91"/>
  <c r="CF91"/>
  <c r="CE91"/>
  <c r="CD91"/>
  <c r="CJ91" s="1"/>
  <c r="CK91" s="1"/>
  <c r="U91"/>
  <c r="CH90"/>
  <c r="CH275" s="1"/>
  <c r="CF90"/>
  <c r="CF275" s="1"/>
  <c r="CD90"/>
  <c r="CD275" s="1"/>
  <c r="U90"/>
  <c r="CI87"/>
  <c r="CH87"/>
  <c r="CG87"/>
  <c r="CF87"/>
  <c r="CE87"/>
  <c r="CD87"/>
  <c r="CJ87" s="1"/>
  <c r="CK87" s="1"/>
  <c r="U87"/>
  <c r="CH86"/>
  <c r="CI86" s="1"/>
  <c r="CF86"/>
  <c r="CG86" s="1"/>
  <c r="CD86"/>
  <c r="CJ86" s="1"/>
  <c r="CK86" s="1"/>
  <c r="U86"/>
  <c r="CI85"/>
  <c r="CH85"/>
  <c r="CG85"/>
  <c r="CF85"/>
  <c r="CE85"/>
  <c r="CD85"/>
  <c r="CJ85" s="1"/>
  <c r="CK85" s="1"/>
  <c r="CI84"/>
  <c r="CH84"/>
  <c r="CG84"/>
  <c r="CF84"/>
  <c r="CE84"/>
  <c r="CD84"/>
  <c r="CJ84" s="1"/>
  <c r="CK84" s="1"/>
  <c r="U84"/>
  <c r="CH83"/>
  <c r="CI83" s="1"/>
  <c r="CF83"/>
  <c r="CG83" s="1"/>
  <c r="CD83"/>
  <c r="CJ83" s="1"/>
  <c r="CK83" s="1"/>
  <c r="U83"/>
  <c r="CI82"/>
  <c r="CH82"/>
  <c r="CG82"/>
  <c r="CF82"/>
  <c r="CE82"/>
  <c r="CD82"/>
  <c r="CJ82" s="1"/>
  <c r="CK82" s="1"/>
  <c r="U82"/>
  <c r="CH81"/>
  <c r="CI81" s="1"/>
  <c r="CF81"/>
  <c r="CG81" s="1"/>
  <c r="CD81"/>
  <c r="CE81" s="1"/>
  <c r="U81"/>
  <c r="CI80"/>
  <c r="CH80"/>
  <c r="CG80"/>
  <c r="CF80"/>
  <c r="CE80"/>
  <c r="CD80"/>
  <c r="CJ80" s="1"/>
  <c r="CK80" s="1"/>
  <c r="U80"/>
  <c r="CH79"/>
  <c r="CI79" s="1"/>
  <c r="CF79"/>
  <c r="CG79" s="1"/>
  <c r="CD79"/>
  <c r="CE79" s="1"/>
  <c r="U79"/>
  <c r="CI78"/>
  <c r="CH78"/>
  <c r="CG78"/>
  <c r="CF78"/>
  <c r="CE78"/>
  <c r="CD78"/>
  <c r="CJ78" s="1"/>
  <c r="CK78" s="1"/>
  <c r="U78"/>
  <c r="CH77"/>
  <c r="CI77" s="1"/>
  <c r="CF77"/>
  <c r="CG77" s="1"/>
  <c r="CD77"/>
  <c r="CJ77" s="1"/>
  <c r="CK77" s="1"/>
  <c r="U77"/>
  <c r="CI76"/>
  <c r="CH76"/>
  <c r="CG76"/>
  <c r="CF76"/>
  <c r="CE76"/>
  <c r="CD76"/>
  <c r="CJ76" s="1"/>
  <c r="CK76" s="1"/>
  <c r="U76"/>
  <c r="CH74"/>
  <c r="CI74" s="1"/>
  <c r="CF74"/>
  <c r="CG74" s="1"/>
  <c r="CD74"/>
  <c r="CJ74" s="1"/>
  <c r="CK74" s="1"/>
  <c r="U74"/>
  <c r="CI73"/>
  <c r="CH73"/>
  <c r="CG73"/>
  <c r="CF73"/>
  <c r="CE73"/>
  <c r="CD73"/>
  <c r="CJ73" s="1"/>
  <c r="CK73" s="1"/>
  <c r="U73"/>
  <c r="CH72"/>
  <c r="CI72" s="1"/>
  <c r="CF72"/>
  <c r="CG72" s="1"/>
  <c r="CD72"/>
  <c r="CE72" s="1"/>
  <c r="U72"/>
  <c r="CI71"/>
  <c r="CH71"/>
  <c r="CG71"/>
  <c r="CF71"/>
  <c r="CE71"/>
  <c r="CD71"/>
  <c r="CJ71" s="1"/>
  <c r="CK71" s="1"/>
  <c r="U71"/>
  <c r="CH70"/>
  <c r="CI70" s="1"/>
  <c r="CF70"/>
  <c r="CG70" s="1"/>
  <c r="CD70"/>
  <c r="CJ70" s="1"/>
  <c r="CK70" s="1"/>
  <c r="U70"/>
  <c r="CI67"/>
  <c r="CH67"/>
  <c r="CG67"/>
  <c r="CF67"/>
  <c r="CE67"/>
  <c r="CD67"/>
  <c r="CJ67" s="1"/>
  <c r="CK67" s="1"/>
  <c r="U67"/>
  <c r="CH66"/>
  <c r="CI66" s="1"/>
  <c r="CF66"/>
  <c r="CG66" s="1"/>
  <c r="CD66"/>
  <c r="CJ66" s="1"/>
  <c r="CK66" s="1"/>
  <c r="CH65"/>
  <c r="CI65" s="1"/>
  <c r="CF65"/>
  <c r="CG65" s="1"/>
  <c r="CD65"/>
  <c r="CJ65" s="1"/>
  <c r="CK65" s="1"/>
  <c r="U65"/>
  <c r="CI64"/>
  <c r="CH64"/>
  <c r="CG64"/>
  <c r="CF64"/>
  <c r="CE64"/>
  <c r="CD64"/>
  <c r="CJ64" s="1"/>
  <c r="CK64" s="1"/>
  <c r="U64"/>
  <c r="CH63"/>
  <c r="CI63" s="1"/>
  <c r="CF63"/>
  <c r="CJ63" s="1"/>
  <c r="CK63" s="1"/>
  <c r="CD63"/>
  <c r="U63"/>
  <c r="CH62"/>
  <c r="CI62" s="1"/>
  <c r="CF62"/>
  <c r="CG62" s="1"/>
  <c r="CD62"/>
  <c r="CJ62" s="1"/>
  <c r="CK62" s="1"/>
  <c r="U62"/>
  <c r="CI61"/>
  <c r="CH61"/>
  <c r="CG61"/>
  <c r="CF61"/>
  <c r="CE61"/>
  <c r="CD61"/>
  <c r="CJ61" s="1"/>
  <c r="CK61" s="1"/>
  <c r="U61"/>
  <c r="CH60"/>
  <c r="CI60" s="1"/>
  <c r="CF60"/>
  <c r="CG60" s="1"/>
  <c r="CD60"/>
  <c r="CJ60" s="1"/>
  <c r="CK60" s="1"/>
  <c r="CH59"/>
  <c r="CI59" s="1"/>
  <c r="CF59"/>
  <c r="CG59" s="1"/>
  <c r="CD59"/>
  <c r="CJ59" s="1"/>
  <c r="CK59" s="1"/>
  <c r="CH58"/>
  <c r="CI58" s="1"/>
  <c r="CF58"/>
  <c r="CG58" s="1"/>
  <c r="CD58"/>
  <c r="CJ58" s="1"/>
  <c r="CK58" s="1"/>
  <c r="CH57"/>
  <c r="CI57" s="1"/>
  <c r="CF57"/>
  <c r="CG57" s="1"/>
  <c r="CD57"/>
  <c r="CE57" s="1"/>
  <c r="U57"/>
  <c r="CI56"/>
  <c r="CH56"/>
  <c r="CG56"/>
  <c r="CF56"/>
  <c r="CE56"/>
  <c r="CD56"/>
  <c r="CJ56" s="1"/>
  <c r="CK56" s="1"/>
  <c r="U56"/>
  <c r="CH55"/>
  <c r="CI55" s="1"/>
  <c r="CF55"/>
  <c r="CG55" s="1"/>
  <c r="CD55"/>
  <c r="CJ55" s="1"/>
  <c r="CK55" s="1"/>
  <c r="U55"/>
  <c r="CI54"/>
  <c r="CH54"/>
  <c r="CG54"/>
  <c r="CF54"/>
  <c r="CE54"/>
  <c r="CD54"/>
  <c r="CJ54" s="1"/>
  <c r="CK54" s="1"/>
  <c r="U54"/>
  <c r="CH53"/>
  <c r="CI53" s="1"/>
  <c r="CF53"/>
  <c r="CG53" s="1"/>
  <c r="CD53"/>
  <c r="CE53" s="1"/>
  <c r="U53"/>
  <c r="CI52"/>
  <c r="CH52"/>
  <c r="CG52"/>
  <c r="CF52"/>
  <c r="CE52"/>
  <c r="CD52"/>
  <c r="CJ52" s="1"/>
  <c r="CK52" s="1"/>
  <c r="CI51"/>
  <c r="CH51"/>
  <c r="CG51"/>
  <c r="CF51"/>
  <c r="CE51"/>
  <c r="CD51"/>
  <c r="CJ51" s="1"/>
  <c r="CK51" s="1"/>
  <c r="U51"/>
  <c r="CH50"/>
  <c r="CI50" s="1"/>
  <c r="CF50"/>
  <c r="CG50" s="1"/>
  <c r="CD50"/>
  <c r="CJ50" s="1"/>
  <c r="CK50" s="1"/>
  <c r="U50"/>
  <c r="CI49"/>
  <c r="CH49"/>
  <c r="CG49"/>
  <c r="CF49"/>
  <c r="CE49"/>
  <c r="CD49"/>
  <c r="CJ49" s="1"/>
  <c r="CK49" s="1"/>
  <c r="CI48"/>
  <c r="CH48"/>
  <c r="CG48"/>
  <c r="CF48"/>
  <c r="CE48"/>
  <c r="CD48"/>
  <c r="CJ48" s="1"/>
  <c r="CK48" s="1"/>
  <c r="U48"/>
  <c r="CD47"/>
  <c r="CI46"/>
  <c r="CH46"/>
  <c r="CG46"/>
  <c r="CF46"/>
  <c r="CE46"/>
  <c r="CD46"/>
  <c r="CJ46" s="1"/>
  <c r="CK46" s="1"/>
  <c r="U46"/>
  <c r="CH45"/>
  <c r="CI45" s="1"/>
  <c r="CF45"/>
  <c r="CG45" s="1"/>
  <c r="CD45"/>
  <c r="CJ45" s="1"/>
  <c r="CK45" s="1"/>
  <c r="U45"/>
  <c r="CI44"/>
  <c r="CH44"/>
  <c r="CG44"/>
  <c r="CF44"/>
  <c r="CE44"/>
  <c r="CD44"/>
  <c r="CJ44" s="1"/>
  <c r="CK44" s="1"/>
  <c r="U44"/>
  <c r="CH43"/>
  <c r="CI43" s="1"/>
  <c r="CF43"/>
  <c r="CG43" s="1"/>
  <c r="CD43"/>
  <c r="CE43" s="1"/>
  <c r="U43"/>
  <c r="CI42"/>
  <c r="CH42"/>
  <c r="CG42"/>
  <c r="CF42"/>
  <c r="CE42"/>
  <c r="CD42"/>
  <c r="CJ42" s="1"/>
  <c r="CK42" s="1"/>
  <c r="U42"/>
  <c r="CH41"/>
  <c r="CI41" s="1"/>
  <c r="CF41"/>
  <c r="CG41" s="1"/>
  <c r="CD41"/>
  <c r="CE41" s="1"/>
  <c r="U41"/>
  <c r="CI40"/>
  <c r="CH40"/>
  <c r="CG40"/>
  <c r="CF40"/>
  <c r="CE40"/>
  <c r="CD40"/>
  <c r="CJ40" s="1"/>
  <c r="CK40" s="1"/>
  <c r="U40"/>
  <c r="CD39"/>
  <c r="CI38"/>
  <c r="CH38"/>
  <c r="CG38"/>
  <c r="CF38"/>
  <c r="CE38"/>
  <c r="CD38"/>
  <c r="CJ38" s="1"/>
  <c r="CK38" s="1"/>
  <c r="U38"/>
  <c r="CH37"/>
  <c r="CI37" s="1"/>
  <c r="CF37"/>
  <c r="CG37" s="1"/>
  <c r="CD37"/>
  <c r="CJ37" s="1"/>
  <c r="CK37" s="1"/>
  <c r="U37"/>
  <c r="CI36"/>
  <c r="CH36"/>
  <c r="CG36"/>
  <c r="CF36"/>
  <c r="CE36"/>
  <c r="CD36"/>
  <c r="CJ36" s="1"/>
  <c r="CK36" s="1"/>
  <c r="U36"/>
  <c r="CD35"/>
  <c r="CI34"/>
  <c r="CH34"/>
  <c r="CG34"/>
  <c r="CF34"/>
  <c r="CE34"/>
  <c r="CD34"/>
  <c r="CJ34" s="1"/>
  <c r="CK34" s="1"/>
  <c r="U34"/>
  <c r="CH33"/>
  <c r="CI33" s="1"/>
  <c r="CF33"/>
  <c r="CG33" s="1"/>
  <c r="CD33"/>
  <c r="CE33" s="1"/>
  <c r="U33"/>
  <c r="CI32"/>
  <c r="CH32"/>
  <c r="CG32"/>
  <c r="CF32"/>
  <c r="CE32"/>
  <c r="CD32"/>
  <c r="CJ32" s="1"/>
  <c r="CK32" s="1"/>
  <c r="U32"/>
  <c r="CH31"/>
  <c r="CI31" s="1"/>
  <c r="CF31"/>
  <c r="CG31" s="1"/>
  <c r="CD31"/>
  <c r="CJ31" s="1"/>
  <c r="CK31" s="1"/>
  <c r="U31"/>
  <c r="CD30"/>
  <c r="U29"/>
  <c r="CI28"/>
  <c r="CH28"/>
  <c r="CG28"/>
  <c r="CF28"/>
  <c r="CE28"/>
  <c r="CD28"/>
  <c r="CJ28" s="1"/>
  <c r="CK28" s="1"/>
  <c r="U28"/>
  <c r="CH27"/>
  <c r="CI27" s="1"/>
  <c r="CF27"/>
  <c r="CG27" s="1"/>
  <c r="CD27"/>
  <c r="CE27" s="1"/>
  <c r="CH26"/>
  <c r="CI26" s="1"/>
  <c r="CF26"/>
  <c r="CG26" s="1"/>
  <c r="CD26"/>
  <c r="CE26" s="1"/>
  <c r="U26"/>
  <c r="CI25"/>
  <c r="CH25"/>
  <c r="CG25"/>
  <c r="CF25"/>
  <c r="CE25"/>
  <c r="CD25"/>
  <c r="CJ25" s="1"/>
  <c r="CK25" s="1"/>
  <c r="U25"/>
  <c r="CH24"/>
  <c r="CI24" s="1"/>
  <c r="CF24"/>
  <c r="CG24" s="1"/>
  <c r="CD24"/>
  <c r="CJ24" s="1"/>
  <c r="CK24" s="1"/>
  <c r="U24"/>
  <c r="CD23"/>
  <c r="CD22"/>
  <c r="CI21"/>
  <c r="CH21"/>
  <c r="CG21"/>
  <c r="CF21"/>
  <c r="CE21"/>
  <c r="CD21"/>
  <c r="CJ21" s="1"/>
  <c r="CK21" s="1"/>
  <c r="U21"/>
  <c r="CH20"/>
  <c r="CI20" s="1"/>
  <c r="CF20"/>
  <c r="CG20" s="1"/>
  <c r="CD20"/>
  <c r="CE20" s="1"/>
  <c r="U20"/>
  <c r="CI19"/>
  <c r="CH19"/>
  <c r="CG19"/>
  <c r="CF19"/>
  <c r="CE19"/>
  <c r="CD19"/>
  <c r="CJ19" s="1"/>
  <c r="CK19" s="1"/>
  <c r="U19"/>
  <c r="CH18"/>
  <c r="CI18" s="1"/>
  <c r="CF18"/>
  <c r="CG18" s="1"/>
  <c r="CD18"/>
  <c r="CE18" s="1"/>
  <c r="CH17"/>
  <c r="CI17" s="1"/>
  <c r="CF17"/>
  <c r="CG17" s="1"/>
  <c r="CD17"/>
  <c r="CE17" s="1"/>
  <c r="U17"/>
  <c r="CI16"/>
  <c r="CH16"/>
  <c r="CG16"/>
  <c r="CF16"/>
  <c r="CE16"/>
  <c r="CD16"/>
  <c r="CJ16" s="1"/>
  <c r="CK16" s="1"/>
  <c r="U16"/>
  <c r="CH15"/>
  <c r="CI15" s="1"/>
  <c r="CF15"/>
  <c r="CG15" s="1"/>
  <c r="CD15"/>
  <c r="CE15" s="1"/>
  <c r="U15"/>
  <c r="CI14"/>
  <c r="CH14"/>
  <c r="CG14"/>
  <c r="CF14"/>
  <c r="CE14"/>
  <c r="CD14"/>
  <c r="CJ14" s="1"/>
  <c r="CK14" s="1"/>
  <c r="U14"/>
  <c r="CH13"/>
  <c r="CI13" s="1"/>
  <c r="CF13"/>
  <c r="CG13" s="1"/>
  <c r="CD13"/>
  <c r="CJ13" s="1"/>
  <c r="CK13" s="1"/>
  <c r="U13"/>
  <c r="CI12"/>
  <c r="CH12"/>
  <c r="CG12"/>
  <c r="CF12"/>
  <c r="CE12"/>
  <c r="CD12"/>
  <c r="U12"/>
  <c r="U258" s="1"/>
  <c r="BE6"/>
  <c r="BC6"/>
  <c r="BB6"/>
  <c r="BA6"/>
  <c r="AZ6"/>
  <c r="AY6"/>
  <c r="AX6"/>
  <c r="AW6"/>
  <c r="AV6"/>
  <c r="AU6"/>
  <c r="AT6"/>
  <c r="AS6"/>
  <c r="AR6"/>
  <c r="AQ6"/>
  <c r="AP6"/>
  <c r="AO6"/>
  <c r="AN6"/>
  <c r="AM6"/>
  <c r="AL6"/>
  <c r="AK6"/>
  <c r="AJ6"/>
  <c r="AI6"/>
  <c r="AH6"/>
  <c r="AG6"/>
  <c r="AF6"/>
  <c r="AE6"/>
  <c r="AD6"/>
  <c r="AC6"/>
  <c r="AB6"/>
  <c r="AA6"/>
  <c r="Z6"/>
  <c r="Y6"/>
  <c r="X6"/>
  <c r="U6"/>
  <c r="T6"/>
  <c r="S6"/>
  <c r="R6"/>
  <c r="Q6"/>
  <c r="P6"/>
  <c r="O6"/>
  <c r="N6"/>
  <c r="M6"/>
  <c r="L6"/>
  <c r="K6"/>
  <c r="J6"/>
  <c r="BW346" i="44"/>
  <c r="BX346"/>
  <c r="BY346"/>
  <c r="BZ346"/>
  <c r="CA346"/>
  <c r="CB346"/>
  <c r="CC346"/>
  <c r="BF349"/>
  <c r="BG349"/>
  <c r="BH349"/>
  <c r="BI349"/>
  <c r="BJ349"/>
  <c r="BK349"/>
  <c r="BL349"/>
  <c r="BM349"/>
  <c r="BN349"/>
  <c r="BO349"/>
  <c r="BP349"/>
  <c r="BQ349"/>
  <c r="BR349"/>
  <c r="BS349"/>
  <c r="BT349"/>
  <c r="BU349"/>
  <c r="BV349"/>
  <c r="BW349"/>
  <c r="BX349"/>
  <c r="BY349"/>
  <c r="BZ349"/>
  <c r="CA349"/>
  <c r="CB349"/>
  <c r="CC349"/>
  <c r="BF350"/>
  <c r="BG350"/>
  <c r="BH350"/>
  <c r="BI350"/>
  <c r="BJ350"/>
  <c r="BK350"/>
  <c r="BL350"/>
  <c r="BM350"/>
  <c r="BN350"/>
  <c r="BO350"/>
  <c r="BP350"/>
  <c r="BQ350"/>
  <c r="BR350"/>
  <c r="BS350"/>
  <c r="BT350"/>
  <c r="BU350"/>
  <c r="BV350"/>
  <c r="BW350"/>
  <c r="BX350"/>
  <c r="BY350"/>
  <c r="BZ350"/>
  <c r="CA350"/>
  <c r="CB350"/>
  <c r="CC350"/>
  <c r="BF351"/>
  <c r="BG351"/>
  <c r="BH351"/>
  <c r="BI351"/>
  <c r="BJ351"/>
  <c r="BK351"/>
  <c r="BL351"/>
  <c r="BM351"/>
  <c r="BN351"/>
  <c r="BO351"/>
  <c r="BP351"/>
  <c r="BQ351"/>
  <c r="BR351"/>
  <c r="BS351"/>
  <c r="BT351"/>
  <c r="BU351"/>
  <c r="BV351"/>
  <c r="BW351"/>
  <c r="BX351"/>
  <c r="BY351"/>
  <c r="BZ351"/>
  <c r="CA351"/>
  <c r="CB351"/>
  <c r="CC351"/>
  <c r="BF352"/>
  <c r="BF353" s="1"/>
  <c r="BG352"/>
  <c r="BG353" s="1"/>
  <c r="BH352"/>
  <c r="BI352"/>
  <c r="BI353" s="1"/>
  <c r="BJ352"/>
  <c r="BJ353" s="1"/>
  <c r="BR352"/>
  <c r="BV352"/>
  <c r="BV353" s="1"/>
  <c r="BH353"/>
  <c r="BR353"/>
  <c r="BW345"/>
  <c r="BX345"/>
  <c r="BY345"/>
  <c r="BZ345"/>
  <c r="CA345"/>
  <c r="CB345"/>
  <c r="CC345"/>
  <c r="BW344"/>
  <c r="BX344"/>
  <c r="BY344"/>
  <c r="BZ344"/>
  <c r="CA344"/>
  <c r="CB344"/>
  <c r="CC344"/>
  <c r="BW341"/>
  <c r="BX341"/>
  <c r="BY341"/>
  <c r="BZ341"/>
  <c r="CA341"/>
  <c r="CB341"/>
  <c r="BW340"/>
  <c r="BX340"/>
  <c r="BY340"/>
  <c r="BZ340"/>
  <c r="CA340"/>
  <c r="CB340"/>
  <c r="BW339"/>
  <c r="BW342" s="1"/>
  <c r="BW343" s="1"/>
  <c r="BX339"/>
  <c r="BX342" s="1"/>
  <c r="BX343" s="1"/>
  <c r="BY339"/>
  <c r="BZ339"/>
  <c r="BZ342" s="1"/>
  <c r="BZ343" s="1"/>
  <c r="CA339"/>
  <c r="CA342" s="1"/>
  <c r="CA343" s="1"/>
  <c r="CB339"/>
  <c r="CB342" s="1"/>
  <c r="CB343" s="1"/>
  <c r="CC339"/>
  <c r="BY342"/>
  <c r="BY343" s="1"/>
  <c r="BW336"/>
  <c r="BX336"/>
  <c r="BY336"/>
  <c r="BZ336"/>
  <c r="CA336"/>
  <c r="CB336"/>
  <c r="CC336"/>
  <c r="BR335"/>
  <c r="BS335"/>
  <c r="BT335"/>
  <c r="BU335"/>
  <c r="BV335"/>
  <c r="BW335"/>
  <c r="BX335"/>
  <c r="BY335"/>
  <c r="BZ335"/>
  <c r="CA335"/>
  <c r="CB335"/>
  <c r="CC335"/>
  <c r="BP334"/>
  <c r="BQ334"/>
  <c r="BR334"/>
  <c r="BS334"/>
  <c r="BT334"/>
  <c r="BU334"/>
  <c r="BV334"/>
  <c r="BW334"/>
  <c r="BW337" s="1"/>
  <c r="BW338" s="1"/>
  <c r="BX334"/>
  <c r="BX337" s="1"/>
  <c r="BX338" s="1"/>
  <c r="BY334"/>
  <c r="BY337" s="1"/>
  <c r="BY338" s="1"/>
  <c r="BZ334"/>
  <c r="BZ337" s="1"/>
  <c r="BZ338" s="1"/>
  <c r="CA334"/>
  <c r="CA337" s="1"/>
  <c r="CA338" s="1"/>
  <c r="CB334"/>
  <c r="CB337" s="1"/>
  <c r="CB338" s="1"/>
  <c r="CC334"/>
  <c r="CC337" s="1"/>
  <c r="CC338" s="1"/>
  <c r="BQ331"/>
  <c r="BR331"/>
  <c r="BS331"/>
  <c r="BT331"/>
  <c r="BU331"/>
  <c r="BV331"/>
  <c r="BW331"/>
  <c r="BX331"/>
  <c r="BY331"/>
  <c r="BZ331"/>
  <c r="CA331"/>
  <c r="CB331"/>
  <c r="CC331"/>
  <c r="BI330"/>
  <c r="BJ330"/>
  <c r="BK330"/>
  <c r="BL330"/>
  <c r="BM330"/>
  <c r="BN330"/>
  <c r="BO330"/>
  <c r="BP330"/>
  <c r="BQ330"/>
  <c r="BR330"/>
  <c r="BS330"/>
  <c r="BT330"/>
  <c r="BU330"/>
  <c r="BV330"/>
  <c r="BW330"/>
  <c r="BW355" s="1"/>
  <c r="BX330"/>
  <c r="BX355" s="1"/>
  <c r="BY330"/>
  <c r="BY355" s="1"/>
  <c r="BZ330"/>
  <c r="BZ355" s="1"/>
  <c r="CA330"/>
  <c r="CA355" s="1"/>
  <c r="CB330"/>
  <c r="CB355" s="1"/>
  <c r="CC330"/>
  <c r="BR329"/>
  <c r="BR332" s="1"/>
  <c r="BR333" s="1"/>
  <c r="BS329"/>
  <c r="BS332" s="1"/>
  <c r="BS333" s="1"/>
  <c r="BT329"/>
  <c r="BT332" s="1"/>
  <c r="BT333" s="1"/>
  <c r="BU329"/>
  <c r="BU332" s="1"/>
  <c r="BU333" s="1"/>
  <c r="BV329"/>
  <c r="BV332" s="1"/>
  <c r="BV333" s="1"/>
  <c r="BW329"/>
  <c r="BW332" s="1"/>
  <c r="BW333" s="1"/>
  <c r="BX329"/>
  <c r="BX332" s="1"/>
  <c r="BX333" s="1"/>
  <c r="BY329"/>
  <c r="BY332" s="1"/>
  <c r="BY333" s="1"/>
  <c r="BZ329"/>
  <c r="BZ332" s="1"/>
  <c r="BZ333" s="1"/>
  <c r="CA329"/>
  <c r="CA332" s="1"/>
  <c r="CA333" s="1"/>
  <c r="CB329"/>
  <c r="CB332" s="1"/>
  <c r="CB333" s="1"/>
  <c r="BS326"/>
  <c r="BT326"/>
  <c r="BU326"/>
  <c r="BV326"/>
  <c r="BW326"/>
  <c r="BX326"/>
  <c r="BY326"/>
  <c r="BZ326"/>
  <c r="CA326"/>
  <c r="CB326"/>
  <c r="CC326"/>
  <c r="BF326"/>
  <c r="BG326"/>
  <c r="BH326"/>
  <c r="BI326"/>
  <c r="BJ326"/>
  <c r="BK326"/>
  <c r="BL326"/>
  <c r="BM326"/>
  <c r="BN326"/>
  <c r="BO326"/>
  <c r="BP326"/>
  <c r="BQ326"/>
  <c r="BR326"/>
  <c r="BS325"/>
  <c r="BT325"/>
  <c r="BU325"/>
  <c r="BV325"/>
  <c r="BW325"/>
  <c r="BX325"/>
  <c r="BY325"/>
  <c r="BZ325"/>
  <c r="CA325"/>
  <c r="CB325"/>
  <c r="CC325"/>
  <c r="BF325"/>
  <c r="BG325"/>
  <c r="BH325"/>
  <c r="BI325"/>
  <c r="BJ325"/>
  <c r="BK325"/>
  <c r="BL325"/>
  <c r="BM325"/>
  <c r="BN325"/>
  <c r="BO325"/>
  <c r="BP325"/>
  <c r="BQ325"/>
  <c r="BR325"/>
  <c r="BS324"/>
  <c r="BS327" s="1"/>
  <c r="BS328" s="1"/>
  <c r="BT324"/>
  <c r="BT327" s="1"/>
  <c r="BT328" s="1"/>
  <c r="BU324"/>
  <c r="BU327" s="1"/>
  <c r="BU328" s="1"/>
  <c r="BV324"/>
  <c r="BV327" s="1"/>
  <c r="BV328" s="1"/>
  <c r="BW324"/>
  <c r="BW327" s="1"/>
  <c r="BW328" s="1"/>
  <c r="BX324"/>
  <c r="BX327" s="1"/>
  <c r="BX328" s="1"/>
  <c r="BY324"/>
  <c r="BY327" s="1"/>
  <c r="BY328" s="1"/>
  <c r="BZ324"/>
  <c r="BZ327" s="1"/>
  <c r="BZ328" s="1"/>
  <c r="CA324"/>
  <c r="CA327" s="1"/>
  <c r="CA328" s="1"/>
  <c r="CB324"/>
  <c r="CB327" s="1"/>
  <c r="CB328" s="1"/>
  <c r="CC324"/>
  <c r="CC327" s="1"/>
  <c r="CC328" s="1"/>
  <c r="D324"/>
  <c r="E324"/>
  <c r="F324"/>
  <c r="G324"/>
  <c r="H324"/>
  <c r="I324"/>
  <c r="J324"/>
  <c r="K324"/>
  <c r="L324"/>
  <c r="M324"/>
  <c r="N324"/>
  <c r="O324"/>
  <c r="P324"/>
  <c r="Q324"/>
  <c r="R324"/>
  <c r="S324"/>
  <c r="T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K327" s="1"/>
  <c r="BK328" s="1"/>
  <c r="BL324"/>
  <c r="BL327" s="1"/>
  <c r="BL328" s="1"/>
  <c r="BM324"/>
  <c r="BM327" s="1"/>
  <c r="BM328" s="1"/>
  <c r="BN324"/>
  <c r="BN327" s="1"/>
  <c r="BN328" s="1"/>
  <c r="BO324"/>
  <c r="BO327" s="1"/>
  <c r="BO328" s="1"/>
  <c r="BP324"/>
  <c r="BP327" s="1"/>
  <c r="BP328" s="1"/>
  <c r="BQ324"/>
  <c r="BG306"/>
  <c r="BH306"/>
  <c r="BI306"/>
  <c r="BJ306"/>
  <c r="BK306"/>
  <c r="BL306"/>
  <c r="BM306"/>
  <c r="BN306"/>
  <c r="BO306"/>
  <c r="BP306"/>
  <c r="BQ306"/>
  <c r="BR306"/>
  <c r="BS306"/>
  <c r="BT306"/>
  <c r="BU306"/>
  <c r="BV306"/>
  <c r="BW306"/>
  <c r="BX306"/>
  <c r="BY306"/>
  <c r="BZ306"/>
  <c r="CA306"/>
  <c r="CB306"/>
  <c r="CC306"/>
  <c r="BG305"/>
  <c r="BH305"/>
  <c r="BI305"/>
  <c r="BJ305"/>
  <c r="BK305"/>
  <c r="BL305"/>
  <c r="BM305"/>
  <c r="BN305"/>
  <c r="BO305"/>
  <c r="BP305"/>
  <c r="BQ305"/>
  <c r="BR305"/>
  <c r="BS305"/>
  <c r="BT305"/>
  <c r="BU305"/>
  <c r="BV305"/>
  <c r="BW305"/>
  <c r="BX305"/>
  <c r="BY305"/>
  <c r="BZ305"/>
  <c r="CA305"/>
  <c r="CB305"/>
  <c r="CC305"/>
  <c r="BG304"/>
  <c r="BH304"/>
  <c r="BI304"/>
  <c r="BJ304"/>
  <c r="BK304"/>
  <c r="BL304"/>
  <c r="BM304"/>
  <c r="BN304"/>
  <c r="BO304"/>
  <c r="BP304"/>
  <c r="BQ304"/>
  <c r="BR304"/>
  <c r="BS304"/>
  <c r="BT304"/>
  <c r="BU304"/>
  <c r="BV304"/>
  <c r="BW304"/>
  <c r="BX304"/>
  <c r="BY304"/>
  <c r="BZ304"/>
  <c r="CA304"/>
  <c r="CB304"/>
  <c r="CC304"/>
  <c r="BF309"/>
  <c r="BF306"/>
  <c r="BF305"/>
  <c r="BF304"/>
  <c r="BW321"/>
  <c r="BX321"/>
  <c r="BY321"/>
  <c r="BZ321"/>
  <c r="CA321"/>
  <c r="CB321"/>
  <c r="CC321"/>
  <c r="BW320"/>
  <c r="BX320"/>
  <c r="BY320"/>
  <c r="BZ320"/>
  <c r="CA320"/>
  <c r="CB320"/>
  <c r="CC320"/>
  <c r="BW319"/>
  <c r="BX319"/>
  <c r="BY319"/>
  <c r="BZ319"/>
  <c r="CA319"/>
  <c r="CB319"/>
  <c r="CC319"/>
  <c r="BW316"/>
  <c r="BX316"/>
  <c r="BY316"/>
  <c r="BZ316"/>
  <c r="CA316"/>
  <c r="CB316"/>
  <c r="CC316"/>
  <c r="BW315"/>
  <c r="BX315"/>
  <c r="BY315"/>
  <c r="BZ315"/>
  <c r="CA315"/>
  <c r="CB315"/>
  <c r="CC315"/>
  <c r="BW314"/>
  <c r="BX314"/>
  <c r="BY314"/>
  <c r="BZ314"/>
  <c r="CA314"/>
  <c r="CB314"/>
  <c r="CC314"/>
  <c r="BW311"/>
  <c r="BX311"/>
  <c r="BY311"/>
  <c r="BZ311"/>
  <c r="CA311"/>
  <c r="CB311"/>
  <c r="CC311"/>
  <c r="BW310"/>
  <c r="BX310"/>
  <c r="BY310"/>
  <c r="BZ310"/>
  <c r="CA310"/>
  <c r="CB310"/>
  <c r="CC310"/>
  <c r="BW309"/>
  <c r="BX309"/>
  <c r="BY309"/>
  <c r="BZ309"/>
  <c r="CA309"/>
  <c r="CB309"/>
  <c r="CC309"/>
  <c r="BK309"/>
  <c r="BL309"/>
  <c r="BM309"/>
  <c r="BN309"/>
  <c r="BO309"/>
  <c r="BP309"/>
  <c r="BQ309"/>
  <c r="BR309"/>
  <c r="BS309"/>
  <c r="BT309"/>
  <c r="BU309"/>
  <c r="BK310"/>
  <c r="BL310"/>
  <c r="BM310"/>
  <c r="BN310"/>
  <c r="BO310"/>
  <c r="BP310"/>
  <c r="BQ310"/>
  <c r="BR310"/>
  <c r="BS310"/>
  <c r="BT310"/>
  <c r="BU310"/>
  <c r="BK311"/>
  <c r="BL311"/>
  <c r="BM311"/>
  <c r="BN311"/>
  <c r="BO311"/>
  <c r="BP311"/>
  <c r="BQ311"/>
  <c r="BR311"/>
  <c r="BS311"/>
  <c r="BT311"/>
  <c r="BU311"/>
  <c r="BV311"/>
  <c r="BK314"/>
  <c r="BL314"/>
  <c r="BM314"/>
  <c r="BN314"/>
  <c r="BO314"/>
  <c r="BP314"/>
  <c r="BQ314"/>
  <c r="BR314"/>
  <c r="BS314"/>
  <c r="BT314"/>
  <c r="BU314"/>
  <c r="BV314"/>
  <c r="BK315"/>
  <c r="BL315"/>
  <c r="BM315"/>
  <c r="BN315"/>
  <c r="BO315"/>
  <c r="BP315"/>
  <c r="BQ315"/>
  <c r="BR315"/>
  <c r="BS315"/>
  <c r="BT315"/>
  <c r="BU315"/>
  <c r="BV315"/>
  <c r="BG316"/>
  <c r="BH316"/>
  <c r="BI316"/>
  <c r="BJ316"/>
  <c r="BK316"/>
  <c r="BL316"/>
  <c r="BM316"/>
  <c r="BN316"/>
  <c r="BO316"/>
  <c r="BP316"/>
  <c r="BQ316"/>
  <c r="BR316"/>
  <c r="BS316"/>
  <c r="BT316"/>
  <c r="BU316"/>
  <c r="BV316"/>
  <c r="BK321"/>
  <c r="BL321"/>
  <c r="BM321"/>
  <c r="BN321"/>
  <c r="BO321"/>
  <c r="BP321"/>
  <c r="BQ321"/>
  <c r="BR321"/>
  <c r="BS321"/>
  <c r="BT321"/>
  <c r="BU321"/>
  <c r="BK320"/>
  <c r="BL320"/>
  <c r="BM320"/>
  <c r="BN320"/>
  <c r="BO320"/>
  <c r="BP320"/>
  <c r="BQ320"/>
  <c r="BR320"/>
  <c r="BS320"/>
  <c r="BT320"/>
  <c r="BU320"/>
  <c r="BV320"/>
  <c r="BG319"/>
  <c r="BH319"/>
  <c r="BI319"/>
  <c r="BJ319"/>
  <c r="BK319"/>
  <c r="BL319"/>
  <c r="BM319"/>
  <c r="BN319"/>
  <c r="BO319"/>
  <c r="BP319"/>
  <c r="BQ319"/>
  <c r="BR319"/>
  <c r="BS319"/>
  <c r="BT319"/>
  <c r="BU319"/>
  <c r="BV319"/>
  <c r="BW301"/>
  <c r="BX301"/>
  <c r="BY301"/>
  <c r="BZ301"/>
  <c r="CA301"/>
  <c r="CB301"/>
  <c r="BW300"/>
  <c r="BX300"/>
  <c r="BY300"/>
  <c r="BZ300"/>
  <c r="CA300"/>
  <c r="CB300"/>
  <c r="BW299"/>
  <c r="BW302" s="1"/>
  <c r="BW303" s="1"/>
  <c r="BX299"/>
  <c r="BX302" s="1"/>
  <c r="BX303" s="1"/>
  <c r="BY299"/>
  <c r="BY302" s="1"/>
  <c r="BY303" s="1"/>
  <c r="BZ299"/>
  <c r="BZ302" s="1"/>
  <c r="BZ303" s="1"/>
  <c r="CA299"/>
  <c r="CA302" s="1"/>
  <c r="CA303" s="1"/>
  <c r="CB299"/>
  <c r="CB302" s="1"/>
  <c r="CB303" s="1"/>
  <c r="BW296"/>
  <c r="BX296"/>
  <c r="BY296"/>
  <c r="BZ296"/>
  <c r="CA296"/>
  <c r="CB296"/>
  <c r="BW295"/>
  <c r="BX295"/>
  <c r="BY295"/>
  <c r="BZ295"/>
  <c r="CA295"/>
  <c r="CB295"/>
  <c r="BW294"/>
  <c r="BW297" s="1"/>
  <c r="BW298" s="1"/>
  <c r="BX294"/>
  <c r="BX297" s="1"/>
  <c r="BX298" s="1"/>
  <c r="BY294"/>
  <c r="BY297" s="1"/>
  <c r="BY298" s="1"/>
  <c r="BZ294"/>
  <c r="BZ297" s="1"/>
  <c r="BZ298" s="1"/>
  <c r="CA294"/>
  <c r="CA297" s="1"/>
  <c r="CA298" s="1"/>
  <c r="CB294"/>
  <c r="CB297" s="1"/>
  <c r="CB298" s="1"/>
  <c r="CC294"/>
  <c r="BW291"/>
  <c r="BX291"/>
  <c r="BY291"/>
  <c r="BZ291"/>
  <c r="CA291"/>
  <c r="CB291"/>
  <c r="CC291"/>
  <c r="BW290"/>
  <c r="BX290"/>
  <c r="BY290"/>
  <c r="BZ290"/>
  <c r="CA290"/>
  <c r="CB290"/>
  <c r="CC290"/>
  <c r="BW289"/>
  <c r="BX289"/>
  <c r="BY289"/>
  <c r="BZ289"/>
  <c r="CA289"/>
  <c r="CB289"/>
  <c r="CC289"/>
  <c r="BW286"/>
  <c r="BX286"/>
  <c r="BY286"/>
  <c r="BZ286"/>
  <c r="CA286"/>
  <c r="CB286"/>
  <c r="BW285"/>
  <c r="BX285"/>
  <c r="BY285"/>
  <c r="BZ285"/>
  <c r="CA285"/>
  <c r="CB285"/>
  <c r="CC285"/>
  <c r="BW284"/>
  <c r="BX284"/>
  <c r="BY284"/>
  <c r="BZ284"/>
  <c r="CA284"/>
  <c r="CB284"/>
  <c r="CC284"/>
  <c r="BW281"/>
  <c r="BX281"/>
  <c r="BY281"/>
  <c r="BZ281"/>
  <c r="CA281"/>
  <c r="CB281"/>
  <c r="CC281"/>
  <c r="BW280"/>
  <c r="BX280"/>
  <c r="BY280"/>
  <c r="BZ280"/>
  <c r="CA280"/>
  <c r="CB280"/>
  <c r="BW279"/>
  <c r="BX279"/>
  <c r="BY279"/>
  <c r="BZ279"/>
  <c r="CA279"/>
  <c r="CB279"/>
  <c r="CK238"/>
  <c r="CK239"/>
  <c r="CH238"/>
  <c r="CI238" s="1"/>
  <c r="CH239"/>
  <c r="CI239" s="1"/>
  <c r="CH240"/>
  <c r="CI240" s="1"/>
  <c r="CF238"/>
  <c r="CG238" s="1"/>
  <c r="CF239"/>
  <c r="CG239" s="1"/>
  <c r="CF240"/>
  <c r="CG240" s="1"/>
  <c r="CD238"/>
  <c r="CD239"/>
  <c r="CE239" s="1"/>
  <c r="CD240"/>
  <c r="CE240" s="1"/>
  <c r="CH242"/>
  <c r="CI242" s="1"/>
  <c r="CH243"/>
  <c r="CI243" s="1"/>
  <c r="CH244"/>
  <c r="CI244" s="1"/>
  <c r="CF242"/>
  <c r="CF243"/>
  <c r="CG243" s="1"/>
  <c r="CF244"/>
  <c r="CD242"/>
  <c r="CE242" s="1"/>
  <c r="CD243"/>
  <c r="CD244"/>
  <c r="CE244" s="1"/>
  <c r="CH246"/>
  <c r="CI246" s="1"/>
  <c r="CH247"/>
  <c r="CI247" s="1"/>
  <c r="CF246"/>
  <c r="CG246" s="1"/>
  <c r="CF247"/>
  <c r="CG247" s="1"/>
  <c r="CD246"/>
  <c r="CD247"/>
  <c r="CE247" s="1"/>
  <c r="CH253"/>
  <c r="CI253" s="1"/>
  <c r="CH254"/>
  <c r="CI254" s="1"/>
  <c r="CH255"/>
  <c r="CI255" s="1"/>
  <c r="CH256"/>
  <c r="CI256" s="1"/>
  <c r="CF253"/>
  <c r="CF254"/>
  <c r="CG254" s="1"/>
  <c r="CF255"/>
  <c r="CF256"/>
  <c r="CG256" s="1"/>
  <c r="CD256"/>
  <c r="CE256" s="1"/>
  <c r="CD253"/>
  <c r="CE253" s="1"/>
  <c r="CD254"/>
  <c r="CE254" s="1"/>
  <c r="CD255"/>
  <c r="CE255" s="1"/>
  <c r="CH224"/>
  <c r="CI224" s="1"/>
  <c r="CH225"/>
  <c r="CI225" s="1"/>
  <c r="CH226"/>
  <c r="CI226" s="1"/>
  <c r="CH227"/>
  <c r="CI227" s="1"/>
  <c r="CF224"/>
  <c r="CG224" s="1"/>
  <c r="CF225"/>
  <c r="CF226"/>
  <c r="CG226" s="1"/>
  <c r="CF227"/>
  <c r="CG227" s="1"/>
  <c r="CD224"/>
  <c r="CD225"/>
  <c r="CE225" s="1"/>
  <c r="CD226"/>
  <c r="CD227"/>
  <c r="CH222"/>
  <c r="CI222" s="1"/>
  <c r="CH220"/>
  <c r="CI220" s="1"/>
  <c r="CH221"/>
  <c r="CF220"/>
  <c r="CF221"/>
  <c r="CG221" s="1"/>
  <c r="CF222"/>
  <c r="CG222" s="1"/>
  <c r="CD220"/>
  <c r="CE220" s="1"/>
  <c r="CD221"/>
  <c r="CE221" s="1"/>
  <c r="CD222"/>
  <c r="CH218"/>
  <c r="CI218" s="1"/>
  <c r="CF218"/>
  <c r="CG218" s="1"/>
  <c r="CD218"/>
  <c r="CH214"/>
  <c r="CI214" s="1"/>
  <c r="CH215"/>
  <c r="CI215" s="1"/>
  <c r="CH216"/>
  <c r="CI216" s="1"/>
  <c r="CF214"/>
  <c r="CF215"/>
  <c r="CG215" s="1"/>
  <c r="CF216"/>
  <c r="CD214"/>
  <c r="CE214" s="1"/>
  <c r="CD215"/>
  <c r="CE215" s="1"/>
  <c r="CD216"/>
  <c r="CE216" s="1"/>
  <c r="CH209"/>
  <c r="CI209" s="1"/>
  <c r="CF209"/>
  <c r="CG209" s="1"/>
  <c r="CD209"/>
  <c r="CH205"/>
  <c r="CI205" s="1"/>
  <c r="CH206"/>
  <c r="CI206" s="1"/>
  <c r="CH207"/>
  <c r="CI207" s="1"/>
  <c r="CF205"/>
  <c r="CG205" s="1"/>
  <c r="CF206"/>
  <c r="CG206" s="1"/>
  <c r="CF207"/>
  <c r="CG207" s="1"/>
  <c r="CD205"/>
  <c r="CE205" s="1"/>
  <c r="CD206"/>
  <c r="CD207"/>
  <c r="CE207" s="1"/>
  <c r="CH203"/>
  <c r="CI203" s="1"/>
  <c r="CH202"/>
  <c r="CI202" s="1"/>
  <c r="CF202"/>
  <c r="CG202" s="1"/>
  <c r="CF203"/>
  <c r="CD202"/>
  <c r="CD203"/>
  <c r="CE203" s="1"/>
  <c r="CH193"/>
  <c r="CI193" s="1"/>
  <c r="CH194"/>
  <c r="CI194" s="1"/>
  <c r="CH195"/>
  <c r="CI195" s="1"/>
  <c r="CF193"/>
  <c r="CG193" s="1"/>
  <c r="CF194"/>
  <c r="CG194" s="1"/>
  <c r="CF195"/>
  <c r="CG195" s="1"/>
  <c r="CD193"/>
  <c r="CD194"/>
  <c r="CD195"/>
  <c r="CE195" s="1"/>
  <c r="CH189"/>
  <c r="CF189"/>
  <c r="CG189" s="1"/>
  <c r="CD189"/>
  <c r="CE189" s="1"/>
  <c r="CD180"/>
  <c r="CH169"/>
  <c r="CI169" s="1"/>
  <c r="CH170"/>
  <c r="CI170" s="1"/>
  <c r="CH171"/>
  <c r="CI171" s="1"/>
  <c r="CH172"/>
  <c r="CI172" s="1"/>
  <c r="CH173"/>
  <c r="CI173" s="1"/>
  <c r="CH174"/>
  <c r="CI174" s="1"/>
  <c r="CH175"/>
  <c r="CI175" s="1"/>
  <c r="CH176"/>
  <c r="CI176" s="1"/>
  <c r="CH178"/>
  <c r="CI178" s="1"/>
  <c r="CH179"/>
  <c r="CI179" s="1"/>
  <c r="CH180"/>
  <c r="CI180" s="1"/>
  <c r="CF169"/>
  <c r="CG169" s="1"/>
  <c r="CF170"/>
  <c r="CG170" s="1"/>
  <c r="CF171"/>
  <c r="CG171" s="1"/>
  <c r="CF172"/>
  <c r="CG172" s="1"/>
  <c r="CF173"/>
  <c r="CG173" s="1"/>
  <c r="CF174"/>
  <c r="CG174" s="1"/>
  <c r="CF175"/>
  <c r="CG175" s="1"/>
  <c r="CF176"/>
  <c r="CG176" s="1"/>
  <c r="CF178"/>
  <c r="CF179"/>
  <c r="CF180"/>
  <c r="CG180" s="1"/>
  <c r="CD169"/>
  <c r="CD170"/>
  <c r="CE170" s="1"/>
  <c r="CD171"/>
  <c r="CD172"/>
  <c r="CE172" s="1"/>
  <c r="CD173"/>
  <c r="CD174"/>
  <c r="CD175"/>
  <c r="CD176"/>
  <c r="CH166"/>
  <c r="CI166" s="1"/>
  <c r="CF166"/>
  <c r="CG166" s="1"/>
  <c r="CD166"/>
  <c r="CJ166" s="1"/>
  <c r="CK166" s="1"/>
  <c r="CH161"/>
  <c r="CI161" s="1"/>
  <c r="CF161"/>
  <c r="CG161" s="1"/>
  <c r="CD161"/>
  <c r="CJ161" s="1"/>
  <c r="CK161" s="1"/>
  <c r="CF159"/>
  <c r="CG159" s="1"/>
  <c r="CD159"/>
  <c r="CH157"/>
  <c r="CI157" s="1"/>
  <c r="CH158"/>
  <c r="CI158" s="1"/>
  <c r="CH159"/>
  <c r="CI159" s="1"/>
  <c r="CH160"/>
  <c r="CF157"/>
  <c r="CG157" s="1"/>
  <c r="CF158"/>
  <c r="CG158" s="1"/>
  <c r="CD157"/>
  <c r="CJ157" s="1"/>
  <c r="CK157" s="1"/>
  <c r="CD158"/>
  <c r="CJ158" s="1"/>
  <c r="CK158" s="1"/>
  <c r="CH154"/>
  <c r="CI154" s="1"/>
  <c r="CH155"/>
  <c r="CI155" s="1"/>
  <c r="CF154"/>
  <c r="CG154" s="1"/>
  <c r="CF155"/>
  <c r="CD154"/>
  <c r="CJ154" s="1"/>
  <c r="CK154" s="1"/>
  <c r="CD155"/>
  <c r="CE155" s="1"/>
  <c r="CH150"/>
  <c r="CI150" s="1"/>
  <c r="CH151"/>
  <c r="CI151" s="1"/>
  <c r="CF150"/>
  <c r="CG150" s="1"/>
  <c r="CF151"/>
  <c r="CG151" s="1"/>
  <c r="CD150"/>
  <c r="CJ150" s="1"/>
  <c r="CK150" s="1"/>
  <c r="CD151"/>
  <c r="CJ151" s="1"/>
  <c r="CK151" s="1"/>
  <c r="CH148"/>
  <c r="CI148" s="1"/>
  <c r="CF148"/>
  <c r="CG148" s="1"/>
  <c r="CD148"/>
  <c r="CH147"/>
  <c r="CI147" s="1"/>
  <c r="CF147"/>
  <c r="CG147" s="1"/>
  <c r="CD147"/>
  <c r="CH145"/>
  <c r="CI145" s="1"/>
  <c r="CF145"/>
  <c r="CG145" s="1"/>
  <c r="CD145"/>
  <c r="CH144"/>
  <c r="CI144" s="1"/>
  <c r="CF144"/>
  <c r="CG144" s="1"/>
  <c r="CD144"/>
  <c r="CH138"/>
  <c r="CI138" s="1"/>
  <c r="CF138"/>
  <c r="CG138" s="1"/>
  <c r="CD138"/>
  <c r="CH128"/>
  <c r="CI128" s="1"/>
  <c r="CF128"/>
  <c r="CG128" s="1"/>
  <c r="CD128"/>
  <c r="CH125"/>
  <c r="CI125" s="1"/>
  <c r="CF125"/>
  <c r="CG125" s="1"/>
  <c r="CD125"/>
  <c r="CH119"/>
  <c r="CI119" s="1"/>
  <c r="CF119"/>
  <c r="CG119" s="1"/>
  <c r="CD119"/>
  <c r="CE119" s="1"/>
  <c r="CH117"/>
  <c r="CI117" s="1"/>
  <c r="CF117"/>
  <c r="CG117" s="1"/>
  <c r="CD117"/>
  <c r="CH105"/>
  <c r="CI105" s="1"/>
  <c r="CF105"/>
  <c r="CG105" s="1"/>
  <c r="CD105"/>
  <c r="CE105" s="1"/>
  <c r="CD106"/>
  <c r="CE106" s="1"/>
  <c r="CH103"/>
  <c r="CI103" s="1"/>
  <c r="CH104"/>
  <c r="CI104" s="1"/>
  <c r="CF103"/>
  <c r="CG103" s="1"/>
  <c r="CF104"/>
  <c r="CG104" s="1"/>
  <c r="CD103"/>
  <c r="CJ103" s="1"/>
  <c r="CK103" s="1"/>
  <c r="CD104"/>
  <c r="CJ104" s="1"/>
  <c r="CK104" s="1"/>
  <c r="CH100"/>
  <c r="CI100" s="1"/>
  <c r="CH101"/>
  <c r="CI101" s="1"/>
  <c r="CF100"/>
  <c r="CG100" s="1"/>
  <c r="CF101"/>
  <c r="CG101" s="1"/>
  <c r="CD100"/>
  <c r="CJ100" s="1"/>
  <c r="CK100" s="1"/>
  <c r="CD101"/>
  <c r="CJ101" s="1"/>
  <c r="CK101" s="1"/>
  <c r="CH95"/>
  <c r="CI95" s="1"/>
  <c r="CF95"/>
  <c r="CG95" s="1"/>
  <c r="CD95"/>
  <c r="CE95" s="1"/>
  <c r="CH91"/>
  <c r="CI91" s="1"/>
  <c r="CF91"/>
  <c r="CG91" s="1"/>
  <c r="CD91"/>
  <c r="CE91" s="1"/>
  <c r="CH84"/>
  <c r="CI84" s="1"/>
  <c r="CF84"/>
  <c r="CG84" s="1"/>
  <c r="CD84"/>
  <c r="CE84" s="1"/>
  <c r="CH79"/>
  <c r="CI79" s="1"/>
  <c r="CF79"/>
  <c r="CG79" s="1"/>
  <c r="CD79"/>
  <c r="CE79" s="1"/>
  <c r="CH65"/>
  <c r="CI65" s="1"/>
  <c r="CF65"/>
  <c r="CG65" s="1"/>
  <c r="CD65"/>
  <c r="CE65" s="1"/>
  <c r="CH62"/>
  <c r="CI62" s="1"/>
  <c r="CH63"/>
  <c r="CI63" s="1"/>
  <c r="CF62"/>
  <c r="CG62" s="1"/>
  <c r="CF63"/>
  <c r="CG63" s="1"/>
  <c r="CD62"/>
  <c r="CE62" s="1"/>
  <c r="CD63"/>
  <c r="CJ63" s="1"/>
  <c r="CK63" s="1"/>
  <c r="CH58"/>
  <c r="CI58" s="1"/>
  <c r="CF58"/>
  <c r="CG58" s="1"/>
  <c r="CD58"/>
  <c r="CH54"/>
  <c r="CI54" s="1"/>
  <c r="CF54"/>
  <c r="CG54" s="1"/>
  <c r="CD54"/>
  <c r="CH51"/>
  <c r="CI51" s="1"/>
  <c r="CH52"/>
  <c r="CI52" s="1"/>
  <c r="CF51"/>
  <c r="CG51" s="1"/>
  <c r="CF52"/>
  <c r="CG52" s="1"/>
  <c r="CD52"/>
  <c r="CD51"/>
  <c r="CH49"/>
  <c r="CI49" s="1"/>
  <c r="CF49"/>
  <c r="CG49" s="1"/>
  <c r="CD49"/>
  <c r="CE49" s="1"/>
  <c r="CH45"/>
  <c r="CI45" s="1"/>
  <c r="CF45"/>
  <c r="CG45" s="1"/>
  <c r="CD45"/>
  <c r="CE45" s="1"/>
  <c r="CH38"/>
  <c r="CI38" s="1"/>
  <c r="CF38"/>
  <c r="CG38" s="1"/>
  <c r="CD38"/>
  <c r="CE38" s="1"/>
  <c r="CD39"/>
  <c r="CH33"/>
  <c r="CI33" s="1"/>
  <c r="CF33"/>
  <c r="CG33" s="1"/>
  <c r="CD33"/>
  <c r="CH27"/>
  <c r="CI27" s="1"/>
  <c r="CF27"/>
  <c r="CG27" s="1"/>
  <c r="CD27"/>
  <c r="CH19"/>
  <c r="CI19" s="1"/>
  <c r="CH20"/>
  <c r="CI20" s="1"/>
  <c r="CH21"/>
  <c r="CI21" s="1"/>
  <c r="CF19"/>
  <c r="CG19" s="1"/>
  <c r="CF20"/>
  <c r="CG20" s="1"/>
  <c r="CF21"/>
  <c r="CG21" s="1"/>
  <c r="CD19"/>
  <c r="CD20"/>
  <c r="CE20" s="1"/>
  <c r="CD21"/>
  <c r="CH18"/>
  <c r="CI18" s="1"/>
  <c r="CF18"/>
  <c r="CG18" s="1"/>
  <c r="CD18"/>
  <c r="CH16"/>
  <c r="CI16" s="1"/>
  <c r="CF16"/>
  <c r="CG16" s="1"/>
  <c r="CD16"/>
  <c r="BV346"/>
  <c r="BU346"/>
  <c r="BT346"/>
  <c r="BS346"/>
  <c r="BR346"/>
  <c r="BQ346"/>
  <c r="BP346"/>
  <c r="BO346"/>
  <c r="BN346"/>
  <c r="BM346"/>
  <c r="BL346"/>
  <c r="BK346"/>
  <c r="BJ346"/>
  <c r="BI346"/>
  <c r="BH346"/>
  <c r="BG346"/>
  <c r="BF346"/>
  <c r="BV345"/>
  <c r="BU345"/>
  <c r="BT345"/>
  <c r="BS345"/>
  <c r="BR345"/>
  <c r="BQ345"/>
  <c r="BP345"/>
  <c r="BO345"/>
  <c r="BN345"/>
  <c r="BM345"/>
  <c r="BL345"/>
  <c r="BK345"/>
  <c r="BJ345"/>
  <c r="BI345"/>
  <c r="BH345"/>
  <c r="BG345"/>
  <c r="BF345"/>
  <c r="BV344"/>
  <c r="BU344"/>
  <c r="BT344"/>
  <c r="BS344"/>
  <c r="BR344"/>
  <c r="BQ344"/>
  <c r="BP344"/>
  <c r="BO344"/>
  <c r="BN344"/>
  <c r="BM344"/>
  <c r="BL344"/>
  <c r="BK344"/>
  <c r="BJ344"/>
  <c r="BI344"/>
  <c r="BH344"/>
  <c r="BG344"/>
  <c r="BF344"/>
  <c r="CC341"/>
  <c r="BV341"/>
  <c r="BU341"/>
  <c r="BT341"/>
  <c r="BS341"/>
  <c r="BR341"/>
  <c r="BQ341"/>
  <c r="BP341"/>
  <c r="BO341"/>
  <c r="BN341"/>
  <c r="BM341"/>
  <c r="BL341"/>
  <c r="BK341"/>
  <c r="BJ341"/>
  <c r="BI341"/>
  <c r="BH341"/>
  <c r="BG341"/>
  <c r="BF341"/>
  <c r="CC340"/>
  <c r="BV340"/>
  <c r="BU340"/>
  <c r="BT340"/>
  <c r="BS340"/>
  <c r="BR340"/>
  <c r="BQ340"/>
  <c r="BP340"/>
  <c r="BO340"/>
  <c r="BN340"/>
  <c r="BM340"/>
  <c r="BL340"/>
  <c r="BK340"/>
  <c r="BJ340"/>
  <c r="BI340"/>
  <c r="BH340"/>
  <c r="BG340"/>
  <c r="BF340"/>
  <c r="BV339"/>
  <c r="BU339"/>
  <c r="BU354" s="1"/>
  <c r="BT339"/>
  <c r="BS339"/>
  <c r="BS354" s="1"/>
  <c r="BR339"/>
  <c r="BQ339"/>
  <c r="BP339"/>
  <c r="BO339"/>
  <c r="BN339"/>
  <c r="BM339"/>
  <c r="BL339"/>
  <c r="BK339"/>
  <c r="BJ339"/>
  <c r="BI339"/>
  <c r="BH339"/>
  <c r="BG339"/>
  <c r="BF339"/>
  <c r="BV336"/>
  <c r="BV337" s="1"/>
  <c r="BV338" s="1"/>
  <c r="BU336"/>
  <c r="BT336"/>
  <c r="BS336"/>
  <c r="BR336"/>
  <c r="BR337" s="1"/>
  <c r="BR338" s="1"/>
  <c r="BQ336"/>
  <c r="BP336"/>
  <c r="BO336"/>
  <c r="BN336"/>
  <c r="BM336"/>
  <c r="BL336"/>
  <c r="BK336"/>
  <c r="BJ336"/>
  <c r="BI336"/>
  <c r="BH336"/>
  <c r="BG336"/>
  <c r="BF336"/>
  <c r="BQ335"/>
  <c r="BP335"/>
  <c r="BP337" s="1"/>
  <c r="BP338" s="1"/>
  <c r="BO335"/>
  <c r="BN335"/>
  <c r="BM335"/>
  <c r="BM355" s="1"/>
  <c r="BL335"/>
  <c r="BK335"/>
  <c r="BK355" s="1"/>
  <c r="BJ335"/>
  <c r="BI335"/>
  <c r="BH335"/>
  <c r="BG335"/>
  <c r="BF335"/>
  <c r="BQ337"/>
  <c r="BQ338" s="1"/>
  <c r="BO334"/>
  <c r="BN334"/>
  <c r="BM334"/>
  <c r="BL334"/>
  <c r="BK334"/>
  <c r="BJ334"/>
  <c r="BI334"/>
  <c r="BH334"/>
  <c r="BG334"/>
  <c r="BF334"/>
  <c r="BQ356"/>
  <c r="BP331"/>
  <c r="BP356" s="1"/>
  <c r="BO331"/>
  <c r="BO356" s="1"/>
  <c r="BN331"/>
  <c r="BN356" s="1"/>
  <c r="BM331"/>
  <c r="BM356" s="1"/>
  <c r="BL331"/>
  <c r="BL356" s="1"/>
  <c r="BK331"/>
  <c r="BK356" s="1"/>
  <c r="BJ331"/>
  <c r="BJ356" s="1"/>
  <c r="BI331"/>
  <c r="BI356" s="1"/>
  <c r="BH331"/>
  <c r="BH356" s="1"/>
  <c r="BG331"/>
  <c r="BG356" s="1"/>
  <c r="BF331"/>
  <c r="BF356" s="1"/>
  <c r="BU355"/>
  <c r="BT355"/>
  <c r="BS355"/>
  <c r="BR355"/>
  <c r="BQ355"/>
  <c r="BP355"/>
  <c r="BO355"/>
  <c r="BN355"/>
  <c r="BL355"/>
  <c r="BH330"/>
  <c r="BG330"/>
  <c r="BF330"/>
  <c r="CC329"/>
  <c r="BV354"/>
  <c r="BT354"/>
  <c r="BQ329"/>
  <c r="BQ332" s="1"/>
  <c r="BQ333" s="1"/>
  <c r="BP329"/>
  <c r="BO329"/>
  <c r="BN329"/>
  <c r="BM329"/>
  <c r="BL329"/>
  <c r="BK329"/>
  <c r="BJ329"/>
  <c r="BI329"/>
  <c r="BH329"/>
  <c r="BG329"/>
  <c r="BF329"/>
  <c r="BR324"/>
  <c r="BR327" s="1"/>
  <c r="BR328" s="1"/>
  <c r="BV321"/>
  <c r="BJ321"/>
  <c r="BI321"/>
  <c r="BH321"/>
  <c r="BG321"/>
  <c r="BF321"/>
  <c r="BJ320"/>
  <c r="BI320"/>
  <c r="BH320"/>
  <c r="BG320"/>
  <c r="BF320"/>
  <c r="BF319"/>
  <c r="BF316"/>
  <c r="BJ315"/>
  <c r="BI315"/>
  <c r="BH315"/>
  <c r="BG315"/>
  <c r="BF315"/>
  <c r="BJ314"/>
  <c r="BI314"/>
  <c r="BH314"/>
  <c r="BG314"/>
  <c r="BF314"/>
  <c r="BJ311"/>
  <c r="BI311"/>
  <c r="BH311"/>
  <c r="BG311"/>
  <c r="BF311"/>
  <c r="BV310"/>
  <c r="BJ310"/>
  <c r="BI310"/>
  <c r="BH310"/>
  <c r="BG310"/>
  <c r="BF310"/>
  <c r="BF312" s="1"/>
  <c r="BV309"/>
  <c r="BV312" s="1"/>
  <c r="BV313" s="1"/>
  <c r="BJ309"/>
  <c r="BI309"/>
  <c r="BH309"/>
  <c r="BG309"/>
  <c r="CC301"/>
  <c r="BV301"/>
  <c r="BU301"/>
  <c r="BT301"/>
  <c r="BS301"/>
  <c r="BR301"/>
  <c r="BQ301"/>
  <c r="BP301"/>
  <c r="BO301"/>
  <c r="BN301"/>
  <c r="BM301"/>
  <c r="BL301"/>
  <c r="BK301"/>
  <c r="BJ301"/>
  <c r="BI301"/>
  <c r="BH301"/>
  <c r="BG301"/>
  <c r="BF301"/>
  <c r="CC300"/>
  <c r="BV300"/>
  <c r="BU300"/>
  <c r="BT300"/>
  <c r="BS300"/>
  <c r="BR300"/>
  <c r="BQ300"/>
  <c r="BP300"/>
  <c r="BO300"/>
  <c r="BN300"/>
  <c r="BM300"/>
  <c r="BL300"/>
  <c r="BK300"/>
  <c r="BJ300"/>
  <c r="BI300"/>
  <c r="BH300"/>
  <c r="BG300"/>
  <c r="BF300"/>
  <c r="CC299"/>
  <c r="CC302" s="1"/>
  <c r="CC303" s="1"/>
  <c r="BV299"/>
  <c r="BU299"/>
  <c r="BU302" s="1"/>
  <c r="BU303" s="1"/>
  <c r="BT299"/>
  <c r="BT302" s="1"/>
  <c r="BT303" s="1"/>
  <c r="BS299"/>
  <c r="BS302" s="1"/>
  <c r="BS303" s="1"/>
  <c r="BR299"/>
  <c r="BR302" s="1"/>
  <c r="BR303" s="1"/>
  <c r="BQ299"/>
  <c r="BP299"/>
  <c r="BO299"/>
  <c r="BO302" s="1"/>
  <c r="BO303" s="1"/>
  <c r="BN299"/>
  <c r="BN302" s="1"/>
  <c r="BN303" s="1"/>
  <c r="BM299"/>
  <c r="BM302" s="1"/>
  <c r="BM303" s="1"/>
  <c r="BL299"/>
  <c r="BK299"/>
  <c r="BK302" s="1"/>
  <c r="BK303" s="1"/>
  <c r="BJ299"/>
  <c r="BJ302" s="1"/>
  <c r="BJ303" s="1"/>
  <c r="BI299"/>
  <c r="BI302" s="1"/>
  <c r="BI303" s="1"/>
  <c r="BH299"/>
  <c r="BH302" s="1"/>
  <c r="BH303" s="1"/>
  <c r="BG299"/>
  <c r="BG302" s="1"/>
  <c r="BG303" s="1"/>
  <c r="BF299"/>
  <c r="BF302" s="1"/>
  <c r="BF303" s="1"/>
  <c r="CC296"/>
  <c r="BV296"/>
  <c r="BU296"/>
  <c r="BT296"/>
  <c r="BS296"/>
  <c r="BR296"/>
  <c r="BQ296"/>
  <c r="BP296"/>
  <c r="BO296"/>
  <c r="BN296"/>
  <c r="BM296"/>
  <c r="BL296"/>
  <c r="BK296"/>
  <c r="BJ296"/>
  <c r="BI296"/>
  <c r="BH296"/>
  <c r="BG296"/>
  <c r="BF296"/>
  <c r="CC295"/>
  <c r="BV295"/>
  <c r="BU295"/>
  <c r="BT295"/>
  <c r="BS295"/>
  <c r="BR295"/>
  <c r="BQ295"/>
  <c r="BP295"/>
  <c r="BO295"/>
  <c r="BN295"/>
  <c r="BM295"/>
  <c r="BL295"/>
  <c r="BK295"/>
  <c r="BJ295"/>
  <c r="BI295"/>
  <c r="BH295"/>
  <c r="BG295"/>
  <c r="BF295"/>
  <c r="CC297"/>
  <c r="CC298" s="1"/>
  <c r="BV294"/>
  <c r="BV297" s="1"/>
  <c r="BV298" s="1"/>
  <c r="BU294"/>
  <c r="BT294"/>
  <c r="BT297" s="1"/>
  <c r="BT298" s="1"/>
  <c r="BS294"/>
  <c r="BR294"/>
  <c r="BQ294"/>
  <c r="BQ297" s="1"/>
  <c r="BQ298" s="1"/>
  <c r="BP294"/>
  <c r="BP297" s="1"/>
  <c r="BP298" s="1"/>
  <c r="BO294"/>
  <c r="BO297" s="1"/>
  <c r="BO298" s="1"/>
  <c r="BN294"/>
  <c r="BN297" s="1"/>
  <c r="BN298" s="1"/>
  <c r="BM294"/>
  <c r="BM297" s="1"/>
  <c r="BM298" s="1"/>
  <c r="BL294"/>
  <c r="BL297" s="1"/>
  <c r="BL298" s="1"/>
  <c r="BK294"/>
  <c r="BK297" s="1"/>
  <c r="BK298" s="1"/>
  <c r="BJ294"/>
  <c r="BI294"/>
  <c r="BI297" s="1"/>
  <c r="BI298" s="1"/>
  <c r="BH294"/>
  <c r="BH297" s="1"/>
  <c r="BH298" s="1"/>
  <c r="BG294"/>
  <c r="BG297" s="1"/>
  <c r="BG298" s="1"/>
  <c r="BF294"/>
  <c r="BV291"/>
  <c r="BU291"/>
  <c r="BT291"/>
  <c r="BS291"/>
  <c r="BR291"/>
  <c r="BQ291"/>
  <c r="BP291"/>
  <c r="BO291"/>
  <c r="BN291"/>
  <c r="BM291"/>
  <c r="BL291"/>
  <c r="BK291"/>
  <c r="BJ291"/>
  <c r="BI291"/>
  <c r="BH291"/>
  <c r="BG291"/>
  <c r="BF291"/>
  <c r="BV290"/>
  <c r="BU290"/>
  <c r="BT290"/>
  <c r="BS290"/>
  <c r="BR290"/>
  <c r="BQ290"/>
  <c r="BP290"/>
  <c r="BO290"/>
  <c r="BN290"/>
  <c r="BM290"/>
  <c r="BL290"/>
  <c r="BK290"/>
  <c r="BJ290"/>
  <c r="BI290"/>
  <c r="BH290"/>
  <c r="BG290"/>
  <c r="BF290"/>
  <c r="BV289"/>
  <c r="BU289"/>
  <c r="BT289"/>
  <c r="BS289"/>
  <c r="BR289"/>
  <c r="BQ289"/>
  <c r="BP289"/>
  <c r="BO289"/>
  <c r="BN289"/>
  <c r="BM289"/>
  <c r="BL289"/>
  <c r="BK289"/>
  <c r="BJ289"/>
  <c r="BI289"/>
  <c r="BH289"/>
  <c r="BG289"/>
  <c r="BF289"/>
  <c r="CC286"/>
  <c r="BV286"/>
  <c r="BU286"/>
  <c r="BT286"/>
  <c r="BS286"/>
  <c r="BR286"/>
  <c r="BQ286"/>
  <c r="BP286"/>
  <c r="BO286"/>
  <c r="BN286"/>
  <c r="BM286"/>
  <c r="BL286"/>
  <c r="BK286"/>
  <c r="BJ286"/>
  <c r="BI286"/>
  <c r="BH286"/>
  <c r="BG286"/>
  <c r="BF286"/>
  <c r="BV285"/>
  <c r="BU285"/>
  <c r="BT285"/>
  <c r="BS285"/>
  <c r="BR285"/>
  <c r="BQ285"/>
  <c r="BP285"/>
  <c r="BO285"/>
  <c r="BN285"/>
  <c r="BM285"/>
  <c r="BL285"/>
  <c r="BK285"/>
  <c r="BJ285"/>
  <c r="BI285"/>
  <c r="BH285"/>
  <c r="BG285"/>
  <c r="BF285"/>
  <c r="BV284"/>
  <c r="BU284"/>
  <c r="BT284"/>
  <c r="BS284"/>
  <c r="BR284"/>
  <c r="BQ284"/>
  <c r="BP284"/>
  <c r="BO284"/>
  <c r="BN284"/>
  <c r="BM284"/>
  <c r="BL284"/>
  <c r="BK284"/>
  <c r="BJ284"/>
  <c r="BI284"/>
  <c r="BH284"/>
  <c r="BG284"/>
  <c r="BF284"/>
  <c r="BV281"/>
  <c r="BU281"/>
  <c r="BT281"/>
  <c r="BS281"/>
  <c r="BR281"/>
  <c r="BQ281"/>
  <c r="BP281"/>
  <c r="BO281"/>
  <c r="BN281"/>
  <c r="BM281"/>
  <c r="BL281"/>
  <c r="BK281"/>
  <c r="BJ281"/>
  <c r="BI281"/>
  <c r="BH281"/>
  <c r="BG281"/>
  <c r="BF281"/>
  <c r="CC280"/>
  <c r="BV280"/>
  <c r="BU280"/>
  <c r="BT280"/>
  <c r="BS280"/>
  <c r="BR280"/>
  <c r="BQ280"/>
  <c r="BP280"/>
  <c r="BO280"/>
  <c r="BN280"/>
  <c r="BM280"/>
  <c r="BL280"/>
  <c r="BK280"/>
  <c r="BJ280"/>
  <c r="BI280"/>
  <c r="BH280"/>
  <c r="BG280"/>
  <c r="BF280"/>
  <c r="CC279"/>
  <c r="CC282" s="1"/>
  <c r="CC283" s="1"/>
  <c r="BV279"/>
  <c r="BV282" s="1"/>
  <c r="BV283" s="1"/>
  <c r="BU279"/>
  <c r="BU282" s="1"/>
  <c r="BU283" s="1"/>
  <c r="BT279"/>
  <c r="BT282" s="1"/>
  <c r="BT283" s="1"/>
  <c r="BS279"/>
  <c r="BS282" s="1"/>
  <c r="BS283" s="1"/>
  <c r="BR279"/>
  <c r="BR282" s="1"/>
  <c r="BR283" s="1"/>
  <c r="BQ279"/>
  <c r="BQ282" s="1"/>
  <c r="BQ283" s="1"/>
  <c r="BP279"/>
  <c r="BO279"/>
  <c r="BN279"/>
  <c r="BN282" s="1"/>
  <c r="BN283" s="1"/>
  <c r="BM279"/>
  <c r="BM282" s="1"/>
  <c r="BM283" s="1"/>
  <c r="BL279"/>
  <c r="BK279"/>
  <c r="BK282" s="1"/>
  <c r="BK283" s="1"/>
  <c r="BJ279"/>
  <c r="BJ282" s="1"/>
  <c r="BJ283" s="1"/>
  <c r="BI279"/>
  <c r="BI282" s="1"/>
  <c r="BI283" s="1"/>
  <c r="BH279"/>
  <c r="BH282" s="1"/>
  <c r="BH283" s="1"/>
  <c r="BG279"/>
  <c r="BG282" s="1"/>
  <c r="BG283" s="1"/>
  <c r="BF279"/>
  <c r="BE277"/>
  <c r="BC277"/>
  <c r="BB277"/>
  <c r="BA277"/>
  <c r="AZ277"/>
  <c r="AY277"/>
  <c r="AX277"/>
  <c r="AW277"/>
  <c r="AV277"/>
  <c r="AU277"/>
  <c r="AT277"/>
  <c r="AS277"/>
  <c r="AR277"/>
  <c r="AQ277"/>
  <c r="AP277"/>
  <c r="AO277"/>
  <c r="AN277"/>
  <c r="AM277"/>
  <c r="AL277"/>
  <c r="AK277"/>
  <c r="AJ277"/>
  <c r="AI277"/>
  <c r="AH277"/>
  <c r="AG277"/>
  <c r="AF277"/>
  <c r="AE277"/>
  <c r="AD277"/>
  <c r="AC277"/>
  <c r="AB277"/>
  <c r="AA277"/>
  <c r="Z277"/>
  <c r="Y277"/>
  <c r="X277"/>
  <c r="W277"/>
  <c r="V277"/>
  <c r="BE276"/>
  <c r="BC276"/>
  <c r="BB276"/>
  <c r="BA276"/>
  <c r="AZ276"/>
  <c r="AY276"/>
  <c r="AX276"/>
  <c r="AW276"/>
  <c r="AV276"/>
  <c r="AU276"/>
  <c r="AT276"/>
  <c r="AS276"/>
  <c r="AR276"/>
  <c r="AQ276"/>
  <c r="AP276"/>
  <c r="AO276"/>
  <c r="AN276"/>
  <c r="AM276"/>
  <c r="AL276"/>
  <c r="AK276"/>
  <c r="AJ276"/>
  <c r="AI276"/>
  <c r="AH276"/>
  <c r="AG276"/>
  <c r="AF276"/>
  <c r="AE276"/>
  <c r="AD276"/>
  <c r="AC276"/>
  <c r="AB276"/>
  <c r="AA276"/>
  <c r="Z276"/>
  <c r="Y276"/>
  <c r="X276"/>
  <c r="W276"/>
  <c r="V276"/>
  <c r="CC275"/>
  <c r="BV275"/>
  <c r="BU275"/>
  <c r="BT275"/>
  <c r="BS275"/>
  <c r="BR275"/>
  <c r="BQ275"/>
  <c r="BP275"/>
  <c r="BO275"/>
  <c r="BN275"/>
  <c r="BM275"/>
  <c r="BL275"/>
  <c r="BK275"/>
  <c r="BJ275"/>
  <c r="BI275"/>
  <c r="BH275"/>
  <c r="BG275"/>
  <c r="BF275"/>
  <c r="BE275"/>
  <c r="BC275"/>
  <c r="BB275"/>
  <c r="BA275"/>
  <c r="AZ275"/>
  <c r="AY275"/>
  <c r="AX275"/>
  <c r="AW275"/>
  <c r="AV275"/>
  <c r="AU275"/>
  <c r="AT275"/>
  <c r="AS275"/>
  <c r="AR275"/>
  <c r="AQ275"/>
  <c r="AP275"/>
  <c r="AO275"/>
  <c r="AN275"/>
  <c r="AM275"/>
  <c r="AL275"/>
  <c r="AK275"/>
  <c r="AJ275"/>
  <c r="AI275"/>
  <c r="AH275"/>
  <c r="AG275"/>
  <c r="AF275"/>
  <c r="AE275"/>
  <c r="AD275"/>
  <c r="AC275"/>
  <c r="AB275"/>
  <c r="AA275"/>
  <c r="Z275"/>
  <c r="Y275"/>
  <c r="X275"/>
  <c r="W275"/>
  <c r="V275"/>
  <c r="BE274"/>
  <c r="BC274"/>
  <c r="BB274"/>
  <c r="BA274"/>
  <c r="AZ274"/>
  <c r="AY274"/>
  <c r="AX274"/>
  <c r="AW274"/>
  <c r="AV274"/>
  <c r="AU274"/>
  <c r="AT274"/>
  <c r="AS274"/>
  <c r="AR274"/>
  <c r="AQ274"/>
  <c r="AP274"/>
  <c r="AO274"/>
  <c r="AN274"/>
  <c r="AM274"/>
  <c r="AL274"/>
  <c r="AK274"/>
  <c r="AJ274"/>
  <c r="AI274"/>
  <c r="AH274"/>
  <c r="AG274"/>
  <c r="AF274"/>
  <c r="AE274"/>
  <c r="AD274"/>
  <c r="AC274"/>
  <c r="AB274"/>
  <c r="AA274"/>
  <c r="Z274"/>
  <c r="Y274"/>
  <c r="X274"/>
  <c r="W274"/>
  <c r="V274"/>
  <c r="BE273"/>
  <c r="BC273"/>
  <c r="BB273"/>
  <c r="BA273"/>
  <c r="AZ273"/>
  <c r="AY273"/>
  <c r="AX273"/>
  <c r="AW273"/>
  <c r="AV273"/>
  <c r="AU273"/>
  <c r="AT273"/>
  <c r="AS273"/>
  <c r="AR273"/>
  <c r="AQ273"/>
  <c r="AP273"/>
  <c r="AO273"/>
  <c r="AN273"/>
  <c r="AM273"/>
  <c r="AL273"/>
  <c r="AK273"/>
  <c r="AJ273"/>
  <c r="AI273"/>
  <c r="AH273"/>
  <c r="AG273"/>
  <c r="AF273"/>
  <c r="AE273"/>
  <c r="AD273"/>
  <c r="AC273"/>
  <c r="AB273"/>
  <c r="AA273"/>
  <c r="Z273"/>
  <c r="Y273"/>
  <c r="X273"/>
  <c r="W273"/>
  <c r="V273"/>
  <c r="CC272"/>
  <c r="BV272"/>
  <c r="BU272"/>
  <c r="BT272"/>
  <c r="BS272"/>
  <c r="BR272"/>
  <c r="BQ272"/>
  <c r="BP272"/>
  <c r="BO272"/>
  <c r="BN272"/>
  <c r="BM272"/>
  <c r="BL272"/>
  <c r="BK272"/>
  <c r="BJ272"/>
  <c r="BI272"/>
  <c r="BH272"/>
  <c r="BG272"/>
  <c r="BF272"/>
  <c r="BE272"/>
  <c r="BD272"/>
  <c r="BC272"/>
  <c r="BB272"/>
  <c r="BA272"/>
  <c r="AZ272"/>
  <c r="AY272"/>
  <c r="AX272"/>
  <c r="AW272"/>
  <c r="AV272"/>
  <c r="AU272"/>
  <c r="AT272"/>
  <c r="AS272"/>
  <c r="AR272"/>
  <c r="AQ272"/>
  <c r="AP272"/>
  <c r="AO272"/>
  <c r="AN272"/>
  <c r="AM272"/>
  <c r="AL272"/>
  <c r="AK272"/>
  <c r="AJ272"/>
  <c r="AI272"/>
  <c r="AH272"/>
  <c r="AG272"/>
  <c r="AF272"/>
  <c r="AE272"/>
  <c r="AD272"/>
  <c r="AC272"/>
  <c r="AB272"/>
  <c r="AA272"/>
  <c r="Z272"/>
  <c r="Y272"/>
  <c r="X272"/>
  <c r="W272"/>
  <c r="V272"/>
  <c r="BE271"/>
  <c r="BE270"/>
  <c r="BC270"/>
  <c r="BB270"/>
  <c r="BA270"/>
  <c r="AZ270"/>
  <c r="AY270"/>
  <c r="AX270"/>
  <c r="AW270"/>
  <c r="AV270"/>
  <c r="AU270"/>
  <c r="AT270"/>
  <c r="AS270"/>
  <c r="AR270"/>
  <c r="AQ270"/>
  <c r="AP270"/>
  <c r="AO270"/>
  <c r="AN270"/>
  <c r="AM270"/>
  <c r="AL270"/>
  <c r="AK270"/>
  <c r="AJ270"/>
  <c r="AI270"/>
  <c r="AH270"/>
  <c r="AG270"/>
  <c r="AF270"/>
  <c r="AE270"/>
  <c r="AD270"/>
  <c r="AC270"/>
  <c r="AB270"/>
  <c r="AA270"/>
  <c r="Z270"/>
  <c r="Y270"/>
  <c r="X270"/>
  <c r="W270"/>
  <c r="V270"/>
  <c r="BE269"/>
  <c r="BC269"/>
  <c r="BB269"/>
  <c r="BA269"/>
  <c r="AZ269"/>
  <c r="AY269"/>
  <c r="AX269"/>
  <c r="AW269"/>
  <c r="AV269"/>
  <c r="AU269"/>
  <c r="AT269"/>
  <c r="AS269"/>
  <c r="AR269"/>
  <c r="AQ269"/>
  <c r="AP269"/>
  <c r="AO269"/>
  <c r="AN269"/>
  <c r="AM269"/>
  <c r="AL269"/>
  <c r="AK269"/>
  <c r="AJ269"/>
  <c r="AI269"/>
  <c r="AH269"/>
  <c r="AG269"/>
  <c r="AF269"/>
  <c r="AE269"/>
  <c r="AD269"/>
  <c r="AC269"/>
  <c r="AB269"/>
  <c r="AA269"/>
  <c r="Z269"/>
  <c r="Y269"/>
  <c r="X269"/>
  <c r="W269"/>
  <c r="V269"/>
  <c r="BE268"/>
  <c r="BC268"/>
  <c r="BB268"/>
  <c r="BA268"/>
  <c r="AZ268"/>
  <c r="AY268"/>
  <c r="AX268"/>
  <c r="AW268"/>
  <c r="AV268"/>
  <c r="AU268"/>
  <c r="AT268"/>
  <c r="AS268"/>
  <c r="AR268"/>
  <c r="AQ268"/>
  <c r="AP268"/>
  <c r="AO268"/>
  <c r="AN268"/>
  <c r="AM268"/>
  <c r="AL268"/>
  <c r="AK268"/>
  <c r="AJ268"/>
  <c r="AI268"/>
  <c r="AH268"/>
  <c r="AG268"/>
  <c r="AF268"/>
  <c r="AE268"/>
  <c r="AD268"/>
  <c r="AC268"/>
  <c r="AB268"/>
  <c r="AA268"/>
  <c r="Z268"/>
  <c r="Y268"/>
  <c r="X268"/>
  <c r="W268"/>
  <c r="V268"/>
  <c r="BE267"/>
  <c r="BC267"/>
  <c r="BB267"/>
  <c r="BA267"/>
  <c r="AZ267"/>
  <c r="AY267"/>
  <c r="AX267"/>
  <c r="AW267"/>
  <c r="AV267"/>
  <c r="AU267"/>
  <c r="AT267"/>
  <c r="AS267"/>
  <c r="AR267"/>
  <c r="AQ267"/>
  <c r="AP267"/>
  <c r="AO267"/>
  <c r="AN267"/>
  <c r="AM267"/>
  <c r="AL267"/>
  <c r="AK267"/>
  <c r="AJ267"/>
  <c r="AI267"/>
  <c r="AH267"/>
  <c r="AG267"/>
  <c r="AF267"/>
  <c r="AE267"/>
  <c r="AD267"/>
  <c r="AC267"/>
  <c r="AB267"/>
  <c r="AA267"/>
  <c r="Z267"/>
  <c r="Y267"/>
  <c r="X267"/>
  <c r="W267"/>
  <c r="V267"/>
  <c r="BE266"/>
  <c r="BC266"/>
  <c r="BB266"/>
  <c r="BA266"/>
  <c r="AZ266"/>
  <c r="AY266"/>
  <c r="AX266"/>
  <c r="AW266"/>
  <c r="AV266"/>
  <c r="AU266"/>
  <c r="AT266"/>
  <c r="AS266"/>
  <c r="AR266"/>
  <c r="AQ266"/>
  <c r="AP266"/>
  <c r="AO266"/>
  <c r="AN266"/>
  <c r="AM266"/>
  <c r="AL266"/>
  <c r="AK266"/>
  <c r="AJ266"/>
  <c r="AI266"/>
  <c r="AH266"/>
  <c r="AG266"/>
  <c r="AF266"/>
  <c r="AE266"/>
  <c r="AD266"/>
  <c r="AC266"/>
  <c r="AB266"/>
  <c r="AA266"/>
  <c r="Z266"/>
  <c r="Y266"/>
  <c r="X266"/>
  <c r="W266"/>
  <c r="V266"/>
  <c r="BE265"/>
  <c r="BC265"/>
  <c r="BB265"/>
  <c r="BA265"/>
  <c r="AZ265"/>
  <c r="AY265"/>
  <c r="AX265"/>
  <c r="AW265"/>
  <c r="AV265"/>
  <c r="AU265"/>
  <c r="AT265"/>
  <c r="AS265"/>
  <c r="AR265"/>
  <c r="AQ265"/>
  <c r="AP265"/>
  <c r="AO265"/>
  <c r="AN265"/>
  <c r="AM265"/>
  <c r="AL265"/>
  <c r="AK265"/>
  <c r="AJ265"/>
  <c r="AI265"/>
  <c r="AH265"/>
  <c r="AG265"/>
  <c r="AF265"/>
  <c r="AE265"/>
  <c r="AD265"/>
  <c r="AC265"/>
  <c r="AB265"/>
  <c r="AA265"/>
  <c r="Z265"/>
  <c r="Y265"/>
  <c r="X265"/>
  <c r="W265"/>
  <c r="V265"/>
  <c r="BE262"/>
  <c r="BC262"/>
  <c r="AZ262"/>
  <c r="AW262"/>
  <c r="AT262"/>
  <c r="AM262"/>
  <c r="AI262"/>
  <c r="AH262"/>
  <c r="AG262"/>
  <c r="AF262"/>
  <c r="AE262"/>
  <c r="AD262"/>
  <c r="AC262"/>
  <c r="AB262"/>
  <c r="AA262"/>
  <c r="Z262"/>
  <c r="Y262"/>
  <c r="X262"/>
  <c r="W262"/>
  <c r="BE261"/>
  <c r="BC261"/>
  <c r="AZ261"/>
  <c r="AW261"/>
  <c r="AT261"/>
  <c r="AM261"/>
  <c r="AI261"/>
  <c r="AH261"/>
  <c r="AG261"/>
  <c r="AF261"/>
  <c r="AE261"/>
  <c r="AD261"/>
  <c r="AC261"/>
  <c r="AB261"/>
  <c r="AA261"/>
  <c r="Z261"/>
  <c r="Y261"/>
  <c r="X261"/>
  <c r="W261"/>
  <c r="V261"/>
  <c r="T261"/>
  <c r="S261"/>
  <c r="R261"/>
  <c r="Q261"/>
  <c r="P261"/>
  <c r="O261"/>
  <c r="N261"/>
  <c r="M261"/>
  <c r="L261"/>
  <c r="K261"/>
  <c r="J261"/>
  <c r="BE260"/>
  <c r="BC260"/>
  <c r="AZ260"/>
  <c r="AW260"/>
  <c r="AT260"/>
  <c r="AM260"/>
  <c r="AI260"/>
  <c r="AH260"/>
  <c r="AG260"/>
  <c r="AF260"/>
  <c r="AE260"/>
  <c r="AD260"/>
  <c r="AC260"/>
  <c r="AB260"/>
  <c r="AA260"/>
  <c r="Z260"/>
  <c r="Y260"/>
  <c r="X260"/>
  <c r="W260"/>
  <c r="V260"/>
  <c r="T260"/>
  <c r="S260"/>
  <c r="R260"/>
  <c r="Q260"/>
  <c r="P260"/>
  <c r="O260"/>
  <c r="N260"/>
  <c r="M260"/>
  <c r="L260"/>
  <c r="K260"/>
  <c r="J260"/>
  <c r="BE259"/>
  <c r="BC259"/>
  <c r="AZ259"/>
  <c r="AW259"/>
  <c r="AT259"/>
  <c r="AM259"/>
  <c r="AI259"/>
  <c r="AH259"/>
  <c r="AG259"/>
  <c r="AF259"/>
  <c r="AE259"/>
  <c r="AD259"/>
  <c r="AC259"/>
  <c r="AB259"/>
  <c r="AA259"/>
  <c r="Z259"/>
  <c r="Y259"/>
  <c r="X259"/>
  <c r="W259"/>
  <c r="V259"/>
  <c r="T259"/>
  <c r="S259"/>
  <c r="R259"/>
  <c r="Q259"/>
  <c r="P259"/>
  <c r="O259"/>
  <c r="N259"/>
  <c r="M259"/>
  <c r="L259"/>
  <c r="K259"/>
  <c r="J259"/>
  <c r="BE258"/>
  <c r="BC258"/>
  <c r="AZ258"/>
  <c r="AW258"/>
  <c r="AT258"/>
  <c r="AM258"/>
  <c r="AI258"/>
  <c r="AH258"/>
  <c r="AG258"/>
  <c r="AF258"/>
  <c r="AE258"/>
  <c r="AD258"/>
  <c r="AC258"/>
  <c r="AB258"/>
  <c r="AA258"/>
  <c r="Z258"/>
  <c r="Y258"/>
  <c r="X258"/>
  <c r="W258"/>
  <c r="V258"/>
  <c r="T258"/>
  <c r="S258"/>
  <c r="R258"/>
  <c r="Q258"/>
  <c r="P258"/>
  <c r="O258"/>
  <c r="N258"/>
  <c r="M258"/>
  <c r="L258"/>
  <c r="K258"/>
  <c r="J258"/>
  <c r="U256"/>
  <c r="U255"/>
  <c r="U254"/>
  <c r="U253"/>
  <c r="CH252"/>
  <c r="CI252" s="1"/>
  <c r="CF252"/>
  <c r="CG252" s="1"/>
  <c r="CD252"/>
  <c r="U252"/>
  <c r="CH251"/>
  <c r="CI251" s="1"/>
  <c r="CF251"/>
  <c r="CG251" s="1"/>
  <c r="CD251"/>
  <c r="U251"/>
  <c r="CH250"/>
  <c r="CI250" s="1"/>
  <c r="CF250"/>
  <c r="CG250" s="1"/>
  <c r="CD250"/>
  <c r="U250"/>
  <c r="CH249"/>
  <c r="CI249" s="1"/>
  <c r="CF249"/>
  <c r="CG249" s="1"/>
  <c r="CD249"/>
  <c r="U249"/>
  <c r="CH248"/>
  <c r="CI248" s="1"/>
  <c r="CF248"/>
  <c r="CG248" s="1"/>
  <c r="CD248"/>
  <c r="U248"/>
  <c r="U246"/>
  <c r="CH245"/>
  <c r="CI245" s="1"/>
  <c r="CF245"/>
  <c r="CG245" s="1"/>
  <c r="CD245"/>
  <c r="U245"/>
  <c r="U244"/>
  <c r="U243"/>
  <c r="U242"/>
  <c r="CH241"/>
  <c r="CI241" s="1"/>
  <c r="CF241"/>
  <c r="CG241" s="1"/>
  <c r="CD241"/>
  <c r="U241"/>
  <c r="U238"/>
  <c r="CH237"/>
  <c r="CI237" s="1"/>
  <c r="CF237"/>
  <c r="CG237" s="1"/>
  <c r="CD237"/>
  <c r="U237"/>
  <c r="CH236"/>
  <c r="CI236" s="1"/>
  <c r="CF236"/>
  <c r="CG236" s="1"/>
  <c r="CD236"/>
  <c r="U236"/>
  <c r="CH235"/>
  <c r="CI235" s="1"/>
  <c r="CF235"/>
  <c r="CG235" s="1"/>
  <c r="CD235"/>
  <c r="U235"/>
  <c r="CH234"/>
  <c r="CI234" s="1"/>
  <c r="CF234"/>
  <c r="CG234" s="1"/>
  <c r="CD234"/>
  <c r="U234"/>
  <c r="CH233"/>
  <c r="CI233" s="1"/>
  <c r="CF233"/>
  <c r="CG233" s="1"/>
  <c r="CD233"/>
  <c r="U233"/>
  <c r="CH232"/>
  <c r="CI232" s="1"/>
  <c r="CF232"/>
  <c r="CG232" s="1"/>
  <c r="CD232"/>
  <c r="U232"/>
  <c r="CH229"/>
  <c r="CI229" s="1"/>
  <c r="CF229"/>
  <c r="CG229" s="1"/>
  <c r="CD229"/>
  <c r="U229"/>
  <c r="CH228"/>
  <c r="CI228" s="1"/>
  <c r="CF228"/>
  <c r="CG228" s="1"/>
  <c r="CD228"/>
  <c r="U226"/>
  <c r="U225"/>
  <c r="U224"/>
  <c r="CH223"/>
  <c r="CI223" s="1"/>
  <c r="CF223"/>
  <c r="CG223" s="1"/>
  <c r="CD223"/>
  <c r="U223"/>
  <c r="U222"/>
  <c r="CH219"/>
  <c r="CI219" s="1"/>
  <c r="CF219"/>
  <c r="CG219" s="1"/>
  <c r="CD219"/>
  <c r="U219"/>
  <c r="U218"/>
  <c r="CH217"/>
  <c r="CI217" s="1"/>
  <c r="CF217"/>
  <c r="CG217" s="1"/>
  <c r="CD217"/>
  <c r="U217"/>
  <c r="U216"/>
  <c r="U215"/>
  <c r="U214"/>
  <c r="CH213"/>
  <c r="CI213" s="1"/>
  <c r="CF213"/>
  <c r="CG213" s="1"/>
  <c r="CD213"/>
  <c r="U213"/>
  <c r="CH212"/>
  <c r="CI212" s="1"/>
  <c r="CF212"/>
  <c r="CG212" s="1"/>
  <c r="CD212"/>
  <c r="U212"/>
  <c r="CH211"/>
  <c r="CI211" s="1"/>
  <c r="CF211"/>
  <c r="CG211" s="1"/>
  <c r="CD211"/>
  <c r="U211"/>
  <c r="CH210"/>
  <c r="CI210" s="1"/>
  <c r="CF210"/>
  <c r="CG210" s="1"/>
  <c r="CD210"/>
  <c r="CH208"/>
  <c r="CI208" s="1"/>
  <c r="CF208"/>
  <c r="CG208" s="1"/>
  <c r="CD208"/>
  <c r="U208"/>
  <c r="CH204"/>
  <c r="CI204" s="1"/>
  <c r="CF204"/>
  <c r="CG204" s="1"/>
  <c r="CD204"/>
  <c r="U204"/>
  <c r="U203"/>
  <c r="U202"/>
  <c r="CH201"/>
  <c r="CI201" s="1"/>
  <c r="CF201"/>
  <c r="CG201" s="1"/>
  <c r="CD201"/>
  <c r="U201"/>
  <c r="CH200"/>
  <c r="CI200" s="1"/>
  <c r="CF200"/>
  <c r="CG200" s="1"/>
  <c r="CD200"/>
  <c r="U200"/>
  <c r="CH198"/>
  <c r="CI198" s="1"/>
  <c r="CF198"/>
  <c r="CG198" s="1"/>
  <c r="CD198"/>
  <c r="U198"/>
  <c r="CH197"/>
  <c r="CI197" s="1"/>
  <c r="CF197"/>
  <c r="CG197" s="1"/>
  <c r="CD197"/>
  <c r="U197"/>
  <c r="CH196"/>
  <c r="CI196" s="1"/>
  <c r="CF196"/>
  <c r="CG196" s="1"/>
  <c r="CD196"/>
  <c r="U196"/>
  <c r="CH192"/>
  <c r="CI192" s="1"/>
  <c r="CF192"/>
  <c r="CG192" s="1"/>
  <c r="CD192"/>
  <c r="U192"/>
  <c r="CH190"/>
  <c r="CI190" s="1"/>
  <c r="CF190"/>
  <c r="CG190" s="1"/>
  <c r="CD190"/>
  <c r="U190"/>
  <c r="CH188"/>
  <c r="CI188" s="1"/>
  <c r="CF188"/>
  <c r="CG188" s="1"/>
  <c r="CD188"/>
  <c r="U188"/>
  <c r="CH187"/>
  <c r="CI187" s="1"/>
  <c r="CF187"/>
  <c r="CG187" s="1"/>
  <c r="CD187"/>
  <c r="U187"/>
  <c r="CH183"/>
  <c r="CI183" s="1"/>
  <c r="CF183"/>
  <c r="CG183" s="1"/>
  <c r="CD183"/>
  <c r="U183"/>
  <c r="CH182"/>
  <c r="CI182" s="1"/>
  <c r="CF182"/>
  <c r="CG182" s="1"/>
  <c r="CD182"/>
  <c r="U182"/>
  <c r="CH181"/>
  <c r="CI181" s="1"/>
  <c r="CF181"/>
  <c r="CG181" s="1"/>
  <c r="CD181"/>
  <c r="U181"/>
  <c r="U180"/>
  <c r="CG179"/>
  <c r="CD179"/>
  <c r="CJ179" s="1"/>
  <c r="CK179" s="1"/>
  <c r="U179"/>
  <c r="CG178"/>
  <c r="CD178"/>
  <c r="CJ178" s="1"/>
  <c r="CK178" s="1"/>
  <c r="U178"/>
  <c r="U176"/>
  <c r="U175"/>
  <c r="U174"/>
  <c r="U172"/>
  <c r="U171"/>
  <c r="U170"/>
  <c r="U169"/>
  <c r="CH168"/>
  <c r="CI168" s="1"/>
  <c r="CF168"/>
  <c r="CG168" s="1"/>
  <c r="CD168"/>
  <c r="CE168" s="1"/>
  <c r="U168"/>
  <c r="CH167"/>
  <c r="CI167" s="1"/>
  <c r="CF167"/>
  <c r="CG167" s="1"/>
  <c r="CD167"/>
  <c r="U167"/>
  <c r="CH165"/>
  <c r="CI165" s="1"/>
  <c r="CF165"/>
  <c r="CG165" s="1"/>
  <c r="CD165"/>
  <c r="U165"/>
  <c r="CH164"/>
  <c r="CI164" s="1"/>
  <c r="CF164"/>
  <c r="CG164" s="1"/>
  <c r="CD164"/>
  <c r="U164"/>
  <c r="CH163"/>
  <c r="CI163" s="1"/>
  <c r="CF163"/>
  <c r="CG163" s="1"/>
  <c r="CD163"/>
  <c r="U163"/>
  <c r="CH162"/>
  <c r="CI162" s="1"/>
  <c r="CF162"/>
  <c r="CG162" s="1"/>
  <c r="CD162"/>
  <c r="CI160"/>
  <c r="CF160"/>
  <c r="CG160" s="1"/>
  <c r="CD160"/>
  <c r="U160"/>
  <c r="U159"/>
  <c r="U158"/>
  <c r="U157"/>
  <c r="CH156"/>
  <c r="CI156" s="1"/>
  <c r="CF156"/>
  <c r="CG156" s="1"/>
  <c r="CD156"/>
  <c r="U156"/>
  <c r="U155"/>
  <c r="U154"/>
  <c r="CH153"/>
  <c r="CI153" s="1"/>
  <c r="CF153"/>
  <c r="CG153" s="1"/>
  <c r="CD153"/>
  <c r="U153"/>
  <c r="U151"/>
  <c r="U150"/>
  <c r="CH149"/>
  <c r="CI149" s="1"/>
  <c r="CF149"/>
  <c r="CG149" s="1"/>
  <c r="CD149"/>
  <c r="U149"/>
  <c r="U148"/>
  <c r="U147"/>
  <c r="CH146"/>
  <c r="CI146" s="1"/>
  <c r="CF146"/>
  <c r="CG146" s="1"/>
  <c r="CD146"/>
  <c r="U146"/>
  <c r="U144"/>
  <c r="CH143"/>
  <c r="CI143" s="1"/>
  <c r="CF143"/>
  <c r="CG143" s="1"/>
  <c r="CD143"/>
  <c r="U143"/>
  <c r="CH142"/>
  <c r="CI142" s="1"/>
  <c r="CF142"/>
  <c r="CG142" s="1"/>
  <c r="CD142"/>
  <c r="U142"/>
  <c r="CH141"/>
  <c r="CI141" s="1"/>
  <c r="CF141"/>
  <c r="CG141" s="1"/>
  <c r="CD141"/>
  <c r="U141"/>
  <c r="CH140"/>
  <c r="CI140" s="1"/>
  <c r="CF140"/>
  <c r="CG140" s="1"/>
  <c r="CD140"/>
  <c r="CH139"/>
  <c r="CI139" s="1"/>
  <c r="CF139"/>
  <c r="CG139" s="1"/>
  <c r="CD139"/>
  <c r="U139"/>
  <c r="CH137"/>
  <c r="CI137" s="1"/>
  <c r="CF137"/>
  <c r="CG137" s="1"/>
  <c r="CD137"/>
  <c r="U137"/>
  <c r="CH136"/>
  <c r="CI136" s="1"/>
  <c r="CF136"/>
  <c r="CG136" s="1"/>
  <c r="CD136"/>
  <c r="U136"/>
  <c r="CH135"/>
  <c r="CI135" s="1"/>
  <c r="CF135"/>
  <c r="CG135" s="1"/>
  <c r="CD135"/>
  <c r="U135"/>
  <c r="CH134"/>
  <c r="CI134" s="1"/>
  <c r="CF134"/>
  <c r="CG134" s="1"/>
  <c r="CD134"/>
  <c r="U134"/>
  <c r="CH133"/>
  <c r="CI133" s="1"/>
  <c r="CF133"/>
  <c r="CG133" s="1"/>
  <c r="CD133"/>
  <c r="U133"/>
  <c r="CH130"/>
  <c r="CI130" s="1"/>
  <c r="CF130"/>
  <c r="CG130" s="1"/>
  <c r="CD130"/>
  <c r="U130"/>
  <c r="CH129"/>
  <c r="CI129" s="1"/>
  <c r="CF129"/>
  <c r="CG129" s="1"/>
  <c r="CD129"/>
  <c r="U129"/>
  <c r="CH127"/>
  <c r="CI127" s="1"/>
  <c r="CF127"/>
  <c r="CG127" s="1"/>
  <c r="CD127"/>
  <c r="U127"/>
  <c r="U125"/>
  <c r="CH124"/>
  <c r="CI124" s="1"/>
  <c r="CF124"/>
  <c r="CG124" s="1"/>
  <c r="CD124"/>
  <c r="U124"/>
  <c r="CH123"/>
  <c r="CI123" s="1"/>
  <c r="CF123"/>
  <c r="CG123" s="1"/>
  <c r="CD123"/>
  <c r="U123"/>
  <c r="CH122"/>
  <c r="CI122" s="1"/>
  <c r="CF122"/>
  <c r="CG122" s="1"/>
  <c r="CD122"/>
  <c r="U122"/>
  <c r="CH121"/>
  <c r="CI121" s="1"/>
  <c r="CF121"/>
  <c r="CG121" s="1"/>
  <c r="CD121"/>
  <c r="U121"/>
  <c r="CH120"/>
  <c r="CI120" s="1"/>
  <c r="CF120"/>
  <c r="CG120" s="1"/>
  <c r="CD120"/>
  <c r="U120"/>
  <c r="CH118"/>
  <c r="CI118" s="1"/>
  <c r="CF118"/>
  <c r="CG118" s="1"/>
  <c r="CD118"/>
  <c r="U118"/>
  <c r="U117"/>
  <c r="CH116"/>
  <c r="CI116" s="1"/>
  <c r="CF116"/>
  <c r="CG116" s="1"/>
  <c r="CD116"/>
  <c r="U116"/>
  <c r="CH115"/>
  <c r="CI115" s="1"/>
  <c r="CF115"/>
  <c r="CG115" s="1"/>
  <c r="CD115"/>
  <c r="U115"/>
  <c r="CH114"/>
  <c r="CI114" s="1"/>
  <c r="CF114"/>
  <c r="CG114" s="1"/>
  <c r="CD114"/>
  <c r="U114"/>
  <c r="CH113"/>
  <c r="CI113" s="1"/>
  <c r="CF113"/>
  <c r="CG113" s="1"/>
  <c r="CD113"/>
  <c r="U113"/>
  <c r="CH111"/>
  <c r="CI111" s="1"/>
  <c r="CF111"/>
  <c r="CG111" s="1"/>
  <c r="CD111"/>
  <c r="U111"/>
  <c r="CH109"/>
  <c r="CI109" s="1"/>
  <c r="CF109"/>
  <c r="CG109" s="1"/>
  <c r="CD109"/>
  <c r="U109"/>
  <c r="CH107"/>
  <c r="CI107" s="1"/>
  <c r="CF107"/>
  <c r="CG107" s="1"/>
  <c r="CD107"/>
  <c r="U107"/>
  <c r="U105"/>
  <c r="U103"/>
  <c r="CH102"/>
  <c r="CI102" s="1"/>
  <c r="CF102"/>
  <c r="CG102" s="1"/>
  <c r="CD102"/>
  <c r="U102"/>
  <c r="CH99"/>
  <c r="CI99" s="1"/>
  <c r="CF99"/>
  <c r="CG99" s="1"/>
  <c r="CD99"/>
  <c r="CE99" s="1"/>
  <c r="U99"/>
  <c r="CH98"/>
  <c r="CI98" s="1"/>
  <c r="CF98"/>
  <c r="CG98" s="1"/>
  <c r="CD98"/>
  <c r="U98"/>
  <c r="U95"/>
  <c r="CH94"/>
  <c r="CI94" s="1"/>
  <c r="CF94"/>
  <c r="CG94" s="1"/>
  <c r="CD94"/>
  <c r="U94"/>
  <c r="CH93"/>
  <c r="CI93" s="1"/>
  <c r="CF93"/>
  <c r="CG93" s="1"/>
  <c r="CD93"/>
  <c r="CE93" s="1"/>
  <c r="U93"/>
  <c r="CH92"/>
  <c r="CI92" s="1"/>
  <c r="CF92"/>
  <c r="CG92" s="1"/>
  <c r="CD92"/>
  <c r="U92"/>
  <c r="U91"/>
  <c r="CH90"/>
  <c r="CF90"/>
  <c r="CD90"/>
  <c r="U90"/>
  <c r="CH87"/>
  <c r="CI87" s="1"/>
  <c r="CF87"/>
  <c r="CG87" s="1"/>
  <c r="CD87"/>
  <c r="U87"/>
  <c r="CH86"/>
  <c r="CI86" s="1"/>
  <c r="CF86"/>
  <c r="CG86" s="1"/>
  <c r="CD86"/>
  <c r="U86"/>
  <c r="CH85"/>
  <c r="CI85" s="1"/>
  <c r="CF85"/>
  <c r="CG85" s="1"/>
  <c r="CD85"/>
  <c r="U84"/>
  <c r="CH83"/>
  <c r="CI83" s="1"/>
  <c r="CF83"/>
  <c r="CG83" s="1"/>
  <c r="CD83"/>
  <c r="U83"/>
  <c r="CH82"/>
  <c r="CI82" s="1"/>
  <c r="CF82"/>
  <c r="CG82" s="1"/>
  <c r="CD82"/>
  <c r="CE82" s="1"/>
  <c r="U82"/>
  <c r="CH81"/>
  <c r="CI81" s="1"/>
  <c r="CF81"/>
  <c r="CG81" s="1"/>
  <c r="CD81"/>
  <c r="U81"/>
  <c r="CH80"/>
  <c r="CI80" s="1"/>
  <c r="CF80"/>
  <c r="CG80" s="1"/>
  <c r="CD80"/>
  <c r="CE80" s="1"/>
  <c r="U80"/>
  <c r="U79"/>
  <c r="CH78"/>
  <c r="CI78" s="1"/>
  <c r="CF78"/>
  <c r="CG78" s="1"/>
  <c r="CD78"/>
  <c r="CE78" s="1"/>
  <c r="U78"/>
  <c r="CH77"/>
  <c r="CI77" s="1"/>
  <c r="CF77"/>
  <c r="CG77" s="1"/>
  <c r="CD77"/>
  <c r="U77"/>
  <c r="CH76"/>
  <c r="CI76" s="1"/>
  <c r="CF76"/>
  <c r="CG76" s="1"/>
  <c r="CD76"/>
  <c r="CE76" s="1"/>
  <c r="U76"/>
  <c r="CH74"/>
  <c r="CI74" s="1"/>
  <c r="CF74"/>
  <c r="CG74" s="1"/>
  <c r="CD74"/>
  <c r="U74"/>
  <c r="CH73"/>
  <c r="CI73" s="1"/>
  <c r="CF73"/>
  <c r="CG73" s="1"/>
  <c r="CD73"/>
  <c r="U73"/>
  <c r="CH72"/>
  <c r="CI72" s="1"/>
  <c r="CF72"/>
  <c r="CG72" s="1"/>
  <c r="CD72"/>
  <c r="U72"/>
  <c r="CH71"/>
  <c r="CI71" s="1"/>
  <c r="CF71"/>
  <c r="CG71" s="1"/>
  <c r="CD71"/>
  <c r="U71"/>
  <c r="CH70"/>
  <c r="CI70" s="1"/>
  <c r="CF70"/>
  <c r="CG70" s="1"/>
  <c r="CD70"/>
  <c r="U70"/>
  <c r="CH67"/>
  <c r="CI67" s="1"/>
  <c r="CF67"/>
  <c r="CG67" s="1"/>
  <c r="CD67"/>
  <c r="CE67" s="1"/>
  <c r="U67"/>
  <c r="CH66"/>
  <c r="CI66" s="1"/>
  <c r="CF66"/>
  <c r="CG66" s="1"/>
  <c r="CD66"/>
  <c r="U65"/>
  <c r="CH64"/>
  <c r="CI64" s="1"/>
  <c r="CF64"/>
  <c r="CG64" s="1"/>
  <c r="CD64"/>
  <c r="U64"/>
  <c r="U63"/>
  <c r="U62"/>
  <c r="CH61"/>
  <c r="CI61" s="1"/>
  <c r="CF61"/>
  <c r="CG61" s="1"/>
  <c r="CD61"/>
  <c r="U61"/>
  <c r="CH60"/>
  <c r="CI60" s="1"/>
  <c r="CF60"/>
  <c r="CG60" s="1"/>
  <c r="CD60"/>
  <c r="CH59"/>
  <c r="CI59" s="1"/>
  <c r="CF59"/>
  <c r="CG59" s="1"/>
  <c r="CD59"/>
  <c r="CE59" s="1"/>
  <c r="CH57"/>
  <c r="CI57" s="1"/>
  <c r="CF57"/>
  <c r="CG57" s="1"/>
  <c r="CD57"/>
  <c r="CE57" s="1"/>
  <c r="U57"/>
  <c r="CH56"/>
  <c r="CI56" s="1"/>
  <c r="CF56"/>
  <c r="CG56" s="1"/>
  <c r="CD56"/>
  <c r="U56"/>
  <c r="CH55"/>
  <c r="CI55" s="1"/>
  <c r="CF55"/>
  <c r="CG55" s="1"/>
  <c r="CD55"/>
  <c r="CE55" s="1"/>
  <c r="U55"/>
  <c r="U54"/>
  <c r="CH53"/>
  <c r="CI53" s="1"/>
  <c r="CF53"/>
  <c r="CG53" s="1"/>
  <c r="CD53"/>
  <c r="CE53" s="1"/>
  <c r="U53"/>
  <c r="U51"/>
  <c r="CH50"/>
  <c r="CI50" s="1"/>
  <c r="CF50"/>
  <c r="CG50" s="1"/>
  <c r="CD50"/>
  <c r="U50"/>
  <c r="CH48"/>
  <c r="CI48" s="1"/>
  <c r="CF48"/>
  <c r="CG48" s="1"/>
  <c r="CD48"/>
  <c r="U48"/>
  <c r="CD47"/>
  <c r="CH46"/>
  <c r="CI46" s="1"/>
  <c r="CF46"/>
  <c r="CG46" s="1"/>
  <c r="CD46"/>
  <c r="U46"/>
  <c r="U45"/>
  <c r="CH44"/>
  <c r="CI44" s="1"/>
  <c r="CF44"/>
  <c r="CG44" s="1"/>
  <c r="CD44"/>
  <c r="U44"/>
  <c r="CH43"/>
  <c r="CI43" s="1"/>
  <c r="CF43"/>
  <c r="CG43" s="1"/>
  <c r="CD43"/>
  <c r="U43"/>
  <c r="CH42"/>
  <c r="CI42" s="1"/>
  <c r="CF42"/>
  <c r="CG42" s="1"/>
  <c r="CD42"/>
  <c r="CE42" s="1"/>
  <c r="U42"/>
  <c r="CH41"/>
  <c r="CI41" s="1"/>
  <c r="CF41"/>
  <c r="CG41" s="1"/>
  <c r="CD41"/>
  <c r="U41"/>
  <c r="CH40"/>
  <c r="CI40" s="1"/>
  <c r="CF40"/>
  <c r="CG40" s="1"/>
  <c r="CD40"/>
  <c r="U40"/>
  <c r="U38"/>
  <c r="CH37"/>
  <c r="CI37" s="1"/>
  <c r="CF37"/>
  <c r="CG37" s="1"/>
  <c r="CD37"/>
  <c r="U37"/>
  <c r="CH36"/>
  <c r="CI36" s="1"/>
  <c r="CF36"/>
  <c r="CG36" s="1"/>
  <c r="CD36"/>
  <c r="U36"/>
  <c r="CD35"/>
  <c r="CH34"/>
  <c r="CI34" s="1"/>
  <c r="CF34"/>
  <c r="CG34" s="1"/>
  <c r="CD34"/>
  <c r="U34"/>
  <c r="U33"/>
  <c r="CH32"/>
  <c r="CI32" s="1"/>
  <c r="CF32"/>
  <c r="CG32" s="1"/>
  <c r="CD32"/>
  <c r="U32"/>
  <c r="CH31"/>
  <c r="CI31" s="1"/>
  <c r="CF31"/>
  <c r="CG31" s="1"/>
  <c r="CD31"/>
  <c r="CE31" s="1"/>
  <c r="U31"/>
  <c r="CD30"/>
  <c r="U29"/>
  <c r="CH28"/>
  <c r="CI28" s="1"/>
  <c r="CF28"/>
  <c r="CG28" s="1"/>
  <c r="CD28"/>
  <c r="U28"/>
  <c r="CH26"/>
  <c r="CI26" s="1"/>
  <c r="CF26"/>
  <c r="CG26" s="1"/>
  <c r="CD26"/>
  <c r="U26"/>
  <c r="CH25"/>
  <c r="CI25" s="1"/>
  <c r="CF25"/>
  <c r="CG25" s="1"/>
  <c r="CD25"/>
  <c r="U25"/>
  <c r="CH24"/>
  <c r="CI24" s="1"/>
  <c r="CF24"/>
  <c r="CG24" s="1"/>
  <c r="CD24"/>
  <c r="U24"/>
  <c r="CD23"/>
  <c r="CD22"/>
  <c r="U21"/>
  <c r="U20"/>
  <c r="U19"/>
  <c r="CH17"/>
  <c r="CI17" s="1"/>
  <c r="CF17"/>
  <c r="CG17" s="1"/>
  <c r="CD17"/>
  <c r="U17"/>
  <c r="U16"/>
  <c r="CH15"/>
  <c r="CI15" s="1"/>
  <c r="CF15"/>
  <c r="CG15" s="1"/>
  <c r="CD15"/>
  <c r="CE15" s="1"/>
  <c r="U15"/>
  <c r="CH14"/>
  <c r="CI14" s="1"/>
  <c r="CF14"/>
  <c r="CG14" s="1"/>
  <c r="CD14"/>
  <c r="U14"/>
  <c r="CH13"/>
  <c r="CI13" s="1"/>
  <c r="CF13"/>
  <c r="CG13" s="1"/>
  <c r="CD13"/>
  <c r="CE13" s="1"/>
  <c r="U13"/>
  <c r="CH12"/>
  <c r="CF12"/>
  <c r="CD12"/>
  <c r="U12"/>
  <c r="BE6"/>
  <c r="BC6"/>
  <c r="BB6"/>
  <c r="BA6"/>
  <c r="AZ6"/>
  <c r="AY6"/>
  <c r="AX6"/>
  <c r="AW6"/>
  <c r="AV6"/>
  <c r="AU6"/>
  <c r="AT6"/>
  <c r="AS6"/>
  <c r="AR6"/>
  <c r="AQ6"/>
  <c r="AP6"/>
  <c r="AO6"/>
  <c r="AN6"/>
  <c r="AM6"/>
  <c r="AL6"/>
  <c r="AK6"/>
  <c r="AJ6"/>
  <c r="AI6"/>
  <c r="AH6"/>
  <c r="AG6"/>
  <c r="AF6"/>
  <c r="AE6"/>
  <c r="AD6"/>
  <c r="AC6"/>
  <c r="AB6"/>
  <c r="AA6"/>
  <c r="Z6"/>
  <c r="Y6"/>
  <c r="X6"/>
  <c r="T6"/>
  <c r="S6"/>
  <c r="R6"/>
  <c r="Q6"/>
  <c r="P6"/>
  <c r="O6"/>
  <c r="N6"/>
  <c r="M6"/>
  <c r="L6"/>
  <c r="K6"/>
  <c r="J6"/>
  <c r="BA277" i="43"/>
  <c r="BB277"/>
  <c r="BA276"/>
  <c r="BB276"/>
  <c r="BA275"/>
  <c r="BB275"/>
  <c r="BA274"/>
  <c r="BB274"/>
  <c r="BA273"/>
  <c r="BB273"/>
  <c r="BA265"/>
  <c r="BB265"/>
  <c r="BA266"/>
  <c r="BB266"/>
  <c r="BA267"/>
  <c r="BB267"/>
  <c r="BA268"/>
  <c r="BB268"/>
  <c r="BA269"/>
  <c r="BB269"/>
  <c r="BA270"/>
  <c r="BB270"/>
  <c r="BA271"/>
  <c r="BB271"/>
  <c r="BB272"/>
  <c r="BB6"/>
  <c r="BQ353"/>
  <c r="BQ352"/>
  <c r="BU351"/>
  <c r="BQ351"/>
  <c r="BI351"/>
  <c r="BH351"/>
  <c r="BG351"/>
  <c r="BF351"/>
  <c r="BE351"/>
  <c r="BU350"/>
  <c r="BQ350"/>
  <c r="BI350"/>
  <c r="BH350"/>
  <c r="BG350"/>
  <c r="BF350"/>
  <c r="BE350"/>
  <c r="BU349"/>
  <c r="BQ349"/>
  <c r="BI349"/>
  <c r="BH349"/>
  <c r="BG349"/>
  <c r="BF349"/>
  <c r="BE349"/>
  <c r="BY346"/>
  <c r="BU346"/>
  <c r="BT346"/>
  <c r="BS346"/>
  <c r="BR346"/>
  <c r="BQ346"/>
  <c r="BP346"/>
  <c r="BO346"/>
  <c r="BN346"/>
  <c r="BM346"/>
  <c r="BL346"/>
  <c r="BK346"/>
  <c r="BJ346"/>
  <c r="BI346"/>
  <c r="BH346"/>
  <c r="BG346"/>
  <c r="BF346"/>
  <c r="BE346"/>
  <c r="BY345"/>
  <c r="BU345"/>
  <c r="BT345"/>
  <c r="BS345"/>
  <c r="BR345"/>
  <c r="BQ345"/>
  <c r="BP345"/>
  <c r="BO345"/>
  <c r="BN345"/>
  <c r="BM345"/>
  <c r="BL345"/>
  <c r="BK345"/>
  <c r="BJ345"/>
  <c r="BI345"/>
  <c r="BH345"/>
  <c r="BG345"/>
  <c r="BF345"/>
  <c r="BE345"/>
  <c r="BY344"/>
  <c r="BY347" s="1"/>
  <c r="BY348" s="1"/>
  <c r="BU344"/>
  <c r="BU347" s="1"/>
  <c r="BU348" s="1"/>
  <c r="BT344"/>
  <c r="BT347" s="1"/>
  <c r="BT348" s="1"/>
  <c r="BS344"/>
  <c r="BS347" s="1"/>
  <c r="BS348" s="1"/>
  <c r="BR344"/>
  <c r="BR347" s="1"/>
  <c r="BR348" s="1"/>
  <c r="BQ344"/>
  <c r="BQ347" s="1"/>
  <c r="BQ348" s="1"/>
  <c r="BP344"/>
  <c r="BP347" s="1"/>
  <c r="BP348" s="1"/>
  <c r="BO344"/>
  <c r="BO347" s="1"/>
  <c r="BO348" s="1"/>
  <c r="BN344"/>
  <c r="BN347" s="1"/>
  <c r="BN348" s="1"/>
  <c r="BM344"/>
  <c r="BM347" s="1"/>
  <c r="BM348" s="1"/>
  <c r="BL344"/>
  <c r="BL347" s="1"/>
  <c r="BL348" s="1"/>
  <c r="BK344"/>
  <c r="BK347" s="1"/>
  <c r="BK348" s="1"/>
  <c r="BJ344"/>
  <c r="BJ347" s="1"/>
  <c r="BJ348" s="1"/>
  <c r="BI344"/>
  <c r="BI347" s="1"/>
  <c r="BI348" s="1"/>
  <c r="BH344"/>
  <c r="BH347" s="1"/>
  <c r="BH348" s="1"/>
  <c r="BG344"/>
  <c r="BG347" s="1"/>
  <c r="BG348" s="1"/>
  <c r="BF344"/>
  <c r="BF347" s="1"/>
  <c r="BF348" s="1"/>
  <c r="BE344"/>
  <c r="BE347" s="1"/>
  <c r="BE348" s="1"/>
  <c r="BY341"/>
  <c r="BU341"/>
  <c r="BT341"/>
  <c r="BS341"/>
  <c r="BR341"/>
  <c r="BQ341"/>
  <c r="BP341"/>
  <c r="BO341"/>
  <c r="BN341"/>
  <c r="BM341"/>
  <c r="BL341"/>
  <c r="BK341"/>
  <c r="BJ341"/>
  <c r="BI341"/>
  <c r="BH341"/>
  <c r="BG341"/>
  <c r="BF341"/>
  <c r="BE341"/>
  <c r="BY340"/>
  <c r="BU340"/>
  <c r="BT340"/>
  <c r="BS340"/>
  <c r="BR340"/>
  <c r="BQ340"/>
  <c r="BP340"/>
  <c r="BO340"/>
  <c r="BN340"/>
  <c r="BM340"/>
  <c r="BL340"/>
  <c r="BK340"/>
  <c r="BJ340"/>
  <c r="BI340"/>
  <c r="BH340"/>
  <c r="BG340"/>
  <c r="BF340"/>
  <c r="BE340"/>
  <c r="BY339"/>
  <c r="BY342" s="1"/>
  <c r="BY343" s="1"/>
  <c r="BU339"/>
  <c r="BU342" s="1"/>
  <c r="BU343" s="1"/>
  <c r="BT339"/>
  <c r="BT342" s="1"/>
  <c r="BT343" s="1"/>
  <c r="BS339"/>
  <c r="BS342" s="1"/>
  <c r="BS343" s="1"/>
  <c r="BR339"/>
  <c r="BR342" s="1"/>
  <c r="BR343" s="1"/>
  <c r="BQ339"/>
  <c r="BQ342" s="1"/>
  <c r="BQ343" s="1"/>
  <c r="BP339"/>
  <c r="BP342" s="1"/>
  <c r="BP343" s="1"/>
  <c r="BO339"/>
  <c r="BO342" s="1"/>
  <c r="BO343" s="1"/>
  <c r="BN339"/>
  <c r="BN342" s="1"/>
  <c r="BN343" s="1"/>
  <c r="BM339"/>
  <c r="BM342" s="1"/>
  <c r="BM343" s="1"/>
  <c r="BL339"/>
  <c r="BL342" s="1"/>
  <c r="BL343" s="1"/>
  <c r="BK339"/>
  <c r="BK342" s="1"/>
  <c r="BK343" s="1"/>
  <c r="BJ339"/>
  <c r="BJ342" s="1"/>
  <c r="BJ343" s="1"/>
  <c r="BI339"/>
  <c r="BI342" s="1"/>
  <c r="BI343" s="1"/>
  <c r="BH339"/>
  <c r="BH342" s="1"/>
  <c r="BH343" s="1"/>
  <c r="BG339"/>
  <c r="BG342" s="1"/>
  <c r="BG343" s="1"/>
  <c r="BF339"/>
  <c r="BF342" s="1"/>
  <c r="BF343" s="1"/>
  <c r="BE339"/>
  <c r="BE342" s="1"/>
  <c r="BE343" s="1"/>
  <c r="BY336"/>
  <c r="BU336"/>
  <c r="BT336"/>
  <c r="BS336"/>
  <c r="BR336"/>
  <c r="BQ336"/>
  <c r="BP336"/>
  <c r="BO336"/>
  <c r="BN336"/>
  <c r="BM336"/>
  <c r="BL336"/>
  <c r="BK336"/>
  <c r="BJ336"/>
  <c r="BI336"/>
  <c r="BH336"/>
  <c r="BG336"/>
  <c r="BF336"/>
  <c r="BE336"/>
  <c r="BY335"/>
  <c r="BU335"/>
  <c r="BT335"/>
  <c r="BS335"/>
  <c r="BR335"/>
  <c r="BQ335"/>
  <c r="BP335"/>
  <c r="BO335"/>
  <c r="BN335"/>
  <c r="BM335"/>
  <c r="BL335"/>
  <c r="BK335"/>
  <c r="BJ335"/>
  <c r="BI335"/>
  <c r="BH335"/>
  <c r="BG335"/>
  <c r="BF335"/>
  <c r="BE335"/>
  <c r="BY334"/>
  <c r="BY337" s="1"/>
  <c r="BY338" s="1"/>
  <c r="BU334"/>
  <c r="BU337" s="1"/>
  <c r="BU338" s="1"/>
  <c r="BT334"/>
  <c r="BT337" s="1"/>
  <c r="BT338" s="1"/>
  <c r="BS334"/>
  <c r="BS337" s="1"/>
  <c r="BS338" s="1"/>
  <c r="BR334"/>
  <c r="BR337" s="1"/>
  <c r="BR338" s="1"/>
  <c r="BQ334"/>
  <c r="BQ337" s="1"/>
  <c r="BQ338" s="1"/>
  <c r="BP334"/>
  <c r="BP337" s="1"/>
  <c r="BP338" s="1"/>
  <c r="BO334"/>
  <c r="BO337" s="1"/>
  <c r="BO338" s="1"/>
  <c r="BN334"/>
  <c r="BN337" s="1"/>
  <c r="BN338" s="1"/>
  <c r="BM334"/>
  <c r="BM337" s="1"/>
  <c r="BM338" s="1"/>
  <c r="BL334"/>
  <c r="BL337" s="1"/>
  <c r="BL338" s="1"/>
  <c r="BK334"/>
  <c r="BK337" s="1"/>
  <c r="BK338" s="1"/>
  <c r="BJ334"/>
  <c r="BJ337" s="1"/>
  <c r="BJ338" s="1"/>
  <c r="BI334"/>
  <c r="BI337" s="1"/>
  <c r="BI338" s="1"/>
  <c r="BH334"/>
  <c r="BH337" s="1"/>
  <c r="BH338" s="1"/>
  <c r="BG334"/>
  <c r="BG337" s="1"/>
  <c r="BG338" s="1"/>
  <c r="BF334"/>
  <c r="BF337" s="1"/>
  <c r="BF338" s="1"/>
  <c r="BE334"/>
  <c r="BE337" s="1"/>
  <c r="BE338" s="1"/>
  <c r="BY332"/>
  <c r="BY333" s="1"/>
  <c r="BU332"/>
  <c r="BU333" s="1"/>
  <c r="BT332"/>
  <c r="BT333" s="1"/>
  <c r="BS332"/>
  <c r="BS333" s="1"/>
  <c r="BR332"/>
  <c r="BR333" s="1"/>
  <c r="BQ332"/>
  <c r="BQ333" s="1"/>
  <c r="BY331"/>
  <c r="BU331"/>
  <c r="BT331"/>
  <c r="BS331"/>
  <c r="BR331"/>
  <c r="BQ331"/>
  <c r="BP331"/>
  <c r="BP356" s="1"/>
  <c r="BO331"/>
  <c r="BO356" s="1"/>
  <c r="BN331"/>
  <c r="BN356" s="1"/>
  <c r="BM331"/>
  <c r="BM356" s="1"/>
  <c r="BL331"/>
  <c r="BL356" s="1"/>
  <c r="BK331"/>
  <c r="BK356" s="1"/>
  <c r="BJ331"/>
  <c r="BJ356" s="1"/>
  <c r="BI331"/>
  <c r="BI356" s="1"/>
  <c r="BH331"/>
  <c r="BH356" s="1"/>
  <c r="BG331"/>
  <c r="BG356" s="1"/>
  <c r="BF331"/>
  <c r="BF356" s="1"/>
  <c r="BE331"/>
  <c r="BE356" s="1"/>
  <c r="BY330"/>
  <c r="BY355" s="1"/>
  <c r="BU330"/>
  <c r="BT330"/>
  <c r="BT355" s="1"/>
  <c r="BS330"/>
  <c r="BS355" s="1"/>
  <c r="BR330"/>
  <c r="BR355" s="1"/>
  <c r="BQ330"/>
  <c r="BQ355" s="1"/>
  <c r="BP330"/>
  <c r="BP355" s="1"/>
  <c r="BO330"/>
  <c r="BO355" s="1"/>
  <c r="BN330"/>
  <c r="BN355" s="1"/>
  <c r="BM330"/>
  <c r="BM355" s="1"/>
  <c r="BL330"/>
  <c r="BL355" s="1"/>
  <c r="BK330"/>
  <c r="BK355" s="1"/>
  <c r="BJ330"/>
  <c r="BJ355" s="1"/>
  <c r="BI330"/>
  <c r="BH330"/>
  <c r="BG330"/>
  <c r="BF330"/>
  <c r="BE330"/>
  <c r="BY329"/>
  <c r="BY354" s="1"/>
  <c r="BY357" s="1"/>
  <c r="BY358" s="1"/>
  <c r="BU329"/>
  <c r="BU354" s="1"/>
  <c r="BT329"/>
  <c r="BT354" s="1"/>
  <c r="BT357" s="1"/>
  <c r="BT358" s="1"/>
  <c r="BS329"/>
  <c r="BS354" s="1"/>
  <c r="BS357" s="1"/>
  <c r="BS358" s="1"/>
  <c r="BR329"/>
  <c r="BR354" s="1"/>
  <c r="BR357" s="1"/>
  <c r="BR358" s="1"/>
  <c r="BQ329"/>
  <c r="BP329"/>
  <c r="BP332" s="1"/>
  <c r="BP333" s="1"/>
  <c r="BO329"/>
  <c r="BO354" s="1"/>
  <c r="BO357" s="1"/>
  <c r="BO358" s="1"/>
  <c r="BN329"/>
  <c r="BN332" s="1"/>
  <c r="BN333" s="1"/>
  <c r="BM329"/>
  <c r="BM354" s="1"/>
  <c r="BM357" s="1"/>
  <c r="BM358" s="1"/>
  <c r="BL329"/>
  <c r="BL332" s="1"/>
  <c r="BL333" s="1"/>
  <c r="BK329"/>
  <c r="BK354" s="1"/>
  <c r="BK357" s="1"/>
  <c r="BK358" s="1"/>
  <c r="BJ329"/>
  <c r="BJ332" s="1"/>
  <c r="BJ333" s="1"/>
  <c r="BI329"/>
  <c r="BI354" s="1"/>
  <c r="BH329"/>
  <c r="BH332" s="1"/>
  <c r="BH333" s="1"/>
  <c r="BG329"/>
  <c r="BG354" s="1"/>
  <c r="BF329"/>
  <c r="BF332" s="1"/>
  <c r="BF333" s="1"/>
  <c r="BE329"/>
  <c r="BE354" s="1"/>
  <c r="BQ328"/>
  <c r="BQ327"/>
  <c r="BU326"/>
  <c r="BQ326"/>
  <c r="BI326"/>
  <c r="BH326"/>
  <c r="BG326"/>
  <c r="BF326"/>
  <c r="BE326"/>
  <c r="BU325"/>
  <c r="BQ325"/>
  <c r="BI325"/>
  <c r="BH325"/>
  <c r="BG325"/>
  <c r="BF325"/>
  <c r="BE325"/>
  <c r="BU324"/>
  <c r="BQ324"/>
  <c r="BI324"/>
  <c r="BH324"/>
  <c r="BG324"/>
  <c r="BF324"/>
  <c r="BE324"/>
  <c r="BQ323"/>
  <c r="BQ322"/>
  <c r="BU321"/>
  <c r="BQ321"/>
  <c r="BI321"/>
  <c r="BH321"/>
  <c r="BG321"/>
  <c r="BF321"/>
  <c r="BE321"/>
  <c r="BU320"/>
  <c r="BQ320"/>
  <c r="BI320"/>
  <c r="BH320"/>
  <c r="BG320"/>
  <c r="BF320"/>
  <c r="BE320"/>
  <c r="BU319"/>
  <c r="BQ319"/>
  <c r="BI319"/>
  <c r="BH319"/>
  <c r="BG319"/>
  <c r="BF319"/>
  <c r="BE319"/>
  <c r="BQ318"/>
  <c r="BQ317"/>
  <c r="BU316"/>
  <c r="BQ316"/>
  <c r="BI316"/>
  <c r="BH316"/>
  <c r="BG316"/>
  <c r="BF316"/>
  <c r="BE316"/>
  <c r="BU315"/>
  <c r="BQ315"/>
  <c r="BI315"/>
  <c r="BH315"/>
  <c r="BG315"/>
  <c r="BF315"/>
  <c r="BE315"/>
  <c r="BU314"/>
  <c r="BQ314"/>
  <c r="BI314"/>
  <c r="BH314"/>
  <c r="BG314"/>
  <c r="BF314"/>
  <c r="BE314"/>
  <c r="BQ313"/>
  <c r="BQ312"/>
  <c r="BU311"/>
  <c r="BQ311"/>
  <c r="BI311"/>
  <c r="BH311"/>
  <c r="BG311"/>
  <c r="BF311"/>
  <c r="BE311"/>
  <c r="BU310"/>
  <c r="BQ310"/>
  <c r="BI310"/>
  <c r="BH310"/>
  <c r="BG310"/>
  <c r="BF310"/>
  <c r="BE310"/>
  <c r="BU309"/>
  <c r="BQ309"/>
  <c r="BI309"/>
  <c r="BH309"/>
  <c r="BG309"/>
  <c r="BF309"/>
  <c r="BE309"/>
  <c r="BY301"/>
  <c r="BU301"/>
  <c r="BT301"/>
  <c r="BS301"/>
  <c r="BR301"/>
  <c r="BQ301"/>
  <c r="BP301"/>
  <c r="BO301"/>
  <c r="BN301"/>
  <c r="BM301"/>
  <c r="BL301"/>
  <c r="BK301"/>
  <c r="BJ301"/>
  <c r="BI301"/>
  <c r="BH301"/>
  <c r="BG301"/>
  <c r="BF301"/>
  <c r="BE301"/>
  <c r="BY300"/>
  <c r="BU300"/>
  <c r="BT300"/>
  <c r="BS300"/>
  <c r="BR300"/>
  <c r="BQ300"/>
  <c r="BP300"/>
  <c r="BO300"/>
  <c r="BN300"/>
  <c r="BM300"/>
  <c r="BL300"/>
  <c r="BK300"/>
  <c r="BJ300"/>
  <c r="BI300"/>
  <c r="BH300"/>
  <c r="BG300"/>
  <c r="BF300"/>
  <c r="BE300"/>
  <c r="BY299"/>
  <c r="BY302" s="1"/>
  <c r="BY303" s="1"/>
  <c r="BU299"/>
  <c r="BU302" s="1"/>
  <c r="BU303" s="1"/>
  <c r="BT299"/>
  <c r="BT302" s="1"/>
  <c r="BT303" s="1"/>
  <c r="BS299"/>
  <c r="BS302" s="1"/>
  <c r="BS303" s="1"/>
  <c r="BR299"/>
  <c r="BR302" s="1"/>
  <c r="BR303" s="1"/>
  <c r="BQ299"/>
  <c r="BQ302" s="1"/>
  <c r="BQ303" s="1"/>
  <c r="BP299"/>
  <c r="BP302" s="1"/>
  <c r="BP303" s="1"/>
  <c r="BO299"/>
  <c r="BO302" s="1"/>
  <c r="BO303" s="1"/>
  <c r="BN299"/>
  <c r="BN302" s="1"/>
  <c r="BN303" s="1"/>
  <c r="BM299"/>
  <c r="BM302" s="1"/>
  <c r="BM303" s="1"/>
  <c r="BL299"/>
  <c r="BL302" s="1"/>
  <c r="BL303" s="1"/>
  <c r="BK299"/>
  <c r="BK302" s="1"/>
  <c r="BK303" s="1"/>
  <c r="BJ299"/>
  <c r="BJ302" s="1"/>
  <c r="BJ303" s="1"/>
  <c r="BI299"/>
  <c r="BI302" s="1"/>
  <c r="BI303" s="1"/>
  <c r="BH299"/>
  <c r="BH302" s="1"/>
  <c r="BH303" s="1"/>
  <c r="BG299"/>
  <c r="BG302" s="1"/>
  <c r="BG303" s="1"/>
  <c r="BF299"/>
  <c r="BF302" s="1"/>
  <c r="BF303" s="1"/>
  <c r="BE299"/>
  <c r="BE302" s="1"/>
  <c r="BE303" s="1"/>
  <c r="BY296"/>
  <c r="BU296"/>
  <c r="BT296"/>
  <c r="BS296"/>
  <c r="BR296"/>
  <c r="BQ296"/>
  <c r="BP296"/>
  <c r="BO296"/>
  <c r="BN296"/>
  <c r="BM296"/>
  <c r="BL296"/>
  <c r="BK296"/>
  <c r="BJ296"/>
  <c r="BI296"/>
  <c r="BH296"/>
  <c r="BG296"/>
  <c r="BF296"/>
  <c r="BE296"/>
  <c r="BY295"/>
  <c r="BU295"/>
  <c r="BT295"/>
  <c r="BS295"/>
  <c r="BR295"/>
  <c r="BQ295"/>
  <c r="BP295"/>
  <c r="BO295"/>
  <c r="BN295"/>
  <c r="BM295"/>
  <c r="BL295"/>
  <c r="BK295"/>
  <c r="BJ295"/>
  <c r="BI295"/>
  <c r="BH295"/>
  <c r="BG295"/>
  <c r="BF295"/>
  <c r="BE295"/>
  <c r="BY294"/>
  <c r="BY297" s="1"/>
  <c r="BY298" s="1"/>
  <c r="BU294"/>
  <c r="BU297" s="1"/>
  <c r="BU298" s="1"/>
  <c r="BT294"/>
  <c r="BT297" s="1"/>
  <c r="BT298" s="1"/>
  <c r="BS294"/>
  <c r="BS297" s="1"/>
  <c r="BS298" s="1"/>
  <c r="BR294"/>
  <c r="BR297" s="1"/>
  <c r="BR298" s="1"/>
  <c r="BQ294"/>
  <c r="BQ297" s="1"/>
  <c r="BQ298" s="1"/>
  <c r="BP294"/>
  <c r="BP297" s="1"/>
  <c r="BP298" s="1"/>
  <c r="BO294"/>
  <c r="BO297" s="1"/>
  <c r="BO298" s="1"/>
  <c r="BN294"/>
  <c r="BN297" s="1"/>
  <c r="BN298" s="1"/>
  <c r="BM294"/>
  <c r="BM297" s="1"/>
  <c r="BM298" s="1"/>
  <c r="BL294"/>
  <c r="BL297" s="1"/>
  <c r="BL298" s="1"/>
  <c r="BK294"/>
  <c r="BK297" s="1"/>
  <c r="BK298" s="1"/>
  <c r="BJ294"/>
  <c r="BJ297" s="1"/>
  <c r="BJ298" s="1"/>
  <c r="BI294"/>
  <c r="BI297" s="1"/>
  <c r="BI298" s="1"/>
  <c r="BH294"/>
  <c r="BH297" s="1"/>
  <c r="BH298" s="1"/>
  <c r="BG294"/>
  <c r="BG297" s="1"/>
  <c r="BG298" s="1"/>
  <c r="BF294"/>
  <c r="BF297" s="1"/>
  <c r="BF298" s="1"/>
  <c r="BE294"/>
  <c r="BE297" s="1"/>
  <c r="BE298" s="1"/>
  <c r="BY291"/>
  <c r="BU291"/>
  <c r="BT291"/>
  <c r="BS291"/>
  <c r="BR291"/>
  <c r="BQ291"/>
  <c r="BP291"/>
  <c r="BO291"/>
  <c r="BN291"/>
  <c r="BM291"/>
  <c r="BL291"/>
  <c r="BK291"/>
  <c r="BJ291"/>
  <c r="BI291"/>
  <c r="BH291"/>
  <c r="BG291"/>
  <c r="BF291"/>
  <c r="BE291"/>
  <c r="BY290"/>
  <c r="BU290"/>
  <c r="BT290"/>
  <c r="BS290"/>
  <c r="BR290"/>
  <c r="BQ290"/>
  <c r="BP290"/>
  <c r="BO290"/>
  <c r="BN290"/>
  <c r="BM290"/>
  <c r="BL290"/>
  <c r="BK290"/>
  <c r="BJ290"/>
  <c r="BI290"/>
  <c r="BH290"/>
  <c r="BG290"/>
  <c r="BF290"/>
  <c r="BE290"/>
  <c r="BY289"/>
  <c r="BY292" s="1"/>
  <c r="BY293" s="1"/>
  <c r="BU289"/>
  <c r="BU292" s="1"/>
  <c r="BU293" s="1"/>
  <c r="BT289"/>
  <c r="BT292" s="1"/>
  <c r="BT293" s="1"/>
  <c r="BS289"/>
  <c r="BS292" s="1"/>
  <c r="BS293" s="1"/>
  <c r="BR289"/>
  <c r="BR292" s="1"/>
  <c r="BR293" s="1"/>
  <c r="BQ289"/>
  <c r="BQ292" s="1"/>
  <c r="BQ293" s="1"/>
  <c r="BP289"/>
  <c r="BP292" s="1"/>
  <c r="BP293" s="1"/>
  <c r="BO289"/>
  <c r="BO292" s="1"/>
  <c r="BO293" s="1"/>
  <c r="BN289"/>
  <c r="BN292" s="1"/>
  <c r="BN293" s="1"/>
  <c r="BM289"/>
  <c r="BM292" s="1"/>
  <c r="BM293" s="1"/>
  <c r="BL289"/>
  <c r="BL292" s="1"/>
  <c r="BL293" s="1"/>
  <c r="BK289"/>
  <c r="BK292" s="1"/>
  <c r="BK293" s="1"/>
  <c r="BJ289"/>
  <c r="BJ292" s="1"/>
  <c r="BJ293" s="1"/>
  <c r="BI289"/>
  <c r="BI292" s="1"/>
  <c r="BI293" s="1"/>
  <c r="BH289"/>
  <c r="BH292" s="1"/>
  <c r="BH293" s="1"/>
  <c r="BG289"/>
  <c r="BG292" s="1"/>
  <c r="BG293" s="1"/>
  <c r="BF289"/>
  <c r="BF292" s="1"/>
  <c r="BF293" s="1"/>
  <c r="BE289"/>
  <c r="BE292" s="1"/>
  <c r="BE293" s="1"/>
  <c r="BY286"/>
  <c r="BU286"/>
  <c r="BT286"/>
  <c r="BS286"/>
  <c r="BR286"/>
  <c r="BQ286"/>
  <c r="BP286"/>
  <c r="BO286"/>
  <c r="BN286"/>
  <c r="BM286"/>
  <c r="BL286"/>
  <c r="BK286"/>
  <c r="BJ286"/>
  <c r="BI286"/>
  <c r="BH286"/>
  <c r="BG286"/>
  <c r="BF286"/>
  <c r="BE286"/>
  <c r="BY285"/>
  <c r="BU285"/>
  <c r="BT285"/>
  <c r="BS285"/>
  <c r="BR285"/>
  <c r="BQ285"/>
  <c r="BP285"/>
  <c r="BO285"/>
  <c r="BN285"/>
  <c r="BM285"/>
  <c r="BL285"/>
  <c r="BK285"/>
  <c r="BJ285"/>
  <c r="BI285"/>
  <c r="BH285"/>
  <c r="BG285"/>
  <c r="BF285"/>
  <c r="BE285"/>
  <c r="BY284"/>
  <c r="BY287" s="1"/>
  <c r="BY288" s="1"/>
  <c r="BU284"/>
  <c r="BU287" s="1"/>
  <c r="BU288" s="1"/>
  <c r="BT284"/>
  <c r="BT287" s="1"/>
  <c r="BT288" s="1"/>
  <c r="BS284"/>
  <c r="BS287" s="1"/>
  <c r="BS288" s="1"/>
  <c r="BR284"/>
  <c r="BR287" s="1"/>
  <c r="BR288" s="1"/>
  <c r="BQ284"/>
  <c r="BQ287" s="1"/>
  <c r="BQ288" s="1"/>
  <c r="BP284"/>
  <c r="BP287" s="1"/>
  <c r="BP288" s="1"/>
  <c r="BO284"/>
  <c r="BO287" s="1"/>
  <c r="BO288" s="1"/>
  <c r="BN284"/>
  <c r="BN287" s="1"/>
  <c r="BN288" s="1"/>
  <c r="BM284"/>
  <c r="BM287" s="1"/>
  <c r="BM288" s="1"/>
  <c r="BL284"/>
  <c r="BL287" s="1"/>
  <c r="BL288" s="1"/>
  <c r="BK284"/>
  <c r="BK287" s="1"/>
  <c r="BK288" s="1"/>
  <c r="BJ284"/>
  <c r="BJ287" s="1"/>
  <c r="BJ288" s="1"/>
  <c r="BI284"/>
  <c r="BI287" s="1"/>
  <c r="BI288" s="1"/>
  <c r="BH284"/>
  <c r="BH287" s="1"/>
  <c r="BH288" s="1"/>
  <c r="BG284"/>
  <c r="BG287" s="1"/>
  <c r="BG288" s="1"/>
  <c r="BF284"/>
  <c r="BF287" s="1"/>
  <c r="BF288" s="1"/>
  <c r="BE284"/>
  <c r="BE287" s="1"/>
  <c r="BE288" s="1"/>
  <c r="BY281"/>
  <c r="BU281"/>
  <c r="BT281"/>
  <c r="BS281"/>
  <c r="BR281"/>
  <c r="BQ281"/>
  <c r="BP281"/>
  <c r="BO281"/>
  <c r="BN281"/>
  <c r="BM281"/>
  <c r="BL281"/>
  <c r="BK281"/>
  <c r="BJ281"/>
  <c r="BI281"/>
  <c r="BH281"/>
  <c r="BG281"/>
  <c r="BF281"/>
  <c r="BE281"/>
  <c r="BY280"/>
  <c r="BU280"/>
  <c r="BT280"/>
  <c r="BS280"/>
  <c r="BR280"/>
  <c r="BQ280"/>
  <c r="BP280"/>
  <c r="BO280"/>
  <c r="BN280"/>
  <c r="BM280"/>
  <c r="BL280"/>
  <c r="BK280"/>
  <c r="BJ280"/>
  <c r="BI280"/>
  <c r="BH280"/>
  <c r="BG280"/>
  <c r="BF280"/>
  <c r="BE280"/>
  <c r="BY279"/>
  <c r="BY282" s="1"/>
  <c r="BY283" s="1"/>
  <c r="BU279"/>
  <c r="BU282" s="1"/>
  <c r="BU283" s="1"/>
  <c r="BT279"/>
  <c r="BT282" s="1"/>
  <c r="BT283" s="1"/>
  <c r="BS279"/>
  <c r="BS282" s="1"/>
  <c r="BS283" s="1"/>
  <c r="BR279"/>
  <c r="BR282" s="1"/>
  <c r="BR283" s="1"/>
  <c r="BQ279"/>
  <c r="BQ282" s="1"/>
  <c r="BQ283" s="1"/>
  <c r="BP279"/>
  <c r="BP282" s="1"/>
  <c r="BP283" s="1"/>
  <c r="BO279"/>
  <c r="BO282" s="1"/>
  <c r="BO283" s="1"/>
  <c r="BN279"/>
  <c r="BN282" s="1"/>
  <c r="BN283" s="1"/>
  <c r="BM279"/>
  <c r="BM282" s="1"/>
  <c r="BM283" s="1"/>
  <c r="BL279"/>
  <c r="BL282" s="1"/>
  <c r="BL283" s="1"/>
  <c r="BK279"/>
  <c r="BK282" s="1"/>
  <c r="BK283" s="1"/>
  <c r="BJ279"/>
  <c r="BJ282" s="1"/>
  <c r="BJ283" s="1"/>
  <c r="BI279"/>
  <c r="BI282" s="1"/>
  <c r="BI283" s="1"/>
  <c r="BH279"/>
  <c r="BH282" s="1"/>
  <c r="BH283" s="1"/>
  <c r="BG279"/>
  <c r="BG282" s="1"/>
  <c r="BG283" s="1"/>
  <c r="BF279"/>
  <c r="BF282" s="1"/>
  <c r="BF283" s="1"/>
  <c r="BE279"/>
  <c r="BE282" s="1"/>
  <c r="BE283" s="1"/>
  <c r="BD277"/>
  <c r="AZ277"/>
  <c r="AY277"/>
  <c r="AX277"/>
  <c r="AW277"/>
  <c r="AV277"/>
  <c r="AU277"/>
  <c r="AT277"/>
  <c r="AS277"/>
  <c r="AR277"/>
  <c r="AQ277"/>
  <c r="AP277"/>
  <c r="AO277"/>
  <c r="AN277"/>
  <c r="AM277"/>
  <c r="AL277"/>
  <c r="AK277"/>
  <c r="AJ277"/>
  <c r="AI277"/>
  <c r="AH277"/>
  <c r="AG277"/>
  <c r="AF277"/>
  <c r="AE277"/>
  <c r="AD277"/>
  <c r="AC277"/>
  <c r="AB277"/>
  <c r="AA277"/>
  <c r="Z277"/>
  <c r="Y277"/>
  <c r="X277"/>
  <c r="W277"/>
  <c r="V277"/>
  <c r="BD276"/>
  <c r="AZ276"/>
  <c r="AY276"/>
  <c r="AX276"/>
  <c r="AW276"/>
  <c r="AV276"/>
  <c r="AU276"/>
  <c r="AT276"/>
  <c r="AS276"/>
  <c r="AR276"/>
  <c r="AQ276"/>
  <c r="AP276"/>
  <c r="AO276"/>
  <c r="AN276"/>
  <c r="AM276"/>
  <c r="AL276"/>
  <c r="AK276"/>
  <c r="AJ276"/>
  <c r="AI276"/>
  <c r="AH276"/>
  <c r="AG276"/>
  <c r="AF276"/>
  <c r="AE276"/>
  <c r="AD276"/>
  <c r="AC276"/>
  <c r="AB276"/>
  <c r="AA276"/>
  <c r="Z276"/>
  <c r="Y276"/>
  <c r="X276"/>
  <c r="W276"/>
  <c r="V276"/>
  <c r="BY275"/>
  <c r="BU275"/>
  <c r="BT275"/>
  <c r="BS275"/>
  <c r="BR275"/>
  <c r="BQ275"/>
  <c r="BP275"/>
  <c r="BO275"/>
  <c r="BN275"/>
  <c r="BM275"/>
  <c r="BL275"/>
  <c r="BK275"/>
  <c r="BJ275"/>
  <c r="BI275"/>
  <c r="BH275"/>
  <c r="BG275"/>
  <c r="BF275"/>
  <c r="BE275"/>
  <c r="BD275"/>
  <c r="BC275"/>
  <c r="AZ275"/>
  <c r="AY275"/>
  <c r="AX275"/>
  <c r="AW275"/>
  <c r="AV275"/>
  <c r="AU275"/>
  <c r="AT275"/>
  <c r="AS275"/>
  <c r="AR275"/>
  <c r="AQ275"/>
  <c r="AP275"/>
  <c r="AO275"/>
  <c r="AN275"/>
  <c r="AM275"/>
  <c r="AL275"/>
  <c r="AK275"/>
  <c r="AJ275"/>
  <c r="AI275"/>
  <c r="AH275"/>
  <c r="AG275"/>
  <c r="AF275"/>
  <c r="AE275"/>
  <c r="AD275"/>
  <c r="AC275"/>
  <c r="AB275"/>
  <c r="AA275"/>
  <c r="Z275"/>
  <c r="Y275"/>
  <c r="X275"/>
  <c r="W275"/>
  <c r="V275"/>
  <c r="BD274"/>
  <c r="AZ274"/>
  <c r="AY274"/>
  <c r="AX274"/>
  <c r="AW274"/>
  <c r="AV274"/>
  <c r="AU274"/>
  <c r="AT274"/>
  <c r="AS274"/>
  <c r="AR274"/>
  <c r="AQ274"/>
  <c r="AP274"/>
  <c r="AO274"/>
  <c r="AN274"/>
  <c r="AM274"/>
  <c r="AL274"/>
  <c r="AK274"/>
  <c r="AJ274"/>
  <c r="AI274"/>
  <c r="AH274"/>
  <c r="AG274"/>
  <c r="AF274"/>
  <c r="AE274"/>
  <c r="AD274"/>
  <c r="AC274"/>
  <c r="AB274"/>
  <c r="AA274"/>
  <c r="Z274"/>
  <c r="Y274"/>
  <c r="X274"/>
  <c r="W274"/>
  <c r="V274"/>
  <c r="BD273"/>
  <c r="AZ273"/>
  <c r="AY273"/>
  <c r="AX273"/>
  <c r="AW273"/>
  <c r="AV273"/>
  <c r="AU273"/>
  <c r="AT273"/>
  <c r="AS273"/>
  <c r="AR273"/>
  <c r="AQ273"/>
  <c r="AP273"/>
  <c r="AO273"/>
  <c r="AN273"/>
  <c r="AM273"/>
  <c r="AL273"/>
  <c r="AK273"/>
  <c r="AJ273"/>
  <c r="AI273"/>
  <c r="AH273"/>
  <c r="AG273"/>
  <c r="AF273"/>
  <c r="AE273"/>
  <c r="AD273"/>
  <c r="AC273"/>
  <c r="AB273"/>
  <c r="AA273"/>
  <c r="Z273"/>
  <c r="Y273"/>
  <c r="X273"/>
  <c r="W273"/>
  <c r="V273"/>
  <c r="BY272"/>
  <c r="BU272"/>
  <c r="BT272"/>
  <c r="BS272"/>
  <c r="BR272"/>
  <c r="BQ272"/>
  <c r="BP272"/>
  <c r="BO272"/>
  <c r="BN272"/>
  <c r="BM272"/>
  <c r="BL272"/>
  <c r="BK272"/>
  <c r="BJ272"/>
  <c r="BI272"/>
  <c r="BH272"/>
  <c r="BG272"/>
  <c r="BF272"/>
  <c r="BE272"/>
  <c r="BD272"/>
  <c r="BC272"/>
  <c r="BA272"/>
  <c r="AZ272"/>
  <c r="AY272"/>
  <c r="AX272"/>
  <c r="AW272"/>
  <c r="AV272"/>
  <c r="AU272"/>
  <c r="AT272"/>
  <c r="AS272"/>
  <c r="AR272"/>
  <c r="AQ272"/>
  <c r="AP272"/>
  <c r="AO272"/>
  <c r="AN272"/>
  <c r="AM272"/>
  <c r="AL272"/>
  <c r="AK272"/>
  <c r="AJ272"/>
  <c r="AI272"/>
  <c r="AH272"/>
  <c r="AG272"/>
  <c r="AF272"/>
  <c r="AE272"/>
  <c r="AD272"/>
  <c r="AC272"/>
  <c r="AB272"/>
  <c r="AA272"/>
  <c r="Z272"/>
  <c r="Y272"/>
  <c r="X272"/>
  <c r="W272"/>
  <c r="V272"/>
  <c r="T272"/>
  <c r="BD271"/>
  <c r="AZ271"/>
  <c r="AY271"/>
  <c r="AX271"/>
  <c r="AW271"/>
  <c r="AV271"/>
  <c r="AU271"/>
  <c r="AT271"/>
  <c r="AS271"/>
  <c r="AR271"/>
  <c r="AQ271"/>
  <c r="AP271"/>
  <c r="AO271"/>
  <c r="AN271"/>
  <c r="AM271"/>
  <c r="AL271"/>
  <c r="AK271"/>
  <c r="AJ271"/>
  <c r="AI271"/>
  <c r="AH271"/>
  <c r="AG271"/>
  <c r="AF271"/>
  <c r="AE271"/>
  <c r="AD271"/>
  <c r="AC271"/>
  <c r="AB271"/>
  <c r="AA271"/>
  <c r="Z271"/>
  <c r="Y271"/>
  <c r="X271"/>
  <c r="W271"/>
  <c r="V271"/>
  <c r="BD270"/>
  <c r="AZ270"/>
  <c r="AY270"/>
  <c r="AX270"/>
  <c r="AW270"/>
  <c r="AV270"/>
  <c r="AU270"/>
  <c r="AT270"/>
  <c r="AS270"/>
  <c r="AR270"/>
  <c r="AQ270"/>
  <c r="AP270"/>
  <c r="AO270"/>
  <c r="AN270"/>
  <c r="AM270"/>
  <c r="AL270"/>
  <c r="AK270"/>
  <c r="AJ270"/>
  <c r="AI270"/>
  <c r="AH270"/>
  <c r="AG270"/>
  <c r="AF270"/>
  <c r="AE270"/>
  <c r="AD270"/>
  <c r="AC270"/>
  <c r="AB270"/>
  <c r="AA270"/>
  <c r="Z270"/>
  <c r="Y270"/>
  <c r="X270"/>
  <c r="W270"/>
  <c r="V270"/>
  <c r="BD269"/>
  <c r="AZ269"/>
  <c r="AY269"/>
  <c r="AX269"/>
  <c r="AW269"/>
  <c r="AV269"/>
  <c r="AU269"/>
  <c r="AT269"/>
  <c r="AS269"/>
  <c r="AR269"/>
  <c r="AQ269"/>
  <c r="AP269"/>
  <c r="AO269"/>
  <c r="AN269"/>
  <c r="AM269"/>
  <c r="AL269"/>
  <c r="AK269"/>
  <c r="AJ269"/>
  <c r="AI269"/>
  <c r="AH269"/>
  <c r="AG269"/>
  <c r="AF269"/>
  <c r="AE269"/>
  <c r="AD269"/>
  <c r="AC269"/>
  <c r="AB269"/>
  <c r="AA269"/>
  <c r="Z269"/>
  <c r="Y269"/>
  <c r="X269"/>
  <c r="W269"/>
  <c r="V269"/>
  <c r="BD268"/>
  <c r="AZ268"/>
  <c r="AY268"/>
  <c r="AX268"/>
  <c r="AW268"/>
  <c r="AV268"/>
  <c r="AU268"/>
  <c r="AT268"/>
  <c r="AS268"/>
  <c r="AR268"/>
  <c r="AQ268"/>
  <c r="AP268"/>
  <c r="AO268"/>
  <c r="AN268"/>
  <c r="AM268"/>
  <c r="AL268"/>
  <c r="AK268"/>
  <c r="AJ268"/>
  <c r="AI268"/>
  <c r="AH268"/>
  <c r="AG268"/>
  <c r="AF268"/>
  <c r="AE268"/>
  <c r="AD268"/>
  <c r="AC268"/>
  <c r="AB268"/>
  <c r="AA268"/>
  <c r="Z268"/>
  <c r="Y268"/>
  <c r="X268"/>
  <c r="W268"/>
  <c r="V268"/>
  <c r="BD267"/>
  <c r="AZ267"/>
  <c r="AY267"/>
  <c r="AX267"/>
  <c r="AW267"/>
  <c r="AV267"/>
  <c r="AU267"/>
  <c r="AT267"/>
  <c r="AS267"/>
  <c r="AR267"/>
  <c r="AQ267"/>
  <c r="AP267"/>
  <c r="AO267"/>
  <c r="AN267"/>
  <c r="AM267"/>
  <c r="AL267"/>
  <c r="AK267"/>
  <c r="AJ267"/>
  <c r="AI267"/>
  <c r="AH267"/>
  <c r="AG267"/>
  <c r="AF267"/>
  <c r="AE267"/>
  <c r="AD267"/>
  <c r="AC267"/>
  <c r="AB267"/>
  <c r="AA267"/>
  <c r="Z267"/>
  <c r="Y267"/>
  <c r="X267"/>
  <c r="W267"/>
  <c r="V267"/>
  <c r="BD266"/>
  <c r="AZ266"/>
  <c r="AY266"/>
  <c r="AX266"/>
  <c r="AW266"/>
  <c r="AV266"/>
  <c r="AU266"/>
  <c r="AT266"/>
  <c r="AS266"/>
  <c r="AR266"/>
  <c r="AQ266"/>
  <c r="AP266"/>
  <c r="AO266"/>
  <c r="AN266"/>
  <c r="AM266"/>
  <c r="AL266"/>
  <c r="AK266"/>
  <c r="AJ266"/>
  <c r="AI266"/>
  <c r="AH266"/>
  <c r="AG266"/>
  <c r="AF266"/>
  <c r="AE266"/>
  <c r="AD266"/>
  <c r="AC266"/>
  <c r="AB266"/>
  <c r="AA266"/>
  <c r="Z266"/>
  <c r="Y266"/>
  <c r="X266"/>
  <c r="W266"/>
  <c r="V266"/>
  <c r="BD265"/>
  <c r="AZ265"/>
  <c r="AY265"/>
  <c r="AX265"/>
  <c r="AW265"/>
  <c r="AV265"/>
  <c r="AU265"/>
  <c r="AT265"/>
  <c r="AS265"/>
  <c r="AR265"/>
  <c r="AQ265"/>
  <c r="AP265"/>
  <c r="AO265"/>
  <c r="AN265"/>
  <c r="AM265"/>
  <c r="AL265"/>
  <c r="AK265"/>
  <c r="AJ265"/>
  <c r="AI265"/>
  <c r="AH265"/>
  <c r="AG265"/>
  <c r="AF265"/>
  <c r="AE265"/>
  <c r="AD265"/>
  <c r="AC265"/>
  <c r="AB265"/>
  <c r="AA265"/>
  <c r="Z265"/>
  <c r="Y265"/>
  <c r="X265"/>
  <c r="W265"/>
  <c r="V265"/>
  <c r="BD262"/>
  <c r="AZ262"/>
  <c r="AW262"/>
  <c r="AT262"/>
  <c r="AM262"/>
  <c r="AI262"/>
  <c r="AH262"/>
  <c r="AG262"/>
  <c r="AF262"/>
  <c r="AE262"/>
  <c r="AD262"/>
  <c r="AC262"/>
  <c r="AB262"/>
  <c r="AA262"/>
  <c r="Z262"/>
  <c r="Y262"/>
  <c r="X262"/>
  <c r="W262"/>
  <c r="BD261"/>
  <c r="AZ261"/>
  <c r="AW261"/>
  <c r="AT261"/>
  <c r="AM261"/>
  <c r="AI261"/>
  <c r="AH261"/>
  <c r="AG261"/>
  <c r="AF261"/>
  <c r="AE261"/>
  <c r="AD261"/>
  <c r="AC261"/>
  <c r="AB261"/>
  <c r="AA261"/>
  <c r="Z261"/>
  <c r="Y261"/>
  <c r="X261"/>
  <c r="W261"/>
  <c r="V261"/>
  <c r="T261"/>
  <c r="S261"/>
  <c r="R261"/>
  <c r="Q261"/>
  <c r="P261"/>
  <c r="O261"/>
  <c r="N261"/>
  <c r="M261"/>
  <c r="L261"/>
  <c r="K261"/>
  <c r="J261"/>
  <c r="BD260"/>
  <c r="AZ260"/>
  <c r="AW260"/>
  <c r="AT260"/>
  <c r="AM260"/>
  <c r="AI260"/>
  <c r="AH260"/>
  <c r="AG260"/>
  <c r="AF260"/>
  <c r="AE260"/>
  <c r="AD260"/>
  <c r="AC260"/>
  <c r="AB260"/>
  <c r="AA260"/>
  <c r="Z260"/>
  <c r="Y260"/>
  <c r="X260"/>
  <c r="W260"/>
  <c r="V260"/>
  <c r="T260"/>
  <c r="S260"/>
  <c r="R260"/>
  <c r="Q260"/>
  <c r="P260"/>
  <c r="O260"/>
  <c r="N260"/>
  <c r="M260"/>
  <c r="L260"/>
  <c r="K260"/>
  <c r="J260"/>
  <c r="BD259"/>
  <c r="AZ259"/>
  <c r="AW259"/>
  <c r="AT259"/>
  <c r="AM259"/>
  <c r="AI259"/>
  <c r="AH259"/>
  <c r="AG259"/>
  <c r="AF259"/>
  <c r="AE259"/>
  <c r="AD259"/>
  <c r="AC259"/>
  <c r="AB259"/>
  <c r="AA259"/>
  <c r="Z259"/>
  <c r="Y259"/>
  <c r="X259"/>
  <c r="W259"/>
  <c r="V259"/>
  <c r="T259"/>
  <c r="S259"/>
  <c r="R259"/>
  <c r="Q259"/>
  <c r="P259"/>
  <c r="O259"/>
  <c r="N259"/>
  <c r="M259"/>
  <c r="L259"/>
  <c r="K259"/>
  <c r="J259"/>
  <c r="BD258"/>
  <c r="AZ258"/>
  <c r="AW258"/>
  <c r="AT258"/>
  <c r="AM258"/>
  <c r="AI258"/>
  <c r="AH258"/>
  <c r="AG258"/>
  <c r="AF258"/>
  <c r="AE258"/>
  <c r="AD258"/>
  <c r="AC258"/>
  <c r="AB258"/>
  <c r="AA258"/>
  <c r="Z258"/>
  <c r="Y258"/>
  <c r="X258"/>
  <c r="W258"/>
  <c r="V258"/>
  <c r="T258"/>
  <c r="S258"/>
  <c r="R258"/>
  <c r="Q258"/>
  <c r="P258"/>
  <c r="O258"/>
  <c r="N258"/>
  <c r="M258"/>
  <c r="L258"/>
  <c r="K258"/>
  <c r="J258"/>
  <c r="U256"/>
  <c r="U255"/>
  <c r="CD254"/>
  <c r="CE254" s="1"/>
  <c r="CB254"/>
  <c r="CC254" s="1"/>
  <c r="BZ254"/>
  <c r="U254"/>
  <c r="U253"/>
  <c r="CG252"/>
  <c r="CD252"/>
  <c r="CE252" s="1"/>
  <c r="CB252"/>
  <c r="CC252" s="1"/>
  <c r="BZ252"/>
  <c r="U252"/>
  <c r="CD251"/>
  <c r="CE251" s="1"/>
  <c r="CB251"/>
  <c r="CC251" s="1"/>
  <c r="BZ251"/>
  <c r="U251"/>
  <c r="CD250"/>
  <c r="CE250" s="1"/>
  <c r="CB250"/>
  <c r="CC250" s="1"/>
  <c r="BZ250"/>
  <c r="U250"/>
  <c r="CD249"/>
  <c r="CE249" s="1"/>
  <c r="CB249"/>
  <c r="CC249" s="1"/>
  <c r="BZ249"/>
  <c r="U249"/>
  <c r="CD248"/>
  <c r="CE248" s="1"/>
  <c r="CB248"/>
  <c r="CC248" s="1"/>
  <c r="BZ248"/>
  <c r="U248"/>
  <c r="U246"/>
  <c r="CD245"/>
  <c r="CE245" s="1"/>
  <c r="CB245"/>
  <c r="CC245" s="1"/>
  <c r="BZ245"/>
  <c r="U245"/>
  <c r="U244"/>
  <c r="U243"/>
  <c r="U242"/>
  <c r="CD241"/>
  <c r="CE241" s="1"/>
  <c r="CB241"/>
  <c r="CC241" s="1"/>
  <c r="BZ241"/>
  <c r="U241"/>
  <c r="U238"/>
  <c r="CD237"/>
  <c r="CE237" s="1"/>
  <c r="CB237"/>
  <c r="CC237" s="1"/>
  <c r="BZ237"/>
  <c r="U237"/>
  <c r="CD236"/>
  <c r="CE236" s="1"/>
  <c r="CB236"/>
  <c r="CC236" s="1"/>
  <c r="BZ236"/>
  <c r="U236"/>
  <c r="CD235"/>
  <c r="CE235" s="1"/>
  <c r="CB235"/>
  <c r="CC235" s="1"/>
  <c r="BZ235"/>
  <c r="U235"/>
  <c r="CD234"/>
  <c r="CE234" s="1"/>
  <c r="CB234"/>
  <c r="CC234" s="1"/>
  <c r="BZ234"/>
  <c r="U234"/>
  <c r="CD233"/>
  <c r="CE233" s="1"/>
  <c r="CB233"/>
  <c r="CC233" s="1"/>
  <c r="BZ233"/>
  <c r="U233"/>
  <c r="CD232"/>
  <c r="CE232" s="1"/>
  <c r="CB232"/>
  <c r="CC232" s="1"/>
  <c r="BZ232"/>
  <c r="U232"/>
  <c r="CD229"/>
  <c r="CE229" s="1"/>
  <c r="CB229"/>
  <c r="CC229" s="1"/>
  <c r="BZ229"/>
  <c r="U229"/>
  <c r="CD228"/>
  <c r="CE228" s="1"/>
  <c r="CB228"/>
  <c r="CC228" s="1"/>
  <c r="BZ228"/>
  <c r="U226"/>
  <c r="U225"/>
  <c r="U224"/>
  <c r="CD223"/>
  <c r="CE223" s="1"/>
  <c r="CB223"/>
  <c r="CC223" s="1"/>
  <c r="BZ223"/>
  <c r="U223"/>
  <c r="U222"/>
  <c r="CD219"/>
  <c r="CE219" s="1"/>
  <c r="CB219"/>
  <c r="CC219" s="1"/>
  <c r="BZ219"/>
  <c r="U219"/>
  <c r="U218"/>
  <c r="CD217"/>
  <c r="CE217" s="1"/>
  <c r="CB217"/>
  <c r="CC217" s="1"/>
  <c r="BZ217"/>
  <c r="U217"/>
  <c r="U216"/>
  <c r="CD215"/>
  <c r="CE215" s="1"/>
  <c r="CB215"/>
  <c r="CC215" s="1"/>
  <c r="BZ215"/>
  <c r="U215"/>
  <c r="U214"/>
  <c r="CD213"/>
  <c r="CE213" s="1"/>
  <c r="CB213"/>
  <c r="CC213" s="1"/>
  <c r="BZ213"/>
  <c r="U213"/>
  <c r="CD212"/>
  <c r="CE212" s="1"/>
  <c r="CB212"/>
  <c r="CC212" s="1"/>
  <c r="BZ212"/>
  <c r="U212"/>
  <c r="CD211"/>
  <c r="CE211" s="1"/>
  <c r="CB211"/>
  <c r="CC211" s="1"/>
  <c r="BZ211"/>
  <c r="U211"/>
  <c r="CD210"/>
  <c r="CE210" s="1"/>
  <c r="CB210"/>
  <c r="CC210" s="1"/>
  <c r="BZ210"/>
  <c r="CD208"/>
  <c r="CE208" s="1"/>
  <c r="CB208"/>
  <c r="CC208" s="1"/>
  <c r="BZ208"/>
  <c r="U208"/>
  <c r="CD204"/>
  <c r="CE204" s="1"/>
  <c r="CB204"/>
  <c r="CC204" s="1"/>
  <c r="BZ204"/>
  <c r="U204"/>
  <c r="U203"/>
  <c r="U202"/>
  <c r="CD201"/>
  <c r="CE201" s="1"/>
  <c r="CB201"/>
  <c r="CC201" s="1"/>
  <c r="BZ201"/>
  <c r="U201"/>
  <c r="CD200"/>
  <c r="CE200" s="1"/>
  <c r="CB200"/>
  <c r="CC200" s="1"/>
  <c r="BZ200"/>
  <c r="U200"/>
  <c r="CD198"/>
  <c r="CE198" s="1"/>
  <c r="CB198"/>
  <c r="CC198" s="1"/>
  <c r="BZ198"/>
  <c r="U198"/>
  <c r="CD197"/>
  <c r="CE197" s="1"/>
  <c r="CB197"/>
  <c r="CC197" s="1"/>
  <c r="BZ197"/>
  <c r="U197"/>
  <c r="CD196"/>
  <c r="CE196" s="1"/>
  <c r="CB196"/>
  <c r="CC196" s="1"/>
  <c r="BZ196"/>
  <c r="U196"/>
  <c r="CD192"/>
  <c r="CE192" s="1"/>
  <c r="CB192"/>
  <c r="CC192" s="1"/>
  <c r="BZ192"/>
  <c r="U192"/>
  <c r="CD190"/>
  <c r="CE190" s="1"/>
  <c r="CB190"/>
  <c r="CC190" s="1"/>
  <c r="BZ190"/>
  <c r="U190"/>
  <c r="CD188"/>
  <c r="CE188" s="1"/>
  <c r="CB188"/>
  <c r="CC188" s="1"/>
  <c r="BZ188"/>
  <c r="U188"/>
  <c r="CD187"/>
  <c r="CE187" s="1"/>
  <c r="CB187"/>
  <c r="CC187" s="1"/>
  <c r="BZ187"/>
  <c r="U187"/>
  <c r="CD183"/>
  <c r="CE183" s="1"/>
  <c r="CB183"/>
  <c r="CC183" s="1"/>
  <c r="BZ183"/>
  <c r="U183"/>
  <c r="CD182"/>
  <c r="CE182" s="1"/>
  <c r="CB182"/>
  <c r="CC182" s="1"/>
  <c r="BZ182"/>
  <c r="U182"/>
  <c r="CD181"/>
  <c r="CE181" s="1"/>
  <c r="CB181"/>
  <c r="CC181" s="1"/>
  <c r="BZ181"/>
  <c r="U181"/>
  <c r="U180"/>
  <c r="CD179"/>
  <c r="CE179" s="1"/>
  <c r="CB179"/>
  <c r="CC179" s="1"/>
  <c r="BZ179"/>
  <c r="U179"/>
  <c r="CD178"/>
  <c r="CE178" s="1"/>
  <c r="CB178"/>
  <c r="CC178" s="1"/>
  <c r="BZ178"/>
  <c r="U178"/>
  <c r="CD177"/>
  <c r="CE177" s="1"/>
  <c r="CB177"/>
  <c r="CC177" s="1"/>
  <c r="BZ177"/>
  <c r="U176"/>
  <c r="U175"/>
  <c r="CD174"/>
  <c r="CE174" s="1"/>
  <c r="CB174"/>
  <c r="CC174" s="1"/>
  <c r="BZ174"/>
  <c r="U174"/>
  <c r="U172"/>
  <c r="U171"/>
  <c r="U170"/>
  <c r="U169"/>
  <c r="CD168"/>
  <c r="CE168" s="1"/>
  <c r="CB168"/>
  <c r="CC168" s="1"/>
  <c r="BZ168"/>
  <c r="U168"/>
  <c r="CD167"/>
  <c r="CE167" s="1"/>
  <c r="CB167"/>
  <c r="CC167" s="1"/>
  <c r="BZ167"/>
  <c r="U167"/>
  <c r="CD165"/>
  <c r="CE165" s="1"/>
  <c r="CB165"/>
  <c r="CC165" s="1"/>
  <c r="BZ165"/>
  <c r="U165"/>
  <c r="CD164"/>
  <c r="CE164" s="1"/>
  <c r="CB164"/>
  <c r="CC164" s="1"/>
  <c r="BZ164"/>
  <c r="U164"/>
  <c r="CD163"/>
  <c r="CE163" s="1"/>
  <c r="CB163"/>
  <c r="CC163" s="1"/>
  <c r="BZ163"/>
  <c r="U163"/>
  <c r="CD162"/>
  <c r="CE162" s="1"/>
  <c r="CB162"/>
  <c r="CC162" s="1"/>
  <c r="BZ162"/>
  <c r="CD160"/>
  <c r="CE160" s="1"/>
  <c r="CB160"/>
  <c r="CC160" s="1"/>
  <c r="BZ160"/>
  <c r="U160"/>
  <c r="U159"/>
  <c r="U158"/>
  <c r="U157"/>
  <c r="CD156"/>
  <c r="CE156" s="1"/>
  <c r="CB156"/>
  <c r="CC156" s="1"/>
  <c r="BZ156"/>
  <c r="U156"/>
  <c r="U155"/>
  <c r="U154"/>
  <c r="CD153"/>
  <c r="CE153" s="1"/>
  <c r="CB153"/>
  <c r="CC153" s="1"/>
  <c r="BZ153"/>
  <c r="U153"/>
  <c r="U151"/>
  <c r="U150"/>
  <c r="CD149"/>
  <c r="CE149" s="1"/>
  <c r="CB149"/>
  <c r="CC149" s="1"/>
  <c r="BZ149"/>
  <c r="U149"/>
  <c r="U148"/>
  <c r="U147"/>
  <c r="CD146"/>
  <c r="CE146" s="1"/>
  <c r="CB146"/>
  <c r="CC146" s="1"/>
  <c r="BZ146"/>
  <c r="U146"/>
  <c r="U144"/>
  <c r="CD143"/>
  <c r="CE143" s="1"/>
  <c r="CB143"/>
  <c r="CC143" s="1"/>
  <c r="BZ143"/>
  <c r="U143"/>
  <c r="CD142"/>
  <c r="CE142" s="1"/>
  <c r="CB142"/>
  <c r="CC142" s="1"/>
  <c r="BZ142"/>
  <c r="U142"/>
  <c r="CD141"/>
  <c r="CE141" s="1"/>
  <c r="CB141"/>
  <c r="CC141" s="1"/>
  <c r="BZ141"/>
  <c r="U141"/>
  <c r="CD140"/>
  <c r="CE140" s="1"/>
  <c r="CB140"/>
  <c r="CC140" s="1"/>
  <c r="BZ140"/>
  <c r="CD139"/>
  <c r="CE139" s="1"/>
  <c r="CB139"/>
  <c r="CC139" s="1"/>
  <c r="BZ139"/>
  <c r="U139"/>
  <c r="CD137"/>
  <c r="CE137" s="1"/>
  <c r="CB137"/>
  <c r="CC137" s="1"/>
  <c r="BZ137"/>
  <c r="U137"/>
  <c r="CD136"/>
  <c r="CE136" s="1"/>
  <c r="CB136"/>
  <c r="CC136" s="1"/>
  <c r="BZ136"/>
  <c r="U136"/>
  <c r="CD135"/>
  <c r="CE135" s="1"/>
  <c r="CB135"/>
  <c r="CC135" s="1"/>
  <c r="BZ135"/>
  <c r="U135"/>
  <c r="CD134"/>
  <c r="CE134" s="1"/>
  <c r="CB134"/>
  <c r="CC134" s="1"/>
  <c r="BZ134"/>
  <c r="U134"/>
  <c r="CD133"/>
  <c r="CE133" s="1"/>
  <c r="CB133"/>
  <c r="CC133" s="1"/>
  <c r="BZ133"/>
  <c r="U133"/>
  <c r="CD130"/>
  <c r="CE130" s="1"/>
  <c r="CB130"/>
  <c r="CC130" s="1"/>
  <c r="BZ130"/>
  <c r="U130"/>
  <c r="CD129"/>
  <c r="CE129" s="1"/>
  <c r="CB129"/>
  <c r="CC129" s="1"/>
  <c r="BZ129"/>
  <c r="U129"/>
  <c r="CD127"/>
  <c r="CE127" s="1"/>
  <c r="CB127"/>
  <c r="CC127" s="1"/>
  <c r="BZ127"/>
  <c r="U127"/>
  <c r="U125"/>
  <c r="CD124"/>
  <c r="CE124" s="1"/>
  <c r="CB124"/>
  <c r="CC124" s="1"/>
  <c r="BZ124"/>
  <c r="U124"/>
  <c r="CD123"/>
  <c r="CE123" s="1"/>
  <c r="CB123"/>
  <c r="CC123" s="1"/>
  <c r="BZ123"/>
  <c r="U123"/>
  <c r="CD122"/>
  <c r="CE122" s="1"/>
  <c r="CB122"/>
  <c r="CC122" s="1"/>
  <c r="BZ122"/>
  <c r="U122"/>
  <c r="CD121"/>
  <c r="CE121" s="1"/>
  <c r="CB121"/>
  <c r="CC121" s="1"/>
  <c r="BZ121"/>
  <c r="U121"/>
  <c r="CD120"/>
  <c r="CE120" s="1"/>
  <c r="CB120"/>
  <c r="CC120" s="1"/>
  <c r="BZ120"/>
  <c r="U120"/>
  <c r="CD118"/>
  <c r="CE118" s="1"/>
  <c r="CB118"/>
  <c r="CC118" s="1"/>
  <c r="BZ118"/>
  <c r="U118"/>
  <c r="U117"/>
  <c r="CD116"/>
  <c r="CE116" s="1"/>
  <c r="CB116"/>
  <c r="CC116" s="1"/>
  <c r="BZ116"/>
  <c r="U116"/>
  <c r="CD115"/>
  <c r="CE115" s="1"/>
  <c r="CB115"/>
  <c r="CC115" s="1"/>
  <c r="BZ115"/>
  <c r="U115"/>
  <c r="CD114"/>
  <c r="CE114" s="1"/>
  <c r="CB114"/>
  <c r="CC114" s="1"/>
  <c r="BZ114"/>
  <c r="U114"/>
  <c r="CD113"/>
  <c r="CE113" s="1"/>
  <c r="CB113"/>
  <c r="CC113" s="1"/>
  <c r="BZ113"/>
  <c r="U113"/>
  <c r="CD111"/>
  <c r="CE111" s="1"/>
  <c r="CB111"/>
  <c r="CC111" s="1"/>
  <c r="BZ111"/>
  <c r="U111"/>
  <c r="CD109"/>
  <c r="CE109" s="1"/>
  <c r="CB109"/>
  <c r="CC109" s="1"/>
  <c r="BZ109"/>
  <c r="U109"/>
  <c r="CD107"/>
  <c r="CE107" s="1"/>
  <c r="CB107"/>
  <c r="CC107" s="1"/>
  <c r="BZ107"/>
  <c r="U107"/>
  <c r="U105"/>
  <c r="U103"/>
  <c r="CD102"/>
  <c r="CE102" s="1"/>
  <c r="CB102"/>
  <c r="CC102" s="1"/>
  <c r="BZ102"/>
  <c r="U102"/>
  <c r="CD99"/>
  <c r="CE99" s="1"/>
  <c r="CB99"/>
  <c r="CC99" s="1"/>
  <c r="BZ99"/>
  <c r="U99"/>
  <c r="CD98"/>
  <c r="CE98" s="1"/>
  <c r="CB98"/>
  <c r="CC98" s="1"/>
  <c r="BZ98"/>
  <c r="U98"/>
  <c r="U95"/>
  <c r="CD94"/>
  <c r="CE94" s="1"/>
  <c r="CB94"/>
  <c r="CC94" s="1"/>
  <c r="BZ94"/>
  <c r="U94"/>
  <c r="CD93"/>
  <c r="CE93" s="1"/>
  <c r="CB93"/>
  <c r="CC93" s="1"/>
  <c r="BZ93"/>
  <c r="U93"/>
  <c r="CD92"/>
  <c r="CE92" s="1"/>
  <c r="CB92"/>
  <c r="CC92" s="1"/>
  <c r="BZ92"/>
  <c r="U92"/>
  <c r="U91"/>
  <c r="CD90"/>
  <c r="CB90"/>
  <c r="BZ90"/>
  <c r="U90"/>
  <c r="CD87"/>
  <c r="CE87" s="1"/>
  <c r="CB87"/>
  <c r="CC87" s="1"/>
  <c r="BZ87"/>
  <c r="U87"/>
  <c r="CD86"/>
  <c r="CE86" s="1"/>
  <c r="CB86"/>
  <c r="CC86" s="1"/>
  <c r="BZ86"/>
  <c r="U86"/>
  <c r="CD85"/>
  <c r="CE85" s="1"/>
  <c r="CB85"/>
  <c r="CC85" s="1"/>
  <c r="BZ85"/>
  <c r="U84"/>
  <c r="CD83"/>
  <c r="CE83" s="1"/>
  <c r="CB83"/>
  <c r="CC83" s="1"/>
  <c r="BZ83"/>
  <c r="U83"/>
  <c r="CD82"/>
  <c r="CE82" s="1"/>
  <c r="CB82"/>
  <c r="CC82" s="1"/>
  <c r="BZ82"/>
  <c r="U82"/>
  <c r="CD81"/>
  <c r="CE81" s="1"/>
  <c r="CB81"/>
  <c r="CC81" s="1"/>
  <c r="BZ81"/>
  <c r="U81"/>
  <c r="CD80"/>
  <c r="CE80" s="1"/>
  <c r="CB80"/>
  <c r="CC80" s="1"/>
  <c r="BZ80"/>
  <c r="U80"/>
  <c r="U79"/>
  <c r="CD78"/>
  <c r="CE78" s="1"/>
  <c r="CB78"/>
  <c r="CC78" s="1"/>
  <c r="BZ78"/>
  <c r="U78"/>
  <c r="CD77"/>
  <c r="CE77" s="1"/>
  <c r="CB77"/>
  <c r="CC77" s="1"/>
  <c r="BZ77"/>
  <c r="U77"/>
  <c r="CD76"/>
  <c r="CE76" s="1"/>
  <c r="CB76"/>
  <c r="CC76" s="1"/>
  <c r="BZ76"/>
  <c r="U76"/>
  <c r="CD74"/>
  <c r="CE74" s="1"/>
  <c r="CB74"/>
  <c r="CC74" s="1"/>
  <c r="BZ74"/>
  <c r="U74"/>
  <c r="CD73"/>
  <c r="CE73" s="1"/>
  <c r="CB73"/>
  <c r="CC73" s="1"/>
  <c r="BZ73"/>
  <c r="U73"/>
  <c r="CD72"/>
  <c r="CE72" s="1"/>
  <c r="CB72"/>
  <c r="CC72" s="1"/>
  <c r="BZ72"/>
  <c r="U72"/>
  <c r="CD71"/>
  <c r="CE71" s="1"/>
  <c r="CB71"/>
  <c r="CC71" s="1"/>
  <c r="BZ71"/>
  <c r="U71"/>
  <c r="CD70"/>
  <c r="CE70" s="1"/>
  <c r="CB70"/>
  <c r="CC70" s="1"/>
  <c r="BZ70"/>
  <c r="U70"/>
  <c r="CD67"/>
  <c r="CE67" s="1"/>
  <c r="CB67"/>
  <c r="CC67" s="1"/>
  <c r="BZ67"/>
  <c r="U67"/>
  <c r="CD66"/>
  <c r="CE66" s="1"/>
  <c r="CB66"/>
  <c r="CC66" s="1"/>
  <c r="BZ66"/>
  <c r="U65"/>
  <c r="CD64"/>
  <c r="CE64" s="1"/>
  <c r="CB64"/>
  <c r="CC64" s="1"/>
  <c r="BZ64"/>
  <c r="U64"/>
  <c r="U63"/>
  <c r="U62"/>
  <c r="CD61"/>
  <c r="CE61" s="1"/>
  <c r="CB61"/>
  <c r="CC61" s="1"/>
  <c r="BZ61"/>
  <c r="U61"/>
  <c r="CD60"/>
  <c r="CE60" s="1"/>
  <c r="CB60"/>
  <c r="CC60" s="1"/>
  <c r="BZ60"/>
  <c r="CD59"/>
  <c r="CE59" s="1"/>
  <c r="CB59"/>
  <c r="CC59" s="1"/>
  <c r="BZ59"/>
  <c r="CD57"/>
  <c r="CE57" s="1"/>
  <c r="CB57"/>
  <c r="CC57" s="1"/>
  <c r="BZ57"/>
  <c r="U57"/>
  <c r="CD56"/>
  <c r="CE56" s="1"/>
  <c r="CB56"/>
  <c r="CC56" s="1"/>
  <c r="BZ56"/>
  <c r="U56"/>
  <c r="CD55"/>
  <c r="CE55" s="1"/>
  <c r="CB55"/>
  <c r="CC55" s="1"/>
  <c r="BZ55"/>
  <c r="U55"/>
  <c r="U54"/>
  <c r="CD53"/>
  <c r="CE53" s="1"/>
  <c r="CB53"/>
  <c r="CC53" s="1"/>
  <c r="BZ53"/>
  <c r="U53"/>
  <c r="U51"/>
  <c r="CD50"/>
  <c r="CE50" s="1"/>
  <c r="CB50"/>
  <c r="CC50" s="1"/>
  <c r="BZ50"/>
  <c r="U50"/>
  <c r="CD48"/>
  <c r="CE48" s="1"/>
  <c r="CB48"/>
  <c r="CC48" s="1"/>
  <c r="BZ48"/>
  <c r="U48"/>
  <c r="BZ47"/>
  <c r="CD46"/>
  <c r="CE46" s="1"/>
  <c r="CB46"/>
  <c r="CC46" s="1"/>
  <c r="BZ46"/>
  <c r="U46"/>
  <c r="U45"/>
  <c r="CD44"/>
  <c r="CE44" s="1"/>
  <c r="CB44"/>
  <c r="CC44" s="1"/>
  <c r="BZ44"/>
  <c r="U44"/>
  <c r="CD43"/>
  <c r="CE43" s="1"/>
  <c r="CB43"/>
  <c r="CC43" s="1"/>
  <c r="BZ43"/>
  <c r="U43"/>
  <c r="CD42"/>
  <c r="CE42" s="1"/>
  <c r="CB42"/>
  <c r="CC42" s="1"/>
  <c r="BZ42"/>
  <c r="U42"/>
  <c r="CD41"/>
  <c r="CE41" s="1"/>
  <c r="CB41"/>
  <c r="CC41" s="1"/>
  <c r="BZ41"/>
  <c r="U41"/>
  <c r="CD40"/>
  <c r="CE40" s="1"/>
  <c r="CB40"/>
  <c r="CC40" s="1"/>
  <c r="BZ40"/>
  <c r="U40"/>
  <c r="BZ39"/>
  <c r="U38"/>
  <c r="CD37"/>
  <c r="CE37" s="1"/>
  <c r="CB37"/>
  <c r="CC37" s="1"/>
  <c r="BZ37"/>
  <c r="U37"/>
  <c r="CD36"/>
  <c r="CE36" s="1"/>
  <c r="CB36"/>
  <c r="CC36" s="1"/>
  <c r="BZ36"/>
  <c r="U36"/>
  <c r="BZ35"/>
  <c r="CD34"/>
  <c r="CE34" s="1"/>
  <c r="CB34"/>
  <c r="CC34" s="1"/>
  <c r="BZ34"/>
  <c r="U34"/>
  <c r="U33"/>
  <c r="CD32"/>
  <c r="CE32" s="1"/>
  <c r="CB32"/>
  <c r="CC32" s="1"/>
  <c r="BZ32"/>
  <c r="U32"/>
  <c r="CD31"/>
  <c r="CE31" s="1"/>
  <c r="CB31"/>
  <c r="CC31" s="1"/>
  <c r="BZ31"/>
  <c r="U31"/>
  <c r="BZ30"/>
  <c r="U29"/>
  <c r="CD28"/>
  <c r="CE28" s="1"/>
  <c r="CB28"/>
  <c r="CC28" s="1"/>
  <c r="BZ28"/>
  <c r="U28"/>
  <c r="CD26"/>
  <c r="CE26" s="1"/>
  <c r="CB26"/>
  <c r="CC26" s="1"/>
  <c r="BZ26"/>
  <c r="U26"/>
  <c r="CD25"/>
  <c r="CE25" s="1"/>
  <c r="CB25"/>
  <c r="CC25" s="1"/>
  <c r="BZ25"/>
  <c r="U25"/>
  <c r="CD24"/>
  <c r="CE24" s="1"/>
  <c r="CB24"/>
  <c r="CC24" s="1"/>
  <c r="BZ24"/>
  <c r="U24"/>
  <c r="BZ23"/>
  <c r="BZ22"/>
  <c r="U21"/>
  <c r="U20"/>
  <c r="U19"/>
  <c r="CD17"/>
  <c r="CE17" s="1"/>
  <c r="CB17"/>
  <c r="CC17" s="1"/>
  <c r="BZ17"/>
  <c r="U17"/>
  <c r="U16"/>
  <c r="CD15"/>
  <c r="CE15" s="1"/>
  <c r="CB15"/>
  <c r="CC15" s="1"/>
  <c r="BZ15"/>
  <c r="U15"/>
  <c r="CD14"/>
  <c r="CE14" s="1"/>
  <c r="CB14"/>
  <c r="CC14" s="1"/>
  <c r="BZ14"/>
  <c r="U14"/>
  <c r="CD13"/>
  <c r="CE13" s="1"/>
  <c r="CB13"/>
  <c r="CC13" s="1"/>
  <c r="BZ13"/>
  <c r="U13"/>
  <c r="CD12"/>
  <c r="CB12"/>
  <c r="BZ12"/>
  <c r="U12"/>
  <c r="BF8"/>
  <c r="BG8" s="1"/>
  <c r="BH8" s="1"/>
  <c r="BI8" s="1"/>
  <c r="BJ8" s="1"/>
  <c r="BK8" s="1"/>
  <c r="BL8" s="1"/>
  <c r="BM8" s="1"/>
  <c r="BN8" s="1"/>
  <c r="BO8" s="1"/>
  <c r="BP8" s="1"/>
  <c r="BQ8" s="1"/>
  <c r="BR8" s="1"/>
  <c r="BS8" s="1"/>
  <c r="BT8" s="1"/>
  <c r="BU8" s="1"/>
  <c r="BV8" s="1"/>
  <c r="BW8" s="1"/>
  <c r="BX8" s="1"/>
  <c r="BY8" s="1"/>
  <c r="BD6"/>
  <c r="BA6"/>
  <c r="AZ6"/>
  <c r="AY6"/>
  <c r="AX6"/>
  <c r="AW6"/>
  <c r="AV6"/>
  <c r="AU6"/>
  <c r="AT6"/>
  <c r="AS6"/>
  <c r="AR6"/>
  <c r="AQ6"/>
  <c r="AP6"/>
  <c r="AO6"/>
  <c r="AN6"/>
  <c r="AM6"/>
  <c r="AL6"/>
  <c r="AK6"/>
  <c r="AJ6"/>
  <c r="AI6"/>
  <c r="AH6"/>
  <c r="AG6"/>
  <c r="AF6"/>
  <c r="AE6"/>
  <c r="AD6"/>
  <c r="AC6"/>
  <c r="AB6"/>
  <c r="AA6"/>
  <c r="Z6"/>
  <c r="Y6"/>
  <c r="X6"/>
  <c r="T6"/>
  <c r="S6"/>
  <c r="R6"/>
  <c r="Q6"/>
  <c r="P6"/>
  <c r="O6"/>
  <c r="N6"/>
  <c r="M6"/>
  <c r="L6"/>
  <c r="K6"/>
  <c r="J6"/>
  <c r="AX277" i="42"/>
  <c r="AY277"/>
  <c r="AY271"/>
  <c r="AX271"/>
  <c r="AY270"/>
  <c r="AX270"/>
  <c r="AY269"/>
  <c r="AX269"/>
  <c r="AY268"/>
  <c r="AX268"/>
  <c r="AY267"/>
  <c r="AX267"/>
  <c r="AY266"/>
  <c r="AX266"/>
  <c r="AY265"/>
  <c r="AX265"/>
  <c r="AY273"/>
  <c r="AX273"/>
  <c r="AY276"/>
  <c r="AX276"/>
  <c r="AY274"/>
  <c r="AX274"/>
  <c r="S272"/>
  <c r="T272"/>
  <c r="V272"/>
  <c r="W272"/>
  <c r="X272"/>
  <c r="Y272"/>
  <c r="Z272"/>
  <c r="AA272"/>
  <c r="AB272"/>
  <c r="AC272"/>
  <c r="AD272"/>
  <c r="AE272"/>
  <c r="AF272"/>
  <c r="AG272"/>
  <c r="AH272"/>
  <c r="AI272"/>
  <c r="AJ272"/>
  <c r="AK272"/>
  <c r="AL272"/>
  <c r="AM272"/>
  <c r="AN272"/>
  <c r="AO272"/>
  <c r="AP272"/>
  <c r="AQ272"/>
  <c r="AR272"/>
  <c r="AS272"/>
  <c r="AT272"/>
  <c r="AU272"/>
  <c r="AV272"/>
  <c r="AW272"/>
  <c r="BQ353"/>
  <c r="BQ352"/>
  <c r="BU351"/>
  <c r="BQ351"/>
  <c r="BI351"/>
  <c r="BH351"/>
  <c r="BG351"/>
  <c r="BF351"/>
  <c r="BE351"/>
  <c r="BU350"/>
  <c r="BQ350"/>
  <c r="BI350"/>
  <c r="BH350"/>
  <c r="BG350"/>
  <c r="BF350"/>
  <c r="BE350"/>
  <c r="BU349"/>
  <c r="BU352" s="1"/>
  <c r="BU353" s="1"/>
  <c r="BQ349"/>
  <c r="BI349"/>
  <c r="BI352" s="1"/>
  <c r="BI353" s="1"/>
  <c r="BH349"/>
  <c r="BG349"/>
  <c r="BG352" s="1"/>
  <c r="BG353" s="1"/>
  <c r="BF349"/>
  <c r="BE349"/>
  <c r="BE352" s="1"/>
  <c r="BE353" s="1"/>
  <c r="BY346"/>
  <c r="BU346"/>
  <c r="BT346"/>
  <c r="BS346"/>
  <c r="BR346"/>
  <c r="BQ346"/>
  <c r="BP346"/>
  <c r="BO346"/>
  <c r="BN346"/>
  <c r="BM346"/>
  <c r="BL346"/>
  <c r="BK346"/>
  <c r="BJ346"/>
  <c r="BI346"/>
  <c r="BH346"/>
  <c r="BG346"/>
  <c r="BF346"/>
  <c r="BE346"/>
  <c r="BY345"/>
  <c r="BU345"/>
  <c r="BT345"/>
  <c r="BS345"/>
  <c r="BR345"/>
  <c r="BQ345"/>
  <c r="BP345"/>
  <c r="BO345"/>
  <c r="BN345"/>
  <c r="BM345"/>
  <c r="BL345"/>
  <c r="BK345"/>
  <c r="BJ345"/>
  <c r="BI345"/>
  <c r="BH345"/>
  <c r="BG345"/>
  <c r="BF345"/>
  <c r="BE345"/>
  <c r="BY344"/>
  <c r="BY347" s="1"/>
  <c r="BY348" s="1"/>
  <c r="BU344"/>
  <c r="BU347" s="1"/>
  <c r="BU348" s="1"/>
  <c r="BT344"/>
  <c r="BT347" s="1"/>
  <c r="BT348" s="1"/>
  <c r="BS344"/>
  <c r="BS347" s="1"/>
  <c r="BS348" s="1"/>
  <c r="BR344"/>
  <c r="BR347" s="1"/>
  <c r="BR348" s="1"/>
  <c r="BQ344"/>
  <c r="BQ347" s="1"/>
  <c r="BQ348" s="1"/>
  <c r="BP344"/>
  <c r="BP347" s="1"/>
  <c r="BP348" s="1"/>
  <c r="BO344"/>
  <c r="BO347" s="1"/>
  <c r="BO348" s="1"/>
  <c r="BN344"/>
  <c r="BN347" s="1"/>
  <c r="BN348" s="1"/>
  <c r="BM344"/>
  <c r="BM347" s="1"/>
  <c r="BM348" s="1"/>
  <c r="BL344"/>
  <c r="BL347" s="1"/>
  <c r="BL348" s="1"/>
  <c r="BK344"/>
  <c r="BK347" s="1"/>
  <c r="BK348" s="1"/>
  <c r="BJ344"/>
  <c r="BJ347" s="1"/>
  <c r="BJ348" s="1"/>
  <c r="BI344"/>
  <c r="BI347" s="1"/>
  <c r="BI348" s="1"/>
  <c r="BH344"/>
  <c r="BH347" s="1"/>
  <c r="BH348" s="1"/>
  <c r="BG344"/>
  <c r="BG347" s="1"/>
  <c r="BG348" s="1"/>
  <c r="BF344"/>
  <c r="BF347" s="1"/>
  <c r="BF348" s="1"/>
  <c r="BE344"/>
  <c r="BE347" s="1"/>
  <c r="BE348" s="1"/>
  <c r="BY341"/>
  <c r="BU341"/>
  <c r="BT341"/>
  <c r="BS341"/>
  <c r="BR341"/>
  <c r="BQ341"/>
  <c r="BP341"/>
  <c r="BO341"/>
  <c r="BN341"/>
  <c r="BM341"/>
  <c r="BL341"/>
  <c r="BK341"/>
  <c r="BJ341"/>
  <c r="BI341"/>
  <c r="BH341"/>
  <c r="BG341"/>
  <c r="BF341"/>
  <c r="BE341"/>
  <c r="BY340"/>
  <c r="BU340"/>
  <c r="BT340"/>
  <c r="BS340"/>
  <c r="BR340"/>
  <c r="BQ340"/>
  <c r="BP340"/>
  <c r="BO340"/>
  <c r="BN340"/>
  <c r="BM340"/>
  <c r="BL340"/>
  <c r="BK340"/>
  <c r="BJ340"/>
  <c r="BI340"/>
  <c r="BH340"/>
  <c r="BG340"/>
  <c r="BF340"/>
  <c r="BE340"/>
  <c r="BY339"/>
  <c r="BY342" s="1"/>
  <c r="BY343" s="1"/>
  <c r="BU339"/>
  <c r="BU342" s="1"/>
  <c r="BU343" s="1"/>
  <c r="BT339"/>
  <c r="BT342" s="1"/>
  <c r="BT343" s="1"/>
  <c r="BS339"/>
  <c r="BS342" s="1"/>
  <c r="BS343" s="1"/>
  <c r="BR339"/>
  <c r="BR342" s="1"/>
  <c r="BR343" s="1"/>
  <c r="BQ339"/>
  <c r="BQ342" s="1"/>
  <c r="BQ343" s="1"/>
  <c r="BP339"/>
  <c r="BP342" s="1"/>
  <c r="BP343" s="1"/>
  <c r="BO339"/>
  <c r="BO342" s="1"/>
  <c r="BO343" s="1"/>
  <c r="BN339"/>
  <c r="BN342" s="1"/>
  <c r="BN343" s="1"/>
  <c r="BM339"/>
  <c r="BM342" s="1"/>
  <c r="BM343" s="1"/>
  <c r="BL339"/>
  <c r="BL342" s="1"/>
  <c r="BL343" s="1"/>
  <c r="BK339"/>
  <c r="BK342" s="1"/>
  <c r="BK343" s="1"/>
  <c r="BJ339"/>
  <c r="BJ342" s="1"/>
  <c r="BJ343" s="1"/>
  <c r="BI339"/>
  <c r="BI342" s="1"/>
  <c r="BI343" s="1"/>
  <c r="BH339"/>
  <c r="BH342" s="1"/>
  <c r="BH343" s="1"/>
  <c r="BG339"/>
  <c r="BG342" s="1"/>
  <c r="BG343" s="1"/>
  <c r="BF339"/>
  <c r="BF342" s="1"/>
  <c r="BF343" s="1"/>
  <c r="BE339"/>
  <c r="BE342" s="1"/>
  <c r="BE343" s="1"/>
  <c r="BY336"/>
  <c r="BU336"/>
  <c r="BT336"/>
  <c r="BS336"/>
  <c r="BR336"/>
  <c r="BQ336"/>
  <c r="BP336"/>
  <c r="BO336"/>
  <c r="BN336"/>
  <c r="BM336"/>
  <c r="BL336"/>
  <c r="BK336"/>
  <c r="BJ336"/>
  <c r="BI336"/>
  <c r="BH336"/>
  <c r="BG336"/>
  <c r="BF336"/>
  <c r="BE336"/>
  <c r="BY335"/>
  <c r="BU335"/>
  <c r="BT335"/>
  <c r="BS335"/>
  <c r="BR335"/>
  <c r="BQ335"/>
  <c r="BP335"/>
  <c r="BO335"/>
  <c r="BN335"/>
  <c r="BM335"/>
  <c r="BL335"/>
  <c r="BK335"/>
  <c r="BJ335"/>
  <c r="BI335"/>
  <c r="BH335"/>
  <c r="BG335"/>
  <c r="BF335"/>
  <c r="BE335"/>
  <c r="BY334"/>
  <c r="BY337" s="1"/>
  <c r="BY338" s="1"/>
  <c r="BU334"/>
  <c r="BU337" s="1"/>
  <c r="BU338" s="1"/>
  <c r="BT334"/>
  <c r="BT337" s="1"/>
  <c r="BT338" s="1"/>
  <c r="BS334"/>
  <c r="BS337" s="1"/>
  <c r="BS338" s="1"/>
  <c r="BR334"/>
  <c r="BR337" s="1"/>
  <c r="BR338" s="1"/>
  <c r="BQ334"/>
  <c r="BQ337" s="1"/>
  <c r="BQ338" s="1"/>
  <c r="BP334"/>
  <c r="BP337" s="1"/>
  <c r="BP338" s="1"/>
  <c r="BO334"/>
  <c r="BO337" s="1"/>
  <c r="BO338" s="1"/>
  <c r="BN334"/>
  <c r="BN337" s="1"/>
  <c r="BN338" s="1"/>
  <c r="BM334"/>
  <c r="BM337" s="1"/>
  <c r="BM338" s="1"/>
  <c r="BL334"/>
  <c r="BL337" s="1"/>
  <c r="BL338" s="1"/>
  <c r="BK334"/>
  <c r="BK337" s="1"/>
  <c r="BK338" s="1"/>
  <c r="BJ334"/>
  <c r="BJ337" s="1"/>
  <c r="BJ338" s="1"/>
  <c r="BI334"/>
  <c r="BI337" s="1"/>
  <c r="BI338" s="1"/>
  <c r="BH334"/>
  <c r="BH337" s="1"/>
  <c r="BH338" s="1"/>
  <c r="BG334"/>
  <c r="BG337" s="1"/>
  <c r="BG338" s="1"/>
  <c r="BF334"/>
  <c r="BF337" s="1"/>
  <c r="BF338" s="1"/>
  <c r="BE334"/>
  <c r="BE337" s="1"/>
  <c r="BE338" s="1"/>
  <c r="BY332"/>
  <c r="BY333" s="1"/>
  <c r="BU332"/>
  <c r="BU333" s="1"/>
  <c r="BT332"/>
  <c r="BT333" s="1"/>
  <c r="BS332"/>
  <c r="BS333" s="1"/>
  <c r="BR332"/>
  <c r="BR333" s="1"/>
  <c r="BQ332"/>
  <c r="BQ333" s="1"/>
  <c r="BY331"/>
  <c r="BU331"/>
  <c r="BT331"/>
  <c r="BS331"/>
  <c r="BR331"/>
  <c r="BQ331"/>
  <c r="BP331"/>
  <c r="BP356" s="1"/>
  <c r="BO331"/>
  <c r="BO356" s="1"/>
  <c r="BN331"/>
  <c r="BN356" s="1"/>
  <c r="BM331"/>
  <c r="BM356" s="1"/>
  <c r="BL331"/>
  <c r="BL356" s="1"/>
  <c r="BK331"/>
  <c r="BK356" s="1"/>
  <c r="BJ331"/>
  <c r="BJ356" s="1"/>
  <c r="BI331"/>
  <c r="BI356" s="1"/>
  <c r="BH331"/>
  <c r="BH356" s="1"/>
  <c r="BG331"/>
  <c r="BG356" s="1"/>
  <c r="BF331"/>
  <c r="BF356" s="1"/>
  <c r="BE331"/>
  <c r="BE356" s="1"/>
  <c r="BY330"/>
  <c r="BY355" s="1"/>
  <c r="BU330"/>
  <c r="BU355" s="1"/>
  <c r="BT330"/>
  <c r="BT355" s="1"/>
  <c r="BS330"/>
  <c r="BS355" s="1"/>
  <c r="BR330"/>
  <c r="BR355" s="1"/>
  <c r="BQ330"/>
  <c r="BQ355" s="1"/>
  <c r="BP330"/>
  <c r="BP355" s="1"/>
  <c r="BO330"/>
  <c r="BO355" s="1"/>
  <c r="BN330"/>
  <c r="BN355" s="1"/>
  <c r="BM330"/>
  <c r="BM355" s="1"/>
  <c r="BL330"/>
  <c r="BL355" s="1"/>
  <c r="BK330"/>
  <c r="BK355" s="1"/>
  <c r="BJ330"/>
  <c r="BJ355" s="1"/>
  <c r="BI330"/>
  <c r="BI355" s="1"/>
  <c r="BH330"/>
  <c r="BH355" s="1"/>
  <c r="BG330"/>
  <c r="BG355" s="1"/>
  <c r="BF330"/>
  <c r="BF355" s="1"/>
  <c r="BE330"/>
  <c r="BE355" s="1"/>
  <c r="BY329"/>
  <c r="BY354" s="1"/>
  <c r="BY357" s="1"/>
  <c r="BY358" s="1"/>
  <c r="BU329"/>
  <c r="BU354" s="1"/>
  <c r="BU357" s="1"/>
  <c r="BU358" s="1"/>
  <c r="BT329"/>
  <c r="BT354" s="1"/>
  <c r="BT357" s="1"/>
  <c r="BT358" s="1"/>
  <c r="BS329"/>
  <c r="BS354" s="1"/>
  <c r="BS357" s="1"/>
  <c r="BS358" s="1"/>
  <c r="BR329"/>
  <c r="BR354" s="1"/>
  <c r="BR357" s="1"/>
  <c r="BR358" s="1"/>
  <c r="BQ329"/>
  <c r="BQ354" s="1"/>
  <c r="BQ357" s="1"/>
  <c r="BQ358" s="1"/>
  <c r="BP329"/>
  <c r="BP332" s="1"/>
  <c r="BP333" s="1"/>
  <c r="BO329"/>
  <c r="BO354" s="1"/>
  <c r="BO357" s="1"/>
  <c r="BO358" s="1"/>
  <c r="BN329"/>
  <c r="BN332" s="1"/>
  <c r="BN333" s="1"/>
  <c r="BM329"/>
  <c r="BM354" s="1"/>
  <c r="BM357" s="1"/>
  <c r="BM358" s="1"/>
  <c r="BL329"/>
  <c r="BL332" s="1"/>
  <c r="BL333" s="1"/>
  <c r="BK329"/>
  <c r="BK354" s="1"/>
  <c r="BK357" s="1"/>
  <c r="BK358" s="1"/>
  <c r="BJ329"/>
  <c r="BJ332" s="1"/>
  <c r="BJ333" s="1"/>
  <c r="BI329"/>
  <c r="BI354" s="1"/>
  <c r="BI357" s="1"/>
  <c r="BI358" s="1"/>
  <c r="BH329"/>
  <c r="BH332" s="1"/>
  <c r="BH333" s="1"/>
  <c r="BG329"/>
  <c r="BG354" s="1"/>
  <c r="BG357" s="1"/>
  <c r="BG358" s="1"/>
  <c r="BF329"/>
  <c r="BF332" s="1"/>
  <c r="BF333" s="1"/>
  <c r="BE329"/>
  <c r="BE354" s="1"/>
  <c r="BE357" s="1"/>
  <c r="BE358" s="1"/>
  <c r="BQ328"/>
  <c r="BQ327"/>
  <c r="BU326"/>
  <c r="BQ326"/>
  <c r="BI326"/>
  <c r="BH326"/>
  <c r="BG326"/>
  <c r="BF326"/>
  <c r="BE326"/>
  <c r="BU325"/>
  <c r="BQ325"/>
  <c r="BI325"/>
  <c r="BH325"/>
  <c r="BG325"/>
  <c r="BF325"/>
  <c r="BE325"/>
  <c r="BU324"/>
  <c r="BQ324"/>
  <c r="BI324"/>
  <c r="BH324"/>
  <c r="BG324"/>
  <c r="BF324"/>
  <c r="BE324"/>
  <c r="BQ323"/>
  <c r="BQ322"/>
  <c r="BU321"/>
  <c r="BQ321"/>
  <c r="BI321"/>
  <c r="BH321"/>
  <c r="BG321"/>
  <c r="BF321"/>
  <c r="BE321"/>
  <c r="BU320"/>
  <c r="BQ320"/>
  <c r="BI320"/>
  <c r="BH320"/>
  <c r="BG320"/>
  <c r="BF320"/>
  <c r="BE320"/>
  <c r="BU319"/>
  <c r="BQ319"/>
  <c r="BI319"/>
  <c r="BH319"/>
  <c r="BG319"/>
  <c r="BF319"/>
  <c r="BE319"/>
  <c r="BQ318"/>
  <c r="BQ317"/>
  <c r="BU316"/>
  <c r="BQ316"/>
  <c r="BI316"/>
  <c r="BH316"/>
  <c r="BG316"/>
  <c r="BF316"/>
  <c r="BE316"/>
  <c r="BU315"/>
  <c r="BQ315"/>
  <c r="BI315"/>
  <c r="BH315"/>
  <c r="BG315"/>
  <c r="BF315"/>
  <c r="BE315"/>
  <c r="BU314"/>
  <c r="BQ314"/>
  <c r="BI314"/>
  <c r="BH314"/>
  <c r="BG314"/>
  <c r="BF314"/>
  <c r="BE314"/>
  <c r="BQ313"/>
  <c r="BQ312"/>
  <c r="BU311"/>
  <c r="BQ311"/>
  <c r="BI311"/>
  <c r="BH311"/>
  <c r="BG311"/>
  <c r="BF311"/>
  <c r="BE311"/>
  <c r="BU310"/>
  <c r="BQ310"/>
  <c r="BI310"/>
  <c r="BH310"/>
  <c r="BG310"/>
  <c r="BF310"/>
  <c r="BE310"/>
  <c r="BU309"/>
  <c r="BQ309"/>
  <c r="BI309"/>
  <c r="BH309"/>
  <c r="BG309"/>
  <c r="BF309"/>
  <c r="BE309"/>
  <c r="BY301"/>
  <c r="BU301"/>
  <c r="BT301"/>
  <c r="BS301"/>
  <c r="BR301"/>
  <c r="BQ301"/>
  <c r="BP301"/>
  <c r="BO301"/>
  <c r="BN301"/>
  <c r="BM301"/>
  <c r="BL301"/>
  <c r="BK301"/>
  <c r="BJ301"/>
  <c r="BI301"/>
  <c r="BH301"/>
  <c r="BG301"/>
  <c r="BF301"/>
  <c r="BE301"/>
  <c r="BY300"/>
  <c r="BU300"/>
  <c r="BT300"/>
  <c r="BS300"/>
  <c r="BR300"/>
  <c r="BQ300"/>
  <c r="BP300"/>
  <c r="BO300"/>
  <c r="BN300"/>
  <c r="BM300"/>
  <c r="BL300"/>
  <c r="BK300"/>
  <c r="BJ300"/>
  <c r="BI300"/>
  <c r="BH300"/>
  <c r="BG300"/>
  <c r="BF300"/>
  <c r="BE300"/>
  <c r="BY299"/>
  <c r="BY302" s="1"/>
  <c r="BY303" s="1"/>
  <c r="BU299"/>
  <c r="BU302" s="1"/>
  <c r="BU303" s="1"/>
  <c r="BT299"/>
  <c r="BT302" s="1"/>
  <c r="BT303" s="1"/>
  <c r="BS299"/>
  <c r="BS302" s="1"/>
  <c r="BS303" s="1"/>
  <c r="BR299"/>
  <c r="BR302" s="1"/>
  <c r="BR303" s="1"/>
  <c r="BQ299"/>
  <c r="BQ302" s="1"/>
  <c r="BQ303" s="1"/>
  <c r="BP299"/>
  <c r="BP302" s="1"/>
  <c r="BP303" s="1"/>
  <c r="BO299"/>
  <c r="BO302" s="1"/>
  <c r="BO303" s="1"/>
  <c r="BN299"/>
  <c r="BN302" s="1"/>
  <c r="BN303" s="1"/>
  <c r="BM299"/>
  <c r="BM302" s="1"/>
  <c r="BM303" s="1"/>
  <c r="BL299"/>
  <c r="BL302" s="1"/>
  <c r="BL303" s="1"/>
  <c r="BK299"/>
  <c r="BK302" s="1"/>
  <c r="BK303" s="1"/>
  <c r="BJ299"/>
  <c r="BJ302" s="1"/>
  <c r="BJ303" s="1"/>
  <c r="BI299"/>
  <c r="BI302" s="1"/>
  <c r="BI303" s="1"/>
  <c r="BH299"/>
  <c r="BH302" s="1"/>
  <c r="BH303" s="1"/>
  <c r="BG299"/>
  <c r="BG302" s="1"/>
  <c r="BG303" s="1"/>
  <c r="BF299"/>
  <c r="BF302" s="1"/>
  <c r="BF303" s="1"/>
  <c r="BE299"/>
  <c r="BE302" s="1"/>
  <c r="BE303" s="1"/>
  <c r="BY296"/>
  <c r="BU296"/>
  <c r="BT296"/>
  <c r="BS296"/>
  <c r="BR296"/>
  <c r="BQ296"/>
  <c r="BP296"/>
  <c r="BO296"/>
  <c r="BN296"/>
  <c r="BM296"/>
  <c r="BL296"/>
  <c r="BK296"/>
  <c r="BJ296"/>
  <c r="BI296"/>
  <c r="BH296"/>
  <c r="BG296"/>
  <c r="BF296"/>
  <c r="BE296"/>
  <c r="BY295"/>
  <c r="BU295"/>
  <c r="BT295"/>
  <c r="BS295"/>
  <c r="BR295"/>
  <c r="BQ295"/>
  <c r="BP295"/>
  <c r="BO295"/>
  <c r="BN295"/>
  <c r="BM295"/>
  <c r="BL295"/>
  <c r="BK295"/>
  <c r="BJ295"/>
  <c r="BI295"/>
  <c r="BH295"/>
  <c r="BG295"/>
  <c r="BF295"/>
  <c r="BE295"/>
  <c r="BY294"/>
  <c r="BY297" s="1"/>
  <c r="BY298" s="1"/>
  <c r="BU294"/>
  <c r="BU297" s="1"/>
  <c r="BU298" s="1"/>
  <c r="BT294"/>
  <c r="BT297" s="1"/>
  <c r="BT298" s="1"/>
  <c r="BS294"/>
  <c r="BS297" s="1"/>
  <c r="BS298" s="1"/>
  <c r="BR294"/>
  <c r="BR297" s="1"/>
  <c r="BR298" s="1"/>
  <c r="BQ294"/>
  <c r="BQ297" s="1"/>
  <c r="BQ298" s="1"/>
  <c r="BP294"/>
  <c r="BP297" s="1"/>
  <c r="BP298" s="1"/>
  <c r="BO294"/>
  <c r="BO297" s="1"/>
  <c r="BO298" s="1"/>
  <c r="BN294"/>
  <c r="BN297" s="1"/>
  <c r="BN298" s="1"/>
  <c r="BM294"/>
  <c r="BM297" s="1"/>
  <c r="BM298" s="1"/>
  <c r="BL294"/>
  <c r="BL297" s="1"/>
  <c r="BL298" s="1"/>
  <c r="BK294"/>
  <c r="BK297" s="1"/>
  <c r="BK298" s="1"/>
  <c r="BJ294"/>
  <c r="BJ297" s="1"/>
  <c r="BJ298" s="1"/>
  <c r="BI294"/>
  <c r="BI297" s="1"/>
  <c r="BI298" s="1"/>
  <c r="BH294"/>
  <c r="BH297" s="1"/>
  <c r="BH298" s="1"/>
  <c r="BG294"/>
  <c r="BG297" s="1"/>
  <c r="BG298" s="1"/>
  <c r="BF294"/>
  <c r="BF297" s="1"/>
  <c r="BF298" s="1"/>
  <c r="BE294"/>
  <c r="BE297" s="1"/>
  <c r="BE298" s="1"/>
  <c r="BY291"/>
  <c r="BU291"/>
  <c r="BT291"/>
  <c r="BS291"/>
  <c r="BR291"/>
  <c r="BQ291"/>
  <c r="BP291"/>
  <c r="BO291"/>
  <c r="BN291"/>
  <c r="BM291"/>
  <c r="BL291"/>
  <c r="BK291"/>
  <c r="BJ291"/>
  <c r="BI291"/>
  <c r="BH291"/>
  <c r="BG291"/>
  <c r="BF291"/>
  <c r="BE291"/>
  <c r="BY290"/>
  <c r="BU290"/>
  <c r="BT290"/>
  <c r="BS290"/>
  <c r="BR290"/>
  <c r="BQ290"/>
  <c r="BP290"/>
  <c r="BO290"/>
  <c r="BN290"/>
  <c r="BM290"/>
  <c r="BL290"/>
  <c r="BK290"/>
  <c r="BJ290"/>
  <c r="BI290"/>
  <c r="BH290"/>
  <c r="BG290"/>
  <c r="BF290"/>
  <c r="BE290"/>
  <c r="BY289"/>
  <c r="BY292" s="1"/>
  <c r="BY293" s="1"/>
  <c r="BU289"/>
  <c r="BU292" s="1"/>
  <c r="BU293" s="1"/>
  <c r="BT289"/>
  <c r="BT292" s="1"/>
  <c r="BT293" s="1"/>
  <c r="BS289"/>
  <c r="BS292" s="1"/>
  <c r="BS293" s="1"/>
  <c r="BR289"/>
  <c r="BR292" s="1"/>
  <c r="BR293" s="1"/>
  <c r="BQ289"/>
  <c r="BQ292" s="1"/>
  <c r="BQ293" s="1"/>
  <c r="BP289"/>
  <c r="BP292" s="1"/>
  <c r="BP293" s="1"/>
  <c r="BO289"/>
  <c r="BO292" s="1"/>
  <c r="BO293" s="1"/>
  <c r="BN289"/>
  <c r="BN292" s="1"/>
  <c r="BN293" s="1"/>
  <c r="BM289"/>
  <c r="BM292" s="1"/>
  <c r="BM293" s="1"/>
  <c r="BL289"/>
  <c r="BL292" s="1"/>
  <c r="BL293" s="1"/>
  <c r="BK289"/>
  <c r="BK292" s="1"/>
  <c r="BK293" s="1"/>
  <c r="BJ289"/>
  <c r="BJ292" s="1"/>
  <c r="BJ293" s="1"/>
  <c r="BI289"/>
  <c r="BI292" s="1"/>
  <c r="BI293" s="1"/>
  <c r="BH289"/>
  <c r="BH292" s="1"/>
  <c r="BH293" s="1"/>
  <c r="BG289"/>
  <c r="BG292" s="1"/>
  <c r="BG293" s="1"/>
  <c r="BF289"/>
  <c r="BF292" s="1"/>
  <c r="BF293" s="1"/>
  <c r="BE289"/>
  <c r="BE292" s="1"/>
  <c r="BE293" s="1"/>
  <c r="BY286"/>
  <c r="BU286"/>
  <c r="BT286"/>
  <c r="BS286"/>
  <c r="BR286"/>
  <c r="BQ286"/>
  <c r="BP286"/>
  <c r="BO286"/>
  <c r="BN286"/>
  <c r="BM286"/>
  <c r="BL286"/>
  <c r="BK286"/>
  <c r="BJ286"/>
  <c r="BI286"/>
  <c r="BH286"/>
  <c r="BG286"/>
  <c r="BF286"/>
  <c r="BE286"/>
  <c r="BY285"/>
  <c r="BU285"/>
  <c r="BT285"/>
  <c r="BS285"/>
  <c r="BR285"/>
  <c r="BQ285"/>
  <c r="BP285"/>
  <c r="BO285"/>
  <c r="BN285"/>
  <c r="BM285"/>
  <c r="BL285"/>
  <c r="BK285"/>
  <c r="BJ285"/>
  <c r="BI285"/>
  <c r="BH285"/>
  <c r="BG285"/>
  <c r="BF285"/>
  <c r="BE285"/>
  <c r="BY284"/>
  <c r="BY287" s="1"/>
  <c r="BY288" s="1"/>
  <c r="BU284"/>
  <c r="BU287" s="1"/>
  <c r="BU288" s="1"/>
  <c r="BT284"/>
  <c r="BT287" s="1"/>
  <c r="BT288" s="1"/>
  <c r="BS284"/>
  <c r="BS287" s="1"/>
  <c r="BS288" s="1"/>
  <c r="BR284"/>
  <c r="BR287" s="1"/>
  <c r="BR288" s="1"/>
  <c r="BQ284"/>
  <c r="BQ287" s="1"/>
  <c r="BQ288" s="1"/>
  <c r="BP284"/>
  <c r="BP287" s="1"/>
  <c r="BP288" s="1"/>
  <c r="BO284"/>
  <c r="BO287" s="1"/>
  <c r="BO288" s="1"/>
  <c r="BN284"/>
  <c r="BN287" s="1"/>
  <c r="BN288" s="1"/>
  <c r="BM284"/>
  <c r="BM287" s="1"/>
  <c r="BM288" s="1"/>
  <c r="BL284"/>
  <c r="BL287" s="1"/>
  <c r="BL288" s="1"/>
  <c r="BK284"/>
  <c r="BK287" s="1"/>
  <c r="BK288" s="1"/>
  <c r="BJ284"/>
  <c r="BJ287" s="1"/>
  <c r="BJ288" s="1"/>
  <c r="BI284"/>
  <c r="BI287" s="1"/>
  <c r="BI288" s="1"/>
  <c r="BH284"/>
  <c r="BH287" s="1"/>
  <c r="BH288" s="1"/>
  <c r="BG284"/>
  <c r="BG287" s="1"/>
  <c r="BG288" s="1"/>
  <c r="BF284"/>
  <c r="BF287" s="1"/>
  <c r="BF288" s="1"/>
  <c r="BE284"/>
  <c r="BE287" s="1"/>
  <c r="BE288" s="1"/>
  <c r="BY281"/>
  <c r="BU281"/>
  <c r="BT281"/>
  <c r="BS281"/>
  <c r="BR281"/>
  <c r="BQ281"/>
  <c r="BP281"/>
  <c r="BO281"/>
  <c r="BN281"/>
  <c r="BM281"/>
  <c r="BL281"/>
  <c r="BK281"/>
  <c r="BJ281"/>
  <c r="BI281"/>
  <c r="BH281"/>
  <c r="BG281"/>
  <c r="BF281"/>
  <c r="BE281"/>
  <c r="BY280"/>
  <c r="BU280"/>
  <c r="BT280"/>
  <c r="BS280"/>
  <c r="BR280"/>
  <c r="BQ280"/>
  <c r="BP280"/>
  <c r="BO280"/>
  <c r="BN280"/>
  <c r="BM280"/>
  <c r="BL280"/>
  <c r="BK280"/>
  <c r="BJ280"/>
  <c r="BI280"/>
  <c r="BH280"/>
  <c r="BG280"/>
  <c r="BF280"/>
  <c r="BE280"/>
  <c r="BY279"/>
  <c r="BY282" s="1"/>
  <c r="BY283" s="1"/>
  <c r="BU279"/>
  <c r="BU282" s="1"/>
  <c r="BU283" s="1"/>
  <c r="BT279"/>
  <c r="BT282" s="1"/>
  <c r="BT283" s="1"/>
  <c r="BS279"/>
  <c r="BS282" s="1"/>
  <c r="BS283" s="1"/>
  <c r="BR279"/>
  <c r="BR282" s="1"/>
  <c r="BR283" s="1"/>
  <c r="BQ279"/>
  <c r="BQ282" s="1"/>
  <c r="BQ283" s="1"/>
  <c r="BP279"/>
  <c r="BP282" s="1"/>
  <c r="BP283" s="1"/>
  <c r="BO279"/>
  <c r="BO282" s="1"/>
  <c r="BO283" s="1"/>
  <c r="BN279"/>
  <c r="BN282" s="1"/>
  <c r="BN283" s="1"/>
  <c r="BM279"/>
  <c r="BM282" s="1"/>
  <c r="BM283" s="1"/>
  <c r="BL279"/>
  <c r="BL282" s="1"/>
  <c r="BL283" s="1"/>
  <c r="BK279"/>
  <c r="BK282" s="1"/>
  <c r="BK283" s="1"/>
  <c r="BJ279"/>
  <c r="BJ282" s="1"/>
  <c r="BJ283" s="1"/>
  <c r="BI279"/>
  <c r="BI282" s="1"/>
  <c r="BI283" s="1"/>
  <c r="BH279"/>
  <c r="BH282" s="1"/>
  <c r="BH283" s="1"/>
  <c r="BG279"/>
  <c r="BG282" s="1"/>
  <c r="BG283" s="1"/>
  <c r="BF279"/>
  <c r="BF282" s="1"/>
  <c r="BF283" s="1"/>
  <c r="BE279"/>
  <c r="BE282" s="1"/>
  <c r="BE283" s="1"/>
  <c r="BD277"/>
  <c r="BB277"/>
  <c r="AZ277"/>
  <c r="AW277"/>
  <c r="AV277"/>
  <c r="AU277"/>
  <c r="AT277"/>
  <c r="AS277"/>
  <c r="AR277"/>
  <c r="AQ277"/>
  <c r="AP277"/>
  <c r="AO277"/>
  <c r="AN277"/>
  <c r="AM277"/>
  <c r="AL277"/>
  <c r="AK277"/>
  <c r="AJ277"/>
  <c r="AI277"/>
  <c r="AH277"/>
  <c r="AG277"/>
  <c r="AF277"/>
  <c r="AE277"/>
  <c r="AD277"/>
  <c r="AC277"/>
  <c r="AB277"/>
  <c r="AA277"/>
  <c r="Z277"/>
  <c r="Y277"/>
  <c r="X277"/>
  <c r="W277"/>
  <c r="V277"/>
  <c r="BD276"/>
  <c r="BB276"/>
  <c r="AZ276"/>
  <c r="AW276"/>
  <c r="AV276"/>
  <c r="AU276"/>
  <c r="AT276"/>
  <c r="AS276"/>
  <c r="AR276"/>
  <c r="AQ276"/>
  <c r="AP276"/>
  <c r="AO276"/>
  <c r="AN276"/>
  <c r="AM276"/>
  <c r="AL276"/>
  <c r="AK276"/>
  <c r="AJ276"/>
  <c r="AI276"/>
  <c r="AH276"/>
  <c r="AG276"/>
  <c r="AF276"/>
  <c r="AE276"/>
  <c r="AD276"/>
  <c r="AC276"/>
  <c r="AB276"/>
  <c r="AA276"/>
  <c r="Z276"/>
  <c r="Y276"/>
  <c r="X276"/>
  <c r="W276"/>
  <c r="V276"/>
  <c r="BY275"/>
  <c r="BU275"/>
  <c r="BT275"/>
  <c r="BS275"/>
  <c r="BR275"/>
  <c r="BQ275"/>
  <c r="BP275"/>
  <c r="BO275"/>
  <c r="BN275"/>
  <c r="BM275"/>
  <c r="BL275"/>
  <c r="BK275"/>
  <c r="BJ275"/>
  <c r="BI275"/>
  <c r="BH275"/>
  <c r="BG275"/>
  <c r="BF275"/>
  <c r="BE275"/>
  <c r="BD275"/>
  <c r="BC275"/>
  <c r="BB275"/>
  <c r="BA275"/>
  <c r="AZ275"/>
  <c r="AY275"/>
  <c r="AX275"/>
  <c r="AW275"/>
  <c r="AV275"/>
  <c r="AU275"/>
  <c r="AT275"/>
  <c r="AS275"/>
  <c r="AR275"/>
  <c r="AQ275"/>
  <c r="AP275"/>
  <c r="AO275"/>
  <c r="AN275"/>
  <c r="AM275"/>
  <c r="AL275"/>
  <c r="AK275"/>
  <c r="AJ275"/>
  <c r="AI275"/>
  <c r="AH275"/>
  <c r="AG275"/>
  <c r="AF275"/>
  <c r="AE275"/>
  <c r="AD275"/>
  <c r="AC275"/>
  <c r="AB275"/>
  <c r="AA275"/>
  <c r="Z275"/>
  <c r="Y275"/>
  <c r="X275"/>
  <c r="W275"/>
  <c r="V275"/>
  <c r="BD274"/>
  <c r="BB274"/>
  <c r="AZ274"/>
  <c r="AW274"/>
  <c r="AV274"/>
  <c r="AU274"/>
  <c r="AT274"/>
  <c r="AS274"/>
  <c r="AR274"/>
  <c r="AQ274"/>
  <c r="AP274"/>
  <c r="AO274"/>
  <c r="AN274"/>
  <c r="AM274"/>
  <c r="AL274"/>
  <c r="AK274"/>
  <c r="AJ274"/>
  <c r="AI274"/>
  <c r="AH274"/>
  <c r="AG274"/>
  <c r="AF274"/>
  <c r="AE274"/>
  <c r="AD274"/>
  <c r="AC274"/>
  <c r="AB274"/>
  <c r="AA274"/>
  <c r="Z274"/>
  <c r="Y274"/>
  <c r="X274"/>
  <c r="W274"/>
  <c r="V274"/>
  <c r="BD273"/>
  <c r="BB273"/>
  <c r="AZ273"/>
  <c r="AW273"/>
  <c r="AV273"/>
  <c r="AU273"/>
  <c r="AT273"/>
  <c r="AS273"/>
  <c r="AR273"/>
  <c r="AQ273"/>
  <c r="AP273"/>
  <c r="AO273"/>
  <c r="AN273"/>
  <c r="AM273"/>
  <c r="AL273"/>
  <c r="AK273"/>
  <c r="AJ273"/>
  <c r="AI273"/>
  <c r="AH273"/>
  <c r="AG273"/>
  <c r="AF273"/>
  <c r="AE273"/>
  <c r="AD273"/>
  <c r="AC273"/>
  <c r="AB273"/>
  <c r="AA273"/>
  <c r="Z273"/>
  <c r="Y273"/>
  <c r="X273"/>
  <c r="W273"/>
  <c r="V273"/>
  <c r="BY272"/>
  <c r="BU272"/>
  <c r="BT272"/>
  <c r="BS272"/>
  <c r="BR272"/>
  <c r="BQ272"/>
  <c r="BP272"/>
  <c r="BO272"/>
  <c r="BN272"/>
  <c r="BM272"/>
  <c r="BL272"/>
  <c r="BK272"/>
  <c r="BJ272"/>
  <c r="BI272"/>
  <c r="BH272"/>
  <c r="BG272"/>
  <c r="BF272"/>
  <c r="BE272"/>
  <c r="BD272"/>
  <c r="BC272"/>
  <c r="BB272"/>
  <c r="BA272"/>
  <c r="AZ272"/>
  <c r="AY272"/>
  <c r="AX272"/>
  <c r="BD271"/>
  <c r="BB271"/>
  <c r="AZ271"/>
  <c r="AW271"/>
  <c r="AV271"/>
  <c r="AU271"/>
  <c r="AT271"/>
  <c r="AS271"/>
  <c r="AR271"/>
  <c r="AQ271"/>
  <c r="AP271"/>
  <c r="AO271"/>
  <c r="AN271"/>
  <c r="AM271"/>
  <c r="AL271"/>
  <c r="AK271"/>
  <c r="AJ271"/>
  <c r="AI271"/>
  <c r="AH271"/>
  <c r="AG271"/>
  <c r="AF271"/>
  <c r="AE271"/>
  <c r="AD271"/>
  <c r="AC271"/>
  <c r="AB271"/>
  <c r="AA271"/>
  <c r="Z271"/>
  <c r="Y271"/>
  <c r="X271"/>
  <c r="W271"/>
  <c r="V271"/>
  <c r="BD270"/>
  <c r="BB270"/>
  <c r="AZ270"/>
  <c r="AW270"/>
  <c r="AV270"/>
  <c r="AU270"/>
  <c r="AT270"/>
  <c r="AS270"/>
  <c r="AR270"/>
  <c r="AQ270"/>
  <c r="AP270"/>
  <c r="AO270"/>
  <c r="AN270"/>
  <c r="AM270"/>
  <c r="AL270"/>
  <c r="AK270"/>
  <c r="AJ270"/>
  <c r="AI270"/>
  <c r="AH270"/>
  <c r="AG270"/>
  <c r="AF270"/>
  <c r="AE270"/>
  <c r="AD270"/>
  <c r="AC270"/>
  <c r="AB270"/>
  <c r="AA270"/>
  <c r="Z270"/>
  <c r="Y270"/>
  <c r="X270"/>
  <c r="W270"/>
  <c r="V270"/>
  <c r="BD269"/>
  <c r="BB269"/>
  <c r="AZ269"/>
  <c r="AW269"/>
  <c r="AV269"/>
  <c r="AU269"/>
  <c r="AT269"/>
  <c r="AS269"/>
  <c r="AR269"/>
  <c r="AQ269"/>
  <c r="AP269"/>
  <c r="AO269"/>
  <c r="AN269"/>
  <c r="AM269"/>
  <c r="AL269"/>
  <c r="AK269"/>
  <c r="AJ269"/>
  <c r="AI269"/>
  <c r="AH269"/>
  <c r="AG269"/>
  <c r="AF269"/>
  <c r="AE269"/>
  <c r="AD269"/>
  <c r="AC269"/>
  <c r="AB269"/>
  <c r="AA269"/>
  <c r="Z269"/>
  <c r="Y269"/>
  <c r="X269"/>
  <c r="W269"/>
  <c r="V269"/>
  <c r="BD268"/>
  <c r="BB268"/>
  <c r="AZ268"/>
  <c r="AW268"/>
  <c r="AV268"/>
  <c r="AU268"/>
  <c r="AT268"/>
  <c r="AS268"/>
  <c r="AR268"/>
  <c r="AQ268"/>
  <c r="AP268"/>
  <c r="AO268"/>
  <c r="AN268"/>
  <c r="AM268"/>
  <c r="AL268"/>
  <c r="AK268"/>
  <c r="AJ268"/>
  <c r="AI268"/>
  <c r="AH268"/>
  <c r="AG268"/>
  <c r="AF268"/>
  <c r="AE268"/>
  <c r="AD268"/>
  <c r="AC268"/>
  <c r="AB268"/>
  <c r="AA268"/>
  <c r="Z268"/>
  <c r="Y268"/>
  <c r="X268"/>
  <c r="W268"/>
  <c r="V268"/>
  <c r="BD267"/>
  <c r="BB267"/>
  <c r="AZ267"/>
  <c r="AW267"/>
  <c r="AV267"/>
  <c r="AU267"/>
  <c r="AT267"/>
  <c r="AS267"/>
  <c r="AR267"/>
  <c r="AQ267"/>
  <c r="AP267"/>
  <c r="AO267"/>
  <c r="AN267"/>
  <c r="AM267"/>
  <c r="AL267"/>
  <c r="AK267"/>
  <c r="AJ267"/>
  <c r="AI267"/>
  <c r="AH267"/>
  <c r="AG267"/>
  <c r="AF267"/>
  <c r="AE267"/>
  <c r="AD267"/>
  <c r="AC267"/>
  <c r="AB267"/>
  <c r="AA267"/>
  <c r="Z267"/>
  <c r="Y267"/>
  <c r="X267"/>
  <c r="W267"/>
  <c r="V267"/>
  <c r="BD266"/>
  <c r="BB266"/>
  <c r="AZ266"/>
  <c r="AW266"/>
  <c r="AV266"/>
  <c r="AU266"/>
  <c r="AT266"/>
  <c r="AS266"/>
  <c r="AR266"/>
  <c r="AQ266"/>
  <c r="AP266"/>
  <c r="AO266"/>
  <c r="AN266"/>
  <c r="AM266"/>
  <c r="AL266"/>
  <c r="AK266"/>
  <c r="AJ266"/>
  <c r="AI266"/>
  <c r="AH266"/>
  <c r="AG266"/>
  <c r="AF266"/>
  <c r="AE266"/>
  <c r="AD266"/>
  <c r="AC266"/>
  <c r="AB266"/>
  <c r="AA266"/>
  <c r="Z266"/>
  <c r="Y266"/>
  <c r="X266"/>
  <c r="W266"/>
  <c r="V266"/>
  <c r="BD265"/>
  <c r="BB265"/>
  <c r="AZ265"/>
  <c r="AW265"/>
  <c r="AV265"/>
  <c r="AU265"/>
  <c r="AT265"/>
  <c r="AS265"/>
  <c r="AR265"/>
  <c r="AQ265"/>
  <c r="AP265"/>
  <c r="AO265"/>
  <c r="AN265"/>
  <c r="AM265"/>
  <c r="AL265"/>
  <c r="AK265"/>
  <c r="AJ265"/>
  <c r="AI265"/>
  <c r="AH265"/>
  <c r="AG265"/>
  <c r="AF265"/>
  <c r="AE265"/>
  <c r="AD265"/>
  <c r="AC265"/>
  <c r="AB265"/>
  <c r="AA265"/>
  <c r="Z265"/>
  <c r="Y265"/>
  <c r="Y264" s="1"/>
  <c r="X265"/>
  <c r="W265"/>
  <c r="V265"/>
  <c r="AV264"/>
  <c r="BD262"/>
  <c r="BB262"/>
  <c r="AZ262"/>
  <c r="AW262"/>
  <c r="AT262"/>
  <c r="AM262"/>
  <c r="AI262"/>
  <c r="AH262"/>
  <c r="AG262"/>
  <c r="AF262"/>
  <c r="AE262"/>
  <c r="AD262"/>
  <c r="AC262"/>
  <c r="AB262"/>
  <c r="AA262"/>
  <c r="Z262"/>
  <c r="Y262"/>
  <c r="X262"/>
  <c r="W262"/>
  <c r="BD261"/>
  <c r="BB261"/>
  <c r="AZ261"/>
  <c r="AW261"/>
  <c r="AT261"/>
  <c r="AM261"/>
  <c r="AI261"/>
  <c r="AH261"/>
  <c r="AG261"/>
  <c r="AF261"/>
  <c r="AE261"/>
  <c r="AD261"/>
  <c r="AC261"/>
  <c r="AB261"/>
  <c r="AA261"/>
  <c r="Z261"/>
  <c r="Y261"/>
  <c r="X261"/>
  <c r="W261"/>
  <c r="V261"/>
  <c r="T261"/>
  <c r="S261"/>
  <c r="R261"/>
  <c r="Q261"/>
  <c r="P261"/>
  <c r="O261"/>
  <c r="N261"/>
  <c r="M261"/>
  <c r="L261"/>
  <c r="K261"/>
  <c r="J261"/>
  <c r="BD260"/>
  <c r="BB260"/>
  <c r="AZ260"/>
  <c r="AW260"/>
  <c r="AT260"/>
  <c r="AM260"/>
  <c r="AI260"/>
  <c r="AH260"/>
  <c r="AG260"/>
  <c r="AF260"/>
  <c r="AE260"/>
  <c r="AD260"/>
  <c r="AC260"/>
  <c r="AB260"/>
  <c r="AA260"/>
  <c r="Z260"/>
  <c r="Y260"/>
  <c r="X260"/>
  <c r="W260"/>
  <c r="V260"/>
  <c r="T260"/>
  <c r="S260"/>
  <c r="R260"/>
  <c r="Q260"/>
  <c r="P260"/>
  <c r="O260"/>
  <c r="N260"/>
  <c r="M260"/>
  <c r="L260"/>
  <c r="K260"/>
  <c r="J260"/>
  <c r="BD259"/>
  <c r="BB259"/>
  <c r="AZ259"/>
  <c r="AW259"/>
  <c r="AT259"/>
  <c r="AM259"/>
  <c r="AI259"/>
  <c r="AH259"/>
  <c r="AG259"/>
  <c r="AF259"/>
  <c r="AE259"/>
  <c r="AD259"/>
  <c r="AC259"/>
  <c r="AB259"/>
  <c r="AA259"/>
  <c r="Z259"/>
  <c r="Y259"/>
  <c r="X259"/>
  <c r="W259"/>
  <c r="V259"/>
  <c r="T259"/>
  <c r="S259"/>
  <c r="R259"/>
  <c r="Q259"/>
  <c r="P259"/>
  <c r="O259"/>
  <c r="N259"/>
  <c r="M259"/>
  <c r="L259"/>
  <c r="K259"/>
  <c r="J259"/>
  <c r="BD258"/>
  <c r="BB258"/>
  <c r="AZ258"/>
  <c r="AW258"/>
  <c r="AT258"/>
  <c r="AM258"/>
  <c r="AI258"/>
  <c r="AH258"/>
  <c r="AG258"/>
  <c r="AF258"/>
  <c r="AE258"/>
  <c r="AD258"/>
  <c r="AC258"/>
  <c r="AB258"/>
  <c r="AA258"/>
  <c r="Z258"/>
  <c r="Y258"/>
  <c r="X258"/>
  <c r="W258"/>
  <c r="V258"/>
  <c r="T258"/>
  <c r="S258"/>
  <c r="R258"/>
  <c r="Q258"/>
  <c r="P258"/>
  <c r="O258"/>
  <c r="N258"/>
  <c r="M258"/>
  <c r="L258"/>
  <c r="K258"/>
  <c r="J258"/>
  <c r="U256"/>
  <c r="U255"/>
  <c r="CD254"/>
  <c r="CE254" s="1"/>
  <c r="CB254"/>
  <c r="CC254" s="1"/>
  <c r="BZ254"/>
  <c r="CA254" s="1"/>
  <c r="U254"/>
  <c r="U253"/>
  <c r="CG252"/>
  <c r="CD252"/>
  <c r="CE252" s="1"/>
  <c r="CB252"/>
  <c r="CC252" s="1"/>
  <c r="BZ252"/>
  <c r="CA252" s="1"/>
  <c r="U252"/>
  <c r="CD251"/>
  <c r="CE251" s="1"/>
  <c r="CB251"/>
  <c r="CC251" s="1"/>
  <c r="BZ251"/>
  <c r="U251"/>
  <c r="CD250"/>
  <c r="CE250" s="1"/>
  <c r="CB250"/>
  <c r="CC250" s="1"/>
  <c r="BZ250"/>
  <c r="CA250" s="1"/>
  <c r="U250"/>
  <c r="CD249"/>
  <c r="CE249" s="1"/>
  <c r="CB249"/>
  <c r="CC249" s="1"/>
  <c r="BZ249"/>
  <c r="U249"/>
  <c r="CD248"/>
  <c r="CE248" s="1"/>
  <c r="CB248"/>
  <c r="CC248" s="1"/>
  <c r="BZ248"/>
  <c r="CA248" s="1"/>
  <c r="U248"/>
  <c r="U246"/>
  <c r="CD245"/>
  <c r="CE245" s="1"/>
  <c r="CB245"/>
  <c r="CC245" s="1"/>
  <c r="BZ245"/>
  <c r="CA245" s="1"/>
  <c r="U245"/>
  <c r="U244"/>
  <c r="U243"/>
  <c r="U242"/>
  <c r="CD241"/>
  <c r="CE241" s="1"/>
  <c r="CB241"/>
  <c r="CC241" s="1"/>
  <c r="BZ241"/>
  <c r="CA241" s="1"/>
  <c r="U241"/>
  <c r="U238"/>
  <c r="CD237"/>
  <c r="CE237" s="1"/>
  <c r="CB237"/>
  <c r="CC237" s="1"/>
  <c r="BZ237"/>
  <c r="CA237" s="1"/>
  <c r="U237"/>
  <c r="CD236"/>
  <c r="CE236" s="1"/>
  <c r="CB236"/>
  <c r="CC236" s="1"/>
  <c r="BZ236"/>
  <c r="U236"/>
  <c r="CD235"/>
  <c r="CE235" s="1"/>
  <c r="CB235"/>
  <c r="CC235" s="1"/>
  <c r="BZ235"/>
  <c r="CA235" s="1"/>
  <c r="U235"/>
  <c r="CD234"/>
  <c r="CE234" s="1"/>
  <c r="CB234"/>
  <c r="CC234" s="1"/>
  <c r="BZ234"/>
  <c r="U234"/>
  <c r="CD233"/>
  <c r="CE233" s="1"/>
  <c r="CB233"/>
  <c r="CC233" s="1"/>
  <c r="BZ233"/>
  <c r="CA233" s="1"/>
  <c r="U233"/>
  <c r="CD232"/>
  <c r="CE232" s="1"/>
  <c r="CB232"/>
  <c r="CC232" s="1"/>
  <c r="BZ232"/>
  <c r="U232"/>
  <c r="CD229"/>
  <c r="CE229" s="1"/>
  <c r="CB229"/>
  <c r="CC229" s="1"/>
  <c r="BZ229"/>
  <c r="CA229" s="1"/>
  <c r="U229"/>
  <c r="CD228"/>
  <c r="CE228" s="1"/>
  <c r="CB228"/>
  <c r="CC228" s="1"/>
  <c r="BZ228"/>
  <c r="U226"/>
  <c r="U225"/>
  <c r="U224"/>
  <c r="CD223"/>
  <c r="CE223" s="1"/>
  <c r="CB223"/>
  <c r="CC223" s="1"/>
  <c r="BZ223"/>
  <c r="CA223" s="1"/>
  <c r="U223"/>
  <c r="U222"/>
  <c r="CD219"/>
  <c r="CE219" s="1"/>
  <c r="CB219"/>
  <c r="CC219" s="1"/>
  <c r="BZ219"/>
  <c r="CA219" s="1"/>
  <c r="U219"/>
  <c r="U218"/>
  <c r="CD217"/>
  <c r="CE217" s="1"/>
  <c r="CB217"/>
  <c r="CC217" s="1"/>
  <c r="BZ217"/>
  <c r="CA217" s="1"/>
  <c r="U217"/>
  <c r="U216"/>
  <c r="CD215"/>
  <c r="CE215" s="1"/>
  <c r="CB215"/>
  <c r="CC215" s="1"/>
  <c r="BZ215"/>
  <c r="CA215" s="1"/>
  <c r="U215"/>
  <c r="U214"/>
  <c r="CD213"/>
  <c r="CE213" s="1"/>
  <c r="CB213"/>
  <c r="CC213" s="1"/>
  <c r="BZ213"/>
  <c r="CA213" s="1"/>
  <c r="U213"/>
  <c r="CD212"/>
  <c r="CE212" s="1"/>
  <c r="CB212"/>
  <c r="CC212" s="1"/>
  <c r="BZ212"/>
  <c r="U212"/>
  <c r="CD211"/>
  <c r="CE211" s="1"/>
  <c r="CB211"/>
  <c r="CC211" s="1"/>
  <c r="BZ211"/>
  <c r="CA211" s="1"/>
  <c r="U211"/>
  <c r="CD210"/>
  <c r="CE210" s="1"/>
  <c r="CB210"/>
  <c r="CC210" s="1"/>
  <c r="BZ210"/>
  <c r="CD208"/>
  <c r="CE208" s="1"/>
  <c r="CB208"/>
  <c r="CC208" s="1"/>
  <c r="BZ208"/>
  <c r="U208"/>
  <c r="CD204"/>
  <c r="CE204" s="1"/>
  <c r="CB204"/>
  <c r="CC204" s="1"/>
  <c r="BZ204"/>
  <c r="CA204" s="1"/>
  <c r="U204"/>
  <c r="U203"/>
  <c r="U202"/>
  <c r="CD201"/>
  <c r="CE201" s="1"/>
  <c r="CB201"/>
  <c r="CC201" s="1"/>
  <c r="BZ201"/>
  <c r="U201"/>
  <c r="CD200"/>
  <c r="CE200" s="1"/>
  <c r="CB200"/>
  <c r="CC200" s="1"/>
  <c r="BZ200"/>
  <c r="CA200" s="1"/>
  <c r="U200"/>
  <c r="CD198"/>
  <c r="CE198" s="1"/>
  <c r="CB198"/>
  <c r="CC198" s="1"/>
  <c r="BZ198"/>
  <c r="U198"/>
  <c r="CD197"/>
  <c r="CE197" s="1"/>
  <c r="CB197"/>
  <c r="CC197" s="1"/>
  <c r="BZ197"/>
  <c r="CA197" s="1"/>
  <c r="U197"/>
  <c r="CD196"/>
  <c r="CE196" s="1"/>
  <c r="CB196"/>
  <c r="CC196" s="1"/>
  <c r="BZ196"/>
  <c r="U196"/>
  <c r="CD192"/>
  <c r="CE192" s="1"/>
  <c r="CB192"/>
  <c r="CC192" s="1"/>
  <c r="BZ192"/>
  <c r="CA192" s="1"/>
  <c r="U192"/>
  <c r="CD190"/>
  <c r="CE190" s="1"/>
  <c r="CB190"/>
  <c r="CC190" s="1"/>
  <c r="BZ190"/>
  <c r="U190"/>
  <c r="CD188"/>
  <c r="CE188" s="1"/>
  <c r="CB188"/>
  <c r="CC188" s="1"/>
  <c r="BZ188"/>
  <c r="CA188" s="1"/>
  <c r="U188"/>
  <c r="CD187"/>
  <c r="CE187" s="1"/>
  <c r="CB187"/>
  <c r="CC187" s="1"/>
  <c r="BZ187"/>
  <c r="U187"/>
  <c r="CD183"/>
  <c r="CE183" s="1"/>
  <c r="CB183"/>
  <c r="CC183" s="1"/>
  <c r="BZ183"/>
  <c r="CA183" s="1"/>
  <c r="U183"/>
  <c r="CD182"/>
  <c r="CE182" s="1"/>
  <c r="CB182"/>
  <c r="CC182" s="1"/>
  <c r="BZ182"/>
  <c r="U182"/>
  <c r="CD181"/>
  <c r="CE181" s="1"/>
  <c r="CB181"/>
  <c r="CC181" s="1"/>
  <c r="BZ181"/>
  <c r="CA181" s="1"/>
  <c r="U181"/>
  <c r="U180"/>
  <c r="CD179"/>
  <c r="CE179" s="1"/>
  <c r="CB179"/>
  <c r="CC179" s="1"/>
  <c r="BZ179"/>
  <c r="CA179" s="1"/>
  <c r="U179"/>
  <c r="CD178"/>
  <c r="CE178" s="1"/>
  <c r="CB178"/>
  <c r="CC178" s="1"/>
  <c r="BZ178"/>
  <c r="CF178" s="1"/>
  <c r="CG178" s="1"/>
  <c r="U178"/>
  <c r="CD177"/>
  <c r="CE177" s="1"/>
  <c r="CB177"/>
  <c r="CC177" s="1"/>
  <c r="BZ177"/>
  <c r="CA177" s="1"/>
  <c r="U176"/>
  <c r="U175"/>
  <c r="CD174"/>
  <c r="CE174" s="1"/>
  <c r="CB174"/>
  <c r="CC174" s="1"/>
  <c r="BZ174"/>
  <c r="CA174" s="1"/>
  <c r="U174"/>
  <c r="U172"/>
  <c r="U171"/>
  <c r="U170"/>
  <c r="U169"/>
  <c r="CD168"/>
  <c r="CE168" s="1"/>
  <c r="CB168"/>
  <c r="CC168" s="1"/>
  <c r="BZ168"/>
  <c r="U168"/>
  <c r="CD167"/>
  <c r="CE167" s="1"/>
  <c r="CB167"/>
  <c r="CC167" s="1"/>
  <c r="BZ167"/>
  <c r="CA167" s="1"/>
  <c r="U167"/>
  <c r="CD165"/>
  <c r="CE165" s="1"/>
  <c r="CB165"/>
  <c r="CC165" s="1"/>
  <c r="BZ165"/>
  <c r="U165"/>
  <c r="CD164"/>
  <c r="CE164" s="1"/>
  <c r="CB164"/>
  <c r="CC164" s="1"/>
  <c r="BZ164"/>
  <c r="CA164" s="1"/>
  <c r="U164"/>
  <c r="CD163"/>
  <c r="CE163" s="1"/>
  <c r="CB163"/>
  <c r="CC163" s="1"/>
  <c r="BZ163"/>
  <c r="U163"/>
  <c r="CD162"/>
  <c r="CE162" s="1"/>
  <c r="CB162"/>
  <c r="CC162" s="1"/>
  <c r="BZ162"/>
  <c r="CA162" s="1"/>
  <c r="CD160"/>
  <c r="CE160" s="1"/>
  <c r="CB160"/>
  <c r="CC160" s="1"/>
  <c r="BZ160"/>
  <c r="CA160" s="1"/>
  <c r="U160"/>
  <c r="U159"/>
  <c r="U158"/>
  <c r="U157"/>
  <c r="CD156"/>
  <c r="CE156" s="1"/>
  <c r="CB156"/>
  <c r="CC156" s="1"/>
  <c r="BZ156"/>
  <c r="CA156" s="1"/>
  <c r="U156"/>
  <c r="U155"/>
  <c r="U154"/>
  <c r="CD153"/>
  <c r="CE153" s="1"/>
  <c r="CB153"/>
  <c r="CC153" s="1"/>
  <c r="BZ153"/>
  <c r="U153"/>
  <c r="U151"/>
  <c r="U150"/>
  <c r="CD149"/>
  <c r="CE149" s="1"/>
  <c r="CB149"/>
  <c r="CC149" s="1"/>
  <c r="BZ149"/>
  <c r="CA149" s="1"/>
  <c r="U149"/>
  <c r="U148"/>
  <c r="U147"/>
  <c r="CD146"/>
  <c r="CE146" s="1"/>
  <c r="CB146"/>
  <c r="CC146" s="1"/>
  <c r="BZ146"/>
  <c r="U146"/>
  <c r="U144"/>
  <c r="CD143"/>
  <c r="CE143" s="1"/>
  <c r="CB143"/>
  <c r="CC143" s="1"/>
  <c r="BZ143"/>
  <c r="U143"/>
  <c r="CD142"/>
  <c r="CE142" s="1"/>
  <c r="CB142"/>
  <c r="CC142" s="1"/>
  <c r="BZ142"/>
  <c r="CA142" s="1"/>
  <c r="U142"/>
  <c r="CD141"/>
  <c r="CE141" s="1"/>
  <c r="CB141"/>
  <c r="CC141" s="1"/>
  <c r="BZ141"/>
  <c r="U141"/>
  <c r="CD140"/>
  <c r="CE140" s="1"/>
  <c r="CB140"/>
  <c r="CC140" s="1"/>
  <c r="BZ140"/>
  <c r="CA140" s="1"/>
  <c r="CD139"/>
  <c r="CE139" s="1"/>
  <c r="CB139"/>
  <c r="CC139" s="1"/>
  <c r="BZ139"/>
  <c r="CA139" s="1"/>
  <c r="U139"/>
  <c r="CD137"/>
  <c r="CE137" s="1"/>
  <c r="CB137"/>
  <c r="CC137" s="1"/>
  <c r="BZ137"/>
  <c r="U137"/>
  <c r="CD136"/>
  <c r="CE136" s="1"/>
  <c r="CB136"/>
  <c r="CC136" s="1"/>
  <c r="BZ136"/>
  <c r="CA136" s="1"/>
  <c r="U136"/>
  <c r="CD135"/>
  <c r="CE135" s="1"/>
  <c r="CB135"/>
  <c r="CC135" s="1"/>
  <c r="BZ135"/>
  <c r="U135"/>
  <c r="CD134"/>
  <c r="CE134" s="1"/>
  <c r="CB134"/>
  <c r="CC134" s="1"/>
  <c r="BZ134"/>
  <c r="CA134" s="1"/>
  <c r="U134"/>
  <c r="CD133"/>
  <c r="CE133" s="1"/>
  <c r="CB133"/>
  <c r="CC133" s="1"/>
  <c r="BZ133"/>
  <c r="U133"/>
  <c r="CD130"/>
  <c r="CE130" s="1"/>
  <c r="CB130"/>
  <c r="CC130" s="1"/>
  <c r="BZ130"/>
  <c r="CA130" s="1"/>
  <c r="U130"/>
  <c r="CD129"/>
  <c r="CE129" s="1"/>
  <c r="CB129"/>
  <c r="CC129" s="1"/>
  <c r="BZ129"/>
  <c r="U129"/>
  <c r="CD127"/>
  <c r="CE127" s="1"/>
  <c r="CB127"/>
  <c r="CC127" s="1"/>
  <c r="BZ127"/>
  <c r="CA127" s="1"/>
  <c r="U127"/>
  <c r="U125"/>
  <c r="CD124"/>
  <c r="CE124" s="1"/>
  <c r="CB124"/>
  <c r="CC124" s="1"/>
  <c r="BZ124"/>
  <c r="CA124" s="1"/>
  <c r="U124"/>
  <c r="CD123"/>
  <c r="CE123" s="1"/>
  <c r="CB123"/>
  <c r="CC123" s="1"/>
  <c r="BZ123"/>
  <c r="U123"/>
  <c r="CD122"/>
  <c r="CE122" s="1"/>
  <c r="CB122"/>
  <c r="CC122" s="1"/>
  <c r="BZ122"/>
  <c r="CA122" s="1"/>
  <c r="U122"/>
  <c r="CD121"/>
  <c r="CE121" s="1"/>
  <c r="CB121"/>
  <c r="CC121" s="1"/>
  <c r="BZ121"/>
  <c r="U121"/>
  <c r="CD120"/>
  <c r="CE120" s="1"/>
  <c r="CB120"/>
  <c r="CC120" s="1"/>
  <c r="BZ120"/>
  <c r="CA120" s="1"/>
  <c r="U120"/>
  <c r="CD118"/>
  <c r="CE118" s="1"/>
  <c r="CB118"/>
  <c r="CC118" s="1"/>
  <c r="BZ118"/>
  <c r="U118"/>
  <c r="U117"/>
  <c r="CD116"/>
  <c r="CE116" s="1"/>
  <c r="CB116"/>
  <c r="CC116" s="1"/>
  <c r="BZ116"/>
  <c r="U116"/>
  <c r="CD115"/>
  <c r="CE115" s="1"/>
  <c r="CB115"/>
  <c r="CC115" s="1"/>
  <c r="BZ115"/>
  <c r="CA115" s="1"/>
  <c r="U115"/>
  <c r="CD114"/>
  <c r="CE114" s="1"/>
  <c r="CB114"/>
  <c r="CC114" s="1"/>
  <c r="BZ114"/>
  <c r="U114"/>
  <c r="CD113"/>
  <c r="CE113" s="1"/>
  <c r="CB113"/>
  <c r="CC113" s="1"/>
  <c r="BZ113"/>
  <c r="CA113" s="1"/>
  <c r="U113"/>
  <c r="CD111"/>
  <c r="CE111" s="1"/>
  <c r="CB111"/>
  <c r="CC111" s="1"/>
  <c r="BZ111"/>
  <c r="U111"/>
  <c r="CD109"/>
  <c r="CE109" s="1"/>
  <c r="CB109"/>
  <c r="CC109" s="1"/>
  <c r="BZ109"/>
  <c r="CA109" s="1"/>
  <c r="U109"/>
  <c r="CD107"/>
  <c r="CE107" s="1"/>
  <c r="CB107"/>
  <c r="CC107" s="1"/>
  <c r="BZ107"/>
  <c r="U107"/>
  <c r="U105"/>
  <c r="U103"/>
  <c r="CD102"/>
  <c r="CE102" s="1"/>
  <c r="CB102"/>
  <c r="CC102" s="1"/>
  <c r="BZ102"/>
  <c r="CA102" s="1"/>
  <c r="U102"/>
  <c r="CD99"/>
  <c r="CE99" s="1"/>
  <c r="CB99"/>
  <c r="CC99" s="1"/>
  <c r="BZ99"/>
  <c r="U99"/>
  <c r="CD98"/>
  <c r="CE98" s="1"/>
  <c r="CB98"/>
  <c r="CC98" s="1"/>
  <c r="BZ98"/>
  <c r="CA98" s="1"/>
  <c r="U98"/>
  <c r="U95"/>
  <c r="CD94"/>
  <c r="CE94" s="1"/>
  <c r="CB94"/>
  <c r="CC94" s="1"/>
  <c r="BZ94"/>
  <c r="CA94" s="1"/>
  <c r="U94"/>
  <c r="CD93"/>
  <c r="CE93" s="1"/>
  <c r="CB93"/>
  <c r="CC93" s="1"/>
  <c r="BZ93"/>
  <c r="U93"/>
  <c r="CD92"/>
  <c r="CE92" s="1"/>
  <c r="CB92"/>
  <c r="CC92" s="1"/>
  <c r="BZ92"/>
  <c r="CA92" s="1"/>
  <c r="U92"/>
  <c r="U91"/>
  <c r="CD90"/>
  <c r="CB90"/>
  <c r="BZ90"/>
  <c r="U90"/>
  <c r="CD87"/>
  <c r="CE87" s="1"/>
  <c r="CB87"/>
  <c r="CC87" s="1"/>
  <c r="BZ87"/>
  <c r="U87"/>
  <c r="CD86"/>
  <c r="CE86" s="1"/>
  <c r="CB86"/>
  <c r="CC86" s="1"/>
  <c r="BZ86"/>
  <c r="CA86" s="1"/>
  <c r="U86"/>
  <c r="CD85"/>
  <c r="CE85" s="1"/>
  <c r="CB85"/>
  <c r="CC85" s="1"/>
  <c r="BZ85"/>
  <c r="U84"/>
  <c r="CD83"/>
  <c r="CE83" s="1"/>
  <c r="CB83"/>
  <c r="CC83" s="1"/>
  <c r="BZ83"/>
  <c r="CA83" s="1"/>
  <c r="U83"/>
  <c r="CD82"/>
  <c r="CE82" s="1"/>
  <c r="CB82"/>
  <c r="CC82" s="1"/>
  <c r="BZ82"/>
  <c r="U82"/>
  <c r="CD81"/>
  <c r="CE81" s="1"/>
  <c r="CB81"/>
  <c r="CC81" s="1"/>
  <c r="BZ81"/>
  <c r="CA81" s="1"/>
  <c r="U81"/>
  <c r="CD80"/>
  <c r="CE80" s="1"/>
  <c r="CB80"/>
  <c r="CC80" s="1"/>
  <c r="BZ80"/>
  <c r="U80"/>
  <c r="U79"/>
  <c r="CD78"/>
  <c r="CE78" s="1"/>
  <c r="CB78"/>
  <c r="CC78" s="1"/>
  <c r="BZ78"/>
  <c r="U78"/>
  <c r="CD77"/>
  <c r="CE77" s="1"/>
  <c r="CB77"/>
  <c r="CC77" s="1"/>
  <c r="BZ77"/>
  <c r="CA77" s="1"/>
  <c r="U77"/>
  <c r="CD76"/>
  <c r="CE76" s="1"/>
  <c r="CB76"/>
  <c r="CC76" s="1"/>
  <c r="BZ76"/>
  <c r="U76"/>
  <c r="CD74"/>
  <c r="CE74" s="1"/>
  <c r="CB74"/>
  <c r="CC74" s="1"/>
  <c r="BZ74"/>
  <c r="CA74" s="1"/>
  <c r="U74"/>
  <c r="CD73"/>
  <c r="CE73" s="1"/>
  <c r="CB73"/>
  <c r="CC73" s="1"/>
  <c r="BZ73"/>
  <c r="U73"/>
  <c r="CD72"/>
  <c r="CE72" s="1"/>
  <c r="CB72"/>
  <c r="CC72" s="1"/>
  <c r="BZ72"/>
  <c r="CA72" s="1"/>
  <c r="U72"/>
  <c r="CD71"/>
  <c r="CE71" s="1"/>
  <c r="CB71"/>
  <c r="CC71" s="1"/>
  <c r="BZ71"/>
  <c r="U71"/>
  <c r="CD70"/>
  <c r="CE70" s="1"/>
  <c r="CB70"/>
  <c r="CC70" s="1"/>
  <c r="BZ70"/>
  <c r="CA70" s="1"/>
  <c r="U70"/>
  <c r="CD67"/>
  <c r="CE67" s="1"/>
  <c r="CB67"/>
  <c r="CC67" s="1"/>
  <c r="BZ67"/>
  <c r="U67"/>
  <c r="CD66"/>
  <c r="CE66" s="1"/>
  <c r="CB66"/>
  <c r="CC66" s="1"/>
  <c r="BZ66"/>
  <c r="CA66" s="1"/>
  <c r="U65"/>
  <c r="CD64"/>
  <c r="CE64" s="1"/>
  <c r="CB64"/>
  <c r="CC64" s="1"/>
  <c r="BZ64"/>
  <c r="U64"/>
  <c r="U63"/>
  <c r="U62"/>
  <c r="CD61"/>
  <c r="CE61" s="1"/>
  <c r="CB61"/>
  <c r="CC61" s="1"/>
  <c r="BZ61"/>
  <c r="CA61" s="1"/>
  <c r="U61"/>
  <c r="CD60"/>
  <c r="CE60" s="1"/>
  <c r="CB60"/>
  <c r="CC60" s="1"/>
  <c r="BZ60"/>
  <c r="CD59"/>
  <c r="CE59" s="1"/>
  <c r="CB59"/>
  <c r="CC59" s="1"/>
  <c r="BZ59"/>
  <c r="CD57"/>
  <c r="CE57" s="1"/>
  <c r="CB57"/>
  <c r="CC57" s="1"/>
  <c r="BZ57"/>
  <c r="U57"/>
  <c r="CD56"/>
  <c r="CE56" s="1"/>
  <c r="CB56"/>
  <c r="CC56" s="1"/>
  <c r="BZ56"/>
  <c r="CA56" s="1"/>
  <c r="U56"/>
  <c r="CD55"/>
  <c r="CE55" s="1"/>
  <c r="CB55"/>
  <c r="CC55" s="1"/>
  <c r="BZ55"/>
  <c r="U55"/>
  <c r="U54"/>
  <c r="CD53"/>
  <c r="CE53" s="1"/>
  <c r="CB53"/>
  <c r="CC53" s="1"/>
  <c r="BZ53"/>
  <c r="U53"/>
  <c r="U51"/>
  <c r="CD50"/>
  <c r="CE50" s="1"/>
  <c r="CB50"/>
  <c r="CC50" s="1"/>
  <c r="BZ50"/>
  <c r="U50"/>
  <c r="CD48"/>
  <c r="CE48" s="1"/>
  <c r="CB48"/>
  <c r="CC48" s="1"/>
  <c r="BZ48"/>
  <c r="CA48" s="1"/>
  <c r="U48"/>
  <c r="BZ47"/>
  <c r="CD46"/>
  <c r="CE46" s="1"/>
  <c r="CB46"/>
  <c r="CC46" s="1"/>
  <c r="BZ46"/>
  <c r="CA46" s="1"/>
  <c r="U46"/>
  <c r="U45"/>
  <c r="CD44"/>
  <c r="CE44" s="1"/>
  <c r="CB44"/>
  <c r="CC44" s="1"/>
  <c r="BZ44"/>
  <c r="CA44" s="1"/>
  <c r="U44"/>
  <c r="CD43"/>
  <c r="CE43" s="1"/>
  <c r="CB43"/>
  <c r="CC43" s="1"/>
  <c r="BZ43"/>
  <c r="U43"/>
  <c r="CD42"/>
  <c r="CE42" s="1"/>
  <c r="CB42"/>
  <c r="CC42" s="1"/>
  <c r="BZ42"/>
  <c r="CA42" s="1"/>
  <c r="U42"/>
  <c r="CD41"/>
  <c r="CE41" s="1"/>
  <c r="CB41"/>
  <c r="CC41" s="1"/>
  <c r="BZ41"/>
  <c r="U41"/>
  <c r="CD40"/>
  <c r="CE40" s="1"/>
  <c r="CB40"/>
  <c r="CC40" s="1"/>
  <c r="BZ40"/>
  <c r="CA40" s="1"/>
  <c r="U40"/>
  <c r="BZ39"/>
  <c r="U38"/>
  <c r="CD37"/>
  <c r="CE37" s="1"/>
  <c r="CB37"/>
  <c r="CC37" s="1"/>
  <c r="BZ37"/>
  <c r="U37"/>
  <c r="CD36"/>
  <c r="CE36" s="1"/>
  <c r="CB36"/>
  <c r="CC36" s="1"/>
  <c r="BZ36"/>
  <c r="CA36" s="1"/>
  <c r="U36"/>
  <c r="BZ35"/>
  <c r="CD34"/>
  <c r="CE34" s="1"/>
  <c r="CB34"/>
  <c r="CC34" s="1"/>
  <c r="BZ34"/>
  <c r="CA34" s="1"/>
  <c r="U34"/>
  <c r="U33"/>
  <c r="CD32"/>
  <c r="CE32" s="1"/>
  <c r="CB32"/>
  <c r="CC32" s="1"/>
  <c r="BZ32"/>
  <c r="CA32" s="1"/>
  <c r="U32"/>
  <c r="CD31"/>
  <c r="CE31" s="1"/>
  <c r="CB31"/>
  <c r="CC31" s="1"/>
  <c r="BZ31"/>
  <c r="CF31" s="1"/>
  <c r="CG31" s="1"/>
  <c r="U31"/>
  <c r="BZ30"/>
  <c r="U29"/>
  <c r="CD28"/>
  <c r="CE28" s="1"/>
  <c r="CB28"/>
  <c r="CC28" s="1"/>
  <c r="BZ28"/>
  <c r="CA28" s="1"/>
  <c r="U28"/>
  <c r="CD26"/>
  <c r="CE26" s="1"/>
  <c r="CB26"/>
  <c r="CC26" s="1"/>
  <c r="BZ26"/>
  <c r="U26"/>
  <c r="CD25"/>
  <c r="CE25" s="1"/>
  <c r="CB25"/>
  <c r="CC25" s="1"/>
  <c r="BZ25"/>
  <c r="CA25" s="1"/>
  <c r="U25"/>
  <c r="CD24"/>
  <c r="CE24" s="1"/>
  <c r="CB24"/>
  <c r="CC24" s="1"/>
  <c r="BZ24"/>
  <c r="U24"/>
  <c r="BZ23"/>
  <c r="BZ22"/>
  <c r="U21"/>
  <c r="U20"/>
  <c r="U19"/>
  <c r="CD17"/>
  <c r="CE17" s="1"/>
  <c r="CB17"/>
  <c r="CC17" s="1"/>
  <c r="BZ17"/>
  <c r="U17"/>
  <c r="U16"/>
  <c r="CD15"/>
  <c r="CE15" s="1"/>
  <c r="CB15"/>
  <c r="CC15" s="1"/>
  <c r="BZ15"/>
  <c r="U15"/>
  <c r="CD14"/>
  <c r="CE14" s="1"/>
  <c r="CB14"/>
  <c r="CC14" s="1"/>
  <c r="BZ14"/>
  <c r="CA14" s="1"/>
  <c r="U14"/>
  <c r="CD13"/>
  <c r="CE13" s="1"/>
  <c r="CB13"/>
  <c r="CC13" s="1"/>
  <c r="BZ13"/>
  <c r="U13"/>
  <c r="CD12"/>
  <c r="CE12" s="1"/>
  <c r="CB12"/>
  <c r="CC12" s="1"/>
  <c r="BZ12"/>
  <c r="CA12" s="1"/>
  <c r="U12"/>
  <c r="BF8"/>
  <c r="BG8" s="1"/>
  <c r="BH8" s="1"/>
  <c r="BI8" s="1"/>
  <c r="BJ8" s="1"/>
  <c r="BK8" s="1"/>
  <c r="BL8" s="1"/>
  <c r="BM8" s="1"/>
  <c r="BN8" s="1"/>
  <c r="BO8" s="1"/>
  <c r="BP8" s="1"/>
  <c r="BQ8" s="1"/>
  <c r="BR8" s="1"/>
  <c r="BS8" s="1"/>
  <c r="BT8" s="1"/>
  <c r="BU8" s="1"/>
  <c r="BV8" s="1"/>
  <c r="BW8" s="1"/>
  <c r="BX8" s="1"/>
  <c r="BY8" s="1"/>
  <c r="BD6"/>
  <c r="BB6"/>
  <c r="BA6"/>
  <c r="AZ6"/>
  <c r="AY6"/>
  <c r="AX6"/>
  <c r="AW6"/>
  <c r="AV6"/>
  <c r="AU6"/>
  <c r="AT6"/>
  <c r="AS6"/>
  <c r="AR6"/>
  <c r="AQ6"/>
  <c r="AP6"/>
  <c r="AO6"/>
  <c r="AN6"/>
  <c r="AM6"/>
  <c r="AL6"/>
  <c r="AK6"/>
  <c r="AJ6"/>
  <c r="AI6"/>
  <c r="AH6"/>
  <c r="AG6"/>
  <c r="AF6"/>
  <c r="AE6"/>
  <c r="AD6"/>
  <c r="AC6"/>
  <c r="AB6"/>
  <c r="AA6"/>
  <c r="Z6"/>
  <c r="Y6"/>
  <c r="X6"/>
  <c r="T6"/>
  <c r="S6"/>
  <c r="R6"/>
  <c r="Q6"/>
  <c r="P6"/>
  <c r="O6"/>
  <c r="N6"/>
  <c r="M6"/>
  <c r="L6"/>
  <c r="K6"/>
  <c r="J6"/>
  <c r="BF8" i="41"/>
  <c r="BG8" s="1"/>
  <c r="BH8" s="1"/>
  <c r="BI8" s="1"/>
  <c r="BJ8" s="1"/>
  <c r="BK8" s="1"/>
  <c r="BL8" s="1"/>
  <c r="BM8" s="1"/>
  <c r="BN8" s="1"/>
  <c r="BO8" s="1"/>
  <c r="BP8" s="1"/>
  <c r="BQ8" s="1"/>
  <c r="BR8" s="1"/>
  <c r="BS8" s="1"/>
  <c r="BT8" s="1"/>
  <c r="BU8" s="1"/>
  <c r="BV8" s="1"/>
  <c r="BW8" s="1"/>
  <c r="BX8" s="1"/>
  <c r="BY8" s="1"/>
  <c r="AU270"/>
  <c r="AV270"/>
  <c r="AU269"/>
  <c r="AV269"/>
  <c r="AU268"/>
  <c r="AV268"/>
  <c r="AU267"/>
  <c r="AV267"/>
  <c r="AW267"/>
  <c r="AU266"/>
  <c r="AV266"/>
  <c r="AW266"/>
  <c r="AU265"/>
  <c r="AV265"/>
  <c r="AW265"/>
  <c r="AU264"/>
  <c r="AV264"/>
  <c r="AU275"/>
  <c r="AV275"/>
  <c r="AW275"/>
  <c r="AU273"/>
  <c r="AV273"/>
  <c r="AW273"/>
  <c r="AU272"/>
  <c r="AV272"/>
  <c r="CF78" i="43" l="1"/>
  <c r="CG78" s="1"/>
  <c r="CF212"/>
  <c r="CG212" s="1"/>
  <c r="CF80"/>
  <c r="CG80" s="1"/>
  <c r="CA78"/>
  <c r="CA80"/>
  <c r="CF81"/>
  <c r="CG81" s="1"/>
  <c r="CF82"/>
  <c r="CG82" s="1"/>
  <c r="CF85"/>
  <c r="CG85" s="1"/>
  <c r="CF107"/>
  <c r="CG107" s="1"/>
  <c r="CF137"/>
  <c r="CG137" s="1"/>
  <c r="CF153"/>
  <c r="CG153" s="1"/>
  <c r="CF201"/>
  <c r="CG201" s="1"/>
  <c r="CF13"/>
  <c r="CG13" s="1"/>
  <c r="CF26"/>
  <c r="CG26" s="1"/>
  <c r="CF43"/>
  <c r="CG43" s="1"/>
  <c r="CF141"/>
  <c r="CG141" s="1"/>
  <c r="CA201"/>
  <c r="CF204"/>
  <c r="CG204" s="1"/>
  <c r="CF208"/>
  <c r="CG208" s="1"/>
  <c r="CA212"/>
  <c r="CF213"/>
  <c r="CF217"/>
  <c r="CG217" s="1"/>
  <c r="CF223"/>
  <c r="CF228"/>
  <c r="CG228" s="1"/>
  <c r="CF232"/>
  <c r="CG232" s="1"/>
  <c r="CF236"/>
  <c r="CG236" s="1"/>
  <c r="CA43"/>
  <c r="CF44"/>
  <c r="CG44" s="1"/>
  <c r="CF48"/>
  <c r="CG48" s="1"/>
  <c r="CF50"/>
  <c r="CG50" s="1"/>
  <c r="CF55"/>
  <c r="CG55" s="1"/>
  <c r="CF57"/>
  <c r="CG57" s="1"/>
  <c r="CF60"/>
  <c r="CG60" s="1"/>
  <c r="CF67"/>
  <c r="CG67" s="1"/>
  <c r="CF118"/>
  <c r="CG118" s="1"/>
  <c r="CF121"/>
  <c r="CG121" s="1"/>
  <c r="CA137"/>
  <c r="CF139"/>
  <c r="CG139" s="1"/>
  <c r="CA141"/>
  <c r="CF142"/>
  <c r="CG142" s="1"/>
  <c r="CF143"/>
  <c r="CG143" s="1"/>
  <c r="CA153"/>
  <c r="CF156"/>
  <c r="CG156" s="1"/>
  <c r="CF162"/>
  <c r="CG162" s="1"/>
  <c r="CF163"/>
  <c r="CG163" s="1"/>
  <c r="CF165"/>
  <c r="CG165" s="1"/>
  <c r="CF187"/>
  <c r="CG187" s="1"/>
  <c r="CF249"/>
  <c r="CG249" s="1"/>
  <c r="CB307" i="44"/>
  <c r="CB308" s="1"/>
  <c r="BZ307"/>
  <c r="BZ308" s="1"/>
  <c r="BX307"/>
  <c r="BX308" s="1"/>
  <c r="BV307"/>
  <c r="BV308" s="1"/>
  <c r="BT307"/>
  <c r="BT308" s="1"/>
  <c r="BR307"/>
  <c r="BR308" s="1"/>
  <c r="BP307"/>
  <c r="BP308" s="1"/>
  <c r="BN307"/>
  <c r="BN308" s="1"/>
  <c r="BL307"/>
  <c r="BL308" s="1"/>
  <c r="BJ307"/>
  <c r="BJ308" s="1"/>
  <c r="BH307"/>
  <c r="BH308" s="1"/>
  <c r="CA347"/>
  <c r="CA348" s="1"/>
  <c r="BY347"/>
  <c r="BY348" s="1"/>
  <c r="BW347"/>
  <c r="BW348" s="1"/>
  <c r="BG337"/>
  <c r="BG338" s="1"/>
  <c r="BI337"/>
  <c r="BI338" s="1"/>
  <c r="BK337"/>
  <c r="BK338" s="1"/>
  <c r="BM337"/>
  <c r="BM338" s="1"/>
  <c r="BO337"/>
  <c r="BO338" s="1"/>
  <c r="BT357"/>
  <c r="BT358" s="1"/>
  <c r="BS357"/>
  <c r="BS358" s="1"/>
  <c r="BU357"/>
  <c r="BU358" s="1"/>
  <c r="BF337"/>
  <c r="BF338" s="1"/>
  <c r="BH337"/>
  <c r="BH338" s="1"/>
  <c r="BJ337"/>
  <c r="BJ338" s="1"/>
  <c r="BL337"/>
  <c r="BL338" s="1"/>
  <c r="BN337"/>
  <c r="BN338" s="1"/>
  <c r="BF354"/>
  <c r="BH354"/>
  <c r="BJ354"/>
  <c r="BL354"/>
  <c r="BN354"/>
  <c r="BF342"/>
  <c r="BF343" s="1"/>
  <c r="BH342"/>
  <c r="BH343" s="1"/>
  <c r="BJ342"/>
  <c r="BJ343" s="1"/>
  <c r="BL342"/>
  <c r="BL343" s="1"/>
  <c r="BN342"/>
  <c r="BN343" s="1"/>
  <c r="BR342"/>
  <c r="BR343" s="1"/>
  <c r="BT342"/>
  <c r="BT343" s="1"/>
  <c r="BG347"/>
  <c r="BG348" s="1"/>
  <c r="BI347"/>
  <c r="BI348" s="1"/>
  <c r="BK347"/>
  <c r="BK348" s="1"/>
  <c r="BM347"/>
  <c r="BM348" s="1"/>
  <c r="BO347"/>
  <c r="BO348" s="1"/>
  <c r="BQ347"/>
  <c r="BQ348" s="1"/>
  <c r="BS347"/>
  <c r="BS348" s="1"/>
  <c r="BU347"/>
  <c r="BU348" s="1"/>
  <c r="BT322"/>
  <c r="BT323" s="1"/>
  <c r="BR322"/>
  <c r="BR323" s="1"/>
  <c r="BP322"/>
  <c r="BP323" s="1"/>
  <c r="BN322"/>
  <c r="BN323" s="1"/>
  <c r="BL322"/>
  <c r="BL323" s="1"/>
  <c r="CC307"/>
  <c r="CC308" s="1"/>
  <c r="CA307"/>
  <c r="CA308" s="1"/>
  <c r="BY307"/>
  <c r="BY308" s="1"/>
  <c r="BW307"/>
  <c r="BW308" s="1"/>
  <c r="BU307"/>
  <c r="BU308" s="1"/>
  <c r="BS307"/>
  <c r="BS308" s="1"/>
  <c r="BQ307"/>
  <c r="BQ308" s="1"/>
  <c r="BO307"/>
  <c r="BO308" s="1"/>
  <c r="BM307"/>
  <c r="BM308" s="1"/>
  <c r="BK307"/>
  <c r="BK308" s="1"/>
  <c r="BI307"/>
  <c r="BI308" s="1"/>
  <c r="BG307"/>
  <c r="BG308" s="1"/>
  <c r="BK332"/>
  <c r="BK333" s="1"/>
  <c r="BM332"/>
  <c r="BM333" s="1"/>
  <c r="BG342"/>
  <c r="BG343" s="1"/>
  <c r="BI342"/>
  <c r="BI343" s="1"/>
  <c r="BK342"/>
  <c r="BK343" s="1"/>
  <c r="BM342"/>
  <c r="BM343" s="1"/>
  <c r="BF347"/>
  <c r="BF348" s="1"/>
  <c r="BH347"/>
  <c r="BH348" s="1"/>
  <c r="BJ347"/>
  <c r="BJ348" s="1"/>
  <c r="BL347"/>
  <c r="BL348" s="1"/>
  <c r="BN347"/>
  <c r="BN348" s="1"/>
  <c r="BP347"/>
  <c r="BP348" s="1"/>
  <c r="BR347"/>
  <c r="BR348" s="1"/>
  <c r="BT347"/>
  <c r="BT348" s="1"/>
  <c r="CB282"/>
  <c r="CB283" s="1"/>
  <c r="BZ282"/>
  <c r="BZ283" s="1"/>
  <c r="BX282"/>
  <c r="BX283" s="1"/>
  <c r="CB287"/>
  <c r="CB288" s="1"/>
  <c r="BZ287"/>
  <c r="BZ288" s="1"/>
  <c r="BX287"/>
  <c r="BX288" s="1"/>
  <c r="CB292"/>
  <c r="CB293" s="1"/>
  <c r="BZ292"/>
  <c r="BZ293" s="1"/>
  <c r="BX292"/>
  <c r="BX293" s="1"/>
  <c r="BU322"/>
  <c r="BU323" s="1"/>
  <c r="BO322"/>
  <c r="BO323" s="1"/>
  <c r="BM322"/>
  <c r="BM323" s="1"/>
  <c r="BK322"/>
  <c r="BK323" s="1"/>
  <c r="BT312"/>
  <c r="BT313" s="1"/>
  <c r="BR312"/>
  <c r="BR313" s="1"/>
  <c r="BP312"/>
  <c r="BP313" s="1"/>
  <c r="BN312"/>
  <c r="BN313" s="1"/>
  <c r="BL312"/>
  <c r="BL313" s="1"/>
  <c r="CC312"/>
  <c r="CC313" s="1"/>
  <c r="CB317"/>
  <c r="CB318" s="1"/>
  <c r="BZ317"/>
  <c r="BZ318" s="1"/>
  <c r="BX317"/>
  <c r="BX318" s="1"/>
  <c r="CC322"/>
  <c r="CC323" s="1"/>
  <c r="BG287"/>
  <c r="BG288" s="1"/>
  <c r="BI287"/>
  <c r="BI288" s="1"/>
  <c r="BK287"/>
  <c r="BK288" s="1"/>
  <c r="BM287"/>
  <c r="BM288" s="1"/>
  <c r="BO287"/>
  <c r="BO288" s="1"/>
  <c r="BQ287"/>
  <c r="BQ288" s="1"/>
  <c r="BS287"/>
  <c r="BS288" s="1"/>
  <c r="BG292"/>
  <c r="BG293" s="1"/>
  <c r="BK292"/>
  <c r="BK293" s="1"/>
  <c r="BM292"/>
  <c r="BM293" s="1"/>
  <c r="BQ292"/>
  <c r="BQ293" s="1"/>
  <c r="BS292"/>
  <c r="BS293" s="1"/>
  <c r="BU292"/>
  <c r="BU293" s="1"/>
  <c r="BL357"/>
  <c r="BL358" s="1"/>
  <c r="BN357"/>
  <c r="BN358" s="1"/>
  <c r="CA282"/>
  <c r="CA283" s="1"/>
  <c r="BY282"/>
  <c r="BY283" s="1"/>
  <c r="BW282"/>
  <c r="BW283" s="1"/>
  <c r="U6"/>
  <c r="CJ87"/>
  <c r="CK87" s="1"/>
  <c r="CJ98"/>
  <c r="CK98" s="1"/>
  <c r="CJ102"/>
  <c r="CK102" s="1"/>
  <c r="CJ115"/>
  <c r="CK115" s="1"/>
  <c r="CJ116"/>
  <c r="CK116" s="1"/>
  <c r="CJ127"/>
  <c r="CK127" s="1"/>
  <c r="CJ128"/>
  <c r="CK128" s="1"/>
  <c r="CJ144"/>
  <c r="CK144" s="1"/>
  <c r="CJ147"/>
  <c r="CK147" s="1"/>
  <c r="CJ159"/>
  <c r="CK159" s="1"/>
  <c r="CE161"/>
  <c r="CE166"/>
  <c r="CJ175"/>
  <c r="CK175" s="1"/>
  <c r="CJ173"/>
  <c r="CK173" s="1"/>
  <c r="CJ171"/>
  <c r="CK171" s="1"/>
  <c r="CJ169"/>
  <c r="CK169" s="1"/>
  <c r="CJ243"/>
  <c r="CK243" s="1"/>
  <c r="CJ238"/>
  <c r="CA287"/>
  <c r="CA288" s="1"/>
  <c r="BY287"/>
  <c r="BY288" s="1"/>
  <c r="BW287"/>
  <c r="BW288" s="1"/>
  <c r="CC292"/>
  <c r="CC293" s="1"/>
  <c r="CA292"/>
  <c r="CA293" s="1"/>
  <c r="BY292"/>
  <c r="BY293" s="1"/>
  <c r="BW292"/>
  <c r="BW293" s="1"/>
  <c r="BS312"/>
  <c r="BS313" s="1"/>
  <c r="BQ312"/>
  <c r="BQ313" s="1"/>
  <c r="BO312"/>
  <c r="BO313" s="1"/>
  <c r="BM312"/>
  <c r="BM313" s="1"/>
  <c r="BK312"/>
  <c r="BK313" s="1"/>
  <c r="BZ312"/>
  <c r="BZ313" s="1"/>
  <c r="BX312"/>
  <c r="BX313" s="1"/>
  <c r="CC317"/>
  <c r="CC318" s="1"/>
  <c r="CA317"/>
  <c r="CA318" s="1"/>
  <c r="BY317"/>
  <c r="BY318" s="1"/>
  <c r="BW317"/>
  <c r="BW318" s="1"/>
  <c r="BZ322"/>
  <c r="BZ323" s="1"/>
  <c r="BX322"/>
  <c r="BX323" s="1"/>
  <c r="BF307"/>
  <c r="BF308" s="1"/>
  <c r="CF307" s="1"/>
  <c r="CG307" s="1"/>
  <c r="CC355"/>
  <c r="CB347"/>
  <c r="CB348" s="1"/>
  <c r="BZ347"/>
  <c r="BZ348" s="1"/>
  <c r="BX347"/>
  <c r="BX348" s="1"/>
  <c r="CH282" i="45"/>
  <c r="CI282" s="1"/>
  <c r="CF282"/>
  <c r="CG282" s="1"/>
  <c r="CD282"/>
  <c r="CH287"/>
  <c r="CI287" s="1"/>
  <c r="CF287"/>
  <c r="CG287" s="1"/>
  <c r="CD287"/>
  <c r="CH292"/>
  <c r="CI292" s="1"/>
  <c r="CF292"/>
  <c r="CG292" s="1"/>
  <c r="CD292"/>
  <c r="CH297"/>
  <c r="CI297" s="1"/>
  <c r="CF297"/>
  <c r="CG297" s="1"/>
  <c r="CD297"/>
  <c r="CH302"/>
  <c r="CI302" s="1"/>
  <c r="CF302"/>
  <c r="CG302" s="1"/>
  <c r="CD302"/>
  <c r="CH307"/>
  <c r="CI307" s="1"/>
  <c r="CF307"/>
  <c r="CG307" s="1"/>
  <c r="CD307"/>
  <c r="CH312"/>
  <c r="CI312" s="1"/>
  <c r="CF312"/>
  <c r="CG312" s="1"/>
  <c r="CD312"/>
  <c r="CF317"/>
  <c r="CG317" s="1"/>
  <c r="CH317"/>
  <c r="CI317" s="1"/>
  <c r="CD317"/>
  <c r="CJ15"/>
  <c r="CK15" s="1"/>
  <c r="CJ17"/>
  <c r="CK17" s="1"/>
  <c r="CJ18"/>
  <c r="CK18" s="1"/>
  <c r="CJ20"/>
  <c r="CK20" s="1"/>
  <c r="CJ26"/>
  <c r="CK26" s="1"/>
  <c r="CJ27"/>
  <c r="CK27" s="1"/>
  <c r="CJ33"/>
  <c r="CK33" s="1"/>
  <c r="CJ41"/>
  <c r="CK41" s="1"/>
  <c r="CJ43"/>
  <c r="CK43" s="1"/>
  <c r="CJ53"/>
  <c r="CK53" s="1"/>
  <c r="CJ57"/>
  <c r="CK57" s="1"/>
  <c r="CJ72"/>
  <c r="CK72" s="1"/>
  <c r="CJ79"/>
  <c r="CK79" s="1"/>
  <c r="CJ81"/>
  <c r="CK81" s="1"/>
  <c r="CJ90"/>
  <c r="CJ98"/>
  <c r="CK98" s="1"/>
  <c r="CJ102"/>
  <c r="CK102" s="1"/>
  <c r="CJ109"/>
  <c r="CK109" s="1"/>
  <c r="CJ113"/>
  <c r="CK113" s="1"/>
  <c r="CJ124"/>
  <c r="CK124" s="1"/>
  <c r="CJ130"/>
  <c r="CK130" s="1"/>
  <c r="CJ134"/>
  <c r="CK134" s="1"/>
  <c r="CJ136"/>
  <c r="CK136" s="1"/>
  <c r="CJ139"/>
  <c r="CK139" s="1"/>
  <c r="CJ140"/>
  <c r="CK140" s="1"/>
  <c r="CJ142"/>
  <c r="CK142" s="1"/>
  <c r="CJ147"/>
  <c r="CK147" s="1"/>
  <c r="CJ151"/>
  <c r="CK151" s="1"/>
  <c r="CJ156"/>
  <c r="CK156" s="1"/>
  <c r="CJ161"/>
  <c r="CK161" s="1"/>
  <c r="CJ169"/>
  <c r="CK169" s="1"/>
  <c r="CJ176"/>
  <c r="CK176" s="1"/>
  <c r="CJ181"/>
  <c r="CK181" s="1"/>
  <c r="CJ189"/>
  <c r="CK189" s="1"/>
  <c r="CK216"/>
  <c r="CJ219"/>
  <c r="CK219" s="1"/>
  <c r="CJ221"/>
  <c r="CK221" s="1"/>
  <c r="CJ233"/>
  <c r="CK233" s="1"/>
  <c r="CJ237"/>
  <c r="CK244"/>
  <c r="CK247"/>
  <c r="CJ250"/>
  <c r="CK250" s="1"/>
  <c r="CJ254"/>
  <c r="CD272"/>
  <c r="CF272"/>
  <c r="CH272"/>
  <c r="CJ12"/>
  <c r="CE13"/>
  <c r="CE272" s="1"/>
  <c r="U324"/>
  <c r="CE24"/>
  <c r="CE31"/>
  <c r="CE37"/>
  <c r="CE45"/>
  <c r="CE50"/>
  <c r="CE55"/>
  <c r="CE58"/>
  <c r="CE59"/>
  <c r="CE60"/>
  <c r="CE62"/>
  <c r="CG63"/>
  <c r="CG272" s="1"/>
  <c r="CE65"/>
  <c r="CE66"/>
  <c r="CE70"/>
  <c r="CE74"/>
  <c r="CE77"/>
  <c r="CE83"/>
  <c r="CE86"/>
  <c r="U259"/>
  <c r="CE90"/>
  <c r="CG90"/>
  <c r="CG275" s="1"/>
  <c r="CI90"/>
  <c r="CI275" s="1"/>
  <c r="CE92"/>
  <c r="CE94"/>
  <c r="CE105"/>
  <c r="CE115"/>
  <c r="CE117"/>
  <c r="CE120"/>
  <c r="CE122"/>
  <c r="CE127"/>
  <c r="CE128"/>
  <c r="CE144"/>
  <c r="CE145"/>
  <c r="CJ149"/>
  <c r="CK149" s="1"/>
  <c r="CJ154"/>
  <c r="CK154" s="1"/>
  <c r="CJ158"/>
  <c r="CK158" s="1"/>
  <c r="CJ164"/>
  <c r="CK164" s="1"/>
  <c r="CJ167"/>
  <c r="CK167" s="1"/>
  <c r="CJ171"/>
  <c r="CK171" s="1"/>
  <c r="CJ174"/>
  <c r="CK174" s="1"/>
  <c r="CJ179"/>
  <c r="CK179" s="1"/>
  <c r="CJ183"/>
  <c r="CK183" s="1"/>
  <c r="CJ192"/>
  <c r="CK192" s="1"/>
  <c r="CJ193"/>
  <c r="CK193" s="1"/>
  <c r="CJ194"/>
  <c r="CK194" s="1"/>
  <c r="CJ195"/>
  <c r="CK195" s="1"/>
  <c r="CJ200"/>
  <c r="CK200" s="1"/>
  <c r="CJ204"/>
  <c r="CK204" s="1"/>
  <c r="CJ205"/>
  <c r="CK205" s="1"/>
  <c r="CJ206"/>
  <c r="CK206" s="1"/>
  <c r="CJ207"/>
  <c r="CK207" s="1"/>
  <c r="CJ213"/>
  <c r="CK214"/>
  <c r="CJ217"/>
  <c r="CJ223"/>
  <c r="CJ229"/>
  <c r="CJ235"/>
  <c r="CK235" s="1"/>
  <c r="CJ241"/>
  <c r="CK241" s="1"/>
  <c r="CJ245"/>
  <c r="CK246"/>
  <c r="CJ248"/>
  <c r="CJ252"/>
  <c r="CJ256"/>
  <c r="U257"/>
  <c r="CJ160"/>
  <c r="CK160" s="1"/>
  <c r="CJ162"/>
  <c r="CK162" s="1"/>
  <c r="CJ188"/>
  <c r="CK188" s="1"/>
  <c r="CJ197"/>
  <c r="CK197" s="1"/>
  <c r="CJ202"/>
  <c r="CK202" s="1"/>
  <c r="CJ211"/>
  <c r="CK211" s="1"/>
  <c r="CJ215"/>
  <c r="CJ220"/>
  <c r="CK220" s="1"/>
  <c r="CJ225"/>
  <c r="CJ243"/>
  <c r="CK243" s="1"/>
  <c r="U272"/>
  <c r="CH322"/>
  <c r="CI322" s="1"/>
  <c r="CF322"/>
  <c r="CG322" s="1"/>
  <c r="CD322"/>
  <c r="CH327"/>
  <c r="CI327" s="1"/>
  <c r="CF327"/>
  <c r="CG327" s="1"/>
  <c r="CD327"/>
  <c r="CH357"/>
  <c r="CI357" s="1"/>
  <c r="CF357"/>
  <c r="CG357" s="1"/>
  <c r="CD357"/>
  <c r="CH337"/>
  <c r="CI337" s="1"/>
  <c r="CF337"/>
  <c r="CG337" s="1"/>
  <c r="CD337"/>
  <c r="CH342"/>
  <c r="CI342" s="1"/>
  <c r="CF342"/>
  <c r="CG342" s="1"/>
  <c r="CD342"/>
  <c r="CH347"/>
  <c r="CI347" s="1"/>
  <c r="CF347"/>
  <c r="CG347" s="1"/>
  <c r="CD347"/>
  <c r="CH352"/>
  <c r="CI352" s="1"/>
  <c r="CF352"/>
  <c r="CG352" s="1"/>
  <c r="CD352"/>
  <c r="BG332"/>
  <c r="BG333" s="1"/>
  <c r="BI332"/>
  <c r="BI333" s="1"/>
  <c r="BK332"/>
  <c r="BK333" s="1"/>
  <c r="BM332"/>
  <c r="BM333" s="1"/>
  <c r="BO332"/>
  <c r="BO333" s="1"/>
  <c r="BQ332"/>
  <c r="BQ333" s="1"/>
  <c r="BS332"/>
  <c r="BS333" s="1"/>
  <c r="BU332"/>
  <c r="BU333" s="1"/>
  <c r="BW332"/>
  <c r="BW333" s="1"/>
  <c r="BY332"/>
  <c r="BY333" s="1"/>
  <c r="CA332"/>
  <c r="CA333" s="1"/>
  <c r="CC332"/>
  <c r="CC333" s="1"/>
  <c r="BF332"/>
  <c r="BF333" s="1"/>
  <c r="BH332"/>
  <c r="BH333" s="1"/>
  <c r="BJ332"/>
  <c r="BJ333" s="1"/>
  <c r="BL332"/>
  <c r="BL333" s="1"/>
  <c r="BN332"/>
  <c r="BN333" s="1"/>
  <c r="BP332"/>
  <c r="BP333" s="1"/>
  <c r="BR332"/>
  <c r="BR333" s="1"/>
  <c r="BT332"/>
  <c r="BT333" s="1"/>
  <c r="BV332"/>
  <c r="BV333" s="1"/>
  <c r="BX332"/>
  <c r="BX333" s="1"/>
  <c r="BZ332"/>
  <c r="BZ333" s="1"/>
  <c r="CB332"/>
  <c r="CB333" s="1"/>
  <c r="BY312" i="44"/>
  <c r="BY313" s="1"/>
  <c r="BY322"/>
  <c r="BY323" s="1"/>
  <c r="BZ354"/>
  <c r="BZ357" s="1"/>
  <c r="BZ358" s="1"/>
  <c r="BX354"/>
  <c r="BX357" s="1"/>
  <c r="BX358" s="1"/>
  <c r="BY354"/>
  <c r="BY357" s="1"/>
  <c r="BY358" s="1"/>
  <c r="CJ16"/>
  <c r="CK16" s="1"/>
  <c r="CJ21"/>
  <c r="CK21" s="1"/>
  <c r="CJ19"/>
  <c r="CK19" s="1"/>
  <c r="CJ27"/>
  <c r="CK27" s="1"/>
  <c r="CJ54"/>
  <c r="CK54" s="1"/>
  <c r="CB354"/>
  <c r="CB357" s="1"/>
  <c r="CB358" s="1"/>
  <c r="CB312"/>
  <c r="CB313" s="1"/>
  <c r="CB322"/>
  <c r="CB323" s="1"/>
  <c r="CJ86"/>
  <c r="CK86" s="1"/>
  <c r="CJ33"/>
  <c r="CK33" s="1"/>
  <c r="CJ58"/>
  <c r="CK58" s="1"/>
  <c r="CJ14"/>
  <c r="CK14" s="1"/>
  <c r="CJ24"/>
  <c r="CK24" s="1"/>
  <c r="CJ28"/>
  <c r="CK28" s="1"/>
  <c r="CJ37"/>
  <c r="CK37" s="1"/>
  <c r="CJ56"/>
  <c r="CK56" s="1"/>
  <c r="CJ60"/>
  <c r="CK60" s="1"/>
  <c r="CJ61"/>
  <c r="CK61" s="1"/>
  <c r="CJ66"/>
  <c r="CK66" s="1"/>
  <c r="CJ72"/>
  <c r="CK72" s="1"/>
  <c r="CJ74"/>
  <c r="CK74" s="1"/>
  <c r="CJ77"/>
  <c r="CK77" s="1"/>
  <c r="CE86"/>
  <c r="CJ18"/>
  <c r="CK18" s="1"/>
  <c r="CE27"/>
  <c r="CE33"/>
  <c r="CJ52"/>
  <c r="CK52" s="1"/>
  <c r="CE54"/>
  <c r="CE58"/>
  <c r="BQ342"/>
  <c r="BQ343" s="1"/>
  <c r="BQ322"/>
  <c r="BQ323" s="1"/>
  <c r="BQ327"/>
  <c r="BQ328" s="1"/>
  <c r="CJ134"/>
  <c r="CK134" s="1"/>
  <c r="CJ135"/>
  <c r="CK135" s="1"/>
  <c r="CJ136"/>
  <c r="CK136" s="1"/>
  <c r="CJ139"/>
  <c r="CK139" s="1"/>
  <c r="CJ146"/>
  <c r="CK146" s="1"/>
  <c r="CJ156"/>
  <c r="CK156" s="1"/>
  <c r="CJ162"/>
  <c r="CK162" s="1"/>
  <c r="CJ163"/>
  <c r="CK163" s="1"/>
  <c r="CJ182"/>
  <c r="CK182" s="1"/>
  <c r="CJ138"/>
  <c r="CK138" s="1"/>
  <c r="CJ145"/>
  <c r="CK145" s="1"/>
  <c r="CJ148"/>
  <c r="CK148" s="1"/>
  <c r="CJ183"/>
  <c r="CK183" s="1"/>
  <c r="CJ194"/>
  <c r="CK194" s="1"/>
  <c r="CA312"/>
  <c r="CA313" s="1"/>
  <c r="CA322"/>
  <c r="CA323" s="1"/>
  <c r="CA354"/>
  <c r="CA357" s="1"/>
  <c r="CA358" s="1"/>
  <c r="CJ188"/>
  <c r="CK188" s="1"/>
  <c r="CJ190"/>
  <c r="CK190" s="1"/>
  <c r="CJ192"/>
  <c r="CK192" s="1"/>
  <c r="CJ198"/>
  <c r="CK198" s="1"/>
  <c r="CJ200"/>
  <c r="CK200" s="1"/>
  <c r="CJ209"/>
  <c r="CK209" s="1"/>
  <c r="CJ218"/>
  <c r="CK218" s="1"/>
  <c r="BW312"/>
  <c r="BW313" s="1"/>
  <c r="BW322"/>
  <c r="BW323" s="1"/>
  <c r="BW354"/>
  <c r="BW357" s="1"/>
  <c r="BW358" s="1"/>
  <c r="CJ223"/>
  <c r="CJ228"/>
  <c r="CJ229"/>
  <c r="CK229" s="1"/>
  <c r="CJ206"/>
  <c r="CK206" s="1"/>
  <c r="BS322"/>
  <c r="BS323" s="1"/>
  <c r="CD352"/>
  <c r="CE352" s="1"/>
  <c r="CJ73"/>
  <c r="CK73" s="1"/>
  <c r="CE19"/>
  <c r="CJ155"/>
  <c r="CK155" s="1"/>
  <c r="CJ203"/>
  <c r="CK203" s="1"/>
  <c r="CJ216"/>
  <c r="CK226" s="1"/>
  <c r="CJ214"/>
  <c r="CJ244"/>
  <c r="CJ242"/>
  <c r="CK242" s="1"/>
  <c r="BV317"/>
  <c r="BV318" s="1"/>
  <c r="BT317"/>
  <c r="BT318" s="1"/>
  <c r="BR317"/>
  <c r="BR318" s="1"/>
  <c r="BP317"/>
  <c r="BP318" s="1"/>
  <c r="BN317"/>
  <c r="BN318" s="1"/>
  <c r="BL317"/>
  <c r="BL318" s="1"/>
  <c r="CJ241"/>
  <c r="CK241" s="1"/>
  <c r="CJ248"/>
  <c r="CK248" s="1"/>
  <c r="CJ250"/>
  <c r="CK250" s="1"/>
  <c r="CE18"/>
  <c r="CE21"/>
  <c r="CJ51"/>
  <c r="CK51" s="1"/>
  <c r="CJ117"/>
  <c r="CK117" s="1"/>
  <c r="CJ125"/>
  <c r="CK125" s="1"/>
  <c r="CE128"/>
  <c r="CE138"/>
  <c r="CE144"/>
  <c r="CE145"/>
  <c r="CE147"/>
  <c r="CE148"/>
  <c r="CJ176"/>
  <c r="CK176" s="1"/>
  <c r="CJ174"/>
  <c r="CK174" s="1"/>
  <c r="CJ189"/>
  <c r="CK189" s="1"/>
  <c r="CJ195"/>
  <c r="CK195" s="1"/>
  <c r="CJ193"/>
  <c r="CK193" s="1"/>
  <c r="CE193"/>
  <c r="CJ202"/>
  <c r="CK202" s="1"/>
  <c r="CE209"/>
  <c r="CJ222"/>
  <c r="CK222" s="1"/>
  <c r="CJ226"/>
  <c r="CJ224"/>
  <c r="CJ225"/>
  <c r="CJ256"/>
  <c r="CJ255"/>
  <c r="CJ253"/>
  <c r="BU317"/>
  <c r="BU318" s="1"/>
  <c r="BS317"/>
  <c r="BS318" s="1"/>
  <c r="BQ317"/>
  <c r="BQ318" s="1"/>
  <c r="BO317"/>
  <c r="BO318" s="1"/>
  <c r="BM317"/>
  <c r="BM318" s="1"/>
  <c r="BK317"/>
  <c r="BK318" s="1"/>
  <c r="CH352"/>
  <c r="CI352" s="1"/>
  <c r="CF352"/>
  <c r="CG352" s="1"/>
  <c r="BO332"/>
  <c r="BO333" s="1"/>
  <c r="BV342"/>
  <c r="BV343" s="1"/>
  <c r="CK224"/>
  <c r="CK214"/>
  <c r="U324"/>
  <c r="CJ34"/>
  <c r="CK34" s="1"/>
  <c r="CJ40"/>
  <c r="CK40" s="1"/>
  <c r="CJ81"/>
  <c r="CK81" s="1"/>
  <c r="CJ94"/>
  <c r="CK94" s="1"/>
  <c r="CJ120"/>
  <c r="CK120" s="1"/>
  <c r="CJ124"/>
  <c r="CK124" s="1"/>
  <c r="CJ211"/>
  <c r="CK211" s="1"/>
  <c r="CJ212"/>
  <c r="CK212" s="1"/>
  <c r="CJ219"/>
  <c r="CK219" s="1"/>
  <c r="CE229"/>
  <c r="CJ232"/>
  <c r="CJ233"/>
  <c r="CK233" s="1"/>
  <c r="CJ235"/>
  <c r="CK235" s="1"/>
  <c r="CJ236"/>
  <c r="CK236" s="1"/>
  <c r="CJ237"/>
  <c r="CE250"/>
  <c r="CJ252"/>
  <c r="BF287"/>
  <c r="BF288" s="1"/>
  <c r="BH287"/>
  <c r="BH288" s="1"/>
  <c r="BJ287"/>
  <c r="BJ288" s="1"/>
  <c r="BL287"/>
  <c r="BL288" s="1"/>
  <c r="BN287"/>
  <c r="BN288" s="1"/>
  <c r="BP287"/>
  <c r="BP288" s="1"/>
  <c r="BT287"/>
  <c r="BT288" s="1"/>
  <c r="BV287"/>
  <c r="BV288" s="1"/>
  <c r="BF292"/>
  <c r="BF293" s="1"/>
  <c r="BH292"/>
  <c r="BH293" s="1"/>
  <c r="BJ292"/>
  <c r="BJ293" s="1"/>
  <c r="BN292"/>
  <c r="BN293" s="1"/>
  <c r="BR292"/>
  <c r="BR293" s="1"/>
  <c r="BT292"/>
  <c r="BT293" s="1"/>
  <c r="CE16"/>
  <c r="CJ20"/>
  <c r="CK20" s="1"/>
  <c r="CJ38"/>
  <c r="CK38" s="1"/>
  <c r="CJ45"/>
  <c r="CK45" s="1"/>
  <c r="CJ49"/>
  <c r="CK49" s="1"/>
  <c r="CE51"/>
  <c r="CJ62"/>
  <c r="CK62" s="1"/>
  <c r="CJ65"/>
  <c r="CK65" s="1"/>
  <c r="CJ79"/>
  <c r="CK79" s="1"/>
  <c r="CJ84"/>
  <c r="CK84" s="1"/>
  <c r="CJ91"/>
  <c r="CK91" s="1"/>
  <c r="CJ95"/>
  <c r="CK95" s="1"/>
  <c r="CE101"/>
  <c r="CE104"/>
  <c r="CJ105"/>
  <c r="CK105" s="1"/>
  <c r="CJ119"/>
  <c r="CK119" s="1"/>
  <c r="CJ167"/>
  <c r="CK167" s="1"/>
  <c r="CE167"/>
  <c r="BP354"/>
  <c r="BP357" s="1"/>
  <c r="BP358" s="1"/>
  <c r="BP332"/>
  <c r="CC354"/>
  <c r="CC357" s="1"/>
  <c r="CC358" s="1"/>
  <c r="CC332"/>
  <c r="CC333" s="1"/>
  <c r="BV347"/>
  <c r="BV348" s="1"/>
  <c r="CD307"/>
  <c r="CE100"/>
  <c r="CE103"/>
  <c r="CE117"/>
  <c r="CE125"/>
  <c r="CC287"/>
  <c r="CC288" s="1"/>
  <c r="CC347"/>
  <c r="CC348" s="1"/>
  <c r="CE151"/>
  <c r="CE157"/>
  <c r="CE159"/>
  <c r="CE175"/>
  <c r="CE171"/>
  <c r="CI189"/>
  <c r="CE194"/>
  <c r="CE206"/>
  <c r="CJ207"/>
  <c r="CK207" s="1"/>
  <c r="CJ205"/>
  <c r="CK205" s="1"/>
  <c r="CG216"/>
  <c r="CG214"/>
  <c r="CJ215"/>
  <c r="CE218"/>
  <c r="CJ220"/>
  <c r="CK220" s="1"/>
  <c r="CJ227"/>
  <c r="CE226"/>
  <c r="CE224"/>
  <c r="CJ254"/>
  <c r="CJ246"/>
  <c r="CK254" s="1"/>
  <c r="CJ247"/>
  <c r="CE243"/>
  <c r="CG244"/>
  <c r="CG242"/>
  <c r="CE238"/>
  <c r="CJ239"/>
  <c r="CE150"/>
  <c r="CG155"/>
  <c r="CE158"/>
  <c r="CE173"/>
  <c r="CE169"/>
  <c r="CG203"/>
  <c r="CG225"/>
  <c r="CG255"/>
  <c r="CG253"/>
  <c r="CJ240"/>
  <c r="BU312"/>
  <c r="BU313" s="1"/>
  <c r="CE246"/>
  <c r="CK256"/>
  <c r="CJ251"/>
  <c r="CK251" s="1"/>
  <c r="CE235"/>
  <c r="BR287"/>
  <c r="BR288" s="1"/>
  <c r="BR297"/>
  <c r="BR298" s="1"/>
  <c r="CE227"/>
  <c r="CE222"/>
  <c r="CG220"/>
  <c r="CJ221"/>
  <c r="CK221" s="1"/>
  <c r="CI221"/>
  <c r="BG355"/>
  <c r="BI355"/>
  <c r="CJ217"/>
  <c r="CJ213"/>
  <c r="CK223" s="1"/>
  <c r="CJ208"/>
  <c r="CK208" s="1"/>
  <c r="CJ204"/>
  <c r="CK204" s="1"/>
  <c r="CE202"/>
  <c r="CE204"/>
  <c r="CJ197"/>
  <c r="CK197" s="1"/>
  <c r="BE264"/>
  <c r="CE188"/>
  <c r="N257"/>
  <c r="AZ257"/>
  <c r="CJ181"/>
  <c r="CK181" s="1"/>
  <c r="CJ180"/>
  <c r="CK180" s="1"/>
  <c r="CE179"/>
  <c r="CE178"/>
  <c r="W264"/>
  <c r="Y264"/>
  <c r="AA264"/>
  <c r="AC264"/>
  <c r="AE264"/>
  <c r="AG264"/>
  <c r="AI264"/>
  <c r="AK264"/>
  <c r="AM264"/>
  <c r="AO264"/>
  <c r="CE176"/>
  <c r="BU287"/>
  <c r="BU288" s="1"/>
  <c r="BU297"/>
  <c r="BU298" s="1"/>
  <c r="CJ170"/>
  <c r="CK170" s="1"/>
  <c r="CE174"/>
  <c r="CJ172"/>
  <c r="CK172" s="1"/>
  <c r="CE180"/>
  <c r="CJ164"/>
  <c r="CK164" s="1"/>
  <c r="CE162"/>
  <c r="CJ160"/>
  <c r="CK160" s="1"/>
  <c r="CE154"/>
  <c r="BL282"/>
  <c r="BL283" s="1"/>
  <c r="L257"/>
  <c r="P257"/>
  <c r="R257"/>
  <c r="T257"/>
  <c r="W257"/>
  <c r="AA257"/>
  <c r="AE257"/>
  <c r="AI257"/>
  <c r="BR354"/>
  <c r="BR357" s="1"/>
  <c r="BR358" s="1"/>
  <c r="BF355"/>
  <c r="BF357" s="1"/>
  <c r="BF358" s="1"/>
  <c r="BH355"/>
  <c r="BH357" s="1"/>
  <c r="BH358" s="1"/>
  <c r="BJ355"/>
  <c r="BJ357" s="1"/>
  <c r="BJ358" s="1"/>
  <c r="BV355"/>
  <c r="BV357" s="1"/>
  <c r="BV358" s="1"/>
  <c r="CJ149"/>
  <c r="CK149" s="1"/>
  <c r="BU342"/>
  <c r="BU343" s="1"/>
  <c r="BP342"/>
  <c r="BP343" s="1"/>
  <c r="CJ140"/>
  <c r="CK140" s="1"/>
  <c r="CE134"/>
  <c r="X264"/>
  <c r="BI332"/>
  <c r="BI333" s="1"/>
  <c r="BI292"/>
  <c r="BI293" s="1"/>
  <c r="CJ122"/>
  <c r="CK122" s="1"/>
  <c r="BL292"/>
  <c r="BL293" s="1"/>
  <c r="BU337"/>
  <c r="BU338" s="1"/>
  <c r="BL302"/>
  <c r="BL303" s="1"/>
  <c r="CJ121"/>
  <c r="CK121" s="1"/>
  <c r="CE120"/>
  <c r="BO342"/>
  <c r="BO343" s="1"/>
  <c r="BG332"/>
  <c r="BG333" s="1"/>
  <c r="BP282"/>
  <c r="BP283" s="1"/>
  <c r="BP302"/>
  <c r="BP303" s="1"/>
  <c r="BP292"/>
  <c r="BP293" s="1"/>
  <c r="BQ302"/>
  <c r="BQ303" s="1"/>
  <c r="BV292"/>
  <c r="BV293" s="1"/>
  <c r="BV302"/>
  <c r="BV303" s="1"/>
  <c r="CE115"/>
  <c r="BS337"/>
  <c r="BS338" s="1"/>
  <c r="CJ109"/>
  <c r="CK109" s="1"/>
  <c r="S257"/>
  <c r="V257"/>
  <c r="CC342"/>
  <c r="CC343" s="1"/>
  <c r="BF282"/>
  <c r="BF283" s="1"/>
  <c r="BF297"/>
  <c r="BF298" s="1"/>
  <c r="AB264"/>
  <c r="AF264"/>
  <c r="AJ264"/>
  <c r="AN264"/>
  <c r="AR264"/>
  <c r="AV264"/>
  <c r="BB264"/>
  <c r="K257"/>
  <c r="M257"/>
  <c r="O257"/>
  <c r="Q257"/>
  <c r="CE98"/>
  <c r="J257"/>
  <c r="Y257"/>
  <c r="AC257"/>
  <c r="AG257"/>
  <c r="AT257"/>
  <c r="BE257"/>
  <c r="CE94"/>
  <c r="CD275"/>
  <c r="CH275"/>
  <c r="V264"/>
  <c r="Z264"/>
  <c r="AD264"/>
  <c r="AH264"/>
  <c r="AL264"/>
  <c r="AP264"/>
  <c r="AT264"/>
  <c r="AZ264"/>
  <c r="CE72"/>
  <c r="BJ297"/>
  <c r="BJ298" s="1"/>
  <c r="CE56"/>
  <c r="CE52"/>
  <c r="BT337"/>
  <c r="BT338" s="1"/>
  <c r="BO282"/>
  <c r="BO283" s="1"/>
  <c r="BO292"/>
  <c r="BO293" s="1"/>
  <c r="BS297"/>
  <c r="BS298" s="1"/>
  <c r="BS342"/>
  <c r="BS343" s="1"/>
  <c r="CJ42"/>
  <c r="CK42" s="1"/>
  <c r="CJ36"/>
  <c r="CK36" s="1"/>
  <c r="AQ264"/>
  <c r="AS264"/>
  <c r="AU264"/>
  <c r="AW264"/>
  <c r="BA264"/>
  <c r="BC264"/>
  <c r="BG312"/>
  <c r="BG313" s="1"/>
  <c r="BI312"/>
  <c r="BI313" s="1"/>
  <c r="BF317"/>
  <c r="BF318" s="1"/>
  <c r="BH317"/>
  <c r="BH318" s="1"/>
  <c r="BJ317"/>
  <c r="BJ318" s="1"/>
  <c r="BG322"/>
  <c r="BG323" s="1"/>
  <c r="BI322"/>
  <c r="BI323" s="1"/>
  <c r="CJ25"/>
  <c r="CK25" s="1"/>
  <c r="CD272"/>
  <c r="BF327"/>
  <c r="BF328" s="1"/>
  <c r="BH327"/>
  <c r="BH328" s="1"/>
  <c r="BJ327"/>
  <c r="BJ328" s="1"/>
  <c r="CF272"/>
  <c r="CE14"/>
  <c r="BF313"/>
  <c r="BH312"/>
  <c r="BH313" s="1"/>
  <c r="BJ312"/>
  <c r="BJ313" s="1"/>
  <c r="BG317"/>
  <c r="BG318" s="1"/>
  <c r="BI317"/>
  <c r="BI318" s="1"/>
  <c r="BG327"/>
  <c r="BG328" s="1"/>
  <c r="BI327"/>
  <c r="BI328" s="1"/>
  <c r="CJ43"/>
  <c r="CK43" s="1"/>
  <c r="CJ44"/>
  <c r="CK44" s="1"/>
  <c r="CJ48"/>
  <c r="CK48" s="1"/>
  <c r="CE66"/>
  <c r="CJ70"/>
  <c r="CK70" s="1"/>
  <c r="CE77"/>
  <c r="CE81"/>
  <c r="CJ83"/>
  <c r="CK83" s="1"/>
  <c r="CF275"/>
  <c r="CJ92"/>
  <c r="CK92" s="1"/>
  <c r="CE109"/>
  <c r="CJ111"/>
  <c r="CK111" s="1"/>
  <c r="CJ113"/>
  <c r="CK113" s="1"/>
  <c r="CE124"/>
  <c r="CE127"/>
  <c r="CJ129"/>
  <c r="CK129" s="1"/>
  <c r="CJ130"/>
  <c r="CK130" s="1"/>
  <c r="CE139"/>
  <c r="CE140"/>
  <c r="CJ141"/>
  <c r="CK141" s="1"/>
  <c r="CJ142"/>
  <c r="CK142" s="1"/>
  <c r="CE156"/>
  <c r="CE160"/>
  <c r="CE211"/>
  <c r="CJ245"/>
  <c r="CH272"/>
  <c r="CE28"/>
  <c r="CJ32"/>
  <c r="CK32" s="1"/>
  <c r="CE34"/>
  <c r="CE36"/>
  <c r="CJ46"/>
  <c r="CK46" s="1"/>
  <c r="CJ168"/>
  <c r="CK168" s="1"/>
  <c r="CE181"/>
  <c r="CE197"/>
  <c r="CE40"/>
  <c r="CJ41"/>
  <c r="CK41" s="1"/>
  <c r="CE44"/>
  <c r="CE46"/>
  <c r="CE48"/>
  <c r="CJ50"/>
  <c r="CK50" s="1"/>
  <c r="CE61"/>
  <c r="CJ64"/>
  <c r="CK64" s="1"/>
  <c r="CE70"/>
  <c r="CJ71"/>
  <c r="CK71" s="1"/>
  <c r="CE74"/>
  <c r="CE83"/>
  <c r="CJ85"/>
  <c r="CK85" s="1"/>
  <c r="U259"/>
  <c r="CE90"/>
  <c r="CG90"/>
  <c r="CG275" s="1"/>
  <c r="CI90"/>
  <c r="CE92"/>
  <c r="CE102"/>
  <c r="CJ107"/>
  <c r="CK107" s="1"/>
  <c r="CE113"/>
  <c r="CJ114"/>
  <c r="CK114" s="1"/>
  <c r="CJ118"/>
  <c r="CK118" s="1"/>
  <c r="CE122"/>
  <c r="CJ123"/>
  <c r="CK123" s="1"/>
  <c r="CE130"/>
  <c r="CJ133"/>
  <c r="CK133" s="1"/>
  <c r="CE136"/>
  <c r="CJ137"/>
  <c r="CK137" s="1"/>
  <c r="CE142"/>
  <c r="CJ143"/>
  <c r="CK143" s="1"/>
  <c r="CE149"/>
  <c r="CJ153"/>
  <c r="CK153" s="1"/>
  <c r="CE164"/>
  <c r="CJ165"/>
  <c r="CK165" s="1"/>
  <c r="CE183"/>
  <c r="CJ187"/>
  <c r="CK187" s="1"/>
  <c r="CE192"/>
  <c r="CJ196"/>
  <c r="CK196" s="1"/>
  <c r="CE200"/>
  <c r="CJ201"/>
  <c r="CK201" s="1"/>
  <c r="CJ210"/>
  <c r="CK210" s="1"/>
  <c r="CE213"/>
  <c r="CE217"/>
  <c r="CE219"/>
  <c r="CE223"/>
  <c r="CK228"/>
  <c r="CE233"/>
  <c r="CJ234"/>
  <c r="CK234" s="1"/>
  <c r="CE237"/>
  <c r="CE241"/>
  <c r="CE245"/>
  <c r="CE248"/>
  <c r="CJ249"/>
  <c r="CK249" s="1"/>
  <c r="CE252"/>
  <c r="U258"/>
  <c r="CE12"/>
  <c r="CG12"/>
  <c r="CI12"/>
  <c r="CJ17"/>
  <c r="CK17" s="1"/>
  <c r="CE25"/>
  <c r="CJ26"/>
  <c r="CK26" s="1"/>
  <c r="CE32"/>
  <c r="U260"/>
  <c r="U261"/>
  <c r="X257"/>
  <c r="Z257"/>
  <c r="AB257"/>
  <c r="AD257"/>
  <c r="AF257"/>
  <c r="AH257"/>
  <c r="AM257"/>
  <c r="AW257"/>
  <c r="BC257"/>
  <c r="BF322"/>
  <c r="BF323" s="1"/>
  <c r="BH322"/>
  <c r="BH323" s="1"/>
  <c r="BJ322"/>
  <c r="BJ323" s="1"/>
  <c r="BV322"/>
  <c r="BV323" s="1"/>
  <c r="CI275"/>
  <c r="CK213"/>
  <c r="CJ13"/>
  <c r="CK13" s="1"/>
  <c r="CJ15"/>
  <c r="CK15" s="1"/>
  <c r="CJ31"/>
  <c r="CK31" s="1"/>
  <c r="CJ53"/>
  <c r="CK53" s="1"/>
  <c r="CJ55"/>
  <c r="CK55" s="1"/>
  <c r="CJ57"/>
  <c r="CK57" s="1"/>
  <c r="CJ59"/>
  <c r="CK59" s="1"/>
  <c r="CJ67"/>
  <c r="CK67" s="1"/>
  <c r="CJ76"/>
  <c r="CK76" s="1"/>
  <c r="CJ78"/>
  <c r="CK78" s="1"/>
  <c r="CJ80"/>
  <c r="CK80" s="1"/>
  <c r="CJ82"/>
  <c r="CK82" s="1"/>
  <c r="CJ93"/>
  <c r="CK93" s="1"/>
  <c r="CJ99"/>
  <c r="CK99" s="1"/>
  <c r="CJ12"/>
  <c r="CE17"/>
  <c r="CE24"/>
  <c r="CE26"/>
  <c r="CE37"/>
  <c r="CE41"/>
  <c r="CE43"/>
  <c r="CE50"/>
  <c r="CE60"/>
  <c r="CE64"/>
  <c r="CE71"/>
  <c r="CE73"/>
  <c r="CE85"/>
  <c r="CE87"/>
  <c r="CJ90"/>
  <c r="CE107"/>
  <c r="CE111"/>
  <c r="CE114"/>
  <c r="CE116"/>
  <c r="CE118"/>
  <c r="CE121"/>
  <c r="CE123"/>
  <c r="CE129"/>
  <c r="CE133"/>
  <c r="CE135"/>
  <c r="CE137"/>
  <c r="CE141"/>
  <c r="CE143"/>
  <c r="CE146"/>
  <c r="CE153"/>
  <c r="CE163"/>
  <c r="CE165"/>
  <c r="CE182"/>
  <c r="CE187"/>
  <c r="CE190"/>
  <c r="CE196"/>
  <c r="CE198"/>
  <c r="CE201"/>
  <c r="CE208"/>
  <c r="CE210"/>
  <c r="CE212"/>
  <c r="CE228"/>
  <c r="CE232"/>
  <c r="CE234"/>
  <c r="CE236"/>
  <c r="CE249"/>
  <c r="CE251"/>
  <c r="U272"/>
  <c r="BF332"/>
  <c r="BF333" s="1"/>
  <c r="BH332"/>
  <c r="BH333" s="1"/>
  <c r="BJ332"/>
  <c r="BJ333" s="1"/>
  <c r="BL332"/>
  <c r="BL333" s="1"/>
  <c r="BN332"/>
  <c r="BN333" s="1"/>
  <c r="BP333"/>
  <c r="BG354"/>
  <c r="BI354"/>
  <c r="BI357" s="1"/>
  <c r="BI358" s="1"/>
  <c r="BK354"/>
  <c r="BK357" s="1"/>
  <c r="BK358" s="1"/>
  <c r="BM354"/>
  <c r="BM357" s="1"/>
  <c r="BM358" s="1"/>
  <c r="BO354"/>
  <c r="BO357" s="1"/>
  <c r="BO358" s="1"/>
  <c r="BQ354"/>
  <c r="BQ357" s="1"/>
  <c r="BQ358" s="1"/>
  <c r="BB264" i="43"/>
  <c r="BA264"/>
  <c r="T257"/>
  <c r="K257"/>
  <c r="M257"/>
  <c r="O257"/>
  <c r="Q257"/>
  <c r="S257"/>
  <c r="V257"/>
  <c r="X257"/>
  <c r="Z257"/>
  <c r="AB257"/>
  <c r="AD257"/>
  <c r="AF257"/>
  <c r="AH257"/>
  <c r="AM257"/>
  <c r="AW257"/>
  <c r="AB264"/>
  <c r="AF264"/>
  <c r="AJ264"/>
  <c r="AN264"/>
  <c r="AR264"/>
  <c r="AV264"/>
  <c r="BD264"/>
  <c r="L257"/>
  <c r="P257"/>
  <c r="Y257"/>
  <c r="AC257"/>
  <c r="AG257"/>
  <c r="AT257"/>
  <c r="BD257"/>
  <c r="W264"/>
  <c r="Y264"/>
  <c r="AA264"/>
  <c r="AC264"/>
  <c r="AE264"/>
  <c r="AG264"/>
  <c r="AI264"/>
  <c r="AK264"/>
  <c r="AM264"/>
  <c r="AO264"/>
  <c r="AQ264"/>
  <c r="AS264"/>
  <c r="AU264"/>
  <c r="AW264"/>
  <c r="BE312"/>
  <c r="BE313" s="1"/>
  <c r="BG312"/>
  <c r="BG313" s="1"/>
  <c r="BI312"/>
  <c r="BI313" s="1"/>
  <c r="BU312"/>
  <c r="BU313" s="1"/>
  <c r="BF317"/>
  <c r="BF318" s="1"/>
  <c r="BH317"/>
  <c r="BH318" s="1"/>
  <c r="BE322"/>
  <c r="BE323" s="1"/>
  <c r="BG322"/>
  <c r="BG323" s="1"/>
  <c r="BI322"/>
  <c r="BI323" s="1"/>
  <c r="BU322"/>
  <c r="BU323" s="1"/>
  <c r="BF327"/>
  <c r="BF328" s="1"/>
  <c r="BH327"/>
  <c r="BH328" s="1"/>
  <c r="BQ354"/>
  <c r="BQ357" s="1"/>
  <c r="BQ358" s="1"/>
  <c r="BE355"/>
  <c r="BE357" s="1"/>
  <c r="BE358" s="1"/>
  <c r="BG355"/>
  <c r="BG357" s="1"/>
  <c r="BG358" s="1"/>
  <c r="BI355"/>
  <c r="BI357" s="1"/>
  <c r="BI358" s="1"/>
  <c r="BU355"/>
  <c r="BU357" s="1"/>
  <c r="BU358" s="1"/>
  <c r="BE352"/>
  <c r="BE353" s="1"/>
  <c r="BG352"/>
  <c r="BG353" s="1"/>
  <c r="BI352"/>
  <c r="BI353" s="1"/>
  <c r="BU352"/>
  <c r="BU353" s="1"/>
  <c r="Z264"/>
  <c r="AD264"/>
  <c r="AH264"/>
  <c r="AL264"/>
  <c r="AP264"/>
  <c r="AT264"/>
  <c r="AZ264"/>
  <c r="CF17"/>
  <c r="CG17" s="1"/>
  <c r="CA26"/>
  <c r="CF28"/>
  <c r="CG28" s="1"/>
  <c r="CF31"/>
  <c r="CG31" s="1"/>
  <c r="CF37"/>
  <c r="CG37" s="1"/>
  <c r="CF59"/>
  <c r="CG59" s="1"/>
  <c r="CA67"/>
  <c r="CF70"/>
  <c r="CG70" s="1"/>
  <c r="CF71"/>
  <c r="CG71" s="1"/>
  <c r="CF73"/>
  <c r="CG73" s="1"/>
  <c r="U259"/>
  <c r="CB275"/>
  <c r="CF92"/>
  <c r="CG92" s="1"/>
  <c r="CF93"/>
  <c r="CG93" s="1"/>
  <c r="CA107"/>
  <c r="CF109"/>
  <c r="CG109" s="1"/>
  <c r="CF111"/>
  <c r="CG111" s="1"/>
  <c r="CF114"/>
  <c r="CG114" s="1"/>
  <c r="CF127"/>
  <c r="CG127" s="1"/>
  <c r="CF129"/>
  <c r="CG129" s="1"/>
  <c r="CF133"/>
  <c r="CG133" s="1"/>
  <c r="CF177"/>
  <c r="CG177" s="1"/>
  <c r="CF178"/>
  <c r="CG178" s="1"/>
  <c r="U261"/>
  <c r="CA187"/>
  <c r="CF188"/>
  <c r="CG188" s="1"/>
  <c r="CF190"/>
  <c r="CG190" s="1"/>
  <c r="CF196"/>
  <c r="CG196" s="1"/>
  <c r="CA236"/>
  <c r="CF237"/>
  <c r="CF245"/>
  <c r="CG245" s="1"/>
  <c r="CA249"/>
  <c r="CF250"/>
  <c r="CG250" s="1"/>
  <c r="CF251"/>
  <c r="CG251" s="1"/>
  <c r="J257"/>
  <c r="N257"/>
  <c r="R257"/>
  <c r="W257"/>
  <c r="AA257"/>
  <c r="AE257"/>
  <c r="AI257"/>
  <c r="AZ257"/>
  <c r="U272"/>
  <c r="CB272"/>
  <c r="CA13"/>
  <c r="CF14"/>
  <c r="CG14" s="1"/>
  <c r="CF15"/>
  <c r="CG15" s="1"/>
  <c r="CF24"/>
  <c r="CG24" s="1"/>
  <c r="CF34"/>
  <c r="CG34" s="1"/>
  <c r="CA37"/>
  <c r="CF40"/>
  <c r="CG40" s="1"/>
  <c r="CF41"/>
  <c r="CG41" s="1"/>
  <c r="CF53"/>
  <c r="CG53" s="1"/>
  <c r="CA57"/>
  <c r="CA59"/>
  <c r="CA60"/>
  <c r="CF61"/>
  <c r="CG61" s="1"/>
  <c r="CF64"/>
  <c r="CG64" s="1"/>
  <c r="CA73"/>
  <c r="CF74"/>
  <c r="CG74" s="1"/>
  <c r="CF76"/>
  <c r="CG76" s="1"/>
  <c r="CA85"/>
  <c r="CF86"/>
  <c r="CG86" s="1"/>
  <c r="CF87"/>
  <c r="CG87" s="1"/>
  <c r="CF98"/>
  <c r="CG98" s="1"/>
  <c r="CF99"/>
  <c r="CG99" s="1"/>
  <c r="CA114"/>
  <c r="CF115"/>
  <c r="CG115" s="1"/>
  <c r="CF116"/>
  <c r="CG116" s="1"/>
  <c r="CA121"/>
  <c r="CF122"/>
  <c r="CG122" s="1"/>
  <c r="CF123"/>
  <c r="CG123" s="1"/>
  <c r="U260"/>
  <c r="CA133"/>
  <c r="CF134"/>
  <c r="CG134" s="1"/>
  <c r="CF135"/>
  <c r="CG135" s="1"/>
  <c r="CF146"/>
  <c r="CG146" s="1"/>
  <c r="CA165"/>
  <c r="CF167"/>
  <c r="CG167" s="1"/>
  <c r="CF168"/>
  <c r="CG168" s="1"/>
  <c r="CF181"/>
  <c r="CG181" s="1"/>
  <c r="CF182"/>
  <c r="CG182" s="1"/>
  <c r="CA196"/>
  <c r="CF197"/>
  <c r="CG197" s="1"/>
  <c r="CF198"/>
  <c r="CG198" s="1"/>
  <c r="CF210"/>
  <c r="CG210" s="1"/>
  <c r="CA232"/>
  <c r="CF233"/>
  <c r="CG233" s="1"/>
  <c r="CF234"/>
  <c r="CG234" s="1"/>
  <c r="U6"/>
  <c r="CF12"/>
  <c r="CD272"/>
  <c r="CA15"/>
  <c r="CA17"/>
  <c r="CA24"/>
  <c r="CF25"/>
  <c r="CG25" s="1"/>
  <c r="CA31"/>
  <c r="CF32"/>
  <c r="CG32" s="1"/>
  <c r="CF36"/>
  <c r="CG36" s="1"/>
  <c r="CA41"/>
  <c r="CF42"/>
  <c r="CG42" s="1"/>
  <c r="CF46"/>
  <c r="CG46" s="1"/>
  <c r="CA50"/>
  <c r="CA53"/>
  <c r="CA55"/>
  <c r="CF56"/>
  <c r="CG56" s="1"/>
  <c r="CA64"/>
  <c r="CF66"/>
  <c r="CG66" s="1"/>
  <c r="CA71"/>
  <c r="CF72"/>
  <c r="CG72" s="1"/>
  <c r="CA76"/>
  <c r="CF77"/>
  <c r="CG77" s="1"/>
  <c r="CA82"/>
  <c r="CF83"/>
  <c r="CG83" s="1"/>
  <c r="CA87"/>
  <c r="BZ275"/>
  <c r="CD275"/>
  <c r="CA93"/>
  <c r="CF94"/>
  <c r="CG94" s="1"/>
  <c r="CA99"/>
  <c r="CF102"/>
  <c r="CG102" s="1"/>
  <c r="CA111"/>
  <c r="CF113"/>
  <c r="CG113" s="1"/>
  <c r="CA116"/>
  <c r="CA118"/>
  <c r="CF120"/>
  <c r="CG120" s="1"/>
  <c r="CA123"/>
  <c r="CF124"/>
  <c r="CG124" s="1"/>
  <c r="CA129"/>
  <c r="CF130"/>
  <c r="CG130" s="1"/>
  <c r="CA135"/>
  <c r="CF136"/>
  <c r="CG136" s="1"/>
  <c r="CF140"/>
  <c r="CG140" s="1"/>
  <c r="CA143"/>
  <c r="CA146"/>
  <c r="CF149"/>
  <c r="CG149" s="1"/>
  <c r="CF160"/>
  <c r="CG160" s="1"/>
  <c r="CA163"/>
  <c r="CF164"/>
  <c r="CG164" s="1"/>
  <c r="CA168"/>
  <c r="CF174"/>
  <c r="CG174" s="1"/>
  <c r="CA178"/>
  <c r="CF179"/>
  <c r="CG179" s="1"/>
  <c r="CA182"/>
  <c r="CF183"/>
  <c r="CG183" s="1"/>
  <c r="CA190"/>
  <c r="CF192"/>
  <c r="CG192" s="1"/>
  <c r="CA198"/>
  <c r="CF200"/>
  <c r="CG200" s="1"/>
  <c r="CA208"/>
  <c r="CA210"/>
  <c r="CF211"/>
  <c r="CG211" s="1"/>
  <c r="CF215"/>
  <c r="CG215" s="1"/>
  <c r="CF219"/>
  <c r="CG219" s="1"/>
  <c r="CA228"/>
  <c r="CF229"/>
  <c r="CG237" s="1"/>
  <c r="CA234"/>
  <c r="CF235"/>
  <c r="CG235" s="1"/>
  <c r="CF241"/>
  <c r="CG241" s="1"/>
  <c r="CF248"/>
  <c r="CG248" s="1"/>
  <c r="CA251"/>
  <c r="CF252"/>
  <c r="CF254"/>
  <c r="CG254" s="1"/>
  <c r="V264"/>
  <c r="X264"/>
  <c r="BF312"/>
  <c r="BF313" s="1"/>
  <c r="BH312"/>
  <c r="BH313" s="1"/>
  <c r="BE317"/>
  <c r="BE318" s="1"/>
  <c r="BG317"/>
  <c r="BG318" s="1"/>
  <c r="BI317"/>
  <c r="BI318" s="1"/>
  <c r="BU317"/>
  <c r="BU318" s="1"/>
  <c r="BF322"/>
  <c r="BF323" s="1"/>
  <c r="BH322"/>
  <c r="BH323" s="1"/>
  <c r="BE327"/>
  <c r="BE328" s="1"/>
  <c r="BG327"/>
  <c r="BG328" s="1"/>
  <c r="BI327"/>
  <c r="BI328" s="1"/>
  <c r="BU327"/>
  <c r="BU328" s="1"/>
  <c r="BF355"/>
  <c r="BH355"/>
  <c r="BF352"/>
  <c r="BF353" s="1"/>
  <c r="BH352"/>
  <c r="BH353" s="1"/>
  <c r="CG223"/>
  <c r="CG213"/>
  <c r="CD282"/>
  <c r="CE282" s="1"/>
  <c r="CB282"/>
  <c r="CC282" s="1"/>
  <c r="BZ282"/>
  <c r="CD287"/>
  <c r="CE287" s="1"/>
  <c r="CB287"/>
  <c r="CC287" s="1"/>
  <c r="BZ287"/>
  <c r="CG12"/>
  <c r="CD292"/>
  <c r="CE292" s="1"/>
  <c r="CB292"/>
  <c r="CC292" s="1"/>
  <c r="BZ292"/>
  <c r="CD297"/>
  <c r="CE297" s="1"/>
  <c r="CB297"/>
  <c r="CC297" s="1"/>
  <c r="BZ297"/>
  <c r="CD302"/>
  <c r="CE302" s="1"/>
  <c r="CB302"/>
  <c r="CC302" s="1"/>
  <c r="BZ302"/>
  <c r="CD337"/>
  <c r="CE337" s="1"/>
  <c r="CB337"/>
  <c r="CC337" s="1"/>
  <c r="BZ337"/>
  <c r="CD342"/>
  <c r="CE342" s="1"/>
  <c r="CB342"/>
  <c r="CC342" s="1"/>
  <c r="BZ342"/>
  <c r="CD347"/>
  <c r="CE347" s="1"/>
  <c r="CB347"/>
  <c r="CC347" s="1"/>
  <c r="BZ347"/>
  <c r="CA12"/>
  <c r="CC12"/>
  <c r="CE12"/>
  <c r="CA14"/>
  <c r="CA25"/>
  <c r="CA28"/>
  <c r="CA32"/>
  <c r="CA34"/>
  <c r="CA36"/>
  <c r="CA40"/>
  <c r="CA42"/>
  <c r="CA44"/>
  <c r="CA46"/>
  <c r="CA48"/>
  <c r="CA56"/>
  <c r="CA61"/>
  <c r="CA66"/>
  <c r="CA70"/>
  <c r="CA72"/>
  <c r="CA74"/>
  <c r="CA77"/>
  <c r="CA81"/>
  <c r="CA83"/>
  <c r="CA86"/>
  <c r="CA90"/>
  <c r="CC90"/>
  <c r="CC275" s="1"/>
  <c r="CE90"/>
  <c r="CE275" s="1"/>
  <c r="CA92"/>
  <c r="CA94"/>
  <c r="CA98"/>
  <c r="CA102"/>
  <c r="CA109"/>
  <c r="CA113"/>
  <c r="CA115"/>
  <c r="CA120"/>
  <c r="CA122"/>
  <c r="CA124"/>
  <c r="CA127"/>
  <c r="CA130"/>
  <c r="CA134"/>
  <c r="CA136"/>
  <c r="CA139"/>
  <c r="CA140"/>
  <c r="CA142"/>
  <c r="CA149"/>
  <c r="CA156"/>
  <c r="CA160"/>
  <c r="CA162"/>
  <c r="CA164"/>
  <c r="CA167"/>
  <c r="CA174"/>
  <c r="CA177"/>
  <c r="CA179"/>
  <c r="CA181"/>
  <c r="CA183"/>
  <c r="CA188"/>
  <c r="CA192"/>
  <c r="CA197"/>
  <c r="CA200"/>
  <c r="CA204"/>
  <c r="CA211"/>
  <c r="CA213"/>
  <c r="CA215"/>
  <c r="CA217"/>
  <c r="CA219"/>
  <c r="CA223"/>
  <c r="CA229"/>
  <c r="CA233"/>
  <c r="CA235"/>
  <c r="CA237"/>
  <c r="CA241"/>
  <c r="CA245"/>
  <c r="CA248"/>
  <c r="CA250"/>
  <c r="CA252"/>
  <c r="CA254"/>
  <c r="U258"/>
  <c r="BZ272"/>
  <c r="CF90"/>
  <c r="BE332"/>
  <c r="BE333" s="1"/>
  <c r="BG332"/>
  <c r="BG333" s="1"/>
  <c r="BI332"/>
  <c r="BI333" s="1"/>
  <c r="BK332"/>
  <c r="BK333" s="1"/>
  <c r="BM332"/>
  <c r="BM333" s="1"/>
  <c r="BO332"/>
  <c r="BO333" s="1"/>
  <c r="BF354"/>
  <c r="BH354"/>
  <c r="BH357" s="1"/>
  <c r="BH358" s="1"/>
  <c r="BJ354"/>
  <c r="BJ357" s="1"/>
  <c r="BJ358" s="1"/>
  <c r="BL354"/>
  <c r="BL357" s="1"/>
  <c r="BL358" s="1"/>
  <c r="BN354"/>
  <c r="BN357" s="1"/>
  <c r="BN358" s="1"/>
  <c r="BP354"/>
  <c r="BP357" s="1"/>
  <c r="BP358" s="1"/>
  <c r="BB257" i="42"/>
  <c r="BE322"/>
  <c r="BE323" s="1"/>
  <c r="BG322"/>
  <c r="BG323" s="1"/>
  <c r="BI322"/>
  <c r="BI323" s="1"/>
  <c r="BU322"/>
  <c r="BU323" s="1"/>
  <c r="Q257"/>
  <c r="S257"/>
  <c r="V257"/>
  <c r="Z257"/>
  <c r="AB257"/>
  <c r="AD257"/>
  <c r="AF257"/>
  <c r="AH257"/>
  <c r="AM257"/>
  <c r="AW257"/>
  <c r="O257"/>
  <c r="K257"/>
  <c r="M257"/>
  <c r="AN264"/>
  <c r="X257"/>
  <c r="CF87"/>
  <c r="CG87" s="1"/>
  <c r="CF99"/>
  <c r="CG99" s="1"/>
  <c r="CF168"/>
  <c r="CG168" s="1"/>
  <c r="CF182"/>
  <c r="CG182" s="1"/>
  <c r="AF264"/>
  <c r="AJ264"/>
  <c r="AR264"/>
  <c r="BD264"/>
  <c r="U6"/>
  <c r="CA31"/>
  <c r="CF41"/>
  <c r="CG41" s="1"/>
  <c r="CF50"/>
  <c r="CG50" s="1"/>
  <c r="CF55"/>
  <c r="CG55" s="1"/>
  <c r="CF71"/>
  <c r="CG71" s="1"/>
  <c r="CF93"/>
  <c r="CG93" s="1"/>
  <c r="CF118"/>
  <c r="CG118" s="1"/>
  <c r="CF143"/>
  <c r="CG143" s="1"/>
  <c r="CA168"/>
  <c r="CA178"/>
  <c r="CA182"/>
  <c r="CF187"/>
  <c r="CG187" s="1"/>
  <c r="CF190"/>
  <c r="CG190" s="1"/>
  <c r="CF198"/>
  <c r="CG198" s="1"/>
  <c r="CF249"/>
  <c r="CG249" s="1"/>
  <c r="CF251"/>
  <c r="CG251" s="1"/>
  <c r="CF53"/>
  <c r="CG53" s="1"/>
  <c r="CA71"/>
  <c r="CF76"/>
  <c r="CG76" s="1"/>
  <c r="CA87"/>
  <c r="BZ275"/>
  <c r="CD275"/>
  <c r="CA93"/>
  <c r="CA99"/>
  <c r="CF116"/>
  <c r="CG116" s="1"/>
  <c r="CF129"/>
  <c r="CG129" s="1"/>
  <c r="CF135"/>
  <c r="CG135" s="1"/>
  <c r="CF146"/>
  <c r="CG146" s="1"/>
  <c r="CF228"/>
  <c r="CG228" s="1"/>
  <c r="BF312"/>
  <c r="BF313" s="1"/>
  <c r="BH312"/>
  <c r="BH313" s="1"/>
  <c r="BE317"/>
  <c r="BE318" s="1"/>
  <c r="BG317"/>
  <c r="BG318" s="1"/>
  <c r="BI317"/>
  <c r="BI318" s="1"/>
  <c r="BU317"/>
  <c r="BU318" s="1"/>
  <c r="BF322"/>
  <c r="BF323" s="1"/>
  <c r="BH322"/>
  <c r="BH323" s="1"/>
  <c r="BF352"/>
  <c r="BF353" s="1"/>
  <c r="BH352"/>
  <c r="BH353" s="1"/>
  <c r="U272"/>
  <c r="CF13"/>
  <c r="CG13" s="1"/>
  <c r="CF24"/>
  <c r="CG24" s="1"/>
  <c r="CA50"/>
  <c r="CA53"/>
  <c r="CA55"/>
  <c r="CF64"/>
  <c r="CG64" s="1"/>
  <c r="CF82"/>
  <c r="CG82" s="1"/>
  <c r="CA116"/>
  <c r="CA118"/>
  <c r="CA135"/>
  <c r="CF137"/>
  <c r="CG137" s="1"/>
  <c r="CA143"/>
  <c r="CA146"/>
  <c r="CA198"/>
  <c r="CF201"/>
  <c r="CG201" s="1"/>
  <c r="CF208"/>
  <c r="CG208" s="1"/>
  <c r="CA228"/>
  <c r="CF234"/>
  <c r="CG234" s="1"/>
  <c r="W264"/>
  <c r="AA264"/>
  <c r="AC264"/>
  <c r="AE264"/>
  <c r="AG264"/>
  <c r="AI264"/>
  <c r="AK264"/>
  <c r="AM264"/>
  <c r="AO264"/>
  <c r="AQ264"/>
  <c r="AS264"/>
  <c r="AU264"/>
  <c r="AW264"/>
  <c r="BB264"/>
  <c r="AH264"/>
  <c r="AL264"/>
  <c r="AP264"/>
  <c r="AT264"/>
  <c r="AZ264"/>
  <c r="BE312"/>
  <c r="BE313" s="1"/>
  <c r="BG312"/>
  <c r="BG313" s="1"/>
  <c r="BI312"/>
  <c r="BI313" s="1"/>
  <c r="BU312"/>
  <c r="BU313" s="1"/>
  <c r="BF317"/>
  <c r="BF318" s="1"/>
  <c r="BH317"/>
  <c r="BH318" s="1"/>
  <c r="CF17"/>
  <c r="CG17" s="1"/>
  <c r="CF111"/>
  <c r="CG111" s="1"/>
  <c r="CF123"/>
  <c r="CG123" s="1"/>
  <c r="CF210"/>
  <c r="CG210" s="1"/>
  <c r="CF15"/>
  <c r="CG15" s="1"/>
  <c r="CF163"/>
  <c r="CG163" s="1"/>
  <c r="CA15"/>
  <c r="CA17"/>
  <c r="CA24"/>
  <c r="CA41"/>
  <c r="CA64"/>
  <c r="CA76"/>
  <c r="CA82"/>
  <c r="CF85"/>
  <c r="CG85" s="1"/>
  <c r="CA111"/>
  <c r="CA123"/>
  <c r="CA129"/>
  <c r="CA163"/>
  <c r="CF165"/>
  <c r="CG165" s="1"/>
  <c r="CA190"/>
  <c r="CF196"/>
  <c r="CG196" s="1"/>
  <c r="CA208"/>
  <c r="CA210"/>
  <c r="CA234"/>
  <c r="CA251"/>
  <c r="J257"/>
  <c r="L257"/>
  <c r="N257"/>
  <c r="P257"/>
  <c r="R257"/>
  <c r="T257"/>
  <c r="W257"/>
  <c r="Y257"/>
  <c r="AA257"/>
  <c r="AC257"/>
  <c r="AE257"/>
  <c r="AG257"/>
  <c r="AI257"/>
  <c r="AT257"/>
  <c r="AZ257"/>
  <c r="BD257"/>
  <c r="BE327"/>
  <c r="BE328" s="1"/>
  <c r="BG327"/>
  <c r="BG328" s="1"/>
  <c r="BI327"/>
  <c r="BI328" s="1"/>
  <c r="BU327"/>
  <c r="BU328" s="1"/>
  <c r="CF43"/>
  <c r="CG43" s="1"/>
  <c r="CF57"/>
  <c r="CG57" s="1"/>
  <c r="CF59"/>
  <c r="CG59" s="1"/>
  <c r="CF60"/>
  <c r="CG60" s="1"/>
  <c r="CF67"/>
  <c r="CG67" s="1"/>
  <c r="CF73"/>
  <c r="CG73" s="1"/>
  <c r="CF80"/>
  <c r="CG80" s="1"/>
  <c r="CF236"/>
  <c r="CG236" s="1"/>
  <c r="BF327"/>
  <c r="BF328" s="1"/>
  <c r="BH327"/>
  <c r="BH328" s="1"/>
  <c r="CF26"/>
  <c r="CG26" s="1"/>
  <c r="CF37"/>
  <c r="CG37" s="1"/>
  <c r="CF78"/>
  <c r="CG78" s="1"/>
  <c r="CF107"/>
  <c r="CG107" s="1"/>
  <c r="CF114"/>
  <c r="CG114" s="1"/>
  <c r="CF121"/>
  <c r="CG121" s="1"/>
  <c r="CF133"/>
  <c r="CG133" s="1"/>
  <c r="CF141"/>
  <c r="CG141" s="1"/>
  <c r="CF153"/>
  <c r="CG153" s="1"/>
  <c r="CF212"/>
  <c r="CG212" s="1"/>
  <c r="CF232"/>
  <c r="CG232" s="1"/>
  <c r="U258"/>
  <c r="CA13"/>
  <c r="CA26"/>
  <c r="CA37"/>
  <c r="CA43"/>
  <c r="CA57"/>
  <c r="CA59"/>
  <c r="CA60"/>
  <c r="CA67"/>
  <c r="CA73"/>
  <c r="CA78"/>
  <c r="CA80"/>
  <c r="CA85"/>
  <c r="U259"/>
  <c r="CB275"/>
  <c r="CA107"/>
  <c r="CA114"/>
  <c r="CA121"/>
  <c r="U260"/>
  <c r="CA133"/>
  <c r="CA137"/>
  <c r="CA141"/>
  <c r="CA153"/>
  <c r="CA165"/>
  <c r="U261"/>
  <c r="CA187"/>
  <c r="CA196"/>
  <c r="CA201"/>
  <c r="CA212"/>
  <c r="CA232"/>
  <c r="CA236"/>
  <c r="CA249"/>
  <c r="V264"/>
  <c r="X264"/>
  <c r="Z264"/>
  <c r="AB264"/>
  <c r="AD264"/>
  <c r="CD282"/>
  <c r="CE282" s="1"/>
  <c r="CB282"/>
  <c r="CC282" s="1"/>
  <c r="BZ282"/>
  <c r="CD287"/>
  <c r="CE287" s="1"/>
  <c r="CB287"/>
  <c r="CC287" s="1"/>
  <c r="BZ287"/>
  <c r="CD292"/>
  <c r="CE292" s="1"/>
  <c r="CB292"/>
  <c r="CC292" s="1"/>
  <c r="BZ292"/>
  <c r="CD297"/>
  <c r="CE297" s="1"/>
  <c r="CB297"/>
  <c r="CC297" s="1"/>
  <c r="BZ297"/>
  <c r="CD302"/>
  <c r="CE302" s="1"/>
  <c r="CB302"/>
  <c r="CC302" s="1"/>
  <c r="BZ302"/>
  <c r="CD312"/>
  <c r="CE312" s="1"/>
  <c r="BZ312"/>
  <c r="CD322"/>
  <c r="CE322" s="1"/>
  <c r="CB322"/>
  <c r="CC322" s="1"/>
  <c r="BZ322"/>
  <c r="CD337"/>
  <c r="CE337" s="1"/>
  <c r="CB337"/>
  <c r="CC337" s="1"/>
  <c r="BZ337"/>
  <c r="CD342"/>
  <c r="CE342" s="1"/>
  <c r="CB342"/>
  <c r="CC342" s="1"/>
  <c r="BZ342"/>
  <c r="CD347"/>
  <c r="CE347" s="1"/>
  <c r="CB347"/>
  <c r="CC347" s="1"/>
  <c r="BZ347"/>
  <c r="CD352"/>
  <c r="CE352" s="1"/>
  <c r="CB352"/>
  <c r="CC352" s="1"/>
  <c r="BZ352"/>
  <c r="CF14"/>
  <c r="CG14" s="1"/>
  <c r="CF28"/>
  <c r="CG28" s="1"/>
  <c r="CF32"/>
  <c r="CG32" s="1"/>
  <c r="CF34"/>
  <c r="CG34" s="1"/>
  <c r="CF36"/>
  <c r="CG36" s="1"/>
  <c r="CF40"/>
  <c r="CG40" s="1"/>
  <c r="CF42"/>
  <c r="CG42" s="1"/>
  <c r="CF44"/>
  <c r="CG44" s="1"/>
  <c r="CF46"/>
  <c r="CG46" s="1"/>
  <c r="CF48"/>
  <c r="CG48" s="1"/>
  <c r="CF56"/>
  <c r="CG56" s="1"/>
  <c r="CF61"/>
  <c r="CG61" s="1"/>
  <c r="CF66"/>
  <c r="CG66" s="1"/>
  <c r="CF70"/>
  <c r="CG70" s="1"/>
  <c r="CF72"/>
  <c r="CG72" s="1"/>
  <c r="CF74"/>
  <c r="CG74" s="1"/>
  <c r="CF77"/>
  <c r="CG77" s="1"/>
  <c r="CF81"/>
  <c r="CG81" s="1"/>
  <c r="CF83"/>
  <c r="CG83" s="1"/>
  <c r="CF86"/>
  <c r="CG86" s="1"/>
  <c r="CF90"/>
  <c r="CF92"/>
  <c r="CG92" s="1"/>
  <c r="CF94"/>
  <c r="CG94" s="1"/>
  <c r="CF98"/>
  <c r="CG98" s="1"/>
  <c r="CF102"/>
  <c r="CG102" s="1"/>
  <c r="CF109"/>
  <c r="CG109" s="1"/>
  <c r="CF113"/>
  <c r="CG113" s="1"/>
  <c r="CF115"/>
  <c r="CG115" s="1"/>
  <c r="CF120"/>
  <c r="CG120" s="1"/>
  <c r="CF122"/>
  <c r="CG122" s="1"/>
  <c r="CF124"/>
  <c r="CG124" s="1"/>
  <c r="CF127"/>
  <c r="CG127" s="1"/>
  <c r="CF130"/>
  <c r="CG130" s="1"/>
  <c r="CF134"/>
  <c r="CG134" s="1"/>
  <c r="CF136"/>
  <c r="CG136" s="1"/>
  <c r="CF139"/>
  <c r="CG139" s="1"/>
  <c r="CF140"/>
  <c r="CG140" s="1"/>
  <c r="CF142"/>
  <c r="CG142" s="1"/>
  <c r="CF149"/>
  <c r="CG149" s="1"/>
  <c r="CF156"/>
  <c r="CG156" s="1"/>
  <c r="CF160"/>
  <c r="CG160" s="1"/>
  <c r="CF162"/>
  <c r="CG162" s="1"/>
  <c r="CF164"/>
  <c r="CG164" s="1"/>
  <c r="CF167"/>
  <c r="CG167" s="1"/>
  <c r="CF174"/>
  <c r="CG174" s="1"/>
  <c r="CF177"/>
  <c r="CG177" s="1"/>
  <c r="CF179"/>
  <c r="CG179" s="1"/>
  <c r="CF181"/>
  <c r="CG181" s="1"/>
  <c r="CF183"/>
  <c r="CG183" s="1"/>
  <c r="CF188"/>
  <c r="CG188" s="1"/>
  <c r="CF192"/>
  <c r="CG192" s="1"/>
  <c r="CF197"/>
  <c r="CG197" s="1"/>
  <c r="CF200"/>
  <c r="CG200" s="1"/>
  <c r="CF204"/>
  <c r="CG204" s="1"/>
  <c r="CF211"/>
  <c r="CG211" s="1"/>
  <c r="CF213"/>
  <c r="CF215"/>
  <c r="CG215" s="1"/>
  <c r="CF217"/>
  <c r="CG217" s="1"/>
  <c r="CF219"/>
  <c r="CG219" s="1"/>
  <c r="CF223"/>
  <c r="CF229"/>
  <c r="CF233"/>
  <c r="CG233" s="1"/>
  <c r="CF235"/>
  <c r="CG235" s="1"/>
  <c r="CF237"/>
  <c r="CF241"/>
  <c r="CG241" s="1"/>
  <c r="CF245"/>
  <c r="CG245" s="1"/>
  <c r="CF248"/>
  <c r="CG248" s="1"/>
  <c r="CF250"/>
  <c r="CG250" s="1"/>
  <c r="CF252"/>
  <c r="CF254"/>
  <c r="CG254" s="1"/>
  <c r="BZ272"/>
  <c r="CB272"/>
  <c r="CD272"/>
  <c r="CD317"/>
  <c r="CE317" s="1"/>
  <c r="CB317"/>
  <c r="CC317" s="1"/>
  <c r="BZ317"/>
  <c r="CD327"/>
  <c r="CE327" s="1"/>
  <c r="CB327"/>
  <c r="CC327" s="1"/>
  <c r="BZ327"/>
  <c r="CF12"/>
  <c r="CF25"/>
  <c r="CG25" s="1"/>
  <c r="CA90"/>
  <c r="CA275" s="1"/>
  <c r="CC90"/>
  <c r="CC275" s="1"/>
  <c r="CE90"/>
  <c r="CE275" s="1"/>
  <c r="BE332"/>
  <c r="BE333" s="1"/>
  <c r="BG332"/>
  <c r="BG333" s="1"/>
  <c r="BI332"/>
  <c r="BI333" s="1"/>
  <c r="BK332"/>
  <c r="BK333" s="1"/>
  <c r="BM332"/>
  <c r="BM333" s="1"/>
  <c r="BO332"/>
  <c r="BO333" s="1"/>
  <c r="BF354"/>
  <c r="BF357" s="1"/>
  <c r="BF358" s="1"/>
  <c r="BH354"/>
  <c r="BH357" s="1"/>
  <c r="BH358" s="1"/>
  <c r="BJ354"/>
  <c r="BJ357" s="1"/>
  <c r="BJ358" s="1"/>
  <c r="BL354"/>
  <c r="BL357" s="1"/>
  <c r="BL358" s="1"/>
  <c r="BN354"/>
  <c r="BN357" s="1"/>
  <c r="BN358" s="1"/>
  <c r="BP354"/>
  <c r="BP357" s="1"/>
  <c r="BP358" s="1"/>
  <c r="BQ352" i="41"/>
  <c r="BQ351"/>
  <c r="BU350"/>
  <c r="BQ350"/>
  <c r="BI350"/>
  <c r="BH350"/>
  <c r="BG350"/>
  <c r="BF350"/>
  <c r="BE350"/>
  <c r="BU349"/>
  <c r="BQ349"/>
  <c r="BI349"/>
  <c r="BH349"/>
  <c r="BG349"/>
  <c r="BF349"/>
  <c r="BE349"/>
  <c r="BU348"/>
  <c r="BQ348"/>
  <c r="BI348"/>
  <c r="BH348"/>
  <c r="BG348"/>
  <c r="BF348"/>
  <c r="BE348"/>
  <c r="BY345"/>
  <c r="BU345"/>
  <c r="BT345"/>
  <c r="BS345"/>
  <c r="BR345"/>
  <c r="BQ345"/>
  <c r="BP345"/>
  <c r="BO345"/>
  <c r="BN345"/>
  <c r="BM345"/>
  <c r="BL345"/>
  <c r="BK345"/>
  <c r="BJ345"/>
  <c r="BI345"/>
  <c r="BH345"/>
  <c r="BG345"/>
  <c r="BF345"/>
  <c r="BE345"/>
  <c r="BY344"/>
  <c r="BU344"/>
  <c r="BT344"/>
  <c r="BS344"/>
  <c r="BR344"/>
  <c r="BQ344"/>
  <c r="BP344"/>
  <c r="BO344"/>
  <c r="BN344"/>
  <c r="BM344"/>
  <c r="BL344"/>
  <c r="BK344"/>
  <c r="BJ344"/>
  <c r="BI344"/>
  <c r="BH344"/>
  <c r="BG344"/>
  <c r="BF344"/>
  <c r="BE344"/>
  <c r="BY343"/>
  <c r="BY346" s="1"/>
  <c r="BY347" s="1"/>
  <c r="BU343"/>
  <c r="BU346" s="1"/>
  <c r="BU347" s="1"/>
  <c r="BT343"/>
  <c r="BT346" s="1"/>
  <c r="BT347" s="1"/>
  <c r="BS343"/>
  <c r="BS346" s="1"/>
  <c r="BS347" s="1"/>
  <c r="BR343"/>
  <c r="BR346" s="1"/>
  <c r="BR347" s="1"/>
  <c r="BQ343"/>
  <c r="BQ346" s="1"/>
  <c r="BQ347" s="1"/>
  <c r="BP343"/>
  <c r="BP346" s="1"/>
  <c r="BP347" s="1"/>
  <c r="BO343"/>
  <c r="BO346" s="1"/>
  <c r="BO347" s="1"/>
  <c r="BN343"/>
  <c r="BN346" s="1"/>
  <c r="BN347" s="1"/>
  <c r="BM343"/>
  <c r="BM346" s="1"/>
  <c r="BM347" s="1"/>
  <c r="BL343"/>
  <c r="BL346" s="1"/>
  <c r="BL347" s="1"/>
  <c r="BK343"/>
  <c r="BK346" s="1"/>
  <c r="BK347" s="1"/>
  <c r="BJ343"/>
  <c r="BJ346" s="1"/>
  <c r="BJ347" s="1"/>
  <c r="BI343"/>
  <c r="BI346" s="1"/>
  <c r="BI347" s="1"/>
  <c r="BH343"/>
  <c r="BH346" s="1"/>
  <c r="BH347" s="1"/>
  <c r="BG343"/>
  <c r="BG346" s="1"/>
  <c r="BG347" s="1"/>
  <c r="BF343"/>
  <c r="BF346" s="1"/>
  <c r="BF347" s="1"/>
  <c r="BE343"/>
  <c r="BE346" s="1"/>
  <c r="BE347" s="1"/>
  <c r="BY340"/>
  <c r="BU340"/>
  <c r="BT340"/>
  <c r="BS340"/>
  <c r="BR340"/>
  <c r="BQ340"/>
  <c r="BP340"/>
  <c r="BO340"/>
  <c r="BN340"/>
  <c r="BM340"/>
  <c r="BL340"/>
  <c r="BK340"/>
  <c r="BJ340"/>
  <c r="BI340"/>
  <c r="BH340"/>
  <c r="BG340"/>
  <c r="BF340"/>
  <c r="BE340"/>
  <c r="BY339"/>
  <c r="BU339"/>
  <c r="BT339"/>
  <c r="BS339"/>
  <c r="BR339"/>
  <c r="BQ339"/>
  <c r="BP339"/>
  <c r="BO339"/>
  <c r="BN339"/>
  <c r="BM339"/>
  <c r="BL339"/>
  <c r="BK339"/>
  <c r="BJ339"/>
  <c r="BI339"/>
  <c r="BH339"/>
  <c r="BG339"/>
  <c r="BF339"/>
  <c r="BE339"/>
  <c r="BY338"/>
  <c r="BY341" s="1"/>
  <c r="BY342" s="1"/>
  <c r="BU338"/>
  <c r="BU341" s="1"/>
  <c r="BU342" s="1"/>
  <c r="BT338"/>
  <c r="BT341" s="1"/>
  <c r="BT342" s="1"/>
  <c r="BS338"/>
  <c r="BS341" s="1"/>
  <c r="BS342" s="1"/>
  <c r="BR338"/>
  <c r="BR341" s="1"/>
  <c r="BR342" s="1"/>
  <c r="BQ338"/>
  <c r="BQ341" s="1"/>
  <c r="BQ342" s="1"/>
  <c r="BP338"/>
  <c r="BP341" s="1"/>
  <c r="BP342" s="1"/>
  <c r="BO338"/>
  <c r="BO341" s="1"/>
  <c r="BO342" s="1"/>
  <c r="BN338"/>
  <c r="BN341" s="1"/>
  <c r="BN342" s="1"/>
  <c r="BM338"/>
  <c r="BM341" s="1"/>
  <c r="BM342" s="1"/>
  <c r="BL338"/>
  <c r="BL341" s="1"/>
  <c r="BL342" s="1"/>
  <c r="BK338"/>
  <c r="BK341" s="1"/>
  <c r="BK342" s="1"/>
  <c r="BJ338"/>
  <c r="BJ341" s="1"/>
  <c r="BJ342" s="1"/>
  <c r="BI338"/>
  <c r="BI341" s="1"/>
  <c r="BI342" s="1"/>
  <c r="BH338"/>
  <c r="BH341" s="1"/>
  <c r="BH342" s="1"/>
  <c r="BG338"/>
  <c r="BG341" s="1"/>
  <c r="BG342" s="1"/>
  <c r="BF338"/>
  <c r="BF341" s="1"/>
  <c r="BF342" s="1"/>
  <c r="BE338"/>
  <c r="BE341" s="1"/>
  <c r="BE342" s="1"/>
  <c r="BY335"/>
  <c r="BU335"/>
  <c r="BT335"/>
  <c r="BS335"/>
  <c r="BR335"/>
  <c r="BQ335"/>
  <c r="BP335"/>
  <c r="BO335"/>
  <c r="BN335"/>
  <c r="BM335"/>
  <c r="BL335"/>
  <c r="BK335"/>
  <c r="BJ335"/>
  <c r="BI335"/>
  <c r="BH335"/>
  <c r="BG335"/>
  <c r="BF335"/>
  <c r="BE335"/>
  <c r="BY334"/>
  <c r="BU334"/>
  <c r="BT334"/>
  <c r="BS334"/>
  <c r="BR334"/>
  <c r="BQ334"/>
  <c r="BP334"/>
  <c r="BO334"/>
  <c r="BN334"/>
  <c r="BM334"/>
  <c r="BL334"/>
  <c r="BK334"/>
  <c r="BJ334"/>
  <c r="BI334"/>
  <c r="BH334"/>
  <c r="BG334"/>
  <c r="BF334"/>
  <c r="BE334"/>
  <c r="BY333"/>
  <c r="BY336" s="1"/>
  <c r="BY337" s="1"/>
  <c r="BU333"/>
  <c r="BU336" s="1"/>
  <c r="BU337" s="1"/>
  <c r="BT333"/>
  <c r="BT336" s="1"/>
  <c r="BT337" s="1"/>
  <c r="BS333"/>
  <c r="BS336" s="1"/>
  <c r="BS337" s="1"/>
  <c r="BR333"/>
  <c r="BR336" s="1"/>
  <c r="BR337" s="1"/>
  <c r="BQ333"/>
  <c r="BQ336" s="1"/>
  <c r="BQ337" s="1"/>
  <c r="BP333"/>
  <c r="BP336" s="1"/>
  <c r="BP337" s="1"/>
  <c r="BO333"/>
  <c r="BO336" s="1"/>
  <c r="BO337" s="1"/>
  <c r="BN333"/>
  <c r="BN336" s="1"/>
  <c r="BN337" s="1"/>
  <c r="BM333"/>
  <c r="BM336" s="1"/>
  <c r="BM337" s="1"/>
  <c r="BL333"/>
  <c r="BL336" s="1"/>
  <c r="BL337" s="1"/>
  <c r="BK333"/>
  <c r="BK336" s="1"/>
  <c r="BK337" s="1"/>
  <c r="BJ333"/>
  <c r="BJ336" s="1"/>
  <c r="BJ337" s="1"/>
  <c r="BI333"/>
  <c r="BI336" s="1"/>
  <c r="BI337" s="1"/>
  <c r="BH333"/>
  <c r="BH336" s="1"/>
  <c r="BH337" s="1"/>
  <c r="BG333"/>
  <c r="BG336" s="1"/>
  <c r="BG337" s="1"/>
  <c r="BF333"/>
  <c r="BF336" s="1"/>
  <c r="BF337" s="1"/>
  <c r="BE333"/>
  <c r="BE336" s="1"/>
  <c r="BE337" s="1"/>
  <c r="BY331"/>
  <c r="BY332" s="1"/>
  <c r="BU331"/>
  <c r="BU332" s="1"/>
  <c r="BT331"/>
  <c r="BT332" s="1"/>
  <c r="BS331"/>
  <c r="BS332" s="1"/>
  <c r="BR331"/>
  <c r="BR332" s="1"/>
  <c r="BQ331"/>
  <c r="BQ332" s="1"/>
  <c r="BY330"/>
  <c r="BU330"/>
  <c r="BT330"/>
  <c r="BS330"/>
  <c r="BR330"/>
  <c r="BQ330"/>
  <c r="BP330"/>
  <c r="BP355" s="1"/>
  <c r="BO330"/>
  <c r="BO355" s="1"/>
  <c r="BN330"/>
  <c r="BN355" s="1"/>
  <c r="BM330"/>
  <c r="BM355" s="1"/>
  <c r="BL330"/>
  <c r="BL355" s="1"/>
  <c r="BK330"/>
  <c r="BK355" s="1"/>
  <c r="BJ330"/>
  <c r="BJ355" s="1"/>
  <c r="BI330"/>
  <c r="BI355" s="1"/>
  <c r="BH330"/>
  <c r="BH355" s="1"/>
  <c r="BG330"/>
  <c r="BG355" s="1"/>
  <c r="BF330"/>
  <c r="BF355" s="1"/>
  <c r="BE330"/>
  <c r="BE355" s="1"/>
  <c r="BY329"/>
  <c r="BY354" s="1"/>
  <c r="BU329"/>
  <c r="BU354" s="1"/>
  <c r="BT329"/>
  <c r="BT354" s="1"/>
  <c r="BS329"/>
  <c r="BS354" s="1"/>
  <c r="BR329"/>
  <c r="BR354" s="1"/>
  <c r="BQ329"/>
  <c r="BQ354" s="1"/>
  <c r="BP329"/>
  <c r="BP354" s="1"/>
  <c r="BO329"/>
  <c r="BO354" s="1"/>
  <c r="BN329"/>
  <c r="BN354" s="1"/>
  <c r="BM329"/>
  <c r="BM354" s="1"/>
  <c r="BL329"/>
  <c r="BL354" s="1"/>
  <c r="BK329"/>
  <c r="BK354" s="1"/>
  <c r="BJ329"/>
  <c r="BJ354" s="1"/>
  <c r="BI329"/>
  <c r="BI354" s="1"/>
  <c r="BH329"/>
  <c r="BH354" s="1"/>
  <c r="BG329"/>
  <c r="BG354" s="1"/>
  <c r="BF329"/>
  <c r="BF354" s="1"/>
  <c r="BE329"/>
  <c r="BE354" s="1"/>
  <c r="BY328"/>
  <c r="BY353" s="1"/>
  <c r="BY356" s="1"/>
  <c r="BY357" s="1"/>
  <c r="BU328"/>
  <c r="BU353" s="1"/>
  <c r="BU356" s="1"/>
  <c r="BU357" s="1"/>
  <c r="BT328"/>
  <c r="BT353" s="1"/>
  <c r="BT356" s="1"/>
  <c r="BT357" s="1"/>
  <c r="BS328"/>
  <c r="BS353" s="1"/>
  <c r="BS356" s="1"/>
  <c r="BS357" s="1"/>
  <c r="BR328"/>
  <c r="BR353" s="1"/>
  <c r="BR356" s="1"/>
  <c r="BR357" s="1"/>
  <c r="BQ328"/>
  <c r="BQ353" s="1"/>
  <c r="BQ356" s="1"/>
  <c r="BQ357" s="1"/>
  <c r="BP328"/>
  <c r="BP331" s="1"/>
  <c r="BP332" s="1"/>
  <c r="BO328"/>
  <c r="BO353" s="1"/>
  <c r="BO356" s="1"/>
  <c r="BO357" s="1"/>
  <c r="BN328"/>
  <c r="BN331" s="1"/>
  <c r="BN332" s="1"/>
  <c r="BM328"/>
  <c r="BM353" s="1"/>
  <c r="BM356" s="1"/>
  <c r="BM357" s="1"/>
  <c r="BL328"/>
  <c r="BL331" s="1"/>
  <c r="BL332" s="1"/>
  <c r="BK328"/>
  <c r="BK353" s="1"/>
  <c r="BK356" s="1"/>
  <c r="BK357" s="1"/>
  <c r="BJ328"/>
  <c r="BJ331" s="1"/>
  <c r="BJ332" s="1"/>
  <c r="BI328"/>
  <c r="BI353" s="1"/>
  <c r="BI356" s="1"/>
  <c r="BI357" s="1"/>
  <c r="BH328"/>
  <c r="BH331" s="1"/>
  <c r="BH332" s="1"/>
  <c r="BG328"/>
  <c r="BG353" s="1"/>
  <c r="BG356" s="1"/>
  <c r="BG357" s="1"/>
  <c r="BF328"/>
  <c r="BF331" s="1"/>
  <c r="BF332" s="1"/>
  <c r="BE328"/>
  <c r="BE353" s="1"/>
  <c r="BE356" s="1"/>
  <c r="BE357" s="1"/>
  <c r="BQ327"/>
  <c r="BQ326"/>
  <c r="BU325"/>
  <c r="BQ325"/>
  <c r="BI325"/>
  <c r="BH325"/>
  <c r="BG325"/>
  <c r="BF325"/>
  <c r="BE325"/>
  <c r="BU324"/>
  <c r="BQ324"/>
  <c r="BI324"/>
  <c r="BH324"/>
  <c r="BG324"/>
  <c r="BF324"/>
  <c r="BE324"/>
  <c r="BU323"/>
  <c r="BQ323"/>
  <c r="BI323"/>
  <c r="BH323"/>
  <c r="BG323"/>
  <c r="BF323"/>
  <c r="BE323"/>
  <c r="BQ322"/>
  <c r="BQ321"/>
  <c r="BU320"/>
  <c r="BQ320"/>
  <c r="BI320"/>
  <c r="BH320"/>
  <c r="BG320"/>
  <c r="BF320"/>
  <c r="BE320"/>
  <c r="BU319"/>
  <c r="BQ319"/>
  <c r="BI319"/>
  <c r="BH319"/>
  <c r="BG319"/>
  <c r="BF319"/>
  <c r="BE319"/>
  <c r="BU318"/>
  <c r="BQ318"/>
  <c r="BI318"/>
  <c r="BH318"/>
  <c r="BG318"/>
  <c r="BF318"/>
  <c r="BE318"/>
  <c r="BQ317"/>
  <c r="BQ316"/>
  <c r="BU315"/>
  <c r="BQ315"/>
  <c r="BI315"/>
  <c r="BH315"/>
  <c r="BG315"/>
  <c r="BF315"/>
  <c r="BE315"/>
  <c r="BU314"/>
  <c r="BQ314"/>
  <c r="BI314"/>
  <c r="BH314"/>
  <c r="BG314"/>
  <c r="BF314"/>
  <c r="BE314"/>
  <c r="BU313"/>
  <c r="BQ313"/>
  <c r="BI313"/>
  <c r="BH313"/>
  <c r="BG313"/>
  <c r="BF313"/>
  <c r="BE313"/>
  <c r="BQ312"/>
  <c r="BQ311"/>
  <c r="BU310"/>
  <c r="BQ310"/>
  <c r="BI310"/>
  <c r="BH310"/>
  <c r="BG310"/>
  <c r="BF310"/>
  <c r="BE310"/>
  <c r="BU309"/>
  <c r="BQ309"/>
  <c r="BI309"/>
  <c r="BH309"/>
  <c r="BG309"/>
  <c r="BF309"/>
  <c r="BE309"/>
  <c r="BU308"/>
  <c r="BQ308"/>
  <c r="BI308"/>
  <c r="BH308"/>
  <c r="BG308"/>
  <c r="BF308"/>
  <c r="BE308"/>
  <c r="BY300"/>
  <c r="BU300"/>
  <c r="BT300"/>
  <c r="BS300"/>
  <c r="BR300"/>
  <c r="BQ300"/>
  <c r="BP300"/>
  <c r="BO300"/>
  <c r="BN300"/>
  <c r="BM300"/>
  <c r="BL300"/>
  <c r="BK300"/>
  <c r="BJ300"/>
  <c r="BI300"/>
  <c r="BH300"/>
  <c r="BG300"/>
  <c r="BF300"/>
  <c r="BE300"/>
  <c r="BY299"/>
  <c r="BU299"/>
  <c r="BT299"/>
  <c r="BS299"/>
  <c r="BR299"/>
  <c r="BQ299"/>
  <c r="BP299"/>
  <c r="BO299"/>
  <c r="BN299"/>
  <c r="BM299"/>
  <c r="BL299"/>
  <c r="BK299"/>
  <c r="BJ299"/>
  <c r="BI299"/>
  <c r="BH299"/>
  <c r="BG299"/>
  <c r="BF299"/>
  <c r="BE299"/>
  <c r="BY298"/>
  <c r="BY301" s="1"/>
  <c r="BY302" s="1"/>
  <c r="BU298"/>
  <c r="BU301" s="1"/>
  <c r="BU302" s="1"/>
  <c r="BT298"/>
  <c r="BT301" s="1"/>
  <c r="BT302" s="1"/>
  <c r="BS298"/>
  <c r="BS301" s="1"/>
  <c r="BS302" s="1"/>
  <c r="BR298"/>
  <c r="BR301" s="1"/>
  <c r="BR302" s="1"/>
  <c r="BQ298"/>
  <c r="BQ301" s="1"/>
  <c r="BQ302" s="1"/>
  <c r="BP298"/>
  <c r="BP301" s="1"/>
  <c r="BP302" s="1"/>
  <c r="BO298"/>
  <c r="BO301" s="1"/>
  <c r="BO302" s="1"/>
  <c r="BN298"/>
  <c r="BN301" s="1"/>
  <c r="BN302" s="1"/>
  <c r="BM298"/>
  <c r="BM301" s="1"/>
  <c r="BM302" s="1"/>
  <c r="BL298"/>
  <c r="BL301" s="1"/>
  <c r="BL302" s="1"/>
  <c r="BK298"/>
  <c r="BK301" s="1"/>
  <c r="BK302" s="1"/>
  <c r="BJ298"/>
  <c r="BJ301" s="1"/>
  <c r="BJ302" s="1"/>
  <c r="BI298"/>
  <c r="BI301" s="1"/>
  <c r="BI302" s="1"/>
  <c r="BH298"/>
  <c r="BH301" s="1"/>
  <c r="BH302" s="1"/>
  <c r="BG298"/>
  <c r="BG301" s="1"/>
  <c r="BG302" s="1"/>
  <c r="BF298"/>
  <c r="BF301" s="1"/>
  <c r="BF302" s="1"/>
  <c r="BE298"/>
  <c r="BE301" s="1"/>
  <c r="BE302" s="1"/>
  <c r="BY295"/>
  <c r="BU295"/>
  <c r="BT295"/>
  <c r="BS295"/>
  <c r="BR295"/>
  <c r="BQ295"/>
  <c r="BP295"/>
  <c r="BO295"/>
  <c r="BN295"/>
  <c r="BM295"/>
  <c r="BL295"/>
  <c r="BK295"/>
  <c r="BJ295"/>
  <c r="BI295"/>
  <c r="BH295"/>
  <c r="BG295"/>
  <c r="BF295"/>
  <c r="BE295"/>
  <c r="BY294"/>
  <c r="BU294"/>
  <c r="BT294"/>
  <c r="BS294"/>
  <c r="BR294"/>
  <c r="BQ294"/>
  <c r="BP294"/>
  <c r="BO294"/>
  <c r="BN294"/>
  <c r="BM294"/>
  <c r="BL294"/>
  <c r="BK294"/>
  <c r="BJ294"/>
  <c r="BI294"/>
  <c r="BH294"/>
  <c r="BG294"/>
  <c r="BF294"/>
  <c r="BE294"/>
  <c r="BY293"/>
  <c r="BY296" s="1"/>
  <c r="BY297" s="1"/>
  <c r="BU293"/>
  <c r="BU296" s="1"/>
  <c r="BU297" s="1"/>
  <c r="BT293"/>
  <c r="BT296" s="1"/>
  <c r="BT297" s="1"/>
  <c r="BS293"/>
  <c r="BS296" s="1"/>
  <c r="BS297" s="1"/>
  <c r="BR293"/>
  <c r="BR296" s="1"/>
  <c r="BR297" s="1"/>
  <c r="BQ293"/>
  <c r="BQ296" s="1"/>
  <c r="BQ297" s="1"/>
  <c r="BP293"/>
  <c r="BP296" s="1"/>
  <c r="BP297" s="1"/>
  <c r="BO293"/>
  <c r="BO296" s="1"/>
  <c r="BO297" s="1"/>
  <c r="BN293"/>
  <c r="BN296" s="1"/>
  <c r="BN297" s="1"/>
  <c r="BM293"/>
  <c r="BM296" s="1"/>
  <c r="BM297" s="1"/>
  <c r="BL293"/>
  <c r="BK293"/>
  <c r="BK296" s="1"/>
  <c r="BK297" s="1"/>
  <c r="BJ293"/>
  <c r="BJ296" s="1"/>
  <c r="BJ297" s="1"/>
  <c r="BI293"/>
  <c r="BI296" s="1"/>
  <c r="BI297" s="1"/>
  <c r="BH293"/>
  <c r="BH296" s="1"/>
  <c r="BH297" s="1"/>
  <c r="BG293"/>
  <c r="BG296" s="1"/>
  <c r="BG297" s="1"/>
  <c r="BF293"/>
  <c r="BF296" s="1"/>
  <c r="BF297" s="1"/>
  <c r="BE293"/>
  <c r="BE296" s="1"/>
  <c r="BE297" s="1"/>
  <c r="BY290"/>
  <c r="BU290"/>
  <c r="BT290"/>
  <c r="BS290"/>
  <c r="BR290"/>
  <c r="BQ290"/>
  <c r="BP290"/>
  <c r="BO290"/>
  <c r="BN290"/>
  <c r="BM290"/>
  <c r="BL290"/>
  <c r="BK290"/>
  <c r="BJ290"/>
  <c r="BI290"/>
  <c r="BH290"/>
  <c r="BG290"/>
  <c r="BF290"/>
  <c r="BE290"/>
  <c r="BY289"/>
  <c r="BU289"/>
  <c r="BT289"/>
  <c r="BS289"/>
  <c r="BR289"/>
  <c r="BQ289"/>
  <c r="BP289"/>
  <c r="BO289"/>
  <c r="BN289"/>
  <c r="BM289"/>
  <c r="BL289"/>
  <c r="BK289"/>
  <c r="BJ289"/>
  <c r="BI289"/>
  <c r="BH289"/>
  <c r="BG289"/>
  <c r="BF289"/>
  <c r="BE289"/>
  <c r="BY288"/>
  <c r="BU288"/>
  <c r="BU291" s="1"/>
  <c r="BU292" s="1"/>
  <c r="BT288"/>
  <c r="BT291" s="1"/>
  <c r="BT292" s="1"/>
  <c r="BS288"/>
  <c r="BS291" s="1"/>
  <c r="BS292" s="1"/>
  <c r="BR288"/>
  <c r="BR291" s="1"/>
  <c r="BR292" s="1"/>
  <c r="BQ288"/>
  <c r="BQ291" s="1"/>
  <c r="BQ292" s="1"/>
  <c r="BP288"/>
  <c r="BP291" s="1"/>
  <c r="BP292" s="1"/>
  <c r="BO288"/>
  <c r="BO291" s="1"/>
  <c r="BO292" s="1"/>
  <c r="BN288"/>
  <c r="BN291" s="1"/>
  <c r="BN292" s="1"/>
  <c r="BM288"/>
  <c r="BM291" s="1"/>
  <c r="BM292" s="1"/>
  <c r="BL288"/>
  <c r="BL291" s="1"/>
  <c r="BL292" s="1"/>
  <c r="BK288"/>
  <c r="BK291" s="1"/>
  <c r="BK292" s="1"/>
  <c r="BJ288"/>
  <c r="BJ291" s="1"/>
  <c r="BJ292" s="1"/>
  <c r="BI288"/>
  <c r="BI291" s="1"/>
  <c r="BI292" s="1"/>
  <c r="BH288"/>
  <c r="BH291" s="1"/>
  <c r="BH292" s="1"/>
  <c r="BG288"/>
  <c r="BG291" s="1"/>
  <c r="BG292" s="1"/>
  <c r="BF288"/>
  <c r="BF291" s="1"/>
  <c r="BF292" s="1"/>
  <c r="BE288"/>
  <c r="BE291" s="1"/>
  <c r="BE292" s="1"/>
  <c r="BY285"/>
  <c r="BU285"/>
  <c r="BT285"/>
  <c r="BS285"/>
  <c r="BR285"/>
  <c r="BQ285"/>
  <c r="BP285"/>
  <c r="BO285"/>
  <c r="BN285"/>
  <c r="BM285"/>
  <c r="BL285"/>
  <c r="BK285"/>
  <c r="BJ285"/>
  <c r="BI285"/>
  <c r="BH285"/>
  <c r="BG285"/>
  <c r="BF285"/>
  <c r="BE285"/>
  <c r="BY284"/>
  <c r="BU284"/>
  <c r="BT284"/>
  <c r="BS284"/>
  <c r="BR284"/>
  <c r="BQ284"/>
  <c r="BP284"/>
  <c r="BO284"/>
  <c r="BN284"/>
  <c r="BM284"/>
  <c r="BL284"/>
  <c r="BK284"/>
  <c r="BJ284"/>
  <c r="BI284"/>
  <c r="BH284"/>
  <c r="BG284"/>
  <c r="BF284"/>
  <c r="BE284"/>
  <c r="BY283"/>
  <c r="BY286" s="1"/>
  <c r="BY287" s="1"/>
  <c r="BU283"/>
  <c r="BU286" s="1"/>
  <c r="BU287" s="1"/>
  <c r="BT283"/>
  <c r="BT286" s="1"/>
  <c r="BT287" s="1"/>
  <c r="BS283"/>
  <c r="BS286" s="1"/>
  <c r="BS287" s="1"/>
  <c r="BR283"/>
  <c r="BR286" s="1"/>
  <c r="BR287" s="1"/>
  <c r="BQ283"/>
  <c r="BQ286" s="1"/>
  <c r="BQ287" s="1"/>
  <c r="BP283"/>
  <c r="BP286" s="1"/>
  <c r="BP287" s="1"/>
  <c r="BO283"/>
  <c r="BO286" s="1"/>
  <c r="BO287" s="1"/>
  <c r="BN283"/>
  <c r="BN286" s="1"/>
  <c r="BN287" s="1"/>
  <c r="BM283"/>
  <c r="BM286" s="1"/>
  <c r="BM287" s="1"/>
  <c r="BL283"/>
  <c r="BL286" s="1"/>
  <c r="BL287" s="1"/>
  <c r="BK283"/>
  <c r="BK286" s="1"/>
  <c r="BK287" s="1"/>
  <c r="BJ283"/>
  <c r="BJ286" s="1"/>
  <c r="BJ287" s="1"/>
  <c r="BI283"/>
  <c r="BI286" s="1"/>
  <c r="BI287" s="1"/>
  <c r="BH283"/>
  <c r="BH286" s="1"/>
  <c r="BH287" s="1"/>
  <c r="BG283"/>
  <c r="BG286" s="1"/>
  <c r="BG287" s="1"/>
  <c r="BF283"/>
  <c r="BF286" s="1"/>
  <c r="BF287" s="1"/>
  <c r="BE283"/>
  <c r="BE286" s="1"/>
  <c r="BE287" s="1"/>
  <c r="BY280"/>
  <c r="BU280"/>
  <c r="BT280"/>
  <c r="BS280"/>
  <c r="BR280"/>
  <c r="BQ280"/>
  <c r="BP280"/>
  <c r="BO280"/>
  <c r="BN280"/>
  <c r="BM280"/>
  <c r="BL280"/>
  <c r="BK280"/>
  <c r="BJ280"/>
  <c r="BI280"/>
  <c r="BH280"/>
  <c r="BG280"/>
  <c r="BF280"/>
  <c r="BE280"/>
  <c r="BY279"/>
  <c r="BU279"/>
  <c r="BT279"/>
  <c r="BS279"/>
  <c r="BR279"/>
  <c r="BQ279"/>
  <c r="BP279"/>
  <c r="BO279"/>
  <c r="BN279"/>
  <c r="BM279"/>
  <c r="BL279"/>
  <c r="BK279"/>
  <c r="BJ279"/>
  <c r="BI279"/>
  <c r="BH279"/>
  <c r="BG279"/>
  <c r="BF279"/>
  <c r="BE279"/>
  <c r="BY278"/>
  <c r="BY281" s="1"/>
  <c r="BY282" s="1"/>
  <c r="BU278"/>
  <c r="BU281" s="1"/>
  <c r="BU282" s="1"/>
  <c r="BT278"/>
  <c r="BT281" s="1"/>
  <c r="BT282" s="1"/>
  <c r="BS278"/>
  <c r="BS281" s="1"/>
  <c r="BS282" s="1"/>
  <c r="BR278"/>
  <c r="BR281" s="1"/>
  <c r="BR282" s="1"/>
  <c r="BQ278"/>
  <c r="BQ281" s="1"/>
  <c r="BQ282" s="1"/>
  <c r="BP278"/>
  <c r="BP281" s="1"/>
  <c r="BP282" s="1"/>
  <c r="BO278"/>
  <c r="BO281" s="1"/>
  <c r="BO282" s="1"/>
  <c r="BN278"/>
  <c r="BN281" s="1"/>
  <c r="BN282" s="1"/>
  <c r="BM278"/>
  <c r="BM281" s="1"/>
  <c r="BM282" s="1"/>
  <c r="BL278"/>
  <c r="BL281" s="1"/>
  <c r="BL282" s="1"/>
  <c r="BK278"/>
  <c r="BK281" s="1"/>
  <c r="BK282" s="1"/>
  <c r="BJ278"/>
  <c r="BJ281" s="1"/>
  <c r="BJ282" s="1"/>
  <c r="BI278"/>
  <c r="BI281" s="1"/>
  <c r="BI282" s="1"/>
  <c r="BH278"/>
  <c r="BH281" s="1"/>
  <c r="BH282" s="1"/>
  <c r="BG278"/>
  <c r="BG281" s="1"/>
  <c r="BG282" s="1"/>
  <c r="BF278"/>
  <c r="BF281" s="1"/>
  <c r="BF282" s="1"/>
  <c r="BE278"/>
  <c r="BE281" s="1"/>
  <c r="BE282" s="1"/>
  <c r="BD276"/>
  <c r="BB276"/>
  <c r="AZ276"/>
  <c r="AW276"/>
  <c r="AV276"/>
  <c r="AU276"/>
  <c r="AT276"/>
  <c r="AS276"/>
  <c r="AR276"/>
  <c r="AQ276"/>
  <c r="AP276"/>
  <c r="AO276"/>
  <c r="AN276"/>
  <c r="AM276"/>
  <c r="AL276"/>
  <c r="AK276"/>
  <c r="AJ276"/>
  <c r="AI276"/>
  <c r="AH276"/>
  <c r="AG276"/>
  <c r="AF276"/>
  <c r="AE276"/>
  <c r="AD276"/>
  <c r="AC276"/>
  <c r="AB276"/>
  <c r="AA276"/>
  <c r="Z276"/>
  <c r="Y276"/>
  <c r="X276"/>
  <c r="W276"/>
  <c r="V276"/>
  <c r="BD275"/>
  <c r="BB275"/>
  <c r="AZ275"/>
  <c r="AT275"/>
  <c r="AS275"/>
  <c r="AR275"/>
  <c r="AQ275"/>
  <c r="AP275"/>
  <c r="AO275"/>
  <c r="AN275"/>
  <c r="AM275"/>
  <c r="AL275"/>
  <c r="AK275"/>
  <c r="AJ275"/>
  <c r="AI275"/>
  <c r="AH275"/>
  <c r="AG275"/>
  <c r="AF275"/>
  <c r="AE275"/>
  <c r="AD275"/>
  <c r="AC275"/>
  <c r="AB275"/>
  <c r="AA275"/>
  <c r="Z275"/>
  <c r="Y275"/>
  <c r="X275"/>
  <c r="W275"/>
  <c r="V275"/>
  <c r="BY274"/>
  <c r="BU274"/>
  <c r="BT274"/>
  <c r="BS274"/>
  <c r="BR274"/>
  <c r="BQ274"/>
  <c r="BP274"/>
  <c r="BO274"/>
  <c r="BN274"/>
  <c r="BM274"/>
  <c r="BL274"/>
  <c r="BK274"/>
  <c r="BJ274"/>
  <c r="BI274"/>
  <c r="BH274"/>
  <c r="BG274"/>
  <c r="BF274"/>
  <c r="BE274"/>
  <c r="BD274"/>
  <c r="BC274"/>
  <c r="BB274"/>
  <c r="BA274"/>
  <c r="AZ274"/>
  <c r="AY274"/>
  <c r="AX274"/>
  <c r="AW274"/>
  <c r="AV274"/>
  <c r="AU274"/>
  <c r="AT274"/>
  <c r="AS274"/>
  <c r="AR274"/>
  <c r="AQ274"/>
  <c r="AP274"/>
  <c r="AO274"/>
  <c r="AN274"/>
  <c r="AM274"/>
  <c r="AL274"/>
  <c r="AK274"/>
  <c r="AJ274"/>
  <c r="AI274"/>
  <c r="AH274"/>
  <c r="AG274"/>
  <c r="AF274"/>
  <c r="AE274"/>
  <c r="AD274"/>
  <c r="AC274"/>
  <c r="AB274"/>
  <c r="AA274"/>
  <c r="Z274"/>
  <c r="Y274"/>
  <c r="X274"/>
  <c r="W274"/>
  <c r="V274"/>
  <c r="BD273"/>
  <c r="BB273"/>
  <c r="AZ273"/>
  <c r="AT273"/>
  <c r="AS273"/>
  <c r="AR273"/>
  <c r="AQ273"/>
  <c r="AP273"/>
  <c r="AO273"/>
  <c r="AN273"/>
  <c r="AM273"/>
  <c r="AL273"/>
  <c r="AK273"/>
  <c r="AJ273"/>
  <c r="AI273"/>
  <c r="AH273"/>
  <c r="AG273"/>
  <c r="AF273"/>
  <c r="AE273"/>
  <c r="AD273"/>
  <c r="AC273"/>
  <c r="AB273"/>
  <c r="AA273"/>
  <c r="Z273"/>
  <c r="Y273"/>
  <c r="X273"/>
  <c r="W273"/>
  <c r="V273"/>
  <c r="BD272"/>
  <c r="BB272"/>
  <c r="AZ272"/>
  <c r="AW272"/>
  <c r="AT272"/>
  <c r="AS272"/>
  <c r="AR272"/>
  <c r="AQ272"/>
  <c r="AP272"/>
  <c r="AO272"/>
  <c r="AN272"/>
  <c r="AM272"/>
  <c r="AL272"/>
  <c r="AK272"/>
  <c r="AJ272"/>
  <c r="AI272"/>
  <c r="AH272"/>
  <c r="AG272"/>
  <c r="AF272"/>
  <c r="AE272"/>
  <c r="AD272"/>
  <c r="AC272"/>
  <c r="AB272"/>
  <c r="AA272"/>
  <c r="Z272"/>
  <c r="Y272"/>
  <c r="X272"/>
  <c r="W272"/>
  <c r="V272"/>
  <c r="BY271"/>
  <c r="BU271"/>
  <c r="BT271"/>
  <c r="BS271"/>
  <c r="BR271"/>
  <c r="BQ271"/>
  <c r="BP271"/>
  <c r="BO271"/>
  <c r="BN271"/>
  <c r="BM271"/>
  <c r="BL271"/>
  <c r="BK271"/>
  <c r="BJ271"/>
  <c r="BI271"/>
  <c r="BH271"/>
  <c r="BG271"/>
  <c r="BF271"/>
  <c r="BE271"/>
  <c r="BD271"/>
  <c r="BC271"/>
  <c r="BB271"/>
  <c r="BA271"/>
  <c r="AZ271"/>
  <c r="AY271"/>
  <c r="AX271"/>
  <c r="AW271"/>
  <c r="AV271"/>
  <c r="AV263" s="1"/>
  <c r="AU271"/>
  <c r="AU263" s="1"/>
  <c r="AT271"/>
  <c r="AS271"/>
  <c r="AR271"/>
  <c r="AQ271"/>
  <c r="AP271"/>
  <c r="AO271"/>
  <c r="AN271"/>
  <c r="AM271"/>
  <c r="AL271"/>
  <c r="AK271"/>
  <c r="AJ271"/>
  <c r="AI271"/>
  <c r="AH271"/>
  <c r="AG271"/>
  <c r="AF271"/>
  <c r="AE271"/>
  <c r="AD271"/>
  <c r="AC271"/>
  <c r="AB271"/>
  <c r="AA271"/>
  <c r="Z271"/>
  <c r="Y271"/>
  <c r="X271"/>
  <c r="W271"/>
  <c r="V271"/>
  <c r="BD270"/>
  <c r="BB270"/>
  <c r="AZ270"/>
  <c r="AW270"/>
  <c r="AT270"/>
  <c r="AS270"/>
  <c r="AR270"/>
  <c r="AQ270"/>
  <c r="AP270"/>
  <c r="AO270"/>
  <c r="AN270"/>
  <c r="AM270"/>
  <c r="AL270"/>
  <c r="AK270"/>
  <c r="AJ270"/>
  <c r="AI270"/>
  <c r="AH270"/>
  <c r="AG270"/>
  <c r="AF270"/>
  <c r="AE270"/>
  <c r="AD270"/>
  <c r="AC270"/>
  <c r="AB270"/>
  <c r="AA270"/>
  <c r="Z270"/>
  <c r="Y270"/>
  <c r="X270"/>
  <c r="W270"/>
  <c r="V270"/>
  <c r="BD269"/>
  <c r="BB269"/>
  <c r="AZ269"/>
  <c r="AW269"/>
  <c r="AT269"/>
  <c r="AS269"/>
  <c r="AR269"/>
  <c r="AQ269"/>
  <c r="AP269"/>
  <c r="AO269"/>
  <c r="AN269"/>
  <c r="AM269"/>
  <c r="AL269"/>
  <c r="AK269"/>
  <c r="AJ269"/>
  <c r="AI269"/>
  <c r="AH269"/>
  <c r="AG269"/>
  <c r="AF269"/>
  <c r="AE269"/>
  <c r="AD269"/>
  <c r="AC269"/>
  <c r="AB269"/>
  <c r="AA269"/>
  <c r="Z269"/>
  <c r="Y269"/>
  <c r="X269"/>
  <c r="W269"/>
  <c r="V269"/>
  <c r="BD268"/>
  <c r="BB268"/>
  <c r="AZ268"/>
  <c r="AW268"/>
  <c r="AT268"/>
  <c r="AS268"/>
  <c r="AR268"/>
  <c r="AQ268"/>
  <c r="AP268"/>
  <c r="AO268"/>
  <c r="AN268"/>
  <c r="AM268"/>
  <c r="AL268"/>
  <c r="AK268"/>
  <c r="AJ268"/>
  <c r="AI268"/>
  <c r="AH268"/>
  <c r="AG268"/>
  <c r="AF268"/>
  <c r="AE268"/>
  <c r="AD268"/>
  <c r="AC268"/>
  <c r="AB268"/>
  <c r="AA268"/>
  <c r="Z268"/>
  <c r="Y268"/>
  <c r="X268"/>
  <c r="W268"/>
  <c r="V268"/>
  <c r="BD267"/>
  <c r="BB267"/>
  <c r="AZ267"/>
  <c r="AT267"/>
  <c r="AS267"/>
  <c r="AR267"/>
  <c r="AQ267"/>
  <c r="AP267"/>
  <c r="AO267"/>
  <c r="AN267"/>
  <c r="AM267"/>
  <c r="AL267"/>
  <c r="AK267"/>
  <c r="AJ267"/>
  <c r="AI267"/>
  <c r="AH267"/>
  <c r="AG267"/>
  <c r="AF267"/>
  <c r="AE267"/>
  <c r="AD267"/>
  <c r="AC267"/>
  <c r="AB267"/>
  <c r="AA267"/>
  <c r="Z267"/>
  <c r="Y267"/>
  <c r="X267"/>
  <c r="W267"/>
  <c r="V267"/>
  <c r="BD266"/>
  <c r="BB266"/>
  <c r="AZ266"/>
  <c r="AT266"/>
  <c r="AS266"/>
  <c r="AR266"/>
  <c r="AQ266"/>
  <c r="AP266"/>
  <c r="AO266"/>
  <c r="AN266"/>
  <c r="AM266"/>
  <c r="AL266"/>
  <c r="AK266"/>
  <c r="AJ266"/>
  <c r="AI266"/>
  <c r="AH266"/>
  <c r="AG266"/>
  <c r="AF266"/>
  <c r="AE266"/>
  <c r="AD266"/>
  <c r="AC266"/>
  <c r="AB266"/>
  <c r="AA266"/>
  <c r="Z266"/>
  <c r="Y266"/>
  <c r="X266"/>
  <c r="W266"/>
  <c r="V266"/>
  <c r="BD265"/>
  <c r="BB265"/>
  <c r="AZ265"/>
  <c r="AT265"/>
  <c r="AS265"/>
  <c r="AR265"/>
  <c r="AQ265"/>
  <c r="AP265"/>
  <c r="AO265"/>
  <c r="AN265"/>
  <c r="AM265"/>
  <c r="AL265"/>
  <c r="AK265"/>
  <c r="AJ265"/>
  <c r="AI265"/>
  <c r="AH265"/>
  <c r="AG265"/>
  <c r="AF265"/>
  <c r="AE265"/>
  <c r="AD265"/>
  <c r="AC265"/>
  <c r="AB265"/>
  <c r="AA265"/>
  <c r="Z265"/>
  <c r="Y265"/>
  <c r="X265"/>
  <c r="W265"/>
  <c r="V265"/>
  <c r="BD264"/>
  <c r="BB264"/>
  <c r="AZ264"/>
  <c r="AW264"/>
  <c r="AT264"/>
  <c r="AS264"/>
  <c r="AR264"/>
  <c r="AQ264"/>
  <c r="AP264"/>
  <c r="AO264"/>
  <c r="AN264"/>
  <c r="AM264"/>
  <c r="AL264"/>
  <c r="AK264"/>
  <c r="AJ264"/>
  <c r="AI264"/>
  <c r="AH264"/>
  <c r="AG264"/>
  <c r="AF264"/>
  <c r="AE264"/>
  <c r="AD264"/>
  <c r="AC264"/>
  <c r="AB264"/>
  <c r="AA264"/>
  <c r="Z264"/>
  <c r="Y264"/>
  <c r="X264"/>
  <c r="W264"/>
  <c r="V264"/>
  <c r="BD261"/>
  <c r="BB261"/>
  <c r="AZ261"/>
  <c r="AW261"/>
  <c r="AT261"/>
  <c r="AM261"/>
  <c r="AI261"/>
  <c r="AH261"/>
  <c r="AG261"/>
  <c r="AF261"/>
  <c r="AE261"/>
  <c r="AD261"/>
  <c r="AC261"/>
  <c r="AB261"/>
  <c r="AA261"/>
  <c r="Z261"/>
  <c r="Y261"/>
  <c r="X261"/>
  <c r="W261"/>
  <c r="BD260"/>
  <c r="BB260"/>
  <c r="AZ260"/>
  <c r="AW260"/>
  <c r="AT260"/>
  <c r="AM260"/>
  <c r="AI260"/>
  <c r="AH260"/>
  <c r="AG260"/>
  <c r="AF260"/>
  <c r="AE260"/>
  <c r="AD260"/>
  <c r="AC260"/>
  <c r="AB260"/>
  <c r="AA260"/>
  <c r="Z260"/>
  <c r="Y260"/>
  <c r="X260"/>
  <c r="W260"/>
  <c r="V260"/>
  <c r="T260"/>
  <c r="S260"/>
  <c r="R260"/>
  <c r="Q260"/>
  <c r="P260"/>
  <c r="O260"/>
  <c r="N260"/>
  <c r="M260"/>
  <c r="L260"/>
  <c r="K260"/>
  <c r="J260"/>
  <c r="BD259"/>
  <c r="BB259"/>
  <c r="AZ259"/>
  <c r="AW259"/>
  <c r="AT259"/>
  <c r="AM259"/>
  <c r="AI259"/>
  <c r="AH259"/>
  <c r="AG259"/>
  <c r="AF259"/>
  <c r="AE259"/>
  <c r="AD259"/>
  <c r="AC259"/>
  <c r="AB259"/>
  <c r="AA259"/>
  <c r="Z259"/>
  <c r="Y259"/>
  <c r="X259"/>
  <c r="W259"/>
  <c r="V259"/>
  <c r="T259"/>
  <c r="S259"/>
  <c r="R259"/>
  <c r="Q259"/>
  <c r="P259"/>
  <c r="O259"/>
  <c r="N259"/>
  <c r="M259"/>
  <c r="L259"/>
  <c r="K259"/>
  <c r="J259"/>
  <c r="BD258"/>
  <c r="BB258"/>
  <c r="AZ258"/>
  <c r="AW258"/>
  <c r="AT258"/>
  <c r="AM258"/>
  <c r="AI258"/>
  <c r="AH258"/>
  <c r="AG258"/>
  <c r="AF258"/>
  <c r="AE258"/>
  <c r="AD258"/>
  <c r="AC258"/>
  <c r="AB258"/>
  <c r="AA258"/>
  <c r="Z258"/>
  <c r="Y258"/>
  <c r="X258"/>
  <c r="W258"/>
  <c r="V258"/>
  <c r="T258"/>
  <c r="S258"/>
  <c r="R258"/>
  <c r="Q258"/>
  <c r="P258"/>
  <c r="O258"/>
  <c r="N258"/>
  <c r="M258"/>
  <c r="L258"/>
  <c r="K258"/>
  <c r="J258"/>
  <c r="BD257"/>
  <c r="BB257"/>
  <c r="AZ257"/>
  <c r="AW257"/>
  <c r="AT257"/>
  <c r="AM257"/>
  <c r="AI257"/>
  <c r="AH257"/>
  <c r="AG257"/>
  <c r="AF257"/>
  <c r="AE257"/>
  <c r="AD257"/>
  <c r="AC257"/>
  <c r="AB257"/>
  <c r="AA257"/>
  <c r="Z257"/>
  <c r="Y257"/>
  <c r="X257"/>
  <c r="W257"/>
  <c r="V257"/>
  <c r="T257"/>
  <c r="S257"/>
  <c r="R257"/>
  <c r="Q257"/>
  <c r="P257"/>
  <c r="O257"/>
  <c r="N257"/>
  <c r="M257"/>
  <c r="L257"/>
  <c r="K257"/>
  <c r="J257"/>
  <c r="U255"/>
  <c r="U254"/>
  <c r="CD253"/>
  <c r="CE253" s="1"/>
  <c r="CB253"/>
  <c r="CC253" s="1"/>
  <c r="BZ253"/>
  <c r="CA253" s="1"/>
  <c r="U253"/>
  <c r="U252"/>
  <c r="CG251"/>
  <c r="CD251"/>
  <c r="CE251" s="1"/>
  <c r="CB251"/>
  <c r="CC251" s="1"/>
  <c r="BZ251"/>
  <c r="CA251" s="1"/>
  <c r="U251"/>
  <c r="CD250"/>
  <c r="CE250" s="1"/>
  <c r="CB250"/>
  <c r="CC250" s="1"/>
  <c r="BZ250"/>
  <c r="U250"/>
  <c r="CD249"/>
  <c r="CE249" s="1"/>
  <c r="CB249"/>
  <c r="CC249" s="1"/>
  <c r="BZ249"/>
  <c r="CA249" s="1"/>
  <c r="U249"/>
  <c r="CD248"/>
  <c r="CE248" s="1"/>
  <c r="CB248"/>
  <c r="CC248" s="1"/>
  <c r="BZ248"/>
  <c r="U248"/>
  <c r="CD247"/>
  <c r="CE247" s="1"/>
  <c r="CB247"/>
  <c r="CC247" s="1"/>
  <c r="BZ247"/>
  <c r="CA247" s="1"/>
  <c r="U247"/>
  <c r="U245"/>
  <c r="CD244"/>
  <c r="CE244" s="1"/>
  <c r="CB244"/>
  <c r="CC244" s="1"/>
  <c r="BZ244"/>
  <c r="CA244" s="1"/>
  <c r="U244"/>
  <c r="U243"/>
  <c r="U242"/>
  <c r="U241"/>
  <c r="CD240"/>
  <c r="CE240" s="1"/>
  <c r="CB240"/>
  <c r="CC240" s="1"/>
  <c r="BZ240"/>
  <c r="CA240" s="1"/>
  <c r="U240"/>
  <c r="U238"/>
  <c r="CD237"/>
  <c r="CE237" s="1"/>
  <c r="CB237"/>
  <c r="CC237" s="1"/>
  <c r="BZ237"/>
  <c r="CA237" s="1"/>
  <c r="U237"/>
  <c r="CD236"/>
  <c r="CE236" s="1"/>
  <c r="CB236"/>
  <c r="CC236" s="1"/>
  <c r="BZ236"/>
  <c r="U236"/>
  <c r="CD235"/>
  <c r="CE235" s="1"/>
  <c r="CB235"/>
  <c r="CC235" s="1"/>
  <c r="BZ235"/>
  <c r="CA235" s="1"/>
  <c r="U235"/>
  <c r="CD234"/>
  <c r="CE234" s="1"/>
  <c r="CB234"/>
  <c r="CC234" s="1"/>
  <c r="BZ234"/>
  <c r="U234"/>
  <c r="CD233"/>
  <c r="CE233" s="1"/>
  <c r="CB233"/>
  <c r="CC233" s="1"/>
  <c r="BZ233"/>
  <c r="CA233" s="1"/>
  <c r="U233"/>
  <c r="CD232"/>
  <c r="CE232" s="1"/>
  <c r="CB232"/>
  <c r="CC232" s="1"/>
  <c r="BZ232"/>
  <c r="U232"/>
  <c r="CD229"/>
  <c r="CE229" s="1"/>
  <c r="CB229"/>
  <c r="CC229" s="1"/>
  <c r="BZ229"/>
  <c r="CA229" s="1"/>
  <c r="U229"/>
  <c r="CD228"/>
  <c r="CE228" s="1"/>
  <c r="CB228"/>
  <c r="CC228" s="1"/>
  <c r="BZ228"/>
  <c r="U226"/>
  <c r="U225"/>
  <c r="U224"/>
  <c r="CD223"/>
  <c r="CE223" s="1"/>
  <c r="CB223"/>
  <c r="CC223" s="1"/>
  <c r="BZ223"/>
  <c r="CA223" s="1"/>
  <c r="U223"/>
  <c r="U222"/>
  <c r="CD219"/>
  <c r="CE219" s="1"/>
  <c r="CB219"/>
  <c r="CC219" s="1"/>
  <c r="BZ219"/>
  <c r="CA219" s="1"/>
  <c r="U219"/>
  <c r="U218"/>
  <c r="CD217"/>
  <c r="CE217" s="1"/>
  <c r="CB217"/>
  <c r="CC217" s="1"/>
  <c r="BZ217"/>
  <c r="CA217" s="1"/>
  <c r="U217"/>
  <c r="U216"/>
  <c r="CD215"/>
  <c r="CE215" s="1"/>
  <c r="CB215"/>
  <c r="CC215" s="1"/>
  <c r="BZ215"/>
  <c r="CA215" s="1"/>
  <c r="U215"/>
  <c r="U214"/>
  <c r="CD213"/>
  <c r="CE213" s="1"/>
  <c r="CB213"/>
  <c r="CC213" s="1"/>
  <c r="BZ213"/>
  <c r="CA213" s="1"/>
  <c r="U213"/>
  <c r="CD212"/>
  <c r="CE212" s="1"/>
  <c r="CB212"/>
  <c r="CC212" s="1"/>
  <c r="BZ212"/>
  <c r="U212"/>
  <c r="CD211"/>
  <c r="CE211" s="1"/>
  <c r="CB211"/>
  <c r="CC211" s="1"/>
  <c r="BZ211"/>
  <c r="CA211" s="1"/>
  <c r="U211"/>
  <c r="CD210"/>
  <c r="CE210" s="1"/>
  <c r="CB210"/>
  <c r="CC210" s="1"/>
  <c r="BZ210"/>
  <c r="CD208"/>
  <c r="CE208" s="1"/>
  <c r="CB208"/>
  <c r="CC208" s="1"/>
  <c r="BZ208"/>
  <c r="U208"/>
  <c r="CD204"/>
  <c r="CE204" s="1"/>
  <c r="CB204"/>
  <c r="CC204" s="1"/>
  <c r="BZ204"/>
  <c r="CA204" s="1"/>
  <c r="U204"/>
  <c r="U203"/>
  <c r="U202"/>
  <c r="CD201"/>
  <c r="CE201" s="1"/>
  <c r="CB201"/>
  <c r="CC201" s="1"/>
  <c r="BZ201"/>
  <c r="U201"/>
  <c r="CD200"/>
  <c r="CE200" s="1"/>
  <c r="CB200"/>
  <c r="CC200" s="1"/>
  <c r="BZ200"/>
  <c r="CA200" s="1"/>
  <c r="U200"/>
  <c r="CD198"/>
  <c r="CE198" s="1"/>
  <c r="CB198"/>
  <c r="CC198" s="1"/>
  <c r="BZ198"/>
  <c r="U198"/>
  <c r="CD197"/>
  <c r="CE197" s="1"/>
  <c r="CB197"/>
  <c r="CC197" s="1"/>
  <c r="BZ197"/>
  <c r="CA197" s="1"/>
  <c r="U197"/>
  <c r="CD196"/>
  <c r="CE196" s="1"/>
  <c r="CB196"/>
  <c r="CC196" s="1"/>
  <c r="BZ196"/>
  <c r="U196"/>
  <c r="CD192"/>
  <c r="CE192" s="1"/>
  <c r="CB192"/>
  <c r="CC192" s="1"/>
  <c r="BZ192"/>
  <c r="CA192" s="1"/>
  <c r="U192"/>
  <c r="CD190"/>
  <c r="CE190" s="1"/>
  <c r="CB190"/>
  <c r="CC190" s="1"/>
  <c r="BZ190"/>
  <c r="U190"/>
  <c r="CD188"/>
  <c r="CE188" s="1"/>
  <c r="CB188"/>
  <c r="CC188" s="1"/>
  <c r="BZ188"/>
  <c r="CA188" s="1"/>
  <c r="U188"/>
  <c r="CD187"/>
  <c r="CE187" s="1"/>
  <c r="CB187"/>
  <c r="CC187" s="1"/>
  <c r="BZ187"/>
  <c r="U187"/>
  <c r="CD183"/>
  <c r="CE183" s="1"/>
  <c r="CB183"/>
  <c r="CC183" s="1"/>
  <c r="BZ183"/>
  <c r="CA183" s="1"/>
  <c r="U183"/>
  <c r="CD182"/>
  <c r="CE182" s="1"/>
  <c r="CB182"/>
  <c r="CC182" s="1"/>
  <c r="BZ182"/>
  <c r="U182"/>
  <c r="CD181"/>
  <c r="CE181" s="1"/>
  <c r="CB181"/>
  <c r="CC181" s="1"/>
  <c r="BZ181"/>
  <c r="CA181" s="1"/>
  <c r="U181"/>
  <c r="U180"/>
  <c r="CD179"/>
  <c r="CE179" s="1"/>
  <c r="CB179"/>
  <c r="CC179" s="1"/>
  <c r="BZ179"/>
  <c r="CA179" s="1"/>
  <c r="U179"/>
  <c r="CD178"/>
  <c r="CE178" s="1"/>
  <c r="CB178"/>
  <c r="CC178" s="1"/>
  <c r="BZ178"/>
  <c r="U178"/>
  <c r="CD177"/>
  <c r="CE177" s="1"/>
  <c r="CB177"/>
  <c r="CC177" s="1"/>
  <c r="BZ177"/>
  <c r="CA177" s="1"/>
  <c r="U176"/>
  <c r="U175"/>
  <c r="CD174"/>
  <c r="CE174" s="1"/>
  <c r="CB174"/>
  <c r="CC174" s="1"/>
  <c r="BZ174"/>
  <c r="CA174" s="1"/>
  <c r="U174"/>
  <c r="U172"/>
  <c r="U171"/>
  <c r="U170"/>
  <c r="U169"/>
  <c r="CD168"/>
  <c r="CE168" s="1"/>
  <c r="CB168"/>
  <c r="CC168" s="1"/>
  <c r="BZ168"/>
  <c r="U168"/>
  <c r="CD167"/>
  <c r="CE167" s="1"/>
  <c r="CB167"/>
  <c r="CC167" s="1"/>
  <c r="BZ167"/>
  <c r="CA167" s="1"/>
  <c r="U167"/>
  <c r="CD165"/>
  <c r="CE165" s="1"/>
  <c r="CB165"/>
  <c r="CC165" s="1"/>
  <c r="BZ165"/>
  <c r="U165"/>
  <c r="CD164"/>
  <c r="CE164" s="1"/>
  <c r="CB164"/>
  <c r="CC164" s="1"/>
  <c r="BZ164"/>
  <c r="CA164" s="1"/>
  <c r="U164"/>
  <c r="CD163"/>
  <c r="CE163" s="1"/>
  <c r="CB163"/>
  <c r="CC163" s="1"/>
  <c r="BZ163"/>
  <c r="U163"/>
  <c r="CD162"/>
  <c r="CE162" s="1"/>
  <c r="CB162"/>
  <c r="CC162" s="1"/>
  <c r="BZ162"/>
  <c r="CA162" s="1"/>
  <c r="CD160"/>
  <c r="CE160" s="1"/>
  <c r="CB160"/>
  <c r="CC160" s="1"/>
  <c r="BZ160"/>
  <c r="CA160" s="1"/>
  <c r="U160"/>
  <c r="U159"/>
  <c r="U158"/>
  <c r="U157"/>
  <c r="CD156"/>
  <c r="CE156" s="1"/>
  <c r="CB156"/>
  <c r="CC156" s="1"/>
  <c r="BZ156"/>
  <c r="CA156" s="1"/>
  <c r="U156"/>
  <c r="U155"/>
  <c r="U154"/>
  <c r="CD153"/>
  <c r="CE153" s="1"/>
  <c r="CB153"/>
  <c r="CC153" s="1"/>
  <c r="BZ153"/>
  <c r="CA153" s="1"/>
  <c r="U153"/>
  <c r="U151"/>
  <c r="U150"/>
  <c r="CD149"/>
  <c r="CE149" s="1"/>
  <c r="CB149"/>
  <c r="CC149" s="1"/>
  <c r="BZ149"/>
  <c r="CA149" s="1"/>
  <c r="U149"/>
  <c r="U148"/>
  <c r="U147"/>
  <c r="CD146"/>
  <c r="CE146" s="1"/>
  <c r="CB146"/>
  <c r="CC146" s="1"/>
  <c r="BZ146"/>
  <c r="U146"/>
  <c r="U144"/>
  <c r="CD143"/>
  <c r="CE143" s="1"/>
  <c r="CB143"/>
  <c r="CC143" s="1"/>
  <c r="BZ143"/>
  <c r="U143"/>
  <c r="CD142"/>
  <c r="CE142" s="1"/>
  <c r="CB142"/>
  <c r="CC142" s="1"/>
  <c r="BZ142"/>
  <c r="CA142" s="1"/>
  <c r="U142"/>
  <c r="CD141"/>
  <c r="CE141" s="1"/>
  <c r="CB141"/>
  <c r="CC141" s="1"/>
  <c r="BZ141"/>
  <c r="U141"/>
  <c r="CD140"/>
  <c r="CE140" s="1"/>
  <c r="CB140"/>
  <c r="CC140" s="1"/>
  <c r="BZ140"/>
  <c r="CA140" s="1"/>
  <c r="CD139"/>
  <c r="CE139" s="1"/>
  <c r="CB139"/>
  <c r="CC139" s="1"/>
  <c r="BZ139"/>
  <c r="CA139" s="1"/>
  <c r="U139"/>
  <c r="CD137"/>
  <c r="CE137" s="1"/>
  <c r="CB137"/>
  <c r="CC137" s="1"/>
  <c r="BZ137"/>
  <c r="U137"/>
  <c r="CD136"/>
  <c r="CE136" s="1"/>
  <c r="CB136"/>
  <c r="CC136" s="1"/>
  <c r="BZ136"/>
  <c r="CA136" s="1"/>
  <c r="U136"/>
  <c r="CD135"/>
  <c r="CE135" s="1"/>
  <c r="CB135"/>
  <c r="CC135" s="1"/>
  <c r="BZ135"/>
  <c r="U135"/>
  <c r="CD134"/>
  <c r="CE134" s="1"/>
  <c r="CB134"/>
  <c r="CC134" s="1"/>
  <c r="BZ134"/>
  <c r="CA134" s="1"/>
  <c r="U134"/>
  <c r="CD133"/>
  <c r="CE133" s="1"/>
  <c r="CB133"/>
  <c r="CC133" s="1"/>
  <c r="BZ133"/>
  <c r="U133"/>
  <c r="CD130"/>
  <c r="CE130" s="1"/>
  <c r="CB130"/>
  <c r="CC130" s="1"/>
  <c r="BZ130"/>
  <c r="CA130" s="1"/>
  <c r="U130"/>
  <c r="CD129"/>
  <c r="CE129" s="1"/>
  <c r="CB129"/>
  <c r="CC129" s="1"/>
  <c r="BZ129"/>
  <c r="U129"/>
  <c r="CD127"/>
  <c r="CE127" s="1"/>
  <c r="CB127"/>
  <c r="CC127" s="1"/>
  <c r="BZ127"/>
  <c r="CA127" s="1"/>
  <c r="U127"/>
  <c r="U125"/>
  <c r="CD124"/>
  <c r="CE124" s="1"/>
  <c r="CB124"/>
  <c r="CC124" s="1"/>
  <c r="BZ124"/>
  <c r="CA124" s="1"/>
  <c r="U124"/>
  <c r="CD123"/>
  <c r="CE123" s="1"/>
  <c r="CB123"/>
  <c r="CC123" s="1"/>
  <c r="BZ123"/>
  <c r="U123"/>
  <c r="CD122"/>
  <c r="CE122" s="1"/>
  <c r="CB122"/>
  <c r="CC122" s="1"/>
  <c r="BZ122"/>
  <c r="CA122" s="1"/>
  <c r="U122"/>
  <c r="CD121"/>
  <c r="CE121" s="1"/>
  <c r="CB121"/>
  <c r="CC121" s="1"/>
  <c r="BZ121"/>
  <c r="U121"/>
  <c r="CD120"/>
  <c r="CE120" s="1"/>
  <c r="CB120"/>
  <c r="CC120" s="1"/>
  <c r="BZ120"/>
  <c r="CA120" s="1"/>
  <c r="U120"/>
  <c r="CD118"/>
  <c r="CE118" s="1"/>
  <c r="CB118"/>
  <c r="CC118" s="1"/>
  <c r="BZ118"/>
  <c r="U118"/>
  <c r="U117"/>
  <c r="CD116"/>
  <c r="CE116" s="1"/>
  <c r="CB116"/>
  <c r="CC116" s="1"/>
  <c r="BZ116"/>
  <c r="U116"/>
  <c r="CD115"/>
  <c r="CE115" s="1"/>
  <c r="CB115"/>
  <c r="CC115" s="1"/>
  <c r="BZ115"/>
  <c r="CA115" s="1"/>
  <c r="U115"/>
  <c r="CD114"/>
  <c r="CE114" s="1"/>
  <c r="CB114"/>
  <c r="CC114" s="1"/>
  <c r="BZ114"/>
  <c r="U114"/>
  <c r="CD113"/>
  <c r="CE113" s="1"/>
  <c r="CB113"/>
  <c r="CC113" s="1"/>
  <c r="BZ113"/>
  <c r="CA113" s="1"/>
  <c r="U113"/>
  <c r="CD111"/>
  <c r="CE111" s="1"/>
  <c r="CB111"/>
  <c r="CC111" s="1"/>
  <c r="BZ111"/>
  <c r="U111"/>
  <c r="CD109"/>
  <c r="CE109" s="1"/>
  <c r="CB109"/>
  <c r="CC109" s="1"/>
  <c r="BZ109"/>
  <c r="CA109" s="1"/>
  <c r="U109"/>
  <c r="CD107"/>
  <c r="CE107" s="1"/>
  <c r="CB107"/>
  <c r="CC107" s="1"/>
  <c r="BZ107"/>
  <c r="CA107" s="1"/>
  <c r="U107"/>
  <c r="U105"/>
  <c r="U103"/>
  <c r="CD102"/>
  <c r="CE102" s="1"/>
  <c r="CB102"/>
  <c r="CC102" s="1"/>
  <c r="BZ102"/>
  <c r="CA102" s="1"/>
  <c r="U102"/>
  <c r="CD99"/>
  <c r="CE99" s="1"/>
  <c r="CB99"/>
  <c r="CC99" s="1"/>
  <c r="BZ99"/>
  <c r="U99"/>
  <c r="CD98"/>
  <c r="CE98" s="1"/>
  <c r="CB98"/>
  <c r="CC98" s="1"/>
  <c r="BZ98"/>
  <c r="CA98" s="1"/>
  <c r="U98"/>
  <c r="U95"/>
  <c r="CD94"/>
  <c r="CE94" s="1"/>
  <c r="CB94"/>
  <c r="CC94" s="1"/>
  <c r="BZ94"/>
  <c r="CA94" s="1"/>
  <c r="U94"/>
  <c r="CD93"/>
  <c r="CE93" s="1"/>
  <c r="CB93"/>
  <c r="CC93" s="1"/>
  <c r="BZ93"/>
  <c r="U93"/>
  <c r="CD92"/>
  <c r="CE92" s="1"/>
  <c r="CB92"/>
  <c r="CC92" s="1"/>
  <c r="BZ92"/>
  <c r="CA92" s="1"/>
  <c r="U92"/>
  <c r="U91"/>
  <c r="CD90"/>
  <c r="CB90"/>
  <c r="BZ90"/>
  <c r="U90"/>
  <c r="CD87"/>
  <c r="CE87" s="1"/>
  <c r="CB87"/>
  <c r="CC87" s="1"/>
  <c r="BZ87"/>
  <c r="U87"/>
  <c r="CD86"/>
  <c r="CE86" s="1"/>
  <c r="CB86"/>
  <c r="CC86" s="1"/>
  <c r="BZ86"/>
  <c r="CA86" s="1"/>
  <c r="U86"/>
  <c r="CD85"/>
  <c r="CE85" s="1"/>
  <c r="CB85"/>
  <c r="CC85" s="1"/>
  <c r="BZ85"/>
  <c r="U84"/>
  <c r="CD83"/>
  <c r="CE83" s="1"/>
  <c r="CB83"/>
  <c r="CC83" s="1"/>
  <c r="BZ83"/>
  <c r="CA83" s="1"/>
  <c r="U83"/>
  <c r="CD82"/>
  <c r="CE82" s="1"/>
  <c r="CB82"/>
  <c r="CC82" s="1"/>
  <c r="BZ82"/>
  <c r="U82"/>
  <c r="CD81"/>
  <c r="CE81" s="1"/>
  <c r="CB81"/>
  <c r="CC81" s="1"/>
  <c r="BZ81"/>
  <c r="CA81" s="1"/>
  <c r="U81"/>
  <c r="CD80"/>
  <c r="CE80" s="1"/>
  <c r="CB80"/>
  <c r="CC80" s="1"/>
  <c r="BZ80"/>
  <c r="U80"/>
  <c r="U79"/>
  <c r="CD78"/>
  <c r="CE78" s="1"/>
  <c r="CB78"/>
  <c r="CC78" s="1"/>
  <c r="BZ78"/>
  <c r="U78"/>
  <c r="CD77"/>
  <c r="CE77" s="1"/>
  <c r="CB77"/>
  <c r="CC77" s="1"/>
  <c r="BZ77"/>
  <c r="CA77" s="1"/>
  <c r="U77"/>
  <c r="CD76"/>
  <c r="CE76" s="1"/>
  <c r="CB76"/>
  <c r="CC76" s="1"/>
  <c r="BZ76"/>
  <c r="U76"/>
  <c r="CD74"/>
  <c r="CE74" s="1"/>
  <c r="CB74"/>
  <c r="CC74" s="1"/>
  <c r="BZ74"/>
  <c r="CA74" s="1"/>
  <c r="U74"/>
  <c r="CD73"/>
  <c r="CE73" s="1"/>
  <c r="CB73"/>
  <c r="CC73" s="1"/>
  <c r="BZ73"/>
  <c r="U73"/>
  <c r="CD72"/>
  <c r="CE72" s="1"/>
  <c r="CB72"/>
  <c r="CC72" s="1"/>
  <c r="BZ72"/>
  <c r="CA72" s="1"/>
  <c r="U72"/>
  <c r="CD71"/>
  <c r="CE71" s="1"/>
  <c r="CB71"/>
  <c r="CC71" s="1"/>
  <c r="BZ71"/>
  <c r="U71"/>
  <c r="CD70"/>
  <c r="CE70" s="1"/>
  <c r="CB70"/>
  <c r="CC70" s="1"/>
  <c r="BZ70"/>
  <c r="CA70" s="1"/>
  <c r="U70"/>
  <c r="CD67"/>
  <c r="CE67" s="1"/>
  <c r="CB67"/>
  <c r="CC67" s="1"/>
  <c r="BZ67"/>
  <c r="U67"/>
  <c r="CD66"/>
  <c r="CE66" s="1"/>
  <c r="CB66"/>
  <c r="CC66" s="1"/>
  <c r="BZ66"/>
  <c r="CA66" s="1"/>
  <c r="U65"/>
  <c r="CD64"/>
  <c r="CE64" s="1"/>
  <c r="CB64"/>
  <c r="CC64" s="1"/>
  <c r="BZ64"/>
  <c r="U64"/>
  <c r="U63"/>
  <c r="U62"/>
  <c r="CD61"/>
  <c r="CE61" s="1"/>
  <c r="CB61"/>
  <c r="CC61" s="1"/>
  <c r="BZ61"/>
  <c r="CA61" s="1"/>
  <c r="U61"/>
  <c r="CD60"/>
  <c r="CE60" s="1"/>
  <c r="CB60"/>
  <c r="CC60" s="1"/>
  <c r="BZ60"/>
  <c r="CD59"/>
  <c r="CE59" s="1"/>
  <c r="CB59"/>
  <c r="CC59" s="1"/>
  <c r="BZ59"/>
  <c r="CD57"/>
  <c r="CE57" s="1"/>
  <c r="CB57"/>
  <c r="CC57" s="1"/>
  <c r="BZ57"/>
  <c r="U57"/>
  <c r="CD56"/>
  <c r="CE56" s="1"/>
  <c r="CB56"/>
  <c r="CC56" s="1"/>
  <c r="BZ56"/>
  <c r="CA56" s="1"/>
  <c r="U56"/>
  <c r="CD55"/>
  <c r="CE55" s="1"/>
  <c r="CB55"/>
  <c r="CC55" s="1"/>
  <c r="BZ55"/>
  <c r="U55"/>
  <c r="U54"/>
  <c r="CD53"/>
  <c r="CE53" s="1"/>
  <c r="CB53"/>
  <c r="CC53" s="1"/>
  <c r="BZ53"/>
  <c r="U53"/>
  <c r="U51"/>
  <c r="CD50"/>
  <c r="CE50" s="1"/>
  <c r="CB50"/>
  <c r="CC50" s="1"/>
  <c r="BZ50"/>
  <c r="U50"/>
  <c r="CD48"/>
  <c r="CE48" s="1"/>
  <c r="CB48"/>
  <c r="CC48" s="1"/>
  <c r="BZ48"/>
  <c r="CA48" s="1"/>
  <c r="U48"/>
  <c r="BZ47"/>
  <c r="CD46"/>
  <c r="CE46" s="1"/>
  <c r="CB46"/>
  <c r="CC46" s="1"/>
  <c r="BZ46"/>
  <c r="CA46" s="1"/>
  <c r="U46"/>
  <c r="U45"/>
  <c r="CD44"/>
  <c r="CE44" s="1"/>
  <c r="CB44"/>
  <c r="CC44" s="1"/>
  <c r="BZ44"/>
  <c r="CA44" s="1"/>
  <c r="U44"/>
  <c r="CD43"/>
  <c r="CE43" s="1"/>
  <c r="CB43"/>
  <c r="CC43" s="1"/>
  <c r="BZ43"/>
  <c r="U43"/>
  <c r="CD42"/>
  <c r="CE42" s="1"/>
  <c r="CB42"/>
  <c r="CC42" s="1"/>
  <c r="BZ42"/>
  <c r="CA42" s="1"/>
  <c r="U42"/>
  <c r="CD41"/>
  <c r="CE41" s="1"/>
  <c r="CB41"/>
  <c r="CC41" s="1"/>
  <c r="BZ41"/>
  <c r="U41"/>
  <c r="CD40"/>
  <c r="CE40" s="1"/>
  <c r="CB40"/>
  <c r="CC40" s="1"/>
  <c r="BZ40"/>
  <c r="CA40" s="1"/>
  <c r="U40"/>
  <c r="BZ39"/>
  <c r="U38"/>
  <c r="CD37"/>
  <c r="CE37" s="1"/>
  <c r="CB37"/>
  <c r="CC37" s="1"/>
  <c r="BZ37"/>
  <c r="U37"/>
  <c r="CD36"/>
  <c r="CE36" s="1"/>
  <c r="CB36"/>
  <c r="CC36" s="1"/>
  <c r="BZ36"/>
  <c r="CA36" s="1"/>
  <c r="U36"/>
  <c r="BZ35"/>
  <c r="CD34"/>
  <c r="CE34" s="1"/>
  <c r="CB34"/>
  <c r="CC34" s="1"/>
  <c r="BZ34"/>
  <c r="CA34" s="1"/>
  <c r="U34"/>
  <c r="U33"/>
  <c r="CD32"/>
  <c r="CE32" s="1"/>
  <c r="CB32"/>
  <c r="CC32" s="1"/>
  <c r="BZ32"/>
  <c r="CA32" s="1"/>
  <c r="U32"/>
  <c r="CD31"/>
  <c r="CE31" s="1"/>
  <c r="CB31"/>
  <c r="CC31" s="1"/>
  <c r="BZ31"/>
  <c r="U31"/>
  <c r="BZ30"/>
  <c r="U29"/>
  <c r="CD28"/>
  <c r="CE28" s="1"/>
  <c r="CB28"/>
  <c r="CC28" s="1"/>
  <c r="BZ28"/>
  <c r="CA28" s="1"/>
  <c r="U28"/>
  <c r="CD26"/>
  <c r="CE26" s="1"/>
  <c r="CB26"/>
  <c r="CC26" s="1"/>
  <c r="BZ26"/>
  <c r="U26"/>
  <c r="CD25"/>
  <c r="CE25" s="1"/>
  <c r="CB25"/>
  <c r="CC25" s="1"/>
  <c r="BZ25"/>
  <c r="CA25" s="1"/>
  <c r="U25"/>
  <c r="CD24"/>
  <c r="CE24" s="1"/>
  <c r="CB24"/>
  <c r="CC24" s="1"/>
  <c r="BZ24"/>
  <c r="U24"/>
  <c r="BZ23"/>
  <c r="BZ22"/>
  <c r="U21"/>
  <c r="U20"/>
  <c r="U19"/>
  <c r="CD17"/>
  <c r="CE17" s="1"/>
  <c r="CB17"/>
  <c r="CC17" s="1"/>
  <c r="BZ17"/>
  <c r="U17"/>
  <c r="U16"/>
  <c r="CD15"/>
  <c r="CE15" s="1"/>
  <c r="CB15"/>
  <c r="CC15" s="1"/>
  <c r="BZ15"/>
  <c r="U15"/>
  <c r="CD14"/>
  <c r="CE14" s="1"/>
  <c r="CB14"/>
  <c r="CC14" s="1"/>
  <c r="BZ14"/>
  <c r="CA14" s="1"/>
  <c r="U14"/>
  <c r="CD13"/>
  <c r="CE13" s="1"/>
  <c r="CB13"/>
  <c r="CC13" s="1"/>
  <c r="BZ13"/>
  <c r="U13"/>
  <c r="CD12"/>
  <c r="CE12" s="1"/>
  <c r="CB12"/>
  <c r="CC12" s="1"/>
  <c r="BZ12"/>
  <c r="CA12" s="1"/>
  <c r="U12"/>
  <c r="BD6"/>
  <c r="BB6"/>
  <c r="BA6"/>
  <c r="AZ6"/>
  <c r="AY6"/>
  <c r="AX6"/>
  <c r="AW6"/>
  <c r="AV6"/>
  <c r="AU6"/>
  <c r="AT6"/>
  <c r="AS6"/>
  <c r="AR6"/>
  <c r="AQ6"/>
  <c r="AP6"/>
  <c r="AO6"/>
  <c r="AN6"/>
  <c r="AM6"/>
  <c r="AL6"/>
  <c r="AK6"/>
  <c r="AJ6"/>
  <c r="AI6"/>
  <c r="AH6"/>
  <c r="AG6"/>
  <c r="AF6"/>
  <c r="AE6"/>
  <c r="AD6"/>
  <c r="AC6"/>
  <c r="AB6"/>
  <c r="AA6"/>
  <c r="Z6"/>
  <c r="Y6"/>
  <c r="X6"/>
  <c r="T6"/>
  <c r="S6"/>
  <c r="R6"/>
  <c r="Q6"/>
  <c r="P6"/>
  <c r="O6"/>
  <c r="N6"/>
  <c r="M6"/>
  <c r="L6"/>
  <c r="K6"/>
  <c r="J6"/>
  <c r="BQ351" i="40"/>
  <c r="BQ350"/>
  <c r="BU349"/>
  <c r="BQ349"/>
  <c r="BI349"/>
  <c r="BH349"/>
  <c r="BG349"/>
  <c r="BF349"/>
  <c r="BE349"/>
  <c r="BU348"/>
  <c r="BQ348"/>
  <c r="BI348"/>
  <c r="BH348"/>
  <c r="BG348"/>
  <c r="BF348"/>
  <c r="BE348"/>
  <c r="BU347"/>
  <c r="BU350" s="1"/>
  <c r="BU351" s="1"/>
  <c r="BQ347"/>
  <c r="BI347"/>
  <c r="BI350" s="1"/>
  <c r="BI351" s="1"/>
  <c r="BH347"/>
  <c r="BG347"/>
  <c r="BG350" s="1"/>
  <c r="BG351" s="1"/>
  <c r="BF347"/>
  <c r="BE347"/>
  <c r="BE350" s="1"/>
  <c r="BE351" s="1"/>
  <c r="BV344"/>
  <c r="BU344"/>
  <c r="BT344"/>
  <c r="BS344"/>
  <c r="BR344"/>
  <c r="BQ344"/>
  <c r="BP344"/>
  <c r="BO344"/>
  <c r="BN344"/>
  <c r="BM344"/>
  <c r="BL344"/>
  <c r="BK344"/>
  <c r="BJ344"/>
  <c r="BI344"/>
  <c r="BH344"/>
  <c r="BG344"/>
  <c r="BF344"/>
  <c r="BE344"/>
  <c r="BV343"/>
  <c r="BU343"/>
  <c r="BT343"/>
  <c r="BS343"/>
  <c r="BR343"/>
  <c r="BQ343"/>
  <c r="BP343"/>
  <c r="BO343"/>
  <c r="BN343"/>
  <c r="BM343"/>
  <c r="BL343"/>
  <c r="BK343"/>
  <c r="BJ343"/>
  <c r="BI343"/>
  <c r="BH343"/>
  <c r="BG343"/>
  <c r="BF343"/>
  <c r="BE343"/>
  <c r="BV342"/>
  <c r="BV345" s="1"/>
  <c r="BV346" s="1"/>
  <c r="BU342"/>
  <c r="BU345" s="1"/>
  <c r="BU346" s="1"/>
  <c r="BT342"/>
  <c r="BT345" s="1"/>
  <c r="BT346" s="1"/>
  <c r="BS342"/>
  <c r="BS345" s="1"/>
  <c r="BS346" s="1"/>
  <c r="BR342"/>
  <c r="BR345" s="1"/>
  <c r="BR346" s="1"/>
  <c r="BQ342"/>
  <c r="BQ345" s="1"/>
  <c r="BQ346" s="1"/>
  <c r="BP342"/>
  <c r="BP345" s="1"/>
  <c r="BP346" s="1"/>
  <c r="BO342"/>
  <c r="BO345" s="1"/>
  <c r="BO346" s="1"/>
  <c r="BN342"/>
  <c r="BN345" s="1"/>
  <c r="BN346" s="1"/>
  <c r="BM342"/>
  <c r="BM345" s="1"/>
  <c r="BM346" s="1"/>
  <c r="BL342"/>
  <c r="BL345" s="1"/>
  <c r="BL346" s="1"/>
  <c r="BK342"/>
  <c r="BK345" s="1"/>
  <c r="BK346" s="1"/>
  <c r="BJ342"/>
  <c r="BJ345" s="1"/>
  <c r="BJ346" s="1"/>
  <c r="BI342"/>
  <c r="BI345" s="1"/>
  <c r="BI346" s="1"/>
  <c r="BH342"/>
  <c r="BH345" s="1"/>
  <c r="BH346" s="1"/>
  <c r="BG342"/>
  <c r="BG345" s="1"/>
  <c r="BG346" s="1"/>
  <c r="BF342"/>
  <c r="BF345" s="1"/>
  <c r="BF346" s="1"/>
  <c r="BE342"/>
  <c r="BE345" s="1"/>
  <c r="BE346" s="1"/>
  <c r="BV339"/>
  <c r="BU339"/>
  <c r="BT339"/>
  <c r="BS339"/>
  <c r="BR339"/>
  <c r="BQ339"/>
  <c r="BP339"/>
  <c r="BO339"/>
  <c r="BN339"/>
  <c r="BM339"/>
  <c r="BL339"/>
  <c r="BK339"/>
  <c r="BJ339"/>
  <c r="BI339"/>
  <c r="BH339"/>
  <c r="BG339"/>
  <c r="BF339"/>
  <c r="BE339"/>
  <c r="BV338"/>
  <c r="BU338"/>
  <c r="BT338"/>
  <c r="BS338"/>
  <c r="BR338"/>
  <c r="BQ338"/>
  <c r="BP338"/>
  <c r="BO338"/>
  <c r="BN338"/>
  <c r="BM338"/>
  <c r="BL338"/>
  <c r="BK338"/>
  <c r="BJ338"/>
  <c r="BI338"/>
  <c r="BH338"/>
  <c r="BG338"/>
  <c r="BF338"/>
  <c r="BE338"/>
  <c r="BV337"/>
  <c r="BV340" s="1"/>
  <c r="BV341" s="1"/>
  <c r="BU337"/>
  <c r="BU340" s="1"/>
  <c r="BU341" s="1"/>
  <c r="BT337"/>
  <c r="BT340" s="1"/>
  <c r="BT341" s="1"/>
  <c r="BS337"/>
  <c r="BS340" s="1"/>
  <c r="BS341" s="1"/>
  <c r="BR337"/>
  <c r="BR340" s="1"/>
  <c r="BR341" s="1"/>
  <c r="BQ337"/>
  <c r="BQ340" s="1"/>
  <c r="BQ341" s="1"/>
  <c r="BP337"/>
  <c r="BP340" s="1"/>
  <c r="BP341" s="1"/>
  <c r="BO337"/>
  <c r="BO340" s="1"/>
  <c r="BO341" s="1"/>
  <c r="BN337"/>
  <c r="BN340" s="1"/>
  <c r="BN341" s="1"/>
  <c r="BM337"/>
  <c r="BM340" s="1"/>
  <c r="BM341" s="1"/>
  <c r="BL337"/>
  <c r="BL340" s="1"/>
  <c r="BL341" s="1"/>
  <c r="BK337"/>
  <c r="BK340" s="1"/>
  <c r="BK341" s="1"/>
  <c r="BJ337"/>
  <c r="BJ340" s="1"/>
  <c r="BJ341" s="1"/>
  <c r="BI337"/>
  <c r="BI340" s="1"/>
  <c r="BI341" s="1"/>
  <c r="BH337"/>
  <c r="BH340" s="1"/>
  <c r="BH341" s="1"/>
  <c r="BG337"/>
  <c r="BG340" s="1"/>
  <c r="BG341" s="1"/>
  <c r="BF337"/>
  <c r="BF340" s="1"/>
  <c r="BF341" s="1"/>
  <c r="BE337"/>
  <c r="BE340" s="1"/>
  <c r="BE341" s="1"/>
  <c r="BV334"/>
  <c r="BU334"/>
  <c r="BT334"/>
  <c r="BS334"/>
  <c r="BR334"/>
  <c r="BQ334"/>
  <c r="BP334"/>
  <c r="BO334"/>
  <c r="BN334"/>
  <c r="BM334"/>
  <c r="BL334"/>
  <c r="BK334"/>
  <c r="BJ334"/>
  <c r="BI334"/>
  <c r="BH334"/>
  <c r="BG334"/>
  <c r="BF334"/>
  <c r="BE334"/>
  <c r="BV333"/>
  <c r="BU333"/>
  <c r="BT333"/>
  <c r="BS333"/>
  <c r="BR333"/>
  <c r="BQ333"/>
  <c r="BP333"/>
  <c r="BO333"/>
  <c r="BN333"/>
  <c r="BM333"/>
  <c r="BL333"/>
  <c r="BK333"/>
  <c r="BJ333"/>
  <c r="BI333"/>
  <c r="BH333"/>
  <c r="BG333"/>
  <c r="BF333"/>
  <c r="BE333"/>
  <c r="BV332"/>
  <c r="BV335" s="1"/>
  <c r="BV336" s="1"/>
  <c r="BU332"/>
  <c r="BU335" s="1"/>
  <c r="BU336" s="1"/>
  <c r="BT332"/>
  <c r="BT335" s="1"/>
  <c r="BT336" s="1"/>
  <c r="BS332"/>
  <c r="BS335" s="1"/>
  <c r="BS336" s="1"/>
  <c r="BR332"/>
  <c r="BR335" s="1"/>
  <c r="BR336" s="1"/>
  <c r="BQ332"/>
  <c r="BQ335" s="1"/>
  <c r="BQ336" s="1"/>
  <c r="BP332"/>
  <c r="BP335" s="1"/>
  <c r="BP336" s="1"/>
  <c r="BO332"/>
  <c r="BO335" s="1"/>
  <c r="BO336" s="1"/>
  <c r="BN332"/>
  <c r="BN335" s="1"/>
  <c r="BN336" s="1"/>
  <c r="BM332"/>
  <c r="BM335" s="1"/>
  <c r="BM336" s="1"/>
  <c r="BL332"/>
  <c r="BL335" s="1"/>
  <c r="BL336" s="1"/>
  <c r="BK332"/>
  <c r="BK335" s="1"/>
  <c r="BK336" s="1"/>
  <c r="BJ332"/>
  <c r="BJ335" s="1"/>
  <c r="BJ336" s="1"/>
  <c r="BI332"/>
  <c r="BI335" s="1"/>
  <c r="BI336" s="1"/>
  <c r="BH332"/>
  <c r="BH335" s="1"/>
  <c r="BH336" s="1"/>
  <c r="BG332"/>
  <c r="BG335" s="1"/>
  <c r="BG336" s="1"/>
  <c r="BF332"/>
  <c r="BF335" s="1"/>
  <c r="BF336" s="1"/>
  <c r="BE332"/>
  <c r="BE335" s="1"/>
  <c r="BE336" s="1"/>
  <c r="BV330"/>
  <c r="BV331" s="1"/>
  <c r="BU330"/>
  <c r="BU331" s="1"/>
  <c r="BT330"/>
  <c r="BT331" s="1"/>
  <c r="BS330"/>
  <c r="BS331" s="1"/>
  <c r="BR330"/>
  <c r="BR331" s="1"/>
  <c r="BQ330"/>
  <c r="BQ331" s="1"/>
  <c r="BV329"/>
  <c r="BU329"/>
  <c r="BT329"/>
  <c r="BS329"/>
  <c r="BR329"/>
  <c r="BQ329"/>
  <c r="BP329"/>
  <c r="BP354" s="1"/>
  <c r="BO329"/>
  <c r="BO354" s="1"/>
  <c r="BN329"/>
  <c r="BN354" s="1"/>
  <c r="BM329"/>
  <c r="BM354" s="1"/>
  <c r="BL329"/>
  <c r="BL354" s="1"/>
  <c r="BK329"/>
  <c r="BK354" s="1"/>
  <c r="BJ329"/>
  <c r="BJ354" s="1"/>
  <c r="BI329"/>
  <c r="BI354" s="1"/>
  <c r="BH329"/>
  <c r="BH354" s="1"/>
  <c r="BG329"/>
  <c r="BG354" s="1"/>
  <c r="BF329"/>
  <c r="BF354" s="1"/>
  <c r="BE329"/>
  <c r="BE354" s="1"/>
  <c r="BV328"/>
  <c r="BV353" s="1"/>
  <c r="BU328"/>
  <c r="BU353" s="1"/>
  <c r="BT328"/>
  <c r="BT353" s="1"/>
  <c r="BS328"/>
  <c r="BS353" s="1"/>
  <c r="BR328"/>
  <c r="BR353" s="1"/>
  <c r="BQ328"/>
  <c r="BQ353" s="1"/>
  <c r="BP328"/>
  <c r="BP353" s="1"/>
  <c r="BO328"/>
  <c r="BO353" s="1"/>
  <c r="BN328"/>
  <c r="BN353" s="1"/>
  <c r="BM328"/>
  <c r="BM353" s="1"/>
  <c r="BL328"/>
  <c r="BL353" s="1"/>
  <c r="BK328"/>
  <c r="BK353" s="1"/>
  <c r="BJ328"/>
  <c r="BJ353" s="1"/>
  <c r="BI328"/>
  <c r="BI353" s="1"/>
  <c r="BH328"/>
  <c r="BG328"/>
  <c r="BG353" s="1"/>
  <c r="BF328"/>
  <c r="BE328"/>
  <c r="BE353" s="1"/>
  <c r="BV327"/>
  <c r="BV352" s="1"/>
  <c r="BV355" s="1"/>
  <c r="BV356" s="1"/>
  <c r="BU327"/>
  <c r="BU352" s="1"/>
  <c r="BU355" s="1"/>
  <c r="BU356" s="1"/>
  <c r="BT327"/>
  <c r="BT352" s="1"/>
  <c r="BT355" s="1"/>
  <c r="BT356" s="1"/>
  <c r="BS327"/>
  <c r="BS352" s="1"/>
  <c r="BS355" s="1"/>
  <c r="BS356" s="1"/>
  <c r="BR327"/>
  <c r="BR352" s="1"/>
  <c r="BR355" s="1"/>
  <c r="BR356" s="1"/>
  <c r="BQ327"/>
  <c r="BQ352" s="1"/>
  <c r="BQ355" s="1"/>
  <c r="BQ356" s="1"/>
  <c r="BP327"/>
  <c r="BP330" s="1"/>
  <c r="BP331" s="1"/>
  <c r="BO327"/>
  <c r="BO352" s="1"/>
  <c r="BO355" s="1"/>
  <c r="BO356" s="1"/>
  <c r="BN327"/>
  <c r="BN330" s="1"/>
  <c r="BN331" s="1"/>
  <c r="BM327"/>
  <c r="BM352" s="1"/>
  <c r="BM355" s="1"/>
  <c r="BM356" s="1"/>
  <c r="BL327"/>
  <c r="BL330" s="1"/>
  <c r="BL331" s="1"/>
  <c r="BK327"/>
  <c r="BK352" s="1"/>
  <c r="BK355" s="1"/>
  <c r="BK356" s="1"/>
  <c r="BJ327"/>
  <c r="BJ330" s="1"/>
  <c r="BJ331" s="1"/>
  <c r="BI327"/>
  <c r="BI352" s="1"/>
  <c r="BI355" s="1"/>
  <c r="BI356" s="1"/>
  <c r="BH327"/>
  <c r="BH330" s="1"/>
  <c r="BH331" s="1"/>
  <c r="BG327"/>
  <c r="BG352" s="1"/>
  <c r="BG355" s="1"/>
  <c r="BG356" s="1"/>
  <c r="BF327"/>
  <c r="BF330" s="1"/>
  <c r="BF331" s="1"/>
  <c r="BE327"/>
  <c r="BE352" s="1"/>
  <c r="BE355" s="1"/>
  <c r="BE356" s="1"/>
  <c r="BQ326"/>
  <c r="BQ325"/>
  <c r="BU324"/>
  <c r="BQ324"/>
  <c r="BI324"/>
  <c r="BH324"/>
  <c r="BG324"/>
  <c r="BF324"/>
  <c r="BE324"/>
  <c r="BU323"/>
  <c r="BQ323"/>
  <c r="BI323"/>
  <c r="BH323"/>
  <c r="BG323"/>
  <c r="BF323"/>
  <c r="BE323"/>
  <c r="BU322"/>
  <c r="BQ322"/>
  <c r="BI322"/>
  <c r="BH322"/>
  <c r="BG322"/>
  <c r="BF322"/>
  <c r="BE322"/>
  <c r="BQ321"/>
  <c r="BQ320"/>
  <c r="BU319"/>
  <c r="BQ319"/>
  <c r="BI319"/>
  <c r="BH319"/>
  <c r="BG319"/>
  <c r="BF319"/>
  <c r="BE319"/>
  <c r="BU318"/>
  <c r="BQ318"/>
  <c r="BI318"/>
  <c r="BH318"/>
  <c r="BG318"/>
  <c r="BF318"/>
  <c r="BE318"/>
  <c r="BU317"/>
  <c r="BQ317"/>
  <c r="BI317"/>
  <c r="BH317"/>
  <c r="BG317"/>
  <c r="BF317"/>
  <c r="BE317"/>
  <c r="BQ316"/>
  <c r="BQ315"/>
  <c r="BU314"/>
  <c r="BQ314"/>
  <c r="BI314"/>
  <c r="BH314"/>
  <c r="BG314"/>
  <c r="BF314"/>
  <c r="BE314"/>
  <c r="BU313"/>
  <c r="BQ313"/>
  <c r="BI313"/>
  <c r="BH313"/>
  <c r="BG313"/>
  <c r="BF313"/>
  <c r="BE313"/>
  <c r="BU312"/>
  <c r="BQ312"/>
  <c r="BI312"/>
  <c r="BH312"/>
  <c r="BG312"/>
  <c r="BF312"/>
  <c r="BE312"/>
  <c r="BQ311"/>
  <c r="BQ310"/>
  <c r="BU309"/>
  <c r="BQ309"/>
  <c r="BI309"/>
  <c r="BH309"/>
  <c r="BG309"/>
  <c r="BF309"/>
  <c r="BE309"/>
  <c r="BU308"/>
  <c r="BQ308"/>
  <c r="BI308"/>
  <c r="BH308"/>
  <c r="BG308"/>
  <c r="BF308"/>
  <c r="BE308"/>
  <c r="BU307"/>
  <c r="BQ307"/>
  <c r="BI307"/>
  <c r="BH307"/>
  <c r="BG307"/>
  <c r="BF307"/>
  <c r="BE307"/>
  <c r="BV299"/>
  <c r="BU299"/>
  <c r="BT299"/>
  <c r="BS299"/>
  <c r="BR299"/>
  <c r="BQ299"/>
  <c r="BP299"/>
  <c r="BO299"/>
  <c r="BN299"/>
  <c r="BM299"/>
  <c r="BL299"/>
  <c r="BK299"/>
  <c r="BJ299"/>
  <c r="BI299"/>
  <c r="BH299"/>
  <c r="BG299"/>
  <c r="BF299"/>
  <c r="BE299"/>
  <c r="BV298"/>
  <c r="BU298"/>
  <c r="BT298"/>
  <c r="BS298"/>
  <c r="BR298"/>
  <c r="BQ298"/>
  <c r="BP298"/>
  <c r="BO298"/>
  <c r="BN298"/>
  <c r="BM298"/>
  <c r="BL298"/>
  <c r="BK298"/>
  <c r="BJ298"/>
  <c r="BI298"/>
  <c r="BH298"/>
  <c r="BG298"/>
  <c r="BF298"/>
  <c r="BE298"/>
  <c r="BV297"/>
  <c r="BV300" s="1"/>
  <c r="BV301" s="1"/>
  <c r="BU297"/>
  <c r="BU300" s="1"/>
  <c r="BU301" s="1"/>
  <c r="BT297"/>
  <c r="BT300" s="1"/>
  <c r="BT301" s="1"/>
  <c r="BS297"/>
  <c r="BS300" s="1"/>
  <c r="BS301" s="1"/>
  <c r="BR297"/>
  <c r="BR300" s="1"/>
  <c r="BR301" s="1"/>
  <c r="BQ297"/>
  <c r="BQ300" s="1"/>
  <c r="BQ301" s="1"/>
  <c r="BP297"/>
  <c r="BP300" s="1"/>
  <c r="BP301" s="1"/>
  <c r="BO297"/>
  <c r="BO300" s="1"/>
  <c r="BO301" s="1"/>
  <c r="BN297"/>
  <c r="BN300" s="1"/>
  <c r="BN301" s="1"/>
  <c r="BM297"/>
  <c r="BM300" s="1"/>
  <c r="BM301" s="1"/>
  <c r="BL297"/>
  <c r="BL300" s="1"/>
  <c r="BL301" s="1"/>
  <c r="BK297"/>
  <c r="BK300" s="1"/>
  <c r="BK301" s="1"/>
  <c r="BJ297"/>
  <c r="BJ300" s="1"/>
  <c r="BJ301" s="1"/>
  <c r="BI297"/>
  <c r="BI300" s="1"/>
  <c r="BI301" s="1"/>
  <c r="BH297"/>
  <c r="BH300" s="1"/>
  <c r="BH301" s="1"/>
  <c r="BG297"/>
  <c r="BG300" s="1"/>
  <c r="BG301" s="1"/>
  <c r="BF297"/>
  <c r="BF300" s="1"/>
  <c r="BF301" s="1"/>
  <c r="BE297"/>
  <c r="BE300" s="1"/>
  <c r="BE301" s="1"/>
  <c r="BV294"/>
  <c r="BU294"/>
  <c r="BT294"/>
  <c r="BS294"/>
  <c r="BR294"/>
  <c r="BQ294"/>
  <c r="BP294"/>
  <c r="BO294"/>
  <c r="BN294"/>
  <c r="BM294"/>
  <c r="BL294"/>
  <c r="BK294"/>
  <c r="BJ294"/>
  <c r="BI294"/>
  <c r="BH294"/>
  <c r="BG294"/>
  <c r="BF294"/>
  <c r="BE294"/>
  <c r="BV293"/>
  <c r="BU293"/>
  <c r="BT293"/>
  <c r="BS293"/>
  <c r="BR293"/>
  <c r="BQ293"/>
  <c r="BP293"/>
  <c r="BO293"/>
  <c r="BN293"/>
  <c r="BM293"/>
  <c r="BL293"/>
  <c r="BK293"/>
  <c r="BJ293"/>
  <c r="BI293"/>
  <c r="BH293"/>
  <c r="BG293"/>
  <c r="BF293"/>
  <c r="BE293"/>
  <c r="BV292"/>
  <c r="BV295" s="1"/>
  <c r="BV296" s="1"/>
  <c r="BU292"/>
  <c r="BU295" s="1"/>
  <c r="BU296" s="1"/>
  <c r="BT292"/>
  <c r="BT295" s="1"/>
  <c r="BT296" s="1"/>
  <c r="BS292"/>
  <c r="BS295" s="1"/>
  <c r="BS296" s="1"/>
  <c r="BR292"/>
  <c r="BR295" s="1"/>
  <c r="BR296" s="1"/>
  <c r="BQ292"/>
  <c r="BQ295" s="1"/>
  <c r="BQ296" s="1"/>
  <c r="BP292"/>
  <c r="BP295" s="1"/>
  <c r="BP296" s="1"/>
  <c r="BO292"/>
  <c r="BO295" s="1"/>
  <c r="BO296" s="1"/>
  <c r="BN292"/>
  <c r="BN295" s="1"/>
  <c r="BN296" s="1"/>
  <c r="BM292"/>
  <c r="BM295" s="1"/>
  <c r="BM296" s="1"/>
  <c r="BL292"/>
  <c r="BL295" s="1"/>
  <c r="BL296" s="1"/>
  <c r="BK292"/>
  <c r="BK295" s="1"/>
  <c r="BK296" s="1"/>
  <c r="BJ292"/>
  <c r="BJ295" s="1"/>
  <c r="BJ296" s="1"/>
  <c r="BI292"/>
  <c r="BI295" s="1"/>
  <c r="BI296" s="1"/>
  <c r="BH292"/>
  <c r="BH295" s="1"/>
  <c r="BH296" s="1"/>
  <c r="BG292"/>
  <c r="BG295" s="1"/>
  <c r="BG296" s="1"/>
  <c r="BF292"/>
  <c r="BF295" s="1"/>
  <c r="BF296" s="1"/>
  <c r="BE292"/>
  <c r="BE295" s="1"/>
  <c r="BE296" s="1"/>
  <c r="BV289"/>
  <c r="BU289"/>
  <c r="BT289"/>
  <c r="BS289"/>
  <c r="BR289"/>
  <c r="BQ289"/>
  <c r="BP289"/>
  <c r="BO289"/>
  <c r="BN289"/>
  <c r="BM289"/>
  <c r="BL289"/>
  <c r="BK289"/>
  <c r="BJ289"/>
  <c r="BI289"/>
  <c r="BH289"/>
  <c r="BG289"/>
  <c r="BF289"/>
  <c r="BE289"/>
  <c r="BV288"/>
  <c r="BU288"/>
  <c r="BT288"/>
  <c r="BS288"/>
  <c r="BR288"/>
  <c r="BQ288"/>
  <c r="BP288"/>
  <c r="BO288"/>
  <c r="BN288"/>
  <c r="BM288"/>
  <c r="BL288"/>
  <c r="BK288"/>
  <c r="BJ288"/>
  <c r="BI288"/>
  <c r="BH288"/>
  <c r="BG288"/>
  <c r="BF288"/>
  <c r="BE288"/>
  <c r="BV287"/>
  <c r="BV290" s="1"/>
  <c r="BV291" s="1"/>
  <c r="BU287"/>
  <c r="BU290" s="1"/>
  <c r="BU291" s="1"/>
  <c r="BT287"/>
  <c r="BT290" s="1"/>
  <c r="BT291" s="1"/>
  <c r="BS287"/>
  <c r="BS290" s="1"/>
  <c r="BS291" s="1"/>
  <c r="BR287"/>
  <c r="BR290" s="1"/>
  <c r="BR291" s="1"/>
  <c r="BQ287"/>
  <c r="BQ290" s="1"/>
  <c r="BQ291" s="1"/>
  <c r="BP287"/>
  <c r="BP290" s="1"/>
  <c r="BP291" s="1"/>
  <c r="BO287"/>
  <c r="BO290" s="1"/>
  <c r="BO291" s="1"/>
  <c r="BN287"/>
  <c r="BN290" s="1"/>
  <c r="BN291" s="1"/>
  <c r="BM287"/>
  <c r="BM290" s="1"/>
  <c r="BM291" s="1"/>
  <c r="BL287"/>
  <c r="BL290" s="1"/>
  <c r="BL291" s="1"/>
  <c r="BK287"/>
  <c r="BK290" s="1"/>
  <c r="BK291" s="1"/>
  <c r="BJ287"/>
  <c r="BJ290" s="1"/>
  <c r="BJ291" s="1"/>
  <c r="BI287"/>
  <c r="BI290" s="1"/>
  <c r="BI291" s="1"/>
  <c r="BH287"/>
  <c r="BH290" s="1"/>
  <c r="BH291" s="1"/>
  <c r="BG287"/>
  <c r="BG290" s="1"/>
  <c r="BG291" s="1"/>
  <c r="BF287"/>
  <c r="BF290" s="1"/>
  <c r="BF291" s="1"/>
  <c r="BE287"/>
  <c r="BE290" s="1"/>
  <c r="BE291" s="1"/>
  <c r="BV284"/>
  <c r="BU284"/>
  <c r="BT284"/>
  <c r="BS284"/>
  <c r="BR284"/>
  <c r="BQ284"/>
  <c r="BP284"/>
  <c r="BO284"/>
  <c r="BN284"/>
  <c r="BM284"/>
  <c r="BL284"/>
  <c r="BK284"/>
  <c r="BJ284"/>
  <c r="BI284"/>
  <c r="BH284"/>
  <c r="BG284"/>
  <c r="BF284"/>
  <c r="BE284"/>
  <c r="BV283"/>
  <c r="BU283"/>
  <c r="BT283"/>
  <c r="BS283"/>
  <c r="BR283"/>
  <c r="BQ283"/>
  <c r="BP283"/>
  <c r="BO283"/>
  <c r="BN283"/>
  <c r="BM283"/>
  <c r="BL283"/>
  <c r="BK283"/>
  <c r="BJ283"/>
  <c r="BI283"/>
  <c r="BH283"/>
  <c r="BG283"/>
  <c r="BF283"/>
  <c r="BE283"/>
  <c r="BV282"/>
  <c r="BV285" s="1"/>
  <c r="BV286" s="1"/>
  <c r="BU282"/>
  <c r="BU285" s="1"/>
  <c r="BU286" s="1"/>
  <c r="BT282"/>
  <c r="BT285" s="1"/>
  <c r="BT286" s="1"/>
  <c r="BS282"/>
  <c r="BS285" s="1"/>
  <c r="BS286" s="1"/>
  <c r="BR282"/>
  <c r="BR285" s="1"/>
  <c r="BR286" s="1"/>
  <c r="BQ282"/>
  <c r="BQ285" s="1"/>
  <c r="BQ286" s="1"/>
  <c r="BP282"/>
  <c r="BP285" s="1"/>
  <c r="BP286" s="1"/>
  <c r="BO282"/>
  <c r="BO285" s="1"/>
  <c r="BO286" s="1"/>
  <c r="BN282"/>
  <c r="BN285" s="1"/>
  <c r="BN286" s="1"/>
  <c r="BM282"/>
  <c r="BM285" s="1"/>
  <c r="BM286" s="1"/>
  <c r="BL282"/>
  <c r="BL285" s="1"/>
  <c r="BL286" s="1"/>
  <c r="BK282"/>
  <c r="BK285" s="1"/>
  <c r="BK286" s="1"/>
  <c r="BJ282"/>
  <c r="BJ285" s="1"/>
  <c r="BJ286" s="1"/>
  <c r="BI282"/>
  <c r="BI285" s="1"/>
  <c r="BI286" s="1"/>
  <c r="BH282"/>
  <c r="BH285" s="1"/>
  <c r="BH286" s="1"/>
  <c r="BG282"/>
  <c r="BG285" s="1"/>
  <c r="BG286" s="1"/>
  <c r="BF282"/>
  <c r="BF285" s="1"/>
  <c r="BF286" s="1"/>
  <c r="BE282"/>
  <c r="BE285" s="1"/>
  <c r="BE286" s="1"/>
  <c r="BV279"/>
  <c r="BU279"/>
  <c r="BT279"/>
  <c r="BS279"/>
  <c r="BR279"/>
  <c r="BQ279"/>
  <c r="BP279"/>
  <c r="BO279"/>
  <c r="BN279"/>
  <c r="BM279"/>
  <c r="BL279"/>
  <c r="BK279"/>
  <c r="BJ279"/>
  <c r="BI279"/>
  <c r="BH279"/>
  <c r="BG279"/>
  <c r="BF279"/>
  <c r="BE279"/>
  <c r="BV278"/>
  <c r="BU278"/>
  <c r="BT278"/>
  <c r="BS278"/>
  <c r="BR278"/>
  <c r="BQ278"/>
  <c r="BP278"/>
  <c r="BO278"/>
  <c r="BN278"/>
  <c r="BM278"/>
  <c r="BL278"/>
  <c r="BK278"/>
  <c r="BJ278"/>
  <c r="BI278"/>
  <c r="BH278"/>
  <c r="BG278"/>
  <c r="BF278"/>
  <c r="BE278"/>
  <c r="BV277"/>
  <c r="BV280" s="1"/>
  <c r="BV281" s="1"/>
  <c r="BU277"/>
  <c r="BU280" s="1"/>
  <c r="BU281" s="1"/>
  <c r="BT277"/>
  <c r="BT280" s="1"/>
  <c r="BT281" s="1"/>
  <c r="BS277"/>
  <c r="BS280" s="1"/>
  <c r="BS281" s="1"/>
  <c r="BR277"/>
  <c r="BR280" s="1"/>
  <c r="BR281" s="1"/>
  <c r="BQ277"/>
  <c r="BQ280" s="1"/>
  <c r="BQ281" s="1"/>
  <c r="BP277"/>
  <c r="BP280" s="1"/>
  <c r="BP281" s="1"/>
  <c r="BO277"/>
  <c r="BO280" s="1"/>
  <c r="BO281" s="1"/>
  <c r="BN277"/>
  <c r="BN280" s="1"/>
  <c r="BN281" s="1"/>
  <c r="BM277"/>
  <c r="BM280" s="1"/>
  <c r="BM281" s="1"/>
  <c r="BL277"/>
  <c r="BL280" s="1"/>
  <c r="BL281" s="1"/>
  <c r="BK277"/>
  <c r="BK280" s="1"/>
  <c r="BK281" s="1"/>
  <c r="BJ277"/>
  <c r="BJ280" s="1"/>
  <c r="BJ281" s="1"/>
  <c r="BI277"/>
  <c r="BI280" s="1"/>
  <c r="BI281" s="1"/>
  <c r="BH277"/>
  <c r="BH280" s="1"/>
  <c r="BH281" s="1"/>
  <c r="BG277"/>
  <c r="BG280" s="1"/>
  <c r="BG281" s="1"/>
  <c r="BF277"/>
  <c r="BF280" s="1"/>
  <c r="BF281" s="1"/>
  <c r="BE277"/>
  <c r="BE280" s="1"/>
  <c r="BE281" s="1"/>
  <c r="BD275"/>
  <c r="BB275"/>
  <c r="AZ275"/>
  <c r="AW275"/>
  <c r="AV275"/>
  <c r="AU275"/>
  <c r="AT275"/>
  <c r="AS275"/>
  <c r="AR275"/>
  <c r="AQ275"/>
  <c r="AP275"/>
  <c r="AO275"/>
  <c r="AN275"/>
  <c r="AM275"/>
  <c r="AL275"/>
  <c r="AK275"/>
  <c r="AJ275"/>
  <c r="AI275"/>
  <c r="AH275"/>
  <c r="AG275"/>
  <c r="AF275"/>
  <c r="AE275"/>
  <c r="AD275"/>
  <c r="AC275"/>
  <c r="AB275"/>
  <c r="AA275"/>
  <c r="Z275"/>
  <c r="Y275"/>
  <c r="X275"/>
  <c r="W275"/>
  <c r="V275"/>
  <c r="BD274"/>
  <c r="BB274"/>
  <c r="AZ274"/>
  <c r="AW274"/>
  <c r="AT274"/>
  <c r="AS274"/>
  <c r="AR274"/>
  <c r="AQ274"/>
  <c r="AP274"/>
  <c r="AO274"/>
  <c r="AN274"/>
  <c r="AM274"/>
  <c r="AL274"/>
  <c r="AK274"/>
  <c r="AJ274"/>
  <c r="AI274"/>
  <c r="AH274"/>
  <c r="AG274"/>
  <c r="AF274"/>
  <c r="AE274"/>
  <c r="AD274"/>
  <c r="AC274"/>
  <c r="AB274"/>
  <c r="AA274"/>
  <c r="Z274"/>
  <c r="Y274"/>
  <c r="X274"/>
  <c r="W274"/>
  <c r="V274"/>
  <c r="BV273"/>
  <c r="BU273"/>
  <c r="BT273"/>
  <c r="BS273"/>
  <c r="BR273"/>
  <c r="BQ273"/>
  <c r="BP273"/>
  <c r="BO273"/>
  <c r="BN273"/>
  <c r="BM273"/>
  <c r="BL273"/>
  <c r="BK273"/>
  <c r="BJ273"/>
  <c r="BI273"/>
  <c r="BH273"/>
  <c r="BG273"/>
  <c r="BF273"/>
  <c r="BE273"/>
  <c r="BD273"/>
  <c r="BC273"/>
  <c r="BB273"/>
  <c r="BA273"/>
  <c r="AZ273"/>
  <c r="AY273"/>
  <c r="AX273"/>
  <c r="AW273"/>
  <c r="AV273"/>
  <c r="AU273"/>
  <c r="AT273"/>
  <c r="AS273"/>
  <c r="AR273"/>
  <c r="AQ273"/>
  <c r="AP273"/>
  <c r="AO273"/>
  <c r="AN273"/>
  <c r="AM273"/>
  <c r="AL273"/>
  <c r="AK273"/>
  <c r="AJ273"/>
  <c r="AI273"/>
  <c r="AH273"/>
  <c r="AG273"/>
  <c r="AF273"/>
  <c r="AE273"/>
  <c r="AD273"/>
  <c r="AC273"/>
  <c r="AB273"/>
  <c r="AA273"/>
  <c r="Z273"/>
  <c r="Y273"/>
  <c r="X273"/>
  <c r="W273"/>
  <c r="V273"/>
  <c r="BD272"/>
  <c r="BB272"/>
  <c r="AZ272"/>
  <c r="AW272"/>
  <c r="AT272"/>
  <c r="AS272"/>
  <c r="AR272"/>
  <c r="AQ272"/>
  <c r="AP272"/>
  <c r="AO272"/>
  <c r="AN272"/>
  <c r="AM272"/>
  <c r="AL272"/>
  <c r="AK272"/>
  <c r="AJ272"/>
  <c r="AI272"/>
  <c r="AH272"/>
  <c r="AG272"/>
  <c r="AF272"/>
  <c r="AE272"/>
  <c r="AD272"/>
  <c r="AC272"/>
  <c r="AB272"/>
  <c r="AA272"/>
  <c r="Z272"/>
  <c r="Y272"/>
  <c r="X272"/>
  <c r="W272"/>
  <c r="V272"/>
  <c r="BD271"/>
  <c r="BB271"/>
  <c r="AZ271"/>
  <c r="AW271"/>
  <c r="AT271"/>
  <c r="AS271"/>
  <c r="AR271"/>
  <c r="AQ271"/>
  <c r="AP271"/>
  <c r="AO271"/>
  <c r="AN271"/>
  <c r="AM271"/>
  <c r="AL271"/>
  <c r="AK271"/>
  <c r="AJ271"/>
  <c r="AI271"/>
  <c r="AH271"/>
  <c r="AG271"/>
  <c r="AF271"/>
  <c r="AE271"/>
  <c r="AD271"/>
  <c r="AC271"/>
  <c r="AB271"/>
  <c r="AA271"/>
  <c r="Z271"/>
  <c r="Y271"/>
  <c r="X271"/>
  <c r="W271"/>
  <c r="V271"/>
  <c r="BV270"/>
  <c r="BU270"/>
  <c r="BT270"/>
  <c r="BS270"/>
  <c r="BR270"/>
  <c r="BQ270"/>
  <c r="BP270"/>
  <c r="BO270"/>
  <c r="BN270"/>
  <c r="BM270"/>
  <c r="BL270"/>
  <c r="BK270"/>
  <c r="BJ270"/>
  <c r="BI270"/>
  <c r="BH270"/>
  <c r="BG270"/>
  <c r="BF270"/>
  <c r="BE270"/>
  <c r="BD270"/>
  <c r="BC270"/>
  <c r="BB270"/>
  <c r="BA270"/>
  <c r="AZ270"/>
  <c r="AY270"/>
  <c r="AX270"/>
  <c r="AW270"/>
  <c r="AV270"/>
  <c r="AU270"/>
  <c r="AT270"/>
  <c r="AS270"/>
  <c r="AR270"/>
  <c r="AQ270"/>
  <c r="AP270"/>
  <c r="AO270"/>
  <c r="AN270"/>
  <c r="AM270"/>
  <c r="AL270"/>
  <c r="AK270"/>
  <c r="AJ270"/>
  <c r="AI270"/>
  <c r="AH270"/>
  <c r="AG270"/>
  <c r="AF270"/>
  <c r="AE270"/>
  <c r="AD270"/>
  <c r="AC270"/>
  <c r="AB270"/>
  <c r="AA270"/>
  <c r="Z270"/>
  <c r="Y270"/>
  <c r="X270"/>
  <c r="W270"/>
  <c r="V270"/>
  <c r="BD269"/>
  <c r="BB269"/>
  <c r="AZ269"/>
  <c r="AW269"/>
  <c r="AT269"/>
  <c r="AS269"/>
  <c r="AR269"/>
  <c r="AQ269"/>
  <c r="AP269"/>
  <c r="AO269"/>
  <c r="AN269"/>
  <c r="AM269"/>
  <c r="AL269"/>
  <c r="AK269"/>
  <c r="AJ269"/>
  <c r="AI269"/>
  <c r="AH269"/>
  <c r="AG269"/>
  <c r="AF269"/>
  <c r="AE269"/>
  <c r="AD269"/>
  <c r="AC269"/>
  <c r="AB269"/>
  <c r="AA269"/>
  <c r="Z269"/>
  <c r="Y269"/>
  <c r="X269"/>
  <c r="W269"/>
  <c r="V269"/>
  <c r="BD268"/>
  <c r="BB268"/>
  <c r="AZ268"/>
  <c r="AW268"/>
  <c r="AT268"/>
  <c r="AS268"/>
  <c r="AR268"/>
  <c r="AQ268"/>
  <c r="AP268"/>
  <c r="AO268"/>
  <c r="AN268"/>
  <c r="AM268"/>
  <c r="AL268"/>
  <c r="AK268"/>
  <c r="AJ268"/>
  <c r="AI268"/>
  <c r="AH268"/>
  <c r="AG268"/>
  <c r="AF268"/>
  <c r="AE268"/>
  <c r="AD268"/>
  <c r="AC268"/>
  <c r="AB268"/>
  <c r="AA268"/>
  <c r="Z268"/>
  <c r="Y268"/>
  <c r="X268"/>
  <c r="W268"/>
  <c r="V268"/>
  <c r="BD267"/>
  <c r="BB267"/>
  <c r="AZ267"/>
  <c r="AW267"/>
  <c r="AT267"/>
  <c r="AS267"/>
  <c r="AR267"/>
  <c r="AQ267"/>
  <c r="AP267"/>
  <c r="AO267"/>
  <c r="AN267"/>
  <c r="AM267"/>
  <c r="AL267"/>
  <c r="AK267"/>
  <c r="AJ267"/>
  <c r="AI267"/>
  <c r="AH267"/>
  <c r="AG267"/>
  <c r="AF267"/>
  <c r="AE267"/>
  <c r="AD267"/>
  <c r="AC267"/>
  <c r="AB267"/>
  <c r="AA267"/>
  <c r="Z267"/>
  <c r="Y267"/>
  <c r="X267"/>
  <c r="W267"/>
  <c r="V267"/>
  <c r="BD266"/>
  <c r="BB266"/>
  <c r="AZ266"/>
  <c r="AW266"/>
  <c r="AT266"/>
  <c r="AS266"/>
  <c r="AR266"/>
  <c r="AQ266"/>
  <c r="AP266"/>
  <c r="AO266"/>
  <c r="AN266"/>
  <c r="AM266"/>
  <c r="AL266"/>
  <c r="AK266"/>
  <c r="AJ266"/>
  <c r="AI266"/>
  <c r="AH266"/>
  <c r="AG266"/>
  <c r="AF266"/>
  <c r="AE266"/>
  <c r="AD266"/>
  <c r="AC266"/>
  <c r="AB266"/>
  <c r="AA266"/>
  <c r="Z266"/>
  <c r="Y266"/>
  <c r="X266"/>
  <c r="W266"/>
  <c r="V266"/>
  <c r="BD265"/>
  <c r="BB265"/>
  <c r="AZ265"/>
  <c r="AW265"/>
  <c r="AT265"/>
  <c r="AS265"/>
  <c r="AR265"/>
  <c r="AQ265"/>
  <c r="AP265"/>
  <c r="AO265"/>
  <c r="AN265"/>
  <c r="AM265"/>
  <c r="AL265"/>
  <c r="AK265"/>
  <c r="AJ265"/>
  <c r="AI265"/>
  <c r="AH265"/>
  <c r="AG265"/>
  <c r="AF265"/>
  <c r="AE265"/>
  <c r="AD265"/>
  <c r="AC265"/>
  <c r="AB265"/>
  <c r="AA265"/>
  <c r="Z265"/>
  <c r="Y265"/>
  <c r="X265"/>
  <c r="W265"/>
  <c r="V265"/>
  <c r="BD264"/>
  <c r="BB264"/>
  <c r="AZ264"/>
  <c r="AW264"/>
  <c r="AT264"/>
  <c r="AS264"/>
  <c r="AR264"/>
  <c r="AQ264"/>
  <c r="AP264"/>
  <c r="AO264"/>
  <c r="AN264"/>
  <c r="AM264"/>
  <c r="AL264"/>
  <c r="AK264"/>
  <c r="AJ264"/>
  <c r="AI264"/>
  <c r="AH264"/>
  <c r="AG264"/>
  <c r="AF264"/>
  <c r="AE264"/>
  <c r="AD264"/>
  <c r="AC264"/>
  <c r="AB264"/>
  <c r="AA264"/>
  <c r="Z264"/>
  <c r="Y264"/>
  <c r="X264"/>
  <c r="W264"/>
  <c r="V264"/>
  <c r="BD263"/>
  <c r="BB263"/>
  <c r="BB262" s="1"/>
  <c r="AZ263"/>
  <c r="AW263"/>
  <c r="AW262" s="1"/>
  <c r="AT263"/>
  <c r="AS263"/>
  <c r="AS262" s="1"/>
  <c r="AR263"/>
  <c r="AQ263"/>
  <c r="AQ262" s="1"/>
  <c r="AP263"/>
  <c r="AO263"/>
  <c r="AO262" s="1"/>
  <c r="AN263"/>
  <c r="AM263"/>
  <c r="AM262" s="1"/>
  <c r="AL263"/>
  <c r="AK263"/>
  <c r="AK262" s="1"/>
  <c r="AJ263"/>
  <c r="AI263"/>
  <c r="AI262" s="1"/>
  <c r="AH263"/>
  <c r="AG263"/>
  <c r="AG262" s="1"/>
  <c r="AF263"/>
  <c r="AE263"/>
  <c r="AE262" s="1"/>
  <c r="AD263"/>
  <c r="AC263"/>
  <c r="AC262" s="1"/>
  <c r="AB263"/>
  <c r="AA263"/>
  <c r="AA262" s="1"/>
  <c r="Z263"/>
  <c r="Y263"/>
  <c r="Y262" s="1"/>
  <c r="X263"/>
  <c r="W263"/>
  <c r="W262" s="1"/>
  <c r="V263"/>
  <c r="BD262"/>
  <c r="BD260"/>
  <c r="BB260"/>
  <c r="AZ260"/>
  <c r="AW260"/>
  <c r="AT260"/>
  <c r="AM260"/>
  <c r="AI260"/>
  <c r="AH260"/>
  <c r="AG260"/>
  <c r="AF260"/>
  <c r="AE260"/>
  <c r="AD260"/>
  <c r="AC260"/>
  <c r="AB260"/>
  <c r="AA260"/>
  <c r="Z260"/>
  <c r="Y260"/>
  <c r="X260"/>
  <c r="W260"/>
  <c r="BD259"/>
  <c r="BB259"/>
  <c r="AZ259"/>
  <c r="AW259"/>
  <c r="AT259"/>
  <c r="AM259"/>
  <c r="AI259"/>
  <c r="AH259"/>
  <c r="AG259"/>
  <c r="AF259"/>
  <c r="AE259"/>
  <c r="AD259"/>
  <c r="AC259"/>
  <c r="AB259"/>
  <c r="AA259"/>
  <c r="Z259"/>
  <c r="Y259"/>
  <c r="X259"/>
  <c r="W259"/>
  <c r="V259"/>
  <c r="T259"/>
  <c r="S259"/>
  <c r="R259"/>
  <c r="Q259"/>
  <c r="P259"/>
  <c r="O259"/>
  <c r="N259"/>
  <c r="M259"/>
  <c r="L259"/>
  <c r="K259"/>
  <c r="J259"/>
  <c r="BD258"/>
  <c r="BB258"/>
  <c r="AZ258"/>
  <c r="AW258"/>
  <c r="AT258"/>
  <c r="AM258"/>
  <c r="AI258"/>
  <c r="AH258"/>
  <c r="AG258"/>
  <c r="AF258"/>
  <c r="AE258"/>
  <c r="AD258"/>
  <c r="AC258"/>
  <c r="AB258"/>
  <c r="AA258"/>
  <c r="Z258"/>
  <c r="Y258"/>
  <c r="X258"/>
  <c r="W258"/>
  <c r="V258"/>
  <c r="T258"/>
  <c r="S258"/>
  <c r="R258"/>
  <c r="Q258"/>
  <c r="P258"/>
  <c r="O258"/>
  <c r="N258"/>
  <c r="M258"/>
  <c r="L258"/>
  <c r="K258"/>
  <c r="J258"/>
  <c r="BD257"/>
  <c r="BB257"/>
  <c r="AZ257"/>
  <c r="AW257"/>
  <c r="AT257"/>
  <c r="AM257"/>
  <c r="AI257"/>
  <c r="AH257"/>
  <c r="AG257"/>
  <c r="AF257"/>
  <c r="AE257"/>
  <c r="AD257"/>
  <c r="AC257"/>
  <c r="AB257"/>
  <c r="AA257"/>
  <c r="Z257"/>
  <c r="Y257"/>
  <c r="X257"/>
  <c r="W257"/>
  <c r="V257"/>
  <c r="T257"/>
  <c r="S257"/>
  <c r="R257"/>
  <c r="Q257"/>
  <c r="P257"/>
  <c r="O257"/>
  <c r="N257"/>
  <c r="M257"/>
  <c r="L257"/>
  <c r="K257"/>
  <c r="J257"/>
  <c r="BD256"/>
  <c r="BB256"/>
  <c r="AZ256"/>
  <c r="AW256"/>
  <c r="AT256"/>
  <c r="AM256"/>
  <c r="AI256"/>
  <c r="AH256"/>
  <c r="AG256"/>
  <c r="AF256"/>
  <c r="AE256"/>
  <c r="AD256"/>
  <c r="AC256"/>
  <c r="AB256"/>
  <c r="AA256"/>
  <c r="Z256"/>
  <c r="Y256"/>
  <c r="X256"/>
  <c r="W256"/>
  <c r="V256"/>
  <c r="T256"/>
  <c r="S256"/>
  <c r="R256"/>
  <c r="Q256"/>
  <c r="P256"/>
  <c r="O256"/>
  <c r="N256"/>
  <c r="M256"/>
  <c r="L256"/>
  <c r="K256"/>
  <c r="J256"/>
  <c r="U254"/>
  <c r="U253"/>
  <c r="CA252"/>
  <c r="CB252" s="1"/>
  <c r="BY252"/>
  <c r="BZ252" s="1"/>
  <c r="BW252"/>
  <c r="BX252" s="1"/>
  <c r="U252"/>
  <c r="U251"/>
  <c r="CD250"/>
  <c r="CA250"/>
  <c r="CB250" s="1"/>
  <c r="BY250"/>
  <c r="BZ250" s="1"/>
  <c r="BW250"/>
  <c r="BX250" s="1"/>
  <c r="U250"/>
  <c r="CA249"/>
  <c r="CB249" s="1"/>
  <c r="BY249"/>
  <c r="BZ249" s="1"/>
  <c r="BW249"/>
  <c r="U249"/>
  <c r="CA248"/>
  <c r="CB248" s="1"/>
  <c r="BY248"/>
  <c r="BZ248" s="1"/>
  <c r="BW248"/>
  <c r="BX248" s="1"/>
  <c r="U248"/>
  <c r="CA247"/>
  <c r="CB247" s="1"/>
  <c r="BY247"/>
  <c r="BZ247" s="1"/>
  <c r="BW247"/>
  <c r="CC247" s="1"/>
  <c r="CD247" s="1"/>
  <c r="U247"/>
  <c r="CA246"/>
  <c r="CB246" s="1"/>
  <c r="BY246"/>
  <c r="BZ246" s="1"/>
  <c r="BW246"/>
  <c r="BX246" s="1"/>
  <c r="U246"/>
  <c r="U244"/>
  <c r="CA243"/>
  <c r="CB243" s="1"/>
  <c r="BY243"/>
  <c r="BZ243" s="1"/>
  <c r="BW243"/>
  <c r="BX243" s="1"/>
  <c r="U243"/>
  <c r="U242"/>
  <c r="U241"/>
  <c r="U240"/>
  <c r="CA239"/>
  <c r="CB239" s="1"/>
  <c r="BY239"/>
  <c r="BZ239" s="1"/>
  <c r="BW239"/>
  <c r="BX239" s="1"/>
  <c r="U239"/>
  <c r="U237"/>
  <c r="CA236"/>
  <c r="CB236" s="1"/>
  <c r="BY236"/>
  <c r="BZ236" s="1"/>
  <c r="BW236"/>
  <c r="BX236" s="1"/>
  <c r="U236"/>
  <c r="CA235"/>
  <c r="CB235" s="1"/>
  <c r="BY235"/>
  <c r="BZ235" s="1"/>
  <c r="BW235"/>
  <c r="CC235" s="1"/>
  <c r="CD235" s="1"/>
  <c r="U235"/>
  <c r="CA234"/>
  <c r="CB234" s="1"/>
  <c r="BY234"/>
  <c r="BZ234" s="1"/>
  <c r="BW234"/>
  <c r="BX234" s="1"/>
  <c r="U234"/>
  <c r="CA233"/>
  <c r="CB233" s="1"/>
  <c r="BY233"/>
  <c r="BZ233" s="1"/>
  <c r="BW233"/>
  <c r="CC233" s="1"/>
  <c r="CD233" s="1"/>
  <c r="U233"/>
  <c r="CA232"/>
  <c r="CB232" s="1"/>
  <c r="BY232"/>
  <c r="BZ232" s="1"/>
  <c r="BW232"/>
  <c r="BX232" s="1"/>
  <c r="U232"/>
  <c r="CB231"/>
  <c r="CA231"/>
  <c r="BZ231"/>
  <c r="BY231"/>
  <c r="BX231"/>
  <c r="BW231"/>
  <c r="CC231" s="1"/>
  <c r="CD231" s="1"/>
  <c r="U231"/>
  <c r="CA228"/>
  <c r="CB228" s="1"/>
  <c r="BY228"/>
  <c r="BZ228" s="1"/>
  <c r="BW228"/>
  <c r="BX228" s="1"/>
  <c r="U228"/>
  <c r="CA227"/>
  <c r="CB227" s="1"/>
  <c r="BY227"/>
  <c r="BZ227" s="1"/>
  <c r="BW227"/>
  <c r="U225"/>
  <c r="U224"/>
  <c r="U223"/>
  <c r="CA222"/>
  <c r="CB222" s="1"/>
  <c r="BY222"/>
  <c r="BZ222" s="1"/>
  <c r="BW222"/>
  <c r="BX222" s="1"/>
  <c r="U222"/>
  <c r="U221"/>
  <c r="CA218"/>
  <c r="CB218" s="1"/>
  <c r="BY218"/>
  <c r="BZ218" s="1"/>
  <c r="BW218"/>
  <c r="BX218" s="1"/>
  <c r="U218"/>
  <c r="U217"/>
  <c r="CA216"/>
  <c r="CB216" s="1"/>
  <c r="BY216"/>
  <c r="BZ216" s="1"/>
  <c r="BW216"/>
  <c r="BX216" s="1"/>
  <c r="U216"/>
  <c r="U215"/>
  <c r="CA214"/>
  <c r="CB214" s="1"/>
  <c r="BY214"/>
  <c r="BZ214" s="1"/>
  <c r="BW214"/>
  <c r="BX214" s="1"/>
  <c r="U214"/>
  <c r="U213"/>
  <c r="CA212"/>
  <c r="CB212" s="1"/>
  <c r="BY212"/>
  <c r="BZ212" s="1"/>
  <c r="BW212"/>
  <c r="BX212" s="1"/>
  <c r="U212"/>
  <c r="CA211"/>
  <c r="CB211" s="1"/>
  <c r="BY211"/>
  <c r="BZ211" s="1"/>
  <c r="BW211"/>
  <c r="CC211" s="1"/>
  <c r="CD211" s="1"/>
  <c r="U211"/>
  <c r="CA210"/>
  <c r="CB210" s="1"/>
  <c r="BY210"/>
  <c r="BZ210" s="1"/>
  <c r="BW210"/>
  <c r="BX210" s="1"/>
  <c r="U210"/>
  <c r="CA209"/>
  <c r="CB209" s="1"/>
  <c r="BY209"/>
  <c r="BZ209" s="1"/>
  <c r="BW209"/>
  <c r="CC209" s="1"/>
  <c r="CD209" s="1"/>
  <c r="CA207"/>
  <c r="CB207" s="1"/>
  <c r="BY207"/>
  <c r="BZ207" s="1"/>
  <c r="BW207"/>
  <c r="U207"/>
  <c r="CA203"/>
  <c r="CB203" s="1"/>
  <c r="BY203"/>
  <c r="BZ203" s="1"/>
  <c r="BW203"/>
  <c r="BX203" s="1"/>
  <c r="U203"/>
  <c r="U202"/>
  <c r="U201"/>
  <c r="CA200"/>
  <c r="CB200" s="1"/>
  <c r="BY200"/>
  <c r="BZ200" s="1"/>
  <c r="BW200"/>
  <c r="CC200" s="1"/>
  <c r="CD200" s="1"/>
  <c r="U200"/>
  <c r="CA199"/>
  <c r="CB199" s="1"/>
  <c r="BY199"/>
  <c r="BZ199" s="1"/>
  <c r="BW199"/>
  <c r="BX199" s="1"/>
  <c r="U199"/>
  <c r="CA197"/>
  <c r="CB197" s="1"/>
  <c r="BY197"/>
  <c r="BZ197" s="1"/>
  <c r="BW197"/>
  <c r="CC197" s="1"/>
  <c r="CD197" s="1"/>
  <c r="U197"/>
  <c r="CA196"/>
  <c r="CB196" s="1"/>
  <c r="BY196"/>
  <c r="BZ196" s="1"/>
  <c r="BW196"/>
  <c r="BX196" s="1"/>
  <c r="U196"/>
  <c r="CB195"/>
  <c r="CA195"/>
  <c r="BZ195"/>
  <c r="BY195"/>
  <c r="BX195"/>
  <c r="BW195"/>
  <c r="CC195" s="1"/>
  <c r="CD195" s="1"/>
  <c r="U195"/>
  <c r="CA191"/>
  <c r="CB191" s="1"/>
  <c r="BY191"/>
  <c r="BZ191" s="1"/>
  <c r="BW191"/>
  <c r="BX191" s="1"/>
  <c r="U191"/>
  <c r="CA189"/>
  <c r="CB189" s="1"/>
  <c r="BY189"/>
  <c r="BZ189" s="1"/>
  <c r="BW189"/>
  <c r="U189"/>
  <c r="CA187"/>
  <c r="CB187" s="1"/>
  <c r="BY187"/>
  <c r="BZ187" s="1"/>
  <c r="BW187"/>
  <c r="BX187" s="1"/>
  <c r="U187"/>
  <c r="CA186"/>
  <c r="CB186" s="1"/>
  <c r="BY186"/>
  <c r="BZ186" s="1"/>
  <c r="BW186"/>
  <c r="CC186" s="1"/>
  <c r="CD186" s="1"/>
  <c r="U186"/>
  <c r="CA182"/>
  <c r="CB182" s="1"/>
  <c r="BY182"/>
  <c r="BZ182" s="1"/>
  <c r="BW182"/>
  <c r="BX182" s="1"/>
  <c r="U182"/>
  <c r="CA181"/>
  <c r="CB181" s="1"/>
  <c r="BY181"/>
  <c r="BZ181" s="1"/>
  <c r="BW181"/>
  <c r="CC181" s="1"/>
  <c r="CD181" s="1"/>
  <c r="U181"/>
  <c r="CA180"/>
  <c r="CB180" s="1"/>
  <c r="BY180"/>
  <c r="BZ180" s="1"/>
  <c r="BW180"/>
  <c r="BX180" s="1"/>
  <c r="U180"/>
  <c r="U179"/>
  <c r="CA178"/>
  <c r="CB178" s="1"/>
  <c r="BY178"/>
  <c r="BZ178" s="1"/>
  <c r="BW178"/>
  <c r="BX178" s="1"/>
  <c r="U178"/>
  <c r="CA177"/>
  <c r="CB177" s="1"/>
  <c r="BY177"/>
  <c r="BZ177" s="1"/>
  <c r="BW177"/>
  <c r="U177"/>
  <c r="CA176"/>
  <c r="CB176" s="1"/>
  <c r="BY176"/>
  <c r="BZ176" s="1"/>
  <c r="BW176"/>
  <c r="BX176" s="1"/>
  <c r="U175"/>
  <c r="U174"/>
  <c r="CA173"/>
  <c r="CB173" s="1"/>
  <c r="BY173"/>
  <c r="BZ173" s="1"/>
  <c r="BW173"/>
  <c r="BX173" s="1"/>
  <c r="U173"/>
  <c r="U171"/>
  <c r="U170"/>
  <c r="U169"/>
  <c r="U168"/>
  <c r="CA167"/>
  <c r="CB167" s="1"/>
  <c r="BY167"/>
  <c r="BZ167" s="1"/>
  <c r="BW167"/>
  <c r="CC167" s="1"/>
  <c r="CD167" s="1"/>
  <c r="U167"/>
  <c r="CA166"/>
  <c r="CB166" s="1"/>
  <c r="BY166"/>
  <c r="BZ166" s="1"/>
  <c r="BW166"/>
  <c r="BX166" s="1"/>
  <c r="U166"/>
  <c r="CB164"/>
  <c r="CA164"/>
  <c r="BZ164"/>
  <c r="BY164"/>
  <c r="BX164"/>
  <c r="BW164"/>
  <c r="CC164" s="1"/>
  <c r="CD164" s="1"/>
  <c r="U164"/>
  <c r="CA163"/>
  <c r="CB163" s="1"/>
  <c r="BY163"/>
  <c r="BZ163" s="1"/>
  <c r="BW163"/>
  <c r="BX163" s="1"/>
  <c r="U163"/>
  <c r="CA162"/>
  <c r="CB162" s="1"/>
  <c r="BY162"/>
  <c r="BZ162" s="1"/>
  <c r="BW162"/>
  <c r="U162"/>
  <c r="CA161"/>
  <c r="CB161" s="1"/>
  <c r="BY161"/>
  <c r="BZ161" s="1"/>
  <c r="BW161"/>
  <c r="BX161" s="1"/>
  <c r="CA159"/>
  <c r="CB159" s="1"/>
  <c r="BY159"/>
  <c r="BZ159" s="1"/>
  <c r="BW159"/>
  <c r="BX159" s="1"/>
  <c r="U159"/>
  <c r="U158"/>
  <c r="U157"/>
  <c r="U156"/>
  <c r="CA155"/>
  <c r="CB155" s="1"/>
  <c r="BY155"/>
  <c r="BZ155" s="1"/>
  <c r="BW155"/>
  <c r="BX155" s="1"/>
  <c r="U155"/>
  <c r="U154"/>
  <c r="U153"/>
  <c r="CA152"/>
  <c r="CB152" s="1"/>
  <c r="BY152"/>
  <c r="BZ152" s="1"/>
  <c r="BW152"/>
  <c r="U152"/>
  <c r="U150"/>
  <c r="U149"/>
  <c r="CA148"/>
  <c r="CB148" s="1"/>
  <c r="BY148"/>
  <c r="BZ148" s="1"/>
  <c r="BW148"/>
  <c r="BX148" s="1"/>
  <c r="U148"/>
  <c r="U147"/>
  <c r="U146"/>
  <c r="CA145"/>
  <c r="CB145" s="1"/>
  <c r="BY145"/>
  <c r="BZ145" s="1"/>
  <c r="BW145"/>
  <c r="U145"/>
  <c r="U143"/>
  <c r="CA142"/>
  <c r="CB142" s="1"/>
  <c r="BY142"/>
  <c r="BZ142" s="1"/>
  <c r="BW142"/>
  <c r="U142"/>
  <c r="CA141"/>
  <c r="CB141" s="1"/>
  <c r="BY141"/>
  <c r="BZ141" s="1"/>
  <c r="BW141"/>
  <c r="BX141" s="1"/>
  <c r="U141"/>
  <c r="CA140"/>
  <c r="CB140" s="1"/>
  <c r="BY140"/>
  <c r="BZ140" s="1"/>
  <c r="BW140"/>
  <c r="CC140" s="1"/>
  <c r="CD140" s="1"/>
  <c r="U140"/>
  <c r="CA139"/>
  <c r="CB139" s="1"/>
  <c r="BY139"/>
  <c r="BZ139" s="1"/>
  <c r="BW139"/>
  <c r="BX139" s="1"/>
  <c r="CA138"/>
  <c r="CB138" s="1"/>
  <c r="BY138"/>
  <c r="BZ138" s="1"/>
  <c r="BW138"/>
  <c r="BX138" s="1"/>
  <c r="U138"/>
  <c r="CA136"/>
  <c r="CB136" s="1"/>
  <c r="BY136"/>
  <c r="BZ136" s="1"/>
  <c r="BW136"/>
  <c r="U136"/>
  <c r="CA135"/>
  <c r="CB135" s="1"/>
  <c r="BY135"/>
  <c r="BZ135" s="1"/>
  <c r="BW135"/>
  <c r="BX135" s="1"/>
  <c r="U135"/>
  <c r="CA134"/>
  <c r="CB134" s="1"/>
  <c r="BY134"/>
  <c r="BZ134" s="1"/>
  <c r="BW134"/>
  <c r="U134"/>
  <c r="CA133"/>
  <c r="CB133" s="1"/>
  <c r="BY133"/>
  <c r="BZ133" s="1"/>
  <c r="BW133"/>
  <c r="BX133" s="1"/>
  <c r="U133"/>
  <c r="CA132"/>
  <c r="CB132" s="1"/>
  <c r="BY132"/>
  <c r="BZ132" s="1"/>
  <c r="BW132"/>
  <c r="U132"/>
  <c r="CA129"/>
  <c r="CB129" s="1"/>
  <c r="BY129"/>
  <c r="BZ129" s="1"/>
  <c r="BW129"/>
  <c r="BX129" s="1"/>
  <c r="U129"/>
  <c r="CA128"/>
  <c r="CB128" s="1"/>
  <c r="BY128"/>
  <c r="BZ128" s="1"/>
  <c r="BW128"/>
  <c r="U128"/>
  <c r="CA126"/>
  <c r="CB126" s="1"/>
  <c r="BY126"/>
  <c r="BZ126" s="1"/>
  <c r="BW126"/>
  <c r="BX126" s="1"/>
  <c r="U126"/>
  <c r="U124"/>
  <c r="CA123"/>
  <c r="CB123" s="1"/>
  <c r="BY123"/>
  <c r="BZ123" s="1"/>
  <c r="BW123"/>
  <c r="BX123" s="1"/>
  <c r="U123"/>
  <c r="CA122"/>
  <c r="CB122" s="1"/>
  <c r="BY122"/>
  <c r="BZ122" s="1"/>
  <c r="BW122"/>
  <c r="CC122" s="1"/>
  <c r="CD122" s="1"/>
  <c r="U122"/>
  <c r="CA121"/>
  <c r="CB121" s="1"/>
  <c r="BY121"/>
  <c r="BZ121" s="1"/>
  <c r="BW121"/>
  <c r="BX121" s="1"/>
  <c r="U121"/>
  <c r="CB120"/>
  <c r="CA120"/>
  <c r="BZ120"/>
  <c r="BY120"/>
  <c r="BX120"/>
  <c r="BW120"/>
  <c r="CC120" s="1"/>
  <c r="CD120" s="1"/>
  <c r="U120"/>
  <c r="CA119"/>
  <c r="CB119" s="1"/>
  <c r="BY119"/>
  <c r="BZ119" s="1"/>
  <c r="BW119"/>
  <c r="BX119" s="1"/>
  <c r="U119"/>
  <c r="CA117"/>
  <c r="CB117" s="1"/>
  <c r="BY117"/>
  <c r="BZ117" s="1"/>
  <c r="BW117"/>
  <c r="U117"/>
  <c r="U116"/>
  <c r="CA115"/>
  <c r="CB115" s="1"/>
  <c r="BY115"/>
  <c r="BZ115" s="1"/>
  <c r="BW115"/>
  <c r="CC115" s="1"/>
  <c r="CD115" s="1"/>
  <c r="U115"/>
  <c r="CA114"/>
  <c r="CB114" s="1"/>
  <c r="BY114"/>
  <c r="BZ114" s="1"/>
  <c r="BW114"/>
  <c r="BX114" s="1"/>
  <c r="U114"/>
  <c r="CB113"/>
  <c r="CA113"/>
  <c r="BZ113"/>
  <c r="BY113"/>
  <c r="BX113"/>
  <c r="BW113"/>
  <c r="CC113" s="1"/>
  <c r="CD113" s="1"/>
  <c r="U113"/>
  <c r="CA112"/>
  <c r="CB112" s="1"/>
  <c r="BY112"/>
  <c r="BZ112" s="1"/>
  <c r="BW112"/>
  <c r="BX112" s="1"/>
  <c r="U112"/>
  <c r="CA110"/>
  <c r="CB110" s="1"/>
  <c r="BY110"/>
  <c r="BZ110" s="1"/>
  <c r="BW110"/>
  <c r="U110"/>
  <c r="CA108"/>
  <c r="CB108" s="1"/>
  <c r="BY108"/>
  <c r="BZ108" s="1"/>
  <c r="BW108"/>
  <c r="BX108" s="1"/>
  <c r="U108"/>
  <c r="CA106"/>
  <c r="CB106" s="1"/>
  <c r="BY106"/>
  <c r="BZ106" s="1"/>
  <c r="BW106"/>
  <c r="CC106" s="1"/>
  <c r="CD106" s="1"/>
  <c r="U106"/>
  <c r="U104"/>
  <c r="U102"/>
  <c r="CA101"/>
  <c r="CB101" s="1"/>
  <c r="BY101"/>
  <c r="BZ101" s="1"/>
  <c r="BW101"/>
  <c r="BX101" s="1"/>
  <c r="U101"/>
  <c r="CA98"/>
  <c r="CB98" s="1"/>
  <c r="BY98"/>
  <c r="BZ98" s="1"/>
  <c r="BW98"/>
  <c r="CC98" s="1"/>
  <c r="CD98" s="1"/>
  <c r="U98"/>
  <c r="CA97"/>
  <c r="CB97" s="1"/>
  <c r="BY97"/>
  <c r="BZ97" s="1"/>
  <c r="BW97"/>
  <c r="BX97" s="1"/>
  <c r="U97"/>
  <c r="U94"/>
  <c r="CA93"/>
  <c r="CB93" s="1"/>
  <c r="BY93"/>
  <c r="BZ93" s="1"/>
  <c r="BW93"/>
  <c r="BX93" s="1"/>
  <c r="U93"/>
  <c r="CA92"/>
  <c r="CB92" s="1"/>
  <c r="BY92"/>
  <c r="BZ92" s="1"/>
  <c r="BW92"/>
  <c r="U92"/>
  <c r="CA91"/>
  <c r="CB91" s="1"/>
  <c r="BY91"/>
  <c r="BZ91" s="1"/>
  <c r="BW91"/>
  <c r="BX91" s="1"/>
  <c r="U91"/>
  <c r="U90"/>
  <c r="CA89"/>
  <c r="BY89"/>
  <c r="BW89"/>
  <c r="U89"/>
  <c r="CA86"/>
  <c r="CB86" s="1"/>
  <c r="BY86"/>
  <c r="BZ86" s="1"/>
  <c r="BW86"/>
  <c r="CC86" s="1"/>
  <c r="CD86" s="1"/>
  <c r="U86"/>
  <c r="CA85"/>
  <c r="CB85" s="1"/>
  <c r="BY85"/>
  <c r="BZ85" s="1"/>
  <c r="BW85"/>
  <c r="BX85" s="1"/>
  <c r="U85"/>
  <c r="CA84"/>
  <c r="CB84" s="1"/>
  <c r="BY84"/>
  <c r="BZ84" s="1"/>
  <c r="BW84"/>
  <c r="CC84" s="1"/>
  <c r="CD84" s="1"/>
  <c r="U83"/>
  <c r="CA82"/>
  <c r="CB82" s="1"/>
  <c r="BY82"/>
  <c r="BZ82" s="1"/>
  <c r="BW82"/>
  <c r="BX82" s="1"/>
  <c r="U82"/>
  <c r="CA81"/>
  <c r="CB81" s="1"/>
  <c r="BY81"/>
  <c r="BZ81" s="1"/>
  <c r="BW81"/>
  <c r="U81"/>
  <c r="CA80"/>
  <c r="CB80" s="1"/>
  <c r="BY80"/>
  <c r="BZ80" s="1"/>
  <c r="BW80"/>
  <c r="BX80" s="1"/>
  <c r="U80"/>
  <c r="CA79"/>
  <c r="CB79" s="1"/>
  <c r="BY79"/>
  <c r="BZ79" s="1"/>
  <c r="BW79"/>
  <c r="U79"/>
  <c r="U78"/>
  <c r="CA77"/>
  <c r="CB77" s="1"/>
  <c r="BY77"/>
  <c r="BZ77" s="1"/>
  <c r="BW77"/>
  <c r="U77"/>
  <c r="CA76"/>
  <c r="CB76" s="1"/>
  <c r="BY76"/>
  <c r="BZ76" s="1"/>
  <c r="BW76"/>
  <c r="BX76" s="1"/>
  <c r="U76"/>
  <c r="CA75"/>
  <c r="CB75" s="1"/>
  <c r="BY75"/>
  <c r="BZ75" s="1"/>
  <c r="BW75"/>
  <c r="CC75" s="1"/>
  <c r="CD75" s="1"/>
  <c r="U75"/>
  <c r="CA73"/>
  <c r="CB73" s="1"/>
  <c r="BY73"/>
  <c r="BZ73" s="1"/>
  <c r="BW73"/>
  <c r="BX73" s="1"/>
  <c r="U73"/>
  <c r="CB72"/>
  <c r="CA72"/>
  <c r="BZ72"/>
  <c r="BY72"/>
  <c r="BX72"/>
  <c r="BW72"/>
  <c r="CC72" s="1"/>
  <c r="CD72" s="1"/>
  <c r="U72"/>
  <c r="CA71"/>
  <c r="CB71" s="1"/>
  <c r="BY71"/>
  <c r="BZ71" s="1"/>
  <c r="BW71"/>
  <c r="BX71" s="1"/>
  <c r="U71"/>
  <c r="CA70"/>
  <c r="CB70" s="1"/>
  <c r="BY70"/>
  <c r="BZ70" s="1"/>
  <c r="BW70"/>
  <c r="U70"/>
  <c r="CA69"/>
  <c r="CB69" s="1"/>
  <c r="BY69"/>
  <c r="BZ69" s="1"/>
  <c r="BW69"/>
  <c r="BX69" s="1"/>
  <c r="U69"/>
  <c r="CA66"/>
  <c r="CB66" s="1"/>
  <c r="BY66"/>
  <c r="BZ66" s="1"/>
  <c r="BW66"/>
  <c r="CC66" s="1"/>
  <c r="CD66" s="1"/>
  <c r="U66"/>
  <c r="CA65"/>
  <c r="CB65" s="1"/>
  <c r="BY65"/>
  <c r="BZ65" s="1"/>
  <c r="BW65"/>
  <c r="BX65" s="1"/>
  <c r="U64"/>
  <c r="CA63"/>
  <c r="CB63" s="1"/>
  <c r="BY63"/>
  <c r="BZ63" s="1"/>
  <c r="BW63"/>
  <c r="CC63" s="1"/>
  <c r="CD63" s="1"/>
  <c r="U63"/>
  <c r="U62"/>
  <c r="U61"/>
  <c r="CA60"/>
  <c r="CB60" s="1"/>
  <c r="BY60"/>
  <c r="BZ60" s="1"/>
  <c r="BW60"/>
  <c r="BX60" s="1"/>
  <c r="U60"/>
  <c r="CB59"/>
  <c r="CA59"/>
  <c r="BZ59"/>
  <c r="BY59"/>
  <c r="BX59"/>
  <c r="BW59"/>
  <c r="CC59" s="1"/>
  <c r="CD59" s="1"/>
  <c r="CB58"/>
  <c r="CA58"/>
  <c r="BZ58"/>
  <c r="BY58"/>
  <c r="BX58"/>
  <c r="BW58"/>
  <c r="CC58" s="1"/>
  <c r="CD58" s="1"/>
  <c r="CB56"/>
  <c r="CA56"/>
  <c r="BZ56"/>
  <c r="BY56"/>
  <c r="BX56"/>
  <c r="BW56"/>
  <c r="CC56" s="1"/>
  <c r="CD56" s="1"/>
  <c r="U56"/>
  <c r="CA55"/>
  <c r="CB55" s="1"/>
  <c r="BY55"/>
  <c r="BZ55" s="1"/>
  <c r="BW55"/>
  <c r="BX55" s="1"/>
  <c r="U55"/>
  <c r="CA54"/>
  <c r="CB54" s="1"/>
  <c r="BY54"/>
  <c r="BZ54" s="1"/>
  <c r="BW54"/>
  <c r="U54"/>
  <c r="U53"/>
  <c r="CA52"/>
  <c r="CB52" s="1"/>
  <c r="BY52"/>
  <c r="BZ52" s="1"/>
  <c r="BW52"/>
  <c r="CC52" s="1"/>
  <c r="CD52" s="1"/>
  <c r="U52"/>
  <c r="U50"/>
  <c r="CA49"/>
  <c r="CB49" s="1"/>
  <c r="BY49"/>
  <c r="BZ49" s="1"/>
  <c r="BW49"/>
  <c r="U49"/>
  <c r="CA47"/>
  <c r="CB47" s="1"/>
  <c r="BY47"/>
  <c r="BZ47" s="1"/>
  <c r="BW47"/>
  <c r="BX47" s="1"/>
  <c r="U47"/>
  <c r="BW46"/>
  <c r="CA45"/>
  <c r="CB45" s="1"/>
  <c r="BY45"/>
  <c r="BZ45" s="1"/>
  <c r="BW45"/>
  <c r="BX45" s="1"/>
  <c r="U45"/>
  <c r="U44"/>
  <c r="CA43"/>
  <c r="CB43" s="1"/>
  <c r="BY43"/>
  <c r="BZ43" s="1"/>
  <c r="BW43"/>
  <c r="BX43" s="1"/>
  <c r="U43"/>
  <c r="CA42"/>
  <c r="CB42" s="1"/>
  <c r="BY42"/>
  <c r="BZ42" s="1"/>
  <c r="BW42"/>
  <c r="U42"/>
  <c r="CA41"/>
  <c r="CB41" s="1"/>
  <c r="BY41"/>
  <c r="BZ41" s="1"/>
  <c r="BW41"/>
  <c r="BX41" s="1"/>
  <c r="U41"/>
  <c r="CA40"/>
  <c r="CB40" s="1"/>
  <c r="BY40"/>
  <c r="BZ40" s="1"/>
  <c r="BW40"/>
  <c r="U40"/>
  <c r="CA39"/>
  <c r="CB39" s="1"/>
  <c r="BY39"/>
  <c r="BZ39" s="1"/>
  <c r="BW39"/>
  <c r="BX39" s="1"/>
  <c r="U39"/>
  <c r="BW38"/>
  <c r="U37"/>
  <c r="CA36"/>
  <c r="CB36" s="1"/>
  <c r="BY36"/>
  <c r="BZ36" s="1"/>
  <c r="BW36"/>
  <c r="CC36" s="1"/>
  <c r="CD36" s="1"/>
  <c r="U36"/>
  <c r="CA35"/>
  <c r="CB35" s="1"/>
  <c r="BY35"/>
  <c r="BZ35" s="1"/>
  <c r="BW35"/>
  <c r="BX35" s="1"/>
  <c r="U35"/>
  <c r="BW34"/>
  <c r="CA33"/>
  <c r="CB33" s="1"/>
  <c r="BY33"/>
  <c r="BZ33" s="1"/>
  <c r="BW33"/>
  <c r="BX33" s="1"/>
  <c r="U33"/>
  <c r="U32"/>
  <c r="CA31"/>
  <c r="CB31" s="1"/>
  <c r="BY31"/>
  <c r="BZ31" s="1"/>
  <c r="BW31"/>
  <c r="BX31" s="1"/>
  <c r="U31"/>
  <c r="CB30"/>
  <c r="CA30"/>
  <c r="BZ30"/>
  <c r="BY30"/>
  <c r="BX30"/>
  <c r="BW30"/>
  <c r="CC30" s="1"/>
  <c r="CD30" s="1"/>
  <c r="U30"/>
  <c r="BW29"/>
  <c r="U28"/>
  <c r="CA27"/>
  <c r="CB27" s="1"/>
  <c r="BY27"/>
  <c r="BZ27" s="1"/>
  <c r="BW27"/>
  <c r="BX27" s="1"/>
  <c r="U27"/>
  <c r="CA25"/>
  <c r="CB25" s="1"/>
  <c r="BY25"/>
  <c r="BZ25" s="1"/>
  <c r="BW25"/>
  <c r="U25"/>
  <c r="CA24"/>
  <c r="CB24" s="1"/>
  <c r="BY24"/>
  <c r="BZ24" s="1"/>
  <c r="BW24"/>
  <c r="BX24" s="1"/>
  <c r="U24"/>
  <c r="CA23"/>
  <c r="CB23" s="1"/>
  <c r="BY23"/>
  <c r="BZ23" s="1"/>
  <c r="BW23"/>
  <c r="CC23" s="1"/>
  <c r="CD23" s="1"/>
  <c r="U23"/>
  <c r="BW22"/>
  <c r="BW21"/>
  <c r="U20"/>
  <c r="U19"/>
  <c r="U18"/>
  <c r="CA16"/>
  <c r="CB16" s="1"/>
  <c r="BY16"/>
  <c r="BZ16" s="1"/>
  <c r="BW16"/>
  <c r="U16"/>
  <c r="U15"/>
  <c r="CA14"/>
  <c r="CB14" s="1"/>
  <c r="BY14"/>
  <c r="BZ14" s="1"/>
  <c r="BW14"/>
  <c r="U14"/>
  <c r="CA13"/>
  <c r="CB13" s="1"/>
  <c r="BY13"/>
  <c r="BZ13" s="1"/>
  <c r="BW13"/>
  <c r="BX13" s="1"/>
  <c r="U13"/>
  <c r="CA12"/>
  <c r="CB12" s="1"/>
  <c r="BY12"/>
  <c r="BZ12" s="1"/>
  <c r="BW12"/>
  <c r="CC12" s="1"/>
  <c r="CD12" s="1"/>
  <c r="U12"/>
  <c r="CA11"/>
  <c r="CB11" s="1"/>
  <c r="BY11"/>
  <c r="BZ11" s="1"/>
  <c r="BW11"/>
  <c r="BX11" s="1"/>
  <c r="U11"/>
  <c r="BD6"/>
  <c r="BB6"/>
  <c r="BA6"/>
  <c r="AZ6"/>
  <c r="AY6"/>
  <c r="AX6"/>
  <c r="AW6"/>
  <c r="AV6"/>
  <c r="AU6"/>
  <c r="AT6"/>
  <c r="AS6"/>
  <c r="AR6"/>
  <c r="AQ6"/>
  <c r="AP6"/>
  <c r="AO6"/>
  <c r="AN6"/>
  <c r="AM6"/>
  <c r="AL6"/>
  <c r="AK6"/>
  <c r="AJ6"/>
  <c r="AI6"/>
  <c r="AH6"/>
  <c r="AG6"/>
  <c r="AF6"/>
  <c r="AE6"/>
  <c r="AD6"/>
  <c r="AC6"/>
  <c r="AB6"/>
  <c r="AA6"/>
  <c r="Z6"/>
  <c r="Y6"/>
  <c r="X6"/>
  <c r="T6"/>
  <c r="S6"/>
  <c r="R6"/>
  <c r="Q6"/>
  <c r="P6"/>
  <c r="O6"/>
  <c r="N6"/>
  <c r="M6"/>
  <c r="L6"/>
  <c r="K6"/>
  <c r="J6"/>
  <c r="BF299" i="36"/>
  <c r="BG299"/>
  <c r="BH299"/>
  <c r="BI299"/>
  <c r="BJ299"/>
  <c r="BK299"/>
  <c r="BL299"/>
  <c r="BM299"/>
  <c r="BN299"/>
  <c r="BO299"/>
  <c r="BP299"/>
  <c r="BQ299"/>
  <c r="BR299"/>
  <c r="BS299"/>
  <c r="BT299"/>
  <c r="BU299"/>
  <c r="BV299"/>
  <c r="BV298"/>
  <c r="BF298"/>
  <c r="BG298"/>
  <c r="BH298"/>
  <c r="BI298"/>
  <c r="BJ298"/>
  <c r="BK298"/>
  <c r="BL298"/>
  <c r="BM298"/>
  <c r="BN298"/>
  <c r="BO298"/>
  <c r="BP298"/>
  <c r="BQ298"/>
  <c r="BR298"/>
  <c r="BS298"/>
  <c r="BT298"/>
  <c r="BU298"/>
  <c r="BE299"/>
  <c r="BE298"/>
  <c r="BF297"/>
  <c r="BG297"/>
  <c r="BH297"/>
  <c r="BI297"/>
  <c r="BJ297"/>
  <c r="BJ300" s="1"/>
  <c r="BJ301" s="1"/>
  <c r="BK297"/>
  <c r="BK300" s="1"/>
  <c r="BK301" s="1"/>
  <c r="BL297"/>
  <c r="BL300" s="1"/>
  <c r="BL301" s="1"/>
  <c r="BM297"/>
  <c r="BM300" s="1"/>
  <c r="BM301" s="1"/>
  <c r="BN297"/>
  <c r="BN300" s="1"/>
  <c r="BN301" s="1"/>
  <c r="BO297"/>
  <c r="BO300" s="1"/>
  <c r="BO301" s="1"/>
  <c r="BP297"/>
  <c r="BP300" s="1"/>
  <c r="BP301" s="1"/>
  <c r="BQ297"/>
  <c r="BQ300" s="1"/>
  <c r="BQ301" s="1"/>
  <c r="BR297"/>
  <c r="BR300" s="1"/>
  <c r="BR301" s="1"/>
  <c r="BS297"/>
  <c r="BS300" s="1"/>
  <c r="BS301" s="1"/>
  <c r="BT297"/>
  <c r="BT300" s="1"/>
  <c r="BT301" s="1"/>
  <c r="BU297"/>
  <c r="BU300" s="1"/>
  <c r="BU301" s="1"/>
  <c r="BV297"/>
  <c r="BV300" s="1"/>
  <c r="BV301" s="1"/>
  <c r="BE297"/>
  <c r="BE292"/>
  <c r="AS275"/>
  <c r="AR275"/>
  <c r="AQ275"/>
  <c r="AS274"/>
  <c r="AR274"/>
  <c r="AQ274"/>
  <c r="AS273"/>
  <c r="AR273"/>
  <c r="AQ273"/>
  <c r="AS272"/>
  <c r="AR272"/>
  <c r="AQ272"/>
  <c r="AS271"/>
  <c r="AR271"/>
  <c r="AQ271"/>
  <c r="AS270"/>
  <c r="AR270"/>
  <c r="AQ270"/>
  <c r="AS269"/>
  <c r="AR269"/>
  <c r="AQ269"/>
  <c r="AS268"/>
  <c r="AR268"/>
  <c r="AQ268"/>
  <c r="AS267"/>
  <c r="AR267"/>
  <c r="AQ267"/>
  <c r="AS266"/>
  <c r="AR266"/>
  <c r="AQ266"/>
  <c r="AS265"/>
  <c r="AR265"/>
  <c r="AQ265"/>
  <c r="AS264"/>
  <c r="AR264"/>
  <c r="AQ264"/>
  <c r="AS263"/>
  <c r="AR263"/>
  <c r="AQ263"/>
  <c r="AS6"/>
  <c r="AR6"/>
  <c r="AQ6"/>
  <c r="AP275"/>
  <c r="AO275"/>
  <c r="AN275"/>
  <c r="AM275"/>
  <c r="AP274"/>
  <c r="AO274"/>
  <c r="AN274"/>
  <c r="AM274"/>
  <c r="AP273"/>
  <c r="AO273"/>
  <c r="AN273"/>
  <c r="AM273"/>
  <c r="AP272"/>
  <c r="AO272"/>
  <c r="AN272"/>
  <c r="AM272"/>
  <c r="AP271"/>
  <c r="AO271"/>
  <c r="AN271"/>
  <c r="AM271"/>
  <c r="AP270"/>
  <c r="AO270"/>
  <c r="AN270"/>
  <c r="AM270"/>
  <c r="AP269"/>
  <c r="AO269"/>
  <c r="AN269"/>
  <c r="AM269"/>
  <c r="AP268"/>
  <c r="AO268"/>
  <c r="AN268"/>
  <c r="AM268"/>
  <c r="AP267"/>
  <c r="AO267"/>
  <c r="AN267"/>
  <c r="AM267"/>
  <c r="AP266"/>
  <c r="AO266"/>
  <c r="AN266"/>
  <c r="AM266"/>
  <c r="AP265"/>
  <c r="AO265"/>
  <c r="AN265"/>
  <c r="AM265"/>
  <c r="AP264"/>
  <c r="AO264"/>
  <c r="AN264"/>
  <c r="AM264"/>
  <c r="AP263"/>
  <c r="AO263"/>
  <c r="AN263"/>
  <c r="AM263"/>
  <c r="AP262"/>
  <c r="AO262"/>
  <c r="AN262"/>
  <c r="AM262"/>
  <c r="AM260"/>
  <c r="AM259"/>
  <c r="AM258"/>
  <c r="AM257"/>
  <c r="AM256"/>
  <c r="AP6"/>
  <c r="AO6"/>
  <c r="AN6"/>
  <c r="AM6"/>
  <c r="P259"/>
  <c r="P258"/>
  <c r="P257"/>
  <c r="P256"/>
  <c r="P6"/>
  <c r="O259"/>
  <c r="O258"/>
  <c r="O257"/>
  <c r="O256"/>
  <c r="O6"/>
  <c r="BQ351"/>
  <c r="BQ350"/>
  <c r="BU349"/>
  <c r="BQ349"/>
  <c r="BI349"/>
  <c r="BH349"/>
  <c r="BG349"/>
  <c r="BF349"/>
  <c r="BE349"/>
  <c r="BU348"/>
  <c r="BQ348"/>
  <c r="BI348"/>
  <c r="BH348"/>
  <c r="BG348"/>
  <c r="BF348"/>
  <c r="BE348"/>
  <c r="BU347"/>
  <c r="BQ347"/>
  <c r="BI347"/>
  <c r="BH347"/>
  <c r="BG347"/>
  <c r="BF347"/>
  <c r="BE347"/>
  <c r="BV344"/>
  <c r="BU344"/>
  <c r="BT344"/>
  <c r="BS344"/>
  <c r="BR344"/>
  <c r="BQ344"/>
  <c r="BP344"/>
  <c r="BO344"/>
  <c r="BN344"/>
  <c r="BM344"/>
  <c r="BL344"/>
  <c r="BK344"/>
  <c r="BJ344"/>
  <c r="BI344"/>
  <c r="BH344"/>
  <c r="BG344"/>
  <c r="BF344"/>
  <c r="BE344"/>
  <c r="BV343"/>
  <c r="BU343"/>
  <c r="BT343"/>
  <c r="BS343"/>
  <c r="BR343"/>
  <c r="BQ343"/>
  <c r="BP343"/>
  <c r="BO343"/>
  <c r="BN343"/>
  <c r="BM343"/>
  <c r="BL343"/>
  <c r="BK343"/>
  <c r="BJ343"/>
  <c r="BI343"/>
  <c r="BH343"/>
  <c r="BG343"/>
  <c r="BF343"/>
  <c r="BE343"/>
  <c r="BV342"/>
  <c r="BV345" s="1"/>
  <c r="BV346" s="1"/>
  <c r="BU342"/>
  <c r="BU345" s="1"/>
  <c r="BU346" s="1"/>
  <c r="BT342"/>
  <c r="BT345" s="1"/>
  <c r="BT346" s="1"/>
  <c r="BS342"/>
  <c r="BS345" s="1"/>
  <c r="BS346" s="1"/>
  <c r="BR342"/>
  <c r="BR345" s="1"/>
  <c r="BR346" s="1"/>
  <c r="BQ342"/>
  <c r="BQ345" s="1"/>
  <c r="BQ346" s="1"/>
  <c r="BP342"/>
  <c r="BP345" s="1"/>
  <c r="BP346" s="1"/>
  <c r="BO342"/>
  <c r="BO345" s="1"/>
  <c r="BO346" s="1"/>
  <c r="BN342"/>
  <c r="BN345" s="1"/>
  <c r="BN346" s="1"/>
  <c r="BM342"/>
  <c r="BM345" s="1"/>
  <c r="BM346" s="1"/>
  <c r="BL342"/>
  <c r="BL345" s="1"/>
  <c r="BL346" s="1"/>
  <c r="BK342"/>
  <c r="BK345" s="1"/>
  <c r="BK346" s="1"/>
  <c r="BJ342"/>
  <c r="BJ345" s="1"/>
  <c r="BJ346" s="1"/>
  <c r="BI342"/>
  <c r="BI345" s="1"/>
  <c r="BI346" s="1"/>
  <c r="BH342"/>
  <c r="BH345" s="1"/>
  <c r="BH346" s="1"/>
  <c r="BG342"/>
  <c r="BG345" s="1"/>
  <c r="BG346" s="1"/>
  <c r="BF342"/>
  <c r="BF345" s="1"/>
  <c r="BF346" s="1"/>
  <c r="BE342"/>
  <c r="BE345" s="1"/>
  <c r="BE346" s="1"/>
  <c r="BV339"/>
  <c r="BU339"/>
  <c r="BT339"/>
  <c r="BS339"/>
  <c r="BR339"/>
  <c r="BQ339"/>
  <c r="BP339"/>
  <c r="BO339"/>
  <c r="BN339"/>
  <c r="BM339"/>
  <c r="BL339"/>
  <c r="BK339"/>
  <c r="BJ339"/>
  <c r="BI339"/>
  <c r="BH339"/>
  <c r="BG339"/>
  <c r="BF339"/>
  <c r="BE339"/>
  <c r="BV338"/>
  <c r="BU338"/>
  <c r="BT338"/>
  <c r="BS338"/>
  <c r="BR338"/>
  <c r="BQ338"/>
  <c r="BP338"/>
  <c r="BO338"/>
  <c r="BN338"/>
  <c r="BM338"/>
  <c r="BL338"/>
  <c r="BK338"/>
  <c r="BJ338"/>
  <c r="BI338"/>
  <c r="BH338"/>
  <c r="BG338"/>
  <c r="BF338"/>
  <c r="BE338"/>
  <c r="BV337"/>
  <c r="BV340" s="1"/>
  <c r="BV341" s="1"/>
  <c r="BU337"/>
  <c r="BU340" s="1"/>
  <c r="BU341" s="1"/>
  <c r="BT337"/>
  <c r="BT340" s="1"/>
  <c r="BT341" s="1"/>
  <c r="BS337"/>
  <c r="BS340" s="1"/>
  <c r="BS341" s="1"/>
  <c r="BR337"/>
  <c r="BR340" s="1"/>
  <c r="BR341" s="1"/>
  <c r="BQ337"/>
  <c r="BQ340" s="1"/>
  <c r="BQ341" s="1"/>
  <c r="BP337"/>
  <c r="BP340" s="1"/>
  <c r="BP341" s="1"/>
  <c r="BO337"/>
  <c r="BO340" s="1"/>
  <c r="BO341" s="1"/>
  <c r="BN337"/>
  <c r="BN340" s="1"/>
  <c r="BN341" s="1"/>
  <c r="BM337"/>
  <c r="BM340" s="1"/>
  <c r="BM341" s="1"/>
  <c r="BL337"/>
  <c r="BL340" s="1"/>
  <c r="BL341" s="1"/>
  <c r="BK337"/>
  <c r="BK340" s="1"/>
  <c r="BK341" s="1"/>
  <c r="BJ337"/>
  <c r="BJ340" s="1"/>
  <c r="BJ341" s="1"/>
  <c r="BI337"/>
  <c r="BI340" s="1"/>
  <c r="BI341" s="1"/>
  <c r="BH337"/>
  <c r="BH340" s="1"/>
  <c r="BH341" s="1"/>
  <c r="BG337"/>
  <c r="BG340" s="1"/>
  <c r="BG341" s="1"/>
  <c r="BF337"/>
  <c r="BF340" s="1"/>
  <c r="BF341" s="1"/>
  <c r="BE337"/>
  <c r="BE340" s="1"/>
  <c r="BE341" s="1"/>
  <c r="BV334"/>
  <c r="BU334"/>
  <c r="BT334"/>
  <c r="BS334"/>
  <c r="BR334"/>
  <c r="BQ334"/>
  <c r="BP334"/>
  <c r="BO334"/>
  <c r="BN334"/>
  <c r="BM334"/>
  <c r="BL334"/>
  <c r="BK334"/>
  <c r="BJ334"/>
  <c r="BI334"/>
  <c r="BH334"/>
  <c r="BG334"/>
  <c r="BF334"/>
  <c r="BE334"/>
  <c r="BV333"/>
  <c r="BU333"/>
  <c r="BT333"/>
  <c r="BS333"/>
  <c r="BR333"/>
  <c r="BQ333"/>
  <c r="BP333"/>
  <c r="BO333"/>
  <c r="BN333"/>
  <c r="BM333"/>
  <c r="BL333"/>
  <c r="BK333"/>
  <c r="BJ333"/>
  <c r="BI333"/>
  <c r="BH333"/>
  <c r="BG333"/>
  <c r="BF333"/>
  <c r="BE333"/>
  <c r="BV332"/>
  <c r="BV335" s="1"/>
  <c r="BV336" s="1"/>
  <c r="BU332"/>
  <c r="BU335" s="1"/>
  <c r="BU336" s="1"/>
  <c r="BT332"/>
  <c r="BT335" s="1"/>
  <c r="BT336" s="1"/>
  <c r="BS332"/>
  <c r="BS335" s="1"/>
  <c r="BS336" s="1"/>
  <c r="BR332"/>
  <c r="BR335" s="1"/>
  <c r="BR336" s="1"/>
  <c r="BQ332"/>
  <c r="BQ335" s="1"/>
  <c r="BQ336" s="1"/>
  <c r="BP332"/>
  <c r="BP335" s="1"/>
  <c r="BP336" s="1"/>
  <c r="BO332"/>
  <c r="BO335" s="1"/>
  <c r="BO336" s="1"/>
  <c r="BN332"/>
  <c r="BN335" s="1"/>
  <c r="BN336" s="1"/>
  <c r="BM332"/>
  <c r="BM335" s="1"/>
  <c r="BM336" s="1"/>
  <c r="BL332"/>
  <c r="BL335" s="1"/>
  <c r="BL336" s="1"/>
  <c r="BK332"/>
  <c r="BK335" s="1"/>
  <c r="BK336" s="1"/>
  <c r="BJ332"/>
  <c r="BJ335" s="1"/>
  <c r="BJ336" s="1"/>
  <c r="BI332"/>
  <c r="BI335" s="1"/>
  <c r="BI336" s="1"/>
  <c r="BH332"/>
  <c r="BH335" s="1"/>
  <c r="BH336" s="1"/>
  <c r="BG332"/>
  <c r="BG335" s="1"/>
  <c r="BG336" s="1"/>
  <c r="BF332"/>
  <c r="BF335" s="1"/>
  <c r="BF336" s="1"/>
  <c r="BE332"/>
  <c r="BE335" s="1"/>
  <c r="BE336" s="1"/>
  <c r="BV330"/>
  <c r="BV331" s="1"/>
  <c r="BU330"/>
  <c r="BU331" s="1"/>
  <c r="BT330"/>
  <c r="BT331" s="1"/>
  <c r="BS330"/>
  <c r="BS331" s="1"/>
  <c r="BR330"/>
  <c r="BR331" s="1"/>
  <c r="BQ330"/>
  <c r="BQ331" s="1"/>
  <c r="BV329"/>
  <c r="BU329"/>
  <c r="BT329"/>
  <c r="BS329"/>
  <c r="BR329"/>
  <c r="BQ329"/>
  <c r="BP329"/>
  <c r="BP354" s="1"/>
  <c r="BO329"/>
  <c r="BO354" s="1"/>
  <c r="BN329"/>
  <c r="BN354" s="1"/>
  <c r="BM329"/>
  <c r="BM354" s="1"/>
  <c r="BL329"/>
  <c r="BL354" s="1"/>
  <c r="BK329"/>
  <c r="BK354" s="1"/>
  <c r="BJ329"/>
  <c r="BJ354" s="1"/>
  <c r="BI329"/>
  <c r="BI354" s="1"/>
  <c r="BH329"/>
  <c r="BH354" s="1"/>
  <c r="BG329"/>
  <c r="BG354" s="1"/>
  <c r="BF329"/>
  <c r="BF354" s="1"/>
  <c r="BE329"/>
  <c r="BE354" s="1"/>
  <c r="BV328"/>
  <c r="BV353" s="1"/>
  <c r="BU328"/>
  <c r="BU353" s="1"/>
  <c r="BT328"/>
  <c r="BT353" s="1"/>
  <c r="BS328"/>
  <c r="BS353" s="1"/>
  <c r="BR328"/>
  <c r="BR353" s="1"/>
  <c r="BQ328"/>
  <c r="BQ353" s="1"/>
  <c r="BP328"/>
  <c r="BP353" s="1"/>
  <c r="BO328"/>
  <c r="BO353" s="1"/>
  <c r="BN328"/>
  <c r="BN353" s="1"/>
  <c r="BM328"/>
  <c r="BM353" s="1"/>
  <c r="BL328"/>
  <c r="BL353" s="1"/>
  <c r="BK328"/>
  <c r="BK353" s="1"/>
  <c r="BJ328"/>
  <c r="BJ353" s="1"/>
  <c r="BI328"/>
  <c r="BI353" s="1"/>
  <c r="BH328"/>
  <c r="BG328"/>
  <c r="BG353" s="1"/>
  <c r="BF328"/>
  <c r="BE328"/>
  <c r="BE353" s="1"/>
  <c r="BV327"/>
  <c r="BV352" s="1"/>
  <c r="BV355" s="1"/>
  <c r="BV356" s="1"/>
  <c r="BU327"/>
  <c r="BU352" s="1"/>
  <c r="BU355" s="1"/>
  <c r="BU356" s="1"/>
  <c r="BT327"/>
  <c r="BT352" s="1"/>
  <c r="BT355" s="1"/>
  <c r="BT356" s="1"/>
  <c r="BS327"/>
  <c r="BS352" s="1"/>
  <c r="BS355" s="1"/>
  <c r="BS356" s="1"/>
  <c r="BR327"/>
  <c r="BR352" s="1"/>
  <c r="BR355" s="1"/>
  <c r="BR356" s="1"/>
  <c r="BQ327"/>
  <c r="BQ352" s="1"/>
  <c r="BQ355" s="1"/>
  <c r="BQ356" s="1"/>
  <c r="BP327"/>
  <c r="BP352" s="1"/>
  <c r="BP355" s="1"/>
  <c r="BP356" s="1"/>
  <c r="BO327"/>
  <c r="BO330" s="1"/>
  <c r="BO331" s="1"/>
  <c r="BN327"/>
  <c r="BN352" s="1"/>
  <c r="BN355" s="1"/>
  <c r="BN356" s="1"/>
  <c r="BM327"/>
  <c r="BM330" s="1"/>
  <c r="BM331" s="1"/>
  <c r="BL327"/>
  <c r="BL352" s="1"/>
  <c r="BL355" s="1"/>
  <c r="BL356" s="1"/>
  <c r="BK327"/>
  <c r="BK330" s="1"/>
  <c r="BK331" s="1"/>
  <c r="BJ327"/>
  <c r="BJ352" s="1"/>
  <c r="BJ355" s="1"/>
  <c r="BJ356" s="1"/>
  <c r="BI327"/>
  <c r="BI330" s="1"/>
  <c r="BI331" s="1"/>
  <c r="BH327"/>
  <c r="BH352" s="1"/>
  <c r="BG327"/>
  <c r="BG330" s="1"/>
  <c r="BG331" s="1"/>
  <c r="BF327"/>
  <c r="BF352" s="1"/>
  <c r="BE327"/>
  <c r="BE330" s="1"/>
  <c r="BE331" s="1"/>
  <c r="BQ326"/>
  <c r="BQ325"/>
  <c r="BU324"/>
  <c r="BQ324"/>
  <c r="BI324"/>
  <c r="BH324"/>
  <c r="BG324"/>
  <c r="BF324"/>
  <c r="BE324"/>
  <c r="BU323"/>
  <c r="BQ323"/>
  <c r="BI323"/>
  <c r="BH323"/>
  <c r="BG323"/>
  <c r="BF323"/>
  <c r="BE323"/>
  <c r="BU322"/>
  <c r="BQ322"/>
  <c r="BI322"/>
  <c r="BH322"/>
  <c r="BG322"/>
  <c r="BF322"/>
  <c r="BE322"/>
  <c r="BQ321"/>
  <c r="BQ320"/>
  <c r="BU319"/>
  <c r="BQ319"/>
  <c r="BI319"/>
  <c r="BH319"/>
  <c r="BG319"/>
  <c r="BF319"/>
  <c r="BE319"/>
  <c r="BU318"/>
  <c r="BQ318"/>
  <c r="BI318"/>
  <c r="BH318"/>
  <c r="BG318"/>
  <c r="BF318"/>
  <c r="BE318"/>
  <c r="BU317"/>
  <c r="BQ317"/>
  <c r="BI317"/>
  <c r="BH317"/>
  <c r="BG317"/>
  <c r="BF317"/>
  <c r="BE317"/>
  <c r="BQ316"/>
  <c r="BQ315"/>
  <c r="BU314"/>
  <c r="BQ314"/>
  <c r="BI314"/>
  <c r="BH314"/>
  <c r="BG314"/>
  <c r="BF314"/>
  <c r="BE314"/>
  <c r="BU313"/>
  <c r="BQ313"/>
  <c r="BI313"/>
  <c r="BH313"/>
  <c r="BG313"/>
  <c r="BF313"/>
  <c r="BE313"/>
  <c r="BU312"/>
  <c r="BQ312"/>
  <c r="BI312"/>
  <c r="BH312"/>
  <c r="BG312"/>
  <c r="BF312"/>
  <c r="BE312"/>
  <c r="BQ311"/>
  <c r="BQ310"/>
  <c r="BU309"/>
  <c r="BQ309"/>
  <c r="BI309"/>
  <c r="BH309"/>
  <c r="BG309"/>
  <c r="BF309"/>
  <c r="BE309"/>
  <c r="BU308"/>
  <c r="BQ308"/>
  <c r="BI308"/>
  <c r="BH308"/>
  <c r="BG308"/>
  <c r="BF308"/>
  <c r="BE308"/>
  <c r="BU307"/>
  <c r="BQ307"/>
  <c r="BI307"/>
  <c r="BH307"/>
  <c r="BG307"/>
  <c r="BF307"/>
  <c r="BE307"/>
  <c r="BV294"/>
  <c r="BU294"/>
  <c r="BT294"/>
  <c r="BS294"/>
  <c r="BR294"/>
  <c r="BQ294"/>
  <c r="BP294"/>
  <c r="BO294"/>
  <c r="BN294"/>
  <c r="BM294"/>
  <c r="BL294"/>
  <c r="BK294"/>
  <c r="BJ294"/>
  <c r="BI294"/>
  <c r="BH294"/>
  <c r="BG294"/>
  <c r="BF294"/>
  <c r="BE294"/>
  <c r="BV293"/>
  <c r="BU293"/>
  <c r="BT293"/>
  <c r="BS293"/>
  <c r="BR293"/>
  <c r="BQ293"/>
  <c r="BP293"/>
  <c r="BO293"/>
  <c r="BN293"/>
  <c r="BM293"/>
  <c r="BL293"/>
  <c r="BK293"/>
  <c r="BJ293"/>
  <c r="BI293"/>
  <c r="BH293"/>
  <c r="BG293"/>
  <c r="BF293"/>
  <c r="BE293"/>
  <c r="BV292"/>
  <c r="BV295" s="1"/>
  <c r="BV296" s="1"/>
  <c r="BU292"/>
  <c r="BU295" s="1"/>
  <c r="BU296" s="1"/>
  <c r="BT292"/>
  <c r="BT295" s="1"/>
  <c r="BT296" s="1"/>
  <c r="BS292"/>
  <c r="BS295" s="1"/>
  <c r="BS296" s="1"/>
  <c r="BR292"/>
  <c r="BR295" s="1"/>
  <c r="BR296" s="1"/>
  <c r="BQ292"/>
  <c r="BQ295" s="1"/>
  <c r="BQ296" s="1"/>
  <c r="BP292"/>
  <c r="BP295" s="1"/>
  <c r="BP296" s="1"/>
  <c r="BO292"/>
  <c r="BO295" s="1"/>
  <c r="BO296" s="1"/>
  <c r="BN292"/>
  <c r="BN295" s="1"/>
  <c r="BN296" s="1"/>
  <c r="BM292"/>
  <c r="BM295" s="1"/>
  <c r="BM296" s="1"/>
  <c r="BL292"/>
  <c r="BL295" s="1"/>
  <c r="BL296" s="1"/>
  <c r="BK292"/>
  <c r="BK295" s="1"/>
  <c r="BK296" s="1"/>
  <c r="BJ292"/>
  <c r="BJ295" s="1"/>
  <c r="BJ296" s="1"/>
  <c r="BI292"/>
  <c r="BI295" s="1"/>
  <c r="BI296" s="1"/>
  <c r="BH292"/>
  <c r="BH295" s="1"/>
  <c r="BH296" s="1"/>
  <c r="BG292"/>
  <c r="BG295" s="1"/>
  <c r="BG296" s="1"/>
  <c r="BF292"/>
  <c r="BF295" s="1"/>
  <c r="BF296" s="1"/>
  <c r="BV289"/>
  <c r="BU289"/>
  <c r="BT289"/>
  <c r="BS289"/>
  <c r="BR289"/>
  <c r="BQ289"/>
  <c r="BP289"/>
  <c r="BO289"/>
  <c r="BN289"/>
  <c r="BM289"/>
  <c r="BL289"/>
  <c r="BK289"/>
  <c r="BJ289"/>
  <c r="BI289"/>
  <c r="BH289"/>
  <c r="BG289"/>
  <c r="BF289"/>
  <c r="BE289"/>
  <c r="BV288"/>
  <c r="BU288"/>
  <c r="BT288"/>
  <c r="BS288"/>
  <c r="BR288"/>
  <c r="BQ288"/>
  <c r="BP288"/>
  <c r="BO288"/>
  <c r="BN288"/>
  <c r="BM288"/>
  <c r="BL288"/>
  <c r="BK288"/>
  <c r="BJ288"/>
  <c r="BI288"/>
  <c r="BH288"/>
  <c r="BG288"/>
  <c r="BF288"/>
  <c r="BE288"/>
  <c r="BV287"/>
  <c r="BV290" s="1"/>
  <c r="BV291" s="1"/>
  <c r="BU287"/>
  <c r="BU290" s="1"/>
  <c r="BU291" s="1"/>
  <c r="BT287"/>
  <c r="BT290" s="1"/>
  <c r="BT291" s="1"/>
  <c r="BS287"/>
  <c r="BS290" s="1"/>
  <c r="BS291" s="1"/>
  <c r="BR287"/>
  <c r="BR290" s="1"/>
  <c r="BR291" s="1"/>
  <c r="BQ287"/>
  <c r="BQ290" s="1"/>
  <c r="BQ291" s="1"/>
  <c r="BP287"/>
  <c r="BP290" s="1"/>
  <c r="BP291" s="1"/>
  <c r="BO287"/>
  <c r="BO290" s="1"/>
  <c r="BO291" s="1"/>
  <c r="BN287"/>
  <c r="BN290" s="1"/>
  <c r="BN291" s="1"/>
  <c r="BM287"/>
  <c r="BM290" s="1"/>
  <c r="BM291" s="1"/>
  <c r="BL287"/>
  <c r="BL290" s="1"/>
  <c r="BL291" s="1"/>
  <c r="BK287"/>
  <c r="BK290" s="1"/>
  <c r="BK291" s="1"/>
  <c r="BJ287"/>
  <c r="BJ290" s="1"/>
  <c r="BJ291" s="1"/>
  <c r="BI287"/>
  <c r="BI290" s="1"/>
  <c r="BI291" s="1"/>
  <c r="BH287"/>
  <c r="BH290" s="1"/>
  <c r="BH291" s="1"/>
  <c r="BG287"/>
  <c r="BG290" s="1"/>
  <c r="BG291" s="1"/>
  <c r="BF287"/>
  <c r="BF290" s="1"/>
  <c r="BF291" s="1"/>
  <c r="BE287"/>
  <c r="BE290" s="1"/>
  <c r="BE291" s="1"/>
  <c r="BV284"/>
  <c r="BU284"/>
  <c r="BT284"/>
  <c r="BS284"/>
  <c r="BR284"/>
  <c r="BQ284"/>
  <c r="BP284"/>
  <c r="BO284"/>
  <c r="BN284"/>
  <c r="BM284"/>
  <c r="BL284"/>
  <c r="BK284"/>
  <c r="BJ284"/>
  <c r="BI284"/>
  <c r="BH284"/>
  <c r="BG284"/>
  <c r="BF284"/>
  <c r="BE284"/>
  <c r="BV283"/>
  <c r="BU283"/>
  <c r="BT283"/>
  <c r="BS283"/>
  <c r="BR283"/>
  <c r="BQ283"/>
  <c r="BP283"/>
  <c r="BO283"/>
  <c r="BN283"/>
  <c r="BM283"/>
  <c r="BL283"/>
  <c r="BK283"/>
  <c r="BJ283"/>
  <c r="BI283"/>
  <c r="BH283"/>
  <c r="BG283"/>
  <c r="BF283"/>
  <c r="BE283"/>
  <c r="BV282"/>
  <c r="BV285" s="1"/>
  <c r="BV286" s="1"/>
  <c r="BU282"/>
  <c r="BU285" s="1"/>
  <c r="BU286" s="1"/>
  <c r="BT282"/>
  <c r="BT285" s="1"/>
  <c r="BT286" s="1"/>
  <c r="BS282"/>
  <c r="BS285" s="1"/>
  <c r="BS286" s="1"/>
  <c r="BR282"/>
  <c r="BR285" s="1"/>
  <c r="BR286" s="1"/>
  <c r="BQ282"/>
  <c r="BQ285" s="1"/>
  <c r="BQ286" s="1"/>
  <c r="BP282"/>
  <c r="BP285" s="1"/>
  <c r="BP286" s="1"/>
  <c r="BO282"/>
  <c r="BO285" s="1"/>
  <c r="BO286" s="1"/>
  <c r="BN282"/>
  <c r="BN285" s="1"/>
  <c r="BN286" s="1"/>
  <c r="BM282"/>
  <c r="BM285" s="1"/>
  <c r="BM286" s="1"/>
  <c r="BL282"/>
  <c r="BL285" s="1"/>
  <c r="BL286" s="1"/>
  <c r="BK282"/>
  <c r="BK285" s="1"/>
  <c r="BK286" s="1"/>
  <c r="BJ282"/>
  <c r="BJ285" s="1"/>
  <c r="BJ286" s="1"/>
  <c r="BI282"/>
  <c r="BI285" s="1"/>
  <c r="BI286" s="1"/>
  <c r="BH282"/>
  <c r="BH285" s="1"/>
  <c r="BH286" s="1"/>
  <c r="BG282"/>
  <c r="BG285" s="1"/>
  <c r="BG286" s="1"/>
  <c r="BF282"/>
  <c r="BF285" s="1"/>
  <c r="BF286" s="1"/>
  <c r="BE282"/>
  <c r="BE285" s="1"/>
  <c r="BE286" s="1"/>
  <c r="BV279"/>
  <c r="BU279"/>
  <c r="BT279"/>
  <c r="BS279"/>
  <c r="BR279"/>
  <c r="BQ279"/>
  <c r="BP279"/>
  <c r="BO279"/>
  <c r="BN279"/>
  <c r="BM279"/>
  <c r="BL279"/>
  <c r="BK279"/>
  <c r="BJ279"/>
  <c r="BI279"/>
  <c r="BH279"/>
  <c r="BG279"/>
  <c r="BF279"/>
  <c r="BE279"/>
  <c r="BV278"/>
  <c r="BU278"/>
  <c r="BT278"/>
  <c r="BS278"/>
  <c r="BR278"/>
  <c r="BQ278"/>
  <c r="BP278"/>
  <c r="BO278"/>
  <c r="BN278"/>
  <c r="BM278"/>
  <c r="BL278"/>
  <c r="BK278"/>
  <c r="BJ278"/>
  <c r="BI278"/>
  <c r="BH278"/>
  <c r="BG278"/>
  <c r="BF278"/>
  <c r="BE278"/>
  <c r="BV277"/>
  <c r="BV280" s="1"/>
  <c r="BV281" s="1"/>
  <c r="BU277"/>
  <c r="BU280" s="1"/>
  <c r="BU281" s="1"/>
  <c r="BT277"/>
  <c r="BT280" s="1"/>
  <c r="BT281" s="1"/>
  <c r="BS277"/>
  <c r="BS280" s="1"/>
  <c r="BS281" s="1"/>
  <c r="BR277"/>
  <c r="BR280" s="1"/>
  <c r="BR281" s="1"/>
  <c r="BQ277"/>
  <c r="BQ280" s="1"/>
  <c r="BQ281" s="1"/>
  <c r="BP277"/>
  <c r="BP280" s="1"/>
  <c r="BP281" s="1"/>
  <c r="BO277"/>
  <c r="BO280" s="1"/>
  <c r="BO281" s="1"/>
  <c r="BN277"/>
  <c r="BN280" s="1"/>
  <c r="BN281" s="1"/>
  <c r="BM277"/>
  <c r="BM280" s="1"/>
  <c r="BM281" s="1"/>
  <c r="BL277"/>
  <c r="BL280" s="1"/>
  <c r="BL281" s="1"/>
  <c r="BK277"/>
  <c r="BK280" s="1"/>
  <c r="BK281" s="1"/>
  <c r="BJ277"/>
  <c r="BJ280" s="1"/>
  <c r="BJ281" s="1"/>
  <c r="BI277"/>
  <c r="BI280" s="1"/>
  <c r="BI281" s="1"/>
  <c r="BH277"/>
  <c r="BH280" s="1"/>
  <c r="BH281" s="1"/>
  <c r="BG277"/>
  <c r="BG280" s="1"/>
  <c r="BG281" s="1"/>
  <c r="BF277"/>
  <c r="BF280" s="1"/>
  <c r="BF281" s="1"/>
  <c r="BE277"/>
  <c r="BE280" s="1"/>
  <c r="BE281" s="1"/>
  <c r="BD275"/>
  <c r="BB275"/>
  <c r="AZ275"/>
  <c r="AW275"/>
  <c r="AV275"/>
  <c r="AU275"/>
  <c r="AT275"/>
  <c r="AL275"/>
  <c r="AK275"/>
  <c r="AJ275"/>
  <c r="AI275"/>
  <c r="AH275"/>
  <c r="AG275"/>
  <c r="AF275"/>
  <c r="AE275"/>
  <c r="AD275"/>
  <c r="AC275"/>
  <c r="AB275"/>
  <c r="AA275"/>
  <c r="Z275"/>
  <c r="Y275"/>
  <c r="X275"/>
  <c r="W275"/>
  <c r="V275"/>
  <c r="BD274"/>
  <c r="BB274"/>
  <c r="AZ274"/>
  <c r="AW274"/>
  <c r="AT274"/>
  <c r="AL274"/>
  <c r="AK274"/>
  <c r="AJ274"/>
  <c r="AI274"/>
  <c r="AH274"/>
  <c r="AG274"/>
  <c r="AF274"/>
  <c r="AE274"/>
  <c r="AD274"/>
  <c r="AC274"/>
  <c r="AB274"/>
  <c r="AA274"/>
  <c r="Z274"/>
  <c r="Y274"/>
  <c r="X274"/>
  <c r="W274"/>
  <c r="V274"/>
  <c r="BV273"/>
  <c r="BU273"/>
  <c r="BT273"/>
  <c r="BS273"/>
  <c r="BR273"/>
  <c r="BQ273"/>
  <c r="BP273"/>
  <c r="BO273"/>
  <c r="BN273"/>
  <c r="BM273"/>
  <c r="BL273"/>
  <c r="BK273"/>
  <c r="BJ273"/>
  <c r="BI273"/>
  <c r="BH273"/>
  <c r="BG273"/>
  <c r="BF273"/>
  <c r="BE273"/>
  <c r="BD273"/>
  <c r="BC273"/>
  <c r="BB273"/>
  <c r="BA273"/>
  <c r="AZ273"/>
  <c r="AY273"/>
  <c r="AX273"/>
  <c r="AW273"/>
  <c r="AV273"/>
  <c r="AU273"/>
  <c r="AT273"/>
  <c r="AL273"/>
  <c r="AK273"/>
  <c r="AJ273"/>
  <c r="AI273"/>
  <c r="AH273"/>
  <c r="AG273"/>
  <c r="AF273"/>
  <c r="AE273"/>
  <c r="AD273"/>
  <c r="AC273"/>
  <c r="AB273"/>
  <c r="AA273"/>
  <c r="Z273"/>
  <c r="Y273"/>
  <c r="X273"/>
  <c r="W273"/>
  <c r="V273"/>
  <c r="BD272"/>
  <c r="BB272"/>
  <c r="AZ272"/>
  <c r="AW272"/>
  <c r="AT272"/>
  <c r="AL272"/>
  <c r="AK272"/>
  <c r="AJ272"/>
  <c r="AI272"/>
  <c r="AH272"/>
  <c r="AG272"/>
  <c r="AF272"/>
  <c r="AE272"/>
  <c r="AD272"/>
  <c r="AC272"/>
  <c r="AB272"/>
  <c r="AA272"/>
  <c r="Z272"/>
  <c r="Y272"/>
  <c r="X272"/>
  <c r="W272"/>
  <c r="V272"/>
  <c r="BD271"/>
  <c r="BB271"/>
  <c r="AZ271"/>
  <c r="AW271"/>
  <c r="AT271"/>
  <c r="AL271"/>
  <c r="AK271"/>
  <c r="AJ271"/>
  <c r="AI271"/>
  <c r="AH271"/>
  <c r="AG271"/>
  <c r="AF271"/>
  <c r="AE271"/>
  <c r="AD271"/>
  <c r="AC271"/>
  <c r="AB271"/>
  <c r="AA271"/>
  <c r="Z271"/>
  <c r="Y271"/>
  <c r="X271"/>
  <c r="W271"/>
  <c r="V271"/>
  <c r="BV270"/>
  <c r="BU270"/>
  <c r="BT270"/>
  <c r="BS270"/>
  <c r="BR270"/>
  <c r="BQ270"/>
  <c r="BP270"/>
  <c r="BO270"/>
  <c r="BN270"/>
  <c r="BM270"/>
  <c r="BL270"/>
  <c r="BK270"/>
  <c r="BJ270"/>
  <c r="BI270"/>
  <c r="BH270"/>
  <c r="BG270"/>
  <c r="BF270"/>
  <c r="BE270"/>
  <c r="BD270"/>
  <c r="BC270"/>
  <c r="BB270"/>
  <c r="BA270"/>
  <c r="AZ270"/>
  <c r="AY270"/>
  <c r="AX270"/>
  <c r="AW270"/>
  <c r="AV270"/>
  <c r="AU270"/>
  <c r="AT270"/>
  <c r="AL270"/>
  <c r="AK270"/>
  <c r="AJ270"/>
  <c r="AI270"/>
  <c r="AH270"/>
  <c r="AG270"/>
  <c r="AF270"/>
  <c r="AE270"/>
  <c r="AD270"/>
  <c r="AC270"/>
  <c r="AB270"/>
  <c r="AA270"/>
  <c r="Z270"/>
  <c r="Y270"/>
  <c r="X270"/>
  <c r="W270"/>
  <c r="V270"/>
  <c r="BD269"/>
  <c r="BB269"/>
  <c r="AZ269"/>
  <c r="AW269"/>
  <c r="AT269"/>
  <c r="AL269"/>
  <c r="AK269"/>
  <c r="AJ269"/>
  <c r="AI269"/>
  <c r="AH269"/>
  <c r="AG269"/>
  <c r="AF269"/>
  <c r="AE269"/>
  <c r="AD269"/>
  <c r="AC269"/>
  <c r="AB269"/>
  <c r="AA269"/>
  <c r="Z269"/>
  <c r="Y269"/>
  <c r="X269"/>
  <c r="W269"/>
  <c r="V269"/>
  <c r="BD268"/>
  <c r="BB268"/>
  <c r="AZ268"/>
  <c r="AW268"/>
  <c r="AT268"/>
  <c r="AL268"/>
  <c r="AK268"/>
  <c r="AJ268"/>
  <c r="AI268"/>
  <c r="AH268"/>
  <c r="AG268"/>
  <c r="AF268"/>
  <c r="AE268"/>
  <c r="AD268"/>
  <c r="AC268"/>
  <c r="AB268"/>
  <c r="AA268"/>
  <c r="Z268"/>
  <c r="Y268"/>
  <c r="X268"/>
  <c r="W268"/>
  <c r="V268"/>
  <c r="BD267"/>
  <c r="BB267"/>
  <c r="AZ267"/>
  <c r="AW267"/>
  <c r="AT267"/>
  <c r="AL267"/>
  <c r="AK267"/>
  <c r="AJ267"/>
  <c r="AI267"/>
  <c r="AH267"/>
  <c r="AG267"/>
  <c r="AF267"/>
  <c r="AE267"/>
  <c r="AD267"/>
  <c r="AC267"/>
  <c r="AB267"/>
  <c r="AA267"/>
  <c r="Z267"/>
  <c r="Y267"/>
  <c r="X267"/>
  <c r="W267"/>
  <c r="V267"/>
  <c r="BD266"/>
  <c r="BB266"/>
  <c r="AZ266"/>
  <c r="AW266"/>
  <c r="AT266"/>
  <c r="AL266"/>
  <c r="AK266"/>
  <c r="AJ266"/>
  <c r="AI266"/>
  <c r="AH266"/>
  <c r="AG266"/>
  <c r="AF266"/>
  <c r="AE266"/>
  <c r="AD266"/>
  <c r="AC266"/>
  <c r="AB266"/>
  <c r="AA266"/>
  <c r="Z266"/>
  <c r="Y266"/>
  <c r="X266"/>
  <c r="W266"/>
  <c r="V266"/>
  <c r="BD265"/>
  <c r="BB265"/>
  <c r="AZ265"/>
  <c r="AW265"/>
  <c r="AT265"/>
  <c r="AL265"/>
  <c r="AK265"/>
  <c r="AJ265"/>
  <c r="AI265"/>
  <c r="AH265"/>
  <c r="AG265"/>
  <c r="AF265"/>
  <c r="AE265"/>
  <c r="AD265"/>
  <c r="AC265"/>
  <c r="AB265"/>
  <c r="AA265"/>
  <c r="Z265"/>
  <c r="Y265"/>
  <c r="X265"/>
  <c r="W265"/>
  <c r="V265"/>
  <c r="BD264"/>
  <c r="BB264"/>
  <c r="AZ264"/>
  <c r="AW264"/>
  <c r="AT264"/>
  <c r="AL264"/>
  <c r="AK264"/>
  <c r="AJ264"/>
  <c r="AI264"/>
  <c r="AH264"/>
  <c r="AG264"/>
  <c r="AF264"/>
  <c r="AE264"/>
  <c r="AD264"/>
  <c r="AC264"/>
  <c r="AB264"/>
  <c r="AA264"/>
  <c r="Z264"/>
  <c r="Y264"/>
  <c r="X264"/>
  <c r="W264"/>
  <c r="V264"/>
  <c r="BD263"/>
  <c r="BB263"/>
  <c r="AZ263"/>
  <c r="AZ262" s="1"/>
  <c r="AW263"/>
  <c r="AT263"/>
  <c r="AT262" s="1"/>
  <c r="AL263"/>
  <c r="AK263"/>
  <c r="AK262" s="1"/>
  <c r="AJ263"/>
  <c r="AI263"/>
  <c r="AI262" s="1"/>
  <c r="AH263"/>
  <c r="AG263"/>
  <c r="AG262" s="1"/>
  <c r="AF263"/>
  <c r="AF262" s="1"/>
  <c r="AE263"/>
  <c r="AE262" s="1"/>
  <c r="AD263"/>
  <c r="AD262" s="1"/>
  <c r="AC263"/>
  <c r="AC262" s="1"/>
  <c r="AB263"/>
  <c r="AB262" s="1"/>
  <c r="AA263"/>
  <c r="AA262" s="1"/>
  <c r="Z263"/>
  <c r="Z262" s="1"/>
  <c r="Y263"/>
  <c r="Y262" s="1"/>
  <c r="X263"/>
  <c r="X262" s="1"/>
  <c r="W263"/>
  <c r="W262" s="1"/>
  <c r="V263"/>
  <c r="V262" s="1"/>
  <c r="BD262"/>
  <c r="AW262"/>
  <c r="AL262"/>
  <c r="AJ262"/>
  <c r="AH262"/>
  <c r="BD260"/>
  <c r="BB260"/>
  <c r="AZ260"/>
  <c r="AW260"/>
  <c r="AT260"/>
  <c r="AI260"/>
  <c r="AH260"/>
  <c r="AG260"/>
  <c r="AF260"/>
  <c r="AE260"/>
  <c r="AD260"/>
  <c r="AC260"/>
  <c r="AB260"/>
  <c r="AA260"/>
  <c r="Z260"/>
  <c r="Y260"/>
  <c r="X260"/>
  <c r="W260"/>
  <c r="BD259"/>
  <c r="BB259"/>
  <c r="AZ259"/>
  <c r="AW259"/>
  <c r="AT259"/>
  <c r="AI259"/>
  <c r="AH259"/>
  <c r="AG259"/>
  <c r="AF259"/>
  <c r="AE259"/>
  <c r="AD259"/>
  <c r="AC259"/>
  <c r="AB259"/>
  <c r="AA259"/>
  <c r="Z259"/>
  <c r="Y259"/>
  <c r="X259"/>
  <c r="W259"/>
  <c r="V259"/>
  <c r="T259"/>
  <c r="S259"/>
  <c r="R259"/>
  <c r="Q259"/>
  <c r="N259"/>
  <c r="M259"/>
  <c r="L259"/>
  <c r="K259"/>
  <c r="J259"/>
  <c r="BD258"/>
  <c r="BB258"/>
  <c r="AZ258"/>
  <c r="AW258"/>
  <c r="AT258"/>
  <c r="AI258"/>
  <c r="AH258"/>
  <c r="AG258"/>
  <c r="AF258"/>
  <c r="AE258"/>
  <c r="AD258"/>
  <c r="AC258"/>
  <c r="AB258"/>
  <c r="AA258"/>
  <c r="Z258"/>
  <c r="Y258"/>
  <c r="X258"/>
  <c r="W258"/>
  <c r="V258"/>
  <c r="T258"/>
  <c r="S258"/>
  <c r="R258"/>
  <c r="Q258"/>
  <c r="N258"/>
  <c r="M258"/>
  <c r="L258"/>
  <c r="K258"/>
  <c r="J258"/>
  <c r="BD257"/>
  <c r="BB257"/>
  <c r="AZ257"/>
  <c r="AW257"/>
  <c r="AT257"/>
  <c r="AI257"/>
  <c r="AH257"/>
  <c r="AG257"/>
  <c r="AF257"/>
  <c r="AE257"/>
  <c r="AD257"/>
  <c r="AC257"/>
  <c r="AB257"/>
  <c r="AA257"/>
  <c r="Z257"/>
  <c r="Y257"/>
  <c r="X257"/>
  <c r="X255" s="1"/>
  <c r="W257"/>
  <c r="V257"/>
  <c r="T257"/>
  <c r="S257"/>
  <c r="R257"/>
  <c r="Q257"/>
  <c r="N257"/>
  <c r="M257"/>
  <c r="L257"/>
  <c r="K257"/>
  <c r="J257"/>
  <c r="BD256"/>
  <c r="BB256"/>
  <c r="BB255" s="1"/>
  <c r="AZ256"/>
  <c r="AW256"/>
  <c r="AW255" s="1"/>
  <c r="AT256"/>
  <c r="AI256"/>
  <c r="AH256"/>
  <c r="AH255" s="1"/>
  <c r="AG256"/>
  <c r="AF256"/>
  <c r="AE256"/>
  <c r="AD256"/>
  <c r="AD255" s="1"/>
  <c r="AC256"/>
  <c r="AB256"/>
  <c r="AB255" s="1"/>
  <c r="AA256"/>
  <c r="Z256"/>
  <c r="Z255" s="1"/>
  <c r="Y256"/>
  <c r="X256"/>
  <c r="W256"/>
  <c r="V256"/>
  <c r="T256"/>
  <c r="T255" s="1"/>
  <c r="S256"/>
  <c r="R256"/>
  <c r="R255" s="1"/>
  <c r="Q256"/>
  <c r="N256"/>
  <c r="M256"/>
  <c r="L256"/>
  <c r="L255" s="1"/>
  <c r="K256"/>
  <c r="J256"/>
  <c r="AF255"/>
  <c r="U254"/>
  <c r="U253"/>
  <c r="CA252"/>
  <c r="CB252" s="1"/>
  <c r="BY252"/>
  <c r="BZ252" s="1"/>
  <c r="BW252"/>
  <c r="U252"/>
  <c r="U251"/>
  <c r="CD250"/>
  <c r="CA250"/>
  <c r="CB250" s="1"/>
  <c r="BY250"/>
  <c r="BZ250" s="1"/>
  <c r="BW250"/>
  <c r="U250"/>
  <c r="CA249"/>
  <c r="CB249" s="1"/>
  <c r="BY249"/>
  <c r="BZ249" s="1"/>
  <c r="BW249"/>
  <c r="U249"/>
  <c r="CA248"/>
  <c r="CB248" s="1"/>
  <c r="BY248"/>
  <c r="BZ248" s="1"/>
  <c r="BW248"/>
  <c r="U248"/>
  <c r="CA247"/>
  <c r="CB247" s="1"/>
  <c r="BY247"/>
  <c r="BZ247" s="1"/>
  <c r="BW247"/>
  <c r="U247"/>
  <c r="CA246"/>
  <c r="CB246" s="1"/>
  <c r="BY246"/>
  <c r="BZ246" s="1"/>
  <c r="BW246"/>
  <c r="U246"/>
  <c r="U244"/>
  <c r="CA243"/>
  <c r="CB243" s="1"/>
  <c r="BY243"/>
  <c r="BZ243" s="1"/>
  <c r="BW243"/>
  <c r="U243"/>
  <c r="U242"/>
  <c r="U241"/>
  <c r="U240"/>
  <c r="CA239"/>
  <c r="CB239" s="1"/>
  <c r="BY239"/>
  <c r="BZ239" s="1"/>
  <c r="BW239"/>
  <c r="U239"/>
  <c r="U237"/>
  <c r="CA236"/>
  <c r="CB236" s="1"/>
  <c r="BY236"/>
  <c r="BZ236" s="1"/>
  <c r="BW236"/>
  <c r="U236"/>
  <c r="CA235"/>
  <c r="CB235" s="1"/>
  <c r="BY235"/>
  <c r="BZ235" s="1"/>
  <c r="BW235"/>
  <c r="U235"/>
  <c r="CA234"/>
  <c r="CB234" s="1"/>
  <c r="BY234"/>
  <c r="BZ234" s="1"/>
  <c r="BW234"/>
  <c r="U234"/>
  <c r="CA233"/>
  <c r="CB233" s="1"/>
  <c r="BY233"/>
  <c r="BZ233" s="1"/>
  <c r="BW233"/>
  <c r="U233"/>
  <c r="CA232"/>
  <c r="CB232" s="1"/>
  <c r="BY232"/>
  <c r="BZ232" s="1"/>
  <c r="BW232"/>
  <c r="U232"/>
  <c r="CA231"/>
  <c r="CB231" s="1"/>
  <c r="BY231"/>
  <c r="BZ231" s="1"/>
  <c r="BW231"/>
  <c r="U231"/>
  <c r="CA228"/>
  <c r="CB228" s="1"/>
  <c r="BY228"/>
  <c r="BZ228" s="1"/>
  <c r="BW228"/>
  <c r="U228"/>
  <c r="CA227"/>
  <c r="CB227" s="1"/>
  <c r="BY227"/>
  <c r="BZ227" s="1"/>
  <c r="BW227"/>
  <c r="U225"/>
  <c r="U224"/>
  <c r="U223"/>
  <c r="CA222"/>
  <c r="CB222" s="1"/>
  <c r="BY222"/>
  <c r="BZ222" s="1"/>
  <c r="BW222"/>
  <c r="U222"/>
  <c r="U221"/>
  <c r="CA218"/>
  <c r="CB218" s="1"/>
  <c r="BY218"/>
  <c r="BZ218" s="1"/>
  <c r="BW218"/>
  <c r="U218"/>
  <c r="U217"/>
  <c r="CA216"/>
  <c r="CB216" s="1"/>
  <c r="BY216"/>
  <c r="BZ216" s="1"/>
  <c r="BW216"/>
  <c r="U216"/>
  <c r="U215"/>
  <c r="CA214"/>
  <c r="CB214" s="1"/>
  <c r="BY214"/>
  <c r="BZ214" s="1"/>
  <c r="BW214"/>
  <c r="U214"/>
  <c r="U213"/>
  <c r="CA212"/>
  <c r="CB212" s="1"/>
  <c r="BY212"/>
  <c r="BZ212" s="1"/>
  <c r="BW212"/>
  <c r="U212"/>
  <c r="CA211"/>
  <c r="CB211" s="1"/>
  <c r="BY211"/>
  <c r="BZ211" s="1"/>
  <c r="BW211"/>
  <c r="U211"/>
  <c r="CA210"/>
  <c r="CB210" s="1"/>
  <c r="BY210"/>
  <c r="BZ210" s="1"/>
  <c r="BW210"/>
  <c r="U210"/>
  <c r="CA209"/>
  <c r="CB209" s="1"/>
  <c r="BY209"/>
  <c r="BZ209" s="1"/>
  <c r="BW209"/>
  <c r="CA207"/>
  <c r="CB207" s="1"/>
  <c r="BY207"/>
  <c r="BZ207" s="1"/>
  <c r="BW207"/>
  <c r="U207"/>
  <c r="CA203"/>
  <c r="CB203" s="1"/>
  <c r="BY203"/>
  <c r="BZ203" s="1"/>
  <c r="BW203"/>
  <c r="U203"/>
  <c r="U202"/>
  <c r="U201"/>
  <c r="CA200"/>
  <c r="CB200" s="1"/>
  <c r="BY200"/>
  <c r="BZ200" s="1"/>
  <c r="BW200"/>
  <c r="U200"/>
  <c r="CA199"/>
  <c r="CB199" s="1"/>
  <c r="BY199"/>
  <c r="BZ199" s="1"/>
  <c r="BW199"/>
  <c r="U199"/>
  <c r="CA197"/>
  <c r="CB197" s="1"/>
  <c r="BY197"/>
  <c r="BZ197" s="1"/>
  <c r="BW197"/>
  <c r="U197"/>
  <c r="CA196"/>
  <c r="CB196" s="1"/>
  <c r="BY196"/>
  <c r="BZ196" s="1"/>
  <c r="BW196"/>
  <c r="U196"/>
  <c r="CA195"/>
  <c r="CB195" s="1"/>
  <c r="BY195"/>
  <c r="BZ195" s="1"/>
  <c r="BW195"/>
  <c r="U195"/>
  <c r="CA191"/>
  <c r="CB191" s="1"/>
  <c r="BY191"/>
  <c r="BZ191" s="1"/>
  <c r="BW191"/>
  <c r="U191"/>
  <c r="CA189"/>
  <c r="CB189" s="1"/>
  <c r="BY189"/>
  <c r="BZ189" s="1"/>
  <c r="BW189"/>
  <c r="U189"/>
  <c r="CA187"/>
  <c r="CB187" s="1"/>
  <c r="BY187"/>
  <c r="BZ187" s="1"/>
  <c r="BW187"/>
  <c r="U187"/>
  <c r="CA186"/>
  <c r="CB186" s="1"/>
  <c r="BY186"/>
  <c r="BZ186" s="1"/>
  <c r="BW186"/>
  <c r="U186"/>
  <c r="CA182"/>
  <c r="CB182" s="1"/>
  <c r="BY182"/>
  <c r="BZ182" s="1"/>
  <c r="BW182"/>
  <c r="U182"/>
  <c r="CA181"/>
  <c r="CB181" s="1"/>
  <c r="BY181"/>
  <c r="BZ181" s="1"/>
  <c r="BW181"/>
  <c r="U181"/>
  <c r="CA180"/>
  <c r="CB180" s="1"/>
  <c r="BY180"/>
  <c r="BZ180" s="1"/>
  <c r="BW180"/>
  <c r="U180"/>
  <c r="U179"/>
  <c r="CA178"/>
  <c r="CB178" s="1"/>
  <c r="BY178"/>
  <c r="BZ178" s="1"/>
  <c r="BW178"/>
  <c r="U178"/>
  <c r="CA177"/>
  <c r="CB177" s="1"/>
  <c r="BY177"/>
  <c r="BZ177" s="1"/>
  <c r="BW177"/>
  <c r="U177"/>
  <c r="CA176"/>
  <c r="CB176" s="1"/>
  <c r="BY176"/>
  <c r="BZ176" s="1"/>
  <c r="BW176"/>
  <c r="U175"/>
  <c r="U174"/>
  <c r="CA173"/>
  <c r="CB173" s="1"/>
  <c r="BY173"/>
  <c r="BZ173" s="1"/>
  <c r="BW173"/>
  <c r="U173"/>
  <c r="U171"/>
  <c r="U170"/>
  <c r="U169"/>
  <c r="U168"/>
  <c r="CA167"/>
  <c r="CB167" s="1"/>
  <c r="BY167"/>
  <c r="BZ167" s="1"/>
  <c r="BW167"/>
  <c r="U167"/>
  <c r="CA166"/>
  <c r="CB166" s="1"/>
  <c r="BY166"/>
  <c r="BZ166" s="1"/>
  <c r="BW166"/>
  <c r="U166"/>
  <c r="CA164"/>
  <c r="CB164" s="1"/>
  <c r="BY164"/>
  <c r="BZ164" s="1"/>
  <c r="BW164"/>
  <c r="U164"/>
  <c r="CA163"/>
  <c r="CB163" s="1"/>
  <c r="BY163"/>
  <c r="BZ163" s="1"/>
  <c r="BW163"/>
  <c r="U163"/>
  <c r="CA162"/>
  <c r="CB162" s="1"/>
  <c r="BY162"/>
  <c r="BZ162" s="1"/>
  <c r="BW162"/>
  <c r="U162"/>
  <c r="CA161"/>
  <c r="CB161" s="1"/>
  <c r="BY161"/>
  <c r="BZ161" s="1"/>
  <c r="BW161"/>
  <c r="CA159"/>
  <c r="CB159" s="1"/>
  <c r="BY159"/>
  <c r="BZ159" s="1"/>
  <c r="BW159"/>
  <c r="U159"/>
  <c r="U158"/>
  <c r="U157"/>
  <c r="U156"/>
  <c r="CA155"/>
  <c r="CB155" s="1"/>
  <c r="BY155"/>
  <c r="BZ155" s="1"/>
  <c r="BW155"/>
  <c r="U155"/>
  <c r="U154"/>
  <c r="U153"/>
  <c r="CA152"/>
  <c r="CB152" s="1"/>
  <c r="BY152"/>
  <c r="BZ152" s="1"/>
  <c r="BW152"/>
  <c r="U152"/>
  <c r="U150"/>
  <c r="U149"/>
  <c r="CA148"/>
  <c r="CB148" s="1"/>
  <c r="BY148"/>
  <c r="BZ148" s="1"/>
  <c r="BW148"/>
  <c r="U148"/>
  <c r="U147"/>
  <c r="U146"/>
  <c r="CA145"/>
  <c r="CB145" s="1"/>
  <c r="BY145"/>
  <c r="BZ145" s="1"/>
  <c r="BW145"/>
  <c r="U145"/>
  <c r="U143"/>
  <c r="CA142"/>
  <c r="CB142" s="1"/>
  <c r="BY142"/>
  <c r="BZ142" s="1"/>
  <c r="BW142"/>
  <c r="U142"/>
  <c r="CA141"/>
  <c r="CB141" s="1"/>
  <c r="BY141"/>
  <c r="BZ141" s="1"/>
  <c r="BW141"/>
  <c r="U141"/>
  <c r="CA140"/>
  <c r="CB140" s="1"/>
  <c r="BY140"/>
  <c r="BZ140" s="1"/>
  <c r="BW140"/>
  <c r="U140"/>
  <c r="CA139"/>
  <c r="CB139" s="1"/>
  <c r="BY139"/>
  <c r="BZ139" s="1"/>
  <c r="BW139"/>
  <c r="CA138"/>
  <c r="CB138" s="1"/>
  <c r="BY138"/>
  <c r="BZ138" s="1"/>
  <c r="BW138"/>
  <c r="U138"/>
  <c r="CA136"/>
  <c r="CB136" s="1"/>
  <c r="BY136"/>
  <c r="BZ136" s="1"/>
  <c r="BW136"/>
  <c r="CC136" s="1"/>
  <c r="CD136" s="1"/>
  <c r="U136"/>
  <c r="CA135"/>
  <c r="CB135" s="1"/>
  <c r="BY135"/>
  <c r="BZ135" s="1"/>
  <c r="BW135"/>
  <c r="U135"/>
  <c r="CA134"/>
  <c r="CB134" s="1"/>
  <c r="BY134"/>
  <c r="BZ134" s="1"/>
  <c r="BW134"/>
  <c r="U134"/>
  <c r="CA133"/>
  <c r="CB133" s="1"/>
  <c r="BY133"/>
  <c r="BZ133" s="1"/>
  <c r="BW133"/>
  <c r="U133"/>
  <c r="CA132"/>
  <c r="CB132" s="1"/>
  <c r="BY132"/>
  <c r="BZ132" s="1"/>
  <c r="BW132"/>
  <c r="U132"/>
  <c r="CA129"/>
  <c r="CB129" s="1"/>
  <c r="BY129"/>
  <c r="BZ129" s="1"/>
  <c r="BW129"/>
  <c r="U129"/>
  <c r="CA128"/>
  <c r="CB128" s="1"/>
  <c r="BY128"/>
  <c r="BZ128" s="1"/>
  <c r="BW128"/>
  <c r="U128"/>
  <c r="CA126"/>
  <c r="CB126" s="1"/>
  <c r="BY126"/>
  <c r="BZ126" s="1"/>
  <c r="BW126"/>
  <c r="U126"/>
  <c r="U124"/>
  <c r="CA123"/>
  <c r="CB123" s="1"/>
  <c r="BY123"/>
  <c r="BZ123" s="1"/>
  <c r="BW123"/>
  <c r="U123"/>
  <c r="CA122"/>
  <c r="CB122" s="1"/>
  <c r="BY122"/>
  <c r="BZ122" s="1"/>
  <c r="BW122"/>
  <c r="U122"/>
  <c r="CA121"/>
  <c r="CB121" s="1"/>
  <c r="BY121"/>
  <c r="BZ121" s="1"/>
  <c r="BW121"/>
  <c r="U121"/>
  <c r="CA120"/>
  <c r="CB120" s="1"/>
  <c r="BY120"/>
  <c r="BZ120" s="1"/>
  <c r="BW120"/>
  <c r="U120"/>
  <c r="CA119"/>
  <c r="CB119" s="1"/>
  <c r="BY119"/>
  <c r="BZ119" s="1"/>
  <c r="BW119"/>
  <c r="U119"/>
  <c r="CA117"/>
  <c r="CB117" s="1"/>
  <c r="BY117"/>
  <c r="BZ117" s="1"/>
  <c r="BW117"/>
  <c r="U117"/>
  <c r="U116"/>
  <c r="CA115"/>
  <c r="CB115" s="1"/>
  <c r="BY115"/>
  <c r="BZ115" s="1"/>
  <c r="BW115"/>
  <c r="U115"/>
  <c r="CA114"/>
  <c r="CB114" s="1"/>
  <c r="BY114"/>
  <c r="BZ114" s="1"/>
  <c r="BW114"/>
  <c r="U114"/>
  <c r="CA113"/>
  <c r="CB113" s="1"/>
  <c r="BY113"/>
  <c r="BZ113" s="1"/>
  <c r="BW113"/>
  <c r="U113"/>
  <c r="CA112"/>
  <c r="CB112" s="1"/>
  <c r="BY112"/>
  <c r="BZ112" s="1"/>
  <c r="BW112"/>
  <c r="U112"/>
  <c r="CA110"/>
  <c r="CB110" s="1"/>
  <c r="BY110"/>
  <c r="BZ110" s="1"/>
  <c r="BW110"/>
  <c r="U110"/>
  <c r="CA108"/>
  <c r="CB108" s="1"/>
  <c r="BY108"/>
  <c r="BZ108" s="1"/>
  <c r="BW108"/>
  <c r="U108"/>
  <c r="CA106"/>
  <c r="CB106" s="1"/>
  <c r="BY106"/>
  <c r="BZ106" s="1"/>
  <c r="BW106"/>
  <c r="CC106" s="1"/>
  <c r="CD106" s="1"/>
  <c r="U106"/>
  <c r="U104"/>
  <c r="U102"/>
  <c r="CA101"/>
  <c r="CB101" s="1"/>
  <c r="BY101"/>
  <c r="BZ101" s="1"/>
  <c r="BW101"/>
  <c r="U101"/>
  <c r="CA98"/>
  <c r="CB98" s="1"/>
  <c r="BY98"/>
  <c r="BZ98" s="1"/>
  <c r="BW98"/>
  <c r="U98"/>
  <c r="CA97"/>
  <c r="CB97" s="1"/>
  <c r="BY97"/>
  <c r="BZ97" s="1"/>
  <c r="BW97"/>
  <c r="U97"/>
  <c r="U94"/>
  <c r="CA93"/>
  <c r="CB93" s="1"/>
  <c r="BY93"/>
  <c r="BZ93" s="1"/>
  <c r="BW93"/>
  <c r="U93"/>
  <c r="CA92"/>
  <c r="CB92" s="1"/>
  <c r="BY92"/>
  <c r="BZ92" s="1"/>
  <c r="BW92"/>
  <c r="U92"/>
  <c r="CA91"/>
  <c r="CB91" s="1"/>
  <c r="BY91"/>
  <c r="BZ91" s="1"/>
  <c r="BW91"/>
  <c r="U91"/>
  <c r="U90"/>
  <c r="CA89"/>
  <c r="BY89"/>
  <c r="BW89"/>
  <c r="U89"/>
  <c r="CA86"/>
  <c r="CB86" s="1"/>
  <c r="BY86"/>
  <c r="BZ86" s="1"/>
  <c r="BW86"/>
  <c r="U86"/>
  <c r="CA85"/>
  <c r="CB85" s="1"/>
  <c r="BY85"/>
  <c r="BZ85" s="1"/>
  <c r="BW85"/>
  <c r="U85"/>
  <c r="CA84"/>
  <c r="CB84" s="1"/>
  <c r="BY84"/>
  <c r="BZ84" s="1"/>
  <c r="BW84"/>
  <c r="U83"/>
  <c r="CA82"/>
  <c r="CB82" s="1"/>
  <c r="BY82"/>
  <c r="BZ82" s="1"/>
  <c r="BW82"/>
  <c r="U82"/>
  <c r="CA81"/>
  <c r="CB81" s="1"/>
  <c r="BY81"/>
  <c r="BZ81" s="1"/>
  <c r="BW81"/>
  <c r="CC81" s="1"/>
  <c r="CD81" s="1"/>
  <c r="U81"/>
  <c r="CA80"/>
  <c r="CB80" s="1"/>
  <c r="BY80"/>
  <c r="BZ80" s="1"/>
  <c r="BW80"/>
  <c r="CC80" s="1"/>
  <c r="CD80" s="1"/>
  <c r="U80"/>
  <c r="CB79"/>
  <c r="CA79"/>
  <c r="BZ79"/>
  <c r="BY79"/>
  <c r="BX79"/>
  <c r="BW79"/>
  <c r="CC79" s="1"/>
  <c r="CD79" s="1"/>
  <c r="U79"/>
  <c r="U78"/>
  <c r="CB77"/>
  <c r="CA77"/>
  <c r="BZ77"/>
  <c r="BY77"/>
  <c r="BX77"/>
  <c r="BW77"/>
  <c r="CC77" s="1"/>
  <c r="CD77" s="1"/>
  <c r="U77"/>
  <c r="CA76"/>
  <c r="CB76" s="1"/>
  <c r="BY76"/>
  <c r="BZ76" s="1"/>
  <c r="BW76"/>
  <c r="U76"/>
  <c r="CA75"/>
  <c r="CB75" s="1"/>
  <c r="BY75"/>
  <c r="BZ75" s="1"/>
  <c r="BW75"/>
  <c r="U75"/>
  <c r="CA73"/>
  <c r="CB73" s="1"/>
  <c r="BY73"/>
  <c r="BZ73" s="1"/>
  <c r="BW73"/>
  <c r="U73"/>
  <c r="CA72"/>
  <c r="CB72" s="1"/>
  <c r="BY72"/>
  <c r="BZ72" s="1"/>
  <c r="BW72"/>
  <c r="U72"/>
  <c r="CA71"/>
  <c r="CB71" s="1"/>
  <c r="BY71"/>
  <c r="BZ71" s="1"/>
  <c r="BW71"/>
  <c r="U71"/>
  <c r="CA70"/>
  <c r="CB70" s="1"/>
  <c r="BY70"/>
  <c r="BZ70" s="1"/>
  <c r="BW70"/>
  <c r="U70"/>
  <c r="CA69"/>
  <c r="CB69" s="1"/>
  <c r="BY69"/>
  <c r="BZ69" s="1"/>
  <c r="BW69"/>
  <c r="U69"/>
  <c r="CA66"/>
  <c r="CB66" s="1"/>
  <c r="BY66"/>
  <c r="BZ66" s="1"/>
  <c r="BW66"/>
  <c r="U66"/>
  <c r="CA65"/>
  <c r="CB65" s="1"/>
  <c r="BY65"/>
  <c r="BZ65" s="1"/>
  <c r="BW65"/>
  <c r="U64"/>
  <c r="CA63"/>
  <c r="CB63" s="1"/>
  <c r="BY63"/>
  <c r="BZ63" s="1"/>
  <c r="BW63"/>
  <c r="U63"/>
  <c r="U62"/>
  <c r="U61"/>
  <c r="CA60"/>
  <c r="CB60" s="1"/>
  <c r="BY60"/>
  <c r="BZ60" s="1"/>
  <c r="BW60"/>
  <c r="U60"/>
  <c r="CA59"/>
  <c r="CB59" s="1"/>
  <c r="BY59"/>
  <c r="BZ59" s="1"/>
  <c r="BW59"/>
  <c r="CA58"/>
  <c r="CB58" s="1"/>
  <c r="BY58"/>
  <c r="BZ58" s="1"/>
  <c r="BW58"/>
  <c r="CA56"/>
  <c r="CB56" s="1"/>
  <c r="BY56"/>
  <c r="BZ56" s="1"/>
  <c r="BW56"/>
  <c r="U56"/>
  <c r="CA55"/>
  <c r="CB55" s="1"/>
  <c r="BY55"/>
  <c r="BZ55" s="1"/>
  <c r="BW55"/>
  <c r="U55"/>
  <c r="CA54"/>
  <c r="CB54" s="1"/>
  <c r="BY54"/>
  <c r="BZ54" s="1"/>
  <c r="BW54"/>
  <c r="U54"/>
  <c r="U53"/>
  <c r="CA52"/>
  <c r="CB52" s="1"/>
  <c r="BY52"/>
  <c r="BZ52" s="1"/>
  <c r="BW52"/>
  <c r="U52"/>
  <c r="U50"/>
  <c r="CA49"/>
  <c r="CB49" s="1"/>
  <c r="BY49"/>
  <c r="BZ49" s="1"/>
  <c r="BW49"/>
  <c r="U49"/>
  <c r="CA47"/>
  <c r="CB47" s="1"/>
  <c r="BY47"/>
  <c r="BZ47" s="1"/>
  <c r="BW47"/>
  <c r="U47"/>
  <c r="BW46"/>
  <c r="CA45"/>
  <c r="CB45" s="1"/>
  <c r="BY45"/>
  <c r="BZ45" s="1"/>
  <c r="BW45"/>
  <c r="BX45" s="1"/>
  <c r="U45"/>
  <c r="U44"/>
  <c r="CA43"/>
  <c r="CB43" s="1"/>
  <c r="BY43"/>
  <c r="BZ43" s="1"/>
  <c r="BW43"/>
  <c r="BX43" s="1"/>
  <c r="U43"/>
  <c r="CA42"/>
  <c r="CB42" s="1"/>
  <c r="BY42"/>
  <c r="BZ42" s="1"/>
  <c r="BW42"/>
  <c r="U42"/>
  <c r="CA41"/>
  <c r="CB41" s="1"/>
  <c r="BY41"/>
  <c r="BZ41" s="1"/>
  <c r="BW41"/>
  <c r="BX41" s="1"/>
  <c r="U41"/>
  <c r="CA40"/>
  <c r="CB40" s="1"/>
  <c r="BY40"/>
  <c r="BZ40" s="1"/>
  <c r="BW40"/>
  <c r="U40"/>
  <c r="CA39"/>
  <c r="CB39" s="1"/>
  <c r="BY39"/>
  <c r="BZ39" s="1"/>
  <c r="BW39"/>
  <c r="BX39" s="1"/>
  <c r="U39"/>
  <c r="BW38"/>
  <c r="U37"/>
  <c r="CA36"/>
  <c r="CB36" s="1"/>
  <c r="BY36"/>
  <c r="BZ36" s="1"/>
  <c r="BW36"/>
  <c r="U36"/>
  <c r="CA35"/>
  <c r="CB35" s="1"/>
  <c r="BY35"/>
  <c r="BZ35" s="1"/>
  <c r="BW35"/>
  <c r="BX35" s="1"/>
  <c r="U35"/>
  <c r="BW34"/>
  <c r="CA33"/>
  <c r="CB33" s="1"/>
  <c r="BY33"/>
  <c r="BZ33" s="1"/>
  <c r="BW33"/>
  <c r="BX33" s="1"/>
  <c r="U33"/>
  <c r="U32"/>
  <c r="CA31"/>
  <c r="CB31" s="1"/>
  <c r="BY31"/>
  <c r="BZ31" s="1"/>
  <c r="BW31"/>
  <c r="BX31" s="1"/>
  <c r="U31"/>
  <c r="CA30"/>
  <c r="CB30" s="1"/>
  <c r="BY30"/>
  <c r="BZ30" s="1"/>
  <c r="BW30"/>
  <c r="U30"/>
  <c r="BW29"/>
  <c r="U28"/>
  <c r="CA27"/>
  <c r="CB27" s="1"/>
  <c r="BY27"/>
  <c r="BZ27" s="1"/>
  <c r="BW27"/>
  <c r="BX27" s="1"/>
  <c r="U27"/>
  <c r="CA25"/>
  <c r="CB25" s="1"/>
  <c r="BY25"/>
  <c r="BZ25" s="1"/>
  <c r="BW25"/>
  <c r="U25"/>
  <c r="CA24"/>
  <c r="CB24" s="1"/>
  <c r="BY24"/>
  <c r="BZ24" s="1"/>
  <c r="BW24"/>
  <c r="BX24" s="1"/>
  <c r="U24"/>
  <c r="CA23"/>
  <c r="CB23" s="1"/>
  <c r="BY23"/>
  <c r="BZ23" s="1"/>
  <c r="BW23"/>
  <c r="U23"/>
  <c r="BW22"/>
  <c r="BW21"/>
  <c r="U20"/>
  <c r="U19"/>
  <c r="U18"/>
  <c r="CA16"/>
  <c r="CB16" s="1"/>
  <c r="BY16"/>
  <c r="BZ16" s="1"/>
  <c r="BW16"/>
  <c r="U16"/>
  <c r="U15"/>
  <c r="CA14"/>
  <c r="CB14" s="1"/>
  <c r="BY14"/>
  <c r="BZ14" s="1"/>
  <c r="BW14"/>
  <c r="U14"/>
  <c r="CA13"/>
  <c r="CB13" s="1"/>
  <c r="BY13"/>
  <c r="BZ13" s="1"/>
  <c r="BW13"/>
  <c r="BX13" s="1"/>
  <c r="U13"/>
  <c r="CA12"/>
  <c r="CB12" s="1"/>
  <c r="BY12"/>
  <c r="BZ12" s="1"/>
  <c r="BW12"/>
  <c r="U12"/>
  <c r="CA11"/>
  <c r="BY11"/>
  <c r="BW11"/>
  <c r="U11"/>
  <c r="BD6"/>
  <c r="BB6"/>
  <c r="BA6"/>
  <c r="AZ6"/>
  <c r="AY6"/>
  <c r="AX6"/>
  <c r="AW6"/>
  <c r="AV6"/>
  <c r="AU6"/>
  <c r="AT6"/>
  <c r="AL6"/>
  <c r="AK6"/>
  <c r="AJ6"/>
  <c r="AI6"/>
  <c r="AH6"/>
  <c r="AG6"/>
  <c r="AF6"/>
  <c r="AE6"/>
  <c r="AD6"/>
  <c r="AC6"/>
  <c r="AB6"/>
  <c r="AA6"/>
  <c r="Z6"/>
  <c r="Y6"/>
  <c r="X6"/>
  <c r="T6"/>
  <c r="S6"/>
  <c r="R6"/>
  <c r="Q6"/>
  <c r="N6"/>
  <c r="M6"/>
  <c r="L6"/>
  <c r="K6"/>
  <c r="J6"/>
  <c r="CF80" i="41" l="1"/>
  <c r="CG80" s="1"/>
  <c r="CF43"/>
  <c r="CG43" s="1"/>
  <c r="CA43"/>
  <c r="CF50"/>
  <c r="CG50" s="1"/>
  <c r="CF78"/>
  <c r="CG78" s="1"/>
  <c r="CA80"/>
  <c r="CF82"/>
  <c r="CG82" s="1"/>
  <c r="CF137"/>
  <c r="CG137" s="1"/>
  <c r="CF201"/>
  <c r="CG201" s="1"/>
  <c r="BE351"/>
  <c r="BE352" s="1"/>
  <c r="BG351"/>
  <c r="BG352" s="1"/>
  <c r="BI351"/>
  <c r="BI352" s="1"/>
  <c r="BU351"/>
  <c r="BU352" s="1"/>
  <c r="K255" i="36"/>
  <c r="BB262"/>
  <c r="BF353"/>
  <c r="BF355" s="1"/>
  <c r="BF356" s="1"/>
  <c r="BH353"/>
  <c r="BH355" s="1"/>
  <c r="BH356" s="1"/>
  <c r="BF350"/>
  <c r="BF351" s="1"/>
  <c r="BH350"/>
  <c r="BH351" s="1"/>
  <c r="J255"/>
  <c r="BF310"/>
  <c r="BF311" s="1"/>
  <c r="BH310"/>
  <c r="BH311" s="1"/>
  <c r="BE315"/>
  <c r="BE316" s="1"/>
  <c r="BG315"/>
  <c r="BG316" s="1"/>
  <c r="BI315"/>
  <c r="BI316" s="1"/>
  <c r="BU315"/>
  <c r="BU316" s="1"/>
  <c r="BF320"/>
  <c r="BF321" s="1"/>
  <c r="BH320"/>
  <c r="BH321" s="1"/>
  <c r="AQ262"/>
  <c r="AS262"/>
  <c r="N255"/>
  <c r="P255"/>
  <c r="CC84"/>
  <c r="CD84" s="1"/>
  <c r="BG350"/>
  <c r="BG351" s="1"/>
  <c r="BI350"/>
  <c r="BI351" s="1"/>
  <c r="BU350"/>
  <c r="BU351" s="1"/>
  <c r="BE295"/>
  <c r="BE296" s="1"/>
  <c r="BY295" s="1"/>
  <c r="BZ295" s="1"/>
  <c r="CF287" i="44"/>
  <c r="CG287" s="1"/>
  <c r="CH347"/>
  <c r="CI347" s="1"/>
  <c r="CF347"/>
  <c r="CG347" s="1"/>
  <c r="BG357"/>
  <c r="BG358" s="1"/>
  <c r="CH307"/>
  <c r="CI307" s="1"/>
  <c r="CD347"/>
  <c r="CK237"/>
  <c r="CI272"/>
  <c r="CK216"/>
  <c r="CH332" i="45"/>
  <c r="CI332" s="1"/>
  <c r="CF332"/>
  <c r="CG332" s="1"/>
  <c r="CD332"/>
  <c r="CJ347"/>
  <c r="CK347" s="1"/>
  <c r="CE347"/>
  <c r="CJ337"/>
  <c r="CK337" s="1"/>
  <c r="CE337"/>
  <c r="CJ327"/>
  <c r="CK327" s="1"/>
  <c r="CE327"/>
  <c r="CK225"/>
  <c r="CK215"/>
  <c r="CK256"/>
  <c r="CK248"/>
  <c r="CK245"/>
  <c r="CK253"/>
  <c r="CE317"/>
  <c r="CJ317"/>
  <c r="CK317" s="1"/>
  <c r="CE307"/>
  <c r="CJ307"/>
  <c r="CE297"/>
  <c r="CJ297"/>
  <c r="CK297" s="1"/>
  <c r="CE287"/>
  <c r="CJ287"/>
  <c r="CK287" s="1"/>
  <c r="CI272"/>
  <c r="CE352"/>
  <c r="CJ352"/>
  <c r="CK352" s="1"/>
  <c r="CJ342"/>
  <c r="CK342" s="1"/>
  <c r="CE342"/>
  <c r="CJ357"/>
  <c r="CK357" s="1"/>
  <c r="CE357"/>
  <c r="CJ322"/>
  <c r="CK322" s="1"/>
  <c r="CE322"/>
  <c r="CK237"/>
  <c r="CK229"/>
  <c r="CK217"/>
  <c r="CK227"/>
  <c r="CK223"/>
  <c r="CK213"/>
  <c r="CJ272"/>
  <c r="CK12"/>
  <c r="CJ275"/>
  <c r="CK90"/>
  <c r="CK275" s="1"/>
  <c r="CJ312"/>
  <c r="CK312" s="1"/>
  <c r="CE312"/>
  <c r="CE302"/>
  <c r="CJ302"/>
  <c r="CK302" s="1"/>
  <c r="CE292"/>
  <c r="CJ292"/>
  <c r="CK292" s="1"/>
  <c r="CE282"/>
  <c r="CJ282"/>
  <c r="CK282" s="1"/>
  <c r="CE275"/>
  <c r="CD302" i="44"/>
  <c r="CG272"/>
  <c r="CK244"/>
  <c r="CK252"/>
  <c r="CK246"/>
  <c r="CJ352"/>
  <c r="CK352" s="1"/>
  <c r="CJ307"/>
  <c r="CE307"/>
  <c r="CK217"/>
  <c r="CK227"/>
  <c r="CK247"/>
  <c r="CK255"/>
  <c r="CK215"/>
  <c r="CK225"/>
  <c r="CK232"/>
  <c r="CK240"/>
  <c r="CF312"/>
  <c r="CH287"/>
  <c r="CI287" s="1"/>
  <c r="CD287"/>
  <c r="CK245"/>
  <c r="CK253"/>
  <c r="CH342"/>
  <c r="CI342" s="1"/>
  <c r="CH312"/>
  <c r="CI312" s="1"/>
  <c r="CF282"/>
  <c r="CG282" s="1"/>
  <c r="CD292"/>
  <c r="CE292" s="1"/>
  <c r="CD322"/>
  <c r="CF337"/>
  <c r="CG337" s="1"/>
  <c r="CH302"/>
  <c r="CI302" s="1"/>
  <c r="CH282"/>
  <c r="CI282" s="1"/>
  <c r="CF297"/>
  <c r="CG297" s="1"/>
  <c r="CH337"/>
  <c r="CI337" s="1"/>
  <c r="CF302"/>
  <c r="CG302" s="1"/>
  <c r="CH292"/>
  <c r="CI292" s="1"/>
  <c r="CD342"/>
  <c r="CE342" s="1"/>
  <c r="CF327"/>
  <c r="CG327" s="1"/>
  <c r="CF317"/>
  <c r="CG317" s="1"/>
  <c r="CD337"/>
  <c r="CE337" s="1"/>
  <c r="CD282"/>
  <c r="CE282" s="1"/>
  <c r="CD312"/>
  <c r="CE312" s="1"/>
  <c r="CH297"/>
  <c r="CI297" s="1"/>
  <c r="CD297"/>
  <c r="CF342"/>
  <c r="CG342" s="1"/>
  <c r="CF292"/>
  <c r="CG292" s="1"/>
  <c r="CH322"/>
  <c r="CI322" s="1"/>
  <c r="CF322"/>
  <c r="CG322" s="1"/>
  <c r="CH317"/>
  <c r="CI317" s="1"/>
  <c r="CG312"/>
  <c r="CH327"/>
  <c r="CI327" s="1"/>
  <c r="CD327"/>
  <c r="CE327" s="1"/>
  <c r="CD317"/>
  <c r="CE317" s="1"/>
  <c r="CE275"/>
  <c r="CE272"/>
  <c r="CH357"/>
  <c r="CI357" s="1"/>
  <c r="U257"/>
  <c r="CH332"/>
  <c r="CI332" s="1"/>
  <c r="CF332"/>
  <c r="CG332" s="1"/>
  <c r="CD332"/>
  <c r="CE322"/>
  <c r="CJ275"/>
  <c r="CK90"/>
  <c r="CK275" s="1"/>
  <c r="CJ272"/>
  <c r="CK12"/>
  <c r="CK272" s="1"/>
  <c r="CE347"/>
  <c r="CE302"/>
  <c r="CF357"/>
  <c r="CG357" s="1"/>
  <c r="CD357"/>
  <c r="BZ352" i="43"/>
  <c r="CA352" s="1"/>
  <c r="CD312"/>
  <c r="CE312" s="1"/>
  <c r="CB352"/>
  <c r="CC352" s="1"/>
  <c r="CD322"/>
  <c r="CE322" s="1"/>
  <c r="CB312"/>
  <c r="CC312" s="1"/>
  <c r="CD327"/>
  <c r="CE327" s="1"/>
  <c r="BZ327"/>
  <c r="CA327" s="1"/>
  <c r="CB317"/>
  <c r="CC317" s="1"/>
  <c r="CB322"/>
  <c r="CC322" s="1"/>
  <c r="BF357"/>
  <c r="BF358" s="1"/>
  <c r="BZ357" s="1"/>
  <c r="CD352"/>
  <c r="CE352" s="1"/>
  <c r="CB327"/>
  <c r="CC327" s="1"/>
  <c r="CD317"/>
  <c r="CE317" s="1"/>
  <c r="BZ317"/>
  <c r="CA317" s="1"/>
  <c r="U257"/>
  <c r="BZ312"/>
  <c r="CG229"/>
  <c r="CD357"/>
  <c r="CE357" s="1"/>
  <c r="BZ322"/>
  <c r="CF322" s="1"/>
  <c r="CG322" s="1"/>
  <c r="CF275"/>
  <c r="CG90"/>
  <c r="CG275" s="1"/>
  <c r="CA347"/>
  <c r="CF347"/>
  <c r="CG347" s="1"/>
  <c r="CA337"/>
  <c r="CF337"/>
  <c r="CG337" s="1"/>
  <c r="CA302"/>
  <c r="CF302"/>
  <c r="CG302" s="1"/>
  <c r="CA292"/>
  <c r="CF292"/>
  <c r="CG292" s="1"/>
  <c r="CF282"/>
  <c r="CG282" s="1"/>
  <c r="CA282"/>
  <c r="CA275"/>
  <c r="CE272"/>
  <c r="CA272"/>
  <c r="CB357"/>
  <c r="CC357" s="1"/>
  <c r="CF272"/>
  <c r="CD332"/>
  <c r="CE332" s="1"/>
  <c r="CB332"/>
  <c r="CC332" s="1"/>
  <c r="BZ332"/>
  <c r="CA342"/>
  <c r="CF342"/>
  <c r="CG342" s="1"/>
  <c r="CA297"/>
  <c r="CF297"/>
  <c r="CG297" s="1"/>
  <c r="CF287"/>
  <c r="CG287" s="1"/>
  <c r="CA287"/>
  <c r="CC272"/>
  <c r="CG272"/>
  <c r="CB312" i="42"/>
  <c r="CC312" s="1"/>
  <c r="CB357"/>
  <c r="CC357" s="1"/>
  <c r="U257"/>
  <c r="CG12"/>
  <c r="CF272"/>
  <c r="CF317"/>
  <c r="CG317" s="1"/>
  <c r="CA317"/>
  <c r="CG223"/>
  <c r="CG213"/>
  <c r="CA352"/>
  <c r="CF352"/>
  <c r="CG352" s="1"/>
  <c r="CA342"/>
  <c r="CF342"/>
  <c r="CG342" s="1"/>
  <c r="CA312"/>
  <c r="CF312"/>
  <c r="CG312" s="1"/>
  <c r="CA297"/>
  <c r="CF297"/>
  <c r="CG297" s="1"/>
  <c r="CF282"/>
  <c r="CG282" s="1"/>
  <c r="CA282"/>
  <c r="BZ357"/>
  <c r="CD357"/>
  <c r="CE357" s="1"/>
  <c r="CC272"/>
  <c r="CE272"/>
  <c r="CD332"/>
  <c r="CE332" s="1"/>
  <c r="CB332"/>
  <c r="CC332" s="1"/>
  <c r="BZ332"/>
  <c r="CF327"/>
  <c r="CG327" s="1"/>
  <c r="CA327"/>
  <c r="CG237"/>
  <c r="CG229"/>
  <c r="CF275"/>
  <c r="CG90"/>
  <c r="CG275" s="1"/>
  <c r="CA347"/>
  <c r="CF347"/>
  <c r="CG347" s="1"/>
  <c r="CA337"/>
  <c r="CF337"/>
  <c r="CG337" s="1"/>
  <c r="CA322"/>
  <c r="CF322"/>
  <c r="CG322" s="1"/>
  <c r="CA302"/>
  <c r="CF302"/>
  <c r="CG302" s="1"/>
  <c r="CA292"/>
  <c r="CF292"/>
  <c r="CG292" s="1"/>
  <c r="CF287"/>
  <c r="CG287" s="1"/>
  <c r="CA287"/>
  <c r="CA272"/>
  <c r="CA201" i="41"/>
  <c r="CF208"/>
  <c r="CG208" s="1"/>
  <c r="CF212"/>
  <c r="CG212" s="1"/>
  <c r="CF141"/>
  <c r="CG141" s="1"/>
  <c r="CF13"/>
  <c r="CG13" s="1"/>
  <c r="CF118"/>
  <c r="CG118" s="1"/>
  <c r="CF121"/>
  <c r="CG121" s="1"/>
  <c r="CA137"/>
  <c r="CA141"/>
  <c r="CF143"/>
  <c r="CG143" s="1"/>
  <c r="CF163"/>
  <c r="CG163" s="1"/>
  <c r="CF153"/>
  <c r="CG153" s="1"/>
  <c r="CF26"/>
  <c r="CG26" s="1"/>
  <c r="CF17"/>
  <c r="CG17" s="1"/>
  <c r="CA26"/>
  <c r="CF31"/>
  <c r="CG31" s="1"/>
  <c r="U258"/>
  <c r="CB274"/>
  <c r="CF93"/>
  <c r="CG93" s="1"/>
  <c r="CF111"/>
  <c r="CG111" s="1"/>
  <c r="CF129"/>
  <c r="CG129" s="1"/>
  <c r="CF178"/>
  <c r="CG178" s="1"/>
  <c r="U260"/>
  <c r="CF190"/>
  <c r="CG190" s="1"/>
  <c r="CF196"/>
  <c r="CG196" s="1"/>
  <c r="CF248"/>
  <c r="CG248" s="1"/>
  <c r="CF250"/>
  <c r="CG250" s="1"/>
  <c r="CF107"/>
  <c r="CG107" s="1"/>
  <c r="CF67"/>
  <c r="CG67" s="1"/>
  <c r="CA67"/>
  <c r="CF71"/>
  <c r="CG71" s="1"/>
  <c r="CF73"/>
  <c r="CG73" s="1"/>
  <c r="CF55"/>
  <c r="CG55" s="1"/>
  <c r="CF60"/>
  <c r="CG60" s="1"/>
  <c r="CA78"/>
  <c r="AI256"/>
  <c r="AA256"/>
  <c r="AN263"/>
  <c r="K256"/>
  <c r="M256"/>
  <c r="O256"/>
  <c r="Q256"/>
  <c r="S256"/>
  <c r="V256"/>
  <c r="X256"/>
  <c r="AZ263"/>
  <c r="L256"/>
  <c r="N256"/>
  <c r="P256"/>
  <c r="R256"/>
  <c r="T256"/>
  <c r="W256"/>
  <c r="Y256"/>
  <c r="AC256"/>
  <c r="AE256"/>
  <c r="AG256"/>
  <c r="AT256"/>
  <c r="AZ256"/>
  <c r="BD256"/>
  <c r="W263"/>
  <c r="AJ263"/>
  <c r="AR263"/>
  <c r="Z256"/>
  <c r="AB256"/>
  <c r="AD256"/>
  <c r="AF256"/>
  <c r="AH256"/>
  <c r="AM256"/>
  <c r="AW256"/>
  <c r="BB256"/>
  <c r="AD263"/>
  <c r="AF263"/>
  <c r="AH263"/>
  <c r="AL263"/>
  <c r="AP263"/>
  <c r="AT263"/>
  <c r="BD263"/>
  <c r="BF351"/>
  <c r="BF352" s="1"/>
  <c r="BH351"/>
  <c r="BH352" s="1"/>
  <c r="CF85"/>
  <c r="CG85" s="1"/>
  <c r="BY291"/>
  <c r="BY292" s="1"/>
  <c r="CD291" s="1"/>
  <c r="CE291" s="1"/>
  <c r="BL296"/>
  <c r="BL297" s="1"/>
  <c r="CD296" s="1"/>
  <c r="CE296" s="1"/>
  <c r="Y263"/>
  <c r="AA263"/>
  <c r="AC263"/>
  <c r="AE263"/>
  <c r="AG263"/>
  <c r="AI263"/>
  <c r="AK263"/>
  <c r="AM263"/>
  <c r="AO263"/>
  <c r="AQ263"/>
  <c r="AS263"/>
  <c r="AW263"/>
  <c r="BB263"/>
  <c r="BE311"/>
  <c r="BE312" s="1"/>
  <c r="BG311"/>
  <c r="BG312" s="1"/>
  <c r="BI311"/>
  <c r="BI312" s="1"/>
  <c r="BU311"/>
  <c r="BU312" s="1"/>
  <c r="BF316"/>
  <c r="BF317" s="1"/>
  <c r="BH316"/>
  <c r="BH317" s="1"/>
  <c r="BE321"/>
  <c r="BE322" s="1"/>
  <c r="BG321"/>
  <c r="BG322" s="1"/>
  <c r="BI321"/>
  <c r="BI322" s="1"/>
  <c r="BU321"/>
  <c r="BU322" s="1"/>
  <c r="J256"/>
  <c r="CF57"/>
  <c r="CG57" s="1"/>
  <c r="CF59"/>
  <c r="CG59" s="1"/>
  <c r="CF114"/>
  <c r="CG114" s="1"/>
  <c r="CF37"/>
  <c r="CG37" s="1"/>
  <c r="CF133"/>
  <c r="CG133" s="1"/>
  <c r="CF165"/>
  <c r="CG165" s="1"/>
  <c r="U257"/>
  <c r="CA13"/>
  <c r="CF15"/>
  <c r="CG15" s="1"/>
  <c r="CF24"/>
  <c r="CG24" s="1"/>
  <c r="CA37"/>
  <c r="CF41"/>
  <c r="CG41" s="1"/>
  <c r="CF53"/>
  <c r="CG53" s="1"/>
  <c r="CA57"/>
  <c r="CA59"/>
  <c r="CA60"/>
  <c r="CF64"/>
  <c r="CG64" s="1"/>
  <c r="CA73"/>
  <c r="CF76"/>
  <c r="CG76" s="1"/>
  <c r="CA85"/>
  <c r="CF87"/>
  <c r="CG87" s="1"/>
  <c r="CF99"/>
  <c r="CG99" s="1"/>
  <c r="CA114"/>
  <c r="CF116"/>
  <c r="CG116" s="1"/>
  <c r="CA121"/>
  <c r="CF123"/>
  <c r="CG123" s="1"/>
  <c r="U259"/>
  <c r="CA133"/>
  <c r="CF135"/>
  <c r="CG135" s="1"/>
  <c r="CF146"/>
  <c r="CG146" s="1"/>
  <c r="CA165"/>
  <c r="CF168"/>
  <c r="CG168" s="1"/>
  <c r="CF182"/>
  <c r="CG182" s="1"/>
  <c r="CF187"/>
  <c r="CG187" s="1"/>
  <c r="CA196"/>
  <c r="CF198"/>
  <c r="CG198" s="1"/>
  <c r="CF210"/>
  <c r="CG210" s="1"/>
  <c r="CF228"/>
  <c r="CG228" s="1"/>
  <c r="CF232"/>
  <c r="CG232" s="1"/>
  <c r="CF234"/>
  <c r="CG234" s="1"/>
  <c r="CF236"/>
  <c r="CG236" s="1"/>
  <c r="V263"/>
  <c r="X263"/>
  <c r="Z263"/>
  <c r="AB263"/>
  <c r="BF311"/>
  <c r="BF312" s="1"/>
  <c r="BH311"/>
  <c r="BH312" s="1"/>
  <c r="BE316"/>
  <c r="BE317" s="1"/>
  <c r="BG316"/>
  <c r="BG317" s="1"/>
  <c r="BI316"/>
  <c r="BI317" s="1"/>
  <c r="BU316"/>
  <c r="BU317" s="1"/>
  <c r="BF321"/>
  <c r="BF322" s="1"/>
  <c r="BH321"/>
  <c r="BH322" s="1"/>
  <c r="CA187"/>
  <c r="CA212"/>
  <c r="CA232"/>
  <c r="CA236"/>
  <c r="CA248"/>
  <c r="BF326"/>
  <c r="BF327" s="1"/>
  <c r="BH326"/>
  <c r="BH327" s="1"/>
  <c r="BE326"/>
  <c r="BE327" s="1"/>
  <c r="BG326"/>
  <c r="BG327" s="1"/>
  <c r="BI326"/>
  <c r="BI327" s="1"/>
  <c r="BU326"/>
  <c r="BU327" s="1"/>
  <c r="U6"/>
  <c r="CA15"/>
  <c r="CA17"/>
  <c r="CA24"/>
  <c r="CA31"/>
  <c r="CA41"/>
  <c r="CA50"/>
  <c r="CA53"/>
  <c r="CA55"/>
  <c r="CA64"/>
  <c r="CA71"/>
  <c r="CA76"/>
  <c r="CA82"/>
  <c r="CA87"/>
  <c r="BZ274"/>
  <c r="CD274"/>
  <c r="CA93"/>
  <c r="CA99"/>
  <c r="CA111"/>
  <c r="CA116"/>
  <c r="CA118"/>
  <c r="CA123"/>
  <c r="CA129"/>
  <c r="CA135"/>
  <c r="CA143"/>
  <c r="CA146"/>
  <c r="CA163"/>
  <c r="CA168"/>
  <c r="CA178"/>
  <c r="CA182"/>
  <c r="CA190"/>
  <c r="CA198"/>
  <c r="CA208"/>
  <c r="CA210"/>
  <c r="CA228"/>
  <c r="CA234"/>
  <c r="CA250"/>
  <c r="CD281"/>
  <c r="CE281" s="1"/>
  <c r="CB281"/>
  <c r="CC281" s="1"/>
  <c r="BZ281"/>
  <c r="CD286"/>
  <c r="CE286" s="1"/>
  <c r="CB286"/>
  <c r="CC286" s="1"/>
  <c r="BZ286"/>
  <c r="CB291"/>
  <c r="CC291" s="1"/>
  <c r="CD301"/>
  <c r="CE301" s="1"/>
  <c r="CB301"/>
  <c r="CC301" s="1"/>
  <c r="BZ301"/>
  <c r="CD336"/>
  <c r="CE336" s="1"/>
  <c r="CB336"/>
  <c r="CC336" s="1"/>
  <c r="BZ336"/>
  <c r="CD341"/>
  <c r="CE341" s="1"/>
  <c r="CB341"/>
  <c r="CC341" s="1"/>
  <c r="BZ341"/>
  <c r="CD346"/>
  <c r="CE346" s="1"/>
  <c r="CB346"/>
  <c r="CC346" s="1"/>
  <c r="BZ346"/>
  <c r="CB351"/>
  <c r="CC351" s="1"/>
  <c r="CF12"/>
  <c r="CF14"/>
  <c r="CG14" s="1"/>
  <c r="CF25"/>
  <c r="CG25" s="1"/>
  <c r="CF28"/>
  <c r="CG28" s="1"/>
  <c r="CF32"/>
  <c r="CG32" s="1"/>
  <c r="CF34"/>
  <c r="CG34" s="1"/>
  <c r="CF36"/>
  <c r="CG36" s="1"/>
  <c r="CF40"/>
  <c r="CG40" s="1"/>
  <c r="CF42"/>
  <c r="CG42" s="1"/>
  <c r="CF44"/>
  <c r="CG44" s="1"/>
  <c r="CF46"/>
  <c r="CG46" s="1"/>
  <c r="CF48"/>
  <c r="CG48" s="1"/>
  <c r="CF56"/>
  <c r="CG56" s="1"/>
  <c r="CF61"/>
  <c r="CG61" s="1"/>
  <c r="CF66"/>
  <c r="CG66" s="1"/>
  <c r="CF70"/>
  <c r="CG70" s="1"/>
  <c r="CF72"/>
  <c r="CG72" s="1"/>
  <c r="CF74"/>
  <c r="CG74" s="1"/>
  <c r="CF77"/>
  <c r="CG77" s="1"/>
  <c r="CF81"/>
  <c r="CG81" s="1"/>
  <c r="CF83"/>
  <c r="CG83" s="1"/>
  <c r="CF86"/>
  <c r="CG86" s="1"/>
  <c r="CF90"/>
  <c r="CF92"/>
  <c r="CG92" s="1"/>
  <c r="CF94"/>
  <c r="CG94" s="1"/>
  <c r="CF98"/>
  <c r="CG98" s="1"/>
  <c r="CF102"/>
  <c r="CG102" s="1"/>
  <c r="CF109"/>
  <c r="CG109" s="1"/>
  <c r="CF113"/>
  <c r="CG113" s="1"/>
  <c r="CF115"/>
  <c r="CG115" s="1"/>
  <c r="CF120"/>
  <c r="CG120" s="1"/>
  <c r="CF122"/>
  <c r="CG122" s="1"/>
  <c r="CF124"/>
  <c r="CG124" s="1"/>
  <c r="CF127"/>
  <c r="CG127" s="1"/>
  <c r="CF130"/>
  <c r="CG130" s="1"/>
  <c r="CF134"/>
  <c r="CG134" s="1"/>
  <c r="CF136"/>
  <c r="CG136" s="1"/>
  <c r="CF139"/>
  <c r="CG139" s="1"/>
  <c r="CF140"/>
  <c r="CG140" s="1"/>
  <c r="CF142"/>
  <c r="CG142" s="1"/>
  <c r="CF149"/>
  <c r="CG149" s="1"/>
  <c r="CF156"/>
  <c r="CG156" s="1"/>
  <c r="CF160"/>
  <c r="CG160" s="1"/>
  <c r="CF162"/>
  <c r="CG162" s="1"/>
  <c r="CF164"/>
  <c r="CG164" s="1"/>
  <c r="CF167"/>
  <c r="CG167" s="1"/>
  <c r="CF174"/>
  <c r="CG174" s="1"/>
  <c r="CF177"/>
  <c r="CG177" s="1"/>
  <c r="CF179"/>
  <c r="CG179" s="1"/>
  <c r="CF181"/>
  <c r="CG181" s="1"/>
  <c r="CF183"/>
  <c r="CG183" s="1"/>
  <c r="CF188"/>
  <c r="CG188" s="1"/>
  <c r="CF192"/>
  <c r="CG192" s="1"/>
  <c r="CF197"/>
  <c r="CG197" s="1"/>
  <c r="CF200"/>
  <c r="CG200" s="1"/>
  <c r="CF204"/>
  <c r="CG204" s="1"/>
  <c r="CF211"/>
  <c r="CG211" s="1"/>
  <c r="CF213"/>
  <c r="CF215"/>
  <c r="CG215" s="1"/>
  <c r="CF217"/>
  <c r="CG217" s="1"/>
  <c r="CF219"/>
  <c r="CG219" s="1"/>
  <c r="CF223"/>
  <c r="CF229"/>
  <c r="CF233"/>
  <c r="CG233" s="1"/>
  <c r="CF235"/>
  <c r="CG235" s="1"/>
  <c r="CF237"/>
  <c r="CF240"/>
  <c r="CG240" s="1"/>
  <c r="CF244"/>
  <c r="CG244" s="1"/>
  <c r="CF247"/>
  <c r="CG247" s="1"/>
  <c r="CF249"/>
  <c r="CG249" s="1"/>
  <c r="CF251"/>
  <c r="CF253"/>
  <c r="CG253" s="1"/>
  <c r="BZ271"/>
  <c r="CB271"/>
  <c r="CD271"/>
  <c r="CA90"/>
  <c r="CA274" s="1"/>
  <c r="CC90"/>
  <c r="CC274" s="1"/>
  <c r="CE90"/>
  <c r="CE274" s="1"/>
  <c r="BE331"/>
  <c r="BE332" s="1"/>
  <c r="BG331"/>
  <c r="BG332" s="1"/>
  <c r="BI331"/>
  <c r="BI332" s="1"/>
  <c r="BK331"/>
  <c r="BK332" s="1"/>
  <c r="BM331"/>
  <c r="BM332" s="1"/>
  <c r="BO331"/>
  <c r="BO332" s="1"/>
  <c r="BF353"/>
  <c r="BF356" s="1"/>
  <c r="BF357" s="1"/>
  <c r="BH353"/>
  <c r="BH356" s="1"/>
  <c r="BH357" s="1"/>
  <c r="BJ353"/>
  <c r="BJ356" s="1"/>
  <c r="BJ357" s="1"/>
  <c r="BL353"/>
  <c r="BL356" s="1"/>
  <c r="BL357" s="1"/>
  <c r="BN353"/>
  <c r="BN356" s="1"/>
  <c r="BN357" s="1"/>
  <c r="BP353"/>
  <c r="BP356" s="1"/>
  <c r="BP357" s="1"/>
  <c r="CC132" i="40"/>
  <c r="CD132" s="1"/>
  <c r="BF315"/>
  <c r="BF316" s="1"/>
  <c r="BH315"/>
  <c r="BH316" s="1"/>
  <c r="BE320"/>
  <c r="BE321" s="1"/>
  <c r="BG320"/>
  <c r="BG321" s="1"/>
  <c r="BI320"/>
  <c r="BI321" s="1"/>
  <c r="BU320"/>
  <c r="BU321" s="1"/>
  <c r="CC152"/>
  <c r="CD152" s="1"/>
  <c r="BX132"/>
  <c r="CC134"/>
  <c r="CD134" s="1"/>
  <c r="CC136"/>
  <c r="CD136" s="1"/>
  <c r="BE310"/>
  <c r="BE311" s="1"/>
  <c r="BG310"/>
  <c r="BG311" s="1"/>
  <c r="BI310"/>
  <c r="BI311" s="1"/>
  <c r="BU310"/>
  <c r="BU311" s="1"/>
  <c r="BF353"/>
  <c r="BH353"/>
  <c r="U6"/>
  <c r="R255"/>
  <c r="U258"/>
  <c r="BB255"/>
  <c r="AB255"/>
  <c r="AD255"/>
  <c r="AF255"/>
  <c r="AH255"/>
  <c r="AM255"/>
  <c r="AW255"/>
  <c r="V255"/>
  <c r="X255"/>
  <c r="Z255"/>
  <c r="BF350"/>
  <c r="BF351" s="1"/>
  <c r="BH350"/>
  <c r="BH351" s="1"/>
  <c r="J255"/>
  <c r="L255"/>
  <c r="N255"/>
  <c r="P255"/>
  <c r="T255"/>
  <c r="W255"/>
  <c r="Y255"/>
  <c r="AA255"/>
  <c r="AC255"/>
  <c r="AE255"/>
  <c r="AG255"/>
  <c r="AI255"/>
  <c r="AT255"/>
  <c r="AZ255"/>
  <c r="BD255"/>
  <c r="AP262"/>
  <c r="AT262"/>
  <c r="BX84"/>
  <c r="AR262"/>
  <c r="AZ262"/>
  <c r="BF325"/>
  <c r="BF326" s="1"/>
  <c r="BH325"/>
  <c r="BH326" s="1"/>
  <c r="BE325"/>
  <c r="BE326" s="1"/>
  <c r="BG325"/>
  <c r="BG326" s="1"/>
  <c r="BI325"/>
  <c r="BI326" s="1"/>
  <c r="BU325"/>
  <c r="BU326" s="1"/>
  <c r="CC16"/>
  <c r="CD16" s="1"/>
  <c r="CC40"/>
  <c r="CD40" s="1"/>
  <c r="CC79"/>
  <c r="CD79" s="1"/>
  <c r="CC145"/>
  <c r="CD145" s="1"/>
  <c r="CC14"/>
  <c r="CD14" s="1"/>
  <c r="CC77"/>
  <c r="CD77" s="1"/>
  <c r="BX14"/>
  <c r="BX16"/>
  <c r="BX23"/>
  <c r="CC25"/>
  <c r="CD25" s="1"/>
  <c r="BX40"/>
  <c r="CC42"/>
  <c r="CD42" s="1"/>
  <c r="CC49"/>
  <c r="CD49" s="1"/>
  <c r="CC54"/>
  <c r="CD54" s="1"/>
  <c r="BX66"/>
  <c r="CC70"/>
  <c r="CD70" s="1"/>
  <c r="BX77"/>
  <c r="BX79"/>
  <c r="CC81"/>
  <c r="CD81" s="1"/>
  <c r="U257"/>
  <c r="BY273"/>
  <c r="CC92"/>
  <c r="CD92" s="1"/>
  <c r="BX106"/>
  <c r="CC110"/>
  <c r="CD110" s="1"/>
  <c r="CC117"/>
  <c r="CD117" s="1"/>
  <c r="CC128"/>
  <c r="CD128" s="1"/>
  <c r="BX136"/>
  <c r="BX140"/>
  <c r="CC142"/>
  <c r="CD142" s="1"/>
  <c r="BX152"/>
  <c r="CC162"/>
  <c r="CD162" s="1"/>
  <c r="CC177"/>
  <c r="CD177" s="1"/>
  <c r="U259"/>
  <c r="BX186"/>
  <c r="CC189"/>
  <c r="CD189" s="1"/>
  <c r="BX200"/>
  <c r="CC207"/>
  <c r="CD207" s="1"/>
  <c r="BX211"/>
  <c r="CC227"/>
  <c r="CD227" s="1"/>
  <c r="BX235"/>
  <c r="BX247"/>
  <c r="CC249"/>
  <c r="CD249" s="1"/>
  <c r="K255"/>
  <c r="M255"/>
  <c r="O255"/>
  <c r="Q255"/>
  <c r="S255"/>
  <c r="V262"/>
  <c r="X262"/>
  <c r="Z262"/>
  <c r="AB262"/>
  <c r="AD262"/>
  <c r="AF262"/>
  <c r="AH262"/>
  <c r="AJ262"/>
  <c r="AL262"/>
  <c r="AN262"/>
  <c r="CC43"/>
  <c r="CD43" s="1"/>
  <c r="U256"/>
  <c r="BX12"/>
  <c r="BX25"/>
  <c r="BX36"/>
  <c r="BX42"/>
  <c r="BX49"/>
  <c r="BX52"/>
  <c r="BX54"/>
  <c r="BX63"/>
  <c r="BX70"/>
  <c r="BX75"/>
  <c r="BX81"/>
  <c r="BX86"/>
  <c r="BW273"/>
  <c r="CA273"/>
  <c r="BX92"/>
  <c r="BX98"/>
  <c r="BX110"/>
  <c r="BX115"/>
  <c r="BX117"/>
  <c r="BX122"/>
  <c r="BX128"/>
  <c r="BX134"/>
  <c r="BX142"/>
  <c r="BX145"/>
  <c r="BX162"/>
  <c r="BX167"/>
  <c r="BX177"/>
  <c r="BX181"/>
  <c r="BX189"/>
  <c r="BX197"/>
  <c r="BX207"/>
  <c r="BX209"/>
  <c r="BX227"/>
  <c r="BX233"/>
  <c r="BX249"/>
  <c r="BF310"/>
  <c r="BF311" s="1"/>
  <c r="BH310"/>
  <c r="BH311" s="1"/>
  <c r="BE315"/>
  <c r="BE316" s="1"/>
  <c r="BG315"/>
  <c r="BG316" s="1"/>
  <c r="BI315"/>
  <c r="BI316" s="1"/>
  <c r="BU315"/>
  <c r="BU316" s="1"/>
  <c r="BF320"/>
  <c r="BF321" s="1"/>
  <c r="BH320"/>
  <c r="BH321" s="1"/>
  <c r="CA280"/>
  <c r="CB280" s="1"/>
  <c r="BY280"/>
  <c r="BZ280" s="1"/>
  <c r="BW280"/>
  <c r="CA285"/>
  <c r="CB285" s="1"/>
  <c r="BY285"/>
  <c r="BZ285" s="1"/>
  <c r="BW285"/>
  <c r="CA290"/>
  <c r="CB290" s="1"/>
  <c r="BY290"/>
  <c r="BZ290" s="1"/>
  <c r="BW290"/>
  <c r="CA295"/>
  <c r="CB295" s="1"/>
  <c r="BY295"/>
  <c r="BZ295" s="1"/>
  <c r="BW295"/>
  <c r="CA300"/>
  <c r="CB300" s="1"/>
  <c r="BY300"/>
  <c r="BZ300" s="1"/>
  <c r="BW300"/>
  <c r="CA335"/>
  <c r="CB335" s="1"/>
  <c r="BY335"/>
  <c r="BZ335" s="1"/>
  <c r="BW335"/>
  <c r="CA340"/>
  <c r="CB340" s="1"/>
  <c r="BY340"/>
  <c r="BZ340" s="1"/>
  <c r="BW340"/>
  <c r="CA345"/>
  <c r="CB345" s="1"/>
  <c r="BY345"/>
  <c r="BZ345" s="1"/>
  <c r="BW345"/>
  <c r="CC13"/>
  <c r="CD13" s="1"/>
  <c r="CC24"/>
  <c r="CD24" s="1"/>
  <c r="CC27"/>
  <c r="CD27" s="1"/>
  <c r="CC39"/>
  <c r="CD39" s="1"/>
  <c r="CC41"/>
  <c r="CD41" s="1"/>
  <c r="CC45"/>
  <c r="CD45" s="1"/>
  <c r="CC47"/>
  <c r="CD47" s="1"/>
  <c r="CC55"/>
  <c r="CD55" s="1"/>
  <c r="CC60"/>
  <c r="CD60" s="1"/>
  <c r="CC65"/>
  <c r="CD65" s="1"/>
  <c r="CC69"/>
  <c r="CD69" s="1"/>
  <c r="CC71"/>
  <c r="CD71" s="1"/>
  <c r="CC73"/>
  <c r="CD73" s="1"/>
  <c r="CC76"/>
  <c r="CD76" s="1"/>
  <c r="CC80"/>
  <c r="CD80" s="1"/>
  <c r="CC82"/>
  <c r="CD82" s="1"/>
  <c r="CC85"/>
  <c r="CD85" s="1"/>
  <c r="CC89"/>
  <c r="CC91"/>
  <c r="CD91" s="1"/>
  <c r="CC93"/>
  <c r="CD93" s="1"/>
  <c r="CC97"/>
  <c r="CD97" s="1"/>
  <c r="CC101"/>
  <c r="CD101" s="1"/>
  <c r="CC108"/>
  <c r="CD108" s="1"/>
  <c r="CC112"/>
  <c r="CD112" s="1"/>
  <c r="CC114"/>
  <c r="CD114" s="1"/>
  <c r="CC119"/>
  <c r="CD119" s="1"/>
  <c r="CC121"/>
  <c r="CD121" s="1"/>
  <c r="CC123"/>
  <c r="CD123" s="1"/>
  <c r="CC126"/>
  <c r="CD126" s="1"/>
  <c r="CC129"/>
  <c r="CD129" s="1"/>
  <c r="CC133"/>
  <c r="CD133" s="1"/>
  <c r="CC135"/>
  <c r="CD135" s="1"/>
  <c r="CC138"/>
  <c r="CD138" s="1"/>
  <c r="CC139"/>
  <c r="CD139" s="1"/>
  <c r="CC141"/>
  <c r="CD141" s="1"/>
  <c r="CC148"/>
  <c r="CD148" s="1"/>
  <c r="CC155"/>
  <c r="CD155" s="1"/>
  <c r="CC159"/>
  <c r="CD159" s="1"/>
  <c r="CC161"/>
  <c r="CD161" s="1"/>
  <c r="CC163"/>
  <c r="CD163" s="1"/>
  <c r="CC166"/>
  <c r="CD166" s="1"/>
  <c r="CC173"/>
  <c r="CD173" s="1"/>
  <c r="CC176"/>
  <c r="CD176" s="1"/>
  <c r="CC178"/>
  <c r="CD178" s="1"/>
  <c r="CC180"/>
  <c r="CD180" s="1"/>
  <c r="CC182"/>
  <c r="CD182" s="1"/>
  <c r="CC187"/>
  <c r="CD187" s="1"/>
  <c r="CC191"/>
  <c r="CD191" s="1"/>
  <c r="CC196"/>
  <c r="CD196" s="1"/>
  <c r="CC199"/>
  <c r="CD199" s="1"/>
  <c r="CC203"/>
  <c r="CD203" s="1"/>
  <c r="CC210"/>
  <c r="CD210" s="1"/>
  <c r="CC212"/>
  <c r="CC214"/>
  <c r="CD214" s="1"/>
  <c r="CC216"/>
  <c r="CD216" s="1"/>
  <c r="CC218"/>
  <c r="CD218" s="1"/>
  <c r="CC222"/>
  <c r="CC228"/>
  <c r="CC232"/>
  <c r="CD232" s="1"/>
  <c r="CC234"/>
  <c r="CD234" s="1"/>
  <c r="CC236"/>
  <c r="CC239"/>
  <c r="CD239" s="1"/>
  <c r="CC243"/>
  <c r="CD243" s="1"/>
  <c r="CC246"/>
  <c r="CD246" s="1"/>
  <c r="CC248"/>
  <c r="CD248" s="1"/>
  <c r="CC250"/>
  <c r="CC252"/>
  <c r="CD252" s="1"/>
  <c r="BW270"/>
  <c r="BY270"/>
  <c r="CA270"/>
  <c r="CC11"/>
  <c r="CC31"/>
  <c r="CD31" s="1"/>
  <c r="CC33"/>
  <c r="CD33" s="1"/>
  <c r="CC35"/>
  <c r="CD35" s="1"/>
  <c r="BX89"/>
  <c r="BX273" s="1"/>
  <c r="BZ89"/>
  <c r="BZ273" s="1"/>
  <c r="CB89"/>
  <c r="CB273" s="1"/>
  <c r="BE330"/>
  <c r="BE331" s="1"/>
  <c r="BG330"/>
  <c r="BG331" s="1"/>
  <c r="BI330"/>
  <c r="BI331" s="1"/>
  <c r="BK330"/>
  <c r="BK331" s="1"/>
  <c r="BM330"/>
  <c r="BM331" s="1"/>
  <c r="BO330"/>
  <c r="BO331" s="1"/>
  <c r="BF352"/>
  <c r="BH352"/>
  <c r="BJ352"/>
  <c r="BJ355" s="1"/>
  <c r="BJ356" s="1"/>
  <c r="BL352"/>
  <c r="BL355" s="1"/>
  <c r="BL356" s="1"/>
  <c r="BN352"/>
  <c r="BN355" s="1"/>
  <c r="BN356" s="1"/>
  <c r="BP352"/>
  <c r="BP355" s="1"/>
  <c r="BP356" s="1"/>
  <c r="CC209" i="36"/>
  <c r="CD209" s="1"/>
  <c r="AR262"/>
  <c r="CC42"/>
  <c r="CD42" s="1"/>
  <c r="BX209"/>
  <c r="CC210"/>
  <c r="CD210" s="1"/>
  <c r="CC211"/>
  <c r="CD211" s="1"/>
  <c r="CC227"/>
  <c r="CD227" s="1"/>
  <c r="CC233"/>
  <c r="CD233" s="1"/>
  <c r="CC152"/>
  <c r="CD152" s="1"/>
  <c r="CC140"/>
  <c r="CD140" s="1"/>
  <c r="CC12"/>
  <c r="CD12" s="1"/>
  <c r="CC25"/>
  <c r="CD25" s="1"/>
  <c r="BX42"/>
  <c r="CC49"/>
  <c r="CD49" s="1"/>
  <c r="CC54"/>
  <c r="CD54" s="1"/>
  <c r="CC56"/>
  <c r="CD56" s="1"/>
  <c r="CC59"/>
  <c r="CD59" s="1"/>
  <c r="CC66"/>
  <c r="CD66" s="1"/>
  <c r="CC117"/>
  <c r="CD117" s="1"/>
  <c r="CC120"/>
  <c r="CD120" s="1"/>
  <c r="BX136"/>
  <c r="CC138"/>
  <c r="CD138" s="1"/>
  <c r="BX140"/>
  <c r="CC141"/>
  <c r="CD141" s="1"/>
  <c r="CC142"/>
  <c r="CD142" s="1"/>
  <c r="BX152"/>
  <c r="CC155"/>
  <c r="CD155" s="1"/>
  <c r="CC161"/>
  <c r="CD161" s="1"/>
  <c r="CC162"/>
  <c r="CD162" s="1"/>
  <c r="CC164"/>
  <c r="CD164" s="1"/>
  <c r="CC181"/>
  <c r="CD181" s="1"/>
  <c r="CC249"/>
  <c r="CD249" s="1"/>
  <c r="BF300"/>
  <c r="BF301" s="1"/>
  <c r="BH300"/>
  <c r="BH301" s="1"/>
  <c r="BE310"/>
  <c r="BE311" s="1"/>
  <c r="BG310"/>
  <c r="BG311" s="1"/>
  <c r="BI310"/>
  <c r="BI311" s="1"/>
  <c r="BU310"/>
  <c r="BU311" s="1"/>
  <c r="BF315"/>
  <c r="BF316" s="1"/>
  <c r="BH315"/>
  <c r="BH316" s="1"/>
  <c r="BE320"/>
  <c r="BE321" s="1"/>
  <c r="BG320"/>
  <c r="BG321" s="1"/>
  <c r="BI320"/>
  <c r="BI321" s="1"/>
  <c r="BU320"/>
  <c r="BU321" s="1"/>
  <c r="BE350"/>
  <c r="BE351" s="1"/>
  <c r="O255"/>
  <c r="CC16"/>
  <c r="CD16" s="1"/>
  <c r="BX25"/>
  <c r="CC30"/>
  <c r="CD30" s="1"/>
  <c r="CC36"/>
  <c r="CD36" s="1"/>
  <c r="CC58"/>
  <c r="CD58" s="1"/>
  <c r="BX66"/>
  <c r="CC69"/>
  <c r="CD69" s="1"/>
  <c r="CC70"/>
  <c r="CD70" s="1"/>
  <c r="CC72"/>
  <c r="CD72" s="1"/>
  <c r="U257"/>
  <c r="BY273"/>
  <c r="CC91"/>
  <c r="CD91" s="1"/>
  <c r="CC92"/>
  <c r="CD92" s="1"/>
  <c r="BX106"/>
  <c r="CC108"/>
  <c r="CD108" s="1"/>
  <c r="CC110"/>
  <c r="CD110" s="1"/>
  <c r="CC113"/>
  <c r="CD113" s="1"/>
  <c r="CC126"/>
  <c r="CD126" s="1"/>
  <c r="CC128"/>
  <c r="CD128" s="1"/>
  <c r="CC132"/>
  <c r="CD132" s="1"/>
  <c r="CC176"/>
  <c r="CD176" s="1"/>
  <c r="CC177"/>
  <c r="CD177" s="1"/>
  <c r="CC191"/>
  <c r="CD191" s="1"/>
  <c r="CC195"/>
  <c r="CD195" s="1"/>
  <c r="CC196"/>
  <c r="CD196" s="1"/>
  <c r="CC197"/>
  <c r="CD197" s="1"/>
  <c r="CC200"/>
  <c r="CD200" s="1"/>
  <c r="BX233"/>
  <c r="CC234"/>
  <c r="CD234" s="1"/>
  <c r="CC235"/>
  <c r="CD235" s="1"/>
  <c r="BX249"/>
  <c r="CC250"/>
  <c r="BE300"/>
  <c r="BE301" s="1"/>
  <c r="BG300"/>
  <c r="BG301" s="1"/>
  <c r="BI300"/>
  <c r="BI301" s="1"/>
  <c r="AM255"/>
  <c r="M255"/>
  <c r="Q255"/>
  <c r="S255"/>
  <c r="V255"/>
  <c r="U256"/>
  <c r="BX12"/>
  <c r="CC14"/>
  <c r="CD14" s="1"/>
  <c r="CC23"/>
  <c r="CD23" s="1"/>
  <c r="BX36"/>
  <c r="CC40"/>
  <c r="CD40" s="1"/>
  <c r="CC52"/>
  <c r="CD52" s="1"/>
  <c r="BX56"/>
  <c r="BX58"/>
  <c r="BX59"/>
  <c r="CC60"/>
  <c r="CD60" s="1"/>
  <c r="CC63"/>
  <c r="CD63" s="1"/>
  <c r="BX72"/>
  <c r="CC73"/>
  <c r="CD73" s="1"/>
  <c r="CC75"/>
  <c r="CD75" s="1"/>
  <c r="BX84"/>
  <c r="CC85"/>
  <c r="CD85" s="1"/>
  <c r="CC86"/>
  <c r="CD86" s="1"/>
  <c r="CC97"/>
  <c r="CD97" s="1"/>
  <c r="CC98"/>
  <c r="CD98" s="1"/>
  <c r="BX113"/>
  <c r="CC114"/>
  <c r="CD114" s="1"/>
  <c r="CC115"/>
  <c r="CD115" s="1"/>
  <c r="BX120"/>
  <c r="CC121"/>
  <c r="CD121" s="1"/>
  <c r="CC122"/>
  <c r="CD122" s="1"/>
  <c r="U258"/>
  <c r="BX132"/>
  <c r="CC133"/>
  <c r="CD133" s="1"/>
  <c r="CC134"/>
  <c r="CD134" s="1"/>
  <c r="CC145"/>
  <c r="CD145" s="1"/>
  <c r="BX164"/>
  <c r="CC166"/>
  <c r="CD166" s="1"/>
  <c r="CC167"/>
  <c r="CD167" s="1"/>
  <c r="CC178"/>
  <c r="CD178" s="1"/>
  <c r="BX181"/>
  <c r="CC182"/>
  <c r="CD182" s="1"/>
  <c r="CC186"/>
  <c r="CD186" s="1"/>
  <c r="CC187"/>
  <c r="CD187" s="1"/>
  <c r="CC189"/>
  <c r="CD189" s="1"/>
  <c r="BX200"/>
  <c r="CC203"/>
  <c r="CD203" s="1"/>
  <c r="CC207"/>
  <c r="CD207" s="1"/>
  <c r="CC214"/>
  <c r="CD214" s="1"/>
  <c r="CC218"/>
  <c r="CD218" s="1"/>
  <c r="BX227"/>
  <c r="CC228"/>
  <c r="CC231"/>
  <c r="CD231" s="1"/>
  <c r="CC239"/>
  <c r="CD239" s="1"/>
  <c r="CC246"/>
  <c r="CD246" s="1"/>
  <c r="CC247"/>
  <c r="CD247" s="1"/>
  <c r="W255"/>
  <c r="Y255"/>
  <c r="AA255"/>
  <c r="AC255"/>
  <c r="AE255"/>
  <c r="AG255"/>
  <c r="AI255"/>
  <c r="AT255"/>
  <c r="AZ255"/>
  <c r="BD255"/>
  <c r="U259"/>
  <c r="BE325"/>
  <c r="BE326" s="1"/>
  <c r="BG325"/>
  <c r="BG326" s="1"/>
  <c r="BI325"/>
  <c r="BI326" s="1"/>
  <c r="BU325"/>
  <c r="BU326" s="1"/>
  <c r="CC252"/>
  <c r="CD252" s="1"/>
  <c r="CC180"/>
  <c r="CD180" s="1"/>
  <c r="BX186"/>
  <c r="BX195"/>
  <c r="BX211"/>
  <c r="CC212"/>
  <c r="CC216"/>
  <c r="CD216" s="1"/>
  <c r="CC222"/>
  <c r="BX231"/>
  <c r="CC232"/>
  <c r="CD232" s="1"/>
  <c r="BX235"/>
  <c r="CC236"/>
  <c r="CC243"/>
  <c r="CD243" s="1"/>
  <c r="BX247"/>
  <c r="CC248"/>
  <c r="CD248" s="1"/>
  <c r="U6"/>
  <c r="BX14"/>
  <c r="BX16"/>
  <c r="BX23"/>
  <c r="BX30"/>
  <c r="BX40"/>
  <c r="BX49"/>
  <c r="BX52"/>
  <c r="BX54"/>
  <c r="CC55"/>
  <c r="CD55" s="1"/>
  <c r="BX63"/>
  <c r="CC65"/>
  <c r="CD65" s="1"/>
  <c r="BX70"/>
  <c r="CC71"/>
  <c r="CD71" s="1"/>
  <c r="BX75"/>
  <c r="CC76"/>
  <c r="CD76" s="1"/>
  <c r="BX81"/>
  <c r="CC82"/>
  <c r="CD82" s="1"/>
  <c r="BX86"/>
  <c r="CC89"/>
  <c r="CA273"/>
  <c r="BX92"/>
  <c r="CC93"/>
  <c r="CD93" s="1"/>
  <c r="BX98"/>
  <c r="CC101"/>
  <c r="CD101" s="1"/>
  <c r="BX110"/>
  <c r="CC112"/>
  <c r="CD112" s="1"/>
  <c r="BX115"/>
  <c r="BX117"/>
  <c r="CC119"/>
  <c r="CD119" s="1"/>
  <c r="BX122"/>
  <c r="CC123"/>
  <c r="CD123" s="1"/>
  <c r="BX128"/>
  <c r="CC129"/>
  <c r="CD129" s="1"/>
  <c r="BX134"/>
  <c r="CC135"/>
  <c r="CD135" s="1"/>
  <c r="CC139"/>
  <c r="CD139" s="1"/>
  <c r="BX142"/>
  <c r="BX145"/>
  <c r="CC148"/>
  <c r="CD148" s="1"/>
  <c r="CC159"/>
  <c r="CD159" s="1"/>
  <c r="BX162"/>
  <c r="CC163"/>
  <c r="CD163" s="1"/>
  <c r="BX167"/>
  <c r="CC173"/>
  <c r="CD173" s="1"/>
  <c r="BX177"/>
  <c r="BX189"/>
  <c r="BX197"/>
  <c r="CC199"/>
  <c r="CD199" s="1"/>
  <c r="BX207"/>
  <c r="BF325"/>
  <c r="BF326" s="1"/>
  <c r="BH325"/>
  <c r="BH326" s="1"/>
  <c r="BY270"/>
  <c r="BZ11"/>
  <c r="CC47"/>
  <c r="CD47" s="1"/>
  <c r="BX47"/>
  <c r="CD222"/>
  <c r="CD212"/>
  <c r="CA280"/>
  <c r="CB280" s="1"/>
  <c r="BY280"/>
  <c r="BZ280" s="1"/>
  <c r="BW280"/>
  <c r="CA290"/>
  <c r="CB290" s="1"/>
  <c r="BY290"/>
  <c r="BZ290" s="1"/>
  <c r="BW290"/>
  <c r="CA300"/>
  <c r="CB300" s="1"/>
  <c r="CC11"/>
  <c r="CC24"/>
  <c r="CD24" s="1"/>
  <c r="CC31"/>
  <c r="CD31" s="1"/>
  <c r="CC33"/>
  <c r="CD33" s="1"/>
  <c r="CC35"/>
  <c r="CD35" s="1"/>
  <c r="CC41"/>
  <c r="CD41" s="1"/>
  <c r="BW270"/>
  <c r="BX11"/>
  <c r="CA270"/>
  <c r="CB11"/>
  <c r="CC273"/>
  <c r="CD89"/>
  <c r="CD236"/>
  <c r="CD228"/>
  <c r="CA285"/>
  <c r="CB285" s="1"/>
  <c r="BY285"/>
  <c r="BZ285" s="1"/>
  <c r="BW285"/>
  <c r="CA295"/>
  <c r="CB295" s="1"/>
  <c r="BW295"/>
  <c r="CC13"/>
  <c r="CD13" s="1"/>
  <c r="CC27"/>
  <c r="CD27" s="1"/>
  <c r="CC39"/>
  <c r="CD39" s="1"/>
  <c r="CC43"/>
  <c r="CD43" s="1"/>
  <c r="CC45"/>
  <c r="CD45" s="1"/>
  <c r="CA335"/>
  <c r="CB335" s="1"/>
  <c r="BY335"/>
  <c r="BZ335" s="1"/>
  <c r="BW335"/>
  <c r="CA345"/>
  <c r="CB345" s="1"/>
  <c r="BY345"/>
  <c r="BZ345" s="1"/>
  <c r="BW345"/>
  <c r="BX55"/>
  <c r="BX60"/>
  <c r="BX65"/>
  <c r="BX69"/>
  <c r="BX71"/>
  <c r="BX73"/>
  <c r="BX76"/>
  <c r="BX80"/>
  <c r="BX82"/>
  <c r="BX85"/>
  <c r="BX89"/>
  <c r="BZ89"/>
  <c r="BZ273" s="1"/>
  <c r="CB89"/>
  <c r="CB273" s="1"/>
  <c r="BX91"/>
  <c r="BX93"/>
  <c r="BX97"/>
  <c r="BX101"/>
  <c r="BX108"/>
  <c r="BX112"/>
  <c r="BX114"/>
  <c r="BX119"/>
  <c r="BX121"/>
  <c r="BX123"/>
  <c r="BX126"/>
  <c r="BX129"/>
  <c r="BX133"/>
  <c r="BX135"/>
  <c r="BX138"/>
  <c r="BX139"/>
  <c r="BX141"/>
  <c r="BX148"/>
  <c r="BX155"/>
  <c r="BX159"/>
  <c r="BX161"/>
  <c r="BX163"/>
  <c r="BX166"/>
  <c r="BX173"/>
  <c r="BX176"/>
  <c r="BX178"/>
  <c r="BX180"/>
  <c r="BX182"/>
  <c r="BX187"/>
  <c r="BX191"/>
  <c r="BX196"/>
  <c r="BX199"/>
  <c r="BX203"/>
  <c r="BX210"/>
  <c r="BX212"/>
  <c r="BX214"/>
  <c r="BX216"/>
  <c r="BX218"/>
  <c r="BX222"/>
  <c r="BX228"/>
  <c r="BX232"/>
  <c r="BX234"/>
  <c r="BX236"/>
  <c r="BX239"/>
  <c r="BX243"/>
  <c r="BX246"/>
  <c r="BX248"/>
  <c r="BX250"/>
  <c r="BX252"/>
  <c r="BW273"/>
  <c r="BY310"/>
  <c r="BZ310" s="1"/>
  <c r="CA315"/>
  <c r="CB315" s="1"/>
  <c r="BW315"/>
  <c r="BY320"/>
  <c r="BZ320" s="1"/>
  <c r="CA325"/>
  <c r="CB325" s="1"/>
  <c r="BW325"/>
  <c r="CA340"/>
  <c r="CB340" s="1"/>
  <c r="BY340"/>
  <c r="BZ340" s="1"/>
  <c r="BW340"/>
  <c r="CA350"/>
  <c r="CB350" s="1"/>
  <c r="BW350"/>
  <c r="BF330"/>
  <c r="BF331" s="1"/>
  <c r="BH330"/>
  <c r="BH331" s="1"/>
  <c r="BJ330"/>
  <c r="BJ331" s="1"/>
  <c r="BL330"/>
  <c r="BL331" s="1"/>
  <c r="BN330"/>
  <c r="BN331" s="1"/>
  <c r="BP330"/>
  <c r="BP331" s="1"/>
  <c r="BE352"/>
  <c r="BE355" s="1"/>
  <c r="BE356" s="1"/>
  <c r="BG352"/>
  <c r="BG355" s="1"/>
  <c r="BG356" s="1"/>
  <c r="BI352"/>
  <c r="BI355" s="1"/>
  <c r="BI356" s="1"/>
  <c r="BK352"/>
  <c r="BK355" s="1"/>
  <c r="BK356" s="1"/>
  <c r="BM352"/>
  <c r="BM355" s="1"/>
  <c r="BM356" s="1"/>
  <c r="BO352"/>
  <c r="BO355" s="1"/>
  <c r="BO356" s="1"/>
  <c r="CB296" i="41" l="1"/>
  <c r="CC296" s="1"/>
  <c r="BY325" i="36"/>
  <c r="BZ325" s="1"/>
  <c r="CA320"/>
  <c r="CB320" s="1"/>
  <c r="BY315"/>
  <c r="BZ315" s="1"/>
  <c r="CA310"/>
  <c r="CB310" s="1"/>
  <c r="BY350"/>
  <c r="BZ350" s="1"/>
  <c r="BW320"/>
  <c r="BX320" s="1"/>
  <c r="BW310"/>
  <c r="CJ282" i="44"/>
  <c r="CK282" s="1"/>
  <c r="CJ347"/>
  <c r="CK347" s="1"/>
  <c r="CJ332" i="45"/>
  <c r="CK332" s="1"/>
  <c r="CE332"/>
  <c r="CK272"/>
  <c r="CJ297" i="44"/>
  <c r="CK297" s="1"/>
  <c r="CJ287"/>
  <c r="CK287" s="1"/>
  <c r="CJ342"/>
  <c r="CK342" s="1"/>
  <c r="CE287"/>
  <c r="CE297"/>
  <c r="CJ302"/>
  <c r="CK302" s="1"/>
  <c r="CJ337"/>
  <c r="CK337" s="1"/>
  <c r="CJ317"/>
  <c r="CK317" s="1"/>
  <c r="CJ292"/>
  <c r="CK292" s="1"/>
  <c r="CJ312"/>
  <c r="CK312" s="1"/>
  <c r="CJ322"/>
  <c r="CK322" s="1"/>
  <c r="CJ327"/>
  <c r="CK327" s="1"/>
  <c r="CJ357"/>
  <c r="CK357" s="1"/>
  <c r="CE357"/>
  <c r="CE332"/>
  <c r="CJ332"/>
  <c r="CK332" s="1"/>
  <c r="CF352" i="43"/>
  <c r="CG352" s="1"/>
  <c r="CA322"/>
  <c r="CF312"/>
  <c r="CG312" s="1"/>
  <c r="CF317"/>
  <c r="CG317" s="1"/>
  <c r="CA312"/>
  <c r="CF327"/>
  <c r="CG327" s="1"/>
  <c r="CF357"/>
  <c r="CG357" s="1"/>
  <c r="CA357"/>
  <c r="CA332"/>
  <c r="CF332"/>
  <c r="CG332" s="1"/>
  <c r="CA332" i="42"/>
  <c r="CF332"/>
  <c r="CG332" s="1"/>
  <c r="CF357"/>
  <c r="CG357" s="1"/>
  <c r="CA357"/>
  <c r="CG272"/>
  <c r="BZ321" i="41"/>
  <c r="CB311"/>
  <c r="CC311" s="1"/>
  <c r="BZ296"/>
  <c r="CF296" s="1"/>
  <c r="CG296" s="1"/>
  <c r="CD351"/>
  <c r="CE351" s="1"/>
  <c r="CB326"/>
  <c r="CC326" s="1"/>
  <c r="CB316"/>
  <c r="CC316" s="1"/>
  <c r="CD321"/>
  <c r="CE321" s="1"/>
  <c r="BZ351"/>
  <c r="CF351" s="1"/>
  <c r="CG351" s="1"/>
  <c r="BZ291"/>
  <c r="CA291" s="1"/>
  <c r="CD326"/>
  <c r="CE326" s="1"/>
  <c r="CD316"/>
  <c r="CE316" s="1"/>
  <c r="CB321"/>
  <c r="CC321" s="1"/>
  <c r="CD311"/>
  <c r="CE311" s="1"/>
  <c r="BZ316"/>
  <c r="CA316" s="1"/>
  <c r="BZ326"/>
  <c r="CA326" s="1"/>
  <c r="BZ311"/>
  <c r="CA311" s="1"/>
  <c r="U256"/>
  <c r="CD356"/>
  <c r="CE356" s="1"/>
  <c r="CG237"/>
  <c r="CG229"/>
  <c r="CF274"/>
  <c r="CG90"/>
  <c r="CG274" s="1"/>
  <c r="CG12"/>
  <c r="CF271"/>
  <c r="CA346"/>
  <c r="CF346"/>
  <c r="CG346" s="1"/>
  <c r="CA336"/>
  <c r="CF336"/>
  <c r="CG336" s="1"/>
  <c r="CA296"/>
  <c r="CF281"/>
  <c r="CG281" s="1"/>
  <c r="CA281"/>
  <c r="CB356"/>
  <c r="CC356" s="1"/>
  <c r="CE271"/>
  <c r="CC271"/>
  <c r="CD331"/>
  <c r="CE331" s="1"/>
  <c r="CB331"/>
  <c r="CC331" s="1"/>
  <c r="BZ331"/>
  <c r="CG223"/>
  <c r="CG213"/>
  <c r="CA341"/>
  <c r="CF341"/>
  <c r="CG341" s="1"/>
  <c r="CA321"/>
  <c r="CA301"/>
  <c r="CF301"/>
  <c r="CG301" s="1"/>
  <c r="CF286"/>
  <c r="CG286" s="1"/>
  <c r="CA286"/>
  <c r="BZ356"/>
  <c r="CA271"/>
  <c r="BW315" i="40"/>
  <c r="BX315" s="1"/>
  <c r="BF355"/>
  <c r="BF356" s="1"/>
  <c r="CA315"/>
  <c r="CB315" s="1"/>
  <c r="BY315"/>
  <c r="BZ315" s="1"/>
  <c r="CA310"/>
  <c r="CB310" s="1"/>
  <c r="BY350"/>
  <c r="BZ350" s="1"/>
  <c r="BH355"/>
  <c r="BH356" s="1"/>
  <c r="CA320"/>
  <c r="CB320" s="1"/>
  <c r="BY310"/>
  <c r="BZ310" s="1"/>
  <c r="BW325"/>
  <c r="BX325" s="1"/>
  <c r="CA350"/>
  <c r="CB350" s="1"/>
  <c r="BW350"/>
  <c r="BY320"/>
  <c r="BZ320" s="1"/>
  <c r="CA325"/>
  <c r="CB325" s="1"/>
  <c r="BW310"/>
  <c r="CC310" s="1"/>
  <c r="CD310" s="1"/>
  <c r="BY325"/>
  <c r="BZ325" s="1"/>
  <c r="BW320"/>
  <c r="BX320" s="1"/>
  <c r="U255"/>
  <c r="CD11"/>
  <c r="CC270"/>
  <c r="CA330"/>
  <c r="CB330" s="1"/>
  <c r="BY330"/>
  <c r="BZ330" s="1"/>
  <c r="BW330"/>
  <c r="CD222"/>
  <c r="CD212"/>
  <c r="BX345"/>
  <c r="CC345"/>
  <c r="CD345" s="1"/>
  <c r="BX335"/>
  <c r="CC335"/>
  <c r="CD335" s="1"/>
  <c r="CC325"/>
  <c r="CD325" s="1"/>
  <c r="BX295"/>
  <c r="CC295"/>
  <c r="CD295" s="1"/>
  <c r="CC280"/>
  <c r="CD280" s="1"/>
  <c r="BX280"/>
  <c r="CB270"/>
  <c r="BZ270"/>
  <c r="CD236"/>
  <c r="CD228"/>
  <c r="CC273"/>
  <c r="CD89"/>
  <c r="CD273" s="1"/>
  <c r="BX350"/>
  <c r="BX340"/>
  <c r="CC340"/>
  <c r="CD340" s="1"/>
  <c r="BX300"/>
  <c r="CC300"/>
  <c r="CD300" s="1"/>
  <c r="BX290"/>
  <c r="CC290"/>
  <c r="CD290" s="1"/>
  <c r="CC285"/>
  <c r="CD285" s="1"/>
  <c r="BX285"/>
  <c r="BX270"/>
  <c r="BW300" i="36"/>
  <c r="BX300" s="1"/>
  <c r="BY300"/>
  <c r="BZ300" s="1"/>
  <c r="U255"/>
  <c r="BY330"/>
  <c r="BZ330" s="1"/>
  <c r="BW330"/>
  <c r="CD273"/>
  <c r="BX330"/>
  <c r="BX350"/>
  <c r="CC350"/>
  <c r="CD350" s="1"/>
  <c r="CC320"/>
  <c r="CD320" s="1"/>
  <c r="BX310"/>
  <c r="CC345"/>
  <c r="CD345" s="1"/>
  <c r="BX345"/>
  <c r="CC285"/>
  <c r="CD285" s="1"/>
  <c r="BX285"/>
  <c r="CC270"/>
  <c r="CD11"/>
  <c r="CD270" s="1"/>
  <c r="BX280"/>
  <c r="CC280"/>
  <c r="CD280" s="1"/>
  <c r="CA330"/>
  <c r="CB330" s="1"/>
  <c r="CA355"/>
  <c r="CB355" s="1"/>
  <c r="BY355"/>
  <c r="BZ355" s="1"/>
  <c r="BW355"/>
  <c r="BX340"/>
  <c r="CC340"/>
  <c r="CD340" s="1"/>
  <c r="BX325"/>
  <c r="CC325"/>
  <c r="CD325" s="1"/>
  <c r="BX315"/>
  <c r="CC315"/>
  <c r="CD315" s="1"/>
  <c r="CC335"/>
  <c r="CD335" s="1"/>
  <c r="BX335"/>
  <c r="CC295"/>
  <c r="CD295" s="1"/>
  <c r="BX295"/>
  <c r="BX290"/>
  <c r="CC290"/>
  <c r="CD290" s="1"/>
  <c r="BX273"/>
  <c r="CB270"/>
  <c r="BX270"/>
  <c r="BZ270"/>
  <c r="CC310" l="1"/>
  <c r="CD310" s="1"/>
  <c r="CF291" i="41"/>
  <c r="CG291" s="1"/>
  <c r="CF316"/>
  <c r="CG316" s="1"/>
  <c r="CA351"/>
  <c r="CF321"/>
  <c r="CG321" s="1"/>
  <c r="CF311"/>
  <c r="CG311" s="1"/>
  <c r="CF326"/>
  <c r="CG326" s="1"/>
  <c r="CF356"/>
  <c r="CG356" s="1"/>
  <c r="CA356"/>
  <c r="CG271"/>
  <c r="CA331"/>
  <c r="CF331"/>
  <c r="CG331" s="1"/>
  <c r="CC320" i="40"/>
  <c r="CD320" s="1"/>
  <c r="BX310"/>
  <c r="CC350"/>
  <c r="CD350" s="1"/>
  <c r="CA355"/>
  <c r="CB355" s="1"/>
  <c r="BY355"/>
  <c r="BZ355" s="1"/>
  <c r="BW355"/>
  <c r="CC315"/>
  <c r="CD315" s="1"/>
  <c r="BX355"/>
  <c r="BX330"/>
  <c r="CC330"/>
  <c r="CD330" s="1"/>
  <c r="CD270"/>
  <c r="CC300" i="36"/>
  <c r="CD300" s="1"/>
  <c r="BX355"/>
  <c r="CC355"/>
  <c r="CD355" s="1"/>
  <c r="CC330"/>
  <c r="CD330" s="1"/>
  <c r="CC355" i="40" l="1"/>
  <c r="CD355" s="1"/>
  <c r="BU342" i="33"/>
  <c r="BQ342"/>
  <c r="BI342"/>
  <c r="BH342"/>
  <c r="BG342"/>
  <c r="BF342"/>
  <c r="BE342"/>
  <c r="BU341"/>
  <c r="BQ341"/>
  <c r="BI341"/>
  <c r="BH341"/>
  <c r="BG341"/>
  <c r="BF341"/>
  <c r="BE341"/>
  <c r="BU340"/>
  <c r="BQ340"/>
  <c r="BI340"/>
  <c r="BH340"/>
  <c r="BG340"/>
  <c r="BF340"/>
  <c r="BE340"/>
  <c r="BU337"/>
  <c r="BQ337"/>
  <c r="BI337"/>
  <c r="BH337"/>
  <c r="BG337"/>
  <c r="BF337"/>
  <c r="BE337"/>
  <c r="BU336"/>
  <c r="BQ336"/>
  <c r="BI336"/>
  <c r="BH336"/>
  <c r="BG336"/>
  <c r="BF336"/>
  <c r="BE336"/>
  <c r="BU335"/>
  <c r="BQ335"/>
  <c r="BI335"/>
  <c r="BH335"/>
  <c r="BG335"/>
  <c r="BF335"/>
  <c r="BE335"/>
  <c r="BU332"/>
  <c r="BQ332"/>
  <c r="BI332"/>
  <c r="BH332"/>
  <c r="BG332"/>
  <c r="BF332"/>
  <c r="BE332"/>
  <c r="BU331"/>
  <c r="BQ331"/>
  <c r="BI331"/>
  <c r="BH331"/>
  <c r="BG331"/>
  <c r="BF331"/>
  <c r="BE331"/>
  <c r="BU330"/>
  <c r="BQ330"/>
  <c r="BI330"/>
  <c r="BH330"/>
  <c r="BG330"/>
  <c r="BF330"/>
  <c r="BE330"/>
  <c r="BU327"/>
  <c r="BQ327"/>
  <c r="BI327"/>
  <c r="BH327"/>
  <c r="BG327"/>
  <c r="BF327"/>
  <c r="BE327"/>
  <c r="BU326"/>
  <c r="BQ326"/>
  <c r="BI326"/>
  <c r="BH326"/>
  <c r="BG326"/>
  <c r="BF326"/>
  <c r="BE326"/>
  <c r="BU325"/>
  <c r="BU328" s="1"/>
  <c r="BU329" s="1"/>
  <c r="BQ325"/>
  <c r="BI325"/>
  <c r="BI328" s="1"/>
  <c r="BI329" s="1"/>
  <c r="BH325"/>
  <c r="BG325"/>
  <c r="BG328" s="1"/>
  <c r="BG329" s="1"/>
  <c r="BF325"/>
  <c r="BE325"/>
  <c r="BE328" s="1"/>
  <c r="BE329" s="1"/>
  <c r="BU322"/>
  <c r="BQ322"/>
  <c r="BQ347" s="1"/>
  <c r="BP322"/>
  <c r="BO322"/>
  <c r="BN322"/>
  <c r="BM322"/>
  <c r="BL322"/>
  <c r="BK322"/>
  <c r="BJ322"/>
  <c r="BI322"/>
  <c r="BI347" s="1"/>
  <c r="BH322"/>
  <c r="BH347" s="1"/>
  <c r="BG322"/>
  <c r="BG347" s="1"/>
  <c r="BF322"/>
  <c r="BF347" s="1"/>
  <c r="BE322"/>
  <c r="BE347" s="1"/>
  <c r="BU321"/>
  <c r="BU346" s="1"/>
  <c r="BQ321"/>
  <c r="BQ346" s="1"/>
  <c r="BP321"/>
  <c r="BO321"/>
  <c r="BN321"/>
  <c r="BM321"/>
  <c r="BL321"/>
  <c r="BK321"/>
  <c r="BJ321"/>
  <c r="BI321"/>
  <c r="BI346" s="1"/>
  <c r="BH321"/>
  <c r="BG321"/>
  <c r="BG346" s="1"/>
  <c r="BF321"/>
  <c r="BE321"/>
  <c r="BE346" s="1"/>
  <c r="BU320"/>
  <c r="BT320"/>
  <c r="BS320"/>
  <c r="BR320"/>
  <c r="BQ320"/>
  <c r="BP320"/>
  <c r="BP323" s="1"/>
  <c r="BP324" s="1"/>
  <c r="BO320"/>
  <c r="BN320"/>
  <c r="BN323" s="1"/>
  <c r="BN324" s="1"/>
  <c r="BM320"/>
  <c r="BL320"/>
  <c r="BL323" s="1"/>
  <c r="BL324" s="1"/>
  <c r="BK320"/>
  <c r="BJ320"/>
  <c r="BJ323" s="1"/>
  <c r="BJ324" s="1"/>
  <c r="BI320"/>
  <c r="BI345" s="1"/>
  <c r="BH320"/>
  <c r="BH345" s="1"/>
  <c r="BG320"/>
  <c r="BG345" s="1"/>
  <c r="BF320"/>
  <c r="BF345" s="1"/>
  <c r="BE320"/>
  <c r="BE345" s="1"/>
  <c r="BU317"/>
  <c r="BQ317"/>
  <c r="BI317"/>
  <c r="BH317"/>
  <c r="BG317"/>
  <c r="BF317"/>
  <c r="BE317"/>
  <c r="BU316"/>
  <c r="BQ316"/>
  <c r="BI316"/>
  <c r="BH316"/>
  <c r="BG316"/>
  <c r="BF316"/>
  <c r="BE316"/>
  <c r="BU315"/>
  <c r="BQ315"/>
  <c r="BI315"/>
  <c r="BH315"/>
  <c r="BG315"/>
  <c r="BF315"/>
  <c r="BE315"/>
  <c r="BU312"/>
  <c r="BQ312"/>
  <c r="BI312"/>
  <c r="BH312"/>
  <c r="BG312"/>
  <c r="BF312"/>
  <c r="BE312"/>
  <c r="BU311"/>
  <c r="BQ311"/>
  <c r="BI311"/>
  <c r="BH311"/>
  <c r="BG311"/>
  <c r="BF311"/>
  <c r="BE311"/>
  <c r="BU310"/>
  <c r="BQ310"/>
  <c r="BI310"/>
  <c r="BH310"/>
  <c r="BG310"/>
  <c r="BF310"/>
  <c r="BE310"/>
  <c r="BU307"/>
  <c r="BQ307"/>
  <c r="BI307"/>
  <c r="BH307"/>
  <c r="BG307"/>
  <c r="BF307"/>
  <c r="BE307"/>
  <c r="BU306"/>
  <c r="BQ306"/>
  <c r="BI306"/>
  <c r="BH306"/>
  <c r="BG306"/>
  <c r="BF306"/>
  <c r="BE306"/>
  <c r="BU305"/>
  <c r="BQ305"/>
  <c r="BI305"/>
  <c r="BH305"/>
  <c r="BG305"/>
  <c r="BF305"/>
  <c r="BE305"/>
  <c r="BU302"/>
  <c r="BQ302"/>
  <c r="BI302"/>
  <c r="BH302"/>
  <c r="BG302"/>
  <c r="BF302"/>
  <c r="BE302"/>
  <c r="BU301"/>
  <c r="BQ301"/>
  <c r="BI301"/>
  <c r="BH301"/>
  <c r="BG301"/>
  <c r="BF301"/>
  <c r="BE301"/>
  <c r="BU300"/>
  <c r="BQ300"/>
  <c r="BI300"/>
  <c r="BH300"/>
  <c r="BG300"/>
  <c r="BF300"/>
  <c r="BE300"/>
  <c r="BU297"/>
  <c r="BQ297"/>
  <c r="BI297"/>
  <c r="BH297"/>
  <c r="BG297"/>
  <c r="BF297"/>
  <c r="BE297"/>
  <c r="BU296"/>
  <c r="BQ296"/>
  <c r="BI296"/>
  <c r="BH296"/>
  <c r="BG296"/>
  <c r="BF296"/>
  <c r="BE296"/>
  <c r="BU295"/>
  <c r="BQ295"/>
  <c r="BI295"/>
  <c r="BH295"/>
  <c r="BG295"/>
  <c r="BF295"/>
  <c r="BE295"/>
  <c r="BU292"/>
  <c r="BQ292"/>
  <c r="BI292"/>
  <c r="BH292"/>
  <c r="BG292"/>
  <c r="BF292"/>
  <c r="BE292"/>
  <c r="BU291"/>
  <c r="BQ291"/>
  <c r="BI291"/>
  <c r="BH291"/>
  <c r="BG291"/>
  <c r="BF291"/>
  <c r="BE291"/>
  <c r="BU290"/>
  <c r="BQ290"/>
  <c r="BI290"/>
  <c r="BH290"/>
  <c r="BG290"/>
  <c r="BF290"/>
  <c r="BE290"/>
  <c r="BU287"/>
  <c r="BQ287"/>
  <c r="BP287"/>
  <c r="BO287"/>
  <c r="BN287"/>
  <c r="BM287"/>
  <c r="BL287"/>
  <c r="BK287"/>
  <c r="BJ287"/>
  <c r="BI287"/>
  <c r="BH287"/>
  <c r="BG287"/>
  <c r="BF287"/>
  <c r="BE287"/>
  <c r="BU286"/>
  <c r="BQ286"/>
  <c r="BP286"/>
  <c r="BO286"/>
  <c r="BN286"/>
  <c r="BM286"/>
  <c r="BL286"/>
  <c r="BK286"/>
  <c r="BJ286"/>
  <c r="BI286"/>
  <c r="BH286"/>
  <c r="BG286"/>
  <c r="BF286"/>
  <c r="BE286"/>
  <c r="BU285"/>
  <c r="BU288" s="1"/>
  <c r="BU289" s="1"/>
  <c r="BQ285"/>
  <c r="BQ288" s="1"/>
  <c r="BQ289" s="1"/>
  <c r="BP285"/>
  <c r="BP288" s="1"/>
  <c r="BP289" s="1"/>
  <c r="BO285"/>
  <c r="BO288" s="1"/>
  <c r="BO289" s="1"/>
  <c r="BN285"/>
  <c r="BN288" s="1"/>
  <c r="BN289" s="1"/>
  <c r="BM285"/>
  <c r="BM288" s="1"/>
  <c r="BM289" s="1"/>
  <c r="BL285"/>
  <c r="BL288" s="1"/>
  <c r="BL289" s="1"/>
  <c r="BK285"/>
  <c r="BK288" s="1"/>
  <c r="BK289" s="1"/>
  <c r="BJ285"/>
  <c r="BJ288" s="1"/>
  <c r="BJ289" s="1"/>
  <c r="BI285"/>
  <c r="BI288" s="1"/>
  <c r="BI289" s="1"/>
  <c r="BH285"/>
  <c r="BH288" s="1"/>
  <c r="BH289" s="1"/>
  <c r="BG285"/>
  <c r="BG288" s="1"/>
  <c r="BG289" s="1"/>
  <c r="BF285"/>
  <c r="BF288" s="1"/>
  <c r="BF289" s="1"/>
  <c r="BE285"/>
  <c r="BE288" s="1"/>
  <c r="BE289" s="1"/>
  <c r="BU282"/>
  <c r="BQ282"/>
  <c r="BP282"/>
  <c r="BO282"/>
  <c r="BN282"/>
  <c r="BM282"/>
  <c r="BL282"/>
  <c r="BK282"/>
  <c r="BJ282"/>
  <c r="BI282"/>
  <c r="BH282"/>
  <c r="BG282"/>
  <c r="BF282"/>
  <c r="BE282"/>
  <c r="BU281"/>
  <c r="BQ281"/>
  <c r="BP281"/>
  <c r="BO281"/>
  <c r="BN281"/>
  <c r="BM281"/>
  <c r="BL281"/>
  <c r="BK281"/>
  <c r="BJ281"/>
  <c r="BI281"/>
  <c r="BH281"/>
  <c r="BG281"/>
  <c r="BF281"/>
  <c r="BE281"/>
  <c r="BU280"/>
  <c r="BU283" s="1"/>
  <c r="BU284" s="1"/>
  <c r="BQ280"/>
  <c r="BQ283" s="1"/>
  <c r="BQ284" s="1"/>
  <c r="BP280"/>
  <c r="BP283" s="1"/>
  <c r="BP284" s="1"/>
  <c r="BO280"/>
  <c r="BO283" s="1"/>
  <c r="BO284" s="1"/>
  <c r="BN280"/>
  <c r="BN283" s="1"/>
  <c r="BN284" s="1"/>
  <c r="BM280"/>
  <c r="BM283" s="1"/>
  <c r="BM284" s="1"/>
  <c r="BL280"/>
  <c r="BL283" s="1"/>
  <c r="BL284" s="1"/>
  <c r="BK280"/>
  <c r="BK283" s="1"/>
  <c r="BK284" s="1"/>
  <c r="BJ280"/>
  <c r="BJ283" s="1"/>
  <c r="BJ284" s="1"/>
  <c r="BI280"/>
  <c r="BI283" s="1"/>
  <c r="BI284" s="1"/>
  <c r="BH280"/>
  <c r="BH283" s="1"/>
  <c r="BH284" s="1"/>
  <c r="BG280"/>
  <c r="BG283" s="1"/>
  <c r="BG284" s="1"/>
  <c r="BF280"/>
  <c r="BF283" s="1"/>
  <c r="BF284" s="1"/>
  <c r="BE280"/>
  <c r="BE283" s="1"/>
  <c r="BE284" s="1"/>
  <c r="BU277"/>
  <c r="BQ277"/>
  <c r="BP277"/>
  <c r="BO277"/>
  <c r="BN277"/>
  <c r="BM277"/>
  <c r="BL277"/>
  <c r="BK277"/>
  <c r="BJ277"/>
  <c r="BI277"/>
  <c r="BH277"/>
  <c r="BG277"/>
  <c r="BF277"/>
  <c r="BE277"/>
  <c r="BU276"/>
  <c r="BQ276"/>
  <c r="BP276"/>
  <c r="BO276"/>
  <c r="BN276"/>
  <c r="BM276"/>
  <c r="BL276"/>
  <c r="BK276"/>
  <c r="BJ276"/>
  <c r="BI276"/>
  <c r="BH276"/>
  <c r="BG276"/>
  <c r="BF276"/>
  <c r="BE276"/>
  <c r="BU275"/>
  <c r="BU278" s="1"/>
  <c r="BU279" s="1"/>
  <c r="BQ275"/>
  <c r="BQ278" s="1"/>
  <c r="BQ279" s="1"/>
  <c r="BP275"/>
  <c r="BP278" s="1"/>
  <c r="BP279" s="1"/>
  <c r="BO275"/>
  <c r="BO278" s="1"/>
  <c r="BO279" s="1"/>
  <c r="BN275"/>
  <c r="BN278" s="1"/>
  <c r="BN279" s="1"/>
  <c r="BM275"/>
  <c r="BM278" s="1"/>
  <c r="BM279" s="1"/>
  <c r="BL275"/>
  <c r="BL278" s="1"/>
  <c r="BL279" s="1"/>
  <c r="BK275"/>
  <c r="BK278" s="1"/>
  <c r="BK279" s="1"/>
  <c r="BJ275"/>
  <c r="BJ278" s="1"/>
  <c r="BJ279" s="1"/>
  <c r="BI275"/>
  <c r="BI278" s="1"/>
  <c r="BI279" s="1"/>
  <c r="BH275"/>
  <c r="BH278" s="1"/>
  <c r="BH279" s="1"/>
  <c r="BG275"/>
  <c r="BG278" s="1"/>
  <c r="BG279" s="1"/>
  <c r="BF275"/>
  <c r="BF278" s="1"/>
  <c r="BF279" s="1"/>
  <c r="BE275"/>
  <c r="BE278" s="1"/>
  <c r="BE279" s="1"/>
  <c r="BU272"/>
  <c r="BQ272"/>
  <c r="BP272"/>
  <c r="BO272"/>
  <c r="BN272"/>
  <c r="BM272"/>
  <c r="BL272"/>
  <c r="BK272"/>
  <c r="BJ272"/>
  <c r="BI272"/>
  <c r="BH272"/>
  <c r="BG272"/>
  <c r="BF272"/>
  <c r="BE272"/>
  <c r="BU271"/>
  <c r="BQ271"/>
  <c r="BP271"/>
  <c r="BO271"/>
  <c r="BN271"/>
  <c r="BM271"/>
  <c r="BL271"/>
  <c r="BK271"/>
  <c r="BJ271"/>
  <c r="BI271"/>
  <c r="BH271"/>
  <c r="BG271"/>
  <c r="BF271"/>
  <c r="BE271"/>
  <c r="BU270"/>
  <c r="BU273" s="1"/>
  <c r="BU274" s="1"/>
  <c r="BQ270"/>
  <c r="BQ273" s="1"/>
  <c r="BQ274" s="1"/>
  <c r="BP270"/>
  <c r="BP273" s="1"/>
  <c r="BP274" s="1"/>
  <c r="BO270"/>
  <c r="BO273" s="1"/>
  <c r="BO274" s="1"/>
  <c r="BN270"/>
  <c r="BN273" s="1"/>
  <c r="BN274" s="1"/>
  <c r="BM270"/>
  <c r="BM273" s="1"/>
  <c r="BM274" s="1"/>
  <c r="BL270"/>
  <c r="BL273" s="1"/>
  <c r="BL274" s="1"/>
  <c r="BK270"/>
  <c r="BK273" s="1"/>
  <c r="BK274" s="1"/>
  <c r="BJ270"/>
  <c r="BJ273" s="1"/>
  <c r="BJ274" s="1"/>
  <c r="BI270"/>
  <c r="BI273" s="1"/>
  <c r="BI274" s="1"/>
  <c r="BH270"/>
  <c r="BH273" s="1"/>
  <c r="BH274" s="1"/>
  <c r="BG270"/>
  <c r="BG273" s="1"/>
  <c r="BG274" s="1"/>
  <c r="BF270"/>
  <c r="BF273" s="1"/>
  <c r="BF274" s="1"/>
  <c r="BE270"/>
  <c r="BE273" s="1"/>
  <c r="BE274" s="1"/>
  <c r="BD268"/>
  <c r="BB268"/>
  <c r="AZ268"/>
  <c r="AW268"/>
  <c r="AV268"/>
  <c r="AU268"/>
  <c r="AT268"/>
  <c r="AS268"/>
  <c r="AR268"/>
  <c r="AQ268"/>
  <c r="AP268"/>
  <c r="AL268"/>
  <c r="AK268"/>
  <c r="AJ268"/>
  <c r="AI268"/>
  <c r="AH268"/>
  <c r="AG268"/>
  <c r="AF268"/>
  <c r="AE268"/>
  <c r="AD268"/>
  <c r="AC268"/>
  <c r="AB268"/>
  <c r="AA268"/>
  <c r="Z268"/>
  <c r="Y268"/>
  <c r="X268"/>
  <c r="W268"/>
  <c r="V268"/>
  <c r="BD267"/>
  <c r="BB267"/>
  <c r="AZ267"/>
  <c r="AW267"/>
  <c r="AT267"/>
  <c r="AP267"/>
  <c r="AI267"/>
  <c r="AH267"/>
  <c r="AG267"/>
  <c r="AF267"/>
  <c r="AE267"/>
  <c r="AD267"/>
  <c r="AC267"/>
  <c r="AB267"/>
  <c r="AA267"/>
  <c r="Z267"/>
  <c r="Y267"/>
  <c r="X267"/>
  <c r="W267"/>
  <c r="V267"/>
  <c r="BD266"/>
  <c r="BB266"/>
  <c r="AZ266"/>
  <c r="AW266"/>
  <c r="AT266"/>
  <c r="AP266"/>
  <c r="AI266"/>
  <c r="AH266"/>
  <c r="AG266"/>
  <c r="AF266"/>
  <c r="AE266"/>
  <c r="AD266"/>
  <c r="AC266"/>
  <c r="AB266"/>
  <c r="AA266"/>
  <c r="Z266"/>
  <c r="Y266"/>
  <c r="X266"/>
  <c r="W266"/>
  <c r="V266"/>
  <c r="BD265"/>
  <c r="BB265"/>
  <c r="AZ265"/>
  <c r="AW265"/>
  <c r="AT265"/>
  <c r="AP265"/>
  <c r="AI265"/>
  <c r="AH265"/>
  <c r="AG265"/>
  <c r="AF265"/>
  <c r="AE265"/>
  <c r="AD265"/>
  <c r="AC265"/>
  <c r="AB265"/>
  <c r="AA265"/>
  <c r="Z265"/>
  <c r="Y265"/>
  <c r="X265"/>
  <c r="W265"/>
  <c r="V265"/>
  <c r="BD264"/>
  <c r="BB264"/>
  <c r="AZ264"/>
  <c r="AW264"/>
  <c r="AT264"/>
  <c r="AP264"/>
  <c r="AI264"/>
  <c r="AH264"/>
  <c r="AG264"/>
  <c r="AF264"/>
  <c r="AE264"/>
  <c r="AD264"/>
  <c r="AC264"/>
  <c r="AB264"/>
  <c r="AA264"/>
  <c r="Z264"/>
  <c r="Y264"/>
  <c r="X264"/>
  <c r="W264"/>
  <c r="V264"/>
  <c r="BD263"/>
  <c r="BB263"/>
  <c r="AZ263"/>
  <c r="AW263"/>
  <c r="AT263"/>
  <c r="AP263"/>
  <c r="AI263"/>
  <c r="AH263"/>
  <c r="AG263"/>
  <c r="AF263"/>
  <c r="AE263"/>
  <c r="AD263"/>
  <c r="AC263"/>
  <c r="AB263"/>
  <c r="AA263"/>
  <c r="Z263"/>
  <c r="Y263"/>
  <c r="X263"/>
  <c r="W263"/>
  <c r="V263"/>
  <c r="BD262"/>
  <c r="BB262"/>
  <c r="AZ262"/>
  <c r="AW262"/>
  <c r="AT262"/>
  <c r="AP262"/>
  <c r="AI262"/>
  <c r="AH262"/>
  <c r="AG262"/>
  <c r="AF262"/>
  <c r="AE262"/>
  <c r="AD262"/>
  <c r="AC262"/>
  <c r="AB262"/>
  <c r="AA262"/>
  <c r="Z262"/>
  <c r="Y262"/>
  <c r="X262"/>
  <c r="W262"/>
  <c r="V262"/>
  <c r="BD261"/>
  <c r="BB261"/>
  <c r="AZ261"/>
  <c r="AW261"/>
  <c r="AT261"/>
  <c r="AP261"/>
  <c r="AI261"/>
  <c r="AH261"/>
  <c r="AG261"/>
  <c r="AF261"/>
  <c r="AE261"/>
  <c r="AD261"/>
  <c r="AC261"/>
  <c r="AB261"/>
  <c r="AA261"/>
  <c r="Z261"/>
  <c r="Y261"/>
  <c r="X261"/>
  <c r="W261"/>
  <c r="V261"/>
  <c r="BD260"/>
  <c r="BB260"/>
  <c r="AZ260"/>
  <c r="AW260"/>
  <c r="AT260"/>
  <c r="AP260"/>
  <c r="AI260"/>
  <c r="AH260"/>
  <c r="AG260"/>
  <c r="AF260"/>
  <c r="AE260"/>
  <c r="AD260"/>
  <c r="AC260"/>
  <c r="AB260"/>
  <c r="AA260"/>
  <c r="Z260"/>
  <c r="Y260"/>
  <c r="X260"/>
  <c r="W260"/>
  <c r="V260"/>
  <c r="BD259"/>
  <c r="BB259"/>
  <c r="AZ259"/>
  <c r="AW259"/>
  <c r="AT259"/>
  <c r="AP259"/>
  <c r="AI259"/>
  <c r="AH259"/>
  <c r="AG259"/>
  <c r="AF259"/>
  <c r="AE259"/>
  <c r="AD259"/>
  <c r="AC259"/>
  <c r="AB259"/>
  <c r="AA259"/>
  <c r="Z259"/>
  <c r="Y259"/>
  <c r="X259"/>
  <c r="W259"/>
  <c r="V259"/>
  <c r="BD258"/>
  <c r="BB258"/>
  <c r="AZ258"/>
  <c r="AW258"/>
  <c r="AT258"/>
  <c r="AP258"/>
  <c r="AI258"/>
  <c r="AH258"/>
  <c r="AG258"/>
  <c r="AF258"/>
  <c r="AE258"/>
  <c r="AD258"/>
  <c r="AC258"/>
  <c r="AB258"/>
  <c r="AA258"/>
  <c r="Z258"/>
  <c r="Y258"/>
  <c r="X258"/>
  <c r="W258"/>
  <c r="V258"/>
  <c r="BD257"/>
  <c r="BB257"/>
  <c r="AZ257"/>
  <c r="AW257"/>
  <c r="AT257"/>
  <c r="AP257"/>
  <c r="AI257"/>
  <c r="AH257"/>
  <c r="AG257"/>
  <c r="AF257"/>
  <c r="AE257"/>
  <c r="AD257"/>
  <c r="AC257"/>
  <c r="AB257"/>
  <c r="AA257"/>
  <c r="Z257"/>
  <c r="Y257"/>
  <c r="X257"/>
  <c r="W257"/>
  <c r="V257"/>
  <c r="BD256"/>
  <c r="BB256"/>
  <c r="AZ256"/>
  <c r="AW256"/>
  <c r="AT256"/>
  <c r="AP256"/>
  <c r="AI256"/>
  <c r="AH256"/>
  <c r="AG256"/>
  <c r="AF256"/>
  <c r="AE256"/>
  <c r="AD256"/>
  <c r="AC256"/>
  <c r="AB256"/>
  <c r="AA256"/>
  <c r="Z256"/>
  <c r="Y256"/>
  <c r="X256"/>
  <c r="W256"/>
  <c r="V256"/>
  <c r="BD255"/>
  <c r="BB255"/>
  <c r="AZ255"/>
  <c r="AW255"/>
  <c r="AT255"/>
  <c r="AP255"/>
  <c r="AI255"/>
  <c r="AH255"/>
  <c r="AG255"/>
  <c r="AF255"/>
  <c r="AE255"/>
  <c r="AD255"/>
  <c r="AC255"/>
  <c r="AB255"/>
  <c r="AA255"/>
  <c r="Z255"/>
  <c r="Y255"/>
  <c r="X255"/>
  <c r="W255"/>
  <c r="V255"/>
  <c r="BD254"/>
  <c r="BB254"/>
  <c r="AZ254"/>
  <c r="AW254"/>
  <c r="AT254"/>
  <c r="AP254"/>
  <c r="AI254"/>
  <c r="AH254"/>
  <c r="AG254"/>
  <c r="AF254"/>
  <c r="AE254"/>
  <c r="AD254"/>
  <c r="AC254"/>
  <c r="AB254"/>
  <c r="AA254"/>
  <c r="Z254"/>
  <c r="Y254"/>
  <c r="X254"/>
  <c r="W254"/>
  <c r="V254"/>
  <c r="BD252"/>
  <c r="BB252"/>
  <c r="AZ252"/>
  <c r="AW252"/>
  <c r="AT252"/>
  <c r="AP252"/>
  <c r="AI252"/>
  <c r="AH252"/>
  <c r="AG252"/>
  <c r="AF252"/>
  <c r="AE252"/>
  <c r="AD252"/>
  <c r="AC252"/>
  <c r="AB252"/>
  <c r="AA252"/>
  <c r="Z252"/>
  <c r="Y252"/>
  <c r="X252"/>
  <c r="W252"/>
  <c r="BD251"/>
  <c r="BB251"/>
  <c r="AZ251"/>
  <c r="AW251"/>
  <c r="AT251"/>
  <c r="AP251"/>
  <c r="AI251"/>
  <c r="AH251"/>
  <c r="AG251"/>
  <c r="AF251"/>
  <c r="AE251"/>
  <c r="AD251"/>
  <c r="AC251"/>
  <c r="AB251"/>
  <c r="AA251"/>
  <c r="Z251"/>
  <c r="Y251"/>
  <c r="X251"/>
  <c r="W251"/>
  <c r="V251"/>
  <c r="T251"/>
  <c r="S251"/>
  <c r="R251"/>
  <c r="Q251"/>
  <c r="P251"/>
  <c r="N251"/>
  <c r="M251"/>
  <c r="L251"/>
  <c r="K251"/>
  <c r="J251"/>
  <c r="BD250"/>
  <c r="BB250"/>
  <c r="AZ250"/>
  <c r="AW250"/>
  <c r="AT250"/>
  <c r="AP250"/>
  <c r="AI250"/>
  <c r="AH250"/>
  <c r="AG250"/>
  <c r="AF250"/>
  <c r="AE250"/>
  <c r="AD250"/>
  <c r="AC250"/>
  <c r="AB250"/>
  <c r="AA250"/>
  <c r="Z250"/>
  <c r="Y250"/>
  <c r="X250"/>
  <c r="W250"/>
  <c r="V250"/>
  <c r="T250"/>
  <c r="S250"/>
  <c r="R250"/>
  <c r="Q250"/>
  <c r="P250"/>
  <c r="N250"/>
  <c r="M250"/>
  <c r="L250"/>
  <c r="K250"/>
  <c r="J250"/>
  <c r="BD249"/>
  <c r="BB249"/>
  <c r="AZ249"/>
  <c r="AW249"/>
  <c r="AT249"/>
  <c r="AP249"/>
  <c r="AI249"/>
  <c r="AH249"/>
  <c r="AG249"/>
  <c r="AF249"/>
  <c r="AE249"/>
  <c r="AD249"/>
  <c r="AC249"/>
  <c r="AB249"/>
  <c r="AA249"/>
  <c r="Z249"/>
  <c r="Y249"/>
  <c r="X249"/>
  <c r="W249"/>
  <c r="V249"/>
  <c r="T249"/>
  <c r="S249"/>
  <c r="R249"/>
  <c r="Q249"/>
  <c r="P249"/>
  <c r="N249"/>
  <c r="M249"/>
  <c r="L249"/>
  <c r="K249"/>
  <c r="J249"/>
  <c r="BD248"/>
  <c r="BB248"/>
  <c r="BB247" s="1"/>
  <c r="AZ248"/>
  <c r="AW248"/>
  <c r="AW247" s="1"/>
  <c r="AT248"/>
  <c r="AP248"/>
  <c r="AP247" s="1"/>
  <c r="AI248"/>
  <c r="AH248"/>
  <c r="AH247" s="1"/>
  <c r="AG248"/>
  <c r="AF248"/>
  <c r="AF247" s="1"/>
  <c r="AE248"/>
  <c r="AD248"/>
  <c r="AD247" s="1"/>
  <c r="AC248"/>
  <c r="AB248"/>
  <c r="AA248"/>
  <c r="Z248"/>
  <c r="Y248"/>
  <c r="X248"/>
  <c r="W248"/>
  <c r="V248"/>
  <c r="T248"/>
  <c r="T247" s="1"/>
  <c r="S248"/>
  <c r="R248"/>
  <c r="Q248"/>
  <c r="P248"/>
  <c r="N248"/>
  <c r="M248"/>
  <c r="L248"/>
  <c r="K248"/>
  <c r="J248"/>
  <c r="R247"/>
  <c r="U246"/>
  <c r="U245"/>
  <c r="U244"/>
  <c r="U243"/>
  <c r="U242"/>
  <c r="U241"/>
  <c r="U240"/>
  <c r="U239"/>
  <c r="U238"/>
  <c r="U236"/>
  <c r="BZ235"/>
  <c r="CA235" s="1"/>
  <c r="BX235"/>
  <c r="BY235" s="1"/>
  <c r="BV235"/>
  <c r="BW235" s="1"/>
  <c r="U235"/>
  <c r="U234"/>
  <c r="U233"/>
  <c r="U232"/>
  <c r="U231"/>
  <c r="U229"/>
  <c r="U228"/>
  <c r="U227"/>
  <c r="U226"/>
  <c r="U225"/>
  <c r="U224"/>
  <c r="BZ223"/>
  <c r="CA223" s="1"/>
  <c r="BX223"/>
  <c r="BY223" s="1"/>
  <c r="BV223"/>
  <c r="U223"/>
  <c r="U220"/>
  <c r="U218"/>
  <c r="U217"/>
  <c r="U216"/>
  <c r="U215"/>
  <c r="U214"/>
  <c r="U213"/>
  <c r="U212"/>
  <c r="U211"/>
  <c r="U210"/>
  <c r="U209"/>
  <c r="U208"/>
  <c r="U207"/>
  <c r="U206"/>
  <c r="U205"/>
  <c r="BZ203"/>
  <c r="CA203" s="1"/>
  <c r="BX203"/>
  <c r="BY203" s="1"/>
  <c r="BV203"/>
  <c r="U203"/>
  <c r="U199"/>
  <c r="U198"/>
  <c r="U197"/>
  <c r="U196"/>
  <c r="U195"/>
  <c r="U193"/>
  <c r="U192"/>
  <c r="U191"/>
  <c r="U187"/>
  <c r="U185"/>
  <c r="U183"/>
  <c r="U182"/>
  <c r="U178"/>
  <c r="BZ177"/>
  <c r="CA177" s="1"/>
  <c r="BX177"/>
  <c r="BY177" s="1"/>
  <c r="BV177"/>
  <c r="U177"/>
  <c r="U176"/>
  <c r="U175"/>
  <c r="U174"/>
  <c r="BZ173"/>
  <c r="CA173" s="1"/>
  <c r="BX173"/>
  <c r="BY173" s="1"/>
  <c r="BV173"/>
  <c r="U173"/>
  <c r="U171"/>
  <c r="U170"/>
  <c r="U169"/>
  <c r="U167"/>
  <c r="U166"/>
  <c r="U165"/>
  <c r="U164"/>
  <c r="U163"/>
  <c r="BZ162"/>
  <c r="CA162" s="1"/>
  <c r="BX162"/>
  <c r="BY162" s="1"/>
  <c r="BV162"/>
  <c r="BW162" s="1"/>
  <c r="U162"/>
  <c r="U161"/>
  <c r="U160"/>
  <c r="U159"/>
  <c r="U157"/>
  <c r="U156"/>
  <c r="U155"/>
  <c r="U154"/>
  <c r="U153"/>
  <c r="U152"/>
  <c r="U151"/>
  <c r="BZ150"/>
  <c r="CA150" s="1"/>
  <c r="BX150"/>
  <c r="BY150" s="1"/>
  <c r="BV150"/>
  <c r="U150"/>
  <c r="U148"/>
  <c r="U147"/>
  <c r="U146"/>
  <c r="U145"/>
  <c r="U144"/>
  <c r="U143"/>
  <c r="U141"/>
  <c r="U140"/>
  <c r="U139"/>
  <c r="U138"/>
  <c r="U137"/>
  <c r="U135"/>
  <c r="U134"/>
  <c r="U133"/>
  <c r="U132"/>
  <c r="U131"/>
  <c r="U128"/>
  <c r="U127"/>
  <c r="U125"/>
  <c r="U123"/>
  <c r="U122"/>
  <c r="BZ121"/>
  <c r="CA121" s="1"/>
  <c r="BX121"/>
  <c r="BY121" s="1"/>
  <c r="BV121"/>
  <c r="U121"/>
  <c r="U120"/>
  <c r="BZ119"/>
  <c r="CA119" s="1"/>
  <c r="BX119"/>
  <c r="BY119" s="1"/>
  <c r="BV119"/>
  <c r="U119"/>
  <c r="BZ118"/>
  <c r="CA118" s="1"/>
  <c r="BX118"/>
  <c r="BY118" s="1"/>
  <c r="BV118"/>
  <c r="BW118" s="1"/>
  <c r="U118"/>
  <c r="BZ116"/>
  <c r="CA116" s="1"/>
  <c r="BX116"/>
  <c r="BY116" s="1"/>
  <c r="BV116"/>
  <c r="U116"/>
  <c r="U115"/>
  <c r="BZ114"/>
  <c r="CA114" s="1"/>
  <c r="BX114"/>
  <c r="BY114" s="1"/>
  <c r="BV114"/>
  <c r="U114"/>
  <c r="BZ113"/>
  <c r="CA113" s="1"/>
  <c r="BX113"/>
  <c r="BY113" s="1"/>
  <c r="BV113"/>
  <c r="BW113" s="1"/>
  <c r="U113"/>
  <c r="U112"/>
  <c r="BZ111"/>
  <c r="CA111" s="1"/>
  <c r="BX111"/>
  <c r="BY111" s="1"/>
  <c r="BV111"/>
  <c r="BW111" s="1"/>
  <c r="U111"/>
  <c r="U109"/>
  <c r="U107"/>
  <c r="BZ105"/>
  <c r="CA105" s="1"/>
  <c r="BX105"/>
  <c r="BY105" s="1"/>
  <c r="BV105"/>
  <c r="U105"/>
  <c r="U103"/>
  <c r="U101"/>
  <c r="BZ100"/>
  <c r="CA100" s="1"/>
  <c r="BX100"/>
  <c r="BY100" s="1"/>
  <c r="BV100"/>
  <c r="BW100" s="1"/>
  <c r="U100"/>
  <c r="U97"/>
  <c r="U96"/>
  <c r="U93"/>
  <c r="U92"/>
  <c r="U91"/>
  <c r="U90"/>
  <c r="U89"/>
  <c r="BZ88"/>
  <c r="CA88" s="1"/>
  <c r="BX88"/>
  <c r="BY88" s="1"/>
  <c r="BV88"/>
  <c r="BW88" s="1"/>
  <c r="U88"/>
  <c r="BZ85"/>
  <c r="CA85" s="1"/>
  <c r="BX85"/>
  <c r="BY85" s="1"/>
  <c r="BV85"/>
  <c r="U85"/>
  <c r="BZ84"/>
  <c r="CA84" s="1"/>
  <c r="BX84"/>
  <c r="BY84" s="1"/>
  <c r="BV84"/>
  <c r="BW84" s="1"/>
  <c r="U84"/>
  <c r="U82"/>
  <c r="U81"/>
  <c r="U80"/>
  <c r="U79"/>
  <c r="U78"/>
  <c r="U77"/>
  <c r="U76"/>
  <c r="U75"/>
  <c r="U74"/>
  <c r="U72"/>
  <c r="U71"/>
  <c r="U70"/>
  <c r="U69"/>
  <c r="U68"/>
  <c r="BZ65"/>
  <c r="CA65" s="1"/>
  <c r="BX65"/>
  <c r="BY65" s="1"/>
  <c r="BV65"/>
  <c r="U65"/>
  <c r="U64"/>
  <c r="U63"/>
  <c r="U62"/>
  <c r="U61"/>
  <c r="U60"/>
  <c r="U56"/>
  <c r="U55"/>
  <c r="U54"/>
  <c r="U53"/>
  <c r="U52"/>
  <c r="U50"/>
  <c r="U49"/>
  <c r="BZ47"/>
  <c r="CA47" s="1"/>
  <c r="BX47"/>
  <c r="BY47" s="1"/>
  <c r="BV47"/>
  <c r="BW47" s="1"/>
  <c r="U47"/>
  <c r="BZ45"/>
  <c r="CA45" s="1"/>
  <c r="BX45"/>
  <c r="BY45" s="1"/>
  <c r="BV45"/>
  <c r="U45"/>
  <c r="U44"/>
  <c r="U43"/>
  <c r="U42"/>
  <c r="U41"/>
  <c r="U40"/>
  <c r="U39"/>
  <c r="U37"/>
  <c r="U36"/>
  <c r="U35"/>
  <c r="BZ33"/>
  <c r="CA33" s="1"/>
  <c r="BX33"/>
  <c r="BY33" s="1"/>
  <c r="BV33"/>
  <c r="U33"/>
  <c r="U32"/>
  <c r="U31"/>
  <c r="U30"/>
  <c r="U28"/>
  <c r="U27"/>
  <c r="U25"/>
  <c r="U24"/>
  <c r="U23"/>
  <c r="U20"/>
  <c r="U19"/>
  <c r="U18"/>
  <c r="U16"/>
  <c r="U15"/>
  <c r="U14"/>
  <c r="U13"/>
  <c r="U12"/>
  <c r="U11"/>
  <c r="BD6"/>
  <c r="BB6"/>
  <c r="BA6"/>
  <c r="AZ6"/>
  <c r="AY6"/>
  <c r="AX6"/>
  <c r="AW6"/>
  <c r="AV6"/>
  <c r="AU6"/>
  <c r="AT6"/>
  <c r="AS6"/>
  <c r="AR6"/>
  <c r="AQ6"/>
  <c r="AP6"/>
  <c r="AL6"/>
  <c r="AK6"/>
  <c r="AJ6"/>
  <c r="AI6"/>
  <c r="AH6"/>
  <c r="AG6"/>
  <c r="AF6"/>
  <c r="AE6"/>
  <c r="AD6"/>
  <c r="AC6"/>
  <c r="AB6"/>
  <c r="AA6"/>
  <c r="Z6"/>
  <c r="Y6"/>
  <c r="X6"/>
  <c r="T6"/>
  <c r="S6"/>
  <c r="R6"/>
  <c r="Q6"/>
  <c r="P6"/>
  <c r="N6"/>
  <c r="M6"/>
  <c r="L6"/>
  <c r="K6"/>
  <c r="J6"/>
  <c r="BF1"/>
  <c r="BG1" s="1"/>
  <c r="BH1" s="1"/>
  <c r="BI1" s="1"/>
  <c r="BJ1" s="1"/>
  <c r="BK1" s="1"/>
  <c r="BL1" s="1"/>
  <c r="BM1" s="1"/>
  <c r="BN1" s="1"/>
  <c r="BO1" s="1"/>
  <c r="BP1" s="1"/>
  <c r="BQ1" s="1"/>
  <c r="BR1" s="1"/>
  <c r="BS1" s="1"/>
  <c r="BT1" s="1"/>
  <c r="BU1" s="1"/>
  <c r="BF348" l="1"/>
  <c r="BF349" s="1"/>
  <c r="CB105"/>
  <c r="CC105" s="1"/>
  <c r="CB116"/>
  <c r="CC116" s="1"/>
  <c r="CB119"/>
  <c r="CC119" s="1"/>
  <c r="CB150"/>
  <c r="CC150" s="1"/>
  <c r="BU345"/>
  <c r="BU348" s="1"/>
  <c r="BU349" s="1"/>
  <c r="BF346"/>
  <c r="BH346"/>
  <c r="BH348" s="1"/>
  <c r="BH349" s="1"/>
  <c r="CB45"/>
  <c r="CC45" s="1"/>
  <c r="CB65"/>
  <c r="CC65" s="1"/>
  <c r="CB121"/>
  <c r="CC121" s="1"/>
  <c r="CB177"/>
  <c r="CC177" s="1"/>
  <c r="CB223"/>
  <c r="CC223" s="1"/>
  <c r="BE348"/>
  <c r="BE349" s="1"/>
  <c r="BG348"/>
  <c r="BG349" s="1"/>
  <c r="BI348"/>
  <c r="BI349" s="1"/>
  <c r="BK323"/>
  <c r="BK324" s="1"/>
  <c r="BM323"/>
  <c r="BM324" s="1"/>
  <c r="BO323"/>
  <c r="BO324" s="1"/>
  <c r="BQ323"/>
  <c r="BQ324" s="1"/>
  <c r="BU347"/>
  <c r="CG6"/>
  <c r="Q247"/>
  <c r="S247"/>
  <c r="V247"/>
  <c r="CB33"/>
  <c r="CC33" s="1"/>
  <c r="BW65"/>
  <c r="CB85"/>
  <c r="CC85" s="1"/>
  <c r="CB114"/>
  <c r="CC114" s="1"/>
  <c r="BW119"/>
  <c r="BW121"/>
  <c r="U250"/>
  <c r="BW150"/>
  <c r="CB173"/>
  <c r="CC173" s="1"/>
  <c r="CB203"/>
  <c r="CC203" s="1"/>
  <c r="M247"/>
  <c r="U249"/>
  <c r="K247"/>
  <c r="P247"/>
  <c r="X247"/>
  <c r="Z247"/>
  <c r="AB247"/>
  <c r="J247"/>
  <c r="L247"/>
  <c r="N247"/>
  <c r="BF333"/>
  <c r="BF334" s="1"/>
  <c r="BH333"/>
  <c r="BH334" s="1"/>
  <c r="BQ333"/>
  <c r="BQ334" s="1"/>
  <c r="BE338"/>
  <c r="BE339" s="1"/>
  <c r="BX338" s="1"/>
  <c r="BY338" s="1"/>
  <c r="BG338"/>
  <c r="BG339" s="1"/>
  <c r="BI338"/>
  <c r="BI339" s="1"/>
  <c r="BU338"/>
  <c r="BU339" s="1"/>
  <c r="BF343"/>
  <c r="BF344" s="1"/>
  <c r="BV343" s="1"/>
  <c r="BH343"/>
  <c r="BH344" s="1"/>
  <c r="BQ343"/>
  <c r="BQ344" s="1"/>
  <c r="BE298"/>
  <c r="BE299" s="1"/>
  <c r="BG298"/>
  <c r="BG299" s="1"/>
  <c r="BV298" s="1"/>
  <c r="BI298"/>
  <c r="BI299" s="1"/>
  <c r="BU298"/>
  <c r="BU299" s="1"/>
  <c r="BF303"/>
  <c r="BF304" s="1"/>
  <c r="BH303"/>
  <c r="BH304" s="1"/>
  <c r="BQ303"/>
  <c r="BQ304" s="1"/>
  <c r="BE308"/>
  <c r="BE309" s="1"/>
  <c r="BZ308" s="1"/>
  <c r="CA308" s="1"/>
  <c r="BG308"/>
  <c r="BG309" s="1"/>
  <c r="BI308"/>
  <c r="BI309" s="1"/>
  <c r="BU308"/>
  <c r="BU309" s="1"/>
  <c r="BF313"/>
  <c r="BF314" s="1"/>
  <c r="BX313" s="1"/>
  <c r="BY313" s="1"/>
  <c r="BH313"/>
  <c r="BH314" s="1"/>
  <c r="BQ313"/>
  <c r="BQ314" s="1"/>
  <c r="BF298"/>
  <c r="BF299" s="1"/>
  <c r="BH298"/>
  <c r="BH299" s="1"/>
  <c r="BQ298"/>
  <c r="BQ299" s="1"/>
  <c r="BE303"/>
  <c r="BE304" s="1"/>
  <c r="BG303"/>
  <c r="BG304" s="1"/>
  <c r="BI303"/>
  <c r="BI304" s="1"/>
  <c r="BU303"/>
  <c r="BU304" s="1"/>
  <c r="BF308"/>
  <c r="BF309" s="1"/>
  <c r="BH308"/>
  <c r="BH309" s="1"/>
  <c r="BQ308"/>
  <c r="BQ309" s="1"/>
  <c r="BE313"/>
  <c r="BE314" s="1"/>
  <c r="BG313"/>
  <c r="BG314" s="1"/>
  <c r="BI313"/>
  <c r="BI314" s="1"/>
  <c r="BU313"/>
  <c r="BU314" s="1"/>
  <c r="BF318"/>
  <c r="BF319" s="1"/>
  <c r="BH318"/>
  <c r="BH319" s="1"/>
  <c r="BF328"/>
  <c r="BF329" s="1"/>
  <c r="BH328"/>
  <c r="BH329" s="1"/>
  <c r="BQ328"/>
  <c r="BQ329" s="1"/>
  <c r="BE333"/>
  <c r="BE334" s="1"/>
  <c r="BZ333" s="1"/>
  <c r="CA333" s="1"/>
  <c r="BG333"/>
  <c r="BG334" s="1"/>
  <c r="BI333"/>
  <c r="BI334" s="1"/>
  <c r="BU333"/>
  <c r="BU334" s="1"/>
  <c r="BF338"/>
  <c r="BF339" s="1"/>
  <c r="BH338"/>
  <c r="BH339" s="1"/>
  <c r="BQ338"/>
  <c r="BQ339" s="1"/>
  <c r="BE343"/>
  <c r="BE344" s="1"/>
  <c r="BG343"/>
  <c r="BG344" s="1"/>
  <c r="BI343"/>
  <c r="BI344" s="1"/>
  <c r="BU343"/>
  <c r="BU344" s="1"/>
  <c r="BQ318"/>
  <c r="BQ319" s="1"/>
  <c r="U248"/>
  <c r="U6"/>
  <c r="BF293"/>
  <c r="BF294" s="1"/>
  <c r="BH293"/>
  <c r="BH294" s="1"/>
  <c r="BQ293"/>
  <c r="BQ294" s="1"/>
  <c r="BW33"/>
  <c r="BW45"/>
  <c r="BW85"/>
  <c r="BW105"/>
  <c r="BW114"/>
  <c r="BW116"/>
  <c r="BW173"/>
  <c r="BW177"/>
  <c r="U251"/>
  <c r="BW203"/>
  <c r="BW223"/>
  <c r="BE293"/>
  <c r="BE294" s="1"/>
  <c r="BG293"/>
  <c r="BG294" s="1"/>
  <c r="BI293"/>
  <c r="BI294" s="1"/>
  <c r="BU293"/>
  <c r="BU294" s="1"/>
  <c r="W247"/>
  <c r="Y247"/>
  <c r="AA247"/>
  <c r="AC247"/>
  <c r="AE247"/>
  <c r="AG247"/>
  <c r="AI247"/>
  <c r="AT247"/>
  <c r="AZ247"/>
  <c r="BD247"/>
  <c r="BE318"/>
  <c r="BE319" s="1"/>
  <c r="BG318"/>
  <c r="BG319" s="1"/>
  <c r="BI318"/>
  <c r="BI319" s="1"/>
  <c r="BU318"/>
  <c r="BU319" s="1"/>
  <c r="BZ273"/>
  <c r="CA273" s="1"/>
  <c r="BX273"/>
  <c r="BY273" s="1"/>
  <c r="BV273"/>
  <c r="BX278"/>
  <c r="BY278" s="1"/>
  <c r="BZ278"/>
  <c r="CA278" s="1"/>
  <c r="BV278"/>
  <c r="BZ283"/>
  <c r="CA283" s="1"/>
  <c r="BX283"/>
  <c r="BY283" s="1"/>
  <c r="BV283"/>
  <c r="BZ288"/>
  <c r="CA288" s="1"/>
  <c r="BX288"/>
  <c r="BY288" s="1"/>
  <c r="BV288"/>
  <c r="BZ298"/>
  <c r="CA298" s="1"/>
  <c r="BX303"/>
  <c r="BY303" s="1"/>
  <c r="BV308"/>
  <c r="BZ318"/>
  <c r="CA318" s="1"/>
  <c r="CB47"/>
  <c r="CC47" s="1"/>
  <c r="CB84"/>
  <c r="CC84" s="1"/>
  <c r="CB88"/>
  <c r="CC88" s="1"/>
  <c r="CB113"/>
  <c r="CC113" s="1"/>
  <c r="CB118"/>
  <c r="CC118" s="1"/>
  <c r="CB162"/>
  <c r="CC162" s="1"/>
  <c r="CB235"/>
  <c r="CC235" s="1"/>
  <c r="BX328"/>
  <c r="BY328" s="1"/>
  <c r="BV333"/>
  <c r="BZ343"/>
  <c r="CA343" s="1"/>
  <c r="CB100"/>
  <c r="CC100" s="1"/>
  <c r="CB111"/>
  <c r="CC111" s="1"/>
  <c r="BF323"/>
  <c r="BF324" s="1"/>
  <c r="BH323"/>
  <c r="BH324" s="1"/>
  <c r="BU323"/>
  <c r="BU324" s="1"/>
  <c r="BQ345"/>
  <c r="BQ348" s="1"/>
  <c r="BQ349" s="1"/>
  <c r="BE323"/>
  <c r="BE324" s="1"/>
  <c r="BG323"/>
  <c r="BG324" s="1"/>
  <c r="BI323"/>
  <c r="BI324" s="1"/>
  <c r="BX348" l="1"/>
  <c r="BY348" s="1"/>
  <c r="BX293"/>
  <c r="BY293" s="1"/>
  <c r="BX343"/>
  <c r="BY343" s="1"/>
  <c r="BZ328"/>
  <c r="CA328" s="1"/>
  <c r="BV318"/>
  <c r="BZ313"/>
  <c r="CA313" s="1"/>
  <c r="BX308"/>
  <c r="BY308" s="1"/>
  <c r="BZ303"/>
  <c r="CA303" s="1"/>
  <c r="BX298"/>
  <c r="BY298" s="1"/>
  <c r="BZ338"/>
  <c r="CA338" s="1"/>
  <c r="BX333"/>
  <c r="BY333" s="1"/>
  <c r="BV338"/>
  <c r="CB338" s="1"/>
  <c r="CC338" s="1"/>
  <c r="BV328"/>
  <c r="CB328" s="1"/>
  <c r="CC328" s="1"/>
  <c r="BV313"/>
  <c r="BW313" s="1"/>
  <c r="BV303"/>
  <c r="CB303" s="1"/>
  <c r="CC303" s="1"/>
  <c r="BX318"/>
  <c r="BY318" s="1"/>
  <c r="BZ293"/>
  <c r="CA293" s="1"/>
  <c r="BV293"/>
  <c r="BW293" s="1"/>
  <c r="U247"/>
  <c r="BW343"/>
  <c r="BW333"/>
  <c r="BZ323"/>
  <c r="CA323" s="1"/>
  <c r="BX323"/>
  <c r="BY323" s="1"/>
  <c r="BV323"/>
  <c r="BW338"/>
  <c r="BW328"/>
  <c r="CB313"/>
  <c r="CC313" s="1"/>
  <c r="BW303"/>
  <c r="BW283"/>
  <c r="CB283"/>
  <c r="CC283" s="1"/>
  <c r="CB273"/>
  <c r="CC273" s="1"/>
  <c r="BW273"/>
  <c r="BV348"/>
  <c r="BZ348"/>
  <c r="CA348" s="1"/>
  <c r="BW318"/>
  <c r="BW308"/>
  <c r="CB308"/>
  <c r="CC308" s="1"/>
  <c r="BW298"/>
  <c r="CB298"/>
  <c r="CC298" s="1"/>
  <c r="BW288"/>
  <c r="CB288"/>
  <c r="CC288" s="1"/>
  <c r="BW278"/>
  <c r="CB278"/>
  <c r="CC278" s="1"/>
  <c r="CB333" l="1"/>
  <c r="CC333" s="1"/>
  <c r="CB343"/>
  <c r="CC343" s="1"/>
  <c r="CB318"/>
  <c r="CC318" s="1"/>
  <c r="CB293"/>
  <c r="CC293" s="1"/>
  <c r="CB323"/>
  <c r="CC323" s="1"/>
  <c r="BW323"/>
  <c r="CB348"/>
  <c r="CC348" s="1"/>
  <c r="BW348"/>
  <c r="BZ245" i="31" l="1"/>
  <c r="CA245" s="1"/>
  <c r="BZ231"/>
  <c r="CA231" s="1"/>
  <c r="BZ216"/>
  <c r="CA216" s="1"/>
  <c r="BZ209"/>
  <c r="CA209" s="1"/>
  <c r="BZ197"/>
  <c r="CA197" s="1"/>
  <c r="BZ189"/>
  <c r="BZ187"/>
  <c r="CA187" s="1"/>
  <c r="BZ180"/>
  <c r="CA180" s="1"/>
  <c r="BZ174"/>
  <c r="CA174" s="1"/>
  <c r="BZ171"/>
  <c r="CA171" s="1"/>
  <c r="BZ162"/>
  <c r="CA162" s="1"/>
  <c r="BZ147"/>
  <c r="CA147" s="1"/>
  <c r="BZ140"/>
  <c r="CA140" s="1"/>
  <c r="BZ132"/>
  <c r="CA132" s="1"/>
  <c r="BZ129"/>
  <c r="CA129" s="1"/>
  <c r="BX245"/>
  <c r="BY245" s="1"/>
  <c r="BX231"/>
  <c r="BY231" s="1"/>
  <c r="BX216"/>
  <c r="BY216" s="1"/>
  <c r="BX209"/>
  <c r="BY209" s="1"/>
  <c r="BX197"/>
  <c r="BY197" s="1"/>
  <c r="BX189"/>
  <c r="BY189" s="1"/>
  <c r="BX187"/>
  <c r="BY187" s="1"/>
  <c r="BX180"/>
  <c r="BY180" s="1"/>
  <c r="BX174"/>
  <c r="BY174" s="1"/>
  <c r="BX171"/>
  <c r="BY171" s="1"/>
  <c r="BX162"/>
  <c r="BY162" s="1"/>
  <c r="BX147"/>
  <c r="BY147" s="1"/>
  <c r="BX140"/>
  <c r="BY140" s="1"/>
  <c r="BX132"/>
  <c r="BY132" s="1"/>
  <c r="BX129"/>
  <c r="BY129" s="1"/>
  <c r="BV245"/>
  <c r="CB245" s="1"/>
  <c r="CC245" s="1"/>
  <c r="BV231"/>
  <c r="CB231" s="1"/>
  <c r="CC231" s="1"/>
  <c r="BV216"/>
  <c r="BW216" s="1"/>
  <c r="BV209"/>
  <c r="CB209" s="1"/>
  <c r="CC209" s="1"/>
  <c r="BV197"/>
  <c r="CB197" s="1"/>
  <c r="CC197" s="1"/>
  <c r="BV189"/>
  <c r="BW189" s="1"/>
  <c r="BV187"/>
  <c r="CB187" s="1"/>
  <c r="CC187" s="1"/>
  <c r="BV180"/>
  <c r="CB180" s="1"/>
  <c r="CC180" s="1"/>
  <c r="BV174"/>
  <c r="BW174" s="1"/>
  <c r="BV171"/>
  <c r="CB171" s="1"/>
  <c r="CC171" s="1"/>
  <c r="BV162"/>
  <c r="CB162" s="1"/>
  <c r="CC162" s="1"/>
  <c r="BV147"/>
  <c r="BW147" s="1"/>
  <c r="BV140"/>
  <c r="CB140" s="1"/>
  <c r="CC140" s="1"/>
  <c r="BV132"/>
  <c r="CB132" s="1"/>
  <c r="CC132" s="1"/>
  <c r="BV129"/>
  <c r="CB129" s="1"/>
  <c r="CC129" s="1"/>
  <c r="BZ13"/>
  <c r="CA13" s="1"/>
  <c r="BZ41"/>
  <c r="CA41" s="1"/>
  <c r="BZ43"/>
  <c r="CA43" s="1"/>
  <c r="BZ56"/>
  <c r="CA56" s="1"/>
  <c r="BZ60"/>
  <c r="CA60" s="1"/>
  <c r="BZ76"/>
  <c r="CA76" s="1"/>
  <c r="BX13"/>
  <c r="BY13" s="1"/>
  <c r="BX41"/>
  <c r="BY41" s="1"/>
  <c r="BX43"/>
  <c r="BY43" s="1"/>
  <c r="BX56"/>
  <c r="BY56" s="1"/>
  <c r="BX60"/>
  <c r="BY60" s="1"/>
  <c r="BX76"/>
  <c r="BY76" s="1"/>
  <c r="BV13"/>
  <c r="CB13" s="1"/>
  <c r="CC13" s="1"/>
  <c r="BV41"/>
  <c r="BV43"/>
  <c r="BW43" s="1"/>
  <c r="BV56"/>
  <c r="BV60"/>
  <c r="CB60" s="1"/>
  <c r="CC60" s="1"/>
  <c r="BV76"/>
  <c r="CA161"/>
  <c r="CC223"/>
  <c r="CC222"/>
  <c r="CC208"/>
  <c r="CC207"/>
  <c r="CC198"/>
  <c r="CC185"/>
  <c r="CC161"/>
  <c r="BZ160"/>
  <c r="CA160" s="1"/>
  <c r="BZ139"/>
  <c r="CA139" s="1"/>
  <c r="BX185"/>
  <c r="BX161"/>
  <c r="BX160"/>
  <c r="BY160" s="1"/>
  <c r="BX139"/>
  <c r="BY139" s="1"/>
  <c r="BZ136"/>
  <c r="CA136" s="1"/>
  <c r="BZ134"/>
  <c r="CA134" s="1"/>
  <c r="BX136"/>
  <c r="BY136" s="1"/>
  <c r="BX134"/>
  <c r="BY134" s="1"/>
  <c r="BZ121"/>
  <c r="CA121" s="1"/>
  <c r="BX121"/>
  <c r="BY121" s="1"/>
  <c r="BV121"/>
  <c r="BV134"/>
  <c r="CB134" s="1"/>
  <c r="CC134" s="1"/>
  <c r="BV136"/>
  <c r="CB136" s="1"/>
  <c r="CC136" s="1"/>
  <c r="BV139"/>
  <c r="BW139" s="1"/>
  <c r="BV161"/>
  <c r="BV160"/>
  <c r="BZ185"/>
  <c r="CA185" s="1"/>
  <c r="BZ198"/>
  <c r="CA198" s="1"/>
  <c r="BZ208"/>
  <c r="CA208" s="1"/>
  <c r="BZ207"/>
  <c r="CA207" s="1"/>
  <c r="BZ223"/>
  <c r="CA223" s="1"/>
  <c r="BZ222"/>
  <c r="CA222" s="1"/>
  <c r="BY185"/>
  <c r="BX198"/>
  <c r="BY198" s="1"/>
  <c r="BX208"/>
  <c r="BY208" s="1"/>
  <c r="BX207"/>
  <c r="BY207" s="1"/>
  <c r="BX223"/>
  <c r="BY223" s="1"/>
  <c r="BX222"/>
  <c r="BY222" s="1"/>
  <c r="BV185"/>
  <c r="BW185" s="1"/>
  <c r="BV198"/>
  <c r="BW198" s="1"/>
  <c r="BV208"/>
  <c r="BW208" s="1"/>
  <c r="BV207"/>
  <c r="BW207" s="1"/>
  <c r="BV223"/>
  <c r="BW223" s="1"/>
  <c r="BV222"/>
  <c r="BW222" s="1"/>
  <c r="BZ244"/>
  <c r="CA244" s="1"/>
  <c r="BZ230"/>
  <c r="CA230" s="1"/>
  <c r="BZ229"/>
  <c r="CA229" s="1"/>
  <c r="BX244"/>
  <c r="BY244" s="1"/>
  <c r="BX230"/>
  <c r="BY230" s="1"/>
  <c r="BX229"/>
  <c r="BY229" s="1"/>
  <c r="BV244"/>
  <c r="BW244" s="1"/>
  <c r="BV230"/>
  <c r="BV229"/>
  <c r="BZ93"/>
  <c r="CA93" s="1"/>
  <c r="BX93"/>
  <c r="BY93" s="1"/>
  <c r="BV93"/>
  <c r="BZ66"/>
  <c r="CA66" s="1"/>
  <c r="BZ65"/>
  <c r="CA65" s="1"/>
  <c r="BZ79"/>
  <c r="CA79" s="1"/>
  <c r="BZ82"/>
  <c r="CA82" s="1"/>
  <c r="BX66"/>
  <c r="BY66" s="1"/>
  <c r="BX79"/>
  <c r="BY79" s="1"/>
  <c r="BX82"/>
  <c r="BY82" s="1"/>
  <c r="BZ12"/>
  <c r="CA12" s="1"/>
  <c r="BZ21"/>
  <c r="CA21" s="1"/>
  <c r="BZ30"/>
  <c r="CA30" s="1"/>
  <c r="BZ58"/>
  <c r="CA58" s="1"/>
  <c r="BX12"/>
  <c r="BY12" s="1"/>
  <c r="BX21"/>
  <c r="BY21" s="1"/>
  <c r="BX30"/>
  <c r="BY30" s="1"/>
  <c r="BX58"/>
  <c r="BY58" s="1"/>
  <c r="BX65"/>
  <c r="BY65" s="1"/>
  <c r="BV12"/>
  <c r="CB12" s="1"/>
  <c r="CC12" s="1"/>
  <c r="BV21"/>
  <c r="BW21" s="1"/>
  <c r="BV30"/>
  <c r="BW30" s="1"/>
  <c r="BV58"/>
  <c r="BV66"/>
  <c r="CB66" s="1"/>
  <c r="BV65"/>
  <c r="CB65" s="1"/>
  <c r="CC65" s="1"/>
  <c r="BV79"/>
  <c r="CB79" s="1"/>
  <c r="CC79" s="1"/>
  <c r="BV82"/>
  <c r="CB82" s="1"/>
  <c r="CC82" s="1"/>
  <c r="BP284"/>
  <c r="BQ284"/>
  <c r="BR284"/>
  <c r="BS284"/>
  <c r="BT284"/>
  <c r="BU284"/>
  <c r="BP285"/>
  <c r="BQ285"/>
  <c r="BR285"/>
  <c r="BS285"/>
  <c r="BT285"/>
  <c r="BU285"/>
  <c r="BO285"/>
  <c r="BO288"/>
  <c r="BO289"/>
  <c r="BO290"/>
  <c r="BP283"/>
  <c r="BQ283"/>
  <c r="BR283"/>
  <c r="BS283"/>
  <c r="BT283"/>
  <c r="BU283"/>
  <c r="BU286" s="1"/>
  <c r="BU287" s="1"/>
  <c r="BP280"/>
  <c r="BQ280"/>
  <c r="BR280"/>
  <c r="BS280"/>
  <c r="BT280"/>
  <c r="BU280"/>
  <c r="BP279"/>
  <c r="BQ279"/>
  <c r="BR279"/>
  <c r="BS279"/>
  <c r="BT279"/>
  <c r="BU279"/>
  <c r="BT278"/>
  <c r="BT281" s="1"/>
  <c r="BT282" s="1"/>
  <c r="BU278"/>
  <c r="BU281" s="1"/>
  <c r="BU282" s="1"/>
  <c r="BP275"/>
  <c r="BQ275"/>
  <c r="BR275"/>
  <c r="BP274"/>
  <c r="BQ274"/>
  <c r="BR274"/>
  <c r="BP273"/>
  <c r="BQ273"/>
  <c r="BR273"/>
  <c r="BP278"/>
  <c r="BQ278"/>
  <c r="BR278"/>
  <c r="BS278"/>
  <c r="BT290"/>
  <c r="BU290"/>
  <c r="BT289"/>
  <c r="BU289"/>
  <c r="BT288"/>
  <c r="BU288"/>
  <c r="BT291"/>
  <c r="BT292" s="1"/>
  <c r="BZ14"/>
  <c r="CA14" s="1"/>
  <c r="BZ25"/>
  <c r="CA25" s="1"/>
  <c r="BZ24"/>
  <c r="CA24" s="1"/>
  <c r="BZ27"/>
  <c r="CA27" s="1"/>
  <c r="BZ36"/>
  <c r="CA36" s="1"/>
  <c r="BZ35"/>
  <c r="CA35" s="1"/>
  <c r="BZ40"/>
  <c r="CA40" s="1"/>
  <c r="BZ54"/>
  <c r="CA54" s="1"/>
  <c r="BZ69"/>
  <c r="CA69" s="1"/>
  <c r="BZ72"/>
  <c r="CA72" s="1"/>
  <c r="BZ80"/>
  <c r="CA80" s="1"/>
  <c r="BZ91"/>
  <c r="CA91" s="1"/>
  <c r="BZ108"/>
  <c r="CA108" s="1"/>
  <c r="BZ113"/>
  <c r="CA113" s="1"/>
  <c r="BZ123"/>
  <c r="CA123" s="1"/>
  <c r="BZ133"/>
  <c r="CA133" s="1"/>
  <c r="BZ141"/>
  <c r="CA141" s="1"/>
  <c r="BZ154"/>
  <c r="CA154" s="1"/>
  <c r="BZ163"/>
  <c r="CA163" s="1"/>
  <c r="BX14"/>
  <c r="BY14" s="1"/>
  <c r="BX25"/>
  <c r="BY25" s="1"/>
  <c r="BX24"/>
  <c r="BY24" s="1"/>
  <c r="BX27"/>
  <c r="BY27" s="1"/>
  <c r="BX36"/>
  <c r="BY36" s="1"/>
  <c r="BX35"/>
  <c r="BY35" s="1"/>
  <c r="BX40"/>
  <c r="BY40" s="1"/>
  <c r="BX54"/>
  <c r="BY54" s="1"/>
  <c r="BX69"/>
  <c r="BY69" s="1"/>
  <c r="BX72"/>
  <c r="BY72" s="1"/>
  <c r="BX80"/>
  <c r="BX91"/>
  <c r="BY91" s="1"/>
  <c r="BX108"/>
  <c r="BY108" s="1"/>
  <c r="BX113"/>
  <c r="BY113" s="1"/>
  <c r="BX123"/>
  <c r="BY123" s="1"/>
  <c r="BX133"/>
  <c r="BY133" s="1"/>
  <c r="BX141"/>
  <c r="BY141" s="1"/>
  <c r="BX154"/>
  <c r="BY154" s="1"/>
  <c r="BX163"/>
  <c r="BY163" s="1"/>
  <c r="BV14"/>
  <c r="CB14" s="1"/>
  <c r="CC14" s="1"/>
  <c r="BV25"/>
  <c r="CB25" s="1"/>
  <c r="CC25" s="1"/>
  <c r="BV24"/>
  <c r="CB24" s="1"/>
  <c r="CC24" s="1"/>
  <c r="BV27"/>
  <c r="BW27" s="1"/>
  <c r="BV36"/>
  <c r="CB36" s="1"/>
  <c r="CC36" s="1"/>
  <c r="BV35"/>
  <c r="BW35" s="1"/>
  <c r="BV40"/>
  <c r="CB40" s="1"/>
  <c r="CC40" s="1"/>
  <c r="BV54"/>
  <c r="BW54" s="1"/>
  <c r="BV69"/>
  <c r="BW69" s="1"/>
  <c r="BV72"/>
  <c r="BW72" s="1"/>
  <c r="BV80"/>
  <c r="BW80" s="1"/>
  <c r="BV91"/>
  <c r="CB91" s="1"/>
  <c r="CC91" s="1"/>
  <c r="BV108"/>
  <c r="CB108" s="1"/>
  <c r="CC108" s="1"/>
  <c r="BV113"/>
  <c r="BV123"/>
  <c r="CB123" s="1"/>
  <c r="CC123" s="1"/>
  <c r="BV133"/>
  <c r="BW133" s="1"/>
  <c r="BV141"/>
  <c r="BW141" s="1"/>
  <c r="BV154"/>
  <c r="BW154" s="1"/>
  <c r="BV163"/>
  <c r="CB163" s="1"/>
  <c r="CC163" s="1"/>
  <c r="BZ246"/>
  <c r="CA246" s="1"/>
  <c r="BZ232"/>
  <c r="CA232" s="1"/>
  <c r="BZ218"/>
  <c r="CA218" s="1"/>
  <c r="BZ210"/>
  <c r="CA210" s="1"/>
  <c r="BZ194"/>
  <c r="CA194" s="1"/>
  <c r="BZ178"/>
  <c r="CA178" s="1"/>
  <c r="BX246"/>
  <c r="BY246" s="1"/>
  <c r="BX232"/>
  <c r="BY232" s="1"/>
  <c r="BX218"/>
  <c r="BY218" s="1"/>
  <c r="BX210"/>
  <c r="BY210" s="1"/>
  <c r="BX194"/>
  <c r="BY194" s="1"/>
  <c r="BX178"/>
  <c r="BY178" s="1"/>
  <c r="BV246"/>
  <c r="CB246" s="1"/>
  <c r="CC246" s="1"/>
  <c r="BV232"/>
  <c r="CB232" s="1"/>
  <c r="CC232" s="1"/>
  <c r="BV218"/>
  <c r="CB218" s="1"/>
  <c r="CC218" s="1"/>
  <c r="BV210"/>
  <c r="CB210" s="1"/>
  <c r="CC210" s="1"/>
  <c r="BV194"/>
  <c r="CB194" s="1"/>
  <c r="CC194" s="1"/>
  <c r="BV178"/>
  <c r="CB178" s="1"/>
  <c r="CC178" s="1"/>
  <c r="BP290"/>
  <c r="BQ290"/>
  <c r="BR290"/>
  <c r="BP289"/>
  <c r="BQ289"/>
  <c r="BR289"/>
  <c r="BP288"/>
  <c r="BQ288"/>
  <c r="CC231" i="30"/>
  <c r="CC197"/>
  <c r="CC189"/>
  <c r="CC187"/>
  <c r="CC180"/>
  <c r="CC162"/>
  <c r="CC147"/>
  <c r="CC140"/>
  <c r="CC132"/>
  <c r="CB231"/>
  <c r="CB197"/>
  <c r="CB189"/>
  <c r="CB187"/>
  <c r="CB180"/>
  <c r="CB162"/>
  <c r="CB147"/>
  <c r="CB140"/>
  <c r="CB132"/>
  <c r="CA231"/>
  <c r="CA197"/>
  <c r="CA189"/>
  <c r="CA187"/>
  <c r="CA180"/>
  <c r="CA162"/>
  <c r="CA147"/>
  <c r="CA140"/>
  <c r="CA132"/>
  <c r="BZ245"/>
  <c r="CA245" s="1"/>
  <c r="BZ231"/>
  <c r="BZ216"/>
  <c r="CA216" s="1"/>
  <c r="BZ209"/>
  <c r="CA209" s="1"/>
  <c r="BZ197"/>
  <c r="BZ189"/>
  <c r="BZ187"/>
  <c r="BZ180"/>
  <c r="BZ171"/>
  <c r="CA171" s="1"/>
  <c r="BZ162"/>
  <c r="BZ147"/>
  <c r="BZ140"/>
  <c r="BZ132"/>
  <c r="BZ129"/>
  <c r="BY129"/>
  <c r="BX129"/>
  <c r="BW129"/>
  <c r="BY231"/>
  <c r="BY197"/>
  <c r="BY189"/>
  <c r="BY187"/>
  <c r="BY180"/>
  <c r="BY162"/>
  <c r="BY147"/>
  <c r="BY140"/>
  <c r="BY132"/>
  <c r="BX245"/>
  <c r="BY245" s="1"/>
  <c r="BX231"/>
  <c r="BX216"/>
  <c r="BY216" s="1"/>
  <c r="BX209"/>
  <c r="BY209" s="1"/>
  <c r="BX197"/>
  <c r="BX189"/>
  <c r="BX187"/>
  <c r="BX180"/>
  <c r="BX171"/>
  <c r="BY171" s="1"/>
  <c r="BX162"/>
  <c r="BX147"/>
  <c r="BX140"/>
  <c r="BX132"/>
  <c r="BW231"/>
  <c r="BW197"/>
  <c r="BW189"/>
  <c r="BW187"/>
  <c r="BW180"/>
  <c r="BW171"/>
  <c r="BW162"/>
  <c r="BW147"/>
  <c r="BW140"/>
  <c r="BW132"/>
  <c r="BV245"/>
  <c r="BW245" s="1"/>
  <c r="BV231"/>
  <c r="BV216"/>
  <c r="CB216" s="1"/>
  <c r="CC216" s="1"/>
  <c r="BV209"/>
  <c r="BW209" s="1"/>
  <c r="BV197"/>
  <c r="BV189"/>
  <c r="BV187"/>
  <c r="BV180"/>
  <c r="BV171"/>
  <c r="CB171" s="1"/>
  <c r="CC171" s="1"/>
  <c r="BV162"/>
  <c r="BV147"/>
  <c r="BV140"/>
  <c r="BV132"/>
  <c r="CC13"/>
  <c r="CC60"/>
  <c r="CC76"/>
  <c r="CB13"/>
  <c r="CB60"/>
  <c r="CB76"/>
  <c r="CA13"/>
  <c r="CA60"/>
  <c r="CA76"/>
  <c r="BZ13"/>
  <c r="BZ41"/>
  <c r="CA41" s="1"/>
  <c r="BZ43"/>
  <c r="CA43" s="1"/>
  <c r="BZ56"/>
  <c r="CA56" s="1"/>
  <c r="BZ60"/>
  <c r="BZ76"/>
  <c r="BY13"/>
  <c r="BY60"/>
  <c r="BY76"/>
  <c r="BW13"/>
  <c r="BX13"/>
  <c r="BX41"/>
  <c r="BY41" s="1"/>
  <c r="BX43"/>
  <c r="BY43" s="1"/>
  <c r="BX56"/>
  <c r="BY56" s="1"/>
  <c r="BX60"/>
  <c r="BX76"/>
  <c r="BW60"/>
  <c r="BW76"/>
  <c r="BV13"/>
  <c r="BV41"/>
  <c r="CB41" s="1"/>
  <c r="CC41" s="1"/>
  <c r="BV43"/>
  <c r="BW43" s="1"/>
  <c r="BV56"/>
  <c r="BV60"/>
  <c r="BV76"/>
  <c r="BR285"/>
  <c r="BS285"/>
  <c r="BT285"/>
  <c r="BR284"/>
  <c r="BS284"/>
  <c r="BT284"/>
  <c r="BR283"/>
  <c r="BR286" s="1"/>
  <c r="BR287" s="1"/>
  <c r="BS283"/>
  <c r="BT283"/>
  <c r="BT286" s="1"/>
  <c r="BT287" s="1"/>
  <c r="BR281" i="29"/>
  <c r="BS281"/>
  <c r="BR280"/>
  <c r="BS280"/>
  <c r="BR279"/>
  <c r="BS279"/>
  <c r="BR282"/>
  <c r="BR283" s="1"/>
  <c r="BS282"/>
  <c r="BS283" s="1"/>
  <c r="CA93"/>
  <c r="BZ93"/>
  <c r="BY93"/>
  <c r="BX93"/>
  <c r="BW93"/>
  <c r="BV93"/>
  <c r="BU93"/>
  <c r="BT93"/>
  <c r="CA12"/>
  <c r="CA58"/>
  <c r="BZ12"/>
  <c r="BZ58"/>
  <c r="BZ66"/>
  <c r="BY12"/>
  <c r="BY58"/>
  <c r="BX12"/>
  <c r="BX30"/>
  <c r="BY30" s="1"/>
  <c r="BX58"/>
  <c r="BX65"/>
  <c r="BY65" s="1"/>
  <c r="BW12"/>
  <c r="BW58"/>
  <c r="BV12"/>
  <c r="BV30"/>
  <c r="BW30" s="1"/>
  <c r="BV58"/>
  <c r="BV65"/>
  <c r="BZ65" s="1"/>
  <c r="CA65" s="1"/>
  <c r="BU12"/>
  <c r="BU58"/>
  <c r="BT12"/>
  <c r="BT30"/>
  <c r="BZ30" s="1"/>
  <c r="CA30" s="1"/>
  <c r="BT58"/>
  <c r="BT65"/>
  <c r="BU65" s="1"/>
  <c r="CA79"/>
  <c r="BZ79"/>
  <c r="BY79"/>
  <c r="BX79"/>
  <c r="BW79"/>
  <c r="BV79"/>
  <c r="BU79"/>
  <c r="BT79"/>
  <c r="BX82"/>
  <c r="BY82" s="1"/>
  <c r="BV82"/>
  <c r="BW82" s="1"/>
  <c r="BT82"/>
  <c r="BU82" s="1"/>
  <c r="BV230"/>
  <c r="BV227"/>
  <c r="BV224"/>
  <c r="BV223"/>
  <c r="BV208"/>
  <c r="BV207"/>
  <c r="BV198"/>
  <c r="BV185"/>
  <c r="BV161"/>
  <c r="BV160"/>
  <c r="BZ160" s="1"/>
  <c r="CA160" s="1"/>
  <c r="CA139"/>
  <c r="CA136"/>
  <c r="CA134"/>
  <c r="BZ161"/>
  <c r="CA161" s="1"/>
  <c r="BZ139"/>
  <c r="BZ136"/>
  <c r="BZ134"/>
  <c r="BY161"/>
  <c r="BY160"/>
  <c r="BY139"/>
  <c r="BY136"/>
  <c r="BY134"/>
  <c r="BX161"/>
  <c r="BX160"/>
  <c r="BX139"/>
  <c r="BX136"/>
  <c r="BX134"/>
  <c r="BX121"/>
  <c r="BY121" s="1"/>
  <c r="BW161"/>
  <c r="BW160"/>
  <c r="BW139"/>
  <c r="BW136"/>
  <c r="BW134"/>
  <c r="BV139"/>
  <c r="BV136"/>
  <c r="BV134"/>
  <c r="BV121"/>
  <c r="BW121" s="1"/>
  <c r="BU161"/>
  <c r="BU160"/>
  <c r="BU139"/>
  <c r="BU136"/>
  <c r="BU134"/>
  <c r="BT161"/>
  <c r="BT160"/>
  <c r="BT139"/>
  <c r="BT136"/>
  <c r="BT134"/>
  <c r="BT121"/>
  <c r="BZ121" s="1"/>
  <c r="CA121" s="1"/>
  <c r="BX185"/>
  <c r="BY185" s="1"/>
  <c r="BX198"/>
  <c r="BY198" s="1"/>
  <c r="BW185"/>
  <c r="BW198"/>
  <c r="BT185"/>
  <c r="BZ185" s="1"/>
  <c r="CA185" s="1"/>
  <c r="BT198"/>
  <c r="BZ198" s="1"/>
  <c r="CA198" s="1"/>
  <c r="BX207"/>
  <c r="BY207" s="1"/>
  <c r="BW207"/>
  <c r="BT207"/>
  <c r="BZ207" s="1"/>
  <c r="CA207" s="1"/>
  <c r="BZ224"/>
  <c r="CA224" s="1"/>
  <c r="BY224"/>
  <c r="BX208"/>
  <c r="BY208" s="1"/>
  <c r="BX224"/>
  <c r="BX223"/>
  <c r="BY223" s="1"/>
  <c r="BW208"/>
  <c r="BW223"/>
  <c r="BW224"/>
  <c r="BU224"/>
  <c r="BT208"/>
  <c r="BZ208" s="1"/>
  <c r="CA208" s="1"/>
  <c r="BT224"/>
  <c r="BT223"/>
  <c r="BU223" s="1"/>
  <c r="CA231"/>
  <c r="BZ231"/>
  <c r="BY231"/>
  <c r="BX245"/>
  <c r="BY245" s="1"/>
  <c r="BX231"/>
  <c r="BX230"/>
  <c r="BY230" s="1"/>
  <c r="BW231"/>
  <c r="BV245"/>
  <c r="BW245" s="1"/>
  <c r="BV231"/>
  <c r="BW230"/>
  <c r="BU231"/>
  <c r="BT245"/>
  <c r="BZ245" s="1"/>
  <c r="CA245" s="1"/>
  <c r="BT231"/>
  <c r="BT230"/>
  <c r="BZ230" s="1"/>
  <c r="CA230" s="1"/>
  <c r="AJ270" i="31"/>
  <c r="AK270"/>
  <c r="AL270"/>
  <c r="AJ269"/>
  <c r="AK269"/>
  <c r="AL269"/>
  <c r="AJ268"/>
  <c r="AK268"/>
  <c r="AL268"/>
  <c r="AJ267"/>
  <c r="AK267"/>
  <c r="AL267"/>
  <c r="AJ266"/>
  <c r="AK266"/>
  <c r="AL266"/>
  <c r="AJ265"/>
  <c r="AK265"/>
  <c r="AL265"/>
  <c r="AJ264"/>
  <c r="AK264"/>
  <c r="AL264"/>
  <c r="AJ263"/>
  <c r="AK263"/>
  <c r="AL263"/>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R262"/>
  <c r="BS262"/>
  <c r="BT262"/>
  <c r="BU262"/>
  <c r="AI261"/>
  <c r="AJ261"/>
  <c r="AK261"/>
  <c r="AL261"/>
  <c r="AI260"/>
  <c r="AJ260"/>
  <c r="AK260"/>
  <c r="AL260"/>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R259"/>
  <c r="BS259"/>
  <c r="BT259"/>
  <c r="BU259"/>
  <c r="BS345"/>
  <c r="BI345"/>
  <c r="BH345"/>
  <c r="BG345"/>
  <c r="BF345"/>
  <c r="BE345"/>
  <c r="BS344"/>
  <c r="BI344"/>
  <c r="BH344"/>
  <c r="BG344"/>
  <c r="BF344"/>
  <c r="BE344"/>
  <c r="BS343"/>
  <c r="BS346" s="1"/>
  <c r="BS347" s="1"/>
  <c r="BI343"/>
  <c r="BI346" s="1"/>
  <c r="BI347" s="1"/>
  <c r="BH343"/>
  <c r="BH346" s="1"/>
  <c r="BH347" s="1"/>
  <c r="BG343"/>
  <c r="BG346" s="1"/>
  <c r="BG347" s="1"/>
  <c r="BF343"/>
  <c r="BF346" s="1"/>
  <c r="BF347" s="1"/>
  <c r="BE343"/>
  <c r="BE346" s="1"/>
  <c r="BE347" s="1"/>
  <c r="BS340"/>
  <c r="BI340"/>
  <c r="BH340"/>
  <c r="BG340"/>
  <c r="BF340"/>
  <c r="BE340"/>
  <c r="BS339"/>
  <c r="BI339"/>
  <c r="BH339"/>
  <c r="BG339"/>
  <c r="BF339"/>
  <c r="BE339"/>
  <c r="BS338"/>
  <c r="BS341" s="1"/>
  <c r="BS342" s="1"/>
  <c r="BI338"/>
  <c r="BI341" s="1"/>
  <c r="BI342" s="1"/>
  <c r="BH338"/>
  <c r="BH341" s="1"/>
  <c r="BH342" s="1"/>
  <c r="BG338"/>
  <c r="BG341" s="1"/>
  <c r="BG342" s="1"/>
  <c r="BF338"/>
  <c r="BF341" s="1"/>
  <c r="BF342" s="1"/>
  <c r="BE338"/>
  <c r="BE341" s="1"/>
  <c r="BE342" s="1"/>
  <c r="BS335"/>
  <c r="BI335"/>
  <c r="BH335"/>
  <c r="BG335"/>
  <c r="BF335"/>
  <c r="BE335"/>
  <c r="BS334"/>
  <c r="BI334"/>
  <c r="BH334"/>
  <c r="BG334"/>
  <c r="BF334"/>
  <c r="BE334"/>
  <c r="BS333"/>
  <c r="BS336" s="1"/>
  <c r="BS337" s="1"/>
  <c r="BI333"/>
  <c r="BI336" s="1"/>
  <c r="BI337" s="1"/>
  <c r="BH333"/>
  <c r="BH336" s="1"/>
  <c r="BH337" s="1"/>
  <c r="BG333"/>
  <c r="BG336" s="1"/>
  <c r="BG337" s="1"/>
  <c r="BF333"/>
  <c r="BF336" s="1"/>
  <c r="BF337" s="1"/>
  <c r="BE333"/>
  <c r="BE336" s="1"/>
  <c r="BE337" s="1"/>
  <c r="BS330"/>
  <c r="BI330"/>
  <c r="BH330"/>
  <c r="BG330"/>
  <c r="BF330"/>
  <c r="BE330"/>
  <c r="BS329"/>
  <c r="BI329"/>
  <c r="BH329"/>
  <c r="BG329"/>
  <c r="BF329"/>
  <c r="BE329"/>
  <c r="BS328"/>
  <c r="BS331" s="1"/>
  <c r="BS332" s="1"/>
  <c r="BI328"/>
  <c r="BH328"/>
  <c r="BH331" s="1"/>
  <c r="BH332" s="1"/>
  <c r="BG328"/>
  <c r="BG331" s="1"/>
  <c r="BG332" s="1"/>
  <c r="BF328"/>
  <c r="BF331" s="1"/>
  <c r="BF332" s="1"/>
  <c r="BE328"/>
  <c r="BE331" s="1"/>
  <c r="BE332" s="1"/>
  <c r="BS325"/>
  <c r="BS350" s="1"/>
  <c r="BR325"/>
  <c r="BO325"/>
  <c r="BN325"/>
  <c r="BM325"/>
  <c r="BL325"/>
  <c r="BK325"/>
  <c r="BJ325"/>
  <c r="BI325"/>
  <c r="BH325"/>
  <c r="BG325"/>
  <c r="BF325"/>
  <c r="BE325"/>
  <c r="BS324"/>
  <c r="BR324"/>
  <c r="BO324"/>
  <c r="BN324"/>
  <c r="BM324"/>
  <c r="BL324"/>
  <c r="BK324"/>
  <c r="BJ324"/>
  <c r="BI324"/>
  <c r="BI349" s="1"/>
  <c r="BH324"/>
  <c r="BH349" s="1"/>
  <c r="BG324"/>
  <c r="BG349" s="1"/>
  <c r="BF324"/>
  <c r="BF349" s="1"/>
  <c r="BE324"/>
  <c r="BE349" s="1"/>
  <c r="BU323"/>
  <c r="BT323"/>
  <c r="BS323"/>
  <c r="BR323"/>
  <c r="BO323"/>
  <c r="BN323"/>
  <c r="BM323"/>
  <c r="BL323"/>
  <c r="BK323"/>
  <c r="BJ323"/>
  <c r="BI323"/>
  <c r="BH323"/>
  <c r="BG323"/>
  <c r="BF323"/>
  <c r="BE323"/>
  <c r="BS320"/>
  <c r="BI320"/>
  <c r="BH320"/>
  <c r="BG320"/>
  <c r="BF320"/>
  <c r="BE320"/>
  <c r="BS319"/>
  <c r="BI319"/>
  <c r="BH319"/>
  <c r="BG319"/>
  <c r="BF319"/>
  <c r="BE319"/>
  <c r="BS318"/>
  <c r="BS321" s="1"/>
  <c r="BS322" s="1"/>
  <c r="BI318"/>
  <c r="BI321" s="1"/>
  <c r="BI322" s="1"/>
  <c r="BH318"/>
  <c r="BH321" s="1"/>
  <c r="BH322" s="1"/>
  <c r="BG318"/>
  <c r="BG321" s="1"/>
  <c r="BG322" s="1"/>
  <c r="BF318"/>
  <c r="BF321" s="1"/>
  <c r="BF322" s="1"/>
  <c r="BE318"/>
  <c r="BE321" s="1"/>
  <c r="BE322" s="1"/>
  <c r="BS315"/>
  <c r="BI315"/>
  <c r="BH315"/>
  <c r="BG315"/>
  <c r="BF315"/>
  <c r="BE315"/>
  <c r="BS314"/>
  <c r="BI314"/>
  <c r="BH314"/>
  <c r="BG314"/>
  <c r="BF314"/>
  <c r="BE314"/>
  <c r="BS313"/>
  <c r="BS316" s="1"/>
  <c r="BS317" s="1"/>
  <c r="BI313"/>
  <c r="BI316" s="1"/>
  <c r="BI317" s="1"/>
  <c r="BH313"/>
  <c r="BH316" s="1"/>
  <c r="BH317" s="1"/>
  <c r="BG313"/>
  <c r="BG316" s="1"/>
  <c r="BG317" s="1"/>
  <c r="BF313"/>
  <c r="BF316" s="1"/>
  <c r="BF317" s="1"/>
  <c r="BE313"/>
  <c r="BE316" s="1"/>
  <c r="BE317" s="1"/>
  <c r="BS310"/>
  <c r="BI310"/>
  <c r="BH310"/>
  <c r="BG310"/>
  <c r="BF310"/>
  <c r="BE310"/>
  <c r="BS309"/>
  <c r="BI309"/>
  <c r="BH309"/>
  <c r="BG309"/>
  <c r="BF309"/>
  <c r="BE309"/>
  <c r="BS308"/>
  <c r="BS311" s="1"/>
  <c r="BS312" s="1"/>
  <c r="BI308"/>
  <c r="BI311" s="1"/>
  <c r="BI312" s="1"/>
  <c r="BH308"/>
  <c r="BH311" s="1"/>
  <c r="BH312" s="1"/>
  <c r="BG308"/>
  <c r="BG311" s="1"/>
  <c r="BG312" s="1"/>
  <c r="BF308"/>
  <c r="BF311" s="1"/>
  <c r="BF312" s="1"/>
  <c r="BE308"/>
  <c r="BE311" s="1"/>
  <c r="BE312" s="1"/>
  <c r="BS305"/>
  <c r="BI305"/>
  <c r="BH305"/>
  <c r="BG305"/>
  <c r="BF305"/>
  <c r="BE305"/>
  <c r="BS304"/>
  <c r="BI304"/>
  <c r="BH304"/>
  <c r="BG304"/>
  <c r="BF304"/>
  <c r="BE304"/>
  <c r="BS303"/>
  <c r="BS306" s="1"/>
  <c r="BS307" s="1"/>
  <c r="BI303"/>
  <c r="BI306" s="1"/>
  <c r="BI307" s="1"/>
  <c r="BH303"/>
  <c r="BH306" s="1"/>
  <c r="BH307" s="1"/>
  <c r="BG303"/>
  <c r="BG306" s="1"/>
  <c r="BG307" s="1"/>
  <c r="BF303"/>
  <c r="BF306" s="1"/>
  <c r="BF307" s="1"/>
  <c r="BE303"/>
  <c r="BE306" s="1"/>
  <c r="BE307" s="1"/>
  <c r="BS300"/>
  <c r="BI300"/>
  <c r="BH300"/>
  <c r="BG300"/>
  <c r="BF300"/>
  <c r="BE300"/>
  <c r="BS299"/>
  <c r="BI299"/>
  <c r="BH299"/>
  <c r="BG299"/>
  <c r="BF299"/>
  <c r="BE299"/>
  <c r="BS298"/>
  <c r="BS301" s="1"/>
  <c r="BS302" s="1"/>
  <c r="BI298"/>
  <c r="BI301" s="1"/>
  <c r="BI302" s="1"/>
  <c r="BH298"/>
  <c r="BH301" s="1"/>
  <c r="BH302" s="1"/>
  <c r="BG298"/>
  <c r="BG301" s="1"/>
  <c r="BG302" s="1"/>
  <c r="BF298"/>
  <c r="BF301" s="1"/>
  <c r="BF302" s="1"/>
  <c r="BE298"/>
  <c r="BE301" s="1"/>
  <c r="BE302" s="1"/>
  <c r="BS295"/>
  <c r="BI295"/>
  <c r="BH295"/>
  <c r="BG295"/>
  <c r="BF295"/>
  <c r="BE295"/>
  <c r="BS294"/>
  <c r="BI294"/>
  <c r="BH294"/>
  <c r="BG294"/>
  <c r="BF294"/>
  <c r="BE294"/>
  <c r="BS293"/>
  <c r="BS296" s="1"/>
  <c r="BS297" s="1"/>
  <c r="BI293"/>
  <c r="BI296" s="1"/>
  <c r="BI297" s="1"/>
  <c r="BH293"/>
  <c r="BH296" s="1"/>
  <c r="BH297" s="1"/>
  <c r="BG293"/>
  <c r="BF293"/>
  <c r="BF296" s="1"/>
  <c r="BF297" s="1"/>
  <c r="BE293"/>
  <c r="BE296" s="1"/>
  <c r="BE297" s="1"/>
  <c r="BS290"/>
  <c r="BN290"/>
  <c r="BM290"/>
  <c r="BL290"/>
  <c r="BK290"/>
  <c r="BJ290"/>
  <c r="BI290"/>
  <c r="BH290"/>
  <c r="BG290"/>
  <c r="BF290"/>
  <c r="BE290"/>
  <c r="BS289"/>
  <c r="BN289"/>
  <c r="BM289"/>
  <c r="BL289"/>
  <c r="BK289"/>
  <c r="BJ289"/>
  <c r="BI289"/>
  <c r="BH289"/>
  <c r="BG289"/>
  <c r="BF289"/>
  <c r="BE289"/>
  <c r="BS288"/>
  <c r="BR288"/>
  <c r="BN288"/>
  <c r="BM288"/>
  <c r="BL288"/>
  <c r="BK288"/>
  <c r="BJ288"/>
  <c r="BI288"/>
  <c r="BH288"/>
  <c r="BG288"/>
  <c r="BF288"/>
  <c r="BE288"/>
  <c r="BN285"/>
  <c r="BM285"/>
  <c r="BL285"/>
  <c r="BK285"/>
  <c r="BJ285"/>
  <c r="BI285"/>
  <c r="BH285"/>
  <c r="BG285"/>
  <c r="BF285"/>
  <c r="BE285"/>
  <c r="BO284"/>
  <c r="BN284"/>
  <c r="BM284"/>
  <c r="BL284"/>
  <c r="BK284"/>
  <c r="BJ284"/>
  <c r="BI284"/>
  <c r="BH284"/>
  <c r="BG284"/>
  <c r="BF284"/>
  <c r="BE284"/>
  <c r="BO283"/>
  <c r="BN283"/>
  <c r="BM283"/>
  <c r="BL283"/>
  <c r="BK283"/>
  <c r="BJ283"/>
  <c r="BI283"/>
  <c r="BH283"/>
  <c r="BG283"/>
  <c r="BF283"/>
  <c r="BE283"/>
  <c r="BO280"/>
  <c r="BN280"/>
  <c r="BM280"/>
  <c r="BL280"/>
  <c r="BK280"/>
  <c r="BJ280"/>
  <c r="BI280"/>
  <c r="BH280"/>
  <c r="BG280"/>
  <c r="BF280"/>
  <c r="BE280"/>
  <c r="BO279"/>
  <c r="BN279"/>
  <c r="BM279"/>
  <c r="BL279"/>
  <c r="BK279"/>
  <c r="BJ279"/>
  <c r="BI279"/>
  <c r="BH279"/>
  <c r="BG279"/>
  <c r="BF279"/>
  <c r="BE279"/>
  <c r="BO278"/>
  <c r="BN278"/>
  <c r="BM278"/>
  <c r="BL278"/>
  <c r="BK278"/>
  <c r="BJ278"/>
  <c r="BI278"/>
  <c r="BH278"/>
  <c r="BG278"/>
  <c r="BF278"/>
  <c r="BE278"/>
  <c r="BU275"/>
  <c r="BT275"/>
  <c r="BS275"/>
  <c r="BO275"/>
  <c r="BN275"/>
  <c r="BM275"/>
  <c r="BL275"/>
  <c r="BK275"/>
  <c r="BJ275"/>
  <c r="BI275"/>
  <c r="BH275"/>
  <c r="BG275"/>
  <c r="BF275"/>
  <c r="BE275"/>
  <c r="BU274"/>
  <c r="BT274"/>
  <c r="BS274"/>
  <c r="BO274"/>
  <c r="BN274"/>
  <c r="BM274"/>
  <c r="BL274"/>
  <c r="BK274"/>
  <c r="BJ274"/>
  <c r="BI274"/>
  <c r="BH274"/>
  <c r="BG274"/>
  <c r="BF274"/>
  <c r="BE274"/>
  <c r="BU273"/>
  <c r="BT273"/>
  <c r="BS273"/>
  <c r="BO273"/>
  <c r="BN273"/>
  <c r="BM273"/>
  <c r="BL273"/>
  <c r="BK273"/>
  <c r="BJ273"/>
  <c r="BI273"/>
  <c r="BH273"/>
  <c r="BG273"/>
  <c r="BF273"/>
  <c r="BE273"/>
  <c r="BD271"/>
  <c r="BB271"/>
  <c r="AZ271"/>
  <c r="AW271"/>
  <c r="AV271"/>
  <c r="AU271"/>
  <c r="AT271"/>
  <c r="AS271"/>
  <c r="AR271"/>
  <c r="AQ271"/>
  <c r="AP271"/>
  <c r="AL271"/>
  <c r="AK271"/>
  <c r="AJ271"/>
  <c r="AI271"/>
  <c r="AH271"/>
  <c r="AG271"/>
  <c r="AF271"/>
  <c r="AE271"/>
  <c r="AD271"/>
  <c r="AC271"/>
  <c r="AB271"/>
  <c r="AA271"/>
  <c r="Z271"/>
  <c r="Y271"/>
  <c r="X271"/>
  <c r="W271"/>
  <c r="V271"/>
  <c r="BD270"/>
  <c r="BB270"/>
  <c r="AZ270"/>
  <c r="AW270"/>
  <c r="AT270"/>
  <c r="AP270"/>
  <c r="AI270"/>
  <c r="AH270"/>
  <c r="AG270"/>
  <c r="AF270"/>
  <c r="AE270"/>
  <c r="AD270"/>
  <c r="AC270"/>
  <c r="AB270"/>
  <c r="AA270"/>
  <c r="Z270"/>
  <c r="Y270"/>
  <c r="X270"/>
  <c r="W270"/>
  <c r="V270"/>
  <c r="BD269"/>
  <c r="BB269"/>
  <c r="AZ269"/>
  <c r="AW269"/>
  <c r="AT269"/>
  <c r="AP269"/>
  <c r="AI269"/>
  <c r="AH269"/>
  <c r="AG269"/>
  <c r="AF269"/>
  <c r="AE269"/>
  <c r="AD269"/>
  <c r="AC269"/>
  <c r="AB269"/>
  <c r="AA269"/>
  <c r="Z269"/>
  <c r="Y269"/>
  <c r="X269"/>
  <c r="W269"/>
  <c r="V269"/>
  <c r="BD268"/>
  <c r="BB268"/>
  <c r="AZ268"/>
  <c r="AW268"/>
  <c r="AT268"/>
  <c r="AP268"/>
  <c r="AI268"/>
  <c r="AH268"/>
  <c r="AG268"/>
  <c r="AF268"/>
  <c r="AE268"/>
  <c r="AD268"/>
  <c r="AC268"/>
  <c r="AB268"/>
  <c r="AA268"/>
  <c r="Z268"/>
  <c r="Y268"/>
  <c r="X268"/>
  <c r="W268"/>
  <c r="V268"/>
  <c r="BD267"/>
  <c r="BB267"/>
  <c r="AZ267"/>
  <c r="AW267"/>
  <c r="AT267"/>
  <c r="AP267"/>
  <c r="AI267"/>
  <c r="AH267"/>
  <c r="AG267"/>
  <c r="AF267"/>
  <c r="AE267"/>
  <c r="AD267"/>
  <c r="AC267"/>
  <c r="AB267"/>
  <c r="AA267"/>
  <c r="Z267"/>
  <c r="Y267"/>
  <c r="X267"/>
  <c r="W267"/>
  <c r="V267"/>
  <c r="BD266"/>
  <c r="BB266"/>
  <c r="AZ266"/>
  <c r="AW266"/>
  <c r="AT266"/>
  <c r="AP266"/>
  <c r="AI266"/>
  <c r="AH266"/>
  <c r="AG266"/>
  <c r="AF266"/>
  <c r="AE266"/>
  <c r="AD266"/>
  <c r="AC266"/>
  <c r="AB266"/>
  <c r="AA266"/>
  <c r="Z266"/>
  <c r="Y266"/>
  <c r="X266"/>
  <c r="W266"/>
  <c r="V266"/>
  <c r="BD265"/>
  <c r="BB265"/>
  <c r="AZ265"/>
  <c r="AW265"/>
  <c r="AT265"/>
  <c r="AP265"/>
  <c r="AI265"/>
  <c r="AH265"/>
  <c r="AG265"/>
  <c r="AF265"/>
  <c r="AE265"/>
  <c r="AD265"/>
  <c r="AC265"/>
  <c r="AB265"/>
  <c r="AA265"/>
  <c r="Z265"/>
  <c r="Y265"/>
  <c r="X265"/>
  <c r="W265"/>
  <c r="V265"/>
  <c r="BD264"/>
  <c r="BB264"/>
  <c r="AZ264"/>
  <c r="AW264"/>
  <c r="AT264"/>
  <c r="AP264"/>
  <c r="AI264"/>
  <c r="AH264"/>
  <c r="AG264"/>
  <c r="AF264"/>
  <c r="AE264"/>
  <c r="AD264"/>
  <c r="AC264"/>
  <c r="AB264"/>
  <c r="AA264"/>
  <c r="Z264"/>
  <c r="Y264"/>
  <c r="X264"/>
  <c r="W264"/>
  <c r="V264"/>
  <c r="BD263"/>
  <c r="BB263"/>
  <c r="AZ263"/>
  <c r="AW263"/>
  <c r="AT263"/>
  <c r="AP263"/>
  <c r="AI263"/>
  <c r="AH263"/>
  <c r="AG263"/>
  <c r="AF263"/>
  <c r="AE263"/>
  <c r="AD263"/>
  <c r="AC263"/>
  <c r="AB263"/>
  <c r="AA263"/>
  <c r="Z263"/>
  <c r="Y263"/>
  <c r="X263"/>
  <c r="W263"/>
  <c r="V263"/>
  <c r="AH262"/>
  <c r="AG262"/>
  <c r="AF262"/>
  <c r="AE262"/>
  <c r="AD262"/>
  <c r="AC262"/>
  <c r="AB262"/>
  <c r="AA262"/>
  <c r="Z262"/>
  <c r="Y262"/>
  <c r="X262"/>
  <c r="W262"/>
  <c r="V262"/>
  <c r="BD261"/>
  <c r="BB261"/>
  <c r="AZ261"/>
  <c r="AW261"/>
  <c r="AT261"/>
  <c r="AP261"/>
  <c r="AH261"/>
  <c r="AG261"/>
  <c r="AF261"/>
  <c r="AE261"/>
  <c r="AD261"/>
  <c r="AC261"/>
  <c r="AB261"/>
  <c r="AA261"/>
  <c r="Z261"/>
  <c r="Y261"/>
  <c r="X261"/>
  <c r="W261"/>
  <c r="V261"/>
  <c r="BD260"/>
  <c r="BB260"/>
  <c r="AZ260"/>
  <c r="AW260"/>
  <c r="AT260"/>
  <c r="AP260"/>
  <c r="AH260"/>
  <c r="AG260"/>
  <c r="AF260"/>
  <c r="AE260"/>
  <c r="AD260"/>
  <c r="AC260"/>
  <c r="AB260"/>
  <c r="AA260"/>
  <c r="Z260"/>
  <c r="Y260"/>
  <c r="X260"/>
  <c r="W260"/>
  <c r="V260"/>
  <c r="AH259"/>
  <c r="AG259"/>
  <c r="AF259"/>
  <c r="AE259"/>
  <c r="AD259"/>
  <c r="AC259"/>
  <c r="AB259"/>
  <c r="AA259"/>
  <c r="Z259"/>
  <c r="Y259"/>
  <c r="X259"/>
  <c r="W259"/>
  <c r="V259"/>
  <c r="BD256"/>
  <c r="BB256"/>
  <c r="AZ256"/>
  <c r="AW256"/>
  <c r="AT256"/>
  <c r="AP256"/>
  <c r="AI256"/>
  <c r="AH256"/>
  <c r="AG256"/>
  <c r="AF256"/>
  <c r="AE256"/>
  <c r="AD256"/>
  <c r="AC256"/>
  <c r="AB256"/>
  <c r="AA256"/>
  <c r="Z256"/>
  <c r="Y256"/>
  <c r="X256"/>
  <c r="W256"/>
  <c r="BD255"/>
  <c r="BB255"/>
  <c r="AZ255"/>
  <c r="AW255"/>
  <c r="AT255"/>
  <c r="AP255"/>
  <c r="AI255"/>
  <c r="AH255"/>
  <c r="AG255"/>
  <c r="AF255"/>
  <c r="AE255"/>
  <c r="AD255"/>
  <c r="AC255"/>
  <c r="AB255"/>
  <c r="AA255"/>
  <c r="Z255"/>
  <c r="Y255"/>
  <c r="X255"/>
  <c r="W255"/>
  <c r="V255"/>
  <c r="T255"/>
  <c r="S255"/>
  <c r="R255"/>
  <c r="Q255"/>
  <c r="P255"/>
  <c r="O255"/>
  <c r="N255"/>
  <c r="M255"/>
  <c r="L255"/>
  <c r="K255"/>
  <c r="J255"/>
  <c r="BD254"/>
  <c r="BB254"/>
  <c r="AZ254"/>
  <c r="AW254"/>
  <c r="AT254"/>
  <c r="AP254"/>
  <c r="AI254"/>
  <c r="AH254"/>
  <c r="AG254"/>
  <c r="AF254"/>
  <c r="AE254"/>
  <c r="AD254"/>
  <c r="AC254"/>
  <c r="AB254"/>
  <c r="AA254"/>
  <c r="Z254"/>
  <c r="Y254"/>
  <c r="X254"/>
  <c r="W254"/>
  <c r="V254"/>
  <c r="T254"/>
  <c r="S254"/>
  <c r="R254"/>
  <c r="Q254"/>
  <c r="P254"/>
  <c r="O254"/>
  <c r="N254"/>
  <c r="M254"/>
  <c r="L254"/>
  <c r="K254"/>
  <c r="J254"/>
  <c r="BD253"/>
  <c r="BB253"/>
  <c r="AZ253"/>
  <c r="AW253"/>
  <c r="AT253"/>
  <c r="AP253"/>
  <c r="AI253"/>
  <c r="AH253"/>
  <c r="AG253"/>
  <c r="AF253"/>
  <c r="AE253"/>
  <c r="AD253"/>
  <c r="AC253"/>
  <c r="AB253"/>
  <c r="AA253"/>
  <c r="Z253"/>
  <c r="Y253"/>
  <c r="X253"/>
  <c r="W253"/>
  <c r="V253"/>
  <c r="T253"/>
  <c r="S253"/>
  <c r="R253"/>
  <c r="Q253"/>
  <c r="P253"/>
  <c r="O253"/>
  <c r="N253"/>
  <c r="M253"/>
  <c r="L253"/>
  <c r="K253"/>
  <c r="J253"/>
  <c r="BD252"/>
  <c r="BB252"/>
  <c r="AZ252"/>
  <c r="AW252"/>
  <c r="AT252"/>
  <c r="AP252"/>
  <c r="AI252"/>
  <c r="AH252"/>
  <c r="AG252"/>
  <c r="AF252"/>
  <c r="AE252"/>
  <c r="AD252"/>
  <c r="AC252"/>
  <c r="AB252"/>
  <c r="AA252"/>
  <c r="Z252"/>
  <c r="Y252"/>
  <c r="X252"/>
  <c r="W252"/>
  <c r="V252"/>
  <c r="T252"/>
  <c r="S252"/>
  <c r="R252"/>
  <c r="Q252"/>
  <c r="P252"/>
  <c r="O252"/>
  <c r="N252"/>
  <c r="M252"/>
  <c r="L252"/>
  <c r="K252"/>
  <c r="J252"/>
  <c r="U250"/>
  <c r="U249"/>
  <c r="U248"/>
  <c r="U247"/>
  <c r="U246"/>
  <c r="U245"/>
  <c r="U244"/>
  <c r="BZ243"/>
  <c r="CA243" s="1"/>
  <c r="BX243"/>
  <c r="BY243" s="1"/>
  <c r="BV243"/>
  <c r="CB243" s="1"/>
  <c r="CC243" s="1"/>
  <c r="U243"/>
  <c r="U242"/>
  <c r="U240"/>
  <c r="BZ239"/>
  <c r="CA239" s="1"/>
  <c r="BX239"/>
  <c r="BY239" s="1"/>
  <c r="BV239"/>
  <c r="U239"/>
  <c r="U238"/>
  <c r="U237"/>
  <c r="U236"/>
  <c r="U235"/>
  <c r="U233"/>
  <c r="U232"/>
  <c r="U231"/>
  <c r="U230"/>
  <c r="BZ228"/>
  <c r="CA228" s="1"/>
  <c r="BX228"/>
  <c r="BY228" s="1"/>
  <c r="BV228"/>
  <c r="CB228" s="1"/>
  <c r="CC228" s="1"/>
  <c r="U228"/>
  <c r="U227"/>
  <c r="BZ226"/>
  <c r="CA226" s="1"/>
  <c r="BX226"/>
  <c r="BY226" s="1"/>
  <c r="BV226"/>
  <c r="U226"/>
  <c r="U223"/>
  <c r="U220"/>
  <c r="U219"/>
  <c r="U218"/>
  <c r="U217"/>
  <c r="U216"/>
  <c r="U215"/>
  <c r="BZ214"/>
  <c r="CA214" s="1"/>
  <c r="BX214"/>
  <c r="BY214" s="1"/>
  <c r="BV214"/>
  <c r="BW214" s="1"/>
  <c r="U214"/>
  <c r="U213"/>
  <c r="U212"/>
  <c r="U211"/>
  <c r="U210"/>
  <c r="U209"/>
  <c r="U208"/>
  <c r="BZ205"/>
  <c r="CA205" s="1"/>
  <c r="BX205"/>
  <c r="BY205" s="1"/>
  <c r="BV205"/>
  <c r="U205"/>
  <c r="U201"/>
  <c r="U200"/>
  <c r="U199"/>
  <c r="U198"/>
  <c r="U197"/>
  <c r="U195"/>
  <c r="U194"/>
  <c r="BZ193"/>
  <c r="CA193" s="1"/>
  <c r="BX193"/>
  <c r="BY193" s="1"/>
  <c r="BV193"/>
  <c r="U193"/>
  <c r="U189"/>
  <c r="U187"/>
  <c r="U185"/>
  <c r="BZ184"/>
  <c r="CA184" s="1"/>
  <c r="BX184"/>
  <c r="BY184" s="1"/>
  <c r="BV184"/>
  <c r="CB184" s="1"/>
  <c r="CC184" s="1"/>
  <c r="U184"/>
  <c r="U180"/>
  <c r="BZ179"/>
  <c r="CA179" s="1"/>
  <c r="BX179"/>
  <c r="BY179" s="1"/>
  <c r="BV179"/>
  <c r="U179"/>
  <c r="U178"/>
  <c r="U177"/>
  <c r="U176"/>
  <c r="BZ175"/>
  <c r="CA175" s="1"/>
  <c r="BX175"/>
  <c r="BY175" s="1"/>
  <c r="BV175"/>
  <c r="U175"/>
  <c r="U173"/>
  <c r="U172"/>
  <c r="U171"/>
  <c r="U169"/>
  <c r="U168"/>
  <c r="U167"/>
  <c r="U166"/>
  <c r="U165"/>
  <c r="CA164"/>
  <c r="BZ164"/>
  <c r="BY164"/>
  <c r="BX164"/>
  <c r="BW164"/>
  <c r="BV164"/>
  <c r="CB164" s="1"/>
  <c r="CC164" s="1"/>
  <c r="U164"/>
  <c r="U163"/>
  <c r="U162"/>
  <c r="U161"/>
  <c r="CA158"/>
  <c r="BZ158"/>
  <c r="BX158"/>
  <c r="BY158" s="1"/>
  <c r="BV158"/>
  <c r="U158"/>
  <c r="U157"/>
  <c r="U156"/>
  <c r="U155"/>
  <c r="U154"/>
  <c r="U153"/>
  <c r="U152"/>
  <c r="BZ151"/>
  <c r="CA151" s="1"/>
  <c r="BX151"/>
  <c r="BY151" s="1"/>
  <c r="BV151"/>
  <c r="U151"/>
  <c r="U149"/>
  <c r="U148"/>
  <c r="U147"/>
  <c r="U146"/>
  <c r="U145"/>
  <c r="U144"/>
  <c r="U142"/>
  <c r="U141"/>
  <c r="U140"/>
  <c r="U139"/>
  <c r="BZ138"/>
  <c r="CA138" s="1"/>
  <c r="BX138"/>
  <c r="BY138" s="1"/>
  <c r="BV138"/>
  <c r="U138"/>
  <c r="U136"/>
  <c r="BZ135"/>
  <c r="CA135" s="1"/>
  <c r="BX135"/>
  <c r="BY135" s="1"/>
  <c r="BV135"/>
  <c r="U135"/>
  <c r="U134"/>
  <c r="U133"/>
  <c r="U132"/>
  <c r="U254" s="1"/>
  <c r="U129"/>
  <c r="BZ128"/>
  <c r="CA128" s="1"/>
  <c r="BX128"/>
  <c r="BY128" s="1"/>
  <c r="BV128"/>
  <c r="U128"/>
  <c r="BZ126"/>
  <c r="CA126" s="1"/>
  <c r="BX126"/>
  <c r="BY126" s="1"/>
  <c r="BV126"/>
  <c r="CB126" s="1"/>
  <c r="CC126" s="1"/>
  <c r="U126"/>
  <c r="U124"/>
  <c r="U123"/>
  <c r="BZ122"/>
  <c r="CA122" s="1"/>
  <c r="BX122"/>
  <c r="BY122" s="1"/>
  <c r="BV122"/>
  <c r="BW122" s="1"/>
  <c r="U122"/>
  <c r="U121"/>
  <c r="BZ120"/>
  <c r="CA120" s="1"/>
  <c r="BX120"/>
  <c r="BY120" s="1"/>
  <c r="BV120"/>
  <c r="U120"/>
  <c r="BZ119"/>
  <c r="CA119" s="1"/>
  <c r="BX119"/>
  <c r="BY119" s="1"/>
  <c r="BV119"/>
  <c r="U119"/>
  <c r="BZ117"/>
  <c r="CA117" s="1"/>
  <c r="BX117"/>
  <c r="BY117" s="1"/>
  <c r="BV117"/>
  <c r="U117"/>
  <c r="U116"/>
  <c r="BZ115"/>
  <c r="CA115" s="1"/>
  <c r="BX115"/>
  <c r="BY115" s="1"/>
  <c r="BV115"/>
  <c r="U115"/>
  <c r="BZ114"/>
  <c r="CA114" s="1"/>
  <c r="BX114"/>
  <c r="BY114" s="1"/>
  <c r="BV114"/>
  <c r="CB114" s="1"/>
  <c r="CC114" s="1"/>
  <c r="U114"/>
  <c r="U113"/>
  <c r="BZ112"/>
  <c r="CA112" s="1"/>
  <c r="BX112"/>
  <c r="BY112" s="1"/>
  <c r="BV112"/>
  <c r="U112"/>
  <c r="U110"/>
  <c r="U108"/>
  <c r="BZ106"/>
  <c r="CA106" s="1"/>
  <c r="BX106"/>
  <c r="BY106" s="1"/>
  <c r="BV106"/>
  <c r="U106"/>
  <c r="U104"/>
  <c r="U102"/>
  <c r="BZ101"/>
  <c r="CA101" s="1"/>
  <c r="BX101"/>
  <c r="BY101" s="1"/>
  <c r="BV101"/>
  <c r="U101"/>
  <c r="BZ98"/>
  <c r="CA98" s="1"/>
  <c r="BX98"/>
  <c r="BY98" s="1"/>
  <c r="BV98"/>
  <c r="U98"/>
  <c r="BZ97"/>
  <c r="CA97" s="1"/>
  <c r="BX97"/>
  <c r="BY97" s="1"/>
  <c r="BV97"/>
  <c r="U97"/>
  <c r="U94"/>
  <c r="U93"/>
  <c r="U92"/>
  <c r="U91"/>
  <c r="U90"/>
  <c r="BZ89"/>
  <c r="CA89" s="1"/>
  <c r="BX89"/>
  <c r="BY89" s="1"/>
  <c r="BV89"/>
  <c r="CB89" s="1"/>
  <c r="CC89" s="1"/>
  <c r="U89"/>
  <c r="BZ86"/>
  <c r="CA86" s="1"/>
  <c r="BX86"/>
  <c r="BY86" s="1"/>
  <c r="BV86"/>
  <c r="U86"/>
  <c r="BZ85"/>
  <c r="CA85" s="1"/>
  <c r="BX85"/>
  <c r="BY85" s="1"/>
  <c r="BV85"/>
  <c r="U85"/>
  <c r="U83"/>
  <c r="U82"/>
  <c r="U81"/>
  <c r="U80"/>
  <c r="U79"/>
  <c r="U78"/>
  <c r="U77"/>
  <c r="U76"/>
  <c r="BZ75"/>
  <c r="CA75" s="1"/>
  <c r="BX75"/>
  <c r="BY75" s="1"/>
  <c r="BV75"/>
  <c r="U75"/>
  <c r="U73"/>
  <c r="U72"/>
  <c r="CA71"/>
  <c r="BZ71"/>
  <c r="BY71"/>
  <c r="BX71"/>
  <c r="BW71"/>
  <c r="BV71"/>
  <c r="CB71" s="1"/>
  <c r="CC71" s="1"/>
  <c r="U71"/>
  <c r="U70"/>
  <c r="U69"/>
  <c r="BZ67"/>
  <c r="CA67" s="1"/>
  <c r="BX67"/>
  <c r="BY67" s="1"/>
  <c r="BV67"/>
  <c r="U66"/>
  <c r="U64"/>
  <c r="BZ63"/>
  <c r="CA63" s="1"/>
  <c r="BX63"/>
  <c r="BY63" s="1"/>
  <c r="BV63"/>
  <c r="U63"/>
  <c r="U62"/>
  <c r="U61"/>
  <c r="U60"/>
  <c r="U56"/>
  <c r="BZ55"/>
  <c r="CA55" s="1"/>
  <c r="BX55"/>
  <c r="BY55" s="1"/>
  <c r="BV55"/>
  <c r="U55"/>
  <c r="U54"/>
  <c r="U53"/>
  <c r="BZ52"/>
  <c r="CA52" s="1"/>
  <c r="BX52"/>
  <c r="BY52" s="1"/>
  <c r="BV52"/>
  <c r="U52"/>
  <c r="U50"/>
  <c r="U49"/>
  <c r="BZ47"/>
  <c r="CA47" s="1"/>
  <c r="BX47"/>
  <c r="BY47" s="1"/>
  <c r="BV47"/>
  <c r="U47"/>
  <c r="BZ45"/>
  <c r="CA45" s="1"/>
  <c r="BX45"/>
  <c r="BY45" s="1"/>
  <c r="BV45"/>
  <c r="U45"/>
  <c r="U44"/>
  <c r="U43"/>
  <c r="U42"/>
  <c r="U41"/>
  <c r="U40"/>
  <c r="U39"/>
  <c r="U37"/>
  <c r="U36"/>
  <c r="U35"/>
  <c r="BZ33"/>
  <c r="CA33" s="1"/>
  <c r="BX33"/>
  <c r="BY33" s="1"/>
  <c r="BV33"/>
  <c r="U33"/>
  <c r="U32"/>
  <c r="BZ31"/>
  <c r="CA31" s="1"/>
  <c r="BX31"/>
  <c r="BY31" s="1"/>
  <c r="BV31"/>
  <c r="U31"/>
  <c r="U30"/>
  <c r="U28"/>
  <c r="U27"/>
  <c r="U25"/>
  <c r="U24"/>
  <c r="BZ23"/>
  <c r="CA23" s="1"/>
  <c r="BX23"/>
  <c r="BY23" s="1"/>
  <c r="BV23"/>
  <c r="U23"/>
  <c r="U20"/>
  <c r="U19"/>
  <c r="U18"/>
  <c r="U16"/>
  <c r="U15"/>
  <c r="U14"/>
  <c r="U13"/>
  <c r="U12"/>
  <c r="BZ11"/>
  <c r="CA11" s="1"/>
  <c r="BX11"/>
  <c r="BY11" s="1"/>
  <c r="BV11"/>
  <c r="U11"/>
  <c r="BD6"/>
  <c r="BB6"/>
  <c r="BA6"/>
  <c r="AZ6"/>
  <c r="AY6"/>
  <c r="AX6"/>
  <c r="AW6"/>
  <c r="AV6"/>
  <c r="AU6"/>
  <c r="AT6"/>
  <c r="AS6"/>
  <c r="AR6"/>
  <c r="AQ6"/>
  <c r="AP6"/>
  <c r="AO6"/>
  <c r="AN6"/>
  <c r="AM6"/>
  <c r="AL6"/>
  <c r="AK6"/>
  <c r="AJ6"/>
  <c r="AI6"/>
  <c r="AH6"/>
  <c r="AG6"/>
  <c r="AF6"/>
  <c r="AE6"/>
  <c r="AD6"/>
  <c r="AC6"/>
  <c r="AB6"/>
  <c r="AA6"/>
  <c r="Z6"/>
  <c r="Y6"/>
  <c r="X6"/>
  <c r="T6"/>
  <c r="S6"/>
  <c r="R6"/>
  <c r="Q6"/>
  <c r="P6"/>
  <c r="O6"/>
  <c r="N6"/>
  <c r="M6"/>
  <c r="L6"/>
  <c r="K6"/>
  <c r="J6"/>
  <c r="BQ345" i="30"/>
  <c r="BI345"/>
  <c r="BH345"/>
  <c r="BG345"/>
  <c r="BF345"/>
  <c r="BE345"/>
  <c r="BQ344"/>
  <c r="BI344"/>
  <c r="BH344"/>
  <c r="BG344"/>
  <c r="BF344"/>
  <c r="BE344"/>
  <c r="BQ343"/>
  <c r="BQ346" s="1"/>
  <c r="BQ347" s="1"/>
  <c r="BI343"/>
  <c r="BI346" s="1"/>
  <c r="BI347" s="1"/>
  <c r="BH343"/>
  <c r="BH346" s="1"/>
  <c r="BH347" s="1"/>
  <c r="BG343"/>
  <c r="BG346" s="1"/>
  <c r="BG347" s="1"/>
  <c r="BF343"/>
  <c r="BF346" s="1"/>
  <c r="BF347" s="1"/>
  <c r="BE343"/>
  <c r="BE346" s="1"/>
  <c r="BE347" s="1"/>
  <c r="BQ340"/>
  <c r="BI340"/>
  <c r="BH340"/>
  <c r="BG340"/>
  <c r="BF340"/>
  <c r="BE340"/>
  <c r="BQ339"/>
  <c r="BI339"/>
  <c r="BH339"/>
  <c r="BG339"/>
  <c r="BF339"/>
  <c r="BE339"/>
  <c r="BQ338"/>
  <c r="BQ341" s="1"/>
  <c r="BQ342" s="1"/>
  <c r="BI338"/>
  <c r="BI341" s="1"/>
  <c r="BI342" s="1"/>
  <c r="BH338"/>
  <c r="BH341" s="1"/>
  <c r="BH342" s="1"/>
  <c r="BG338"/>
  <c r="BG341" s="1"/>
  <c r="BG342" s="1"/>
  <c r="BF338"/>
  <c r="BF341" s="1"/>
  <c r="BF342" s="1"/>
  <c r="BE338"/>
  <c r="BE341" s="1"/>
  <c r="BE342" s="1"/>
  <c r="BQ335"/>
  <c r="BI335"/>
  <c r="BH335"/>
  <c r="BG335"/>
  <c r="BF335"/>
  <c r="BE335"/>
  <c r="BQ334"/>
  <c r="BI334"/>
  <c r="BH334"/>
  <c r="BG334"/>
  <c r="BF334"/>
  <c r="BE334"/>
  <c r="BQ333"/>
  <c r="BQ336" s="1"/>
  <c r="BQ337" s="1"/>
  <c r="BI333"/>
  <c r="BI336" s="1"/>
  <c r="BI337" s="1"/>
  <c r="BH333"/>
  <c r="BH336" s="1"/>
  <c r="BH337" s="1"/>
  <c r="BG333"/>
  <c r="BG336" s="1"/>
  <c r="BG337" s="1"/>
  <c r="BF333"/>
  <c r="BF336" s="1"/>
  <c r="BF337" s="1"/>
  <c r="BE333"/>
  <c r="BE336" s="1"/>
  <c r="BE337" s="1"/>
  <c r="BQ330"/>
  <c r="BI330"/>
  <c r="BH330"/>
  <c r="BG330"/>
  <c r="BF330"/>
  <c r="BE330"/>
  <c r="BQ329"/>
  <c r="BI329"/>
  <c r="BH329"/>
  <c r="BG329"/>
  <c r="BF329"/>
  <c r="BE329"/>
  <c r="BQ328"/>
  <c r="BQ331" s="1"/>
  <c r="BQ332" s="1"/>
  <c r="BI328"/>
  <c r="BI331" s="1"/>
  <c r="BI332" s="1"/>
  <c r="BH328"/>
  <c r="BH331" s="1"/>
  <c r="BH332" s="1"/>
  <c r="BG328"/>
  <c r="BG331" s="1"/>
  <c r="BG332" s="1"/>
  <c r="BF328"/>
  <c r="BF331" s="1"/>
  <c r="BF332" s="1"/>
  <c r="BE328"/>
  <c r="BE331" s="1"/>
  <c r="BE332" s="1"/>
  <c r="BQ325"/>
  <c r="BQ350" s="1"/>
  <c r="BP325"/>
  <c r="BO325"/>
  <c r="BN325"/>
  <c r="BM325"/>
  <c r="BL325"/>
  <c r="BK325"/>
  <c r="BJ325"/>
  <c r="BI325"/>
  <c r="BH325"/>
  <c r="BG325"/>
  <c r="BF325"/>
  <c r="BE325"/>
  <c r="BQ324"/>
  <c r="BP324"/>
  <c r="BO324"/>
  <c r="BN324"/>
  <c r="BM324"/>
  <c r="BL324"/>
  <c r="BK324"/>
  <c r="BJ324"/>
  <c r="BI324"/>
  <c r="BI349" s="1"/>
  <c r="BH324"/>
  <c r="BH349" s="1"/>
  <c r="BG324"/>
  <c r="BG349" s="1"/>
  <c r="BF324"/>
  <c r="BF349" s="1"/>
  <c r="BE324"/>
  <c r="BE349" s="1"/>
  <c r="BU323"/>
  <c r="BT323"/>
  <c r="BQ323"/>
  <c r="BP323"/>
  <c r="BO323"/>
  <c r="BO326" s="1"/>
  <c r="BO327" s="1"/>
  <c r="BN323"/>
  <c r="BM323"/>
  <c r="BM326" s="1"/>
  <c r="BM327" s="1"/>
  <c r="BL323"/>
  <c r="BK323"/>
  <c r="BK326" s="1"/>
  <c r="BK327" s="1"/>
  <c r="BJ323"/>
  <c r="BI323"/>
  <c r="BH323"/>
  <c r="BG323"/>
  <c r="BF323"/>
  <c r="BE323"/>
  <c r="BQ320"/>
  <c r="BI320"/>
  <c r="BH320"/>
  <c r="BG320"/>
  <c r="BF320"/>
  <c r="BE320"/>
  <c r="BQ319"/>
  <c r="BI319"/>
  <c r="BH319"/>
  <c r="BG319"/>
  <c r="BF319"/>
  <c r="BE319"/>
  <c r="BQ318"/>
  <c r="BQ321" s="1"/>
  <c r="BQ322" s="1"/>
  <c r="BI318"/>
  <c r="BI321" s="1"/>
  <c r="BI322" s="1"/>
  <c r="BH318"/>
  <c r="BH321" s="1"/>
  <c r="BH322" s="1"/>
  <c r="BG318"/>
  <c r="BG321" s="1"/>
  <c r="BG322" s="1"/>
  <c r="BF318"/>
  <c r="BF321" s="1"/>
  <c r="BF322" s="1"/>
  <c r="BE318"/>
  <c r="BE321" s="1"/>
  <c r="BE322" s="1"/>
  <c r="BQ315"/>
  <c r="BI315"/>
  <c r="BH315"/>
  <c r="BG315"/>
  <c r="BF315"/>
  <c r="BE315"/>
  <c r="BQ314"/>
  <c r="BI314"/>
  <c r="BH314"/>
  <c r="BG314"/>
  <c r="BF314"/>
  <c r="BE314"/>
  <c r="BQ313"/>
  <c r="BQ316" s="1"/>
  <c r="BQ317" s="1"/>
  <c r="BI313"/>
  <c r="BI316" s="1"/>
  <c r="BI317" s="1"/>
  <c r="BH313"/>
  <c r="BH316" s="1"/>
  <c r="BH317" s="1"/>
  <c r="BG313"/>
  <c r="BG316" s="1"/>
  <c r="BG317" s="1"/>
  <c r="BF313"/>
  <c r="BF316" s="1"/>
  <c r="BF317" s="1"/>
  <c r="BE313"/>
  <c r="BE316" s="1"/>
  <c r="BE317" s="1"/>
  <c r="BQ310"/>
  <c r="BI310"/>
  <c r="BH310"/>
  <c r="BG310"/>
  <c r="BF310"/>
  <c r="BE310"/>
  <c r="BQ309"/>
  <c r="BI309"/>
  <c r="BH309"/>
  <c r="BG309"/>
  <c r="BF309"/>
  <c r="BE309"/>
  <c r="BQ308"/>
  <c r="BQ311" s="1"/>
  <c r="BQ312" s="1"/>
  <c r="BI308"/>
  <c r="BI311" s="1"/>
  <c r="BI312" s="1"/>
  <c r="BH308"/>
  <c r="BH311" s="1"/>
  <c r="BH312" s="1"/>
  <c r="BG308"/>
  <c r="BG311" s="1"/>
  <c r="BG312" s="1"/>
  <c r="BF308"/>
  <c r="BF311" s="1"/>
  <c r="BF312" s="1"/>
  <c r="BE308"/>
  <c r="BE311" s="1"/>
  <c r="BE312" s="1"/>
  <c r="BQ305"/>
  <c r="BI305"/>
  <c r="BH305"/>
  <c r="BG305"/>
  <c r="BF305"/>
  <c r="BE305"/>
  <c r="BQ304"/>
  <c r="BI304"/>
  <c r="BH304"/>
  <c r="BG304"/>
  <c r="BF304"/>
  <c r="BE304"/>
  <c r="BQ303"/>
  <c r="BQ306" s="1"/>
  <c r="BQ307" s="1"/>
  <c r="BI303"/>
  <c r="BI306" s="1"/>
  <c r="BI307" s="1"/>
  <c r="BH303"/>
  <c r="BH306" s="1"/>
  <c r="BH307" s="1"/>
  <c r="BG303"/>
  <c r="BG306" s="1"/>
  <c r="BG307" s="1"/>
  <c r="BF303"/>
  <c r="BF306" s="1"/>
  <c r="BF307" s="1"/>
  <c r="BE303"/>
  <c r="BE306" s="1"/>
  <c r="BE307" s="1"/>
  <c r="BQ300"/>
  <c r="BI300"/>
  <c r="BH300"/>
  <c r="BG300"/>
  <c r="BF300"/>
  <c r="BE300"/>
  <c r="BQ299"/>
  <c r="BI299"/>
  <c r="BH299"/>
  <c r="BG299"/>
  <c r="BF299"/>
  <c r="BE299"/>
  <c r="BQ298"/>
  <c r="BQ301" s="1"/>
  <c r="BQ302" s="1"/>
  <c r="BI298"/>
  <c r="BI301" s="1"/>
  <c r="BI302" s="1"/>
  <c r="BH298"/>
  <c r="BH301" s="1"/>
  <c r="BH302" s="1"/>
  <c r="BG298"/>
  <c r="BG301" s="1"/>
  <c r="BG302" s="1"/>
  <c r="BF298"/>
  <c r="BF301" s="1"/>
  <c r="BF302" s="1"/>
  <c r="BE298"/>
  <c r="BE301" s="1"/>
  <c r="BE302" s="1"/>
  <c r="BQ295"/>
  <c r="BI295"/>
  <c r="BH295"/>
  <c r="BG295"/>
  <c r="BF295"/>
  <c r="BE295"/>
  <c r="BQ294"/>
  <c r="BI294"/>
  <c r="BH294"/>
  <c r="BG294"/>
  <c r="BF294"/>
  <c r="BE294"/>
  <c r="BQ293"/>
  <c r="BQ296" s="1"/>
  <c r="BQ297" s="1"/>
  <c r="BI293"/>
  <c r="BI296" s="1"/>
  <c r="BI297" s="1"/>
  <c r="BH293"/>
  <c r="BH296" s="1"/>
  <c r="BH297" s="1"/>
  <c r="BG293"/>
  <c r="BG296" s="1"/>
  <c r="BG297" s="1"/>
  <c r="BF293"/>
  <c r="BF296" s="1"/>
  <c r="BF297" s="1"/>
  <c r="BE293"/>
  <c r="BE296" s="1"/>
  <c r="BE297" s="1"/>
  <c r="BQ290"/>
  <c r="BP290"/>
  <c r="BO290"/>
  <c r="BN290"/>
  <c r="BM290"/>
  <c r="BL290"/>
  <c r="BK290"/>
  <c r="BJ290"/>
  <c r="BI290"/>
  <c r="BH290"/>
  <c r="BG290"/>
  <c r="BF290"/>
  <c r="BE290"/>
  <c r="BQ289"/>
  <c r="BP289"/>
  <c r="BO289"/>
  <c r="BN289"/>
  <c r="BM289"/>
  <c r="BL289"/>
  <c r="BK289"/>
  <c r="BJ289"/>
  <c r="BI289"/>
  <c r="BH289"/>
  <c r="BG289"/>
  <c r="BF289"/>
  <c r="BE289"/>
  <c r="BQ288"/>
  <c r="BP288"/>
  <c r="BO288"/>
  <c r="BN288"/>
  <c r="BM288"/>
  <c r="BL288"/>
  <c r="BK288"/>
  <c r="BJ288"/>
  <c r="BI288"/>
  <c r="BH288"/>
  <c r="BG288"/>
  <c r="BF288"/>
  <c r="BE288"/>
  <c r="BQ285"/>
  <c r="BP285"/>
  <c r="BO285"/>
  <c r="BN285"/>
  <c r="BM285"/>
  <c r="BL285"/>
  <c r="BK285"/>
  <c r="BJ285"/>
  <c r="BI285"/>
  <c r="BH285"/>
  <c r="BG285"/>
  <c r="BF285"/>
  <c r="BE285"/>
  <c r="BQ284"/>
  <c r="BP284"/>
  <c r="BO284"/>
  <c r="BN284"/>
  <c r="BM284"/>
  <c r="BL284"/>
  <c r="BK284"/>
  <c r="BJ284"/>
  <c r="BI284"/>
  <c r="BH284"/>
  <c r="BG284"/>
  <c r="BF284"/>
  <c r="BE284"/>
  <c r="BQ283"/>
  <c r="BP283"/>
  <c r="BO283"/>
  <c r="BN283"/>
  <c r="BM283"/>
  <c r="BL283"/>
  <c r="BK283"/>
  <c r="BJ283"/>
  <c r="BI283"/>
  <c r="BH283"/>
  <c r="BG283"/>
  <c r="BF283"/>
  <c r="BE283"/>
  <c r="BQ280"/>
  <c r="BP280"/>
  <c r="BO280"/>
  <c r="BN280"/>
  <c r="BM280"/>
  <c r="BL280"/>
  <c r="BK280"/>
  <c r="BJ280"/>
  <c r="BI280"/>
  <c r="BH280"/>
  <c r="BG280"/>
  <c r="BF280"/>
  <c r="BE280"/>
  <c r="BQ279"/>
  <c r="BP279"/>
  <c r="BO279"/>
  <c r="BN279"/>
  <c r="BM279"/>
  <c r="BL279"/>
  <c r="BK279"/>
  <c r="BJ279"/>
  <c r="BI279"/>
  <c r="BH279"/>
  <c r="BG279"/>
  <c r="BF279"/>
  <c r="BE279"/>
  <c r="BQ278"/>
  <c r="BP278"/>
  <c r="BO278"/>
  <c r="BN278"/>
  <c r="BM278"/>
  <c r="BL278"/>
  <c r="BK278"/>
  <c r="BJ278"/>
  <c r="BI278"/>
  <c r="BH278"/>
  <c r="BG278"/>
  <c r="BF278"/>
  <c r="BE278"/>
  <c r="BU275"/>
  <c r="BT275"/>
  <c r="BQ275"/>
  <c r="BP275"/>
  <c r="BO275"/>
  <c r="BN275"/>
  <c r="BM275"/>
  <c r="BL275"/>
  <c r="BK275"/>
  <c r="BJ275"/>
  <c r="BI275"/>
  <c r="BH275"/>
  <c r="BG275"/>
  <c r="BF275"/>
  <c r="BE275"/>
  <c r="BU274"/>
  <c r="BT274"/>
  <c r="BQ274"/>
  <c r="BP274"/>
  <c r="BO274"/>
  <c r="BN274"/>
  <c r="BM274"/>
  <c r="BL274"/>
  <c r="BK274"/>
  <c r="BJ274"/>
  <c r="BI274"/>
  <c r="BH274"/>
  <c r="BG274"/>
  <c r="BF274"/>
  <c r="BE274"/>
  <c r="BU273"/>
  <c r="BT273"/>
  <c r="BQ273"/>
  <c r="BP273"/>
  <c r="BO273"/>
  <c r="BN273"/>
  <c r="BM273"/>
  <c r="BL273"/>
  <c r="BK273"/>
  <c r="BJ273"/>
  <c r="BI273"/>
  <c r="BH273"/>
  <c r="BG273"/>
  <c r="BF273"/>
  <c r="BE273"/>
  <c r="BD271"/>
  <c r="BB271"/>
  <c r="AZ271"/>
  <c r="AW271"/>
  <c r="AV271"/>
  <c r="AU271"/>
  <c r="AT271"/>
  <c r="AS271"/>
  <c r="AR271"/>
  <c r="AQ271"/>
  <c r="AP271"/>
  <c r="AL271"/>
  <c r="AK271"/>
  <c r="AJ271"/>
  <c r="AI271"/>
  <c r="AH271"/>
  <c r="AG271"/>
  <c r="AF271"/>
  <c r="AE271"/>
  <c r="AD271"/>
  <c r="AC271"/>
  <c r="AB271"/>
  <c r="AA271"/>
  <c r="Z271"/>
  <c r="Y271"/>
  <c r="X271"/>
  <c r="W271"/>
  <c r="V271"/>
  <c r="BD270"/>
  <c r="BB270"/>
  <c r="AZ270"/>
  <c r="AW270"/>
  <c r="AT270"/>
  <c r="AP270"/>
  <c r="AI270"/>
  <c r="AH270"/>
  <c r="AG270"/>
  <c r="AF270"/>
  <c r="AE270"/>
  <c r="AD270"/>
  <c r="AC270"/>
  <c r="AB270"/>
  <c r="AA270"/>
  <c r="Z270"/>
  <c r="Y270"/>
  <c r="X270"/>
  <c r="W270"/>
  <c r="V270"/>
  <c r="BD269"/>
  <c r="BB269"/>
  <c r="AZ269"/>
  <c r="AW269"/>
  <c r="AT269"/>
  <c r="AP269"/>
  <c r="AI269"/>
  <c r="AH269"/>
  <c r="AG269"/>
  <c r="AF269"/>
  <c r="AE269"/>
  <c r="AD269"/>
  <c r="AC269"/>
  <c r="AB269"/>
  <c r="AA269"/>
  <c r="Z269"/>
  <c r="Y269"/>
  <c r="X269"/>
  <c r="W269"/>
  <c r="V269"/>
  <c r="BD268"/>
  <c r="BB268"/>
  <c r="AZ268"/>
  <c r="AW268"/>
  <c r="AT268"/>
  <c r="AP268"/>
  <c r="AI268"/>
  <c r="AH268"/>
  <c r="AG268"/>
  <c r="AF268"/>
  <c r="AE268"/>
  <c r="AD268"/>
  <c r="AC268"/>
  <c r="AB268"/>
  <c r="AA268"/>
  <c r="Z268"/>
  <c r="Y268"/>
  <c r="X268"/>
  <c r="W268"/>
  <c r="V268"/>
  <c r="BD267"/>
  <c r="BB267"/>
  <c r="AZ267"/>
  <c r="AW267"/>
  <c r="AT267"/>
  <c r="AP267"/>
  <c r="AI267"/>
  <c r="AH267"/>
  <c r="AG267"/>
  <c r="AF267"/>
  <c r="AE267"/>
  <c r="AD267"/>
  <c r="AC267"/>
  <c r="AB267"/>
  <c r="AA267"/>
  <c r="Z267"/>
  <c r="Y267"/>
  <c r="X267"/>
  <c r="W267"/>
  <c r="V267"/>
  <c r="BD266"/>
  <c r="BB266"/>
  <c r="AZ266"/>
  <c r="AW266"/>
  <c r="AT266"/>
  <c r="AP266"/>
  <c r="AI266"/>
  <c r="AH266"/>
  <c r="AG266"/>
  <c r="AF266"/>
  <c r="AE266"/>
  <c r="AD266"/>
  <c r="AC266"/>
  <c r="AB266"/>
  <c r="AA266"/>
  <c r="Z266"/>
  <c r="Y266"/>
  <c r="X266"/>
  <c r="W266"/>
  <c r="V266"/>
  <c r="BD265"/>
  <c r="BB265"/>
  <c r="AZ265"/>
  <c r="AW265"/>
  <c r="AT265"/>
  <c r="AP265"/>
  <c r="AI265"/>
  <c r="AH265"/>
  <c r="AG265"/>
  <c r="AF265"/>
  <c r="AE265"/>
  <c r="AD265"/>
  <c r="AC265"/>
  <c r="AB265"/>
  <c r="AA265"/>
  <c r="Z265"/>
  <c r="Y265"/>
  <c r="X265"/>
  <c r="W265"/>
  <c r="V265"/>
  <c r="BD264"/>
  <c r="BB264"/>
  <c r="AZ264"/>
  <c r="AW264"/>
  <c r="AT264"/>
  <c r="AP264"/>
  <c r="AI264"/>
  <c r="AH264"/>
  <c r="AG264"/>
  <c r="AF264"/>
  <c r="AE264"/>
  <c r="AD264"/>
  <c r="AC264"/>
  <c r="AB264"/>
  <c r="AA264"/>
  <c r="Z264"/>
  <c r="Y264"/>
  <c r="X264"/>
  <c r="W264"/>
  <c r="V264"/>
  <c r="BD263"/>
  <c r="BB263"/>
  <c r="AZ263"/>
  <c r="AW263"/>
  <c r="AT263"/>
  <c r="AP263"/>
  <c r="AI263"/>
  <c r="AH263"/>
  <c r="AG263"/>
  <c r="AF263"/>
  <c r="AE263"/>
  <c r="AD263"/>
  <c r="AC263"/>
  <c r="AB263"/>
  <c r="AA263"/>
  <c r="Z263"/>
  <c r="Y263"/>
  <c r="X263"/>
  <c r="W263"/>
  <c r="V263"/>
  <c r="BD262"/>
  <c r="BB262"/>
  <c r="AZ262"/>
  <c r="AW262"/>
  <c r="AT262"/>
  <c r="AP262"/>
  <c r="AI262"/>
  <c r="AH262"/>
  <c r="AG262"/>
  <c r="AF262"/>
  <c r="AE262"/>
  <c r="AD262"/>
  <c r="AC262"/>
  <c r="AB262"/>
  <c r="AA262"/>
  <c r="Z262"/>
  <c r="Y262"/>
  <c r="X262"/>
  <c r="W262"/>
  <c r="V262"/>
  <c r="BD261"/>
  <c r="BB261"/>
  <c r="AZ261"/>
  <c r="AW261"/>
  <c r="AT261"/>
  <c r="AP261"/>
  <c r="AI261"/>
  <c r="AH261"/>
  <c r="AG261"/>
  <c r="AF261"/>
  <c r="AE261"/>
  <c r="AD261"/>
  <c r="AC261"/>
  <c r="AB261"/>
  <c r="AA261"/>
  <c r="Z261"/>
  <c r="Y261"/>
  <c r="X261"/>
  <c r="W261"/>
  <c r="V261"/>
  <c r="BD260"/>
  <c r="BB260"/>
  <c r="AZ260"/>
  <c r="AW260"/>
  <c r="AT260"/>
  <c r="AP260"/>
  <c r="AI260"/>
  <c r="AH260"/>
  <c r="AG260"/>
  <c r="AF260"/>
  <c r="AE260"/>
  <c r="AD260"/>
  <c r="AC260"/>
  <c r="AB260"/>
  <c r="AA260"/>
  <c r="Z260"/>
  <c r="Y260"/>
  <c r="X260"/>
  <c r="W260"/>
  <c r="V260"/>
  <c r="BD259"/>
  <c r="BB259"/>
  <c r="AZ259"/>
  <c r="AW259"/>
  <c r="AT259"/>
  <c r="AP259"/>
  <c r="AI259"/>
  <c r="AH259"/>
  <c r="AG259"/>
  <c r="AF259"/>
  <c r="AE259"/>
  <c r="AD259"/>
  <c r="AC259"/>
  <c r="AB259"/>
  <c r="AA259"/>
  <c r="Z259"/>
  <c r="Y259"/>
  <c r="X259"/>
  <c r="W259"/>
  <c r="V259"/>
  <c r="V258" s="1"/>
  <c r="BD258"/>
  <c r="BB258"/>
  <c r="AZ258"/>
  <c r="AW258"/>
  <c r="AT258"/>
  <c r="AP258"/>
  <c r="AI258"/>
  <c r="AH258"/>
  <c r="AG258"/>
  <c r="AF258"/>
  <c r="AE258"/>
  <c r="AD258"/>
  <c r="AC258"/>
  <c r="AB258"/>
  <c r="AA258"/>
  <c r="Z258"/>
  <c r="Y258"/>
  <c r="X258"/>
  <c r="W258"/>
  <c r="BD256"/>
  <c r="BB256"/>
  <c r="AZ256"/>
  <c r="AW256"/>
  <c r="AT256"/>
  <c r="AP256"/>
  <c r="AI256"/>
  <c r="AH256"/>
  <c r="AG256"/>
  <c r="AF256"/>
  <c r="AE256"/>
  <c r="AD256"/>
  <c r="AC256"/>
  <c r="AB256"/>
  <c r="AA256"/>
  <c r="Z256"/>
  <c r="Y256"/>
  <c r="X256"/>
  <c r="W256"/>
  <c r="BD255"/>
  <c r="BB255"/>
  <c r="AZ255"/>
  <c r="AW255"/>
  <c r="AT255"/>
  <c r="AP255"/>
  <c r="AI255"/>
  <c r="AH255"/>
  <c r="AG255"/>
  <c r="AF255"/>
  <c r="AE255"/>
  <c r="AD255"/>
  <c r="AC255"/>
  <c r="AB255"/>
  <c r="AA255"/>
  <c r="Z255"/>
  <c r="Y255"/>
  <c r="X255"/>
  <c r="W255"/>
  <c r="V255"/>
  <c r="T255"/>
  <c r="S255"/>
  <c r="R255"/>
  <c r="Q255"/>
  <c r="P255"/>
  <c r="O255"/>
  <c r="N255"/>
  <c r="M255"/>
  <c r="L255"/>
  <c r="K255"/>
  <c r="J255"/>
  <c r="BD254"/>
  <c r="BB254"/>
  <c r="AZ254"/>
  <c r="AW254"/>
  <c r="AT254"/>
  <c r="AP254"/>
  <c r="AI254"/>
  <c r="AH254"/>
  <c r="AG254"/>
  <c r="AF254"/>
  <c r="AE254"/>
  <c r="AD254"/>
  <c r="AC254"/>
  <c r="AB254"/>
  <c r="AA254"/>
  <c r="Z254"/>
  <c r="Y254"/>
  <c r="X254"/>
  <c r="W254"/>
  <c r="V254"/>
  <c r="T254"/>
  <c r="S254"/>
  <c r="R254"/>
  <c r="Q254"/>
  <c r="P254"/>
  <c r="O254"/>
  <c r="N254"/>
  <c r="M254"/>
  <c r="L254"/>
  <c r="K254"/>
  <c r="J254"/>
  <c r="BD253"/>
  <c r="BB253"/>
  <c r="AZ253"/>
  <c r="AW253"/>
  <c r="AT253"/>
  <c r="AP253"/>
  <c r="AI253"/>
  <c r="AH253"/>
  <c r="AG253"/>
  <c r="AF253"/>
  <c r="AE253"/>
  <c r="AD253"/>
  <c r="AC253"/>
  <c r="AB253"/>
  <c r="AA253"/>
  <c r="Z253"/>
  <c r="Y253"/>
  <c r="X253"/>
  <c r="W253"/>
  <c r="V253"/>
  <c r="T253"/>
  <c r="S253"/>
  <c r="R253"/>
  <c r="Q253"/>
  <c r="P253"/>
  <c r="O253"/>
  <c r="N253"/>
  <c r="M253"/>
  <c r="L253"/>
  <c r="K253"/>
  <c r="J253"/>
  <c r="BD252"/>
  <c r="BD251" s="1"/>
  <c r="BB252"/>
  <c r="BB251" s="1"/>
  <c r="AZ252"/>
  <c r="AW252"/>
  <c r="AW251" s="1"/>
  <c r="AT252"/>
  <c r="AP252"/>
  <c r="AP251" s="1"/>
  <c r="AI252"/>
  <c r="AH252"/>
  <c r="AG252"/>
  <c r="AF252"/>
  <c r="AE252"/>
  <c r="AD252"/>
  <c r="AC252"/>
  <c r="AB252"/>
  <c r="AA252"/>
  <c r="Z252"/>
  <c r="Y252"/>
  <c r="X252"/>
  <c r="W252"/>
  <c r="V252"/>
  <c r="T252"/>
  <c r="S252"/>
  <c r="R252"/>
  <c r="Q252"/>
  <c r="P252"/>
  <c r="O252"/>
  <c r="N252"/>
  <c r="M252"/>
  <c r="L252"/>
  <c r="K252"/>
  <c r="J252"/>
  <c r="U250"/>
  <c r="U249"/>
  <c r="U248"/>
  <c r="U247"/>
  <c r="U246"/>
  <c r="U245"/>
  <c r="U244"/>
  <c r="BZ243"/>
  <c r="CA243" s="1"/>
  <c r="BX243"/>
  <c r="BY243" s="1"/>
  <c r="BV243"/>
  <c r="CB243" s="1"/>
  <c r="CC243" s="1"/>
  <c r="U243"/>
  <c r="U242"/>
  <c r="U240"/>
  <c r="BZ239"/>
  <c r="CA239" s="1"/>
  <c r="BX239"/>
  <c r="BY239" s="1"/>
  <c r="BV239"/>
  <c r="U239"/>
  <c r="U238"/>
  <c r="U237"/>
  <c r="U236"/>
  <c r="U235"/>
  <c r="U233"/>
  <c r="U232"/>
  <c r="U231"/>
  <c r="U230"/>
  <c r="BZ228"/>
  <c r="CA228" s="1"/>
  <c r="BX228"/>
  <c r="BY228" s="1"/>
  <c r="BV228"/>
  <c r="CB228" s="1"/>
  <c r="CC228" s="1"/>
  <c r="U228"/>
  <c r="U227"/>
  <c r="BZ226"/>
  <c r="CA226" s="1"/>
  <c r="BX226"/>
  <c r="BY226" s="1"/>
  <c r="BV226"/>
  <c r="U226"/>
  <c r="U223"/>
  <c r="U220"/>
  <c r="U219"/>
  <c r="U218"/>
  <c r="U217"/>
  <c r="U216"/>
  <c r="U215"/>
  <c r="BZ214"/>
  <c r="CA214" s="1"/>
  <c r="BX214"/>
  <c r="BY214" s="1"/>
  <c r="BV214"/>
  <c r="U214"/>
  <c r="U213"/>
  <c r="U212"/>
  <c r="U211"/>
  <c r="U210"/>
  <c r="U209"/>
  <c r="U208"/>
  <c r="BZ205"/>
  <c r="CA205" s="1"/>
  <c r="BX205"/>
  <c r="BY205" s="1"/>
  <c r="BV205"/>
  <c r="CB205" s="1"/>
  <c r="CC205" s="1"/>
  <c r="U205"/>
  <c r="U201"/>
  <c r="U200"/>
  <c r="U199"/>
  <c r="U198"/>
  <c r="U197"/>
  <c r="U195"/>
  <c r="U194"/>
  <c r="BZ193"/>
  <c r="CA193" s="1"/>
  <c r="BX193"/>
  <c r="BY193" s="1"/>
  <c r="BV193"/>
  <c r="U193"/>
  <c r="U189"/>
  <c r="U187"/>
  <c r="U185"/>
  <c r="BZ184"/>
  <c r="CA184" s="1"/>
  <c r="BX184"/>
  <c r="BY184" s="1"/>
  <c r="BV184"/>
  <c r="CB184" s="1"/>
  <c r="CC184" s="1"/>
  <c r="U184"/>
  <c r="U180"/>
  <c r="BZ179"/>
  <c r="CA179" s="1"/>
  <c r="BX179"/>
  <c r="BY179" s="1"/>
  <c r="BV179"/>
  <c r="U179"/>
  <c r="U178"/>
  <c r="U177"/>
  <c r="U176"/>
  <c r="BZ175"/>
  <c r="CA175" s="1"/>
  <c r="BX175"/>
  <c r="BY175" s="1"/>
  <c r="BV175"/>
  <c r="CB175" s="1"/>
  <c r="CC175" s="1"/>
  <c r="U175"/>
  <c r="U173"/>
  <c r="U172"/>
  <c r="U171"/>
  <c r="U169"/>
  <c r="U168"/>
  <c r="U167"/>
  <c r="U166"/>
  <c r="U165"/>
  <c r="BZ164"/>
  <c r="CA164" s="1"/>
  <c r="BX164"/>
  <c r="BY164" s="1"/>
  <c r="BV164"/>
  <c r="U164"/>
  <c r="U163"/>
  <c r="U162"/>
  <c r="U161"/>
  <c r="BZ158"/>
  <c r="CA158" s="1"/>
  <c r="BX158"/>
  <c r="BY158" s="1"/>
  <c r="BV158"/>
  <c r="U158"/>
  <c r="U157"/>
  <c r="U156"/>
  <c r="U155"/>
  <c r="U154"/>
  <c r="U153"/>
  <c r="U152"/>
  <c r="BZ151"/>
  <c r="CA151" s="1"/>
  <c r="BX151"/>
  <c r="BY151" s="1"/>
  <c r="BV151"/>
  <c r="U151"/>
  <c r="U149"/>
  <c r="U148"/>
  <c r="U147"/>
  <c r="U146"/>
  <c r="U145"/>
  <c r="U144"/>
  <c r="U142"/>
  <c r="U141"/>
  <c r="U140"/>
  <c r="U139"/>
  <c r="BZ138"/>
  <c r="CA138" s="1"/>
  <c r="BX138"/>
  <c r="BY138" s="1"/>
  <c r="BV138"/>
  <c r="U138"/>
  <c r="U136"/>
  <c r="BZ135"/>
  <c r="CA135" s="1"/>
  <c r="BX135"/>
  <c r="BY135" s="1"/>
  <c r="BV135"/>
  <c r="U135"/>
  <c r="U134"/>
  <c r="U133"/>
  <c r="U132"/>
  <c r="U129"/>
  <c r="BZ128"/>
  <c r="CA128" s="1"/>
  <c r="BX128"/>
  <c r="BY128" s="1"/>
  <c r="BV128"/>
  <c r="CB128" s="1"/>
  <c r="CC128" s="1"/>
  <c r="U128"/>
  <c r="BZ126"/>
  <c r="CA126" s="1"/>
  <c r="BX126"/>
  <c r="BY126" s="1"/>
  <c r="BV126"/>
  <c r="BW126" s="1"/>
  <c r="U126"/>
  <c r="U124"/>
  <c r="U123"/>
  <c r="BZ122"/>
  <c r="CA122" s="1"/>
  <c r="BX122"/>
  <c r="BY122" s="1"/>
  <c r="BV122"/>
  <c r="CB122" s="1"/>
  <c r="CC122" s="1"/>
  <c r="U122"/>
  <c r="U121"/>
  <c r="BZ120"/>
  <c r="CA120" s="1"/>
  <c r="BX120"/>
  <c r="BY120" s="1"/>
  <c r="BV120"/>
  <c r="U120"/>
  <c r="BZ119"/>
  <c r="CA119" s="1"/>
  <c r="BX119"/>
  <c r="BY119" s="1"/>
  <c r="BV119"/>
  <c r="BW119" s="1"/>
  <c r="U119"/>
  <c r="BZ117"/>
  <c r="CA117" s="1"/>
  <c r="BX117"/>
  <c r="BY117" s="1"/>
  <c r="BV117"/>
  <c r="U117"/>
  <c r="U116"/>
  <c r="BZ115"/>
  <c r="CA115" s="1"/>
  <c r="BX115"/>
  <c r="BY115" s="1"/>
  <c r="BV115"/>
  <c r="U115"/>
  <c r="BZ114"/>
  <c r="CA114" s="1"/>
  <c r="BX114"/>
  <c r="BY114" s="1"/>
  <c r="BV114"/>
  <c r="CB114" s="1"/>
  <c r="CC114" s="1"/>
  <c r="U114"/>
  <c r="U113"/>
  <c r="BZ112"/>
  <c r="CA112" s="1"/>
  <c r="BX112"/>
  <c r="BY112" s="1"/>
  <c r="BV112"/>
  <c r="U112"/>
  <c r="U110"/>
  <c r="U108"/>
  <c r="BZ106"/>
  <c r="CA106" s="1"/>
  <c r="BX106"/>
  <c r="BY106" s="1"/>
  <c r="BV106"/>
  <c r="U106"/>
  <c r="U104"/>
  <c r="U102"/>
  <c r="BZ101"/>
  <c r="CA101" s="1"/>
  <c r="BX101"/>
  <c r="BY101" s="1"/>
  <c r="BV101"/>
  <c r="U101"/>
  <c r="BZ98"/>
  <c r="CA98" s="1"/>
  <c r="BX98"/>
  <c r="BY98" s="1"/>
  <c r="BV98"/>
  <c r="U98"/>
  <c r="BZ97"/>
  <c r="CA97" s="1"/>
  <c r="BX97"/>
  <c r="BY97" s="1"/>
  <c r="BV97"/>
  <c r="U97"/>
  <c r="U94"/>
  <c r="U93"/>
  <c r="U92"/>
  <c r="U91"/>
  <c r="U90"/>
  <c r="BZ89"/>
  <c r="CA89" s="1"/>
  <c r="BX89"/>
  <c r="BY89" s="1"/>
  <c r="BV89"/>
  <c r="U89"/>
  <c r="BZ86"/>
  <c r="CA86" s="1"/>
  <c r="BX86"/>
  <c r="BY86" s="1"/>
  <c r="BV86"/>
  <c r="U86"/>
  <c r="BZ85"/>
  <c r="CA85" s="1"/>
  <c r="BX85"/>
  <c r="BY85" s="1"/>
  <c r="BV85"/>
  <c r="U85"/>
  <c r="U83"/>
  <c r="U82"/>
  <c r="U81"/>
  <c r="U80"/>
  <c r="U79"/>
  <c r="U78"/>
  <c r="U77"/>
  <c r="U76"/>
  <c r="BZ75"/>
  <c r="CA75" s="1"/>
  <c r="BX75"/>
  <c r="BY75" s="1"/>
  <c r="BV75"/>
  <c r="U75"/>
  <c r="U73"/>
  <c r="U72"/>
  <c r="BZ71"/>
  <c r="CA71" s="1"/>
  <c r="BX71"/>
  <c r="BY71" s="1"/>
  <c r="BV71"/>
  <c r="CB71" s="1"/>
  <c r="CC71" s="1"/>
  <c r="U71"/>
  <c r="U70"/>
  <c r="U69"/>
  <c r="BZ67"/>
  <c r="CA67" s="1"/>
  <c r="BX67"/>
  <c r="BY67" s="1"/>
  <c r="BV67"/>
  <c r="BZ66"/>
  <c r="CA66" s="1"/>
  <c r="BX66"/>
  <c r="BY66" s="1"/>
  <c r="BV66"/>
  <c r="BW66" s="1"/>
  <c r="U66"/>
  <c r="U64"/>
  <c r="BZ63"/>
  <c r="CA63" s="1"/>
  <c r="BX63"/>
  <c r="BY63" s="1"/>
  <c r="BV63"/>
  <c r="CB63" s="1"/>
  <c r="CC63" s="1"/>
  <c r="U63"/>
  <c r="U62"/>
  <c r="U61"/>
  <c r="U60"/>
  <c r="U56"/>
  <c r="CA55"/>
  <c r="BZ55"/>
  <c r="BY55"/>
  <c r="BX55"/>
  <c r="BW55"/>
  <c r="BV55"/>
  <c r="CB55" s="1"/>
  <c r="CC55" s="1"/>
  <c r="U55"/>
  <c r="U54"/>
  <c r="U53"/>
  <c r="BZ52"/>
  <c r="CA52" s="1"/>
  <c r="BX52"/>
  <c r="BY52" s="1"/>
  <c r="BV52"/>
  <c r="U52"/>
  <c r="U50"/>
  <c r="U49"/>
  <c r="BZ47"/>
  <c r="CA47" s="1"/>
  <c r="BX47"/>
  <c r="BY47" s="1"/>
  <c r="BV47"/>
  <c r="U47"/>
  <c r="BZ45"/>
  <c r="CA45" s="1"/>
  <c r="BX45"/>
  <c r="BY45" s="1"/>
  <c r="BV45"/>
  <c r="U45"/>
  <c r="U44"/>
  <c r="U43"/>
  <c r="U42"/>
  <c r="U41"/>
  <c r="U40"/>
  <c r="U39"/>
  <c r="U37"/>
  <c r="U36"/>
  <c r="U35"/>
  <c r="BZ33"/>
  <c r="CA33" s="1"/>
  <c r="BX33"/>
  <c r="BY33" s="1"/>
  <c r="BV33"/>
  <c r="BW33" s="1"/>
  <c r="U33"/>
  <c r="U32"/>
  <c r="BZ31"/>
  <c r="CA31" s="1"/>
  <c r="BX31"/>
  <c r="BY31" s="1"/>
  <c r="BV31"/>
  <c r="BW31" s="1"/>
  <c r="U31"/>
  <c r="U30"/>
  <c r="U28"/>
  <c r="U27"/>
  <c r="U25"/>
  <c r="U24"/>
  <c r="BZ23"/>
  <c r="CA23" s="1"/>
  <c r="BX23"/>
  <c r="BY23" s="1"/>
  <c r="BV23"/>
  <c r="U23"/>
  <c r="U20"/>
  <c r="U19"/>
  <c r="U18"/>
  <c r="U16"/>
  <c r="U15"/>
  <c r="U14"/>
  <c r="U13"/>
  <c r="U12"/>
  <c r="BZ11"/>
  <c r="CA11" s="1"/>
  <c r="BX11"/>
  <c r="BY11" s="1"/>
  <c r="BV11"/>
  <c r="CB11" s="1"/>
  <c r="CC11" s="1"/>
  <c r="U11"/>
  <c r="BD6"/>
  <c r="BB6"/>
  <c r="BA6"/>
  <c r="AZ6"/>
  <c r="AY6"/>
  <c r="AX6"/>
  <c r="AW6"/>
  <c r="AV6"/>
  <c r="AU6"/>
  <c r="AT6"/>
  <c r="AS6"/>
  <c r="AR6"/>
  <c r="AQ6"/>
  <c r="AP6"/>
  <c r="AO6"/>
  <c r="AN6"/>
  <c r="AM6"/>
  <c r="AL6"/>
  <c r="AK6"/>
  <c r="AJ6"/>
  <c r="AI6"/>
  <c r="AH6"/>
  <c r="AG6"/>
  <c r="AF6"/>
  <c r="AE6"/>
  <c r="AD6"/>
  <c r="AC6"/>
  <c r="AB6"/>
  <c r="AA6"/>
  <c r="Z6"/>
  <c r="Y6"/>
  <c r="X6"/>
  <c r="T6"/>
  <c r="S6"/>
  <c r="R6"/>
  <c r="Q6"/>
  <c r="P6"/>
  <c r="O6"/>
  <c r="N6"/>
  <c r="M6"/>
  <c r="L6"/>
  <c r="K6"/>
  <c r="J6"/>
  <c r="Z272" i="29"/>
  <c r="BQ346"/>
  <c r="BI346"/>
  <c r="BH346"/>
  <c r="BG346"/>
  <c r="BF346"/>
  <c r="BE346"/>
  <c r="BQ345"/>
  <c r="BI345"/>
  <c r="BH345"/>
  <c r="BG345"/>
  <c r="BF345"/>
  <c r="BE345"/>
  <c r="BQ344"/>
  <c r="BQ347" s="1"/>
  <c r="BQ348" s="1"/>
  <c r="BI344"/>
  <c r="BI347" s="1"/>
  <c r="BI348" s="1"/>
  <c r="BH344"/>
  <c r="BH347" s="1"/>
  <c r="BH348" s="1"/>
  <c r="BG344"/>
  <c r="BG347" s="1"/>
  <c r="BG348" s="1"/>
  <c r="BF344"/>
  <c r="BF347" s="1"/>
  <c r="BF348" s="1"/>
  <c r="BE344"/>
  <c r="BE347" s="1"/>
  <c r="BE348" s="1"/>
  <c r="BQ341"/>
  <c r="BI341"/>
  <c r="BH341"/>
  <c r="BG341"/>
  <c r="BF341"/>
  <c r="BE341"/>
  <c r="BQ340"/>
  <c r="BI340"/>
  <c r="BH340"/>
  <c r="BG340"/>
  <c r="BF340"/>
  <c r="BE340"/>
  <c r="BQ339"/>
  <c r="BQ342" s="1"/>
  <c r="BQ343" s="1"/>
  <c r="BI339"/>
  <c r="BI342" s="1"/>
  <c r="BI343" s="1"/>
  <c r="BH339"/>
  <c r="BH342" s="1"/>
  <c r="BH343" s="1"/>
  <c r="BG339"/>
  <c r="BG342" s="1"/>
  <c r="BG343" s="1"/>
  <c r="BF339"/>
  <c r="BF342" s="1"/>
  <c r="BF343" s="1"/>
  <c r="BE339"/>
  <c r="BE342" s="1"/>
  <c r="BE343" s="1"/>
  <c r="BQ336"/>
  <c r="BI336"/>
  <c r="BH336"/>
  <c r="BG336"/>
  <c r="BF336"/>
  <c r="BE336"/>
  <c r="BQ335"/>
  <c r="BI335"/>
  <c r="BH335"/>
  <c r="BG335"/>
  <c r="BF335"/>
  <c r="BE335"/>
  <c r="BQ334"/>
  <c r="BQ337" s="1"/>
  <c r="BQ338" s="1"/>
  <c r="BI334"/>
  <c r="BI337" s="1"/>
  <c r="BI338" s="1"/>
  <c r="BH334"/>
  <c r="BH337" s="1"/>
  <c r="BH338" s="1"/>
  <c r="BG334"/>
  <c r="BG337" s="1"/>
  <c r="BG338" s="1"/>
  <c r="BF334"/>
  <c r="BF337" s="1"/>
  <c r="BF338" s="1"/>
  <c r="BE334"/>
  <c r="BE337" s="1"/>
  <c r="BE338" s="1"/>
  <c r="BQ331"/>
  <c r="BI331"/>
  <c r="BH331"/>
  <c r="BG331"/>
  <c r="BF331"/>
  <c r="BE331"/>
  <c r="BQ330"/>
  <c r="BI330"/>
  <c r="BH330"/>
  <c r="BG330"/>
  <c r="BF330"/>
  <c r="BE330"/>
  <c r="BQ329"/>
  <c r="BQ332" s="1"/>
  <c r="BQ333" s="1"/>
  <c r="BI329"/>
  <c r="BI332" s="1"/>
  <c r="BI333" s="1"/>
  <c r="BH329"/>
  <c r="BH332" s="1"/>
  <c r="BH333" s="1"/>
  <c r="BG329"/>
  <c r="BG332" s="1"/>
  <c r="BG333" s="1"/>
  <c r="BF329"/>
  <c r="BF332" s="1"/>
  <c r="BF333" s="1"/>
  <c r="BE329"/>
  <c r="BE332" s="1"/>
  <c r="BE333" s="1"/>
  <c r="BQ326"/>
  <c r="BQ351" s="1"/>
  <c r="BP326"/>
  <c r="BO326"/>
  <c r="BN326"/>
  <c r="BM326"/>
  <c r="BL326"/>
  <c r="BK326"/>
  <c r="BJ326"/>
  <c r="BI326"/>
  <c r="BH326"/>
  <c r="BG326"/>
  <c r="BF326"/>
  <c r="BE326"/>
  <c r="BQ325"/>
  <c r="BP325"/>
  <c r="BO325"/>
  <c r="BN325"/>
  <c r="BM325"/>
  <c r="BL325"/>
  <c r="BK325"/>
  <c r="BJ325"/>
  <c r="BI325"/>
  <c r="BI350" s="1"/>
  <c r="BH325"/>
  <c r="BH350" s="1"/>
  <c r="BG325"/>
  <c r="BG350" s="1"/>
  <c r="BF325"/>
  <c r="BF350" s="1"/>
  <c r="BE325"/>
  <c r="BE350" s="1"/>
  <c r="BS324"/>
  <c r="BR324"/>
  <c r="BQ324"/>
  <c r="BP324"/>
  <c r="BO324"/>
  <c r="BN324"/>
  <c r="BM324"/>
  <c r="BL324"/>
  <c r="BK324"/>
  <c r="BJ324"/>
  <c r="BI324"/>
  <c r="BH324"/>
  <c r="BG324"/>
  <c r="BF324"/>
  <c r="BE324"/>
  <c r="BQ321"/>
  <c r="BI321"/>
  <c r="BH321"/>
  <c r="BG321"/>
  <c r="BF321"/>
  <c r="BE321"/>
  <c r="BQ320"/>
  <c r="BI320"/>
  <c r="BH320"/>
  <c r="BG320"/>
  <c r="BF320"/>
  <c r="BE320"/>
  <c r="BQ319"/>
  <c r="BQ322" s="1"/>
  <c r="BQ323" s="1"/>
  <c r="BI319"/>
  <c r="BI322" s="1"/>
  <c r="BI323" s="1"/>
  <c r="BH319"/>
  <c r="BH322" s="1"/>
  <c r="BH323" s="1"/>
  <c r="BG319"/>
  <c r="BG322" s="1"/>
  <c r="BG323" s="1"/>
  <c r="BF319"/>
  <c r="BF322" s="1"/>
  <c r="BF323" s="1"/>
  <c r="BE319"/>
  <c r="BE322" s="1"/>
  <c r="BE323" s="1"/>
  <c r="BQ316"/>
  <c r="BI316"/>
  <c r="BH316"/>
  <c r="BG316"/>
  <c r="BF316"/>
  <c r="BE316"/>
  <c r="BQ315"/>
  <c r="BI315"/>
  <c r="BH315"/>
  <c r="BG315"/>
  <c r="BF315"/>
  <c r="BE315"/>
  <c r="BQ314"/>
  <c r="BQ317" s="1"/>
  <c r="BQ318" s="1"/>
  <c r="BI314"/>
  <c r="BI317" s="1"/>
  <c r="BI318" s="1"/>
  <c r="BH314"/>
  <c r="BH317" s="1"/>
  <c r="BH318" s="1"/>
  <c r="BG314"/>
  <c r="BG317" s="1"/>
  <c r="BG318" s="1"/>
  <c r="BF314"/>
  <c r="BF317" s="1"/>
  <c r="BF318" s="1"/>
  <c r="BE314"/>
  <c r="BE317" s="1"/>
  <c r="BE318" s="1"/>
  <c r="BQ311"/>
  <c r="BI311"/>
  <c r="BH311"/>
  <c r="BG311"/>
  <c r="BF311"/>
  <c r="BE311"/>
  <c r="BQ310"/>
  <c r="BI310"/>
  <c r="BH310"/>
  <c r="BG310"/>
  <c r="BF310"/>
  <c r="BE310"/>
  <c r="BQ309"/>
  <c r="BQ312" s="1"/>
  <c r="BQ313" s="1"/>
  <c r="BI309"/>
  <c r="BI312" s="1"/>
  <c r="BI313" s="1"/>
  <c r="BH309"/>
  <c r="BH312" s="1"/>
  <c r="BH313" s="1"/>
  <c r="BG309"/>
  <c r="BG312" s="1"/>
  <c r="BG313" s="1"/>
  <c r="BF309"/>
  <c r="BF312" s="1"/>
  <c r="BF313" s="1"/>
  <c r="BE309"/>
  <c r="BE312" s="1"/>
  <c r="BE313" s="1"/>
  <c r="BQ306"/>
  <c r="BI306"/>
  <c r="BH306"/>
  <c r="BG306"/>
  <c r="BF306"/>
  <c r="BE306"/>
  <c r="BQ305"/>
  <c r="BI305"/>
  <c r="BH305"/>
  <c r="BG305"/>
  <c r="BF305"/>
  <c r="BE305"/>
  <c r="BQ304"/>
  <c r="BQ307" s="1"/>
  <c r="BQ308" s="1"/>
  <c r="BI304"/>
  <c r="BI307" s="1"/>
  <c r="BI308" s="1"/>
  <c r="BH304"/>
  <c r="BH307" s="1"/>
  <c r="BH308" s="1"/>
  <c r="BG304"/>
  <c r="BG307" s="1"/>
  <c r="BG308" s="1"/>
  <c r="BF304"/>
  <c r="BF307" s="1"/>
  <c r="BF308" s="1"/>
  <c r="BE304"/>
  <c r="BE307" s="1"/>
  <c r="BE308" s="1"/>
  <c r="BQ301"/>
  <c r="BI301"/>
  <c r="BH301"/>
  <c r="BG301"/>
  <c r="BF301"/>
  <c r="BE301"/>
  <c r="BQ300"/>
  <c r="BI300"/>
  <c r="BH300"/>
  <c r="BG300"/>
  <c r="BF300"/>
  <c r="BE300"/>
  <c r="BQ299"/>
  <c r="BQ302" s="1"/>
  <c r="BQ303" s="1"/>
  <c r="BI299"/>
  <c r="BI302" s="1"/>
  <c r="BI303" s="1"/>
  <c r="BH299"/>
  <c r="BH302" s="1"/>
  <c r="BH303" s="1"/>
  <c r="BG299"/>
  <c r="BG302" s="1"/>
  <c r="BG303" s="1"/>
  <c r="BF299"/>
  <c r="BF302" s="1"/>
  <c r="BF303" s="1"/>
  <c r="BE299"/>
  <c r="BE302" s="1"/>
  <c r="BE303" s="1"/>
  <c r="BQ296"/>
  <c r="BI296"/>
  <c r="BH296"/>
  <c r="BG296"/>
  <c r="BF296"/>
  <c r="BE296"/>
  <c r="BQ295"/>
  <c r="BI295"/>
  <c r="BH295"/>
  <c r="BG295"/>
  <c r="BF295"/>
  <c r="BE295"/>
  <c r="BQ294"/>
  <c r="BQ297" s="1"/>
  <c r="BQ298" s="1"/>
  <c r="BI294"/>
  <c r="BI297" s="1"/>
  <c r="BI298" s="1"/>
  <c r="BH294"/>
  <c r="BH297" s="1"/>
  <c r="BH298" s="1"/>
  <c r="BG294"/>
  <c r="BG297" s="1"/>
  <c r="BG298" s="1"/>
  <c r="BF294"/>
  <c r="BF297" s="1"/>
  <c r="BF298" s="1"/>
  <c r="BE294"/>
  <c r="BE297" s="1"/>
  <c r="BE298" s="1"/>
  <c r="BQ291"/>
  <c r="BP291"/>
  <c r="BO291"/>
  <c r="BN291"/>
  <c r="BM291"/>
  <c r="BL291"/>
  <c r="BK291"/>
  <c r="BJ291"/>
  <c r="BI291"/>
  <c r="BH291"/>
  <c r="BG291"/>
  <c r="BF291"/>
  <c r="BE291"/>
  <c r="BQ290"/>
  <c r="BP290"/>
  <c r="BO290"/>
  <c r="BN290"/>
  <c r="BM290"/>
  <c r="BL290"/>
  <c r="BK290"/>
  <c r="BJ290"/>
  <c r="BI290"/>
  <c r="BH290"/>
  <c r="BG290"/>
  <c r="BF290"/>
  <c r="BE290"/>
  <c r="BQ289"/>
  <c r="BP289"/>
  <c r="BO289"/>
  <c r="BN289"/>
  <c r="BM289"/>
  <c r="BL289"/>
  <c r="BK289"/>
  <c r="BJ289"/>
  <c r="BI289"/>
  <c r="BH289"/>
  <c r="BG289"/>
  <c r="BF289"/>
  <c r="BE289"/>
  <c r="BQ286"/>
  <c r="BP286"/>
  <c r="BO286"/>
  <c r="BN286"/>
  <c r="BM286"/>
  <c r="BL286"/>
  <c r="BK286"/>
  <c r="BJ286"/>
  <c r="BI286"/>
  <c r="BH286"/>
  <c r="BG286"/>
  <c r="BF286"/>
  <c r="BE286"/>
  <c r="BQ285"/>
  <c r="BP285"/>
  <c r="BO285"/>
  <c r="BN285"/>
  <c r="BM285"/>
  <c r="BL285"/>
  <c r="BK285"/>
  <c r="BJ285"/>
  <c r="BI285"/>
  <c r="BH285"/>
  <c r="BG285"/>
  <c r="BF285"/>
  <c r="BE285"/>
  <c r="BQ284"/>
  <c r="BP284"/>
  <c r="BO284"/>
  <c r="BN284"/>
  <c r="BM284"/>
  <c r="BL284"/>
  <c r="BK284"/>
  <c r="BJ284"/>
  <c r="BI284"/>
  <c r="BH284"/>
  <c r="BG284"/>
  <c r="BF284"/>
  <c r="BE284"/>
  <c r="BQ281"/>
  <c r="BP281"/>
  <c r="BO281"/>
  <c r="BN281"/>
  <c r="BM281"/>
  <c r="BL281"/>
  <c r="BK281"/>
  <c r="BJ281"/>
  <c r="BI281"/>
  <c r="BH281"/>
  <c r="BG281"/>
  <c r="BF281"/>
  <c r="BE281"/>
  <c r="BQ280"/>
  <c r="BP280"/>
  <c r="BO280"/>
  <c r="BN280"/>
  <c r="BM280"/>
  <c r="BL280"/>
  <c r="BK280"/>
  <c r="BJ280"/>
  <c r="BI280"/>
  <c r="BH280"/>
  <c r="BG280"/>
  <c r="BF280"/>
  <c r="BE280"/>
  <c r="BQ279"/>
  <c r="BP279"/>
  <c r="BO279"/>
  <c r="BN279"/>
  <c r="BM279"/>
  <c r="BL279"/>
  <c r="BK279"/>
  <c r="BJ279"/>
  <c r="BI279"/>
  <c r="BH279"/>
  <c r="BG279"/>
  <c r="BF279"/>
  <c r="BE279"/>
  <c r="BS276"/>
  <c r="BR276"/>
  <c r="BQ276"/>
  <c r="BP276"/>
  <c r="BO276"/>
  <c r="BN276"/>
  <c r="BM276"/>
  <c r="BL276"/>
  <c r="BK276"/>
  <c r="BJ276"/>
  <c r="BI276"/>
  <c r="BH276"/>
  <c r="BG276"/>
  <c r="BF276"/>
  <c r="BE276"/>
  <c r="BS275"/>
  <c r="BR275"/>
  <c r="BQ275"/>
  <c r="BP275"/>
  <c r="BO275"/>
  <c r="BN275"/>
  <c r="BM275"/>
  <c r="BL275"/>
  <c r="BK275"/>
  <c r="BJ275"/>
  <c r="BI275"/>
  <c r="BH275"/>
  <c r="BG275"/>
  <c r="BF275"/>
  <c r="BE275"/>
  <c r="BS274"/>
  <c r="BR274"/>
  <c r="BQ274"/>
  <c r="BP274"/>
  <c r="BO274"/>
  <c r="BN274"/>
  <c r="BM274"/>
  <c r="BL274"/>
  <c r="BK274"/>
  <c r="BJ274"/>
  <c r="BI274"/>
  <c r="BH274"/>
  <c r="BG274"/>
  <c r="BF274"/>
  <c r="BE274"/>
  <c r="BD272"/>
  <c r="BB272"/>
  <c r="AZ272"/>
  <c r="AW272"/>
  <c r="AV272"/>
  <c r="AU272"/>
  <c r="AT272"/>
  <c r="AS272"/>
  <c r="AR272"/>
  <c r="AQ272"/>
  <c r="AP272"/>
  <c r="AL272"/>
  <c r="AK272"/>
  <c r="AJ272"/>
  <c r="AI272"/>
  <c r="AH272"/>
  <c r="AG272"/>
  <c r="AF272"/>
  <c r="AE272"/>
  <c r="AD272"/>
  <c r="AC272"/>
  <c r="AB272"/>
  <c r="AA272"/>
  <c r="Y272"/>
  <c r="X272"/>
  <c r="W272"/>
  <c r="V272"/>
  <c r="BD271"/>
  <c r="BB271"/>
  <c r="AZ271"/>
  <c r="AW271"/>
  <c r="AT271"/>
  <c r="AP271"/>
  <c r="AI271"/>
  <c r="AH271"/>
  <c r="AG271"/>
  <c r="AF271"/>
  <c r="AE271"/>
  <c r="AD271"/>
  <c r="AC271"/>
  <c r="AB271"/>
  <c r="AA271"/>
  <c r="Z271"/>
  <c r="Y271"/>
  <c r="X271"/>
  <c r="W271"/>
  <c r="V271"/>
  <c r="BD270"/>
  <c r="BB270"/>
  <c r="AZ270"/>
  <c r="AW270"/>
  <c r="AT270"/>
  <c r="AP270"/>
  <c r="AI270"/>
  <c r="AH270"/>
  <c r="AG270"/>
  <c r="AF270"/>
  <c r="AE270"/>
  <c r="AD270"/>
  <c r="AC270"/>
  <c r="AB270"/>
  <c r="AA270"/>
  <c r="Z270"/>
  <c r="Y270"/>
  <c r="X270"/>
  <c r="W270"/>
  <c r="V270"/>
  <c r="BD269"/>
  <c r="BB269"/>
  <c r="AZ269"/>
  <c r="AW269"/>
  <c r="AT269"/>
  <c r="AP269"/>
  <c r="AI269"/>
  <c r="AH269"/>
  <c r="AG269"/>
  <c r="AF269"/>
  <c r="AE269"/>
  <c r="AD269"/>
  <c r="AC269"/>
  <c r="AB269"/>
  <c r="AA269"/>
  <c r="Z269"/>
  <c r="Y269"/>
  <c r="X269"/>
  <c r="W269"/>
  <c r="V269"/>
  <c r="BD268"/>
  <c r="BB268"/>
  <c r="AZ268"/>
  <c r="AW268"/>
  <c r="AT268"/>
  <c r="AP268"/>
  <c r="AI268"/>
  <c r="AH268"/>
  <c r="AG268"/>
  <c r="AF268"/>
  <c r="AE268"/>
  <c r="AD268"/>
  <c r="AC268"/>
  <c r="AB268"/>
  <c r="AA268"/>
  <c r="Z268"/>
  <c r="Y268"/>
  <c r="X268"/>
  <c r="W268"/>
  <c r="V268"/>
  <c r="BD267"/>
  <c r="BB267"/>
  <c r="AZ267"/>
  <c r="AW267"/>
  <c r="AT267"/>
  <c r="AP267"/>
  <c r="AI267"/>
  <c r="AH267"/>
  <c r="AG267"/>
  <c r="AF267"/>
  <c r="AE267"/>
  <c r="AD267"/>
  <c r="AC267"/>
  <c r="AB267"/>
  <c r="AA267"/>
  <c r="Z267"/>
  <c r="Y267"/>
  <c r="X267"/>
  <c r="W267"/>
  <c r="V267"/>
  <c r="BD266"/>
  <c r="BB266"/>
  <c r="AZ266"/>
  <c r="AW266"/>
  <c r="AT266"/>
  <c r="AP266"/>
  <c r="AI266"/>
  <c r="AH266"/>
  <c r="AG266"/>
  <c r="AF266"/>
  <c r="AE266"/>
  <c r="AD266"/>
  <c r="AC266"/>
  <c r="AB266"/>
  <c r="AA266"/>
  <c r="Z266"/>
  <c r="Y266"/>
  <c r="X266"/>
  <c r="W266"/>
  <c r="V266"/>
  <c r="BD265"/>
  <c r="BB265"/>
  <c r="AZ265"/>
  <c r="AW265"/>
  <c r="AT265"/>
  <c r="AP265"/>
  <c r="AI265"/>
  <c r="AH265"/>
  <c r="AG265"/>
  <c r="AF265"/>
  <c r="AE265"/>
  <c r="AD265"/>
  <c r="AC265"/>
  <c r="AB265"/>
  <c r="AA265"/>
  <c r="Z265"/>
  <c r="Y265"/>
  <c r="X265"/>
  <c r="W265"/>
  <c r="V265"/>
  <c r="BD264"/>
  <c r="BB264"/>
  <c r="AZ264"/>
  <c r="AW264"/>
  <c r="AT264"/>
  <c r="AP264"/>
  <c r="AI264"/>
  <c r="AH264"/>
  <c r="AG264"/>
  <c r="AF264"/>
  <c r="AE264"/>
  <c r="AD264"/>
  <c r="AC264"/>
  <c r="AB264"/>
  <c r="AA264"/>
  <c r="Z264"/>
  <c r="Y264"/>
  <c r="X264"/>
  <c r="W264"/>
  <c r="V264"/>
  <c r="BD263"/>
  <c r="BB263"/>
  <c r="AZ263"/>
  <c r="AW263"/>
  <c r="AT263"/>
  <c r="AP263"/>
  <c r="AI263"/>
  <c r="AH263"/>
  <c r="AG263"/>
  <c r="AF263"/>
  <c r="AE263"/>
  <c r="AD263"/>
  <c r="AC263"/>
  <c r="AB263"/>
  <c r="AA263"/>
  <c r="Z263"/>
  <c r="Y263"/>
  <c r="X263"/>
  <c r="W263"/>
  <c r="V263"/>
  <c r="BD262"/>
  <c r="BB262"/>
  <c r="AZ262"/>
  <c r="AW262"/>
  <c r="AT262"/>
  <c r="AP262"/>
  <c r="AI262"/>
  <c r="AH262"/>
  <c r="AG262"/>
  <c r="AF262"/>
  <c r="AE262"/>
  <c r="AD262"/>
  <c r="AC262"/>
  <c r="AB262"/>
  <c r="AA262"/>
  <c r="Z262"/>
  <c r="Y262"/>
  <c r="X262"/>
  <c r="W262"/>
  <c r="V262"/>
  <c r="BD261"/>
  <c r="BB261"/>
  <c r="AZ261"/>
  <c r="AW261"/>
  <c r="AT261"/>
  <c r="AP261"/>
  <c r="AI261"/>
  <c r="AH261"/>
  <c r="AG261"/>
  <c r="AF261"/>
  <c r="AE261"/>
  <c r="AD261"/>
  <c r="AC261"/>
  <c r="AB261"/>
  <c r="AA261"/>
  <c r="Z261"/>
  <c r="Y261"/>
  <c r="X261"/>
  <c r="W261"/>
  <c r="V261"/>
  <c r="BD260"/>
  <c r="BB260"/>
  <c r="AZ260"/>
  <c r="AW260"/>
  <c r="AT260"/>
  <c r="AP260"/>
  <c r="AI260"/>
  <c r="AH260"/>
  <c r="AG260"/>
  <c r="AF260"/>
  <c r="AE260"/>
  <c r="AD260"/>
  <c r="AC260"/>
  <c r="AB260"/>
  <c r="AB259" s="1"/>
  <c r="AA260"/>
  <c r="AA259" s="1"/>
  <c r="Z260"/>
  <c r="Y260"/>
  <c r="X260"/>
  <c r="X259" s="1"/>
  <c r="W260"/>
  <c r="W259" s="1"/>
  <c r="V260"/>
  <c r="BD259"/>
  <c r="BB259"/>
  <c r="AZ259"/>
  <c r="AW259"/>
  <c r="AT259"/>
  <c r="AP259"/>
  <c r="AI259"/>
  <c r="AH259"/>
  <c r="AG259"/>
  <c r="AF259"/>
  <c r="AE259"/>
  <c r="AD259"/>
  <c r="Y259"/>
  <c r="BD257"/>
  <c r="BB257"/>
  <c r="AZ257"/>
  <c r="AW257"/>
  <c r="AT257"/>
  <c r="AP257"/>
  <c r="AI257"/>
  <c r="AH257"/>
  <c r="AG257"/>
  <c r="AF257"/>
  <c r="AE257"/>
  <c r="AD257"/>
  <c r="AC257"/>
  <c r="AB257"/>
  <c r="AA257"/>
  <c r="Z257"/>
  <c r="Y257"/>
  <c r="X257"/>
  <c r="W257"/>
  <c r="BD256"/>
  <c r="BB256"/>
  <c r="AZ256"/>
  <c r="AW256"/>
  <c r="AT256"/>
  <c r="AP256"/>
  <c r="AI256"/>
  <c r="AH256"/>
  <c r="AG256"/>
  <c r="AF256"/>
  <c r="AE256"/>
  <c r="AD256"/>
  <c r="AC256"/>
  <c r="AB256"/>
  <c r="AA256"/>
  <c r="Z256"/>
  <c r="Y256"/>
  <c r="X256"/>
  <c r="W256"/>
  <c r="V256"/>
  <c r="T256"/>
  <c r="S256"/>
  <c r="R256"/>
  <c r="Q256"/>
  <c r="P256"/>
  <c r="O256"/>
  <c r="N256"/>
  <c r="M256"/>
  <c r="L256"/>
  <c r="K256"/>
  <c r="J256"/>
  <c r="BD255"/>
  <c r="BB255"/>
  <c r="AZ255"/>
  <c r="AW255"/>
  <c r="AT255"/>
  <c r="AP255"/>
  <c r="AI255"/>
  <c r="AH255"/>
  <c r="AG255"/>
  <c r="AF255"/>
  <c r="AE255"/>
  <c r="AD255"/>
  <c r="AC255"/>
  <c r="AB255"/>
  <c r="AA255"/>
  <c r="Z255"/>
  <c r="Y255"/>
  <c r="X255"/>
  <c r="W255"/>
  <c r="V255"/>
  <c r="T255"/>
  <c r="S255"/>
  <c r="R255"/>
  <c r="Q255"/>
  <c r="P255"/>
  <c r="O255"/>
  <c r="N255"/>
  <c r="M255"/>
  <c r="L255"/>
  <c r="K255"/>
  <c r="J255"/>
  <c r="BD254"/>
  <c r="BB254"/>
  <c r="AZ254"/>
  <c r="AW254"/>
  <c r="AT254"/>
  <c r="AP254"/>
  <c r="AI254"/>
  <c r="AH254"/>
  <c r="AG254"/>
  <c r="AF254"/>
  <c r="AE254"/>
  <c r="AD254"/>
  <c r="AC254"/>
  <c r="AB254"/>
  <c r="AA254"/>
  <c r="Z254"/>
  <c r="Y254"/>
  <c r="X254"/>
  <c r="W254"/>
  <c r="V254"/>
  <c r="T254"/>
  <c r="S254"/>
  <c r="R254"/>
  <c r="Q254"/>
  <c r="P254"/>
  <c r="O254"/>
  <c r="N254"/>
  <c r="M254"/>
  <c r="L254"/>
  <c r="K254"/>
  <c r="J254"/>
  <c r="BD253"/>
  <c r="BB253"/>
  <c r="AZ253"/>
  <c r="AW253"/>
  <c r="AT253"/>
  <c r="AP253"/>
  <c r="AI253"/>
  <c r="AH253"/>
  <c r="AG253"/>
  <c r="AF253"/>
  <c r="AE253"/>
  <c r="AD253"/>
  <c r="AC253"/>
  <c r="AB253"/>
  <c r="AA253"/>
  <c r="Z253"/>
  <c r="Y253"/>
  <c r="X253"/>
  <c r="W253"/>
  <c r="V253"/>
  <c r="T253"/>
  <c r="S253"/>
  <c r="R253"/>
  <c r="Q253"/>
  <c r="P253"/>
  <c r="O253"/>
  <c r="N253"/>
  <c r="M253"/>
  <c r="L253"/>
  <c r="K253"/>
  <c r="J253"/>
  <c r="U251"/>
  <c r="U250"/>
  <c r="U249"/>
  <c r="U248"/>
  <c r="U247"/>
  <c r="U246"/>
  <c r="U245"/>
  <c r="BX244"/>
  <c r="BY244" s="1"/>
  <c r="BV244"/>
  <c r="BW244" s="1"/>
  <c r="BT244"/>
  <c r="U244"/>
  <c r="U243"/>
  <c r="U241"/>
  <c r="BX240"/>
  <c r="BY240" s="1"/>
  <c r="BV240"/>
  <c r="BW240" s="1"/>
  <c r="BT240"/>
  <c r="BU240" s="1"/>
  <c r="U240"/>
  <c r="U239"/>
  <c r="U238"/>
  <c r="U237"/>
  <c r="U236"/>
  <c r="U234"/>
  <c r="U233"/>
  <c r="U232"/>
  <c r="U231"/>
  <c r="BX229"/>
  <c r="BY229" s="1"/>
  <c r="BV229"/>
  <c r="BW229" s="1"/>
  <c r="BT229"/>
  <c r="BZ229" s="1"/>
  <c r="CA229" s="1"/>
  <c r="U229"/>
  <c r="U228"/>
  <c r="BX227"/>
  <c r="BY227" s="1"/>
  <c r="BW227"/>
  <c r="BT227"/>
  <c r="U227"/>
  <c r="U224"/>
  <c r="U221"/>
  <c r="U220"/>
  <c r="U219"/>
  <c r="U218"/>
  <c r="U217"/>
  <c r="U216"/>
  <c r="U215"/>
  <c r="BX214"/>
  <c r="BY214" s="1"/>
  <c r="BV214"/>
  <c r="BW214" s="1"/>
  <c r="BT214"/>
  <c r="BU214" s="1"/>
  <c r="U214"/>
  <c r="U213"/>
  <c r="U212"/>
  <c r="U211"/>
  <c r="U210"/>
  <c r="U209"/>
  <c r="U208"/>
  <c r="BX205"/>
  <c r="BY205" s="1"/>
  <c r="BV205"/>
  <c r="BW205" s="1"/>
  <c r="BT205"/>
  <c r="U205"/>
  <c r="U201"/>
  <c r="U200"/>
  <c r="U199"/>
  <c r="U198"/>
  <c r="U197"/>
  <c r="U195"/>
  <c r="U194"/>
  <c r="BX193"/>
  <c r="BY193" s="1"/>
  <c r="BV193"/>
  <c r="BW193" s="1"/>
  <c r="BT193"/>
  <c r="U193"/>
  <c r="U189"/>
  <c r="U187"/>
  <c r="U185"/>
  <c r="BX184"/>
  <c r="BY184" s="1"/>
  <c r="BV184"/>
  <c r="BW184" s="1"/>
  <c r="BT184"/>
  <c r="U184"/>
  <c r="U180"/>
  <c r="BX179"/>
  <c r="BY179" s="1"/>
  <c r="BV179"/>
  <c r="BW179" s="1"/>
  <c r="BT179"/>
  <c r="U179"/>
  <c r="U178"/>
  <c r="U177"/>
  <c r="U176"/>
  <c r="BX175"/>
  <c r="BY175" s="1"/>
  <c r="BV175"/>
  <c r="BW175" s="1"/>
  <c r="BT175"/>
  <c r="U175"/>
  <c r="U173"/>
  <c r="U172"/>
  <c r="U171"/>
  <c r="U169"/>
  <c r="U168"/>
  <c r="U167"/>
  <c r="U166"/>
  <c r="U165"/>
  <c r="BX164"/>
  <c r="BY164" s="1"/>
  <c r="BV164"/>
  <c r="BW164" s="1"/>
  <c r="BT164"/>
  <c r="BU164" s="1"/>
  <c r="U164"/>
  <c r="U163"/>
  <c r="U162"/>
  <c r="U161"/>
  <c r="BX158"/>
  <c r="BY158" s="1"/>
  <c r="BV158"/>
  <c r="BW158" s="1"/>
  <c r="BT158"/>
  <c r="BU158" s="1"/>
  <c r="U158"/>
  <c r="U157"/>
  <c r="U156"/>
  <c r="U155"/>
  <c r="U154"/>
  <c r="U153"/>
  <c r="U152"/>
  <c r="BX151"/>
  <c r="BY151" s="1"/>
  <c r="BV151"/>
  <c r="BW151" s="1"/>
  <c r="BT151"/>
  <c r="U151"/>
  <c r="U149"/>
  <c r="U148"/>
  <c r="U147"/>
  <c r="U146"/>
  <c r="U145"/>
  <c r="U144"/>
  <c r="U142"/>
  <c r="U141"/>
  <c r="U140"/>
  <c r="U139"/>
  <c r="BX138"/>
  <c r="BY138" s="1"/>
  <c r="BV138"/>
  <c r="BW138" s="1"/>
  <c r="BT138"/>
  <c r="BU138" s="1"/>
  <c r="U138"/>
  <c r="U136"/>
  <c r="BX135"/>
  <c r="BY135" s="1"/>
  <c r="BV135"/>
  <c r="BW135" s="1"/>
  <c r="BT135"/>
  <c r="BU135" s="1"/>
  <c r="U135"/>
  <c r="U134"/>
  <c r="U133"/>
  <c r="U132"/>
  <c r="U129"/>
  <c r="BX128"/>
  <c r="BY128" s="1"/>
  <c r="BV128"/>
  <c r="BW128" s="1"/>
  <c r="BT128"/>
  <c r="U128"/>
  <c r="BX126"/>
  <c r="BY126" s="1"/>
  <c r="BV126"/>
  <c r="BW126" s="1"/>
  <c r="BT126"/>
  <c r="U126"/>
  <c r="U124"/>
  <c r="U123"/>
  <c r="BX122"/>
  <c r="BY122" s="1"/>
  <c r="BV122"/>
  <c r="BW122" s="1"/>
  <c r="BT122"/>
  <c r="BU122" s="1"/>
  <c r="U122"/>
  <c r="U121"/>
  <c r="BX120"/>
  <c r="BY120" s="1"/>
  <c r="BV120"/>
  <c r="BW120" s="1"/>
  <c r="BT120"/>
  <c r="BU120" s="1"/>
  <c r="U120"/>
  <c r="BX119"/>
  <c r="BY119" s="1"/>
  <c r="BV119"/>
  <c r="BW119" s="1"/>
  <c r="BT119"/>
  <c r="U119"/>
  <c r="BX117"/>
  <c r="BY117" s="1"/>
  <c r="BV117"/>
  <c r="BW117" s="1"/>
  <c r="BT117"/>
  <c r="BU117" s="1"/>
  <c r="U117"/>
  <c r="U116"/>
  <c r="BX115"/>
  <c r="BY115" s="1"/>
  <c r="BV115"/>
  <c r="BW115" s="1"/>
  <c r="BT115"/>
  <c r="BU115" s="1"/>
  <c r="U115"/>
  <c r="BX114"/>
  <c r="BY114" s="1"/>
  <c r="BV114"/>
  <c r="BW114" s="1"/>
  <c r="BT114"/>
  <c r="U114"/>
  <c r="U113"/>
  <c r="BX112"/>
  <c r="BY112" s="1"/>
  <c r="BV112"/>
  <c r="BW112" s="1"/>
  <c r="BT112"/>
  <c r="U112"/>
  <c r="U110"/>
  <c r="U108"/>
  <c r="BX106"/>
  <c r="BY106" s="1"/>
  <c r="BV106"/>
  <c r="BW106" s="1"/>
  <c r="BT106"/>
  <c r="BU106" s="1"/>
  <c r="U106"/>
  <c r="U104"/>
  <c r="U102"/>
  <c r="BX101"/>
  <c r="BY101" s="1"/>
  <c r="BV101"/>
  <c r="BW101" s="1"/>
  <c r="BT101"/>
  <c r="U101"/>
  <c r="BX98"/>
  <c r="BY98" s="1"/>
  <c r="BV98"/>
  <c r="BW98" s="1"/>
  <c r="BT98"/>
  <c r="BU98" s="1"/>
  <c r="U98"/>
  <c r="BX97"/>
  <c r="BY97" s="1"/>
  <c r="BV97"/>
  <c r="BW97" s="1"/>
  <c r="BT97"/>
  <c r="U97"/>
  <c r="U94"/>
  <c r="U93"/>
  <c r="U92"/>
  <c r="U91"/>
  <c r="U90"/>
  <c r="BX89"/>
  <c r="BY89" s="1"/>
  <c r="BV89"/>
  <c r="BW89" s="1"/>
  <c r="BT89"/>
  <c r="U89"/>
  <c r="BX86"/>
  <c r="BY86" s="1"/>
  <c r="BV86"/>
  <c r="BW86" s="1"/>
  <c r="BT86"/>
  <c r="BU86" s="1"/>
  <c r="U86"/>
  <c r="BX85"/>
  <c r="BY85" s="1"/>
  <c r="BV85"/>
  <c r="BW85" s="1"/>
  <c r="BT85"/>
  <c r="U85"/>
  <c r="U83"/>
  <c r="U82"/>
  <c r="U81"/>
  <c r="U80"/>
  <c r="U79"/>
  <c r="U78"/>
  <c r="U77"/>
  <c r="U76"/>
  <c r="BX75"/>
  <c r="BY75" s="1"/>
  <c r="BV75"/>
  <c r="BW75" s="1"/>
  <c r="BT75"/>
  <c r="BU75" s="1"/>
  <c r="U75"/>
  <c r="U73"/>
  <c r="U72"/>
  <c r="BX71"/>
  <c r="BY71" s="1"/>
  <c r="BV71"/>
  <c r="BW71" s="1"/>
  <c r="BT71"/>
  <c r="U71"/>
  <c r="U70"/>
  <c r="U69"/>
  <c r="BX67"/>
  <c r="BY67" s="1"/>
  <c r="BV67"/>
  <c r="BW67" s="1"/>
  <c r="BT67"/>
  <c r="BU67" s="1"/>
  <c r="BX66"/>
  <c r="BY66" s="1"/>
  <c r="BV66"/>
  <c r="BW66" s="1"/>
  <c r="BT66"/>
  <c r="BU66" s="1"/>
  <c r="U66"/>
  <c r="U64"/>
  <c r="BX63"/>
  <c r="BY63" s="1"/>
  <c r="BV63"/>
  <c r="BW63" s="1"/>
  <c r="BT63"/>
  <c r="BU63" s="1"/>
  <c r="U63"/>
  <c r="U62"/>
  <c r="U61"/>
  <c r="U60"/>
  <c r="U56"/>
  <c r="BX55"/>
  <c r="BY55" s="1"/>
  <c r="BV55"/>
  <c r="BW55" s="1"/>
  <c r="BT55"/>
  <c r="U55"/>
  <c r="U54"/>
  <c r="U53"/>
  <c r="BX52"/>
  <c r="BY52" s="1"/>
  <c r="BV52"/>
  <c r="BW52" s="1"/>
  <c r="BT52"/>
  <c r="BU52" s="1"/>
  <c r="U52"/>
  <c r="U50"/>
  <c r="U49"/>
  <c r="BX47"/>
  <c r="BY47" s="1"/>
  <c r="BV47"/>
  <c r="BW47" s="1"/>
  <c r="BT47"/>
  <c r="U47"/>
  <c r="BX45"/>
  <c r="BY45" s="1"/>
  <c r="BV45"/>
  <c r="BW45" s="1"/>
  <c r="BT45"/>
  <c r="U45"/>
  <c r="U44"/>
  <c r="U43"/>
  <c r="U42"/>
  <c r="U41"/>
  <c r="U40"/>
  <c r="U39"/>
  <c r="U37"/>
  <c r="U36"/>
  <c r="U35"/>
  <c r="BX33"/>
  <c r="BY33" s="1"/>
  <c r="BV33"/>
  <c r="BW33" s="1"/>
  <c r="BT33"/>
  <c r="U33"/>
  <c r="U32"/>
  <c r="BX31"/>
  <c r="BY31" s="1"/>
  <c r="BV31"/>
  <c r="BW31" s="1"/>
  <c r="BT31"/>
  <c r="U31"/>
  <c r="U30"/>
  <c r="U28"/>
  <c r="U27"/>
  <c r="U25"/>
  <c r="U24"/>
  <c r="BX23"/>
  <c r="BY23" s="1"/>
  <c r="BV23"/>
  <c r="BW23" s="1"/>
  <c r="BT23"/>
  <c r="U23"/>
  <c r="U20"/>
  <c r="U19"/>
  <c r="U18"/>
  <c r="U16"/>
  <c r="U15"/>
  <c r="U14"/>
  <c r="U13"/>
  <c r="U12"/>
  <c r="BX11"/>
  <c r="BY11" s="1"/>
  <c r="BV11"/>
  <c r="BW11" s="1"/>
  <c r="BT11"/>
  <c r="U11"/>
  <c r="BD6"/>
  <c r="BB6"/>
  <c r="BA6"/>
  <c r="AZ6"/>
  <c r="AY6"/>
  <c r="AX6"/>
  <c r="AW6"/>
  <c r="AV6"/>
  <c r="AU6"/>
  <c r="AT6"/>
  <c r="AS6"/>
  <c r="AR6"/>
  <c r="AQ6"/>
  <c r="AP6"/>
  <c r="AO6"/>
  <c r="AN6"/>
  <c r="AM6"/>
  <c r="AL6"/>
  <c r="AK6"/>
  <c r="AJ6"/>
  <c r="AI6"/>
  <c r="AH6"/>
  <c r="AG6"/>
  <c r="AF6"/>
  <c r="AE6"/>
  <c r="AD6"/>
  <c r="AC6"/>
  <c r="AB6"/>
  <c r="AA6"/>
  <c r="Z6"/>
  <c r="Y6"/>
  <c r="X6"/>
  <c r="T6"/>
  <c r="S6"/>
  <c r="R6"/>
  <c r="Q6"/>
  <c r="P6"/>
  <c r="O6"/>
  <c r="N6"/>
  <c r="M6"/>
  <c r="L6"/>
  <c r="K6"/>
  <c r="J6"/>
  <c r="CE11" i="13"/>
  <c r="CF11" s="1"/>
  <c r="CE23"/>
  <c r="CF23" s="1"/>
  <c r="CC11"/>
  <c r="CD11" s="1"/>
  <c r="CC23"/>
  <c r="CD23" s="1"/>
  <c r="CA11"/>
  <c r="CB11" s="1"/>
  <c r="CA23"/>
  <c r="CG23" s="1"/>
  <c r="CH23" s="1"/>
  <c r="CE31"/>
  <c r="CF31" s="1"/>
  <c r="CE52"/>
  <c r="CF52" s="1"/>
  <c r="CE55"/>
  <c r="CF55" s="1"/>
  <c r="CC31"/>
  <c r="CD31" s="1"/>
  <c r="CC52"/>
  <c r="CD52" s="1"/>
  <c r="CC55"/>
  <c r="CD55" s="1"/>
  <c r="CA31"/>
  <c r="CA52"/>
  <c r="CG52" s="1"/>
  <c r="CH52" s="1"/>
  <c r="CA55"/>
  <c r="CB55" s="1"/>
  <c r="CE63"/>
  <c r="CF63" s="1"/>
  <c r="CE66"/>
  <c r="CF66" s="1"/>
  <c r="CE70"/>
  <c r="CF70" s="1"/>
  <c r="CE74"/>
  <c r="CF74" s="1"/>
  <c r="CC63"/>
  <c r="CD63" s="1"/>
  <c r="CC66"/>
  <c r="CD66" s="1"/>
  <c r="CC70"/>
  <c r="CD70" s="1"/>
  <c r="CC74"/>
  <c r="CD74" s="1"/>
  <c r="CA63"/>
  <c r="CA66"/>
  <c r="CB66" s="1"/>
  <c r="CA70"/>
  <c r="CA74"/>
  <c r="CG74" s="1"/>
  <c r="CH74" s="1"/>
  <c r="CE97"/>
  <c r="CF97" s="1"/>
  <c r="CE96"/>
  <c r="CF96" s="1"/>
  <c r="CC97"/>
  <c r="CD97" s="1"/>
  <c r="CC96"/>
  <c r="CD96" s="1"/>
  <c r="CA97"/>
  <c r="CB97" s="1"/>
  <c r="CA96"/>
  <c r="CE125"/>
  <c r="CF125" s="1"/>
  <c r="CE127"/>
  <c r="CF127" s="1"/>
  <c r="CC125"/>
  <c r="CD125" s="1"/>
  <c r="CC127"/>
  <c r="CD127" s="1"/>
  <c r="CA125"/>
  <c r="CG125" s="1"/>
  <c r="CH125" s="1"/>
  <c r="CA127"/>
  <c r="CE134"/>
  <c r="CF134" s="1"/>
  <c r="CC134"/>
  <c r="CD134" s="1"/>
  <c r="CA134"/>
  <c r="CB134" s="1"/>
  <c r="CE137"/>
  <c r="CF137" s="1"/>
  <c r="CE157"/>
  <c r="CF157" s="1"/>
  <c r="CC137"/>
  <c r="CD137" s="1"/>
  <c r="CC157"/>
  <c r="CD157" s="1"/>
  <c r="CA137"/>
  <c r="CG137" s="1"/>
  <c r="CH137" s="1"/>
  <c r="CA157"/>
  <c r="CE239"/>
  <c r="CF239" s="1"/>
  <c r="CE225"/>
  <c r="CF225" s="1"/>
  <c r="CE211"/>
  <c r="CF211" s="1"/>
  <c r="CC239"/>
  <c r="CD239" s="1"/>
  <c r="CC225"/>
  <c r="CD225" s="1"/>
  <c r="CC211"/>
  <c r="CD211" s="1"/>
  <c r="CA239"/>
  <c r="CA225"/>
  <c r="CB225" s="1"/>
  <c r="CA211"/>
  <c r="CB211" s="1"/>
  <c r="CE182"/>
  <c r="CF182" s="1"/>
  <c r="CE191"/>
  <c r="CF191" s="1"/>
  <c r="CC182"/>
  <c r="CD182" s="1"/>
  <c r="CC191"/>
  <c r="CD191" s="1"/>
  <c r="CA182"/>
  <c r="CG182" s="1"/>
  <c r="CH182" s="1"/>
  <c r="CA191"/>
  <c r="CG191" s="1"/>
  <c r="CH191" s="1"/>
  <c r="V249"/>
  <c r="BU208" i="29" l="1"/>
  <c r="BU207"/>
  <c r="CG239" i="13"/>
  <c r="CH239" s="1"/>
  <c r="CG157"/>
  <c r="CH157" s="1"/>
  <c r="CB137"/>
  <c r="CG96"/>
  <c r="CH96" s="1"/>
  <c r="CG70"/>
  <c r="CH70" s="1"/>
  <c r="CG63"/>
  <c r="CH63" s="1"/>
  <c r="CG66"/>
  <c r="CH66" s="1"/>
  <c r="CG55"/>
  <c r="CH55" s="1"/>
  <c r="CG31"/>
  <c r="CH31" s="1"/>
  <c r="CB31"/>
  <c r="CG11"/>
  <c r="CH11" s="1"/>
  <c r="CB182"/>
  <c r="BG296" i="31"/>
  <c r="BG297" s="1"/>
  <c r="BZ296" s="1"/>
  <c r="CA296" s="1"/>
  <c r="CB230"/>
  <c r="CC230" s="1"/>
  <c r="CB76"/>
  <c r="CC76" s="1"/>
  <c r="CB56"/>
  <c r="CC56" s="1"/>
  <c r="CB41"/>
  <c r="CC41" s="1"/>
  <c r="BW13"/>
  <c r="BW245"/>
  <c r="BW197"/>
  <c r="BW187"/>
  <c r="BW60"/>
  <c r="CB43"/>
  <c r="CC43" s="1"/>
  <c r="BW129"/>
  <c r="BW140"/>
  <c r="BW171"/>
  <c r="CB147"/>
  <c r="CC147" s="1"/>
  <c r="CB174"/>
  <c r="CC174" s="1"/>
  <c r="CB58"/>
  <c r="CC58" s="1"/>
  <c r="CB229"/>
  <c r="CC229" s="1"/>
  <c r="CB121"/>
  <c r="CC121" s="1"/>
  <c r="BW132"/>
  <c r="BW231"/>
  <c r="CB189"/>
  <c r="CC189" s="1"/>
  <c r="CB216"/>
  <c r="CC216" s="1"/>
  <c r="BW209"/>
  <c r="CA189"/>
  <c r="BW180"/>
  <c r="BW162"/>
  <c r="BW76"/>
  <c r="BW56"/>
  <c r="BW41"/>
  <c r="BU291"/>
  <c r="BU292" s="1"/>
  <c r="BI331"/>
  <c r="BI332" s="1"/>
  <c r="BZ331" s="1"/>
  <c r="CA331" s="1"/>
  <c r="CB85"/>
  <c r="CC85" s="1"/>
  <c r="AP258"/>
  <c r="BB258"/>
  <c r="AW258"/>
  <c r="BR281"/>
  <c r="BR282" s="1"/>
  <c r="CB93"/>
  <c r="CC93" s="1"/>
  <c r="CB160"/>
  <c r="CC160" s="1"/>
  <c r="BW66"/>
  <c r="CB11"/>
  <c r="CC11" s="1"/>
  <c r="CB23"/>
  <c r="CC23" s="1"/>
  <c r="BW79"/>
  <c r="BW58"/>
  <c r="BW12"/>
  <c r="CB21"/>
  <c r="CC21" s="1"/>
  <c r="BW93"/>
  <c r="CB244"/>
  <c r="CC244" s="1"/>
  <c r="BW136"/>
  <c r="BW160"/>
  <c r="CB139"/>
  <c r="CC139" s="1"/>
  <c r="BT286"/>
  <c r="BT287" s="1"/>
  <c r="BR286"/>
  <c r="BR287" s="1"/>
  <c r="BP286"/>
  <c r="BP287" s="1"/>
  <c r="BW82"/>
  <c r="BW121"/>
  <c r="BW134"/>
  <c r="BS286"/>
  <c r="BS287" s="1"/>
  <c r="BQ286"/>
  <c r="BQ287" s="1"/>
  <c r="AF258"/>
  <c r="BW230"/>
  <c r="BW229"/>
  <c r="BS281"/>
  <c r="BS282" s="1"/>
  <c r="BR276"/>
  <c r="BR277" s="1"/>
  <c r="BP276"/>
  <c r="BP277" s="1"/>
  <c r="BP281"/>
  <c r="BP282" s="1"/>
  <c r="BQ276"/>
  <c r="BQ277" s="1"/>
  <c r="BW65"/>
  <c r="CB30"/>
  <c r="CC30" s="1"/>
  <c r="BS291"/>
  <c r="BS292" s="1"/>
  <c r="Z258"/>
  <c r="AB258"/>
  <c r="AD258"/>
  <c r="AZ258"/>
  <c r="BD258"/>
  <c r="BQ281"/>
  <c r="BQ282" s="1"/>
  <c r="BO291"/>
  <c r="BO292" s="1"/>
  <c r="BO286"/>
  <c r="BO287" s="1"/>
  <c r="CB205"/>
  <c r="CC205" s="1"/>
  <c r="CB75"/>
  <c r="CC75" s="1"/>
  <c r="W258"/>
  <c r="Y258"/>
  <c r="AA258"/>
  <c r="AC258"/>
  <c r="AE258"/>
  <c r="AG258"/>
  <c r="U252"/>
  <c r="CB52"/>
  <c r="CC52" s="1"/>
  <c r="CB55"/>
  <c r="CC55" s="1"/>
  <c r="CB97"/>
  <c r="CC97" s="1"/>
  <c r="CB98"/>
  <c r="CC98" s="1"/>
  <c r="BW24"/>
  <c r="BW36"/>
  <c r="CB80"/>
  <c r="CC80" s="1"/>
  <c r="BW91"/>
  <c r="CB113"/>
  <c r="CC113" s="1"/>
  <c r="BW246"/>
  <c r="BW232"/>
  <c r="BW218"/>
  <c r="BW210"/>
  <c r="BW194"/>
  <c r="BW14"/>
  <c r="BW25"/>
  <c r="CB27"/>
  <c r="CC27" s="1"/>
  <c r="CB35"/>
  <c r="CC35" s="1"/>
  <c r="BW40"/>
  <c r="CB54"/>
  <c r="CC54" s="1"/>
  <c r="CB69"/>
  <c r="CC69" s="1"/>
  <c r="CB72"/>
  <c r="CC72" s="1"/>
  <c r="BY80"/>
  <c r="BW108"/>
  <c r="BW113"/>
  <c r="BP291"/>
  <c r="BP292" s="1"/>
  <c r="BW123"/>
  <c r="CB133"/>
  <c r="CC133" s="1"/>
  <c r="CB141"/>
  <c r="CC141" s="1"/>
  <c r="CB154"/>
  <c r="CC154" s="1"/>
  <c r="BV259"/>
  <c r="BR291"/>
  <c r="BR292" s="1"/>
  <c r="BE348"/>
  <c r="BG348"/>
  <c r="BI348"/>
  <c r="BK326"/>
  <c r="BK327" s="1"/>
  <c r="BM326"/>
  <c r="BM327" s="1"/>
  <c r="BO326"/>
  <c r="BO327" s="1"/>
  <c r="BS326"/>
  <c r="BS327" s="1"/>
  <c r="BE350"/>
  <c r="BG350"/>
  <c r="BI350"/>
  <c r="BQ291"/>
  <c r="BQ292" s="1"/>
  <c r="BW163"/>
  <c r="BW178"/>
  <c r="CA262"/>
  <c r="BY262"/>
  <c r="CB175"/>
  <c r="CC175" s="1"/>
  <c r="CB138"/>
  <c r="CC138" s="1"/>
  <c r="CB158"/>
  <c r="CC158" s="1"/>
  <c r="CA259"/>
  <c r="BY259"/>
  <c r="BZ262"/>
  <c r="BX262"/>
  <c r="BV262"/>
  <c r="CB47"/>
  <c r="CC47" s="1"/>
  <c r="CB101"/>
  <c r="CC101" s="1"/>
  <c r="CB112"/>
  <c r="CC112" s="1"/>
  <c r="CB119"/>
  <c r="CC119" s="1"/>
  <c r="BZ259"/>
  <c r="BX259"/>
  <c r="W251"/>
  <c r="V258"/>
  <c r="X258"/>
  <c r="BS286" i="30"/>
  <c r="BS287" s="1"/>
  <c r="CB209"/>
  <c r="CC209" s="1"/>
  <c r="BW216"/>
  <c r="CB245"/>
  <c r="CC245" s="1"/>
  <c r="CB56"/>
  <c r="CC56" s="1"/>
  <c r="BW56"/>
  <c r="CB43"/>
  <c r="CC43" s="1"/>
  <c r="BW41"/>
  <c r="BQ326"/>
  <c r="BQ327" s="1"/>
  <c r="BG348"/>
  <c r="BI348"/>
  <c r="BG350"/>
  <c r="BI350"/>
  <c r="BE348"/>
  <c r="BE350"/>
  <c r="BU121" i="29"/>
  <c r="BZ82"/>
  <c r="CA82" s="1"/>
  <c r="BW65"/>
  <c r="BU30"/>
  <c r="BU185"/>
  <c r="BU198"/>
  <c r="BZ223"/>
  <c r="CA223" s="1"/>
  <c r="BU230"/>
  <c r="BU245"/>
  <c r="AH258" i="31"/>
  <c r="AK258"/>
  <c r="AI258"/>
  <c r="AJ258"/>
  <c r="AL258"/>
  <c r="N251"/>
  <c r="AB251"/>
  <c r="BB251"/>
  <c r="AT258"/>
  <c r="L251"/>
  <c r="P251"/>
  <c r="R251"/>
  <c r="T251"/>
  <c r="Y251"/>
  <c r="J251"/>
  <c r="BF276"/>
  <c r="BF277" s="1"/>
  <c r="BH276"/>
  <c r="BH277" s="1"/>
  <c r="BJ276"/>
  <c r="BJ277" s="1"/>
  <c r="BL276"/>
  <c r="BL277" s="1"/>
  <c r="BN276"/>
  <c r="BN277" s="1"/>
  <c r="BT276"/>
  <c r="BT277" s="1"/>
  <c r="BE281"/>
  <c r="BE282" s="1"/>
  <c r="BG281"/>
  <c r="BG282" s="1"/>
  <c r="BI281"/>
  <c r="BI282" s="1"/>
  <c r="BK281"/>
  <c r="BK282" s="1"/>
  <c r="BM281"/>
  <c r="BM282" s="1"/>
  <c r="BO281"/>
  <c r="BO282" s="1"/>
  <c r="BF286"/>
  <c r="BF287" s="1"/>
  <c r="BH286"/>
  <c r="BH287" s="1"/>
  <c r="BJ286"/>
  <c r="BJ287" s="1"/>
  <c r="BL286"/>
  <c r="BL287" s="1"/>
  <c r="BN286"/>
  <c r="BN287" s="1"/>
  <c r="BE291"/>
  <c r="BE292" s="1"/>
  <c r="BG291"/>
  <c r="BG292" s="1"/>
  <c r="BI291"/>
  <c r="BI292" s="1"/>
  <c r="BK291"/>
  <c r="BK292" s="1"/>
  <c r="BM291"/>
  <c r="BM292" s="1"/>
  <c r="BF348"/>
  <c r="BH348"/>
  <c r="BJ326"/>
  <c r="BJ327" s="1"/>
  <c r="BL326"/>
  <c r="BL327" s="1"/>
  <c r="BN326"/>
  <c r="BN327" s="1"/>
  <c r="BR326"/>
  <c r="BR327" s="1"/>
  <c r="BS349"/>
  <c r="BF350"/>
  <c r="BH350"/>
  <c r="K251"/>
  <c r="M251"/>
  <c r="O251"/>
  <c r="Q251"/>
  <c r="S251"/>
  <c r="V251"/>
  <c r="X251"/>
  <c r="Z251"/>
  <c r="AD251"/>
  <c r="AF251"/>
  <c r="AH251"/>
  <c r="AP251"/>
  <c r="AW251"/>
  <c r="AE251"/>
  <c r="AG251"/>
  <c r="AI251"/>
  <c r="AT251"/>
  <c r="AZ251"/>
  <c r="BD251"/>
  <c r="AA251"/>
  <c r="AC251"/>
  <c r="BE276"/>
  <c r="BE277" s="1"/>
  <c r="BG276"/>
  <c r="BG277" s="1"/>
  <c r="BI276"/>
  <c r="BI277" s="1"/>
  <c r="BK276"/>
  <c r="BK277" s="1"/>
  <c r="BM276"/>
  <c r="BM277" s="1"/>
  <c r="BO276"/>
  <c r="BO277" s="1"/>
  <c r="BS276"/>
  <c r="BS277" s="1"/>
  <c r="BU276"/>
  <c r="BU277" s="1"/>
  <c r="BF281"/>
  <c r="BF282" s="1"/>
  <c r="BH281"/>
  <c r="BH282" s="1"/>
  <c r="BJ281"/>
  <c r="BJ282" s="1"/>
  <c r="BL281"/>
  <c r="BL282" s="1"/>
  <c r="BN281"/>
  <c r="BN282" s="1"/>
  <c r="BE286"/>
  <c r="BE287" s="1"/>
  <c r="BG286"/>
  <c r="BG287" s="1"/>
  <c r="BI286"/>
  <c r="BI287" s="1"/>
  <c r="BK286"/>
  <c r="BK287" s="1"/>
  <c r="BM286"/>
  <c r="BM287" s="1"/>
  <c r="BF291"/>
  <c r="BF292" s="1"/>
  <c r="BH291"/>
  <c r="BH292" s="1"/>
  <c r="BJ291"/>
  <c r="BJ292" s="1"/>
  <c r="BL291"/>
  <c r="BL292" s="1"/>
  <c r="BN291"/>
  <c r="BN292" s="1"/>
  <c r="BW11"/>
  <c r="CB33"/>
  <c r="BW47"/>
  <c r="U253"/>
  <c r="BW89"/>
  <c r="BW97"/>
  <c r="CB226"/>
  <c r="CC226" s="1"/>
  <c r="BW243"/>
  <c r="CC66"/>
  <c r="BW112"/>
  <c r="BW114"/>
  <c r="CB115"/>
  <c r="CC115" s="1"/>
  <c r="BW119"/>
  <c r="CB120"/>
  <c r="CC120" s="1"/>
  <c r="BW126"/>
  <c r="CB135"/>
  <c r="CC135" s="1"/>
  <c r="BW158"/>
  <c r="CB31"/>
  <c r="CC31" s="1"/>
  <c r="CB45"/>
  <c r="CC45" s="1"/>
  <c r="BW55"/>
  <c r="CB63"/>
  <c r="CC63" s="1"/>
  <c r="CB67"/>
  <c r="CC67" s="1"/>
  <c r="BW85"/>
  <c r="CB86"/>
  <c r="CC86" s="1"/>
  <c r="BW101"/>
  <c r="CB106"/>
  <c r="CC106" s="1"/>
  <c r="CB117"/>
  <c r="CC117" s="1"/>
  <c r="BW135"/>
  <c r="BW138"/>
  <c r="CB151"/>
  <c r="CC151" s="1"/>
  <c r="CB179"/>
  <c r="CC179" s="1"/>
  <c r="U255"/>
  <c r="U251" s="1"/>
  <c r="CB193"/>
  <c r="CC193" s="1"/>
  <c r="BW226"/>
  <c r="BW228"/>
  <c r="CB239"/>
  <c r="CC239" s="1"/>
  <c r="CB128"/>
  <c r="CC128" s="1"/>
  <c r="BW128"/>
  <c r="BX296"/>
  <c r="BY296" s="1"/>
  <c r="BZ301"/>
  <c r="CA301" s="1"/>
  <c r="BX301"/>
  <c r="BY301" s="1"/>
  <c r="BV301"/>
  <c r="BZ306"/>
  <c r="CA306" s="1"/>
  <c r="BX306"/>
  <c r="BY306" s="1"/>
  <c r="BV306"/>
  <c r="BZ311"/>
  <c r="CA311" s="1"/>
  <c r="BX311"/>
  <c r="BY311" s="1"/>
  <c r="BV311"/>
  <c r="BZ316"/>
  <c r="CA316" s="1"/>
  <c r="BX316"/>
  <c r="BY316" s="1"/>
  <c r="BV316"/>
  <c r="BZ321"/>
  <c r="CA321" s="1"/>
  <c r="BX321"/>
  <c r="BY321" s="1"/>
  <c r="BV321"/>
  <c r="U6"/>
  <c r="BW23"/>
  <c r="BW31"/>
  <c r="BW33"/>
  <c r="BW45"/>
  <c r="BW52"/>
  <c r="BW63"/>
  <c r="BW67"/>
  <c r="BW75"/>
  <c r="BW86"/>
  <c r="BW98"/>
  <c r="BW106"/>
  <c r="BW115"/>
  <c r="BW117"/>
  <c r="BW120"/>
  <c r="CB122"/>
  <c r="CC122" s="1"/>
  <c r="BZ336"/>
  <c r="CA336" s="1"/>
  <c r="BX336"/>
  <c r="BY336" s="1"/>
  <c r="BV336"/>
  <c r="BZ341"/>
  <c r="CA341" s="1"/>
  <c r="BX341"/>
  <c r="BY341" s="1"/>
  <c r="BV341"/>
  <c r="BZ346"/>
  <c r="CA346" s="1"/>
  <c r="BX346"/>
  <c r="BY346" s="1"/>
  <c r="BV346"/>
  <c r="BW151"/>
  <c r="BW175"/>
  <c r="BW179"/>
  <c r="BW184"/>
  <c r="BW193"/>
  <c r="BW205"/>
  <c r="CB214"/>
  <c r="CC214" s="1"/>
  <c r="BW239"/>
  <c r="BF326"/>
  <c r="BF327" s="1"/>
  <c r="BH326"/>
  <c r="BH327" s="1"/>
  <c r="BS348"/>
  <c r="BE326"/>
  <c r="BE327" s="1"/>
  <c r="BG326"/>
  <c r="BG327" s="1"/>
  <c r="BI326"/>
  <c r="BI327" s="1"/>
  <c r="T251" i="30"/>
  <c r="AC251"/>
  <c r="AT251"/>
  <c r="BE276"/>
  <c r="BE277" s="1"/>
  <c r="BG276"/>
  <c r="BG277" s="1"/>
  <c r="BI276"/>
  <c r="BI277" s="1"/>
  <c r="BK276"/>
  <c r="BK277" s="1"/>
  <c r="BM276"/>
  <c r="BM277" s="1"/>
  <c r="BO276"/>
  <c r="BO277" s="1"/>
  <c r="BQ276"/>
  <c r="BQ277" s="1"/>
  <c r="BU276"/>
  <c r="BU277" s="1"/>
  <c r="BF281"/>
  <c r="BF282" s="1"/>
  <c r="BH281"/>
  <c r="BH282" s="1"/>
  <c r="BJ281"/>
  <c r="BJ282" s="1"/>
  <c r="BL281"/>
  <c r="BL282" s="1"/>
  <c r="BN281"/>
  <c r="BN282" s="1"/>
  <c r="BP281"/>
  <c r="BP282" s="1"/>
  <c r="BE286"/>
  <c r="BE287" s="1"/>
  <c r="BG286"/>
  <c r="BG287" s="1"/>
  <c r="BI286"/>
  <c r="BI287" s="1"/>
  <c r="BK286"/>
  <c r="BK287" s="1"/>
  <c r="BM286"/>
  <c r="BM287" s="1"/>
  <c r="BO286"/>
  <c r="BO287" s="1"/>
  <c r="BQ286"/>
  <c r="BQ287" s="1"/>
  <c r="BF291"/>
  <c r="BF292" s="1"/>
  <c r="BH291"/>
  <c r="BH292" s="1"/>
  <c r="BJ291"/>
  <c r="BJ292" s="1"/>
  <c r="BL291"/>
  <c r="BL292" s="1"/>
  <c r="BN291"/>
  <c r="BN292" s="1"/>
  <c r="BP291"/>
  <c r="BP292" s="1"/>
  <c r="P251"/>
  <c r="Y251"/>
  <c r="AG251"/>
  <c r="CB97"/>
  <c r="CC97" s="1"/>
  <c r="CB101"/>
  <c r="CC101" s="1"/>
  <c r="CB151"/>
  <c r="CC151" s="1"/>
  <c r="CB179"/>
  <c r="CC179" s="1"/>
  <c r="CB193"/>
  <c r="CC193" s="1"/>
  <c r="L251"/>
  <c r="K251"/>
  <c r="M251"/>
  <c r="O251"/>
  <c r="Q251"/>
  <c r="S251"/>
  <c r="V251"/>
  <c r="X251"/>
  <c r="Z251"/>
  <c r="AB251"/>
  <c r="AD251"/>
  <c r="AF251"/>
  <c r="AH251"/>
  <c r="J251"/>
  <c r="N251"/>
  <c r="R251"/>
  <c r="W251"/>
  <c r="AA251"/>
  <c r="AE251"/>
  <c r="AI251"/>
  <c r="AZ251"/>
  <c r="CB85"/>
  <c r="CC85" s="1"/>
  <c r="CB67"/>
  <c r="CC67" s="1"/>
  <c r="CB45"/>
  <c r="CC45" s="1"/>
  <c r="CB47"/>
  <c r="CC47" s="1"/>
  <c r="BW85"/>
  <c r="CB86"/>
  <c r="CC86" s="1"/>
  <c r="CB89"/>
  <c r="CC89" s="1"/>
  <c r="BW101"/>
  <c r="CB106"/>
  <c r="CC106" s="1"/>
  <c r="CB112"/>
  <c r="CC112" s="1"/>
  <c r="CB117"/>
  <c r="CC117" s="1"/>
  <c r="CB120"/>
  <c r="CC120" s="1"/>
  <c r="BW128"/>
  <c r="U254"/>
  <c r="CB135"/>
  <c r="CC135" s="1"/>
  <c r="BW151"/>
  <c r="CB158"/>
  <c r="CC158" s="1"/>
  <c r="BW175"/>
  <c r="BW179"/>
  <c r="U255"/>
  <c r="BW184"/>
  <c r="BW193"/>
  <c r="BW205"/>
  <c r="CB214"/>
  <c r="CC214" s="1"/>
  <c r="CB226"/>
  <c r="CC226" s="1"/>
  <c r="BW243"/>
  <c r="U252"/>
  <c r="BW11"/>
  <c r="CB23"/>
  <c r="CC23" s="1"/>
  <c r="BW47"/>
  <c r="CB52"/>
  <c r="CC52" s="1"/>
  <c r="BW71"/>
  <c r="CB75"/>
  <c r="CC75" s="1"/>
  <c r="U253"/>
  <c r="BW89"/>
  <c r="BW97"/>
  <c r="CB98"/>
  <c r="CC98" s="1"/>
  <c r="BW112"/>
  <c r="BW114"/>
  <c r="CB115"/>
  <c r="CC115" s="1"/>
  <c r="BW120"/>
  <c r="BW122"/>
  <c r="CB138"/>
  <c r="CC138" s="1"/>
  <c r="CB164"/>
  <c r="CC164" s="1"/>
  <c r="BW226"/>
  <c r="BW228"/>
  <c r="CB239"/>
  <c r="CC239" s="1"/>
  <c r="BF276"/>
  <c r="BF277" s="1"/>
  <c r="BH276"/>
  <c r="BH277" s="1"/>
  <c r="BJ276"/>
  <c r="BJ277" s="1"/>
  <c r="BL276"/>
  <c r="BL277" s="1"/>
  <c r="BN276"/>
  <c r="BN277" s="1"/>
  <c r="BP276"/>
  <c r="BP277" s="1"/>
  <c r="BT276"/>
  <c r="BT277" s="1"/>
  <c r="BE281"/>
  <c r="BE282" s="1"/>
  <c r="BG281"/>
  <c r="BG282" s="1"/>
  <c r="BI281"/>
  <c r="BI282" s="1"/>
  <c r="BK281"/>
  <c r="BK282" s="1"/>
  <c r="BM281"/>
  <c r="BM282" s="1"/>
  <c r="BO281"/>
  <c r="BO282" s="1"/>
  <c r="BQ281"/>
  <c r="BQ282" s="1"/>
  <c r="BF286"/>
  <c r="BF287" s="1"/>
  <c r="BH286"/>
  <c r="BH287" s="1"/>
  <c r="BJ286"/>
  <c r="BJ287" s="1"/>
  <c r="BL286"/>
  <c r="BL287" s="1"/>
  <c r="BN286"/>
  <c r="BN287" s="1"/>
  <c r="BP286"/>
  <c r="BP287" s="1"/>
  <c r="BE291"/>
  <c r="BE292" s="1"/>
  <c r="BG291"/>
  <c r="BG292" s="1"/>
  <c r="BI291"/>
  <c r="BI292" s="1"/>
  <c r="BK291"/>
  <c r="BK292" s="1"/>
  <c r="BM291"/>
  <c r="BM292" s="1"/>
  <c r="BO291"/>
  <c r="BO292" s="1"/>
  <c r="BQ291"/>
  <c r="BQ292" s="1"/>
  <c r="BF348"/>
  <c r="BH348"/>
  <c r="BJ326"/>
  <c r="BJ327" s="1"/>
  <c r="BL326"/>
  <c r="BL327" s="1"/>
  <c r="BN326"/>
  <c r="BN327" s="1"/>
  <c r="BP326"/>
  <c r="BP327" s="1"/>
  <c r="BQ349"/>
  <c r="BF350"/>
  <c r="BH350"/>
  <c r="BZ296"/>
  <c r="CA296" s="1"/>
  <c r="BX296"/>
  <c r="BY296" s="1"/>
  <c r="BV296"/>
  <c r="BZ301"/>
  <c r="CA301" s="1"/>
  <c r="BX301"/>
  <c r="BY301" s="1"/>
  <c r="BV301"/>
  <c r="BZ306"/>
  <c r="CA306" s="1"/>
  <c r="BX306"/>
  <c r="BY306" s="1"/>
  <c r="BV306"/>
  <c r="BZ311"/>
  <c r="CA311" s="1"/>
  <c r="BX311"/>
  <c r="BY311" s="1"/>
  <c r="BV311"/>
  <c r="BZ316"/>
  <c r="CA316" s="1"/>
  <c r="BX316"/>
  <c r="BY316" s="1"/>
  <c r="BV316"/>
  <c r="BZ321"/>
  <c r="CA321" s="1"/>
  <c r="BX321"/>
  <c r="BY321" s="1"/>
  <c r="BV321"/>
  <c r="CB31"/>
  <c r="CC31" s="1"/>
  <c r="CB33"/>
  <c r="CC33" s="1"/>
  <c r="CB66"/>
  <c r="CC66" s="1"/>
  <c r="U6"/>
  <c r="BW23"/>
  <c r="BW45"/>
  <c r="BW52"/>
  <c r="BW63"/>
  <c r="BW67"/>
  <c r="BW75"/>
  <c r="BW86"/>
  <c r="BW98"/>
  <c r="BW106"/>
  <c r="BW115"/>
  <c r="BW117"/>
  <c r="CB119"/>
  <c r="CC119" s="1"/>
  <c r="CB126"/>
  <c r="CC126" s="1"/>
  <c r="BE351"/>
  <c r="BE352" s="1"/>
  <c r="BG351"/>
  <c r="BG352" s="1"/>
  <c r="BI351"/>
  <c r="BI352" s="1"/>
  <c r="BZ331"/>
  <c r="CA331" s="1"/>
  <c r="BX331"/>
  <c r="BY331" s="1"/>
  <c r="BV331"/>
  <c r="BZ336"/>
  <c r="CA336" s="1"/>
  <c r="BX336"/>
  <c r="BY336" s="1"/>
  <c r="BV336"/>
  <c r="BZ341"/>
  <c r="CA341" s="1"/>
  <c r="BX341"/>
  <c r="BY341" s="1"/>
  <c r="BV341"/>
  <c r="BZ346"/>
  <c r="CA346" s="1"/>
  <c r="BX346"/>
  <c r="BY346" s="1"/>
  <c r="BV346"/>
  <c r="BW135"/>
  <c r="BW138"/>
  <c r="BW158"/>
  <c r="BW164"/>
  <c r="BW214"/>
  <c r="BW239"/>
  <c r="BF326"/>
  <c r="BF327" s="1"/>
  <c r="BH326"/>
  <c r="BH327" s="1"/>
  <c r="BQ348"/>
  <c r="BE326"/>
  <c r="BE327" s="1"/>
  <c r="BG326"/>
  <c r="BG327" s="1"/>
  <c r="BI326"/>
  <c r="BI327" s="1"/>
  <c r="Z259" i="29"/>
  <c r="BU229"/>
  <c r="BZ244"/>
  <c r="CA244" s="1"/>
  <c r="AC259"/>
  <c r="BE349"/>
  <c r="BG349"/>
  <c r="BI349"/>
  <c r="BK327"/>
  <c r="BK328" s="1"/>
  <c r="BM327"/>
  <c r="BM328" s="1"/>
  <c r="BO327"/>
  <c r="BO328" s="1"/>
  <c r="BQ327"/>
  <c r="BQ328" s="1"/>
  <c r="BE351"/>
  <c r="BG351"/>
  <c r="BI351"/>
  <c r="BZ97"/>
  <c r="CA97" s="1"/>
  <c r="BZ112"/>
  <c r="CA112" s="1"/>
  <c r="BZ119"/>
  <c r="CA119" s="1"/>
  <c r="BU97"/>
  <c r="BZ193"/>
  <c r="CA193" s="1"/>
  <c r="BZ89"/>
  <c r="CA89" s="1"/>
  <c r="BU89"/>
  <c r="BZ101"/>
  <c r="CA101" s="1"/>
  <c r="BF349"/>
  <c r="BH349"/>
  <c r="BZ227"/>
  <c r="CA227" s="1"/>
  <c r="BQ350"/>
  <c r="BF351"/>
  <c r="BH351"/>
  <c r="BH352" s="1"/>
  <c r="BH353" s="1"/>
  <c r="V259"/>
  <c r="BZ151"/>
  <c r="CA151" s="1"/>
  <c r="K252"/>
  <c r="Q252"/>
  <c r="BB252"/>
  <c r="BG277"/>
  <c r="BG278" s="1"/>
  <c r="BK277"/>
  <c r="BK278" s="1"/>
  <c r="BO277"/>
  <c r="BO278" s="1"/>
  <c r="BS277"/>
  <c r="BS278" s="1"/>
  <c r="BG287"/>
  <c r="BG288" s="1"/>
  <c r="BK287"/>
  <c r="BK288" s="1"/>
  <c r="BO287"/>
  <c r="BO288" s="1"/>
  <c r="BZ179"/>
  <c r="CA179" s="1"/>
  <c r="BJ327"/>
  <c r="BJ328" s="1"/>
  <c r="BL327"/>
  <c r="BL328" s="1"/>
  <c r="BN327"/>
  <c r="BN328" s="1"/>
  <c r="BP327"/>
  <c r="BP328" s="1"/>
  <c r="P252"/>
  <c r="R252"/>
  <c r="T252"/>
  <c r="O252"/>
  <c r="S252"/>
  <c r="V252"/>
  <c r="Z252"/>
  <c r="AB252"/>
  <c r="AD252"/>
  <c r="AF252"/>
  <c r="AH252"/>
  <c r="AP252"/>
  <c r="AW252"/>
  <c r="X252"/>
  <c r="BU227"/>
  <c r="M252"/>
  <c r="BZ47"/>
  <c r="CA47" s="1"/>
  <c r="BM282"/>
  <c r="BM283" s="1"/>
  <c r="BO282"/>
  <c r="BO283" s="1"/>
  <c r="BQ282"/>
  <c r="BQ283" s="1"/>
  <c r="BF287"/>
  <c r="BF288" s="1"/>
  <c r="BH287"/>
  <c r="BH288" s="1"/>
  <c r="BJ287"/>
  <c r="BJ288" s="1"/>
  <c r="BL287"/>
  <c r="BL288" s="1"/>
  <c r="BN287"/>
  <c r="BN288" s="1"/>
  <c r="BP287"/>
  <c r="BP288" s="1"/>
  <c r="BE292"/>
  <c r="BE293" s="1"/>
  <c r="BG292"/>
  <c r="BG293" s="1"/>
  <c r="BI292"/>
  <c r="BI293" s="1"/>
  <c r="BK292"/>
  <c r="BK293" s="1"/>
  <c r="BM292"/>
  <c r="BM293" s="1"/>
  <c r="BO292"/>
  <c r="BO293" s="1"/>
  <c r="BQ292"/>
  <c r="BQ293" s="1"/>
  <c r="U253"/>
  <c r="BZ23"/>
  <c r="CA23" s="1"/>
  <c r="BZ33"/>
  <c r="CA33" s="1"/>
  <c r="BU47"/>
  <c r="BZ55"/>
  <c r="CA55" s="1"/>
  <c r="BZ71"/>
  <c r="CA71" s="1"/>
  <c r="BZ114"/>
  <c r="CA114" s="1"/>
  <c r="BZ126"/>
  <c r="CA126" s="1"/>
  <c r="J252"/>
  <c r="L252"/>
  <c r="BF277"/>
  <c r="BF278" s="1"/>
  <c r="BH277"/>
  <c r="BH278" s="1"/>
  <c r="BJ277"/>
  <c r="BJ278" s="1"/>
  <c r="BL277"/>
  <c r="BL278" s="1"/>
  <c r="BN277"/>
  <c r="BN278" s="1"/>
  <c r="BP277"/>
  <c r="BP278" s="1"/>
  <c r="BR277"/>
  <c r="BR278" s="1"/>
  <c r="BE282"/>
  <c r="BE283" s="1"/>
  <c r="BG282"/>
  <c r="BG283" s="1"/>
  <c r="BI282"/>
  <c r="BI283" s="1"/>
  <c r="BK282"/>
  <c r="BK283" s="1"/>
  <c r="BZ11"/>
  <c r="CA11" s="1"/>
  <c r="BU71"/>
  <c r="BZ85"/>
  <c r="CA85" s="1"/>
  <c r="BU112"/>
  <c r="BU114"/>
  <c r="BU119"/>
  <c r="BU126"/>
  <c r="BZ128"/>
  <c r="CA128" s="1"/>
  <c r="BZ175"/>
  <c r="CA175" s="1"/>
  <c r="BZ184"/>
  <c r="CA184" s="1"/>
  <c r="BZ205"/>
  <c r="CA205" s="1"/>
  <c r="BU11"/>
  <c r="W252"/>
  <c r="Y252"/>
  <c r="AA252"/>
  <c r="AC252"/>
  <c r="AE252"/>
  <c r="AG252"/>
  <c r="AI252"/>
  <c r="AT252"/>
  <c r="AZ252"/>
  <c r="BD252"/>
  <c r="BE277"/>
  <c r="BE278" s="1"/>
  <c r="BI277"/>
  <c r="BI278" s="1"/>
  <c r="BM277"/>
  <c r="BM278" s="1"/>
  <c r="BQ277"/>
  <c r="BQ278" s="1"/>
  <c r="BZ31"/>
  <c r="CA31" s="1"/>
  <c r="BZ45"/>
  <c r="CA45" s="1"/>
  <c r="BU55"/>
  <c r="BU85"/>
  <c r="BU101"/>
  <c r="BU128"/>
  <c r="BU151"/>
  <c r="BU175"/>
  <c r="BU179"/>
  <c r="U256"/>
  <c r="BU184"/>
  <c r="BU193"/>
  <c r="BU205"/>
  <c r="BU244"/>
  <c r="N252"/>
  <c r="BF282"/>
  <c r="BF283" s="1"/>
  <c r="BH282"/>
  <c r="BH283" s="1"/>
  <c r="BJ282"/>
  <c r="BJ283" s="1"/>
  <c r="BL282"/>
  <c r="BL283" s="1"/>
  <c r="BN282"/>
  <c r="BN283" s="1"/>
  <c r="BP282"/>
  <c r="BP283" s="1"/>
  <c r="BE287"/>
  <c r="BE288" s="1"/>
  <c r="BI287"/>
  <c r="BI288" s="1"/>
  <c r="BM287"/>
  <c r="BM288" s="1"/>
  <c r="BQ287"/>
  <c r="BQ288" s="1"/>
  <c r="BF292"/>
  <c r="BF293" s="1"/>
  <c r="BH292"/>
  <c r="BH293" s="1"/>
  <c r="BJ292"/>
  <c r="BJ293" s="1"/>
  <c r="BL292"/>
  <c r="BL293" s="1"/>
  <c r="BN292"/>
  <c r="BN293" s="1"/>
  <c r="BP292"/>
  <c r="BP293" s="1"/>
  <c r="BX297"/>
  <c r="BY297" s="1"/>
  <c r="BV297"/>
  <c r="BW297" s="1"/>
  <c r="BT297"/>
  <c r="BX302"/>
  <c r="BY302" s="1"/>
  <c r="BV302"/>
  <c r="BW302" s="1"/>
  <c r="BT302"/>
  <c r="BX307"/>
  <c r="BY307" s="1"/>
  <c r="BV307"/>
  <c r="BW307" s="1"/>
  <c r="BT307"/>
  <c r="BX312"/>
  <c r="BY312" s="1"/>
  <c r="BV312"/>
  <c r="BW312" s="1"/>
  <c r="BT312"/>
  <c r="BX317"/>
  <c r="BY317" s="1"/>
  <c r="BV317"/>
  <c r="BW317" s="1"/>
  <c r="BT317"/>
  <c r="BX322"/>
  <c r="BY322" s="1"/>
  <c r="BV322"/>
  <c r="BW322" s="1"/>
  <c r="BT322"/>
  <c r="BZ52"/>
  <c r="CA52" s="1"/>
  <c r="BZ63"/>
  <c r="CA63" s="1"/>
  <c r="CA66"/>
  <c r="BZ67"/>
  <c r="CA67" s="1"/>
  <c r="BZ75"/>
  <c r="CA75" s="1"/>
  <c r="BZ86"/>
  <c r="CA86" s="1"/>
  <c r="U254"/>
  <c r="BZ98"/>
  <c r="CA98" s="1"/>
  <c r="BZ106"/>
  <c r="CA106" s="1"/>
  <c r="BZ115"/>
  <c r="CA115" s="1"/>
  <c r="BZ117"/>
  <c r="CA117" s="1"/>
  <c r="BZ120"/>
  <c r="CA120" s="1"/>
  <c r="BZ122"/>
  <c r="CA122" s="1"/>
  <c r="BZ135"/>
  <c r="CA135" s="1"/>
  <c r="BZ138"/>
  <c r="CA138" s="1"/>
  <c r="BZ214"/>
  <c r="CA214" s="1"/>
  <c r="BZ240"/>
  <c r="CA240" s="1"/>
  <c r="U6"/>
  <c r="BU23"/>
  <c r="BU31"/>
  <c r="BU33"/>
  <c r="BU45"/>
  <c r="U255"/>
  <c r="BZ158"/>
  <c r="CA158" s="1"/>
  <c r="BZ164"/>
  <c r="CA164" s="1"/>
  <c r="BX332"/>
  <c r="BY332" s="1"/>
  <c r="BV332"/>
  <c r="BW332" s="1"/>
  <c r="BT332"/>
  <c r="BX337"/>
  <c r="BY337" s="1"/>
  <c r="BV337"/>
  <c r="BW337" s="1"/>
  <c r="BT337"/>
  <c r="BX342"/>
  <c r="BY342" s="1"/>
  <c r="BV342"/>
  <c r="BW342" s="1"/>
  <c r="BT342"/>
  <c r="BX347"/>
  <c r="BY347" s="1"/>
  <c r="BV347"/>
  <c r="BW347" s="1"/>
  <c r="BT347"/>
  <c r="BF327"/>
  <c r="BF328" s="1"/>
  <c r="BH327"/>
  <c r="BH328" s="1"/>
  <c r="BQ349"/>
  <c r="BE327"/>
  <c r="BE328" s="1"/>
  <c r="BG327"/>
  <c r="BG328" s="1"/>
  <c r="BI327"/>
  <c r="BI328" s="1"/>
  <c r="CB23" i="13"/>
  <c r="CB52"/>
  <c r="CB63"/>
  <c r="CB74"/>
  <c r="CG97"/>
  <c r="CH97" s="1"/>
  <c r="CG127"/>
  <c r="CH127" s="1"/>
  <c r="CB127"/>
  <c r="CG225"/>
  <c r="CH225" s="1"/>
  <c r="CB239"/>
  <c r="CG211"/>
  <c r="CH211" s="1"/>
  <c r="CB191"/>
  <c r="CB157"/>
  <c r="CG134"/>
  <c r="CH134" s="1"/>
  <c r="CB125"/>
  <c r="CB96"/>
  <c r="CB70"/>
  <c r="W260"/>
  <c r="BE352" i="29" l="1"/>
  <c r="BE353" s="1"/>
  <c r="BV296" i="31"/>
  <c r="CB296" s="1"/>
  <c r="CC296" s="1"/>
  <c r="BX331"/>
  <c r="BY331" s="1"/>
  <c r="BV331"/>
  <c r="BW331" s="1"/>
  <c r="BG351"/>
  <c r="BG352" s="1"/>
  <c r="BS351"/>
  <c r="BS352" s="1"/>
  <c r="BZ281"/>
  <c r="CA281" s="1"/>
  <c r="BV281"/>
  <c r="BW281" s="1"/>
  <c r="BZ276"/>
  <c r="CA276" s="1"/>
  <c r="BI351"/>
  <c r="BI352" s="1"/>
  <c r="BE351"/>
  <c r="BE352" s="1"/>
  <c r="BX286"/>
  <c r="BY286" s="1"/>
  <c r="BV276"/>
  <c r="BW276" s="1"/>
  <c r="BX291"/>
  <c r="BY291" s="1"/>
  <c r="CC33"/>
  <c r="CB259"/>
  <c r="CB262"/>
  <c r="BW262"/>
  <c r="BW259"/>
  <c r="BI352" i="29"/>
  <c r="BI353" s="1"/>
  <c r="BF351" i="31"/>
  <c r="BF352" s="1"/>
  <c r="BH351"/>
  <c r="BH352" s="1"/>
  <c r="BZ291"/>
  <c r="CA291" s="1"/>
  <c r="BZ286"/>
  <c r="CA286" s="1"/>
  <c r="BX281"/>
  <c r="BY281" s="1"/>
  <c r="BX276"/>
  <c r="BY276" s="1"/>
  <c r="BV291"/>
  <c r="BV286"/>
  <c r="BW286" s="1"/>
  <c r="CB341"/>
  <c r="CC341" s="1"/>
  <c r="BW341"/>
  <c r="BW316"/>
  <c r="CB316"/>
  <c r="CC316" s="1"/>
  <c r="BW306"/>
  <c r="CB306"/>
  <c r="CC306" s="1"/>
  <c r="BW296"/>
  <c r="BZ326"/>
  <c r="CA326" s="1"/>
  <c r="BX326"/>
  <c r="BY326" s="1"/>
  <c r="BV326"/>
  <c r="CB346"/>
  <c r="CC346" s="1"/>
  <c r="BW346"/>
  <c r="CB336"/>
  <c r="CC336" s="1"/>
  <c r="BW336"/>
  <c r="BW321"/>
  <c r="CB321"/>
  <c r="CC321" s="1"/>
  <c r="BW311"/>
  <c r="CB311"/>
  <c r="CC311" s="1"/>
  <c r="BW301"/>
  <c r="CB301"/>
  <c r="CC301" s="1"/>
  <c r="BX281" i="30"/>
  <c r="BY281" s="1"/>
  <c r="U251"/>
  <c r="BF351"/>
  <c r="BF352" s="1"/>
  <c r="BV291"/>
  <c r="BX291"/>
  <c r="BY291" s="1"/>
  <c r="BZ281"/>
  <c r="CA281" s="1"/>
  <c r="BZ276"/>
  <c r="CA276" s="1"/>
  <c r="BZ291"/>
  <c r="CA291" s="1"/>
  <c r="BX276"/>
  <c r="BY276" s="1"/>
  <c r="BQ351"/>
  <c r="BQ352" s="1"/>
  <c r="BV281"/>
  <c r="BV276"/>
  <c r="BW276" s="1"/>
  <c r="BH351"/>
  <c r="BH352" s="1"/>
  <c r="CB346"/>
  <c r="CC346" s="1"/>
  <c r="BW346"/>
  <c r="CB341"/>
  <c r="CC341" s="1"/>
  <c r="BW341"/>
  <c r="CB331"/>
  <c r="CC331" s="1"/>
  <c r="BW331"/>
  <c r="BW316"/>
  <c r="CB316"/>
  <c r="CC316" s="1"/>
  <c r="BW306"/>
  <c r="CB306"/>
  <c r="CC306" s="1"/>
  <c r="BW296"/>
  <c r="CB296"/>
  <c r="CC296" s="1"/>
  <c r="BZ326"/>
  <c r="CA326" s="1"/>
  <c r="BX326"/>
  <c r="BY326" s="1"/>
  <c r="BV326"/>
  <c r="CB336"/>
  <c r="CC336" s="1"/>
  <c r="BW336"/>
  <c r="BW291"/>
  <c r="BW321"/>
  <c r="CB321"/>
  <c r="CC321" s="1"/>
  <c r="BW311"/>
  <c r="CB311"/>
  <c r="CC311" s="1"/>
  <c r="BW301"/>
  <c r="CB301"/>
  <c r="CC301" s="1"/>
  <c r="BG352" i="29"/>
  <c r="BG353" s="1"/>
  <c r="BQ352"/>
  <c r="BQ353" s="1"/>
  <c r="BF352"/>
  <c r="BF353" s="1"/>
  <c r="BV292"/>
  <c r="BW292" s="1"/>
  <c r="U252"/>
  <c r="BT277"/>
  <c r="BU277" s="1"/>
  <c r="BX277"/>
  <c r="BY277" s="1"/>
  <c r="BV277"/>
  <c r="BW277" s="1"/>
  <c r="BV282"/>
  <c r="BW282" s="1"/>
  <c r="BX292"/>
  <c r="BY292" s="1"/>
  <c r="BT292"/>
  <c r="BU292" s="1"/>
  <c r="BV287"/>
  <c r="BW287" s="1"/>
  <c r="BT282"/>
  <c r="BU282" s="1"/>
  <c r="BX287"/>
  <c r="BY287" s="1"/>
  <c r="BX282"/>
  <c r="BY282" s="1"/>
  <c r="BT287"/>
  <c r="BZ287" s="1"/>
  <c r="CA287" s="1"/>
  <c r="BZ342"/>
  <c r="CA342" s="1"/>
  <c r="BU342"/>
  <c r="BU322"/>
  <c r="BZ322"/>
  <c r="CA322" s="1"/>
  <c r="BU312"/>
  <c r="BZ312"/>
  <c r="CA312" s="1"/>
  <c r="BU302"/>
  <c r="BZ302"/>
  <c r="CA302" s="1"/>
  <c r="BX327"/>
  <c r="BY327" s="1"/>
  <c r="BV327"/>
  <c r="BW327" s="1"/>
  <c r="BT327"/>
  <c r="BZ332"/>
  <c r="CA332" s="1"/>
  <c r="BU332"/>
  <c r="BZ347"/>
  <c r="CA347" s="1"/>
  <c r="BU347"/>
  <c r="BZ337"/>
  <c r="CA337" s="1"/>
  <c r="BU337"/>
  <c r="BU317"/>
  <c r="BZ317"/>
  <c r="CA317" s="1"/>
  <c r="BU307"/>
  <c r="BZ307"/>
  <c r="CA307" s="1"/>
  <c r="BU297"/>
  <c r="BZ297"/>
  <c r="CA297" s="1"/>
  <c r="Y260" i="13"/>
  <c r="D58" i="9"/>
  <c r="E58"/>
  <c r="F58"/>
  <c r="G58"/>
  <c r="H58"/>
  <c r="I58"/>
  <c r="J58"/>
  <c r="K58"/>
  <c r="C58"/>
  <c r="CB331" i="31" l="1"/>
  <c r="CC331" s="1"/>
  <c r="BZ351"/>
  <c r="CA351" s="1"/>
  <c r="CB276"/>
  <c r="CC276" s="1"/>
  <c r="CB281"/>
  <c r="CC281" s="1"/>
  <c r="BX351"/>
  <c r="BY351" s="1"/>
  <c r="BV351"/>
  <c r="BW351" s="1"/>
  <c r="CB291"/>
  <c r="CC291" s="1"/>
  <c r="BW291"/>
  <c r="CC262"/>
  <c r="CC259"/>
  <c r="CB286"/>
  <c r="CC286" s="1"/>
  <c r="CB281" i="30"/>
  <c r="CC281" s="1"/>
  <c r="BT352" i="29"/>
  <c r="BU352" s="1"/>
  <c r="BW326" i="31"/>
  <c r="CB326"/>
  <c r="CC326" s="1"/>
  <c r="BX351" i="30"/>
  <c r="BY351" s="1"/>
  <c r="BW281"/>
  <c r="CB291"/>
  <c r="CC291" s="1"/>
  <c r="CB276"/>
  <c r="CC276" s="1"/>
  <c r="BZ351"/>
  <c r="CA351" s="1"/>
  <c r="BV351"/>
  <c r="BW351" s="1"/>
  <c r="BW326"/>
  <c r="CB326"/>
  <c r="CC326" s="1"/>
  <c r="BX352" i="29"/>
  <c r="BY352" s="1"/>
  <c r="BV352"/>
  <c r="BW352" s="1"/>
  <c r="BZ282"/>
  <c r="CA282" s="1"/>
  <c r="BZ277"/>
  <c r="CA277" s="1"/>
  <c r="BU287"/>
  <c r="BZ292"/>
  <c r="CA292" s="1"/>
  <c r="BU327"/>
  <c r="BZ327"/>
  <c r="CA327" s="1"/>
  <c r="L58" i="9"/>
  <c r="BX334" i="13"/>
  <c r="BI334"/>
  <c r="BH334"/>
  <c r="BG334"/>
  <c r="BF334"/>
  <c r="BE334"/>
  <c r="BX333"/>
  <c r="BI333"/>
  <c r="BH333"/>
  <c r="BG333"/>
  <c r="BF333"/>
  <c r="BE333"/>
  <c r="BX332"/>
  <c r="BX335" s="1"/>
  <c r="BX336" s="1"/>
  <c r="BI332"/>
  <c r="BI335" s="1"/>
  <c r="BI336" s="1"/>
  <c r="BH332"/>
  <c r="BG332"/>
  <c r="BF332"/>
  <c r="BF335" s="1"/>
  <c r="BF336" s="1"/>
  <c r="BE332"/>
  <c r="BE335" s="1"/>
  <c r="BE336" s="1"/>
  <c r="BX329"/>
  <c r="BI329"/>
  <c r="BH329"/>
  <c r="BG329"/>
  <c r="BF329"/>
  <c r="BE329"/>
  <c r="BX328"/>
  <c r="BI328"/>
  <c r="BH328"/>
  <c r="BG328"/>
  <c r="BF328"/>
  <c r="BE328"/>
  <c r="BX327"/>
  <c r="BI327"/>
  <c r="BH327"/>
  <c r="BH330" s="1"/>
  <c r="BH331" s="1"/>
  <c r="BG327"/>
  <c r="BG330" s="1"/>
  <c r="BG331" s="1"/>
  <c r="BF327"/>
  <c r="BE327"/>
  <c r="BX324"/>
  <c r="BI324"/>
  <c r="BH324"/>
  <c r="BG324"/>
  <c r="BF324"/>
  <c r="BE324"/>
  <c r="BX323"/>
  <c r="BI323"/>
  <c r="BH323"/>
  <c r="BG323"/>
  <c r="BF323"/>
  <c r="BE323"/>
  <c r="BX322"/>
  <c r="BX325" s="1"/>
  <c r="BX326" s="1"/>
  <c r="BI322"/>
  <c r="BI325" s="1"/>
  <c r="BI326" s="1"/>
  <c r="BH322"/>
  <c r="BG322"/>
  <c r="BF322"/>
  <c r="BF325" s="1"/>
  <c r="BF326" s="1"/>
  <c r="BE322"/>
  <c r="BE325" s="1"/>
  <c r="BE326" s="1"/>
  <c r="BX319"/>
  <c r="BI319"/>
  <c r="BH319"/>
  <c r="BG319"/>
  <c r="BF319"/>
  <c r="BE319"/>
  <c r="BX318"/>
  <c r="BI318"/>
  <c r="BH318"/>
  <c r="BG318"/>
  <c r="BF318"/>
  <c r="BE318"/>
  <c r="BX317"/>
  <c r="BI317"/>
  <c r="BH317"/>
  <c r="BH320" s="1"/>
  <c r="BH321" s="1"/>
  <c r="BG317"/>
  <c r="BG320" s="1"/>
  <c r="BG321" s="1"/>
  <c r="BF317"/>
  <c r="BE317"/>
  <c r="BX314"/>
  <c r="BW314"/>
  <c r="BV314"/>
  <c r="BR314"/>
  <c r="BQ314"/>
  <c r="BL314"/>
  <c r="BK314"/>
  <c r="BJ314"/>
  <c r="BI314"/>
  <c r="BH314"/>
  <c r="BG314"/>
  <c r="BF314"/>
  <c r="BE314"/>
  <c r="BX313"/>
  <c r="BW313"/>
  <c r="BV313"/>
  <c r="BR313"/>
  <c r="BQ313"/>
  <c r="BL313"/>
  <c r="BK313"/>
  <c r="BJ313"/>
  <c r="BI313"/>
  <c r="BH313"/>
  <c r="BH338" s="1"/>
  <c r="BG313"/>
  <c r="BG338" s="1"/>
  <c r="BF313"/>
  <c r="BE313"/>
  <c r="BZ312"/>
  <c r="BY312"/>
  <c r="BX312"/>
  <c r="BW312"/>
  <c r="BV312"/>
  <c r="BR312"/>
  <c r="BQ312"/>
  <c r="BL312"/>
  <c r="BK312"/>
  <c r="BJ312"/>
  <c r="BI312"/>
  <c r="BH312"/>
  <c r="BG312"/>
  <c r="BF312"/>
  <c r="BE312"/>
  <c r="BX309"/>
  <c r="BI309"/>
  <c r="BH309"/>
  <c r="BG309"/>
  <c r="BF309"/>
  <c r="BE309"/>
  <c r="BX308"/>
  <c r="BI308"/>
  <c r="BH308"/>
  <c r="BG308"/>
  <c r="BF308"/>
  <c r="BE308"/>
  <c r="BX307"/>
  <c r="BI307"/>
  <c r="BI310" s="1"/>
  <c r="BI311" s="1"/>
  <c r="BH307"/>
  <c r="BH310" s="1"/>
  <c r="BH311" s="1"/>
  <c r="BG307"/>
  <c r="BF307"/>
  <c r="BE307"/>
  <c r="BE310" s="1"/>
  <c r="BE311" s="1"/>
  <c r="BX304"/>
  <c r="BI304"/>
  <c r="BH304"/>
  <c r="BG304"/>
  <c r="BF304"/>
  <c r="BE304"/>
  <c r="BX303"/>
  <c r="BI303"/>
  <c r="BH303"/>
  <c r="BG303"/>
  <c r="BF303"/>
  <c r="BE303"/>
  <c r="BX302"/>
  <c r="BX305" s="1"/>
  <c r="BX306" s="1"/>
  <c r="BI302"/>
  <c r="BH302"/>
  <c r="BG302"/>
  <c r="BG305" s="1"/>
  <c r="BG306" s="1"/>
  <c r="BF302"/>
  <c r="BF305" s="1"/>
  <c r="BF306" s="1"/>
  <c r="BE302"/>
  <c r="BX299"/>
  <c r="BI299"/>
  <c r="BH299"/>
  <c r="BG299"/>
  <c r="BF299"/>
  <c r="BE299"/>
  <c r="BX298"/>
  <c r="BI298"/>
  <c r="BH298"/>
  <c r="BG298"/>
  <c r="BF298"/>
  <c r="BE298"/>
  <c r="BX297"/>
  <c r="BI297"/>
  <c r="BI300" s="1"/>
  <c r="BI301" s="1"/>
  <c r="BH297"/>
  <c r="BH300" s="1"/>
  <c r="BH301" s="1"/>
  <c r="BG297"/>
  <c r="BF297"/>
  <c r="BE297"/>
  <c r="BE300" s="1"/>
  <c r="BE301" s="1"/>
  <c r="BX294"/>
  <c r="BI294"/>
  <c r="BH294"/>
  <c r="BG294"/>
  <c r="BF294"/>
  <c r="BE294"/>
  <c r="BX293"/>
  <c r="BI293"/>
  <c r="BH293"/>
  <c r="BG293"/>
  <c r="BF293"/>
  <c r="BE293"/>
  <c r="BX292"/>
  <c r="BX295" s="1"/>
  <c r="BX296" s="1"/>
  <c r="BI292"/>
  <c r="BH292"/>
  <c r="BG292"/>
  <c r="BG295" s="1"/>
  <c r="BG296" s="1"/>
  <c r="BF292"/>
  <c r="BF295" s="1"/>
  <c r="BF296" s="1"/>
  <c r="BE292"/>
  <c r="BX289"/>
  <c r="BI289"/>
  <c r="BH289"/>
  <c r="BG289"/>
  <c r="BF289"/>
  <c r="BE289"/>
  <c r="BX288"/>
  <c r="BI288"/>
  <c r="BH288"/>
  <c r="BG288"/>
  <c r="BF288"/>
  <c r="BE288"/>
  <c r="BX287"/>
  <c r="BI287"/>
  <c r="BH287"/>
  <c r="BH290" s="1"/>
  <c r="BH291" s="1"/>
  <c r="BG287"/>
  <c r="BF287"/>
  <c r="BE287"/>
  <c r="BE290" s="1"/>
  <c r="BE291" s="1"/>
  <c r="BX284"/>
  <c r="BI284"/>
  <c r="BH284"/>
  <c r="BG284"/>
  <c r="BF284"/>
  <c r="BE284"/>
  <c r="BX283"/>
  <c r="BI283"/>
  <c r="BH283"/>
  <c r="BG283"/>
  <c r="BF283"/>
  <c r="BE283"/>
  <c r="BX282"/>
  <c r="BX285" s="1"/>
  <c r="BX286" s="1"/>
  <c r="BI282"/>
  <c r="BH282"/>
  <c r="BG282"/>
  <c r="BG285" s="1"/>
  <c r="BG286" s="1"/>
  <c r="BF282"/>
  <c r="BF285" s="1"/>
  <c r="BF286" s="1"/>
  <c r="BE282"/>
  <c r="BX279"/>
  <c r="BW279"/>
  <c r="BV279"/>
  <c r="BR279"/>
  <c r="BQ279"/>
  <c r="BL279"/>
  <c r="BK279"/>
  <c r="BJ279"/>
  <c r="BI279"/>
  <c r="BH279"/>
  <c r="BG279"/>
  <c r="BF279"/>
  <c r="BE279"/>
  <c r="BX278"/>
  <c r="BW278"/>
  <c r="BV278"/>
  <c r="BR278"/>
  <c r="BQ278"/>
  <c r="BL278"/>
  <c r="BK278"/>
  <c r="BJ278"/>
  <c r="BI278"/>
  <c r="BH278"/>
  <c r="BG278"/>
  <c r="BF278"/>
  <c r="BE278"/>
  <c r="BX277"/>
  <c r="BW277"/>
  <c r="BV277"/>
  <c r="BR277"/>
  <c r="BQ277"/>
  <c r="BL277"/>
  <c r="BK277"/>
  <c r="BJ277"/>
  <c r="BI277"/>
  <c r="BH277"/>
  <c r="BG277"/>
  <c r="BF277"/>
  <c r="BE277"/>
  <c r="BX274"/>
  <c r="BW274"/>
  <c r="BV274"/>
  <c r="BR274"/>
  <c r="BQ274"/>
  <c r="BL274"/>
  <c r="BK274"/>
  <c r="BJ274"/>
  <c r="BI274"/>
  <c r="BH274"/>
  <c r="BG274"/>
  <c r="BF274"/>
  <c r="BE274"/>
  <c r="BX273"/>
  <c r="BW273"/>
  <c r="BV273"/>
  <c r="BR273"/>
  <c r="BQ273"/>
  <c r="BL273"/>
  <c r="BK273"/>
  <c r="BJ273"/>
  <c r="BI273"/>
  <c r="BH273"/>
  <c r="BG273"/>
  <c r="BF273"/>
  <c r="BE273"/>
  <c r="BX272"/>
  <c r="BW272"/>
  <c r="BV272"/>
  <c r="BR272"/>
  <c r="BQ272"/>
  <c r="BL272"/>
  <c r="BK272"/>
  <c r="BJ272"/>
  <c r="BI272"/>
  <c r="BH272"/>
  <c r="BG272"/>
  <c r="BF272"/>
  <c r="BE272"/>
  <c r="BX269"/>
  <c r="BW269"/>
  <c r="BV269"/>
  <c r="BR269"/>
  <c r="BQ269"/>
  <c r="BL269"/>
  <c r="BK269"/>
  <c r="BJ269"/>
  <c r="BI269"/>
  <c r="BH269"/>
  <c r="BG269"/>
  <c r="BF269"/>
  <c r="BE269"/>
  <c r="BX268"/>
  <c r="BW268"/>
  <c r="BV268"/>
  <c r="BR268"/>
  <c r="BQ268"/>
  <c r="BL268"/>
  <c r="BK268"/>
  <c r="BJ268"/>
  <c r="BI268"/>
  <c r="BH268"/>
  <c r="BG268"/>
  <c r="BF268"/>
  <c r="BE268"/>
  <c r="BX267"/>
  <c r="BW267"/>
  <c r="BV267"/>
  <c r="BR267"/>
  <c r="BQ267"/>
  <c r="BL267"/>
  <c r="BK267"/>
  <c r="BJ267"/>
  <c r="BI267"/>
  <c r="BH267"/>
  <c r="BG267"/>
  <c r="BF267"/>
  <c r="BE267"/>
  <c r="BE264"/>
  <c r="BE263"/>
  <c r="BE262"/>
  <c r="BD260"/>
  <c r="BB260"/>
  <c r="AZ260"/>
  <c r="AW260"/>
  <c r="AV260"/>
  <c r="AU260"/>
  <c r="AT260"/>
  <c r="AS260"/>
  <c r="AR260"/>
  <c r="AQ260"/>
  <c r="AP260"/>
  <c r="AL260"/>
  <c r="AK260"/>
  <c r="AJ260"/>
  <c r="AI260"/>
  <c r="AH260"/>
  <c r="AG260"/>
  <c r="AF260"/>
  <c r="AE260"/>
  <c r="AD260"/>
  <c r="AC260"/>
  <c r="AB260"/>
  <c r="AA260"/>
  <c r="Z260"/>
  <c r="X260"/>
  <c r="V260"/>
  <c r="BD259"/>
  <c r="BB259"/>
  <c r="AZ259"/>
  <c r="AW259"/>
  <c r="AT259"/>
  <c r="AP259"/>
  <c r="AI259"/>
  <c r="AH259"/>
  <c r="AG259"/>
  <c r="AF259"/>
  <c r="AE259"/>
  <c r="AD259"/>
  <c r="AC259"/>
  <c r="AB259"/>
  <c r="AA259"/>
  <c r="Z259"/>
  <c r="Y259"/>
  <c r="X259"/>
  <c r="W259"/>
  <c r="V259"/>
  <c r="BD258"/>
  <c r="BB258"/>
  <c r="AZ258"/>
  <c r="AW258"/>
  <c r="AT258"/>
  <c r="AP258"/>
  <c r="AI258"/>
  <c r="AH258"/>
  <c r="AG258"/>
  <c r="AF258"/>
  <c r="AE258"/>
  <c r="AD258"/>
  <c r="AC258"/>
  <c r="AB258"/>
  <c r="AA258"/>
  <c r="Z258"/>
  <c r="Y258"/>
  <c r="X258"/>
  <c r="W258"/>
  <c r="V258"/>
  <c r="BD257"/>
  <c r="BB257"/>
  <c r="AZ257"/>
  <c r="AW257"/>
  <c r="AT257"/>
  <c r="AP257"/>
  <c r="AI257"/>
  <c r="AH257"/>
  <c r="AG257"/>
  <c r="AF257"/>
  <c r="AE257"/>
  <c r="AD257"/>
  <c r="AC257"/>
  <c r="AB257"/>
  <c r="AA257"/>
  <c r="Z257"/>
  <c r="Y257"/>
  <c r="X257"/>
  <c r="W257"/>
  <c r="V257"/>
  <c r="BD256"/>
  <c r="BB256"/>
  <c r="AZ256"/>
  <c r="AW256"/>
  <c r="AT256"/>
  <c r="AP256"/>
  <c r="AI256"/>
  <c r="AH256"/>
  <c r="AG256"/>
  <c r="AF256"/>
  <c r="AE256"/>
  <c r="AD256"/>
  <c r="AC256"/>
  <c r="AB256"/>
  <c r="AA256"/>
  <c r="Z256"/>
  <c r="Y256"/>
  <c r="X256"/>
  <c r="W256"/>
  <c r="V256"/>
  <c r="BD255"/>
  <c r="BB255"/>
  <c r="AZ255"/>
  <c r="AW255"/>
  <c r="AT255"/>
  <c r="AP255"/>
  <c r="AI255"/>
  <c r="AH255"/>
  <c r="AG255"/>
  <c r="AF255"/>
  <c r="AE255"/>
  <c r="AD255"/>
  <c r="AC255"/>
  <c r="AB255"/>
  <c r="AA255"/>
  <c r="Z255"/>
  <c r="Y255"/>
  <c r="X255"/>
  <c r="W255"/>
  <c r="V255"/>
  <c r="BD254"/>
  <c r="BB254"/>
  <c r="AZ254"/>
  <c r="AW254"/>
  <c r="AT254"/>
  <c r="AP254"/>
  <c r="AI254"/>
  <c r="AH254"/>
  <c r="AG254"/>
  <c r="AF254"/>
  <c r="AE254"/>
  <c r="AD254"/>
  <c r="AC254"/>
  <c r="AB254"/>
  <c r="AA254"/>
  <c r="Z254"/>
  <c r="Y254"/>
  <c r="X254"/>
  <c r="W254"/>
  <c r="V254"/>
  <c r="BD253"/>
  <c r="BB253"/>
  <c r="AZ253"/>
  <c r="AW253"/>
  <c r="AT253"/>
  <c r="AP253"/>
  <c r="AI253"/>
  <c r="AH253"/>
  <c r="AG253"/>
  <c r="AF253"/>
  <c r="AE253"/>
  <c r="AD253"/>
  <c r="AC253"/>
  <c r="AB253"/>
  <c r="AA253"/>
  <c r="Z253"/>
  <c r="Y253"/>
  <c r="X253"/>
  <c r="W253"/>
  <c r="V253"/>
  <c r="BD252"/>
  <c r="BB252"/>
  <c r="AZ252"/>
  <c r="AW252"/>
  <c r="AT252"/>
  <c r="AP252"/>
  <c r="AI252"/>
  <c r="AH252"/>
  <c r="AG252"/>
  <c r="AF252"/>
  <c r="AE252"/>
  <c r="AD252"/>
  <c r="AC252"/>
  <c r="AB252"/>
  <c r="AA252"/>
  <c r="Z252"/>
  <c r="Y252"/>
  <c r="X252"/>
  <c r="W252"/>
  <c r="V252"/>
  <c r="BD251"/>
  <c r="BB251"/>
  <c r="AZ251"/>
  <c r="AW251"/>
  <c r="AT251"/>
  <c r="AP251"/>
  <c r="AI251"/>
  <c r="AH251"/>
  <c r="AG251"/>
  <c r="AF251"/>
  <c r="AE251"/>
  <c r="AD251"/>
  <c r="AC251"/>
  <c r="AB251"/>
  <c r="AA251"/>
  <c r="Z251"/>
  <c r="Y251"/>
  <c r="BD250"/>
  <c r="BB250"/>
  <c r="AZ250"/>
  <c r="AW250"/>
  <c r="AT250"/>
  <c r="AP250"/>
  <c r="AI250"/>
  <c r="AH250"/>
  <c r="AG250"/>
  <c r="AF250"/>
  <c r="AE250"/>
  <c r="AD250"/>
  <c r="AC250"/>
  <c r="AB250"/>
  <c r="AA250"/>
  <c r="Z250"/>
  <c r="Y250"/>
  <c r="X250"/>
  <c r="W250"/>
  <c r="V250"/>
  <c r="BD249"/>
  <c r="BB249"/>
  <c r="AZ249"/>
  <c r="AW249"/>
  <c r="AT249"/>
  <c r="AP249"/>
  <c r="AI249"/>
  <c r="AH249"/>
  <c r="AG249"/>
  <c r="AF249"/>
  <c r="AE249"/>
  <c r="AD249"/>
  <c r="AC249"/>
  <c r="AB249"/>
  <c r="AA249"/>
  <c r="Z249"/>
  <c r="Y249"/>
  <c r="X249"/>
  <c r="W249"/>
  <c r="BD248"/>
  <c r="BB248"/>
  <c r="AZ248"/>
  <c r="AW248"/>
  <c r="AT248"/>
  <c r="AP248"/>
  <c r="AP247" s="1"/>
  <c r="AI248"/>
  <c r="AH248"/>
  <c r="AG248"/>
  <c r="AF248"/>
  <c r="AE248"/>
  <c r="AD248"/>
  <c r="AC248"/>
  <c r="AB248"/>
  <c r="AA248"/>
  <c r="Z248"/>
  <c r="Y248"/>
  <c r="X248"/>
  <c r="W248"/>
  <c r="V248"/>
  <c r="BB247"/>
  <c r="AW247"/>
  <c r="BD245"/>
  <c r="BB245"/>
  <c r="AZ245"/>
  <c r="AW245"/>
  <c r="AT245"/>
  <c r="AP245"/>
  <c r="AI245"/>
  <c r="AH245"/>
  <c r="AG245"/>
  <c r="AF245"/>
  <c r="AE245"/>
  <c r="AD245"/>
  <c r="AC245"/>
  <c r="AB245"/>
  <c r="AA245"/>
  <c r="Z245"/>
  <c r="Y245"/>
  <c r="X245"/>
  <c r="W245"/>
  <c r="BD244"/>
  <c r="BB244"/>
  <c r="AZ244"/>
  <c r="AW244"/>
  <c r="AT244"/>
  <c r="AP244"/>
  <c r="AI244"/>
  <c r="AH244"/>
  <c r="AG244"/>
  <c r="AF244"/>
  <c r="AE244"/>
  <c r="AD244"/>
  <c r="AC244"/>
  <c r="AB244"/>
  <c r="AA244"/>
  <c r="Z244"/>
  <c r="Y244"/>
  <c r="X244"/>
  <c r="W244"/>
  <c r="V244"/>
  <c r="T244"/>
  <c r="S244"/>
  <c r="R244"/>
  <c r="Q244"/>
  <c r="P244"/>
  <c r="O244"/>
  <c r="N244"/>
  <c r="M244"/>
  <c r="L244"/>
  <c r="K244"/>
  <c r="J244"/>
  <c r="BD243"/>
  <c r="BB243"/>
  <c r="AZ243"/>
  <c r="AW243"/>
  <c r="AT243"/>
  <c r="AP243"/>
  <c r="AI243"/>
  <c r="AH243"/>
  <c r="AG243"/>
  <c r="AF243"/>
  <c r="AE243"/>
  <c r="AD243"/>
  <c r="AC243"/>
  <c r="AB243"/>
  <c r="AA243"/>
  <c r="Z243"/>
  <c r="Y243"/>
  <c r="X243"/>
  <c r="W243"/>
  <c r="V243"/>
  <c r="T243"/>
  <c r="S243"/>
  <c r="R243"/>
  <c r="Q243"/>
  <c r="P243"/>
  <c r="O243"/>
  <c r="N243"/>
  <c r="M243"/>
  <c r="L243"/>
  <c r="K243"/>
  <c r="J243"/>
  <c r="BD242"/>
  <c r="BB242"/>
  <c r="AZ242"/>
  <c r="AW242"/>
  <c r="AT242"/>
  <c r="AP242"/>
  <c r="AI242"/>
  <c r="AH242"/>
  <c r="AG242"/>
  <c r="AF242"/>
  <c r="AE242"/>
  <c r="AD242"/>
  <c r="AC242"/>
  <c r="AB242"/>
  <c r="AA242"/>
  <c r="Z242"/>
  <c r="Y242"/>
  <c r="X242"/>
  <c r="W242"/>
  <c r="V242"/>
  <c r="T242"/>
  <c r="S242"/>
  <c r="R242"/>
  <c r="Q242"/>
  <c r="P242"/>
  <c r="O242"/>
  <c r="N242"/>
  <c r="M242"/>
  <c r="L242"/>
  <c r="K242"/>
  <c r="J242"/>
  <c r="BD241"/>
  <c r="BB241"/>
  <c r="AZ241"/>
  <c r="AW241"/>
  <c r="AT241"/>
  <c r="AP241"/>
  <c r="AI241"/>
  <c r="AH241"/>
  <c r="AG241"/>
  <c r="AF241"/>
  <c r="AE241"/>
  <c r="AD241"/>
  <c r="AC241"/>
  <c r="AB241"/>
  <c r="AA241"/>
  <c r="Z241"/>
  <c r="Y241"/>
  <c r="X241"/>
  <c r="W241"/>
  <c r="V241"/>
  <c r="T241"/>
  <c r="S241"/>
  <c r="R241"/>
  <c r="Q241"/>
  <c r="P241"/>
  <c r="O241"/>
  <c r="N241"/>
  <c r="M241"/>
  <c r="L241"/>
  <c r="K241"/>
  <c r="J241"/>
  <c r="U239"/>
  <c r="U238"/>
  <c r="U236"/>
  <c r="CE235"/>
  <c r="CF235" s="1"/>
  <c r="CC235"/>
  <c r="CD235" s="1"/>
  <c r="CA235"/>
  <c r="CB235" s="1"/>
  <c r="U235"/>
  <c r="U234"/>
  <c r="U233"/>
  <c r="U232"/>
  <c r="U231"/>
  <c r="U229"/>
  <c r="U228"/>
  <c r="U227"/>
  <c r="U226"/>
  <c r="U225"/>
  <c r="U224"/>
  <c r="CE223"/>
  <c r="CF223" s="1"/>
  <c r="CC223"/>
  <c r="CD223" s="1"/>
  <c r="CA223"/>
  <c r="CB223" s="1"/>
  <c r="U223"/>
  <c r="U220"/>
  <c r="U218"/>
  <c r="U217"/>
  <c r="U216"/>
  <c r="U215"/>
  <c r="U214"/>
  <c r="U213"/>
  <c r="U212"/>
  <c r="U211"/>
  <c r="U210"/>
  <c r="U209"/>
  <c r="U208"/>
  <c r="U207"/>
  <c r="U206"/>
  <c r="U205"/>
  <c r="CE203"/>
  <c r="CF203" s="1"/>
  <c r="CC203"/>
  <c r="CD203" s="1"/>
  <c r="CA203"/>
  <c r="U203"/>
  <c r="U199"/>
  <c r="U198"/>
  <c r="U197"/>
  <c r="U196"/>
  <c r="U195"/>
  <c r="U193"/>
  <c r="U192"/>
  <c r="U191"/>
  <c r="U187"/>
  <c r="U185"/>
  <c r="U183"/>
  <c r="U182"/>
  <c r="U178"/>
  <c r="CE177"/>
  <c r="CF177" s="1"/>
  <c r="CC177"/>
  <c r="CD177" s="1"/>
  <c r="CA177"/>
  <c r="U177"/>
  <c r="U176"/>
  <c r="U175"/>
  <c r="U174"/>
  <c r="CE173"/>
  <c r="CF173" s="1"/>
  <c r="CC173"/>
  <c r="CD173" s="1"/>
  <c r="CA173"/>
  <c r="U173"/>
  <c r="U171"/>
  <c r="U170"/>
  <c r="U169"/>
  <c r="U167"/>
  <c r="U166"/>
  <c r="U165"/>
  <c r="U164"/>
  <c r="U163"/>
  <c r="CE162"/>
  <c r="CF162" s="1"/>
  <c r="CC162"/>
  <c r="CD162" s="1"/>
  <c r="CA162"/>
  <c r="CB162" s="1"/>
  <c r="U162"/>
  <c r="U161"/>
  <c r="U160"/>
  <c r="U159"/>
  <c r="U157"/>
  <c r="U156"/>
  <c r="U155"/>
  <c r="U154"/>
  <c r="U153"/>
  <c r="U152"/>
  <c r="U151"/>
  <c r="CE150"/>
  <c r="CF150" s="1"/>
  <c r="CC150"/>
  <c r="CD150" s="1"/>
  <c r="CA150"/>
  <c r="U150"/>
  <c r="U148"/>
  <c r="U147"/>
  <c r="U146"/>
  <c r="U145"/>
  <c r="U144"/>
  <c r="U143"/>
  <c r="U141"/>
  <c r="U140"/>
  <c r="U139"/>
  <c r="U138"/>
  <c r="U137"/>
  <c r="U135"/>
  <c r="U134"/>
  <c r="U133"/>
  <c r="U132"/>
  <c r="U131"/>
  <c r="U128"/>
  <c r="U127"/>
  <c r="U125"/>
  <c r="U123"/>
  <c r="U122"/>
  <c r="CE121"/>
  <c r="CF121" s="1"/>
  <c r="CC121"/>
  <c r="CD121" s="1"/>
  <c r="CA121"/>
  <c r="U121"/>
  <c r="U120"/>
  <c r="CE119"/>
  <c r="CF119" s="1"/>
  <c r="CC119"/>
  <c r="CD119" s="1"/>
  <c r="CA119"/>
  <c r="U119"/>
  <c r="CE118"/>
  <c r="CF118" s="1"/>
  <c r="CC118"/>
  <c r="CD118" s="1"/>
  <c r="CA118"/>
  <c r="CB118" s="1"/>
  <c r="U118"/>
  <c r="CE116"/>
  <c r="CF116" s="1"/>
  <c r="CC116"/>
  <c r="CD116" s="1"/>
  <c r="CA116"/>
  <c r="U116"/>
  <c r="U115"/>
  <c r="CE114"/>
  <c r="CF114" s="1"/>
  <c r="CC114"/>
  <c r="CD114" s="1"/>
  <c r="CA114"/>
  <c r="U114"/>
  <c r="CE113"/>
  <c r="CF113" s="1"/>
  <c r="CC113"/>
  <c r="CD113" s="1"/>
  <c r="CA113"/>
  <c r="CB113" s="1"/>
  <c r="U113"/>
  <c r="U112"/>
  <c r="CE111"/>
  <c r="CF111" s="1"/>
  <c r="CC111"/>
  <c r="CD111" s="1"/>
  <c r="CA111"/>
  <c r="CB111" s="1"/>
  <c r="U111"/>
  <c r="U109"/>
  <c r="U107"/>
  <c r="CE105"/>
  <c r="CF105" s="1"/>
  <c r="CC105"/>
  <c r="CD105" s="1"/>
  <c r="CA105"/>
  <c r="U105"/>
  <c r="U103"/>
  <c r="U101"/>
  <c r="CE100"/>
  <c r="CF100" s="1"/>
  <c r="CC100"/>
  <c r="CD100" s="1"/>
  <c r="CA100"/>
  <c r="CB100" s="1"/>
  <c r="U100"/>
  <c r="U97"/>
  <c r="U96"/>
  <c r="U93"/>
  <c r="U92"/>
  <c r="U91"/>
  <c r="U90"/>
  <c r="U89"/>
  <c r="CE88"/>
  <c r="CF88" s="1"/>
  <c r="CC88"/>
  <c r="CD88" s="1"/>
  <c r="CA88"/>
  <c r="CB88" s="1"/>
  <c r="U88"/>
  <c r="CE85"/>
  <c r="CF85" s="1"/>
  <c r="CC85"/>
  <c r="CD85" s="1"/>
  <c r="CA85"/>
  <c r="U85"/>
  <c r="CE84"/>
  <c r="CF84" s="1"/>
  <c r="CC84"/>
  <c r="CD84" s="1"/>
  <c r="CA84"/>
  <c r="CB84" s="1"/>
  <c r="U84"/>
  <c r="U82"/>
  <c r="U81"/>
  <c r="U80"/>
  <c r="U79"/>
  <c r="U78"/>
  <c r="U77"/>
  <c r="U76"/>
  <c r="U75"/>
  <c r="U74"/>
  <c r="U72"/>
  <c r="U71"/>
  <c r="U70"/>
  <c r="U69"/>
  <c r="U68"/>
  <c r="CE65"/>
  <c r="CF65" s="1"/>
  <c r="CC65"/>
  <c r="CD65" s="1"/>
  <c r="CA65"/>
  <c r="U65"/>
  <c r="U64"/>
  <c r="U63"/>
  <c r="U62"/>
  <c r="U61"/>
  <c r="U60"/>
  <c r="U56"/>
  <c r="U55"/>
  <c r="U54"/>
  <c r="U53"/>
  <c r="U52"/>
  <c r="U50"/>
  <c r="U49"/>
  <c r="CE47"/>
  <c r="CF47" s="1"/>
  <c r="CC47"/>
  <c r="CD47" s="1"/>
  <c r="CA47"/>
  <c r="CB47" s="1"/>
  <c r="U47"/>
  <c r="CE45"/>
  <c r="CF45" s="1"/>
  <c r="CC45"/>
  <c r="CD45" s="1"/>
  <c r="CA45"/>
  <c r="U45"/>
  <c r="U44"/>
  <c r="U43"/>
  <c r="U42"/>
  <c r="U41"/>
  <c r="U40"/>
  <c r="U39"/>
  <c r="U37"/>
  <c r="U36"/>
  <c r="U35"/>
  <c r="CE33"/>
  <c r="CF33" s="1"/>
  <c r="CC33"/>
  <c r="CD33" s="1"/>
  <c r="CA33"/>
  <c r="U33"/>
  <c r="U32"/>
  <c r="U31"/>
  <c r="U30"/>
  <c r="U28"/>
  <c r="U27"/>
  <c r="U25"/>
  <c r="U24"/>
  <c r="U23"/>
  <c r="U20"/>
  <c r="U19"/>
  <c r="U18"/>
  <c r="U16"/>
  <c r="U15"/>
  <c r="U14"/>
  <c r="U13"/>
  <c r="U12"/>
  <c r="U11"/>
  <c r="BD6"/>
  <c r="BB6"/>
  <c r="BA6"/>
  <c r="AZ6"/>
  <c r="AY6"/>
  <c r="AX6"/>
  <c r="AW6"/>
  <c r="AV6"/>
  <c r="AU6"/>
  <c r="AT6"/>
  <c r="AS6"/>
  <c r="AR6"/>
  <c r="AQ6"/>
  <c r="AP6"/>
  <c r="AO6"/>
  <c r="AN6"/>
  <c r="AM6"/>
  <c r="AL6"/>
  <c r="AK6"/>
  <c r="AJ6"/>
  <c r="AI6"/>
  <c r="AH6"/>
  <c r="AG6"/>
  <c r="AF6"/>
  <c r="AE6"/>
  <c r="AD6"/>
  <c r="AC6"/>
  <c r="AB6"/>
  <c r="AA6"/>
  <c r="Z6"/>
  <c r="Y6"/>
  <c r="X6"/>
  <c r="T6"/>
  <c r="S6"/>
  <c r="R6"/>
  <c r="Q6"/>
  <c r="P6"/>
  <c r="O6"/>
  <c r="N6"/>
  <c r="M6"/>
  <c r="L6"/>
  <c r="K6"/>
  <c r="J6"/>
  <c r="AZ247" l="1"/>
  <c r="BD247"/>
  <c r="CG173"/>
  <c r="CH173" s="1"/>
  <c r="CB351" i="31"/>
  <c r="CC351" s="1"/>
  <c r="CB351" i="30"/>
  <c r="CC351" s="1"/>
  <c r="BZ352" i="29"/>
  <c r="CA352" s="1"/>
  <c r="BH339" i="13"/>
  <c r="BQ315"/>
  <c r="BQ316" s="1"/>
  <c r="BX315"/>
  <c r="BX316" s="1"/>
  <c r="BG339"/>
  <c r="BI290"/>
  <c r="BI291" s="1"/>
  <c r="BF280"/>
  <c r="BF281" s="1"/>
  <c r="BH280"/>
  <c r="BH281" s="1"/>
  <c r="BJ280"/>
  <c r="BJ281" s="1"/>
  <c r="BL280"/>
  <c r="BL281" s="1"/>
  <c r="BR280"/>
  <c r="BR281" s="1"/>
  <c r="BW280"/>
  <c r="BW281" s="1"/>
  <c r="AI247"/>
  <c r="AT247"/>
  <c r="Y247"/>
  <c r="AA247"/>
  <c r="AC247"/>
  <c r="AE247"/>
  <c r="AG247"/>
  <c r="AH247"/>
  <c r="BE265"/>
  <c r="BE266" s="1"/>
  <c r="CC265" s="1"/>
  <c r="CD265" s="1"/>
  <c r="BF270"/>
  <c r="BF271" s="1"/>
  <c r="BH270"/>
  <c r="BH271" s="1"/>
  <c r="BJ270"/>
  <c r="BJ271" s="1"/>
  <c r="BL270"/>
  <c r="BL271" s="1"/>
  <c r="BW270"/>
  <c r="BW271" s="1"/>
  <c r="BE275"/>
  <c r="BE276" s="1"/>
  <c r="BG275"/>
  <c r="BG276" s="1"/>
  <c r="BI275"/>
  <c r="BI276" s="1"/>
  <c r="BK275"/>
  <c r="BK276" s="1"/>
  <c r="BQ275"/>
  <c r="BQ276" s="1"/>
  <c r="BV275"/>
  <c r="BV276" s="1"/>
  <c r="BX275"/>
  <c r="BX276" s="1"/>
  <c r="BE270"/>
  <c r="BE271" s="1"/>
  <c r="BG270"/>
  <c r="BG271" s="1"/>
  <c r="BI270"/>
  <c r="BI271" s="1"/>
  <c r="BK270"/>
  <c r="BK271" s="1"/>
  <c r="BQ270"/>
  <c r="BQ271" s="1"/>
  <c r="BV270"/>
  <c r="BV271" s="1"/>
  <c r="BX270"/>
  <c r="BX271" s="1"/>
  <c r="BF275"/>
  <c r="BF276" s="1"/>
  <c r="BH275"/>
  <c r="BH276" s="1"/>
  <c r="BJ275"/>
  <c r="BJ276" s="1"/>
  <c r="BL275"/>
  <c r="BL276" s="1"/>
  <c r="BR275"/>
  <c r="BR276" s="1"/>
  <c r="CC275" s="1"/>
  <c r="CD275" s="1"/>
  <c r="BW275"/>
  <c r="BW276" s="1"/>
  <c r="BE280"/>
  <c r="BE281" s="1"/>
  <c r="BG280"/>
  <c r="BG281" s="1"/>
  <c r="BI280"/>
  <c r="BI281" s="1"/>
  <c r="BK280"/>
  <c r="BK281" s="1"/>
  <c r="BQ280"/>
  <c r="BQ281" s="1"/>
  <c r="BV280"/>
  <c r="BV281" s="1"/>
  <c r="BX280"/>
  <c r="BX281" s="1"/>
  <c r="CB173"/>
  <c r="CG223"/>
  <c r="CH223" s="1"/>
  <c r="X247"/>
  <c r="Z247"/>
  <c r="AB247"/>
  <c r="AD247"/>
  <c r="W247"/>
  <c r="BR270"/>
  <c r="BR271" s="1"/>
  <c r="CC270" s="1"/>
  <c r="CD270" s="1"/>
  <c r="BF338"/>
  <c r="BF339"/>
  <c r="V247"/>
  <c r="U244"/>
  <c r="CG65"/>
  <c r="CH65" s="1"/>
  <c r="CG177"/>
  <c r="CH177" s="1"/>
  <c r="CG203"/>
  <c r="CH203" s="1"/>
  <c r="AF247"/>
  <c r="BG337"/>
  <c r="BK315"/>
  <c r="BK316" s="1"/>
  <c r="BV315"/>
  <c r="BV316" s="1"/>
  <c r="U241"/>
  <c r="CB65"/>
  <c r="CG85"/>
  <c r="CH85" s="1"/>
  <c r="CG114"/>
  <c r="CH114" s="1"/>
  <c r="CB177"/>
  <c r="CB203"/>
  <c r="BH285"/>
  <c r="BH286" s="1"/>
  <c r="BF290"/>
  <c r="BF291" s="1"/>
  <c r="BX290"/>
  <c r="BX291" s="1"/>
  <c r="CA290" s="1"/>
  <c r="BH295"/>
  <c r="BH296" s="1"/>
  <c r="BF300"/>
  <c r="BF301" s="1"/>
  <c r="BX300"/>
  <c r="BX301" s="1"/>
  <c r="BH305"/>
  <c r="BH306" s="1"/>
  <c r="BF310"/>
  <c r="BF311" s="1"/>
  <c r="BX310"/>
  <c r="BX311" s="1"/>
  <c r="CA310" s="1"/>
  <c r="BE338"/>
  <c r="BI338"/>
  <c r="BE339"/>
  <c r="BI339"/>
  <c r="BE320"/>
  <c r="BE321" s="1"/>
  <c r="BI320"/>
  <c r="BI321" s="1"/>
  <c r="BG325"/>
  <c r="BG326" s="1"/>
  <c r="BE330"/>
  <c r="BE331" s="1"/>
  <c r="BI330"/>
  <c r="BI331" s="1"/>
  <c r="BG335"/>
  <c r="BG336" s="1"/>
  <c r="CC335" s="1"/>
  <c r="CD335" s="1"/>
  <c r="CG105"/>
  <c r="CH105" s="1"/>
  <c r="CG116"/>
  <c r="CH116" s="1"/>
  <c r="BE285"/>
  <c r="BE286" s="1"/>
  <c r="BI285"/>
  <c r="BI286" s="1"/>
  <c r="BG290"/>
  <c r="BG291" s="1"/>
  <c r="BE295"/>
  <c r="BE296" s="1"/>
  <c r="CC295" s="1"/>
  <c r="CD295" s="1"/>
  <c r="BI295"/>
  <c r="BI296" s="1"/>
  <c r="BG300"/>
  <c r="BG301" s="1"/>
  <c r="BE305"/>
  <c r="BE306" s="1"/>
  <c r="BI305"/>
  <c r="BI306" s="1"/>
  <c r="BG310"/>
  <c r="BG311" s="1"/>
  <c r="BE337"/>
  <c r="BI337"/>
  <c r="BF320"/>
  <c r="BF321" s="1"/>
  <c r="CE320" s="1"/>
  <c r="CF320" s="1"/>
  <c r="BX320"/>
  <c r="BX321" s="1"/>
  <c r="BH325"/>
  <c r="BH326" s="1"/>
  <c r="CC325" s="1"/>
  <c r="CD325" s="1"/>
  <c r="BF330"/>
  <c r="BF331" s="1"/>
  <c r="BX330"/>
  <c r="BX331" s="1"/>
  <c r="CE330" s="1"/>
  <c r="CF330" s="1"/>
  <c r="BH335"/>
  <c r="BH336" s="1"/>
  <c r="CB85"/>
  <c r="CB105"/>
  <c r="CB114"/>
  <c r="CB116"/>
  <c r="BD240"/>
  <c r="AT240"/>
  <c r="AZ240"/>
  <c r="AA240"/>
  <c r="AC240"/>
  <c r="AE240"/>
  <c r="AG240"/>
  <c r="AI240"/>
  <c r="M240"/>
  <c r="Q240"/>
  <c r="V240"/>
  <c r="J240"/>
  <c r="L240"/>
  <c r="N240"/>
  <c r="P240"/>
  <c r="R240"/>
  <c r="T240"/>
  <c r="W240"/>
  <c r="Y240"/>
  <c r="K240"/>
  <c r="O240"/>
  <c r="S240"/>
  <c r="X240"/>
  <c r="CG33"/>
  <c r="CH33" s="1"/>
  <c r="CG45"/>
  <c r="CH45" s="1"/>
  <c r="CG119"/>
  <c r="CH119" s="1"/>
  <c r="CG150"/>
  <c r="CH150" s="1"/>
  <c r="CG121"/>
  <c r="CH121" s="1"/>
  <c r="U6"/>
  <c r="CB33"/>
  <c r="CB45"/>
  <c r="CG84"/>
  <c r="CH84" s="1"/>
  <c r="U242"/>
  <c r="CB119"/>
  <c r="CB121"/>
  <c r="U243"/>
  <c r="CB150"/>
  <c r="Z240"/>
  <c r="AB240"/>
  <c r="AD240"/>
  <c r="AF240"/>
  <c r="AH240"/>
  <c r="AP240"/>
  <c r="AW240"/>
  <c r="BB240"/>
  <c r="BF337"/>
  <c r="BH337"/>
  <c r="BJ315"/>
  <c r="BJ316" s="1"/>
  <c r="BL315"/>
  <c r="BL316" s="1"/>
  <c r="BR315"/>
  <c r="BR316" s="1"/>
  <c r="BW315"/>
  <c r="BW316" s="1"/>
  <c r="BX338"/>
  <c r="BX339"/>
  <c r="CA300"/>
  <c r="CG88"/>
  <c r="CH88" s="1"/>
  <c r="CG100"/>
  <c r="CH100" s="1"/>
  <c r="CG111"/>
  <c r="CH111" s="1"/>
  <c r="CG113"/>
  <c r="CH113" s="1"/>
  <c r="CG118"/>
  <c r="CH118" s="1"/>
  <c r="CG162"/>
  <c r="CH162" s="1"/>
  <c r="CG235"/>
  <c r="CH235" s="1"/>
  <c r="CA320"/>
  <c r="CG47"/>
  <c r="CH47" s="1"/>
  <c r="BF315"/>
  <c r="BF316" s="1"/>
  <c r="BH315"/>
  <c r="BH316" s="1"/>
  <c r="BX337"/>
  <c r="BE315"/>
  <c r="BE316" s="1"/>
  <c r="BG315"/>
  <c r="BG316" s="1"/>
  <c r="BI315"/>
  <c r="BI316" s="1"/>
  <c r="CA280" l="1"/>
  <c r="CE310"/>
  <c r="CF310" s="1"/>
  <c r="CE290"/>
  <c r="CF290" s="1"/>
  <c r="CA330"/>
  <c r="CC305"/>
  <c r="CD305" s="1"/>
  <c r="CE300"/>
  <c r="CF300" s="1"/>
  <c r="CC285"/>
  <c r="CD285" s="1"/>
  <c r="CE280"/>
  <c r="CF280" s="1"/>
  <c r="CA270"/>
  <c r="CB270" s="1"/>
  <c r="BG340"/>
  <c r="BG341" s="1"/>
  <c r="BH340"/>
  <c r="BH341" s="1"/>
  <c r="CE335"/>
  <c r="CF335" s="1"/>
  <c r="CC330"/>
  <c r="CD330" s="1"/>
  <c r="CE305"/>
  <c r="CF305" s="1"/>
  <c r="CE285"/>
  <c r="CF285" s="1"/>
  <c r="CE325"/>
  <c r="CF325" s="1"/>
  <c r="CC320"/>
  <c r="CD320" s="1"/>
  <c r="CC310"/>
  <c r="CD310" s="1"/>
  <c r="CC300"/>
  <c r="CD300" s="1"/>
  <c r="CE295"/>
  <c r="CF295" s="1"/>
  <c r="CC290"/>
  <c r="CD290" s="1"/>
  <c r="CC280"/>
  <c r="CD280" s="1"/>
  <c r="CE270"/>
  <c r="CF270" s="1"/>
  <c r="CE275"/>
  <c r="CF275" s="1"/>
  <c r="CE265"/>
  <c r="CF265" s="1"/>
  <c r="CA335"/>
  <c r="CG335" s="1"/>
  <c r="CH335" s="1"/>
  <c r="CA325"/>
  <c r="CB325" s="1"/>
  <c r="CA305"/>
  <c r="CA295"/>
  <c r="CA285"/>
  <c r="CB285" s="1"/>
  <c r="CA275"/>
  <c r="CB275" s="1"/>
  <c r="CA265"/>
  <c r="CB265" s="1"/>
  <c r="BF340"/>
  <c r="BF341" s="1"/>
  <c r="BE340"/>
  <c r="BE341" s="1"/>
  <c r="BI340"/>
  <c r="BI341" s="1"/>
  <c r="BX340"/>
  <c r="BX341" s="1"/>
  <c r="U240"/>
  <c r="CE315"/>
  <c r="CF315" s="1"/>
  <c r="CC315"/>
  <c r="CD315" s="1"/>
  <c r="CA315"/>
  <c r="CB335"/>
  <c r="CG325"/>
  <c r="CH325" s="1"/>
  <c r="CB310"/>
  <c r="CG310"/>
  <c r="CH310" s="1"/>
  <c r="CB300"/>
  <c r="CB290"/>
  <c r="CB280"/>
  <c r="CG330"/>
  <c r="CH330" s="1"/>
  <c r="CB330"/>
  <c r="CG320"/>
  <c r="CH320" s="1"/>
  <c r="CB320"/>
  <c r="CB305"/>
  <c r="CG305"/>
  <c r="CH305" s="1"/>
  <c r="CB295"/>
  <c r="CA340"/>
  <c r="D67" i="9"/>
  <c r="E67"/>
  <c r="F67"/>
  <c r="G67"/>
  <c r="H67"/>
  <c r="I67"/>
  <c r="J67"/>
  <c r="K67"/>
  <c r="C67"/>
  <c r="CG295" i="13" l="1"/>
  <c r="CH295" s="1"/>
  <c r="CG280"/>
  <c r="CH280" s="1"/>
  <c r="CE340"/>
  <c r="CF340" s="1"/>
  <c r="CG275"/>
  <c r="CH275" s="1"/>
  <c r="CC340"/>
  <c r="CD340" s="1"/>
  <c r="CG270"/>
  <c r="CH270" s="1"/>
  <c r="CG285"/>
  <c r="CH285" s="1"/>
  <c r="CG290"/>
  <c r="CH290" s="1"/>
  <c r="CG300"/>
  <c r="CH300" s="1"/>
  <c r="CG265"/>
  <c r="CH265" s="1"/>
  <c r="CG340"/>
  <c r="CH340" s="1"/>
  <c r="CB340"/>
  <c r="CG315"/>
  <c r="CH315" s="1"/>
  <c r="CB315"/>
  <c r="L67" i="9"/>
  <c r="C79"/>
  <c r="D79"/>
  <c r="C74"/>
  <c r="D74"/>
  <c r="C64"/>
  <c r="D64"/>
  <c r="C31"/>
  <c r="D31"/>
  <c r="C44"/>
  <c r="D44"/>
  <c r="C20"/>
  <c r="D20"/>
  <c r="C11"/>
  <c r="D11"/>
  <c r="C80" l="1"/>
  <c r="D80"/>
  <c r="E79" l="1"/>
  <c r="F79"/>
  <c r="G79"/>
  <c r="H79"/>
  <c r="I79"/>
  <c r="J79"/>
  <c r="K79"/>
  <c r="E74"/>
  <c r="F74"/>
  <c r="G74"/>
  <c r="H74"/>
  <c r="I74"/>
  <c r="J74"/>
  <c r="K74"/>
  <c r="E64"/>
  <c r="F64"/>
  <c r="G64"/>
  <c r="H64"/>
  <c r="I64"/>
  <c r="J64"/>
  <c r="K64"/>
  <c r="E44"/>
  <c r="F44"/>
  <c r="G44"/>
  <c r="H44"/>
  <c r="I44"/>
  <c r="J44"/>
  <c r="K44"/>
  <c r="K31"/>
  <c r="E31"/>
  <c r="F31"/>
  <c r="G31"/>
  <c r="H31"/>
  <c r="I31"/>
  <c r="J31"/>
  <c r="E20"/>
  <c r="F20"/>
  <c r="G20"/>
  <c r="H20"/>
  <c r="I20"/>
  <c r="J20"/>
  <c r="K20"/>
  <c r="K11"/>
  <c r="E11"/>
  <c r="F11"/>
  <c r="G11"/>
  <c r="H11"/>
  <c r="I11"/>
  <c r="J11"/>
  <c r="H80" l="1"/>
  <c r="L79"/>
  <c r="L11"/>
  <c r="E80"/>
  <c r="I80"/>
  <c r="G80"/>
  <c r="J80"/>
  <c r="F80"/>
  <c r="K80"/>
  <c r="L20"/>
  <c r="L44"/>
  <c r="L31"/>
  <c r="L74"/>
  <c r="L64"/>
  <c r="L80" l="1"/>
  <c r="BU284" i="30"/>
  <c r="BV284" s="1"/>
  <c r="BU285"/>
  <c r="BV285" s="1"/>
  <c r="CA129"/>
  <c r="BU283"/>
  <c r="BV283" s="1"/>
  <c r="BV129"/>
  <c r="CB129"/>
  <c r="CC129" s="1"/>
  <c r="BU286" l="1"/>
  <c r="BU287" s="1"/>
  <c r="BX286" l="1"/>
  <c r="BY286" s="1"/>
  <c r="BZ286"/>
  <c r="CA286" s="1"/>
  <c r="BV286"/>
  <c r="CB286" l="1"/>
  <c r="CC286" s="1"/>
  <c r="BW286"/>
</calcChain>
</file>

<file path=xl/comments1.xml><?xml version="1.0" encoding="utf-8"?>
<comments xmlns="http://schemas.openxmlformats.org/spreadsheetml/2006/main">
  <authors>
    <author>Thao</author>
  </authors>
  <commentList>
    <comment ref="A3" authorId="0">
      <text>
        <r>
          <rPr>
            <b/>
            <sz val="8"/>
            <color indexed="81"/>
            <rFont val="Tahoma"/>
            <family val="2"/>
          </rPr>
          <t>Đánh số thứ tự riêng theo khối 5 tuổi</t>
        </r>
      </text>
    </comment>
    <comment ref="B3" authorId="0">
      <text>
        <r>
          <rPr>
            <b/>
            <sz val="8"/>
            <color indexed="81"/>
            <rFont val="Tahoma"/>
            <family val="2"/>
          </rPr>
          <t>Đánh số thứ tự theo bản nguồn ban đầu (Toàn khối MG)</t>
        </r>
      </text>
    </comment>
    <comment ref="K4" authorId="0">
      <text>
        <r>
          <rPr>
            <sz val="10"/>
            <color indexed="81"/>
            <rFont val="Times New Roman"/>
            <family val="1"/>
          </rPr>
          <t>Tên chủ đề (viết tắt)</t>
        </r>
      </text>
    </comment>
    <comment ref="K5" authorId="0">
      <text>
        <r>
          <rPr>
            <sz val="10"/>
            <color indexed="81"/>
            <rFont val="Times New Roman"/>
            <family val="1"/>
          </rPr>
          <t>Số tuần thực hiện chủ đề</t>
        </r>
      </text>
    </comment>
    <comment ref="K7" authorId="0">
      <text>
        <r>
          <rPr>
            <sz val="10"/>
            <color indexed="81"/>
            <rFont val="Times New Roman"/>
            <family val="1"/>
          </rPr>
          <t>Thời gian cụ thể thực hiện chủ đề (từ ngày tháng nào đến ngày tháng nào</t>
        </r>
      </text>
    </comment>
  </commentList>
</comments>
</file>

<file path=xl/comments10.xml><?xml version="1.0" encoding="utf-8"?>
<comments xmlns="http://schemas.openxmlformats.org/spreadsheetml/2006/main">
  <authors>
    <author>Thao</author>
  </authors>
  <commentList>
    <comment ref="A3" authorId="0">
      <text>
        <r>
          <rPr>
            <b/>
            <sz val="8"/>
            <color indexed="81"/>
            <rFont val="Tahoma"/>
            <family val="2"/>
          </rPr>
          <t>Đánh số thứ tự riêng theo khối 5 tuổi</t>
        </r>
      </text>
    </comment>
    <comment ref="B3" authorId="0">
      <text>
        <r>
          <rPr>
            <b/>
            <sz val="8"/>
            <color indexed="81"/>
            <rFont val="Tahoma"/>
            <family val="2"/>
          </rPr>
          <t>Đánh số thứ tự theo bản nguồn ban đầu (Toàn khối MG)</t>
        </r>
      </text>
    </comment>
    <comment ref="K4" authorId="0">
      <text>
        <r>
          <rPr>
            <sz val="10"/>
            <color indexed="81"/>
            <rFont val="Times New Roman"/>
            <family val="1"/>
          </rPr>
          <t>Tên chủ đề (viết tắt)</t>
        </r>
      </text>
    </comment>
    <comment ref="K5" authorId="0">
      <text>
        <r>
          <rPr>
            <sz val="10"/>
            <color indexed="81"/>
            <rFont val="Times New Roman"/>
            <family val="1"/>
          </rPr>
          <t>Số tuần thực hiện chủ đề</t>
        </r>
      </text>
    </comment>
    <comment ref="K7" authorId="0">
      <text>
        <r>
          <rPr>
            <sz val="10"/>
            <color indexed="81"/>
            <rFont val="Times New Roman"/>
            <family val="1"/>
          </rPr>
          <t>Thời gian cụ thể thực hiện chủ đề (từ ngày tháng nào đến ngày tháng nào</t>
        </r>
      </text>
    </comment>
  </commentList>
</comments>
</file>

<file path=xl/comments11.xml><?xml version="1.0" encoding="utf-8"?>
<comments xmlns="http://schemas.openxmlformats.org/spreadsheetml/2006/main">
  <authors>
    <author>Thao</author>
  </authors>
  <commentList>
    <comment ref="A3" authorId="0">
      <text>
        <r>
          <rPr>
            <b/>
            <sz val="8"/>
            <color indexed="81"/>
            <rFont val="Tahoma"/>
            <family val="2"/>
          </rPr>
          <t>Đánh số thứ tự riêng theo khối 5 tuổi</t>
        </r>
      </text>
    </comment>
    <comment ref="B3" authorId="0">
      <text>
        <r>
          <rPr>
            <b/>
            <sz val="8"/>
            <color indexed="81"/>
            <rFont val="Tahoma"/>
            <family val="2"/>
          </rPr>
          <t>Đánh số thứ tự theo bản nguồn ban đầu (Toàn khối MG)</t>
        </r>
      </text>
    </comment>
    <comment ref="K4" authorId="0">
      <text>
        <r>
          <rPr>
            <sz val="10"/>
            <color indexed="81"/>
            <rFont val="Times New Roman"/>
            <family val="1"/>
          </rPr>
          <t>Tên chủ đề (viết tắt)</t>
        </r>
      </text>
    </comment>
    <comment ref="K5" authorId="0">
      <text>
        <r>
          <rPr>
            <sz val="10"/>
            <color indexed="81"/>
            <rFont val="Times New Roman"/>
            <family val="1"/>
          </rPr>
          <t>Số tuần thực hiện chủ đề</t>
        </r>
      </text>
    </comment>
    <comment ref="K7" authorId="0">
      <text>
        <r>
          <rPr>
            <sz val="10"/>
            <color indexed="81"/>
            <rFont val="Times New Roman"/>
            <family val="1"/>
          </rPr>
          <t>Thời gian cụ thể thực hiện chủ đề (từ ngày tháng nào đến ngày tháng nào</t>
        </r>
      </text>
    </comment>
  </commentList>
</comments>
</file>

<file path=xl/comments12.xml><?xml version="1.0" encoding="utf-8"?>
<comments xmlns="http://schemas.openxmlformats.org/spreadsheetml/2006/main">
  <authors>
    <author>Thao</author>
  </authors>
  <commentList>
    <comment ref="A3" authorId="0">
      <text>
        <r>
          <rPr>
            <b/>
            <sz val="8"/>
            <color indexed="81"/>
            <rFont val="Tahoma"/>
            <family val="2"/>
          </rPr>
          <t>Đánh số thứ tự riêng theo khối 5 tuổi</t>
        </r>
      </text>
    </comment>
    <comment ref="B3" authorId="0">
      <text>
        <r>
          <rPr>
            <b/>
            <sz val="8"/>
            <color indexed="81"/>
            <rFont val="Tahoma"/>
            <family val="2"/>
          </rPr>
          <t>Đánh số thứ tự theo bản nguồn ban đầu (Toàn khối MG)</t>
        </r>
      </text>
    </comment>
    <comment ref="K4" authorId="0">
      <text>
        <r>
          <rPr>
            <sz val="10"/>
            <color indexed="81"/>
            <rFont val="Times New Roman"/>
            <family val="1"/>
          </rPr>
          <t>Tên chủ đề (viết tắt)</t>
        </r>
      </text>
    </comment>
    <comment ref="K5" authorId="0">
      <text>
        <r>
          <rPr>
            <sz val="10"/>
            <color indexed="81"/>
            <rFont val="Times New Roman"/>
            <family val="1"/>
          </rPr>
          <t>Số tuần thực hiện chủ đề</t>
        </r>
      </text>
    </comment>
    <comment ref="K7" authorId="0">
      <text>
        <r>
          <rPr>
            <sz val="10"/>
            <color indexed="81"/>
            <rFont val="Times New Roman"/>
            <family val="1"/>
          </rPr>
          <t>Thời gian cụ thể thực hiện chủ đề (từ ngày tháng nào đến ngày tháng nào</t>
        </r>
      </text>
    </comment>
  </commentList>
</comments>
</file>

<file path=xl/comments2.xml><?xml version="1.0" encoding="utf-8"?>
<comments xmlns="http://schemas.openxmlformats.org/spreadsheetml/2006/main">
  <authors>
    <author>Thao</author>
  </authors>
  <commentList>
    <comment ref="A3" authorId="0">
      <text>
        <r>
          <rPr>
            <b/>
            <sz val="8"/>
            <color indexed="81"/>
            <rFont val="Tahoma"/>
            <family val="2"/>
          </rPr>
          <t>Đánh số thứ tự riêng theo khối 5 tuổi</t>
        </r>
      </text>
    </comment>
    <comment ref="B3" authorId="0">
      <text>
        <r>
          <rPr>
            <b/>
            <sz val="8"/>
            <color indexed="81"/>
            <rFont val="Tahoma"/>
            <family val="2"/>
          </rPr>
          <t>Đánh số thứ tự theo bản nguồn ban đầu (Toàn khối MG)</t>
        </r>
      </text>
    </comment>
    <comment ref="K4" authorId="0">
      <text>
        <r>
          <rPr>
            <sz val="10"/>
            <color indexed="81"/>
            <rFont val="Times New Roman"/>
            <family val="1"/>
          </rPr>
          <t>Tên chủ đề (viết tắt)</t>
        </r>
      </text>
    </comment>
    <comment ref="K5" authorId="0">
      <text>
        <r>
          <rPr>
            <sz val="10"/>
            <color indexed="81"/>
            <rFont val="Times New Roman"/>
            <family val="1"/>
          </rPr>
          <t>Số tuần thực hiện chủ đề</t>
        </r>
      </text>
    </comment>
    <comment ref="K7" authorId="0">
      <text>
        <r>
          <rPr>
            <sz val="10"/>
            <color indexed="81"/>
            <rFont val="Times New Roman"/>
            <family val="1"/>
          </rPr>
          <t>Thời gian cụ thể thực hiện chủ đề (từ ngày tháng nào đến ngày tháng nào</t>
        </r>
      </text>
    </comment>
  </commentList>
</comments>
</file>

<file path=xl/comments3.xml><?xml version="1.0" encoding="utf-8"?>
<comments xmlns="http://schemas.openxmlformats.org/spreadsheetml/2006/main">
  <authors>
    <author>Thao</author>
  </authors>
  <commentList>
    <comment ref="A3" authorId="0">
      <text>
        <r>
          <rPr>
            <b/>
            <sz val="8"/>
            <color indexed="81"/>
            <rFont val="Tahoma"/>
            <family val="2"/>
          </rPr>
          <t>Đánh số thứ tự riêng theo khối 5 tuổi</t>
        </r>
      </text>
    </comment>
    <comment ref="B3" authorId="0">
      <text>
        <r>
          <rPr>
            <b/>
            <sz val="8"/>
            <color indexed="81"/>
            <rFont val="Tahoma"/>
            <family val="2"/>
          </rPr>
          <t>Đánh số thứ tự theo bản nguồn ban đầu (Toàn khối MG)</t>
        </r>
      </text>
    </comment>
    <comment ref="K4" authorId="0">
      <text>
        <r>
          <rPr>
            <sz val="10"/>
            <color indexed="81"/>
            <rFont val="Times New Roman"/>
            <family val="1"/>
          </rPr>
          <t>Tên chủ đề (viết tắt)</t>
        </r>
      </text>
    </comment>
    <comment ref="K5" authorId="0">
      <text>
        <r>
          <rPr>
            <sz val="10"/>
            <color indexed="81"/>
            <rFont val="Times New Roman"/>
            <family val="1"/>
          </rPr>
          <t>Số tuần thực hiện chủ đề</t>
        </r>
      </text>
    </comment>
    <comment ref="K7" authorId="0">
      <text>
        <r>
          <rPr>
            <sz val="10"/>
            <color indexed="81"/>
            <rFont val="Times New Roman"/>
            <family val="1"/>
          </rPr>
          <t>Thời gian cụ thể thực hiện chủ đề (từ ngày tháng nào đến ngày tháng nào</t>
        </r>
      </text>
    </comment>
  </commentList>
</comments>
</file>

<file path=xl/comments4.xml><?xml version="1.0" encoding="utf-8"?>
<comments xmlns="http://schemas.openxmlformats.org/spreadsheetml/2006/main">
  <authors>
    <author>Thao</author>
  </authors>
  <commentList>
    <comment ref="A3" authorId="0">
      <text>
        <r>
          <rPr>
            <b/>
            <sz val="8"/>
            <color indexed="81"/>
            <rFont val="Tahoma"/>
            <family val="2"/>
          </rPr>
          <t>Đánh số thứ tự riêng theo khối 5 tuổi</t>
        </r>
      </text>
    </comment>
    <comment ref="B3" authorId="0">
      <text>
        <r>
          <rPr>
            <b/>
            <sz val="8"/>
            <color indexed="81"/>
            <rFont val="Tahoma"/>
            <family val="2"/>
          </rPr>
          <t>Đánh số thứ tự theo bản nguồn ban đầu (Toàn khối MG)</t>
        </r>
      </text>
    </comment>
    <comment ref="K4" authorId="0">
      <text>
        <r>
          <rPr>
            <sz val="10"/>
            <color indexed="81"/>
            <rFont val="Times New Roman"/>
            <family val="1"/>
          </rPr>
          <t>Tên chủ đề (viết tắt)</t>
        </r>
      </text>
    </comment>
    <comment ref="K5" authorId="0">
      <text>
        <r>
          <rPr>
            <sz val="10"/>
            <color indexed="81"/>
            <rFont val="Times New Roman"/>
            <family val="1"/>
          </rPr>
          <t>Số tuần thực hiện chủ đề</t>
        </r>
      </text>
    </comment>
    <comment ref="K7" authorId="0">
      <text>
        <r>
          <rPr>
            <sz val="10"/>
            <color indexed="81"/>
            <rFont val="Times New Roman"/>
            <family val="1"/>
          </rPr>
          <t>Thời gian cụ thể thực hiện chủ đề (từ ngày tháng nào đến ngày tháng nào</t>
        </r>
      </text>
    </comment>
  </commentList>
</comments>
</file>

<file path=xl/comments5.xml><?xml version="1.0" encoding="utf-8"?>
<comments xmlns="http://schemas.openxmlformats.org/spreadsheetml/2006/main">
  <authors>
    <author>Thao</author>
  </authors>
  <commentList>
    <comment ref="A3" authorId="0">
      <text>
        <r>
          <rPr>
            <b/>
            <sz val="8"/>
            <color indexed="81"/>
            <rFont val="Tahoma"/>
            <family val="2"/>
          </rPr>
          <t>Đánh số thứ tự riêng theo khối 5 tuổi</t>
        </r>
      </text>
    </comment>
    <comment ref="B3" authorId="0">
      <text>
        <r>
          <rPr>
            <b/>
            <sz val="8"/>
            <color indexed="81"/>
            <rFont val="Tahoma"/>
            <family val="2"/>
          </rPr>
          <t>Đánh số thứ tự theo bản nguồn ban đầu (Toàn khối MG)</t>
        </r>
      </text>
    </comment>
    <comment ref="K4" authorId="0">
      <text>
        <r>
          <rPr>
            <sz val="10"/>
            <color indexed="81"/>
            <rFont val="Times New Roman"/>
            <family val="1"/>
          </rPr>
          <t>Tên chủ đề (viết tắt)</t>
        </r>
      </text>
    </comment>
    <comment ref="K5" authorId="0">
      <text>
        <r>
          <rPr>
            <sz val="10"/>
            <color indexed="81"/>
            <rFont val="Times New Roman"/>
            <family val="1"/>
          </rPr>
          <t>Số tuần thực hiện chủ đề</t>
        </r>
      </text>
    </comment>
    <comment ref="K7" authorId="0">
      <text>
        <r>
          <rPr>
            <sz val="10"/>
            <color indexed="81"/>
            <rFont val="Times New Roman"/>
            <family val="1"/>
          </rPr>
          <t>Thời gian cụ thể thực hiện chủ đề (từ ngày tháng nào đến ngày tháng nào</t>
        </r>
      </text>
    </comment>
  </commentList>
</comments>
</file>

<file path=xl/comments6.xml><?xml version="1.0" encoding="utf-8"?>
<comments xmlns="http://schemas.openxmlformats.org/spreadsheetml/2006/main">
  <authors>
    <author>Thao</author>
  </authors>
  <commentList>
    <comment ref="A3" authorId="0">
      <text>
        <r>
          <rPr>
            <b/>
            <sz val="8"/>
            <color indexed="81"/>
            <rFont val="Tahoma"/>
            <family val="2"/>
          </rPr>
          <t>Đánh số thứ tự riêng theo khối 5 tuổi</t>
        </r>
      </text>
    </comment>
    <comment ref="B3" authorId="0">
      <text>
        <r>
          <rPr>
            <b/>
            <sz val="8"/>
            <color indexed="81"/>
            <rFont val="Tahoma"/>
            <family val="2"/>
          </rPr>
          <t>Đánh số thứ tự theo bản nguồn ban đầu (Toàn khối MG)</t>
        </r>
      </text>
    </comment>
    <comment ref="K4" authorId="0">
      <text>
        <r>
          <rPr>
            <sz val="10"/>
            <color indexed="81"/>
            <rFont val="Times New Roman"/>
            <family val="1"/>
          </rPr>
          <t>Tên chủ đề (viết tắt)</t>
        </r>
      </text>
    </comment>
    <comment ref="K5" authorId="0">
      <text>
        <r>
          <rPr>
            <sz val="10"/>
            <color indexed="81"/>
            <rFont val="Times New Roman"/>
            <family val="1"/>
          </rPr>
          <t>Số tuần thực hiện chủ đề</t>
        </r>
      </text>
    </comment>
    <comment ref="K7" authorId="0">
      <text>
        <r>
          <rPr>
            <sz val="10"/>
            <color indexed="81"/>
            <rFont val="Times New Roman"/>
            <family val="1"/>
          </rPr>
          <t>Thời gian cụ thể thực hiện chủ đề (từ ngày tháng nào đến ngày tháng nào</t>
        </r>
      </text>
    </comment>
  </commentList>
</comments>
</file>

<file path=xl/comments7.xml><?xml version="1.0" encoding="utf-8"?>
<comments xmlns="http://schemas.openxmlformats.org/spreadsheetml/2006/main">
  <authors>
    <author>Thao</author>
  </authors>
  <commentList>
    <comment ref="A3" authorId="0">
      <text>
        <r>
          <rPr>
            <b/>
            <sz val="8"/>
            <color indexed="81"/>
            <rFont val="Tahoma"/>
            <family val="2"/>
          </rPr>
          <t>Đánh số thứ tự riêng theo khối 5 tuổi</t>
        </r>
      </text>
    </comment>
    <comment ref="B3" authorId="0">
      <text>
        <r>
          <rPr>
            <b/>
            <sz val="8"/>
            <color indexed="81"/>
            <rFont val="Tahoma"/>
            <family val="2"/>
          </rPr>
          <t>Đánh số thứ tự theo bản nguồn ban đầu (Toàn khối MG)</t>
        </r>
      </text>
    </comment>
    <comment ref="K4" authorId="0">
      <text>
        <r>
          <rPr>
            <sz val="10"/>
            <color indexed="81"/>
            <rFont val="Times New Roman"/>
            <family val="1"/>
          </rPr>
          <t>Tên chủ đề (viết tắt)</t>
        </r>
      </text>
    </comment>
    <comment ref="K5" authorId="0">
      <text>
        <r>
          <rPr>
            <sz val="10"/>
            <color indexed="81"/>
            <rFont val="Times New Roman"/>
            <family val="1"/>
          </rPr>
          <t>Số tuần thực hiện chủ đề</t>
        </r>
      </text>
    </comment>
    <comment ref="K7" authorId="0">
      <text>
        <r>
          <rPr>
            <sz val="10"/>
            <color indexed="81"/>
            <rFont val="Times New Roman"/>
            <family val="1"/>
          </rPr>
          <t>Thời gian cụ thể thực hiện chủ đề (từ ngày tháng nào đến ngày tháng nào</t>
        </r>
      </text>
    </comment>
  </commentList>
</comments>
</file>

<file path=xl/comments8.xml><?xml version="1.0" encoding="utf-8"?>
<comments xmlns="http://schemas.openxmlformats.org/spreadsheetml/2006/main">
  <authors>
    <author>Thao</author>
  </authors>
  <commentList>
    <comment ref="A3" authorId="0">
      <text>
        <r>
          <rPr>
            <b/>
            <sz val="8"/>
            <color indexed="81"/>
            <rFont val="Tahoma"/>
            <family val="2"/>
          </rPr>
          <t>Đánh số thứ tự riêng theo khối 5 tuổi</t>
        </r>
      </text>
    </comment>
    <comment ref="B3" authorId="0">
      <text>
        <r>
          <rPr>
            <b/>
            <sz val="8"/>
            <color indexed="81"/>
            <rFont val="Tahoma"/>
            <family val="2"/>
          </rPr>
          <t>Đánh số thứ tự theo bản nguồn ban đầu (Toàn khối MG)</t>
        </r>
      </text>
    </comment>
    <comment ref="K4" authorId="0">
      <text>
        <r>
          <rPr>
            <sz val="10"/>
            <color indexed="81"/>
            <rFont val="Times New Roman"/>
            <family val="1"/>
          </rPr>
          <t>Tên chủ đề (viết tắt)</t>
        </r>
      </text>
    </comment>
    <comment ref="K5" authorId="0">
      <text>
        <r>
          <rPr>
            <sz val="10"/>
            <color indexed="81"/>
            <rFont val="Times New Roman"/>
            <family val="1"/>
          </rPr>
          <t>Số tuần thực hiện chủ đề</t>
        </r>
      </text>
    </comment>
    <comment ref="K7" authorId="0">
      <text>
        <r>
          <rPr>
            <sz val="10"/>
            <color indexed="81"/>
            <rFont val="Times New Roman"/>
            <family val="1"/>
          </rPr>
          <t>Thời gian cụ thể thực hiện chủ đề (từ ngày tháng nào đến ngày tháng nào</t>
        </r>
      </text>
    </comment>
  </commentList>
</comments>
</file>

<file path=xl/comments9.xml><?xml version="1.0" encoding="utf-8"?>
<comments xmlns="http://schemas.openxmlformats.org/spreadsheetml/2006/main">
  <authors>
    <author>Thao</author>
  </authors>
  <commentList>
    <comment ref="A3" authorId="0">
      <text>
        <r>
          <rPr>
            <b/>
            <sz val="8"/>
            <color indexed="81"/>
            <rFont val="Tahoma"/>
            <family val="2"/>
          </rPr>
          <t>Đánh số thứ tự riêng theo khối 5 tuổi</t>
        </r>
      </text>
    </comment>
    <comment ref="B3" authorId="0">
      <text>
        <r>
          <rPr>
            <b/>
            <sz val="8"/>
            <color indexed="81"/>
            <rFont val="Tahoma"/>
            <family val="2"/>
          </rPr>
          <t>Đánh số thứ tự theo bản nguồn ban đầu (Toàn khối MG)</t>
        </r>
      </text>
    </comment>
    <comment ref="K4" authorId="0">
      <text>
        <r>
          <rPr>
            <sz val="10"/>
            <color indexed="81"/>
            <rFont val="Times New Roman"/>
            <family val="1"/>
          </rPr>
          <t>Tên chủ đề (viết tắt)</t>
        </r>
      </text>
    </comment>
    <comment ref="K5" authorId="0">
      <text>
        <r>
          <rPr>
            <sz val="10"/>
            <color indexed="81"/>
            <rFont val="Times New Roman"/>
            <family val="1"/>
          </rPr>
          <t>Số tuần thực hiện chủ đề</t>
        </r>
      </text>
    </comment>
    <comment ref="K7" authorId="0">
      <text>
        <r>
          <rPr>
            <sz val="10"/>
            <color indexed="81"/>
            <rFont val="Times New Roman"/>
            <family val="1"/>
          </rPr>
          <t>Thời gian cụ thể thực hiện chủ đề (từ ngày tháng nào đến ngày tháng nào</t>
        </r>
      </text>
    </comment>
  </commentList>
</comments>
</file>

<file path=xl/sharedStrings.xml><?xml version="1.0" encoding="utf-8"?>
<sst xmlns="http://schemas.openxmlformats.org/spreadsheetml/2006/main" count="64979" uniqueCount="1602">
  <si>
    <t>tt</t>
  </si>
  <si>
    <t>Mục tiêu năm</t>
  </si>
  <si>
    <t>Nội dung năm</t>
  </si>
  <si>
    <t>Thuộc lĩnh vực</t>
  </si>
  <si>
    <t>Phân bổ có điều chỉnh
vào từng độ tuổi theo thực tế của nhà trường</t>
  </si>
  <si>
    <t>Ghi chú về các điều chỉnh khác trong năm học (nếu có)</t>
  </si>
  <si>
    <t>Mục tiêu</t>
  </si>
  <si>
    <t>Nguồn</t>
  </si>
  <si>
    <t>Nội dung</t>
  </si>
  <si>
    <t>I. LĨNH VỰC GIÁO DỤC PHÁT TRIỂN THỂ CHẤT</t>
  </si>
  <si>
    <t>#</t>
  </si>
  <si>
    <t>Thể chất</t>
  </si>
  <si>
    <t>A. Phát triển vận động</t>
  </si>
  <si>
    <t>1. Thực hiện các động tác phát triển các nhóm cơ và hô hấp</t>
  </si>
  <si>
    <t>KQMĐ</t>
  </si>
  <si>
    <t>TLHD</t>
  </si>
  <si>
    <t>x</t>
  </si>
  <si>
    <t>NDCT</t>
  </si>
  <si>
    <t>ĐP</t>
  </si>
  <si>
    <t>* Vận động: tung, ném, bắt</t>
  </si>
  <si>
    <t>B. Giáo dục dinh dưỡng và sức khỏe</t>
  </si>
  <si>
    <t>Đi vệ sinh đúng nơi quy định</t>
  </si>
  <si>
    <t>II. LĨNH VỰC GIÁO DỤC PHÁT TRIỂN NHẬN THỨC</t>
  </si>
  <si>
    <t>Nhận thức</t>
  </si>
  <si>
    <t>III. LĨNH VỰC GIÁO DỤC PHÁT TRIỂN NGÔN NGỮ</t>
  </si>
  <si>
    <t>Ngôn ngữ</t>
  </si>
  <si>
    <t>Nói đủ nghe, không nói lí nhí</t>
  </si>
  <si>
    <t>Thực hiện được các động tác trong bài tập thể dục : hít thở , tay , lưng bụng và chân.</t>
  </si>
  <si>
    <t>Tập các động tác: Hô hấp , tay, lưng, bụng, lườn, chân</t>
  </si>
  <si>
    <t>2. Thực hiện vận động cơ bản và phát triển tố chất vận động ban đầu</t>
  </si>
  <si>
    <t>Đứng co 1 chân</t>
  </si>
  <si>
    <t>Bò bằng 2 bàn tay, 2 bàn chân</t>
  </si>
  <si>
    <t>* Vận động: Tập bò, trườn</t>
  </si>
  <si>
    <t>* Vận động: Tập đi; chạy</t>
  </si>
  <si>
    <t>Phối hợp tay, chân và cơ thể khi bò chui qua cổng</t>
  </si>
  <si>
    <t>Bò qua vật cản</t>
  </si>
  <si>
    <t>Trườn qua vật cản</t>
  </si>
  <si>
    <t xml:space="preserve"> Đi theo hiệu lệnh. </t>
  </si>
  <si>
    <t>Đi trong đường hẹp</t>
  </si>
  <si>
    <t>Giữ được thăng bằng trong vận động khi đi trong đường hẹp.</t>
  </si>
  <si>
    <t>Giữ được thăng bằng trong vận động khi đi trong đường hẹp có bê vật trên tay.</t>
  </si>
  <si>
    <t>Giữ được thăng bằng trong vận khi chạy thay đổi tốc độ nhanh - chậm theo cô</t>
  </si>
  <si>
    <t>Chạy theo hướng thẳng ( thay đổi tốc độ)</t>
  </si>
  <si>
    <t>Giữ được thăng bằng trong vận động đứng co một chân</t>
  </si>
  <si>
    <t>Phối hợp hai bàn tay và hai bàn chân khi bò</t>
  </si>
  <si>
    <t>* Vận động: Tập nhún bật</t>
  </si>
  <si>
    <t>bật qua vật cản.</t>
  </si>
  <si>
    <t>Bật tại chỗ.</t>
  </si>
  <si>
    <t>Tung – bắt bóng cùng cô ở khoảng cách 1m</t>
  </si>
  <si>
    <t xml:space="preserve">Thực hiện phối hợp vận động tay - mắt ném vào đích xa </t>
  </si>
  <si>
    <t>Ném bóng vào đích xa 1 – 1,2m</t>
  </si>
  <si>
    <t>3. Thực hiện vận động, cử động của bàn tay</t>
  </si>
  <si>
    <t>Chắp ghép hình</t>
  </si>
  <si>
    <t>Xếp chồng 6 – 8 khối</t>
  </si>
  <si>
    <t>Vận động cổ tay, bàn tay, ngón tay, thực hiện vận động chắp ghép hình.</t>
  </si>
  <si>
    <t>Vận động cổ tay, bàn tay, ngón tay, đê thực hiện hoạt động xếp chồng 6-8 khối.</t>
  </si>
  <si>
    <t>Nhón nhặt đồ vật.</t>
  </si>
  <si>
    <t>Nặn</t>
  </si>
  <si>
    <t>Đóng cọc bàn gỗ</t>
  </si>
  <si>
    <t>Xoa tay,chạm các đầu ngón tay với nhau, rót, nhào, khoấy, đảo</t>
  </si>
  <si>
    <t>Vò, xé</t>
  </si>
  <si>
    <t>Cài cởi cúc</t>
  </si>
  <si>
    <t>Tập xâu luồn dây, buộc dây</t>
  </si>
  <si>
    <t>1. Có một số nề nếp, thói quen tốt trong sinh hoạt</t>
  </si>
  <si>
    <t>Nhận biết một số thực phẩm và các món ăn quen thuộc và thích nghi với chế độ ăn cơm ăn các loại thức ăn khác nhau</t>
  </si>
  <si>
    <t>Luyện một số thói quen tốt trong sinh hoạt</t>
  </si>
  <si>
    <t>Vứt rác đúng nơi quy định.</t>
  </si>
  <si>
    <t>Ngủ một giấc buổi trưa</t>
  </si>
  <si>
    <t>Luyện thói quen ngủ một giấc trưa</t>
  </si>
  <si>
    <t>Trẻ tập đi vệ sinh đúng nơi quy định</t>
  </si>
  <si>
    <t>2.Thực hiện một số việc tự phục vụ trong sinh hoạt</t>
  </si>
  <si>
    <t>* Tập tự phục vụ</t>
  </si>
  <si>
    <t>Làm được một số việc với sự giúp đỡ của người lớn trong giờ ăn</t>
  </si>
  <si>
    <t>Xúc cơm, uống nước</t>
  </si>
  <si>
    <t>Làm được một số việc với sự giúp đỡ của người lớn trong sinh hoạt hàng ngày</t>
  </si>
  <si>
    <t>Làm được một số việc với sự giúp đỡ của người lớn trong giờ ngủ</t>
  </si>
  <si>
    <t>Chuẩn bị chỗ ngủ</t>
  </si>
  <si>
    <t>Bước đầu biết nói với người lớn khi có nhu cầu ăn, ngủ, vệ sinh.</t>
  </si>
  <si>
    <t>Tập nói với người lớn khi có nhu cầu ăn, ngủ, vệ sinh.</t>
  </si>
  <si>
    <t>Làm một số thao tác đơn giản trong rửa tay, rửa mặt.</t>
  </si>
  <si>
    <t>Tập rửa tay, rửa mặt</t>
  </si>
  <si>
    <t>3. Nhận biết và tránh một số nguy cơ không an toàn và phòng tránh</t>
  </si>
  <si>
    <t>Nhận biết một  số hành động nguy hiểm và cách  phòng tránh</t>
  </si>
  <si>
    <t>Biết tránh vận dụng nơi nguy hiểm( bếp đang đun, phích nước nóng, xô nước, giếng ) khi được nhắc nhở.</t>
  </si>
  <si>
    <t>Biết tránh một số hành động nguy hiểm( leo trèo lên can, chơi nghịch các vật sắc nhọn.. ) khi được nhắc nhở</t>
  </si>
  <si>
    <t>1. Khám phá thế giới xung quanh bằng các giác quan</t>
  </si>
  <si>
    <t>Tìm đồ vật vừa mới cất giấu.</t>
  </si>
  <si>
    <t>Nghe và nhận biết âm thanh của một số đồ vật, tiếng kêu của một số con vật quen thuộc</t>
  </si>
  <si>
    <t>Sờ nắn, nhìn, ngửi…đồ vật, hoa, quả để nhận biết đặc điểm nổi bật.</t>
  </si>
  <si>
    <t>Sờ nắn đồ vật đồ chơi để nhận biết cứng – mềm, trơn (nhẵn), xù xì.</t>
  </si>
  <si>
    <t>Nếm vị của một số thức ăn, quả (Ngọt, mặn, chua)</t>
  </si>
  <si>
    <t>Biết phối hợp các giác quan để tìm đồ vật vừa mới cất giấu</t>
  </si>
  <si>
    <t>Nghe và nhận biết âm thanh của đối tượng</t>
  </si>
  <si>
    <t>Biết phối hợp xúc giác, thị giác, khứu giác… để nhận biết đặc điểm nổi bật của hoa, quả</t>
  </si>
  <si>
    <t>Biết phối hợp xúc giác, thị giác, để nhận biết đặc điểm đối tượng: cứng-mềm; trơn ( nhẵn), xù xì</t>
  </si>
  <si>
    <t>Biết sử dụng vị giác để phát hiện vị của một số thức ăn, quả.</t>
  </si>
  <si>
    <t>2. Thể hiện sự hiểu biết về các sự vật, hiện tượng gần gũi</t>
  </si>
  <si>
    <t>* Một số bộ phận trên cơ thể</t>
  </si>
  <si>
    <t>Nói được tên và chức năng của một số bộ phận cơ thể khi được hỏi</t>
  </si>
  <si>
    <t>* Một số đồ dùng, đồ chơi</t>
  </si>
  <si>
    <t>Tên, đặc điểm nổi bật cách ,sử dụng được đồ dùng, đồ chơi của bản thân và của nhóm lớp.</t>
  </si>
  <si>
    <t>Nói được tên và vài đặc điểm nổi bật của các phương tiên giao thông gần gũi.</t>
  </si>
  <si>
    <t>* Một số phương tiện giao thông quen thuộc</t>
  </si>
  <si>
    <t>* Một số con vât, hoa, quả quen thuộc</t>
  </si>
  <si>
    <t>Nói được tên và một vài đặc điểm nổi bật của các loại rau hoa quả quen thuộc.</t>
  </si>
  <si>
    <t>Nói được tên và một vài đặc điểm nổi bật của các con vật quen thuộc.</t>
  </si>
  <si>
    <t>Nhận biết , gọi tên  một số đặc điểm nổi bật của con vật quen thuộc</t>
  </si>
  <si>
    <t>*Một số màu cơ bản, kích thước, hình dạng, số lượng, vị trí trong không gian</t>
  </si>
  <si>
    <t>Chỉ hoặc lấy cất đúng đồ chơi có một và nhiều</t>
  </si>
  <si>
    <t>Chỉ hoặc lấy cất đúng đồ chơi có hình dạng là hình vuông</t>
  </si>
  <si>
    <t>Chỉ hoặc lấy cất đúng đồ chơi có hình dạng là hình tròn</t>
  </si>
  <si>
    <t>Chỉ hoặc lấy cất đúng đồ chơi có kích thước to nhỏ khác nhau rõ nét</t>
  </si>
  <si>
    <t>Chỉ hoặc lấy cất đúng đồ chơi để ở những vị trí không gian khác nhau ( trên - dưới).</t>
  </si>
  <si>
    <t>Chỉ hoặc lấy cất đúng đồ chơi để ở những vị trí không gian khác nhau ( trước- sau).</t>
  </si>
  <si>
    <t>* Bản thân, người gần gũi</t>
  </si>
  <si>
    <t>Biết tên và sử dụng được một số đồ dùng, đồ Chơi quen thuộc.</t>
  </si>
  <si>
    <t>1. Nghe hiểu lời nói</t>
  </si>
  <si>
    <t>Nhận biết màu đỏ</t>
  </si>
  <si>
    <t>Nhận biết màu  xanh</t>
  </si>
  <si>
    <t>Nhận biết màu đỏ, vàng, xanh</t>
  </si>
  <si>
    <t>Nhận biết số lượng ( Một -nhiều)</t>
  </si>
  <si>
    <t>Nhận biết hình vuông</t>
  </si>
  <si>
    <t>Nhận biết hình tròn</t>
  </si>
  <si>
    <t>Nhận biết to - nhỏ</t>
  </si>
  <si>
    <t>Nhận biết vị trí không gian, trên dưới (so với bản thân trẻ)</t>
  </si>
  <si>
    <t>Biết được tên của cô giáo và chơi bắt chước một số hành động quen thuộc của cô giáo</t>
  </si>
  <si>
    <t>Nói được tên và một số đặc điểm bên ngoài của bản thân</t>
  </si>
  <si>
    <t>Nói được tên, công việc và những hành động quen thuộc của những người gần gũi trong gia đình</t>
  </si>
  <si>
    <t>Nói được tên của cô giáo và các bạn trong nhóm lớp.</t>
  </si>
  <si>
    <t>Có khả năng nghe và thực hiện được nhiệm vụ gồm 2-3 hoạt động. Ví dụ " Cháu cất đồ chơi lên gia rồi đi rửa tay"</t>
  </si>
  <si>
    <t>Nghe và thực hiện các yêu cầu bằng lời nói gồm 2-3 hoạt động</t>
  </si>
  <si>
    <t xml:space="preserve">Nghe các bài thơ, đồng dao,ca dao, hò vè và truyện ngắn. </t>
  </si>
  <si>
    <t>Nghe và hiểu nội dung truyện ngắn đơn giản. trả lời các câu hỏi về tên truyên, tên và hành động của các nhân vật. trong truyện.</t>
  </si>
  <si>
    <t>Có khả năng nghe lời nói với sắc thái tình cảm khác nhau ( Vui, buồn, sợ hãi)</t>
  </si>
  <si>
    <t>Có khả năng nghe hiểu các từ chỉ tên gọi, đồ vật, sự vật, hành động quen thuộc</t>
  </si>
  <si>
    <t>Nghe hiểu các từ chỉ tên gọi, đồ vật, sự vật, hành động quen thuộc</t>
  </si>
  <si>
    <t>2. Nghe, nhắc lại các âm ác tiếng và các câu</t>
  </si>
  <si>
    <t>Có khả năng nghe, hiểu các câu hỏi " Ai đây?" "Cái gì đây?"; "…làm gì?"; "…để làm gì?"; "…ở đâu?"; "…như thế nào?"</t>
  </si>
  <si>
    <t>Nghe các câu hỏi " Ai đây?" "Cái gì đây?"; "…làm gì?"; "…để làm gì?"; "…ở đâu?"; "…như thế nào?"</t>
  </si>
  <si>
    <t>Trả lời và đặt câu hỏi: "Cái gì?"; " Làm gì?"; "Ở đâu?"; "…Thế nào?"; "…Để làm gì?"; "Tại sao?"…</t>
  </si>
  <si>
    <t>Phát âm các âm khác nhau của tiếng việt</t>
  </si>
  <si>
    <t>Tập đọc các , bài thơ, ca dao với sự giúp đỡ của cô giáo</t>
  </si>
  <si>
    <t>Tập kể lại đoạn truyện được nghe nhiều lần, có gợi ý</t>
  </si>
  <si>
    <t>Kể lại đoạn truyện được nghe nhiều lần, có gợi ý.</t>
  </si>
  <si>
    <t>Phát âm rõ tiếng.</t>
  </si>
  <si>
    <t>Sử dụng các từ chỉ đồ vật, con vật, đặc điểm, hành động quen thuộc trong giao tiếp.</t>
  </si>
  <si>
    <t>Nói được câu đơn giản , câu có 5- 7 tiếng , có các từ thông dụng chỉ sự vật hoạt động, đặc điểm quen thuộc.</t>
  </si>
  <si>
    <t>Biết thể hiện được nhu cầu, mong muốn và hiểu biết về sự vật, hoạt động bằng 1-2 câu đơn giản và câu dài</t>
  </si>
  <si>
    <t>Sử dụng lời nói với các mục đích chào hỏi, trò chuyện</t>
  </si>
  <si>
    <t>Sử dụng các từ thể hiện sự lễ phép khi nói chuyện với người lớn</t>
  </si>
  <si>
    <t>Sử dụng lời nói với các mục đích bày tỏ nhu cầu của bản thân</t>
  </si>
  <si>
    <t>Nói được các câu đơn, câu có 5-7 tiếng có các từ thông dụng chỉ sự vật hoạt động, đặc điểm quen thuộc.</t>
  </si>
  <si>
    <t>Nói to, đủ nghe, lễ phép</t>
  </si>
  <si>
    <t>Biết lắng nghe khi người lớn đọc sách</t>
  </si>
  <si>
    <t>Lắng nghe khi người lớn đọc sách</t>
  </si>
  <si>
    <t>Xem tranh và gọi tên các nhân vật, sự vật, hành động gần gũi trong tranh</t>
  </si>
  <si>
    <t>Biết xem tranh và gọi tên các nhân vật, sự vật, hành động gần gũi trong tranh</t>
  </si>
  <si>
    <t>IV. LĨNH VỰC TÌNH CẢM - KỸ NĂNG XÃ HỘI VÀ THẨM MỸ</t>
  </si>
  <si>
    <t>1. Biểu lộ sự nhận thức về bản thân</t>
  </si>
  <si>
    <t>Nói được vài thông tin về mình( tên, tuổi)</t>
  </si>
  <si>
    <t>Nhận biết tên gọi một số đặc điểm bên ngoài của bản thân.</t>
  </si>
  <si>
    <t>Nhận biết một số đồ dùng đồ chơi yêu thích của mình.</t>
  </si>
  <si>
    <t>Thực hiện một số yêu cầu đơn giản của giáo viên</t>
  </si>
  <si>
    <t>Thể hiện, nói được điều mình thích và không thích.</t>
  </si>
  <si>
    <t>Biết thực hiện một số yêu cầu đơn giản của cô</t>
  </si>
  <si>
    <t>2. Nhận biết và biểu lộ cảm xúc với con người và sự vật gần gũi</t>
  </si>
  <si>
    <t>Biểu lộ sự thích giao tiếp với người khác bằng cử chỉ lời nói</t>
  </si>
  <si>
    <t>Giao tiếp với những người xung quanh.</t>
  </si>
  <si>
    <t>Nhận biết được trạng thái cảm xúc vui buồn sợ hãi.</t>
  </si>
  <si>
    <t>Biết biểu lộ cảm xúc: Vui, buồn, sợ hãi, tức giận qua nét mặt, cử chỉ.</t>
  </si>
  <si>
    <t>Biểu lộ sự thân thiện với một số con vật quen thuộc gần gũi bắt chước tiếng kêu, gọi.</t>
  </si>
  <si>
    <t>Quan tâm đến các con vật nuôi, bắt chước tiếng kêu, gọi các con vật.</t>
  </si>
  <si>
    <t>Tập sử dụng đồ dùng, đồ chơi đúng cách</t>
  </si>
  <si>
    <t>Sử dụng đồ dùng, đồ chơi đúng cách</t>
  </si>
  <si>
    <t>3. Thực hiện hành vi xã hội đơn giản</t>
  </si>
  <si>
    <t>Biết chào, tạm biệt, cảm ơn ạ, vâng ạ.</t>
  </si>
  <si>
    <t>Biết thể hiện một số hành vi xã hội đơn giản qua trò chơi giả bộ( trò chơi bế em, quấy bột, cho em ăn, nghe điện thoại)</t>
  </si>
  <si>
    <t>Tập sử dụng một số đồ dùng đồ chơi , chơi một số trò chơi ( Bế em, quấy bột, cho em ăn )</t>
  </si>
  <si>
    <t>Chơi thân thiện cạnh trẻ khác</t>
  </si>
  <si>
    <t>Chơi thân thiện cạnh nhau, không tranh giành đồ chơi của nhau. Chơi cạnh bạn, không cấu bạn</t>
  </si>
  <si>
    <t>Thực hiện một số yêu cầu người lớn.</t>
  </si>
  <si>
    <t>Thực hiện một số qui định đơn giản trong sinh hoạt ở nhóm lớp: Xếp hàng chờ đến lượt, để đồ chơi đúng nơi qui định</t>
  </si>
  <si>
    <t>4. Thể hiện cảm xúc qua hát, vận động theo nhạc/ tô màu, vẽ, nặn, xếp hình, xem tranh</t>
  </si>
  <si>
    <t>Biết hát và vận động đơn giản theo một vài bài hát bản nhạc quen thuộc.</t>
  </si>
  <si>
    <t>Hát và tập vận động đơn giản theo nhạc .</t>
  </si>
  <si>
    <t>*Nghe hát, hát và vận động đơn giản theo nhạc</t>
  </si>
  <si>
    <t>Thích nghe há, nghe nhạcvới các giai điệu khác nhau: Nghe âm thanh các nhạc cụ</t>
  </si>
  <si>
    <t>* Vẽ, nặn, xé dán, xếp hình, xem tranh</t>
  </si>
  <si>
    <t>Thích tô màu , vẽ( Cầm bút di màu, vẽ nguyệch ngoạc)</t>
  </si>
  <si>
    <t>Vẽ tô màu</t>
  </si>
  <si>
    <t>Thích xé, xếp hình, xem tranh</t>
  </si>
  <si>
    <t>24-36T</t>
  </si>
  <si>
    <t>TCKNXH-TM</t>
  </si>
  <si>
    <t>CỘNG TỔNG SỐ NỘI DUNG PHÂN BỔ THEO ĐỘ TUỔI</t>
  </si>
  <si>
    <t xml:space="preserve">Mạng nội dung chủ đề </t>
  </si>
  <si>
    <t>Mạng hoạt động chủ đề</t>
  </si>
  <si>
    <t>DỰ KIẾN PHÂN PHỐI VÀO CHỦ ĐỀ/THÁNG</t>
  </si>
  <si>
    <t>Kết quả đánh giá từng cá nhân trẻ</t>
  </si>
  <si>
    <t>Kết quả tổng hợp cả lớp</t>
  </si>
  <si>
    <t>Đánh giá chung</t>
  </si>
  <si>
    <t>T.số trẻ 
"Đạt"</t>
  </si>
  <si>
    <t>T.số trẻ
"Cần cố gắng"</t>
  </si>
  <si>
    <t>T.số trẻ
"Chưa Đạt"</t>
  </si>
  <si>
    <t>Đạt mức TB</t>
  </si>
  <si>
    <t>Kết luận</t>
  </si>
  <si>
    <t>4</t>
  </si>
  <si>
    <t>3</t>
  </si>
  <si>
    <t>Nhánh 1</t>
  </si>
  <si>
    <t>Nhánh 2</t>
  </si>
  <si>
    <t>Nhánh 3</t>
  </si>
  <si>
    <t>SL</t>
  </si>
  <si>
    <t>%</t>
  </si>
  <si>
    <t>Sân chơi</t>
  </si>
  <si>
    <t>TDS</t>
  </si>
  <si>
    <t>TCKNXH</t>
  </si>
  <si>
    <t>Thẩm mỹ</t>
  </si>
  <si>
    <t>CỘNG TỔNG SỐ NỘI DUNG PHÂN BỔ VÀO CHỦ ĐỀ</t>
  </si>
  <si>
    <t>Cộng tổng số nội dung phân bổ vào chủ đề</t>
  </si>
  <si>
    <t>Trong đó: - Đón trả trẻ</t>
  </si>
  <si>
    <t xml:space="preserve">                 - Thể dục sáng</t>
  </si>
  <si>
    <t xml:space="preserve">                 - Hoạt động góc</t>
  </si>
  <si>
    <t xml:space="preserve">                 - Hoạt động ngoài trời</t>
  </si>
  <si>
    <t xml:space="preserve">                 - Vệ sinh - ăn ngủ</t>
  </si>
  <si>
    <t xml:space="preserve">                 - Hoạt động chiều</t>
  </si>
  <si>
    <t xml:space="preserve">                 - Thăm quan dã ngoại</t>
  </si>
  <si>
    <t xml:space="preserve">                 -  Lễ hội</t>
  </si>
  <si>
    <t xml:space="preserve">                 - Hoạt động học</t>
  </si>
  <si>
    <r>
      <rPr>
        <i/>
        <u/>
        <sz val="12"/>
        <color rgb="FFFF0000"/>
        <rFont val="Times New Roman"/>
        <family val="1"/>
      </rPr>
      <t xml:space="preserve">                            Chia ra</t>
    </r>
    <r>
      <rPr>
        <i/>
        <sz val="12"/>
        <color rgb="FFFF0000"/>
        <rFont val="Times New Roman"/>
        <family val="1"/>
      </rPr>
      <t>:   + Giờ thể chất</t>
    </r>
  </si>
  <si>
    <t xml:space="preserve">                                             + Giờ nhận thức</t>
  </si>
  <si>
    <t xml:space="preserve">                                             + Giờ ngôn ngữ</t>
  </si>
  <si>
    <t xml:space="preserve">                                             + Giờ TC-KNXH</t>
  </si>
  <si>
    <t xml:space="preserve">                                             + Giờ thẩm mỹ</t>
  </si>
  <si>
    <t>Tổng hợp đánh giá chủ đề MN</t>
  </si>
  <si>
    <t xml:space="preserve"> - Tổng số mục tiêu được đánh giá "Đạt"</t>
  </si>
  <si>
    <t xml:space="preserve"> - Tổng số mục tiêu được đánh giá "Cần cố gắng"</t>
  </si>
  <si>
    <t xml:space="preserve"> - Tổng số mục tiêu được đánh giá "Chưa đạt"</t>
  </si>
  <si>
    <t xml:space="preserve"> - Đánh giá chung về mức độ phát triển của trẻ</t>
  </si>
  <si>
    <t>Tổng hợp đánh giá chủ đề BT</t>
  </si>
  <si>
    <t>Tổng hợp đánh giá chủ đề GĐ</t>
  </si>
  <si>
    <t>Tổng hợp đánh giá chủ đề NN</t>
  </si>
  <si>
    <t>Tổng hợp đánh giá chủ đề TV</t>
  </si>
  <si>
    <t>Tổng hợp đánh giá chủ đề MX</t>
  </si>
  <si>
    <t>Tổng hợp đánh giá chủ đề ĐV</t>
  </si>
  <si>
    <t>Tổng hợp đánh giá chủ đề PTGT</t>
  </si>
  <si>
    <t>Tổng hợp đánh giá chủ đề HTTN</t>
  </si>
  <si>
    <t>Tổng hợp đánh giá chủ đề TTH</t>
  </si>
  <si>
    <t>Tổng hợp đánh giá cuối năm học (tổng hợp cúa tất cả các chủ đề thực hiện trong năm học)</t>
  </si>
  <si>
    <t xml:space="preserve"> - Đánh giá chung về mức độ phát triển
 ở lĩnh vực thể chất</t>
  </si>
  <si>
    <t xml:space="preserve"> - Đánh giá chung về mức độ phát triển
 ở lĩnh vực TCXH</t>
  </si>
  <si>
    <t xml:space="preserve"> - Đánh giá chung về mức độ phát triển
 ở lĩnh vực ngôn ngữ</t>
  </si>
  <si>
    <t xml:space="preserve"> - Đánh giá chung về mức độ phát triển
 ở lĩnh vực nhận thức</t>
  </si>
  <si>
    <t xml:space="preserve"> - Đánh giá chung về mức độ phát triển
 ở lĩnh vực thẩm mỹ</t>
  </si>
  <si>
    <t>3. Sử dụng ngôn ngữ để giao tiếp</t>
  </si>
  <si>
    <t>*3.Sử dụng ngôn ngữ để giao tiếp</t>
  </si>
  <si>
    <t>4.Làm quen với sách</t>
  </si>
  <si>
    <t>Trong đó: - Lĩnh vực thể chất</t>
  </si>
  <si>
    <t xml:space="preserve">                - Lĩnh vực nhận thức</t>
  </si>
  <si>
    <t xml:space="preserve">                - Lĩnh vực ngôn ngữ</t>
  </si>
  <si>
    <t xml:space="preserve">                - Lĩnh vực tình cảm kỹ năng xã hội - thẩm mỹ</t>
  </si>
  <si>
    <t>Vui đến trường</t>
  </si>
  <si>
    <t>Lớp học của bé</t>
  </si>
  <si>
    <t xml:space="preserve">Nhánh 2 </t>
  </si>
  <si>
    <t xml:space="preserve">Đồ chơi quen thuộc </t>
  </si>
  <si>
    <t xml:space="preserve">Đồ dùng của bé </t>
  </si>
  <si>
    <t xml:space="preserve">Nhánh 1 </t>
  </si>
  <si>
    <t>Nhánh3</t>
  </si>
  <si>
    <t>Cua cá</t>
  </si>
  <si>
    <t>Quả</t>
  </si>
  <si>
    <t>Rau củ</t>
  </si>
  <si>
    <t>Hoa đẹp</t>
  </si>
  <si>
    <t>Ô tô</t>
  </si>
  <si>
    <t>Tàu hỏa</t>
  </si>
  <si>
    <t>Trang phục mùa hè</t>
  </si>
  <si>
    <t>Tập các động tác: Hô hấp , tay, chân, bụng, bật.</t>
  </si>
  <si>
    <r>
      <rPr>
        <b/>
        <sz val="12"/>
        <color theme="1"/>
        <rFont val="Times New Roman"/>
        <family val="1"/>
      </rPr>
      <t>Bài 1</t>
    </r>
    <r>
      <rPr>
        <sz val="12"/>
        <color theme="1"/>
        <rFont val="Times New Roman"/>
        <family val="1"/>
      </rPr>
      <t xml:space="preserve">
- Hô hấp: Gà gáy
- Tay: Tay lên cao, sang ngang
- Lưng, bụng: Nghiêng người sang 2 bên trái phải.
- Chân: Khụy gối.
- Bật: Bật tại chỗ.</t>
    </r>
  </si>
  <si>
    <t>Lớp học</t>
  </si>
  <si>
    <t>Bật tại chỗ</t>
  </si>
  <si>
    <t>Đóng coc bàn gỗ</t>
  </si>
  <si>
    <t>Tập luyện nề nếp thói quen: Ăn chín, uống chín, rửa tay trước khi ăn, lau mặt , miệng , uống nước.</t>
  </si>
  <si>
    <t>Nhận biết tên gọi một số đặc điểm bên ngoài của bản thân</t>
  </si>
  <si>
    <t>Bật qua vạch kẻ</t>
  </si>
  <si>
    <t>2</t>
  </si>
  <si>
    <t>5</t>
  </si>
  <si>
    <t>Trẻ tập trả lời các câu hỏi theo mẫu</t>
  </si>
  <si>
    <t>2. Nghe, nhắc lại các âm các tiếng và các câu</t>
  </si>
  <si>
    <t>Bài : Bỏ vào lấy ra</t>
  </si>
  <si>
    <t>Địa điểm</t>
  </si>
  <si>
    <t>Bà của chúng mình</t>
  </si>
  <si>
    <t>Cộng</t>
  </si>
  <si>
    <r>
      <rPr>
        <b/>
        <sz val="12"/>
        <color theme="1"/>
        <rFont val="Times New Roman"/>
        <family val="1"/>
      </rPr>
      <t>Bài 2</t>
    </r>
    <r>
      <rPr>
        <sz val="12"/>
        <color theme="1"/>
        <rFont val="Times New Roman"/>
        <family val="1"/>
      </rPr>
      <t xml:space="preserve">
- Hô hấp: Thổi nơ
- Tay: Hai tay đưa sang ngang, hạ xuống
- Lưng, bụng: Quay người sang 2 bên trái phải.
- Chân: Nhún chân
- Bật: Bật tại chỗ.</t>
    </r>
  </si>
  <si>
    <r>
      <rPr>
        <b/>
        <sz val="12"/>
        <color theme="1"/>
        <rFont val="Times New Roman"/>
        <family val="1"/>
      </rPr>
      <t>Bài 3</t>
    </r>
    <r>
      <rPr>
        <sz val="12"/>
        <color theme="1"/>
        <rFont val="Times New Roman"/>
        <family val="1"/>
      </rPr>
      <t xml:space="preserve">
- Hô hấp: Còi tàu
- Tay: Hai tay đưa về phía trước, phía sau
- Lưng, bụng: Nghiêng người sang 2 bên trái phải.
- Chân: Ngồi xuống đứng lên
- Bật: Bậttiến về phía trước</t>
    </r>
  </si>
  <si>
    <r>
      <rPr>
        <b/>
        <sz val="12"/>
        <color theme="1"/>
        <rFont val="Times New Roman"/>
        <family val="1"/>
      </rPr>
      <t>Bài 5</t>
    </r>
    <r>
      <rPr>
        <sz val="12"/>
        <color theme="1"/>
        <rFont val="Times New Roman"/>
        <family val="1"/>
      </rPr>
      <t xml:space="preserve">
- Hô hấp: Gà gáy
- Tay: Tay lên cao, sang ngang
- Lưng, bụng: Nghiêng người sang 2 bên trái phải.
- Chân: Khụy gối.
- Bật: Bật tại chỗ.</t>
    </r>
  </si>
  <si>
    <r>
      <rPr>
        <b/>
        <sz val="12"/>
        <color theme="1"/>
        <rFont val="Times New Roman"/>
        <family val="1"/>
      </rPr>
      <t>Bài 4</t>
    </r>
    <r>
      <rPr>
        <sz val="12"/>
        <color theme="1"/>
        <rFont val="Times New Roman"/>
        <family val="1"/>
      </rPr>
      <t xml:space="preserve">
- Hô hấp: Thổi bóng
- Tay: Một tay đưa về phía trước, một tay phía sau
- Lưng, bụng: Cúi người xuống, đứng thẳng người lên
- Chân: Nhún chân
- Bật: Bật chụm tách chân</t>
    </r>
  </si>
  <si>
    <r>
      <rPr>
        <b/>
        <sz val="12"/>
        <color theme="1"/>
        <rFont val="Times New Roman"/>
        <family val="1"/>
      </rPr>
      <t>Bài 6</t>
    </r>
    <r>
      <rPr>
        <sz val="12"/>
        <color theme="1"/>
        <rFont val="Times New Roman"/>
        <family val="1"/>
      </rPr>
      <t xml:space="preserve">
- Hô hấp: Hít sâu, thở ra từ từ
- Tay: Hai tay đưa về phia trước, đưa về phía sau
- Lưng, bụng: Cúi người xuống, dứng thẳng người lên
- Chân: Bật tại chỗ
</t>
    </r>
  </si>
  <si>
    <r>
      <rPr>
        <b/>
        <sz val="12"/>
        <color theme="1"/>
        <rFont val="Times New Roman"/>
        <family val="1"/>
      </rPr>
      <t>Bài 7</t>
    </r>
    <r>
      <rPr>
        <sz val="12"/>
        <color theme="1"/>
        <rFont val="Times New Roman"/>
        <family val="1"/>
      </rPr>
      <t xml:space="preserve">
- Hô hấp: Gà gáy
- Tay: Tay lên cao, sang ngang
- Lưng, bụng: Nghiêng người sang 2 bên trái phải.
- Chân: Khụy gối.
- Bật: Bật tại chỗ.</t>
    </r>
  </si>
  <si>
    <t>Tập các động tác phát triển các nhóm  cơ và hô hấp (Chủ đề: Bé ngoan)</t>
  </si>
  <si>
    <t>Tập các động tác phát triển các nhóm  cơ và hô hấp (Chủ đề: Đồ dùng, đồ chơi của bé)</t>
  </si>
  <si>
    <t>Tập các động tác phát triển các nhóm  cơ và hô hấp (Chủ đề: Gia đình)</t>
  </si>
  <si>
    <t>Tập các động tác phát triển các nhóm  cơ và hô hấp (Chủ đề:Con vật)</t>
  </si>
  <si>
    <t>Tập các động tác phát triển các nhóm  cơ và hô hấp (Chủ đề: Tết)</t>
  </si>
  <si>
    <t>Tập các động tác phát triển các nhóm  cơ và hô hấp (Chủ đề: Hoa, quả, rau)</t>
  </si>
  <si>
    <t>Tập các động tác phát triển các nhóm  cơ và hô hấp (Chủ đề: Phương tiện giao thông)</t>
  </si>
  <si>
    <t>Tập các động tác phát triển các nhóm  cơ và hô hấp (Chủ đề: Mùa hè)</t>
  </si>
  <si>
    <t>Tập các động tác phát triển các nhóm  cơ và hô hấp (Chủ đề: Bé lên mẫu giáo)</t>
  </si>
  <si>
    <t>Nhón nhặt đồ vật đồ dùng , đồ chơi của bé</t>
  </si>
  <si>
    <t>Bài : Bé xâu vòng tặng mẹ.</t>
  </si>
  <si>
    <t>Tập cầm lật mở trang sách.</t>
  </si>
  <si>
    <t>Rèn nề nếp thói quen tốt trong ăn uống</t>
  </si>
  <si>
    <t>Vứt rác đúng nơi qui định, giữ vệ sinh môi trường</t>
  </si>
  <si>
    <t>Trò truyện: Bé giữ bỏ rác đúng nơi quy định</t>
  </si>
  <si>
    <t>Rènthói quen ngủ một giấc ngủ trưa, không nói chuyện</t>
  </si>
  <si>
    <t>Dạy trẻ: Bê giường, lấy, cất gối</t>
  </si>
  <si>
    <t>Dạy trẻ: Nói với người lớn khi có nhu cầu ăn ,ngủ , vệ sinh</t>
  </si>
  <si>
    <t>Dạy trẻ: Thao tác rửa tay, rửa mặt</t>
  </si>
  <si>
    <t>3. Nhận biết và tránh một số nguy cơ không an toàn</t>
  </si>
  <si>
    <t>Trò truyện: Về một số hành động nguy hiểm đối với trẻ: Leo trèo lan can, chơi nghịch những vật sắc nhọn…</t>
  </si>
  <si>
    <t>.</t>
  </si>
  <si>
    <t>Tìm đồ vật vừa mới cất giấu bằng các giác quan: Thị giác, thính giác, xúc giác, khứu giác, vị giác</t>
  </si>
  <si>
    <t>Nghe và nhận biết âm thanh của một số đồ vật quen thuộc</t>
  </si>
  <si>
    <t>Nghe và nhận biết  tiếng kêu của một số con vật quen thuộc</t>
  </si>
  <si>
    <t>Sờ nắn đồ vật đồ chơi để nhận biết, gọi tên đồ vật có đặc điểm: cứng – mềm, trơn (nhẵn), xù xì.</t>
  </si>
  <si>
    <t xml:space="preserve">Nếm vị của một số thức ăn, (ngọt, mặn, chua), gọi tên loại thức ăn </t>
  </si>
  <si>
    <t>Nhận biết, gọi tên, chức năng chính  một số bộ phận cơ thể: mắt mũi miệng, tay chân.</t>
  </si>
  <si>
    <t>Tên, đặc điểm nổi bật cách ,sử dụng được một số đồ chơi của bản thân và của nhóm lớp.</t>
  </si>
  <si>
    <t>Nhận biết, gọi tên, biết một số đặc điểm nổi bật và công dụng của phương tiện giao thông gần gũi</t>
  </si>
  <si>
    <t>Nhận biết , gọi tên  một số đặc điểm nổi bật của   rau quen thuộc</t>
  </si>
  <si>
    <t>Sờ nắn, nhìn, ngửi…các loại rau, hoa, quả để nhận biết đặc điểm nổi bật.</t>
  </si>
  <si>
    <t>Trò truyện về một số phương tiện giao thông bé biết</t>
  </si>
  <si>
    <t>Trò chơi: Bắt trước tiếng kêu của các con vật.
- Con gì kêu đấy!</t>
  </si>
  <si>
    <t>Bài: " Trơn nhẵn, xù xì"</t>
  </si>
  <si>
    <t>Trò chơi: " Món ăn diệu kì!"</t>
  </si>
  <si>
    <t>Nhận biết, gọi tên, nói một số đặc điểm nổi bật và công dụng của phương tiện giao thông: Ô tô</t>
  </si>
  <si>
    <t>Bài: Nhận biết số lượng ( Một -nhiều)</t>
  </si>
  <si>
    <t>Bài: Nhận biết hình vuông</t>
  </si>
  <si>
    <t>Bài: Nhận biết hình tròn</t>
  </si>
  <si>
    <t>Bài: Nhận biết to - nhỏ</t>
  </si>
  <si>
    <t>Nhận biết vị trí không gian,  trước - sau (so với bản thân trẻ)</t>
  </si>
  <si>
    <t>Nói được tên và một số đặc điểm của một số bộ phận cơ thể bé.</t>
  </si>
  <si>
    <t xml:space="preserve">Bài: Đôi bàn tay xinh </t>
  </si>
  <si>
    <t>Bài: Nhận biết vị trí không gian, trên dưới (so với bản thân trẻ)</t>
  </si>
  <si>
    <t>Bài: Nhận biết vị trí không gian,  trước - sau (so với bản thân trẻ)</t>
  </si>
  <si>
    <t>Nghe và hiểu nội dung các bài thơ, ca dao, đồng dao hò vè, câu đố, bài hát và truyện ngắn đơn giản. trả lời các câu hỏi về tên truyên, tên và hành động của các nhân vật. trong truyện.</t>
  </si>
  <si>
    <t>Đọc các đoạn thơ, bài thơ, ca dao ngắn chủ đề bé lên mẫu giáo</t>
  </si>
  <si>
    <t>Sử dụng lời nói để giao tiếp theo nhu cầu</t>
  </si>
  <si>
    <t>Sử dụng được các từ thể hiện sự lễ phép khi nói chuyện với người lớn. Nói to, đủ nghe, phát âm rõ tiếng.</t>
  </si>
  <si>
    <t>Nói  lễ phép, to rõ ràng, đủ nghe</t>
  </si>
  <si>
    <t>Biết sử dụng các từ chỉ đồ vật, đặc điểm, hành động quen thuộc trong giao tiếp</t>
  </si>
  <si>
    <t>Sử dụng các từ chỉ đồ vật,  đặc điểm, hành động quen thuộc trong giao tiếp</t>
  </si>
  <si>
    <t>Biết sử dụng các từ chỉ con vật, đặc điểm, hành động quen thuộc trong giao tiếp</t>
  </si>
  <si>
    <t>Sử dụng các từ chỉ con vật, đặc điểm, hành động quen thuộc trong giao tiếp</t>
  </si>
  <si>
    <t>Biết trả lời và đặt được câu hỏi: "Cái gì?"; "Làm gì?"; "Ở đâu?"; "…thế nào?"; "Để làm gì?"; "Tại sao?"</t>
  </si>
  <si>
    <t>Trả lời và đặt câu hỏi: "Cái gì?"; "Làm gì?"; "Ở đâu?"; "…thế nào?"; "Để làm gì?"; "Tại sao?"</t>
  </si>
  <si>
    <t>Biết thể hiện nhu cầu, mong muốn và hiểu biết bằng 1-2 câu đơn giản và câu dài</t>
  </si>
  <si>
    <t>Thể hiện nhu cầu, mong muốn và hiểu biết bằng 1-2 câu đơn giản và câu dài</t>
  </si>
  <si>
    <t>Chỉ và gọi tên được các nhân vật, sự vật, hiện tượng gần gũi qua tranh/ảnh</t>
  </si>
  <si>
    <t>Xem tranh ảnh và gọi tên các nhân vật</t>
  </si>
  <si>
    <t>Nhận biết một số kí hiệu đơn giản của lớp: 
+ Kí hiệu bạn trai, bạn gái.
+ Kí hiệu nơi vứt rác</t>
  </si>
  <si>
    <t>1. Phát triển tình cảm</t>
  </si>
  <si>
    <t>* Ý thức về bản thân</t>
  </si>
  <si>
    <t>Nói được một vài thông tin về bản thân (tên, tuổi)</t>
  </si>
  <si>
    <t xml:space="preserve">Nhận biết được tên gọi, một số đặc điểm bên ngoài của bản thân. </t>
  </si>
  <si>
    <t>Biết thể hiện điều mình thích, không thích bằng lời nói và hành động</t>
  </si>
  <si>
    <t>Nhận biết được một số đồ dùng, đồ chơi yêu thích của mình</t>
  </si>
  <si>
    <t>Thực hiện được yêu cầu đơn giản của giáo viên, người lớn</t>
  </si>
  <si>
    <t>Thực hiện  yêu cầu đơn giản của giáo viên, người lớn</t>
  </si>
  <si>
    <t>Nhận biết và biểu lộ được trạng thái cảm xúc vui, buồn, sợ hãi, tức giận qua nét mặt, cử chỉ</t>
  </si>
  <si>
    <t>Cách nhận biết và biểu lộ được trạng thái cảm xúc vui, buồn, sợ hãi, tức giận qua nét mặt, cử chỉ</t>
  </si>
  <si>
    <t>2. Phát triển kỹ năng xã hội</t>
  </si>
  <si>
    <t>* Mối quan hệ tích cực với con người và sự vật gần gũi</t>
  </si>
  <si>
    <t>Biểu lộ sự thích giao tiếp với người khác bằng cử chỉ, lời nói</t>
  </si>
  <si>
    <t>Giao tiếp với những người xung quanh, Chơi thân thiện với bạn</t>
  </si>
  <si>
    <t>Biểu lộ sự thân thiện với một số con vật quen thuộc / gần gũi: bắt chước tiếng kêu, gọi</t>
  </si>
  <si>
    <t>Quan tâm đến con vật</t>
  </si>
  <si>
    <t>Biểu lộ sự thân thiện với môi trường cây xanh: Không bẻ cành, ngắt hoa. Tập làm một số việc chăm sóc cây</t>
  </si>
  <si>
    <t>Quan tâm đến cây xanh</t>
  </si>
  <si>
    <t>* Hành vi văn hóa và thực hiện các quy định đơn giản trong giao tiếp, sinh hoạt</t>
  </si>
  <si>
    <t>Biết chào tạm biệt khi được nhắc nhở</t>
  </si>
  <si>
    <t>Tập thực hiện một số hành vi giao tiếp văn hóa: chào, tạm biệt, cảm ơn. Nói từ "ạ", "dạ"</t>
  </si>
  <si>
    <t>Bắt chước được một vài hành vi xã hội đơn giản qua trò chơi giả bộ (bế búp bê, cho búp bê ăn, nghe điện thoại…)</t>
  </si>
  <si>
    <t>Chơi với đồ dùng đồ chơi</t>
  </si>
  <si>
    <t>Làm theo được một số yêu cầu đơn giản của người lớn</t>
  </si>
  <si>
    <t>Làm theo hướng dẫn đơn giản của người lớn</t>
  </si>
  <si>
    <t>Biết chơi thân thiện cạnh trẻ khác</t>
  </si>
  <si>
    <t>Chơi thân thiện với bạn: Chơi cạnh bạn, không tranh giành đồ chơi với bạn</t>
  </si>
  <si>
    <t>Thực hiện được một số quy định đơn giản trong sinh hoạt ở nhóm, lớp: xếp hàng chờ đến lượt, để đồ chơi vào nơi quy định</t>
  </si>
  <si>
    <t>Thực hiện một số quy định đơn giản trong sinh hoạt ở nhóm, lớp</t>
  </si>
  <si>
    <t>3. Phát triển cảm xúc thẩm mỹ</t>
  </si>
  <si>
    <t>* Nghe hát, hát và vận động đơn giản theo nhạc</t>
  </si>
  <si>
    <t>Nghe và hiểu được lời nói với sắc thái tình cảm khác nhau</t>
  </si>
  <si>
    <t>Nghe lời nói với sắc thái tình cảm khác nhau</t>
  </si>
  <si>
    <t>Nghe và hiểu được các từ chỉ tên gọi đồ vật, sự vật, hành động quen thuộc</t>
  </si>
  <si>
    <t>Nghe các từ chỉ tên gọi đồ vật, sự vật, hành động quen thuộc</t>
  </si>
  <si>
    <t>Nghe và thực hiện được các nhiệm vụ gồm 2 - 3 hành động: "Cháu cất đồ chơi lên giá và đi rửa tay!"</t>
  </si>
  <si>
    <t>Nghe và thực hiện các nhiệm vụ gồm 2 - 3 hành động bằng lời nói</t>
  </si>
  <si>
    <t>Nghe các bài hát, bài thơ, đồng dao, ca dao, truyện kể đơn giản về chủ đề "Bé vui đón tết"</t>
  </si>
  <si>
    <t>Nghe các bài hát, bài thơ, đồng dao, ca dao, truyện kể đơn giản về chủ đề 
" PTGT"</t>
  </si>
  <si>
    <t>Nghe các bài hát, bài thơ, đồng dao, ca dao, truyện kể đơn giản về chủ đề "Bé ngoan"</t>
  </si>
  <si>
    <t>Nghe các bài hát, bài thơ, đồng dao, ca dao, truyện kể đơn giản về chủ đề " Đồ dùng, đồ chơi "</t>
  </si>
  <si>
    <t>Nghe các bài hát, bài thơ, đồng dao, ca dao, truyện kể đơn giản về chủ đề "Gia đình bé yêu"</t>
  </si>
  <si>
    <t>Nghe các bài hát, bài thơ, đồng dao, ca dao, truyện kể đơn giản về chủ đề "Những con vật đáng yêu</t>
  </si>
  <si>
    <t>Nghe các bài hát, bài thơ, đồng dao, ca dao, truyện kể đơn giản về chủ đề "Hoa, quả, rau"</t>
  </si>
  <si>
    <t>Nghe các bài hát, bài thơ, đồng dao, ca dao, truyện kể đơn giản về chủ đề " Mùa hè đến rồi"</t>
  </si>
  <si>
    <t>Nghe và cảm nhận lời nói với sắc thái tình cảm khác nhau chủ đề "Gia đình"</t>
  </si>
  <si>
    <t>Trò truyện: Về các thành viên trong gia đình bé</t>
  </si>
  <si>
    <t>Nghe và cảm nhận lời nói với sắc thái tình cảm khác nhau chủ đề "Động vật"</t>
  </si>
  <si>
    <t>Trò truyện: Về các con vật nuôi trong gia đình, sống trong rừng…</t>
  </si>
  <si>
    <t>Nghe các từ chỉ tên gọi đồ vật, sự vật, hành động quen thuộc về các đồ dùng đồ chơi của bé.</t>
  </si>
  <si>
    <t>Trò chơi: "Cái gì biến mất, cái gì xuất hiện"
Trò chơi: Nghe tiêng kêu, tìm đồ vật</t>
  </si>
  <si>
    <t>Rèn nề nếp thói quen tự phục vụ: lấy,cất đồ chơi đúng nơi quy định.</t>
  </si>
  <si>
    <t>Rèn nề nếp thói quen tự phục vụ:  Xếp dép, cất ba lô…theo kí hiệu.</t>
  </si>
  <si>
    <t>Nghe và thực hiện các nhiệm vụ gồm 2 - 3 hành động bằng lời nói rèn cho trẻ lấy cất đồ dùngđúng nơi quy định.</t>
  </si>
  <si>
    <t>Nghe và thực hiện các nhiệm vụ gồm 2 - 3 hành động bằng lời nói rèn cho trẻ lấy cất đồ chơi đúng nơi quy định.</t>
  </si>
  <si>
    <t>Nghe và trả lời được các câu hỏi: "Ai đây?"; "cái gì?, "làm gì?"; "ở đâu?", "như thế nào?"</t>
  </si>
  <si>
    <t>Nghe các câu hỏi: "Ai đây?"; "cái gì?, "làm gì?"; "ở đâu?", "như thế nào?"</t>
  </si>
  <si>
    <t>Nghe các câu hỏi: "Ai đây?"; "cái gì?, "làm gì?"; "ở đâu?", "như thế nào?" về chủ đề "Gia đình"</t>
  </si>
  <si>
    <t>Nghe các câu hỏi: "Ai đây?"; "cái gì?, "làm gì?"; "ở đâu?", "như thế nào?" về chủ đề "Bé vui đón tết"</t>
  </si>
  <si>
    <t>Nghe các câu hỏi: "Ai đây?"; "cái gì?, "làm gì?"; "ở đâu?", "như thế nào?" về chủ đề "PTGT"</t>
  </si>
  <si>
    <t>Quan sát tranh và trò truyện về các thành viên trong gia đình.</t>
  </si>
  <si>
    <t>Quan sát mô hình một số PTGT: Ô tô, tàu hỏa.</t>
  </si>
  <si>
    <t>Sử dụng các từ chỉ đồ vật,  đặc điểm, hành động quen thuộc trong giao tiếp trong chủ đề "Mùa hè đến rồi"</t>
  </si>
  <si>
    <t>Trò truyện về những đồ dùng đặc trưng của mùa hè: Quần áo, mũ, ô…</t>
  </si>
  <si>
    <t>Sử dụng các từ chỉ đồ vật,  đặc điểm, hành động quen thuộc trong giao tiếp trong chủ đề "Bé lên mẫu giáo"</t>
  </si>
  <si>
    <t>Tham quan: Lớp 3 tuổi</t>
  </si>
  <si>
    <t>Trả lời và đặt câu hỏi: "Cái gì?"; "Làm gì?"; "Ở đâu?"; "…thế nào?"; "Để làm gì?"; "Tại sao?". Chủ đề "Con vật đáng yêu"</t>
  </si>
  <si>
    <t>Trả lời và đặt câu hỏi: "Cái gì?"; "Làm gì?"; "Ở đâu?"; "…thế nào?"; "Để làm gì?"; "Tại sao?". Chủ đề "Gia đình"</t>
  </si>
  <si>
    <t>Trả lời và đặt câu hỏi: "Cái gì?"; "Làm gì?"; "Ở đâu?"; "…thế nào?"; "Để làm gì?"; "Tại sao?". Chủ đề "Bé vui đón tết"</t>
  </si>
  <si>
    <t>Trả lời và đặt câu hỏi: "Cái gì?"; "Làm gì?"; "Ở đâu?"; "…thế nào?"; "Để làm gì?"; "Tại sao?". Chủ đề "Bé lên mẫu giáo"</t>
  </si>
  <si>
    <t>Trò chuyện về các con vật quen thuộc: Con gì? Ăn gì? Ở đâu?</t>
  </si>
  <si>
    <t>Quan sát tranh và trò truyện về các hoạt động trong ngày tết.</t>
  </si>
  <si>
    <t>Quan sát và trò truyện về một số hoạt động của các anh chị lớp 3 tuổi</t>
  </si>
  <si>
    <t xml:space="preserve">Thể hiện nhu cầu, mong muốn và hiểu biết bằng 1-2 câu đơn giản và câu dài. </t>
  </si>
  <si>
    <t>Trò chơi: Chọn đồ dùng, trang phục theo mùa.</t>
  </si>
  <si>
    <t>Đọc được bài thơ, ca dao, đồng dao với sự giúp đỡ của cô giáo</t>
  </si>
  <si>
    <t>Đọc các đoạn thơ, bài thơ ngắn có câu 3 - 4 tiếng về chủ đề:"Gia đình"</t>
  </si>
  <si>
    <t>Đọc các đoạn thơ, bài thơ ngắn có câu 3 - 4 tiếng về chủ đề:"Bé vui đón tết"</t>
  </si>
  <si>
    <t>Đọc các đoạn thơ, bài thơ ngắn có câu 3 - 4 tiếng về chủ đề: " PTGT"</t>
  </si>
  <si>
    <t>Đọc các đoạn thơ, bài thơ ngắn có câu 3 - 4 tiếng về chủ đề:" Mùa hè"</t>
  </si>
  <si>
    <t>Đọc các đoạn thơ, bài thơ ngắn có câu 3 - 4 tiếng về chủ đề: " Bé ngoan "</t>
  </si>
  <si>
    <t>Đọc các đoạn thơ, bài thơ ngắn có câu 3 - 4 tiếng.</t>
  </si>
  <si>
    <t>Đọc các đoạn thơ, bài thơ ngắn có câu 3 - 4 tiếng về chủ đề:"Đồ dùng, đồ chơi"</t>
  </si>
  <si>
    <t>Đọc các đoạn thơ, bài thơ ngắn có câu 3 - 4 tiếng về chủ đề: " Động vật"</t>
  </si>
  <si>
    <t xml:space="preserve">Đọc các đoạn thơ, bài thơ ngắn có câu 3 - 4 tiếng về chủ đề: "Hoa, quả, rau" </t>
  </si>
  <si>
    <t>Thơ: quả chuối nhỏ.
Thơ: hoa nở.
Thơ: cây bắp cải.</t>
  </si>
  <si>
    <t>Kể lại đoạn truyện được nghe nhiều lần, có gợi ý về chủ đề "Mùa hè".</t>
  </si>
  <si>
    <t>Biết sử dụng lời nói với các mục đích khác nhau:
+ Chào hỏi, trò chuyện
+ Bày tỏ nhu cầu của bản thân
+ Hỏi về các vấn đề quan tâm như: "Con gì đây?"; "Cái gì đây?",…</t>
  </si>
  <si>
    <t>Trò chuyện và dạy trẻ cách chào hỏi trong gia đình. Đọc thơ cho trẻ nghe "Cháu chào ông ạ"</t>
  </si>
  <si>
    <t>Quan sát đồ dùng của các anh các chị mẫu giáo: Đặt câu hỏi và trả lời "Cái gì đây?; Để làm gì?; Con thích gì?...."</t>
  </si>
  <si>
    <t xml:space="preserve">Quan sát tranh, trò truyện, dạy trẻ: Chào cô, bố mẹ khi đến lớp và khi ra về. Nói đủ nghe, rõ tiếng. </t>
  </si>
  <si>
    <t>Nói  lễ phép, to rõ ràng, đủ nghe khi gặp hoàn cảnh thích hợp. Nói đủ nghe, không nói lí nhí</t>
  </si>
  <si>
    <t>Lắng nghe khi người lớn đọc sách về chủ đề "Động vật"</t>
  </si>
  <si>
    <t>Lắng nghe khi người lớn đọc sách về chủ đề "Hoa, quả, rau"</t>
  </si>
  <si>
    <t>Lắng nghe khi người lớn đọc sách về chủ đề " Mùa hè"</t>
  </si>
  <si>
    <t>Xem tranh và gọi tên các nhân vật, sự vật, hành động gần gũi trong tranh chủ đề "Động vật"</t>
  </si>
  <si>
    <t>Quan sát tranh, trò truyện, trả lời theo nội dung tranh với các nhân vật  gần gũi</t>
  </si>
  <si>
    <t>Xem tranh và gọi tên các nhân vật, sự vật, hành động gần gũi trong tranh chủ đề "Hoa, quả, raut"</t>
  </si>
  <si>
    <t>Trả lời theo nội dung tranh, truyện với các nhân vật sự vật gần gũi: Cây xanh, hoa, quả…</t>
  </si>
  <si>
    <t>Nhận biết một số kí hiệu đơn giản của lớp: 
+ Kí hiệu bạn trai, bạn gái. Đi vệ sinh đúng nơi quy định.
+ Kí hiệu nơi vứt rác</t>
  </si>
  <si>
    <t>Trò truyện, quan sát, nhận biết kí hiệu: Bạn trai, bạn gái khi đi vệ sinh; Kí hiệu ca, cốc, khăn mặt. Kí hiệu nơi vứt rác. Ki hiệu đồ dùng, bảng chơi …</t>
  </si>
  <si>
    <t>Trò chơi: "Hãy làm theo tôi nói"</t>
  </si>
  <si>
    <t>Nhận biết một số đồ dùng đồ chơi yêu thích của mình trong chủ đề "Mùa hè"</t>
  </si>
  <si>
    <t>Trò chơi: Đồ dùng bé thích!
Đồ dùng bé không thích!</t>
  </si>
  <si>
    <t>Biết thưc hiện yêu cầu đơn giản của giáo viên và người lớn.</t>
  </si>
  <si>
    <t>Cách nhận biết và biểu lộ được trạng thái cảm xúc vui, buồn, sợ hãi, tức giận qua nét mặt, cử chỉ của người thân trong gia đình, cô giáo và các bạn.</t>
  </si>
  <si>
    <t>Trò chơi: Xem mặt nạ đoán cảm xúc (Vui, buồn, sợ, tức giận) 
Trò truyện về trạng thái cảm xúc của mỗi người.</t>
  </si>
  <si>
    <t>* Nhận biết và thể hiện một số trạng thái cảm xúc</t>
  </si>
  <si>
    <t>Quan tâm đến con vật, yêu quý , chăm sóc và bảo vệ vật nuối. Bắt trước một số tiếng kêu các con vật.</t>
  </si>
  <si>
    <t>Trò chơi "Bắt trước tiếng kêu của con vật"; Xếp chuồng, đường đi, làm thức ăn cho các con vật.</t>
  </si>
  <si>
    <t>Quan tâm, bảo vệ, chăm sóc các loại hoa, quả, rau, cây xanh xung quanh bé.</t>
  </si>
  <si>
    <t>Trò chơi "Gieo hạt nảy mầm";
"Bé trồng, tưới cây"</t>
  </si>
  <si>
    <t>Thực hiện một số hành vi văn hoá và  giao tiếp: Chào tạm biệt cảm ơn, nói từ. Dạ, vâng, vâng ạ.</t>
  </si>
  <si>
    <t>Dạy trẻ biết chào hỏi khi đến lớp và ra về. Nói các từ: ạ, dạ, vâng ạ.</t>
  </si>
  <si>
    <t>Rèn nề  nếp thói quen tốt cho trẻ: Cất đồ chơi đúng nới quy định; Xếp hàng chờ đến lượt.</t>
  </si>
  <si>
    <t>Chơi thân thiện cạnh nhau, không tranh giành đồ chơi của nhau. Chơi cạnh bạn, không cấu bạn.</t>
  </si>
  <si>
    <t xml:space="preserve">Hướng dẫn trẻ cất đồ dùng, đồ chơi, đi vệ sinh...  đúng nơi quy định. </t>
  </si>
  <si>
    <t xml:space="preserve">Cho trẻ quan sát, và hướng dẫn, thực hiện yêu cầu của cô cất đồ dùng, đồ chơi, đi vệ sinh...  đúng nơi quy định. </t>
  </si>
  <si>
    <t>Nghe hát, nghe nhạc, nghe âm thanh của các loại dụng cụ
Hát theo và tập vận động đơn giản theo nhạc về chủ đề " Gia đình"</t>
  </si>
  <si>
    <t>Nghe hát, nghe nhạc, nghe âm thanh của các loại dụng cụ
Hát theo và tập vận động đơn giản theo nhạc về chủ đề " Bé vui đón tết"</t>
  </si>
  <si>
    <t>Nghe hát, nghe nhạc, nghe âm thanh của các loại dụng cụ
Hát theo và tập vận động đơn giản theo nhạc về chủ đề " Động vật"</t>
  </si>
  <si>
    <t>Nghe hát, nghe nhạc, nghe âm thanh của các loại dụng cụ
Hát theo và tập vận động đơn giản theo nhạc về chủ đề " PTGT"</t>
  </si>
  <si>
    <t>Thích nghe hát và vận động theo nhạc (giậm chân, lắc lư, vỗ tay, nghiêng người,…)</t>
  </si>
  <si>
    <t>Nghe hát, nghe nhạc, nghe âm thanh của các loại dụng cụ
Hát theo và tập vận động đơn giản theo nhạc.</t>
  </si>
  <si>
    <t>Nghe hát, nghe nhạc, nghe âm thanh của các loại dụng cụ
Hát theo và tập vận động đơn giản theo nhạc về chủ đề " Đồ dùng đồ chơi"</t>
  </si>
  <si>
    <t>Nghe hát, nghe nhạc, nghe âm thanh của các loại dụng cụ
Hát theo và tập vận động đơn giản theo nhạc về chủ đề " Hoa, quả, rau"</t>
  </si>
  <si>
    <t xml:space="preserve">Nghe hát "Cháu yêu bà"
</t>
  </si>
  <si>
    <t>Nghe hát "Mùa xuân của bé"
Nghe hát "Kéo cưa lừa xẻ"</t>
  </si>
  <si>
    <t>Hát theo và tập vận động đơn giản theo nhạc về chủ đề</t>
  </si>
  <si>
    <t>Hát theo và tập vận động đơn giản theo nhạc về chủ đề " Gia đình"</t>
  </si>
  <si>
    <t>Hát theo và tập vận động đơn giản theo nhạc về chủ đề " Động vật"</t>
  </si>
  <si>
    <t>Hát theo và tập vận động đơn giản theo nhạc về chủ đề " PTGT"</t>
  </si>
  <si>
    <t>Hát theo và tập vận động đơn giản theo nhạc về chủ đề " Mùa hè"</t>
  </si>
  <si>
    <t>Hát theo và tập vận động đơn giản theo nhạc về chủ đề "Bé lên mẫu giáo"</t>
  </si>
  <si>
    <t>Hát theo và tập vận động đơn giản theo nhạc về chủ đề "Bé ngoan đến lới"</t>
  </si>
  <si>
    <t>Hát theo và tập vận động đơn giản theo nhạc về chủ đề " Đồ dùng đồ chơi"</t>
  </si>
  <si>
    <t>Dạy KNCH "Quả bóng"
Dạy KNCH "Đôi dép xinh"</t>
  </si>
  <si>
    <t>Dạy KNCH "Chim mẹ, chim con"
Dạy KNVĐ "Chim mẹ, chim con"
Dạy KNCH "Cô và mẹ"</t>
  </si>
  <si>
    <t>Hát theo và tập vận động đơn giản theo nhạc về chủ đề " Hoa, quả, rau"</t>
  </si>
  <si>
    <t>Thích cầm bút, vẽ nét nguệch ngoạc</t>
  </si>
  <si>
    <t>Tập cầm bút vẽ</t>
  </si>
  <si>
    <t>Thích thú khi xem tranh</t>
  </si>
  <si>
    <t>Xem tranh</t>
  </si>
  <si>
    <t>Thích cầm bút di màu, vẽ nguệch ngoặc</t>
  </si>
  <si>
    <t>Thich cầm bút vẽ các nét khác nhau</t>
  </si>
  <si>
    <t>Vẽ nét thẳng, nét xiên về chủ đề " Giao thông"</t>
  </si>
  <si>
    <t>Có khả năng xé vụn giấy, vo, vò, dán trang trí hình</t>
  </si>
  <si>
    <t>Xé vụn, vo, vò, dán trang trí hình về chủ đề " Bé lên MG"</t>
  </si>
  <si>
    <t>Thích chơi với đất nặn tạo ra sản phẩm đơn giản theo sự hướng dẫn của cô</t>
  </si>
  <si>
    <t>Trẻ cầm bút vẽ theo ý thích dưới sự gợi ý của cô</t>
  </si>
  <si>
    <t>Xem tranh và trò truyện về nội dung bức tranh chủ đề: "Tết và mùa xuân"</t>
  </si>
  <si>
    <t>Xem tranh: Tết, Hoa ngày tết…</t>
  </si>
  <si>
    <t>Di màu, vẽ nguệch ngoạc</t>
  </si>
  <si>
    <t>Di màu, vẽ nguệch ngoạc về " Bé ngoan"</t>
  </si>
  <si>
    <t xml:space="preserve">Vẽ nét thẳng, nét xiên </t>
  </si>
  <si>
    <t xml:space="preserve">Xé vụn, vo, vò, dán trang trí hình </t>
  </si>
  <si>
    <t xml:space="preserve">Xé vụn, vo, vò, dán trang trí hình về chủ đề </t>
  </si>
  <si>
    <t>Di màu, vẽ nguệch ngoạc về " Đồ dùng của bé"</t>
  </si>
  <si>
    <t>Di màu, tô,  vẽ nguệch ngoạc về chủ đề " Gia đình"</t>
  </si>
  <si>
    <t>Di màu, tô vẽ nguệch ngoạc về chủ đề " Con vật"</t>
  </si>
  <si>
    <t>Di màu, vẽ, tô nguệch ngoạc về chủ đề " Bé vui đón tết"</t>
  </si>
  <si>
    <t>Di màu, tô, vẽ nguệch ngoạc về chủ đề "Hoa, quả, rau"</t>
  </si>
  <si>
    <t>Vẽ nét thẳng, nét xiên về chủ đề: " Mùa hè"</t>
  </si>
  <si>
    <t>Bài: Vẽ ông mặt trời</t>
  </si>
  <si>
    <t>Bài: Trang trí thuyền buồm bằng nét thẳng, nét xiên</t>
  </si>
  <si>
    <t>Bài: Xé dán: Mây; tia nắng</t>
  </si>
  <si>
    <t>Thích xé , xếp, dán trang trí hình đơn giản.</t>
  </si>
  <si>
    <t xml:space="preserve"> Xé dán, xếp hình trang trí hình đơn giản về chủ đè</t>
  </si>
  <si>
    <t xml:space="preserve">Nặn sản phẩm đơn giản về chủ đề </t>
  </si>
  <si>
    <t>Nặn sản phẩm đơn giản về chủ đề " Hoa, quả, rau"</t>
  </si>
  <si>
    <t>Bài: Nặn quả</t>
  </si>
  <si>
    <t>Bài: Xếp bàn nghế lớp bé</t>
  </si>
  <si>
    <t>Xếp hình để tạo thành sản phẩm đơn giản chủ đề "Bé ngoan"</t>
  </si>
  <si>
    <t>Xếp, dán , trang trí hình chủ đề "Đồ dùng đồ chơi"</t>
  </si>
  <si>
    <t>Bài: Trang trí váy áo</t>
  </si>
  <si>
    <t>Xếp, dán , trang trí hình chủ đề "Gia đình"</t>
  </si>
  <si>
    <t>Xé dán, xếp hình để tạo thành sản phẩm đơn giản chủ đề "Động vật"</t>
  </si>
  <si>
    <t>Bài: Xếp đường đi cho gà
Bài: Xếp ao cá
Bài: Xé dán thức ăn cho mèo</t>
  </si>
  <si>
    <t xml:space="preserve">Xé vụn, vo, vò, dán trang trí hình chủ đề: " Hoa, quả, rau" </t>
  </si>
  <si>
    <t>Dán, sắp xếp để tạo thành sản phẩm đơn giản chủ đề "Tết"</t>
  </si>
  <si>
    <t>Dán, sắp xếp để tạo thành sản phẩm đơn giản chủ đề "Hoa quả rau"</t>
  </si>
  <si>
    <t>Bài: Xếp dán hàng rào cho vườn hoa
Bài: Dán trang trí vườn rau</t>
  </si>
  <si>
    <t>Dán, sắp xếp, xếp hình để tạo thành sản phẩm đơn giản chủ đề PTGT"</t>
  </si>
  <si>
    <t>Bài: Xếp tàu hỏa
Bài: Dán tô tô</t>
  </si>
  <si>
    <t>Dán, sắp xếp, xếp hình để tạo thành sản phẩm đơn giản chủ đề"Mùa hè đến rồi"</t>
  </si>
  <si>
    <t>Bài "Dán và trang trí mũ"</t>
  </si>
  <si>
    <t>Tập sử dụng một số đồ dùng đồ chơi , chơi một số trò chơi ( Bế em, quấy bột, cho em ăn, Khuấy bột cho em ăn, nghe điện thoại... ) chủ đề Gia đình</t>
  </si>
  <si>
    <t>Tổ chức các trò chơi phân vai, phản ánh sinh hoạt. 
Bài: Búp bê yêu thương</t>
  </si>
  <si>
    <t>Biết bò thẳng hướng trong đường hẹp
(3m x 35 - 40)</t>
  </si>
  <si>
    <t>Bò thẳng hướng trong đường hẹp 
(3m x 35 - 40)</t>
  </si>
  <si>
    <t>Biết phối hợp tay, chân, cơ thể trong khi bò để giữ được vật đặt trên lưng</t>
  </si>
  <si>
    <t>Bò thẳng hướng có mang vật trên lưng (3m)</t>
  </si>
  <si>
    <t xml:space="preserve">Biết bò chui qua cổng (cao 50cm, rộng 40cm) </t>
  </si>
  <si>
    <t xml:space="preserve">Bò chui qua cổng (cao 50cm, rộng 40cm) </t>
  </si>
  <si>
    <t>Biết bò đến vật cản và trườn qua vật cản (cao 10-15cm, rộng khoảng 20-25cm) bò tiếp khoảng 2m, đứng dậy đi về chỗ hoặc lấy đồ chơi</t>
  </si>
  <si>
    <t>Bò trườn qua vật cản (cao 10-15cm, rộng khoảng 20-25cm) bò tiếp khoảng 2m, đứng dậy đi về chỗ hoặc lấy đồ chơi.</t>
  </si>
  <si>
    <t>Bài: " Bò thẳng hướng có mang vật trên lưng"</t>
  </si>
  <si>
    <t xml:space="preserve">Bò thẳng hướng trong đường hẹp (3m x 35 - 40) </t>
  </si>
  <si>
    <t>Trò chơi: Những bạn nhỏ khéo léo</t>
  </si>
  <si>
    <t>Bài : Gấu bò chui qua cổng</t>
  </si>
  <si>
    <t>Bò trườn qua vật cản (cao 10-15cm, rộng khoảng 20-25cm) bò tiếp khoảng 2m, đứng dậy đi về chỗ hoặc lấy đồ chơi. Phối hợp tay, chân và cơ thể khi bò  qua vật cản.</t>
  </si>
  <si>
    <t>Giữ được thăng bằng trong vận động đi/chạy có thay đổi tốc độ nhanh/chậm theo hiệu lệnh của cô</t>
  </si>
  <si>
    <t>Đi/chạy theo hướng thẳng có thay đổi tốc độ nhanh/chậm theo hiệu lệnh của cô</t>
  </si>
  <si>
    <t>Giữ được thăng bằng khi đi trong đường hẹp (dài 3m, rộng 25cm) có bê vật trên tay</t>
  </si>
  <si>
    <t>Đi trong đường hẹp (dài 3m, rộng 25cm) có bê vật trên tay</t>
  </si>
  <si>
    <t>Biết chạy thẳng hướng tới đích (khoảng 5-7 m)</t>
  </si>
  <si>
    <t>Chạy theo hướng thẳng (khoảng 5-7m)</t>
  </si>
  <si>
    <t>Bài : Đi theo hiệu lệnh của cô.</t>
  </si>
  <si>
    <t>Bài 1: Đi trong đường hẹp 
Bài 2: Đi trong đường hẹp (dài 3m, rộng 25cm) có bê vật trên tay</t>
  </si>
  <si>
    <t>Bài: Chạy theo hướng thẳng</t>
  </si>
  <si>
    <t>Chạy thay đổi tốc độ nhanh chậm theo tín cô.</t>
  </si>
  <si>
    <t>Bài : Đứng co một chân</t>
  </si>
  <si>
    <t>* Vận động: Bước, nhún, bật</t>
  </si>
  <si>
    <t>Biết bật nhảy tại chỗ</t>
  </si>
  <si>
    <t xml:space="preserve">Bật tại chỗ </t>
  </si>
  <si>
    <t>Giữ được thăng bằng cơ thể khi bật qua vạch kẻ và chân không giẫm vào vạch</t>
  </si>
  <si>
    <t xml:space="preserve">Bật qua vạch kẻ </t>
  </si>
  <si>
    <t>Giữ được thăng bằng cơ thể khi đứng co 1 chân khoảng …. giây</t>
  </si>
  <si>
    <t>Biết thể hiện sức mạnh của cơ bắp trong vận động đá bóng lăn xa lên trước tối thiểu 1,5m</t>
  </si>
  <si>
    <t>Đá bóng lăn xa lên trước tối thiểu 1,5m</t>
  </si>
  <si>
    <t>Biết giữ thăng bằng cơ thể đứng co 1 chân (tối thiểu cách đất khoảng 10-12cm), giữ khoảng 2-3s sau đó đổi chân</t>
  </si>
  <si>
    <t>Đứng co 1 chân (tối thiểu cách đất khoảng 10-12cm, giữ khoảng 2-3s sau đó đổi chân)</t>
  </si>
  <si>
    <t xml:space="preserve">Biết thực hiện phối hợp vận động tay - mắt: tung - bắt bóng với cô ở khoảng cách 1m </t>
  </si>
  <si>
    <t>Tung - bắt bóng với cô ở khoảng cách 1m</t>
  </si>
  <si>
    <t xml:space="preserve">Biết thực hiện phối hợp vận động tay - mắt: Ném bóng vào đích xa ở phía trước với khoảng cách 1 - 1,2m </t>
  </si>
  <si>
    <t xml:space="preserve">Ném bóng vào đích xa ở phía trước với khoảng cách 1 - 1,2m </t>
  </si>
  <si>
    <t>Trò chơi: Đá bóng vào gôn</t>
  </si>
  <si>
    <t>Bài : Tung, bắt bóng cùng cô</t>
  </si>
  <si>
    <t>Ném bóng về phía trước ( tối thiểu 1-1,2 m)</t>
  </si>
  <si>
    <t>Bài: Ném xa về phía trước 1-1,2m</t>
  </si>
  <si>
    <t>Bài: Ném bóng vào đích</t>
  </si>
  <si>
    <t>Thực hiện được các vận động xoa tay, chạm các đầu ngón tay với nhau, rót, nhào, khuấy, đảo, vò xé giấy</t>
  </si>
  <si>
    <t>Thực hiện vận động xoa tay, chạm các đầu ngón tay với nhau, rót, nhào, khuấy, đảo, vò xé giấy.</t>
  </si>
  <si>
    <t>Biết đóng cọc bàn gỗ</t>
  </si>
  <si>
    <t>Thực hiện vận động đóng cọc bàn gỗ</t>
  </si>
  <si>
    <t>Biết dùng các ngón tay để nhón nhặt đồ vật</t>
  </si>
  <si>
    <t>Nhón nhặt đồ vật</t>
  </si>
  <si>
    <t>Có khả năng vận động cổ tay, bàn tay, ngón tay - thực hiện "múa khéo"</t>
  </si>
  <si>
    <t>Tập múa dẻo</t>
  </si>
  <si>
    <t>Phối hợp được cử động bàn tay, ngón tay và phối hợp tay - mắt trong các hoạt động: nhào đất nặn; vẽ tổ chim.</t>
  </si>
  <si>
    <t>Thực hiện vận động nhào đất nặn; vẽ tổ chim</t>
  </si>
  <si>
    <t>Phối hợp được cử động bàn tay, ngón tay và phối hợp tay - mắt trong các hoạt động: xâu vòng tay, chuỗi đeo cổ</t>
  </si>
  <si>
    <t xml:space="preserve"> Thực hiện vận động xâu vòng tay, chuỗi đeo cổ</t>
  </si>
  <si>
    <t>Phối hợp được cử động bàn tay, ngón tay và phối hợp tay - mắt trong các hoạt động:  cài, cởi cúc, buộc dây</t>
  </si>
  <si>
    <t>Tập cài, cởi cúc, buộc dây</t>
  </si>
  <si>
    <t>Biết chắp ghép các hình vào đúng vị trí cho trước, theo mẫu</t>
  </si>
  <si>
    <t>Chồng, xếp được 6 - 8 khối không đổ</t>
  </si>
  <si>
    <t>Chồng, xếp 6 - 8 khối</t>
  </si>
  <si>
    <t>Bước đầu được làm quen với bút, tập cầm bút tô, vẽ nguệch ngoạc theo ý thích</t>
  </si>
  <si>
    <t>Tập cầm bút tô, vẽ</t>
  </si>
  <si>
    <t>Biết lật mở từng trang sách</t>
  </si>
  <si>
    <t>Lật mở trang sách</t>
  </si>
  <si>
    <t>Thực hiện vận động xoa tay, chạm các đầu ngón tay với nhau, rót, nhào, khuấy, đảo.</t>
  </si>
  <si>
    <t>Trò chơi: Bé làm nghệ sĩ múa</t>
  </si>
  <si>
    <t xml:space="preserve"> Thực hiện vận động xâu vòng tay, chuỗi đeo cổ chủ đề "Gia đình"</t>
  </si>
  <si>
    <t xml:space="preserve"> Thực hiện vận động xâu vòng tay, chuỗi đeo cổ chủ đề "Bé Ngoan"</t>
  </si>
  <si>
    <t>Chắp ghép hình chủ đề "Bé vui đón tết"</t>
  </si>
  <si>
    <t>Trò chơi:  Chắp, ghép hình bánh chưng, hoa, lá.</t>
  </si>
  <si>
    <t>Vò, xé giấy</t>
  </si>
  <si>
    <t>Vò, xé giấy làm thành đồ chơi của bé</t>
  </si>
  <si>
    <t xml:space="preserve"> Phối hợp được cử động bàn tay , ngón tay và phối hợp tay - mắt trong hoạt động vò, xé giấy</t>
  </si>
  <si>
    <t>Thích nghi với chế độ ăn cơm, có thể ăn được các loại thức ăn khác nhau</t>
  </si>
  <si>
    <t>Làm quen với chế độ ăn cơm và các loại thức ăn khác nhau</t>
  </si>
  <si>
    <t>Ngủ đủ 1 giấc buổi trưa</t>
  </si>
  <si>
    <t>Làm quen/luyện chế độ ngủ 1 giấc (đúng giở, đủ giấc)</t>
  </si>
  <si>
    <t>Biết đi vệ sinh đúng nơi quy định</t>
  </si>
  <si>
    <t>Có một số thói quen tốt trong sinh hoạt: ăn chín, uống chín; rửa tay trước khi ăn, lau mặt, lau miệng, uống nước sau khi ăn.</t>
  </si>
  <si>
    <t>Luyện một số thói quen tốt trong sinh hoạt: ăn chín, uống chín; rửa tay trước khi ăn, lau mặt, lau miệng, uống nước sau khi ăn.</t>
  </si>
  <si>
    <t>Có một số thói quen tốt trong sinh hoạt: vứt rác đúng nơi quy định</t>
  </si>
  <si>
    <t>Luyện một số thói quen tốt trong sinh hoạt: vứt rác đúng nơi quy định</t>
  </si>
  <si>
    <t>Trò truyện, xem tranh về các món ăn trẻ thường ăn.
Giới thiệu thực đơn bữa ăn</t>
  </si>
  <si>
    <t>Dạy trẻ thói quen: Đi vệ sinh đúng nơi quy định.
- Giới thiệu kí hiệu: Nhà vệ sinh Nam, nữ.</t>
  </si>
  <si>
    <t>2. Thực hiện một số việc tự phục vụ, giữ gìn sức khỏe</t>
  </si>
  <si>
    <t>Trẻ biết bê ghế bằng hai tay, lấy xếp ghế đúng nơi qui định</t>
  </si>
  <si>
    <t>Bê ghế bằng hai tay, lấy xếp ghế đúng nơi qui định.</t>
  </si>
  <si>
    <t>Làm được một số việc với sự giúp đỡ của người lớn  mặc cởi quần áo, cùng cô chuẩn bị chỗ ngủ..</t>
  </si>
  <si>
    <t>Tập tự phục vụ: 
+ Mặc quần áo, cởi quần áo khi bị bẩn, bị ướt</t>
  </si>
  <si>
    <t>Làm được một số việc với sự giúp đỡ của người lớn  cùng cô chuẩn bị chỗ ngủ..</t>
  </si>
  <si>
    <t xml:space="preserve">Tập tự phục vụ: 
+ Chuẩn bị chỗ ngủ
</t>
  </si>
  <si>
    <t>Làm được một số việc với sự giúp đỡ của người lớn (lấy nước uống, đi vệ sinh,..)</t>
  </si>
  <si>
    <t>Tập tự phục vụ: 
+ Lấy uống nước
+ Cất lấy giày dép, tự đi dép đúng đôi</t>
  </si>
  <si>
    <t>Nhận đúng kí hiệu riêng của mình trên đồ dùng cá nhân: Khăn, ca, cốc, tủ đồ.</t>
  </si>
  <si>
    <t>Nhận dạng kí hiệu riêng của mình trên đồ dùng cá nhân: Khăn, ca, cốc, tủ đồ.</t>
  </si>
  <si>
    <t>Biết xúc miệng bằng nước muối sau khi ăn dưới sự hướng dẫn của cô</t>
  </si>
  <si>
    <t>Xúc miệng bằng nước muối sau khi ăn</t>
  </si>
  <si>
    <t>Biết nói với người lớn khi có nhu cầu ăn, ngủ, vệ sinh</t>
  </si>
  <si>
    <t>Tập nói với người lớn khi có nhu cầu ăn, ngủ, vệ sinh</t>
  </si>
  <si>
    <t>Bước đầu biết một số thao tác đơn giản trong rửa tay, lau mặt dưới sự hướng dẫn của cô</t>
  </si>
  <si>
    <t>Tập một số thao tác đơn giản trong rửa tay, lau mặt</t>
  </si>
  <si>
    <t>Biết chấp nhận: đội mũ khi ra nắng; đi giày dép; mặc quần áo ấm khi trời lạnh</t>
  </si>
  <si>
    <t>Tập thói quen tốt: đội mũ khi ra nắng; đi giày dép; mặc quần áo ấm khi trời lạnh</t>
  </si>
  <si>
    <t>Dạy trẻ: đội mũ khi ra nắng; đi giày dép; mặc quần áo ấm khi trời lạnh</t>
  </si>
  <si>
    <t>Rèn thói quen xúc miệng nước muối sau khi ăn</t>
  </si>
  <si>
    <t>Dạy trẻ nhận biết và lấy đúng kí hiệu khăn, ca, tủ đồ dùng…</t>
  </si>
  <si>
    <t>Dạy trẻ thói quen tự phục vụ: 
+ Lấy uống nước
+ Cất lấy giày dép, tự đi dép đúng đôi</t>
  </si>
  <si>
    <t>Dạy trẻ thói quen tự phục vụ: 
+ Mặc quần áo, cởi quần áo khi bị bẩn, bị ướt</t>
  </si>
  <si>
    <t>Dạy trẻ: Bê ghế bằng hai tay, lấy xếp ghế đúng nơi qui định.</t>
  </si>
  <si>
    <t>Trò truyện, quan sát và dạy bé không sờ vào ổ điện và những vật dụng nguy hiểm.</t>
  </si>
  <si>
    <t xml:space="preserve">Nhận biết một số hành động nguy hiểm và phòng tránh ( leo trèo lên bàn, ghế/ lan can, chơi nghịch các vật sắc nhọn…) </t>
  </si>
  <si>
    <t xml:space="preserve">Nhận biết một số vật dụng nguy hiểm, những nơi nguy hiểm không được phép sờ vào hoặc đến gần (sờ vào ổ điện, phích nước nóng, bàn là, bếp đang đun, xô nước, giếng,..) </t>
  </si>
  <si>
    <t>Biết tránh một số hành động nguy hiểm  leo trèo lên bàn, ghế/ lan can, chơi nghịch các vật sắc nhọn…) khi được nhắc nhở</t>
  </si>
  <si>
    <t>Biết tránh vật dụng, nơi nguy hiểm ((sờ vào ổ điện, phích nước nóng, bàn là, bếp đang đun, xô nước, giếng,..) khi được nhắc nhở</t>
  </si>
  <si>
    <t>Có khả năng tìm đồ vật vừa mới cất giấu qua nghe âm thanh</t>
  </si>
  <si>
    <t xml:space="preserve">Nghe âm thanh tìm nơi phát ra âm thanh, và tìm đồ vật vừa mới cất giấu, </t>
  </si>
  <si>
    <t>Có khả năng nghe và nhận biết âm thanh của một tiếng kêu của một số con vật quen thuộc</t>
  </si>
  <si>
    <t>Nghe và nhận biết âm thanh tiếng kêu của một số con vật quen thuộc</t>
  </si>
  <si>
    <t>Nhận biết được một số đặc điểm nổi bật của đồ vật, hoa, quả quen thuộc qua sờ nắn, nhìn, ngửi,..</t>
  </si>
  <si>
    <t>Đặc điểm nổi bật của đồ vật, hoa, quả quen thuộc</t>
  </si>
  <si>
    <t>Nhận biết được cứng - mềm, trơn (nhẵn) - xù xì</t>
  </si>
  <si>
    <t>Nhận biết cứng - mềm, trơn (nhẵn) - xù xì</t>
  </si>
  <si>
    <t>Có khả năng nhận biết vị đặc trưng của một số thức ăn, quả (ngọt - mặn - chua)</t>
  </si>
  <si>
    <t>Nhận biết các vị của một số thức ăn, quả (ngọt - mặn - chua)</t>
  </si>
  <si>
    <t>Trò truyện, xem tranh: Bé nhận biết, làm quen với một số loại rau, hoa, quả quen thuộc</t>
  </si>
  <si>
    <t>* Nhận biết một số bộ phận của cơ thể con người</t>
  </si>
  <si>
    <t>Biết chỉ vào hoặc nói tên một vài bộ phận cơ thể của người khi được hỏi</t>
  </si>
  <si>
    <t>Tên một số bộ phận của cơ thể: mắt, mũi, miệng, tai, tay, chân</t>
  </si>
  <si>
    <t>Nói được tên và chức năng chính của một số bộ phận cơ thể khi được hỏi</t>
  </si>
  <si>
    <t>Tên, chức năng của một số bộ phận của cơ thể: mắt, mũi, miệng, tai, tay, chân</t>
  </si>
  <si>
    <t>*Nhận biết một số đồ dùng, đồ chơi</t>
  </si>
  <si>
    <t>Nhận biết được tên, đặc điểm nổi bật, công dụng và cách sử dụng đồ dùng, đồ chơi quen thuộc.</t>
  </si>
  <si>
    <t>Tên, đặc điểm nổi bật, công dụng, cách sử dụng đồ dùng, đồ chơi quen thuộc</t>
  </si>
  <si>
    <t xml:space="preserve">Bài : Đồ dùng, đồ chơi quen thuộc của bé </t>
  </si>
  <si>
    <t>*Nhận biết một số phương tiện giao thông quen thuộc</t>
  </si>
  <si>
    <t xml:space="preserve">Bài1: Nhận biết ô tô
Bài 2: Nhận biết tàu hỏa
</t>
  </si>
  <si>
    <t>*Nhận biết một số con vật quen thuộc</t>
  </si>
  <si>
    <t>Nói được tên và một vài đặc điểm nổi bật của con vật quen thuộc theo 1 vài dấu hiệu đặc trưng về màu sắc hoặc hình dạng khi được yêu cầu</t>
  </si>
  <si>
    <t>Tên và một số đặc điểm nổi bật của con vật quen thuộc</t>
  </si>
  <si>
    <t xml:space="preserve">*Nhận biết một số loại hoa, quả quen thuộc
</t>
  </si>
  <si>
    <t>Nói được tên và một vài đặc điểm nổi bật của một số loại hoa, quả, rau quen thuộc theo 1 vài dấu hiệu đặc trưng về màu sắc hoặc hình dạng khi được yêu cầu</t>
  </si>
  <si>
    <t>Tên và một số đặc điểm nổi bật của một số loại hoa, quả  quen thuộc</t>
  </si>
  <si>
    <t>*Nhận biết một số màu cơ bản, kích thước, hình dạng, số lượng</t>
  </si>
  <si>
    <t>Chỉ hoặc lấy đúng đồ chơi có kích thước to / nhỏ theo yêu cầu</t>
  </si>
  <si>
    <t>Kích thước to - nhỏ</t>
  </si>
  <si>
    <t>Chỉ/nói tên hoặc lấy/cất đúng đồ chơi màu đỏ /vàng/xanh theo yêu cầu</t>
  </si>
  <si>
    <t>Màu đỏ, vàng, xanh</t>
  </si>
  <si>
    <t>Nhận biết được hình tròn, hình vuông</t>
  </si>
  <si>
    <t>Hình tròn, hình vuông</t>
  </si>
  <si>
    <t>Xác định được vị trí trong không gian (trên-dưới, trước - sau) so với bản thân trẻ</t>
  </si>
  <si>
    <t>Vị trí trong không gian (trên-dưới, trước - sau) so với bản thân trẻ</t>
  </si>
  <si>
    <t>Nhận biết số lượng (một - nhiều)</t>
  </si>
  <si>
    <t>Số lượng (một - nhiều)</t>
  </si>
  <si>
    <t>*Nhận biết bản thân và những người gần gũi</t>
  </si>
  <si>
    <t>Nói được tên và một số đặc điểm bên ngoài của bản thân khi được hỏi</t>
  </si>
  <si>
    <t>Tên và một số đặc điểm bên ngoài của bản thân</t>
  </si>
  <si>
    <t>Nói được tên của cô giáo, một số bạn trong lớp</t>
  </si>
  <si>
    <t>Tên của cô giáo, một số bạn trong lớp</t>
  </si>
  <si>
    <t>Nói được tên và công việc của những người thân gần gũi trong gia đình</t>
  </si>
  <si>
    <t>Tên và công việc của những người thân gần gũi trong gia đình</t>
  </si>
  <si>
    <t xml:space="preserve">Nhận biết một  số vật dụng, nơi nguy hiểm không được phép sờ vào và đến gần </t>
  </si>
  <si>
    <t>Nhận biết màu đỏ chủ đề Gia đình</t>
  </si>
  <si>
    <t>Nhận biết màu vàng chủ đề Động vật</t>
  </si>
  <si>
    <t xml:space="preserve">Bài: Nhận biết màu đỏ, vàng, xanh </t>
  </si>
  <si>
    <t xml:space="preserve">Rèn thói quen tốt trong giờ ngủ  </t>
  </si>
  <si>
    <t>Bài: Xếp chồng…</t>
  </si>
  <si>
    <t>Tên, đặc điểm nổi bật của một số đồ vật chủ đề "Bé vui đón tết"</t>
  </si>
  <si>
    <t>Tên, đặc điểm nổi bật của một số đồ dùng thân quen chủ đề "Mùa hè"</t>
  </si>
  <si>
    <t xml:space="preserve">
Truyện: Thỏ con qua đường.
Truyện: Kiến con đi ô tô.
</t>
  </si>
  <si>
    <t>Trò truyện về chủ đề " Tết và mùa xuân", quan sát tranh và trả lời câu hỏi.</t>
  </si>
  <si>
    <t xml:space="preserve">Bài 1:  Thơ "Chú gà con"
Bài 2:  Thơ "Con cá vàng"
Bài 3:  Thơ "Mèo con đi học" </t>
  </si>
  <si>
    <t>Thơ: Mùa hè nóng nực</t>
  </si>
  <si>
    <t>Bài Tô màu: Áo tặng mẹ</t>
  </si>
  <si>
    <t>Bài Tô màu: Bánh chưng</t>
  </si>
  <si>
    <t>Bài Tô màu: Rau, củ, quả</t>
  </si>
  <si>
    <t>Bé vui đón têt</t>
  </si>
  <si>
    <t>Chồng, xếp 6 - 8 khối chủ đề "Tết"</t>
  </si>
  <si>
    <t>Mục tiêu Chủ đề</t>
  </si>
  <si>
    <t>HĐC</t>
  </si>
  <si>
    <t>HĐG</t>
  </si>
  <si>
    <t>ĐTT</t>
  </si>
  <si>
    <t>HĐH</t>
  </si>
  <si>
    <t>HĐNT</t>
  </si>
  <si>
    <t>VS-AN</t>
  </si>
  <si>
    <t xml:space="preserve">Bài "Xâu vòng trang trí lớp học"
</t>
  </si>
  <si>
    <t>Thích hát, nghe hát và vận động theo nhạc (giậm chân, lắc lư, vỗ tay, nghiêng người,…)</t>
  </si>
  <si>
    <t>Thích hát, Nghe hát, nghe nhạc, nghe âm thanh của các loại dụng cụ
Hát theo và tập vận động đơn giản theo nhạc về chủ đề "Bé ngoan"</t>
  </si>
  <si>
    <t>Nghe cô đọc sách "Vịt con lông vàng"</t>
  </si>
  <si>
    <t>Trò chơi: Tìm đồ vật .</t>
  </si>
  <si>
    <t>Bài: Trườn qua vật cản</t>
  </si>
  <si>
    <r>
      <t xml:space="preserve">
</t>
    </r>
    <r>
      <rPr>
        <sz val="12"/>
        <rFont val="Times New Roman"/>
        <family val="1"/>
      </rPr>
      <t xml:space="preserve">Truyện: Cây táo.
</t>
    </r>
  </si>
  <si>
    <r>
      <t xml:space="preserve">
</t>
    </r>
    <r>
      <rPr>
        <sz val="12"/>
        <rFont val="Times New Roman"/>
        <family val="1"/>
      </rPr>
      <t xml:space="preserve">Kể chuyện: Mùa hè.
</t>
    </r>
  </si>
  <si>
    <r>
      <t xml:space="preserve">Nghe và hiểu nội dung các bài thơ, ca dao, đồng dao hò vè, câu </t>
    </r>
    <r>
      <rPr>
        <sz val="12"/>
        <rFont val="Times New Roman"/>
        <family val="1"/>
      </rPr>
      <t>đố, bài hát và truyện ngắn đơn giản. trả lời các câu hỏi về tên truyên, tên và hành động của các nhân vật. trong truyện.</t>
    </r>
  </si>
  <si>
    <t>Bài Đồng dao: Chi chi chành chành "</t>
  </si>
  <si>
    <r>
      <rPr>
        <b/>
        <sz val="12"/>
        <rFont val="Times New Roman"/>
        <family val="1"/>
      </rPr>
      <t>CĐ1</t>
    </r>
    <r>
      <rPr>
        <sz val="12"/>
        <rFont val="Times New Roman"/>
        <family val="1"/>
      </rPr>
      <t xml:space="preserve"> BN</t>
    </r>
  </si>
  <si>
    <t>Chắp ghép tranh</t>
  </si>
  <si>
    <r>
      <rPr>
        <sz val="12"/>
        <rFont val="Times New Roman"/>
        <family val="1"/>
      </rPr>
      <t>Bài: Bé tập làm hoa quả dầm</t>
    </r>
    <r>
      <rPr>
        <sz val="12"/>
        <color rgb="FFFF0000"/>
        <rFont val="Times New Roman"/>
        <family val="1"/>
      </rPr>
      <t xml:space="preserve">
</t>
    </r>
  </si>
  <si>
    <r>
      <t xml:space="preserve">
</t>
    </r>
    <r>
      <rPr>
        <sz val="12"/>
        <rFont val="Times New Roman"/>
        <family val="1"/>
      </rPr>
      <t>Bài : Vận động tinh "Xâu vòng "</t>
    </r>
  </si>
  <si>
    <r>
      <t xml:space="preserve"> </t>
    </r>
    <r>
      <rPr>
        <sz val="12"/>
        <rFont val="Times New Roman"/>
        <family val="1"/>
      </rPr>
      <t>Tập cầm, giở sách xem tranh</t>
    </r>
  </si>
  <si>
    <r>
      <rPr>
        <sz val="11"/>
        <rFont val="Times New Roman"/>
        <family val="1"/>
      </rPr>
      <t xml:space="preserve">Bài  1:Vo giấy  thành quả bóng
Bài 2: Xé giấy làm quả cầu      </t>
    </r>
    <r>
      <rPr>
        <sz val="11"/>
        <color rgb="FFFF0000"/>
        <rFont val="Times New Roman"/>
        <family val="1"/>
      </rPr>
      <t xml:space="preserve">                                            </t>
    </r>
  </si>
  <si>
    <t>Bé là ai</t>
  </si>
  <si>
    <t>Bé và các bạn</t>
  </si>
  <si>
    <t>Chủ đề</t>
  </si>
  <si>
    <t>Nhánh chủ đề</t>
  </si>
  <si>
    <t>Số tuần thực hiện</t>
  </si>
  <si>
    <t>Thời gian thực hiện</t>
  </si>
  <si>
    <t>Người phụ trách</t>
  </si>
  <si>
    <t>Ghi chú về sự điều chỉnh (nếu có)</t>
  </si>
  <si>
    <t>Hoàng Thị Nhung</t>
  </si>
  <si>
    <t>Đồ chơi quen thuộc</t>
  </si>
  <si>
    <t>Đồ dùng của bé</t>
  </si>
  <si>
    <t>Mẹ của bé</t>
  </si>
  <si>
    <t>Bà kính yêu</t>
  </si>
  <si>
    <t>Cô giáo bé</t>
  </si>
  <si>
    <t>Con mèo</t>
  </si>
  <si>
    <t>Con gà</t>
  </si>
  <si>
    <t xml:space="preserve">Quả </t>
  </si>
  <si>
    <t xml:space="preserve">Tàu hỏa </t>
  </si>
  <si>
    <t>Mũ xinh</t>
  </si>
  <si>
    <t>Bé lên mẫu giáo</t>
  </si>
  <si>
    <t>Bé vui khỏe ngoan</t>
  </si>
  <si>
    <t>Tên</t>
  </si>
  <si>
    <t>chủ đề</t>
  </si>
  <si>
    <t>Nhánh</t>
  </si>
  <si>
    <t>Lĩnh vực phát triển</t>
  </si>
  <si>
    <t>TC KNXH</t>
  </si>
  <si>
    <t>Khám phá</t>
  </si>
  <si>
    <t>Hình và màu</t>
  </si>
  <si>
    <t>Truyện</t>
  </si>
  <si>
    <t>Tạo hình</t>
  </si>
  <si>
    <t>Âm nhạc</t>
  </si>
  <si>
    <t>Bỏ vào lấy ra</t>
  </si>
  <si>
    <t>Làm quen với cách cầm bút</t>
  </si>
  <si>
    <t>Vận động tinh “Xâu vòng”</t>
  </si>
  <si>
    <t>Bạn mới</t>
  </si>
  <si>
    <t>Dạy KNCH “ Lời chào buổi sáng”</t>
  </si>
  <si>
    <t>Đi có mang vật trên tay</t>
  </si>
  <si>
    <t>Đôi bàn tay xinh</t>
  </si>
  <si>
    <t>Thơ “ Miệng xinh”</t>
  </si>
  <si>
    <t>Xâu vòng trang trí lớp học</t>
  </si>
  <si>
    <t>Dạy vđ “Lời chào buổi sáng”</t>
  </si>
  <si>
    <t>Tổng số</t>
  </si>
  <si>
    <t>Đi theo hiệu lệnh</t>
  </si>
  <si>
    <t>Nhận biết đồ chơi quen thuộc</t>
  </si>
  <si>
    <t>Cài trang trí dây hoa lá</t>
  </si>
  <si>
    <t>NB : Màu xanh</t>
  </si>
  <si>
    <t>Thơ “ Đi dép”</t>
  </si>
  <si>
    <t>Di màu  Búp bê</t>
  </si>
  <si>
    <t>Vo giấy thành quả bóng</t>
  </si>
  <si>
    <t>Di màu bát thìa</t>
  </si>
  <si>
    <t>NB: To nhỏ</t>
  </si>
  <si>
    <t>Tung bắt bóng cùng cô.</t>
  </si>
  <si>
    <t>Mẹ yêu của bé</t>
  </si>
  <si>
    <t>Yêu mẹ</t>
  </si>
  <si>
    <t>Dạy KNCH : “Chim mẹ , chim con”</t>
  </si>
  <si>
    <t>Xâu vòng</t>
  </si>
  <si>
    <t>Thỏ con không vâng lời</t>
  </si>
  <si>
    <t>Dạy KNVĐ : “Chim mẹ , chim con”</t>
  </si>
  <si>
    <t>Ném xa về phía trước.</t>
  </si>
  <si>
    <t>Dán trang trí quà tặng bà</t>
  </si>
  <si>
    <t>Nghe hát : “ Cháu yêu bà”</t>
  </si>
  <si>
    <t>Chuyện: Cô giáo Họa Mi</t>
  </si>
  <si>
    <t>Dán bưu thiếp tặng cô</t>
  </si>
  <si>
    <t>Dạy KNCH: Cô và mẹ”</t>
  </si>
  <si>
    <t>Nhận biết con gà</t>
  </si>
  <si>
    <t>Thơ: Chú gà con</t>
  </si>
  <si>
    <t>Xếp đường đi cho bạn Gà</t>
  </si>
  <si>
    <t>Dạy KNCH : Con Gà trống</t>
  </si>
  <si>
    <t>Nhận biết màu vàng</t>
  </si>
  <si>
    <t>Bật về phía trước</t>
  </si>
  <si>
    <t>Tìm hiểu con cá</t>
  </si>
  <si>
    <t>“ Con Cá vàng”</t>
  </si>
  <si>
    <t>Xếp ao cá</t>
  </si>
  <si>
    <t>Nghe hát: Cá vàng bơi</t>
  </si>
  <si>
    <t>Bò chui qua cổng</t>
  </si>
  <si>
    <t>Tô màu con cá</t>
  </si>
  <si>
    <t>Bò thẳng hướng có mang vật trên lưng</t>
  </si>
  <si>
    <t>Chú mèo ngộ nghĩnh</t>
  </si>
  <si>
    <t>“ Mèo con đi học”</t>
  </si>
  <si>
    <t>Nhận biết không gian trên dưới so với trẻ</t>
  </si>
  <si>
    <t>Tô màu con mèo</t>
  </si>
  <si>
    <t>Dạy KNCH: Rửa mặt như mèo</t>
  </si>
  <si>
    <t>Ném bóng vào đích</t>
  </si>
  <si>
    <t>Cây đào</t>
  </si>
  <si>
    <t>Dán dính hoa lá</t>
  </si>
  <si>
    <t>Dạy KNCH : Sắp đến tết</t>
  </si>
  <si>
    <t>Tung bóng cùng cô</t>
  </si>
  <si>
    <t>Khám phá quả cam</t>
  </si>
  <si>
    <t>Thơ : Quả chuối nhỏ</t>
  </si>
  <si>
    <t>Nghe hát : Quả</t>
  </si>
  <si>
    <t>Nhận biết quả chuối</t>
  </si>
  <si>
    <t>Kể chuyện: Quả thị</t>
  </si>
  <si>
    <t>Nặn các loại quả</t>
  </si>
  <si>
    <t>Dạy KNCH: “ Quả thị”</t>
  </si>
  <si>
    <t>Thơ: : “Hoa nở”</t>
  </si>
  <si>
    <t>Cài hoa lá</t>
  </si>
  <si>
    <t>Dán dính hoa thành cành hoa.</t>
  </si>
  <si>
    <t>Chắp ghép tranh rau củ</t>
  </si>
  <si>
    <t>Tô màu rau củ</t>
  </si>
  <si>
    <t>Dạy VĐ theo nhạc “Cây bắp cải”</t>
  </si>
  <si>
    <t>Thơ: “Cây bắp cải”</t>
  </si>
  <si>
    <t>Tổng</t>
  </si>
  <si>
    <t>Tìm hiểu về tàu hỏa</t>
  </si>
  <si>
    <t>Thơ : Con tàu</t>
  </si>
  <si>
    <t>Xếp tàu hỏa</t>
  </si>
  <si>
    <t>Dạy KNCH : “ Con tàu”</t>
  </si>
  <si>
    <t>TC:Đóng cọc bàn gỗ</t>
  </si>
  <si>
    <t>Số lượng 1 và nhiều</t>
  </si>
  <si>
    <t>Truyện: Thỏ con qua đường</t>
  </si>
  <si>
    <t>Nặn bánh xe ô tô</t>
  </si>
  <si>
    <t>Nghe hát: “Đoàn tàu nhỏ xíu”</t>
  </si>
  <si>
    <t>Chạy theo hướng thẳng</t>
  </si>
  <si>
    <t>Thơ : Xe chữa cháy</t>
  </si>
  <si>
    <t>Dán ô tô</t>
  </si>
  <si>
    <t>Dạy KNCH “Lái ô tô”</t>
  </si>
  <si>
    <t>Vị trí không gian trước sau</t>
  </si>
  <si>
    <t>Truyện: Kiến con đi ô tô</t>
  </si>
  <si>
    <t>Trang trí thuyền buồm bằng nét xiên nét thẳng.</t>
  </si>
  <si>
    <t>Nghe hát: “Ai nhanh hơn”</t>
  </si>
  <si>
    <t>Hình vuông</t>
  </si>
  <si>
    <t>Vẽ nét thẳng nét xiên (ông mặt trời)</t>
  </si>
  <si>
    <t>Dạy KNVĐ “Mùa hè đến”</t>
  </si>
  <si>
    <t>Dán và trang trí mũ</t>
  </si>
  <si>
    <t>Dạy KNCH : “Nắng sớm”</t>
  </si>
  <si>
    <t>Bò trườn qua vật cản</t>
  </si>
  <si>
    <t>Hình vuông – hình tròn.</t>
  </si>
  <si>
    <t>Bé đọc đồng dao “ Chi chi chành chành”</t>
  </si>
  <si>
    <t>Xé dán : Mây, tia nắng</t>
  </si>
  <si>
    <t xml:space="preserve">Cộng tổng số </t>
  </si>
  <si>
    <t>HĐH cả năm</t>
  </si>
  <si>
    <t>Thẩm mỹ- TC KNXH</t>
  </si>
  <si>
    <t>Dạy KNCH “ Đôi dép xinh:</t>
  </si>
  <si>
    <t>Nghe hát " Chiếc khăn tay</t>
  </si>
  <si>
    <t>Kể chuyện " Đồ chơi của Bi"</t>
  </si>
  <si>
    <t>Xé giấy làm quả cầu</t>
  </si>
  <si>
    <t>Truyện " Mẹ tắm cho bé</t>
  </si>
  <si>
    <t>Nghe hát“Chú mèo con”</t>
  </si>
  <si>
    <t xml:space="preserve">Kể chuyện“ Đôi bạn nhỏ” </t>
  </si>
  <si>
    <t>Phương tiện giao thông                      ( 4 tuần)</t>
  </si>
  <si>
    <t>Bé lên mẫu giáo    ( 2 tuần)</t>
  </si>
  <si>
    <t>Đồ dùng đồ chơi quen thuộc                   ( 4 tuần)</t>
  </si>
  <si>
    <t>Bé ngoan đến lớp ( 4 tuần)</t>
  </si>
  <si>
    <t xml:space="preserve">Gia đình bé yêu             ( 4 tuần) </t>
  </si>
  <si>
    <t>Xé trang trí quả .</t>
  </si>
  <si>
    <t>Khuấy đảo.(Trộn hoa quả dầm)</t>
  </si>
  <si>
    <t>Kể chuyện:Mùa hè</t>
  </si>
  <si>
    <t>.Vận động: Vũ khúc rửa tay.</t>
  </si>
  <si>
    <t>Bé ngoan đến lớp                             ( 4 tuần)</t>
  </si>
  <si>
    <t>Đồ dùng đồ chơi quen thuộc                            ( 4 tuần)</t>
  </si>
  <si>
    <t xml:space="preserve">Gia đình bé yêu       ( 4 tuần) </t>
  </si>
  <si>
    <t>Thơ“ Chia đồ chơi”</t>
  </si>
  <si>
    <t>An toàn</t>
  </si>
  <si>
    <t>Những con vật đáng yêu                            ( 5 tuần)</t>
  </si>
  <si>
    <t>Mùa xuân của bé</t>
  </si>
  <si>
    <t>Bé yêu cây hoa - Quả - Rau                       ( 4 tuần)</t>
  </si>
  <si>
    <t>An toàn ( 2 tuần)</t>
  </si>
  <si>
    <t>" Truyện thỏ ngoan"</t>
  </si>
  <si>
    <t>Tập cầm bút di màu</t>
  </si>
  <si>
    <t>Xếp bàn ghế lớp bé</t>
  </si>
  <si>
    <t>Nghe hát: Đi nhà trẻ</t>
  </si>
  <si>
    <t>Dạy KNCH" Đi học về"</t>
  </si>
  <si>
    <t>Trang trí váy áo</t>
  </si>
  <si>
    <t>Nghe hát : Nu na nu nống</t>
  </si>
  <si>
    <t>Dạy KNCH Quả bóng</t>
  </si>
  <si>
    <t>Búp bê yêu thương</t>
  </si>
  <si>
    <t>Những con vật đáng yêu                     ( 5 tuần)</t>
  </si>
  <si>
    <t>Dạy KNCH " Gà trống, mèo con và cún con"</t>
  </si>
  <si>
    <t>Tết đến vui vẻ          ( 3 tuần)</t>
  </si>
  <si>
    <t>Nhận biết Bánh trưng ngày tết</t>
  </si>
  <si>
    <t>Xếp chồng</t>
  </si>
  <si>
    <t>To - nhỏ</t>
  </si>
  <si>
    <t>Cây táo</t>
  </si>
  <si>
    <t>Tô màu bánh trưng</t>
  </si>
  <si>
    <t>Nghe hát " Mùa xuân của bé</t>
  </si>
  <si>
    <t>Hình tròn</t>
  </si>
  <si>
    <t>Thơ - Đồng dao - ca dao</t>
  </si>
  <si>
    <t>Đồng dao      " Kéo cưa lừa xẻ"</t>
  </si>
  <si>
    <t>Trang trí cây đào</t>
  </si>
  <si>
    <t>Nghe hát: Kéo cưa lừa xẻ</t>
  </si>
  <si>
    <t>Bé yêu cây hoa - Quả - Rau                    ( 4 tuần)</t>
  </si>
  <si>
    <t xml:space="preserve">Hoa </t>
  </si>
  <si>
    <t>VĐ thô</t>
  </si>
  <si>
    <t>VĐ Tinh</t>
  </si>
  <si>
    <t>Luồn dây</t>
  </si>
  <si>
    <t>Nhận biết " Rau cải"</t>
  </si>
  <si>
    <t>DKNCH : “Cây bắp cải”</t>
  </si>
  <si>
    <t>Nhận biết khám phá ô tô</t>
  </si>
  <si>
    <t>An toàn cho bé ( 2 tuần)</t>
  </si>
  <si>
    <t xml:space="preserve">An toàn cho bé </t>
  </si>
  <si>
    <t>Mùa hè đến rồi  ( 3 tuần)</t>
  </si>
  <si>
    <t>Vẽ cuộn len</t>
  </si>
  <si>
    <t>Nhận biết một số loại mũ</t>
  </si>
  <si>
    <t>Thơ " Mũ xinh"</t>
  </si>
  <si>
    <t>Tô màu trang phục mùa hè</t>
  </si>
  <si>
    <t>Dạy KNCH : " Mùa hè đến"</t>
  </si>
  <si>
    <t>Bé lên mẫu giáo                                  ( 2 tuần)</t>
  </si>
  <si>
    <t>Bé làm quen với cô và các bạn lớp mẫu giáo</t>
  </si>
  <si>
    <t>Truyện " Gấu con rửa tay"</t>
  </si>
  <si>
    <t>Nghe hát " Cháu đi mẫu giáo"</t>
  </si>
  <si>
    <t>Bé tập  gắp thả</t>
  </si>
  <si>
    <t>Nhận biết 1 số đồ chơi an toàn</t>
  </si>
  <si>
    <t>Thơ: An toàn với bé</t>
  </si>
  <si>
    <t>Truyện: Tin và quạt máy</t>
  </si>
  <si>
    <t>Dạy trẻ không cho hột hạt vào tai mũi miệng</t>
  </si>
  <si>
    <t>Dạy KNCH: " Đu quay</t>
  </si>
  <si>
    <t>Dạy VĐ: " Đu quay</t>
  </si>
  <si>
    <t>Phương tiện giao thông               (4 TUẦN)</t>
  </si>
  <si>
    <r>
      <rPr>
        <b/>
        <sz val="12"/>
        <color theme="1"/>
        <rFont val="Times New Roman"/>
        <family val="1"/>
      </rPr>
      <t>Bài 8</t>
    </r>
    <r>
      <rPr>
        <sz val="12"/>
        <color theme="1"/>
        <rFont val="Times New Roman"/>
        <family val="1"/>
      </rPr>
      <t xml:space="preserve">
- Hô hấp: Gà gáy
- Tay: Tay lên cao, sang ngang
- Lưng, bụng: Nghiêng người sang 2 bên trái phải.
- Chân: Khụy gối.
- Bật: Bật tại chỗ.</t>
    </r>
  </si>
  <si>
    <r>
      <rPr>
        <b/>
        <sz val="12"/>
        <color theme="1"/>
        <rFont val="Times New Roman"/>
        <family val="1"/>
      </rPr>
      <t>Bài 9</t>
    </r>
    <r>
      <rPr>
        <sz val="12"/>
        <color theme="1"/>
        <rFont val="Times New Roman"/>
        <family val="1"/>
      </rPr>
      <t xml:space="preserve">
- Hô hấp:Thổi nơ
- Tay: Tay đưa ra trước, đưa ra sau
- Lưng, bụng: Nghiêng người sang 2 bên trái phải.
- Chân: Đứng nhún chân
- Bật: Bật tại chỗ.</t>
    </r>
  </si>
  <si>
    <r>
      <rPr>
        <b/>
        <sz val="12"/>
        <color theme="1"/>
        <rFont val="Times New Roman"/>
        <family val="1"/>
      </rPr>
      <t>Bài 10</t>
    </r>
    <r>
      <rPr>
        <sz val="12"/>
        <color theme="1"/>
        <rFont val="Times New Roman"/>
        <family val="1"/>
      </rPr>
      <t xml:space="preserve">
- Hô hấp: Gà gáy
- Tay: Tay lên cao, sang ngang
- Lưng, bụng: Nghiêng người sang 2 bên trái phải.
- Chân: Khụy gối.
- Bật: Bật tại chỗ.</t>
    </r>
  </si>
  <si>
    <t>Bài: Bò qua vật cản</t>
  </si>
  <si>
    <t>Bài1 : Nhận biết con gà
Bài2 : Nhận biết con cá
Bài3 : Bé mèo xinh xắn</t>
  </si>
  <si>
    <r>
      <rPr>
        <sz val="12"/>
        <rFont val="Times New Roman"/>
        <family val="1"/>
      </rPr>
      <t xml:space="preserve">Bài: Nhận biết màu  vàng </t>
    </r>
    <r>
      <rPr>
        <sz val="12"/>
        <color rgb="FFFF0000"/>
        <rFont val="Times New Roman"/>
        <family val="1"/>
      </rPr>
      <t xml:space="preserve">
</t>
    </r>
  </si>
  <si>
    <r>
      <t xml:space="preserve">
</t>
    </r>
    <r>
      <rPr>
        <sz val="12"/>
        <rFont val="Times New Roman"/>
        <family val="1"/>
      </rPr>
      <t xml:space="preserve">
Truyện thơ: Cá và chim.
Truyện: Đôi bạn nhỏ.</t>
    </r>
  </si>
  <si>
    <t>Nghe hát "Cá vàng bơi"
Nghe hát: "Chú mèo con"</t>
  </si>
  <si>
    <t xml:space="preserve">Hát theo và tập vận động đơn giản theo nhạc về chủ đề  Con vật </t>
  </si>
  <si>
    <t>Dạy KNCH " Rửa mặt như mèo"                                           Dạy KNCH " Gà trống mèo con và cún con"                                             Dạy KNCH " con gà trống"</t>
  </si>
  <si>
    <t>Bài Tô màu: Con cá!
Bài Tô màu: Mèo con đáng yêu!</t>
  </si>
  <si>
    <t>Xé vụn, vo, vò, dán trang trí hình chủ đề: An toàn cho bé</t>
  </si>
  <si>
    <t xml:space="preserve">Bài: Xé, vo giấy
</t>
  </si>
  <si>
    <t>CĐ8AT</t>
  </si>
  <si>
    <t>Bài : " Bé là ai"</t>
  </si>
  <si>
    <t>Bài : " Bé và các bạn"</t>
  </si>
  <si>
    <t>Bài: Lớp học của bé</t>
  </si>
  <si>
    <t xml:space="preserve">
Nghe hát "Đi nhà trẻ"                 </t>
  </si>
  <si>
    <t xml:space="preserve">Dạy KNCH "Đi học về"
Dạy KNCH "Lời chào buổi sáng" Dạy VĐ "Lời chào buổi sáng"  </t>
  </si>
  <si>
    <t>Bài: Tập cầm bút di mầu (2 tiết) Bài: Làm quen với cách cầm bút</t>
  </si>
  <si>
    <r>
      <t xml:space="preserve">
</t>
    </r>
    <r>
      <rPr>
        <sz val="12"/>
        <rFont val="Times New Roman"/>
        <family val="1"/>
      </rPr>
      <t xml:space="preserve">
Truyện: Thỏ ngoan
Truyện: Đi học
</t>
    </r>
  </si>
  <si>
    <t>Bài 1:  Thơ "Bạn mới                          Bài 2: Thơ:" Miệng xinh"</t>
  </si>
  <si>
    <t xml:space="preserve">Bài: Nhận biết màu  xanh </t>
  </si>
  <si>
    <r>
      <t xml:space="preserve">
</t>
    </r>
    <r>
      <rPr>
        <sz val="12"/>
        <rFont val="Times New Roman"/>
        <family val="1"/>
      </rPr>
      <t>Truyện: "Đồ chơi của bi"
Truyện: "Mẹ tắm cho bé"</t>
    </r>
  </si>
  <si>
    <t xml:space="preserve">Bài: Thơ " Chia đồ chơi"
Bài : Thơ "Đi dép" </t>
  </si>
  <si>
    <t>Nghe hát " Chiếc khăn tay"
Nghe hát "Nu na nu nống"</t>
  </si>
  <si>
    <t>Dạy KNCH " Qủa bóng"                          Dạy KNCH " Đôi dép xinh"</t>
  </si>
  <si>
    <t>Bài : Di mầu: Búp bê
Bài : Di màu: Bát, thìa</t>
  </si>
  <si>
    <r>
      <rPr>
        <sz val="12"/>
        <rFont val="Times New Roman"/>
        <family val="1"/>
      </rPr>
      <t>Bài: Cài, trang trí dây hoa, lá                       Bài:  Luồn dây</t>
    </r>
    <r>
      <rPr>
        <sz val="12"/>
        <color rgb="FFFF0000"/>
        <rFont val="Times New Roman"/>
        <family val="1"/>
      </rPr>
      <t xml:space="preserve">
</t>
    </r>
  </si>
  <si>
    <t xml:space="preserve">Truyện thơ: "Cháu chào ông ạ" </t>
  </si>
  <si>
    <r>
      <t xml:space="preserve">
</t>
    </r>
    <r>
      <rPr>
        <sz val="12"/>
        <rFont val="Times New Roman"/>
        <family val="1"/>
      </rPr>
      <t xml:space="preserve">Truyện: Thỏ con không vâng lời.
Truyện: Cô giáo họa mi
</t>
    </r>
  </si>
  <si>
    <t xml:space="preserve">Bài: Thơ "Yêu mẹ."
Truyện thơ: "Cháu chào ông ạ" </t>
  </si>
  <si>
    <t>Bài: Cô giáo lớp bé</t>
  </si>
  <si>
    <t>Dán hoa tặng mẹ</t>
  </si>
  <si>
    <t xml:space="preserve">Bài: Dán trang trí quà tặng Bà
Bài: Làm bưu thiếp tặng cô                           Bài: Dán hoa tặng mẹ </t>
  </si>
  <si>
    <t>Dạy KNCH ", Cô và mẹ"
Dạy KNCH " Chim mẹ chim con"
Dạy KNVĐ Chim mẹ chim con"</t>
  </si>
  <si>
    <t xml:space="preserve">Bài 1: Mẹ yêu 
Bài 2: Bà của chúng mình
</t>
  </si>
  <si>
    <t xml:space="preserve">Bài: Nhận biết đồ dùng gia đình có  màu đỏ (2 tiết) </t>
  </si>
  <si>
    <t>Bài: Bật nhảy tại chỗ</t>
  </si>
  <si>
    <t>Bài: Bật qua vạch kẻ</t>
  </si>
  <si>
    <t>Thơ: cây đào
Đồng dao: kéo cưa lừa xẻ
.</t>
  </si>
  <si>
    <t>Bài: Trang trí cây đào                             Bài : dán dính hoa , lá</t>
  </si>
  <si>
    <t xml:space="preserve">Dạy KNCH Sắp đén tết rồi"
Nghe hát " Mùa xuân của bé"
Nghe hát " Kéo cưa lừa xẻ
</t>
  </si>
  <si>
    <r>
      <rPr>
        <sz val="12"/>
        <rFont val="Times New Roman"/>
        <family val="1"/>
      </rPr>
      <t xml:space="preserve">Bài: Cài, trang trí dây hoa, lá                       </t>
    </r>
    <r>
      <rPr>
        <sz val="12"/>
        <color rgb="FFFF0000"/>
        <rFont val="Times New Roman"/>
        <family val="1"/>
      </rPr>
      <t xml:space="preserve">
</t>
    </r>
  </si>
  <si>
    <r>
      <rPr>
        <sz val="12"/>
        <rFont val="Times New Roman"/>
        <family val="1"/>
      </rPr>
      <t xml:space="preserve">                      Bài:  Luồn dây</t>
    </r>
    <r>
      <rPr>
        <sz val="12"/>
        <color rgb="FFFF0000"/>
        <rFont val="Times New Roman"/>
        <family val="1"/>
      </rPr>
      <t xml:space="preserve">
</t>
    </r>
  </si>
  <si>
    <r>
      <rPr>
        <sz val="12"/>
        <rFont val="Times New Roman"/>
        <family val="1"/>
      </rPr>
      <t xml:space="preserve">                      Bài: Cài hoa , lá</t>
    </r>
    <r>
      <rPr>
        <sz val="12"/>
        <color rgb="FFFF0000"/>
        <rFont val="Times New Roman"/>
        <family val="1"/>
      </rPr>
      <t xml:space="preserve">
</t>
    </r>
  </si>
  <si>
    <t>Bài  : Rau bắp cải
Bài : Những loài hoa hồng, hoa cúc
Bài  : Nhận biết các loại quả "Quả chuối"
Bài : "Quả cam"</t>
  </si>
  <si>
    <t xml:space="preserve">
Kể chuyện: Quả thị.
</t>
  </si>
  <si>
    <t xml:space="preserve">Nghe cô đọc sách </t>
  </si>
  <si>
    <t>Nghe hát "Quả"
Dạy KNCH " Quả thị"                      Dạy KNCH " Cây bắp cải"                    Dạy KNVĐ " Cây bắp cải"</t>
  </si>
  <si>
    <t>Bài: Xé trang trí quả
Bài: Dán dính cành hoa</t>
  </si>
  <si>
    <t xml:space="preserve"> Chạy thay đổi tốc độ </t>
  </si>
  <si>
    <t xml:space="preserve">Chạy thay đổi tốc độ </t>
  </si>
  <si>
    <t>Bài: Ném bóng xa</t>
  </si>
  <si>
    <t xml:space="preserve"> Đóng cọc bàn gỗ</t>
  </si>
  <si>
    <t xml:space="preserve">
Thơ: Xe chữa cháy.</t>
  </si>
  <si>
    <t>Nghe hát "Đoàn tàu nhỏ xíu"
Nghe hát "Ai nhanh hơn"</t>
  </si>
  <si>
    <t>Dạy KNCH "Con tàu"
Dạy KNCH "Lái ô tô "</t>
  </si>
  <si>
    <t>Bài : Nặn bánh xe ô tô</t>
  </si>
  <si>
    <t>Bài : Bé tập gắp thả</t>
  </si>
  <si>
    <t>Bài : Nhận biết 1 số dồ chơi an toàn</t>
  </si>
  <si>
    <t>Bài: Nhận biết khẩu trang xinh</t>
  </si>
  <si>
    <t>Bài: Bánh chưng ngày tết</t>
  </si>
  <si>
    <t>Bài: Thơ " An toàn với bé"</t>
  </si>
  <si>
    <r>
      <t xml:space="preserve">
</t>
    </r>
    <r>
      <rPr>
        <sz val="12"/>
        <rFont val="Times New Roman"/>
        <family val="1"/>
      </rPr>
      <t xml:space="preserve">Truyện: Tin và quạt máy
</t>
    </r>
  </si>
  <si>
    <t>Dạy KNCH " Đu quay"                     Dạy KNVĐ " Đu quay"</t>
  </si>
  <si>
    <t>Bài: Dạy trẻ không cho hột hạt vào mũi"</t>
  </si>
  <si>
    <t xml:space="preserve">Bài " Bé chơi thân thiện với bạn"|
</t>
  </si>
  <si>
    <r>
      <rPr>
        <sz val="12"/>
        <rFont val="Times New Roman"/>
        <family val="1"/>
      </rPr>
      <t xml:space="preserve">Bài: Nhào khuấy bột </t>
    </r>
    <r>
      <rPr>
        <sz val="12"/>
        <color rgb="FFFF0000"/>
        <rFont val="Times New Roman"/>
        <family val="1"/>
      </rPr>
      <t xml:space="preserve">
</t>
    </r>
  </si>
  <si>
    <t>Bài : Nhận biết 1 số loại mũ                 Bài: Quần áo mùa hè</t>
  </si>
  <si>
    <t xml:space="preserve">Ôn: Nhận biết màu đỏ, vàng, xanh </t>
  </si>
  <si>
    <t>Bài Thơ: Mùa hè nóng nực                            Bài Thơ : Mũ xinh</t>
  </si>
  <si>
    <t xml:space="preserve"> Bài Kể chuyện theo tranh: Mùa hè </t>
  </si>
  <si>
    <t xml:space="preserve">Dạy KNCH "Mùa hè đến"                Dạy KNVĐ "Mùa hè đến"
Dạy KNCH "Nắng sớm" </t>
  </si>
  <si>
    <t>Bài: Nhào khuấy bộ</t>
  </si>
  <si>
    <t>Bài Tô màu: Trang phục mùa hè</t>
  </si>
  <si>
    <t>Bài : Nặn bánh</t>
  </si>
  <si>
    <t>Bài: Lớp MG của bé</t>
  </si>
  <si>
    <t xml:space="preserve">
Nghe hát " Cháu đi mẫu giáo"                 </t>
  </si>
  <si>
    <t>Dạy KNVĐ " Vũ khúc rửa tay"</t>
  </si>
  <si>
    <t>Bài " Chơi đoàn kết cùng bạn trong lớp"</t>
  </si>
  <si>
    <t>Nặn bánh</t>
  </si>
  <si>
    <t>NB: Trơn, nhẵn ( xù xì)</t>
  </si>
  <si>
    <t xml:space="preserve"> Mẹ của bé</t>
  </si>
  <si>
    <t>Rau</t>
  </si>
  <si>
    <t>Bé lên Mẫu giáo</t>
  </si>
  <si>
    <t>Bé   vui khỏe ngoan</t>
  </si>
  <si>
    <t>Lê Ngọc Trâm Anh</t>
  </si>
  <si>
    <t>Đặng Thùy Chi</t>
  </si>
  <si>
    <r>
      <rPr>
        <b/>
        <sz val="14"/>
        <rFont val="Times New Roman"/>
        <family val="1"/>
      </rPr>
      <t>CĐ1</t>
    </r>
    <r>
      <rPr>
        <sz val="14"/>
        <rFont val="Times New Roman"/>
        <family val="1"/>
      </rPr>
      <t xml:space="preserve"> BN</t>
    </r>
  </si>
  <si>
    <r>
      <rPr>
        <b/>
        <sz val="14"/>
        <color theme="1"/>
        <rFont val="Times New Roman"/>
        <family val="1"/>
      </rPr>
      <t>Bài 1</t>
    </r>
    <r>
      <rPr>
        <sz val="14"/>
        <color theme="1"/>
        <rFont val="Times New Roman"/>
        <family val="1"/>
      </rPr>
      <t xml:space="preserve">
- Hô hấp: Gà gáy
- Tay: Tay lên cao, sang ngang
- Lưng, bụng: Nghiêng người sang 2 bên trái phải.
- Chân: Khụy gối.
- Bật: Bật tại chỗ.</t>
    </r>
  </si>
  <si>
    <r>
      <t xml:space="preserve">
</t>
    </r>
    <r>
      <rPr>
        <sz val="14"/>
        <rFont val="Times New Roman"/>
        <family val="1"/>
      </rPr>
      <t>Bài : Vận động tinh "Xâu vòng "</t>
    </r>
  </si>
  <si>
    <r>
      <rPr>
        <i/>
        <u/>
        <sz val="14"/>
        <color rgb="FFFF0000"/>
        <rFont val="Times New Roman"/>
        <family val="1"/>
      </rPr>
      <t xml:space="preserve">                            Chia ra</t>
    </r>
    <r>
      <rPr>
        <i/>
        <sz val="14"/>
        <color rgb="FFFF0000"/>
        <rFont val="Times New Roman"/>
        <family val="1"/>
      </rPr>
      <t>:   + Giờ thể chất</t>
    </r>
  </si>
  <si>
    <r>
      <t xml:space="preserve">
</t>
    </r>
    <r>
      <rPr>
        <sz val="14"/>
        <rFont val="Times New Roman"/>
        <family val="1"/>
      </rPr>
      <t xml:space="preserve">
Truyện: Thỏ ngoan
 Kể Truyện theo tranh : Đi học
</t>
    </r>
  </si>
  <si>
    <t xml:space="preserve">Dạy KNCH "Đi học về"
Dạy KNCH "Lời chào buổi sáng"                                              Dạy VĐ "Lời chào buổi sáng"  </t>
  </si>
  <si>
    <t>Bài: Tập cầm bút di mầu                                              Bài: Làm quen với cách cầm bút</t>
  </si>
  <si>
    <t xml:space="preserve">Bài: Thơ " Chia đồ chơi"
</t>
  </si>
  <si>
    <t xml:space="preserve">
Bài : Thơ "Đi dép" </t>
  </si>
  <si>
    <t xml:space="preserve">
Nghe hát "Nu na nu nống"</t>
  </si>
  <si>
    <t xml:space="preserve">Nghe hát " Chiếc khăn tay"
</t>
  </si>
  <si>
    <t xml:space="preserve">Dạy KNCH " Qủa bóng"                          </t>
  </si>
  <si>
    <t xml:space="preserve">Bài : Di mầu: Búp bê
</t>
  </si>
  <si>
    <t xml:space="preserve">                                             + Giờ TC-KNXH-TM</t>
  </si>
  <si>
    <r>
      <rPr>
        <b/>
        <sz val="14"/>
        <rFont val="Times New Roman"/>
        <family val="1"/>
      </rPr>
      <t>CĐ2</t>
    </r>
    <r>
      <rPr>
        <sz val="14"/>
        <rFont val="Times New Roman"/>
        <family val="1"/>
      </rPr>
      <t>ĐDĐC</t>
    </r>
  </si>
  <si>
    <r>
      <rPr>
        <b/>
        <sz val="14"/>
        <rFont val="Times New Roman"/>
        <family val="1"/>
      </rPr>
      <t>CĐ3</t>
    </r>
    <r>
      <rPr>
        <sz val="14"/>
        <rFont val="Times New Roman"/>
        <family val="1"/>
      </rPr>
      <t>GĐ</t>
    </r>
  </si>
  <si>
    <r>
      <rPr>
        <b/>
        <sz val="14"/>
        <rFont val="Times New Roman"/>
        <family val="1"/>
      </rPr>
      <t>CĐ4</t>
    </r>
    <r>
      <rPr>
        <sz val="14"/>
        <rFont val="Times New Roman"/>
        <family val="1"/>
      </rPr>
      <t>ĐV</t>
    </r>
  </si>
  <si>
    <r>
      <rPr>
        <b/>
        <sz val="14"/>
        <rFont val="Times New Roman"/>
        <family val="1"/>
      </rPr>
      <t>CĐ7</t>
    </r>
    <r>
      <rPr>
        <sz val="14"/>
        <rFont val="Times New Roman"/>
        <family val="1"/>
      </rPr>
      <t>PTGT</t>
    </r>
  </si>
  <si>
    <r>
      <rPr>
        <b/>
        <sz val="14"/>
        <rFont val="Times New Roman"/>
        <family val="1"/>
      </rPr>
      <t>CĐ9</t>
    </r>
    <r>
      <rPr>
        <sz val="14"/>
        <rFont val="Times New Roman"/>
        <family val="1"/>
      </rPr>
      <t>MH</t>
    </r>
  </si>
  <si>
    <r>
      <rPr>
        <b/>
        <sz val="14"/>
        <color theme="1"/>
        <rFont val="Times New Roman"/>
        <family val="1"/>
      </rPr>
      <t>CĐ10</t>
    </r>
    <r>
      <rPr>
        <sz val="14"/>
        <color theme="1"/>
        <rFont val="Times New Roman"/>
        <family val="1"/>
      </rPr>
      <t>MG</t>
    </r>
  </si>
  <si>
    <r>
      <rPr>
        <b/>
        <sz val="14"/>
        <color theme="1"/>
        <rFont val="Times New Roman"/>
        <family val="1"/>
      </rPr>
      <t>Bài 2</t>
    </r>
    <r>
      <rPr>
        <sz val="14"/>
        <color theme="1"/>
        <rFont val="Times New Roman"/>
        <family val="1"/>
      </rPr>
      <t xml:space="preserve">
- Hô hấp: Thổi nơ
- Tay: Hai tay đưa sang ngang, hạ xuống
- Lưng, bụng: Quay người sang 2 bên trái phải.
- Chân: Nhún chân
- Bật: Bật tại chỗ.</t>
    </r>
  </si>
  <si>
    <r>
      <rPr>
        <sz val="14"/>
        <rFont val="Times New Roman"/>
        <family val="1"/>
      </rPr>
      <t xml:space="preserve">Bài: Cài, trang trí dây hoa, lá                       </t>
    </r>
    <r>
      <rPr>
        <sz val="14"/>
        <color rgb="FFFF0000"/>
        <rFont val="Times New Roman"/>
        <family val="1"/>
      </rPr>
      <t xml:space="preserve">
</t>
    </r>
  </si>
  <si>
    <r>
      <t xml:space="preserve">
</t>
    </r>
    <r>
      <rPr>
        <sz val="14"/>
        <rFont val="Times New Roman"/>
        <family val="1"/>
      </rPr>
      <t>Truyện: "Đồ chơi của bi"
Truyện: "Mẹ tắm cho bé"</t>
    </r>
  </si>
  <si>
    <t>An toàn khi vui chơi</t>
  </si>
  <si>
    <t xml:space="preserve">Đồ dùng đồ chơi an toàn </t>
  </si>
  <si>
    <t>Tô màu đồ dùng đồ chơi an toàn</t>
  </si>
  <si>
    <t>5/9/2023
29/9/2023</t>
  </si>
  <si>
    <t>2/10 27/10</t>
  </si>
  <si>
    <t>30/10-24/11</t>
  </si>
  <si>
    <t>27/11-29/12</t>
  </si>
  <si>
    <r>
      <rPr>
        <b/>
        <sz val="14"/>
        <rFont val="Times New Roman"/>
        <family val="1"/>
      </rPr>
      <t>CĐ5</t>
    </r>
    <r>
      <rPr>
        <sz val="14"/>
        <rFont val="Times New Roman"/>
        <family val="1"/>
      </rPr>
      <t xml:space="preserve"> Hoa , quả, rau</t>
    </r>
  </si>
  <si>
    <t>2/1/2024-26/1/2024</t>
  </si>
  <si>
    <r>
      <rPr>
        <b/>
        <sz val="14"/>
        <rFont val="Times New Roman"/>
        <family val="1"/>
      </rPr>
      <t>CĐ6</t>
    </r>
    <r>
      <rPr>
        <sz val="14"/>
        <rFont val="Times New Roman"/>
        <family val="1"/>
      </rPr>
      <t xml:space="preserve"> Tết</t>
    </r>
  </si>
  <si>
    <t>29/1-23/2/2024</t>
  </si>
  <si>
    <t>26/2-22/3</t>
  </si>
  <si>
    <t>25/3-5/4</t>
  </si>
  <si>
    <t>8/4-3/5</t>
  </si>
  <si>
    <t>6/5-17/5</t>
  </si>
  <si>
    <t>Tết ( 3 tuần)</t>
  </si>
  <si>
    <t>Bé đón tết</t>
  </si>
  <si>
    <t>Chợ xuân của bé</t>
  </si>
  <si>
    <t>Bé yêu cô giáo</t>
  </si>
  <si>
    <t>Kể chuyện theo tranh “  gà tơ đi học”</t>
  </si>
  <si>
    <t xml:space="preserve">Hoa hồng </t>
  </si>
  <si>
    <t>Bé chơi với chai nhựa</t>
  </si>
  <si>
    <t>5/9
29/9</t>
  </si>
  <si>
    <t>fd2</t>
  </si>
  <si>
    <t>Bé ngoan</t>
  </si>
  <si>
    <t>X</t>
  </si>
  <si>
    <t>CHỦ ĐỀ 1 : 
"Bé ngoan" Từ 5/9- 29/9/2023</t>
  </si>
  <si>
    <t>CHỦ ĐỀ 2 : 
"Đồ dùng đồ chơi" Từ 2/10- 27/10/2023</t>
  </si>
  <si>
    <t>CHỦ ĐỀ 3: 
"GIA ĐÌNH BÉ YÊU" từ 30/10-24/11/2023</t>
  </si>
  <si>
    <t>CHỦ ĐỀ 4: 
"Những con vật bé yêu" từ 27/11- 29/12/2023</t>
  </si>
  <si>
    <t>CHỦ ĐỀ 5: 
"Bé yêu cây Hoa -Quả -Rau" từ 2/1- 26/1/2024</t>
  </si>
  <si>
    <t>CHỦ ĐỀ 6: 
"Tết đến vui vẻ" từ 29/1/2024- 23/2/2024</t>
  </si>
  <si>
    <t>CHỦ ĐỀ 7: 
"Phương tiện giao thông" từ 26/2- 22/3/2024</t>
  </si>
  <si>
    <t>CHỦ ĐỀ 8: 
"An toàn" từ 25/3-5/4/2024</t>
  </si>
  <si>
    <t>CHỦ ĐỀ 9: 
"Mùa hè đến rồi" từ 8/4-3/5/2024</t>
  </si>
  <si>
    <t>CHỦ ĐỀ: 
"Bé lên mẫu giáo" từ 6/5- 17/5/2024</t>
  </si>
  <si>
    <t>Đào Minh Phúc</t>
  </si>
  <si>
    <t xml:space="preserve">Trịnh Nguyễn Minh Khanh </t>
  </si>
  <si>
    <t>Lê Duy Khoa</t>
  </si>
  <si>
    <t xml:space="preserve">Nghiêm Vũ Thần </t>
  </si>
  <si>
    <t>Lưu Minh Thiên Phúc</t>
  </si>
  <si>
    <t>Lưu Ngọc Minh Anh</t>
  </si>
  <si>
    <t>Bùi Nguyễn Minh Châu</t>
  </si>
  <si>
    <t>Nguyễn Khánh My</t>
  </si>
  <si>
    <t>Nguyễn Hải ĐĂng</t>
  </si>
  <si>
    <t>Lê Nhật linh</t>
  </si>
  <si>
    <t>Đồng Bảo Phúc</t>
  </si>
  <si>
    <t>Trần Hoàng Gia khánh</t>
  </si>
  <si>
    <t>Nguyễn Hoàng Trung Anh</t>
  </si>
  <si>
    <t>6/5-17/5/2024</t>
  </si>
  <si>
    <t xml:space="preserve">
Bài : Di màu: Bát, thìa</t>
  </si>
  <si>
    <t xml:space="preserve"> Dạy KNCH " Đôi dép xinh"</t>
  </si>
  <si>
    <r>
      <rPr>
        <sz val="14"/>
        <rFont val="Times New Roman"/>
        <family val="1"/>
      </rPr>
      <t xml:space="preserve">
Bài 2: Xé giấy làm quả cầu      </t>
    </r>
    <r>
      <rPr>
        <sz val="14"/>
        <color rgb="FFFF0000"/>
        <rFont val="Times New Roman"/>
        <family val="1"/>
      </rPr>
      <t xml:space="preserve">                                            </t>
    </r>
  </si>
  <si>
    <r>
      <rPr>
        <sz val="14"/>
        <rFont val="Times New Roman"/>
        <family val="1"/>
      </rPr>
      <t xml:space="preserve">Bài  1:Vo giấy  thành quả bóng
  </t>
    </r>
    <r>
      <rPr>
        <sz val="14"/>
        <color rgb="FFFF0000"/>
        <rFont val="Times New Roman"/>
        <family val="1"/>
      </rPr>
      <t xml:space="preserve">                                            </t>
    </r>
  </si>
  <si>
    <t>Nhận biết một số đồ dùng đồ chơi yêu thích của mình trong chủ đề</t>
  </si>
  <si>
    <t xml:space="preserve">Tập sử dụng một số đồ dùng đồ chơi , chơi một số trò chơi ( Bế em, quấy bột, cho em ăn, Khuấy bột cho em ăn, nghe điện thoại... ) chủ đề </t>
  </si>
  <si>
    <t xml:space="preserve">
Bài: Búp bê yêu thương</t>
  </si>
  <si>
    <t>KẾ HOẠCH CHỦ ĐỀ
"GIA ĐÌNH BÉ YÊU" từ 30/10-24/11/2023   NĂM HỌC 2023- 2024</t>
  </si>
  <si>
    <t>KẾ HOẠCH CHỦ ĐỀ
"Những con vật bé yêu" từ 27/11- 29/12/2023   NĂM HỌC 2023- 2024</t>
  </si>
  <si>
    <r>
      <rPr>
        <b/>
        <sz val="14"/>
        <rFont val="Times New Roman"/>
        <family val="1"/>
      </rPr>
      <t xml:space="preserve">CĐ4     </t>
    </r>
    <r>
      <rPr>
        <sz val="14"/>
        <rFont val="Times New Roman"/>
        <family val="1"/>
      </rPr>
      <t>ĐV</t>
    </r>
  </si>
  <si>
    <t>Bài Tô màu: Con cá!
Bài Di màu: Mèo con đáng yêu!</t>
  </si>
  <si>
    <t>Tổng hợp đánh giá chủ đề BÉ NGOAN</t>
  </si>
  <si>
    <t>Tổng hợp đánh giá chủ đề ĐỒ DÙNG ĐỒ CHƠI</t>
  </si>
  <si>
    <t>Đồng Minh Châu</t>
  </si>
  <si>
    <t>Nguyễn nhật Đăng</t>
  </si>
  <si>
    <t>Tổng hợp đánh giá chủ đề Động vật</t>
  </si>
  <si>
    <t>Nguyễn Nhật Đăng</t>
  </si>
  <si>
    <t>Tổng hợp đánh giá chủ đề Bé ngoan</t>
  </si>
  <si>
    <t>Tổng hợp đánh giá chủ đề ĐDĐC</t>
  </si>
  <si>
    <r>
      <rPr>
        <b/>
        <sz val="12"/>
        <rFont val="Times New Roman"/>
        <family val="1"/>
      </rPr>
      <t xml:space="preserve">CĐ2 </t>
    </r>
    <r>
      <rPr>
        <sz val="12"/>
        <rFont val="Times New Roman"/>
        <family val="1"/>
      </rPr>
      <t>ĐDĐC</t>
    </r>
  </si>
  <si>
    <r>
      <rPr>
        <b/>
        <sz val="12"/>
        <rFont val="Times New Roman"/>
        <family val="1"/>
      </rPr>
      <t xml:space="preserve">CĐ3  </t>
    </r>
    <r>
      <rPr>
        <sz val="12"/>
        <rFont val="Times New Roman"/>
        <family val="1"/>
      </rPr>
      <t>GĐ</t>
    </r>
  </si>
  <si>
    <r>
      <rPr>
        <b/>
        <sz val="12"/>
        <rFont val="Times New Roman"/>
        <family val="1"/>
      </rPr>
      <t xml:space="preserve">CĐ4  </t>
    </r>
    <r>
      <rPr>
        <sz val="12"/>
        <rFont val="Times New Roman"/>
        <family val="1"/>
      </rPr>
      <t>ĐV</t>
    </r>
  </si>
  <si>
    <r>
      <rPr>
        <b/>
        <sz val="12"/>
        <rFont val="Times New Roman"/>
        <family val="1"/>
      </rPr>
      <t xml:space="preserve">CĐ5  </t>
    </r>
    <r>
      <rPr>
        <sz val="12"/>
        <rFont val="Times New Roman"/>
        <family val="1"/>
      </rPr>
      <t>Hoa, quả, rau</t>
    </r>
  </si>
  <si>
    <r>
      <rPr>
        <b/>
        <sz val="12"/>
        <rFont val="Times New Roman"/>
        <family val="1"/>
      </rPr>
      <t xml:space="preserve">CĐ6   </t>
    </r>
    <r>
      <rPr>
        <sz val="12"/>
        <rFont val="Times New Roman"/>
        <family val="1"/>
      </rPr>
      <t>Tết</t>
    </r>
  </si>
  <si>
    <r>
      <rPr>
        <b/>
        <sz val="12"/>
        <rFont val="Times New Roman"/>
        <family val="1"/>
      </rPr>
      <t xml:space="preserve">CĐ7  </t>
    </r>
    <r>
      <rPr>
        <sz val="12"/>
        <rFont val="Times New Roman"/>
        <family val="1"/>
      </rPr>
      <t>PTGT</t>
    </r>
  </si>
  <si>
    <t>CĐ8   AT</t>
  </si>
  <si>
    <r>
      <rPr>
        <b/>
        <sz val="12"/>
        <rFont val="Times New Roman"/>
        <family val="1"/>
      </rPr>
      <t xml:space="preserve">CĐ9  </t>
    </r>
    <r>
      <rPr>
        <sz val="12"/>
        <rFont val="Times New Roman"/>
        <family val="1"/>
      </rPr>
      <t>MH</t>
    </r>
  </si>
  <si>
    <r>
      <rPr>
        <b/>
        <sz val="12"/>
        <color theme="1"/>
        <rFont val="Times New Roman"/>
        <family val="1"/>
      </rPr>
      <t xml:space="preserve">CĐ10 </t>
    </r>
    <r>
      <rPr>
        <sz val="12"/>
        <color theme="1"/>
        <rFont val="Times New Roman"/>
        <family val="1"/>
      </rPr>
      <t>MG</t>
    </r>
  </si>
  <si>
    <t>CHỦ ĐỀ 1 : 
"Bé ngoan" Từ 5/9- 30/9/2022</t>
  </si>
  <si>
    <t>CHỦ ĐỀ 2 : 
"Đồ dùng đồ chơi"                           Từ 3/10- 28/10/2022</t>
  </si>
  <si>
    <t>CHỦ ĐỀ 3: 
"GIA ĐÌNH BÉ YÊU" từ 31/10-25/11/2022</t>
  </si>
  <si>
    <t>CHỦ ĐỀ 4: 
"Những con vật bé yêu" từ 28/11- 30/12/2022</t>
  </si>
  <si>
    <t>CHỦ ĐỀ 7: 
"Phương tiện giao thông" từ 6/3- 31/3/2023</t>
  </si>
  <si>
    <t>CHỦ ĐỀ 8: 
"An toàn" từ 3/4-14/4/2023</t>
  </si>
  <si>
    <t>CHỦ ĐỀ 9: 
"Mùa hè đến rồi" từ 17/4-5/5/2023</t>
  </si>
  <si>
    <t>CHỦ ĐỀ: 
"Bé lên mẫu giáo" từ 8/5- 19/5/2023</t>
  </si>
  <si>
    <r>
      <rPr>
        <b/>
        <sz val="12"/>
        <rFont val="Times New Roman"/>
        <family val="1"/>
      </rPr>
      <t xml:space="preserve">CĐ2           </t>
    </r>
    <r>
      <rPr>
        <sz val="12"/>
        <rFont val="Times New Roman"/>
        <family val="1"/>
      </rPr>
      <t>ĐDĐC</t>
    </r>
  </si>
  <si>
    <r>
      <rPr>
        <b/>
        <sz val="12"/>
        <rFont val="Times New Roman"/>
        <family val="1"/>
      </rPr>
      <t>CĐ3</t>
    </r>
    <r>
      <rPr>
        <sz val="12"/>
        <rFont val="Times New Roman"/>
        <family val="1"/>
      </rPr>
      <t>GĐ</t>
    </r>
  </si>
  <si>
    <t>CĐ4ĐV</t>
  </si>
  <si>
    <r>
      <rPr>
        <b/>
        <sz val="12"/>
        <rFont val="Times New Roman"/>
        <family val="1"/>
      </rPr>
      <t>CĐ7</t>
    </r>
    <r>
      <rPr>
        <sz val="12"/>
        <rFont val="Times New Roman"/>
        <family val="1"/>
      </rPr>
      <t>PTGT</t>
    </r>
  </si>
  <si>
    <r>
      <rPr>
        <b/>
        <sz val="12"/>
        <rFont val="Times New Roman"/>
        <family val="1"/>
      </rPr>
      <t>CĐ9</t>
    </r>
    <r>
      <rPr>
        <sz val="12"/>
        <rFont val="Times New Roman"/>
        <family val="1"/>
      </rPr>
      <t>MH</t>
    </r>
  </si>
  <si>
    <r>
      <rPr>
        <b/>
        <sz val="12"/>
        <color theme="1"/>
        <rFont val="Times New Roman"/>
        <family val="1"/>
      </rPr>
      <t>CĐ10</t>
    </r>
    <r>
      <rPr>
        <sz val="12"/>
        <color theme="1"/>
        <rFont val="Times New Roman"/>
        <family val="1"/>
      </rPr>
      <t>MG</t>
    </r>
  </si>
  <si>
    <t>5/9
30/9</t>
  </si>
  <si>
    <t>3/10 28/10</t>
  </si>
  <si>
    <t>31/10-25/11</t>
  </si>
  <si>
    <t>28/11-30/12</t>
  </si>
  <si>
    <t>1</t>
  </si>
  <si>
    <r>
      <rPr>
        <b/>
        <sz val="12"/>
        <color theme="1"/>
        <rFont val="Times New Roman"/>
        <family val="1"/>
      </rPr>
      <t>Bài 3</t>
    </r>
    <r>
      <rPr>
        <sz val="12"/>
        <color theme="1"/>
        <rFont val="Times New Roman"/>
        <family val="1"/>
      </rPr>
      <t xml:space="preserve">
- Hô hấp: Còi tàu
- Tay: Hai tay đưa về phía trước, phía sau
- Lưng, bụng: Nghiêng người sang 2 bên trái phải.
- Chân: Ngồi xuống đứng lên
- Bật: Bật tiến về phía trước</t>
    </r>
  </si>
  <si>
    <t>Bài 4
- Hô hấp: Thổi bóng
- Tay: Một tay đưa về phía trước, một tay phía sau
- Lưng, bụng: Cúi người xuống, đứng thẳng người lên
- Chân: Nhún chân
- Bật: Bật chụm tách chân</t>
  </si>
  <si>
    <t>Bài: 122345</t>
  </si>
  <si>
    <r>
      <rPr>
        <sz val="12"/>
        <rFont val="Times New Roman"/>
        <family val="1"/>
      </rPr>
      <t>Bài: Cài hoa , lá</t>
    </r>
    <r>
      <rPr>
        <sz val="12"/>
        <color rgb="FFFF0000"/>
        <rFont val="Times New Roman"/>
        <family val="1"/>
      </rPr>
      <t xml:space="preserve">
</t>
    </r>
  </si>
  <si>
    <r>
      <rPr>
        <sz val="12"/>
        <rFont val="Times New Roman"/>
        <family val="1"/>
      </rPr>
      <t xml:space="preserve"> Bài:  Luồn dây</t>
    </r>
    <r>
      <rPr>
        <sz val="12"/>
        <color rgb="FFFF0000"/>
        <rFont val="Times New Roman"/>
        <family val="1"/>
      </rPr>
      <t xml:space="preserve">
</t>
    </r>
  </si>
  <si>
    <r>
      <rPr>
        <sz val="11"/>
        <rFont val="Times New Roman"/>
        <family val="1"/>
      </rPr>
      <t xml:space="preserve">Bài : Vo giấy  thành quả bóng
   </t>
    </r>
    <r>
      <rPr>
        <sz val="11"/>
        <color rgb="FFFF0000"/>
        <rFont val="Times New Roman"/>
        <family val="1"/>
      </rPr>
      <t xml:space="preserve">                                            </t>
    </r>
  </si>
  <si>
    <r>
      <rPr>
        <sz val="11"/>
        <rFont val="Times New Roman"/>
        <family val="1"/>
      </rPr>
      <t xml:space="preserve">
Bài : Xé giấy làm quả cầu      </t>
    </r>
    <r>
      <rPr>
        <sz val="11"/>
        <color rgb="FFFF0000"/>
        <rFont val="Times New Roman"/>
        <family val="1"/>
      </rPr>
      <t xml:space="preserve">                                            </t>
    </r>
  </si>
  <si>
    <t>Bài: Nhận biết đồ dùng gia đình có  màu đỏ (2 tiết)</t>
  </si>
  <si>
    <t xml:space="preserve">Bài: Nhận biết màu  vàng 
</t>
  </si>
  <si>
    <t>Trò truyện: Về các con vật nuôi trong gia đình</t>
  </si>
  <si>
    <t>Trò chơi: "Cái gì biến mất, cái gì xuất hiện"
Trò chơi: Nghe tiếng kêu, tìm đồ vật</t>
  </si>
  <si>
    <r>
      <t xml:space="preserve">
</t>
    </r>
    <r>
      <rPr>
        <sz val="12"/>
        <rFont val="Times New Roman"/>
        <family val="1"/>
      </rPr>
      <t xml:space="preserve">Truyện: "Đồ chơi của Bi"
</t>
    </r>
  </si>
  <si>
    <t>Truyện: "Mẹ tắm cho bé"</t>
  </si>
  <si>
    <t xml:space="preserve">
Truyện thơ: Cá và chim.
Truyện: Đôi bạn nhỏ.</t>
  </si>
  <si>
    <t xml:space="preserve">
Đồng dao: kéo cưa lừa xẻ
.</t>
  </si>
  <si>
    <t>Thơ: cây đào
.</t>
  </si>
  <si>
    <t>Xem tranh và gọi tên các nhân vật, sự vật, hành động gần gũi trong tranh chủ đề "Hoa, quả, rau"</t>
  </si>
  <si>
    <t xml:space="preserve">Nhận biết một số đồ dùng đồ chơi yêu thích của mình trong chủ đề </t>
  </si>
  <si>
    <t xml:space="preserve">Tập sử dụng một số đồ dùng đồ chơi , chơi một số trò chơi ( Bế em, quấy bột, cho em ăn, Khuấy bột cho em ăn, nghe điện thoại... ) </t>
  </si>
  <si>
    <t xml:space="preserve">Dạy KNCH Sắp đén tết rồi"
</t>
  </si>
  <si>
    <t xml:space="preserve">
Nghe hát " Mùa xuân của bé"
</t>
  </si>
  <si>
    <t xml:space="preserve">
Nghe hát " Kéo cưa lừa xẻ
</t>
  </si>
  <si>
    <t>Dạy KNCH " Đôi dép xinh"</t>
  </si>
  <si>
    <t>Bài : Di màu: Bát, thìa</t>
  </si>
  <si>
    <t>Xem tranh và trò truyện về nội dung bức tranh chủ đề: Bé yêu hoa quả rau</t>
  </si>
  <si>
    <t>Xem tranh: Hoa , quả , rau</t>
  </si>
  <si>
    <t xml:space="preserve">Bài: Dán trang trí quà tặng Bà
Bài: Làm bưu thiếp tặng cô                                     Bài: Dán hoa tặng mẹ </t>
  </si>
  <si>
    <t xml:space="preserve">  - Thể dục sáng</t>
  </si>
  <si>
    <t xml:space="preserve">  - Hoạt động góc  </t>
  </si>
  <si>
    <t xml:space="preserve">   - Hoạt động ngoài trời</t>
  </si>
  <si>
    <t xml:space="preserve">   - Vệ sinh - ăn ngủ</t>
  </si>
  <si>
    <t xml:space="preserve">  - Hoạt động chiều</t>
  </si>
  <si>
    <t xml:space="preserve"> - Thăm quan dã ngoại</t>
  </si>
  <si>
    <t xml:space="preserve">  -  Lễ hội</t>
  </si>
  <si>
    <t xml:space="preserve">  - Hoạt động học</t>
  </si>
  <si>
    <r>
      <rPr>
        <i/>
        <u/>
        <sz val="14"/>
        <rFont val="Times New Roman"/>
        <family val="1"/>
      </rPr>
      <t xml:space="preserve">  Chia ra</t>
    </r>
    <r>
      <rPr>
        <i/>
        <sz val="14"/>
        <rFont val="Times New Roman"/>
        <family val="1"/>
      </rPr>
      <t>:   + Giờ thể chất</t>
    </r>
  </si>
  <si>
    <t xml:space="preserve">   + Giờ nhận thức</t>
  </si>
  <si>
    <t xml:space="preserve">   + Giờ ngôn ngữ</t>
  </si>
  <si>
    <t xml:space="preserve">  +Giờ TCKNXH- TM</t>
  </si>
  <si>
    <t xml:space="preserve">Tổng hợp đánh giá HỌC KÌ 1 </t>
  </si>
  <si>
    <t xml:space="preserve"> - Đánh giá chung về mức độ phát triển ở lĩnh vực thể chất</t>
  </si>
  <si>
    <t xml:space="preserve"> - Đánh giá chung về mức độ phát triển NHẬN THỨC
 </t>
  </si>
  <si>
    <t xml:space="preserve"> - Đánh giá chung về mức độ phát triển ở lĩnh vực ngôn ngữ</t>
  </si>
  <si>
    <t xml:space="preserve"> - Đánh giá chung về mức độ phát triển
 ở lĩnh vực TCKNXH-TM</t>
  </si>
  <si>
    <t xml:space="preserve"> - Đánh giá chung về mức độ phát triển TCKNXH-TM
 ở lĩnh vực thẩm mỹ</t>
  </si>
  <si>
    <t>NGƯỜI DUYỆT</t>
  </si>
  <si>
    <t>ĐOÀN THỊ HUYỀN</t>
  </si>
  <si>
    <r>
      <rPr>
        <b/>
        <sz val="12"/>
        <color theme="1"/>
        <rFont val="Times New Roman"/>
        <family val="1"/>
      </rPr>
      <t xml:space="preserve">Bài 5 </t>
    </r>
    <r>
      <rPr>
        <sz val="12"/>
        <color theme="1"/>
        <rFont val="Times New Roman"/>
        <family val="1"/>
      </rPr>
      <t xml:space="preserve">
- Hô hấp: Hít sâu, thở ra từ từ
- Tay: Hai tay đưa về phia trước, đưa về phía sau
- Lưng, bụng: Cúi người xuống, dứng thẳng người lên
- Chân: Bật tại chỗ
</t>
    </r>
  </si>
  <si>
    <t>KẾ HOẠCH CHỦ ĐỀ: "BÉ YÊU CÂY -HOA-QUẢ -RAU" TỪ 2/1-26/1/2024 NĂM HỌC 2023- 2024</t>
  </si>
  <si>
    <t>Bùi Nhật Minh Châu</t>
  </si>
  <si>
    <t>Nghe hát "Quả"
Dạy KNCH " Quả thị"                      Dạy KNCH " Cây bắp cải"                                      Dạy KNVĐ " Cây bắp cải"</t>
  </si>
  <si>
    <t>Mạng nội dung chủ đề</t>
  </si>
  <si>
    <t>CĐ8 AT</t>
  </si>
  <si>
    <t>Tập các động tác phát triển các nhóm cơ và hô hấp (Chủ đề: Bé ngoan)</t>
  </si>
  <si>
    <t>Tập các động tác phát triển các nhóm cơ và hô hấp (Chủ đề: Đồ dùng, đồ chơi của bé)</t>
  </si>
  <si>
    <t>Tập các động tác phát triển các nhóm cơ và hô hấp (Chủ đề: Gia đình)</t>
  </si>
  <si>
    <t>Tập các động tác phát triển các nhóm cơ và hô hấp (Chủ đề:Con vật)</t>
  </si>
  <si>
    <t>Tập các động tác phát triển các nhóm cơ và hô hấp (Chủ đề: Tết)</t>
  </si>
  <si>
    <t>Tập các động tác phát triển các nhóm cơ và hô hấp (Chủ đề: Hoa, quả, rau)</t>
  </si>
  <si>
    <t>Tập các động tác phát triển các nhóm cơ và hô hấp (Chủ đề: Phương tiện giao thông)</t>
  </si>
  <si>
    <t>Tập các động tác phát triển các nhóm cơ và hô hấp (Chủ đề: Mùa hè)</t>
  </si>
  <si>
    <t>Tập các động tác phát triển các nhóm cơ và hô hấp (Chủ đề: Bé lên mẫu giáo)</t>
  </si>
  <si>
    <t>Bò thẳng hướng trong đường hẹp (3m x 35 - 40)</t>
  </si>
  <si>
    <t>Biết bò chui qua cổng (cao 50cm, rộng 40cm)</t>
  </si>
  <si>
    <t>Bò chui qua cổng (cao 50cm, rộng 40cm)</t>
  </si>
  <si>
    <t>Bò trườn qua vật cản (cao 10-15cm, rộng khoảng 20-25cm) bò tiếp khoảng 2m, đứng dậy đi về chỗ hoặc lấy đồ chơi. Phối hợp tay, chân và cơ thể khi bò qua vật cản.</t>
  </si>
  <si>
    <t>Đi theo hiệu lệnh.</t>
  </si>
  <si>
    <t>Chạy thay đổi tốc độ</t>
  </si>
  <si>
    <t>Biết thực hiện phối hợp vận động tay - mắt: tung - bắt bóng với cô ở khoảng cách 1m</t>
  </si>
  <si>
    <t>Biết thực hiện phối hợp vận động tay - mắt: Ném bóng vào đích xa ở phía trước với khoảng cách 1 - 1,2m</t>
  </si>
  <si>
    <t>Ném bóng vào đích xa ở phía trước với khoảng cách 1 - 1,2m</t>
  </si>
  <si>
    <t>Thực hiện phối hợp vận động tay - mắt ném vào đích xa</t>
  </si>
  <si>
    <t xml:space="preserve">Bài: Nhào khuấy bột 
</t>
  </si>
  <si>
    <t xml:space="preserve">Bài: Bé tập làm hoa quả dầm
</t>
  </si>
  <si>
    <t>Thực hiện vận động xâu vòng tay, chuỗi đeo cổ</t>
  </si>
  <si>
    <t>Thực hiện vận động xâu vòng tay, chuỗi đeo cổ chủ đề "Bé Ngoan"</t>
  </si>
  <si>
    <t xml:space="preserve">
Bài : Vận động tinh "Xâu vòng "</t>
  </si>
  <si>
    <t>Thực hiện vận động xâu vòng tay, chuỗi đeo cổ chủ đề "Gia đình"</t>
  </si>
  <si>
    <t>Phối hợp được cử động bàn tay, ngón tay và phối hợp tay - mắt trong các hoạt động: cài, cởi cúc, buộc dây</t>
  </si>
  <si>
    <t xml:space="preserve">Bài: Cài, trang trí dây hoa, lá Bài: Luồn dây
</t>
  </si>
  <si>
    <t xml:space="preserve">Bài: Cài, trang trí dây hoa, lá 
</t>
  </si>
  <si>
    <t xml:space="preserve">Bài: Cài hoa , lá
</t>
  </si>
  <si>
    <t xml:space="preserve">Bài: Luồn dây
</t>
  </si>
  <si>
    <t>Trò chơi: Chắp, ghép hình bánh chưng, hoa, lá.</t>
  </si>
  <si>
    <t>Tập cầm, giở sách xem tranh</t>
  </si>
  <si>
    <t>Phối hợp được cử động bàn tay , ngón tay và phối hợp tay - mắt trong hoạt động vò, xé giấy</t>
  </si>
  <si>
    <t xml:space="preserve">Bài 1:Vo giấy thành quả bóng
Bài 2: Xé giấy làm quả cầu </t>
  </si>
  <si>
    <t>Rèn thói quen tốt trong giờ ngủ</t>
  </si>
  <si>
    <t>Làm được một số việc với sự giúp đỡ của người lớn mặc cởi quần áo, cùng cô chuẩn bị chỗ ngủ..</t>
  </si>
  <si>
    <t>Làm được một số việc với sự giúp đỡ của người lớn cùng cô chuẩn bị chỗ ngủ..</t>
  </si>
  <si>
    <t>Nhận biết một số vật dụng nguy hiểm, những nơi nguy hiểm không được phép sờ vào hoặc đến gần (sờ vào ổ điện, phích nước nóng, bàn là, bếp đang đun, xô nước, giếng,..)</t>
  </si>
  <si>
    <t>Nhận biết một số vật dụng, nơi nguy hiểm không được phép sờ vào và đến gần</t>
  </si>
  <si>
    <t>Biết tránh một số hành động nguy hiểm leo trèo lên bàn, ghế/ lan can, chơi nghịch các vật sắc nhọn…) khi được nhắc nhở</t>
  </si>
  <si>
    <t>Nhận biết một số hành động nguy hiểm và phòng tránh ( leo trèo lên bàn, ghế/ lan can, chơi nghịch các vật sắc nhọn…)</t>
  </si>
  <si>
    <t>Nhận biết một số hành động nguy hiểm và cách phòng tránh</t>
  </si>
  <si>
    <t>Nghe âm thanh tìm nơi phát ra âm thanh, và tìm đồ vật vừa mới cất giấu,</t>
  </si>
  <si>
    <t>Nghe và nhận biết tiếng kêu của một số con vật quen thuộc</t>
  </si>
  <si>
    <t>Nếm vị của một số thức ăn, (ngọt, mặn, chua), gọi tên loại thức ăn</t>
  </si>
  <si>
    <t>Nhận biết, gọi tên, chức năng chính một số bộ phận cơ thể: mắt mũi miệng, tay chân.</t>
  </si>
  <si>
    <t>Bài : Đồ dùng, đồ chơi quen thuộc của bé</t>
  </si>
  <si>
    <t>Bài : Nhận biết 1 số loại mũ Bài: Quần áo mùa hè</t>
  </si>
  <si>
    <t>Nhận biết , gọi tên một số đặc điểm nổi bật của con vật quen thuộc</t>
  </si>
  <si>
    <t>Tên và một số đặc điểm nổi bật của một số loại hoa, quả quen thuộc</t>
  </si>
  <si>
    <t>Nhận biết , gọi tên một số đặc điểm nổi bật của rau quen thuộc</t>
  </si>
  <si>
    <t>Bài : Rau bắp cải
Bài : Những loài hoa hồng, hoa cúc
Bài : Nhận biết các loại quả "Quả chuối"
Bài : "Quả cam"</t>
  </si>
  <si>
    <t>Bài: Nhận biết đồ dùng gia đình có màu đỏ (2 tiết)</t>
  </si>
  <si>
    <t xml:space="preserve">Bài: Nhận biết màu vàng 
</t>
  </si>
  <si>
    <t>Nhận biết màu xanh</t>
  </si>
  <si>
    <t>Bài: Nhận biết màu xanh</t>
  </si>
  <si>
    <t>Bài: Nhận biết màu đỏ, vàng, xanh</t>
  </si>
  <si>
    <t>Ôn: Nhận biết màu đỏ, vàng, xanh</t>
  </si>
  <si>
    <t>Nhận biết vị trí không gian, trước - sau (so với bản thân trẻ)</t>
  </si>
  <si>
    <t>Bài: Nhận biết vị trí không gian, trước - sau (so với bản thân trẻ)</t>
  </si>
  <si>
    <t>Bài: Đôi bàn tay xinh</t>
  </si>
  <si>
    <t>Rèn nề nếp thói quen tự phục vụ: Xếp dép, cất ba lô…theo kí hiệu.</t>
  </si>
  <si>
    <t>Nghe các bài thơ, đồng dao,ca dao, hò vè và truyện ngắn.</t>
  </si>
  <si>
    <t xml:space="preserve">
Truyện: Thỏ ngoan
Truyện: Đi học
</t>
  </si>
  <si>
    <t xml:space="preserve">
Truyện: "Đồ chơi của bi"
Truyện: "Mẹ tắm cho bé"</t>
  </si>
  <si>
    <t xml:space="preserve">
Truyện: Thỏ con không vâng lời.
Truyện: Cô giáo họa mi
</t>
  </si>
  <si>
    <t xml:space="preserve">
Truyện: Cây táo.
</t>
  </si>
  <si>
    <t xml:space="preserve">
Truyện: Tin và quạt máy
</t>
  </si>
  <si>
    <t xml:space="preserve">
Kể chuyện: Mùa hè.
</t>
  </si>
  <si>
    <t>Sử dụng các từ chỉ đồ vật, đặc điểm, hành động quen thuộc trong giao tiếp</t>
  </si>
  <si>
    <t>Sử dụng các từ chỉ đồ vật, đặc điểm, hành động quen thuộc trong giao tiếp trong chủ đề "Mùa hè đến rồi"</t>
  </si>
  <si>
    <t>Sử dụng các từ chỉ đồ vật, đặc điểm, hành động quen thuộc trong giao tiếp trong chủ đề "Bé lên mẫu giáo"</t>
  </si>
  <si>
    <t>Thể hiện nhu cầu, mong muốn và hiểu biết bằng 1-2 câu đơn giản và câu dài.</t>
  </si>
  <si>
    <t>Bài 1: Thơ "Bạn mới Bài 2: Thơ:" Miệng xinh"</t>
  </si>
  <si>
    <t>Bài: Thơ " Chia đồ chơi"
Bài : Thơ "Đi dép"</t>
  </si>
  <si>
    <t>Bài: Thơ "Yêu mẹ."
Truyện thơ: "Cháu chào ông ạ"</t>
  </si>
  <si>
    <t>Bài 1: Thơ "Chú gà con"
Bài 2: Thơ "Con cá vàng"
Bài 3: Thơ "Mèo con đi học"</t>
  </si>
  <si>
    <t>Đọc các đoạn thơ, bài thơ ngắn có câu 3 - 4 tiếng về chủ đề: "Hoa, quả, rau"</t>
  </si>
  <si>
    <t>Bài Thơ: Mùa hè nóng nực Bài Thơ : Mũ xinh</t>
  </si>
  <si>
    <t>Bài Kể chuyện theo tranh: Mùa hè</t>
  </si>
  <si>
    <t>Nói lễ phép, to rõ ràng, đủ nghe</t>
  </si>
  <si>
    <t>Nói lễ phép, to rõ ràng, đủ nghe khi gặp hoàn cảnh thích hợp. Nói đủ nghe, không nói lí nhí</t>
  </si>
  <si>
    <t>Quan sát tranh, trò truyện, dạy trẻ: Chào cô, bố mẹ khi đến lớp và khi ra về. Nói đủ nghe, rõ tiếng.</t>
  </si>
  <si>
    <t>Nghe cô đọc sách</t>
  </si>
  <si>
    <t>Quan sát tranh, trò truyện, trả lời theo nội dung tranh với các nhân vật gần gũi</t>
  </si>
  <si>
    <t>Nhận biết được tên gọi, một số đặc điểm bên ngoài của bản thân.</t>
  </si>
  <si>
    <t>Thực hiện yêu cầu đơn giản của giáo viên, người lớn</t>
  </si>
  <si>
    <t>Thực hiện một số hành vi văn hoá và giao tiếp: Chào tạm biệt cảm ơn, nói từ. Dạ, vâng, vâng ạ.</t>
  </si>
  <si>
    <t>Hướng dẫn trẻ cất đồ dùng, đồ chơi, đi vệ sinh... đúng nơi quy định.</t>
  </si>
  <si>
    <t>Cho trẻ quan sát, và hướng dẫn, thực hiện yêu cầu của cô cất đồ dùng, đồ chơi, đi vệ sinh... đúng nơi quy định.</t>
  </si>
  <si>
    <t>Rèn nề nếp thói quen tốt cho trẻ: Cất đồ chơi đúng nới quy định; Xếp hàng chờ đến lượt.</t>
  </si>
  <si>
    <t xml:space="preserve">
Nghe hát " Cháu đi mẫu giáo"</t>
  </si>
  <si>
    <t xml:space="preserve">
Nghe hát "Đi nhà trẻ"</t>
  </si>
  <si>
    <t>Dạy KNCH " Đu quay" Dạy KNVĐ " Đu quay"</t>
  </si>
  <si>
    <t>Nghe hát "Quả"
Dạy KNCH " Quả thị" Dạy KNCH " Cây bắp cải" Dạy KNVĐ " Cây bắp cải"</t>
  </si>
  <si>
    <t>Dạy KNCH "Đi học về"
Dạy KNCH "Lời chào buổi sáng" Dạy VĐ "Lời chào buổi sáng"</t>
  </si>
  <si>
    <t>Hát theo và tập vận động đơn giản theo nhạc về chủ đề Con vật</t>
  </si>
  <si>
    <t>Dạy KNCH " Rửa mặt như mèo" Dạy KNCH " Gà trống mèo con và cún con" Dạy KNCH " con gà trống"</t>
  </si>
  <si>
    <t>Dạy KNCH "Mùa hè đến" Dạy KNVĐ "Mùa hè đến"
Dạy KNCH "Nắng sớm"</t>
  </si>
  <si>
    <t>Dạy KNCH " Qủa bóng" Dạy KNCH " Đôi dép xinh"</t>
  </si>
  <si>
    <t>Di màu, tô, vẽ nguệch ngoạc về chủ đề " Gia đình"</t>
  </si>
  <si>
    <t>Vẽ nét thẳng, nét xiên</t>
  </si>
  <si>
    <t>Xé vụn, vo, vò, dán trang trí hình</t>
  </si>
  <si>
    <t>Xé vụn, vo, vò, dán trang trí hình chủ đề: " Hoa, quả, rau"</t>
  </si>
  <si>
    <t>Xé vụn, vo, vò, dán trang trí hình về chủ đề</t>
  </si>
  <si>
    <t>Nặn sản phẩm đơn giản về chủ đề</t>
  </si>
  <si>
    <t>Xé dán, xếp hình trang trí hình đơn giản về chủ đè</t>
  </si>
  <si>
    <t>Bài: Dán trang trí quà tặng Bà
Bài: Làm bưu thiếp tặng cô Bài: Dán hoa tặng mẹ</t>
  </si>
  <si>
    <t>Bài: Trang trí cây đào Bài : dán dính hoa , lá</t>
  </si>
  <si>
    <t>- Lĩnh vực nhận thức</t>
  </si>
  <si>
    <t>- Lĩnh vực ngôn ngữ</t>
  </si>
  <si>
    <t>- Lĩnh vực tình cảm kỹ năng xã hội - thẩm mỹ</t>
  </si>
  <si>
    <t>- Thể dục sáng</t>
  </si>
  <si>
    <t>- Hoạt động góc</t>
  </si>
  <si>
    <t>- Hoạt động ngoài trời</t>
  </si>
  <si>
    <t>- Vệ sinh - ăn ngủ</t>
  </si>
  <si>
    <t>- Hoạt động chiều</t>
  </si>
  <si>
    <t>- Thăm quan dã ngoại</t>
  </si>
  <si>
    <t>- Lễ hội</t>
  </si>
  <si>
    <t>- Hoạt động học</t>
  </si>
  <si>
    <t>+ Giờ nhận thức</t>
  </si>
  <si>
    <t>+ Giờ ngôn ngữ</t>
  </si>
  <si>
    <t>+ Giờ TC-KNXH</t>
  </si>
  <si>
    <t>+ Giờ thẩm mỹ</t>
  </si>
  <si>
    <t>- Tổng số mục tiêu được đánh giá "Đạt"</t>
  </si>
  <si>
    <t>- Tổng số mục tiêu được đánh giá "Cần cố gắng"</t>
  </si>
  <si>
    <t>- Tổng số mục tiêu được đánh giá "Chưa đạt"</t>
  </si>
  <si>
    <t>- Đánh giá chung về mức độ phát triển của trẻ</t>
  </si>
  <si>
    <t>- Đánh giá chung về mức độ phát triển
ở lĩnh vực thể chất</t>
  </si>
  <si>
    <t>- Đánh giá chung về mức độ phát triển
ở lĩnh vực TCXH</t>
  </si>
  <si>
    <t>- Đánh giá chung về mức độ phát triển
ở lĩnh vực ngôn ngữ</t>
  </si>
  <si>
    <t>- Đánh giá chung về mức độ phát triển
ở lĩnh vực nhận thức</t>
  </si>
  <si>
    <t>- Đánh giá chung về mức độ phát triển
ở lĩnh vực thẩm mỹ</t>
  </si>
  <si>
    <t>KẾ HOẠCH GIÁO DỤC NĂM HỌC 2023-2024
KHỐI NHÀ TRẺ</t>
  </si>
  <si>
    <t>Phân bổ nguyên bản
theo sách chương trình GDMN</t>
  </si>
  <si>
    <t>Bò chui qua cổng; ; Bò có mang vật trên lưng</t>
  </si>
  <si>
    <t>Phối hợp tay, chân và cơ thể khi bò qua vật cản</t>
  </si>
  <si>
    <t>Phối hợp tay, chân và cơ thể khi trườn qua vật cản</t>
  </si>
  <si>
    <t>Giữ được thăng bằng trong vận động khi đi theo hiệu lệnh của cô.</t>
  </si>
  <si>
    <t>Thể hiện phối hợp vận động chân, tay và cơ thể trong vận động nhún bật.</t>
  </si>
  <si>
    <t>Thể hiện sức mạnh của cơ bắp trong vận động đá bóng.</t>
  </si>
  <si>
    <t>Đá bóng</t>
  </si>
  <si>
    <t>Thể hiện sức mạnh của cơ bắp trong vận động ném xa lên phía trước bằng 1 tay ( Tối thiểu 1, 5 m)</t>
  </si>
  <si>
    <t>Ném bóng về phía trước ( Tối thiểu 1.5m)</t>
  </si>
  <si>
    <t>Thực hiện phối hợp vận động tay - mắt tung - bắt bóng với cô ở khoảng cách 1m.</t>
  </si>
  <si>
    <t>Phối hợp được cử động bàn tay , ngón tay và phối hợp tay - mắt trong hoạt động rót, nhào, khoấy, đảo.</t>
  </si>
  <si>
    <t>Phối hợp được cử động bàn tay , ngón tay và phối hợp tay - mắt trong hoạt động vò, xé.</t>
  </si>
  <si>
    <t>Phối hợp được cử động bàn tay , ngón tay và phối hợp tay - mắt trong để nhón, nhặt đồ vật</t>
  </si>
  <si>
    <t>Phối hợp được cử động bàn tay , ngón tay và phối hợp tay - mắt trong để thực hiện vận động xâu, luồn và buộc dây.</t>
  </si>
  <si>
    <t>Phối hợp được cử động bàn tay , ngón tay và phối hợp tay - mắt trong để thực hiện vận động cài, cởi cúc</t>
  </si>
  <si>
    <t>Phối hợp được cử động bàn tay , ngón tay và phối hợp tay - mắt trong hoạt động vẽ tổ chim, lật mở trang sách.</t>
  </si>
  <si>
    <t>Tập cầm bút tô vẽ , lật mở trang sách</t>
  </si>
  <si>
    <t>Phối hợp được cử động bàn tay , ngón tay và phối hợp tay - mắt trong hoạt động : nhào đất năn.</t>
  </si>
  <si>
    <t>Phối hợp được cử động bàn tay , ngón tay và phối hợp tay - mắt trong hoạt động đóng cọc bàn gỗ.</t>
  </si>
  <si>
    <t>Thích nghi với chế độ ăn cơm , ăn được các loại thức ăn khác nhau</t>
  </si>
  <si>
    <t>Tập nền nếp thói quen tốt trong ăn uống</t>
  </si>
  <si>
    <t>Tập luyện nề nếp thói quen : Ăn chín, uống chín; rửa tay trước khi ăn; lau mặt, lau miệng, uống nước sau khi ăn;</t>
  </si>
  <si>
    <t>Mặc quần áo , đi dép, đi vệ sinh, cởi quần aó khi bị bẩn, bị ướt, cài cúc áo.</t>
  </si>
  <si>
    <t>Nhận biết một số vật dụng, nơi nguy hiểmkhông được phép sờ vào và đến gần</t>
  </si>
  <si>
    <t>Tên, chức năng chính một số bộ phận cơ thể: mắt mũi miệng, tay chân.</t>
  </si>
  <si>
    <t>Nhận biết , gọi tên một số đặc điểm nổi bật và công dụng của phương tiện giao thông gần gũi</t>
  </si>
  <si>
    <t>Nhận biết , gọi tên một số đặc điểm nổi bật của rau hoa quả quen thuộc</t>
  </si>
  <si>
    <t>Chỉ nói tên, lấy hoặc cất đúng đồ chơi màu đỏ theo yêu cầu.</t>
  </si>
  <si>
    <t>Chỉ nói tên, lấy hoặc cất đúng đồ chơi màu vàng theo yêu cầu.</t>
  </si>
  <si>
    <t>Chỉ nói tên, lấy hoặc cất đúng đồ chơi màu xanh theo yêu cầu.</t>
  </si>
  <si>
    <t>Chỉ nói tên, lấy hoặc cất đúng đồ chơi màu đỏ, vàng, xanh theo yêu cầu.</t>
  </si>
  <si>
    <t>Nhận biết vị trí không gian, trước sau (so với bản thân trẻ)</t>
  </si>
  <si>
    <t>Biết được tên của bản thân và đặc điểm bên ngoài của bản thân</t>
  </si>
  <si>
    <t>Biết được tên của những người gần gũi khi được hỏi. Chơi bắt chước một số hành động quen thuộc của những người gần gũi trong gia đình.</t>
  </si>
  <si>
    <r>
      <t xml:space="preserve">Nghe và cảm nhận lời nói với sắc thái tình cảm khác nhau </t>
    </r>
    <r>
      <rPr>
        <b/>
        <sz val="12"/>
        <color theme="1"/>
        <rFont val="Times New Roman"/>
        <family val="1"/>
      </rPr>
      <t>(</t>
    </r>
    <r>
      <rPr>
        <sz val="12"/>
        <color theme="1"/>
        <rFont val="Times New Roman"/>
        <family val="1"/>
      </rPr>
      <t xml:space="preserve"> Vui, buồn, sợ hãi)</t>
    </r>
  </si>
  <si>
    <t>Đọc các đoạn thơ, bài thơ, ca dao ngắn có câu 3,4 tiếng.</t>
  </si>
  <si>
    <t>Sử dụng lời nói với các mục đích hỏi và trả lời về các vấn đề quan tâm như: " Con gì đây?"; "Cái gì đây? " Làm gì?"; "Ở đâu?"; "…Thế nào?"; "…Để làm gì?"; "Tại sao?"…</t>
  </si>
  <si>
    <t>Nhận biết t số trạng thái, cảm xúc vui, buồn, sợ hãi… của người xung quanh.</t>
  </si>
  <si>
    <t>Nhận biết và thể hiện một số trạng thái, cảm xúc vui, buồn, sợ hãi, tức giận.</t>
  </si>
  <si>
    <t>Thực hiện một số hành vi văn hoá và giao tiếp: Chào tạm biệt cảm ơn, nói từ ,Dạ vâng, vâng ạ.</t>
  </si>
  <si>
    <t>Nghe hát ,nghe nhạc với các giai điệu khác nhau: Nghe âm thanh các nhạc cụ</t>
  </si>
  <si>
    <t>Thích nặn</t>
  </si>
  <si>
    <t>Xé dán, xếp hình, xem tranh</t>
  </si>
  <si>
    <r>
      <rPr>
        <b/>
        <sz val="12"/>
        <rFont val="Times New Roman"/>
        <family val="1"/>
      </rPr>
      <t>CĐ5</t>
    </r>
    <r>
      <rPr>
        <sz val="12"/>
        <rFont val="Times New Roman"/>
        <family val="1"/>
      </rPr>
      <t>Hoa, quả, rau</t>
    </r>
  </si>
  <si>
    <r>
      <rPr>
        <b/>
        <sz val="12"/>
        <rFont val="Times New Roman"/>
        <family val="1"/>
      </rPr>
      <t>CĐ6</t>
    </r>
    <r>
      <rPr>
        <sz val="12"/>
        <rFont val="Times New Roman"/>
        <family val="1"/>
      </rPr>
      <t>Tết</t>
    </r>
  </si>
  <si>
    <t>CHỦ ĐỀ 5: 
 "BÉ YÊU CÂY -HOA-QUẢ -RAU" TỪ 2/1-26/1/2024</t>
  </si>
  <si>
    <t>CHỦ ĐỀ 6: 
"Tết đến vui vẻ" từ 29/1-23/2/2024</t>
  </si>
  <si>
    <t>Tổng hợp đánh giá chủ đề HOA QuẢ RAU</t>
  </si>
  <si>
    <t>KẾ HOẠCH CHỦ ĐỀ: "TẾT ĐẾN VUI VẺ" TỪ 29/1-23/2/2024 NĂM HỌC 2023- 2024</t>
  </si>
  <si>
    <r>
      <rPr>
        <b/>
        <sz val="12"/>
        <color theme="1"/>
        <rFont val="Times New Roman"/>
        <family val="1"/>
      </rPr>
      <t>Bài 6</t>
    </r>
    <r>
      <rPr>
        <sz val="12"/>
        <color theme="1"/>
        <rFont val="Times New Roman"/>
        <family val="1"/>
      </rPr>
      <t xml:space="preserve">
- Hô hấp: Gà gáy
- Tay: Tay lên cao, sang ngang
- Lưng, bụng: Nghiêng người sang 2 bên trái phải.
- Chân: Khụy gối.
- Bật: Bật tại chỗ.</t>
    </r>
  </si>
  <si>
    <t xml:space="preserve">Hát theo và tập vận động đơn giản theo nhạc về chủ đề </t>
  </si>
  <si>
    <t>Di màu, vẽ, tô nguệch ngoạc về chủ đề</t>
  </si>
  <si>
    <t>Đọc các đoạn thơ, bài thơ ngắn có câu 3 - 4 tiếng về chủ đề</t>
  </si>
  <si>
    <t>Trả lời và đặt câu hỏi: "Cái gì?"; "Làm gì?"; "Ở đâu?"; "…thế nào?"; "Để làm gì?"; "Tại sao?".</t>
  </si>
  <si>
    <t xml:space="preserve">Nghe các câu hỏi: "Ai đây?"; "cái gì?, "làm gì?"; "ở đâu?", "như thế nào?" về chủ đề </t>
  </si>
  <si>
    <t xml:space="preserve">Nghe các bài hát, bài thơ, đồng dao, ca dao, truyện kể đơn giản về chủ đề </t>
  </si>
  <si>
    <t xml:space="preserve">Tên, đặc điểm nổi bật của một số đồ vật chủ đề </t>
  </si>
  <si>
    <t xml:space="preserve">Chồng, xếp 6 - 8 khối </t>
  </si>
  <si>
    <t xml:space="preserve">Chắp ghép hình </t>
  </si>
  <si>
    <t xml:space="preserve">
  Thơ "Mèo con đi học"
.</t>
  </si>
  <si>
    <t>KẾ HOẠCH CHỦ ĐỀ: "Phương tiện giao thông" từ 26/2- 22/3/2024  NĂM HỌC 2023- 2024</t>
  </si>
  <si>
    <t xml:space="preserve">Bài: Nhận biết ô tô
Bài: Nhận biết tàu hỏa
</t>
  </si>
  <si>
    <t>Nhận biết, gọi tên, nói một số đặc điểm nổi bật và công dụng của phương tiện giao thông</t>
  </si>
  <si>
    <t xml:space="preserve">
Thơ: Xe chữa cháy.       Thơ “ Con tàu”</t>
  </si>
  <si>
    <t>Nghe và thực hiện các nhiệm vụ gồm 2 - 3 hành động bằng lời nói rèn cho trẻ lấy cất đồ dùng đúng nơi quy định.</t>
  </si>
  <si>
    <t>Dạy KNCH " Đu quay"                                                         Dạy KNVĐ " Đu quay"</t>
  </si>
  <si>
    <t>KẾ HOẠCH CHỦ ĐỀ: "An toàn" từ 25/3-5/4/2024  NĂM HỌC 2023- 2024</t>
  </si>
  <si>
    <r>
      <rPr>
        <b/>
        <sz val="14"/>
        <color theme="1"/>
        <rFont val="Times New Roman"/>
        <family val="1"/>
      </rPr>
      <t>Bài 8</t>
    </r>
    <r>
      <rPr>
        <sz val="14"/>
        <color theme="1"/>
        <rFont val="Times New Roman"/>
        <family val="1"/>
      </rPr>
      <t xml:space="preserve">
- Hô hấp: Gà gáy
- Tay: Tay lên cao, sang ngang
- Lưng, bụng: Nghiêng người sang 2 bên trái phải.
- Chân: Khụy gối.
- Bật: Bật tại chỗ.</t>
    </r>
  </si>
  <si>
    <r>
      <t xml:space="preserve">
</t>
    </r>
    <r>
      <rPr>
        <sz val="14"/>
        <rFont val="Times New Roman"/>
        <family val="1"/>
      </rPr>
      <t xml:space="preserve">Truyện: Tin và quạt máy
</t>
    </r>
  </si>
  <si>
    <t>Tô màu đồ chơi an toàn</t>
  </si>
  <si>
    <t>CHỦ ĐỀ 1 : 
"Bé ngoan" Từ 6/9- 29/9/2023</t>
  </si>
  <si>
    <t>CHỦ ĐỀ 2 : 
"Đồ dùng đồ chơi"                           Từ 4/10- 29/10/2022</t>
  </si>
  <si>
    <t>CHỦ ĐỀ 4: 
"Những con vật bé yêu" từ 29/11- 31/12/2023</t>
  </si>
  <si>
    <r>
      <rPr>
        <b/>
        <sz val="14"/>
        <color theme="1"/>
        <rFont val="Times New Roman"/>
        <family val="1"/>
      </rPr>
      <t>Bài 9</t>
    </r>
    <r>
      <rPr>
        <sz val="14"/>
        <color theme="1"/>
        <rFont val="Times New Roman"/>
        <family val="1"/>
      </rPr>
      <t xml:space="preserve">
- Hô hấp:Thổi nơ
- Tay: Tay đưa ra trước, đưa ra sau
- Lưng, bụng: Nghiêng người sang 2 bên trái phải.
- Chân: Đứng nhún chân
- Bật: Bật tại chỗ.</t>
    </r>
  </si>
  <si>
    <r>
      <rPr>
        <sz val="14"/>
        <rFont val="Times New Roman"/>
        <family val="1"/>
      </rPr>
      <t xml:space="preserve">Bài: Nhào khuấy bột </t>
    </r>
    <r>
      <rPr>
        <sz val="14"/>
        <color rgb="FFFF0000"/>
        <rFont val="Times New Roman"/>
        <family val="1"/>
      </rPr>
      <t xml:space="preserve">
</t>
    </r>
  </si>
  <si>
    <r>
      <t xml:space="preserve">
</t>
    </r>
    <r>
      <rPr>
        <sz val="14"/>
        <rFont val="Times New Roman"/>
        <family val="1"/>
      </rPr>
      <t xml:space="preserve">Kể chuyện: Mùa hè.
</t>
    </r>
  </si>
  <si>
    <t>Dạy KNCH "Mùa hè đến"                Dạy KNVĐ "Mùa hè đến"
Dạy KNCH "Nắng sớm"      Dạy KNVĐ " Nắng sớm"</t>
  </si>
  <si>
    <t>Bài Tô màu: Trang phục mùa hè                                                   Tô màu "Mũ xinh"</t>
  </si>
  <si>
    <t xml:space="preserve">Minh Hiếu </t>
  </si>
  <si>
    <t>Tú Linh</t>
  </si>
  <si>
    <t>Tú Anh</t>
  </si>
  <si>
    <t>Tố Nhi</t>
  </si>
  <si>
    <t>Trịnh Minh Phúc</t>
  </si>
  <si>
    <t>Minh Đức</t>
  </si>
  <si>
    <t>Minh khôi</t>
  </si>
  <si>
    <t xml:space="preserve">  NĂM HỌC 2023- 2024</t>
  </si>
  <si>
    <t>Tổng hợp đánh giá cả năm</t>
  </si>
  <si>
    <t>Tổng hợp đánh giá chủ đề Bé lên mẫu giáo</t>
  </si>
  <si>
    <t>Tổng hợp đánh giá chủ đề Mùa hè đến rồi</t>
  </si>
  <si>
    <t>Tổng hợp đánh giá chủ đề Tết</t>
  </si>
  <si>
    <t>Tổng hợp đánh giá chủ đề An toàn</t>
  </si>
  <si>
    <t>Đạt mục tiêu</t>
  </si>
  <si>
    <r>
      <rPr>
        <b/>
        <sz val="14"/>
        <rFont val="Times New Roman"/>
        <family val="1"/>
      </rPr>
      <t xml:space="preserve">CĐ2           </t>
    </r>
    <r>
      <rPr>
        <sz val="14"/>
        <rFont val="Times New Roman"/>
        <family val="1"/>
      </rPr>
      <t>ĐDĐC</t>
    </r>
  </si>
  <si>
    <r>
      <rPr>
        <b/>
        <sz val="14"/>
        <rFont val="Times New Roman"/>
        <family val="1"/>
      </rPr>
      <t>CĐ5</t>
    </r>
    <r>
      <rPr>
        <sz val="14"/>
        <rFont val="Times New Roman"/>
        <family val="1"/>
      </rPr>
      <t>Hoa, quả, rau</t>
    </r>
  </si>
  <si>
    <r>
      <rPr>
        <b/>
        <sz val="14"/>
        <rFont val="Times New Roman"/>
        <family val="1"/>
      </rPr>
      <t>CĐ6</t>
    </r>
    <r>
      <rPr>
        <sz val="14"/>
        <rFont val="Times New Roman"/>
        <family val="1"/>
      </rPr>
      <t>Tết</t>
    </r>
  </si>
  <si>
    <r>
      <rPr>
        <b/>
        <sz val="14"/>
        <color theme="1"/>
        <rFont val="Times New Roman"/>
        <family val="1"/>
      </rPr>
      <t>Bài 3</t>
    </r>
    <r>
      <rPr>
        <sz val="14"/>
        <color theme="1"/>
        <rFont val="Times New Roman"/>
        <family val="1"/>
      </rPr>
      <t xml:space="preserve">
- Hô hấp: Còi tàu
- Tay: Hai tay đưa về phía trước, phía sau
- Lưng, bụng: Nghiêng người sang 2 bên trái phải.
- Chân: Ngồi xuống đứng lên
- Bật: Bật tiến về phía trước</t>
    </r>
  </si>
  <si>
    <r>
      <rPr>
        <b/>
        <sz val="14"/>
        <color theme="1"/>
        <rFont val="Times New Roman"/>
        <family val="1"/>
      </rPr>
      <t>Bài 6</t>
    </r>
    <r>
      <rPr>
        <sz val="14"/>
        <color theme="1"/>
        <rFont val="Times New Roman"/>
        <family val="1"/>
      </rPr>
      <t xml:space="preserve">
- Hô hấp: Gà gáy
- Tay: Tay lên cao, sang ngang
- Lưng, bụng: Nghiêng người sang 2 bên trái phải.
- Chân: Khụy gối.
- Bật: Bật tại chỗ.</t>
    </r>
  </si>
  <si>
    <r>
      <rPr>
        <b/>
        <sz val="14"/>
        <color theme="1"/>
        <rFont val="Times New Roman"/>
        <family val="1"/>
      </rPr>
      <t xml:space="preserve">Bài 5 </t>
    </r>
    <r>
      <rPr>
        <sz val="14"/>
        <color theme="1"/>
        <rFont val="Times New Roman"/>
        <family val="1"/>
      </rPr>
      <t xml:space="preserve">
- Hô hấp: Hít sâu, thở ra từ từ
- Tay: Hai tay đưa về phia trước, đưa về phía sau
- Lưng, bụng: Cúi người xuống, dứng thẳng người lên
- Chân: Bật tại chỗ
</t>
    </r>
  </si>
  <si>
    <r>
      <rPr>
        <b/>
        <sz val="14"/>
        <color theme="1"/>
        <rFont val="Times New Roman"/>
        <family val="1"/>
      </rPr>
      <t>Bài 7</t>
    </r>
    <r>
      <rPr>
        <sz val="14"/>
        <color theme="1"/>
        <rFont val="Times New Roman"/>
        <family val="1"/>
      </rPr>
      <t xml:space="preserve">
- Hô hấp: Gà gáy
- Tay: Tay lên cao, sang ngang
- Lưng, bụng: Nghiêng người sang 2 bên trái phải.
- Chân: Khụy gối.
- Bật: Bật tại chỗ.</t>
    </r>
  </si>
  <si>
    <r>
      <rPr>
        <b/>
        <sz val="14"/>
        <color theme="1"/>
        <rFont val="Times New Roman"/>
        <family val="1"/>
      </rPr>
      <t>Bài 10</t>
    </r>
    <r>
      <rPr>
        <sz val="14"/>
        <color theme="1"/>
        <rFont val="Times New Roman"/>
        <family val="1"/>
      </rPr>
      <t xml:space="preserve">
- Hô hấp: Gà gáy
- Tay: Tay lên cao, sang ngang
- Lưng, bụng: Nghiêng người sang 2 bên trái phải.
- Chân: Khụy gối.
- Bật: Bật tại chỗ.</t>
    </r>
  </si>
  <si>
    <r>
      <rPr>
        <sz val="14"/>
        <rFont val="Times New Roman"/>
        <family val="1"/>
      </rPr>
      <t>Bài: Bé tập làm hoa quả dầm</t>
    </r>
    <r>
      <rPr>
        <sz val="14"/>
        <color rgb="FFFF0000"/>
        <rFont val="Times New Roman"/>
        <family val="1"/>
      </rPr>
      <t xml:space="preserve">
</t>
    </r>
  </si>
  <si>
    <r>
      <rPr>
        <sz val="14"/>
        <rFont val="Times New Roman"/>
        <family val="1"/>
      </rPr>
      <t>Bài: Cài, trang trí dây hoa, lá                       Bài:  Luồn dây</t>
    </r>
    <r>
      <rPr>
        <sz val="14"/>
        <color rgb="FFFF0000"/>
        <rFont val="Times New Roman"/>
        <family val="1"/>
      </rPr>
      <t xml:space="preserve">
</t>
    </r>
  </si>
  <si>
    <r>
      <rPr>
        <sz val="14"/>
        <rFont val="Times New Roman"/>
        <family val="1"/>
      </rPr>
      <t>Bài: Cài hoa , lá</t>
    </r>
    <r>
      <rPr>
        <sz val="14"/>
        <color rgb="FFFF0000"/>
        <rFont val="Times New Roman"/>
        <family val="1"/>
      </rPr>
      <t xml:space="preserve">
</t>
    </r>
  </si>
  <si>
    <r>
      <rPr>
        <sz val="14"/>
        <rFont val="Times New Roman"/>
        <family val="1"/>
      </rPr>
      <t xml:space="preserve"> Bài:  Luồn dây</t>
    </r>
    <r>
      <rPr>
        <sz val="14"/>
        <color rgb="FFFF0000"/>
        <rFont val="Times New Roman"/>
        <family val="1"/>
      </rPr>
      <t xml:space="preserve">
</t>
    </r>
  </si>
  <si>
    <r>
      <t xml:space="preserve"> </t>
    </r>
    <r>
      <rPr>
        <sz val="14"/>
        <rFont val="Times New Roman"/>
        <family val="1"/>
      </rPr>
      <t>Tập cầm, giở sách xem tranh</t>
    </r>
  </si>
  <si>
    <r>
      <rPr>
        <sz val="14"/>
        <rFont val="Times New Roman"/>
        <family val="1"/>
      </rPr>
      <t xml:space="preserve">Bài : Vo giấy  thành quả bóng
   </t>
    </r>
    <r>
      <rPr>
        <sz val="14"/>
        <color rgb="FFFF0000"/>
        <rFont val="Times New Roman"/>
        <family val="1"/>
      </rPr>
      <t xml:space="preserve">                                            </t>
    </r>
  </si>
  <si>
    <r>
      <rPr>
        <sz val="14"/>
        <rFont val="Times New Roman"/>
        <family val="1"/>
      </rPr>
      <t xml:space="preserve">
Bài : Xé giấy làm quả cầu      </t>
    </r>
    <r>
      <rPr>
        <sz val="14"/>
        <color rgb="FFFF0000"/>
        <rFont val="Times New Roman"/>
        <family val="1"/>
      </rPr>
      <t xml:space="preserve">                                            </t>
    </r>
  </si>
  <si>
    <r>
      <rPr>
        <sz val="14"/>
        <rFont val="Times New Roman"/>
        <family val="1"/>
      </rPr>
      <t xml:space="preserve">Bài  1:Vo giấy  thành quả bóng
Bài 2: Xé giấy làm quả cầu      </t>
    </r>
    <r>
      <rPr>
        <sz val="14"/>
        <color rgb="FFFF0000"/>
        <rFont val="Times New Roman"/>
        <family val="1"/>
      </rPr>
      <t xml:space="preserve">                                            </t>
    </r>
  </si>
  <si>
    <r>
      <t xml:space="preserve">
</t>
    </r>
    <r>
      <rPr>
        <sz val="14"/>
        <rFont val="Times New Roman"/>
        <family val="1"/>
      </rPr>
      <t xml:space="preserve">Truyện: "Đồ chơi của Bi"
</t>
    </r>
  </si>
  <si>
    <r>
      <t xml:space="preserve">
</t>
    </r>
    <r>
      <rPr>
        <sz val="14"/>
        <rFont val="Times New Roman"/>
        <family val="1"/>
      </rPr>
      <t xml:space="preserve">Truyện: Thỏ con không vâng lời.
Truyện: Cô giáo họa mi
</t>
    </r>
  </si>
  <si>
    <r>
      <t xml:space="preserve">
</t>
    </r>
    <r>
      <rPr>
        <sz val="14"/>
        <rFont val="Times New Roman"/>
        <family val="1"/>
      </rPr>
      <t xml:space="preserve">Truyện: Cây táo.
</t>
    </r>
  </si>
  <si>
    <t xml:space="preserve">Kết quả đánh giá từng cá nhân trẻ lớp 2B </t>
  </si>
  <si>
    <t>Đoàn Thị Huyền</t>
  </si>
  <si>
    <t>GIÁO VIÊN</t>
  </si>
  <si>
    <t>HOÀNG THỊ NHUNG</t>
  </si>
  <si>
    <r>
      <rPr>
        <sz val="12"/>
        <rFont val="Times New Roman"/>
        <family val="1"/>
      </rPr>
      <t xml:space="preserve">Bài : Vo giấy  thành quả bóng
   </t>
    </r>
    <r>
      <rPr>
        <sz val="12"/>
        <color rgb="FFFF0000"/>
        <rFont val="Times New Roman"/>
        <family val="1"/>
      </rPr>
      <t xml:space="preserve">                                            </t>
    </r>
  </si>
  <si>
    <r>
      <rPr>
        <sz val="12"/>
        <rFont val="Times New Roman"/>
        <family val="1"/>
      </rPr>
      <t xml:space="preserve">
Bài : Xé giấy làm quả cầu      </t>
    </r>
    <r>
      <rPr>
        <sz val="12"/>
        <color rgb="FFFF0000"/>
        <rFont val="Times New Roman"/>
        <family val="1"/>
      </rPr>
      <t xml:space="preserve">                                            </t>
    </r>
  </si>
  <si>
    <r>
      <rPr>
        <sz val="12"/>
        <rFont val="Times New Roman"/>
        <family val="1"/>
      </rPr>
      <t xml:space="preserve">Bài  1:Vo giấy  thành quả bóng
Bài 2: Xé giấy làm quả cầu      </t>
    </r>
    <r>
      <rPr>
        <sz val="12"/>
        <color rgb="FFFF0000"/>
        <rFont val="Times New Roman"/>
        <family val="1"/>
      </rPr>
      <t xml:space="preserve">                                            </t>
    </r>
  </si>
  <si>
    <r>
      <t xml:space="preserve">
</t>
    </r>
    <r>
      <rPr>
        <sz val="12"/>
        <rFont val="Times New Roman"/>
        <family val="1"/>
      </rPr>
      <t xml:space="preserve">
Truyện: Thỏ ngoan
 Kể Truyện theo tranh : Đi học
</t>
    </r>
  </si>
  <si>
    <r>
      <rPr>
        <i/>
        <u/>
        <sz val="12"/>
        <rFont val="Times New Roman"/>
        <family val="1"/>
      </rPr>
      <t xml:space="preserve">  Chia ra</t>
    </r>
    <r>
      <rPr>
        <i/>
        <sz val="12"/>
        <rFont val="Times New Roman"/>
        <family val="1"/>
      </rPr>
      <t>:   + Giờ thể chất</t>
    </r>
  </si>
  <si>
    <t>KẾ HOẠCH NĂM HỌC LỚP 2B - NĂM HỌC 2023- 2024</t>
  </si>
  <si>
    <r>
      <t>CĐ1</t>
    </r>
    <r>
      <rPr>
        <sz val="10"/>
        <color theme="1"/>
        <rFont val="Times New Roman"/>
        <family val="1"/>
      </rPr>
      <t xml:space="preserve"> BN</t>
    </r>
  </si>
  <si>
    <r>
      <t xml:space="preserve">CĐ2 </t>
    </r>
    <r>
      <rPr>
        <sz val="10"/>
        <color theme="1"/>
        <rFont val="Times New Roman"/>
        <family val="1"/>
      </rPr>
      <t>ĐDĐC</t>
    </r>
  </si>
  <si>
    <r>
      <t xml:space="preserve">CĐ3 </t>
    </r>
    <r>
      <rPr>
        <sz val="10"/>
        <color theme="1"/>
        <rFont val="Times New Roman"/>
        <family val="1"/>
      </rPr>
      <t>GĐ</t>
    </r>
  </si>
  <si>
    <r>
      <t xml:space="preserve">CĐ4 </t>
    </r>
    <r>
      <rPr>
        <sz val="10"/>
        <color theme="1"/>
        <rFont val="Times New Roman"/>
        <family val="1"/>
      </rPr>
      <t>ĐV</t>
    </r>
  </si>
  <si>
    <r>
      <t xml:space="preserve">CĐ5 </t>
    </r>
    <r>
      <rPr>
        <sz val="10"/>
        <color theme="1"/>
        <rFont val="Times New Roman"/>
        <family val="1"/>
      </rPr>
      <t>Hoa, quả, rau</t>
    </r>
  </si>
  <si>
    <r>
      <t xml:space="preserve">CĐ6 </t>
    </r>
    <r>
      <rPr>
        <sz val="10"/>
        <color theme="1"/>
        <rFont val="Times New Roman"/>
        <family val="1"/>
      </rPr>
      <t>Tết</t>
    </r>
  </si>
  <si>
    <r>
      <t xml:space="preserve">CĐ7 </t>
    </r>
    <r>
      <rPr>
        <sz val="10"/>
        <color theme="1"/>
        <rFont val="Times New Roman"/>
        <family val="1"/>
      </rPr>
      <t>PTGT</t>
    </r>
  </si>
  <si>
    <r>
      <t xml:space="preserve">CĐ9 </t>
    </r>
    <r>
      <rPr>
        <sz val="10"/>
        <color theme="1"/>
        <rFont val="Times New Roman"/>
        <family val="1"/>
      </rPr>
      <t>MH</t>
    </r>
  </si>
  <si>
    <r>
      <t xml:space="preserve">CĐ10 </t>
    </r>
    <r>
      <rPr>
        <sz val="10"/>
        <color rgb="FF000000"/>
        <rFont val="Times New Roman"/>
        <family val="1"/>
      </rPr>
      <t>MG</t>
    </r>
  </si>
  <si>
    <r>
      <t>Bài 1</t>
    </r>
    <r>
      <rPr>
        <sz val="10"/>
        <color rgb="FF000000"/>
        <rFont val="Times New Roman"/>
        <family val="1"/>
      </rPr>
      <t xml:space="preserve">
- Hô hấp: Gà gáy
- Tay: Tay lên cao, sang ngang
- Lưng, bụng: Nghiêng người sang 2 bên trái phải.
- Chân: Khụy gối.
- Bật: Bật tại chỗ.</t>
    </r>
  </si>
  <si>
    <r>
      <t>Bài 2</t>
    </r>
    <r>
      <rPr>
        <sz val="10"/>
        <color rgb="FF000000"/>
        <rFont val="Times New Roman"/>
        <family val="1"/>
      </rPr>
      <t xml:space="preserve">
- Hô hấp: Thổi nơ
- Tay: Hai tay đưa sang ngang, hạ xuống
- Lưng, bụng: Quay người sang 2 bên trái phải.
- Chân: Nhún chân
- Bật: Bật tại chỗ.</t>
    </r>
  </si>
  <si>
    <r>
      <t>Bài 3</t>
    </r>
    <r>
      <rPr>
        <sz val="10"/>
        <color rgb="FF000000"/>
        <rFont val="Times New Roman"/>
        <family val="1"/>
      </rPr>
      <t xml:space="preserve">
- Hô hấp: Còi tàu
- Tay: Hai tay đưa về phía trước, phía sau
- Lưng, bụng: Nghiêng người sang 2 bên trái phải.
- Chân: Ngồi xuống đứng lên
- Bật: Bậttiến về phía trước</t>
    </r>
  </si>
  <si>
    <r>
      <t>Bài 4</t>
    </r>
    <r>
      <rPr>
        <sz val="10"/>
        <color rgb="FF000000"/>
        <rFont val="Times New Roman"/>
        <family val="1"/>
      </rPr>
      <t xml:space="preserve">
- Hô hấp: Thổi bóng
- Tay: Một tay đưa về phía trước, một tay phía sau
- Lưng, bụng: Cúi người xuống, đứng thẳng người lên
- Chân: Nhún chân
- Bật: Bật chụm tách chân</t>
    </r>
  </si>
  <si>
    <r>
      <t>Bài 5</t>
    </r>
    <r>
      <rPr>
        <sz val="10"/>
        <color rgb="FF000000"/>
        <rFont val="Times New Roman"/>
        <family val="1"/>
      </rPr>
      <t xml:space="preserve">
- Hô hấp: Gà gáy
- Tay: Tay lên cao, sang ngang
- Lưng, bụng: Nghiêng người sang 2 bên trái phải.
- Chân: Khụy gối.
- Bật: Bật tại chỗ.</t>
    </r>
  </si>
  <si>
    <r>
      <t>Bài 6</t>
    </r>
    <r>
      <rPr>
        <sz val="10"/>
        <color rgb="FF000000"/>
        <rFont val="Times New Roman"/>
        <family val="1"/>
      </rPr>
      <t xml:space="preserve">
- Hô hấp: Hít sâu, thở ra từ từ
- Tay: Hai tay đưa về phia trước, đưa về phía sau
- Lưng, bụng: Cúi người xuống, dứng thẳng người lên
- Chân: Bật tại chỗ
</t>
    </r>
  </si>
  <si>
    <r>
      <t>Bài 7</t>
    </r>
    <r>
      <rPr>
        <sz val="10"/>
        <color rgb="FF000000"/>
        <rFont val="Times New Roman"/>
        <family val="1"/>
      </rPr>
      <t xml:space="preserve">
- Hô hấp: Gà gáy
- Tay: Tay lên cao, sang ngang
- Lưng, bụng: Nghiêng người sang 2 bên trái phải.
- Chân: Khụy gối.
- Bật: Bật tại chỗ.</t>
    </r>
  </si>
  <si>
    <r>
      <t>Bài 8</t>
    </r>
    <r>
      <rPr>
        <sz val="10"/>
        <color rgb="FF000000"/>
        <rFont val="Times New Roman"/>
        <family val="1"/>
      </rPr>
      <t xml:space="preserve">
- Hô hấp: Gà gáy
- Tay: Tay lên cao, sang ngang
- Lưng, bụng: Nghiêng người sang 2 bên trái phải.
- Chân: Khụy gối.
- Bật: Bật tại chỗ.</t>
    </r>
  </si>
  <si>
    <r>
      <t>Bài 9</t>
    </r>
    <r>
      <rPr>
        <sz val="10"/>
        <color rgb="FF000000"/>
        <rFont val="Times New Roman"/>
        <family val="1"/>
      </rPr>
      <t xml:space="preserve">
- Hô hấp:Thổi nơ
- Tay: Tay đưa ra trước, đưa ra sau
- Lưng, bụng: Nghiêng người sang 2 bên trái phải.
- Chân: Đứng nhún chân
- Bật: Bật tại chỗ.</t>
    </r>
  </si>
  <si>
    <r>
      <t>Bài 10</t>
    </r>
    <r>
      <rPr>
        <sz val="10"/>
        <color rgb="FF000000"/>
        <rFont val="Times New Roman"/>
        <family val="1"/>
      </rPr>
      <t xml:space="preserve">
- Hô hấp: Gà gáy
- Tay: Tay lên cao, sang ngang
- Lưng, bụng: Nghiêng người sang 2 bên trái phải.
- Chân: Khụy gối.
- Bật: Bật tại chỗ.</t>
    </r>
  </si>
  <si>
    <r>
      <t>Chia ra</t>
    </r>
    <r>
      <rPr>
        <i/>
        <sz val="10"/>
        <color rgb="FFFF0000"/>
        <rFont val="Times New Roman"/>
        <family val="1"/>
      </rPr>
      <t>: + Giờ thể chất</t>
    </r>
  </si>
  <si>
    <t>Người duyệt</t>
  </si>
  <si>
    <t>Giáo viên</t>
  </si>
  <si>
    <t>Nguyễn Thị Hoa</t>
  </si>
  <si>
    <t>Nguyễn Thị Liên</t>
  </si>
  <si>
    <t>Từ 25/11 đến  29/11/2024</t>
  </si>
  <si>
    <t>Từ 31/3-4/4/2025</t>
  </si>
  <si>
    <t>DỰ KIẾN CÁC CHỦ ĐỀ TRONG NĂM- Lớp 2B – Năm học 2024 - 2025</t>
  </si>
  <si>
    <t>KẾ HOẠCH NĂM HỌC KHỐI NHÀ TRẺ - NĂM HỌC 2024- 2025</t>
  </si>
  <si>
    <t>5/5-16/5</t>
  </si>
  <si>
    <t>Mùa hè đến rồi               ( 3 tuần)</t>
  </si>
  <si>
    <t>Từ 6/9 đến 20 /9/2024</t>
  </si>
  <si>
    <t>Từ 23/9 đến  4/10/2024</t>
  </si>
  <si>
    <t>Từ 7/10 đến 18/10/2024</t>
  </si>
  <si>
    <t>Từ 21/10 đến  1/11/2024</t>
  </si>
  <si>
    <t>Từ 4/11 đến  15/11/2024</t>
  </si>
  <si>
    <t>Từ18/11 đến 22/11/2024</t>
  </si>
  <si>
    <t>Từ 02/12 đến  6/12/2024</t>
  </si>
  <si>
    <t>Từ 9/12 đến  20/12/2024</t>
  </si>
  <si>
    <t xml:space="preserve">6/1/2025-17/01/2025 </t>
  </si>
  <si>
    <t>Từ 3/2 đến 7/2/2025</t>
  </si>
  <si>
    <t>Từ 17/2 - 28/2/2025</t>
  </si>
  <si>
    <t>Từ 3/3 đến  14/3/2025</t>
  </si>
  <si>
    <t>Từ 17/3 đến  28/3/2025</t>
  </si>
  <si>
    <t>Từ 7/4-11/4/2025</t>
  </si>
  <si>
    <t>Từ 14/4 -  25/4/2025</t>
  </si>
  <si>
    <t>Từ 28/4 -  2/5/2025</t>
  </si>
  <si>
    <t>Từ 5/5 -9/5/2025</t>
  </si>
  <si>
    <t>Từ 12/5 - 16/5/2025</t>
  </si>
  <si>
    <t>Từ  23/12 đến  3/01/2024</t>
  </si>
  <si>
    <t>Từ 20/01 đến 24/01/2025
(Nghỉ tết từ 27/1-&gt; 31/1/25)</t>
  </si>
  <si>
    <t>Từ 10/02 -14/02/2024</t>
  </si>
  <si>
    <t>6/9/2024
4/10/2024</t>
  </si>
  <si>
    <t>7/10 1/11</t>
  </si>
  <si>
    <t>4/11-29/11</t>
  </si>
  <si>
    <t>2/12-3/01/2025</t>
  </si>
  <si>
    <t>6/1-24/1/2025</t>
  </si>
  <si>
    <t>3/2-28/2</t>
  </si>
  <si>
    <t>3/3-28/3</t>
  </si>
  <si>
    <t>31/3-11/4</t>
  </si>
  <si>
    <t>14/4-2/5</t>
  </si>
  <si>
    <t>CHỦ ĐỀ 1 : 
"Bé ngoan" Từ 6/9 -4/10/2024</t>
  </si>
  <si>
    <t>CHỦ ĐỀ 2 : 
"Đồ dùng đồ chơi" Từ 7/10 -1/11/2024</t>
  </si>
  <si>
    <t>CHỦ ĐỀ 3: 
"GIA ĐÌNH BÉ YÊU" từ 4/11-29/11</t>
  </si>
  <si>
    <t>CHỦ ĐỀ 4: 
"Những con vật bé yêu" từ 2/12/2024-3/1/2025</t>
  </si>
  <si>
    <t>CHỦ ĐỀ 5: 
"Tết đến vui vẻ" từ 6/1- 24/1/2025</t>
  </si>
  <si>
    <t>CHỦ ĐỀ 6: 
"Bé yêu cây Hoa -Quả -Rau" từ 3/2- 28/2</t>
  </si>
  <si>
    <t>CHỦ ĐỀ 7: 
"Phương tiện giao thông" từ 3/3- 28/3</t>
  </si>
  <si>
    <t>CHỦ ĐỀ 8: 
"An toàn" từ 31/3-11/4</t>
  </si>
  <si>
    <t>CHỦ ĐỀ 9: 
"Mùa hè đến rồi" từ 14/4-2/5</t>
  </si>
  <si>
    <t>CHỦ ĐỀ: 
"Bé lên mẫu giáo" từ 5/5- 16/5</t>
  </si>
  <si>
    <r>
      <t>III. DỰ KIẾN HOẠT ĐỘNG CHƠI -TẬP CÓ CHỦ ĐỊNH -  Lớp 2</t>
    </r>
    <r>
      <rPr>
        <sz val="14"/>
        <color rgb="FFFF0000"/>
        <rFont val="Times New Roman"/>
        <family val="1"/>
      </rPr>
      <t>B năm học 2024-2025</t>
    </r>
  </si>
  <si>
    <t>CHỦ ĐỀ 1 : 
"Bé ngoan" Từ 6/9- 4/10/2024</t>
  </si>
  <si>
    <t>Bài học: Bê ghế bằng hai tay, lấy xếp ghế đúng nơi qui định.</t>
  </si>
  <si>
    <t>Bài học : " Bé là ai"</t>
  </si>
  <si>
    <t>Bài học : " Bé và các bạn"</t>
  </si>
  <si>
    <t xml:space="preserve">Bài học: Đôi bàn tay xinh </t>
  </si>
  <si>
    <t>Bài học N1 :Rèn trẻ nhận biết các kí hiệu đồ dùng của mình
Bài học N2: Lớp học của bé</t>
  </si>
  <si>
    <t>- Dạy trẻ thói quen: Đi vệ sinh đúng nơi quy định.
- Giới thiệu kí hiệu: Nhà vệ sinh Nam, nữ.</t>
  </si>
  <si>
    <r>
      <t xml:space="preserve">
</t>
    </r>
    <r>
      <rPr>
        <sz val="14"/>
        <rFont val="Times New Roman"/>
        <family val="1"/>
      </rPr>
      <t>Bài học : Vận động tinh "Xâu vòng "</t>
    </r>
  </si>
  <si>
    <t>Bài học 1:  Thơ "Bạn mới                          Bài 2: Bài học 2:Thơ:" Miệng xinh"</t>
  </si>
  <si>
    <t xml:space="preserve">
Bài học N2:"Xâu vòng trang trí lớp học"
</t>
  </si>
  <si>
    <t xml:space="preserve">
Bài học N1: Nghe hát "Đi nhà trẻ"                 </t>
  </si>
  <si>
    <t xml:space="preserve">
Bài học N1:Dạy KNCH "Đi học về"
Bài học N2 (1): Dạy KNCH "Lời chào buổi sáng"                                             
Bài học N2 (2) : Dạy VĐ "Lời chào buổi sáng"  </t>
  </si>
  <si>
    <t>Bài học N1 (1) :Tập cầm bút di mầu                                              Bài học N1 (2) :Làm quen với cách cầm bút</t>
  </si>
  <si>
    <t>Bài học N2 : Xếp khối gỗ thành hình bàn ghế lớp bé.</t>
  </si>
  <si>
    <t>Nguyên Ngọc An</t>
  </si>
  <si>
    <t>Vũ Như An</t>
  </si>
  <si>
    <t>Nguyễn Minh Anh</t>
  </si>
  <si>
    <t>Đoàn Ngọc Bảo Anh (B)</t>
  </si>
  <si>
    <t>Nguyễn Ngọc Bảo Anh (A)</t>
  </si>
  <si>
    <t>Bùi Ngọc Bảo Anh ( C )</t>
  </si>
  <si>
    <t>Trần Ngọc Thanh Châu</t>
  </si>
  <si>
    <t>Nguyễn Ngọc Châu</t>
  </si>
  <si>
    <t>Phạm Bùi Minh Hiếu</t>
  </si>
  <si>
    <t>Trần Mạnh Gia Huy</t>
  </si>
  <si>
    <t>Nguyễn Phú Bảo Minh</t>
  </si>
  <si>
    <t>Vũ Anh Minh</t>
  </si>
  <si>
    <t>Phạm Bảo Ngọc</t>
  </si>
  <si>
    <t>Lê Tố Nhi</t>
  </si>
  <si>
    <t>Trịnh Nguyễn Minh Phúc</t>
  </si>
  <si>
    <t>Bùi Hoàng Quân</t>
  </si>
  <si>
    <t>Nguyễn Thành Tiến</t>
  </si>
  <si>
    <t>Bùi Hoàng Tùng</t>
  </si>
  <si>
    <t>KẾ HOẠCH CHỦ ĐỀ "BÉ NGOAN" Từ 6/9- 4/10/2024  NĂM HỌC 2024- 2025</t>
  </si>
  <si>
    <t>Rèn trẻ nhận biết các kí hiệu đồ dùng của mình</t>
  </si>
  <si>
    <t xml:space="preserve">Rèn trẻ cách bê, cất ghế đúng nơi qui định </t>
  </si>
  <si>
    <t xml:space="preserve">Kể chuyện:
“Cá và chim” </t>
  </si>
  <si>
    <t>NGUYỄN THỊ LIÊN</t>
  </si>
  <si>
    <t>HĐG + HĐC</t>
  </si>
  <si>
    <r>
      <t xml:space="preserve">
</t>
    </r>
    <r>
      <rPr>
        <sz val="14"/>
        <rFont val="Times New Roman"/>
        <family val="1"/>
      </rPr>
      <t xml:space="preserve">
Bài học 1:Truyện: Thỏ ngoan
 Bài học 2 :Kể Truyện theo tranh : Gà con đi học
</t>
    </r>
  </si>
  <si>
    <t>LH</t>
  </si>
  <si>
    <t>KẾ HOẠCH CHỦ ĐỀ
"Đồ dùng đồ chơi" Từ 7/10- 01/11/2024   NĂM HỌC 2024- 2025</t>
  </si>
  <si>
    <t>CHỦ ĐỀ 2 : 
"Đồ dùng đồ chơi" Từ 7/10- 01/11/2024</t>
  </si>
  <si>
    <r>
      <rPr>
        <b/>
        <sz val="11"/>
        <rFont val="Times New Roman"/>
        <family val="1"/>
      </rPr>
      <t xml:space="preserve">CĐ2 </t>
    </r>
    <r>
      <rPr>
        <sz val="11"/>
        <rFont val="Times New Roman"/>
        <family val="1"/>
      </rPr>
      <t>ĐDĐC</t>
    </r>
  </si>
  <si>
    <r>
      <rPr>
        <b/>
        <sz val="11"/>
        <color theme="1"/>
        <rFont val="Times New Roman"/>
        <family val="1"/>
      </rPr>
      <t>Bài 2</t>
    </r>
    <r>
      <rPr>
        <sz val="11"/>
        <color theme="1"/>
        <rFont val="Times New Roman"/>
        <family val="1"/>
      </rPr>
      <t xml:space="preserve">
- Hô hấp: Thổi nơ
- Tay: Hai tay đưa sang ngang, hạ xuống
- Lưng, bụng: Quay người sang 2 bên trái phải.
- Chân: Nhún chân
- Bật: Bật tại chỗ.</t>
    </r>
  </si>
  <si>
    <r>
      <rPr>
        <sz val="11"/>
        <rFont val="Times New Roman"/>
        <family val="1"/>
      </rPr>
      <t xml:space="preserve">Bài: Cài, trang trí dây hoa, lá                       </t>
    </r>
    <r>
      <rPr>
        <sz val="11"/>
        <color rgb="FFFF0000"/>
        <rFont val="Times New Roman"/>
        <family val="1"/>
      </rPr>
      <t xml:space="preserve">
</t>
    </r>
  </si>
  <si>
    <r>
      <rPr>
        <sz val="11"/>
        <rFont val="Times New Roman"/>
        <family val="1"/>
      </rPr>
      <t xml:space="preserve">
Bài 2: Xé giấy làm quả cầu      </t>
    </r>
    <r>
      <rPr>
        <sz val="11"/>
        <color rgb="FFFF0000"/>
        <rFont val="Times New Roman"/>
        <family val="1"/>
      </rPr>
      <t xml:space="preserve">                                            </t>
    </r>
  </si>
  <si>
    <r>
      <rPr>
        <sz val="11"/>
        <rFont val="Times New Roman"/>
        <family val="1"/>
      </rPr>
      <t xml:space="preserve">Bài  1:Vo giấy  thành quả bóng
  </t>
    </r>
    <r>
      <rPr>
        <sz val="11"/>
        <color rgb="FFFF0000"/>
        <rFont val="Times New Roman"/>
        <family val="1"/>
      </rPr>
      <t xml:space="preserve">                                            </t>
    </r>
  </si>
  <si>
    <r>
      <t xml:space="preserve">
</t>
    </r>
    <r>
      <rPr>
        <sz val="11"/>
        <rFont val="Times New Roman"/>
        <family val="1"/>
      </rPr>
      <t>Truyện: "Đồ chơi của bi"
Truyện: "Mẹ tắm cho bé"</t>
    </r>
  </si>
  <si>
    <r>
      <rPr>
        <i/>
        <u/>
        <sz val="11"/>
        <color rgb="FFFF0000"/>
        <rFont val="Times New Roman"/>
        <family val="1"/>
      </rPr>
      <t xml:space="preserve">                            Chia ra</t>
    </r>
    <r>
      <rPr>
        <i/>
        <sz val="11"/>
        <color rgb="FFFF0000"/>
        <rFont val="Times New Roman"/>
        <family val="1"/>
      </rPr>
      <t>:   + Giờ thể chất</t>
    </r>
  </si>
  <si>
    <t>Ngô Bảo Châu</t>
  </si>
  <si>
    <t>Trần Minh Khôi</t>
  </si>
  <si>
    <t>Trần Linh San</t>
  </si>
  <si>
    <t>KẾ HOẠCH CHỦ ĐỀ: "Mùa hè đến rồi" từ 14/4-2/5/2025  NĂM HỌC 2024- 2025</t>
  </si>
  <si>
    <t>CHỦ ĐỀ 9: 
"Mùa hè đến rồi" từ 14/4-2/5/2025</t>
  </si>
  <si>
    <t xml:space="preserve">Dạy KNCH "Mùa hè đến"                Dạy KNVĐ "Mùa hè đến"
Dạy KNCH "Nắng sớm"      </t>
  </si>
  <si>
    <t>NGƯỜI LẬP KẾ 
HOẠCH</t>
  </si>
  <si>
    <t>XÁC NHẬN TỔ 
CHUYÊN MÔN</t>
  </si>
  <si>
    <t>XÁC NHẬN BGH
PHÓ HIỆU TRƯỞNG</t>
  </si>
  <si>
    <t xml:space="preserve">
Nguyễn Thị Hoa</t>
  </si>
  <si>
    <t xml:space="preserve">
Hoàng Thúy Hoa</t>
  </si>
  <si>
    <t xml:space="preserve">
Đoàn Thị Huyền</t>
  </si>
</sst>
</file>

<file path=xl/styles.xml><?xml version="1.0" encoding="utf-8"?>
<styleSheet xmlns="http://schemas.openxmlformats.org/spreadsheetml/2006/main">
  <numFmts count="10">
    <numFmt numFmtId="44" formatCode="_(&quot;$&quot;* #,##0.00_);_(&quot;$&quot;* \(#,##0.00\);_(&quot;$&quot;* &quot;-&quot;??_);_(@_)"/>
    <numFmt numFmtId="164" formatCode="#,##0\ &quot;DM&quot;;\-#,##0\ &quot;DM&quot;"/>
    <numFmt numFmtId="165" formatCode="0.000%"/>
    <numFmt numFmtId="166" formatCode="&quot;￥&quot;#,##0;&quot;￥&quot;\-#,##0"/>
    <numFmt numFmtId="167" formatCode="00.000"/>
    <numFmt numFmtId="168" formatCode="_-* #,##0_-;\-* #,##0_-;_-* &quot;-&quot;_-;_-@_-"/>
    <numFmt numFmtId="169" formatCode="_-* #,##0.00_-;\-* #,##0.00_-;_-* &quot;-&quot;??_-;_-@_-"/>
    <numFmt numFmtId="170" formatCode="_-&quot;$&quot;* #,##0_-;\-&quot;$&quot;* #,##0_-;_-&quot;$&quot;* &quot;-&quot;_-;_-@_-"/>
    <numFmt numFmtId="171" formatCode="_-&quot;$&quot;* #,##0.00_-;\-&quot;$&quot;* #,##0.00_-;_-&quot;$&quot;* &quot;-&quot;??_-;_-@_-"/>
    <numFmt numFmtId="172" formatCode="0.0"/>
  </numFmts>
  <fonts count="86">
    <font>
      <sz val="11"/>
      <color theme="1"/>
      <name val="Calibri"/>
      <family val="2"/>
      <scheme val="minor"/>
    </font>
    <font>
      <b/>
      <sz val="12"/>
      <name val="Times New Roman"/>
      <family val="1"/>
    </font>
    <font>
      <sz val="12"/>
      <color indexed="8"/>
      <name val="Times New Roman"/>
      <family val="1"/>
    </font>
    <font>
      <sz val="10"/>
      <name val="Arial"/>
      <family val="2"/>
    </font>
    <font>
      <b/>
      <sz val="12"/>
      <color rgb="FFFF0000"/>
      <name val="Times New Roman"/>
      <family val="1"/>
    </font>
    <font>
      <b/>
      <sz val="11"/>
      <color rgb="FFFF0000"/>
      <name val="Times New Roman"/>
      <family val="1"/>
    </font>
    <font>
      <sz val="12"/>
      <name val="Times New Roman"/>
      <family val="1"/>
    </font>
    <font>
      <sz val="9"/>
      <name val="Times New Roman"/>
      <family val="1"/>
    </font>
    <font>
      <b/>
      <i/>
      <sz val="11"/>
      <color rgb="FFFF0000"/>
      <name val="Times New Roman"/>
      <family val="1"/>
    </font>
    <font>
      <sz val="10"/>
      <color indexed="8"/>
      <name val="Times New Roman"/>
      <family val="1"/>
    </font>
    <font>
      <b/>
      <sz val="8"/>
      <color indexed="81"/>
      <name val="Tahoma"/>
      <family val="2"/>
    </font>
    <font>
      <b/>
      <sz val="12"/>
      <name val="Arial"/>
      <family val="2"/>
    </font>
    <font>
      <sz val="10"/>
      <name val="Arial"/>
      <family val="2"/>
      <charset val="163"/>
    </font>
    <font>
      <sz val="11"/>
      <color indexed="8"/>
      <name val="Calibri"/>
      <family val="2"/>
    </font>
    <font>
      <sz val="14"/>
      <name val="뼻뮝"/>
      <family val="3"/>
    </font>
    <font>
      <sz val="12"/>
      <name val="바탕체"/>
      <family val="3"/>
    </font>
    <font>
      <sz val="12"/>
      <name val="뼻뮝"/>
      <family val="3"/>
    </font>
    <font>
      <sz val="11"/>
      <name val="돋움"/>
      <family val="3"/>
    </font>
    <font>
      <sz val="10"/>
      <name val="굴림체"/>
      <family val="3"/>
    </font>
    <font>
      <sz val="12"/>
      <name val="新細明體"/>
      <charset val="136"/>
    </font>
    <font>
      <b/>
      <sz val="12"/>
      <color theme="1"/>
      <name val="Times New Roman"/>
      <family val="1"/>
    </font>
    <font>
      <sz val="12"/>
      <color theme="1"/>
      <name val="Calibri"/>
      <family val="2"/>
      <scheme val="minor"/>
    </font>
    <font>
      <sz val="12"/>
      <color theme="1"/>
      <name val="Times New Roman"/>
      <family val="1"/>
    </font>
    <font>
      <sz val="11"/>
      <color theme="1"/>
      <name val="Times New Roman"/>
      <family val="1"/>
    </font>
    <font>
      <sz val="12"/>
      <color rgb="FFFF0000"/>
      <name val="Times New Roman"/>
      <family val="1"/>
    </font>
    <font>
      <i/>
      <sz val="12"/>
      <color rgb="FFFF0000"/>
      <name val="Times New Roman"/>
      <family val="1"/>
    </font>
    <font>
      <i/>
      <u/>
      <sz val="12"/>
      <color rgb="FFFF0000"/>
      <name val="Times New Roman"/>
      <family val="1"/>
    </font>
    <font>
      <sz val="10"/>
      <color rgb="FFFF0000"/>
      <name val="Times New Roman"/>
      <family val="1"/>
    </font>
    <font>
      <sz val="10"/>
      <color indexed="81"/>
      <name val="Times New Roman"/>
      <family val="1"/>
    </font>
    <font>
      <b/>
      <sz val="14"/>
      <name val="Times New Roman"/>
      <family val="1"/>
    </font>
    <font>
      <sz val="14"/>
      <color indexed="8"/>
      <name val="Times New Roman"/>
      <family val="1"/>
    </font>
    <font>
      <sz val="12"/>
      <color rgb="FFC00000"/>
      <name val="Times New Roman"/>
      <family val="1"/>
    </font>
    <font>
      <b/>
      <sz val="12"/>
      <color rgb="FFC00000"/>
      <name val="Times New Roman"/>
      <family val="1"/>
    </font>
    <font>
      <sz val="10"/>
      <color rgb="FFC00000"/>
      <name val="Times New Roman"/>
      <family val="1"/>
    </font>
    <font>
      <sz val="9"/>
      <color rgb="FFFF0000"/>
      <name val="Times New Roman"/>
      <family val="1"/>
    </font>
    <font>
      <sz val="9"/>
      <color theme="1"/>
      <name val="Times New Roman"/>
      <family val="1"/>
    </font>
    <font>
      <sz val="11"/>
      <color rgb="FFFF0000"/>
      <name val="Times New Roman"/>
      <family val="1"/>
    </font>
    <font>
      <sz val="11"/>
      <name val="Times New Roman"/>
      <family val="1"/>
    </font>
    <font>
      <sz val="14"/>
      <color theme="1"/>
      <name val="Times New Roman"/>
      <family val="1"/>
    </font>
    <font>
      <b/>
      <sz val="14"/>
      <color theme="1"/>
      <name val="Times New Roman"/>
      <family val="1"/>
    </font>
    <font>
      <b/>
      <sz val="13"/>
      <color rgb="FFFF0000"/>
      <name val="Times New Roman"/>
      <family val="1"/>
    </font>
    <font>
      <b/>
      <sz val="13"/>
      <color theme="1"/>
      <name val="Times New Roman"/>
      <family val="1"/>
    </font>
    <font>
      <sz val="13"/>
      <color theme="1"/>
      <name val="Times New Roman"/>
      <family val="1"/>
    </font>
    <font>
      <b/>
      <sz val="14"/>
      <color rgb="FFFF0000"/>
      <name val="Times New Roman"/>
      <family val="1"/>
    </font>
    <font>
      <sz val="14"/>
      <color rgb="FFFF0000"/>
      <name val="Times New Roman"/>
      <family val="1"/>
    </font>
    <font>
      <sz val="14"/>
      <color rgb="FF000000"/>
      <name val="Times New Roman"/>
      <family val="1"/>
    </font>
    <font>
      <b/>
      <sz val="14"/>
      <color rgb="FF000000"/>
      <name val="Times New Roman"/>
      <family val="1"/>
    </font>
    <font>
      <sz val="14"/>
      <name val="Times New Roman"/>
      <family val="1"/>
    </font>
    <font>
      <sz val="14"/>
      <color rgb="FFFF0000"/>
      <name val="Calibri"/>
      <family val="2"/>
      <scheme val="minor"/>
    </font>
    <font>
      <b/>
      <sz val="14"/>
      <color rgb="FFFF0000"/>
      <name val="Calibri"/>
      <family val="2"/>
      <scheme val="minor"/>
    </font>
    <font>
      <b/>
      <sz val="11"/>
      <name val="Times New Roman"/>
      <family val="1"/>
    </font>
    <font>
      <b/>
      <sz val="10"/>
      <color rgb="FFFF0000"/>
      <name val="Times New Roman"/>
      <family val="1"/>
    </font>
    <font>
      <b/>
      <i/>
      <sz val="14"/>
      <color rgb="FFFF0000"/>
      <name val="Times New Roman"/>
      <family val="1"/>
    </font>
    <font>
      <i/>
      <sz val="14"/>
      <color rgb="FFFF0000"/>
      <name val="Times New Roman"/>
      <family val="1"/>
    </font>
    <font>
      <i/>
      <u/>
      <sz val="14"/>
      <color rgb="FFFF0000"/>
      <name val="Times New Roman"/>
      <family val="1"/>
    </font>
    <font>
      <sz val="11"/>
      <color rgb="FFFF0000"/>
      <name val="Calibri"/>
      <family val="2"/>
      <scheme val="minor"/>
    </font>
    <font>
      <b/>
      <i/>
      <sz val="14"/>
      <name val="Times New Roman"/>
      <family val="1"/>
    </font>
    <font>
      <i/>
      <sz val="11"/>
      <name val="Times New Roman"/>
      <family val="1"/>
    </font>
    <font>
      <i/>
      <sz val="14"/>
      <name val="Times New Roman"/>
      <family val="1"/>
    </font>
    <font>
      <i/>
      <u/>
      <sz val="14"/>
      <name val="Times New Roman"/>
      <family val="1"/>
    </font>
    <font>
      <i/>
      <sz val="12"/>
      <name val="Times New Roman"/>
      <family val="1"/>
    </font>
    <font>
      <sz val="10"/>
      <name val="Times New Roman"/>
      <family val="1"/>
    </font>
    <font>
      <b/>
      <sz val="11"/>
      <color theme="1"/>
      <name val="Times New Roman"/>
      <family val="1"/>
    </font>
    <font>
      <sz val="11"/>
      <color indexed="8"/>
      <name val="Times New Roman"/>
      <family val="1"/>
    </font>
    <font>
      <b/>
      <sz val="10"/>
      <color theme="1"/>
      <name val="Times New Roman"/>
      <family val="1"/>
    </font>
    <font>
      <b/>
      <sz val="16"/>
      <color theme="1"/>
      <name val="Times New Roman"/>
      <family val="1"/>
    </font>
    <font>
      <b/>
      <sz val="9"/>
      <color theme="1"/>
      <name val="Times New Roman"/>
      <family val="1"/>
    </font>
    <font>
      <sz val="8"/>
      <color theme="1"/>
      <name val="Times New Roman"/>
      <family val="1"/>
    </font>
    <font>
      <b/>
      <sz val="14"/>
      <color rgb="FFC00000"/>
      <name val="Times New Roman"/>
      <family val="1"/>
    </font>
    <font>
      <sz val="14"/>
      <color rgb="FFC00000"/>
      <name val="Times New Roman"/>
      <family val="1"/>
    </font>
    <font>
      <b/>
      <i/>
      <sz val="12"/>
      <name val="Times New Roman"/>
      <family val="1"/>
    </font>
    <font>
      <b/>
      <i/>
      <sz val="12"/>
      <color rgb="FFFF0000"/>
      <name val="Times New Roman"/>
      <family val="1"/>
    </font>
    <font>
      <i/>
      <u/>
      <sz val="12"/>
      <name val="Times New Roman"/>
      <family val="1"/>
    </font>
    <font>
      <sz val="10"/>
      <color theme="1"/>
      <name val="Calibri"/>
      <family val="2"/>
      <scheme val="minor"/>
    </font>
    <font>
      <sz val="10"/>
      <color theme="1"/>
      <name val="Times New Roman"/>
      <family val="1"/>
    </font>
    <font>
      <b/>
      <sz val="10"/>
      <color rgb="FF000000"/>
      <name val="Times New Roman"/>
      <family val="1"/>
    </font>
    <font>
      <sz val="10"/>
      <color rgb="FF000000"/>
      <name val="Times New Roman"/>
      <family val="1"/>
    </font>
    <font>
      <b/>
      <i/>
      <sz val="10"/>
      <color rgb="FFFF0000"/>
      <name val="Times New Roman"/>
      <family val="1"/>
    </font>
    <font>
      <i/>
      <u/>
      <sz val="10"/>
      <color rgb="FFFF0000"/>
      <name val="Times New Roman"/>
      <family val="1"/>
    </font>
    <font>
      <i/>
      <sz val="10"/>
      <color rgb="FFFF0000"/>
      <name val="Times New Roman"/>
      <family val="1"/>
    </font>
    <font>
      <sz val="13"/>
      <color rgb="FFFF0000"/>
      <name val="Times New Roman"/>
      <family val="1"/>
    </font>
    <font>
      <sz val="13"/>
      <name val="Times New Roman"/>
      <family val="1"/>
    </font>
    <font>
      <sz val="11"/>
      <color rgb="FFC00000"/>
      <name val="Times New Roman"/>
      <family val="1"/>
    </font>
    <font>
      <b/>
      <sz val="11"/>
      <color rgb="FFC00000"/>
      <name val="Times New Roman"/>
      <family val="1"/>
    </font>
    <font>
      <i/>
      <sz val="11"/>
      <color rgb="FFFF0000"/>
      <name val="Times New Roman"/>
      <family val="1"/>
    </font>
    <font>
      <i/>
      <u/>
      <sz val="11"/>
      <color rgb="FFFF0000"/>
      <name val="Times New Roman"/>
      <family val="1"/>
    </font>
  </fonts>
  <fills count="1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rgb="FF00FF00"/>
        <bgColor indexed="64"/>
      </patternFill>
    </fill>
    <fill>
      <patternFill patternType="solid">
        <fgColor rgb="FF66FFFF"/>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rgb="FFFFFFFF"/>
        <bgColor indexed="64"/>
      </patternFill>
    </fill>
    <fill>
      <patternFill patternType="solid">
        <fgColor rgb="FFF79646"/>
        <bgColor indexed="64"/>
      </patternFill>
    </fill>
  </fills>
  <borders count="48">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right/>
      <top style="thin">
        <color indexed="64"/>
      </top>
      <bottom/>
      <diagonal/>
    </border>
    <border>
      <left/>
      <right/>
      <top/>
      <bottom style="thin">
        <color indexed="64"/>
      </bottom>
      <diagonal/>
    </border>
    <border>
      <left/>
      <right style="medium">
        <color indexed="64"/>
      </right>
      <top/>
      <bottom/>
      <diagonal/>
    </border>
    <border>
      <left style="medium">
        <color rgb="FFCCCCCC"/>
      </left>
      <right style="medium">
        <color rgb="FFCCCCCC"/>
      </right>
      <top style="medium">
        <color rgb="FFCCCCCC"/>
      </top>
      <bottom style="medium">
        <color rgb="FFCCCCCC"/>
      </bottom>
      <diagonal/>
    </border>
    <border>
      <left style="medium">
        <color rgb="FFCCCCCC"/>
      </left>
      <right/>
      <top style="medium">
        <color rgb="FFCCCCCC"/>
      </top>
      <bottom style="medium">
        <color rgb="FFCCCCCC"/>
      </bottom>
      <diagonal/>
    </border>
    <border>
      <left/>
      <right/>
      <top style="medium">
        <color rgb="FFCCCCCC"/>
      </top>
      <bottom style="medium">
        <color rgb="FFCCCCCC"/>
      </bottom>
      <diagonal/>
    </border>
    <border>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style="medium">
        <color rgb="FF000000"/>
      </bottom>
      <diagonal/>
    </border>
    <border>
      <left style="medium">
        <color rgb="FF000000"/>
      </left>
      <right style="medium">
        <color rgb="FF000000"/>
      </right>
      <top style="medium">
        <color rgb="FFCCCCCC"/>
      </top>
      <bottom style="medium">
        <color rgb="FF000000"/>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CCCCCC"/>
      </left>
      <right style="medium">
        <color rgb="FF000000"/>
      </right>
      <top style="medium">
        <color rgb="FFCCCCCC"/>
      </top>
      <bottom style="medium">
        <color rgb="FF000000"/>
      </bottom>
      <diagonal/>
    </border>
    <border>
      <left/>
      <right style="medium">
        <color rgb="FF000000"/>
      </right>
      <top/>
      <bottom/>
      <diagonal/>
    </border>
    <border>
      <left/>
      <right style="medium">
        <color rgb="FF000000"/>
      </right>
      <top/>
      <bottom style="medium">
        <color rgb="FF000000"/>
      </bottom>
      <diagonal/>
    </border>
    <border>
      <left style="medium">
        <color rgb="FFCCCCCC"/>
      </left>
      <right style="medium">
        <color rgb="FF000000"/>
      </right>
      <top style="medium">
        <color rgb="FFCCCCCC"/>
      </top>
      <bottom style="medium">
        <color rgb="FFCCCCCC"/>
      </bottom>
      <diagonal/>
    </border>
    <border>
      <left style="medium">
        <color rgb="FF000000"/>
      </left>
      <right/>
      <top/>
      <bottom/>
      <diagonal/>
    </border>
    <border>
      <left style="medium">
        <color rgb="FF000000"/>
      </left>
      <right/>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CCCCCC"/>
      </left>
      <right/>
      <top style="medium">
        <color rgb="FF000000"/>
      </top>
      <bottom style="medium">
        <color rgb="FF000000"/>
      </bottom>
      <diagonal/>
    </border>
    <border>
      <left style="medium">
        <color rgb="FFCCCCCC"/>
      </left>
      <right/>
      <top style="medium">
        <color rgb="FF000000"/>
      </top>
      <bottom style="medium">
        <color rgb="FFCCCCCC"/>
      </bottom>
      <diagonal/>
    </border>
    <border>
      <left/>
      <right/>
      <top style="medium">
        <color rgb="FF000000"/>
      </top>
      <bottom style="medium">
        <color rgb="FFCCCCCC"/>
      </bottom>
      <diagonal/>
    </border>
    <border>
      <left/>
      <right style="medium">
        <color rgb="FFCCCCCC"/>
      </right>
      <top style="medium">
        <color rgb="FF000000"/>
      </top>
      <bottom style="medium">
        <color rgb="FFCCCCCC"/>
      </bottom>
      <diagonal/>
    </border>
    <border>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s>
  <cellStyleXfs count="30">
    <xf numFmtId="0" fontId="0" fillId="0" borderId="0"/>
    <xf numFmtId="0" fontId="3" fillId="0" borderId="0"/>
    <xf numFmtId="44" fontId="3" fillId="0" borderId="0" applyFont="0" applyFill="0" applyBorder="0" applyAlignment="0" applyProtection="0"/>
    <xf numFmtId="0" fontId="11" fillId="0" borderId="12" applyNumberFormat="0" applyAlignment="0" applyProtection="0">
      <alignment horizontal="left" vertical="center"/>
    </xf>
    <xf numFmtId="0" fontId="11" fillId="0" borderId="10">
      <alignment horizontal="left" vertical="center"/>
    </xf>
    <xf numFmtId="0" fontId="3" fillId="0" borderId="0"/>
    <xf numFmtId="0" fontId="3" fillId="0" borderId="0"/>
    <xf numFmtId="0" fontId="3" fillId="0" borderId="0"/>
    <xf numFmtId="0" fontId="3" fillId="0" borderId="0"/>
    <xf numFmtId="0" fontId="3" fillId="0" borderId="0"/>
    <xf numFmtId="9" fontId="12" fillId="0" borderId="0" applyFont="0" applyFill="0" applyBorder="0" applyAlignment="0" applyProtection="0"/>
    <xf numFmtId="9" fontId="12" fillId="0" borderId="0" applyFont="0" applyFill="0" applyBorder="0" applyAlignment="0" applyProtection="0"/>
    <xf numFmtId="9" fontId="3" fillId="0" borderId="0" applyFont="0" applyFill="0" applyBorder="0" applyAlignment="0" applyProtection="0"/>
    <xf numFmtId="9" fontId="13" fillId="0" borderId="0" applyFont="0" applyFill="0" applyBorder="0" applyAlignment="0" applyProtection="0"/>
    <xf numFmtId="40" fontId="14" fillId="0" borderId="0" applyFont="0" applyFill="0" applyBorder="0" applyAlignment="0" applyProtection="0"/>
    <xf numFmtId="38"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9" fontId="15" fillId="0" borderId="0" applyFont="0" applyFill="0" applyBorder="0" applyAlignment="0" applyProtection="0"/>
    <xf numFmtId="0" fontId="16" fillId="0" borderId="0"/>
    <xf numFmtId="164" fontId="17" fillId="0" borderId="0" applyFont="0" applyFill="0" applyBorder="0" applyAlignment="0" applyProtection="0"/>
    <xf numFmtId="165" fontId="17" fillId="0" borderId="0" applyFont="0" applyFill="0" applyBorder="0" applyAlignment="0" applyProtection="0"/>
    <xf numFmtId="166" fontId="17" fillId="0" borderId="0" applyFont="0" applyFill="0" applyBorder="0" applyAlignment="0" applyProtection="0"/>
    <xf numFmtId="167" fontId="17" fillId="0" borderId="0" applyFont="0" applyFill="0" applyBorder="0" applyAlignment="0" applyProtection="0"/>
    <xf numFmtId="0" fontId="18" fillId="0" borderId="0"/>
    <xf numFmtId="0" fontId="19" fillId="0" borderId="0"/>
    <xf numFmtId="168" fontId="19" fillId="0" borderId="0" applyFont="0" applyFill="0" applyBorder="0" applyAlignment="0" applyProtection="0"/>
    <xf numFmtId="169" fontId="19" fillId="0" borderId="0" applyFont="0" applyFill="0" applyBorder="0" applyAlignment="0" applyProtection="0"/>
    <xf numFmtId="170" fontId="19" fillId="0" borderId="0" applyFont="0" applyFill="0" applyBorder="0" applyAlignment="0" applyProtection="0"/>
    <xf numFmtId="171" fontId="19" fillId="0" borderId="0" applyFont="0" applyFill="0" applyBorder="0" applyAlignment="0" applyProtection="0"/>
  </cellStyleXfs>
  <cellXfs count="1783">
    <xf numFmtId="0" fontId="0" fillId="0" borderId="0" xfId="0"/>
    <xf numFmtId="49" fontId="1" fillId="2" borderId="0"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 fillId="2" borderId="0" xfId="0" applyNumberFormat="1" applyFont="1" applyFill="1" applyAlignment="1">
      <alignment horizontal="center" vertical="center" wrapText="1"/>
    </xf>
    <xf numFmtId="0" fontId="2" fillId="2" borderId="0" xfId="0" applyNumberFormat="1" applyFont="1" applyFill="1" applyAlignment="1">
      <alignment horizontal="left" vertical="center" wrapText="1"/>
    </xf>
    <xf numFmtId="49" fontId="5" fillId="3" borderId="8" xfId="0" applyNumberFormat="1" applyFont="1" applyFill="1" applyBorder="1" applyAlignment="1">
      <alignment horizontal="center" vertical="center" wrapText="1"/>
    </xf>
    <xf numFmtId="49" fontId="4" fillId="3" borderId="8" xfId="0" applyNumberFormat="1" applyFont="1" applyFill="1" applyBorder="1" applyAlignment="1">
      <alignment horizontal="center" vertical="center" wrapText="1"/>
    </xf>
    <xf numFmtId="0" fontId="2" fillId="2" borderId="8" xfId="0" applyNumberFormat="1" applyFont="1" applyFill="1" applyBorder="1" applyAlignment="1">
      <alignment horizontal="center" vertical="center" wrapText="1"/>
    </xf>
    <xf numFmtId="49" fontId="7" fillId="2" borderId="8" xfId="0" applyNumberFormat="1" applyFont="1" applyFill="1" applyBorder="1" applyAlignment="1">
      <alignment horizontal="center" vertical="center" wrapText="1"/>
    </xf>
    <xf numFmtId="49" fontId="6" fillId="2" borderId="1" xfId="0" applyNumberFormat="1" applyFont="1" applyFill="1" applyBorder="1" applyAlignment="1">
      <alignment vertical="center" wrapText="1"/>
    </xf>
    <xf numFmtId="49" fontId="6" fillId="4" borderId="8" xfId="0" applyNumberFormat="1" applyFont="1" applyFill="1" applyBorder="1" applyAlignment="1">
      <alignment horizontal="center" vertical="center" wrapText="1"/>
    </xf>
    <xf numFmtId="49" fontId="4" fillId="2" borderId="8" xfId="0" applyNumberFormat="1" applyFont="1" applyFill="1" applyBorder="1" applyAlignment="1">
      <alignment horizontal="center" vertical="center" wrapText="1"/>
    </xf>
    <xf numFmtId="0" fontId="9" fillId="2" borderId="0" xfId="0" applyNumberFormat="1" applyFont="1" applyFill="1" applyAlignment="1">
      <alignment horizontal="center" vertical="center" wrapText="1"/>
    </xf>
    <xf numFmtId="49" fontId="5" fillId="3" borderId="9" xfId="0" applyNumberFormat="1" applyFont="1" applyFill="1" applyBorder="1" applyAlignment="1">
      <alignment horizontal="center" vertical="center" wrapText="1"/>
    </xf>
    <xf numFmtId="49" fontId="7" fillId="2" borderId="9" xfId="0" applyNumberFormat="1" applyFont="1" applyFill="1" applyBorder="1" applyAlignment="1">
      <alignment horizontal="center" vertical="center" wrapText="1"/>
    </xf>
    <xf numFmtId="0" fontId="9" fillId="3" borderId="8" xfId="0" applyNumberFormat="1" applyFont="1" applyFill="1" applyBorder="1" applyAlignment="1">
      <alignment horizontal="center" vertical="center" wrapText="1"/>
    </xf>
    <xf numFmtId="0" fontId="2" fillId="3" borderId="8" xfId="0" applyNumberFormat="1" applyFont="1" applyFill="1" applyBorder="1" applyAlignment="1">
      <alignment vertical="center" wrapText="1"/>
    </xf>
    <xf numFmtId="0" fontId="22" fillId="3" borderId="7" xfId="1" applyFont="1" applyFill="1" applyBorder="1" applyAlignment="1">
      <alignment vertical="center" wrapText="1"/>
    </xf>
    <xf numFmtId="0" fontId="22" fillId="3" borderId="7" xfId="1" applyFont="1" applyFill="1" applyBorder="1" applyAlignment="1">
      <alignment vertical="center"/>
    </xf>
    <xf numFmtId="0" fontId="22" fillId="2" borderId="8"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4" fillId="0" borderId="8" xfId="0" applyNumberFormat="1" applyFont="1" applyBorder="1" applyAlignment="1">
      <alignment horizontal="center" vertical="center" wrapText="1"/>
    </xf>
    <xf numFmtId="9" fontId="24" fillId="0" borderId="8"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49" fontId="6" fillId="2" borderId="8" xfId="0" applyNumberFormat="1" applyFont="1" applyFill="1" applyBorder="1" applyAlignment="1">
      <alignment horizontal="left" vertical="center" wrapText="1"/>
    </xf>
    <xf numFmtId="49" fontId="7" fillId="3" borderId="8" xfId="0" applyNumberFormat="1" applyFont="1" applyFill="1" applyBorder="1" applyAlignment="1">
      <alignment horizontal="center" vertical="center" wrapText="1"/>
    </xf>
    <xf numFmtId="0" fontId="2" fillId="2" borderId="0" xfId="0" applyNumberFormat="1" applyFont="1" applyFill="1" applyBorder="1" applyAlignment="1">
      <alignment horizontal="center" vertical="center" wrapText="1"/>
    </xf>
    <xf numFmtId="0" fontId="4" fillId="3" borderId="10" xfId="0" applyNumberFormat="1" applyFont="1" applyFill="1" applyBorder="1" applyAlignment="1">
      <alignment vertical="center" wrapText="1"/>
    </xf>
    <xf numFmtId="0" fontId="8" fillId="3" borderId="8" xfId="0" applyFont="1" applyFill="1" applyBorder="1" applyAlignment="1">
      <alignment horizontal="center" vertical="center" wrapText="1"/>
    </xf>
    <xf numFmtId="0" fontId="25" fillId="3" borderId="8" xfId="0" applyNumberFormat="1" applyFont="1" applyFill="1" applyBorder="1" applyAlignment="1">
      <alignment horizontal="center" vertical="center" wrapText="1"/>
    </xf>
    <xf numFmtId="0" fontId="22" fillId="3" borderId="8" xfId="1" applyFont="1" applyFill="1" applyBorder="1" applyAlignment="1">
      <alignment vertical="center" wrapText="1"/>
    </xf>
    <xf numFmtId="0" fontId="2" fillId="3" borderId="8" xfId="0" applyNumberFormat="1" applyFont="1" applyFill="1" applyBorder="1" applyAlignment="1">
      <alignment horizontal="left" vertical="center" wrapText="1"/>
    </xf>
    <xf numFmtId="0" fontId="22" fillId="3" borderId="8" xfId="1" applyFont="1" applyFill="1" applyBorder="1" applyAlignment="1">
      <alignment horizontal="left" vertical="center" wrapText="1"/>
    </xf>
    <xf numFmtId="0" fontId="9" fillId="3" borderId="8" xfId="0" applyNumberFormat="1" applyFont="1" applyFill="1" applyBorder="1" applyAlignment="1">
      <alignment horizontal="left" vertical="center" wrapText="1"/>
    </xf>
    <xf numFmtId="172" fontId="27" fillId="3" borderId="8" xfId="0" applyNumberFormat="1" applyFont="1" applyFill="1" applyBorder="1" applyAlignment="1">
      <alignment horizontal="center" vertical="center"/>
    </xf>
    <xf numFmtId="0" fontId="22" fillId="2" borderId="8" xfId="1" applyFont="1" applyFill="1" applyBorder="1" applyAlignment="1">
      <alignment vertical="center" wrapText="1"/>
    </xf>
    <xf numFmtId="0" fontId="9" fillId="2" borderId="8" xfId="0" applyNumberFormat="1" applyFont="1" applyFill="1" applyBorder="1" applyAlignment="1">
      <alignment horizontal="center" vertical="center" wrapText="1"/>
    </xf>
    <xf numFmtId="0" fontId="2" fillId="2" borderId="8" xfId="0" applyNumberFormat="1" applyFont="1" applyFill="1" applyBorder="1" applyAlignment="1">
      <alignment horizontal="left" vertical="center" wrapText="1"/>
    </xf>
    <xf numFmtId="172" fontId="27" fillId="2" borderId="8" xfId="0" applyNumberFormat="1" applyFont="1" applyFill="1" applyBorder="1" applyAlignment="1">
      <alignment horizontal="center" vertical="center"/>
    </xf>
    <xf numFmtId="0" fontId="27" fillId="3" borderId="8" xfId="1" applyFont="1" applyFill="1" applyBorder="1" applyAlignment="1">
      <alignment horizontal="center" vertical="center"/>
    </xf>
    <xf numFmtId="0" fontId="22" fillId="2" borderId="8" xfId="1" applyFont="1" applyFill="1" applyBorder="1" applyAlignment="1">
      <alignment horizontal="left" vertical="center" wrapText="1"/>
    </xf>
    <xf numFmtId="0" fontId="27" fillId="2" borderId="8" xfId="1" applyFont="1" applyFill="1" applyBorder="1" applyAlignment="1">
      <alignment horizontal="center" vertical="center"/>
    </xf>
    <xf numFmtId="0" fontId="22" fillId="0" borderId="8" xfId="0" applyNumberFormat="1" applyFont="1" applyFill="1" applyBorder="1" applyAlignment="1">
      <alignment horizontal="center" vertical="center" wrapText="1"/>
    </xf>
    <xf numFmtId="49" fontId="24" fillId="2" borderId="8" xfId="0" applyNumberFormat="1" applyFont="1" applyFill="1" applyBorder="1" applyAlignment="1">
      <alignment horizontal="left" vertical="center" wrapText="1"/>
    </xf>
    <xf numFmtId="0" fontId="4" fillId="0" borderId="8" xfId="0" applyNumberFormat="1" applyFont="1" applyBorder="1" applyAlignment="1">
      <alignment horizontal="center" vertical="center" wrapText="1"/>
    </xf>
    <xf numFmtId="0" fontId="22" fillId="0" borderId="8" xfId="0" applyNumberFormat="1" applyFont="1" applyBorder="1" applyAlignment="1">
      <alignment horizontal="center" vertical="center" wrapText="1"/>
    </xf>
    <xf numFmtId="49" fontId="22" fillId="3" borderId="8" xfId="0" applyNumberFormat="1" applyFont="1" applyFill="1" applyBorder="1" applyAlignment="1">
      <alignment horizontal="center" vertical="center" wrapText="1"/>
    </xf>
    <xf numFmtId="0" fontId="6" fillId="0" borderId="8" xfId="0" applyNumberFormat="1" applyFont="1" applyBorder="1" applyAlignment="1">
      <alignment horizontal="center" vertical="center" wrapText="1"/>
    </xf>
    <xf numFmtId="0" fontId="31" fillId="0" borderId="0" xfId="0" applyNumberFormat="1" applyFont="1" applyAlignment="1">
      <alignment horizontal="center" vertical="center" wrapText="1"/>
    </xf>
    <xf numFmtId="49" fontId="32" fillId="3" borderId="8" xfId="0" applyNumberFormat="1" applyFont="1" applyFill="1" applyBorder="1" applyAlignment="1">
      <alignment horizontal="center" vertical="center" wrapText="1"/>
    </xf>
    <xf numFmtId="0" fontId="31" fillId="0" borderId="8" xfId="0" applyNumberFormat="1" applyFont="1" applyBorder="1" applyAlignment="1">
      <alignment horizontal="center" vertical="center" wrapText="1"/>
    </xf>
    <xf numFmtId="0" fontId="33" fillId="3" borderId="8" xfId="0" applyFont="1" applyFill="1" applyBorder="1" applyAlignment="1">
      <alignment horizontal="center" vertical="center"/>
    </xf>
    <xf numFmtId="172" fontId="33" fillId="3" borderId="8" xfId="0" applyNumberFormat="1" applyFont="1" applyFill="1" applyBorder="1" applyAlignment="1">
      <alignment horizontal="center" vertical="center"/>
    </xf>
    <xf numFmtId="0" fontId="33" fillId="2" borderId="8" xfId="0" applyFont="1" applyFill="1" applyBorder="1" applyAlignment="1">
      <alignment horizontal="center" vertical="center"/>
    </xf>
    <xf numFmtId="172" fontId="33" fillId="2" borderId="8" xfId="0" applyNumberFormat="1" applyFont="1" applyFill="1" applyBorder="1" applyAlignment="1">
      <alignment horizontal="center" vertical="center"/>
    </xf>
    <xf numFmtId="0" fontId="33" fillId="3" borderId="8" xfId="1" applyFont="1" applyFill="1" applyBorder="1" applyAlignment="1">
      <alignment horizontal="center" vertical="center"/>
    </xf>
    <xf numFmtId="0" fontId="33" fillId="2" borderId="8" xfId="1" applyFont="1" applyFill="1" applyBorder="1" applyAlignment="1">
      <alignment horizontal="center" vertical="center"/>
    </xf>
    <xf numFmtId="0" fontId="27" fillId="3" borderId="8" xfId="0" applyFont="1" applyFill="1" applyBorder="1" applyAlignment="1">
      <alignment horizontal="center" vertical="center" wrapText="1"/>
    </xf>
    <xf numFmtId="172" fontId="27" fillId="3" borderId="8" xfId="0" applyNumberFormat="1" applyFont="1" applyFill="1" applyBorder="1" applyAlignment="1">
      <alignment horizontal="center" vertical="center" wrapText="1"/>
    </xf>
    <xf numFmtId="0" fontId="27" fillId="2" borderId="8" xfId="0" applyFont="1" applyFill="1" applyBorder="1" applyAlignment="1">
      <alignment horizontal="center" vertical="center" wrapText="1"/>
    </xf>
    <xf numFmtId="172" fontId="27" fillId="2" borderId="8" xfId="0" applyNumberFormat="1" applyFont="1" applyFill="1" applyBorder="1" applyAlignment="1">
      <alignment horizontal="center" vertical="center" wrapText="1"/>
    </xf>
    <xf numFmtId="0" fontId="27" fillId="3" borderId="8" xfId="1" applyFont="1" applyFill="1" applyBorder="1" applyAlignment="1">
      <alignment horizontal="center" vertical="center" wrapText="1"/>
    </xf>
    <xf numFmtId="0" fontId="27" fillId="2" borderId="8" xfId="1" applyFont="1" applyFill="1" applyBorder="1" applyAlignment="1">
      <alignment horizontal="center" vertical="center" wrapText="1"/>
    </xf>
    <xf numFmtId="49" fontId="6" fillId="4" borderId="7" xfId="0" applyNumberFormat="1" applyFont="1" applyFill="1" applyBorder="1" applyAlignment="1">
      <alignment horizontal="center" vertical="center" wrapText="1"/>
    </xf>
    <xf numFmtId="0" fontId="22" fillId="3" borderId="2" xfId="0" applyFont="1" applyFill="1" applyBorder="1" applyAlignment="1">
      <alignment horizontal="center" vertical="center" wrapText="1"/>
    </xf>
    <xf numFmtId="0" fontId="22" fillId="3" borderId="5" xfId="0" applyFont="1" applyFill="1" applyBorder="1" applyAlignment="1">
      <alignment horizontal="center" vertical="center" wrapText="1"/>
    </xf>
    <xf numFmtId="0" fontId="4" fillId="0" borderId="8" xfId="0" applyNumberFormat="1" applyFont="1" applyFill="1" applyBorder="1" applyAlignment="1">
      <alignment horizontal="center" vertical="center" wrapText="1"/>
    </xf>
    <xf numFmtId="49" fontId="6" fillId="0" borderId="8" xfId="0" applyNumberFormat="1" applyFont="1" applyFill="1" applyBorder="1" applyAlignment="1">
      <alignment horizontal="left" vertical="center" wrapText="1"/>
    </xf>
    <xf numFmtId="49" fontId="7" fillId="0" borderId="8" xfId="0" applyNumberFormat="1" applyFont="1" applyFill="1" applyBorder="1" applyAlignment="1">
      <alignment horizontal="center" vertical="center" wrapText="1"/>
    </xf>
    <xf numFmtId="49" fontId="6" fillId="0" borderId="1" xfId="0" applyNumberFormat="1" applyFont="1" applyFill="1" applyBorder="1" applyAlignment="1">
      <alignment vertical="center" wrapText="1"/>
    </xf>
    <xf numFmtId="49" fontId="22" fillId="0" borderId="8" xfId="0" applyNumberFormat="1" applyFont="1" applyFill="1" applyBorder="1" applyAlignment="1">
      <alignment horizontal="left" vertical="center" wrapText="1"/>
    </xf>
    <xf numFmtId="49" fontId="4" fillId="0" borderId="8" xfId="0" applyNumberFormat="1" applyFont="1" applyFill="1" applyBorder="1" applyAlignment="1">
      <alignment horizontal="center" vertical="center" wrapText="1"/>
    </xf>
    <xf numFmtId="49" fontId="6" fillId="0" borderId="8" xfId="0" applyNumberFormat="1" applyFont="1" applyFill="1" applyBorder="1" applyAlignment="1">
      <alignment horizontal="center" vertical="center" wrapText="1"/>
    </xf>
    <xf numFmtId="49" fontId="32" fillId="0" borderId="8" xfId="0" applyNumberFormat="1" applyFont="1" applyFill="1" applyBorder="1" applyAlignment="1">
      <alignment horizontal="center" vertical="center" wrapText="1"/>
    </xf>
    <xf numFmtId="0" fontId="2" fillId="0" borderId="0" xfId="0" applyNumberFormat="1" applyFont="1" applyFill="1" applyAlignment="1">
      <alignment horizontal="center" vertical="center" wrapText="1"/>
    </xf>
    <xf numFmtId="49" fontId="34" fillId="2" borderId="8" xfId="0" applyNumberFormat="1" applyFont="1" applyFill="1" applyBorder="1" applyAlignment="1">
      <alignment horizontal="center" vertical="center" wrapText="1"/>
    </xf>
    <xf numFmtId="49" fontId="23" fillId="2" borderId="8" xfId="0" applyNumberFormat="1" applyFont="1" applyFill="1" applyBorder="1" applyAlignment="1">
      <alignment horizontal="left" vertical="center" wrapText="1"/>
    </xf>
    <xf numFmtId="49" fontId="35" fillId="2" borderId="8" xfId="0" applyNumberFormat="1" applyFont="1" applyFill="1" applyBorder="1" applyAlignment="1">
      <alignment horizontal="center" vertical="center" wrapText="1"/>
    </xf>
    <xf numFmtId="49" fontId="23" fillId="2" borderId="8" xfId="0" applyNumberFormat="1" applyFont="1" applyFill="1" applyBorder="1" applyAlignment="1">
      <alignment vertical="center" wrapText="1"/>
    </xf>
    <xf numFmtId="0" fontId="2" fillId="0" borderId="8"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wrapText="1"/>
    </xf>
    <xf numFmtId="9" fontId="24" fillId="0" borderId="8" xfId="0" applyNumberFormat="1" applyFont="1" applyFill="1" applyBorder="1" applyAlignment="1">
      <alignment horizontal="center" vertical="center" wrapText="1"/>
    </xf>
    <xf numFmtId="0" fontId="2" fillId="0" borderId="9" xfId="0" applyNumberFormat="1" applyFont="1" applyBorder="1" applyAlignment="1">
      <alignment horizontal="center" vertical="center" wrapText="1"/>
    </xf>
    <xf numFmtId="49" fontId="5" fillId="0" borderId="9" xfId="0" applyNumberFormat="1" applyFont="1" applyFill="1" applyBorder="1" applyAlignment="1">
      <alignment horizontal="center" vertical="center" wrapText="1"/>
    </xf>
    <xf numFmtId="0" fontId="24" fillId="0" borderId="0" xfId="0" applyNumberFormat="1" applyFont="1" applyFill="1" applyAlignment="1">
      <alignment horizontal="center" vertical="center" wrapText="1"/>
    </xf>
    <xf numFmtId="49" fontId="7" fillId="3" borderId="9" xfId="0" applyNumberFormat="1" applyFont="1" applyFill="1" applyBorder="1" applyAlignment="1">
      <alignment horizontal="center" vertical="center" wrapText="1"/>
    </xf>
    <xf numFmtId="49" fontId="23" fillId="0" borderId="8" xfId="0" applyNumberFormat="1" applyFont="1" applyFill="1" applyBorder="1" applyAlignment="1">
      <alignment vertical="center" wrapText="1"/>
    </xf>
    <xf numFmtId="49" fontId="35" fillId="0" borderId="8" xfId="0" applyNumberFormat="1" applyFont="1" applyFill="1" applyBorder="1" applyAlignment="1">
      <alignment horizontal="center" vertical="center" wrapText="1"/>
    </xf>
    <xf numFmtId="49" fontId="23" fillId="0" borderId="8" xfId="0" applyNumberFormat="1" applyFont="1" applyFill="1" applyBorder="1" applyAlignment="1">
      <alignment horizontal="left" vertical="center" wrapText="1"/>
    </xf>
    <xf numFmtId="49" fontId="36" fillId="0" borderId="8" xfId="0" applyNumberFormat="1" applyFont="1" applyFill="1" applyBorder="1" applyAlignment="1">
      <alignment vertical="center" wrapText="1"/>
    </xf>
    <xf numFmtId="49" fontId="34" fillId="0" borderId="8" xfId="0" applyNumberFormat="1" applyFont="1" applyFill="1" applyBorder="1" applyAlignment="1">
      <alignment horizontal="center" vertical="center" wrapText="1"/>
    </xf>
    <xf numFmtId="0" fontId="2" fillId="0" borderId="9" xfId="0" applyNumberFormat="1" applyFont="1" applyFill="1" applyBorder="1" applyAlignment="1">
      <alignment horizontal="center" vertical="center" wrapText="1"/>
    </xf>
    <xf numFmtId="0" fontId="2" fillId="0" borderId="0" xfId="0" applyNumberFormat="1" applyFont="1" applyAlignment="1">
      <alignment horizontal="left" vertical="center" wrapText="1"/>
    </xf>
    <xf numFmtId="0" fontId="24" fillId="0" borderId="8" xfId="0" applyNumberFormat="1" applyFont="1" applyBorder="1" applyAlignment="1">
      <alignment horizontal="left" vertical="center" wrapText="1"/>
    </xf>
    <xf numFmtId="49" fontId="5" fillId="3" borderId="8" xfId="0" applyNumberFormat="1" applyFont="1" applyFill="1" applyBorder="1" applyAlignment="1">
      <alignment horizontal="left" vertical="center" wrapText="1"/>
    </xf>
    <xf numFmtId="0" fontId="2" fillId="0" borderId="9" xfId="0" applyNumberFormat="1" applyFont="1" applyBorder="1" applyAlignment="1">
      <alignment horizontal="left" vertical="center" wrapText="1"/>
    </xf>
    <xf numFmtId="0" fontId="2" fillId="0" borderId="8" xfId="0" applyNumberFormat="1" applyFont="1" applyFill="1" applyBorder="1" applyAlignment="1">
      <alignment horizontal="left" vertical="center" wrapText="1"/>
    </xf>
    <xf numFmtId="49" fontId="20" fillId="0" borderId="8" xfId="0" applyNumberFormat="1" applyFont="1" applyFill="1" applyBorder="1" applyAlignment="1">
      <alignment horizontal="center" vertical="center" wrapText="1"/>
    </xf>
    <xf numFmtId="0" fontId="22" fillId="0" borderId="0" xfId="0" applyNumberFormat="1" applyFont="1" applyFill="1" applyAlignment="1">
      <alignment horizontal="center" vertical="center" wrapText="1"/>
    </xf>
    <xf numFmtId="49" fontId="24" fillId="0" borderId="8" xfId="0" applyNumberFormat="1" applyFont="1" applyFill="1" applyBorder="1" applyAlignment="1">
      <alignment horizontal="left" vertical="center" wrapText="1"/>
    </xf>
    <xf numFmtId="49" fontId="36" fillId="0" borderId="9" xfId="0" applyNumberFormat="1" applyFont="1" applyFill="1" applyBorder="1" applyAlignment="1">
      <alignment horizontal="center" vertical="center" wrapText="1"/>
    </xf>
    <xf numFmtId="49" fontId="36" fillId="2" borderId="8" xfId="0" applyNumberFormat="1" applyFont="1" applyFill="1" applyBorder="1" applyAlignment="1">
      <alignment vertical="center" wrapText="1"/>
    </xf>
    <xf numFmtId="49" fontId="7" fillId="0" borderId="9" xfId="0" applyNumberFormat="1" applyFont="1" applyFill="1" applyBorder="1" applyAlignment="1">
      <alignment horizontal="center" vertical="center" wrapText="1"/>
    </xf>
    <xf numFmtId="0" fontId="31" fillId="0" borderId="8" xfId="0" applyNumberFormat="1" applyFont="1" applyFill="1" applyBorder="1" applyAlignment="1">
      <alignment horizontal="center" vertical="center" wrapText="1"/>
    </xf>
    <xf numFmtId="0" fontId="23" fillId="2" borderId="8" xfId="0" applyNumberFormat="1" applyFont="1" applyFill="1" applyBorder="1" applyAlignment="1">
      <alignment vertical="center" wrapText="1"/>
    </xf>
    <xf numFmtId="49" fontId="4" fillId="3" borderId="11" xfId="0" applyNumberFormat="1" applyFont="1" applyFill="1" applyBorder="1" applyAlignment="1">
      <alignment vertical="center"/>
    </xf>
    <xf numFmtId="0" fontId="24" fillId="0" borderId="8" xfId="0" applyNumberFormat="1" applyFont="1" applyFill="1" applyBorder="1" applyAlignment="1">
      <alignment horizontal="left" vertical="center" wrapText="1"/>
    </xf>
    <xf numFmtId="49" fontId="4" fillId="0" borderId="0" xfId="0" applyNumberFormat="1" applyFont="1" applyFill="1" applyBorder="1" applyAlignment="1">
      <alignment horizontal="center" vertical="center" wrapText="1"/>
    </xf>
    <xf numFmtId="0" fontId="36" fillId="0" borderId="8" xfId="0" applyNumberFormat="1" applyFont="1" applyFill="1" applyBorder="1" applyAlignment="1">
      <alignment horizontal="left" vertical="center" wrapText="1"/>
    </xf>
    <xf numFmtId="49" fontId="22" fillId="0" borderId="8" xfId="0" applyNumberFormat="1" applyFont="1" applyFill="1" applyBorder="1" applyAlignment="1">
      <alignment horizontal="center" vertical="center" wrapText="1"/>
    </xf>
    <xf numFmtId="49" fontId="6" fillId="0" borderId="9" xfId="0" applyNumberFormat="1" applyFont="1" applyFill="1" applyBorder="1" applyAlignment="1">
      <alignment horizontal="left" vertical="center" wrapText="1"/>
    </xf>
    <xf numFmtId="49" fontId="7" fillId="7" borderId="8" xfId="0" applyNumberFormat="1" applyFont="1" applyFill="1" applyBorder="1" applyAlignment="1">
      <alignment horizontal="center" vertical="center" wrapText="1"/>
    </xf>
    <xf numFmtId="49" fontId="5" fillId="0" borderId="8" xfId="0" applyNumberFormat="1" applyFont="1" applyFill="1" applyBorder="1" applyAlignment="1">
      <alignment horizontal="center" vertical="center" wrapText="1"/>
    </xf>
    <xf numFmtId="0" fontId="4" fillId="0" borderId="7" xfId="0" applyNumberFormat="1" applyFont="1" applyFill="1" applyBorder="1" applyAlignment="1">
      <alignment horizontal="center" vertical="center" wrapText="1"/>
    </xf>
    <xf numFmtId="0" fontId="2" fillId="0" borderId="7" xfId="0" applyNumberFormat="1" applyFont="1" applyFill="1" applyBorder="1" applyAlignment="1">
      <alignment horizontal="center" vertical="center" wrapText="1"/>
    </xf>
    <xf numFmtId="0" fontId="2" fillId="8" borderId="8" xfId="0" applyNumberFormat="1" applyFont="1" applyFill="1" applyBorder="1" applyAlignment="1">
      <alignment horizontal="center" vertical="center" wrapText="1"/>
    </xf>
    <xf numFmtId="49" fontId="7" fillId="0" borderId="7" xfId="0" applyNumberFormat="1" applyFont="1" applyFill="1" applyBorder="1" applyAlignment="1">
      <alignment horizontal="center" vertical="center" wrapText="1"/>
    </xf>
    <xf numFmtId="0" fontId="24" fillId="0" borderId="7" xfId="0" applyNumberFormat="1" applyFont="1" applyFill="1" applyBorder="1" applyAlignment="1">
      <alignment horizontal="left" vertical="center" wrapText="1"/>
    </xf>
    <xf numFmtId="0" fontId="24" fillId="0" borderId="7" xfId="0" applyNumberFormat="1" applyFont="1" applyFill="1" applyBorder="1" applyAlignment="1">
      <alignment horizontal="center" vertical="center" wrapText="1"/>
    </xf>
    <xf numFmtId="9" fontId="24" fillId="0" borderId="7" xfId="0" applyNumberFormat="1" applyFont="1" applyFill="1" applyBorder="1" applyAlignment="1">
      <alignment horizontal="center" vertical="center" wrapText="1"/>
    </xf>
    <xf numFmtId="49" fontId="23" fillId="0" borderId="7" xfId="0" applyNumberFormat="1" applyFont="1" applyFill="1" applyBorder="1" applyAlignment="1">
      <alignment vertical="center" wrapText="1"/>
    </xf>
    <xf numFmtId="0" fontId="2" fillId="3" borderId="0" xfId="0" applyNumberFormat="1" applyFont="1" applyFill="1" applyAlignment="1">
      <alignment horizontal="center" vertical="center" wrapText="1"/>
    </xf>
    <xf numFmtId="0" fontId="22" fillId="3" borderId="7" xfId="1" applyFont="1" applyFill="1" applyBorder="1" applyAlignment="1">
      <alignment horizontal="center" vertical="center" wrapText="1"/>
    </xf>
    <xf numFmtId="49" fontId="6" fillId="0" borderId="0" xfId="0" applyNumberFormat="1" applyFont="1" applyFill="1" applyBorder="1" applyAlignment="1">
      <alignment horizontal="center" vertical="center" wrapText="1"/>
    </xf>
    <xf numFmtId="49" fontId="37" fillId="0" borderId="8" xfId="0" applyNumberFormat="1" applyFont="1" applyFill="1" applyBorder="1" applyAlignment="1">
      <alignment vertical="center" wrapText="1"/>
    </xf>
    <xf numFmtId="0" fontId="6" fillId="0" borderId="8" xfId="0" applyNumberFormat="1" applyFont="1" applyBorder="1" applyAlignment="1">
      <alignment horizontal="left" vertical="center" wrapText="1"/>
    </xf>
    <xf numFmtId="49" fontId="37" fillId="0" borderId="9" xfId="0" applyNumberFormat="1" applyFont="1" applyFill="1" applyBorder="1" applyAlignment="1">
      <alignment horizontal="left" vertical="center" wrapText="1"/>
    </xf>
    <xf numFmtId="49" fontId="37" fillId="0" borderId="8" xfId="0" applyNumberFormat="1" applyFont="1" applyFill="1" applyBorder="1" applyAlignment="1">
      <alignment horizontal="left" vertical="center" wrapText="1"/>
    </xf>
    <xf numFmtId="0" fontId="6" fillId="0" borderId="8" xfId="0" applyNumberFormat="1" applyFont="1" applyFill="1" applyBorder="1" applyAlignment="1">
      <alignment horizontal="left" vertical="center" wrapText="1"/>
    </xf>
    <xf numFmtId="0" fontId="6" fillId="0" borderId="7" xfId="0" applyNumberFormat="1" applyFont="1" applyFill="1" applyBorder="1" applyAlignment="1">
      <alignment horizontal="left" vertical="center" wrapText="1"/>
    </xf>
    <xf numFmtId="49" fontId="1" fillId="0" borderId="8" xfId="0" applyNumberFormat="1" applyFont="1" applyFill="1" applyBorder="1" applyAlignment="1">
      <alignment horizontal="center" vertical="center" wrapText="1"/>
    </xf>
    <xf numFmtId="0" fontId="43" fillId="3" borderId="15" xfId="0" applyFont="1" applyFill="1" applyBorder="1" applyAlignment="1">
      <alignment horizontal="center" wrapText="1"/>
    </xf>
    <xf numFmtId="0" fontId="48" fillId="3" borderId="0" xfId="0" applyFont="1" applyFill="1" applyAlignment="1">
      <alignment horizontal="center" vertical="center"/>
    </xf>
    <xf numFmtId="0" fontId="49" fillId="3" borderId="0" xfId="0" applyFont="1" applyFill="1"/>
    <xf numFmtId="0" fontId="44" fillId="0" borderId="8" xfId="0" applyFont="1" applyBorder="1" applyAlignment="1">
      <alignment vertical="center" wrapText="1"/>
    </xf>
    <xf numFmtId="0" fontId="45" fillId="0" borderId="8" xfId="0" applyFont="1" applyBorder="1" applyAlignment="1">
      <alignment vertical="center" wrapText="1"/>
    </xf>
    <xf numFmtId="0" fontId="44" fillId="0" borderId="8" xfId="0" applyFont="1" applyBorder="1" applyAlignment="1">
      <alignment wrapText="1"/>
    </xf>
    <xf numFmtId="0" fontId="47" fillId="0" borderId="8" xfId="0" applyFont="1" applyBorder="1" applyAlignment="1">
      <alignment horizontal="center" vertical="center" wrapText="1"/>
    </xf>
    <xf numFmtId="0" fontId="49" fillId="2" borderId="0" xfId="0" applyFont="1" applyFill="1"/>
    <xf numFmtId="0" fontId="47" fillId="0" borderId="8" xfId="0" applyFont="1" applyBorder="1" applyAlignment="1">
      <alignment vertical="center" wrapText="1"/>
    </xf>
    <xf numFmtId="0" fontId="45" fillId="0" borderId="8" xfId="0" applyFont="1" applyBorder="1" applyAlignment="1">
      <alignment horizontal="center" wrapText="1"/>
    </xf>
    <xf numFmtId="0" fontId="38" fillId="2" borderId="8" xfId="0" applyFont="1" applyFill="1" applyBorder="1" applyAlignment="1">
      <alignment vertical="center" wrapText="1"/>
    </xf>
    <xf numFmtId="0" fontId="47" fillId="3" borderId="8" xfId="0" applyFont="1" applyFill="1" applyBorder="1" applyAlignment="1">
      <alignment vertical="center" wrapText="1"/>
    </xf>
    <xf numFmtId="0" fontId="0" fillId="0" borderId="0" xfId="0" applyAlignment="1">
      <alignment vertical="center"/>
    </xf>
    <xf numFmtId="0" fontId="6" fillId="0" borderId="8" xfId="0" applyNumberFormat="1" applyFont="1" applyFill="1" applyBorder="1" applyAlignment="1">
      <alignment horizontal="center" vertical="center" wrapText="1"/>
    </xf>
    <xf numFmtId="0" fontId="1" fillId="0" borderId="8" xfId="0" applyNumberFormat="1" applyFont="1" applyFill="1" applyBorder="1" applyAlignment="1">
      <alignment horizontal="center" vertical="center" wrapText="1"/>
    </xf>
    <xf numFmtId="0" fontId="1" fillId="3" borderId="8" xfId="0" applyFont="1" applyFill="1" applyBorder="1" applyAlignment="1">
      <alignment horizontal="center" vertical="center" wrapText="1"/>
    </xf>
    <xf numFmtId="49" fontId="50" fillId="0" borderId="9" xfId="0" applyNumberFormat="1" applyFont="1" applyFill="1" applyBorder="1" applyAlignment="1">
      <alignment horizontal="center" vertical="center" wrapText="1"/>
    </xf>
    <xf numFmtId="49" fontId="5" fillId="2" borderId="8" xfId="0" applyNumberFormat="1" applyFont="1" applyFill="1" applyBorder="1" applyAlignment="1">
      <alignment horizontal="center" vertical="center" wrapText="1"/>
    </xf>
    <xf numFmtId="49" fontId="6" fillId="3" borderId="8" xfId="0" applyNumberFormat="1" applyFont="1" applyFill="1" applyBorder="1" applyAlignment="1">
      <alignment vertical="center" wrapText="1"/>
    </xf>
    <xf numFmtId="49" fontId="4" fillId="3" borderId="10" xfId="0" applyNumberFormat="1" applyFont="1" applyFill="1" applyBorder="1" applyAlignment="1">
      <alignment horizontal="left" vertical="center" wrapText="1"/>
    </xf>
    <xf numFmtId="49" fontId="4" fillId="3" borderId="11" xfId="0" applyNumberFormat="1" applyFont="1" applyFill="1" applyBorder="1" applyAlignment="1">
      <alignment horizontal="left" vertical="center" wrapText="1"/>
    </xf>
    <xf numFmtId="0" fontId="4" fillId="3" borderId="8" xfId="0" applyNumberFormat="1" applyFont="1" applyFill="1" applyBorder="1" applyAlignment="1">
      <alignment horizontal="center" vertical="center" wrapText="1"/>
    </xf>
    <xf numFmtId="49" fontId="4" fillId="3" borderId="8" xfId="0" applyNumberFormat="1" applyFont="1" applyFill="1" applyBorder="1" applyAlignment="1">
      <alignment horizontal="left" vertical="center" wrapText="1"/>
    </xf>
    <xf numFmtId="0" fontId="2" fillId="3" borderId="8" xfId="0" applyNumberFormat="1" applyFont="1" applyFill="1" applyBorder="1" applyAlignment="1">
      <alignment horizontal="center" vertical="center" wrapText="1"/>
    </xf>
    <xf numFmtId="0" fontId="2" fillId="3" borderId="8" xfId="1" applyFont="1" applyFill="1" applyBorder="1" applyAlignment="1">
      <alignment horizontal="center" vertical="center" wrapText="1"/>
    </xf>
    <xf numFmtId="49" fontId="6" fillId="3" borderId="9" xfId="0" applyNumberFormat="1" applyFont="1" applyFill="1" applyBorder="1" applyAlignment="1">
      <alignment horizontal="center" vertical="center" wrapText="1"/>
    </xf>
    <xf numFmtId="49" fontId="6" fillId="3" borderId="8" xfId="0" applyNumberFormat="1" applyFont="1" applyFill="1" applyBorder="1" applyAlignment="1">
      <alignment horizontal="center" vertical="center" wrapText="1"/>
    </xf>
    <xf numFmtId="0" fontId="24" fillId="2" borderId="8" xfId="0" applyNumberFormat="1" applyFont="1" applyFill="1" applyBorder="1" applyAlignment="1">
      <alignment horizontal="center" vertical="center" wrapText="1"/>
    </xf>
    <xf numFmtId="0" fontId="24" fillId="3" borderId="8" xfId="0" applyNumberFormat="1" applyFont="1" applyFill="1" applyBorder="1" applyAlignment="1">
      <alignment horizontal="center" vertical="center" wrapText="1"/>
    </xf>
    <xf numFmtId="0" fontId="27" fillId="2" borderId="8" xfId="0" applyFont="1" applyFill="1" applyBorder="1" applyAlignment="1">
      <alignment horizontal="center" vertical="center"/>
    </xf>
    <xf numFmtId="0" fontId="27" fillId="3" borderId="8" xfId="0" applyFont="1" applyFill="1" applyBorder="1" applyAlignment="1">
      <alignment horizontal="center" vertical="center"/>
    </xf>
    <xf numFmtId="49" fontId="5" fillId="3" borderId="10" xfId="0" applyNumberFormat="1" applyFont="1" applyFill="1" applyBorder="1" applyAlignment="1">
      <alignment horizontal="left" vertical="center" wrapText="1"/>
    </xf>
    <xf numFmtId="49" fontId="5" fillId="3" borderId="11" xfId="0" applyNumberFormat="1" applyFont="1" applyFill="1" applyBorder="1" applyAlignment="1">
      <alignment horizontal="left" vertical="center" wrapText="1"/>
    </xf>
    <xf numFmtId="49" fontId="4" fillId="3" borderId="9" xfId="0" applyNumberFormat="1" applyFont="1" applyFill="1" applyBorder="1" applyAlignment="1">
      <alignment horizontal="center" vertical="center" wrapText="1"/>
    </xf>
    <xf numFmtId="49" fontId="4" fillId="3" borderId="10" xfId="0" applyNumberFormat="1" applyFont="1" applyFill="1" applyBorder="1" applyAlignment="1">
      <alignment horizontal="center" vertical="center" wrapText="1"/>
    </xf>
    <xf numFmtId="49" fontId="22" fillId="3" borderId="9" xfId="0" applyNumberFormat="1" applyFont="1" applyFill="1" applyBorder="1" applyAlignment="1">
      <alignment horizontal="center" vertical="center" wrapText="1"/>
    </xf>
    <xf numFmtId="0" fontId="30" fillId="3" borderId="8" xfId="0" applyNumberFormat="1" applyFont="1" applyFill="1" applyBorder="1" applyAlignment="1">
      <alignment horizontal="center" vertical="center" wrapText="1"/>
    </xf>
    <xf numFmtId="49" fontId="4" fillId="3" borderId="10" xfId="0" applyNumberFormat="1" applyFont="1" applyFill="1" applyBorder="1" applyAlignment="1">
      <alignment vertical="center" wrapText="1"/>
    </xf>
    <xf numFmtId="49" fontId="4" fillId="3" borderId="11" xfId="0" applyNumberFormat="1" applyFont="1" applyFill="1" applyBorder="1" applyAlignment="1">
      <alignment vertical="center" wrapText="1"/>
    </xf>
    <xf numFmtId="0" fontId="30" fillId="2" borderId="0" xfId="0" applyNumberFormat="1" applyFont="1" applyFill="1" applyAlignment="1">
      <alignment horizontal="center" vertical="center" wrapText="1"/>
    </xf>
    <xf numFmtId="0" fontId="38" fillId="2" borderId="8" xfId="0" applyNumberFormat="1" applyFont="1" applyFill="1" applyBorder="1" applyAlignment="1">
      <alignment horizontal="center" vertical="center" wrapText="1"/>
    </xf>
    <xf numFmtId="0" fontId="30" fillId="2" borderId="0" xfId="0" applyNumberFormat="1" applyFont="1" applyFill="1" applyAlignment="1">
      <alignment horizontal="left" vertical="center" wrapText="1"/>
    </xf>
    <xf numFmtId="0" fontId="30" fillId="0" borderId="0" xfId="0" applyNumberFormat="1" applyFont="1" applyAlignment="1">
      <alignment horizontal="center" vertical="center" wrapText="1"/>
    </xf>
    <xf numFmtId="0" fontId="30" fillId="0" borderId="0" xfId="0" applyNumberFormat="1" applyFont="1" applyAlignment="1">
      <alignment horizontal="left" vertical="center" wrapText="1"/>
    </xf>
    <xf numFmtId="0" fontId="30" fillId="3" borderId="8" xfId="0" applyNumberFormat="1" applyFont="1" applyFill="1" applyBorder="1" applyAlignment="1">
      <alignment horizontal="left" vertical="center" wrapText="1"/>
    </xf>
    <xf numFmtId="49" fontId="43" fillId="3" borderId="8" xfId="0" applyNumberFormat="1" applyFont="1" applyFill="1" applyBorder="1" applyAlignment="1">
      <alignment horizontal="center" vertical="center" wrapText="1"/>
    </xf>
    <xf numFmtId="49" fontId="43" fillId="3" borderId="8" xfId="0" applyNumberFormat="1" applyFont="1" applyFill="1" applyBorder="1" applyAlignment="1">
      <alignment horizontal="left" vertical="center" wrapText="1"/>
    </xf>
    <xf numFmtId="0" fontId="43" fillId="3" borderId="8" xfId="0" applyNumberFormat="1" applyFont="1" applyFill="1" applyBorder="1" applyAlignment="1">
      <alignment horizontal="center" vertical="center" wrapText="1"/>
    </xf>
    <xf numFmtId="49" fontId="47" fillId="0" borderId="8" xfId="0" applyNumberFormat="1" applyFont="1" applyFill="1" applyBorder="1" applyAlignment="1">
      <alignment horizontal="left" vertical="center" wrapText="1"/>
    </xf>
    <xf numFmtId="49" fontId="47" fillId="0" borderId="1" xfId="0" applyNumberFormat="1" applyFont="1" applyFill="1" applyBorder="1" applyAlignment="1">
      <alignment vertical="center" wrapText="1"/>
    </xf>
    <xf numFmtId="49" fontId="38" fillId="0" borderId="8" xfId="0" applyNumberFormat="1" applyFont="1" applyFill="1" applyBorder="1" applyAlignment="1">
      <alignment horizontal="left" vertical="center" wrapText="1"/>
    </xf>
    <xf numFmtId="49" fontId="43" fillId="0" borderId="8" xfId="0" applyNumberFormat="1" applyFont="1" applyFill="1" applyBorder="1" applyAlignment="1">
      <alignment horizontal="center" vertical="center" wrapText="1"/>
    </xf>
    <xf numFmtId="49" fontId="47" fillId="0" borderId="8" xfId="0" applyNumberFormat="1" applyFont="1" applyFill="1" applyBorder="1" applyAlignment="1">
      <alignment horizontal="center" vertical="center" wrapText="1"/>
    </xf>
    <xf numFmtId="0" fontId="30" fillId="0" borderId="0" xfId="0" applyNumberFormat="1" applyFont="1" applyFill="1" applyAlignment="1">
      <alignment horizontal="center" vertical="center" wrapText="1"/>
    </xf>
    <xf numFmtId="49" fontId="38" fillId="2" borderId="8" xfId="0" applyNumberFormat="1" applyFont="1" applyFill="1" applyBorder="1" applyAlignment="1">
      <alignment horizontal="left" vertical="center" wrapText="1"/>
    </xf>
    <xf numFmtId="49" fontId="38" fillId="2" borderId="8" xfId="0" applyNumberFormat="1" applyFont="1" applyFill="1" applyBorder="1" applyAlignment="1">
      <alignment vertical="center" wrapText="1"/>
    </xf>
    <xf numFmtId="49" fontId="29" fillId="0" borderId="8" xfId="0" applyNumberFormat="1" applyFont="1" applyFill="1" applyBorder="1" applyAlignment="1">
      <alignment horizontal="center" vertical="center" wrapText="1"/>
    </xf>
    <xf numFmtId="49" fontId="38" fillId="0" borderId="8" xfId="0" applyNumberFormat="1" applyFont="1" applyFill="1" applyBorder="1" applyAlignment="1">
      <alignment vertical="center" wrapText="1"/>
    </xf>
    <xf numFmtId="0" fontId="30" fillId="0" borderId="8" xfId="0" applyNumberFormat="1" applyFont="1" applyFill="1" applyBorder="1" applyAlignment="1">
      <alignment horizontal="center" vertical="center" wrapText="1"/>
    </xf>
    <xf numFmtId="0" fontId="30" fillId="0" borderId="8" xfId="0" applyNumberFormat="1" applyFont="1" applyFill="1" applyBorder="1" applyAlignment="1">
      <alignment horizontal="left" vertical="center" wrapText="1"/>
    </xf>
    <xf numFmtId="0" fontId="44" fillId="0" borderId="8" xfId="0" applyNumberFormat="1" applyFont="1" applyFill="1" applyBorder="1" applyAlignment="1">
      <alignment horizontal="center" vertical="center" wrapText="1"/>
    </xf>
    <xf numFmtId="0" fontId="44" fillId="0" borderId="8" xfId="0" applyNumberFormat="1" applyFont="1" applyFill="1" applyBorder="1" applyAlignment="1">
      <alignment horizontal="left" vertical="center" wrapText="1"/>
    </xf>
    <xf numFmtId="0" fontId="47" fillId="0" borderId="8" xfId="0" applyNumberFormat="1" applyFont="1" applyFill="1" applyBorder="1" applyAlignment="1">
      <alignment horizontal="left" vertical="center" wrapText="1"/>
    </xf>
    <xf numFmtId="0" fontId="43" fillId="0" borderId="8" xfId="0" applyNumberFormat="1" applyFont="1" applyFill="1" applyBorder="1" applyAlignment="1">
      <alignment horizontal="center" vertical="center" wrapText="1"/>
    </xf>
    <xf numFmtId="0" fontId="30" fillId="3" borderId="0" xfId="0" applyNumberFormat="1" applyFont="1" applyFill="1" applyAlignment="1">
      <alignment horizontal="center" vertical="center" wrapText="1"/>
    </xf>
    <xf numFmtId="49" fontId="43" fillId="3" borderId="11" xfId="0" applyNumberFormat="1" applyFont="1" applyFill="1" applyBorder="1" applyAlignment="1">
      <alignment vertical="center"/>
    </xf>
    <xf numFmtId="49" fontId="38" fillId="0" borderId="8" xfId="0" applyNumberFormat="1" applyFont="1" applyFill="1" applyBorder="1" applyAlignment="1">
      <alignment horizontal="center" vertical="center" wrapText="1"/>
    </xf>
    <xf numFmtId="49" fontId="39" fillId="0" borderId="8" xfId="0" applyNumberFormat="1" applyFont="1" applyFill="1" applyBorder="1" applyAlignment="1">
      <alignment horizontal="center" vertical="center" wrapText="1"/>
    </xf>
    <xf numFmtId="0" fontId="38" fillId="0" borderId="0" xfId="0" applyNumberFormat="1" applyFont="1" applyFill="1" applyAlignment="1">
      <alignment horizontal="center" vertical="center" wrapText="1"/>
    </xf>
    <xf numFmtId="49" fontId="43" fillId="3" borderId="9" xfId="0" applyNumberFormat="1" applyFont="1" applyFill="1" applyBorder="1" applyAlignment="1">
      <alignment horizontal="center" vertical="center" wrapText="1"/>
    </xf>
    <xf numFmtId="49" fontId="43" fillId="3" borderId="9" xfId="0" applyNumberFormat="1" applyFont="1" applyFill="1" applyBorder="1" applyAlignment="1">
      <alignment horizontal="left" vertical="center" wrapText="1"/>
    </xf>
    <xf numFmtId="0" fontId="44" fillId="0" borderId="0" xfId="0" applyNumberFormat="1" applyFont="1" applyFill="1" applyAlignment="1">
      <alignment horizontal="center" vertical="center" wrapText="1"/>
    </xf>
    <xf numFmtId="49" fontId="47" fillId="0" borderId="8" xfId="0" applyNumberFormat="1" applyFont="1" applyFill="1" applyBorder="1" applyAlignment="1">
      <alignment vertical="center" wrapText="1"/>
    </xf>
    <xf numFmtId="0" fontId="44" fillId="3" borderId="8" xfId="0" applyNumberFormat="1" applyFont="1" applyFill="1" applyBorder="1" applyAlignment="1">
      <alignment horizontal="center" vertical="center" wrapText="1"/>
    </xf>
    <xf numFmtId="0" fontId="38" fillId="3" borderId="8" xfId="1" applyFont="1" applyFill="1" applyBorder="1" applyAlignment="1">
      <alignment vertical="center" wrapText="1"/>
    </xf>
    <xf numFmtId="0" fontId="38" fillId="3" borderId="8" xfId="1" applyFont="1" applyFill="1" applyBorder="1" applyAlignment="1">
      <alignment horizontal="left" vertical="center" wrapText="1"/>
    </xf>
    <xf numFmtId="0" fontId="38" fillId="2" borderId="8" xfId="1" applyFont="1" applyFill="1" applyBorder="1" applyAlignment="1">
      <alignment vertical="center" wrapText="1"/>
    </xf>
    <xf numFmtId="0" fontId="38" fillId="2" borderId="8" xfId="1" applyFont="1" applyFill="1" applyBorder="1" applyAlignment="1">
      <alignment horizontal="left" vertical="center" wrapText="1"/>
    </xf>
    <xf numFmtId="0" fontId="30" fillId="2" borderId="8" xfId="0" applyNumberFormat="1" applyFont="1" applyFill="1" applyBorder="1" applyAlignment="1">
      <alignment horizontal="center" vertical="center" wrapText="1"/>
    </xf>
    <xf numFmtId="0" fontId="30" fillId="2" borderId="8" xfId="0" applyNumberFormat="1" applyFont="1" applyFill="1" applyBorder="1" applyAlignment="1">
      <alignment horizontal="left" vertical="center" wrapText="1"/>
    </xf>
    <xf numFmtId="0" fontId="53" fillId="3" borderId="8" xfId="0" applyNumberFormat="1" applyFont="1" applyFill="1" applyBorder="1" applyAlignment="1">
      <alignment horizontal="center" vertical="center" wrapText="1"/>
    </xf>
    <xf numFmtId="49" fontId="47" fillId="2" borderId="8" xfId="0" applyNumberFormat="1" applyFont="1" applyFill="1" applyBorder="1" applyAlignment="1">
      <alignment vertical="center" wrapText="1"/>
    </xf>
    <xf numFmtId="49" fontId="37" fillId="2" borderId="8" xfId="0" applyNumberFormat="1" applyFont="1" applyFill="1" applyBorder="1" applyAlignment="1">
      <alignment vertical="center" wrapText="1"/>
    </xf>
    <xf numFmtId="49" fontId="4" fillId="0" borderId="1" xfId="0" applyNumberFormat="1" applyFont="1" applyFill="1" applyBorder="1" applyAlignment="1">
      <alignment horizontal="center" vertical="center" wrapText="1"/>
    </xf>
    <xf numFmtId="49" fontId="4" fillId="0" borderId="7" xfId="0" applyNumberFormat="1" applyFont="1" applyFill="1" applyBorder="1" applyAlignment="1">
      <alignment horizontal="center" vertical="center" wrapText="1"/>
    </xf>
    <xf numFmtId="0" fontId="38" fillId="0" borderId="8" xfId="0" applyNumberFormat="1" applyFont="1" applyFill="1" applyBorder="1" applyAlignment="1">
      <alignment horizontal="center" vertical="center" wrapText="1"/>
    </xf>
    <xf numFmtId="0" fontId="30" fillId="0" borderId="0" xfId="0" applyNumberFormat="1" applyFont="1" applyFill="1" applyAlignment="1">
      <alignment horizontal="left" vertical="center" wrapText="1"/>
    </xf>
    <xf numFmtId="0" fontId="30" fillId="0" borderId="8" xfId="0" applyNumberFormat="1" applyFont="1" applyFill="1" applyBorder="1" applyAlignment="1">
      <alignment vertical="center" wrapText="1"/>
    </xf>
    <xf numFmtId="49" fontId="43" fillId="0" borderId="8" xfId="0" applyNumberFormat="1" applyFont="1" applyFill="1" applyBorder="1" applyAlignment="1">
      <alignment horizontal="left" vertical="center" wrapText="1"/>
    </xf>
    <xf numFmtId="0" fontId="47" fillId="0" borderId="8" xfId="0" applyFont="1" applyFill="1" applyBorder="1" applyAlignment="1">
      <alignment horizontal="center" vertical="center" wrapText="1"/>
    </xf>
    <xf numFmtId="0" fontId="52" fillId="0" borderId="8" xfId="0" applyFont="1" applyFill="1" applyBorder="1" applyAlignment="1">
      <alignment horizontal="center" vertical="center" wrapText="1"/>
    </xf>
    <xf numFmtId="49" fontId="43" fillId="0" borderId="9" xfId="0" applyNumberFormat="1" applyFont="1" applyFill="1" applyBorder="1" applyAlignment="1">
      <alignment horizontal="center" vertical="center" wrapText="1"/>
    </xf>
    <xf numFmtId="49" fontId="43" fillId="0" borderId="9" xfId="0" applyNumberFormat="1" applyFont="1" applyFill="1" applyBorder="1" applyAlignment="1">
      <alignment horizontal="left" vertical="center" wrapText="1"/>
    </xf>
    <xf numFmtId="0" fontId="53" fillId="0" borderId="8" xfId="0" applyNumberFormat="1" applyFont="1" applyFill="1" applyBorder="1" applyAlignment="1">
      <alignment horizontal="center" vertical="center" wrapText="1"/>
    </xf>
    <xf numFmtId="49" fontId="29" fillId="2" borderId="9"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textRotation="90" wrapText="1"/>
    </xf>
    <xf numFmtId="49" fontId="32" fillId="2" borderId="8" xfId="0" applyNumberFormat="1" applyFont="1" applyFill="1" applyBorder="1" applyAlignment="1">
      <alignment horizontal="center" vertical="center" wrapText="1"/>
    </xf>
    <xf numFmtId="9" fontId="24" fillId="2" borderId="8" xfId="0" applyNumberFormat="1" applyFont="1" applyFill="1" applyBorder="1" applyAlignment="1">
      <alignment horizontal="center" vertical="center" wrapText="1"/>
    </xf>
    <xf numFmtId="49" fontId="20" fillId="2" borderId="8" xfId="0" applyNumberFormat="1" applyFont="1" applyFill="1" applyBorder="1" applyAlignment="1">
      <alignment horizontal="center" vertical="center" wrapText="1"/>
    </xf>
    <xf numFmtId="49" fontId="5" fillId="2" borderId="9" xfId="0" applyNumberFormat="1" applyFont="1" applyFill="1" applyBorder="1" applyAlignment="1">
      <alignment horizontal="center" vertical="center" wrapText="1"/>
    </xf>
    <xf numFmtId="49" fontId="4" fillId="2" borderId="8" xfId="0" applyNumberFormat="1" applyFont="1" applyFill="1" applyBorder="1" applyAlignment="1">
      <alignment horizontal="center" vertical="center" textRotation="90" wrapText="1"/>
    </xf>
    <xf numFmtId="0" fontId="31" fillId="2" borderId="0" xfId="0" applyNumberFormat="1" applyFont="1" applyFill="1" applyAlignment="1">
      <alignment horizontal="center" vertical="center" wrapText="1"/>
    </xf>
    <xf numFmtId="0" fontId="20" fillId="3" borderId="8" xfId="1" applyFont="1" applyFill="1" applyBorder="1" applyAlignment="1">
      <alignment horizontal="center" vertical="center" textRotation="90" wrapText="1"/>
    </xf>
    <xf numFmtId="0" fontId="39" fillId="2" borderId="8" xfId="1" applyFont="1" applyFill="1" applyBorder="1" applyAlignment="1">
      <alignment horizontal="center" vertical="center" textRotation="90" wrapText="1"/>
    </xf>
    <xf numFmtId="0" fontId="20" fillId="2" borderId="8" xfId="1" applyFont="1" applyFill="1" applyBorder="1" applyAlignment="1">
      <alignment horizontal="center" vertical="center" textRotation="90" wrapText="1"/>
    </xf>
    <xf numFmtId="0" fontId="39" fillId="3" borderId="8" xfId="1" applyFont="1" applyFill="1" applyBorder="1" applyAlignment="1">
      <alignment horizontal="center" vertical="center" textRotation="90" wrapText="1"/>
    </xf>
    <xf numFmtId="0" fontId="43" fillId="2" borderId="8" xfId="0" applyNumberFormat="1" applyFont="1" applyFill="1" applyBorder="1" applyAlignment="1">
      <alignment horizontal="center" vertical="center" wrapText="1"/>
    </xf>
    <xf numFmtId="0" fontId="30" fillId="2" borderId="8" xfId="0" applyNumberFormat="1" applyFont="1" applyFill="1" applyBorder="1" applyAlignment="1">
      <alignment vertical="center" wrapText="1"/>
    </xf>
    <xf numFmtId="49" fontId="43" fillId="2" borderId="8" xfId="0" applyNumberFormat="1" applyFont="1" applyFill="1" applyBorder="1" applyAlignment="1">
      <alignment horizontal="center" vertical="center" wrapText="1"/>
    </xf>
    <xf numFmtId="0" fontId="47" fillId="2" borderId="8" xfId="0" applyNumberFormat="1" applyFont="1" applyFill="1" applyBorder="1" applyAlignment="1">
      <alignment horizontal="left" vertical="center" wrapText="1"/>
    </xf>
    <xf numFmtId="0" fontId="6" fillId="2" borderId="7" xfId="0" applyNumberFormat="1" applyFont="1" applyFill="1" applyBorder="1" applyAlignment="1">
      <alignment horizontal="center" vertical="center" wrapText="1"/>
    </xf>
    <xf numFmtId="49" fontId="47" fillId="2" borderId="9" xfId="0" applyNumberFormat="1" applyFont="1" applyFill="1" applyBorder="1" applyAlignment="1">
      <alignment horizontal="left" vertical="center" wrapText="1"/>
    </xf>
    <xf numFmtId="0" fontId="29" fillId="2" borderId="8" xfId="0" applyFont="1" applyFill="1" applyBorder="1" applyAlignment="1">
      <alignment horizontal="center" vertical="center" wrapText="1"/>
    </xf>
    <xf numFmtId="49" fontId="38" fillId="2" borderId="8" xfId="0" applyNumberFormat="1" applyFont="1" applyFill="1" applyBorder="1" applyAlignment="1">
      <alignment horizontal="center" vertical="center" wrapText="1"/>
    </xf>
    <xf numFmtId="0" fontId="52" fillId="2" borderId="8" xfId="0" applyFont="1" applyFill="1" applyBorder="1" applyAlignment="1">
      <alignment horizontal="center" vertical="center" wrapText="1"/>
    </xf>
    <xf numFmtId="49" fontId="47" fillId="2" borderId="1" xfId="0" applyNumberFormat="1" applyFont="1" applyFill="1" applyBorder="1" applyAlignment="1">
      <alignment vertical="center" wrapText="1"/>
    </xf>
    <xf numFmtId="0" fontId="44" fillId="2" borderId="8" xfId="0" applyNumberFormat="1" applyFont="1" applyFill="1" applyBorder="1" applyAlignment="1">
      <alignment horizontal="left" vertical="center" wrapText="1"/>
    </xf>
    <xf numFmtId="49" fontId="47" fillId="2" borderId="7" xfId="0" applyNumberFormat="1" applyFont="1" applyFill="1" applyBorder="1" applyAlignment="1">
      <alignment horizontal="center" vertical="center" wrapText="1"/>
    </xf>
    <xf numFmtId="49" fontId="39" fillId="2" borderId="8" xfId="0" applyNumberFormat="1" applyFont="1" applyFill="1" applyBorder="1" applyAlignment="1">
      <alignment horizontal="center" vertical="center" wrapText="1"/>
    </xf>
    <xf numFmtId="0" fontId="38" fillId="2" borderId="0" xfId="0" applyNumberFormat="1" applyFont="1" applyFill="1" applyAlignment="1">
      <alignment horizontal="center" vertical="center" wrapText="1"/>
    </xf>
    <xf numFmtId="49" fontId="44" fillId="2" borderId="8" xfId="0" applyNumberFormat="1" applyFont="1" applyFill="1" applyBorder="1" applyAlignment="1">
      <alignment horizontal="center" vertical="center" wrapText="1"/>
    </xf>
    <xf numFmtId="0" fontId="44" fillId="2" borderId="0" xfId="0" applyNumberFormat="1" applyFont="1" applyFill="1" applyAlignment="1">
      <alignment horizontal="center" vertical="center" wrapText="1"/>
    </xf>
    <xf numFmtId="0" fontId="31" fillId="2" borderId="8" xfId="0" applyNumberFormat="1" applyFont="1" applyFill="1" applyBorder="1" applyAlignment="1">
      <alignment horizontal="center" vertical="center" wrapText="1"/>
    </xf>
    <xf numFmtId="0" fontId="2" fillId="2" borderId="8" xfId="0" applyNumberFormat="1" applyFont="1" applyFill="1" applyBorder="1" applyAlignment="1">
      <alignment horizontal="center" vertical="center" textRotation="90" wrapText="1"/>
    </xf>
    <xf numFmtId="0" fontId="2" fillId="2" borderId="0" xfId="0" applyNumberFormat="1" applyFont="1" applyFill="1" applyAlignment="1">
      <alignment horizontal="center" vertical="center" textRotation="90" wrapText="1"/>
    </xf>
    <xf numFmtId="49" fontId="4" fillId="2" borderId="10" xfId="0" applyNumberFormat="1" applyFont="1" applyFill="1" applyBorder="1" applyAlignment="1">
      <alignment horizontal="center" vertical="center" wrapText="1"/>
    </xf>
    <xf numFmtId="49" fontId="43" fillId="0" borderId="9" xfId="0" applyNumberFormat="1" applyFont="1" applyFill="1" applyBorder="1" applyAlignment="1">
      <alignment horizontal="center" vertical="center" wrapText="1"/>
    </xf>
    <xf numFmtId="0" fontId="39" fillId="0" borderId="8" xfId="0" applyFont="1" applyBorder="1" applyAlignment="1">
      <alignment vertical="center" wrapText="1"/>
    </xf>
    <xf numFmtId="0" fontId="43" fillId="2" borderId="8" xfId="0" applyFont="1" applyFill="1" applyBorder="1" applyAlignment="1">
      <alignment vertical="center" wrapText="1"/>
    </xf>
    <xf numFmtId="0" fontId="44" fillId="2" borderId="8" xfId="0" applyFont="1" applyFill="1" applyBorder="1" applyAlignment="1">
      <alignment vertical="center" wrapText="1"/>
    </xf>
    <xf numFmtId="0" fontId="47" fillId="0" borderId="8" xfId="0" applyNumberFormat="1" applyFont="1" applyFill="1" applyBorder="1" applyAlignment="1">
      <alignment horizontal="center" vertical="center" wrapText="1"/>
    </xf>
    <xf numFmtId="0" fontId="29" fillId="0" borderId="8" xfId="0" applyNumberFormat="1" applyFont="1" applyFill="1" applyBorder="1" applyAlignment="1">
      <alignment horizontal="center" vertical="center" wrapText="1"/>
    </xf>
    <xf numFmtId="49" fontId="4" fillId="3" borderId="10" xfId="0" applyNumberFormat="1" applyFont="1" applyFill="1" applyBorder="1" applyAlignment="1">
      <alignment horizontal="left" vertical="center" wrapText="1"/>
    </xf>
    <xf numFmtId="49" fontId="4" fillId="3" borderId="11" xfId="0" applyNumberFormat="1" applyFont="1" applyFill="1" applyBorder="1" applyAlignment="1">
      <alignment horizontal="left" vertical="center" wrapText="1"/>
    </xf>
    <xf numFmtId="0" fontId="4" fillId="3" borderId="8" xfId="0" applyNumberFormat="1" applyFont="1" applyFill="1" applyBorder="1" applyAlignment="1">
      <alignment horizontal="center" vertical="center" wrapText="1"/>
    </xf>
    <xf numFmtId="0" fontId="2" fillId="3" borderId="8" xfId="0" applyNumberFormat="1" applyFont="1" applyFill="1" applyBorder="1" applyAlignment="1">
      <alignment horizontal="center" vertical="center" wrapText="1"/>
    </xf>
    <xf numFmtId="49" fontId="4" fillId="3" borderId="8" xfId="0" applyNumberFormat="1" applyFont="1" applyFill="1" applyBorder="1" applyAlignment="1">
      <alignment horizontal="left" vertical="center" wrapText="1"/>
    </xf>
    <xf numFmtId="0" fontId="30" fillId="2" borderId="8" xfId="0" applyNumberFormat="1" applyFont="1" applyFill="1" applyBorder="1" applyAlignment="1">
      <alignment horizontal="center" vertical="center" wrapText="1"/>
    </xf>
    <xf numFmtId="0" fontId="2" fillId="2" borderId="8" xfId="0" applyNumberFormat="1" applyFont="1" applyFill="1" applyBorder="1" applyAlignment="1">
      <alignment horizontal="center" vertical="center" wrapText="1"/>
    </xf>
    <xf numFmtId="0" fontId="47" fillId="2" borderId="8" xfId="0" applyFont="1" applyFill="1" applyBorder="1" applyAlignment="1">
      <alignment horizontal="center" vertical="center" wrapText="1"/>
    </xf>
    <xf numFmtId="49" fontId="47" fillId="2" borderId="9" xfId="0" applyNumberFormat="1" applyFont="1" applyFill="1" applyBorder="1" applyAlignment="1">
      <alignment horizontal="center" vertical="center" wrapText="1"/>
    </xf>
    <xf numFmtId="49" fontId="47" fillId="2" borderId="11" xfId="0" applyNumberFormat="1" applyFont="1" applyFill="1" applyBorder="1" applyAlignment="1">
      <alignment horizontal="center" vertical="center" wrapText="1"/>
    </xf>
    <xf numFmtId="49" fontId="6" fillId="2" borderId="8" xfId="0" applyNumberFormat="1" applyFont="1" applyFill="1" applyBorder="1" applyAlignment="1">
      <alignment horizontal="left" vertical="center" wrapText="1"/>
    </xf>
    <xf numFmtId="49" fontId="5" fillId="3" borderId="10" xfId="0" applyNumberFormat="1" applyFont="1" applyFill="1" applyBorder="1" applyAlignment="1">
      <alignment horizontal="left" vertical="center" wrapText="1"/>
    </xf>
    <xf numFmtId="49" fontId="5" fillId="3" borderId="11" xfId="0" applyNumberFormat="1" applyFont="1" applyFill="1" applyBorder="1" applyAlignment="1">
      <alignment horizontal="left" vertical="center" wrapText="1"/>
    </xf>
    <xf numFmtId="0" fontId="24" fillId="2" borderId="8" xfId="0" applyNumberFormat="1" applyFont="1" applyFill="1" applyBorder="1" applyAlignment="1">
      <alignment horizontal="center" vertical="center" wrapText="1"/>
    </xf>
    <xf numFmtId="0" fontId="27" fillId="2" borderId="8" xfId="0" applyFont="1" applyFill="1" applyBorder="1" applyAlignment="1">
      <alignment horizontal="center" vertical="center"/>
    </xf>
    <xf numFmtId="0" fontId="39" fillId="2" borderId="8" xfId="1" applyFont="1" applyFill="1" applyBorder="1" applyAlignment="1">
      <alignment horizontal="center" vertical="center" textRotation="90" wrapText="1"/>
    </xf>
    <xf numFmtId="0" fontId="20" fillId="3" borderId="8" xfId="1" applyFont="1" applyFill="1" applyBorder="1" applyAlignment="1">
      <alignment horizontal="center" vertical="center" textRotation="90" wrapText="1"/>
    </xf>
    <xf numFmtId="0" fontId="20" fillId="2" borderId="8" xfId="1" applyFont="1" applyFill="1" applyBorder="1" applyAlignment="1">
      <alignment horizontal="center" vertical="center" textRotation="90" wrapText="1"/>
    </xf>
    <xf numFmtId="0" fontId="38" fillId="2" borderId="8" xfId="0" applyFont="1" applyFill="1" applyBorder="1" applyAlignment="1">
      <alignment horizontal="center" vertical="center" wrapText="1"/>
    </xf>
    <xf numFmtId="49" fontId="47" fillId="2" borderId="8" xfId="0" applyNumberFormat="1" applyFont="1" applyFill="1" applyBorder="1" applyAlignment="1">
      <alignment horizontal="center" vertical="center" wrapText="1"/>
    </xf>
    <xf numFmtId="49" fontId="7" fillId="2" borderId="9" xfId="0" applyNumberFormat="1" applyFont="1" applyFill="1" applyBorder="1" applyAlignment="1">
      <alignment horizontal="center" vertical="center" wrapText="1"/>
    </xf>
    <xf numFmtId="49" fontId="6" fillId="3" borderId="8" xfId="0" applyNumberFormat="1" applyFont="1" applyFill="1" applyBorder="1" applyAlignment="1">
      <alignment horizontal="center" vertical="center" wrapText="1"/>
    </xf>
    <xf numFmtId="49" fontId="6" fillId="3" borderId="9" xfId="0" applyNumberFormat="1" applyFont="1" applyFill="1" applyBorder="1" applyAlignment="1">
      <alignment horizontal="center" vertical="center" wrapText="1"/>
    </xf>
    <xf numFmtId="0" fontId="30" fillId="3" borderId="8" xfId="0" applyNumberFormat="1" applyFont="1" applyFill="1" applyBorder="1" applyAlignment="1">
      <alignment horizontal="center" vertical="center" wrapText="1"/>
    </xf>
    <xf numFmtId="0" fontId="24" fillId="3" borderId="8" xfId="0" applyNumberFormat="1" applyFont="1" applyFill="1" applyBorder="1" applyAlignment="1">
      <alignment horizontal="center" vertical="center" wrapText="1"/>
    </xf>
    <xf numFmtId="0" fontId="39" fillId="3" borderId="8" xfId="1" applyFont="1" applyFill="1" applyBorder="1" applyAlignment="1">
      <alignment horizontal="center" vertical="center" textRotation="90" wrapText="1"/>
    </xf>
    <xf numFmtId="0" fontId="27" fillId="3" borderId="8" xfId="0" applyFont="1" applyFill="1" applyBorder="1" applyAlignment="1">
      <alignment horizontal="center" vertical="center"/>
    </xf>
    <xf numFmtId="49" fontId="43" fillId="3" borderId="9" xfId="0" applyNumberFormat="1" applyFont="1" applyFill="1" applyBorder="1" applyAlignment="1">
      <alignment horizontal="center" vertical="center" wrapText="1"/>
    </xf>
    <xf numFmtId="49" fontId="43" fillId="3" borderId="8" xfId="0" applyNumberFormat="1" applyFont="1" applyFill="1" applyBorder="1" applyAlignment="1">
      <alignment horizontal="left" vertical="center" wrapText="1"/>
    </xf>
    <xf numFmtId="0" fontId="30" fillId="0" borderId="8" xfId="0" applyNumberFormat="1" applyFont="1" applyFill="1" applyBorder="1" applyAlignment="1">
      <alignment horizontal="center" vertical="center" wrapText="1"/>
    </xf>
    <xf numFmtId="49" fontId="29" fillId="0" borderId="0" xfId="0" applyNumberFormat="1" applyFont="1" applyFill="1" applyBorder="1" applyAlignment="1">
      <alignment horizontal="center" vertical="center" wrapText="1"/>
    </xf>
    <xf numFmtId="0" fontId="47" fillId="0" borderId="8" xfId="0" applyFont="1" applyFill="1" applyBorder="1" applyAlignment="1">
      <alignment horizontal="center" vertical="center" wrapText="1"/>
    </xf>
    <xf numFmtId="49" fontId="43" fillId="0" borderId="9" xfId="0" applyNumberFormat="1" applyFont="1" applyFill="1" applyBorder="1" applyAlignment="1">
      <alignment horizontal="center" vertical="center" wrapText="1"/>
    </xf>
    <xf numFmtId="49" fontId="22" fillId="3" borderId="9" xfId="0" applyNumberFormat="1" applyFont="1" applyFill="1" applyBorder="1" applyAlignment="1">
      <alignment horizontal="center" vertical="center" wrapText="1"/>
    </xf>
    <xf numFmtId="49" fontId="4" fillId="3" borderId="9" xfId="0" applyNumberFormat="1" applyFont="1" applyFill="1" applyBorder="1" applyAlignment="1">
      <alignment horizontal="center" vertical="center" wrapText="1"/>
    </xf>
    <xf numFmtId="0" fontId="24" fillId="2" borderId="8" xfId="0" applyNumberFormat="1" applyFont="1" applyFill="1" applyBorder="1" applyAlignment="1">
      <alignment horizontal="center" vertical="center" wrapText="1"/>
    </xf>
    <xf numFmtId="49" fontId="43" fillId="2" borderId="9" xfId="0" applyNumberFormat="1" applyFont="1" applyFill="1" applyBorder="1" applyAlignment="1">
      <alignment horizontal="left" vertical="center" wrapText="1"/>
    </xf>
    <xf numFmtId="49" fontId="4" fillId="2" borderId="8" xfId="0" applyNumberFormat="1" applyFont="1" applyFill="1" applyBorder="1" applyAlignment="1">
      <alignment horizontal="left" vertical="center" wrapText="1"/>
    </xf>
    <xf numFmtId="0" fontId="30" fillId="0" borderId="8" xfId="0" applyNumberFormat="1" applyFont="1" applyFill="1" applyBorder="1" applyAlignment="1">
      <alignment horizontal="center" vertical="center" wrapText="1"/>
    </xf>
    <xf numFmtId="0" fontId="44" fillId="2" borderId="8" xfId="0" applyNumberFormat="1" applyFont="1" applyFill="1" applyBorder="1" applyAlignment="1">
      <alignment horizontal="center" vertical="center" wrapText="1"/>
    </xf>
    <xf numFmtId="49" fontId="43" fillId="2" borderId="9" xfId="0" applyNumberFormat="1" applyFont="1" applyFill="1" applyBorder="1" applyAlignment="1">
      <alignment horizontal="center" vertical="center" wrapText="1"/>
    </xf>
    <xf numFmtId="49" fontId="43" fillId="2" borderId="8" xfId="0" applyNumberFormat="1" applyFont="1" applyFill="1" applyBorder="1" applyAlignment="1">
      <alignment horizontal="left" vertical="center" wrapText="1"/>
    </xf>
    <xf numFmtId="0" fontId="31" fillId="0" borderId="0" xfId="0" applyNumberFormat="1" applyFont="1" applyFill="1" applyAlignment="1">
      <alignment horizontal="center" vertical="center" wrapText="1"/>
    </xf>
    <xf numFmtId="0" fontId="22" fillId="0" borderId="7" xfId="1" applyFont="1" applyFill="1" applyBorder="1" applyAlignment="1">
      <alignment horizontal="center" vertical="center" wrapText="1"/>
    </xf>
    <xf numFmtId="0" fontId="22" fillId="0" borderId="7" xfId="1" applyFont="1" applyFill="1" applyBorder="1" applyAlignment="1">
      <alignment vertical="center" wrapText="1"/>
    </xf>
    <xf numFmtId="0" fontId="38" fillId="0" borderId="8" xfId="1" applyFont="1" applyFill="1" applyBorder="1" applyAlignment="1">
      <alignment vertical="center" wrapText="1"/>
    </xf>
    <xf numFmtId="0" fontId="38" fillId="0" borderId="8" xfId="1" applyFont="1" applyFill="1" applyBorder="1" applyAlignment="1">
      <alignment horizontal="left" vertical="center" wrapText="1"/>
    </xf>
    <xf numFmtId="0" fontId="27" fillId="0" borderId="8" xfId="0" applyFont="1" applyFill="1" applyBorder="1" applyAlignment="1">
      <alignment horizontal="center" vertical="center"/>
    </xf>
    <xf numFmtId="172" fontId="27" fillId="0" borderId="8" xfId="0" applyNumberFormat="1" applyFont="1" applyFill="1" applyBorder="1" applyAlignment="1">
      <alignment horizontal="center" vertical="center"/>
    </xf>
    <xf numFmtId="0" fontId="24" fillId="0" borderId="8" xfId="0" applyNumberFormat="1" applyFont="1" applyFill="1" applyBorder="1" applyAlignment="1">
      <alignment horizontal="center" vertical="center" wrapText="1"/>
    </xf>
    <xf numFmtId="0" fontId="2" fillId="0" borderId="0" xfId="0" applyNumberFormat="1" applyFont="1" applyFill="1" applyAlignment="1">
      <alignment horizontal="center" vertical="center" textRotation="90" wrapText="1"/>
    </xf>
    <xf numFmtId="0" fontId="2" fillId="0" borderId="8" xfId="0" applyNumberFormat="1" applyFont="1" applyFill="1" applyBorder="1" applyAlignment="1">
      <alignment horizontal="center" vertical="center" textRotation="90" wrapText="1"/>
    </xf>
    <xf numFmtId="0" fontId="22" fillId="0" borderId="7" xfId="1" applyFont="1" applyFill="1" applyBorder="1" applyAlignment="1">
      <alignment vertical="center" textRotation="90"/>
    </xf>
    <xf numFmtId="49" fontId="4" fillId="0" borderId="8" xfId="0" applyNumberFormat="1" applyFont="1" applyFill="1" applyBorder="1" applyAlignment="1">
      <alignment horizontal="center" vertical="center" textRotation="90" wrapText="1"/>
    </xf>
    <xf numFmtId="49" fontId="5" fillId="0" borderId="9" xfId="0" applyNumberFormat="1" applyFont="1" applyFill="1" applyBorder="1" applyAlignment="1">
      <alignment horizontal="center" vertical="center" textRotation="90" wrapText="1"/>
    </xf>
    <xf numFmtId="0" fontId="22" fillId="2" borderId="7" xfId="1" applyFont="1" applyFill="1" applyBorder="1" applyAlignment="1">
      <alignment horizontal="center" vertical="center" wrapText="1"/>
    </xf>
    <xf numFmtId="0" fontId="22" fillId="2" borderId="7" xfId="1" applyFont="1" applyFill="1" applyBorder="1" applyAlignment="1">
      <alignment vertical="center" wrapText="1"/>
    </xf>
    <xf numFmtId="0" fontId="22" fillId="2" borderId="7" xfId="1" applyFont="1" applyFill="1" applyBorder="1" applyAlignment="1">
      <alignment vertical="center" textRotation="90"/>
    </xf>
    <xf numFmtId="49" fontId="5" fillId="2" borderId="9" xfId="0" applyNumberFormat="1" applyFont="1" applyFill="1" applyBorder="1" applyAlignment="1">
      <alignment horizontal="center" vertical="center" textRotation="90" wrapText="1"/>
    </xf>
    <xf numFmtId="49" fontId="4" fillId="3" borderId="10" xfId="0" applyNumberFormat="1" applyFont="1" applyFill="1" applyBorder="1" applyAlignment="1">
      <alignment horizontal="left" vertical="center" wrapText="1"/>
    </xf>
    <xf numFmtId="49" fontId="4" fillId="3" borderId="11" xfId="0" applyNumberFormat="1" applyFont="1" applyFill="1" applyBorder="1" applyAlignment="1">
      <alignment horizontal="left" vertical="center" wrapText="1"/>
    </xf>
    <xf numFmtId="0" fontId="4" fillId="3" borderId="8" xfId="0" applyNumberFormat="1" applyFont="1" applyFill="1" applyBorder="1" applyAlignment="1">
      <alignment horizontal="center" vertical="center" wrapText="1"/>
    </xf>
    <xf numFmtId="49" fontId="4" fillId="3" borderId="8" xfId="0" applyNumberFormat="1" applyFont="1" applyFill="1" applyBorder="1" applyAlignment="1">
      <alignment horizontal="left" vertical="center" wrapText="1"/>
    </xf>
    <xf numFmtId="0" fontId="2" fillId="3" borderId="8" xfId="0" applyNumberFormat="1" applyFont="1" applyFill="1" applyBorder="1" applyAlignment="1">
      <alignment horizontal="center" vertical="center" wrapText="1"/>
    </xf>
    <xf numFmtId="0" fontId="2" fillId="3" borderId="8" xfId="1" applyFont="1" applyFill="1" applyBorder="1" applyAlignment="1">
      <alignment horizontal="center" vertical="center" wrapText="1"/>
    </xf>
    <xf numFmtId="0" fontId="24" fillId="2" borderId="8" xfId="0" applyNumberFormat="1" applyFont="1" applyFill="1" applyBorder="1" applyAlignment="1">
      <alignment horizontal="center" vertical="center" wrapText="1"/>
    </xf>
    <xf numFmtId="0" fontId="20" fillId="2" borderId="8" xfId="1" applyFont="1" applyFill="1" applyBorder="1" applyAlignment="1">
      <alignment horizontal="center" vertical="center" textRotation="90" wrapText="1"/>
    </xf>
    <xf numFmtId="0" fontId="20" fillId="3" borderId="8" xfId="1" applyFont="1" applyFill="1" applyBorder="1" applyAlignment="1">
      <alignment horizontal="center" vertical="center" textRotation="90" wrapText="1"/>
    </xf>
    <xf numFmtId="0" fontId="27" fillId="2" borderId="8" xfId="0" applyFont="1" applyFill="1" applyBorder="1" applyAlignment="1">
      <alignment horizontal="center" vertical="center"/>
    </xf>
    <xf numFmtId="0" fontId="39" fillId="2" borderId="8" xfId="1" applyFont="1" applyFill="1" applyBorder="1" applyAlignment="1">
      <alignment horizontal="center" vertical="center" textRotation="90" wrapText="1"/>
    </xf>
    <xf numFmtId="49" fontId="43" fillId="2" borderId="9" xfId="0" applyNumberFormat="1" applyFont="1" applyFill="1" applyBorder="1" applyAlignment="1">
      <alignment horizontal="left" vertical="center" wrapText="1"/>
    </xf>
    <xf numFmtId="49" fontId="5" fillId="3" borderId="10" xfId="0" applyNumberFormat="1" applyFont="1" applyFill="1" applyBorder="1" applyAlignment="1">
      <alignment horizontal="left" vertical="center" wrapText="1"/>
    </xf>
    <xf numFmtId="49" fontId="5" fillId="3" borderId="11" xfId="0" applyNumberFormat="1" applyFont="1" applyFill="1" applyBorder="1" applyAlignment="1">
      <alignment horizontal="left" vertical="center" wrapText="1"/>
    </xf>
    <xf numFmtId="49" fontId="6" fillId="2" borderId="8" xfId="0" applyNumberFormat="1" applyFont="1" applyFill="1" applyBorder="1" applyAlignment="1">
      <alignment horizontal="left" vertical="center" wrapText="1"/>
    </xf>
    <xf numFmtId="49" fontId="4" fillId="2" borderId="8" xfId="0" applyNumberFormat="1" applyFont="1" applyFill="1" applyBorder="1" applyAlignment="1">
      <alignment horizontal="left" vertical="center" wrapText="1"/>
    </xf>
    <xf numFmtId="49" fontId="47" fillId="2" borderId="9" xfId="0" applyNumberFormat="1" applyFont="1" applyFill="1" applyBorder="1" applyAlignment="1">
      <alignment horizontal="center" vertical="center" wrapText="1"/>
    </xf>
    <xf numFmtId="49" fontId="47" fillId="2" borderId="11" xfId="0" applyNumberFormat="1" applyFont="1" applyFill="1" applyBorder="1" applyAlignment="1">
      <alignment horizontal="center" vertical="center" wrapText="1"/>
    </xf>
    <xf numFmtId="49" fontId="29" fillId="2" borderId="0" xfId="0" applyNumberFormat="1" applyFont="1" applyFill="1" applyBorder="1" applyAlignment="1">
      <alignment horizontal="center" vertical="center" wrapText="1"/>
    </xf>
    <xf numFmtId="0" fontId="47" fillId="2" borderId="8" xfId="0" applyNumberFormat="1" applyFont="1" applyFill="1" applyBorder="1" applyAlignment="1">
      <alignment horizontal="center" vertical="center" wrapText="1"/>
    </xf>
    <xf numFmtId="0" fontId="30" fillId="2" borderId="8" xfId="0" applyNumberFormat="1" applyFont="1" applyFill="1" applyBorder="1" applyAlignment="1">
      <alignment horizontal="center" vertical="center" wrapText="1"/>
    </xf>
    <xf numFmtId="0" fontId="2" fillId="2" borderId="8" xfId="0" applyNumberFormat="1" applyFont="1" applyFill="1" applyBorder="1" applyAlignment="1">
      <alignment horizontal="center" vertical="center" wrapText="1"/>
    </xf>
    <xf numFmtId="0" fontId="47" fillId="2" borderId="8" xfId="0" applyFont="1" applyFill="1" applyBorder="1" applyAlignment="1">
      <alignment horizontal="center" vertical="center" wrapText="1"/>
    </xf>
    <xf numFmtId="0" fontId="38" fillId="2" borderId="8" xfId="0" applyFont="1" applyFill="1" applyBorder="1" applyAlignment="1">
      <alignment horizontal="center" vertical="center" wrapText="1"/>
    </xf>
    <xf numFmtId="49" fontId="47" fillId="2" borderId="8" xfId="0" applyNumberFormat="1" applyFont="1" applyFill="1" applyBorder="1" applyAlignment="1">
      <alignment horizontal="center" vertical="center" wrapText="1"/>
    </xf>
    <xf numFmtId="49" fontId="47" fillId="2" borderId="8" xfId="0" applyNumberFormat="1" applyFont="1" applyFill="1" applyBorder="1" applyAlignment="1">
      <alignment horizontal="left" vertical="center" wrapText="1"/>
    </xf>
    <xf numFmtId="49" fontId="1" fillId="2" borderId="0" xfId="0" applyNumberFormat="1" applyFont="1" applyFill="1" applyBorder="1" applyAlignment="1">
      <alignment horizontal="center" vertical="center" wrapText="1"/>
    </xf>
    <xf numFmtId="49" fontId="7" fillId="2" borderId="9" xfId="0" applyNumberFormat="1" applyFont="1" applyFill="1" applyBorder="1" applyAlignment="1">
      <alignment horizontal="center" vertical="center" wrapText="1"/>
    </xf>
    <xf numFmtId="0" fontId="24" fillId="3" borderId="8" xfId="0" applyNumberFormat="1" applyFont="1" applyFill="1" applyBorder="1" applyAlignment="1">
      <alignment horizontal="center" vertical="center" wrapText="1"/>
    </xf>
    <xf numFmtId="0" fontId="27" fillId="3" borderId="8" xfId="0" applyFont="1" applyFill="1" applyBorder="1" applyAlignment="1">
      <alignment horizontal="center" vertical="center"/>
    </xf>
    <xf numFmtId="0" fontId="39" fillId="3" borderId="8" xfId="1" applyFont="1" applyFill="1" applyBorder="1" applyAlignment="1">
      <alignment horizontal="center" vertical="center" textRotation="90" wrapText="1"/>
    </xf>
    <xf numFmtId="49" fontId="6" fillId="3" borderId="9" xfId="0" applyNumberFormat="1" applyFont="1" applyFill="1" applyBorder="1" applyAlignment="1">
      <alignment horizontal="center" vertical="center" wrapText="1"/>
    </xf>
    <xf numFmtId="49" fontId="6" fillId="3" borderId="8" xfId="0" applyNumberFormat="1" applyFont="1" applyFill="1" applyBorder="1" applyAlignment="1">
      <alignment horizontal="center" vertical="center" wrapText="1"/>
    </xf>
    <xf numFmtId="0" fontId="30" fillId="3" borderId="8" xfId="0" applyNumberFormat="1" applyFont="1" applyFill="1" applyBorder="1" applyAlignment="1">
      <alignment horizontal="center" vertical="center" wrapText="1"/>
    </xf>
    <xf numFmtId="0" fontId="47" fillId="0" borderId="8" xfId="0" applyFont="1" applyFill="1" applyBorder="1" applyAlignment="1">
      <alignment horizontal="center" vertical="center" wrapText="1"/>
    </xf>
    <xf numFmtId="49" fontId="43" fillId="2" borderId="9" xfId="0" applyNumberFormat="1" applyFont="1" applyFill="1" applyBorder="1" applyAlignment="1">
      <alignment horizontal="center" vertical="center" wrapText="1"/>
    </xf>
    <xf numFmtId="49" fontId="43" fillId="2" borderId="8" xfId="0" applyNumberFormat="1" applyFont="1" applyFill="1" applyBorder="1" applyAlignment="1">
      <alignment horizontal="left" vertical="center" wrapText="1"/>
    </xf>
    <xf numFmtId="49" fontId="43" fillId="0" borderId="9"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textRotation="90" wrapText="1"/>
    </xf>
    <xf numFmtId="0" fontId="30" fillId="0" borderId="8" xfId="0" applyNumberFormat="1" applyFont="1" applyFill="1" applyBorder="1" applyAlignment="1">
      <alignment horizontal="center" vertical="center" wrapText="1"/>
    </xf>
    <xf numFmtId="0" fontId="44" fillId="2" borderId="8" xfId="0" applyNumberFormat="1" applyFont="1" applyFill="1" applyBorder="1" applyAlignment="1">
      <alignment horizontal="center" vertical="center" wrapText="1"/>
    </xf>
    <xf numFmtId="49" fontId="4" fillId="3" borderId="9" xfId="0" applyNumberFormat="1" applyFont="1" applyFill="1" applyBorder="1" applyAlignment="1">
      <alignment horizontal="center" vertical="center" wrapText="1"/>
    </xf>
    <xf numFmtId="49" fontId="22" fillId="3" borderId="9" xfId="0" applyNumberFormat="1" applyFont="1" applyFill="1" applyBorder="1" applyAlignment="1">
      <alignment horizontal="center" vertical="center" wrapText="1"/>
    </xf>
    <xf numFmtId="49" fontId="43" fillId="2" borderId="11" xfId="0" applyNumberFormat="1" applyFont="1" applyFill="1" applyBorder="1" applyAlignment="1">
      <alignment vertical="center" wrapText="1"/>
    </xf>
    <xf numFmtId="49" fontId="4" fillId="3" borderId="10" xfId="0" applyNumberFormat="1" applyFont="1" applyFill="1" applyBorder="1" applyAlignment="1">
      <alignment horizontal="left" vertical="center" wrapText="1"/>
    </xf>
    <xf numFmtId="49" fontId="4" fillId="3" borderId="11" xfId="0" applyNumberFormat="1" applyFont="1" applyFill="1" applyBorder="1" applyAlignment="1">
      <alignment horizontal="left" vertical="center" wrapText="1"/>
    </xf>
    <xf numFmtId="0" fontId="4" fillId="2" borderId="0" xfId="0" applyNumberFormat="1" applyFont="1" applyFill="1" applyBorder="1" applyAlignment="1">
      <alignment horizontal="left" vertical="center" wrapText="1"/>
    </xf>
    <xf numFmtId="49" fontId="43" fillId="2" borderId="9" xfId="0" applyNumberFormat="1" applyFont="1" applyFill="1" applyBorder="1" applyAlignment="1">
      <alignment horizontal="left" vertical="center" wrapText="1"/>
    </xf>
    <xf numFmtId="0" fontId="4" fillId="2" borderId="0" xfId="0" applyNumberFormat="1" applyFont="1" applyFill="1" applyBorder="1" applyAlignment="1">
      <alignment horizontal="center" vertical="center" wrapText="1"/>
    </xf>
    <xf numFmtId="49" fontId="6" fillId="2" borderId="8" xfId="0" applyNumberFormat="1" applyFont="1" applyFill="1" applyBorder="1" applyAlignment="1">
      <alignment horizontal="center" vertical="center" wrapText="1"/>
    </xf>
    <xf numFmtId="49" fontId="4" fillId="3" borderId="10" xfId="0" applyNumberFormat="1" applyFont="1" applyFill="1" applyBorder="1" applyAlignment="1">
      <alignment horizontal="left" vertical="center" wrapText="1"/>
    </xf>
    <xf numFmtId="49" fontId="4" fillId="3" borderId="11" xfId="0" applyNumberFormat="1" applyFont="1" applyFill="1" applyBorder="1" applyAlignment="1">
      <alignment horizontal="left" vertical="center" wrapText="1"/>
    </xf>
    <xf numFmtId="0" fontId="4" fillId="3" borderId="8" xfId="0" applyNumberFormat="1" applyFont="1" applyFill="1" applyBorder="1" applyAlignment="1">
      <alignment horizontal="center" vertical="center" wrapText="1"/>
    </xf>
    <xf numFmtId="49" fontId="4" fillId="3" borderId="8" xfId="0" applyNumberFormat="1" applyFont="1" applyFill="1" applyBorder="1" applyAlignment="1">
      <alignment horizontal="left" vertical="center" wrapText="1"/>
    </xf>
    <xf numFmtId="0" fontId="2" fillId="3" borderId="8" xfId="0" applyNumberFormat="1" applyFont="1" applyFill="1" applyBorder="1" applyAlignment="1">
      <alignment horizontal="center" vertical="center" wrapText="1"/>
    </xf>
    <xf numFmtId="0" fontId="2" fillId="3" borderId="8" xfId="1" applyFont="1" applyFill="1" applyBorder="1" applyAlignment="1">
      <alignment horizontal="center" vertical="center" wrapText="1"/>
    </xf>
    <xf numFmtId="0" fontId="24" fillId="2" borderId="8" xfId="0" applyNumberFormat="1" applyFont="1" applyFill="1" applyBorder="1" applyAlignment="1">
      <alignment horizontal="center" vertical="center" wrapText="1"/>
    </xf>
    <xf numFmtId="0" fontId="20" fillId="2" borderId="8" xfId="1" applyFont="1" applyFill="1" applyBorder="1" applyAlignment="1">
      <alignment horizontal="center" vertical="center" textRotation="90" wrapText="1"/>
    </xf>
    <xf numFmtId="0" fontId="20" fillId="3" borderId="8" xfId="1" applyFont="1" applyFill="1" applyBorder="1" applyAlignment="1">
      <alignment horizontal="center" vertical="center" textRotation="90" wrapText="1"/>
    </xf>
    <xf numFmtId="0" fontId="27" fillId="2" borderId="8" xfId="0" applyFont="1" applyFill="1" applyBorder="1" applyAlignment="1">
      <alignment horizontal="center" vertical="center"/>
    </xf>
    <xf numFmtId="0" fontId="39" fillId="2" borderId="8" xfId="1" applyFont="1" applyFill="1" applyBorder="1" applyAlignment="1">
      <alignment horizontal="center" vertical="center" textRotation="90" wrapText="1"/>
    </xf>
    <xf numFmtId="0" fontId="6" fillId="2" borderId="8" xfId="0" applyNumberFormat="1" applyFont="1" applyFill="1" applyBorder="1" applyAlignment="1">
      <alignment horizontal="center" vertical="center" wrapText="1"/>
    </xf>
    <xf numFmtId="0" fontId="4" fillId="2" borderId="0" xfId="0" applyNumberFormat="1" applyFont="1" applyFill="1" applyBorder="1" applyAlignment="1">
      <alignment horizontal="left" vertical="center" wrapText="1"/>
    </xf>
    <xf numFmtId="49" fontId="43" fillId="2" borderId="9" xfId="0" applyNumberFormat="1" applyFont="1" applyFill="1" applyBorder="1" applyAlignment="1">
      <alignment horizontal="left" vertical="center" wrapText="1"/>
    </xf>
    <xf numFmtId="49" fontId="5" fillId="3" borderId="10" xfId="0" applyNumberFormat="1" applyFont="1" applyFill="1" applyBorder="1" applyAlignment="1">
      <alignment horizontal="left" vertical="center" wrapText="1"/>
    </xf>
    <xf numFmtId="0" fontId="4" fillId="2" borderId="0" xfId="0" applyNumberFormat="1" applyFont="1" applyFill="1" applyBorder="1" applyAlignment="1">
      <alignment horizontal="center" vertical="center" wrapText="1"/>
    </xf>
    <xf numFmtId="49" fontId="5" fillId="3" borderId="11" xfId="0" applyNumberFormat="1" applyFont="1" applyFill="1" applyBorder="1" applyAlignment="1">
      <alignment horizontal="left" vertical="center" wrapText="1"/>
    </xf>
    <xf numFmtId="49" fontId="6" fillId="2" borderId="8" xfId="0" applyNumberFormat="1" applyFont="1" applyFill="1" applyBorder="1" applyAlignment="1">
      <alignment horizontal="left" vertical="center" wrapText="1"/>
    </xf>
    <xf numFmtId="49" fontId="4" fillId="2" borderId="8" xfId="0" applyNumberFormat="1" applyFont="1" applyFill="1" applyBorder="1" applyAlignment="1">
      <alignment horizontal="left" vertical="center" wrapText="1"/>
    </xf>
    <xf numFmtId="49" fontId="47" fillId="2" borderId="9" xfId="0" applyNumberFormat="1" applyFont="1" applyFill="1" applyBorder="1" applyAlignment="1">
      <alignment horizontal="center" vertical="center" wrapText="1"/>
    </xf>
    <xf numFmtId="49" fontId="47" fillId="2" borderId="11" xfId="0" applyNumberFormat="1" applyFont="1" applyFill="1" applyBorder="1" applyAlignment="1">
      <alignment horizontal="center" vertical="center" wrapText="1"/>
    </xf>
    <xf numFmtId="49" fontId="6" fillId="2" borderId="8" xfId="0" applyNumberFormat="1" applyFont="1" applyFill="1" applyBorder="1" applyAlignment="1">
      <alignment horizontal="center" vertical="center" wrapText="1"/>
    </xf>
    <xf numFmtId="49" fontId="29" fillId="2" borderId="0" xfId="0" applyNumberFormat="1" applyFont="1" applyFill="1" applyBorder="1" applyAlignment="1">
      <alignment horizontal="center" vertical="center" wrapText="1"/>
    </xf>
    <xf numFmtId="0" fontId="47" fillId="2" borderId="8" xfId="0" applyNumberFormat="1" applyFont="1" applyFill="1" applyBorder="1" applyAlignment="1">
      <alignment horizontal="center" vertical="center" wrapText="1"/>
    </xf>
    <xf numFmtId="0" fontId="30" fillId="2" borderId="8" xfId="0" applyNumberFormat="1" applyFont="1" applyFill="1" applyBorder="1" applyAlignment="1">
      <alignment horizontal="center" vertical="center" wrapText="1"/>
    </xf>
    <xf numFmtId="0" fontId="2" fillId="2" borderId="8" xfId="0" applyNumberFormat="1" applyFont="1" applyFill="1" applyBorder="1" applyAlignment="1">
      <alignment horizontal="center" vertical="center" wrapText="1"/>
    </xf>
    <xf numFmtId="0" fontId="47" fillId="2" borderId="8" xfId="0" applyFont="1" applyFill="1" applyBorder="1" applyAlignment="1">
      <alignment horizontal="center" vertical="center" wrapText="1"/>
    </xf>
    <xf numFmtId="0" fontId="38" fillId="2" borderId="8" xfId="0" applyFont="1" applyFill="1" applyBorder="1" applyAlignment="1">
      <alignment horizontal="center" vertical="center" wrapText="1"/>
    </xf>
    <xf numFmtId="49" fontId="47" fillId="2" borderId="8" xfId="0" applyNumberFormat="1" applyFont="1" applyFill="1" applyBorder="1" applyAlignment="1">
      <alignment horizontal="center" vertical="center" wrapText="1"/>
    </xf>
    <xf numFmtId="49" fontId="47" fillId="2" borderId="8" xfId="0" applyNumberFormat="1" applyFont="1" applyFill="1" applyBorder="1" applyAlignment="1">
      <alignment horizontal="left" vertical="center" wrapText="1"/>
    </xf>
    <xf numFmtId="49" fontId="1" fillId="2" borderId="0" xfId="0" applyNumberFormat="1" applyFont="1" applyFill="1" applyBorder="1" applyAlignment="1">
      <alignment horizontal="center" vertical="center" wrapText="1"/>
    </xf>
    <xf numFmtId="49" fontId="7" fillId="2" borderId="9" xfId="0" applyNumberFormat="1" applyFont="1" applyFill="1" applyBorder="1" applyAlignment="1">
      <alignment horizontal="center" vertical="center" wrapText="1"/>
    </xf>
    <xf numFmtId="0" fontId="24" fillId="3" borderId="8" xfId="0" applyNumberFormat="1" applyFont="1" applyFill="1" applyBorder="1" applyAlignment="1">
      <alignment horizontal="center" vertical="center" wrapText="1"/>
    </xf>
    <xf numFmtId="0" fontId="27" fillId="3" borderId="8" xfId="0" applyFont="1" applyFill="1" applyBorder="1" applyAlignment="1">
      <alignment horizontal="center" vertical="center"/>
    </xf>
    <xf numFmtId="49" fontId="43" fillId="2" borderId="9" xfId="0" applyNumberFormat="1" applyFont="1" applyFill="1" applyBorder="1" applyAlignment="1">
      <alignment horizontal="center" vertical="center" wrapText="1"/>
    </xf>
    <xf numFmtId="49" fontId="43" fillId="2" borderId="8" xfId="0" applyNumberFormat="1" applyFont="1" applyFill="1" applyBorder="1" applyAlignment="1">
      <alignment horizontal="left" vertical="center" wrapText="1"/>
    </xf>
    <xf numFmtId="49" fontId="6" fillId="3" borderId="9" xfId="0" applyNumberFormat="1" applyFont="1" applyFill="1" applyBorder="1" applyAlignment="1">
      <alignment horizontal="center" vertical="center" wrapText="1"/>
    </xf>
    <xf numFmtId="0" fontId="30" fillId="3" borderId="8" xfId="0" applyNumberFormat="1" applyFont="1" applyFill="1" applyBorder="1" applyAlignment="1">
      <alignment horizontal="center" vertical="center" wrapText="1"/>
    </xf>
    <xf numFmtId="0" fontId="47" fillId="0" borderId="8" xfId="0" applyFont="1" applyFill="1" applyBorder="1" applyAlignment="1">
      <alignment horizontal="center" vertical="center" wrapText="1"/>
    </xf>
    <xf numFmtId="49" fontId="43" fillId="0" borderId="9"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textRotation="90" wrapText="1"/>
    </xf>
    <xf numFmtId="0" fontId="30" fillId="0" borderId="8" xfId="0" applyNumberFormat="1" applyFont="1" applyFill="1" applyBorder="1" applyAlignment="1">
      <alignment horizontal="center" vertical="center" wrapText="1"/>
    </xf>
    <xf numFmtId="0" fontId="44" fillId="2" borderId="8" xfId="0" applyNumberFormat="1" applyFont="1" applyFill="1" applyBorder="1" applyAlignment="1">
      <alignment horizontal="center" vertical="center" wrapText="1"/>
    </xf>
    <xf numFmtId="49" fontId="4" fillId="3" borderId="9" xfId="0" applyNumberFormat="1" applyFont="1" applyFill="1" applyBorder="1" applyAlignment="1">
      <alignment horizontal="center" vertical="center" wrapText="1"/>
    </xf>
    <xf numFmtId="49" fontId="6" fillId="3" borderId="8" xfId="0" applyNumberFormat="1" applyFont="1" applyFill="1" applyBorder="1" applyAlignment="1">
      <alignment horizontal="center" vertical="center" wrapText="1"/>
    </xf>
    <xf numFmtId="49" fontId="22" fillId="3" borderId="9" xfId="0" applyNumberFormat="1" applyFont="1" applyFill="1" applyBorder="1" applyAlignment="1">
      <alignment horizontal="center" vertical="center" wrapText="1"/>
    </xf>
    <xf numFmtId="0" fontId="24" fillId="2" borderId="8" xfId="0" applyNumberFormat="1" applyFont="1" applyFill="1" applyBorder="1" applyAlignment="1">
      <alignment horizontal="center" vertical="center" wrapText="1"/>
    </xf>
    <xf numFmtId="0" fontId="24" fillId="3" borderId="8" xfId="0" applyNumberFormat="1" applyFont="1" applyFill="1" applyBorder="1" applyAlignment="1">
      <alignment horizontal="center" vertical="center" wrapText="1"/>
    </xf>
    <xf numFmtId="0" fontId="27" fillId="2" borderId="8" xfId="0" applyFont="1" applyFill="1" applyBorder="1" applyAlignment="1">
      <alignment horizontal="center" vertical="center"/>
    </xf>
    <xf numFmtId="0" fontId="27" fillId="3" borderId="8" xfId="0" applyFont="1" applyFill="1" applyBorder="1" applyAlignment="1">
      <alignment horizontal="center" vertical="center"/>
    </xf>
    <xf numFmtId="0" fontId="39" fillId="2" borderId="8" xfId="1" applyFont="1" applyFill="1" applyBorder="1" applyAlignment="1">
      <alignment horizontal="center" vertical="center" textRotation="90" wrapText="1"/>
    </xf>
    <xf numFmtId="0" fontId="30" fillId="2" borderId="8" xfId="0" applyNumberFormat="1" applyFont="1" applyFill="1" applyBorder="1" applyAlignment="1">
      <alignment horizontal="center" vertical="center" wrapText="1"/>
    </xf>
    <xf numFmtId="0" fontId="24" fillId="0" borderId="7" xfId="0" applyNumberFormat="1" applyFont="1" applyFill="1" applyBorder="1" applyAlignment="1">
      <alignment horizontal="center" vertical="center" wrapText="1"/>
    </xf>
    <xf numFmtId="0" fontId="24" fillId="0" borderId="8" xfId="0" applyNumberFormat="1" applyFont="1" applyBorder="1" applyAlignment="1">
      <alignment horizontal="center" vertical="center" textRotation="90" wrapText="1"/>
    </xf>
    <xf numFmtId="49" fontId="4" fillId="3" borderId="9" xfId="0" applyNumberFormat="1" applyFont="1" applyFill="1" applyBorder="1" applyAlignment="1">
      <alignment horizontal="left" vertical="center" wrapText="1"/>
    </xf>
    <xf numFmtId="49" fontId="4" fillId="3" borderId="10" xfId="0" applyNumberFormat="1" applyFont="1" applyFill="1" applyBorder="1" applyAlignment="1">
      <alignment horizontal="left" vertical="center" wrapText="1"/>
    </xf>
    <xf numFmtId="49" fontId="4" fillId="3" borderId="11" xfId="0" applyNumberFormat="1" applyFont="1" applyFill="1" applyBorder="1" applyAlignment="1">
      <alignment horizontal="left" vertical="center" wrapText="1"/>
    </xf>
    <xf numFmtId="0" fontId="4" fillId="3" borderId="8" xfId="0" applyNumberFormat="1" applyFont="1" applyFill="1" applyBorder="1" applyAlignment="1">
      <alignment horizontal="center" vertical="center" wrapText="1"/>
    </xf>
    <xf numFmtId="49" fontId="4" fillId="3" borderId="8" xfId="0" applyNumberFormat="1" applyFont="1" applyFill="1" applyBorder="1" applyAlignment="1">
      <alignment horizontal="left" vertical="center" wrapText="1"/>
    </xf>
    <xf numFmtId="0" fontId="2" fillId="3" borderId="8" xfId="0" applyNumberFormat="1" applyFont="1" applyFill="1" applyBorder="1" applyAlignment="1">
      <alignment horizontal="center" vertical="center" wrapText="1"/>
    </xf>
    <xf numFmtId="0" fontId="2" fillId="3" borderId="8" xfId="1" applyFont="1" applyFill="1" applyBorder="1" applyAlignment="1">
      <alignment horizontal="center" vertical="center" wrapText="1"/>
    </xf>
    <xf numFmtId="0" fontId="24" fillId="2" borderId="8" xfId="0" applyNumberFormat="1" applyFont="1" applyFill="1" applyBorder="1" applyAlignment="1">
      <alignment horizontal="center" vertical="center" wrapText="1"/>
    </xf>
    <xf numFmtId="0" fontId="24" fillId="3" borderId="8" xfId="0" applyNumberFormat="1" applyFont="1" applyFill="1" applyBorder="1" applyAlignment="1">
      <alignment horizontal="center" vertical="center" wrapText="1"/>
    </xf>
    <xf numFmtId="49" fontId="5" fillId="3" borderId="10" xfId="0" applyNumberFormat="1" applyFont="1" applyFill="1" applyBorder="1" applyAlignment="1">
      <alignment horizontal="left" vertical="center" wrapText="1"/>
    </xf>
    <xf numFmtId="49" fontId="5" fillId="3" borderId="11" xfId="0" applyNumberFormat="1" applyFont="1" applyFill="1" applyBorder="1" applyAlignment="1">
      <alignment horizontal="left" vertical="center" wrapText="1"/>
    </xf>
    <xf numFmtId="49" fontId="5" fillId="3" borderId="9" xfId="0" applyNumberFormat="1" applyFont="1" applyFill="1" applyBorder="1" applyAlignment="1">
      <alignment horizontal="left" vertical="center" wrapText="1"/>
    </xf>
    <xf numFmtId="49" fontId="6" fillId="3" borderId="11" xfId="0" applyNumberFormat="1" applyFont="1" applyFill="1" applyBorder="1" applyAlignment="1">
      <alignment horizontal="center" vertical="center" wrapText="1"/>
    </xf>
    <xf numFmtId="0" fontId="6" fillId="3" borderId="8" xfId="0" applyFont="1" applyFill="1" applyBorder="1" applyAlignment="1">
      <alignment horizontal="center" vertical="center" wrapText="1"/>
    </xf>
    <xf numFmtId="0" fontId="22" fillId="3" borderId="8" xfId="0" applyFont="1" applyFill="1" applyBorder="1" applyAlignment="1">
      <alignment horizontal="center" vertical="center" wrapText="1"/>
    </xf>
    <xf numFmtId="0" fontId="2" fillId="0" borderId="0" xfId="0" applyNumberFormat="1" applyFont="1" applyFill="1" applyAlignment="1">
      <alignment horizontal="center" vertical="center" wrapText="1"/>
    </xf>
    <xf numFmtId="0" fontId="24" fillId="0" borderId="7" xfId="0" applyNumberFormat="1" applyFont="1" applyFill="1" applyBorder="1" applyAlignment="1">
      <alignment horizontal="center" vertical="center" wrapText="1"/>
    </xf>
    <xf numFmtId="49" fontId="4" fillId="3" borderId="10"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wrapText="1"/>
    </xf>
    <xf numFmtId="49" fontId="6" fillId="3" borderId="8" xfId="0" applyNumberFormat="1" applyFont="1" applyFill="1" applyBorder="1" applyAlignment="1">
      <alignment horizontal="center" vertical="center" wrapText="1"/>
    </xf>
    <xf numFmtId="49" fontId="22" fillId="3" borderId="9" xfId="0" applyNumberFormat="1" applyFont="1" applyFill="1" applyBorder="1" applyAlignment="1">
      <alignment horizontal="center" vertical="center" wrapText="1"/>
    </xf>
    <xf numFmtId="0" fontId="24" fillId="0" borderId="7" xfId="0" applyNumberFormat="1" applyFont="1" applyFill="1" applyBorder="1" applyAlignment="1">
      <alignment horizontal="center" vertical="center" textRotation="90" wrapText="1"/>
    </xf>
    <xf numFmtId="49" fontId="4" fillId="3" borderId="10" xfId="0" applyNumberFormat="1" applyFont="1" applyFill="1" applyBorder="1" applyAlignment="1">
      <alignment horizontal="left" vertical="center" wrapText="1"/>
    </xf>
    <xf numFmtId="0" fontId="4" fillId="3" borderId="8" xfId="0" applyNumberFormat="1" applyFont="1" applyFill="1" applyBorder="1" applyAlignment="1">
      <alignment horizontal="center" vertical="center" wrapText="1"/>
    </xf>
    <xf numFmtId="0" fontId="2" fillId="3" borderId="8" xfId="0" applyNumberFormat="1" applyFont="1" applyFill="1" applyBorder="1" applyAlignment="1">
      <alignment horizontal="center" vertical="center" wrapText="1"/>
    </xf>
    <xf numFmtId="49" fontId="4" fillId="3" borderId="8" xfId="0" applyNumberFormat="1" applyFont="1" applyFill="1" applyBorder="1" applyAlignment="1">
      <alignment horizontal="left" vertical="center" wrapText="1"/>
    </xf>
    <xf numFmtId="0" fontId="30" fillId="2" borderId="8" xfId="0" applyNumberFormat="1" applyFont="1" applyFill="1" applyBorder="1" applyAlignment="1">
      <alignment horizontal="center" vertical="center" wrapText="1"/>
    </xf>
    <xf numFmtId="0" fontId="30" fillId="3" borderId="8" xfId="0" applyNumberFormat="1" applyFont="1" applyFill="1" applyBorder="1" applyAlignment="1">
      <alignment horizontal="center" vertical="center" wrapText="1"/>
    </xf>
    <xf numFmtId="0" fontId="47" fillId="2" borderId="8" xfId="0" applyFont="1" applyFill="1" applyBorder="1" applyAlignment="1">
      <alignment horizontal="center" vertical="center" wrapText="1"/>
    </xf>
    <xf numFmtId="49" fontId="47" fillId="2" borderId="8" xfId="0" applyNumberFormat="1" applyFont="1" applyFill="1" applyBorder="1" applyAlignment="1">
      <alignment horizontal="center" vertical="center" wrapText="1"/>
    </xf>
    <xf numFmtId="49" fontId="5" fillId="3" borderId="10" xfId="0" applyNumberFormat="1" applyFont="1" applyFill="1" applyBorder="1" applyAlignment="1">
      <alignment horizontal="left" vertical="center" wrapText="1"/>
    </xf>
    <xf numFmtId="49" fontId="5" fillId="3" borderId="11" xfId="0" applyNumberFormat="1" applyFont="1" applyFill="1" applyBorder="1" applyAlignment="1">
      <alignment horizontal="left" vertical="center" wrapText="1"/>
    </xf>
    <xf numFmtId="49" fontId="43" fillId="2" borderId="9" xfId="0" applyNumberFormat="1" applyFont="1" applyFill="1" applyBorder="1" applyAlignment="1">
      <alignment horizontal="left" vertical="center" wrapText="1"/>
    </xf>
    <xf numFmtId="0" fontId="24" fillId="2" borderId="8" xfId="0" applyNumberFormat="1" applyFont="1" applyFill="1" applyBorder="1" applyAlignment="1">
      <alignment horizontal="center" vertical="center" wrapText="1"/>
    </xf>
    <xf numFmtId="0" fontId="24" fillId="2" borderId="8" xfId="0" applyNumberFormat="1" applyFont="1" applyFill="1" applyBorder="1" applyAlignment="1">
      <alignment horizontal="center" vertical="center" textRotation="90" wrapText="1"/>
    </xf>
    <xf numFmtId="0" fontId="27" fillId="2" borderId="8" xfId="0" applyFont="1" applyFill="1" applyBorder="1" applyAlignment="1">
      <alignment horizontal="center" vertical="center"/>
    </xf>
    <xf numFmtId="0" fontId="24" fillId="3" borderId="8" xfId="0" applyNumberFormat="1" applyFont="1" applyFill="1" applyBorder="1" applyAlignment="1">
      <alignment horizontal="center" vertical="center" wrapText="1"/>
    </xf>
    <xf numFmtId="0" fontId="39" fillId="2" borderId="8" xfId="1" applyFont="1" applyFill="1" applyBorder="1" applyAlignment="1">
      <alignment horizontal="center" vertical="center" textRotation="90" wrapText="1"/>
    </xf>
    <xf numFmtId="0" fontId="20" fillId="3" borderId="8" xfId="1" applyFont="1" applyFill="1" applyBorder="1" applyAlignment="1">
      <alignment horizontal="center" vertical="center" textRotation="90" wrapText="1"/>
    </xf>
    <xf numFmtId="0" fontId="20" fillId="2" borderId="8" xfId="1" applyFont="1" applyFill="1" applyBorder="1" applyAlignment="1">
      <alignment horizontal="center" vertical="center" textRotation="90" wrapText="1"/>
    </xf>
    <xf numFmtId="49" fontId="43" fillId="2" borderId="9" xfId="0" applyNumberFormat="1" applyFont="1" applyFill="1" applyBorder="1" applyAlignment="1">
      <alignment horizontal="center" vertical="center" wrapText="1"/>
    </xf>
    <xf numFmtId="49" fontId="43" fillId="2" borderId="8" xfId="0" applyNumberFormat="1" applyFont="1" applyFill="1" applyBorder="1" applyAlignment="1">
      <alignment horizontal="left" vertical="center" wrapText="1"/>
    </xf>
    <xf numFmtId="49" fontId="4" fillId="3" borderId="10" xfId="0" applyNumberFormat="1" applyFont="1" applyFill="1" applyBorder="1" applyAlignment="1">
      <alignment horizontal="center" vertical="center" wrapText="1"/>
    </xf>
    <xf numFmtId="0" fontId="24" fillId="0" borderId="7" xfId="0" applyNumberFormat="1" applyFont="1" applyFill="1" applyBorder="1" applyAlignment="1">
      <alignment horizontal="center" vertical="center" wrapText="1"/>
    </xf>
    <xf numFmtId="0" fontId="2" fillId="0" borderId="0" xfId="0" applyNumberFormat="1" applyFont="1" applyFill="1" applyAlignment="1">
      <alignment horizontal="center" vertical="center" wrapText="1"/>
    </xf>
    <xf numFmtId="0" fontId="30" fillId="0" borderId="8"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textRotation="90" wrapText="1"/>
    </xf>
    <xf numFmtId="49" fontId="47" fillId="3" borderId="8" xfId="0" applyNumberFormat="1" applyFont="1" applyFill="1" applyBorder="1" applyAlignment="1">
      <alignment horizontal="center" vertical="center" wrapText="1"/>
    </xf>
    <xf numFmtId="49" fontId="6" fillId="2" borderId="0" xfId="0" applyNumberFormat="1" applyFont="1" applyFill="1" applyBorder="1" applyAlignment="1">
      <alignment horizontal="center" vertical="center" wrapText="1"/>
    </xf>
    <xf numFmtId="0" fontId="6" fillId="2" borderId="0" xfId="0" applyNumberFormat="1" applyFont="1" applyFill="1" applyAlignment="1">
      <alignment horizontal="center" vertical="center" wrapText="1"/>
    </xf>
    <xf numFmtId="0" fontId="6" fillId="2" borderId="0" xfId="0" applyNumberFormat="1" applyFont="1" applyFill="1" applyAlignment="1">
      <alignment horizontal="left" vertical="center" wrapText="1"/>
    </xf>
    <xf numFmtId="0" fontId="47" fillId="2" borderId="0" xfId="0" applyNumberFormat="1" applyFont="1" applyFill="1" applyAlignment="1">
      <alignment horizontal="left" vertical="center" wrapText="1"/>
    </xf>
    <xf numFmtId="0" fontId="47" fillId="2" borderId="0" xfId="0" applyNumberFormat="1" applyFont="1" applyFill="1" applyAlignment="1">
      <alignment horizontal="center" vertical="center" wrapText="1"/>
    </xf>
    <xf numFmtId="0" fontId="6" fillId="2" borderId="0" xfId="0" applyNumberFormat="1" applyFont="1" applyFill="1" applyAlignment="1">
      <alignment horizontal="center" vertical="center" textRotation="90" wrapText="1"/>
    </xf>
    <xf numFmtId="0" fontId="22" fillId="2" borderId="2"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22" fillId="2" borderId="8" xfId="0" applyFont="1" applyFill="1" applyBorder="1" applyAlignment="1">
      <alignment horizontal="center" vertical="center" wrapText="1"/>
    </xf>
    <xf numFmtId="0" fontId="22" fillId="2" borderId="5" xfId="0" applyFont="1" applyFill="1" applyBorder="1" applyAlignment="1">
      <alignment horizontal="center" vertical="center" wrapText="1"/>
    </xf>
    <xf numFmtId="49" fontId="22" fillId="2" borderId="8" xfId="0" applyNumberFormat="1" applyFont="1" applyFill="1" applyBorder="1" applyAlignment="1">
      <alignment horizontal="center" vertical="center" wrapText="1"/>
    </xf>
    <xf numFmtId="49" fontId="22" fillId="2" borderId="9" xfId="0" applyNumberFormat="1" applyFont="1" applyFill="1" applyBorder="1" applyAlignment="1">
      <alignment horizontal="center" vertical="center" wrapText="1"/>
    </xf>
    <xf numFmtId="49" fontId="6" fillId="2" borderId="8" xfId="0" applyNumberFormat="1" applyFont="1" applyFill="1" applyBorder="1" applyAlignment="1">
      <alignment vertical="center" wrapText="1"/>
    </xf>
    <xf numFmtId="0" fontId="6" fillId="2" borderId="0" xfId="0" applyNumberFormat="1" applyFont="1" applyFill="1" applyBorder="1" applyAlignment="1">
      <alignment horizontal="center" vertical="center" wrapText="1"/>
    </xf>
    <xf numFmtId="0" fontId="4" fillId="2" borderId="10" xfId="0" applyNumberFormat="1" applyFont="1" applyFill="1" applyBorder="1" applyAlignment="1">
      <alignment vertical="center" wrapText="1"/>
    </xf>
    <xf numFmtId="0" fontId="4" fillId="2" borderId="8" xfId="0" applyNumberFormat="1" applyFont="1" applyFill="1" applyBorder="1" applyAlignment="1">
      <alignment horizontal="center" vertical="center" wrapText="1"/>
    </xf>
    <xf numFmtId="0" fontId="56" fillId="2" borderId="8" xfId="0" applyFont="1" applyFill="1" applyBorder="1" applyAlignment="1">
      <alignment horizontal="center" vertical="center" wrapText="1"/>
    </xf>
    <xf numFmtId="0" fontId="8" fillId="2" borderId="8" xfId="0" applyFont="1" applyFill="1" applyBorder="1" applyAlignment="1">
      <alignment horizontal="center" vertical="center" wrapText="1"/>
    </xf>
    <xf numFmtId="0" fontId="57" fillId="2" borderId="8" xfId="0" applyFont="1" applyFill="1" applyBorder="1" applyAlignment="1">
      <alignment horizontal="center" vertical="center" wrapText="1"/>
    </xf>
    <xf numFmtId="0" fontId="6" fillId="2" borderId="8" xfId="0" applyNumberFormat="1" applyFont="1" applyFill="1" applyBorder="1" applyAlignment="1">
      <alignment horizontal="center" vertical="center" textRotation="90" wrapText="1"/>
    </xf>
    <xf numFmtId="0" fontId="2" fillId="2" borderId="8" xfId="0" applyNumberFormat="1" applyFont="1" applyFill="1" applyBorder="1" applyAlignment="1">
      <alignment vertical="center" wrapText="1"/>
    </xf>
    <xf numFmtId="0" fontId="2" fillId="2" borderId="8" xfId="1" applyFont="1" applyFill="1" applyBorder="1" applyAlignment="1">
      <alignment horizontal="center" vertical="center" wrapText="1"/>
    </xf>
    <xf numFmtId="49" fontId="6" fillId="2" borderId="11" xfId="0" applyNumberFormat="1" applyFont="1" applyFill="1" applyBorder="1" applyAlignment="1">
      <alignment horizontal="center" vertical="center" wrapText="1"/>
    </xf>
    <xf numFmtId="0" fontId="6" fillId="2" borderId="7" xfId="1" applyFont="1" applyFill="1" applyBorder="1" applyAlignment="1">
      <alignment horizontal="center" vertical="center" wrapText="1"/>
    </xf>
    <xf numFmtId="0" fontId="6" fillId="2" borderId="7" xfId="1" applyFont="1" applyFill="1" applyBorder="1" applyAlignment="1">
      <alignment horizontal="center" vertical="center" textRotation="90" wrapText="1"/>
    </xf>
    <xf numFmtId="0" fontId="6" fillId="2" borderId="7" xfId="1" applyFont="1" applyFill="1" applyBorder="1" applyAlignment="1">
      <alignment vertical="center" wrapText="1"/>
    </xf>
    <xf numFmtId="0" fontId="6" fillId="2" borderId="7" xfId="1" applyFont="1" applyFill="1" applyBorder="1" applyAlignment="1">
      <alignment vertical="center" textRotation="90"/>
    </xf>
    <xf numFmtId="49" fontId="6" fillId="2" borderId="10" xfId="0" applyNumberFormat="1" applyFont="1" applyFill="1" applyBorder="1" applyAlignment="1">
      <alignment vertical="center" wrapText="1"/>
    </xf>
    <xf numFmtId="49" fontId="29" fillId="2" borderId="8" xfId="0" applyNumberFormat="1" applyFont="1" applyFill="1" applyBorder="1" applyAlignment="1">
      <alignment horizontal="center" vertical="center" wrapText="1"/>
    </xf>
    <xf numFmtId="49" fontId="1" fillId="2" borderId="8" xfId="0" applyNumberFormat="1" applyFont="1" applyFill="1" applyBorder="1" applyAlignment="1">
      <alignment horizontal="center" vertical="center" wrapText="1"/>
    </xf>
    <xf numFmtId="49" fontId="1" fillId="2" borderId="8" xfId="0" applyNumberFormat="1" applyFont="1" applyFill="1" applyBorder="1" applyAlignment="1">
      <alignment horizontal="center" vertical="center" textRotation="90" wrapText="1"/>
    </xf>
    <xf numFmtId="49" fontId="4" fillId="3" borderId="8" xfId="0" applyNumberFormat="1" applyFont="1" applyFill="1" applyBorder="1" applyAlignment="1">
      <alignment horizontal="center" vertical="center" textRotation="90" wrapText="1"/>
    </xf>
    <xf numFmtId="9" fontId="6" fillId="2" borderId="8" xfId="0" applyNumberFormat="1" applyFont="1" applyFill="1" applyBorder="1" applyAlignment="1">
      <alignment horizontal="center" vertical="center" textRotation="90" wrapText="1"/>
    </xf>
    <xf numFmtId="9" fontId="6" fillId="2" borderId="8" xfId="0" applyNumberFormat="1" applyFont="1" applyFill="1" applyBorder="1" applyAlignment="1">
      <alignment horizontal="center" vertical="center" wrapText="1"/>
    </xf>
    <xf numFmtId="9" fontId="24" fillId="0" borderId="8" xfId="0" applyNumberFormat="1" applyFont="1" applyFill="1" applyBorder="1" applyAlignment="1">
      <alignment horizontal="center" vertical="center" textRotation="90" wrapText="1"/>
    </xf>
    <xf numFmtId="49" fontId="22" fillId="2" borderId="8" xfId="0" applyNumberFormat="1" applyFont="1" applyFill="1" applyBorder="1" applyAlignment="1">
      <alignment horizontal="left" vertical="center" wrapText="1"/>
    </xf>
    <xf numFmtId="9" fontId="24" fillId="2" borderId="8" xfId="0" applyNumberFormat="1" applyFont="1" applyFill="1" applyBorder="1" applyAlignment="1">
      <alignment horizontal="center" vertical="center" textRotation="90" wrapText="1"/>
    </xf>
    <xf numFmtId="49" fontId="37" fillId="2" borderId="8" xfId="0" applyNumberFormat="1" applyFont="1" applyFill="1" applyBorder="1" applyAlignment="1">
      <alignment horizontal="left" vertical="center" wrapText="1"/>
    </xf>
    <xf numFmtId="0" fontId="37" fillId="2" borderId="8" xfId="0" applyNumberFormat="1" applyFont="1" applyFill="1" applyBorder="1" applyAlignment="1">
      <alignment vertical="center" wrapText="1"/>
    </xf>
    <xf numFmtId="49" fontId="47" fillId="0" borderId="0" xfId="0" applyNumberFormat="1" applyFont="1" applyFill="1" applyBorder="1" applyAlignment="1">
      <alignment horizontal="center" vertical="center" wrapText="1"/>
    </xf>
    <xf numFmtId="0" fontId="6" fillId="2" borderId="8" xfId="0" applyNumberFormat="1" applyFont="1" applyFill="1" applyBorder="1" applyAlignment="1">
      <alignment horizontal="left" vertical="center" wrapText="1"/>
    </xf>
    <xf numFmtId="49" fontId="22" fillId="0" borderId="8" xfId="0" applyNumberFormat="1" applyFont="1" applyFill="1" applyBorder="1" applyAlignment="1">
      <alignment vertical="center" wrapText="1"/>
    </xf>
    <xf numFmtId="0" fontId="24" fillId="2" borderId="8" xfId="0" applyNumberFormat="1" applyFont="1" applyFill="1" applyBorder="1" applyAlignment="1">
      <alignment horizontal="left" vertical="center" wrapText="1"/>
    </xf>
    <xf numFmtId="49" fontId="50" fillId="2" borderId="8" xfId="0" applyNumberFormat="1" applyFont="1" applyFill="1" applyBorder="1" applyAlignment="1">
      <alignment horizontal="center" vertical="center" wrapText="1"/>
    </xf>
    <xf numFmtId="49" fontId="50" fillId="2" borderId="8" xfId="0" applyNumberFormat="1" applyFont="1" applyFill="1" applyBorder="1" applyAlignment="1">
      <alignment horizontal="center" vertical="center" textRotation="90" wrapText="1"/>
    </xf>
    <xf numFmtId="49" fontId="22" fillId="2" borderId="8" xfId="0" applyNumberFormat="1" applyFont="1" applyFill="1" applyBorder="1" applyAlignment="1">
      <alignment vertical="center" wrapText="1"/>
    </xf>
    <xf numFmtId="9" fontId="24" fillId="0" borderId="8" xfId="0" applyNumberFormat="1" applyFont="1" applyBorder="1" applyAlignment="1">
      <alignment horizontal="center" vertical="center" textRotation="90" wrapText="1"/>
    </xf>
    <xf numFmtId="0" fontId="29" fillId="2" borderId="8" xfId="0" applyNumberFormat="1" applyFont="1" applyFill="1" applyBorder="1" applyAlignment="1">
      <alignment horizontal="center" vertical="center" wrapText="1"/>
    </xf>
    <xf numFmtId="49" fontId="29" fillId="2" borderId="8" xfId="0" applyNumberFormat="1" applyFont="1" applyFill="1" applyBorder="1" applyAlignment="1">
      <alignment horizontal="left" vertical="center" wrapText="1"/>
    </xf>
    <xf numFmtId="49" fontId="5" fillId="2" borderId="8" xfId="0" applyNumberFormat="1" applyFont="1" applyFill="1" applyBorder="1" applyAlignment="1">
      <alignment horizontal="left" vertical="center" wrapText="1"/>
    </xf>
    <xf numFmtId="49" fontId="50" fillId="2" borderId="8" xfId="0" applyNumberFormat="1" applyFont="1" applyFill="1" applyBorder="1" applyAlignment="1">
      <alignment horizontal="left" vertical="center" wrapText="1"/>
    </xf>
    <xf numFmtId="49" fontId="50" fillId="2" borderId="8" xfId="0" applyNumberFormat="1" applyFont="1" applyFill="1" applyBorder="1" applyAlignment="1">
      <alignment horizontal="left" vertical="center" textRotation="90" wrapText="1"/>
    </xf>
    <xf numFmtId="0" fontId="2" fillId="2" borderId="7" xfId="0" applyNumberFormat="1" applyFont="1" applyFill="1" applyBorder="1" applyAlignment="1">
      <alignment horizontal="center" vertical="center" wrapText="1"/>
    </xf>
    <xf numFmtId="0" fontId="6" fillId="2" borderId="7" xfId="0" applyNumberFormat="1" applyFont="1" applyFill="1" applyBorder="1" applyAlignment="1">
      <alignment horizontal="left" vertical="center" wrapText="1"/>
    </xf>
    <xf numFmtId="0" fontId="4" fillId="2" borderId="7" xfId="0" applyNumberFormat="1" applyFont="1" applyFill="1" applyBorder="1" applyAlignment="1">
      <alignment horizontal="center" vertical="center" wrapText="1"/>
    </xf>
    <xf numFmtId="0" fontId="24" fillId="2" borderId="7" xfId="0" applyNumberFormat="1" applyFont="1" applyFill="1" applyBorder="1" applyAlignment="1">
      <alignment horizontal="center" vertical="center" wrapText="1"/>
    </xf>
    <xf numFmtId="9" fontId="24" fillId="2" borderId="7" xfId="0" applyNumberFormat="1" applyFont="1" applyFill="1" applyBorder="1" applyAlignment="1">
      <alignment horizontal="center" vertical="center" textRotation="90" wrapText="1"/>
    </xf>
    <xf numFmtId="9" fontId="24" fillId="2" borderId="7" xfId="0" applyNumberFormat="1" applyFont="1" applyFill="1" applyBorder="1" applyAlignment="1">
      <alignment horizontal="center" vertical="center" wrapText="1"/>
    </xf>
    <xf numFmtId="0" fontId="24" fillId="2" borderId="7" xfId="0" applyNumberFormat="1" applyFont="1" applyFill="1" applyBorder="1" applyAlignment="1">
      <alignment horizontal="center" vertical="center" textRotation="90" wrapText="1"/>
    </xf>
    <xf numFmtId="49" fontId="23" fillId="2" borderId="7" xfId="0" applyNumberFormat="1" applyFont="1" applyFill="1" applyBorder="1" applyAlignment="1">
      <alignment vertical="center" wrapText="1"/>
    </xf>
    <xf numFmtId="0" fontId="22" fillId="2" borderId="0" xfId="0" applyNumberFormat="1" applyFont="1" applyFill="1" applyAlignment="1">
      <alignment horizontal="center" vertical="center" wrapText="1"/>
    </xf>
    <xf numFmtId="0" fontId="44" fillId="0" borderId="8" xfId="0" applyNumberFormat="1" applyFont="1" applyBorder="1" applyAlignment="1">
      <alignment horizontal="left" vertical="center" wrapText="1"/>
    </xf>
    <xf numFmtId="0" fontId="30" fillId="0" borderId="8" xfId="0" applyNumberFormat="1" applyFont="1" applyBorder="1" applyAlignment="1">
      <alignment horizontal="center" vertical="center" wrapText="1"/>
    </xf>
    <xf numFmtId="0" fontId="44" fillId="0" borderId="8" xfId="0" applyNumberFormat="1" applyFont="1" applyBorder="1" applyAlignment="1">
      <alignment horizontal="center" vertical="center" wrapText="1"/>
    </xf>
    <xf numFmtId="0" fontId="30" fillId="0" borderId="8" xfId="0" applyNumberFormat="1" applyFont="1" applyBorder="1" applyAlignment="1">
      <alignment horizontal="left" vertical="center" wrapText="1"/>
    </xf>
    <xf numFmtId="0" fontId="2" fillId="2" borderId="9" xfId="0" applyNumberFormat="1" applyFont="1" applyFill="1" applyBorder="1" applyAlignment="1">
      <alignment horizontal="left" vertical="center" wrapText="1"/>
    </xf>
    <xf numFmtId="0" fontId="2" fillId="2" borderId="9" xfId="0" applyNumberFormat="1" applyFont="1" applyFill="1" applyBorder="1" applyAlignment="1">
      <alignment horizontal="center" vertical="center" wrapText="1"/>
    </xf>
    <xf numFmtId="49" fontId="37" fillId="2" borderId="9" xfId="0" applyNumberFormat="1" applyFont="1" applyFill="1" applyBorder="1" applyAlignment="1">
      <alignment horizontal="center" vertical="center" wrapText="1"/>
    </xf>
    <xf numFmtId="49" fontId="1" fillId="2" borderId="9" xfId="0" applyNumberFormat="1" applyFont="1" applyFill="1" applyBorder="1" applyAlignment="1">
      <alignment horizontal="center" vertical="center" wrapText="1"/>
    </xf>
    <xf numFmtId="49" fontId="50" fillId="2" borderId="9" xfId="0" applyNumberFormat="1" applyFont="1" applyFill="1" applyBorder="1" applyAlignment="1">
      <alignment horizontal="center" vertical="center" wrapText="1"/>
    </xf>
    <xf numFmtId="49" fontId="37" fillId="2" borderId="9" xfId="0" applyNumberFormat="1" applyFont="1" applyFill="1" applyBorder="1" applyAlignment="1">
      <alignment horizontal="left" vertical="center" wrapText="1"/>
    </xf>
    <xf numFmtId="0" fontId="24" fillId="2" borderId="0" xfId="0" applyNumberFormat="1" applyFont="1" applyFill="1" applyAlignment="1">
      <alignment horizontal="center" vertical="center" wrapText="1"/>
    </xf>
    <xf numFmtId="49" fontId="50" fillId="2" borderId="9" xfId="0" applyNumberFormat="1" applyFont="1" applyFill="1" applyBorder="1" applyAlignment="1">
      <alignment horizontal="center" vertical="center" textRotation="90" wrapText="1"/>
    </xf>
    <xf numFmtId="49" fontId="6" fillId="0" borderId="8" xfId="0" applyNumberFormat="1" applyFont="1" applyFill="1" applyBorder="1" applyAlignment="1">
      <alignment vertical="center" wrapText="1"/>
    </xf>
    <xf numFmtId="0" fontId="47" fillId="0" borderId="8" xfId="0" applyNumberFormat="1" applyFont="1" applyBorder="1" applyAlignment="1">
      <alignment horizontal="left" vertical="center" wrapText="1"/>
    </xf>
    <xf numFmtId="49" fontId="29" fillId="2" borderId="9" xfId="0" applyNumberFormat="1" applyFont="1" applyFill="1" applyBorder="1" applyAlignment="1">
      <alignment horizontal="left" vertical="center" wrapText="1"/>
    </xf>
    <xf numFmtId="49" fontId="4" fillId="2" borderId="11" xfId="0" applyNumberFormat="1" applyFont="1" applyFill="1" applyBorder="1" applyAlignment="1">
      <alignment horizontal="left" vertical="center" wrapText="1"/>
    </xf>
    <xf numFmtId="0" fontId="47" fillId="0" borderId="0" xfId="0" applyNumberFormat="1" applyFont="1" applyAlignment="1">
      <alignment horizontal="left" vertical="center" wrapText="1"/>
    </xf>
    <xf numFmtId="0" fontId="6" fillId="0" borderId="0" xfId="0" applyNumberFormat="1" applyFont="1" applyFill="1" applyAlignment="1">
      <alignment horizontal="center" vertical="center" wrapText="1"/>
    </xf>
    <xf numFmtId="0" fontId="6" fillId="0" borderId="0" xfId="0" applyNumberFormat="1" applyFont="1" applyAlignment="1">
      <alignment horizontal="center" vertical="center" wrapText="1"/>
    </xf>
    <xf numFmtId="0" fontId="47" fillId="0" borderId="0" xfId="0" applyNumberFormat="1" applyFont="1" applyAlignment="1">
      <alignment horizontal="center" vertical="center" wrapText="1"/>
    </xf>
    <xf numFmtId="0" fontId="6" fillId="3" borderId="8" xfId="0" applyNumberFormat="1" applyFont="1" applyFill="1" applyBorder="1" applyAlignment="1">
      <alignment horizontal="center" vertical="center" wrapText="1"/>
    </xf>
    <xf numFmtId="0" fontId="1" fillId="2" borderId="8" xfId="0" applyNumberFormat="1" applyFont="1" applyFill="1" applyBorder="1" applyAlignment="1">
      <alignment horizontal="center" vertical="center" wrapText="1"/>
    </xf>
    <xf numFmtId="0" fontId="60" fillId="3" borderId="8" xfId="0" applyNumberFormat="1" applyFont="1" applyFill="1" applyBorder="1" applyAlignment="1">
      <alignment horizontal="center" vertical="center" wrapText="1"/>
    </xf>
    <xf numFmtId="0" fontId="60" fillId="2" borderId="8" xfId="0" applyNumberFormat="1" applyFont="1" applyFill="1" applyBorder="1" applyAlignment="1">
      <alignment horizontal="center" vertical="center" wrapText="1"/>
    </xf>
    <xf numFmtId="0" fontId="29" fillId="2" borderId="8" xfId="1" applyFont="1" applyFill="1" applyBorder="1" applyAlignment="1">
      <alignment horizontal="center" vertical="center" textRotation="90" wrapText="1"/>
    </xf>
    <xf numFmtId="0" fontId="47" fillId="2" borderId="8" xfId="1" applyFont="1" applyFill="1" applyBorder="1" applyAlignment="1">
      <alignment vertical="center" wrapText="1"/>
    </xf>
    <xf numFmtId="0" fontId="61" fillId="2" borderId="8" xfId="0" applyFont="1" applyFill="1" applyBorder="1" applyAlignment="1">
      <alignment horizontal="center" vertical="center"/>
    </xf>
    <xf numFmtId="0" fontId="61" fillId="2" borderId="8" xfId="0" applyFont="1" applyFill="1" applyBorder="1" applyAlignment="1">
      <alignment horizontal="center" vertical="center" wrapText="1"/>
    </xf>
    <xf numFmtId="0" fontId="47" fillId="2" borderId="8" xfId="1" applyFont="1" applyFill="1" applyBorder="1" applyAlignment="1">
      <alignment horizontal="left" vertical="center" wrapText="1"/>
    </xf>
    <xf numFmtId="172" fontId="61" fillId="2" borderId="8" xfId="0" applyNumberFormat="1" applyFont="1" applyFill="1" applyBorder="1" applyAlignment="1">
      <alignment horizontal="center" vertical="center"/>
    </xf>
    <xf numFmtId="172" fontId="61" fillId="2" borderId="8" xfId="0" applyNumberFormat="1" applyFont="1" applyFill="1" applyBorder="1" applyAlignment="1">
      <alignment horizontal="center" vertical="center" wrapText="1"/>
    </xf>
    <xf numFmtId="0" fontId="23" fillId="2" borderId="8" xfId="1" applyFont="1" applyFill="1" applyBorder="1" applyAlignment="1">
      <alignment vertical="center" wrapText="1"/>
    </xf>
    <xf numFmtId="0" fontId="36" fillId="2" borderId="8" xfId="0" applyFont="1" applyFill="1" applyBorder="1" applyAlignment="1">
      <alignment horizontal="center" vertical="center"/>
    </xf>
    <xf numFmtId="0" fontId="36" fillId="2" borderId="8" xfId="0" applyFont="1" applyFill="1" applyBorder="1" applyAlignment="1">
      <alignment horizontal="center" vertical="center" wrapText="1"/>
    </xf>
    <xf numFmtId="0" fontId="63" fillId="2" borderId="8" xfId="0" applyNumberFormat="1" applyFont="1" applyFill="1" applyBorder="1" applyAlignment="1">
      <alignment horizontal="center" vertical="center" wrapText="1"/>
    </xf>
    <xf numFmtId="0" fontId="63" fillId="2" borderId="8" xfId="0" applyNumberFormat="1" applyFont="1" applyFill="1" applyBorder="1" applyAlignment="1">
      <alignment horizontal="center" vertical="center" textRotation="90" wrapText="1"/>
    </xf>
    <xf numFmtId="0" fontId="63" fillId="2" borderId="0" xfId="0" applyNumberFormat="1" applyFont="1" applyFill="1" applyAlignment="1">
      <alignment horizontal="center" vertical="center" wrapText="1"/>
    </xf>
    <xf numFmtId="172" fontId="36" fillId="2" borderId="8" xfId="0" applyNumberFormat="1" applyFont="1" applyFill="1" applyBorder="1" applyAlignment="1">
      <alignment horizontal="center" vertical="center" textRotation="90"/>
    </xf>
    <xf numFmtId="172" fontId="36" fillId="2" borderId="8" xfId="0" applyNumberFormat="1" applyFont="1" applyFill="1" applyBorder="1" applyAlignment="1">
      <alignment horizontal="center" vertical="center" textRotation="90" wrapText="1"/>
    </xf>
    <xf numFmtId="172" fontId="36" fillId="2" borderId="8" xfId="0" applyNumberFormat="1" applyFont="1" applyFill="1" applyBorder="1" applyAlignment="1">
      <alignment horizontal="center" vertical="center"/>
    </xf>
    <xf numFmtId="172" fontId="36" fillId="2" borderId="8" xfId="0" applyNumberFormat="1" applyFont="1" applyFill="1" applyBorder="1" applyAlignment="1">
      <alignment horizontal="center" vertical="center" wrapText="1"/>
    </xf>
    <xf numFmtId="0" fontId="24" fillId="2" borderId="8" xfId="0" applyFont="1" applyFill="1" applyBorder="1" applyAlignment="1">
      <alignment horizontal="center" vertical="center" textRotation="90"/>
    </xf>
    <xf numFmtId="172" fontId="24" fillId="2" borderId="8" xfId="0" applyNumberFormat="1" applyFont="1" applyFill="1" applyBorder="1" applyAlignment="1">
      <alignment horizontal="center" vertical="center" textRotation="90"/>
    </xf>
    <xf numFmtId="172" fontId="27" fillId="2" borderId="8" xfId="0" applyNumberFormat="1" applyFont="1" applyFill="1" applyBorder="1" applyAlignment="1">
      <alignment horizontal="center" vertical="center" textRotation="90"/>
    </xf>
    <xf numFmtId="49" fontId="4" fillId="3" borderId="10" xfId="0" applyNumberFormat="1" applyFont="1" applyFill="1" applyBorder="1" applyAlignment="1">
      <alignment horizontal="left" vertical="center" wrapText="1"/>
    </xf>
    <xf numFmtId="49" fontId="4" fillId="3" borderId="8" xfId="0" applyNumberFormat="1" applyFont="1" applyFill="1" applyBorder="1" applyAlignment="1">
      <alignment horizontal="left" vertical="center" wrapText="1"/>
    </xf>
    <xf numFmtId="0" fontId="2" fillId="3" borderId="8" xfId="0" applyNumberFormat="1" applyFont="1" applyFill="1" applyBorder="1" applyAlignment="1">
      <alignment horizontal="center" vertical="center" wrapText="1"/>
    </xf>
    <xf numFmtId="49" fontId="6" fillId="2" borderId="8" xfId="0" applyNumberFormat="1" applyFont="1" applyFill="1" applyBorder="1" applyAlignment="1">
      <alignment horizontal="center" vertical="center" wrapText="1"/>
    </xf>
    <xf numFmtId="49" fontId="1" fillId="2" borderId="0" xfId="0" applyNumberFormat="1" applyFont="1" applyFill="1" applyBorder="1" applyAlignment="1">
      <alignment horizontal="center" vertical="center" wrapText="1"/>
    </xf>
    <xf numFmtId="0" fontId="6" fillId="2" borderId="8" xfId="0" applyNumberFormat="1" applyFont="1" applyFill="1" applyBorder="1" applyAlignment="1">
      <alignment horizontal="center" vertical="center" wrapText="1"/>
    </xf>
    <xf numFmtId="0" fontId="47" fillId="2" borderId="8" xfId="0" applyNumberFormat="1" applyFont="1" applyFill="1" applyBorder="1" applyAlignment="1">
      <alignment horizontal="center" vertical="center" wrapText="1"/>
    </xf>
    <xf numFmtId="0" fontId="30" fillId="2" borderId="8" xfId="0" applyNumberFormat="1" applyFont="1" applyFill="1" applyBorder="1" applyAlignment="1">
      <alignment horizontal="center" vertical="center" wrapText="1"/>
    </xf>
    <xf numFmtId="0" fontId="2" fillId="2" borderId="8" xfId="0" applyNumberFormat="1" applyFont="1" applyFill="1" applyBorder="1" applyAlignment="1">
      <alignment horizontal="center" vertical="center" wrapText="1"/>
    </xf>
    <xf numFmtId="0" fontId="2" fillId="2" borderId="8" xfId="1" applyFont="1" applyFill="1" applyBorder="1" applyAlignment="1">
      <alignment horizontal="center" vertical="center" wrapText="1"/>
    </xf>
    <xf numFmtId="0" fontId="47" fillId="2" borderId="8"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22" fillId="2" borderId="8" xfId="0" applyFont="1" applyFill="1" applyBorder="1" applyAlignment="1">
      <alignment horizontal="center" vertical="center" wrapText="1"/>
    </xf>
    <xf numFmtId="49" fontId="6" fillId="2" borderId="9" xfId="0" applyNumberFormat="1" applyFont="1" applyFill="1" applyBorder="1" applyAlignment="1">
      <alignment horizontal="center" vertical="center" wrapText="1"/>
    </xf>
    <xf numFmtId="49" fontId="6" fillId="2" borderId="11" xfId="0" applyNumberFormat="1" applyFont="1" applyFill="1" applyBorder="1" applyAlignment="1">
      <alignment horizontal="center" vertical="center" wrapText="1"/>
    </xf>
    <xf numFmtId="49" fontId="4" fillId="2" borderId="8" xfId="0" applyNumberFormat="1" applyFont="1" applyFill="1" applyBorder="1" applyAlignment="1">
      <alignment horizontal="left" vertical="center" wrapText="1"/>
    </xf>
    <xf numFmtId="49" fontId="4" fillId="2" borderId="11" xfId="0" applyNumberFormat="1" applyFont="1" applyFill="1" applyBorder="1" applyAlignment="1">
      <alignment horizontal="left" vertical="center" wrapText="1"/>
    </xf>
    <xf numFmtId="49" fontId="29" fillId="2" borderId="9" xfId="0" applyNumberFormat="1" applyFont="1" applyFill="1" applyBorder="1" applyAlignment="1">
      <alignment horizontal="left" vertical="center" wrapText="1"/>
    </xf>
    <xf numFmtId="49" fontId="5" fillId="3" borderId="10" xfId="0" applyNumberFormat="1" applyFont="1" applyFill="1" applyBorder="1" applyAlignment="1">
      <alignment horizontal="left" vertical="center" wrapText="1"/>
    </xf>
    <xf numFmtId="49" fontId="4" fillId="3" borderId="10" xfId="0" applyNumberFormat="1" applyFont="1" applyFill="1" applyBorder="1" applyAlignment="1">
      <alignment horizontal="center" vertical="center" wrapText="1"/>
    </xf>
    <xf numFmtId="49" fontId="43" fillId="2" borderId="9" xfId="0" applyNumberFormat="1" applyFont="1" applyFill="1" applyBorder="1" applyAlignment="1">
      <alignment horizontal="left" vertical="center" wrapText="1"/>
    </xf>
    <xf numFmtId="49" fontId="5" fillId="3" borderId="11" xfId="0" applyNumberFormat="1" applyFont="1" applyFill="1" applyBorder="1" applyAlignment="1">
      <alignment horizontal="left" vertical="center" wrapText="1"/>
    </xf>
    <xf numFmtId="0" fontId="61" fillId="2" borderId="8" xfId="0" applyFont="1" applyFill="1" applyBorder="1" applyAlignment="1">
      <alignment horizontal="center" vertical="center"/>
    </xf>
    <xf numFmtId="0" fontId="6" fillId="2" borderId="8" xfId="0" applyNumberFormat="1" applyFont="1" applyFill="1" applyBorder="1" applyAlignment="1">
      <alignment horizontal="center" vertical="center" textRotation="90" wrapText="1"/>
    </xf>
    <xf numFmtId="0" fontId="27" fillId="2" borderId="8" xfId="0" applyFont="1" applyFill="1" applyBorder="1" applyAlignment="1">
      <alignment horizontal="center" vertical="center"/>
    </xf>
    <xf numFmtId="0" fontId="24" fillId="2" borderId="8" xfId="0" applyNumberFormat="1" applyFont="1" applyFill="1" applyBorder="1" applyAlignment="1">
      <alignment horizontal="center" vertical="center" wrapText="1"/>
    </xf>
    <xf numFmtId="0" fontId="24" fillId="2" borderId="7" xfId="0" applyNumberFormat="1" applyFont="1" applyFill="1" applyBorder="1" applyAlignment="1">
      <alignment horizontal="center" vertical="center" textRotation="90" wrapText="1"/>
    </xf>
    <xf numFmtId="0" fontId="36" fillId="2" borderId="8" xfId="0" applyFont="1" applyFill="1" applyBorder="1" applyAlignment="1">
      <alignment horizontal="center" vertical="center"/>
    </xf>
    <xf numFmtId="0" fontId="24" fillId="2" borderId="8" xfId="0" applyNumberFormat="1" applyFont="1" applyFill="1" applyBorder="1" applyAlignment="1">
      <alignment horizontal="center" vertical="center" textRotation="90" wrapText="1"/>
    </xf>
    <xf numFmtId="0" fontId="39" fillId="2" borderId="8" xfId="1" applyFont="1" applyFill="1" applyBorder="1" applyAlignment="1">
      <alignment horizontal="center" vertical="center" textRotation="90" wrapText="1"/>
    </xf>
    <xf numFmtId="0" fontId="20" fillId="3" borderId="8" xfId="1" applyFont="1" applyFill="1" applyBorder="1" applyAlignment="1">
      <alignment horizontal="center" vertical="center" textRotation="90" wrapText="1"/>
    </xf>
    <xf numFmtId="0" fontId="20" fillId="2" borderId="8" xfId="1" applyFont="1" applyFill="1" applyBorder="1" applyAlignment="1">
      <alignment horizontal="center" vertical="center" textRotation="90" wrapText="1"/>
    </xf>
    <xf numFmtId="0" fontId="6" fillId="2" borderId="0" xfId="0" applyNumberFormat="1" applyFont="1" applyFill="1" applyAlignment="1">
      <alignment horizontal="center" vertical="center" wrapText="1"/>
    </xf>
    <xf numFmtId="49" fontId="43" fillId="2" borderId="9" xfId="0" applyNumberFormat="1" applyFont="1" applyFill="1" applyBorder="1" applyAlignment="1">
      <alignment horizontal="center" vertical="center" wrapText="1"/>
    </xf>
    <xf numFmtId="0" fontId="24" fillId="3" borderId="8" xfId="0" applyNumberFormat="1" applyFont="1" applyFill="1" applyBorder="1" applyAlignment="1">
      <alignment horizontal="center" vertical="center" wrapText="1"/>
    </xf>
    <xf numFmtId="49" fontId="47" fillId="2" borderId="8" xfId="0" applyNumberFormat="1" applyFont="1" applyFill="1" applyBorder="1" applyAlignment="1">
      <alignment horizontal="center" vertical="center" wrapText="1"/>
    </xf>
    <xf numFmtId="0" fontId="30" fillId="3" borderId="8" xfId="0" applyNumberFormat="1" applyFont="1" applyFill="1" applyBorder="1" applyAlignment="1">
      <alignment horizontal="center" vertical="center" wrapText="1"/>
    </xf>
    <xf numFmtId="0" fontId="2" fillId="0" borderId="0" xfId="0" applyNumberFormat="1" applyFont="1" applyFill="1" applyAlignment="1">
      <alignment horizontal="center" vertical="center" wrapText="1"/>
    </xf>
    <xf numFmtId="0" fontId="24" fillId="0" borderId="7" xfId="0" applyNumberFormat="1" applyFont="1" applyFill="1" applyBorder="1" applyAlignment="1">
      <alignment horizontal="center" vertical="center" wrapText="1"/>
    </xf>
    <xf numFmtId="49" fontId="43" fillId="2" borderId="8" xfId="0" applyNumberFormat="1" applyFont="1" applyFill="1" applyBorder="1" applyAlignment="1">
      <alignment horizontal="left" vertical="center" wrapText="1"/>
    </xf>
    <xf numFmtId="0" fontId="24" fillId="0" borderId="8"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textRotation="90" wrapText="1"/>
    </xf>
    <xf numFmtId="0" fontId="30" fillId="0" borderId="8" xfId="0" applyNumberFormat="1" applyFont="1" applyFill="1" applyBorder="1" applyAlignment="1">
      <alignment horizontal="center" vertical="center" wrapText="1"/>
    </xf>
    <xf numFmtId="49" fontId="4" fillId="3" borderId="9" xfId="0" applyNumberFormat="1" applyFont="1" applyFill="1" applyBorder="1" applyAlignment="1">
      <alignment horizontal="center" vertical="center" wrapText="1"/>
    </xf>
    <xf numFmtId="0" fontId="0" fillId="9" borderId="16" xfId="0" applyFill="1" applyBorder="1" applyAlignment="1">
      <alignment vertical="center" wrapText="1"/>
    </xf>
    <xf numFmtId="0" fontId="0" fillId="9" borderId="20" xfId="0" applyFill="1" applyBorder="1" applyAlignment="1">
      <alignment vertical="center" wrapText="1"/>
    </xf>
    <xf numFmtId="0" fontId="0" fillId="0" borderId="20" xfId="0" applyBorder="1" applyAlignment="1">
      <alignment vertical="center" wrapText="1"/>
    </xf>
    <xf numFmtId="0" fontId="20" fillId="3" borderId="24" xfId="0" applyFont="1" applyFill="1" applyBorder="1" applyAlignment="1">
      <alignment horizontal="center" vertical="center" wrapText="1"/>
    </xf>
    <xf numFmtId="0" fontId="0" fillId="3" borderId="20" xfId="0" applyFill="1" applyBorder="1" applyAlignment="1">
      <alignment vertical="center" wrapText="1"/>
    </xf>
    <xf numFmtId="0" fontId="22" fillId="3" borderId="24" xfId="0" applyFont="1" applyFill="1" applyBorder="1" applyAlignment="1">
      <alignment horizontal="center" vertical="center" wrapText="1"/>
    </xf>
    <xf numFmtId="0" fontId="0" fillId="3" borderId="24" xfId="0" applyFill="1" applyBorder="1" applyAlignment="1">
      <alignment vertical="center" wrapText="1"/>
    </xf>
    <xf numFmtId="0" fontId="4" fillId="3" borderId="24" xfId="0" applyFont="1" applyFill="1" applyBorder="1" applyAlignment="1">
      <alignment horizontal="center" vertical="center" wrapText="1"/>
    </xf>
    <xf numFmtId="0" fontId="8" fillId="3" borderId="24" xfId="0" applyFont="1" applyFill="1" applyBorder="1" applyAlignment="1">
      <alignment horizontal="center" vertical="center" wrapText="1"/>
    </xf>
    <xf numFmtId="0" fontId="0" fillId="3" borderId="21" xfId="0" applyFill="1" applyBorder="1" applyAlignment="1">
      <alignment vertical="center" wrapText="1"/>
    </xf>
    <xf numFmtId="0" fontId="22" fillId="0" borderId="24" xfId="0" applyFont="1" applyBorder="1" applyAlignment="1">
      <alignment vertical="center" wrapText="1"/>
    </xf>
    <xf numFmtId="0" fontId="35" fillId="9" borderId="24" xfId="0" applyFont="1" applyFill="1" applyBorder="1" applyAlignment="1">
      <alignment horizontal="center" vertical="center" wrapText="1"/>
    </xf>
    <xf numFmtId="0" fontId="22" fillId="10" borderId="24" xfId="0" applyFont="1" applyFill="1" applyBorder="1" applyAlignment="1">
      <alignment horizontal="center" vertical="center" wrapText="1"/>
    </xf>
    <xf numFmtId="0" fontId="0" fillId="9" borderId="24" xfId="0" applyFill="1" applyBorder="1" applyAlignment="1">
      <alignment vertical="center" wrapText="1"/>
    </xf>
    <xf numFmtId="0" fontId="0" fillId="10" borderId="24" xfId="0" applyFill="1" applyBorder="1" applyAlignment="1">
      <alignment vertical="center" wrapText="1"/>
    </xf>
    <xf numFmtId="0" fontId="23" fillId="0" borderId="24" xfId="0" applyFont="1" applyBorder="1" applyAlignment="1">
      <alignment vertical="center" wrapText="1"/>
    </xf>
    <xf numFmtId="0" fontId="5" fillId="3" borderId="24" xfId="0" applyFont="1" applyFill="1" applyBorder="1" applyAlignment="1">
      <alignment horizontal="center" vertical="center" wrapText="1"/>
    </xf>
    <xf numFmtId="0" fontId="22" fillId="9" borderId="24" xfId="0" applyFont="1" applyFill="1" applyBorder="1" applyAlignment="1">
      <alignment vertical="center" wrapText="1"/>
    </xf>
    <xf numFmtId="0" fontId="0" fillId="0" borderId="16" xfId="0" applyBorder="1" applyAlignment="1">
      <alignment vertical="center" wrapText="1"/>
    </xf>
    <xf numFmtId="0" fontId="66" fillId="3" borderId="24" xfId="0" applyFont="1" applyFill="1" applyBorder="1" applyAlignment="1">
      <alignment horizontal="center" vertical="center" wrapText="1"/>
    </xf>
    <xf numFmtId="0" fontId="22" fillId="0" borderId="21" xfId="0" applyFont="1" applyBorder="1" applyAlignment="1">
      <alignment horizontal="center" vertical="center" wrapText="1"/>
    </xf>
    <xf numFmtId="0" fontId="21" fillId="3" borderId="24" xfId="0" applyFont="1" applyFill="1" applyBorder="1" applyAlignment="1">
      <alignment wrapText="1"/>
    </xf>
    <xf numFmtId="0" fontId="22" fillId="5" borderId="24" xfId="0" applyFont="1" applyFill="1" applyBorder="1" applyAlignment="1">
      <alignment horizontal="center" vertical="center" wrapText="1"/>
    </xf>
    <xf numFmtId="0" fontId="22" fillId="6" borderId="24" xfId="0" applyFont="1" applyFill="1" applyBorder="1" applyAlignment="1">
      <alignment horizontal="center" vertical="center" wrapText="1"/>
    </xf>
    <xf numFmtId="0" fontId="21" fillId="0" borderId="24" xfId="0" applyFont="1" applyBorder="1" applyAlignment="1">
      <alignment vertical="center" wrapText="1"/>
    </xf>
    <xf numFmtId="0" fontId="4" fillId="3" borderId="20" xfId="0" applyFont="1" applyFill="1" applyBorder="1" applyAlignment="1">
      <alignment vertical="center" wrapText="1"/>
    </xf>
    <xf numFmtId="0" fontId="35" fillId="9" borderId="24" xfId="0" applyFont="1" applyFill="1" applyBorder="1" applyAlignment="1">
      <alignment vertical="center" wrapText="1"/>
    </xf>
    <xf numFmtId="0" fontId="67" fillId="10" borderId="24" xfId="0" applyFont="1" applyFill="1" applyBorder="1" applyAlignment="1">
      <alignment horizontal="center" vertical="center" wrapText="1"/>
    </xf>
    <xf numFmtId="0" fontId="0" fillId="5" borderId="24" xfId="0" applyFill="1" applyBorder="1" applyAlignment="1">
      <alignment vertical="center" wrapText="1"/>
    </xf>
    <xf numFmtId="0" fontId="0" fillId="6" borderId="24" xfId="0" applyFill="1" applyBorder="1" applyAlignment="1">
      <alignment vertical="center" wrapText="1"/>
    </xf>
    <xf numFmtId="49" fontId="1" fillId="2" borderId="0" xfId="0" applyNumberFormat="1" applyFont="1" applyFill="1" applyBorder="1" applyAlignment="1">
      <alignment horizontal="center" vertical="center" wrapText="1"/>
    </xf>
    <xf numFmtId="0" fontId="6" fillId="2" borderId="8" xfId="0" applyNumberFormat="1" applyFont="1" applyFill="1" applyBorder="1" applyAlignment="1">
      <alignment horizontal="center" vertical="center" wrapText="1"/>
    </xf>
    <xf numFmtId="0" fontId="47" fillId="2" borderId="8" xfId="0" applyNumberFormat="1" applyFont="1" applyFill="1" applyBorder="1" applyAlignment="1">
      <alignment horizontal="center" vertical="center" wrapText="1"/>
    </xf>
    <xf numFmtId="0" fontId="2" fillId="3" borderId="8" xfId="0" applyNumberFormat="1" applyFont="1" applyFill="1" applyBorder="1" applyAlignment="1">
      <alignment horizontal="center" vertical="center" wrapText="1"/>
    </xf>
    <xf numFmtId="0" fontId="30" fillId="2" borderId="8" xfId="0" applyNumberFormat="1" applyFont="1" applyFill="1" applyBorder="1" applyAlignment="1">
      <alignment horizontal="center" vertical="center" wrapText="1"/>
    </xf>
    <xf numFmtId="0" fontId="2" fillId="2" borderId="8" xfId="0" applyNumberFormat="1" applyFont="1" applyFill="1" applyBorder="1" applyAlignment="1">
      <alignment horizontal="center" vertical="center" wrapText="1"/>
    </xf>
    <xf numFmtId="0" fontId="2" fillId="2" borderId="8" xfId="1" applyFont="1" applyFill="1" applyBorder="1" applyAlignment="1">
      <alignment horizontal="center" vertical="center" wrapText="1"/>
    </xf>
    <xf numFmtId="0" fontId="47" fillId="2" borderId="8"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22" fillId="2" borderId="8" xfId="0" applyFont="1" applyFill="1" applyBorder="1" applyAlignment="1">
      <alignment horizontal="center" vertical="center" wrapText="1"/>
    </xf>
    <xf numFmtId="49" fontId="6" fillId="2" borderId="11" xfId="0" applyNumberFormat="1" applyFont="1" applyFill="1" applyBorder="1" applyAlignment="1">
      <alignment horizontal="center" vertical="center" wrapText="1"/>
    </xf>
    <xf numFmtId="49" fontId="6" fillId="2" borderId="8" xfId="0" applyNumberFormat="1" applyFont="1" applyFill="1" applyBorder="1" applyAlignment="1">
      <alignment horizontal="center" vertical="center" wrapText="1"/>
    </xf>
    <xf numFmtId="49" fontId="4" fillId="2" borderId="8" xfId="0" applyNumberFormat="1" applyFont="1" applyFill="1" applyBorder="1" applyAlignment="1">
      <alignment horizontal="left" vertical="center" wrapText="1"/>
    </xf>
    <xf numFmtId="49" fontId="4" fillId="3" borderId="8" xfId="0" applyNumberFormat="1" applyFont="1" applyFill="1" applyBorder="1" applyAlignment="1">
      <alignment horizontal="left" vertical="center" wrapText="1"/>
    </xf>
    <xf numFmtId="49" fontId="4" fillId="3" borderId="10" xfId="0" applyNumberFormat="1" applyFont="1" applyFill="1" applyBorder="1" applyAlignment="1">
      <alignment horizontal="left" vertical="center" wrapText="1"/>
    </xf>
    <xf numFmtId="49" fontId="4" fillId="2" borderId="11" xfId="0" applyNumberFormat="1" applyFont="1" applyFill="1" applyBorder="1" applyAlignment="1">
      <alignment horizontal="left" vertical="center" wrapText="1"/>
    </xf>
    <xf numFmtId="49" fontId="29" fillId="2" borderId="9" xfId="0" applyNumberFormat="1" applyFont="1" applyFill="1" applyBorder="1" applyAlignment="1">
      <alignment horizontal="left" vertical="center" wrapText="1"/>
    </xf>
    <xf numFmtId="49" fontId="5" fillId="3" borderId="10" xfId="0" applyNumberFormat="1" applyFont="1" applyFill="1" applyBorder="1" applyAlignment="1">
      <alignment horizontal="left" vertical="center" wrapText="1"/>
    </xf>
    <xf numFmtId="49" fontId="5" fillId="3" borderId="11" xfId="0" applyNumberFormat="1" applyFont="1" applyFill="1" applyBorder="1" applyAlignment="1">
      <alignment horizontal="left" vertical="center" wrapText="1"/>
    </xf>
    <xf numFmtId="49" fontId="43" fillId="2" borderId="9" xfId="0" applyNumberFormat="1" applyFont="1" applyFill="1" applyBorder="1" applyAlignment="1">
      <alignment horizontal="left" vertical="center" wrapText="1"/>
    </xf>
    <xf numFmtId="0" fontId="24" fillId="2" borderId="8" xfId="0" applyNumberFormat="1" applyFont="1" applyFill="1" applyBorder="1" applyAlignment="1">
      <alignment horizontal="center" vertical="center" wrapText="1"/>
    </xf>
    <xf numFmtId="0" fontId="24" fillId="2" borderId="7" xfId="0" applyNumberFormat="1" applyFont="1" applyFill="1" applyBorder="1" applyAlignment="1">
      <alignment horizontal="center" vertical="center" textRotation="90" wrapText="1"/>
    </xf>
    <xf numFmtId="0" fontId="36" fillId="2" borderId="8" xfId="0" applyFont="1" applyFill="1" applyBorder="1" applyAlignment="1">
      <alignment horizontal="center" vertical="center"/>
    </xf>
    <xf numFmtId="0" fontId="61" fillId="2" borderId="8" xfId="0" applyFont="1" applyFill="1" applyBorder="1" applyAlignment="1">
      <alignment horizontal="center" vertical="center"/>
    </xf>
    <xf numFmtId="0" fontId="6" fillId="2" borderId="8" xfId="0" applyNumberFormat="1" applyFont="1" applyFill="1" applyBorder="1" applyAlignment="1">
      <alignment horizontal="center" vertical="center" textRotation="90" wrapText="1"/>
    </xf>
    <xf numFmtId="0" fontId="27" fillId="2" borderId="8" xfId="0" applyFont="1" applyFill="1" applyBorder="1" applyAlignment="1">
      <alignment horizontal="center" vertical="center"/>
    </xf>
    <xf numFmtId="0" fontId="24" fillId="2" borderId="8" xfId="0" applyNumberFormat="1" applyFont="1" applyFill="1" applyBorder="1" applyAlignment="1">
      <alignment horizontal="center" vertical="center" textRotation="90" wrapText="1"/>
    </xf>
    <xf numFmtId="0" fontId="39" fillId="2" borderId="8" xfId="1" applyFont="1" applyFill="1" applyBorder="1" applyAlignment="1">
      <alignment horizontal="center" vertical="center" textRotation="90" wrapText="1"/>
    </xf>
    <xf numFmtId="0" fontId="20" fillId="3" borderId="8" xfId="1" applyFont="1" applyFill="1" applyBorder="1" applyAlignment="1">
      <alignment horizontal="center" vertical="center" textRotation="90" wrapText="1"/>
    </xf>
    <xf numFmtId="0" fontId="20" fillId="2" borderId="8" xfId="1" applyFont="1" applyFill="1" applyBorder="1" applyAlignment="1">
      <alignment horizontal="center" vertical="center" textRotation="90" wrapText="1"/>
    </xf>
    <xf numFmtId="0" fontId="6" fillId="2" borderId="0" xfId="0" applyNumberFormat="1" applyFont="1" applyFill="1" applyAlignment="1">
      <alignment horizontal="center" vertical="center" wrapText="1"/>
    </xf>
    <xf numFmtId="49" fontId="4" fillId="3" borderId="10" xfId="0" applyNumberFormat="1" applyFont="1" applyFill="1" applyBorder="1" applyAlignment="1">
      <alignment horizontal="center" vertical="center" wrapText="1"/>
    </xf>
    <xf numFmtId="0" fontId="30" fillId="3" borderId="8" xfId="0" applyNumberFormat="1" applyFont="1" applyFill="1" applyBorder="1" applyAlignment="1">
      <alignment horizontal="center" vertical="center" wrapText="1"/>
    </xf>
    <xf numFmtId="49" fontId="47" fillId="2" borderId="8" xfId="0" applyNumberFormat="1" applyFont="1" applyFill="1" applyBorder="1" applyAlignment="1">
      <alignment horizontal="center" vertical="center" wrapText="1"/>
    </xf>
    <xf numFmtId="0" fontId="24" fillId="3" borderId="8" xfId="0" applyNumberFormat="1" applyFont="1" applyFill="1" applyBorder="1" applyAlignment="1">
      <alignment horizontal="center" vertical="center" wrapText="1"/>
    </xf>
    <xf numFmtId="49" fontId="43" fillId="2" borderId="9" xfId="0" applyNumberFormat="1" applyFont="1" applyFill="1" applyBorder="1" applyAlignment="1">
      <alignment horizontal="center" vertical="center" wrapText="1"/>
    </xf>
    <xf numFmtId="49" fontId="43" fillId="2" borderId="8" xfId="0" applyNumberFormat="1" applyFont="1" applyFill="1" applyBorder="1" applyAlignment="1">
      <alignment horizontal="left" vertical="center" wrapText="1"/>
    </xf>
    <xf numFmtId="0" fontId="24" fillId="0" borderId="7" xfId="0" applyNumberFormat="1" applyFont="1" applyFill="1" applyBorder="1" applyAlignment="1">
      <alignment horizontal="center" vertical="center" wrapText="1"/>
    </xf>
    <xf numFmtId="0" fontId="2" fillId="0" borderId="0" xfId="0" applyNumberFormat="1" applyFont="1" applyFill="1" applyAlignment="1">
      <alignment horizontal="center" vertical="center" wrapText="1"/>
    </xf>
    <xf numFmtId="0" fontId="30" fillId="0" borderId="8"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textRotation="90" wrapText="1"/>
    </xf>
    <xf numFmtId="49" fontId="4" fillId="3" borderId="9"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wrapText="1"/>
    </xf>
    <xf numFmtId="0" fontId="24" fillId="2" borderId="8" xfId="0" applyNumberFormat="1" applyFont="1" applyFill="1" applyBorder="1" applyAlignment="1">
      <alignment horizontal="center" vertical="center" wrapText="1"/>
    </xf>
    <xf numFmtId="0" fontId="27" fillId="2" borderId="8" xfId="0" applyFont="1" applyFill="1" applyBorder="1" applyAlignment="1">
      <alignment horizontal="center" vertical="center"/>
    </xf>
    <xf numFmtId="0" fontId="6" fillId="2" borderId="0" xfId="0" applyNumberFormat="1" applyFont="1" applyFill="1" applyAlignment="1">
      <alignment horizontal="center" vertical="center" wrapText="1"/>
    </xf>
    <xf numFmtId="0" fontId="36" fillId="2" borderId="8" xfId="0" applyFont="1" applyFill="1" applyBorder="1" applyAlignment="1">
      <alignment horizontal="center" vertical="center"/>
    </xf>
    <xf numFmtId="0" fontId="61" fillId="2" borderId="8" xfId="0" applyFont="1" applyFill="1" applyBorder="1" applyAlignment="1">
      <alignment horizontal="center" vertical="center"/>
    </xf>
    <xf numFmtId="0" fontId="6" fillId="2" borderId="8" xfId="0" applyNumberFormat="1" applyFont="1" applyFill="1" applyBorder="1" applyAlignment="1">
      <alignment horizontal="center" vertical="center" wrapText="1"/>
    </xf>
    <xf numFmtId="49" fontId="6" fillId="2" borderId="9" xfId="0" applyNumberFormat="1" applyFont="1" applyFill="1" applyBorder="1" applyAlignment="1">
      <alignment horizontal="center" vertical="center" wrapText="1"/>
    </xf>
    <xf numFmtId="49" fontId="6" fillId="2" borderId="11" xfId="0" applyNumberFormat="1" applyFont="1" applyFill="1" applyBorder="1" applyAlignment="1">
      <alignment horizontal="center" vertical="center" wrapText="1"/>
    </xf>
    <xf numFmtId="49" fontId="6" fillId="2" borderId="8" xfId="0" applyNumberFormat="1" applyFont="1" applyFill="1" applyBorder="1" applyAlignment="1">
      <alignment horizontal="center" vertical="center" wrapText="1"/>
    </xf>
    <xf numFmtId="0" fontId="6" fillId="2" borderId="10" xfId="0" applyNumberFormat="1" applyFont="1" applyFill="1" applyBorder="1" applyAlignment="1">
      <alignment horizontal="center" vertical="center" wrapText="1"/>
    </xf>
    <xf numFmtId="49" fontId="47" fillId="2" borderId="9" xfId="0" applyNumberFormat="1" applyFont="1" applyFill="1" applyBorder="1" applyAlignment="1">
      <alignment horizontal="center" vertical="center" wrapText="1"/>
    </xf>
    <xf numFmtId="49" fontId="47" fillId="2" borderId="11" xfId="0" applyNumberFormat="1" applyFont="1" applyFill="1" applyBorder="1" applyAlignment="1">
      <alignment horizontal="center" vertical="center" wrapText="1"/>
    </xf>
    <xf numFmtId="0" fontId="38" fillId="2" borderId="7" xfId="1" applyFont="1" applyFill="1" applyBorder="1" applyAlignment="1">
      <alignment horizontal="center" vertical="center" textRotation="90" wrapText="1"/>
    </xf>
    <xf numFmtId="0" fontId="38" fillId="2" borderId="7" xfId="1" applyFont="1" applyFill="1" applyBorder="1" applyAlignment="1">
      <alignment horizontal="left" vertical="center" textRotation="90" wrapText="1"/>
    </xf>
    <xf numFmtId="0" fontId="2" fillId="3" borderId="8" xfId="0" applyNumberFormat="1" applyFont="1" applyFill="1" applyBorder="1" applyAlignment="1">
      <alignment horizontal="center" vertical="center" wrapText="1"/>
    </xf>
    <xf numFmtId="0" fontId="2" fillId="2" borderId="8" xfId="0" applyNumberFormat="1" applyFont="1" applyFill="1" applyBorder="1" applyAlignment="1">
      <alignment horizontal="center" vertical="center" wrapText="1"/>
    </xf>
    <xf numFmtId="0" fontId="2" fillId="2" borderId="8" xfId="1" applyFont="1" applyFill="1" applyBorder="1" applyAlignment="1">
      <alignment horizontal="center" vertical="center" wrapText="1"/>
    </xf>
    <xf numFmtId="49" fontId="47" fillId="2" borderId="8" xfId="0" applyNumberFormat="1" applyFont="1" applyFill="1" applyBorder="1" applyAlignment="1">
      <alignment horizontal="center" vertical="center" wrapText="1"/>
    </xf>
    <xf numFmtId="0" fontId="24" fillId="3" borderId="8" xfId="0" applyNumberFormat="1" applyFont="1" applyFill="1" applyBorder="1" applyAlignment="1">
      <alignment horizontal="center" vertical="center" wrapText="1"/>
    </xf>
    <xf numFmtId="49" fontId="1" fillId="2" borderId="0" xfId="0" applyNumberFormat="1" applyFont="1" applyFill="1" applyBorder="1" applyAlignment="1">
      <alignment horizontal="center" vertical="center" wrapText="1"/>
    </xf>
    <xf numFmtId="0" fontId="6" fillId="2" borderId="8" xfId="0" applyNumberFormat="1" applyFont="1" applyFill="1" applyBorder="1" applyAlignment="1">
      <alignment horizontal="center" vertical="center" wrapText="1"/>
    </xf>
    <xf numFmtId="0" fontId="47" fillId="2" borderId="8" xfId="0" applyNumberFormat="1" applyFont="1" applyFill="1" applyBorder="1" applyAlignment="1">
      <alignment horizontal="center" vertical="center" wrapText="1"/>
    </xf>
    <xf numFmtId="0" fontId="2" fillId="3" borderId="8" xfId="0" applyNumberFormat="1" applyFont="1" applyFill="1" applyBorder="1" applyAlignment="1">
      <alignment horizontal="center" vertical="center" wrapText="1"/>
    </xf>
    <xf numFmtId="0" fontId="30" fillId="2" borderId="8" xfId="0" applyNumberFormat="1" applyFont="1" applyFill="1" applyBorder="1" applyAlignment="1">
      <alignment horizontal="center" vertical="center" wrapText="1"/>
    </xf>
    <xf numFmtId="0" fontId="2" fillId="2" borderId="8" xfId="0" applyNumberFormat="1" applyFont="1" applyFill="1" applyBorder="1" applyAlignment="1">
      <alignment horizontal="center" vertical="center" wrapText="1"/>
    </xf>
    <xf numFmtId="0" fontId="2" fillId="2" borderId="8" xfId="1" applyFont="1" applyFill="1" applyBorder="1" applyAlignment="1">
      <alignment horizontal="center" vertical="center" wrapText="1"/>
    </xf>
    <xf numFmtId="0" fontId="47" fillId="2" borderId="8"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22" fillId="2" borderId="8" xfId="0" applyFont="1" applyFill="1" applyBorder="1" applyAlignment="1">
      <alignment horizontal="center" vertical="center" wrapText="1"/>
    </xf>
    <xf numFmtId="0" fontId="38" fillId="2" borderId="7" xfId="1" applyFont="1" applyFill="1" applyBorder="1" applyAlignment="1">
      <alignment horizontal="center" vertical="center" textRotation="90" wrapText="1"/>
    </xf>
    <xf numFmtId="0" fontId="38" fillId="2" borderId="7" xfId="1" applyFont="1" applyFill="1" applyBorder="1" applyAlignment="1">
      <alignment horizontal="left" vertical="center" textRotation="90" wrapText="1"/>
    </xf>
    <xf numFmtId="49" fontId="6" fillId="2" borderId="9" xfId="0" applyNumberFormat="1" applyFont="1" applyFill="1" applyBorder="1" applyAlignment="1">
      <alignment horizontal="center" vertical="center" wrapText="1"/>
    </xf>
    <xf numFmtId="49" fontId="6" fillId="2" borderId="11" xfId="0" applyNumberFormat="1" applyFont="1" applyFill="1" applyBorder="1" applyAlignment="1">
      <alignment horizontal="center" vertical="center" wrapText="1"/>
    </xf>
    <xf numFmtId="49" fontId="6" fillId="2" borderId="8" xfId="0" applyNumberFormat="1" applyFont="1" applyFill="1" applyBorder="1" applyAlignment="1">
      <alignment horizontal="center" vertical="center" wrapText="1"/>
    </xf>
    <xf numFmtId="0" fontId="6" fillId="2" borderId="10" xfId="0" applyNumberFormat="1" applyFont="1" applyFill="1" applyBorder="1" applyAlignment="1">
      <alignment horizontal="center" vertical="center" wrapText="1"/>
    </xf>
    <xf numFmtId="49" fontId="47" fillId="2" borderId="9" xfId="0" applyNumberFormat="1" applyFont="1" applyFill="1" applyBorder="1" applyAlignment="1">
      <alignment horizontal="center" vertical="center" wrapText="1"/>
    </xf>
    <xf numFmtId="49" fontId="47" fillId="2" borderId="11" xfId="0" applyNumberFormat="1" applyFont="1" applyFill="1" applyBorder="1" applyAlignment="1">
      <alignment horizontal="center" vertical="center" wrapText="1"/>
    </xf>
    <xf numFmtId="49" fontId="4" fillId="2" borderId="8" xfId="0" applyNumberFormat="1" applyFont="1" applyFill="1" applyBorder="1" applyAlignment="1">
      <alignment horizontal="left" vertical="center" wrapText="1"/>
    </xf>
    <xf numFmtId="49" fontId="4" fillId="3" borderId="8" xfId="0" applyNumberFormat="1" applyFont="1" applyFill="1" applyBorder="1" applyAlignment="1">
      <alignment horizontal="left" vertical="center" wrapText="1"/>
    </xf>
    <xf numFmtId="49" fontId="4" fillId="3" borderId="10" xfId="0" applyNumberFormat="1" applyFont="1" applyFill="1" applyBorder="1" applyAlignment="1">
      <alignment horizontal="left" vertical="center" wrapText="1"/>
    </xf>
    <xf numFmtId="49" fontId="4" fillId="2" borderId="11" xfId="0" applyNumberFormat="1" applyFont="1" applyFill="1" applyBorder="1" applyAlignment="1">
      <alignment horizontal="left" vertical="center" wrapText="1"/>
    </xf>
    <xf numFmtId="49" fontId="29" fillId="2" borderId="9" xfId="0" applyNumberFormat="1" applyFont="1" applyFill="1" applyBorder="1" applyAlignment="1">
      <alignment horizontal="left" vertical="center" wrapText="1"/>
    </xf>
    <xf numFmtId="49" fontId="5" fillId="3" borderId="10" xfId="0" applyNumberFormat="1" applyFont="1" applyFill="1" applyBorder="1" applyAlignment="1">
      <alignment horizontal="left" vertical="center" wrapText="1"/>
    </xf>
    <xf numFmtId="49" fontId="5" fillId="3" borderId="11" xfId="0" applyNumberFormat="1" applyFont="1" applyFill="1" applyBorder="1" applyAlignment="1">
      <alignment horizontal="left" vertical="center" wrapText="1"/>
    </xf>
    <xf numFmtId="49" fontId="43" fillId="2" borderId="9" xfId="0" applyNumberFormat="1" applyFont="1" applyFill="1" applyBorder="1" applyAlignment="1">
      <alignment horizontal="left" vertical="center" wrapText="1"/>
    </xf>
    <xf numFmtId="0" fontId="61" fillId="2" borderId="8" xfId="0" applyFont="1" applyFill="1" applyBorder="1" applyAlignment="1">
      <alignment horizontal="center" vertical="center"/>
    </xf>
    <xf numFmtId="0" fontId="6" fillId="2" borderId="8" xfId="0" applyNumberFormat="1" applyFont="1" applyFill="1" applyBorder="1" applyAlignment="1">
      <alignment horizontal="center" vertical="center" textRotation="90" wrapText="1"/>
    </xf>
    <xf numFmtId="0" fontId="27" fillId="2" borderId="8" xfId="0" applyFont="1" applyFill="1" applyBorder="1" applyAlignment="1">
      <alignment horizontal="center" vertical="center"/>
    </xf>
    <xf numFmtId="0" fontId="24" fillId="2" borderId="8" xfId="0" applyNumberFormat="1" applyFont="1" applyFill="1" applyBorder="1" applyAlignment="1">
      <alignment horizontal="center" vertical="center" wrapText="1"/>
    </xf>
    <xf numFmtId="0" fontId="24" fillId="2" borderId="7" xfId="0" applyNumberFormat="1" applyFont="1" applyFill="1" applyBorder="1" applyAlignment="1">
      <alignment horizontal="center" vertical="center" textRotation="90" wrapText="1"/>
    </xf>
    <xf numFmtId="0" fontId="24" fillId="2" borderId="8" xfId="0" applyNumberFormat="1" applyFont="1" applyFill="1" applyBorder="1" applyAlignment="1">
      <alignment horizontal="center" vertical="center" textRotation="90" wrapText="1"/>
    </xf>
    <xf numFmtId="0" fontId="36" fillId="2" borderId="8" xfId="0" applyFont="1" applyFill="1" applyBorder="1" applyAlignment="1">
      <alignment horizontal="center" vertical="center"/>
    </xf>
    <xf numFmtId="0" fontId="39" fillId="2" borderId="8" xfId="1" applyFont="1" applyFill="1" applyBorder="1" applyAlignment="1">
      <alignment horizontal="center" vertical="center" textRotation="90" wrapText="1"/>
    </xf>
    <xf numFmtId="0" fontId="20" fillId="3" borderId="8" xfId="1" applyFont="1" applyFill="1" applyBorder="1" applyAlignment="1">
      <alignment horizontal="center" vertical="center" textRotation="90" wrapText="1"/>
    </xf>
    <xf numFmtId="0" fontId="20" fillId="2" borderId="8" xfId="1" applyFont="1" applyFill="1" applyBorder="1" applyAlignment="1">
      <alignment horizontal="center" vertical="center" textRotation="90" wrapText="1"/>
    </xf>
    <xf numFmtId="0" fontId="6" fillId="2" borderId="0" xfId="0" applyNumberFormat="1" applyFont="1" applyFill="1" applyAlignment="1">
      <alignment horizontal="center" vertical="center" wrapText="1"/>
    </xf>
    <xf numFmtId="49" fontId="4" fillId="3" borderId="10" xfId="0" applyNumberFormat="1" applyFont="1" applyFill="1" applyBorder="1" applyAlignment="1">
      <alignment horizontal="center" vertical="center" wrapText="1"/>
    </xf>
    <xf numFmtId="49" fontId="43" fillId="2" borderId="9" xfId="0" applyNumberFormat="1" applyFont="1" applyFill="1" applyBorder="1" applyAlignment="1">
      <alignment horizontal="center" vertical="center" wrapText="1"/>
    </xf>
    <xf numFmtId="0" fontId="24" fillId="3" borderId="8" xfId="0" applyNumberFormat="1" applyFont="1" applyFill="1" applyBorder="1" applyAlignment="1">
      <alignment horizontal="center" vertical="center" wrapText="1"/>
    </xf>
    <xf numFmtId="49" fontId="47" fillId="2" borderId="8" xfId="0" applyNumberFormat="1" applyFont="1" applyFill="1" applyBorder="1" applyAlignment="1">
      <alignment horizontal="center" vertical="center" wrapText="1"/>
    </xf>
    <xf numFmtId="0" fontId="30" fillId="3" borderId="8" xfId="0" applyNumberFormat="1" applyFont="1" applyFill="1" applyBorder="1" applyAlignment="1">
      <alignment horizontal="center" vertical="center" wrapText="1"/>
    </xf>
    <xf numFmtId="0" fontId="2" fillId="0" borderId="0" xfId="0" applyNumberFormat="1" applyFont="1" applyFill="1" applyAlignment="1">
      <alignment horizontal="center" vertical="center" wrapText="1"/>
    </xf>
    <xf numFmtId="0" fontId="24" fillId="0" borderId="7" xfId="0" applyNumberFormat="1" applyFont="1" applyFill="1" applyBorder="1" applyAlignment="1">
      <alignment horizontal="center" vertical="center" wrapText="1"/>
    </xf>
    <xf numFmtId="49" fontId="43" fillId="2" borderId="8" xfId="0" applyNumberFormat="1" applyFont="1" applyFill="1" applyBorder="1" applyAlignment="1">
      <alignment horizontal="left" vertical="center" wrapText="1"/>
    </xf>
    <xf numFmtId="0" fontId="24" fillId="0" borderId="8"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textRotation="90" wrapText="1"/>
    </xf>
    <xf numFmtId="0" fontId="30" fillId="0" borderId="8" xfId="0" applyNumberFormat="1" applyFont="1" applyFill="1" applyBorder="1" applyAlignment="1">
      <alignment horizontal="center" vertical="center" wrapText="1"/>
    </xf>
    <xf numFmtId="49" fontId="4" fillId="3" borderId="9" xfId="0" applyNumberFormat="1" applyFont="1" applyFill="1" applyBorder="1" applyAlignment="1">
      <alignment horizontal="center" vertical="center" wrapText="1"/>
    </xf>
    <xf numFmtId="0" fontId="6" fillId="2" borderId="9" xfId="0" applyNumberFormat="1" applyFont="1" applyFill="1" applyBorder="1" applyAlignment="1">
      <alignment horizontal="center" vertical="center" wrapText="1"/>
    </xf>
    <xf numFmtId="0" fontId="9" fillId="3" borderId="10" xfId="0" applyNumberFormat="1" applyFont="1" applyFill="1" applyBorder="1" applyAlignment="1">
      <alignment horizontal="center" vertical="center" wrapText="1"/>
    </xf>
    <xf numFmtId="0" fontId="30" fillId="2" borderId="11" xfId="0" applyNumberFormat="1" applyFont="1" applyFill="1" applyBorder="1" applyAlignment="1">
      <alignment vertical="center" wrapText="1"/>
    </xf>
    <xf numFmtId="0" fontId="47" fillId="2" borderId="0" xfId="0" applyNumberFormat="1" applyFont="1" applyFill="1" applyBorder="1" applyAlignment="1">
      <alignment horizontal="center" vertical="center" wrapText="1"/>
    </xf>
    <xf numFmtId="49" fontId="47" fillId="0" borderId="9" xfId="0" applyNumberFormat="1" applyFont="1" applyFill="1" applyBorder="1" applyAlignment="1">
      <alignment horizontal="left" vertical="center" wrapText="1"/>
    </xf>
    <xf numFmtId="0" fontId="24" fillId="2" borderId="8" xfId="0" applyNumberFormat="1" applyFont="1" applyFill="1" applyBorder="1" applyAlignment="1">
      <alignment horizontal="center" vertical="center" wrapText="1"/>
    </xf>
    <xf numFmtId="0" fontId="24" fillId="2" borderId="8" xfId="0" applyNumberFormat="1" applyFont="1" applyFill="1" applyBorder="1" applyAlignment="1">
      <alignment horizontal="center" vertical="center" textRotation="90" wrapText="1"/>
    </xf>
    <xf numFmtId="0" fontId="6" fillId="2" borderId="0" xfId="0" applyNumberFormat="1" applyFont="1" applyFill="1" applyAlignment="1">
      <alignment horizontal="center" vertical="center" wrapText="1"/>
    </xf>
    <xf numFmtId="0" fontId="20" fillId="2" borderId="8" xfId="1" applyFont="1" applyFill="1" applyBorder="1" applyAlignment="1">
      <alignment horizontal="center" vertical="center" textRotation="90" wrapText="1"/>
    </xf>
    <xf numFmtId="0" fontId="27" fillId="2" borderId="8" xfId="0" applyFont="1" applyFill="1" applyBorder="1" applyAlignment="1">
      <alignment horizontal="center" vertical="center"/>
    </xf>
    <xf numFmtId="0" fontId="20" fillId="3" borderId="8" xfId="1" applyFont="1" applyFill="1" applyBorder="1" applyAlignment="1">
      <alignment horizontal="center" vertical="center" textRotation="90" wrapText="1"/>
    </xf>
    <xf numFmtId="0" fontId="39" fillId="2" borderId="8" xfId="1" applyFont="1" applyFill="1" applyBorder="1" applyAlignment="1">
      <alignment horizontal="center" vertical="center" textRotation="90" wrapText="1"/>
    </xf>
    <xf numFmtId="0" fontId="24" fillId="2" borderId="7" xfId="0" applyNumberFormat="1" applyFont="1" applyFill="1" applyBorder="1" applyAlignment="1">
      <alignment horizontal="center" vertical="center" textRotation="90" wrapText="1"/>
    </xf>
    <xf numFmtId="0" fontId="36" fillId="2" borderId="8" xfId="0" applyFont="1" applyFill="1" applyBorder="1" applyAlignment="1">
      <alignment horizontal="center" vertical="center"/>
    </xf>
    <xf numFmtId="0" fontId="6" fillId="2" borderId="8" xfId="0" applyNumberFormat="1" applyFont="1" applyFill="1" applyBorder="1" applyAlignment="1">
      <alignment horizontal="center" vertical="center" wrapText="1"/>
    </xf>
    <xf numFmtId="0" fontId="6" fillId="2" borderId="8" xfId="0" applyNumberFormat="1" applyFont="1" applyFill="1" applyBorder="1" applyAlignment="1">
      <alignment horizontal="center" vertical="center" textRotation="90" wrapText="1"/>
    </xf>
    <xf numFmtId="0" fontId="61" fillId="2" borderId="8" xfId="0" applyFont="1" applyFill="1" applyBorder="1" applyAlignment="1">
      <alignment horizontal="center" vertical="center"/>
    </xf>
    <xf numFmtId="49" fontId="43" fillId="2" borderId="9" xfId="0" applyNumberFormat="1" applyFont="1" applyFill="1" applyBorder="1" applyAlignment="1">
      <alignment horizontal="left" vertical="center" wrapText="1"/>
    </xf>
    <xf numFmtId="49" fontId="5" fillId="3" borderId="10" xfId="0" applyNumberFormat="1" applyFont="1" applyFill="1" applyBorder="1" applyAlignment="1">
      <alignment horizontal="left" vertical="center" wrapText="1"/>
    </xf>
    <xf numFmtId="49" fontId="29" fillId="2" borderId="9" xfId="0" applyNumberFormat="1" applyFont="1" applyFill="1" applyBorder="1" applyAlignment="1">
      <alignment horizontal="left" vertical="center" wrapText="1"/>
    </xf>
    <xf numFmtId="49" fontId="4" fillId="3" borderId="10" xfId="0" applyNumberFormat="1" applyFont="1" applyFill="1" applyBorder="1" applyAlignment="1">
      <alignment horizontal="left" vertical="center" wrapText="1"/>
    </xf>
    <xf numFmtId="49" fontId="47" fillId="2" borderId="9" xfId="0" applyNumberFormat="1" applyFont="1" applyFill="1" applyBorder="1" applyAlignment="1">
      <alignment horizontal="center" vertical="center" wrapText="1"/>
    </xf>
    <xf numFmtId="49" fontId="47" fillId="2" borderId="11" xfId="0" applyNumberFormat="1" applyFont="1" applyFill="1" applyBorder="1" applyAlignment="1">
      <alignment horizontal="center" vertical="center" wrapText="1"/>
    </xf>
    <xf numFmtId="49" fontId="5" fillId="3" borderId="11" xfId="0" applyNumberFormat="1" applyFont="1" applyFill="1" applyBorder="1" applyAlignment="1">
      <alignment horizontal="left" vertical="center" wrapText="1"/>
    </xf>
    <xf numFmtId="49" fontId="6" fillId="2" borderId="9" xfId="0" applyNumberFormat="1" applyFont="1" applyFill="1" applyBorder="1" applyAlignment="1">
      <alignment horizontal="center" vertical="center" wrapText="1"/>
    </xf>
    <xf numFmtId="49" fontId="6" fillId="2" borderId="11" xfId="0" applyNumberFormat="1" applyFont="1" applyFill="1" applyBorder="1" applyAlignment="1">
      <alignment horizontal="center" vertical="center" wrapText="1"/>
    </xf>
    <xf numFmtId="49" fontId="4" fillId="2" borderId="8" xfId="0" applyNumberFormat="1" applyFont="1" applyFill="1" applyBorder="1" applyAlignment="1">
      <alignment horizontal="left" vertical="center" wrapText="1"/>
    </xf>
    <xf numFmtId="49" fontId="4" fillId="3" borderId="8" xfId="0" applyNumberFormat="1" applyFont="1" applyFill="1" applyBorder="1" applyAlignment="1">
      <alignment horizontal="left" vertical="center" wrapText="1"/>
    </xf>
    <xf numFmtId="0" fontId="38" fillId="2" borderId="7" xfId="1" applyFont="1" applyFill="1" applyBorder="1" applyAlignment="1">
      <alignment horizontal="left" vertical="center" textRotation="90" wrapText="1"/>
    </xf>
    <xf numFmtId="0" fontId="38" fillId="2" borderId="7" xfId="1" applyFont="1" applyFill="1" applyBorder="1" applyAlignment="1">
      <alignment horizontal="center" vertical="center" textRotation="90" wrapText="1"/>
    </xf>
    <xf numFmtId="49" fontId="6" fillId="2" borderId="8" xfId="0" applyNumberFormat="1" applyFont="1" applyFill="1" applyBorder="1" applyAlignment="1">
      <alignment horizontal="center" vertical="center" wrapText="1"/>
    </xf>
    <xf numFmtId="49" fontId="47" fillId="2" borderId="0" xfId="0" applyNumberFormat="1" applyFont="1" applyFill="1" applyBorder="1" applyAlignment="1">
      <alignment horizontal="center" vertical="center" wrapText="1"/>
    </xf>
    <xf numFmtId="49" fontId="1" fillId="2" borderId="0" xfId="0" applyNumberFormat="1" applyFont="1" applyFill="1" applyBorder="1" applyAlignment="1">
      <alignment horizontal="center" vertical="center" wrapText="1"/>
    </xf>
    <xf numFmtId="0" fontId="47" fillId="2" borderId="8" xfId="0" applyNumberFormat="1" applyFont="1" applyFill="1" applyBorder="1" applyAlignment="1">
      <alignment horizontal="center" vertical="center" wrapText="1"/>
    </xf>
    <xf numFmtId="0" fontId="2" fillId="3" borderId="8" xfId="0" applyNumberFormat="1" applyFont="1" applyFill="1" applyBorder="1" applyAlignment="1">
      <alignment horizontal="center" vertical="center" wrapText="1"/>
    </xf>
    <xf numFmtId="0" fontId="30" fillId="2" borderId="8" xfId="0" applyNumberFormat="1" applyFont="1" applyFill="1" applyBorder="1" applyAlignment="1">
      <alignment horizontal="center" vertical="center" wrapText="1"/>
    </xf>
    <xf numFmtId="0" fontId="2" fillId="2" borderId="8" xfId="0" applyNumberFormat="1" applyFont="1" applyFill="1" applyBorder="1" applyAlignment="1">
      <alignment horizontal="center" vertical="center" wrapText="1"/>
    </xf>
    <xf numFmtId="0" fontId="2" fillId="2" borderId="8" xfId="1" applyFont="1" applyFill="1" applyBorder="1" applyAlignment="1">
      <alignment horizontal="center" vertical="center" wrapText="1"/>
    </xf>
    <xf numFmtId="0" fontId="47" fillId="2" borderId="8"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22" fillId="2" borderId="8" xfId="0" applyFont="1" applyFill="1" applyBorder="1" applyAlignment="1">
      <alignment horizontal="center" vertical="center" wrapText="1"/>
    </xf>
    <xf numFmtId="0" fontId="6" fillId="2" borderId="10" xfId="0" applyNumberFormat="1" applyFont="1" applyFill="1" applyBorder="1" applyAlignment="1">
      <alignment horizontal="center" vertical="center" wrapText="1"/>
    </xf>
    <xf numFmtId="49" fontId="4" fillId="3" borderId="10" xfId="0" applyNumberFormat="1" applyFont="1" applyFill="1" applyBorder="1" applyAlignment="1">
      <alignment horizontal="center" vertical="center" wrapText="1"/>
    </xf>
    <xf numFmtId="49" fontId="43" fillId="2" borderId="9" xfId="0" applyNumberFormat="1" applyFont="1" applyFill="1" applyBorder="1" applyAlignment="1">
      <alignment horizontal="center" vertical="center" wrapText="1"/>
    </xf>
    <xf numFmtId="0" fontId="24" fillId="3" borderId="8" xfId="0" applyNumberFormat="1" applyFont="1" applyFill="1" applyBorder="1" applyAlignment="1">
      <alignment horizontal="center" vertical="center" wrapText="1"/>
    </xf>
    <xf numFmtId="49" fontId="43" fillId="2" borderId="11" xfId="0" applyNumberFormat="1" applyFont="1" applyFill="1" applyBorder="1" applyAlignment="1">
      <alignment horizontal="left" vertical="center" wrapText="1"/>
    </xf>
    <xf numFmtId="49" fontId="47" fillId="2" borderId="8" xfId="0" applyNumberFormat="1" applyFont="1" applyFill="1" applyBorder="1" applyAlignment="1">
      <alignment horizontal="center" vertical="center" wrapText="1"/>
    </xf>
    <xf numFmtId="0" fontId="30" fillId="3" borderId="8" xfId="0" applyNumberFormat="1" applyFont="1" applyFill="1" applyBorder="1" applyAlignment="1">
      <alignment horizontal="center" vertical="center" wrapText="1"/>
    </xf>
    <xf numFmtId="0" fontId="2" fillId="0" borderId="0" xfId="0" applyNumberFormat="1" applyFont="1" applyFill="1" applyAlignment="1">
      <alignment horizontal="center" vertical="center" wrapText="1"/>
    </xf>
    <xf numFmtId="0" fontId="24" fillId="0" borderId="7" xfId="0" applyNumberFormat="1" applyFont="1" applyFill="1" applyBorder="1" applyAlignment="1">
      <alignment horizontal="center" vertical="center" wrapText="1"/>
    </xf>
    <xf numFmtId="49" fontId="43" fillId="2" borderId="8" xfId="0" applyNumberFormat="1" applyFont="1" applyFill="1" applyBorder="1" applyAlignment="1">
      <alignment horizontal="left" vertical="center" wrapText="1"/>
    </xf>
    <xf numFmtId="49" fontId="43" fillId="0" borderId="9"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textRotation="90" wrapText="1"/>
    </xf>
    <xf numFmtId="0" fontId="30" fillId="0" borderId="8" xfId="0" applyNumberFormat="1" applyFont="1" applyFill="1" applyBorder="1" applyAlignment="1">
      <alignment horizontal="center" vertical="center" wrapText="1"/>
    </xf>
    <xf numFmtId="49" fontId="4" fillId="3" borderId="9" xfId="0" applyNumberFormat="1" applyFont="1" applyFill="1" applyBorder="1" applyAlignment="1">
      <alignment horizontal="center" vertical="center" wrapText="1"/>
    </xf>
    <xf numFmtId="0" fontId="39" fillId="2" borderId="8" xfId="1" applyFont="1" applyFill="1" applyBorder="1" applyAlignment="1">
      <alignment horizontal="center" vertical="center" textRotation="90" wrapText="1"/>
    </xf>
    <xf numFmtId="49" fontId="43" fillId="2" borderId="9" xfId="0" applyNumberFormat="1" applyFont="1" applyFill="1" applyBorder="1" applyAlignment="1">
      <alignment horizontal="left" vertical="center" wrapText="1"/>
    </xf>
    <xf numFmtId="49" fontId="43" fillId="2" borderId="11" xfId="0" applyNumberFormat="1" applyFont="1" applyFill="1" applyBorder="1" applyAlignment="1">
      <alignment horizontal="left" vertical="center" wrapText="1"/>
    </xf>
    <xf numFmtId="49" fontId="29" fillId="2" borderId="9" xfId="0" applyNumberFormat="1" applyFont="1" applyFill="1" applyBorder="1" applyAlignment="1">
      <alignment horizontal="left" vertical="center" wrapText="1"/>
    </xf>
    <xf numFmtId="49" fontId="47" fillId="2" borderId="9" xfId="0" applyNumberFormat="1" applyFont="1" applyFill="1" applyBorder="1" applyAlignment="1">
      <alignment horizontal="center" vertical="center" wrapText="1"/>
    </xf>
    <xf numFmtId="49" fontId="47" fillId="2" borderId="11" xfId="0" applyNumberFormat="1" applyFont="1" applyFill="1" applyBorder="1" applyAlignment="1">
      <alignment horizontal="center" vertical="center" wrapText="1"/>
    </xf>
    <xf numFmtId="0" fontId="47" fillId="2" borderId="10" xfId="0" applyNumberFormat="1" applyFont="1" applyFill="1" applyBorder="1" applyAlignment="1">
      <alignment horizontal="center" vertical="center" wrapText="1"/>
    </xf>
    <xf numFmtId="49" fontId="38" fillId="2" borderId="9" xfId="0" applyNumberFormat="1" applyFont="1" applyFill="1" applyBorder="1" applyAlignment="1">
      <alignment horizontal="center" vertical="center" wrapText="1"/>
    </xf>
    <xf numFmtId="0" fontId="47" fillId="2" borderId="7" xfId="1" applyFont="1" applyFill="1" applyBorder="1" applyAlignment="1">
      <alignment horizontal="center" vertical="center" textRotation="90" wrapText="1"/>
    </xf>
    <xf numFmtId="0" fontId="38" fillId="2" borderId="7" xfId="1" applyFont="1" applyFill="1" applyBorder="1" applyAlignment="1">
      <alignment horizontal="left" vertical="center" textRotation="90" wrapText="1"/>
    </xf>
    <xf numFmtId="0" fontId="38" fillId="2" borderId="7" xfId="1" applyFont="1" applyFill="1" applyBorder="1" applyAlignment="1">
      <alignment horizontal="center" vertical="center" textRotation="90" wrapText="1"/>
    </xf>
    <xf numFmtId="49" fontId="47" fillId="2" borderId="8" xfId="0" applyNumberFormat="1" applyFont="1" applyFill="1" applyBorder="1" applyAlignment="1">
      <alignment horizontal="center" vertical="center" wrapText="1"/>
    </xf>
    <xf numFmtId="49" fontId="29" fillId="2" borderId="0" xfId="0" applyNumberFormat="1" applyFont="1" applyFill="1" applyBorder="1" applyAlignment="1">
      <alignment horizontal="center" vertical="center" wrapText="1"/>
    </xf>
    <xf numFmtId="49" fontId="47" fillId="2" borderId="0" xfId="0" applyNumberFormat="1" applyFont="1" applyFill="1" applyBorder="1" applyAlignment="1">
      <alignment horizontal="center" vertical="center" wrapText="1"/>
    </xf>
    <xf numFmtId="0" fontId="47" fillId="2" borderId="8" xfId="0" applyNumberFormat="1" applyFont="1" applyFill="1" applyBorder="1" applyAlignment="1">
      <alignment horizontal="center" vertical="center" wrapText="1"/>
    </xf>
    <xf numFmtId="0" fontId="30" fillId="2" borderId="8" xfId="0" applyNumberFormat="1" applyFont="1" applyFill="1" applyBorder="1" applyAlignment="1">
      <alignment horizontal="center" vertical="center" wrapText="1"/>
    </xf>
    <xf numFmtId="0" fontId="47" fillId="2" borderId="8" xfId="0" applyFont="1" applyFill="1" applyBorder="1" applyAlignment="1">
      <alignment horizontal="center" vertical="center" wrapText="1"/>
    </xf>
    <xf numFmtId="0" fontId="30" fillId="3" borderId="8" xfId="0" applyNumberFormat="1" applyFont="1" applyFill="1" applyBorder="1" applyAlignment="1">
      <alignment horizontal="center" vertical="center" wrapText="1"/>
    </xf>
    <xf numFmtId="49" fontId="43" fillId="2" borderId="9" xfId="0" applyNumberFormat="1" applyFont="1" applyFill="1" applyBorder="1" applyAlignment="1">
      <alignment horizontal="center" vertical="center" wrapText="1"/>
    </xf>
    <xf numFmtId="49" fontId="43" fillId="2" borderId="8" xfId="0" applyNumberFormat="1" applyFont="1" applyFill="1" applyBorder="1" applyAlignment="1">
      <alignment horizontal="left" vertical="center" wrapText="1"/>
    </xf>
    <xf numFmtId="0" fontId="30" fillId="0" borderId="8" xfId="0" applyNumberFormat="1" applyFont="1" applyFill="1" applyBorder="1" applyAlignment="1">
      <alignment horizontal="center" vertical="center" wrapText="1"/>
    </xf>
    <xf numFmtId="49" fontId="43" fillId="0" borderId="9" xfId="0" applyNumberFormat="1" applyFont="1" applyFill="1" applyBorder="1" applyAlignment="1">
      <alignment horizontal="center" vertical="center" wrapText="1"/>
    </xf>
    <xf numFmtId="49" fontId="47" fillId="2" borderId="0" xfId="0" applyNumberFormat="1" applyFont="1" applyFill="1" applyBorder="1" applyAlignment="1">
      <alignment horizontal="left" vertical="center" wrapText="1"/>
    </xf>
    <xf numFmtId="0" fontId="47" fillId="2" borderId="40" xfId="0" applyNumberFormat="1" applyFont="1" applyFill="1" applyBorder="1" applyAlignment="1">
      <alignment horizontal="center" vertical="center" wrapText="1"/>
    </xf>
    <xf numFmtId="0" fontId="47" fillId="2" borderId="0" xfId="0" applyNumberFormat="1" applyFont="1" applyFill="1" applyAlignment="1">
      <alignment horizontal="center" vertical="center" textRotation="90" wrapText="1"/>
    </xf>
    <xf numFmtId="0" fontId="38" fillId="2" borderId="2" xfId="0" applyFont="1" applyFill="1" applyBorder="1" applyAlignment="1">
      <alignment horizontal="center" vertical="center" wrapText="1"/>
    </xf>
    <xf numFmtId="0" fontId="38" fillId="2" borderId="5" xfId="0" applyFont="1" applyFill="1" applyBorder="1" applyAlignment="1">
      <alignment horizontal="center" vertical="center" wrapText="1"/>
    </xf>
    <xf numFmtId="0" fontId="43" fillId="2" borderId="10" xfId="0" applyNumberFormat="1" applyFont="1" applyFill="1" applyBorder="1" applyAlignment="1">
      <alignment vertical="center" wrapText="1"/>
    </xf>
    <xf numFmtId="0" fontId="58" fillId="2" borderId="8" xfId="0" applyFont="1" applyFill="1" applyBorder="1" applyAlignment="1">
      <alignment horizontal="center" vertical="center" wrapText="1"/>
    </xf>
    <xf numFmtId="0" fontId="47" fillId="2" borderId="8" xfId="0" applyNumberFormat="1" applyFont="1" applyFill="1" applyBorder="1" applyAlignment="1">
      <alignment horizontal="center" vertical="center" textRotation="90" wrapText="1"/>
    </xf>
    <xf numFmtId="0" fontId="30" fillId="2" borderId="8" xfId="1" applyFont="1" applyFill="1" applyBorder="1" applyAlignment="1">
      <alignment horizontal="center" vertical="center" wrapText="1"/>
    </xf>
    <xf numFmtId="0" fontId="47" fillId="2" borderId="7" xfId="1" applyFont="1" applyFill="1" applyBorder="1" applyAlignment="1">
      <alignment horizontal="center" vertical="center" wrapText="1"/>
    </xf>
    <xf numFmtId="0" fontId="47" fillId="2" borderId="7" xfId="1" applyFont="1" applyFill="1" applyBorder="1" applyAlignment="1">
      <alignment vertical="center" wrapText="1"/>
    </xf>
    <xf numFmtId="0" fontId="47" fillId="2" borderId="7" xfId="1" applyFont="1" applyFill="1" applyBorder="1" applyAlignment="1">
      <alignment vertical="center" textRotation="90"/>
    </xf>
    <xf numFmtId="0" fontId="47" fillId="2" borderId="9" xfId="0" applyNumberFormat="1" applyFont="1" applyFill="1" applyBorder="1" applyAlignment="1">
      <alignment horizontal="center" vertical="center" wrapText="1"/>
    </xf>
    <xf numFmtId="0" fontId="30" fillId="3" borderId="10" xfId="0" applyNumberFormat="1" applyFont="1" applyFill="1" applyBorder="1" applyAlignment="1">
      <alignment horizontal="center" vertical="center" wrapText="1"/>
    </xf>
    <xf numFmtId="49" fontId="29" fillId="2" borderId="8" xfId="0" applyNumberFormat="1" applyFont="1" applyFill="1" applyBorder="1" applyAlignment="1">
      <alignment horizontal="center" vertical="center" textRotation="90" wrapText="1"/>
    </xf>
    <xf numFmtId="49" fontId="43" fillId="3" borderId="8" xfId="0" applyNumberFormat="1" applyFont="1" applyFill="1" applyBorder="1" applyAlignment="1">
      <alignment horizontal="center" vertical="center" textRotation="90" wrapText="1"/>
    </xf>
    <xf numFmtId="0" fontId="30" fillId="8" borderId="8" xfId="0" applyNumberFormat="1" applyFont="1" applyFill="1" applyBorder="1" applyAlignment="1">
      <alignment horizontal="center" vertical="center" wrapText="1"/>
    </xf>
    <xf numFmtId="49" fontId="47" fillId="4" borderId="8" xfId="0" applyNumberFormat="1" applyFont="1" applyFill="1" applyBorder="1" applyAlignment="1">
      <alignment horizontal="center" vertical="center" wrapText="1"/>
    </xf>
    <xf numFmtId="9" fontId="47" fillId="2" borderId="8" xfId="0" applyNumberFormat="1" applyFont="1" applyFill="1" applyBorder="1" applyAlignment="1">
      <alignment horizontal="center" vertical="center" textRotation="90" wrapText="1"/>
    </xf>
    <xf numFmtId="9" fontId="47" fillId="2" borderId="8" xfId="0" applyNumberFormat="1" applyFont="1" applyFill="1" applyBorder="1" applyAlignment="1">
      <alignment horizontal="center" vertical="center" wrapText="1"/>
    </xf>
    <xf numFmtId="9" fontId="44" fillId="0" borderId="8" xfId="0" applyNumberFormat="1" applyFont="1" applyFill="1" applyBorder="1" applyAlignment="1">
      <alignment horizontal="center" vertical="center" textRotation="90" wrapText="1"/>
    </xf>
    <xf numFmtId="9" fontId="44" fillId="0" borderId="8" xfId="0" applyNumberFormat="1" applyFont="1" applyFill="1" applyBorder="1" applyAlignment="1">
      <alignment horizontal="center" vertical="center" wrapText="1"/>
    </xf>
    <xf numFmtId="0" fontId="44" fillId="0" borderId="8" xfId="0" applyNumberFormat="1" applyFont="1" applyFill="1" applyBorder="1" applyAlignment="1">
      <alignment horizontal="center" vertical="center" textRotation="90" wrapText="1"/>
    </xf>
    <xf numFmtId="9" fontId="44" fillId="2" borderId="8" xfId="0" applyNumberFormat="1" applyFont="1" applyFill="1" applyBorder="1" applyAlignment="1">
      <alignment horizontal="center" vertical="center" textRotation="90" wrapText="1"/>
    </xf>
    <xf numFmtId="9" fontId="44" fillId="2" borderId="8" xfId="0" applyNumberFormat="1" applyFont="1" applyFill="1" applyBorder="1" applyAlignment="1">
      <alignment horizontal="center" vertical="center" wrapText="1"/>
    </xf>
    <xf numFmtId="0" fontId="44" fillId="2" borderId="8" xfId="0" applyNumberFormat="1" applyFont="1" applyFill="1" applyBorder="1" applyAlignment="1">
      <alignment horizontal="center" vertical="center" textRotation="90" wrapText="1"/>
    </xf>
    <xf numFmtId="9" fontId="44" fillId="0" borderId="8" xfId="0" applyNumberFormat="1" applyFont="1" applyBorder="1" applyAlignment="1">
      <alignment horizontal="center" vertical="center" wrapText="1"/>
    </xf>
    <xf numFmtId="0" fontId="44" fillId="0" borderId="8" xfId="0" applyNumberFormat="1" applyFont="1" applyBorder="1" applyAlignment="1">
      <alignment horizontal="center" vertical="center" textRotation="90" wrapText="1"/>
    </xf>
    <xf numFmtId="0" fontId="47" fillId="2" borderId="8" xfId="0" applyNumberFormat="1" applyFont="1" applyFill="1" applyBorder="1" applyAlignment="1">
      <alignment vertical="center" wrapText="1"/>
    </xf>
    <xf numFmtId="0" fontId="38" fillId="2" borderId="8" xfId="0" applyNumberFormat="1" applyFont="1" applyFill="1" applyBorder="1" applyAlignment="1">
      <alignment vertical="center" wrapText="1"/>
    </xf>
    <xf numFmtId="49" fontId="68" fillId="0" borderId="8" xfId="0" applyNumberFormat="1" applyFont="1" applyFill="1" applyBorder="1" applyAlignment="1">
      <alignment horizontal="center" vertical="center" wrapText="1"/>
    </xf>
    <xf numFmtId="49" fontId="43" fillId="0" borderId="0" xfId="0" applyNumberFormat="1" applyFont="1" applyFill="1" applyBorder="1" applyAlignment="1">
      <alignment horizontal="center" vertical="center" wrapText="1"/>
    </xf>
    <xf numFmtId="9" fontId="44" fillId="0" borderId="8" xfId="0" applyNumberFormat="1" applyFont="1" applyBorder="1" applyAlignment="1">
      <alignment horizontal="center" vertical="center" textRotation="90" wrapText="1"/>
    </xf>
    <xf numFmtId="49" fontId="47" fillId="4" borderId="7" xfId="0" applyNumberFormat="1" applyFont="1" applyFill="1" applyBorder="1" applyAlignment="1">
      <alignment horizontal="center" vertical="center" wrapText="1"/>
    </xf>
    <xf numFmtId="0" fontId="69" fillId="0" borderId="8" xfId="0" applyNumberFormat="1" applyFont="1" applyBorder="1" applyAlignment="1">
      <alignment horizontal="center" vertical="center" wrapText="1"/>
    </xf>
    <xf numFmtId="0" fontId="43" fillId="0" borderId="8" xfId="0" applyNumberFormat="1" applyFont="1" applyBorder="1" applyAlignment="1">
      <alignment horizontal="center" vertical="center" wrapText="1"/>
    </xf>
    <xf numFmtId="49" fontId="29" fillId="2" borderId="8" xfId="0" applyNumberFormat="1" applyFont="1" applyFill="1" applyBorder="1" applyAlignment="1">
      <alignment horizontal="left" vertical="center" textRotation="90" wrapText="1"/>
    </xf>
    <xf numFmtId="49" fontId="47" fillId="0" borderId="7" xfId="0" applyNumberFormat="1" applyFont="1" applyFill="1" applyBorder="1" applyAlignment="1">
      <alignment horizontal="center" vertical="center" wrapText="1"/>
    </xf>
    <xf numFmtId="0" fontId="30" fillId="2" borderId="7" xfId="0" applyNumberFormat="1" applyFont="1" applyFill="1" applyBorder="1" applyAlignment="1">
      <alignment horizontal="center" vertical="center" wrapText="1"/>
    </xf>
    <xf numFmtId="0" fontId="47" fillId="2" borderId="7" xfId="0" applyNumberFormat="1" applyFont="1" applyFill="1" applyBorder="1" applyAlignment="1">
      <alignment horizontal="left" vertical="center" wrapText="1"/>
    </xf>
    <xf numFmtId="0" fontId="43" fillId="2" borderId="7" xfId="0" applyNumberFormat="1" applyFont="1" applyFill="1" applyBorder="1" applyAlignment="1">
      <alignment horizontal="center" vertical="center" wrapText="1"/>
    </xf>
    <xf numFmtId="0" fontId="44" fillId="2" borderId="7" xfId="0" applyNumberFormat="1" applyFont="1" applyFill="1" applyBorder="1" applyAlignment="1">
      <alignment horizontal="center" vertical="center" wrapText="1"/>
    </xf>
    <xf numFmtId="9" fontId="44" fillId="2" borderId="7" xfId="0" applyNumberFormat="1" applyFont="1" applyFill="1" applyBorder="1" applyAlignment="1">
      <alignment horizontal="center" vertical="center" textRotation="90" wrapText="1"/>
    </xf>
    <xf numFmtId="9" fontId="44" fillId="2" borderId="7" xfId="0" applyNumberFormat="1" applyFont="1" applyFill="1" applyBorder="1" applyAlignment="1">
      <alignment horizontal="center" vertical="center" wrapText="1"/>
    </xf>
    <xf numFmtId="0" fontId="44" fillId="2" borderId="7" xfId="0" applyNumberFormat="1" applyFont="1" applyFill="1" applyBorder="1" applyAlignment="1">
      <alignment horizontal="center" vertical="center" textRotation="90" wrapText="1"/>
    </xf>
    <xf numFmtId="0" fontId="30" fillId="0" borderId="7" xfId="0" applyNumberFormat="1" applyFont="1" applyFill="1" applyBorder="1" applyAlignment="1">
      <alignment horizontal="center" vertical="center" wrapText="1"/>
    </xf>
    <xf numFmtId="0" fontId="43" fillId="0" borderId="7" xfId="0" applyNumberFormat="1" applyFont="1" applyFill="1" applyBorder="1" applyAlignment="1">
      <alignment horizontal="center" vertical="center" wrapText="1"/>
    </xf>
    <xf numFmtId="0" fontId="44" fillId="0" borderId="7" xfId="0" applyNumberFormat="1" applyFont="1" applyFill="1" applyBorder="1" applyAlignment="1">
      <alignment horizontal="center" vertical="center" wrapText="1"/>
    </xf>
    <xf numFmtId="0" fontId="47" fillId="2" borderId="7" xfId="0" applyNumberFormat="1" applyFont="1" applyFill="1" applyBorder="1" applyAlignment="1">
      <alignment horizontal="center" vertical="center" wrapText="1"/>
    </xf>
    <xf numFmtId="49" fontId="38" fillId="2" borderId="7" xfId="0" applyNumberFormat="1" applyFont="1" applyFill="1" applyBorder="1" applyAlignment="1">
      <alignment vertical="center" wrapText="1"/>
    </xf>
    <xf numFmtId="49" fontId="44" fillId="2" borderId="8" xfId="0" applyNumberFormat="1" applyFont="1" applyFill="1" applyBorder="1" applyAlignment="1">
      <alignment horizontal="left" vertical="center" wrapText="1"/>
    </xf>
    <xf numFmtId="0" fontId="47" fillId="0" borderId="8" xfId="0" applyNumberFormat="1" applyFont="1" applyBorder="1" applyAlignment="1">
      <alignment horizontal="center" vertical="center" wrapText="1"/>
    </xf>
    <xf numFmtId="0" fontId="30" fillId="2" borderId="9" xfId="0" applyNumberFormat="1" applyFont="1" applyFill="1" applyBorder="1" applyAlignment="1">
      <alignment horizontal="left" vertical="center" wrapText="1"/>
    </xf>
    <xf numFmtId="0" fontId="30" fillId="2" borderId="9" xfId="0" applyNumberFormat="1" applyFont="1" applyFill="1" applyBorder="1" applyAlignment="1">
      <alignment horizontal="center" vertical="center" wrapText="1"/>
    </xf>
    <xf numFmtId="49" fontId="43" fillId="3" borderId="10" xfId="0" applyNumberFormat="1" applyFont="1" applyFill="1" applyBorder="1" applyAlignment="1">
      <alignment horizontal="center" vertical="center" wrapText="1"/>
    </xf>
    <xf numFmtId="49" fontId="47" fillId="7" borderId="8" xfId="0" applyNumberFormat="1" applyFont="1" applyFill="1" applyBorder="1" applyAlignment="1">
      <alignment horizontal="center" vertical="center" wrapText="1"/>
    </xf>
    <xf numFmtId="49" fontId="29" fillId="0" borderId="9" xfId="0" applyNumberFormat="1" applyFont="1" applyFill="1" applyBorder="1" applyAlignment="1">
      <alignment horizontal="center" vertical="center" wrapText="1"/>
    </xf>
    <xf numFmtId="49" fontId="29" fillId="2" borderId="9" xfId="0" applyNumberFormat="1" applyFont="1" applyFill="1" applyBorder="1" applyAlignment="1">
      <alignment horizontal="center" vertical="center" textRotation="90" wrapText="1"/>
    </xf>
    <xf numFmtId="49" fontId="47" fillId="3" borderId="9" xfId="0" applyNumberFormat="1" applyFont="1" applyFill="1" applyBorder="1" applyAlignment="1">
      <alignment horizontal="center" vertical="center" wrapText="1"/>
    </xf>
    <xf numFmtId="49" fontId="44" fillId="0" borderId="8" xfId="0" applyNumberFormat="1" applyFont="1" applyFill="1" applyBorder="1" applyAlignment="1">
      <alignment horizontal="center" vertical="center" wrapText="1"/>
    </xf>
    <xf numFmtId="49" fontId="44" fillId="0" borderId="8" xfId="0" applyNumberFormat="1" applyFont="1" applyFill="1" applyBorder="1" applyAlignment="1">
      <alignment vertical="center" wrapText="1"/>
    </xf>
    <xf numFmtId="49" fontId="68" fillId="2" borderId="8" xfId="0" applyNumberFormat="1" applyFont="1" applyFill="1" applyBorder="1" applyAlignment="1">
      <alignment horizontal="center" vertical="center" wrapText="1"/>
    </xf>
    <xf numFmtId="49" fontId="43" fillId="2" borderId="8" xfId="0" applyNumberFormat="1" applyFont="1" applyFill="1" applyBorder="1" applyAlignment="1">
      <alignment horizontal="center" vertical="center" textRotation="90" wrapText="1"/>
    </xf>
    <xf numFmtId="49" fontId="43" fillId="3" borderId="10" xfId="0" applyNumberFormat="1" applyFont="1" applyFill="1" applyBorder="1" applyAlignment="1">
      <alignment horizontal="left" vertical="center" wrapText="1"/>
    </xf>
    <xf numFmtId="49" fontId="44" fillId="2" borderId="8" xfId="0" applyNumberFormat="1" applyFont="1" applyFill="1" applyBorder="1" applyAlignment="1">
      <alignment vertical="center" wrapText="1"/>
    </xf>
    <xf numFmtId="49" fontId="47" fillId="0" borderId="9" xfId="0" applyNumberFormat="1" applyFont="1" applyFill="1" applyBorder="1" applyAlignment="1">
      <alignment horizontal="center" vertical="center" wrapText="1"/>
    </xf>
    <xf numFmtId="0" fontId="30" fillId="2" borderId="0" xfId="0" applyNumberFormat="1" applyFont="1" applyFill="1" applyBorder="1" applyAlignment="1">
      <alignment horizontal="center" vertical="center" wrapText="1"/>
    </xf>
    <xf numFmtId="0" fontId="43" fillId="3" borderId="10" xfId="0" applyNumberFormat="1" applyFont="1" applyFill="1" applyBorder="1" applyAlignment="1">
      <alignment vertical="center" wrapText="1"/>
    </xf>
    <xf numFmtId="0" fontId="69" fillId="0" borderId="0" xfId="0" applyNumberFormat="1" applyFont="1" applyAlignment="1">
      <alignment horizontal="center" vertical="center" wrapText="1"/>
    </xf>
    <xf numFmtId="0" fontId="30" fillId="0" borderId="0" xfId="0" applyNumberFormat="1" applyFont="1" applyBorder="1" applyAlignment="1">
      <alignment horizontal="center" vertical="center" wrapText="1"/>
    </xf>
    <xf numFmtId="9" fontId="44" fillId="0" borderId="0" xfId="0" applyNumberFormat="1" applyFont="1" applyBorder="1" applyAlignment="1">
      <alignment horizontal="center" vertical="center" wrapText="1"/>
    </xf>
    <xf numFmtId="0" fontId="52" fillId="3" borderId="8" xfId="0" applyFont="1" applyFill="1" applyBorder="1" applyAlignment="1">
      <alignment horizontal="center" vertical="center" wrapText="1"/>
    </xf>
    <xf numFmtId="0" fontId="47" fillId="0" borderId="0" xfId="0" applyNumberFormat="1" applyFont="1" applyFill="1" applyAlignment="1">
      <alignment horizontal="center" vertical="center" wrapText="1"/>
    </xf>
    <xf numFmtId="0" fontId="47" fillId="3" borderId="8" xfId="0" applyNumberFormat="1" applyFont="1" applyFill="1" applyBorder="1" applyAlignment="1">
      <alignment horizontal="center" vertical="center" wrapText="1"/>
    </xf>
    <xf numFmtId="0" fontId="58" fillId="3" borderId="8" xfId="0" applyNumberFormat="1" applyFont="1" applyFill="1" applyBorder="1" applyAlignment="1">
      <alignment horizontal="center" vertical="center" wrapText="1"/>
    </xf>
    <xf numFmtId="0" fontId="58" fillId="2" borderId="8" xfId="0" applyNumberFormat="1" applyFont="1" applyFill="1" applyBorder="1" applyAlignment="1">
      <alignment horizontal="center" vertical="center" wrapText="1"/>
    </xf>
    <xf numFmtId="0" fontId="47" fillId="2" borderId="8" xfId="0" applyFont="1" applyFill="1" applyBorder="1" applyAlignment="1">
      <alignment horizontal="center" vertical="center"/>
    </xf>
    <xf numFmtId="172" fontId="47" fillId="2" borderId="8" xfId="0" applyNumberFormat="1" applyFont="1" applyFill="1" applyBorder="1" applyAlignment="1">
      <alignment horizontal="center" vertical="center"/>
    </xf>
    <xf numFmtId="172" fontId="47" fillId="2" borderId="8" xfId="0" applyNumberFormat="1" applyFont="1" applyFill="1" applyBorder="1" applyAlignment="1">
      <alignment horizontal="center" vertical="center" wrapText="1"/>
    </xf>
    <xf numFmtId="0" fontId="44" fillId="2" borderId="8" xfId="0" applyFont="1" applyFill="1" applyBorder="1" applyAlignment="1">
      <alignment horizontal="center" vertical="center"/>
    </xf>
    <xf numFmtId="0" fontId="44" fillId="2" borderId="8" xfId="0" applyFont="1" applyFill="1" applyBorder="1" applyAlignment="1">
      <alignment horizontal="center" vertical="center" wrapText="1"/>
    </xf>
    <xf numFmtId="172" fontId="44" fillId="2" borderId="8" xfId="0" applyNumberFormat="1" applyFont="1" applyFill="1" applyBorder="1" applyAlignment="1">
      <alignment horizontal="center" vertical="center"/>
    </xf>
    <xf numFmtId="172" fontId="44" fillId="2" borderId="8" xfId="0" applyNumberFormat="1" applyFont="1" applyFill="1" applyBorder="1" applyAlignment="1">
      <alignment horizontal="center" vertical="center" wrapText="1"/>
    </xf>
    <xf numFmtId="0" fontId="30" fillId="2" borderId="8" xfId="0" applyNumberFormat="1" applyFont="1" applyFill="1" applyBorder="1" applyAlignment="1">
      <alignment horizontal="center" vertical="center" textRotation="90" wrapText="1"/>
    </xf>
    <xf numFmtId="172" fontId="44" fillId="2" borderId="8" xfId="0" applyNumberFormat="1" applyFont="1" applyFill="1" applyBorder="1" applyAlignment="1">
      <alignment horizontal="center" vertical="center" textRotation="90"/>
    </xf>
    <xf numFmtId="172" fontId="44" fillId="2" borderId="8" xfId="0" applyNumberFormat="1" applyFont="1" applyFill="1" applyBorder="1" applyAlignment="1">
      <alignment horizontal="center" vertical="center" textRotation="90" wrapText="1"/>
    </xf>
    <xf numFmtId="0" fontId="44" fillId="2" borderId="8" xfId="0" applyFont="1" applyFill="1" applyBorder="1" applyAlignment="1">
      <alignment horizontal="center" vertical="center" textRotation="90"/>
    </xf>
    <xf numFmtId="0" fontId="44" fillId="2" borderId="8" xfId="1" applyFont="1" applyFill="1" applyBorder="1" applyAlignment="1">
      <alignment horizontal="center" vertical="center"/>
    </xf>
    <xf numFmtId="0" fontId="44" fillId="2" borderId="8" xfId="1" applyFont="1" applyFill="1" applyBorder="1" applyAlignment="1">
      <alignment horizontal="center" vertical="center" wrapText="1"/>
    </xf>
    <xf numFmtId="172" fontId="69" fillId="2" borderId="8" xfId="0" applyNumberFormat="1" applyFont="1" applyFill="1" applyBorder="1" applyAlignment="1">
      <alignment horizontal="center" vertical="center"/>
    </xf>
    <xf numFmtId="0" fontId="69" fillId="2" borderId="0" xfId="0" applyNumberFormat="1" applyFont="1" applyFill="1" applyAlignment="1">
      <alignment horizontal="center" vertical="center" wrapText="1"/>
    </xf>
    <xf numFmtId="0" fontId="30" fillId="2" borderId="0" xfId="0" applyNumberFormat="1" applyFont="1" applyFill="1" applyAlignment="1">
      <alignment horizontal="center" vertical="center" textRotation="90" wrapText="1"/>
    </xf>
    <xf numFmtId="0" fontId="53" fillId="2" borderId="8" xfId="0" applyNumberFormat="1" applyFont="1" applyFill="1" applyBorder="1" applyAlignment="1">
      <alignment horizontal="center" vertical="center" wrapText="1"/>
    </xf>
    <xf numFmtId="49" fontId="29" fillId="2" borderId="10" xfId="0" applyNumberFormat="1" applyFont="1" applyFill="1" applyBorder="1" applyAlignment="1">
      <alignment horizontal="center" vertical="center" wrapText="1"/>
    </xf>
    <xf numFmtId="0" fontId="30" fillId="2" borderId="1" xfId="0" applyNumberFormat="1" applyFont="1" applyFill="1" applyBorder="1" applyAlignment="1">
      <alignment horizontal="center" vertical="center" wrapText="1"/>
    </xf>
    <xf numFmtId="49" fontId="43" fillId="2" borderId="5" xfId="0" applyNumberFormat="1" applyFont="1" applyFill="1" applyBorder="1" applyAlignment="1">
      <alignment horizontal="center" vertical="center" wrapText="1"/>
    </xf>
    <xf numFmtId="49" fontId="43" fillId="2" borderId="40" xfId="0" applyNumberFormat="1" applyFont="1" applyFill="1" applyBorder="1" applyAlignment="1">
      <alignment horizontal="center" vertical="center" wrapText="1"/>
    </xf>
    <xf numFmtId="0" fontId="24" fillId="2" borderId="8" xfId="0" applyNumberFormat="1" applyFont="1" applyFill="1" applyBorder="1" applyAlignment="1">
      <alignment horizontal="center" vertical="center" wrapText="1"/>
    </xf>
    <xf numFmtId="0" fontId="24" fillId="2" borderId="8" xfId="0" applyNumberFormat="1" applyFont="1" applyFill="1" applyBorder="1" applyAlignment="1">
      <alignment horizontal="center" vertical="center" textRotation="90" wrapText="1"/>
    </xf>
    <xf numFmtId="0" fontId="6" fillId="2" borderId="0" xfId="0" applyNumberFormat="1" applyFont="1" applyFill="1" applyAlignment="1">
      <alignment horizontal="center" vertical="center" wrapText="1"/>
    </xf>
    <xf numFmtId="0" fontId="20" fillId="2" borderId="8" xfId="1" applyFont="1" applyFill="1" applyBorder="1" applyAlignment="1">
      <alignment horizontal="center" vertical="center" textRotation="90" wrapText="1"/>
    </xf>
    <xf numFmtId="0" fontId="20" fillId="3" borderId="8" xfId="1" applyFont="1" applyFill="1" applyBorder="1" applyAlignment="1">
      <alignment horizontal="center" vertical="center" textRotation="90" wrapText="1"/>
    </xf>
    <xf numFmtId="0" fontId="24" fillId="2" borderId="8" xfId="0" applyFont="1" applyFill="1" applyBorder="1" applyAlignment="1">
      <alignment horizontal="center" vertical="center"/>
    </xf>
    <xf numFmtId="0" fontId="6" fillId="2" borderId="8" xfId="0" applyNumberFormat="1" applyFont="1" applyFill="1" applyBorder="1" applyAlignment="1">
      <alignment horizontal="center" vertical="center" wrapText="1"/>
    </xf>
    <xf numFmtId="0" fontId="6" fillId="2" borderId="8" xfId="0" applyNumberFormat="1" applyFont="1" applyFill="1" applyBorder="1" applyAlignment="1">
      <alignment horizontal="center" vertical="center" textRotation="90" wrapText="1"/>
    </xf>
    <xf numFmtId="0" fontId="24" fillId="2" borderId="7" xfId="0" applyNumberFormat="1" applyFont="1" applyFill="1" applyBorder="1" applyAlignment="1">
      <alignment horizontal="center" vertical="center" textRotation="90" wrapText="1"/>
    </xf>
    <xf numFmtId="49" fontId="4" fillId="3" borderId="10" xfId="0" applyNumberFormat="1" applyFont="1" applyFill="1" applyBorder="1" applyAlignment="1">
      <alignment horizontal="left" vertical="center" wrapText="1"/>
    </xf>
    <xf numFmtId="49" fontId="1" fillId="2" borderId="9" xfId="0" applyNumberFormat="1" applyFont="1" applyFill="1" applyBorder="1" applyAlignment="1">
      <alignment horizontal="left" vertical="center" wrapText="1"/>
    </xf>
    <xf numFmtId="49" fontId="4" fillId="2" borderId="11" xfId="0" applyNumberFormat="1" applyFont="1" applyFill="1" applyBorder="1" applyAlignment="1">
      <alignment horizontal="left" vertical="center" wrapText="1"/>
    </xf>
    <xf numFmtId="49" fontId="6" fillId="2" borderId="11" xfId="0" applyNumberFormat="1" applyFont="1" applyFill="1" applyBorder="1" applyAlignment="1">
      <alignment horizontal="center" vertical="center" wrapText="1"/>
    </xf>
    <xf numFmtId="49" fontId="4" fillId="2" borderId="8" xfId="0" applyNumberFormat="1" applyFont="1" applyFill="1" applyBorder="1" applyAlignment="1">
      <alignment horizontal="left" vertical="center" wrapText="1"/>
    </xf>
    <xf numFmtId="49" fontId="4" fillId="3" borderId="8" xfId="0" applyNumberFormat="1" applyFont="1" applyFill="1" applyBorder="1" applyAlignment="1">
      <alignment horizontal="left" vertical="center" wrapText="1"/>
    </xf>
    <xf numFmtId="49" fontId="6" fillId="2" borderId="9" xfId="0" applyNumberFormat="1" applyFont="1" applyFill="1" applyBorder="1" applyAlignment="1">
      <alignment horizontal="center" vertical="center" wrapText="1"/>
    </xf>
    <xf numFmtId="49" fontId="6" fillId="2" borderId="8" xfId="0" applyNumberFormat="1" applyFont="1" applyFill="1" applyBorder="1" applyAlignment="1">
      <alignment horizontal="center" vertical="center" wrapText="1"/>
    </xf>
    <xf numFmtId="49" fontId="1" fillId="2" borderId="0" xfId="0" applyNumberFormat="1" applyFont="1" applyFill="1" applyBorder="1" applyAlignment="1">
      <alignment horizontal="center" vertical="center" wrapText="1"/>
    </xf>
    <xf numFmtId="0" fontId="2" fillId="3" borderId="8" xfId="0" applyNumberFormat="1" applyFont="1" applyFill="1" applyBorder="1" applyAlignment="1">
      <alignment horizontal="center" vertical="center" wrapText="1"/>
    </xf>
    <xf numFmtId="0" fontId="2" fillId="2" borderId="8" xfId="0" applyNumberFormat="1" applyFont="1" applyFill="1" applyBorder="1" applyAlignment="1">
      <alignment horizontal="center" vertical="center" wrapText="1"/>
    </xf>
    <xf numFmtId="0" fontId="2" fillId="2" borderId="8" xfId="1" applyFont="1" applyFill="1" applyBorder="1" applyAlignment="1">
      <alignment horizontal="center" vertical="center" wrapText="1"/>
    </xf>
    <xf numFmtId="0" fontId="6" fillId="2" borderId="8" xfId="0" applyFont="1" applyFill="1" applyBorder="1" applyAlignment="1">
      <alignment horizontal="center" vertical="center" wrapText="1"/>
    </xf>
    <xf numFmtId="0" fontId="22" fillId="2" borderId="8" xfId="0" applyFont="1" applyFill="1" applyBorder="1" applyAlignment="1">
      <alignment horizontal="center" vertical="center" wrapText="1"/>
    </xf>
    <xf numFmtId="0" fontId="6" fillId="2" borderId="10" xfId="0" applyNumberFormat="1" applyFont="1" applyFill="1" applyBorder="1" applyAlignment="1">
      <alignment horizontal="center" vertical="center" wrapText="1"/>
    </xf>
    <xf numFmtId="49" fontId="4" fillId="3" borderId="10" xfId="0" applyNumberFormat="1" applyFont="1" applyFill="1" applyBorder="1" applyAlignment="1">
      <alignment horizontal="center" vertical="center" wrapText="1"/>
    </xf>
    <xf numFmtId="0" fontId="24" fillId="3" borderId="8" xfId="0" applyNumberFormat="1" applyFont="1" applyFill="1" applyBorder="1" applyAlignment="1">
      <alignment horizontal="center" vertical="center" wrapText="1"/>
    </xf>
    <xf numFmtId="49" fontId="4" fillId="3" borderId="11" xfId="0" applyNumberFormat="1" applyFont="1" applyFill="1" applyBorder="1" applyAlignment="1">
      <alignment horizontal="left" vertical="center" wrapText="1"/>
    </xf>
    <xf numFmtId="49" fontId="6" fillId="3" borderId="9" xfId="0" applyNumberFormat="1" applyFont="1" applyFill="1" applyBorder="1" applyAlignment="1">
      <alignment horizontal="center" vertical="center" wrapText="1"/>
    </xf>
    <xf numFmtId="0" fontId="2" fillId="0" borderId="0" xfId="0" applyNumberFormat="1" applyFont="1" applyFill="1" applyAlignment="1">
      <alignment horizontal="center" vertical="center" wrapText="1"/>
    </xf>
    <xf numFmtId="0" fontId="24" fillId="0" borderId="7"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textRotation="90" wrapText="1"/>
    </xf>
    <xf numFmtId="49" fontId="4" fillId="3" borderId="9" xfId="0" applyNumberFormat="1" applyFont="1" applyFill="1" applyBorder="1" applyAlignment="1">
      <alignment horizontal="center" vertical="center" wrapText="1"/>
    </xf>
    <xf numFmtId="49" fontId="6" fillId="3" borderId="8" xfId="0" applyNumberFormat="1" applyFont="1" applyFill="1" applyBorder="1" applyAlignment="1">
      <alignment horizontal="center" vertical="center" wrapText="1"/>
    </xf>
    <xf numFmtId="0" fontId="70" fillId="2" borderId="8" xfId="0" applyFont="1" applyFill="1" applyBorder="1" applyAlignment="1">
      <alignment horizontal="center" vertical="center" wrapText="1"/>
    </xf>
    <xf numFmtId="0" fontId="71" fillId="2" borderId="8" xfId="0" applyFont="1" applyFill="1" applyBorder="1" applyAlignment="1">
      <alignment horizontal="center" vertical="center" wrapText="1"/>
    </xf>
    <xf numFmtId="0" fontId="60" fillId="2" borderId="8" xfId="0" applyFont="1" applyFill="1" applyBorder="1" applyAlignment="1">
      <alignment horizontal="center" vertical="center" wrapText="1"/>
    </xf>
    <xf numFmtId="0" fontId="2" fillId="3" borderId="10" xfId="0" applyNumberFormat="1" applyFont="1" applyFill="1" applyBorder="1" applyAlignment="1">
      <alignment horizontal="center" vertical="center" wrapText="1"/>
    </xf>
    <xf numFmtId="0" fontId="2" fillId="2" borderId="11" xfId="0" applyNumberFormat="1" applyFont="1" applyFill="1" applyBorder="1" applyAlignment="1">
      <alignment vertical="center" wrapText="1"/>
    </xf>
    <xf numFmtId="0" fontId="22" fillId="2" borderId="7" xfId="1" applyFont="1" applyFill="1" applyBorder="1" applyAlignment="1">
      <alignment horizontal="center" vertical="center" textRotation="90" wrapText="1"/>
    </xf>
    <xf numFmtId="0" fontId="22" fillId="2" borderId="7" xfId="1" applyFont="1" applyFill="1" applyBorder="1" applyAlignment="1">
      <alignment horizontal="left" vertical="center" textRotation="90" wrapText="1"/>
    </xf>
    <xf numFmtId="0" fontId="6" fillId="2" borderId="8" xfId="0" applyNumberFormat="1" applyFont="1" applyFill="1" applyBorder="1" applyAlignment="1">
      <alignment vertical="center" wrapText="1"/>
    </xf>
    <xf numFmtId="0" fontId="22" fillId="2" borderId="8" xfId="0" applyNumberFormat="1" applyFont="1" applyFill="1" applyBorder="1" applyAlignment="1">
      <alignment vertical="center" wrapText="1"/>
    </xf>
    <xf numFmtId="49" fontId="1" fillId="2" borderId="8" xfId="0" applyNumberFormat="1" applyFont="1" applyFill="1" applyBorder="1" applyAlignment="1">
      <alignment horizontal="left" vertical="center" wrapText="1"/>
    </xf>
    <xf numFmtId="49" fontId="1" fillId="2" borderId="8" xfId="0" applyNumberFormat="1" applyFont="1" applyFill="1" applyBorder="1" applyAlignment="1">
      <alignment horizontal="left" vertical="center" textRotation="90" wrapText="1"/>
    </xf>
    <xf numFmtId="49" fontId="6" fillId="0" borderId="7" xfId="0" applyNumberFormat="1" applyFont="1" applyFill="1" applyBorder="1" applyAlignment="1">
      <alignment horizontal="center" vertical="center" wrapText="1"/>
    </xf>
    <xf numFmtId="49" fontId="22" fillId="2" borderId="7" xfId="0" applyNumberFormat="1" applyFont="1" applyFill="1" applyBorder="1" applyAlignment="1">
      <alignment vertical="center" wrapText="1"/>
    </xf>
    <xf numFmtId="49" fontId="6" fillId="2" borderId="0" xfId="0" applyNumberFormat="1" applyFont="1" applyFill="1" applyBorder="1" applyAlignment="1">
      <alignment horizontal="left" vertical="center" wrapText="1"/>
    </xf>
    <xf numFmtId="0" fontId="6" fillId="2" borderId="40" xfId="0" applyNumberFormat="1" applyFont="1" applyFill="1" applyBorder="1" applyAlignment="1">
      <alignment horizontal="center" vertical="center" wrapText="1"/>
    </xf>
    <xf numFmtId="49" fontId="24" fillId="2" borderId="8" xfId="0" applyNumberFormat="1" applyFont="1" applyFill="1" applyBorder="1" applyAlignment="1">
      <alignment horizontal="center" vertical="center" wrapText="1"/>
    </xf>
    <xf numFmtId="49" fontId="6" fillId="2" borderId="9" xfId="0" applyNumberFormat="1" applyFont="1" applyFill="1" applyBorder="1" applyAlignment="1">
      <alignment horizontal="left" vertical="center" wrapText="1"/>
    </xf>
    <xf numFmtId="49" fontId="4" fillId="2" borderId="9" xfId="0" applyNumberFormat="1" applyFont="1" applyFill="1" applyBorder="1" applyAlignment="1">
      <alignment horizontal="center" vertical="center" wrapText="1"/>
    </xf>
    <xf numFmtId="49" fontId="4" fillId="2" borderId="9" xfId="0" applyNumberFormat="1" applyFont="1" applyFill="1" applyBorder="1" applyAlignment="1">
      <alignment horizontal="left" vertical="center" wrapText="1"/>
    </xf>
    <xf numFmtId="49" fontId="4" fillId="0" borderId="9" xfId="0" applyNumberFormat="1" applyFont="1" applyFill="1" applyBorder="1" applyAlignment="1">
      <alignment horizontal="center" vertical="center" wrapText="1"/>
    </xf>
    <xf numFmtId="49" fontId="6" fillId="7" borderId="8" xfId="0" applyNumberFormat="1" applyFont="1" applyFill="1" applyBorder="1" applyAlignment="1">
      <alignment horizontal="center" vertical="center" wrapText="1"/>
    </xf>
    <xf numFmtId="49" fontId="1" fillId="0" borderId="9" xfId="0" applyNumberFormat="1" applyFont="1" applyFill="1" applyBorder="1" applyAlignment="1">
      <alignment horizontal="center" vertical="center" wrapText="1"/>
    </xf>
    <xf numFmtId="49" fontId="1" fillId="2" borderId="9" xfId="0" applyNumberFormat="1" applyFont="1" applyFill="1" applyBorder="1" applyAlignment="1">
      <alignment horizontal="center" vertical="center" textRotation="90" wrapText="1"/>
    </xf>
    <xf numFmtId="49" fontId="24" fillId="0" borderId="8" xfId="0" applyNumberFormat="1" applyFont="1" applyFill="1" applyBorder="1" applyAlignment="1">
      <alignment horizontal="center" vertical="center" wrapText="1"/>
    </xf>
    <xf numFmtId="49" fontId="24" fillId="0" borderId="8" xfId="0" applyNumberFormat="1" applyFont="1" applyFill="1" applyBorder="1" applyAlignment="1">
      <alignment vertical="center" wrapText="1"/>
    </xf>
    <xf numFmtId="49" fontId="24" fillId="2" borderId="8" xfId="0" applyNumberFormat="1" applyFont="1" applyFill="1" applyBorder="1" applyAlignment="1">
      <alignment vertical="center" wrapText="1"/>
    </xf>
    <xf numFmtId="49" fontId="6" fillId="0" borderId="9" xfId="0" applyNumberFormat="1" applyFont="1" applyFill="1" applyBorder="1" applyAlignment="1">
      <alignment horizontal="center" vertical="center" wrapText="1"/>
    </xf>
    <xf numFmtId="0" fontId="2" fillId="0" borderId="0" xfId="0" applyNumberFormat="1" applyFont="1" applyBorder="1" applyAlignment="1">
      <alignment horizontal="center" vertical="center" wrapText="1"/>
    </xf>
    <xf numFmtId="9" fontId="24" fillId="0" borderId="0" xfId="0" applyNumberFormat="1" applyFont="1" applyBorder="1" applyAlignment="1">
      <alignment horizontal="center" vertical="center" wrapText="1"/>
    </xf>
    <xf numFmtId="0" fontId="71" fillId="3" borderId="8" xfId="0" applyFont="1" applyFill="1" applyBorder="1" applyAlignment="1">
      <alignment horizontal="center" vertical="center" wrapText="1"/>
    </xf>
    <xf numFmtId="0" fontId="6" fillId="0" borderId="0" xfId="0" applyNumberFormat="1" applyFont="1" applyAlignment="1">
      <alignment horizontal="left" vertical="center" wrapText="1"/>
    </xf>
    <xf numFmtId="0" fontId="6" fillId="2" borderId="8" xfId="1" applyFont="1" applyFill="1" applyBorder="1" applyAlignment="1">
      <alignment vertical="center" wrapText="1"/>
    </xf>
    <xf numFmtId="0" fontId="6" fillId="2" borderId="8" xfId="0" applyFont="1" applyFill="1" applyBorder="1" applyAlignment="1">
      <alignment horizontal="center" vertical="center"/>
    </xf>
    <xf numFmtId="0" fontId="6" fillId="2" borderId="8" xfId="1" applyFont="1" applyFill="1" applyBorder="1" applyAlignment="1">
      <alignment horizontal="left" vertical="center" wrapText="1"/>
    </xf>
    <xf numFmtId="172" fontId="6" fillId="2" borderId="8" xfId="0" applyNumberFormat="1" applyFont="1" applyFill="1" applyBorder="1" applyAlignment="1">
      <alignment horizontal="center" vertical="center"/>
    </xf>
    <xf numFmtId="172" fontId="6" fillId="2" borderId="8" xfId="0" applyNumberFormat="1" applyFont="1" applyFill="1" applyBorder="1" applyAlignment="1">
      <alignment horizontal="center" vertical="center" wrapText="1"/>
    </xf>
    <xf numFmtId="0" fontId="24" fillId="2" borderId="8" xfId="0" applyFont="1" applyFill="1" applyBorder="1" applyAlignment="1">
      <alignment horizontal="center" vertical="center" wrapText="1"/>
    </xf>
    <xf numFmtId="172" fontId="24" fillId="2" borderId="8" xfId="0" applyNumberFormat="1" applyFont="1" applyFill="1" applyBorder="1" applyAlignment="1">
      <alignment horizontal="center" vertical="center"/>
    </xf>
    <xf numFmtId="172" fontId="24" fillId="2" borderId="8" xfId="0" applyNumberFormat="1" applyFont="1" applyFill="1" applyBorder="1" applyAlignment="1">
      <alignment horizontal="center" vertical="center" wrapText="1"/>
    </xf>
    <xf numFmtId="172" fontId="24" fillId="2" borderId="8" xfId="0" applyNumberFormat="1" applyFont="1" applyFill="1" applyBorder="1" applyAlignment="1">
      <alignment horizontal="center" vertical="center" textRotation="90" wrapText="1"/>
    </xf>
    <xf numFmtId="0" fontId="24" fillId="2" borderId="8" xfId="1" applyFont="1" applyFill="1" applyBorder="1" applyAlignment="1">
      <alignment horizontal="center" vertical="center"/>
    </xf>
    <xf numFmtId="0" fontId="24" fillId="2" borderId="8" xfId="1" applyFont="1" applyFill="1" applyBorder="1" applyAlignment="1">
      <alignment horizontal="center" vertical="center" wrapText="1"/>
    </xf>
    <xf numFmtId="172" fontId="31" fillId="2" borderId="8" xfId="0" applyNumberFormat="1" applyFont="1" applyFill="1" applyBorder="1" applyAlignment="1">
      <alignment horizontal="center" vertical="center"/>
    </xf>
    <xf numFmtId="49" fontId="47" fillId="2" borderId="8" xfId="0" applyNumberFormat="1" applyFont="1" applyFill="1" applyBorder="1" applyAlignment="1">
      <alignment horizontal="center" vertical="center" wrapText="1"/>
    </xf>
    <xf numFmtId="49" fontId="47" fillId="2" borderId="0" xfId="0" applyNumberFormat="1" applyFont="1" applyFill="1" applyBorder="1" applyAlignment="1">
      <alignment horizontal="center" vertical="center" wrapText="1"/>
    </xf>
    <xf numFmtId="0" fontId="47" fillId="2" borderId="8" xfId="0" applyNumberFormat="1" applyFont="1" applyFill="1" applyBorder="1" applyAlignment="1">
      <alignment horizontal="center" vertical="center" wrapText="1"/>
    </xf>
    <xf numFmtId="0" fontId="30" fillId="3" borderId="8" xfId="0" applyNumberFormat="1" applyFont="1" applyFill="1" applyBorder="1" applyAlignment="1">
      <alignment horizontal="center" vertical="center" wrapText="1"/>
    </xf>
    <xf numFmtId="0" fontId="30" fillId="2" borderId="8" xfId="0" applyNumberFormat="1" applyFont="1" applyFill="1" applyBorder="1" applyAlignment="1">
      <alignment horizontal="center" vertical="center" wrapText="1"/>
    </xf>
    <xf numFmtId="0" fontId="47" fillId="2" borderId="0" xfId="0" applyNumberFormat="1" applyFont="1" applyFill="1" applyAlignment="1">
      <alignment horizontal="center" vertical="center" wrapText="1"/>
    </xf>
    <xf numFmtId="49" fontId="43" fillId="0" borderId="9" xfId="0" applyNumberFormat="1" applyFont="1" applyFill="1" applyBorder="1" applyAlignment="1">
      <alignment horizontal="center" vertical="center" wrapText="1"/>
    </xf>
    <xf numFmtId="0" fontId="30" fillId="0" borderId="8" xfId="0" applyNumberFormat="1" applyFont="1" applyFill="1" applyBorder="1" applyAlignment="1">
      <alignment horizontal="center" vertical="center" wrapText="1"/>
    </xf>
    <xf numFmtId="0" fontId="73" fillId="0" borderId="16" xfId="0" applyFont="1" applyFill="1" applyBorder="1" applyAlignment="1">
      <alignment vertical="center" wrapText="1"/>
    </xf>
    <xf numFmtId="0" fontId="73" fillId="0" borderId="0" xfId="0" applyFont="1" applyFill="1"/>
    <xf numFmtId="0" fontId="73" fillId="0" borderId="20" xfId="0" applyFont="1" applyFill="1" applyBorder="1" applyAlignment="1">
      <alignment vertical="center" wrapText="1"/>
    </xf>
    <xf numFmtId="0" fontId="64" fillId="0" borderId="24" xfId="0" applyFont="1" applyFill="1" applyBorder="1" applyAlignment="1">
      <alignment horizontal="center" vertical="center" wrapText="1"/>
    </xf>
    <xf numFmtId="0" fontId="75" fillId="0" borderId="24" xfId="0" applyFont="1" applyFill="1" applyBorder="1" applyAlignment="1">
      <alignment horizontal="center" vertical="center" wrapText="1"/>
    </xf>
    <xf numFmtId="0" fontId="74" fillId="0" borderId="24" xfId="0" applyFont="1" applyFill="1" applyBorder="1" applyAlignment="1">
      <alignment horizontal="center" vertical="center" wrapText="1"/>
    </xf>
    <xf numFmtId="0" fontId="74" fillId="0" borderId="20" xfId="0" applyFont="1" applyFill="1" applyBorder="1" applyAlignment="1">
      <alignment horizontal="center" vertical="center" wrapText="1"/>
    </xf>
    <xf numFmtId="0" fontId="73" fillId="0" borderId="24" xfId="0" applyFont="1" applyFill="1" applyBorder="1" applyAlignment="1">
      <alignment vertical="center" wrapText="1"/>
    </xf>
    <xf numFmtId="0" fontId="51" fillId="0" borderId="24" xfId="0" applyFont="1" applyFill="1" applyBorder="1" applyAlignment="1">
      <alignment horizontal="center" vertical="center" wrapText="1"/>
    </xf>
    <xf numFmtId="0" fontId="77" fillId="0" borderId="24" xfId="0" applyFont="1" applyFill="1" applyBorder="1" applyAlignment="1">
      <alignment horizontal="center" vertical="center" wrapText="1"/>
    </xf>
    <xf numFmtId="0" fontId="73" fillId="0" borderId="21" xfId="0" applyFont="1" applyFill="1" applyBorder="1" applyAlignment="1">
      <alignment vertical="center" wrapText="1"/>
    </xf>
    <xf numFmtId="0" fontId="74" fillId="0" borderId="21" xfId="0" applyFont="1" applyFill="1" applyBorder="1" applyAlignment="1">
      <alignment horizontal="center" vertical="center" wrapText="1"/>
    </xf>
    <xf numFmtId="0" fontId="51" fillId="0" borderId="33" xfId="0" applyFont="1" applyFill="1" applyBorder="1" applyAlignment="1">
      <alignment vertical="center" wrapText="1"/>
    </xf>
    <xf numFmtId="0" fontId="51" fillId="0" borderId="34" xfId="0" applyFont="1" applyFill="1" applyBorder="1" applyAlignment="1">
      <alignment vertical="center" wrapText="1"/>
    </xf>
    <xf numFmtId="0" fontId="51" fillId="0" borderId="35" xfId="0" applyFont="1" applyFill="1" applyBorder="1" applyAlignment="1">
      <alignment vertical="center" wrapText="1"/>
    </xf>
    <xf numFmtId="0" fontId="51" fillId="0" borderId="24" xfId="0" applyFont="1" applyFill="1" applyBorder="1" applyAlignment="1">
      <alignment vertical="center" wrapText="1"/>
    </xf>
    <xf numFmtId="0" fontId="74" fillId="0" borderId="24" xfId="0" applyFont="1" applyFill="1" applyBorder="1" applyAlignment="1">
      <alignment vertical="center" wrapText="1"/>
    </xf>
    <xf numFmtId="0" fontId="75" fillId="0" borderId="24" xfId="0" applyFont="1" applyFill="1" applyBorder="1" applyAlignment="1">
      <alignment vertical="center" wrapText="1"/>
    </xf>
    <xf numFmtId="0" fontId="27" fillId="0" borderId="24" xfId="0" applyFont="1" applyFill="1" applyBorder="1" applyAlignment="1">
      <alignment horizontal="center" vertical="center" wrapText="1"/>
    </xf>
    <xf numFmtId="0" fontId="27" fillId="0" borderId="24" xfId="0" applyFont="1" applyFill="1" applyBorder="1" applyAlignment="1">
      <alignment vertical="center" wrapText="1"/>
    </xf>
    <xf numFmtId="0" fontId="51" fillId="0" borderId="20" xfId="0" applyFont="1" applyFill="1" applyBorder="1" applyAlignment="1">
      <alignment horizontal="center" vertical="center" wrapText="1"/>
    </xf>
    <xf numFmtId="0" fontId="73" fillId="0" borderId="27" xfId="0" applyFont="1" applyFill="1" applyBorder="1" applyAlignment="1">
      <alignment vertical="center" wrapText="1"/>
    </xf>
    <xf numFmtId="0" fontId="61" fillId="0" borderId="24" xfId="0" applyFont="1" applyFill="1" applyBorder="1" applyAlignment="1">
      <alignment vertical="center" wrapText="1"/>
    </xf>
    <xf numFmtId="0" fontId="23" fillId="0" borderId="0" xfId="0" applyFont="1"/>
    <xf numFmtId="0" fontId="43" fillId="0" borderId="0" xfId="0" applyFont="1" applyFill="1" applyBorder="1" applyAlignment="1">
      <alignment horizontal="center" wrapText="1"/>
    </xf>
    <xf numFmtId="0" fontId="49" fillId="0" borderId="0" xfId="0" applyFont="1" applyFill="1" applyBorder="1" applyAlignment="1">
      <alignment horizontal="center"/>
    </xf>
    <xf numFmtId="0" fontId="0" fillId="0" borderId="0" xfId="0" applyFill="1"/>
    <xf numFmtId="0" fontId="38" fillId="2" borderId="8" xfId="0" applyFont="1" applyFill="1" applyBorder="1" applyAlignment="1">
      <alignment horizontal="center" vertical="center" wrapText="1"/>
    </xf>
    <xf numFmtId="0" fontId="38" fillId="0" borderId="8" xfId="0" applyFont="1" applyBorder="1" applyAlignment="1">
      <alignment horizontal="center" vertical="center" wrapText="1"/>
    </xf>
    <xf numFmtId="0" fontId="45" fillId="0" borderId="8" xfId="0" applyFont="1" applyBorder="1" applyAlignment="1">
      <alignment horizontal="center" vertical="center" wrapText="1"/>
    </xf>
    <xf numFmtId="0" fontId="44" fillId="0" borderId="8" xfId="0" applyFont="1" applyBorder="1" applyAlignment="1">
      <alignment horizontal="center" vertical="center" wrapText="1"/>
    </xf>
    <xf numFmtId="0" fontId="39" fillId="0" borderId="8" xfId="0" applyFont="1" applyBorder="1" applyAlignment="1">
      <alignment horizontal="center" wrapText="1"/>
    </xf>
    <xf numFmtId="0" fontId="23" fillId="0" borderId="0" xfId="0" applyFont="1" applyAlignment="1">
      <alignment horizontal="center" vertical="center"/>
    </xf>
    <xf numFmtId="0" fontId="4" fillId="2" borderId="0" xfId="0" applyNumberFormat="1" applyFont="1" applyFill="1" applyBorder="1" applyAlignment="1">
      <alignment horizontal="center" vertical="center" wrapText="1"/>
    </xf>
    <xf numFmtId="0" fontId="4" fillId="2" borderId="0" xfId="0" applyNumberFormat="1" applyFont="1" applyFill="1" applyBorder="1" applyAlignment="1">
      <alignment horizontal="left" vertical="center" wrapText="1"/>
    </xf>
    <xf numFmtId="0" fontId="43" fillId="0" borderId="0" xfId="0" applyFont="1" applyFill="1"/>
    <xf numFmtId="0" fontId="49" fillId="3" borderId="0" xfId="0" applyFont="1" applyFill="1" applyBorder="1" applyAlignment="1">
      <alignment vertical="center"/>
    </xf>
    <xf numFmtId="0" fontId="49" fillId="2" borderId="0" xfId="0" applyFont="1" applyFill="1" applyBorder="1" applyAlignment="1">
      <alignment vertical="center"/>
    </xf>
    <xf numFmtId="0" fontId="44" fillId="2" borderId="11" xfId="0" applyFont="1" applyFill="1" applyBorder="1" applyAlignment="1">
      <alignment wrapText="1"/>
    </xf>
    <xf numFmtId="0" fontId="38" fillId="0" borderId="8" xfId="0" applyFont="1" applyBorder="1" applyAlignment="1">
      <alignment wrapText="1"/>
    </xf>
    <xf numFmtId="0" fontId="38" fillId="0" borderId="8" xfId="0" applyFont="1" applyBorder="1" applyAlignment="1">
      <alignment horizontal="center" wrapText="1"/>
    </xf>
    <xf numFmtId="0" fontId="43" fillId="3" borderId="8" xfId="0" applyFont="1" applyFill="1" applyBorder="1" applyAlignment="1">
      <alignment horizontal="center" wrapText="1"/>
    </xf>
    <xf numFmtId="0" fontId="43" fillId="3" borderId="8" xfId="0" applyFont="1" applyFill="1" applyBorder="1" applyAlignment="1">
      <alignment vertical="center" wrapText="1"/>
    </xf>
    <xf numFmtId="0" fontId="44" fillId="3" borderId="8" xfId="0" applyFont="1" applyFill="1" applyBorder="1" applyAlignment="1">
      <alignment vertical="center" wrapText="1"/>
    </xf>
    <xf numFmtId="0" fontId="44" fillId="3" borderId="8" xfId="0" applyFont="1" applyFill="1" applyBorder="1" applyAlignment="1">
      <alignment horizontal="center" wrapText="1"/>
    </xf>
    <xf numFmtId="0" fontId="47" fillId="3" borderId="8" xfId="0" applyFont="1" applyFill="1" applyBorder="1" applyAlignment="1">
      <alignment horizontal="center" wrapText="1"/>
    </xf>
    <xf numFmtId="0" fontId="43" fillId="0" borderId="8" xfId="0" applyFont="1" applyFill="1" applyBorder="1" applyAlignment="1">
      <alignment horizontal="center" wrapText="1"/>
    </xf>
    <xf numFmtId="0" fontId="44" fillId="0" borderId="8" xfId="0" applyFont="1" applyFill="1" applyBorder="1" applyAlignment="1">
      <alignment horizontal="center" wrapText="1"/>
    </xf>
    <xf numFmtId="0" fontId="39" fillId="0" borderId="8" xfId="0" applyFont="1" applyBorder="1" applyAlignment="1">
      <alignment horizontal="center" vertical="center" wrapText="1"/>
    </xf>
    <xf numFmtId="0" fontId="41" fillId="0" borderId="8" xfId="0" applyFont="1" applyBorder="1" applyAlignment="1">
      <alignment horizontal="center" vertical="center" wrapText="1"/>
    </xf>
    <xf numFmtId="0" fontId="41" fillId="0" borderId="8" xfId="0" applyFont="1" applyBorder="1" applyAlignment="1">
      <alignment horizontal="center" wrapText="1"/>
    </xf>
    <xf numFmtId="0" fontId="42" fillId="0" borderId="8" xfId="0" applyFont="1" applyBorder="1" applyAlignment="1">
      <alignment horizontal="center" vertical="center" wrapText="1"/>
    </xf>
    <xf numFmtId="0" fontId="42" fillId="0" borderId="8" xfId="0" applyFont="1" applyBorder="1" applyAlignment="1">
      <alignment horizontal="center" wrapText="1"/>
    </xf>
    <xf numFmtId="0" fontId="42" fillId="0" borderId="8" xfId="0" applyFont="1" applyBorder="1" applyAlignment="1">
      <alignment wrapText="1"/>
    </xf>
    <xf numFmtId="49" fontId="37" fillId="3" borderId="8" xfId="0" applyNumberFormat="1" applyFont="1" applyFill="1" applyBorder="1" applyAlignment="1">
      <alignment horizontal="center" vertical="center" wrapText="1"/>
    </xf>
    <xf numFmtId="49" fontId="23" fillId="3" borderId="8" xfId="0" applyNumberFormat="1" applyFont="1" applyFill="1" applyBorder="1" applyAlignment="1">
      <alignment horizontal="center" vertical="center" wrapText="1"/>
    </xf>
    <xf numFmtId="0" fontId="24" fillId="2" borderId="8" xfId="0" applyNumberFormat="1" applyFont="1" applyFill="1" applyBorder="1" applyAlignment="1">
      <alignment horizontal="center" vertical="center" wrapText="1"/>
    </xf>
    <xf numFmtId="49" fontId="4" fillId="3" borderId="8" xfId="0" applyNumberFormat="1" applyFont="1" applyFill="1" applyBorder="1" applyAlignment="1">
      <alignment horizontal="left" vertical="center" wrapText="1"/>
    </xf>
    <xf numFmtId="0" fontId="2" fillId="3" borderId="8" xfId="0" applyNumberFormat="1" applyFont="1" applyFill="1" applyBorder="1" applyAlignment="1">
      <alignment horizontal="center" vertical="center" wrapText="1"/>
    </xf>
    <xf numFmtId="0" fontId="2" fillId="2" borderId="8" xfId="0" applyNumberFormat="1" applyFont="1" applyFill="1" applyBorder="1" applyAlignment="1">
      <alignment horizontal="center" vertical="center" wrapText="1"/>
    </xf>
    <xf numFmtId="0" fontId="36" fillId="2" borderId="8" xfId="0" applyFont="1" applyFill="1" applyBorder="1" applyAlignment="1">
      <alignment horizontal="center" vertical="center"/>
    </xf>
    <xf numFmtId="0" fontId="6" fillId="3" borderId="8" xfId="0" applyFont="1" applyFill="1" applyBorder="1" applyAlignment="1">
      <alignment horizontal="center" vertical="center" wrapText="1"/>
    </xf>
    <xf numFmtId="49" fontId="6" fillId="3" borderId="9" xfId="0" applyNumberFormat="1" applyFont="1" applyFill="1" applyBorder="1" applyAlignment="1">
      <alignment horizontal="center" vertical="center" wrapText="1"/>
    </xf>
    <xf numFmtId="0" fontId="24" fillId="3" borderId="8"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wrapText="1"/>
    </xf>
    <xf numFmtId="49" fontId="6" fillId="3" borderId="8" xfId="0" applyNumberFormat="1" applyFont="1" applyFill="1" applyBorder="1" applyAlignment="1">
      <alignment horizontal="center" vertical="center" wrapText="1"/>
    </xf>
    <xf numFmtId="49" fontId="4" fillId="3" borderId="9" xfId="0" applyNumberFormat="1" applyFont="1" applyFill="1" applyBorder="1" applyAlignment="1">
      <alignment horizontal="center" vertical="center" wrapText="1"/>
    </xf>
    <xf numFmtId="0" fontId="42" fillId="0" borderId="8" xfId="0" applyFont="1" applyBorder="1" applyAlignment="1">
      <alignment horizontal="center" wrapText="1"/>
    </xf>
    <xf numFmtId="0" fontId="42" fillId="0" borderId="8" xfId="0" applyFont="1" applyBorder="1" applyAlignment="1">
      <alignment horizontal="center" vertical="center" wrapText="1"/>
    </xf>
    <xf numFmtId="0" fontId="45" fillId="0" borderId="8" xfId="0" applyFont="1" applyBorder="1" applyAlignment="1">
      <alignment horizontal="center" vertical="center" wrapText="1"/>
    </xf>
    <xf numFmtId="0" fontId="44" fillId="0" borderId="8" xfId="0" applyFont="1" applyBorder="1" applyAlignment="1">
      <alignment horizontal="center" vertical="center" wrapText="1"/>
    </xf>
    <xf numFmtId="0" fontId="44" fillId="3" borderId="8" xfId="0" applyFont="1" applyFill="1" applyBorder="1" applyAlignment="1">
      <alignment horizontal="center" vertical="center" wrapText="1"/>
    </xf>
    <xf numFmtId="0" fontId="47" fillId="0" borderId="8" xfId="0" applyFont="1" applyBorder="1" applyAlignment="1">
      <alignment horizontal="center" vertical="center" wrapText="1"/>
    </xf>
    <xf numFmtId="0" fontId="45" fillId="0" borderId="8" xfId="0" applyFont="1" applyBorder="1" applyAlignment="1">
      <alignment vertical="center" wrapText="1"/>
    </xf>
    <xf numFmtId="0" fontId="42" fillId="0" borderId="41" xfId="0" applyFont="1" applyBorder="1" applyAlignment="1">
      <alignment horizontal="center" vertical="center" wrapText="1"/>
    </xf>
    <xf numFmtId="0" fontId="42" fillId="0" borderId="42" xfId="0" applyFont="1" applyBorder="1" applyAlignment="1">
      <alignment vertical="center" wrapText="1"/>
    </xf>
    <xf numFmtId="0" fontId="81" fillId="0" borderId="8" xfId="0" applyFont="1" applyBorder="1" applyAlignment="1">
      <alignment horizontal="center" vertical="center" wrapText="1"/>
    </xf>
    <xf numFmtId="0" fontId="81" fillId="0" borderId="4" xfId="0" applyFont="1" applyBorder="1" applyAlignment="1">
      <alignment horizontal="center" vertical="center" wrapText="1"/>
    </xf>
    <xf numFmtId="0" fontId="42" fillId="0" borderId="44" xfId="0" applyFont="1" applyBorder="1" applyAlignment="1">
      <alignment horizontal="center" vertical="center"/>
    </xf>
    <xf numFmtId="0" fontId="42" fillId="0" borderId="42" xfId="0" applyFont="1" applyBorder="1" applyAlignment="1">
      <alignment horizontal="center" vertical="center" wrapText="1"/>
    </xf>
    <xf numFmtId="0" fontId="42" fillId="0" borderId="1" xfId="0" applyFont="1" applyBorder="1" applyAlignment="1">
      <alignment horizontal="center" vertical="center" wrapText="1"/>
    </xf>
    <xf numFmtId="0" fontId="42" fillId="0" borderId="9" xfId="0" applyFont="1" applyBorder="1" applyAlignment="1">
      <alignment horizontal="center" vertical="center" wrapText="1"/>
    </xf>
    <xf numFmtId="0" fontId="42" fillId="0" borderId="11" xfId="0" applyFont="1" applyBorder="1" applyAlignment="1">
      <alignment horizontal="center" vertical="center" wrapText="1"/>
    </xf>
    <xf numFmtId="0" fontId="42" fillId="0" borderId="46" xfId="0" applyFont="1" applyBorder="1" applyAlignment="1">
      <alignment horizontal="center" vertical="center" wrapText="1"/>
    </xf>
    <xf numFmtId="0" fontId="42" fillId="0" borderId="1" xfId="0" applyFont="1" applyBorder="1" applyAlignment="1">
      <alignment horizontal="center" wrapText="1"/>
    </xf>
    <xf numFmtId="0" fontId="42" fillId="0" borderId="47" xfId="0" applyFont="1" applyBorder="1" applyAlignment="1">
      <alignment horizontal="center" vertical="center" wrapText="1"/>
    </xf>
    <xf numFmtId="0" fontId="38" fillId="0" borderId="43" xfId="0" applyFont="1" applyBorder="1" applyAlignment="1">
      <alignment horizontal="center" vertical="center"/>
    </xf>
    <xf numFmtId="0" fontId="63" fillId="0" borderId="0" xfId="0" applyNumberFormat="1" applyFont="1" applyAlignment="1">
      <alignment horizontal="center" vertical="center" wrapText="1"/>
    </xf>
    <xf numFmtId="0" fontId="82" fillId="0" borderId="0" xfId="0" applyNumberFormat="1" applyFont="1" applyAlignment="1">
      <alignment horizontal="center" vertical="center" wrapText="1"/>
    </xf>
    <xf numFmtId="49" fontId="83" fillId="0" borderId="8" xfId="0" applyNumberFormat="1" applyFont="1" applyFill="1" applyBorder="1" applyAlignment="1">
      <alignment horizontal="center" vertical="center" wrapText="1"/>
    </xf>
    <xf numFmtId="0" fontId="63" fillId="0" borderId="8" xfId="0" applyNumberFormat="1" applyFont="1" applyFill="1" applyBorder="1" applyAlignment="1">
      <alignment horizontal="center" vertical="center" wrapText="1"/>
    </xf>
    <xf numFmtId="0" fontId="82" fillId="0" borderId="8" xfId="0" applyNumberFormat="1" applyFont="1" applyFill="1" applyBorder="1" applyAlignment="1">
      <alignment horizontal="center" vertical="center" wrapText="1"/>
    </xf>
    <xf numFmtId="0" fontId="63" fillId="0" borderId="8" xfId="0" applyNumberFormat="1" applyFont="1" applyBorder="1" applyAlignment="1">
      <alignment horizontal="center" vertical="center" wrapText="1"/>
    </xf>
    <xf numFmtId="0" fontId="82" fillId="0" borderId="8" xfId="0" applyNumberFormat="1" applyFont="1" applyBorder="1" applyAlignment="1">
      <alignment horizontal="center" vertical="center" wrapText="1"/>
    </xf>
    <xf numFmtId="0" fontId="63" fillId="0" borderId="7" xfId="0" applyNumberFormat="1" applyFont="1" applyFill="1" applyBorder="1" applyAlignment="1">
      <alignment horizontal="center" vertical="center" wrapText="1"/>
    </xf>
    <xf numFmtId="49" fontId="62" fillId="0" borderId="8" xfId="0" applyNumberFormat="1" applyFont="1" applyFill="1" applyBorder="1" applyAlignment="1">
      <alignment horizontal="center" vertical="center" wrapText="1"/>
    </xf>
    <xf numFmtId="49" fontId="83" fillId="3" borderId="8" xfId="0" applyNumberFormat="1" applyFont="1" applyFill="1" applyBorder="1" applyAlignment="1">
      <alignment horizontal="center" vertical="center" wrapText="1"/>
    </xf>
    <xf numFmtId="49" fontId="37" fillId="3" borderId="9" xfId="0" applyNumberFormat="1" applyFont="1" applyFill="1" applyBorder="1" applyAlignment="1">
      <alignment horizontal="center" vertical="center" wrapText="1"/>
    </xf>
    <xf numFmtId="0" fontId="36" fillId="3" borderId="8" xfId="0" applyNumberFormat="1" applyFont="1" applyFill="1" applyBorder="1" applyAlignment="1">
      <alignment horizontal="center" vertical="center" wrapText="1"/>
    </xf>
    <xf numFmtId="0" fontId="36" fillId="3" borderId="8" xfId="0" applyFont="1" applyFill="1" applyBorder="1" applyAlignment="1">
      <alignment horizontal="center" vertical="center"/>
    </xf>
    <xf numFmtId="0" fontId="36" fillId="3" borderId="8" xfId="0" applyFont="1" applyFill="1" applyBorder="1" applyAlignment="1">
      <alignment horizontal="center" vertical="center" wrapText="1"/>
    </xf>
    <xf numFmtId="0" fontId="82" fillId="3" borderId="8" xfId="0" applyFont="1" applyFill="1" applyBorder="1" applyAlignment="1">
      <alignment horizontal="center" vertical="center"/>
    </xf>
    <xf numFmtId="172" fontId="36" fillId="3" borderId="8" xfId="0" applyNumberFormat="1" applyFont="1" applyFill="1" applyBorder="1" applyAlignment="1">
      <alignment horizontal="center" vertical="center"/>
    </xf>
    <xf numFmtId="172" fontId="36" fillId="3" borderId="8" xfId="0" applyNumberFormat="1" applyFont="1" applyFill="1" applyBorder="1" applyAlignment="1">
      <alignment horizontal="center" vertical="center" wrapText="1"/>
    </xf>
    <xf numFmtId="172" fontId="82" fillId="3" borderId="8" xfId="0" applyNumberFormat="1" applyFont="1" applyFill="1" applyBorder="1" applyAlignment="1">
      <alignment horizontal="center" vertical="center"/>
    </xf>
    <xf numFmtId="0" fontId="82" fillId="2" borderId="8" xfId="0" applyFont="1" applyFill="1" applyBorder="1" applyAlignment="1">
      <alignment horizontal="center" vertical="center"/>
    </xf>
    <xf numFmtId="172" fontId="82" fillId="2" borderId="8" xfId="0" applyNumberFormat="1" applyFont="1" applyFill="1" applyBorder="1" applyAlignment="1">
      <alignment horizontal="center" vertical="center"/>
    </xf>
    <xf numFmtId="0" fontId="36" fillId="3" borderId="8" xfId="1" applyFont="1" applyFill="1" applyBorder="1" applyAlignment="1">
      <alignment horizontal="center" vertical="center"/>
    </xf>
    <xf numFmtId="0" fontId="36" fillId="3" borderId="8" xfId="1" applyFont="1" applyFill="1" applyBorder="1" applyAlignment="1">
      <alignment horizontal="center" vertical="center" wrapText="1"/>
    </xf>
    <xf numFmtId="0" fontId="82" fillId="3" borderId="8" xfId="1" applyFont="1" applyFill="1" applyBorder="1" applyAlignment="1">
      <alignment horizontal="center" vertical="center"/>
    </xf>
    <xf numFmtId="0" fontId="36" fillId="2" borderId="8" xfId="1" applyFont="1" applyFill="1" applyBorder="1" applyAlignment="1">
      <alignment horizontal="center" vertical="center"/>
    </xf>
    <xf numFmtId="0" fontId="36" fillId="2" borderId="8" xfId="1" applyFont="1" applyFill="1" applyBorder="1" applyAlignment="1">
      <alignment horizontal="center" vertical="center" wrapText="1"/>
    </xf>
    <xf numFmtId="0" fontId="82" fillId="2" borderId="8" xfId="1" applyFont="1" applyFill="1" applyBorder="1" applyAlignment="1">
      <alignment horizontal="center" vertical="center"/>
    </xf>
    <xf numFmtId="0" fontId="30" fillId="0" borderId="8" xfId="0" applyNumberFormat="1" applyFont="1" applyFill="1" applyBorder="1" applyAlignment="1">
      <alignment horizontal="center" vertical="center" wrapText="1"/>
    </xf>
    <xf numFmtId="0" fontId="38" fillId="0" borderId="8" xfId="0" applyFont="1" applyBorder="1" applyAlignment="1">
      <alignment wrapText="1"/>
    </xf>
    <xf numFmtId="0" fontId="27" fillId="2" borderId="8" xfId="0" applyFont="1" applyFill="1" applyBorder="1" applyAlignment="1">
      <alignment horizontal="center" vertical="center"/>
    </xf>
    <xf numFmtId="0" fontId="24" fillId="3" borderId="8" xfId="0" applyNumberFormat="1" applyFont="1" applyFill="1" applyBorder="1" applyAlignment="1">
      <alignment horizontal="center" vertical="center" wrapText="1"/>
    </xf>
    <xf numFmtId="0" fontId="27" fillId="3" borderId="8" xfId="0" applyFont="1" applyFill="1" applyBorder="1" applyAlignment="1">
      <alignment horizontal="center" vertical="center"/>
    </xf>
    <xf numFmtId="0" fontId="2" fillId="0" borderId="0" xfId="0" applyNumberFormat="1" applyFont="1" applyFill="1" applyAlignment="1">
      <alignment horizontal="center" vertical="center" wrapText="1"/>
    </xf>
    <xf numFmtId="0" fontId="30" fillId="0" borderId="8" xfId="0" applyNumberFormat="1" applyFont="1" applyFill="1" applyBorder="1" applyAlignment="1">
      <alignment horizontal="center" vertical="center" wrapText="1"/>
    </xf>
    <xf numFmtId="0" fontId="38" fillId="2" borderId="1" xfId="0" applyFont="1" applyFill="1" applyBorder="1" applyAlignment="1">
      <alignment vertical="center" wrapText="1"/>
    </xf>
    <xf numFmtId="0" fontId="38" fillId="0" borderId="1" xfId="0" applyFont="1" applyBorder="1" applyAlignment="1">
      <alignment horizontal="center" vertical="center" wrapText="1"/>
    </xf>
    <xf numFmtId="0" fontId="38" fillId="0" borderId="1" xfId="0" applyFont="1" applyBorder="1" applyAlignment="1">
      <alignment wrapText="1"/>
    </xf>
    <xf numFmtId="0" fontId="38" fillId="0" borderId="1" xfId="0" applyFont="1" applyBorder="1" applyAlignment="1">
      <alignment vertical="center" wrapText="1"/>
    </xf>
    <xf numFmtId="0" fontId="39" fillId="0" borderId="1" xfId="0" applyFont="1" applyBorder="1" applyAlignment="1">
      <alignment horizontal="center" vertical="center" wrapText="1"/>
    </xf>
    <xf numFmtId="0" fontId="42" fillId="0" borderId="8" xfId="0" applyFont="1" applyBorder="1" applyAlignment="1">
      <alignment horizontal="center" vertical="center" wrapText="1"/>
    </xf>
    <xf numFmtId="0" fontId="42" fillId="0" borderId="8" xfId="0" applyFont="1" applyBorder="1" applyAlignment="1">
      <alignment horizontal="center" wrapText="1"/>
    </xf>
    <xf numFmtId="0" fontId="42" fillId="0" borderId="42" xfId="0" applyFont="1" applyBorder="1" applyAlignment="1">
      <alignment horizontal="center" vertical="center" wrapText="1"/>
    </xf>
    <xf numFmtId="0" fontId="42" fillId="0" borderId="11" xfId="0" applyFont="1" applyBorder="1" applyAlignment="1">
      <alignment horizontal="center" vertical="center" wrapText="1"/>
    </xf>
    <xf numFmtId="0" fontId="42" fillId="0" borderId="1" xfId="0" applyFont="1" applyBorder="1" applyAlignment="1">
      <alignment horizontal="center" vertical="center" wrapText="1"/>
    </xf>
    <xf numFmtId="0" fontId="42" fillId="0" borderId="0" xfId="0" applyFont="1" applyBorder="1" applyAlignment="1">
      <alignment horizontal="center" vertical="center" wrapText="1"/>
    </xf>
    <xf numFmtId="0" fontId="41" fillId="0" borderId="0" xfId="0" applyFont="1" applyBorder="1" applyAlignment="1">
      <alignment horizontal="center" vertical="center" wrapText="1"/>
    </xf>
    <xf numFmtId="0" fontId="42" fillId="0" borderId="0" xfId="0" applyFont="1" applyBorder="1" applyAlignment="1">
      <alignment horizontal="center" wrapText="1"/>
    </xf>
    <xf numFmtId="0" fontId="30" fillId="0" borderId="8" xfId="0" applyNumberFormat="1" applyFont="1" applyFill="1" applyBorder="1" applyAlignment="1">
      <alignment horizontal="center" vertical="center" wrapText="1"/>
    </xf>
    <xf numFmtId="0" fontId="30" fillId="0" borderId="8" xfId="0" applyNumberFormat="1" applyFont="1" applyFill="1" applyBorder="1" applyAlignment="1">
      <alignment horizontal="center" vertical="center" wrapText="1"/>
    </xf>
    <xf numFmtId="49" fontId="43" fillId="3" borderId="8" xfId="0" applyNumberFormat="1" applyFont="1" applyFill="1" applyBorder="1" applyAlignment="1">
      <alignment horizontal="left" vertical="center" wrapText="1"/>
    </xf>
    <xf numFmtId="0" fontId="27" fillId="2" borderId="8" xfId="0" applyFont="1" applyFill="1" applyBorder="1" applyAlignment="1">
      <alignment horizontal="center" vertical="center"/>
    </xf>
    <xf numFmtId="0" fontId="36" fillId="2" borderId="8" xfId="0" applyFont="1" applyFill="1" applyBorder="1" applyAlignment="1">
      <alignment horizontal="center" vertical="center"/>
    </xf>
    <xf numFmtId="0" fontId="36" fillId="2" borderId="8" xfId="0" applyNumberFormat="1" applyFont="1" applyFill="1" applyBorder="1" applyAlignment="1">
      <alignment horizontal="center" vertical="center" wrapText="1"/>
    </xf>
    <xf numFmtId="0" fontId="27" fillId="3" borderId="8" xfId="0" applyFont="1" applyFill="1" applyBorder="1" applyAlignment="1">
      <alignment horizontal="center" vertical="center"/>
    </xf>
    <xf numFmtId="0" fontId="24" fillId="3" borderId="8" xfId="0" applyNumberFormat="1" applyFont="1" applyFill="1" applyBorder="1" applyAlignment="1">
      <alignment horizontal="center" vertical="center" wrapText="1"/>
    </xf>
    <xf numFmtId="0" fontId="2" fillId="0" borderId="0" xfId="0" applyNumberFormat="1" applyFont="1" applyFill="1" applyAlignment="1">
      <alignment horizontal="center" vertical="center" wrapText="1"/>
    </xf>
    <xf numFmtId="0" fontId="27" fillId="0" borderId="8" xfId="0" applyFont="1" applyFill="1" applyBorder="1" applyAlignment="1">
      <alignment horizontal="center" vertical="center"/>
    </xf>
    <xf numFmtId="49" fontId="23" fillId="2" borderId="8" xfId="0" applyNumberFormat="1" applyFont="1" applyFill="1" applyBorder="1" applyAlignment="1">
      <alignment horizontal="center" vertical="center" wrapText="1"/>
    </xf>
    <xf numFmtId="49" fontId="37" fillId="2" borderId="8" xfId="0" applyNumberFormat="1" applyFont="1" applyFill="1" applyBorder="1" applyAlignment="1">
      <alignment horizontal="center" vertical="center" wrapText="1"/>
    </xf>
    <xf numFmtId="49" fontId="37" fillId="2" borderId="7" xfId="0" applyNumberFormat="1" applyFont="1" applyFill="1" applyBorder="1" applyAlignment="1">
      <alignment horizontal="center" vertical="center" wrapText="1"/>
    </xf>
    <xf numFmtId="49" fontId="50" fillId="2" borderId="0" xfId="0" applyNumberFormat="1" applyFont="1" applyFill="1" applyBorder="1" applyAlignment="1">
      <alignment horizontal="center" vertical="center" wrapText="1"/>
    </xf>
    <xf numFmtId="0" fontId="63" fillId="2" borderId="0" xfId="0" applyNumberFormat="1" applyFont="1" applyFill="1" applyAlignment="1">
      <alignment horizontal="left" vertical="center" wrapText="1"/>
    </xf>
    <xf numFmtId="0" fontId="5" fillId="2" borderId="10" xfId="0" applyNumberFormat="1" applyFont="1" applyFill="1" applyBorder="1" applyAlignment="1">
      <alignment vertical="center" wrapText="1"/>
    </xf>
    <xf numFmtId="0" fontId="5" fillId="2" borderId="8" xfId="0" applyNumberFormat="1" applyFont="1" applyFill="1" applyBorder="1" applyAlignment="1">
      <alignment horizontal="center" vertical="center" wrapText="1"/>
    </xf>
    <xf numFmtId="0" fontId="63" fillId="2" borderId="8" xfId="0" applyNumberFormat="1" applyFont="1" applyFill="1" applyBorder="1" applyAlignment="1">
      <alignment vertical="center" wrapText="1"/>
    </xf>
    <xf numFmtId="0" fontId="63" fillId="2" borderId="8" xfId="0" applyNumberFormat="1" applyFont="1" applyFill="1" applyBorder="1" applyAlignment="1">
      <alignment horizontal="left" vertical="center" wrapText="1"/>
    </xf>
    <xf numFmtId="0" fontId="63" fillId="2" borderId="8" xfId="1" applyFont="1" applyFill="1" applyBorder="1" applyAlignment="1">
      <alignment horizontal="center" vertical="center" wrapText="1"/>
    </xf>
    <xf numFmtId="0" fontId="23" fillId="2" borderId="8" xfId="0" applyNumberFormat="1" applyFont="1" applyFill="1" applyBorder="1" applyAlignment="1">
      <alignment horizontal="center" vertical="center" wrapText="1"/>
    </xf>
    <xf numFmtId="49" fontId="5" fillId="2" borderId="10" xfId="0" applyNumberFormat="1" applyFont="1" applyFill="1" applyBorder="1" applyAlignment="1">
      <alignment vertical="center" wrapText="1"/>
    </xf>
    <xf numFmtId="49" fontId="5" fillId="2" borderId="11" xfId="0" applyNumberFormat="1" applyFont="1" applyFill="1" applyBorder="1" applyAlignment="1">
      <alignment vertical="center" wrapText="1"/>
    </xf>
    <xf numFmtId="0" fontId="37" fillId="2" borderId="8" xfId="0" applyFont="1" applyFill="1" applyBorder="1" applyAlignment="1">
      <alignment horizontal="center" vertical="center" wrapText="1"/>
    </xf>
    <xf numFmtId="0" fontId="82" fillId="2" borderId="0" xfId="0" applyNumberFormat="1" applyFont="1" applyFill="1" applyAlignment="1">
      <alignment horizontal="center" vertical="center" wrapText="1"/>
    </xf>
    <xf numFmtId="0" fontId="63" fillId="2" borderId="0" xfId="0" applyNumberFormat="1" applyFont="1" applyFill="1" applyAlignment="1">
      <alignment horizontal="center" vertical="center" textRotation="90" wrapText="1"/>
    </xf>
    <xf numFmtId="0" fontId="23" fillId="2" borderId="7" xfId="1" applyFont="1" applyFill="1" applyBorder="1" applyAlignment="1">
      <alignment horizontal="center" vertical="center" wrapText="1"/>
    </xf>
    <xf numFmtId="0" fontId="23" fillId="2" borderId="7" xfId="1" applyFont="1" applyFill="1" applyBorder="1" applyAlignment="1">
      <alignment vertical="center" wrapText="1"/>
    </xf>
    <xf numFmtId="0" fontId="23" fillId="2" borderId="7" xfId="1" applyFont="1" applyFill="1" applyBorder="1" applyAlignment="1">
      <alignment vertical="center" textRotation="90"/>
    </xf>
    <xf numFmtId="49" fontId="5" fillId="2" borderId="8" xfId="0" applyNumberFormat="1" applyFont="1" applyFill="1" applyBorder="1" applyAlignment="1">
      <alignment horizontal="center" vertical="center" textRotation="90" wrapText="1"/>
    </xf>
    <xf numFmtId="0" fontId="5" fillId="3" borderId="8" xfId="0" applyNumberFormat="1" applyFont="1" applyFill="1" applyBorder="1" applyAlignment="1">
      <alignment horizontal="center" vertical="center" wrapText="1"/>
    </xf>
    <xf numFmtId="49" fontId="37" fillId="0" borderId="8" xfId="0" applyNumberFormat="1" applyFont="1" applyFill="1" applyBorder="1" applyAlignment="1">
      <alignment horizontal="center" vertical="center" wrapText="1"/>
    </xf>
    <xf numFmtId="49" fontId="37" fillId="0" borderId="1" xfId="0" applyNumberFormat="1" applyFont="1" applyFill="1" applyBorder="1" applyAlignment="1">
      <alignment vertical="center" wrapText="1"/>
    </xf>
    <xf numFmtId="49" fontId="37" fillId="2" borderId="1" xfId="0" applyNumberFormat="1" applyFont="1" applyFill="1" applyBorder="1" applyAlignment="1">
      <alignment vertical="center" wrapText="1"/>
    </xf>
    <xf numFmtId="49" fontId="37" fillId="4" borderId="8" xfId="0" applyNumberFormat="1" applyFont="1" applyFill="1" applyBorder="1" applyAlignment="1">
      <alignment horizontal="center" vertical="center" wrapText="1"/>
    </xf>
    <xf numFmtId="9" fontId="36" fillId="2" borderId="8" xfId="0" applyNumberFormat="1" applyFont="1" applyFill="1" applyBorder="1" applyAlignment="1">
      <alignment horizontal="center" vertical="center" wrapText="1"/>
    </xf>
    <xf numFmtId="49" fontId="23" fillId="0" borderId="8" xfId="0" applyNumberFormat="1" applyFont="1" applyFill="1" applyBorder="1" applyAlignment="1">
      <alignment horizontal="center" vertical="center" wrapText="1"/>
    </xf>
    <xf numFmtId="0" fontId="37" fillId="2" borderId="8" xfId="0" applyNumberFormat="1" applyFont="1" applyFill="1" applyBorder="1" applyAlignment="1">
      <alignment horizontal="left" vertical="center" wrapText="1"/>
    </xf>
    <xf numFmtId="0" fontId="36" fillId="2" borderId="8" xfId="0" applyNumberFormat="1" applyFont="1" applyFill="1" applyBorder="1" applyAlignment="1">
      <alignment horizontal="left" vertical="center" wrapText="1"/>
    </xf>
    <xf numFmtId="0" fontId="63" fillId="0" borderId="0" xfId="0" applyNumberFormat="1" applyFont="1" applyFill="1" applyAlignment="1">
      <alignment horizontal="center" vertical="center" wrapText="1"/>
    </xf>
    <xf numFmtId="49" fontId="37" fillId="4" borderId="7" xfId="0" applyNumberFormat="1" applyFont="1" applyFill="1" applyBorder="1" applyAlignment="1">
      <alignment horizontal="center" vertical="center" wrapText="1"/>
    </xf>
    <xf numFmtId="49" fontId="37" fillId="0" borderId="7" xfId="0" applyNumberFormat="1" applyFont="1" applyFill="1" applyBorder="1" applyAlignment="1">
      <alignment horizontal="center" vertical="center" wrapText="1"/>
    </xf>
    <xf numFmtId="49" fontId="62" fillId="2" borderId="8" xfId="0" applyNumberFormat="1" applyFont="1" applyFill="1" applyBorder="1" applyAlignment="1">
      <alignment horizontal="center" vertical="center" wrapText="1"/>
    </xf>
    <xf numFmtId="0" fontId="23" fillId="2" borderId="0" xfId="0" applyNumberFormat="1" applyFont="1" applyFill="1" applyAlignment="1">
      <alignment horizontal="center" vertical="center" wrapText="1"/>
    </xf>
    <xf numFmtId="49" fontId="36" fillId="2" borderId="8" xfId="0" applyNumberFormat="1" applyFont="1" applyFill="1" applyBorder="1" applyAlignment="1">
      <alignment horizontal="center" vertical="center" wrapText="1"/>
    </xf>
    <xf numFmtId="49" fontId="5" fillId="2" borderId="9" xfId="0" applyNumberFormat="1" applyFont="1" applyFill="1" applyBorder="1" applyAlignment="1">
      <alignment horizontal="left" vertical="center" wrapText="1"/>
    </xf>
    <xf numFmtId="49" fontId="37" fillId="7" borderId="8" xfId="0" applyNumberFormat="1" applyFont="1" applyFill="1" applyBorder="1" applyAlignment="1">
      <alignment horizontal="center" vertical="center" wrapText="1"/>
    </xf>
    <xf numFmtId="0" fontId="36" fillId="2" borderId="0" xfId="0" applyNumberFormat="1" applyFont="1" applyFill="1" applyAlignment="1">
      <alignment horizontal="center" vertical="center" wrapText="1"/>
    </xf>
    <xf numFmtId="0" fontId="37" fillId="2" borderId="8" xfId="0" applyNumberFormat="1" applyFont="1" applyFill="1" applyBorder="1" applyAlignment="1">
      <alignment horizontal="center" vertical="center" wrapText="1"/>
    </xf>
    <xf numFmtId="0" fontId="23" fillId="0" borderId="8" xfId="0" applyNumberFormat="1" applyFont="1" applyFill="1" applyBorder="1" applyAlignment="1">
      <alignment horizontal="center" vertical="center" wrapText="1"/>
    </xf>
    <xf numFmtId="0" fontId="63" fillId="0" borderId="0" xfId="0" applyNumberFormat="1" applyFont="1" applyFill="1" applyAlignment="1">
      <alignment horizontal="left" vertical="center" wrapText="1"/>
    </xf>
    <xf numFmtId="0" fontId="63" fillId="3" borderId="8" xfId="0" applyNumberFormat="1" applyFont="1" applyFill="1" applyBorder="1" applyAlignment="1">
      <alignment horizontal="center" vertical="center" wrapText="1"/>
    </xf>
    <xf numFmtId="0" fontId="62" fillId="2" borderId="8" xfId="1" applyFont="1" applyFill="1" applyBorder="1" applyAlignment="1">
      <alignment horizontal="center" vertical="center" textRotation="90" wrapText="1"/>
    </xf>
    <xf numFmtId="0" fontId="62" fillId="3" borderId="8" xfId="1" applyFont="1" applyFill="1" applyBorder="1" applyAlignment="1">
      <alignment horizontal="center" vertical="center" textRotation="90" wrapText="1"/>
    </xf>
    <xf numFmtId="0" fontId="23" fillId="3" borderId="8" xfId="1" applyFont="1" applyFill="1" applyBorder="1" applyAlignment="1">
      <alignment vertical="center" wrapText="1"/>
    </xf>
    <xf numFmtId="0" fontId="63" fillId="3" borderId="8" xfId="0" applyNumberFormat="1" applyFont="1" applyFill="1" applyBorder="1" applyAlignment="1">
      <alignment horizontal="left" vertical="center" wrapText="1"/>
    </xf>
    <xf numFmtId="0" fontId="23" fillId="2" borderId="8" xfId="1" applyFont="1" applyFill="1" applyBorder="1" applyAlignment="1">
      <alignment horizontal="left" vertical="center" wrapText="1"/>
    </xf>
    <xf numFmtId="0" fontId="23" fillId="3" borderId="8" xfId="1" applyFont="1" applyFill="1" applyBorder="1" applyAlignment="1">
      <alignment horizontal="left" vertical="center" wrapText="1"/>
    </xf>
    <xf numFmtId="0" fontId="84" fillId="3" borderId="8" xfId="0" applyNumberFormat="1" applyFont="1" applyFill="1" applyBorder="1" applyAlignment="1">
      <alignment horizontal="center" vertical="center" wrapText="1"/>
    </xf>
    <xf numFmtId="49" fontId="47" fillId="2" borderId="8" xfId="0" applyNumberFormat="1" applyFont="1" applyFill="1" applyBorder="1" applyAlignment="1">
      <alignment horizontal="center" vertical="center" wrapText="1"/>
    </xf>
    <xf numFmtId="0" fontId="30" fillId="0" borderId="8" xfId="0" applyNumberFormat="1" applyFont="1" applyFill="1" applyBorder="1" applyAlignment="1">
      <alignment horizontal="center" vertical="center" wrapText="1"/>
    </xf>
    <xf numFmtId="49" fontId="44" fillId="2" borderId="9" xfId="0" applyNumberFormat="1" applyFont="1" applyFill="1" applyBorder="1" applyAlignment="1">
      <alignment horizontal="center" vertical="center" wrapText="1"/>
    </xf>
    <xf numFmtId="49" fontId="6" fillId="2" borderId="11" xfId="0" applyNumberFormat="1" applyFont="1" applyFill="1" applyBorder="1" applyAlignment="1">
      <alignment horizontal="center" vertical="center" wrapText="1"/>
    </xf>
    <xf numFmtId="49" fontId="47" fillId="2" borderId="8" xfId="0" applyNumberFormat="1" applyFont="1" applyFill="1" applyBorder="1" applyAlignment="1">
      <alignment horizontal="center" vertical="center" wrapText="1"/>
    </xf>
    <xf numFmtId="0" fontId="30" fillId="0" borderId="8" xfId="0" applyNumberFormat="1" applyFont="1" applyFill="1" applyBorder="1" applyAlignment="1">
      <alignment horizontal="center" vertical="center" wrapText="1"/>
    </xf>
    <xf numFmtId="0" fontId="4" fillId="2" borderId="11" xfId="0" applyNumberFormat="1" applyFont="1" applyFill="1" applyBorder="1" applyAlignment="1">
      <alignment horizontal="center" vertical="center" wrapText="1"/>
    </xf>
    <xf numFmtId="0" fontId="47" fillId="2" borderId="1" xfId="1" applyFont="1" applyFill="1" applyBorder="1" applyAlignment="1">
      <alignment vertical="center" wrapText="1"/>
    </xf>
    <xf numFmtId="0" fontId="39" fillId="2" borderId="1" xfId="1" applyFont="1" applyFill="1" applyBorder="1" applyAlignment="1">
      <alignment vertical="center" wrapText="1"/>
    </xf>
    <xf numFmtId="0" fontId="39" fillId="2" borderId="7" xfId="1" applyFont="1" applyFill="1" applyBorder="1" applyAlignment="1">
      <alignment vertical="center" wrapText="1"/>
    </xf>
    <xf numFmtId="0" fontId="62" fillId="2" borderId="1" xfId="1" applyFont="1" applyFill="1" applyBorder="1" applyAlignment="1">
      <alignment vertical="center" wrapText="1"/>
    </xf>
    <xf numFmtId="0" fontId="62" fillId="2" borderId="7" xfId="1" applyFont="1" applyFill="1" applyBorder="1" applyAlignment="1">
      <alignment vertical="center" wrapText="1"/>
    </xf>
    <xf numFmtId="0" fontId="20" fillId="2" borderId="1" xfId="1" applyFont="1" applyFill="1" applyBorder="1" applyAlignment="1">
      <alignment vertical="center" wrapText="1"/>
    </xf>
    <xf numFmtId="0" fontId="20" fillId="2" borderId="7" xfId="1" applyFont="1" applyFill="1" applyBorder="1" applyAlignment="1">
      <alignment vertical="center" wrapText="1"/>
    </xf>
    <xf numFmtId="0" fontId="64" fillId="2" borderId="1" xfId="1" applyFont="1" applyFill="1" applyBorder="1" applyAlignment="1">
      <alignment vertical="center" wrapText="1"/>
    </xf>
    <xf numFmtId="0" fontId="64" fillId="2" borderId="7" xfId="1" applyFont="1" applyFill="1" applyBorder="1" applyAlignment="1">
      <alignment vertical="center" wrapText="1"/>
    </xf>
    <xf numFmtId="0" fontId="4" fillId="3" borderId="33" xfId="0" applyFont="1" applyFill="1" applyBorder="1" applyAlignment="1">
      <alignment vertical="center" wrapText="1"/>
    </xf>
    <xf numFmtId="0" fontId="4" fillId="3" borderId="34" xfId="0" applyFont="1" applyFill="1" applyBorder="1" applyAlignment="1">
      <alignment vertical="center" wrapText="1"/>
    </xf>
    <xf numFmtId="0" fontId="4" fillId="3" borderId="35" xfId="0" applyFont="1" applyFill="1" applyBorder="1" applyAlignment="1">
      <alignment vertical="center" wrapText="1"/>
    </xf>
    <xf numFmtId="0" fontId="65" fillId="9" borderId="17" xfId="0" applyFont="1" applyFill="1" applyBorder="1" applyAlignment="1">
      <alignment horizontal="center" vertical="center" wrapText="1"/>
    </xf>
    <xf numFmtId="0" fontId="65" fillId="9" borderId="18" xfId="0" applyFont="1" applyFill="1" applyBorder="1" applyAlignment="1">
      <alignment horizontal="center" vertical="center" wrapText="1"/>
    </xf>
    <xf numFmtId="0" fontId="65" fillId="9" borderId="19" xfId="0" applyFont="1" applyFill="1" applyBorder="1" applyAlignment="1">
      <alignment horizontal="center" vertical="center" wrapText="1"/>
    </xf>
    <xf numFmtId="0" fontId="22" fillId="3" borderId="30" xfId="0" applyFont="1" applyFill="1" applyBorder="1" applyAlignment="1">
      <alignment horizontal="center" vertical="center" wrapText="1"/>
    </xf>
    <xf numFmtId="0" fontId="22" fillId="3" borderId="22" xfId="0" applyFont="1" applyFill="1" applyBorder="1" applyAlignment="1">
      <alignment horizontal="center" vertical="center" wrapText="1"/>
    </xf>
    <xf numFmtId="0" fontId="22" fillId="3" borderId="23" xfId="0" applyFont="1" applyFill="1" applyBorder="1" applyAlignment="1">
      <alignment horizontal="center" vertical="center" wrapText="1"/>
    </xf>
    <xf numFmtId="0" fontId="22" fillId="3" borderId="31" xfId="0" applyFont="1" applyFill="1" applyBorder="1" applyAlignment="1">
      <alignment horizontal="center" vertical="center" wrapText="1"/>
    </xf>
    <xf numFmtId="0" fontId="22" fillId="3" borderId="32" xfId="0" applyFont="1" applyFill="1" applyBorder="1" applyAlignment="1">
      <alignment horizontal="center" vertical="center" wrapText="1"/>
    </xf>
    <xf numFmtId="0" fontId="22" fillId="3" borderId="28" xfId="0" applyFont="1" applyFill="1" applyBorder="1" applyAlignment="1">
      <alignment horizontal="center" vertical="center" wrapText="1"/>
    </xf>
    <xf numFmtId="0" fontId="22" fillId="3" borderId="25" xfId="0" applyFont="1" applyFill="1" applyBorder="1" applyAlignment="1">
      <alignment horizontal="center" vertical="center" wrapText="1"/>
    </xf>
    <xf numFmtId="0" fontId="22" fillId="3" borderId="29" xfId="0" applyFont="1" applyFill="1" applyBorder="1" applyAlignment="1">
      <alignment horizontal="center" vertical="center" wrapText="1"/>
    </xf>
    <xf numFmtId="0" fontId="22" fillId="3" borderId="26" xfId="0" applyFont="1" applyFill="1" applyBorder="1" applyAlignment="1">
      <alignment horizontal="center" vertical="center" wrapText="1"/>
    </xf>
    <xf numFmtId="0" fontId="4" fillId="3" borderId="33" xfId="0" applyFont="1" applyFill="1" applyBorder="1" applyAlignment="1">
      <alignment horizontal="center" vertical="center" wrapText="1"/>
    </xf>
    <xf numFmtId="0" fontId="4" fillId="3" borderId="34" xfId="0" applyFont="1" applyFill="1" applyBorder="1" applyAlignment="1">
      <alignment horizontal="center" vertical="center" wrapText="1"/>
    </xf>
    <xf numFmtId="0" fontId="4" fillId="3" borderId="35" xfId="0" applyFont="1" applyFill="1" applyBorder="1" applyAlignment="1">
      <alignment horizontal="center" vertical="center" wrapText="1"/>
    </xf>
    <xf numFmtId="0" fontId="51" fillId="0" borderId="33" xfId="0" applyFont="1" applyFill="1" applyBorder="1" applyAlignment="1">
      <alignment vertical="center" wrapText="1"/>
    </xf>
    <xf numFmtId="0" fontId="51" fillId="0" borderId="34" xfId="0" applyFont="1" applyFill="1" applyBorder="1" applyAlignment="1">
      <alignment vertical="center" wrapText="1"/>
    </xf>
    <xf numFmtId="0" fontId="51" fillId="0" borderId="35" xfId="0" applyFont="1" applyFill="1" applyBorder="1" applyAlignment="1">
      <alignment vertical="center" wrapText="1"/>
    </xf>
    <xf numFmtId="0" fontId="39" fillId="0" borderId="17" xfId="0" applyFont="1" applyFill="1" applyBorder="1" applyAlignment="1">
      <alignment horizontal="center" vertical="center" wrapText="1"/>
    </xf>
    <xf numFmtId="0" fontId="39" fillId="0" borderId="18" xfId="0" applyFont="1" applyFill="1" applyBorder="1" applyAlignment="1">
      <alignment horizontal="center" vertical="center" wrapText="1"/>
    </xf>
    <xf numFmtId="0" fontId="39" fillId="0" borderId="19" xfId="0" applyFont="1" applyFill="1" applyBorder="1" applyAlignment="1">
      <alignment horizontal="center" vertical="center" wrapText="1"/>
    </xf>
    <xf numFmtId="0" fontId="74" fillId="0" borderId="30" xfId="0" applyFont="1" applyFill="1" applyBorder="1" applyAlignment="1">
      <alignment horizontal="center" vertical="center" wrapText="1"/>
    </xf>
    <xf numFmtId="0" fontId="74" fillId="0" borderId="22" xfId="0" applyFont="1" applyFill="1" applyBorder="1" applyAlignment="1">
      <alignment horizontal="center" vertical="center" wrapText="1"/>
    </xf>
    <xf numFmtId="0" fontId="74" fillId="0" borderId="23" xfId="0" applyFont="1" applyFill="1" applyBorder="1" applyAlignment="1">
      <alignment horizontal="center" vertical="center" wrapText="1"/>
    </xf>
    <xf numFmtId="0" fontId="74" fillId="0" borderId="31" xfId="0" applyFont="1" applyFill="1" applyBorder="1" applyAlignment="1">
      <alignment horizontal="center" vertical="center" wrapText="1"/>
    </xf>
    <xf numFmtId="0" fontId="74" fillId="0" borderId="32" xfId="0" applyFont="1" applyFill="1" applyBorder="1" applyAlignment="1">
      <alignment horizontal="center" vertical="center" wrapText="1"/>
    </xf>
    <xf numFmtId="0" fontId="74" fillId="0" borderId="28" xfId="0" applyFont="1" applyFill="1" applyBorder="1" applyAlignment="1">
      <alignment horizontal="center" vertical="center" wrapText="1"/>
    </xf>
    <xf numFmtId="0" fontId="74" fillId="0" borderId="25" xfId="0" applyFont="1" applyFill="1" applyBorder="1" applyAlignment="1">
      <alignment horizontal="center" vertical="center" wrapText="1"/>
    </xf>
    <xf numFmtId="0" fontId="74" fillId="0" borderId="29" xfId="0" applyFont="1" applyFill="1" applyBorder="1" applyAlignment="1">
      <alignment horizontal="center" vertical="center" wrapText="1"/>
    </xf>
    <xf numFmtId="0" fontId="74" fillId="0" borderId="26" xfId="0" applyFont="1" applyFill="1" applyBorder="1" applyAlignment="1">
      <alignment horizontal="center" vertical="center" wrapText="1"/>
    </xf>
    <xf numFmtId="0" fontId="74" fillId="0" borderId="33" xfId="0" applyFont="1" applyFill="1" applyBorder="1" applyAlignment="1">
      <alignment horizontal="center" vertical="center" wrapText="1"/>
    </xf>
    <xf numFmtId="0" fontId="74" fillId="0" borderId="34" xfId="0" applyFont="1" applyFill="1" applyBorder="1" applyAlignment="1">
      <alignment horizontal="center" vertical="center" wrapText="1"/>
    </xf>
    <xf numFmtId="0" fontId="74" fillId="0" borderId="35" xfId="0" applyFont="1" applyFill="1" applyBorder="1" applyAlignment="1">
      <alignment horizontal="center" vertical="center" wrapText="1"/>
    </xf>
    <xf numFmtId="0" fontId="51" fillId="0" borderId="36" xfId="0" applyFont="1" applyFill="1" applyBorder="1" applyAlignment="1">
      <alignment horizontal="center" vertical="center" wrapText="1"/>
    </xf>
    <xf numFmtId="0" fontId="51" fillId="0" borderId="34" xfId="0" applyFont="1" applyFill="1" applyBorder="1" applyAlignment="1">
      <alignment horizontal="center" vertical="center" wrapText="1"/>
    </xf>
    <xf numFmtId="0" fontId="51" fillId="0" borderId="35" xfId="0" applyFont="1" applyFill="1" applyBorder="1" applyAlignment="1">
      <alignment horizontal="center" vertical="center" wrapText="1"/>
    </xf>
    <xf numFmtId="0" fontId="51" fillId="0" borderId="33" xfId="0" applyFont="1" applyFill="1" applyBorder="1" applyAlignment="1">
      <alignment horizontal="center" vertical="center" wrapText="1"/>
    </xf>
    <xf numFmtId="0" fontId="73" fillId="0" borderId="37" xfId="0" applyFont="1" applyFill="1" applyBorder="1" applyAlignment="1">
      <alignment vertical="center" wrapText="1"/>
    </xf>
    <xf numFmtId="0" fontId="73" fillId="0" borderId="38" xfId="0" applyFont="1" applyFill="1" applyBorder="1" applyAlignment="1">
      <alignment vertical="center" wrapText="1"/>
    </xf>
    <xf numFmtId="0" fontId="73" fillId="0" borderId="39" xfId="0" applyFont="1" applyFill="1" applyBorder="1" applyAlignment="1">
      <alignment vertical="center" wrapText="1"/>
    </xf>
    <xf numFmtId="0" fontId="51" fillId="0" borderId="36" xfId="0" applyFont="1" applyFill="1" applyBorder="1" applyAlignment="1">
      <alignment vertical="center" wrapText="1"/>
    </xf>
    <xf numFmtId="0" fontId="73" fillId="0" borderId="17" xfId="0" applyFont="1" applyFill="1" applyBorder="1" applyAlignment="1">
      <alignment vertical="center" wrapText="1"/>
    </xf>
    <xf numFmtId="0" fontId="73" fillId="0" borderId="18" xfId="0" applyFont="1" applyFill="1" applyBorder="1" applyAlignment="1">
      <alignment vertical="center" wrapText="1"/>
    </xf>
    <xf numFmtId="0" fontId="73" fillId="0" borderId="19" xfId="0" applyFont="1" applyFill="1" applyBorder="1" applyAlignment="1">
      <alignment vertical="center" wrapText="1"/>
    </xf>
    <xf numFmtId="0" fontId="73" fillId="0" borderId="36" xfId="0" applyFont="1" applyFill="1" applyBorder="1" applyAlignment="1">
      <alignment vertical="center" wrapText="1"/>
    </xf>
    <xf numFmtId="0" fontId="73" fillId="0" borderId="35" xfId="0" applyFont="1" applyFill="1" applyBorder="1" applyAlignment="1">
      <alignment vertical="center" wrapText="1"/>
    </xf>
    <xf numFmtId="0" fontId="27" fillId="0" borderId="33" xfId="0" applyFont="1" applyFill="1" applyBorder="1" applyAlignment="1">
      <alignment vertical="center" wrapText="1"/>
    </xf>
    <xf numFmtId="0" fontId="27" fillId="0" borderId="35" xfId="0" applyFont="1" applyFill="1" applyBorder="1" applyAlignment="1">
      <alignment vertical="center" wrapText="1"/>
    </xf>
    <xf numFmtId="0" fontId="78" fillId="0" borderId="33" xfId="0" applyFont="1" applyFill="1" applyBorder="1" applyAlignment="1">
      <alignment vertical="center" wrapText="1"/>
    </xf>
    <xf numFmtId="0" fontId="78" fillId="0" borderId="35" xfId="0" applyFont="1" applyFill="1" applyBorder="1" applyAlignment="1">
      <alignment vertical="center" wrapText="1"/>
    </xf>
    <xf numFmtId="0" fontId="79" fillId="0" borderId="33" xfId="0" applyFont="1" applyFill="1" applyBorder="1" applyAlignment="1">
      <alignment vertical="center" wrapText="1"/>
    </xf>
    <xf numFmtId="0" fontId="79" fillId="0" borderId="35" xfId="0" applyFont="1" applyFill="1" applyBorder="1" applyAlignment="1">
      <alignment vertical="center" wrapText="1"/>
    </xf>
    <xf numFmtId="0" fontId="64" fillId="0" borderId="31" xfId="0" applyFont="1" applyFill="1" applyBorder="1" applyAlignment="1">
      <alignment horizontal="center" vertical="center" wrapText="1"/>
    </xf>
    <xf numFmtId="0" fontId="64" fillId="0" borderId="32" xfId="0" applyFont="1" applyFill="1" applyBorder="1" applyAlignment="1">
      <alignment horizontal="center" vertical="center" wrapText="1"/>
    </xf>
    <xf numFmtId="0" fontId="64" fillId="0" borderId="28" xfId="0" applyFont="1" applyFill="1" applyBorder="1" applyAlignment="1">
      <alignment horizontal="center" vertical="center" wrapText="1"/>
    </xf>
    <xf numFmtId="0" fontId="64" fillId="0" borderId="25" xfId="0" applyFont="1" applyFill="1" applyBorder="1" applyAlignment="1">
      <alignment horizontal="center" vertical="center" wrapText="1"/>
    </xf>
    <xf numFmtId="0" fontId="64" fillId="0" borderId="29" xfId="0" applyFont="1" applyFill="1" applyBorder="1" applyAlignment="1">
      <alignment horizontal="center" vertical="center" wrapText="1"/>
    </xf>
    <xf numFmtId="0" fontId="64" fillId="0" borderId="26" xfId="0" applyFont="1" applyFill="1" applyBorder="1" applyAlignment="1">
      <alignment horizontal="center" vertical="center" wrapText="1"/>
    </xf>
    <xf numFmtId="0" fontId="64" fillId="0" borderId="30" xfId="0" applyFont="1" applyFill="1" applyBorder="1" applyAlignment="1">
      <alignment vertical="center" wrapText="1"/>
    </xf>
    <xf numFmtId="0" fontId="64" fillId="0" borderId="23" xfId="0" applyFont="1" applyFill="1" applyBorder="1" applyAlignment="1">
      <alignment vertical="center" wrapText="1"/>
    </xf>
    <xf numFmtId="0" fontId="74" fillId="0" borderId="30" xfId="0" applyFont="1" applyFill="1" applyBorder="1" applyAlignment="1">
      <alignment vertical="center" wrapText="1"/>
    </xf>
    <xf numFmtId="0" fontId="74" fillId="0" borderId="23" xfId="0" applyFont="1" applyFill="1" applyBorder="1" applyAlignment="1">
      <alignment vertical="center" wrapText="1"/>
    </xf>
    <xf numFmtId="0" fontId="73" fillId="0" borderId="0" xfId="0" applyFont="1" applyFill="1" applyAlignment="1">
      <alignment horizontal="center"/>
    </xf>
    <xf numFmtId="0" fontId="64" fillId="0" borderId="30" xfId="0" applyFont="1" applyFill="1" applyBorder="1" applyAlignment="1">
      <alignment horizontal="center" vertical="center" wrapText="1"/>
    </xf>
    <xf numFmtId="0" fontId="64" fillId="0" borderId="22" xfId="0" applyFont="1" applyFill="1" applyBorder="1" applyAlignment="1">
      <alignment horizontal="center" vertical="center" wrapText="1"/>
    </xf>
    <xf numFmtId="0" fontId="64" fillId="0" borderId="23" xfId="0" applyFont="1" applyFill="1" applyBorder="1" applyAlignment="1">
      <alignment horizontal="center" vertical="center" wrapText="1"/>
    </xf>
    <xf numFmtId="49" fontId="6" fillId="2" borderId="2" xfId="0" applyNumberFormat="1" applyFont="1" applyFill="1" applyBorder="1" applyAlignment="1">
      <alignment horizontal="center" vertical="center" wrapText="1"/>
    </xf>
    <xf numFmtId="49" fontId="6" fillId="2" borderId="13" xfId="0" applyNumberFormat="1" applyFont="1" applyFill="1" applyBorder="1" applyAlignment="1">
      <alignment horizontal="center" vertical="center" wrapText="1"/>
    </xf>
    <xf numFmtId="49" fontId="6" fillId="2" borderId="3" xfId="0" applyNumberFormat="1" applyFont="1" applyFill="1" applyBorder="1" applyAlignment="1">
      <alignment horizontal="center" vertical="center" wrapText="1"/>
    </xf>
    <xf numFmtId="49" fontId="6" fillId="2" borderId="5" xfId="0" applyNumberFormat="1" applyFont="1" applyFill="1" applyBorder="1" applyAlignment="1">
      <alignment horizontal="center" vertical="center" wrapText="1"/>
    </xf>
    <xf numFmtId="49" fontId="6" fillId="2" borderId="14" xfId="0" applyNumberFormat="1" applyFont="1" applyFill="1" applyBorder="1" applyAlignment="1">
      <alignment horizontal="center" vertical="center" wrapText="1"/>
    </xf>
    <xf numFmtId="49" fontId="6" fillId="2" borderId="6" xfId="0" applyNumberFormat="1" applyFont="1" applyFill="1" applyBorder="1" applyAlignment="1">
      <alignment horizontal="center" vertical="center" wrapText="1"/>
    </xf>
    <xf numFmtId="49" fontId="6" fillId="2" borderId="8" xfId="0" applyNumberFormat="1" applyFont="1" applyFill="1" applyBorder="1" applyAlignment="1">
      <alignment horizontal="center" vertical="center" wrapText="1"/>
    </xf>
    <xf numFmtId="0" fontId="24" fillId="2" borderId="1" xfId="1" applyFont="1" applyFill="1" applyBorder="1" applyAlignment="1">
      <alignment horizontal="center" vertical="center" textRotation="90" wrapText="1"/>
    </xf>
    <xf numFmtId="0" fontId="24" fillId="2" borderId="4" xfId="1" applyFont="1" applyFill="1" applyBorder="1" applyAlignment="1">
      <alignment horizontal="center" vertical="center" textRotation="90" wrapText="1"/>
    </xf>
    <xf numFmtId="0" fontId="24" fillId="2" borderId="7" xfId="1" applyFont="1" applyFill="1" applyBorder="1" applyAlignment="1">
      <alignment horizontal="center" vertical="center" textRotation="90" wrapText="1"/>
    </xf>
    <xf numFmtId="0" fontId="24" fillId="2" borderId="1" xfId="1" applyFont="1" applyFill="1" applyBorder="1" applyAlignment="1">
      <alignment horizontal="left" vertical="center" textRotation="90" wrapText="1"/>
    </xf>
    <xf numFmtId="0" fontId="24" fillId="2" borderId="4" xfId="1" applyFont="1" applyFill="1" applyBorder="1" applyAlignment="1">
      <alignment horizontal="left" vertical="center" textRotation="90" wrapText="1"/>
    </xf>
    <xf numFmtId="0" fontId="24" fillId="2" borderId="7" xfId="1" applyFont="1" applyFill="1" applyBorder="1" applyAlignment="1">
      <alignment horizontal="left" vertical="center" textRotation="90" wrapText="1"/>
    </xf>
    <xf numFmtId="0" fontId="22" fillId="2" borderId="1" xfId="1" applyFont="1" applyFill="1" applyBorder="1" applyAlignment="1">
      <alignment horizontal="left" vertical="center" textRotation="90" wrapText="1"/>
    </xf>
    <xf numFmtId="0" fontId="22" fillId="2" borderId="4" xfId="1" applyFont="1" applyFill="1" applyBorder="1" applyAlignment="1">
      <alignment horizontal="left" vertical="center" textRotation="90" wrapText="1"/>
    </xf>
    <xf numFmtId="0" fontId="22" fillId="2" borderId="7" xfId="1" applyFont="1" applyFill="1" applyBorder="1" applyAlignment="1">
      <alignment horizontal="left" vertical="center" textRotation="90" wrapText="1"/>
    </xf>
    <xf numFmtId="0" fontId="6" fillId="2" borderId="1" xfId="1" applyFont="1" applyFill="1" applyBorder="1" applyAlignment="1">
      <alignment horizontal="left" vertical="center" textRotation="90" wrapText="1"/>
    </xf>
    <xf numFmtId="0" fontId="6" fillId="2" borderId="4" xfId="1" applyFont="1" applyFill="1" applyBorder="1" applyAlignment="1">
      <alignment horizontal="left" vertical="center" textRotation="90" wrapText="1"/>
    </xf>
    <xf numFmtId="0" fontId="6" fillId="2" borderId="7" xfId="1" applyFont="1" applyFill="1" applyBorder="1" applyAlignment="1">
      <alignment horizontal="left" vertical="center" textRotation="90" wrapText="1"/>
    </xf>
    <xf numFmtId="49" fontId="6" fillId="2" borderId="9" xfId="0" applyNumberFormat="1" applyFont="1" applyFill="1" applyBorder="1" applyAlignment="1">
      <alignment horizontal="center" vertical="center" wrapText="1"/>
    </xf>
    <xf numFmtId="49" fontId="6" fillId="2" borderId="11" xfId="0" applyNumberFormat="1" applyFont="1" applyFill="1" applyBorder="1" applyAlignment="1">
      <alignment horizontal="center" vertical="center" wrapText="1"/>
    </xf>
    <xf numFmtId="49" fontId="1" fillId="2" borderId="0" xfId="0" applyNumberFormat="1" applyFont="1" applyFill="1" applyBorder="1" applyAlignment="1">
      <alignment horizontal="center" vertical="center" wrapText="1"/>
    </xf>
    <xf numFmtId="49" fontId="6" fillId="2" borderId="0" xfId="0" applyNumberFormat="1" applyFont="1" applyFill="1" applyBorder="1" applyAlignment="1">
      <alignment horizontal="center" vertical="center" wrapText="1"/>
    </xf>
    <xf numFmtId="49" fontId="1" fillId="2" borderId="0" xfId="0" applyNumberFormat="1" applyFont="1" applyFill="1" applyBorder="1" applyAlignment="1">
      <alignment horizontal="center" vertical="center" textRotation="90" wrapText="1"/>
    </xf>
    <xf numFmtId="0" fontId="6" fillId="2" borderId="8" xfId="0" applyNumberFormat="1" applyFont="1" applyFill="1" applyBorder="1" applyAlignment="1">
      <alignment horizontal="center" vertical="center" wrapText="1"/>
    </xf>
    <xf numFmtId="0" fontId="2" fillId="3" borderId="8" xfId="0" applyNumberFormat="1" applyFont="1" applyFill="1" applyBorder="1" applyAlignment="1">
      <alignment horizontal="center" vertical="center" wrapText="1"/>
    </xf>
    <xf numFmtId="0" fontId="2" fillId="2" borderId="8" xfId="0" applyNumberFormat="1" applyFont="1" applyFill="1" applyBorder="1" applyAlignment="1">
      <alignment horizontal="center" vertical="center" wrapText="1"/>
    </xf>
    <xf numFmtId="0" fontId="2" fillId="2" borderId="8" xfId="1" applyFont="1" applyFill="1" applyBorder="1" applyAlignment="1">
      <alignment horizontal="center" vertical="center" wrapText="1"/>
    </xf>
    <xf numFmtId="0" fontId="6" fillId="2" borderId="8" xfId="0" applyFont="1" applyFill="1" applyBorder="1" applyAlignment="1">
      <alignment horizontal="center" vertical="center" wrapText="1"/>
    </xf>
    <xf numFmtId="0" fontId="22" fillId="2" borderId="8" xfId="0" applyFont="1" applyFill="1" applyBorder="1" applyAlignment="1">
      <alignment horizontal="center" vertical="center" wrapText="1"/>
    </xf>
    <xf numFmtId="49" fontId="22" fillId="2" borderId="2"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22" fillId="2" borderId="5"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0" fontId="1" fillId="2" borderId="9" xfId="1" applyFont="1" applyFill="1" applyBorder="1" applyAlignment="1">
      <alignment horizontal="center" vertical="center" wrapText="1"/>
    </xf>
    <xf numFmtId="0" fontId="1" fillId="2" borderId="10" xfId="1" applyFont="1" applyFill="1" applyBorder="1" applyAlignment="1">
      <alignment horizontal="center" vertical="center" wrapText="1"/>
    </xf>
    <xf numFmtId="0" fontId="6" fillId="2" borderId="8" xfId="1" applyFont="1" applyFill="1" applyBorder="1" applyAlignment="1">
      <alignment horizontal="center" vertical="center" wrapText="1"/>
    </xf>
    <xf numFmtId="0" fontId="6" fillId="2" borderId="8" xfId="1" applyFont="1" applyFill="1" applyBorder="1" applyAlignment="1">
      <alignment horizontal="center" vertical="center" textRotation="90" wrapText="1"/>
    </xf>
    <xf numFmtId="0" fontId="22" fillId="2" borderId="1" xfId="1" applyFont="1" applyFill="1" applyBorder="1" applyAlignment="1">
      <alignment horizontal="center" vertical="center" textRotation="90" wrapText="1"/>
    </xf>
    <xf numFmtId="0" fontId="22" fillId="2" borderId="4" xfId="1" applyFont="1" applyFill="1" applyBorder="1" applyAlignment="1">
      <alignment horizontal="center" vertical="center" textRotation="90" wrapText="1"/>
    </xf>
    <xf numFmtId="0" fontId="22" fillId="2" borderId="7" xfId="1" applyFont="1" applyFill="1" applyBorder="1" applyAlignment="1">
      <alignment horizontal="center" vertical="center" textRotation="90" wrapText="1"/>
    </xf>
    <xf numFmtId="49" fontId="22" fillId="2" borderId="13" xfId="0" applyNumberFormat="1" applyFont="1" applyFill="1" applyBorder="1" applyAlignment="1">
      <alignment horizontal="center" vertical="center" wrapText="1"/>
    </xf>
    <xf numFmtId="49" fontId="22" fillId="2" borderId="14" xfId="0" applyNumberFormat="1" applyFont="1" applyFill="1" applyBorder="1" applyAlignment="1">
      <alignment horizontal="center" vertical="center" wrapText="1"/>
    </xf>
    <xf numFmtId="0" fontId="6" fillId="2" borderId="1" xfId="1" applyFont="1" applyFill="1" applyBorder="1" applyAlignment="1">
      <alignment horizontal="center" vertical="center" wrapText="1"/>
    </xf>
    <xf numFmtId="0" fontId="6" fillId="2" borderId="1" xfId="1" applyFont="1" applyFill="1" applyBorder="1" applyAlignment="1">
      <alignment horizontal="center" vertical="center" textRotation="90" wrapText="1"/>
    </xf>
    <xf numFmtId="0" fontId="6" fillId="2" borderId="4" xfId="1" applyFont="1" applyFill="1" applyBorder="1" applyAlignment="1">
      <alignment horizontal="center" vertical="center" wrapText="1"/>
    </xf>
    <xf numFmtId="0" fontId="6" fillId="2" borderId="1" xfId="1" applyFont="1" applyFill="1" applyBorder="1" applyAlignment="1">
      <alignment horizontal="center" vertical="center" textRotation="90"/>
    </xf>
    <xf numFmtId="0" fontId="6" fillId="2" borderId="4" xfId="1" applyFont="1" applyFill="1" applyBorder="1" applyAlignment="1">
      <alignment horizontal="center" vertical="center" textRotation="90"/>
    </xf>
    <xf numFmtId="0" fontId="6" fillId="2" borderId="4" xfId="1" applyFont="1" applyFill="1" applyBorder="1" applyAlignment="1">
      <alignment horizontal="center" vertical="center" textRotation="90" wrapText="1"/>
    </xf>
    <xf numFmtId="0" fontId="6" fillId="2" borderId="7" xfId="1" applyFont="1" applyFill="1" applyBorder="1" applyAlignment="1">
      <alignment horizontal="center" vertical="center" textRotation="90" wrapText="1"/>
    </xf>
    <xf numFmtId="0" fontId="4" fillId="3" borderId="10" xfId="0" applyNumberFormat="1" applyFont="1" applyFill="1" applyBorder="1" applyAlignment="1">
      <alignment horizontal="center" vertical="center" wrapText="1"/>
    </xf>
    <xf numFmtId="0" fontId="6" fillId="2" borderId="10" xfId="0" applyNumberFormat="1" applyFont="1" applyFill="1" applyBorder="1" applyAlignment="1">
      <alignment horizontal="center" vertical="center" wrapText="1"/>
    </xf>
    <xf numFmtId="0" fontId="4" fillId="2" borderId="10" xfId="0" applyNumberFormat="1" applyFont="1" applyFill="1" applyBorder="1" applyAlignment="1">
      <alignment horizontal="center" vertical="center" wrapText="1"/>
    </xf>
    <xf numFmtId="0" fontId="6" fillId="2" borderId="11" xfId="0" applyNumberFormat="1" applyFont="1" applyFill="1" applyBorder="1" applyAlignment="1">
      <alignment horizontal="center" vertical="center" wrapText="1"/>
    </xf>
    <xf numFmtId="49" fontId="22" fillId="2" borderId="9" xfId="0" applyNumberFormat="1" applyFont="1" applyFill="1" applyBorder="1" applyAlignment="1">
      <alignment horizontal="center" vertical="center" wrapText="1"/>
    </xf>
    <xf numFmtId="49" fontId="22" fillId="2" borderId="11" xfId="0" applyNumberFormat="1" applyFont="1" applyFill="1" applyBorder="1" applyAlignment="1">
      <alignment horizontal="center" vertical="center" wrapText="1"/>
    </xf>
    <xf numFmtId="49" fontId="1" fillId="2" borderId="9" xfId="0" applyNumberFormat="1" applyFont="1" applyFill="1" applyBorder="1" applyAlignment="1">
      <alignment horizontal="center" vertical="center" wrapText="1"/>
    </xf>
    <xf numFmtId="49" fontId="1" fillId="2" borderId="10" xfId="0" applyNumberFormat="1" applyFont="1" applyFill="1" applyBorder="1" applyAlignment="1">
      <alignment horizontal="center" vertical="center" wrapText="1"/>
    </xf>
    <xf numFmtId="49" fontId="1" fillId="2" borderId="11" xfId="0" applyNumberFormat="1" applyFont="1" applyFill="1" applyBorder="1" applyAlignment="1">
      <alignment horizontal="center" vertical="center" wrapText="1"/>
    </xf>
    <xf numFmtId="49" fontId="4" fillId="2" borderId="8" xfId="0" applyNumberFormat="1" applyFont="1" applyFill="1" applyBorder="1" applyAlignment="1">
      <alignment horizontal="left" vertical="center" wrapText="1"/>
    </xf>
    <xf numFmtId="49" fontId="4" fillId="3" borderId="8" xfId="0" applyNumberFormat="1" applyFont="1" applyFill="1" applyBorder="1" applyAlignment="1">
      <alignment horizontal="left" vertical="center" wrapText="1"/>
    </xf>
    <xf numFmtId="49" fontId="1" fillId="2" borderId="9" xfId="0" applyNumberFormat="1" applyFont="1" applyFill="1" applyBorder="1" applyAlignment="1">
      <alignment horizontal="left" vertical="center" wrapText="1"/>
    </xf>
    <xf numFmtId="49" fontId="4" fillId="3" borderId="10" xfId="0" applyNumberFormat="1" applyFont="1" applyFill="1" applyBorder="1" applyAlignment="1">
      <alignment horizontal="left" vertical="center" wrapText="1"/>
    </xf>
    <xf numFmtId="49" fontId="4" fillId="2" borderId="11" xfId="0" applyNumberFormat="1" applyFont="1" applyFill="1" applyBorder="1" applyAlignment="1">
      <alignment horizontal="left" vertical="center" wrapText="1"/>
    </xf>
    <xf numFmtId="49" fontId="6" fillId="2" borderId="10" xfId="0" applyNumberFormat="1" applyFont="1" applyFill="1" applyBorder="1" applyAlignment="1">
      <alignment horizontal="center" vertical="center" wrapText="1"/>
    </xf>
    <xf numFmtId="49" fontId="1" fillId="2" borderId="9" xfId="0" applyNumberFormat="1" applyFont="1" applyFill="1" applyBorder="1" applyAlignment="1">
      <alignment horizontal="center" vertical="center"/>
    </xf>
    <xf numFmtId="49" fontId="4" fillId="3" borderId="10" xfId="0" applyNumberFormat="1" applyFont="1" applyFill="1" applyBorder="1" applyAlignment="1">
      <alignment horizontal="center" vertical="center"/>
    </xf>
    <xf numFmtId="49" fontId="4" fillId="2" borderId="10" xfId="0" applyNumberFormat="1" applyFont="1" applyFill="1" applyBorder="1" applyAlignment="1">
      <alignment horizontal="center" vertical="center"/>
    </xf>
    <xf numFmtId="49" fontId="4" fillId="2" borderId="9" xfId="0" applyNumberFormat="1" applyFont="1" applyFill="1" applyBorder="1" applyAlignment="1">
      <alignment horizontal="left" vertical="center" wrapText="1"/>
    </xf>
    <xf numFmtId="0" fontId="4" fillId="2" borderId="0" xfId="0" applyNumberFormat="1" applyFont="1" applyFill="1" applyBorder="1" applyAlignment="1">
      <alignment horizontal="center" vertical="center" wrapText="1"/>
    </xf>
    <xf numFmtId="0" fontId="4" fillId="3" borderId="8" xfId="0" applyNumberFormat="1" applyFont="1" applyFill="1" applyBorder="1" applyAlignment="1">
      <alignment horizontal="left" vertical="center" wrapText="1"/>
    </xf>
    <xf numFmtId="0" fontId="4" fillId="2" borderId="0" xfId="0" applyNumberFormat="1" applyFont="1" applyFill="1" applyBorder="1" applyAlignment="1">
      <alignment horizontal="left" vertical="center" wrapText="1"/>
    </xf>
    <xf numFmtId="49" fontId="4" fillId="3" borderId="9" xfId="0" applyNumberFormat="1" applyFont="1" applyFill="1" applyBorder="1" applyAlignment="1">
      <alignment horizontal="left" vertical="center" wrapText="1"/>
    </xf>
    <xf numFmtId="49" fontId="4" fillId="3" borderId="11" xfId="0" applyNumberFormat="1" applyFont="1" applyFill="1" applyBorder="1" applyAlignment="1">
      <alignment horizontal="left" vertical="center" wrapText="1"/>
    </xf>
    <xf numFmtId="49" fontId="4" fillId="2" borderId="10" xfId="0" applyNumberFormat="1" applyFont="1" applyFill="1" applyBorder="1" applyAlignment="1">
      <alignment horizontal="left" vertical="center" wrapText="1"/>
    </xf>
    <xf numFmtId="0" fontId="1" fillId="2" borderId="9" xfId="0" applyFont="1" applyFill="1" applyBorder="1" applyAlignment="1">
      <alignment horizontal="left" vertical="center" wrapText="1"/>
    </xf>
    <xf numFmtId="0" fontId="6" fillId="2" borderId="11" xfId="0" applyFont="1" applyFill="1" applyBorder="1" applyAlignment="1">
      <alignment horizontal="left" vertical="center" wrapText="1"/>
    </xf>
    <xf numFmtId="0" fontId="6" fillId="2" borderId="9" xfId="0" applyFont="1" applyFill="1" applyBorder="1" applyAlignment="1">
      <alignment horizontal="left" vertical="center"/>
    </xf>
    <xf numFmtId="0" fontId="6" fillId="2" borderId="11"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 xfId="0" applyFont="1" applyFill="1" applyBorder="1" applyAlignment="1">
      <alignment horizontal="left" vertical="center" wrapText="1"/>
    </xf>
    <xf numFmtId="0" fontId="60" fillId="2" borderId="11" xfId="0" applyFont="1" applyFill="1" applyBorder="1" applyAlignment="1">
      <alignment horizontal="left" vertical="center" wrapText="1"/>
    </xf>
    <xf numFmtId="0" fontId="1" fillId="2" borderId="1" xfId="1" applyFont="1" applyFill="1" applyBorder="1" applyAlignment="1">
      <alignment horizontal="center" vertical="center" textRotation="90" wrapText="1"/>
    </xf>
    <xf numFmtId="0" fontId="1" fillId="2" borderId="4" xfId="1" applyFont="1" applyFill="1" applyBorder="1" applyAlignment="1">
      <alignment horizontal="center" vertical="center" textRotation="90" wrapText="1"/>
    </xf>
    <xf numFmtId="0" fontId="1" fillId="2" borderId="7" xfId="1" applyFont="1" applyFill="1" applyBorder="1" applyAlignment="1">
      <alignment horizontal="center" vertical="center" textRotation="90" wrapText="1"/>
    </xf>
    <xf numFmtId="0" fontId="6" fillId="2" borderId="1" xfId="1" applyFont="1" applyFill="1" applyBorder="1" applyAlignment="1">
      <alignment horizontal="left" vertical="center" wrapText="1"/>
    </xf>
    <xf numFmtId="0" fontId="6" fillId="2" borderId="7" xfId="1" applyFont="1" applyFill="1" applyBorder="1" applyAlignment="1">
      <alignment horizontal="left" vertical="center" wrapText="1"/>
    </xf>
    <xf numFmtId="0" fontId="1" fillId="2" borderId="9" xfId="0" applyFont="1" applyFill="1" applyBorder="1" applyAlignment="1">
      <alignment horizontal="left" vertical="center"/>
    </xf>
    <xf numFmtId="0" fontId="6" fillId="2" borderId="8" xfId="0" applyNumberFormat="1" applyFont="1" applyFill="1" applyBorder="1" applyAlignment="1">
      <alignment horizontal="center" vertical="center" textRotation="90" wrapText="1"/>
    </xf>
    <xf numFmtId="0" fontId="20" fillId="2" borderId="1" xfId="1" applyFont="1" applyFill="1" applyBorder="1" applyAlignment="1">
      <alignment horizontal="center" vertical="center" textRotation="90" wrapText="1"/>
    </xf>
    <xf numFmtId="0" fontId="20" fillId="2" borderId="4" xfId="1" applyFont="1" applyFill="1" applyBorder="1" applyAlignment="1">
      <alignment horizontal="center" vertical="center" textRotation="90" wrapText="1"/>
    </xf>
    <xf numFmtId="0" fontId="20" fillId="2" borderId="7" xfId="1" applyFont="1" applyFill="1" applyBorder="1" applyAlignment="1">
      <alignment horizontal="center" vertical="center" textRotation="90" wrapText="1"/>
    </xf>
    <xf numFmtId="0" fontId="20" fillId="2" borderId="8" xfId="1" applyFont="1" applyFill="1" applyBorder="1" applyAlignment="1">
      <alignment horizontal="left" vertical="center" wrapText="1"/>
    </xf>
    <xf numFmtId="0" fontId="24" fillId="2" borderId="8" xfId="0" applyFont="1" applyFill="1" applyBorder="1" applyAlignment="1">
      <alignment horizontal="center" vertical="center"/>
    </xf>
    <xf numFmtId="9" fontId="24" fillId="2" borderId="1" xfId="0" applyNumberFormat="1" applyFont="1" applyFill="1" applyBorder="1" applyAlignment="1">
      <alignment horizontal="center" vertical="center" textRotation="90"/>
    </xf>
    <xf numFmtId="9" fontId="24" fillId="2" borderId="7" xfId="0" applyNumberFormat="1" applyFont="1" applyFill="1" applyBorder="1" applyAlignment="1">
      <alignment horizontal="center" vertical="center" textRotation="90"/>
    </xf>
    <xf numFmtId="9" fontId="24" fillId="2" borderId="8" xfId="0" applyNumberFormat="1" applyFont="1" applyFill="1" applyBorder="1" applyAlignment="1">
      <alignment horizontal="center" vertical="center"/>
    </xf>
    <xf numFmtId="0" fontId="6" fillId="2" borderId="8" xfId="0" applyFont="1" applyFill="1" applyBorder="1" applyAlignment="1">
      <alignment horizontal="center" vertical="center"/>
    </xf>
    <xf numFmtId="9" fontId="6" fillId="2" borderId="8" xfId="0" applyNumberFormat="1" applyFont="1" applyFill="1" applyBorder="1" applyAlignment="1">
      <alignment horizontal="center" vertical="center" textRotation="90"/>
    </xf>
    <xf numFmtId="9" fontId="6" fillId="2" borderId="8" xfId="0" applyNumberFormat="1" applyFont="1" applyFill="1" applyBorder="1" applyAlignment="1">
      <alignment horizontal="center" vertical="center"/>
    </xf>
    <xf numFmtId="0" fontId="24" fillId="2" borderId="8" xfId="0" applyNumberFormat="1" applyFont="1" applyFill="1" applyBorder="1" applyAlignment="1">
      <alignment horizontal="center" vertical="center" wrapText="1"/>
    </xf>
    <xf numFmtId="0" fontId="24" fillId="2" borderId="1" xfId="0" applyNumberFormat="1" applyFont="1" applyFill="1" applyBorder="1" applyAlignment="1">
      <alignment horizontal="center" vertical="center" textRotation="90" wrapText="1"/>
    </xf>
    <xf numFmtId="0" fontId="24" fillId="2" borderId="7" xfId="0" applyNumberFormat="1" applyFont="1" applyFill="1" applyBorder="1" applyAlignment="1">
      <alignment horizontal="center" vertical="center" textRotation="90" wrapText="1"/>
    </xf>
    <xf numFmtId="0" fontId="24" fillId="2" borderId="8" xfId="0" applyNumberFormat="1" applyFont="1" applyFill="1" applyBorder="1" applyAlignment="1">
      <alignment horizontal="center" vertical="center" textRotation="90" wrapText="1"/>
    </xf>
    <xf numFmtId="9" fontId="24" fillId="2" borderId="8" xfId="0" applyNumberFormat="1" applyFont="1" applyFill="1" applyBorder="1" applyAlignment="1">
      <alignment horizontal="center" vertical="center" textRotation="90"/>
    </xf>
    <xf numFmtId="9" fontId="24" fillId="2" borderId="1" xfId="0" applyNumberFormat="1" applyFont="1" applyFill="1" applyBorder="1" applyAlignment="1">
      <alignment horizontal="center" vertical="center"/>
    </xf>
    <xf numFmtId="9" fontId="24" fillId="2" borderId="7" xfId="0" applyNumberFormat="1" applyFont="1" applyFill="1" applyBorder="1" applyAlignment="1">
      <alignment horizontal="center" vertical="center"/>
    </xf>
    <xf numFmtId="0" fontId="20" fillId="2" borderId="8" xfId="1" applyFont="1" applyFill="1" applyBorder="1" applyAlignment="1">
      <alignment horizontal="center" vertical="center" textRotation="90" wrapText="1"/>
    </xf>
    <xf numFmtId="0" fontId="20" fillId="3" borderId="8" xfId="1" applyFont="1" applyFill="1" applyBorder="1" applyAlignment="1">
      <alignment horizontal="center" vertical="center" textRotation="90" wrapText="1"/>
    </xf>
    <xf numFmtId="0" fontId="20" fillId="2" borderId="1" xfId="1" applyFont="1" applyFill="1" applyBorder="1" applyAlignment="1">
      <alignment horizontal="left" vertical="center" wrapText="1"/>
    </xf>
    <xf numFmtId="0" fontId="20" fillId="2" borderId="7" xfId="1" applyFont="1" applyFill="1" applyBorder="1" applyAlignment="1">
      <alignment horizontal="left" vertical="center" wrapText="1"/>
    </xf>
    <xf numFmtId="0" fontId="20" fillId="3" borderId="1" xfId="1" applyFont="1" applyFill="1" applyBorder="1" applyAlignment="1">
      <alignment horizontal="center" vertical="center" textRotation="90" wrapText="1"/>
    </xf>
    <xf numFmtId="0" fontId="20" fillId="3" borderId="4" xfId="1" applyFont="1" applyFill="1" applyBorder="1" applyAlignment="1">
      <alignment horizontal="center" vertical="center" textRotation="90" wrapText="1"/>
    </xf>
    <xf numFmtId="0" fontId="20" fillId="3" borderId="7" xfId="1" applyFont="1" applyFill="1" applyBorder="1" applyAlignment="1">
      <alignment horizontal="center" vertical="center" textRotation="90" wrapText="1"/>
    </xf>
    <xf numFmtId="0" fontId="24" fillId="2" borderId="1" xfId="0" applyFont="1" applyFill="1" applyBorder="1" applyAlignment="1">
      <alignment horizontal="center" vertical="center"/>
    </xf>
    <xf numFmtId="0" fontId="24" fillId="2" borderId="7" xfId="0" applyFont="1" applyFill="1" applyBorder="1" applyAlignment="1">
      <alignment horizontal="center" vertical="center"/>
    </xf>
    <xf numFmtId="0" fontId="6" fillId="2" borderId="0" xfId="0" applyNumberFormat="1" applyFont="1" applyFill="1" applyAlignment="1">
      <alignment horizontal="center" vertical="center" wrapText="1"/>
    </xf>
    <xf numFmtId="0" fontId="24" fillId="2" borderId="1" xfId="0" applyNumberFormat="1" applyFont="1" applyFill="1" applyBorder="1" applyAlignment="1">
      <alignment horizontal="center" vertical="center" wrapText="1"/>
    </xf>
    <xf numFmtId="0" fontId="24" fillId="2" borderId="7" xfId="0" applyNumberFormat="1" applyFont="1" applyFill="1" applyBorder="1" applyAlignment="1">
      <alignment horizontal="center" vertical="center" wrapText="1"/>
    </xf>
    <xf numFmtId="0" fontId="47" fillId="2" borderId="0" xfId="0" applyNumberFormat="1" applyFont="1" applyFill="1" applyAlignment="1">
      <alignment horizontal="center" vertical="center" wrapText="1"/>
    </xf>
    <xf numFmtId="0" fontId="30" fillId="2" borderId="0" xfId="0" applyNumberFormat="1" applyFont="1" applyFill="1" applyAlignment="1">
      <alignment horizontal="center" vertical="center" wrapText="1"/>
    </xf>
    <xf numFmtId="0" fontId="29" fillId="2" borderId="1" xfId="1" applyFont="1" applyFill="1" applyBorder="1" applyAlignment="1">
      <alignment horizontal="center" vertical="center" textRotation="90" wrapText="1"/>
    </xf>
    <xf numFmtId="0" fontId="29" fillId="2" borderId="4" xfId="1" applyFont="1" applyFill="1" applyBorder="1" applyAlignment="1">
      <alignment horizontal="center" vertical="center" textRotation="90" wrapText="1"/>
    </xf>
    <xf numFmtId="0" fontId="29" fillId="2" borderId="7" xfId="1" applyFont="1" applyFill="1" applyBorder="1" applyAlignment="1">
      <alignment horizontal="center" vertical="center" textRotation="90" wrapText="1"/>
    </xf>
    <xf numFmtId="0" fontId="39" fillId="2" borderId="1" xfId="1" applyFont="1" applyFill="1" applyBorder="1" applyAlignment="1">
      <alignment horizontal="center" vertical="center" textRotation="90" wrapText="1"/>
    </xf>
    <xf numFmtId="0" fontId="39" fillId="2" borderId="4" xfId="1" applyFont="1" applyFill="1" applyBorder="1" applyAlignment="1">
      <alignment horizontal="center" vertical="center" textRotation="90" wrapText="1"/>
    </xf>
    <xf numFmtId="0" fontId="39" fillId="2" borderId="7" xfId="1" applyFont="1" applyFill="1" applyBorder="1" applyAlignment="1">
      <alignment horizontal="center" vertical="center" textRotation="90" wrapText="1"/>
    </xf>
    <xf numFmtId="49" fontId="38" fillId="2" borderId="2" xfId="0" applyNumberFormat="1" applyFont="1" applyFill="1" applyBorder="1" applyAlignment="1">
      <alignment horizontal="center" vertical="center" wrapText="1"/>
    </xf>
    <xf numFmtId="49" fontId="38" fillId="2" borderId="13" xfId="0" applyNumberFormat="1" applyFont="1" applyFill="1" applyBorder="1" applyAlignment="1">
      <alignment horizontal="center" vertical="center" wrapText="1"/>
    </xf>
    <xf numFmtId="49" fontId="38" fillId="2" borderId="3" xfId="0" applyNumberFormat="1" applyFont="1" applyFill="1" applyBorder="1" applyAlignment="1">
      <alignment horizontal="center" vertical="center" wrapText="1"/>
    </xf>
    <xf numFmtId="49" fontId="38" fillId="2" borderId="5" xfId="0" applyNumberFormat="1" applyFont="1" applyFill="1" applyBorder="1" applyAlignment="1">
      <alignment horizontal="center" vertical="center" wrapText="1"/>
    </xf>
    <xf numFmtId="49" fontId="38" fillId="2" borderId="14" xfId="0" applyNumberFormat="1" applyFont="1" applyFill="1" applyBorder="1" applyAlignment="1">
      <alignment horizontal="center" vertical="center" wrapText="1"/>
    </xf>
    <xf numFmtId="49" fontId="38" fillId="2" borderId="6" xfId="0" applyNumberFormat="1" applyFont="1" applyFill="1" applyBorder="1" applyAlignment="1">
      <alignment horizontal="center" vertical="center" wrapText="1"/>
    </xf>
    <xf numFmtId="49" fontId="47" fillId="2" borderId="2" xfId="0" applyNumberFormat="1" applyFont="1" applyFill="1" applyBorder="1" applyAlignment="1">
      <alignment horizontal="center" vertical="center" wrapText="1"/>
    </xf>
    <xf numFmtId="49" fontId="47" fillId="2" borderId="13" xfId="0" applyNumberFormat="1" applyFont="1" applyFill="1" applyBorder="1" applyAlignment="1">
      <alignment horizontal="center" vertical="center" wrapText="1"/>
    </xf>
    <xf numFmtId="49" fontId="47" fillId="2" borderId="3" xfId="0" applyNumberFormat="1" applyFont="1" applyFill="1" applyBorder="1" applyAlignment="1">
      <alignment horizontal="center" vertical="center" wrapText="1"/>
    </xf>
    <xf numFmtId="49" fontId="47" fillId="2" borderId="5" xfId="0" applyNumberFormat="1" applyFont="1" applyFill="1" applyBorder="1" applyAlignment="1">
      <alignment horizontal="center" vertical="center" wrapText="1"/>
    </xf>
    <xf numFmtId="49" fontId="47" fillId="2" borderId="14" xfId="0" applyNumberFormat="1" applyFont="1" applyFill="1" applyBorder="1" applyAlignment="1">
      <alignment horizontal="center" vertical="center" wrapText="1"/>
    </xf>
    <xf numFmtId="49" fontId="47" fillId="2" borderId="6" xfId="0" applyNumberFormat="1" applyFont="1" applyFill="1" applyBorder="1" applyAlignment="1">
      <alignment horizontal="center" vertical="center" wrapText="1"/>
    </xf>
    <xf numFmtId="49" fontId="47" fillId="2" borderId="8" xfId="0" applyNumberFormat="1" applyFont="1" applyFill="1" applyBorder="1" applyAlignment="1">
      <alignment horizontal="center" vertical="center" wrapText="1"/>
    </xf>
    <xf numFmtId="49" fontId="29" fillId="2" borderId="9" xfId="0" applyNumberFormat="1" applyFont="1" applyFill="1" applyBorder="1" applyAlignment="1">
      <alignment horizontal="left" vertical="center" wrapText="1"/>
    </xf>
    <xf numFmtId="49" fontId="43" fillId="3" borderId="10" xfId="0" applyNumberFormat="1" applyFont="1" applyFill="1" applyBorder="1" applyAlignment="1">
      <alignment horizontal="left" vertical="center" wrapText="1"/>
    </xf>
    <xf numFmtId="49" fontId="43" fillId="2" borderId="11" xfId="0" applyNumberFormat="1" applyFont="1" applyFill="1" applyBorder="1" applyAlignment="1">
      <alignment horizontal="left" vertical="center" wrapText="1"/>
    </xf>
    <xf numFmtId="49" fontId="47" fillId="2" borderId="9" xfId="0" applyNumberFormat="1" applyFont="1" applyFill="1" applyBorder="1" applyAlignment="1">
      <alignment horizontal="center" vertical="center" wrapText="1"/>
    </xf>
    <xf numFmtId="49" fontId="47" fillId="2" borderId="10" xfId="0" applyNumberFormat="1" applyFont="1" applyFill="1" applyBorder="1" applyAlignment="1">
      <alignment horizontal="center" vertical="center" wrapText="1"/>
    </xf>
    <xf numFmtId="49" fontId="47" fillId="2" borderId="11" xfId="0" applyNumberFormat="1" applyFont="1" applyFill="1" applyBorder="1" applyAlignment="1">
      <alignment horizontal="center" vertical="center" wrapText="1"/>
    </xf>
    <xf numFmtId="49" fontId="29" fillId="2" borderId="0" xfId="0" applyNumberFormat="1" applyFont="1" applyFill="1" applyBorder="1" applyAlignment="1">
      <alignment horizontal="center" vertical="center" wrapText="1"/>
    </xf>
    <xf numFmtId="49" fontId="47" fillId="2" borderId="0" xfId="0" applyNumberFormat="1" applyFont="1" applyFill="1" applyBorder="1" applyAlignment="1">
      <alignment horizontal="center" vertical="center" wrapText="1"/>
    </xf>
    <xf numFmtId="49" fontId="29" fillId="2" borderId="0" xfId="0" applyNumberFormat="1" applyFont="1" applyFill="1" applyBorder="1" applyAlignment="1">
      <alignment horizontal="center" vertical="center" textRotation="90" wrapText="1"/>
    </xf>
    <xf numFmtId="0" fontId="47" fillId="2" borderId="8" xfId="0" applyNumberFormat="1" applyFont="1" applyFill="1" applyBorder="1" applyAlignment="1">
      <alignment horizontal="center" vertical="center" wrapText="1"/>
    </xf>
    <xf numFmtId="0" fontId="30" fillId="3" borderId="8" xfId="0" applyNumberFormat="1" applyFont="1" applyFill="1" applyBorder="1" applyAlignment="1">
      <alignment horizontal="center" vertical="center" wrapText="1"/>
    </xf>
    <xf numFmtId="0" fontId="30" fillId="2" borderId="8" xfId="0" applyNumberFormat="1" applyFont="1" applyFill="1" applyBorder="1" applyAlignment="1">
      <alignment horizontal="center" vertical="center" wrapText="1"/>
    </xf>
    <xf numFmtId="0" fontId="30" fillId="2" borderId="8" xfId="1" applyFont="1" applyFill="1" applyBorder="1" applyAlignment="1">
      <alignment horizontal="center" vertical="center" wrapText="1"/>
    </xf>
    <xf numFmtId="0" fontId="47" fillId="2" borderId="8" xfId="0" applyFont="1" applyFill="1" applyBorder="1" applyAlignment="1">
      <alignment horizontal="center" vertical="center" wrapText="1"/>
    </xf>
    <xf numFmtId="0" fontId="38" fillId="2" borderId="8" xfId="0" applyFont="1" applyFill="1" applyBorder="1" applyAlignment="1">
      <alignment horizontal="center" vertical="center" wrapText="1"/>
    </xf>
    <xf numFmtId="0" fontId="29" fillId="2" borderId="9" xfId="1" applyFont="1" applyFill="1" applyBorder="1" applyAlignment="1">
      <alignment horizontal="center" vertical="center" wrapText="1"/>
    </xf>
    <xf numFmtId="0" fontId="29" fillId="2" borderId="10" xfId="1" applyFont="1" applyFill="1" applyBorder="1" applyAlignment="1">
      <alignment horizontal="center" vertical="center" wrapText="1"/>
    </xf>
    <xf numFmtId="0" fontId="47" fillId="2" borderId="8" xfId="1" applyFont="1" applyFill="1" applyBorder="1" applyAlignment="1">
      <alignment horizontal="center" vertical="center" wrapText="1"/>
    </xf>
    <xf numFmtId="0" fontId="47" fillId="2" borderId="8" xfId="1" applyFont="1" applyFill="1" applyBorder="1" applyAlignment="1">
      <alignment horizontal="center" vertical="center" textRotation="90" wrapText="1"/>
    </xf>
    <xf numFmtId="0" fontId="38" fillId="2" borderId="1" xfId="1" applyFont="1" applyFill="1" applyBorder="1" applyAlignment="1">
      <alignment horizontal="center" vertical="center" textRotation="90" wrapText="1"/>
    </xf>
    <xf numFmtId="0" fontId="38" fillId="2" borderId="4" xfId="1" applyFont="1" applyFill="1" applyBorder="1" applyAlignment="1">
      <alignment horizontal="center" vertical="center" textRotation="90" wrapText="1"/>
    </xf>
    <xf numFmtId="0" fontId="38" fillId="2" borderId="7" xfId="1" applyFont="1" applyFill="1" applyBorder="1" applyAlignment="1">
      <alignment horizontal="center" vertical="center" textRotation="90" wrapText="1"/>
    </xf>
    <xf numFmtId="0" fontId="38" fillId="2" borderId="1" xfId="1" applyFont="1" applyFill="1" applyBorder="1" applyAlignment="1">
      <alignment horizontal="left" vertical="center" textRotation="90" wrapText="1"/>
    </xf>
    <xf numFmtId="0" fontId="38" fillId="2" borderId="4" xfId="1" applyFont="1" applyFill="1" applyBorder="1" applyAlignment="1">
      <alignment horizontal="left" vertical="center" textRotation="90" wrapText="1"/>
    </xf>
    <xf numFmtId="0" fontId="38" fillId="2" borderId="7" xfId="1" applyFont="1" applyFill="1" applyBorder="1" applyAlignment="1">
      <alignment horizontal="left" vertical="center" textRotation="90" wrapText="1"/>
    </xf>
    <xf numFmtId="0" fontId="44" fillId="2" borderId="1" xfId="1" applyFont="1" applyFill="1" applyBorder="1" applyAlignment="1">
      <alignment horizontal="center" vertical="center" textRotation="90" wrapText="1"/>
    </xf>
    <xf numFmtId="0" fontId="44" fillId="2" borderId="4" xfId="1" applyFont="1" applyFill="1" applyBorder="1" applyAlignment="1">
      <alignment horizontal="center" vertical="center" textRotation="90" wrapText="1"/>
    </xf>
    <xf numFmtId="0" fontId="44" fillId="2" borderId="7" xfId="1" applyFont="1" applyFill="1" applyBorder="1" applyAlignment="1">
      <alignment horizontal="center" vertical="center" textRotation="90" wrapText="1"/>
    </xf>
    <xf numFmtId="0" fontId="47" fillId="2" borderId="1" xfId="1" applyFont="1" applyFill="1" applyBorder="1" applyAlignment="1">
      <alignment horizontal="left" vertical="center" textRotation="90" wrapText="1"/>
    </xf>
    <xf numFmtId="0" fontId="47" fillId="2" borderId="4" xfId="1" applyFont="1" applyFill="1" applyBorder="1" applyAlignment="1">
      <alignment horizontal="left" vertical="center" textRotation="90" wrapText="1"/>
    </xf>
    <xf numFmtId="0" fontId="47" fillId="2" borderId="7" xfId="1" applyFont="1" applyFill="1" applyBorder="1" applyAlignment="1">
      <alignment horizontal="left" vertical="center" textRotation="90" wrapText="1"/>
    </xf>
    <xf numFmtId="0" fontId="47" fillId="2" borderId="1" xfId="1" applyFont="1" applyFill="1" applyBorder="1" applyAlignment="1">
      <alignment horizontal="center" vertical="center" textRotation="90" wrapText="1"/>
    </xf>
    <xf numFmtId="0" fontId="47" fillId="2" borderId="4" xfId="1" applyFont="1" applyFill="1" applyBorder="1" applyAlignment="1">
      <alignment horizontal="center" vertical="center" textRotation="90" wrapText="1"/>
    </xf>
    <xf numFmtId="0" fontId="47" fillId="2" borderId="7" xfId="1" applyFont="1" applyFill="1" applyBorder="1" applyAlignment="1">
      <alignment horizontal="center" vertical="center" textRotation="90" wrapText="1"/>
    </xf>
    <xf numFmtId="0" fontId="43" fillId="3" borderId="10" xfId="0" applyNumberFormat="1" applyFont="1" applyFill="1" applyBorder="1" applyAlignment="1">
      <alignment horizontal="center" vertical="center" wrapText="1"/>
    </xf>
    <xf numFmtId="0" fontId="47" fillId="2" borderId="10" xfId="0" applyNumberFormat="1" applyFont="1" applyFill="1" applyBorder="1" applyAlignment="1">
      <alignment horizontal="center" vertical="center" wrapText="1"/>
    </xf>
    <xf numFmtId="0" fontId="43" fillId="2" borderId="10" xfId="0" applyNumberFormat="1" applyFont="1" applyFill="1" applyBorder="1" applyAlignment="1">
      <alignment horizontal="center" vertical="center" wrapText="1"/>
    </xf>
    <xf numFmtId="0" fontId="47" fillId="2" borderId="11" xfId="0" applyNumberFormat="1" applyFont="1" applyFill="1" applyBorder="1" applyAlignment="1">
      <alignment horizontal="center" vertical="center" wrapText="1"/>
    </xf>
    <xf numFmtId="0" fontId="47" fillId="2" borderId="1" xfId="1" applyFont="1" applyFill="1" applyBorder="1" applyAlignment="1">
      <alignment horizontal="center" vertical="center" textRotation="90"/>
    </xf>
    <xf numFmtId="0" fontId="47" fillId="2" borderId="4" xfId="1" applyFont="1" applyFill="1" applyBorder="1" applyAlignment="1">
      <alignment horizontal="center" vertical="center" textRotation="90"/>
    </xf>
    <xf numFmtId="49" fontId="38" fillId="2" borderId="9" xfId="0" applyNumberFormat="1" applyFont="1" applyFill="1" applyBorder="1" applyAlignment="1">
      <alignment horizontal="center" vertical="center" wrapText="1"/>
    </xf>
    <xf numFmtId="49" fontId="38" fillId="2" borderId="11" xfId="0" applyNumberFormat="1" applyFont="1" applyFill="1" applyBorder="1" applyAlignment="1">
      <alignment horizontal="center" vertical="center" wrapText="1"/>
    </xf>
    <xf numFmtId="0" fontId="47" fillId="2" borderId="1" xfId="1" applyFont="1" applyFill="1" applyBorder="1" applyAlignment="1">
      <alignment horizontal="center" vertical="center" wrapText="1"/>
    </xf>
    <xf numFmtId="0" fontId="47" fillId="2" borderId="4" xfId="1" applyFont="1" applyFill="1" applyBorder="1" applyAlignment="1">
      <alignment horizontal="center" vertical="center" wrapText="1"/>
    </xf>
    <xf numFmtId="0" fontId="44" fillId="2" borderId="1" xfId="1" applyFont="1" applyFill="1" applyBorder="1" applyAlignment="1">
      <alignment horizontal="left" vertical="center" textRotation="90" wrapText="1"/>
    </xf>
    <xf numFmtId="0" fontId="44" fillId="2" borderId="4" xfId="1" applyFont="1" applyFill="1" applyBorder="1" applyAlignment="1">
      <alignment horizontal="left" vertical="center" textRotation="90" wrapText="1"/>
    </xf>
    <xf numFmtId="0" fontId="44" fillId="2" borderId="7" xfId="1" applyFont="1" applyFill="1" applyBorder="1" applyAlignment="1">
      <alignment horizontal="left" vertical="center" textRotation="90" wrapText="1"/>
    </xf>
    <xf numFmtId="49" fontId="29" fillId="2" borderId="9" xfId="0" applyNumberFormat="1" applyFont="1" applyFill="1" applyBorder="1" applyAlignment="1">
      <alignment horizontal="center" vertical="center" wrapText="1"/>
    </xf>
    <xf numFmtId="49" fontId="29" fillId="2" borderId="10" xfId="0" applyNumberFormat="1" applyFont="1" applyFill="1" applyBorder="1" applyAlignment="1">
      <alignment horizontal="center" vertical="center" wrapText="1"/>
    </xf>
    <xf numFmtId="49" fontId="29" fillId="2" borderId="11" xfId="0" applyNumberFormat="1" applyFont="1" applyFill="1" applyBorder="1" applyAlignment="1">
      <alignment horizontal="center" vertical="center" wrapText="1"/>
    </xf>
    <xf numFmtId="49" fontId="43" fillId="2" borderId="8" xfId="0" applyNumberFormat="1" applyFont="1" applyFill="1" applyBorder="1" applyAlignment="1">
      <alignment horizontal="left" vertical="center" wrapText="1"/>
    </xf>
    <xf numFmtId="49" fontId="43" fillId="3" borderId="8" xfId="0" applyNumberFormat="1" applyFont="1" applyFill="1" applyBorder="1" applyAlignment="1">
      <alignment horizontal="left" vertical="center" wrapText="1"/>
    </xf>
    <xf numFmtId="49" fontId="29" fillId="2" borderId="9" xfId="0" applyNumberFormat="1" applyFont="1" applyFill="1" applyBorder="1" applyAlignment="1">
      <alignment horizontal="center" vertical="center"/>
    </xf>
    <xf numFmtId="49" fontId="43" fillId="3" borderId="10" xfId="0" applyNumberFormat="1" applyFont="1" applyFill="1" applyBorder="1" applyAlignment="1">
      <alignment horizontal="center" vertical="center"/>
    </xf>
    <xf numFmtId="49" fontId="43" fillId="2" borderId="10" xfId="0" applyNumberFormat="1" applyFont="1" applyFill="1" applyBorder="1" applyAlignment="1">
      <alignment horizontal="center" vertical="center"/>
    </xf>
    <xf numFmtId="49" fontId="43" fillId="2" borderId="9" xfId="0" applyNumberFormat="1" applyFont="1" applyFill="1" applyBorder="1" applyAlignment="1">
      <alignment horizontal="left" vertical="center" wrapText="1"/>
    </xf>
    <xf numFmtId="49" fontId="43" fillId="2" borderId="10" xfId="0" applyNumberFormat="1" applyFont="1" applyFill="1" applyBorder="1" applyAlignment="1">
      <alignment horizontal="left" vertical="center" wrapText="1"/>
    </xf>
    <xf numFmtId="49" fontId="43" fillId="3" borderId="11" xfId="0" applyNumberFormat="1" applyFont="1" applyFill="1" applyBorder="1" applyAlignment="1">
      <alignment horizontal="left" vertical="center" wrapText="1"/>
    </xf>
    <xf numFmtId="0" fontId="43" fillId="2" borderId="0" xfId="0" applyNumberFormat="1" applyFont="1" applyFill="1" applyBorder="1" applyAlignment="1">
      <alignment horizontal="center" vertical="center" wrapText="1"/>
    </xf>
    <xf numFmtId="0" fontId="43" fillId="3" borderId="8" xfId="0" applyNumberFormat="1" applyFont="1" applyFill="1" applyBorder="1" applyAlignment="1">
      <alignment horizontal="left" vertical="center" wrapText="1"/>
    </xf>
    <xf numFmtId="49" fontId="43" fillId="3" borderId="9" xfId="0" applyNumberFormat="1" applyFont="1" applyFill="1" applyBorder="1" applyAlignment="1">
      <alignment horizontal="left" vertical="center" wrapText="1"/>
    </xf>
    <xf numFmtId="0" fontId="43" fillId="2" borderId="0" xfId="0" applyNumberFormat="1" applyFont="1" applyFill="1" applyBorder="1" applyAlignment="1">
      <alignment horizontal="left" vertical="center" wrapText="1"/>
    </xf>
    <xf numFmtId="0" fontId="29" fillId="2" borderId="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7" fillId="2" borderId="9" xfId="0" applyFont="1" applyFill="1" applyBorder="1" applyAlignment="1">
      <alignment horizontal="left" vertical="center"/>
    </xf>
    <xf numFmtId="0" fontId="47" fillId="2" borderId="11" xfId="0" applyFont="1" applyFill="1" applyBorder="1" applyAlignment="1">
      <alignment horizontal="left" vertical="center"/>
    </xf>
    <xf numFmtId="0" fontId="29" fillId="2" borderId="9" xfId="0" applyFont="1" applyFill="1" applyBorder="1" applyAlignment="1">
      <alignment horizontal="left" vertical="center"/>
    </xf>
    <xf numFmtId="0" fontId="58" fillId="2" borderId="9" xfId="0" applyFont="1" applyFill="1" applyBorder="1" applyAlignment="1">
      <alignment horizontal="left" vertical="center"/>
    </xf>
    <xf numFmtId="0" fontId="58" fillId="2" borderId="11" xfId="0" applyFont="1" applyFill="1" applyBorder="1" applyAlignment="1">
      <alignment horizontal="left" vertical="center"/>
    </xf>
    <xf numFmtId="0" fontId="58" fillId="2" borderId="9" xfId="0" applyFont="1" applyFill="1" applyBorder="1" applyAlignment="1">
      <alignment horizontal="left" vertical="center" wrapText="1"/>
    </xf>
    <xf numFmtId="0" fontId="58" fillId="2" borderId="11" xfId="0" applyFont="1" applyFill="1" applyBorder="1" applyAlignment="1">
      <alignment horizontal="left" vertical="center" wrapText="1"/>
    </xf>
    <xf numFmtId="9" fontId="47" fillId="2" borderId="8" xfId="0" applyNumberFormat="1" applyFont="1" applyFill="1" applyBorder="1" applyAlignment="1">
      <alignment horizontal="center" vertical="center"/>
    </xf>
    <xf numFmtId="0" fontId="47" fillId="2" borderId="8" xfId="0" applyNumberFormat="1" applyFont="1" applyFill="1" applyBorder="1" applyAlignment="1">
      <alignment horizontal="center" vertical="center" textRotation="90" wrapText="1"/>
    </xf>
    <xf numFmtId="0" fontId="39" fillId="2" borderId="8" xfId="1" applyFont="1" applyFill="1" applyBorder="1" applyAlignment="1">
      <alignment horizontal="left" vertical="center" wrapText="1"/>
    </xf>
    <xf numFmtId="0" fontId="44" fillId="2" borderId="8" xfId="0" applyFont="1" applyFill="1" applyBorder="1" applyAlignment="1">
      <alignment horizontal="center" vertical="center"/>
    </xf>
    <xf numFmtId="9" fontId="44" fillId="2" borderId="1" xfId="0" applyNumberFormat="1" applyFont="1" applyFill="1" applyBorder="1" applyAlignment="1">
      <alignment horizontal="center" vertical="center" textRotation="90"/>
    </xf>
    <xf numFmtId="9" fontId="44" fillId="2" borderId="7" xfId="0" applyNumberFormat="1" applyFont="1" applyFill="1" applyBorder="1" applyAlignment="1">
      <alignment horizontal="center" vertical="center" textRotation="90"/>
    </xf>
    <xf numFmtId="9" fontId="44" fillId="2" borderId="8" xfId="0" applyNumberFormat="1" applyFont="1" applyFill="1" applyBorder="1" applyAlignment="1">
      <alignment horizontal="center" vertical="center"/>
    </xf>
    <xf numFmtId="0" fontId="47" fillId="2" borderId="1" xfId="1" applyFont="1" applyFill="1" applyBorder="1" applyAlignment="1">
      <alignment horizontal="left" vertical="center" wrapText="1"/>
    </xf>
    <xf numFmtId="0" fontId="47" fillId="2" borderId="7" xfId="1" applyFont="1" applyFill="1" applyBorder="1" applyAlignment="1">
      <alignment horizontal="left" vertical="center" wrapText="1"/>
    </xf>
    <xf numFmtId="0" fontId="47" fillId="2" borderId="8" xfId="0" applyFont="1" applyFill="1" applyBorder="1" applyAlignment="1">
      <alignment horizontal="center" vertical="center"/>
    </xf>
    <xf numFmtId="9" fontId="47" fillId="2" borderId="8" xfId="0" applyNumberFormat="1" applyFont="1" applyFill="1" applyBorder="1" applyAlignment="1">
      <alignment horizontal="center" vertical="center" textRotation="90"/>
    </xf>
    <xf numFmtId="0" fontId="44" fillId="2" borderId="8" xfId="0" applyNumberFormat="1" applyFont="1" applyFill="1" applyBorder="1" applyAlignment="1">
      <alignment horizontal="center" vertical="center" wrapText="1"/>
    </xf>
    <xf numFmtId="0" fontId="44" fillId="2" borderId="1" xfId="0" applyNumberFormat="1" applyFont="1" applyFill="1" applyBorder="1" applyAlignment="1">
      <alignment horizontal="center" vertical="center" textRotation="90" wrapText="1"/>
    </xf>
    <xf numFmtId="0" fontId="44" fillId="2" borderId="7" xfId="0" applyNumberFormat="1" applyFont="1" applyFill="1" applyBorder="1" applyAlignment="1">
      <alignment horizontal="center" vertical="center" textRotation="90" wrapText="1"/>
    </xf>
    <xf numFmtId="0" fontId="44" fillId="2" borderId="8" xfId="0" applyNumberFormat="1" applyFont="1" applyFill="1" applyBorder="1" applyAlignment="1">
      <alignment horizontal="center" vertical="center" textRotation="90" wrapText="1"/>
    </xf>
    <xf numFmtId="9" fontId="44" fillId="2" borderId="8" xfId="0" applyNumberFormat="1" applyFont="1" applyFill="1" applyBorder="1" applyAlignment="1">
      <alignment horizontal="center" vertical="center" textRotation="90"/>
    </xf>
    <xf numFmtId="9" fontId="44" fillId="2" borderId="1" xfId="0" applyNumberFormat="1" applyFont="1" applyFill="1" applyBorder="1" applyAlignment="1">
      <alignment horizontal="center" vertical="center"/>
    </xf>
    <xf numFmtId="9" fontId="44" fillId="2" borderId="7" xfId="0" applyNumberFormat="1" applyFont="1" applyFill="1" applyBorder="1" applyAlignment="1">
      <alignment horizontal="center" vertical="center"/>
    </xf>
    <xf numFmtId="0" fontId="39" fillId="2" borderId="8" xfId="1" applyFont="1" applyFill="1" applyBorder="1" applyAlignment="1">
      <alignment horizontal="center" vertical="center" textRotation="90" wrapText="1"/>
    </xf>
    <xf numFmtId="0" fontId="39" fillId="3" borderId="8" xfId="1" applyFont="1" applyFill="1" applyBorder="1" applyAlignment="1">
      <alignment horizontal="center" vertical="center" textRotation="90" wrapText="1"/>
    </xf>
    <xf numFmtId="0" fontId="39" fillId="2" borderId="1" xfId="1" applyFont="1" applyFill="1" applyBorder="1" applyAlignment="1">
      <alignment horizontal="left" vertical="center" wrapText="1"/>
    </xf>
    <xf numFmtId="0" fontId="39" fillId="2" borderId="7" xfId="1" applyFont="1" applyFill="1" applyBorder="1" applyAlignment="1">
      <alignment horizontal="left" vertical="center" wrapText="1"/>
    </xf>
    <xf numFmtId="0" fontId="39" fillId="3" borderId="1" xfId="1" applyFont="1" applyFill="1" applyBorder="1" applyAlignment="1">
      <alignment horizontal="center" vertical="center" textRotation="90" wrapText="1"/>
    </xf>
    <xf numFmtId="0" fontId="39" fillId="3" borderId="4" xfId="1" applyFont="1" applyFill="1" applyBorder="1" applyAlignment="1">
      <alignment horizontal="center" vertical="center" textRotation="90" wrapText="1"/>
    </xf>
    <xf numFmtId="0" fontId="39" fillId="3" borderId="7" xfId="1" applyFont="1" applyFill="1" applyBorder="1" applyAlignment="1">
      <alignment horizontal="center" vertical="center" textRotation="90" wrapText="1"/>
    </xf>
    <xf numFmtId="0" fontId="44" fillId="2" borderId="1" xfId="0" applyNumberFormat="1" applyFont="1" applyFill="1" applyBorder="1" applyAlignment="1">
      <alignment horizontal="center" vertical="center" wrapText="1"/>
    </xf>
    <xf numFmtId="0" fontId="44" fillId="2" borderId="7" xfId="0" applyNumberFormat="1" applyFont="1" applyFill="1" applyBorder="1" applyAlignment="1">
      <alignment horizontal="center" vertical="center" wrapText="1"/>
    </xf>
    <xf numFmtId="0" fontId="44" fillId="2" borderId="1" xfId="0" applyFont="1" applyFill="1" applyBorder="1" applyAlignment="1">
      <alignment horizontal="center" vertical="center"/>
    </xf>
    <xf numFmtId="0" fontId="44" fillId="2" borderId="7" xfId="0" applyFont="1" applyFill="1" applyBorder="1" applyAlignment="1">
      <alignment horizontal="center" vertical="center"/>
    </xf>
    <xf numFmtId="0" fontId="47" fillId="2" borderId="0" xfId="0" applyNumberFormat="1" applyFont="1" applyFill="1" applyBorder="1" applyAlignment="1">
      <alignment horizontal="center" vertical="center" wrapText="1"/>
    </xf>
    <xf numFmtId="0" fontId="30" fillId="2" borderId="0" xfId="0" applyNumberFormat="1" applyFont="1" applyFill="1" applyBorder="1" applyAlignment="1">
      <alignment horizontal="center" vertical="center" wrapText="1"/>
    </xf>
    <xf numFmtId="9" fontId="27" fillId="2" borderId="8" xfId="0" applyNumberFormat="1" applyFont="1" applyFill="1" applyBorder="1" applyAlignment="1">
      <alignment horizontal="center" vertical="center"/>
    </xf>
    <xf numFmtId="0" fontId="27" fillId="2" borderId="8" xfId="0" applyFont="1" applyFill="1" applyBorder="1" applyAlignment="1">
      <alignment horizontal="center" vertical="center"/>
    </xf>
    <xf numFmtId="0" fontId="36" fillId="2" borderId="1" xfId="0" applyNumberFormat="1" applyFont="1" applyFill="1" applyBorder="1" applyAlignment="1">
      <alignment horizontal="center" vertical="center" textRotation="90" wrapText="1"/>
    </xf>
    <xf numFmtId="0" fontId="36" fillId="2" borderId="7" xfId="0" applyNumberFormat="1" applyFont="1" applyFill="1" applyBorder="1" applyAlignment="1">
      <alignment horizontal="center" vertical="center" textRotation="90" wrapText="1"/>
    </xf>
    <xf numFmtId="0" fontId="62" fillId="2" borderId="1" xfId="1" applyFont="1" applyFill="1" applyBorder="1" applyAlignment="1">
      <alignment horizontal="center" vertical="center" textRotation="90" wrapText="1"/>
    </xf>
    <xf numFmtId="0" fontId="62" fillId="2" borderId="4" xfId="1" applyFont="1" applyFill="1" applyBorder="1" applyAlignment="1">
      <alignment horizontal="center" vertical="center" textRotation="90" wrapText="1"/>
    </xf>
    <xf numFmtId="0" fontId="62" fillId="2" borderId="7" xfId="1" applyFont="1" applyFill="1" applyBorder="1" applyAlignment="1">
      <alignment horizontal="center" vertical="center" textRotation="90" wrapText="1"/>
    </xf>
    <xf numFmtId="0" fontId="36" fillId="2" borderId="8" xfId="0" applyFont="1" applyFill="1" applyBorder="1" applyAlignment="1">
      <alignment horizontal="center" vertical="center"/>
    </xf>
    <xf numFmtId="9" fontId="36" fillId="2" borderId="8" xfId="0" applyNumberFormat="1" applyFont="1" applyFill="1" applyBorder="1" applyAlignment="1">
      <alignment horizontal="center" vertical="center" textRotation="90"/>
    </xf>
    <xf numFmtId="9" fontId="36" fillId="2" borderId="8" xfId="0" applyNumberFormat="1" applyFont="1" applyFill="1" applyBorder="1" applyAlignment="1">
      <alignment horizontal="center" vertical="center"/>
    </xf>
    <xf numFmtId="0" fontId="36" fillId="2" borderId="8" xfId="0" applyNumberFormat="1" applyFont="1" applyFill="1" applyBorder="1" applyAlignment="1">
      <alignment horizontal="center" vertical="center" wrapText="1"/>
    </xf>
    <xf numFmtId="9" fontId="61" fillId="2" borderId="8" xfId="0" applyNumberFormat="1" applyFont="1" applyFill="1" applyBorder="1" applyAlignment="1">
      <alignment horizontal="center" vertical="center"/>
    </xf>
    <xf numFmtId="9" fontId="27" fillId="2" borderId="1" xfId="0" applyNumberFormat="1" applyFont="1" applyFill="1" applyBorder="1" applyAlignment="1">
      <alignment horizontal="center" vertical="center" textRotation="90"/>
    </xf>
    <xf numFmtId="9" fontId="27" fillId="2" borderId="7" xfId="0" applyNumberFormat="1" applyFont="1" applyFill="1" applyBorder="1" applyAlignment="1">
      <alignment horizontal="center" vertical="center" textRotation="90"/>
    </xf>
    <xf numFmtId="0" fontId="61" fillId="2" borderId="8" xfId="0" applyFont="1" applyFill="1" applyBorder="1" applyAlignment="1">
      <alignment horizontal="center" vertical="center"/>
    </xf>
    <xf numFmtId="9" fontId="61" fillId="2" borderId="8" xfId="0" applyNumberFormat="1" applyFont="1" applyFill="1" applyBorder="1" applyAlignment="1">
      <alignment horizontal="center" vertical="center" textRotation="90"/>
    </xf>
    <xf numFmtId="49" fontId="5" fillId="3" borderId="10" xfId="0" applyNumberFormat="1" applyFont="1" applyFill="1" applyBorder="1" applyAlignment="1">
      <alignment horizontal="left" vertical="center" wrapText="1"/>
    </xf>
    <xf numFmtId="49" fontId="5" fillId="3" borderId="9" xfId="0" applyNumberFormat="1" applyFont="1" applyFill="1" applyBorder="1" applyAlignment="1">
      <alignment horizontal="left" vertical="center" wrapText="1"/>
    </xf>
    <xf numFmtId="49" fontId="5" fillId="3" borderId="11" xfId="0" applyNumberFormat="1" applyFont="1" applyFill="1" applyBorder="1" applyAlignment="1">
      <alignment horizontal="left" vertical="center" wrapText="1"/>
    </xf>
    <xf numFmtId="0" fontId="6" fillId="2" borderId="9" xfId="1" applyFont="1" applyFill="1" applyBorder="1" applyAlignment="1">
      <alignment horizontal="center" vertical="center" wrapText="1"/>
    </xf>
    <xf numFmtId="0" fontId="6" fillId="2" borderId="10" xfId="1" applyFont="1" applyFill="1" applyBorder="1" applyAlignment="1">
      <alignment horizontal="center" vertical="center" wrapText="1"/>
    </xf>
    <xf numFmtId="0" fontId="64" fillId="2" borderId="1" xfId="1" applyFont="1" applyFill="1" applyBorder="1" applyAlignment="1">
      <alignment horizontal="left" vertical="center" wrapText="1"/>
    </xf>
    <xf numFmtId="0" fontId="64" fillId="2" borderId="7" xfId="1" applyFont="1" applyFill="1" applyBorder="1" applyAlignment="1">
      <alignment horizontal="left" vertical="center" wrapText="1"/>
    </xf>
    <xf numFmtId="0" fontId="62" fillId="2" borderId="8" xfId="1" applyFont="1" applyFill="1" applyBorder="1" applyAlignment="1">
      <alignment horizontal="left" vertical="center" wrapText="1"/>
    </xf>
    <xf numFmtId="49" fontId="5" fillId="2" borderId="10" xfId="0" applyNumberFormat="1" applyFont="1" applyFill="1" applyBorder="1" applyAlignment="1">
      <alignment horizontal="left" vertical="center" wrapText="1"/>
    </xf>
    <xf numFmtId="49" fontId="5" fillId="2" borderId="11" xfId="0" applyNumberFormat="1" applyFont="1" applyFill="1" applyBorder="1" applyAlignment="1">
      <alignment horizontal="left" vertical="center" wrapText="1"/>
    </xf>
    <xf numFmtId="0" fontId="2" fillId="2" borderId="0" xfId="0" applyNumberFormat="1" applyFont="1" applyFill="1" applyAlignment="1">
      <alignment horizontal="center" vertical="center" wrapText="1"/>
    </xf>
    <xf numFmtId="49" fontId="51" fillId="3" borderId="10" xfId="0" applyNumberFormat="1" applyFont="1" applyFill="1" applyBorder="1" applyAlignment="1">
      <alignment horizontal="center" vertical="center" wrapText="1"/>
    </xf>
    <xf numFmtId="49" fontId="4" fillId="3" borderId="10" xfId="0" applyNumberFormat="1" applyFont="1" applyFill="1" applyBorder="1" applyAlignment="1">
      <alignment horizontal="center" vertical="center" wrapText="1"/>
    </xf>
    <xf numFmtId="49" fontId="4" fillId="3" borderId="11" xfId="0" applyNumberFormat="1" applyFont="1" applyFill="1" applyBorder="1" applyAlignment="1">
      <alignment horizontal="center" vertical="center" wrapText="1"/>
    </xf>
    <xf numFmtId="49" fontId="43" fillId="2" borderId="9" xfId="0" applyNumberFormat="1" applyFont="1" applyFill="1" applyBorder="1" applyAlignment="1">
      <alignment horizontal="center" vertical="center" wrapText="1"/>
    </xf>
    <xf numFmtId="49" fontId="43" fillId="2" borderId="10" xfId="0" applyNumberFormat="1" applyFont="1" applyFill="1" applyBorder="1" applyAlignment="1">
      <alignment horizontal="center" vertical="center" wrapText="1"/>
    </xf>
    <xf numFmtId="49" fontId="43" fillId="2" borderId="11" xfId="0" applyNumberFormat="1" applyFont="1" applyFill="1" applyBorder="1" applyAlignment="1">
      <alignment horizontal="center" vertical="center" wrapText="1"/>
    </xf>
    <xf numFmtId="0" fontId="24" fillId="3" borderId="8" xfId="0" applyNumberFormat="1" applyFont="1" applyFill="1" applyBorder="1" applyAlignment="1">
      <alignment horizontal="center" vertical="center" wrapText="1"/>
    </xf>
    <xf numFmtId="0" fontId="39" fillId="3" borderId="1" xfId="1" applyFont="1" applyFill="1" applyBorder="1" applyAlignment="1">
      <alignment horizontal="left" vertical="center" wrapText="1"/>
    </xf>
    <xf numFmtId="0" fontId="39" fillId="3" borderId="7" xfId="1" applyFont="1" applyFill="1" applyBorder="1" applyAlignment="1">
      <alignment horizontal="left" vertical="center" wrapText="1"/>
    </xf>
    <xf numFmtId="0" fontId="27" fillId="3" borderId="8" xfId="0" applyFont="1" applyFill="1" applyBorder="1" applyAlignment="1">
      <alignment horizontal="center" vertical="center"/>
    </xf>
    <xf numFmtId="9" fontId="27" fillId="3" borderId="8" xfId="0" applyNumberFormat="1" applyFont="1" applyFill="1" applyBorder="1" applyAlignment="1">
      <alignment horizontal="center" vertical="center"/>
    </xf>
    <xf numFmtId="0" fontId="39" fillId="3" borderId="8" xfId="1" applyFont="1" applyFill="1" applyBorder="1" applyAlignment="1">
      <alignment horizontal="left" vertical="center" wrapText="1"/>
    </xf>
    <xf numFmtId="0" fontId="43" fillId="0" borderId="9" xfId="0" applyFont="1" applyFill="1" applyBorder="1" applyAlignment="1">
      <alignment horizontal="left" vertical="center"/>
    </xf>
    <xf numFmtId="0" fontId="43" fillId="0" borderId="11" xfId="0" applyFont="1" applyFill="1" applyBorder="1" applyAlignment="1">
      <alignment horizontal="left" vertical="center"/>
    </xf>
    <xf numFmtId="0" fontId="53" fillId="0" borderId="9" xfId="0" applyFont="1" applyFill="1" applyBorder="1" applyAlignment="1">
      <alignment horizontal="left" vertical="center"/>
    </xf>
    <xf numFmtId="0" fontId="53" fillId="0" borderId="11" xfId="0" applyFont="1" applyFill="1" applyBorder="1" applyAlignment="1">
      <alignment horizontal="left" vertical="center"/>
    </xf>
    <xf numFmtId="0" fontId="38" fillId="2" borderId="1" xfId="1" applyFont="1" applyFill="1" applyBorder="1" applyAlignment="1">
      <alignment horizontal="left" vertical="center" wrapText="1"/>
    </xf>
    <xf numFmtId="0" fontId="38" fillId="2" borderId="7" xfId="1" applyFont="1" applyFill="1" applyBorder="1" applyAlignment="1">
      <alignment horizontal="left" vertical="center" wrapText="1"/>
    </xf>
    <xf numFmtId="0" fontId="44" fillId="0" borderId="9" xfId="0" applyFont="1" applyFill="1" applyBorder="1" applyAlignment="1">
      <alignment horizontal="left" vertical="center"/>
    </xf>
    <xf numFmtId="0" fontId="44" fillId="0" borderId="11" xfId="0" applyFont="1" applyFill="1" applyBorder="1" applyAlignment="1">
      <alignment horizontal="left" vertical="center"/>
    </xf>
    <xf numFmtId="0" fontId="43" fillId="0" borderId="9" xfId="0" applyFont="1" applyFill="1" applyBorder="1" applyAlignment="1">
      <alignment horizontal="left" vertical="center" wrapText="1"/>
    </xf>
    <xf numFmtId="0" fontId="43" fillId="0" borderId="11" xfId="0" applyFont="1" applyFill="1" applyBorder="1" applyAlignment="1">
      <alignment horizontal="left" vertical="center" wrapText="1"/>
    </xf>
    <xf numFmtId="49" fontId="43" fillId="3" borderId="9" xfId="0" applyNumberFormat="1" applyFont="1" applyFill="1" applyBorder="1" applyAlignment="1">
      <alignment horizontal="center" vertical="center"/>
    </xf>
    <xf numFmtId="49" fontId="43" fillId="0" borderId="9" xfId="0" applyNumberFormat="1" applyFont="1" applyFill="1" applyBorder="1" applyAlignment="1">
      <alignment horizontal="left" vertical="center" wrapText="1"/>
    </xf>
    <xf numFmtId="49" fontId="6" fillId="3" borderId="9" xfId="0" applyNumberFormat="1" applyFont="1" applyFill="1" applyBorder="1" applyAlignment="1">
      <alignment horizontal="center" vertical="center" wrapText="1"/>
    </xf>
    <xf numFmtId="49" fontId="6" fillId="3" borderId="11" xfId="0" applyNumberFormat="1" applyFont="1" applyFill="1" applyBorder="1" applyAlignment="1">
      <alignment horizontal="center" vertical="center" wrapText="1"/>
    </xf>
    <xf numFmtId="0" fontId="43" fillId="2" borderId="11" xfId="0" applyNumberFormat="1" applyFont="1" applyFill="1" applyBorder="1" applyAlignment="1">
      <alignment horizontal="center" vertical="center" wrapText="1"/>
    </xf>
    <xf numFmtId="0" fontId="22" fillId="2" borderId="1" xfId="1" applyFont="1" applyFill="1" applyBorder="1" applyAlignment="1">
      <alignment horizontal="center" vertical="center" textRotation="90"/>
    </xf>
    <xf numFmtId="0" fontId="22" fillId="2" borderId="7" xfId="1" applyFont="1" applyFill="1" applyBorder="1" applyAlignment="1">
      <alignment horizontal="center" vertical="center" textRotation="90"/>
    </xf>
    <xf numFmtId="49" fontId="38" fillId="0" borderId="9" xfId="0" applyNumberFormat="1" applyFont="1" applyFill="1" applyBorder="1" applyAlignment="1">
      <alignment horizontal="center" vertical="center" wrapText="1"/>
    </xf>
    <xf numFmtId="49" fontId="38" fillId="0" borderId="11" xfId="0" applyNumberFormat="1" applyFont="1" applyFill="1" applyBorder="1" applyAlignment="1">
      <alignment horizontal="center" vertical="center" wrapText="1"/>
    </xf>
    <xf numFmtId="0" fontId="22" fillId="2" borderId="8" xfId="1" applyFont="1" applyFill="1" applyBorder="1" applyAlignment="1">
      <alignment horizontal="center" vertical="center" wrapText="1"/>
    </xf>
    <xf numFmtId="0" fontId="22" fillId="2" borderId="1" xfId="1" applyFont="1" applyFill="1" applyBorder="1" applyAlignment="1">
      <alignment horizontal="center" vertical="center" wrapText="1"/>
    </xf>
    <xf numFmtId="0" fontId="22" fillId="2" borderId="4" xfId="1" applyFont="1" applyFill="1" applyBorder="1" applyAlignment="1">
      <alignment horizontal="center" vertical="center" wrapText="1"/>
    </xf>
    <xf numFmtId="49" fontId="29" fillId="0" borderId="0" xfId="0" applyNumberFormat="1" applyFont="1" applyFill="1" applyBorder="1" applyAlignment="1">
      <alignment horizontal="center" vertical="center" wrapText="1"/>
    </xf>
    <xf numFmtId="0" fontId="2" fillId="3" borderId="8" xfId="1" applyFont="1" applyFill="1" applyBorder="1" applyAlignment="1">
      <alignment horizontal="center" vertical="center" wrapText="1"/>
    </xf>
    <xf numFmtId="0" fontId="47" fillId="0" borderId="8" xfId="0" applyFont="1" applyFill="1" applyBorder="1" applyAlignment="1">
      <alignment horizontal="center" vertical="center" wrapText="1"/>
    </xf>
    <xf numFmtId="0" fontId="6" fillId="3" borderId="8" xfId="0" applyFont="1" applyFill="1" applyBorder="1" applyAlignment="1">
      <alignment horizontal="center" vertical="center" wrapText="1"/>
    </xf>
    <xf numFmtId="0" fontId="22" fillId="3" borderId="8" xfId="0" applyFont="1" applyFill="1" applyBorder="1" applyAlignment="1">
      <alignment horizontal="center" vertical="center" wrapText="1"/>
    </xf>
    <xf numFmtId="0" fontId="22" fillId="2" borderId="8" xfId="1" applyFont="1" applyFill="1" applyBorder="1" applyAlignment="1">
      <alignment horizontal="center" vertical="center" textRotation="90" wrapText="1"/>
    </xf>
    <xf numFmtId="0" fontId="22" fillId="2" borderId="9" xfId="1" applyFont="1" applyFill="1" applyBorder="1" applyAlignment="1">
      <alignment horizontal="center" vertical="center" wrapText="1"/>
    </xf>
    <xf numFmtId="0" fontId="22" fillId="2" borderId="10" xfId="1" applyFont="1" applyFill="1" applyBorder="1" applyAlignment="1">
      <alignment horizontal="center" vertical="center" wrapText="1"/>
    </xf>
    <xf numFmtId="0" fontId="2" fillId="0" borderId="0" xfId="0" applyNumberFormat="1" applyFont="1" applyFill="1" applyAlignment="1">
      <alignment horizontal="center" vertical="center" wrapText="1"/>
    </xf>
    <xf numFmtId="0" fontId="24" fillId="0" borderId="1" xfId="0" applyNumberFormat="1" applyFont="1" applyFill="1" applyBorder="1" applyAlignment="1">
      <alignment horizontal="center" vertical="center" wrapText="1"/>
    </xf>
    <xf numFmtId="0" fontId="24" fillId="0" borderId="7" xfId="0" applyNumberFormat="1" applyFont="1" applyFill="1" applyBorder="1" applyAlignment="1">
      <alignment horizontal="center" vertical="center" wrapText="1"/>
    </xf>
    <xf numFmtId="49" fontId="50" fillId="2" borderId="0" xfId="0" applyNumberFormat="1" applyFont="1" applyFill="1" applyBorder="1" applyAlignment="1">
      <alignment horizontal="center" vertical="center" wrapText="1"/>
    </xf>
    <xf numFmtId="49" fontId="50" fillId="0" borderId="0" xfId="0" applyNumberFormat="1" applyFont="1" applyFill="1" applyBorder="1" applyAlignment="1">
      <alignment horizontal="center" vertical="center" wrapText="1"/>
    </xf>
    <xf numFmtId="49" fontId="50" fillId="2" borderId="0" xfId="0" applyNumberFormat="1" applyFont="1" applyFill="1" applyBorder="1" applyAlignment="1">
      <alignment horizontal="center" vertical="center" textRotation="90" wrapText="1"/>
    </xf>
    <xf numFmtId="0" fontId="63" fillId="2" borderId="8" xfId="0" applyNumberFormat="1" applyFont="1" applyFill="1" applyBorder="1" applyAlignment="1">
      <alignment horizontal="center" vertical="center" wrapText="1"/>
    </xf>
    <xf numFmtId="0" fontId="63" fillId="2" borderId="8" xfId="1" applyFont="1" applyFill="1" applyBorder="1" applyAlignment="1">
      <alignment horizontal="center" vertical="center" wrapText="1"/>
    </xf>
    <xf numFmtId="0" fontId="37" fillId="2" borderId="8" xfId="0" applyFont="1" applyFill="1" applyBorder="1" applyAlignment="1">
      <alignment horizontal="center" vertical="center" wrapText="1"/>
    </xf>
    <xf numFmtId="0" fontId="23" fillId="2" borderId="8" xfId="1" applyFont="1" applyFill="1" applyBorder="1" applyAlignment="1">
      <alignment horizontal="center" vertical="center" wrapText="1"/>
    </xf>
    <xf numFmtId="0" fontId="23" fillId="2" borderId="8" xfId="1" applyFont="1" applyFill="1" applyBorder="1" applyAlignment="1">
      <alignment horizontal="center" vertical="center" textRotation="90" wrapText="1"/>
    </xf>
    <xf numFmtId="0" fontId="23" fillId="2" borderId="1" xfId="1" applyFont="1" applyFill="1" applyBorder="1" applyAlignment="1">
      <alignment horizontal="center" vertical="center" textRotation="90" wrapText="1"/>
    </xf>
    <xf numFmtId="0" fontId="23" fillId="2" borderId="4" xfId="1" applyFont="1" applyFill="1" applyBorder="1" applyAlignment="1">
      <alignment horizontal="center" vertical="center" textRotation="90" wrapText="1"/>
    </xf>
    <xf numFmtId="0" fontId="23" fillId="2" borderId="7" xfId="1" applyFont="1" applyFill="1" applyBorder="1" applyAlignment="1">
      <alignment horizontal="center" vertical="center" textRotation="90" wrapText="1"/>
    </xf>
    <xf numFmtId="0" fontId="23" fillId="2" borderId="1" xfId="1" applyFont="1" applyFill="1" applyBorder="1" applyAlignment="1">
      <alignment horizontal="left" vertical="center" textRotation="90" wrapText="1"/>
    </xf>
    <xf numFmtId="0" fontId="23" fillId="2" borderId="4" xfId="1" applyFont="1" applyFill="1" applyBorder="1" applyAlignment="1">
      <alignment horizontal="left" vertical="center" textRotation="90" wrapText="1"/>
    </xf>
    <xf numFmtId="0" fontId="23" fillId="2" borderId="7" xfId="1" applyFont="1" applyFill="1" applyBorder="1" applyAlignment="1">
      <alignment horizontal="left" vertical="center" textRotation="90" wrapText="1"/>
    </xf>
    <xf numFmtId="0" fontId="23" fillId="2" borderId="9" xfId="1" applyFont="1" applyFill="1" applyBorder="1" applyAlignment="1">
      <alignment horizontal="center" vertical="center" wrapText="1"/>
    </xf>
    <xf numFmtId="0" fontId="23" fillId="2" borderId="10" xfId="1" applyFont="1" applyFill="1" applyBorder="1" applyAlignment="1">
      <alignment horizontal="center" vertical="center" wrapText="1"/>
    </xf>
    <xf numFmtId="49" fontId="37" fillId="2" borderId="9" xfId="0" applyNumberFormat="1" applyFont="1" applyFill="1" applyBorder="1" applyAlignment="1">
      <alignment horizontal="center" vertical="center" wrapText="1"/>
    </xf>
    <xf numFmtId="49" fontId="37" fillId="2" borderId="11" xfId="0" applyNumberFormat="1" applyFont="1" applyFill="1" applyBorder="1" applyAlignment="1">
      <alignment horizontal="center" vertical="center" wrapText="1"/>
    </xf>
    <xf numFmtId="0" fontId="23" fillId="2" borderId="1" xfId="1" applyFont="1" applyFill="1" applyBorder="1" applyAlignment="1">
      <alignment horizontal="center" vertical="center" textRotation="90"/>
    </xf>
    <xf numFmtId="0" fontId="23" fillId="2" borderId="7" xfId="1" applyFont="1" applyFill="1" applyBorder="1" applyAlignment="1">
      <alignment horizontal="center" vertical="center" textRotation="90"/>
    </xf>
    <xf numFmtId="0" fontId="37" fillId="2" borderId="1" xfId="1" applyFont="1" applyFill="1" applyBorder="1" applyAlignment="1">
      <alignment horizontal="left" vertical="center" textRotation="90" wrapText="1"/>
    </xf>
    <xf numFmtId="0" fontId="37" fillId="2" borderId="4" xfId="1" applyFont="1" applyFill="1" applyBorder="1" applyAlignment="1">
      <alignment horizontal="left" vertical="center" textRotation="90" wrapText="1"/>
    </xf>
    <xf numFmtId="0" fontId="37" fillId="2" borderId="7" xfId="1" applyFont="1" applyFill="1" applyBorder="1" applyAlignment="1">
      <alignment horizontal="left" vertical="center" textRotation="90" wrapText="1"/>
    </xf>
    <xf numFmtId="0" fontId="23" fillId="2" borderId="1" xfId="1" applyFont="1" applyFill="1" applyBorder="1" applyAlignment="1">
      <alignment horizontal="center" vertical="center" wrapText="1"/>
    </xf>
    <xf numFmtId="0" fontId="23" fillId="2" borderId="4" xfId="1" applyFont="1" applyFill="1" applyBorder="1" applyAlignment="1">
      <alignment horizontal="center" vertical="center" wrapText="1"/>
    </xf>
    <xf numFmtId="0" fontId="5" fillId="2" borderId="10" xfId="0" applyNumberFormat="1" applyFont="1" applyFill="1" applyBorder="1" applyAlignment="1">
      <alignment horizontal="center" vertical="center" wrapText="1"/>
    </xf>
    <xf numFmtId="0" fontId="5" fillId="2" borderId="11" xfId="0" applyNumberFormat="1" applyFont="1" applyFill="1" applyBorder="1" applyAlignment="1">
      <alignment horizontal="center" vertical="center" wrapText="1"/>
    </xf>
    <xf numFmtId="49" fontId="37" fillId="2" borderId="2" xfId="0" applyNumberFormat="1" applyFont="1" applyFill="1" applyBorder="1" applyAlignment="1">
      <alignment horizontal="center" vertical="center" wrapText="1"/>
    </xf>
    <xf numFmtId="49" fontId="37" fillId="2" borderId="13" xfId="0" applyNumberFormat="1" applyFont="1" applyFill="1" applyBorder="1" applyAlignment="1">
      <alignment horizontal="center" vertical="center" wrapText="1"/>
    </xf>
    <xf numFmtId="49" fontId="37" fillId="2" borderId="3" xfId="0" applyNumberFormat="1" applyFont="1" applyFill="1" applyBorder="1" applyAlignment="1">
      <alignment horizontal="center" vertical="center" wrapText="1"/>
    </xf>
    <xf numFmtId="49" fontId="37" fillId="2" borderId="5" xfId="0" applyNumberFormat="1" applyFont="1" applyFill="1" applyBorder="1" applyAlignment="1">
      <alignment horizontal="center" vertical="center" wrapText="1"/>
    </xf>
    <xf numFmtId="49" fontId="37" fillId="2" borderId="14" xfId="0" applyNumberFormat="1" applyFont="1" applyFill="1" applyBorder="1" applyAlignment="1">
      <alignment horizontal="center" vertical="center" wrapText="1"/>
    </xf>
    <xf numFmtId="49" fontId="37" fillId="2" borderId="6" xfId="0" applyNumberFormat="1" applyFont="1" applyFill="1" applyBorder="1" applyAlignment="1">
      <alignment horizontal="center" vertical="center" wrapText="1"/>
    </xf>
    <xf numFmtId="49" fontId="5" fillId="2" borderId="8" xfId="0" applyNumberFormat="1" applyFont="1" applyFill="1" applyBorder="1" applyAlignment="1">
      <alignment horizontal="left" vertical="center" wrapText="1"/>
    </xf>
    <xf numFmtId="49" fontId="5" fillId="3" borderId="8" xfId="0" applyNumberFormat="1" applyFont="1" applyFill="1" applyBorder="1" applyAlignment="1">
      <alignment horizontal="left" vertical="center" wrapText="1"/>
    </xf>
    <xf numFmtId="49" fontId="5" fillId="2" borderId="9" xfId="0" applyNumberFormat="1" applyFont="1" applyFill="1" applyBorder="1" applyAlignment="1">
      <alignment horizontal="center" vertical="center" wrapText="1"/>
    </xf>
    <xf numFmtId="49" fontId="5" fillId="3" borderId="10" xfId="0" applyNumberFormat="1" applyFont="1" applyFill="1" applyBorder="1" applyAlignment="1">
      <alignment horizontal="center" vertical="center" wrapText="1"/>
    </xf>
    <xf numFmtId="49" fontId="5" fillId="2" borderId="11" xfId="0" applyNumberFormat="1" applyFont="1" applyFill="1" applyBorder="1" applyAlignment="1">
      <alignment horizontal="center" vertical="center" wrapText="1"/>
    </xf>
    <xf numFmtId="0" fontId="5" fillId="0" borderId="9" xfId="0" applyFont="1" applyFill="1" applyBorder="1" applyAlignment="1">
      <alignment horizontal="left" vertical="center" wrapText="1"/>
    </xf>
    <xf numFmtId="0" fontId="5" fillId="0" borderId="11" xfId="0" applyFont="1" applyFill="1" applyBorder="1" applyAlignment="1">
      <alignment horizontal="left" vertical="center" wrapText="1"/>
    </xf>
    <xf numFmtId="0" fontId="36" fillId="0" borderId="9" xfId="0" applyFont="1" applyFill="1" applyBorder="1" applyAlignment="1">
      <alignment horizontal="left" vertical="center"/>
    </xf>
    <xf numFmtId="0" fontId="36" fillId="0" borderId="11" xfId="0" applyFont="1" applyFill="1" applyBorder="1" applyAlignment="1">
      <alignment horizontal="left" vertical="center"/>
    </xf>
    <xf numFmtId="0" fontId="5" fillId="0" borderId="9" xfId="0" applyFont="1" applyFill="1" applyBorder="1" applyAlignment="1">
      <alignment horizontal="left" vertical="center"/>
    </xf>
    <xf numFmtId="0" fontId="5" fillId="0" borderId="11" xfId="0" applyFont="1" applyFill="1" applyBorder="1" applyAlignment="1">
      <alignment horizontal="left" vertical="center"/>
    </xf>
    <xf numFmtId="0" fontId="84" fillId="0" borderId="9" xfId="0" applyFont="1" applyFill="1" applyBorder="1" applyAlignment="1">
      <alignment horizontal="left" vertical="center"/>
    </xf>
    <xf numFmtId="0" fontId="84" fillId="0" borderId="11" xfId="0" applyFont="1" applyFill="1" applyBorder="1" applyAlignment="1">
      <alignment horizontal="left" vertical="center"/>
    </xf>
    <xf numFmtId="0" fontId="36" fillId="2" borderId="8" xfId="0" applyNumberFormat="1" applyFont="1" applyFill="1" applyBorder="1" applyAlignment="1">
      <alignment horizontal="center" vertical="center" textRotation="90" wrapText="1"/>
    </xf>
    <xf numFmtId="0" fontId="23" fillId="2" borderId="1" xfId="1" applyFont="1" applyFill="1" applyBorder="1" applyAlignment="1">
      <alignment horizontal="left" vertical="center" wrapText="1"/>
    </xf>
    <xf numFmtId="0" fontId="23" fillId="2" borderId="7" xfId="1" applyFont="1" applyFill="1" applyBorder="1" applyAlignment="1">
      <alignment horizontal="left" vertical="center" wrapText="1"/>
    </xf>
    <xf numFmtId="0" fontId="39" fillId="0" borderId="1" xfId="1" applyFont="1" applyFill="1" applyBorder="1" applyAlignment="1">
      <alignment horizontal="center" vertical="center" textRotation="90" wrapText="1"/>
    </xf>
    <xf numFmtId="0" fontId="39" fillId="0" borderId="4" xfId="1" applyFont="1" applyFill="1" applyBorder="1" applyAlignment="1">
      <alignment horizontal="center" vertical="center" textRotation="90" wrapText="1"/>
    </xf>
    <xf numFmtId="0" fontId="39" fillId="0" borderId="7" xfId="1" applyFont="1" applyFill="1" applyBorder="1" applyAlignment="1">
      <alignment horizontal="center" vertical="center" textRotation="90" wrapText="1"/>
    </xf>
    <xf numFmtId="0" fontId="4" fillId="3" borderId="9" xfId="0" applyNumberFormat="1" applyFont="1" applyFill="1" applyBorder="1" applyAlignment="1">
      <alignment vertical="center" wrapText="1"/>
    </xf>
    <xf numFmtId="0" fontId="4" fillId="3" borderId="10" xfId="0" applyNumberFormat="1" applyFont="1" applyFill="1" applyBorder="1" applyAlignment="1">
      <alignment vertical="center" wrapText="1"/>
    </xf>
    <xf numFmtId="0" fontId="4" fillId="3" borderId="11" xfId="0" applyNumberFormat="1" applyFont="1" applyFill="1" applyBorder="1" applyAlignment="1">
      <alignment vertical="center" wrapText="1"/>
    </xf>
    <xf numFmtId="49" fontId="43" fillId="0" borderId="9"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textRotation="90" wrapText="1"/>
    </xf>
    <xf numFmtId="0" fontId="27" fillId="0" borderId="8" xfId="0" applyFont="1" applyFill="1" applyBorder="1" applyAlignment="1">
      <alignment horizontal="center" vertical="center"/>
    </xf>
    <xf numFmtId="9" fontId="27" fillId="0" borderId="8" xfId="0" applyNumberFormat="1" applyFont="1" applyFill="1" applyBorder="1" applyAlignment="1">
      <alignment horizontal="center" vertical="center"/>
    </xf>
    <xf numFmtId="0" fontId="38" fillId="0" borderId="1" xfId="1" applyFont="1" applyFill="1" applyBorder="1" applyAlignment="1">
      <alignment horizontal="left" vertical="center" wrapText="1"/>
    </xf>
    <xf numFmtId="0" fontId="38" fillId="0" borderId="7" xfId="1" applyFont="1" applyFill="1" applyBorder="1" applyAlignment="1">
      <alignment horizontal="left" vertical="center" wrapText="1"/>
    </xf>
    <xf numFmtId="49" fontId="43" fillId="0" borderId="8" xfId="0" applyNumberFormat="1" applyFont="1" applyFill="1" applyBorder="1" applyAlignment="1">
      <alignment horizontal="left" vertical="center" wrapText="1"/>
    </xf>
    <xf numFmtId="0" fontId="22" fillId="0" borderId="8" xfId="1" applyFont="1" applyFill="1" applyBorder="1" applyAlignment="1">
      <alignment horizontal="center" vertical="center" wrapText="1"/>
    </xf>
    <xf numFmtId="0" fontId="22" fillId="0" borderId="1" xfId="0" applyFont="1" applyBorder="1" applyAlignment="1">
      <alignment horizontal="center" vertical="center" textRotation="90"/>
    </xf>
    <xf numFmtId="0" fontId="22" fillId="0" borderId="4" xfId="0" applyFont="1" applyBorder="1" applyAlignment="1">
      <alignment horizontal="center" vertical="center" textRotation="90"/>
    </xf>
    <xf numFmtId="0" fontId="22" fillId="0" borderId="7" xfId="0" applyFont="1" applyBorder="1" applyAlignment="1">
      <alignment horizontal="center" vertical="center" textRotation="90"/>
    </xf>
    <xf numFmtId="0" fontId="22" fillId="0" borderId="1" xfId="1" applyFont="1" applyFill="1" applyBorder="1" applyAlignment="1">
      <alignment horizontal="center" vertical="center" wrapText="1"/>
    </xf>
    <xf numFmtId="0" fontId="22" fillId="0" borderId="4" xfId="1" applyFont="1" applyFill="1" applyBorder="1" applyAlignment="1">
      <alignment horizontal="center" vertical="center" wrapText="1"/>
    </xf>
    <xf numFmtId="0" fontId="22" fillId="0" borderId="1" xfId="1" applyFont="1" applyFill="1" applyBorder="1" applyAlignment="1">
      <alignment horizontal="center" vertical="center" textRotation="90"/>
    </xf>
    <xf numFmtId="0" fontId="22" fillId="0" borderId="7" xfId="1" applyFont="1" applyFill="1" applyBorder="1" applyAlignment="1">
      <alignment horizontal="center" vertical="center" textRotation="90"/>
    </xf>
    <xf numFmtId="49" fontId="29" fillId="0" borderId="0" xfId="0" applyNumberFormat="1" applyFont="1" applyFill="1" applyBorder="1" applyAlignment="1">
      <alignment horizontal="center" vertical="center" textRotation="90" wrapText="1"/>
    </xf>
    <xf numFmtId="0" fontId="22" fillId="0" borderId="9" xfId="1" applyFont="1" applyFill="1" applyBorder="1" applyAlignment="1">
      <alignment horizontal="center" vertical="center" wrapText="1"/>
    </xf>
    <xf numFmtId="0" fontId="22" fillId="0" borderId="10" xfId="1" applyFont="1" applyFill="1" applyBorder="1" applyAlignment="1">
      <alignment horizontal="center" vertical="center" wrapText="1"/>
    </xf>
    <xf numFmtId="0" fontId="22" fillId="0" borderId="8" xfId="1" applyFont="1" applyFill="1" applyBorder="1" applyAlignment="1">
      <alignment horizontal="center" vertical="center" textRotation="90" wrapText="1"/>
    </xf>
    <xf numFmtId="0" fontId="30" fillId="0" borderId="8" xfId="0" applyNumberFormat="1" applyFont="1" applyFill="1" applyBorder="1" applyAlignment="1">
      <alignment horizontal="center" vertical="center" wrapText="1"/>
    </xf>
    <xf numFmtId="0" fontId="20" fillId="3" borderId="1" xfId="1" applyFont="1" applyFill="1" applyBorder="1" applyAlignment="1">
      <alignment horizontal="left" vertical="center" wrapText="1"/>
    </xf>
    <xf numFmtId="0" fontId="20" fillId="3" borderId="7" xfId="1" applyFont="1" applyFill="1" applyBorder="1" applyAlignment="1">
      <alignment horizontal="left" vertical="center" wrapText="1"/>
    </xf>
    <xf numFmtId="0" fontId="20" fillId="3" borderId="8" xfId="1" applyFont="1" applyFill="1" applyBorder="1" applyAlignment="1">
      <alignment horizontal="left" vertical="center" wrapText="1"/>
    </xf>
    <xf numFmtId="0" fontId="25" fillId="3" borderId="9" xfId="0" applyFont="1" applyFill="1" applyBorder="1" applyAlignment="1">
      <alignment horizontal="left" vertical="center"/>
    </xf>
    <xf numFmtId="0" fontId="25" fillId="3" borderId="11" xfId="0" applyFont="1" applyFill="1" applyBorder="1" applyAlignment="1">
      <alignment horizontal="left" vertical="center"/>
    </xf>
    <xf numFmtId="0" fontId="22" fillId="3" borderId="1" xfId="1" applyFont="1" applyFill="1" applyBorder="1" applyAlignment="1">
      <alignment horizontal="left" vertical="center" wrapText="1"/>
    </xf>
    <xf numFmtId="0" fontId="22" fillId="3" borderId="7" xfId="1" applyFont="1" applyFill="1" applyBorder="1" applyAlignment="1">
      <alignment horizontal="left" vertical="center" wrapText="1"/>
    </xf>
    <xf numFmtId="0" fontId="24" fillId="3" borderId="9" xfId="0" applyFont="1" applyFill="1" applyBorder="1" applyAlignment="1">
      <alignment horizontal="left" vertical="center"/>
    </xf>
    <xf numFmtId="0" fontId="24" fillId="3" borderId="11" xfId="0" applyFont="1" applyFill="1" applyBorder="1" applyAlignment="1">
      <alignment horizontal="left" vertical="center"/>
    </xf>
    <xf numFmtId="0" fontId="4" fillId="3" borderId="9" xfId="0" applyFont="1" applyFill="1" applyBorder="1" applyAlignment="1">
      <alignment horizontal="left" vertical="center"/>
    </xf>
    <xf numFmtId="0" fontId="4" fillId="3" borderId="11" xfId="0" applyFont="1" applyFill="1" applyBorder="1" applyAlignment="1">
      <alignment horizontal="left" vertical="center"/>
    </xf>
    <xf numFmtId="0" fontId="4" fillId="3" borderId="9" xfId="0" applyFont="1" applyFill="1" applyBorder="1" applyAlignment="1">
      <alignment horizontal="left" vertical="center" wrapText="1"/>
    </xf>
    <xf numFmtId="0" fontId="4" fillId="3" borderId="11" xfId="0" applyFont="1" applyFill="1" applyBorder="1" applyAlignment="1">
      <alignment horizontal="left" vertical="center" wrapText="1"/>
    </xf>
    <xf numFmtId="49" fontId="4" fillId="3" borderId="9" xfId="0" applyNumberFormat="1" applyFont="1" applyFill="1" applyBorder="1" applyAlignment="1">
      <alignment horizontal="center" vertical="center" wrapText="1"/>
    </xf>
    <xf numFmtId="49" fontId="4" fillId="3" borderId="9" xfId="0" applyNumberFormat="1" applyFont="1" applyFill="1" applyBorder="1" applyAlignment="1">
      <alignment horizontal="center" vertical="center"/>
    </xf>
    <xf numFmtId="49" fontId="6" fillId="3" borderId="8" xfId="0" applyNumberFormat="1" applyFont="1" applyFill="1" applyBorder="1" applyAlignment="1">
      <alignment horizontal="center" vertical="center" wrapText="1"/>
    </xf>
    <xf numFmtId="49" fontId="6" fillId="3" borderId="2" xfId="0" applyNumberFormat="1" applyFont="1" applyFill="1" applyBorder="1" applyAlignment="1">
      <alignment horizontal="center" vertical="center" wrapText="1"/>
    </xf>
    <xf numFmtId="49" fontId="6" fillId="3" borderId="3" xfId="0" applyNumberFormat="1" applyFont="1" applyFill="1" applyBorder="1" applyAlignment="1">
      <alignment horizontal="center" vertical="center" wrapText="1"/>
    </xf>
    <xf numFmtId="49" fontId="6" fillId="3" borderId="5" xfId="0" applyNumberFormat="1" applyFont="1" applyFill="1" applyBorder="1" applyAlignment="1">
      <alignment horizontal="center" vertical="center" wrapText="1"/>
    </xf>
    <xf numFmtId="49" fontId="6" fillId="3" borderId="6" xfId="0" applyNumberFormat="1" applyFont="1" applyFill="1" applyBorder="1" applyAlignment="1">
      <alignment horizontal="center" vertical="center" wrapText="1"/>
    </xf>
    <xf numFmtId="49" fontId="22" fillId="3" borderId="2" xfId="0" applyNumberFormat="1" applyFont="1" applyFill="1" applyBorder="1" applyAlignment="1">
      <alignment horizontal="center" vertical="center" wrapText="1"/>
    </xf>
    <xf numFmtId="49" fontId="22" fillId="3" borderId="3" xfId="0" applyNumberFormat="1" applyFont="1" applyFill="1" applyBorder="1" applyAlignment="1">
      <alignment horizontal="center" vertical="center" wrapText="1"/>
    </xf>
    <xf numFmtId="49" fontId="22" fillId="3" borderId="5" xfId="0" applyNumberFormat="1" applyFont="1" applyFill="1" applyBorder="1" applyAlignment="1">
      <alignment horizontal="center" vertical="center" wrapText="1"/>
    </xf>
    <xf numFmtId="49" fontId="22" fillId="3" borderId="6" xfId="0" applyNumberFormat="1" applyFont="1" applyFill="1" applyBorder="1" applyAlignment="1">
      <alignment horizontal="center" vertical="center" wrapText="1"/>
    </xf>
    <xf numFmtId="0" fontId="4" fillId="3" borderId="0" xfId="0" applyNumberFormat="1" applyFont="1" applyFill="1" applyBorder="1" applyAlignment="1">
      <alignment horizontal="center" vertical="center" wrapText="1"/>
    </xf>
    <xf numFmtId="49" fontId="22" fillId="3" borderId="9" xfId="0" applyNumberFormat="1" applyFont="1" applyFill="1" applyBorder="1" applyAlignment="1">
      <alignment horizontal="center" vertical="center" wrapText="1"/>
    </xf>
    <xf numFmtId="49" fontId="22" fillId="3" borderId="11" xfId="0" applyNumberFormat="1" applyFont="1" applyFill="1" applyBorder="1" applyAlignment="1">
      <alignment horizontal="center" vertical="center" wrapText="1"/>
    </xf>
    <xf numFmtId="49" fontId="22" fillId="3" borderId="13" xfId="0" applyNumberFormat="1" applyFont="1" applyFill="1" applyBorder="1" applyAlignment="1">
      <alignment horizontal="center" vertical="center" wrapText="1"/>
    </xf>
    <xf numFmtId="49" fontId="22" fillId="3" borderId="14" xfId="0" applyNumberFormat="1" applyFont="1" applyFill="1" applyBorder="1" applyAlignment="1">
      <alignment horizontal="center" vertical="center" wrapText="1"/>
    </xf>
    <xf numFmtId="49" fontId="6" fillId="3" borderId="13" xfId="0" applyNumberFormat="1" applyFont="1" applyFill="1" applyBorder="1" applyAlignment="1">
      <alignment horizontal="center" vertical="center" wrapText="1"/>
    </xf>
    <xf numFmtId="49" fontId="6" fillId="3" borderId="14" xfId="0" applyNumberFormat="1" applyFont="1" applyFill="1" applyBorder="1" applyAlignment="1">
      <alignment horizontal="center" vertical="center" wrapText="1"/>
    </xf>
    <xf numFmtId="0" fontId="23" fillId="3" borderId="1" xfId="1" applyFont="1" applyFill="1" applyBorder="1" applyAlignment="1">
      <alignment horizontal="center" vertical="center" textRotation="90" wrapText="1"/>
    </xf>
    <xf numFmtId="0" fontId="23" fillId="3" borderId="4" xfId="1" applyFont="1" applyFill="1" applyBorder="1" applyAlignment="1">
      <alignment horizontal="center" vertical="center" textRotation="90" wrapText="1"/>
    </xf>
    <xf numFmtId="0" fontId="23" fillId="3" borderId="7" xfId="1" applyFont="1" applyFill="1" applyBorder="1" applyAlignment="1">
      <alignment horizontal="center" vertical="center" textRotation="90" wrapText="1"/>
    </xf>
    <xf numFmtId="0" fontId="23" fillId="3" borderId="9" xfId="1" applyFont="1" applyFill="1" applyBorder="1" applyAlignment="1">
      <alignment horizontal="center" vertical="center" wrapText="1"/>
    </xf>
    <xf numFmtId="0" fontId="23" fillId="3" borderId="10" xfId="1" applyFont="1" applyFill="1" applyBorder="1" applyAlignment="1">
      <alignment horizontal="center" vertical="center" wrapText="1"/>
    </xf>
    <xf numFmtId="0" fontId="22" fillId="3" borderId="8" xfId="1" applyFont="1" applyFill="1" applyBorder="1" applyAlignment="1">
      <alignment horizontal="center" vertical="center" wrapText="1"/>
    </xf>
    <xf numFmtId="0" fontId="23" fillId="3" borderId="1" xfId="1" applyFont="1" applyFill="1" applyBorder="1" applyAlignment="1">
      <alignment horizontal="left" vertical="center" textRotation="90" wrapText="1"/>
    </xf>
    <xf numFmtId="0" fontId="23" fillId="3" borderId="4" xfId="1" applyFont="1" applyFill="1" applyBorder="1" applyAlignment="1">
      <alignment horizontal="left" vertical="center" textRotation="90" wrapText="1"/>
    </xf>
    <xf numFmtId="0" fontId="23" fillId="3" borderId="7" xfId="1" applyFont="1" applyFill="1" applyBorder="1" applyAlignment="1">
      <alignment horizontal="left" vertical="center" textRotation="90" wrapText="1"/>
    </xf>
    <xf numFmtId="0" fontId="22" fillId="3" borderId="1" xfId="1" applyFont="1" applyFill="1" applyBorder="1" applyAlignment="1">
      <alignment horizontal="center" vertical="center" wrapText="1"/>
    </xf>
    <xf numFmtId="0" fontId="37" fillId="3" borderId="1" xfId="1" applyFont="1" applyFill="1" applyBorder="1" applyAlignment="1">
      <alignment horizontal="left" vertical="center" textRotation="90" wrapText="1"/>
    </xf>
    <xf numFmtId="0" fontId="37" fillId="3" borderId="4" xfId="1" applyFont="1" applyFill="1" applyBorder="1" applyAlignment="1">
      <alignment horizontal="left" vertical="center" textRotation="90" wrapText="1"/>
    </xf>
    <xf numFmtId="0" fontId="37" fillId="3" borderId="7" xfId="1" applyFont="1" applyFill="1" applyBorder="1" applyAlignment="1">
      <alignment horizontal="left" vertical="center" textRotation="90" wrapText="1"/>
    </xf>
    <xf numFmtId="0" fontId="22" fillId="3" borderId="4" xfId="1" applyFont="1" applyFill="1" applyBorder="1" applyAlignment="1">
      <alignment horizontal="center" vertical="center" wrapText="1"/>
    </xf>
    <xf numFmtId="0" fontId="22" fillId="3" borderId="1" xfId="1" applyFont="1" applyFill="1" applyBorder="1" applyAlignment="1">
      <alignment horizontal="center" vertical="center"/>
    </xf>
    <xf numFmtId="0" fontId="22" fillId="3" borderId="4" xfId="1" applyFont="1" applyFill="1" applyBorder="1" applyAlignment="1">
      <alignment horizontal="center" vertical="center"/>
    </xf>
    <xf numFmtId="0" fontId="42" fillId="0" borderId="8" xfId="0" applyFont="1" applyBorder="1" applyAlignment="1">
      <alignment horizontal="center" vertical="center" wrapText="1"/>
    </xf>
    <xf numFmtId="0" fontId="23" fillId="0" borderId="0" xfId="0" applyFont="1" applyAlignment="1">
      <alignment horizontal="center" vertical="center"/>
    </xf>
    <xf numFmtId="0" fontId="42" fillId="0" borderId="1" xfId="0" applyFont="1" applyBorder="1" applyAlignment="1">
      <alignment horizontal="center" vertical="center" wrapText="1"/>
    </xf>
    <xf numFmtId="0" fontId="42" fillId="0" borderId="7" xfId="0" applyFont="1" applyBorder="1" applyAlignment="1">
      <alignment horizontal="center" vertical="center" wrapText="1"/>
    </xf>
    <xf numFmtId="0" fontId="41" fillId="0" borderId="8" xfId="0" applyFont="1" applyBorder="1" applyAlignment="1">
      <alignment horizontal="center" vertical="center" wrapText="1"/>
    </xf>
    <xf numFmtId="0" fontId="42" fillId="0" borderId="45" xfId="0" applyFont="1" applyBorder="1" applyAlignment="1">
      <alignment horizontal="center" vertical="center" wrapText="1"/>
    </xf>
    <xf numFmtId="0" fontId="42" fillId="0" borderId="15" xfId="0" applyFont="1" applyBorder="1" applyAlignment="1">
      <alignment horizontal="center" vertical="center" wrapText="1"/>
    </xf>
    <xf numFmtId="0" fontId="42" fillId="0" borderId="8" xfId="0" applyFont="1" applyBorder="1" applyAlignment="1">
      <alignment horizontal="center" wrapText="1"/>
    </xf>
    <xf numFmtId="0" fontId="40" fillId="0" borderId="14" xfId="0" applyFont="1" applyBorder="1" applyAlignment="1">
      <alignment horizontal="center"/>
    </xf>
    <xf numFmtId="0" fontId="42" fillId="0" borderId="9" xfId="0" applyFont="1" applyBorder="1" applyAlignment="1">
      <alignment horizontal="center" vertical="center" wrapText="1"/>
    </xf>
    <xf numFmtId="0" fontId="42" fillId="0" borderId="11" xfId="0" applyFont="1" applyBorder="1" applyAlignment="1">
      <alignment horizontal="center" vertical="center" wrapText="1"/>
    </xf>
    <xf numFmtId="0" fontId="42" fillId="0" borderId="42" xfId="0" applyFont="1" applyBorder="1" applyAlignment="1">
      <alignment horizontal="center" vertical="center" wrapText="1"/>
    </xf>
    <xf numFmtId="0" fontId="42" fillId="0" borderId="43" xfId="0" applyFont="1" applyBorder="1" applyAlignment="1">
      <alignment horizontal="center" vertical="center" wrapText="1"/>
    </xf>
    <xf numFmtId="0" fontId="80" fillId="0" borderId="42" xfId="0" applyFont="1" applyBorder="1" applyAlignment="1">
      <alignment horizontal="center" vertical="center" wrapText="1"/>
    </xf>
    <xf numFmtId="0" fontId="80" fillId="0" borderId="43" xfId="0" applyFont="1" applyBorder="1" applyAlignment="1">
      <alignment horizontal="center" vertical="center" wrapText="1"/>
    </xf>
    <xf numFmtId="0" fontId="39" fillId="0" borderId="8" xfId="0" applyFont="1" applyBorder="1" applyAlignment="1">
      <alignment horizontal="center" vertical="center" wrapText="1"/>
    </xf>
    <xf numFmtId="0" fontId="55" fillId="0" borderId="0" xfId="0" applyFont="1" applyAlignment="1">
      <alignment horizontal="center"/>
    </xf>
    <xf numFmtId="0" fontId="45" fillId="0" borderId="8" xfId="0" applyFont="1" applyBorder="1" applyAlignment="1">
      <alignment horizontal="center" vertical="center" wrapText="1"/>
    </xf>
    <xf numFmtId="0" fontId="44" fillId="0" borderId="8" xfId="0" applyFont="1" applyBorder="1" applyAlignment="1">
      <alignment horizontal="center" vertical="center" wrapText="1"/>
    </xf>
    <xf numFmtId="0" fontId="44" fillId="3" borderId="8" xfId="0" applyFont="1" applyFill="1" applyBorder="1" applyAlignment="1">
      <alignment horizontal="center" vertical="center" wrapText="1"/>
    </xf>
    <xf numFmtId="0" fontId="23" fillId="0" borderId="0" xfId="0" applyFont="1" applyBorder="1" applyAlignment="1">
      <alignment horizontal="center"/>
    </xf>
    <xf numFmtId="0" fontId="45" fillId="0" borderId="8" xfId="0" applyFont="1" applyBorder="1" applyAlignment="1">
      <alignment horizontal="center" wrapText="1"/>
    </xf>
    <xf numFmtId="0" fontId="43" fillId="0" borderId="8" xfId="0" applyFont="1" applyFill="1" applyBorder="1" applyAlignment="1">
      <alignment horizontal="center" wrapText="1"/>
    </xf>
    <xf numFmtId="0" fontId="43" fillId="0" borderId="0" xfId="0" applyFont="1" applyFill="1" applyBorder="1" applyAlignment="1">
      <alignment horizontal="center"/>
    </xf>
    <xf numFmtId="0" fontId="45" fillId="0" borderId="8" xfId="0" applyFont="1" applyBorder="1" applyAlignment="1">
      <alignment wrapText="1"/>
    </xf>
    <xf numFmtId="0" fontId="44" fillId="0" borderId="8" xfId="0" applyFont="1" applyBorder="1" applyAlignment="1">
      <alignment horizontal="center" wrapText="1"/>
    </xf>
    <xf numFmtId="0" fontId="47" fillId="0" borderId="8" xfId="0" applyFont="1" applyBorder="1" applyAlignment="1">
      <alignment horizontal="center" vertical="center" wrapText="1"/>
    </xf>
    <xf numFmtId="0" fontId="38" fillId="0" borderId="8" xfId="0" applyFont="1" applyBorder="1" applyAlignment="1">
      <alignment horizontal="center" vertical="center" wrapText="1"/>
    </xf>
    <xf numFmtId="0" fontId="38" fillId="0" borderId="8" xfId="0" applyFont="1" applyBorder="1" applyAlignment="1">
      <alignment horizontal="center" wrapText="1"/>
    </xf>
    <xf numFmtId="0" fontId="39" fillId="0" borderId="8" xfId="0" applyFont="1" applyBorder="1" applyAlignment="1">
      <alignment horizontal="center" wrapText="1"/>
    </xf>
    <xf numFmtId="0" fontId="49" fillId="3" borderId="0" xfId="0" applyFont="1" applyFill="1" applyBorder="1" applyAlignment="1">
      <alignment horizontal="center" vertical="center"/>
    </xf>
    <xf numFmtId="0" fontId="43" fillId="3" borderId="8" xfId="0" applyFont="1" applyFill="1" applyBorder="1" applyAlignment="1">
      <alignment horizontal="center" wrapText="1"/>
    </xf>
    <xf numFmtId="0" fontId="43" fillId="3" borderId="8" xfId="0" applyFont="1" applyFill="1" applyBorder="1" applyAlignment="1">
      <alignment horizontal="center" vertical="center" wrapText="1"/>
    </xf>
    <xf numFmtId="0" fontId="49" fillId="3" borderId="0" xfId="0" applyFont="1" applyFill="1" applyBorder="1" applyAlignment="1">
      <alignment horizontal="center"/>
    </xf>
    <xf numFmtId="0" fontId="46" fillId="0" borderId="8" xfId="0" applyFont="1" applyBorder="1" applyAlignment="1">
      <alignment horizontal="center" vertical="center" wrapText="1"/>
    </xf>
    <xf numFmtId="0" fontId="43" fillId="0" borderId="0" xfId="0" applyFont="1" applyAlignment="1">
      <alignment horizontal="center" vertical="center"/>
    </xf>
    <xf numFmtId="0" fontId="44" fillId="3" borderId="8" xfId="0" applyFont="1" applyFill="1" applyBorder="1" applyAlignment="1">
      <alignment horizontal="center" wrapText="1"/>
    </xf>
    <xf numFmtId="0" fontId="45" fillId="0" borderId="8" xfId="0" applyFont="1" applyBorder="1" applyAlignment="1">
      <alignment vertical="center" wrapText="1"/>
    </xf>
    <xf numFmtId="0" fontId="62" fillId="0" borderId="0" xfId="0" applyFont="1" applyAlignment="1">
      <alignment horizontal="center"/>
    </xf>
  </cellXfs>
  <cellStyles count="30">
    <cellStyle name="Currency 3" xfId="2"/>
    <cellStyle name="Header1" xfId="3"/>
    <cellStyle name="Header2" xfId="4"/>
    <cellStyle name="Normal" xfId="0" builtinId="0"/>
    <cellStyle name="Normal 2" xfId="5"/>
    <cellStyle name="Normal 3" xfId="6"/>
    <cellStyle name="Normal 4" xfId="1"/>
    <cellStyle name="Normal 4 2" xfId="7"/>
    <cellStyle name="Normal 4 3" xfId="8"/>
    <cellStyle name="Normal 6" xfId="9"/>
    <cellStyle name="Percent 2" xfId="10"/>
    <cellStyle name="Percent 3" xfId="11"/>
    <cellStyle name="Percent 4" xfId="12"/>
    <cellStyle name="Percent 5" xfId="13"/>
    <cellStyle name="똿뗦먛귟 [0.00]_PRODUCT DETAIL Q1" xfId="14"/>
    <cellStyle name="똿뗦먛귟_PRODUCT DETAIL Q1" xfId="15"/>
    <cellStyle name="믅됞 [0.00]_PRODUCT DETAIL Q1" xfId="16"/>
    <cellStyle name="믅됞_PRODUCT DETAIL Q1" xfId="17"/>
    <cellStyle name="백분율_95" xfId="18"/>
    <cellStyle name="뷭?_BOOKSHIP" xfId="19"/>
    <cellStyle name="콤마 [0]_1202" xfId="20"/>
    <cellStyle name="콤마_1202" xfId="21"/>
    <cellStyle name="통화 [0]_1202" xfId="22"/>
    <cellStyle name="통화_1202" xfId="23"/>
    <cellStyle name="표준_(정보부문)월별인원계획" xfId="24"/>
    <cellStyle name="一般_Book1" xfId="25"/>
    <cellStyle name="千分位[0]_Book1" xfId="26"/>
    <cellStyle name="千分位_Book1" xfId="27"/>
    <cellStyle name="貨幣 [0]_Book1" xfId="28"/>
    <cellStyle name="貨幣_Book1" xfId="29"/>
  </cellStyles>
  <dxfs count="0"/>
  <tableStyles count="0" defaultTableStyle="TableStyleMedium2" defaultPivotStyle="PivotStyleLight16"/>
  <colors>
    <mruColors>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3.bin"/><Relationship Id="rId1" Type="http://schemas.openxmlformats.org/officeDocument/2006/relationships/externalLinkPath" Target="/Users/Admin/Documents/Zalo%20Received%20Files/KH%20n&#259;m%20h&#7885;c%2023-24%20l&#7899;p%202B%20Hoa.xlsx" TargetMode="External"/><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externalLinkPath" Target="/NHUNG%20%2022-23/N&#258;M%20H&#7884;C%2022-23/8%20CH&#7910;%20&#272;&#7872;%2022-23/KH%20n&#259;m%20h&#7885;c%2022-23%20l&#7899;p%202B.xlsx"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externalLinkPath" Target="/NHUNG%20%2022-23/N&#258;M%20H&#7884;C%2022-23/8%20CH&#7910;%20&#272;&#7872;%2022-23/KH%20n&#259;m%20h&#7885;c%2022-23%20l&#7899;p%202B.xlsx" TargetMode="External"/><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externalLinkPath" Target="/NHUNG%20%2022-23/N&#258;M%20H&#7884;C%2022-23/8%20CH&#7910;%20&#272;&#7872;%2022-23/KH%20n&#259;m%20h&#7885;c%2022-23%20l&#7899;p%202B.xlsx" TargetMode="External"/><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5.bin"/><Relationship Id="rId1" Type="http://schemas.openxmlformats.org/officeDocument/2006/relationships/externalLinkPath" Target="/NHUNG%20%2022-23/N&#258;M%20H&#7884;C%2022-23/8%20CH&#7910;%20&#272;&#7872;%2022-23/KH%20n&#259;m%20h&#7885;c%2022-23%20l&#7899;p%202B.xlsx" TargetMode="External"/><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6.bin"/><Relationship Id="rId1" Type="http://schemas.openxmlformats.org/officeDocument/2006/relationships/externalLinkPath" Target="/NHUNG%20%2022-23/N&#258;M%20H&#7884;C%2022-23/8%20CH&#7910;%20&#272;&#7872;%2022-23/KH%20n&#259;m%20h&#7885;c%2022-23%20l&#7899;p%202B.xlsx" TargetMode="External"/><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7.bin"/><Relationship Id="rId1" Type="http://schemas.openxmlformats.org/officeDocument/2006/relationships/externalLinkPath" Target="/NHUNG%20%2022-23/N&#258;M%20H&#7884;C%2022-23/8%20CH&#7910;%20&#272;&#7872;%2022-23/KH%20n&#259;m%20h&#7885;c%2022-23%20l&#7899;p%202B.xlsx" TargetMode="External"/><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externalLinkPath" Target="/NHUNG%20%2022-23/N&#258;M%20H&#7884;C%2022-23/8%20CH&#7910;%20&#272;&#7872;%2022-23/KH%20n&#259;m%20h&#7885;c%2022-23%20l&#7899;p%202B.xlsx" TargetMode="External"/><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dimension ref="A1:Z1000"/>
  <sheetViews>
    <sheetView workbookViewId="0">
      <selection activeCell="B11" sqref="B11:D11"/>
    </sheetView>
  </sheetViews>
  <sheetFormatPr defaultRowHeight="15"/>
  <cols>
    <col min="2" max="2" width="26.5703125" customWidth="1"/>
    <col min="4" max="4" width="26.42578125" customWidth="1"/>
  </cols>
  <sheetData>
    <row r="1" spans="1:26" ht="40.5" customHeight="1" thickBot="1">
      <c r="A1" s="627"/>
      <c r="B1" s="1240" t="s">
        <v>1347</v>
      </c>
      <c r="C1" s="1241"/>
      <c r="D1" s="1241"/>
      <c r="E1" s="1241"/>
      <c r="F1" s="1241"/>
      <c r="G1" s="1241"/>
      <c r="H1" s="1242"/>
      <c r="I1" s="645"/>
      <c r="J1" s="645"/>
      <c r="K1" s="645"/>
      <c r="L1" s="645"/>
      <c r="M1" s="645"/>
      <c r="N1" s="645"/>
      <c r="O1" s="645"/>
      <c r="P1" s="645"/>
      <c r="Q1" s="645"/>
      <c r="R1" s="645"/>
      <c r="S1" s="645"/>
      <c r="T1" s="645"/>
      <c r="U1" s="645"/>
      <c r="V1" s="645"/>
      <c r="W1" s="645"/>
      <c r="X1" s="645"/>
      <c r="Y1" s="645"/>
      <c r="Z1" s="645"/>
    </row>
    <row r="2" spans="1:26" ht="15.75" thickBot="1">
      <c r="A2" s="628"/>
      <c r="B2" s="628"/>
      <c r="C2" s="628"/>
      <c r="D2" s="628"/>
      <c r="E2" s="628"/>
      <c r="F2" s="628"/>
      <c r="G2" s="628"/>
      <c r="H2" s="629"/>
      <c r="I2" s="629"/>
      <c r="J2" s="645"/>
      <c r="K2" s="645"/>
      <c r="L2" s="645"/>
      <c r="M2" s="645"/>
      <c r="N2" s="645"/>
      <c r="O2" s="645"/>
      <c r="P2" s="645"/>
      <c r="Q2" s="645"/>
      <c r="R2" s="645"/>
      <c r="S2" s="645"/>
      <c r="T2" s="645"/>
      <c r="U2" s="645"/>
      <c r="V2" s="645"/>
      <c r="W2" s="645"/>
      <c r="X2" s="645"/>
      <c r="Y2" s="645"/>
      <c r="Z2" s="645"/>
    </row>
    <row r="3" spans="1:26" ht="110.25" customHeight="1" thickBot="1">
      <c r="A3" s="1243" t="s">
        <v>0</v>
      </c>
      <c r="B3" s="1246" t="s">
        <v>1</v>
      </c>
      <c r="C3" s="1247"/>
      <c r="D3" s="1246" t="s">
        <v>2</v>
      </c>
      <c r="E3" s="1247"/>
      <c r="F3" s="1243" t="s">
        <v>3</v>
      </c>
      <c r="G3" s="1243" t="s">
        <v>1348</v>
      </c>
      <c r="H3" s="1243" t="s">
        <v>4</v>
      </c>
      <c r="I3" s="1243" t="s">
        <v>5</v>
      </c>
      <c r="J3" s="627"/>
      <c r="K3" s="627"/>
      <c r="L3" s="627"/>
      <c r="M3" s="627"/>
      <c r="N3" s="627"/>
      <c r="O3" s="627"/>
      <c r="P3" s="627"/>
      <c r="Q3" s="627"/>
      <c r="R3" s="627"/>
      <c r="S3" s="627"/>
      <c r="T3" s="627"/>
      <c r="U3" s="627"/>
      <c r="V3" s="627"/>
      <c r="W3" s="627"/>
      <c r="X3" s="627"/>
      <c r="Y3" s="627"/>
      <c r="Z3" s="627"/>
    </row>
    <row r="4" spans="1:26" ht="15.75" thickBot="1">
      <c r="A4" s="1244"/>
      <c r="B4" s="1248"/>
      <c r="C4" s="1249"/>
      <c r="D4" s="1248"/>
      <c r="E4" s="1249"/>
      <c r="F4" s="1244"/>
      <c r="G4" s="1244"/>
      <c r="H4" s="1244"/>
      <c r="I4" s="1244"/>
      <c r="J4" s="627"/>
      <c r="K4" s="627"/>
      <c r="L4" s="627"/>
      <c r="M4" s="627"/>
      <c r="N4" s="627"/>
      <c r="O4" s="627"/>
      <c r="P4" s="627"/>
      <c r="Q4" s="627"/>
      <c r="R4" s="627"/>
      <c r="S4" s="627"/>
      <c r="T4" s="627"/>
      <c r="U4" s="627"/>
      <c r="V4" s="627"/>
      <c r="W4" s="627"/>
      <c r="X4" s="627"/>
      <c r="Y4" s="627"/>
      <c r="Z4" s="627"/>
    </row>
    <row r="5" spans="1:26" ht="15.75" thickBot="1">
      <c r="A5" s="1245"/>
      <c r="B5" s="1250"/>
      <c r="C5" s="1251"/>
      <c r="D5" s="1250"/>
      <c r="E5" s="1251"/>
      <c r="F5" s="1245"/>
      <c r="G5" s="1245"/>
      <c r="H5" s="1245"/>
      <c r="I5" s="1244"/>
      <c r="J5" s="627"/>
      <c r="K5" s="627"/>
      <c r="L5" s="627"/>
      <c r="M5" s="627"/>
      <c r="N5" s="627"/>
      <c r="O5" s="627"/>
      <c r="P5" s="627"/>
      <c r="Q5" s="627"/>
      <c r="R5" s="627"/>
      <c r="S5" s="627"/>
      <c r="T5" s="627"/>
      <c r="U5" s="627"/>
      <c r="V5" s="627"/>
      <c r="W5" s="627"/>
      <c r="X5" s="627"/>
      <c r="Y5" s="627"/>
      <c r="Z5" s="627"/>
    </row>
    <row r="6" spans="1:26" ht="16.5" thickBot="1">
      <c r="A6" s="636"/>
      <c r="B6" s="630" t="s">
        <v>6</v>
      </c>
      <c r="C6" s="630" t="s">
        <v>7</v>
      </c>
      <c r="D6" s="630" t="s">
        <v>8</v>
      </c>
      <c r="E6" s="646" t="s">
        <v>7</v>
      </c>
      <c r="F6" s="633"/>
      <c r="G6" s="633"/>
      <c r="H6" s="630" t="s">
        <v>191</v>
      </c>
      <c r="I6" s="1245"/>
      <c r="J6" s="627"/>
      <c r="K6" s="627"/>
      <c r="L6" s="627"/>
      <c r="M6" s="627"/>
      <c r="N6" s="627"/>
      <c r="O6" s="627"/>
      <c r="P6" s="627"/>
      <c r="Q6" s="627"/>
      <c r="R6" s="627"/>
      <c r="S6" s="627"/>
      <c r="T6" s="627"/>
      <c r="U6" s="627"/>
      <c r="V6" s="627"/>
      <c r="W6" s="627"/>
      <c r="X6" s="627"/>
      <c r="Y6" s="627"/>
      <c r="Z6" s="627"/>
    </row>
    <row r="7" spans="1:26" ht="31.5" customHeight="1" thickBot="1">
      <c r="A7" s="647">
        <v>1</v>
      </c>
      <c r="B7" s="1237" t="s">
        <v>9</v>
      </c>
      <c r="C7" s="1238"/>
      <c r="D7" s="1239"/>
      <c r="E7" s="643" t="s">
        <v>10</v>
      </c>
      <c r="F7" s="632" t="s">
        <v>11</v>
      </c>
      <c r="G7" s="648" t="s">
        <v>191</v>
      </c>
      <c r="H7" s="634" t="s">
        <v>10</v>
      </c>
      <c r="I7" s="634" t="s">
        <v>10</v>
      </c>
      <c r="J7" s="645"/>
      <c r="K7" s="645"/>
      <c r="L7" s="645"/>
      <c r="M7" s="645"/>
      <c r="N7" s="645"/>
      <c r="O7" s="645"/>
      <c r="P7" s="645"/>
      <c r="Q7" s="645"/>
      <c r="R7" s="645"/>
      <c r="S7" s="645"/>
      <c r="T7" s="645"/>
      <c r="U7" s="645"/>
      <c r="V7" s="645"/>
      <c r="W7" s="645"/>
      <c r="X7" s="645"/>
      <c r="Y7" s="645"/>
      <c r="Z7" s="645"/>
    </row>
    <row r="8" spans="1:26" ht="16.5" thickBot="1">
      <c r="A8" s="647">
        <v>2</v>
      </c>
      <c r="B8" s="1237" t="s">
        <v>12</v>
      </c>
      <c r="C8" s="1238"/>
      <c r="D8" s="1239"/>
      <c r="E8" s="643" t="s">
        <v>10</v>
      </c>
      <c r="F8" s="632" t="s">
        <v>11</v>
      </c>
      <c r="G8" s="648" t="s">
        <v>191</v>
      </c>
      <c r="H8" s="634" t="s">
        <v>10</v>
      </c>
      <c r="I8" s="634" t="s">
        <v>10</v>
      </c>
      <c r="J8" s="645"/>
      <c r="K8" s="645"/>
      <c r="L8" s="645"/>
      <c r="M8" s="645"/>
      <c r="N8" s="645"/>
      <c r="O8" s="645"/>
      <c r="P8" s="645"/>
      <c r="Q8" s="645"/>
      <c r="R8" s="645"/>
      <c r="S8" s="645"/>
      <c r="T8" s="645"/>
      <c r="U8" s="645"/>
      <c r="V8" s="645"/>
      <c r="W8" s="645"/>
      <c r="X8" s="645"/>
      <c r="Y8" s="645"/>
      <c r="Z8" s="645"/>
    </row>
    <row r="9" spans="1:26" ht="47.25" customHeight="1" thickBot="1">
      <c r="A9" s="647">
        <v>3</v>
      </c>
      <c r="B9" s="1237" t="s">
        <v>13</v>
      </c>
      <c r="C9" s="1238"/>
      <c r="D9" s="1239"/>
      <c r="E9" s="643" t="s">
        <v>10</v>
      </c>
      <c r="F9" s="632" t="s">
        <v>11</v>
      </c>
      <c r="G9" s="648" t="s">
        <v>191</v>
      </c>
      <c r="H9" s="634" t="s">
        <v>10</v>
      </c>
      <c r="I9" s="634" t="s">
        <v>10</v>
      </c>
      <c r="J9" s="645"/>
      <c r="K9" s="645"/>
      <c r="L9" s="645"/>
      <c r="M9" s="645"/>
      <c r="N9" s="645"/>
      <c r="O9" s="645"/>
      <c r="P9" s="645"/>
      <c r="Q9" s="645"/>
      <c r="R9" s="645"/>
      <c r="S9" s="645"/>
      <c r="T9" s="645"/>
      <c r="U9" s="645"/>
      <c r="V9" s="645"/>
      <c r="W9" s="645"/>
      <c r="X9" s="645"/>
      <c r="Y9" s="645"/>
      <c r="Z9" s="645"/>
    </row>
    <row r="10" spans="1:26" ht="48" thickBot="1">
      <c r="A10" s="647">
        <v>4</v>
      </c>
      <c r="B10" s="644" t="s">
        <v>27</v>
      </c>
      <c r="C10" s="638" t="s">
        <v>14</v>
      </c>
      <c r="D10" s="644" t="s">
        <v>28</v>
      </c>
      <c r="E10" s="638" t="s">
        <v>17</v>
      </c>
      <c r="F10" s="639" t="s">
        <v>11</v>
      </c>
      <c r="G10" s="649" t="s">
        <v>191</v>
      </c>
      <c r="H10" s="650" t="s">
        <v>16</v>
      </c>
      <c r="I10" s="640"/>
      <c r="J10" s="645"/>
      <c r="K10" s="645"/>
      <c r="L10" s="645"/>
      <c r="M10" s="645"/>
      <c r="N10" s="645"/>
      <c r="O10" s="645"/>
      <c r="P10" s="645"/>
      <c r="Q10" s="645"/>
      <c r="R10" s="645"/>
      <c r="S10" s="645"/>
      <c r="T10" s="645"/>
      <c r="U10" s="645"/>
      <c r="V10" s="645"/>
      <c r="W10" s="645"/>
      <c r="X10" s="645"/>
      <c r="Y10" s="645"/>
      <c r="Z10" s="645"/>
    </row>
    <row r="11" spans="1:26" ht="47.25" customHeight="1" thickBot="1">
      <c r="A11" s="647">
        <v>5</v>
      </c>
      <c r="B11" s="1237" t="s">
        <v>29</v>
      </c>
      <c r="C11" s="1238"/>
      <c r="D11" s="1239"/>
      <c r="E11" s="643" t="s">
        <v>10</v>
      </c>
      <c r="F11" s="632" t="s">
        <v>11</v>
      </c>
      <c r="G11" s="648" t="s">
        <v>191</v>
      </c>
      <c r="H11" s="634" t="s">
        <v>10</v>
      </c>
      <c r="I11" s="640"/>
      <c r="J11" s="645"/>
      <c r="K11" s="645"/>
      <c r="L11" s="645"/>
      <c r="M11" s="645"/>
      <c r="N11" s="645"/>
      <c r="O11" s="645"/>
      <c r="P11" s="645"/>
      <c r="Q11" s="645"/>
      <c r="R11" s="645"/>
      <c r="S11" s="645"/>
      <c r="T11" s="645"/>
      <c r="U11" s="645"/>
      <c r="V11" s="645"/>
      <c r="W11" s="645"/>
      <c r="X11" s="645"/>
      <c r="Y11" s="645"/>
      <c r="Z11" s="645"/>
    </row>
    <row r="12" spans="1:26" ht="16.5" thickBot="1">
      <c r="A12" s="647">
        <v>6</v>
      </c>
      <c r="B12" s="1237" t="s">
        <v>32</v>
      </c>
      <c r="C12" s="1238"/>
      <c r="D12" s="1239"/>
      <c r="E12" s="643" t="s">
        <v>10</v>
      </c>
      <c r="F12" s="632" t="s">
        <v>11</v>
      </c>
      <c r="G12" s="648" t="s">
        <v>191</v>
      </c>
      <c r="H12" s="634" t="s">
        <v>10</v>
      </c>
      <c r="I12" s="640"/>
      <c r="J12" s="645"/>
      <c r="K12" s="645"/>
      <c r="L12" s="645"/>
      <c r="M12" s="645"/>
      <c r="N12" s="645"/>
      <c r="O12" s="645"/>
      <c r="P12" s="645"/>
      <c r="Q12" s="645"/>
      <c r="R12" s="645"/>
      <c r="S12" s="645"/>
      <c r="T12" s="645"/>
      <c r="U12" s="645"/>
      <c r="V12" s="645"/>
      <c r="W12" s="645"/>
      <c r="X12" s="645"/>
      <c r="Y12" s="645"/>
      <c r="Z12" s="645"/>
    </row>
    <row r="13" spans="1:26" ht="32.25" thickBot="1">
      <c r="A13" s="647">
        <v>7</v>
      </c>
      <c r="B13" s="644" t="s">
        <v>44</v>
      </c>
      <c r="C13" s="638" t="s">
        <v>14</v>
      </c>
      <c r="D13" s="644" t="s">
        <v>31</v>
      </c>
      <c r="E13" s="638" t="s">
        <v>17</v>
      </c>
      <c r="F13" s="639" t="s">
        <v>11</v>
      </c>
      <c r="G13" s="649" t="s">
        <v>191</v>
      </c>
      <c r="H13" s="650" t="s">
        <v>16</v>
      </c>
      <c r="I13" s="640"/>
      <c r="J13" s="645"/>
      <c r="K13" s="645"/>
      <c r="L13" s="645"/>
      <c r="M13" s="645"/>
      <c r="N13" s="645"/>
      <c r="O13" s="645"/>
      <c r="P13" s="645"/>
      <c r="Q13" s="645"/>
      <c r="R13" s="645"/>
      <c r="S13" s="645"/>
      <c r="T13" s="645"/>
      <c r="U13" s="645"/>
      <c r="V13" s="645"/>
      <c r="W13" s="645"/>
      <c r="X13" s="645"/>
      <c r="Y13" s="645"/>
      <c r="Z13" s="645"/>
    </row>
    <row r="14" spans="1:26" ht="32.25" thickBot="1">
      <c r="A14" s="647">
        <v>8</v>
      </c>
      <c r="B14" s="644" t="s">
        <v>34</v>
      </c>
      <c r="C14" s="638" t="s">
        <v>14</v>
      </c>
      <c r="D14" s="644" t="s">
        <v>1349</v>
      </c>
      <c r="E14" s="638" t="s">
        <v>17</v>
      </c>
      <c r="F14" s="639" t="s">
        <v>11</v>
      </c>
      <c r="G14" s="649" t="s">
        <v>191</v>
      </c>
      <c r="H14" s="650" t="s">
        <v>16</v>
      </c>
      <c r="I14" s="640"/>
      <c r="J14" s="645"/>
      <c r="K14" s="645"/>
      <c r="L14" s="645"/>
      <c r="M14" s="645"/>
      <c r="N14" s="645"/>
      <c r="O14" s="645"/>
      <c r="P14" s="645"/>
      <c r="Q14" s="645"/>
      <c r="R14" s="645"/>
      <c r="S14" s="645"/>
      <c r="T14" s="645"/>
      <c r="U14" s="645"/>
      <c r="V14" s="645"/>
      <c r="W14" s="645"/>
      <c r="X14" s="645"/>
      <c r="Y14" s="645"/>
      <c r="Z14" s="645"/>
    </row>
    <row r="15" spans="1:26" ht="32.25" thickBot="1">
      <c r="A15" s="647">
        <v>9</v>
      </c>
      <c r="B15" s="644" t="s">
        <v>1350</v>
      </c>
      <c r="C15" s="638" t="s">
        <v>14</v>
      </c>
      <c r="D15" s="644" t="s">
        <v>35</v>
      </c>
      <c r="E15" s="638" t="s">
        <v>17</v>
      </c>
      <c r="F15" s="639" t="s">
        <v>11</v>
      </c>
      <c r="G15" s="649" t="s">
        <v>191</v>
      </c>
      <c r="H15" s="650" t="s">
        <v>16</v>
      </c>
      <c r="I15" s="640"/>
      <c r="J15" s="645"/>
      <c r="K15" s="645"/>
      <c r="L15" s="645"/>
      <c r="M15" s="645"/>
      <c r="N15" s="645"/>
      <c r="O15" s="645"/>
      <c r="P15" s="645"/>
      <c r="Q15" s="645"/>
      <c r="R15" s="645"/>
      <c r="S15" s="645"/>
      <c r="T15" s="645"/>
      <c r="U15" s="645"/>
      <c r="V15" s="645"/>
      <c r="W15" s="645"/>
      <c r="X15" s="645"/>
      <c r="Y15" s="645"/>
      <c r="Z15" s="645"/>
    </row>
    <row r="16" spans="1:26" ht="32.25" thickBot="1">
      <c r="A16" s="647">
        <v>10</v>
      </c>
      <c r="B16" s="644" t="s">
        <v>1351</v>
      </c>
      <c r="C16" s="638" t="s">
        <v>14</v>
      </c>
      <c r="D16" s="644" t="s">
        <v>36</v>
      </c>
      <c r="E16" s="638" t="s">
        <v>17</v>
      </c>
      <c r="F16" s="641"/>
      <c r="G16" s="649" t="s">
        <v>191</v>
      </c>
      <c r="H16" s="650" t="s">
        <v>16</v>
      </c>
      <c r="I16" s="640"/>
      <c r="J16" s="645"/>
      <c r="K16" s="645"/>
      <c r="L16" s="645"/>
      <c r="M16" s="645"/>
      <c r="N16" s="645"/>
      <c r="O16" s="645"/>
      <c r="P16" s="645"/>
      <c r="Q16" s="645"/>
      <c r="R16" s="645"/>
      <c r="S16" s="645"/>
      <c r="T16" s="645"/>
      <c r="U16" s="645"/>
      <c r="V16" s="645"/>
      <c r="W16" s="645"/>
      <c r="X16" s="645"/>
      <c r="Y16" s="645"/>
      <c r="Z16" s="645"/>
    </row>
    <row r="17" spans="1:26" ht="16.5" thickBot="1">
      <c r="A17" s="647">
        <v>11</v>
      </c>
      <c r="B17" s="1237" t="s">
        <v>33</v>
      </c>
      <c r="C17" s="1238"/>
      <c r="D17" s="1239"/>
      <c r="E17" s="643" t="s">
        <v>10</v>
      </c>
      <c r="F17" s="632" t="s">
        <v>11</v>
      </c>
      <c r="G17" s="648" t="s">
        <v>191</v>
      </c>
      <c r="H17" s="634" t="s">
        <v>10</v>
      </c>
      <c r="I17" s="640"/>
      <c r="J17" s="645"/>
      <c r="K17" s="645"/>
      <c r="L17" s="645"/>
      <c r="M17" s="645"/>
      <c r="N17" s="645"/>
      <c r="O17" s="645"/>
      <c r="P17" s="645"/>
      <c r="Q17" s="645"/>
      <c r="R17" s="645"/>
      <c r="S17" s="645"/>
      <c r="T17" s="645"/>
      <c r="U17" s="645"/>
      <c r="V17" s="645"/>
      <c r="W17" s="645"/>
      <c r="X17" s="645"/>
      <c r="Y17" s="645"/>
      <c r="Z17" s="645"/>
    </row>
    <row r="18" spans="1:26" ht="48" thickBot="1">
      <c r="A18" s="647">
        <v>12</v>
      </c>
      <c r="B18" s="644" t="s">
        <v>1352</v>
      </c>
      <c r="C18" s="638" t="s">
        <v>14</v>
      </c>
      <c r="D18" s="644" t="s">
        <v>1227</v>
      </c>
      <c r="E18" s="638" t="s">
        <v>17</v>
      </c>
      <c r="F18" s="639" t="s">
        <v>11</v>
      </c>
      <c r="G18" s="649" t="s">
        <v>191</v>
      </c>
      <c r="H18" s="650" t="s">
        <v>16</v>
      </c>
      <c r="I18" s="640"/>
      <c r="J18" s="645"/>
      <c r="K18" s="645"/>
      <c r="L18" s="645"/>
      <c r="M18" s="645"/>
      <c r="N18" s="645"/>
      <c r="O18" s="645"/>
      <c r="P18" s="645"/>
      <c r="Q18" s="645"/>
      <c r="R18" s="645"/>
      <c r="S18" s="645"/>
      <c r="T18" s="645"/>
      <c r="U18" s="645"/>
      <c r="V18" s="645"/>
      <c r="W18" s="645"/>
      <c r="X18" s="645"/>
      <c r="Y18" s="645"/>
      <c r="Z18" s="645"/>
    </row>
    <row r="19" spans="1:26" ht="48" thickBot="1">
      <c r="A19" s="647">
        <v>13</v>
      </c>
      <c r="B19" s="644" t="s">
        <v>39</v>
      </c>
      <c r="C19" s="638" t="s">
        <v>14</v>
      </c>
      <c r="D19" s="644" t="s">
        <v>38</v>
      </c>
      <c r="E19" s="638" t="s">
        <v>17</v>
      </c>
      <c r="F19" s="639" t="s">
        <v>11</v>
      </c>
      <c r="G19" s="649" t="s">
        <v>191</v>
      </c>
      <c r="H19" s="650" t="s">
        <v>16</v>
      </c>
      <c r="I19" s="640"/>
      <c r="J19" s="645"/>
      <c r="K19" s="645"/>
      <c r="L19" s="645"/>
      <c r="M19" s="645"/>
      <c r="N19" s="645"/>
      <c r="O19" s="645"/>
      <c r="P19" s="645"/>
      <c r="Q19" s="645"/>
      <c r="R19" s="645"/>
      <c r="S19" s="645"/>
      <c r="T19" s="645"/>
      <c r="U19" s="645"/>
      <c r="V19" s="645"/>
      <c r="W19" s="645"/>
      <c r="X19" s="645"/>
      <c r="Y19" s="645"/>
      <c r="Z19" s="645"/>
    </row>
    <row r="20" spans="1:26" ht="48" thickBot="1">
      <c r="A20" s="647">
        <v>14</v>
      </c>
      <c r="B20" s="644" t="s">
        <v>40</v>
      </c>
      <c r="C20" s="638" t="s">
        <v>14</v>
      </c>
      <c r="D20" s="644" t="s">
        <v>781</v>
      </c>
      <c r="E20" s="638" t="s">
        <v>17</v>
      </c>
      <c r="F20" s="639" t="s">
        <v>11</v>
      </c>
      <c r="G20" s="649" t="s">
        <v>191</v>
      </c>
      <c r="H20" s="650" t="s">
        <v>16</v>
      </c>
      <c r="I20" s="640"/>
      <c r="J20" s="645"/>
      <c r="K20" s="645"/>
      <c r="L20" s="645"/>
      <c r="M20" s="645"/>
      <c r="N20" s="645"/>
      <c r="O20" s="645"/>
      <c r="P20" s="645"/>
      <c r="Q20" s="645"/>
      <c r="R20" s="645"/>
      <c r="S20" s="645"/>
      <c r="T20" s="645"/>
      <c r="U20" s="645"/>
      <c r="V20" s="645"/>
      <c r="W20" s="645"/>
      <c r="X20" s="645"/>
      <c r="Y20" s="645"/>
      <c r="Z20" s="645"/>
    </row>
    <row r="21" spans="1:26" ht="48" thickBot="1">
      <c r="A21" s="647">
        <v>15</v>
      </c>
      <c r="B21" s="644" t="s">
        <v>41</v>
      </c>
      <c r="C21" s="638" t="s">
        <v>14</v>
      </c>
      <c r="D21" s="644" t="s">
        <v>42</v>
      </c>
      <c r="E21" s="638" t="s">
        <v>17</v>
      </c>
      <c r="F21" s="639" t="s">
        <v>11</v>
      </c>
      <c r="G21" s="649" t="s">
        <v>191</v>
      </c>
      <c r="H21" s="650" t="s">
        <v>16</v>
      </c>
      <c r="I21" s="640"/>
      <c r="J21" s="645"/>
      <c r="K21" s="645"/>
      <c r="L21" s="645"/>
      <c r="M21" s="645"/>
      <c r="N21" s="645"/>
      <c r="O21" s="645"/>
      <c r="P21" s="645"/>
      <c r="Q21" s="645"/>
      <c r="R21" s="645"/>
      <c r="S21" s="645"/>
      <c r="T21" s="645"/>
      <c r="U21" s="645"/>
      <c r="V21" s="645"/>
      <c r="W21" s="645"/>
      <c r="X21" s="645"/>
      <c r="Y21" s="645"/>
      <c r="Z21" s="645"/>
    </row>
    <row r="22" spans="1:26" ht="32.25" thickBot="1">
      <c r="A22" s="647">
        <v>16</v>
      </c>
      <c r="B22" s="644" t="s">
        <v>43</v>
      </c>
      <c r="C22" s="638" t="s">
        <v>14</v>
      </c>
      <c r="D22" s="644" t="s">
        <v>30</v>
      </c>
      <c r="E22" s="638" t="s">
        <v>18</v>
      </c>
      <c r="F22" s="639" t="s">
        <v>11</v>
      </c>
      <c r="G22" s="649" t="s">
        <v>191</v>
      </c>
      <c r="H22" s="650" t="s">
        <v>16</v>
      </c>
      <c r="I22" s="640"/>
      <c r="J22" s="645"/>
      <c r="K22" s="645"/>
      <c r="L22" s="645"/>
      <c r="M22" s="645"/>
      <c r="N22" s="645"/>
      <c r="O22" s="645"/>
      <c r="P22" s="645"/>
      <c r="Q22" s="645"/>
      <c r="R22" s="645"/>
      <c r="S22" s="645"/>
      <c r="T22" s="645"/>
      <c r="U22" s="645"/>
      <c r="V22" s="645"/>
      <c r="W22" s="645"/>
      <c r="X22" s="645"/>
      <c r="Y22" s="645"/>
      <c r="Z22" s="645"/>
    </row>
    <row r="23" spans="1:26" ht="16.5" thickBot="1">
      <c r="A23" s="647">
        <v>17</v>
      </c>
      <c r="B23" s="1237" t="s">
        <v>45</v>
      </c>
      <c r="C23" s="1238"/>
      <c r="D23" s="1239"/>
      <c r="E23" s="643" t="s">
        <v>10</v>
      </c>
      <c r="F23" s="632" t="s">
        <v>11</v>
      </c>
      <c r="G23" s="648" t="s">
        <v>191</v>
      </c>
      <c r="H23" s="634" t="s">
        <v>10</v>
      </c>
      <c r="I23" s="640"/>
      <c r="J23" s="645"/>
      <c r="K23" s="645"/>
      <c r="L23" s="645"/>
      <c r="M23" s="645"/>
      <c r="N23" s="645"/>
      <c r="O23" s="645"/>
      <c r="P23" s="645"/>
      <c r="Q23" s="645"/>
      <c r="R23" s="645"/>
      <c r="S23" s="645"/>
      <c r="T23" s="645"/>
      <c r="U23" s="645"/>
      <c r="V23" s="645"/>
      <c r="W23" s="645"/>
      <c r="X23" s="645"/>
      <c r="Y23" s="645"/>
      <c r="Z23" s="645"/>
    </row>
    <row r="24" spans="1:26" ht="48" thickBot="1">
      <c r="A24" s="647">
        <v>18</v>
      </c>
      <c r="B24" s="644" t="s">
        <v>1353</v>
      </c>
      <c r="C24" s="638" t="s">
        <v>14</v>
      </c>
      <c r="D24" s="644" t="s">
        <v>47</v>
      </c>
      <c r="E24" s="638" t="s">
        <v>14</v>
      </c>
      <c r="F24" s="639" t="s">
        <v>11</v>
      </c>
      <c r="G24" s="649" t="s">
        <v>191</v>
      </c>
      <c r="H24" s="650" t="s">
        <v>16</v>
      </c>
      <c r="I24" s="640"/>
      <c r="J24" s="645"/>
      <c r="K24" s="645"/>
      <c r="L24" s="645"/>
      <c r="M24" s="645"/>
      <c r="N24" s="645"/>
      <c r="O24" s="645"/>
      <c r="P24" s="645"/>
      <c r="Q24" s="645"/>
      <c r="R24" s="645"/>
      <c r="S24" s="645"/>
      <c r="T24" s="645"/>
      <c r="U24" s="645"/>
      <c r="V24" s="645"/>
      <c r="W24" s="645"/>
      <c r="X24" s="645"/>
      <c r="Y24" s="645"/>
      <c r="Z24" s="645"/>
    </row>
    <row r="25" spans="1:26" ht="48" thickBot="1">
      <c r="A25" s="647">
        <v>19</v>
      </c>
      <c r="B25" s="644" t="s">
        <v>1353</v>
      </c>
      <c r="C25" s="638" t="s">
        <v>14</v>
      </c>
      <c r="D25" s="644" t="s">
        <v>46</v>
      </c>
      <c r="E25" s="638" t="s">
        <v>17</v>
      </c>
      <c r="F25" s="639" t="s">
        <v>11</v>
      </c>
      <c r="G25" s="649" t="s">
        <v>191</v>
      </c>
      <c r="H25" s="650" t="s">
        <v>16</v>
      </c>
      <c r="I25" s="640"/>
      <c r="J25" s="645"/>
      <c r="K25" s="645"/>
      <c r="L25" s="645"/>
      <c r="M25" s="645"/>
      <c r="N25" s="645"/>
      <c r="O25" s="645"/>
      <c r="P25" s="645"/>
      <c r="Q25" s="645"/>
      <c r="R25" s="645"/>
      <c r="S25" s="645"/>
      <c r="T25" s="645"/>
      <c r="U25" s="645"/>
      <c r="V25" s="645"/>
      <c r="W25" s="645"/>
      <c r="X25" s="645"/>
      <c r="Y25" s="645"/>
      <c r="Z25" s="645"/>
    </row>
    <row r="26" spans="1:26" ht="16.5" thickBot="1">
      <c r="A26" s="647">
        <v>20</v>
      </c>
      <c r="B26" s="1237" t="s">
        <v>19</v>
      </c>
      <c r="C26" s="1238"/>
      <c r="D26" s="1239"/>
      <c r="E26" s="643" t="s">
        <v>10</v>
      </c>
      <c r="F26" s="632" t="s">
        <v>11</v>
      </c>
      <c r="G26" s="648" t="s">
        <v>191</v>
      </c>
      <c r="H26" s="634" t="s">
        <v>10</v>
      </c>
      <c r="I26" s="640"/>
      <c r="J26" s="645"/>
      <c r="K26" s="645"/>
      <c r="L26" s="645"/>
      <c r="M26" s="645"/>
      <c r="N26" s="645"/>
      <c r="O26" s="645"/>
      <c r="P26" s="645"/>
      <c r="Q26" s="645"/>
      <c r="R26" s="645"/>
      <c r="S26" s="645"/>
      <c r="T26" s="645"/>
      <c r="U26" s="645"/>
      <c r="V26" s="645"/>
      <c r="W26" s="645"/>
      <c r="X26" s="645"/>
      <c r="Y26" s="645"/>
      <c r="Z26" s="645"/>
    </row>
    <row r="27" spans="1:26" ht="32.25" thickBot="1">
      <c r="A27" s="647">
        <v>21</v>
      </c>
      <c r="B27" s="644" t="s">
        <v>1354</v>
      </c>
      <c r="C27" s="638" t="s">
        <v>14</v>
      </c>
      <c r="D27" s="644" t="s">
        <v>1355</v>
      </c>
      <c r="E27" s="638" t="s">
        <v>17</v>
      </c>
      <c r="F27" s="639" t="s">
        <v>11</v>
      </c>
      <c r="G27" s="649" t="s">
        <v>191</v>
      </c>
      <c r="H27" s="650" t="s">
        <v>16</v>
      </c>
      <c r="I27" s="640"/>
      <c r="J27" s="645"/>
      <c r="K27" s="645"/>
      <c r="L27" s="645"/>
      <c r="M27" s="645"/>
      <c r="N27" s="645"/>
      <c r="O27" s="645"/>
      <c r="P27" s="645"/>
      <c r="Q27" s="645"/>
      <c r="R27" s="645"/>
      <c r="S27" s="645"/>
      <c r="T27" s="645"/>
      <c r="U27" s="645"/>
      <c r="V27" s="645"/>
      <c r="W27" s="645"/>
      <c r="X27" s="645"/>
      <c r="Y27" s="645"/>
      <c r="Z27" s="645"/>
    </row>
    <row r="28" spans="1:26" ht="63.75" thickBot="1">
      <c r="A28" s="647">
        <v>22</v>
      </c>
      <c r="B28" s="644" t="s">
        <v>1356</v>
      </c>
      <c r="C28" s="638" t="s">
        <v>14</v>
      </c>
      <c r="D28" s="644" t="s">
        <v>1357</v>
      </c>
      <c r="E28" s="638" t="s">
        <v>17</v>
      </c>
      <c r="F28" s="639" t="s">
        <v>11</v>
      </c>
      <c r="G28" s="649" t="s">
        <v>191</v>
      </c>
      <c r="H28" s="650" t="s">
        <v>16</v>
      </c>
      <c r="I28" s="640"/>
      <c r="J28" s="645"/>
      <c r="K28" s="645"/>
      <c r="L28" s="645"/>
      <c r="M28" s="645"/>
      <c r="N28" s="645"/>
      <c r="O28" s="645"/>
      <c r="P28" s="645"/>
      <c r="Q28" s="645"/>
      <c r="R28" s="645"/>
      <c r="S28" s="645"/>
      <c r="T28" s="645"/>
      <c r="U28" s="645"/>
      <c r="V28" s="645"/>
      <c r="W28" s="645"/>
      <c r="X28" s="645"/>
      <c r="Y28" s="645"/>
      <c r="Z28" s="645"/>
    </row>
    <row r="29" spans="1:26" ht="63.75" thickBot="1">
      <c r="A29" s="647">
        <v>23</v>
      </c>
      <c r="B29" s="644" t="s">
        <v>1358</v>
      </c>
      <c r="C29" s="638" t="s">
        <v>14</v>
      </c>
      <c r="D29" s="644" t="s">
        <v>48</v>
      </c>
      <c r="E29" s="638" t="s">
        <v>17</v>
      </c>
      <c r="F29" s="639" t="s">
        <v>11</v>
      </c>
      <c r="G29" s="649" t="s">
        <v>191</v>
      </c>
      <c r="H29" s="650" t="s">
        <v>16</v>
      </c>
      <c r="I29" s="640"/>
      <c r="J29" s="645"/>
      <c r="K29" s="645"/>
      <c r="L29" s="645"/>
      <c r="M29" s="645"/>
      <c r="N29" s="645"/>
      <c r="O29" s="645"/>
      <c r="P29" s="645"/>
      <c r="Q29" s="645"/>
      <c r="R29" s="645"/>
      <c r="S29" s="645"/>
      <c r="T29" s="645"/>
      <c r="U29" s="645"/>
      <c r="V29" s="645"/>
      <c r="W29" s="645"/>
      <c r="X29" s="645"/>
      <c r="Y29" s="645"/>
      <c r="Z29" s="645"/>
    </row>
    <row r="30" spans="1:26" ht="48" thickBot="1">
      <c r="A30" s="647">
        <v>24</v>
      </c>
      <c r="B30" s="644" t="s">
        <v>1232</v>
      </c>
      <c r="C30" s="638" t="s">
        <v>14</v>
      </c>
      <c r="D30" s="644" t="s">
        <v>50</v>
      </c>
      <c r="E30" s="638" t="s">
        <v>17</v>
      </c>
      <c r="F30" s="639" t="s">
        <v>11</v>
      </c>
      <c r="G30" s="649" t="s">
        <v>191</v>
      </c>
      <c r="H30" s="650" t="s">
        <v>16</v>
      </c>
      <c r="I30" s="640"/>
      <c r="J30" s="645"/>
      <c r="K30" s="645"/>
      <c r="L30" s="645"/>
      <c r="M30" s="645"/>
      <c r="N30" s="645"/>
      <c r="O30" s="645"/>
      <c r="P30" s="645"/>
      <c r="Q30" s="645"/>
      <c r="R30" s="645"/>
      <c r="S30" s="645"/>
      <c r="T30" s="645"/>
      <c r="U30" s="645"/>
      <c r="V30" s="645"/>
      <c r="W30" s="645"/>
      <c r="X30" s="645"/>
      <c r="Y30" s="645"/>
      <c r="Z30" s="645"/>
    </row>
    <row r="31" spans="1:26" ht="31.5" customHeight="1" thickBot="1">
      <c r="A31" s="647">
        <v>25</v>
      </c>
      <c r="B31" s="1237" t="s">
        <v>51</v>
      </c>
      <c r="C31" s="1238"/>
      <c r="D31" s="1239"/>
      <c r="E31" s="643" t="s">
        <v>10</v>
      </c>
      <c r="F31" s="632" t="s">
        <v>11</v>
      </c>
      <c r="G31" s="648" t="s">
        <v>191</v>
      </c>
      <c r="H31" s="634" t="s">
        <v>10</v>
      </c>
      <c r="I31" s="640"/>
      <c r="J31" s="645"/>
      <c r="K31" s="645"/>
      <c r="L31" s="645"/>
      <c r="M31" s="645"/>
      <c r="N31" s="645"/>
      <c r="O31" s="645"/>
      <c r="P31" s="645"/>
      <c r="Q31" s="645"/>
      <c r="R31" s="645"/>
      <c r="S31" s="645"/>
      <c r="T31" s="645"/>
      <c r="U31" s="645"/>
      <c r="V31" s="645"/>
      <c r="W31" s="645"/>
      <c r="X31" s="645"/>
      <c r="Y31" s="645"/>
      <c r="Z31" s="645"/>
    </row>
    <row r="32" spans="1:26" ht="48" thickBot="1">
      <c r="A32" s="647">
        <v>26</v>
      </c>
      <c r="B32" s="644" t="s">
        <v>54</v>
      </c>
      <c r="C32" s="638" t="s">
        <v>14</v>
      </c>
      <c r="D32" s="644" t="s">
        <v>52</v>
      </c>
      <c r="E32" s="638" t="s">
        <v>17</v>
      </c>
      <c r="F32" s="639" t="s">
        <v>11</v>
      </c>
      <c r="G32" s="649" t="s">
        <v>191</v>
      </c>
      <c r="H32" s="650" t="s">
        <v>16</v>
      </c>
      <c r="I32" s="640"/>
      <c r="J32" s="645"/>
      <c r="K32" s="645"/>
      <c r="L32" s="645"/>
      <c r="M32" s="645"/>
      <c r="N32" s="645"/>
      <c r="O32" s="645"/>
      <c r="P32" s="645"/>
      <c r="Q32" s="645"/>
      <c r="R32" s="645"/>
      <c r="S32" s="645"/>
      <c r="T32" s="645"/>
      <c r="U32" s="645"/>
      <c r="V32" s="645"/>
      <c r="W32" s="645"/>
      <c r="X32" s="645"/>
      <c r="Y32" s="645"/>
      <c r="Z32" s="645"/>
    </row>
    <row r="33" spans="1:26" ht="48" thickBot="1">
      <c r="A33" s="647">
        <v>27</v>
      </c>
      <c r="B33" s="644" t="s">
        <v>55</v>
      </c>
      <c r="C33" s="638" t="s">
        <v>14</v>
      </c>
      <c r="D33" s="644" t="s">
        <v>53</v>
      </c>
      <c r="E33" s="638" t="s">
        <v>17</v>
      </c>
      <c r="F33" s="639" t="s">
        <v>11</v>
      </c>
      <c r="G33" s="649" t="s">
        <v>191</v>
      </c>
      <c r="H33" s="650" t="s">
        <v>16</v>
      </c>
      <c r="I33" s="640"/>
      <c r="J33" s="645"/>
      <c r="K33" s="645"/>
      <c r="L33" s="645"/>
      <c r="M33" s="645"/>
      <c r="N33" s="645"/>
      <c r="O33" s="645"/>
      <c r="P33" s="645"/>
      <c r="Q33" s="645"/>
      <c r="R33" s="645"/>
      <c r="S33" s="645"/>
      <c r="T33" s="645"/>
      <c r="U33" s="645"/>
      <c r="V33" s="645"/>
      <c r="W33" s="645"/>
      <c r="X33" s="645"/>
      <c r="Y33" s="645"/>
      <c r="Z33" s="645"/>
    </row>
    <row r="34" spans="1:26" ht="63.75" thickBot="1">
      <c r="A34" s="647">
        <v>28</v>
      </c>
      <c r="B34" s="644" t="s">
        <v>1359</v>
      </c>
      <c r="C34" s="638" t="s">
        <v>14</v>
      </c>
      <c r="D34" s="644" t="s">
        <v>59</v>
      </c>
      <c r="E34" s="638" t="s">
        <v>17</v>
      </c>
      <c r="F34" s="639" t="s">
        <v>11</v>
      </c>
      <c r="G34" s="649" t="s">
        <v>191</v>
      </c>
      <c r="H34" s="650" t="s">
        <v>16</v>
      </c>
      <c r="I34" s="640"/>
      <c r="J34" s="645"/>
      <c r="K34" s="645"/>
      <c r="L34" s="645"/>
      <c r="M34" s="645"/>
      <c r="N34" s="645"/>
      <c r="O34" s="645"/>
      <c r="P34" s="645"/>
      <c r="Q34" s="645"/>
      <c r="R34" s="645"/>
      <c r="S34" s="645"/>
      <c r="T34" s="645"/>
      <c r="U34" s="645"/>
      <c r="V34" s="645"/>
      <c r="W34" s="645"/>
      <c r="X34" s="645"/>
      <c r="Y34" s="645"/>
      <c r="Z34" s="645"/>
    </row>
    <row r="35" spans="1:26" ht="63.75" thickBot="1">
      <c r="A35" s="647">
        <v>29</v>
      </c>
      <c r="B35" s="644" t="s">
        <v>1360</v>
      </c>
      <c r="C35" s="638" t="s">
        <v>14</v>
      </c>
      <c r="D35" s="644" t="s">
        <v>60</v>
      </c>
      <c r="E35" s="638" t="s">
        <v>17</v>
      </c>
      <c r="F35" s="639" t="s">
        <v>11</v>
      </c>
      <c r="G35" s="649" t="s">
        <v>191</v>
      </c>
      <c r="H35" s="650" t="s">
        <v>16</v>
      </c>
      <c r="I35" s="640"/>
      <c r="J35" s="645"/>
      <c r="K35" s="645"/>
      <c r="L35" s="645"/>
      <c r="M35" s="645"/>
      <c r="N35" s="645"/>
      <c r="O35" s="645"/>
      <c r="P35" s="645"/>
      <c r="Q35" s="645"/>
      <c r="R35" s="645"/>
      <c r="S35" s="645"/>
      <c r="T35" s="645"/>
      <c r="U35" s="645"/>
      <c r="V35" s="645"/>
      <c r="W35" s="645"/>
      <c r="X35" s="645"/>
      <c r="Y35" s="645"/>
      <c r="Z35" s="645"/>
    </row>
    <row r="36" spans="1:26" ht="63.75" thickBot="1">
      <c r="A36" s="647">
        <v>30</v>
      </c>
      <c r="B36" s="644" t="s">
        <v>1361</v>
      </c>
      <c r="C36" s="638" t="s">
        <v>14</v>
      </c>
      <c r="D36" s="637" t="s">
        <v>56</v>
      </c>
      <c r="E36" s="638" t="s">
        <v>17</v>
      </c>
      <c r="F36" s="639" t="s">
        <v>11</v>
      </c>
      <c r="G36" s="649" t="s">
        <v>191</v>
      </c>
      <c r="H36" s="650" t="s">
        <v>16</v>
      </c>
      <c r="I36" s="640"/>
      <c r="J36" s="645"/>
      <c r="K36" s="645"/>
      <c r="L36" s="645"/>
      <c r="M36" s="645"/>
      <c r="N36" s="645"/>
      <c r="O36" s="645"/>
      <c r="P36" s="645"/>
      <c r="Q36" s="645"/>
      <c r="R36" s="645"/>
      <c r="S36" s="645"/>
      <c r="T36" s="645"/>
      <c r="U36" s="645"/>
      <c r="V36" s="645"/>
      <c r="W36" s="645"/>
      <c r="X36" s="645"/>
      <c r="Y36" s="645"/>
      <c r="Z36" s="645"/>
    </row>
    <row r="37" spans="1:26" ht="79.5" thickBot="1">
      <c r="A37" s="647">
        <v>31</v>
      </c>
      <c r="B37" s="644" t="s">
        <v>1362</v>
      </c>
      <c r="C37" s="638" t="s">
        <v>14</v>
      </c>
      <c r="D37" s="637" t="s">
        <v>62</v>
      </c>
      <c r="E37" s="638" t="s">
        <v>17</v>
      </c>
      <c r="F37" s="639" t="s">
        <v>11</v>
      </c>
      <c r="G37" s="649" t="s">
        <v>191</v>
      </c>
      <c r="H37" s="650" t="s">
        <v>16</v>
      </c>
      <c r="I37" s="640"/>
      <c r="J37" s="645"/>
      <c r="K37" s="645"/>
      <c r="L37" s="645"/>
      <c r="M37" s="645"/>
      <c r="N37" s="645"/>
      <c r="O37" s="645"/>
      <c r="P37" s="645"/>
      <c r="Q37" s="645"/>
      <c r="R37" s="645"/>
      <c r="S37" s="645"/>
      <c r="T37" s="645"/>
      <c r="U37" s="645"/>
      <c r="V37" s="645"/>
      <c r="W37" s="645"/>
      <c r="X37" s="645"/>
      <c r="Y37" s="645"/>
      <c r="Z37" s="645"/>
    </row>
    <row r="38" spans="1:26" ht="63.75" thickBot="1">
      <c r="A38" s="647">
        <v>32</v>
      </c>
      <c r="B38" s="644" t="s">
        <v>1363</v>
      </c>
      <c r="C38" s="638" t="s">
        <v>14</v>
      </c>
      <c r="D38" s="637" t="s">
        <v>61</v>
      </c>
      <c r="E38" s="638" t="s">
        <v>17</v>
      </c>
      <c r="F38" s="639" t="s">
        <v>11</v>
      </c>
      <c r="G38" s="649" t="s">
        <v>191</v>
      </c>
      <c r="H38" s="650" t="s">
        <v>16</v>
      </c>
      <c r="I38" s="640"/>
      <c r="J38" s="645"/>
      <c r="K38" s="645"/>
      <c r="L38" s="645"/>
      <c r="M38" s="645"/>
      <c r="N38" s="645"/>
      <c r="O38" s="645"/>
      <c r="P38" s="645"/>
      <c r="Q38" s="645"/>
      <c r="R38" s="645"/>
      <c r="S38" s="645"/>
      <c r="T38" s="645"/>
      <c r="U38" s="645"/>
      <c r="V38" s="645"/>
      <c r="W38" s="645"/>
      <c r="X38" s="645"/>
      <c r="Y38" s="645"/>
      <c r="Z38" s="645"/>
    </row>
    <row r="39" spans="1:26" ht="63.75" thickBot="1">
      <c r="A39" s="647">
        <v>33</v>
      </c>
      <c r="B39" s="644" t="s">
        <v>1364</v>
      </c>
      <c r="C39" s="638" t="s">
        <v>14</v>
      </c>
      <c r="D39" s="637" t="s">
        <v>1365</v>
      </c>
      <c r="E39" s="638" t="s">
        <v>17</v>
      </c>
      <c r="F39" s="639" t="s">
        <v>11</v>
      </c>
      <c r="G39" s="649" t="s">
        <v>191</v>
      </c>
      <c r="H39" s="650" t="s">
        <v>16</v>
      </c>
      <c r="I39" s="640"/>
      <c r="J39" s="645"/>
      <c r="K39" s="645"/>
      <c r="L39" s="645"/>
      <c r="M39" s="645"/>
      <c r="N39" s="645"/>
      <c r="O39" s="645"/>
      <c r="P39" s="645"/>
      <c r="Q39" s="645"/>
      <c r="R39" s="645"/>
      <c r="S39" s="645"/>
      <c r="T39" s="645"/>
      <c r="U39" s="645"/>
      <c r="V39" s="645"/>
      <c r="W39" s="645"/>
      <c r="X39" s="645"/>
      <c r="Y39" s="645"/>
      <c r="Z39" s="645"/>
    </row>
    <row r="40" spans="1:26" ht="63.75" thickBot="1">
      <c r="A40" s="647">
        <v>34</v>
      </c>
      <c r="B40" s="644" t="s">
        <v>1366</v>
      </c>
      <c r="C40" s="638" t="s">
        <v>14</v>
      </c>
      <c r="D40" s="651" t="s">
        <v>57</v>
      </c>
      <c r="E40" s="638" t="s">
        <v>17</v>
      </c>
      <c r="F40" s="639" t="s">
        <v>11</v>
      </c>
      <c r="G40" s="649" t="s">
        <v>191</v>
      </c>
      <c r="H40" s="650" t="s">
        <v>16</v>
      </c>
      <c r="I40" s="640"/>
      <c r="J40" s="645"/>
      <c r="K40" s="645"/>
      <c r="L40" s="645"/>
      <c r="M40" s="645"/>
      <c r="N40" s="645"/>
      <c r="O40" s="645"/>
      <c r="P40" s="645"/>
      <c r="Q40" s="645"/>
      <c r="R40" s="645"/>
      <c r="S40" s="645"/>
      <c r="T40" s="645"/>
      <c r="U40" s="645"/>
      <c r="V40" s="645"/>
      <c r="W40" s="645"/>
      <c r="X40" s="645"/>
      <c r="Y40" s="645"/>
      <c r="Z40" s="645"/>
    </row>
    <row r="41" spans="1:26" ht="63.75" thickBot="1">
      <c r="A41" s="647">
        <v>35</v>
      </c>
      <c r="B41" s="644" t="s">
        <v>1367</v>
      </c>
      <c r="C41" s="638" t="s">
        <v>14</v>
      </c>
      <c r="D41" s="637" t="s">
        <v>58</v>
      </c>
      <c r="E41" s="638" t="s">
        <v>17</v>
      </c>
      <c r="F41" s="639" t="s">
        <v>11</v>
      </c>
      <c r="G41" s="649" t="s">
        <v>191</v>
      </c>
      <c r="H41" s="650" t="s">
        <v>16</v>
      </c>
      <c r="I41" s="640"/>
      <c r="J41" s="645"/>
      <c r="K41" s="645"/>
      <c r="L41" s="645"/>
      <c r="M41" s="645"/>
      <c r="N41" s="645"/>
      <c r="O41" s="645"/>
      <c r="P41" s="645"/>
      <c r="Q41" s="645"/>
      <c r="R41" s="645"/>
      <c r="S41" s="645"/>
      <c r="T41" s="645"/>
      <c r="U41" s="645"/>
      <c r="V41" s="645"/>
      <c r="W41" s="645"/>
      <c r="X41" s="645"/>
      <c r="Y41" s="645"/>
      <c r="Z41" s="645"/>
    </row>
    <row r="42" spans="1:26" ht="31.5" customHeight="1" thickBot="1">
      <c r="A42" s="647">
        <v>36</v>
      </c>
      <c r="B42" s="1237" t="s">
        <v>20</v>
      </c>
      <c r="C42" s="1238"/>
      <c r="D42" s="1239"/>
      <c r="E42" s="643" t="s">
        <v>10</v>
      </c>
      <c r="F42" s="632" t="s">
        <v>11</v>
      </c>
      <c r="G42" s="648" t="s">
        <v>191</v>
      </c>
      <c r="H42" s="634" t="s">
        <v>10</v>
      </c>
      <c r="I42" s="640"/>
      <c r="J42" s="645"/>
      <c r="K42" s="645"/>
      <c r="L42" s="645"/>
      <c r="M42" s="645"/>
      <c r="N42" s="645"/>
      <c r="O42" s="645"/>
      <c r="P42" s="645"/>
      <c r="Q42" s="645"/>
      <c r="R42" s="645"/>
      <c r="S42" s="645"/>
      <c r="T42" s="645"/>
      <c r="U42" s="645"/>
      <c r="V42" s="645"/>
      <c r="W42" s="645"/>
      <c r="X42" s="645"/>
      <c r="Y42" s="645"/>
      <c r="Z42" s="645"/>
    </row>
    <row r="43" spans="1:26" ht="31.5" customHeight="1" thickBot="1">
      <c r="A43" s="647">
        <v>37</v>
      </c>
      <c r="B43" s="1237" t="s">
        <v>63</v>
      </c>
      <c r="C43" s="1238"/>
      <c r="D43" s="1239"/>
      <c r="E43" s="643" t="s">
        <v>10</v>
      </c>
      <c r="F43" s="632" t="s">
        <v>11</v>
      </c>
      <c r="G43" s="648" t="s">
        <v>191</v>
      </c>
      <c r="H43" s="634" t="s">
        <v>10</v>
      </c>
      <c r="I43" s="640"/>
      <c r="J43" s="645"/>
      <c r="K43" s="645"/>
      <c r="L43" s="645"/>
      <c r="M43" s="645"/>
      <c r="N43" s="645"/>
      <c r="O43" s="645"/>
      <c r="P43" s="645"/>
      <c r="Q43" s="645"/>
      <c r="R43" s="645"/>
      <c r="S43" s="645"/>
      <c r="T43" s="645"/>
      <c r="U43" s="645"/>
      <c r="V43" s="645"/>
      <c r="W43" s="645"/>
      <c r="X43" s="645"/>
      <c r="Y43" s="645"/>
      <c r="Z43" s="645"/>
    </row>
    <row r="44" spans="1:26" ht="79.5" thickBot="1">
      <c r="A44" s="647">
        <v>38</v>
      </c>
      <c r="B44" s="644" t="s">
        <v>1368</v>
      </c>
      <c r="C44" s="638" t="s">
        <v>14</v>
      </c>
      <c r="D44" s="637" t="s">
        <v>64</v>
      </c>
      <c r="E44" s="638" t="s">
        <v>17</v>
      </c>
      <c r="F44" s="639" t="s">
        <v>11</v>
      </c>
      <c r="G44" s="649" t="s">
        <v>191</v>
      </c>
      <c r="H44" s="650" t="s">
        <v>16</v>
      </c>
      <c r="I44" s="640"/>
      <c r="J44" s="645"/>
      <c r="K44" s="645"/>
      <c r="L44" s="645"/>
      <c r="M44" s="645"/>
      <c r="N44" s="645"/>
      <c r="O44" s="645"/>
      <c r="P44" s="645"/>
      <c r="Q44" s="645"/>
      <c r="R44" s="645"/>
      <c r="S44" s="645"/>
      <c r="T44" s="645"/>
      <c r="U44" s="645"/>
      <c r="V44" s="645"/>
      <c r="W44" s="645"/>
      <c r="X44" s="645"/>
      <c r="Y44" s="645"/>
      <c r="Z44" s="645"/>
    </row>
    <row r="45" spans="1:26" ht="79.5" thickBot="1">
      <c r="A45" s="647">
        <v>39</v>
      </c>
      <c r="B45" s="644" t="s">
        <v>1369</v>
      </c>
      <c r="C45" s="638" t="s">
        <v>17</v>
      </c>
      <c r="D45" s="637" t="s">
        <v>1370</v>
      </c>
      <c r="E45" s="638" t="s">
        <v>17</v>
      </c>
      <c r="F45" s="639" t="s">
        <v>11</v>
      </c>
      <c r="G45" s="649" t="s">
        <v>191</v>
      </c>
      <c r="H45" s="650" t="s">
        <v>16</v>
      </c>
      <c r="I45" s="640"/>
      <c r="J45" s="645"/>
      <c r="K45" s="645"/>
      <c r="L45" s="645"/>
      <c r="M45" s="645"/>
      <c r="N45" s="645"/>
      <c r="O45" s="645"/>
      <c r="P45" s="645"/>
      <c r="Q45" s="645"/>
      <c r="R45" s="645"/>
      <c r="S45" s="645"/>
      <c r="T45" s="645"/>
      <c r="U45" s="645"/>
      <c r="V45" s="645"/>
      <c r="W45" s="645"/>
      <c r="X45" s="645"/>
      <c r="Y45" s="645"/>
      <c r="Z45" s="645"/>
    </row>
    <row r="46" spans="1:26" ht="32.25" thickBot="1">
      <c r="A46" s="647">
        <v>40</v>
      </c>
      <c r="B46" s="644" t="s">
        <v>65</v>
      </c>
      <c r="C46" s="638" t="s">
        <v>17</v>
      </c>
      <c r="D46" s="637" t="s">
        <v>66</v>
      </c>
      <c r="E46" s="638" t="s">
        <v>17</v>
      </c>
      <c r="F46" s="639" t="s">
        <v>11</v>
      </c>
      <c r="G46" s="649" t="s">
        <v>191</v>
      </c>
      <c r="H46" s="650" t="s">
        <v>16</v>
      </c>
      <c r="I46" s="640"/>
      <c r="J46" s="645"/>
      <c r="K46" s="645"/>
      <c r="L46" s="645"/>
      <c r="M46" s="645"/>
      <c r="N46" s="645"/>
      <c r="O46" s="645"/>
      <c r="P46" s="645"/>
      <c r="Q46" s="645"/>
      <c r="R46" s="645"/>
      <c r="S46" s="645"/>
      <c r="T46" s="645"/>
      <c r="U46" s="645"/>
      <c r="V46" s="645"/>
      <c r="W46" s="645"/>
      <c r="X46" s="645"/>
      <c r="Y46" s="645"/>
      <c r="Z46" s="645"/>
    </row>
    <row r="47" spans="1:26" ht="30.75" thickBot="1">
      <c r="A47" s="647">
        <v>41</v>
      </c>
      <c r="B47" s="644" t="s">
        <v>67</v>
      </c>
      <c r="C47" s="638" t="s">
        <v>14</v>
      </c>
      <c r="D47" s="642" t="s">
        <v>68</v>
      </c>
      <c r="E47" s="638" t="s">
        <v>17</v>
      </c>
      <c r="F47" s="639" t="s">
        <v>11</v>
      </c>
      <c r="G47" s="649" t="s">
        <v>191</v>
      </c>
      <c r="H47" s="650" t="s">
        <v>16</v>
      </c>
      <c r="I47" s="640"/>
      <c r="J47" s="645"/>
      <c r="K47" s="645"/>
      <c r="L47" s="645"/>
      <c r="M47" s="645"/>
      <c r="N47" s="645"/>
      <c r="O47" s="645"/>
      <c r="P47" s="645"/>
      <c r="Q47" s="645"/>
      <c r="R47" s="645"/>
      <c r="S47" s="645"/>
      <c r="T47" s="645"/>
      <c r="U47" s="645"/>
      <c r="V47" s="645"/>
      <c r="W47" s="645"/>
      <c r="X47" s="645"/>
      <c r="Y47" s="645"/>
      <c r="Z47" s="645"/>
    </row>
    <row r="48" spans="1:26" ht="31.5" customHeight="1" thickBot="1">
      <c r="A48" s="647">
        <v>42</v>
      </c>
      <c r="B48" s="1237" t="s">
        <v>70</v>
      </c>
      <c r="C48" s="1238"/>
      <c r="D48" s="1239"/>
      <c r="E48" s="643" t="s">
        <v>10</v>
      </c>
      <c r="F48" s="632" t="s">
        <v>11</v>
      </c>
      <c r="G48" s="648" t="s">
        <v>191</v>
      </c>
      <c r="H48" s="634" t="s">
        <v>10</v>
      </c>
      <c r="I48" s="640"/>
      <c r="J48" s="645"/>
      <c r="K48" s="645"/>
      <c r="L48" s="645"/>
      <c r="M48" s="645"/>
      <c r="N48" s="645"/>
      <c r="O48" s="645"/>
      <c r="P48" s="645"/>
      <c r="Q48" s="645"/>
      <c r="R48" s="645"/>
      <c r="S48" s="645"/>
      <c r="T48" s="645"/>
      <c r="U48" s="645"/>
      <c r="V48" s="645"/>
      <c r="W48" s="645"/>
      <c r="X48" s="645"/>
      <c r="Y48" s="645"/>
      <c r="Z48" s="645"/>
    </row>
    <row r="49" spans="1:26" ht="16.5" thickBot="1">
      <c r="A49" s="647">
        <v>43</v>
      </c>
      <c r="B49" s="652" t="s">
        <v>71</v>
      </c>
      <c r="C49" s="631"/>
      <c r="D49" s="633"/>
      <c r="E49" s="643" t="s">
        <v>10</v>
      </c>
      <c r="F49" s="633"/>
      <c r="G49" s="648" t="s">
        <v>191</v>
      </c>
      <c r="H49" s="634" t="s">
        <v>10</v>
      </c>
      <c r="I49" s="640"/>
      <c r="J49" s="645"/>
      <c r="K49" s="645"/>
      <c r="L49" s="645"/>
      <c r="M49" s="645"/>
      <c r="N49" s="645"/>
      <c r="O49" s="645"/>
      <c r="P49" s="645"/>
      <c r="Q49" s="645"/>
      <c r="R49" s="645"/>
      <c r="S49" s="645"/>
      <c r="T49" s="645"/>
      <c r="U49" s="645"/>
      <c r="V49" s="645"/>
      <c r="W49" s="645"/>
      <c r="X49" s="645"/>
      <c r="Y49" s="645"/>
      <c r="Z49" s="645"/>
    </row>
    <row r="50" spans="1:26" ht="48" thickBot="1">
      <c r="A50" s="647">
        <v>44</v>
      </c>
      <c r="B50" s="644" t="s">
        <v>72</v>
      </c>
      <c r="C50" s="638" t="s">
        <v>14</v>
      </c>
      <c r="D50" s="644" t="s">
        <v>73</v>
      </c>
      <c r="E50" s="638" t="s">
        <v>17</v>
      </c>
      <c r="F50" s="639" t="s">
        <v>11</v>
      </c>
      <c r="G50" s="649" t="s">
        <v>191</v>
      </c>
      <c r="H50" s="650" t="s">
        <v>16</v>
      </c>
      <c r="I50" s="640"/>
      <c r="J50" s="645"/>
      <c r="K50" s="645"/>
      <c r="L50" s="645"/>
      <c r="M50" s="645"/>
      <c r="N50" s="645"/>
      <c r="O50" s="645"/>
      <c r="P50" s="645"/>
      <c r="Q50" s="645"/>
      <c r="R50" s="645"/>
      <c r="S50" s="645"/>
      <c r="T50" s="645"/>
      <c r="U50" s="645"/>
      <c r="V50" s="645"/>
      <c r="W50" s="645"/>
      <c r="X50" s="645"/>
      <c r="Y50" s="645"/>
      <c r="Z50" s="645"/>
    </row>
    <row r="51" spans="1:26" ht="48" thickBot="1">
      <c r="A51" s="647">
        <v>45</v>
      </c>
      <c r="B51" s="644" t="s">
        <v>74</v>
      </c>
      <c r="C51" s="638" t="s">
        <v>14</v>
      </c>
      <c r="D51" s="644" t="s">
        <v>1371</v>
      </c>
      <c r="E51" s="638" t="s">
        <v>17</v>
      </c>
      <c r="F51" s="639" t="s">
        <v>11</v>
      </c>
      <c r="G51" s="649" t="s">
        <v>191</v>
      </c>
      <c r="H51" s="650" t="s">
        <v>16</v>
      </c>
      <c r="I51" s="640"/>
      <c r="J51" s="645"/>
      <c r="K51" s="645"/>
      <c r="L51" s="645"/>
      <c r="M51" s="645"/>
      <c r="N51" s="645"/>
      <c r="O51" s="645"/>
      <c r="P51" s="645"/>
      <c r="Q51" s="645"/>
      <c r="R51" s="645"/>
      <c r="S51" s="645"/>
      <c r="T51" s="645"/>
      <c r="U51" s="645"/>
      <c r="V51" s="645"/>
      <c r="W51" s="645"/>
      <c r="X51" s="645"/>
      <c r="Y51" s="645"/>
      <c r="Z51" s="645"/>
    </row>
    <row r="52" spans="1:26" ht="48" thickBot="1">
      <c r="A52" s="647">
        <v>46</v>
      </c>
      <c r="B52" s="644" t="s">
        <v>75</v>
      </c>
      <c r="C52" s="638" t="s">
        <v>14</v>
      </c>
      <c r="D52" s="644" t="s">
        <v>76</v>
      </c>
      <c r="E52" s="638" t="s">
        <v>17</v>
      </c>
      <c r="F52" s="639" t="s">
        <v>11</v>
      </c>
      <c r="G52" s="649" t="s">
        <v>191</v>
      </c>
      <c r="H52" s="650" t="s">
        <v>16</v>
      </c>
      <c r="I52" s="640"/>
      <c r="J52" s="645"/>
      <c r="K52" s="645"/>
      <c r="L52" s="645"/>
      <c r="M52" s="645"/>
      <c r="N52" s="645"/>
      <c r="O52" s="645"/>
      <c r="P52" s="645"/>
      <c r="Q52" s="645"/>
      <c r="R52" s="645"/>
      <c r="S52" s="645"/>
      <c r="T52" s="645"/>
      <c r="U52" s="645"/>
      <c r="V52" s="645"/>
      <c r="W52" s="645"/>
      <c r="X52" s="645"/>
      <c r="Y52" s="645"/>
      <c r="Z52" s="645"/>
    </row>
    <row r="53" spans="1:26" ht="48" thickBot="1">
      <c r="A53" s="647">
        <v>47</v>
      </c>
      <c r="B53" s="644" t="s">
        <v>77</v>
      </c>
      <c r="C53" s="638" t="s">
        <v>17</v>
      </c>
      <c r="D53" s="644" t="s">
        <v>78</v>
      </c>
      <c r="E53" s="640"/>
      <c r="F53" s="639" t="s">
        <v>11</v>
      </c>
      <c r="G53" s="649" t="s">
        <v>191</v>
      </c>
      <c r="H53" s="650" t="s">
        <v>16</v>
      </c>
      <c r="I53" s="640"/>
      <c r="J53" s="645"/>
      <c r="K53" s="645"/>
      <c r="L53" s="645"/>
      <c r="M53" s="645"/>
      <c r="N53" s="645"/>
      <c r="O53" s="645"/>
      <c r="P53" s="645"/>
      <c r="Q53" s="645"/>
      <c r="R53" s="645"/>
      <c r="S53" s="645"/>
      <c r="T53" s="645"/>
      <c r="U53" s="645"/>
      <c r="V53" s="645"/>
      <c r="W53" s="645"/>
      <c r="X53" s="645"/>
      <c r="Y53" s="645"/>
      <c r="Z53" s="645"/>
    </row>
    <row r="54" spans="1:26" ht="32.25" thickBot="1">
      <c r="A54" s="647">
        <v>48</v>
      </c>
      <c r="B54" s="644" t="s">
        <v>21</v>
      </c>
      <c r="C54" s="638" t="s">
        <v>17</v>
      </c>
      <c r="D54" s="644" t="s">
        <v>69</v>
      </c>
      <c r="E54" s="638" t="s">
        <v>15</v>
      </c>
      <c r="F54" s="639" t="s">
        <v>11</v>
      </c>
      <c r="G54" s="649" t="s">
        <v>191</v>
      </c>
      <c r="H54" s="650" t="s">
        <v>16</v>
      </c>
      <c r="I54" s="640"/>
      <c r="J54" s="645"/>
      <c r="K54" s="645"/>
      <c r="L54" s="645"/>
      <c r="M54" s="645"/>
      <c r="N54" s="645"/>
      <c r="O54" s="645"/>
      <c r="P54" s="645"/>
      <c r="Q54" s="645"/>
      <c r="R54" s="645"/>
      <c r="S54" s="645"/>
      <c r="T54" s="645"/>
      <c r="U54" s="645"/>
      <c r="V54" s="645"/>
      <c r="W54" s="645"/>
      <c r="X54" s="645"/>
      <c r="Y54" s="645"/>
      <c r="Z54" s="645"/>
    </row>
    <row r="55" spans="1:26" ht="32.25" thickBot="1">
      <c r="A55" s="647">
        <v>49</v>
      </c>
      <c r="B55" s="644" t="s">
        <v>79</v>
      </c>
      <c r="C55" s="638" t="s">
        <v>17</v>
      </c>
      <c r="D55" s="644" t="s">
        <v>80</v>
      </c>
      <c r="E55" s="638" t="s">
        <v>17</v>
      </c>
      <c r="F55" s="639" t="s">
        <v>11</v>
      </c>
      <c r="G55" s="649" t="s">
        <v>191</v>
      </c>
      <c r="H55" s="650" t="s">
        <v>16</v>
      </c>
      <c r="I55" s="640"/>
      <c r="J55" s="645"/>
      <c r="K55" s="645"/>
      <c r="L55" s="645"/>
      <c r="M55" s="645"/>
      <c r="N55" s="645"/>
      <c r="O55" s="645"/>
      <c r="P55" s="645"/>
      <c r="Q55" s="645"/>
      <c r="R55" s="645"/>
      <c r="S55" s="645"/>
      <c r="T55" s="645"/>
      <c r="U55" s="645"/>
      <c r="V55" s="645"/>
      <c r="W55" s="645"/>
      <c r="X55" s="645"/>
      <c r="Y55" s="645"/>
      <c r="Z55" s="645"/>
    </row>
    <row r="56" spans="1:26" ht="47.25" customHeight="1" thickBot="1">
      <c r="A56" s="647">
        <v>50</v>
      </c>
      <c r="B56" s="1237" t="s">
        <v>81</v>
      </c>
      <c r="C56" s="1238"/>
      <c r="D56" s="1239"/>
      <c r="E56" s="643" t="s">
        <v>10</v>
      </c>
      <c r="F56" s="632" t="s">
        <v>11</v>
      </c>
      <c r="G56" s="648" t="s">
        <v>191</v>
      </c>
      <c r="H56" s="634" t="s">
        <v>10</v>
      </c>
      <c r="I56" s="640"/>
      <c r="J56" s="645"/>
      <c r="K56" s="645"/>
      <c r="L56" s="645"/>
      <c r="M56" s="645"/>
      <c r="N56" s="645"/>
      <c r="O56" s="645"/>
      <c r="P56" s="645"/>
      <c r="Q56" s="645"/>
      <c r="R56" s="645"/>
      <c r="S56" s="645"/>
      <c r="T56" s="645"/>
      <c r="U56" s="645"/>
      <c r="V56" s="645"/>
      <c r="W56" s="645"/>
      <c r="X56" s="645"/>
      <c r="Y56" s="645"/>
      <c r="Z56" s="645"/>
    </row>
    <row r="57" spans="1:26" ht="63.75" thickBot="1">
      <c r="A57" s="647">
        <v>51</v>
      </c>
      <c r="B57" s="644" t="s">
        <v>84</v>
      </c>
      <c r="C57" s="653" t="s">
        <v>14</v>
      </c>
      <c r="D57" s="644" t="s">
        <v>1255</v>
      </c>
      <c r="E57" s="653" t="s">
        <v>17</v>
      </c>
      <c r="F57" s="639" t="s">
        <v>11</v>
      </c>
      <c r="G57" s="649" t="s">
        <v>191</v>
      </c>
      <c r="H57" s="650" t="s">
        <v>16</v>
      </c>
      <c r="I57" s="640"/>
      <c r="J57" s="645"/>
      <c r="K57" s="645"/>
      <c r="L57" s="645"/>
      <c r="M57" s="645"/>
      <c r="N57" s="645"/>
      <c r="O57" s="645"/>
      <c r="P57" s="645"/>
      <c r="Q57" s="645"/>
      <c r="R57" s="645"/>
      <c r="S57" s="645"/>
      <c r="T57" s="645"/>
      <c r="U57" s="645"/>
      <c r="V57" s="645"/>
      <c r="W57" s="645"/>
      <c r="X57" s="645"/>
      <c r="Y57" s="645"/>
      <c r="Z57" s="645"/>
    </row>
    <row r="58" spans="1:26" ht="63.75" thickBot="1">
      <c r="A58" s="647">
        <v>52</v>
      </c>
      <c r="B58" s="644" t="s">
        <v>83</v>
      </c>
      <c r="C58" s="653" t="s">
        <v>14</v>
      </c>
      <c r="D58" s="644" t="s">
        <v>1372</v>
      </c>
      <c r="E58" s="653" t="s">
        <v>17</v>
      </c>
      <c r="F58" s="639" t="s">
        <v>11</v>
      </c>
      <c r="G58" s="649" t="s">
        <v>191</v>
      </c>
      <c r="H58" s="650" t="s">
        <v>16</v>
      </c>
      <c r="I58" s="640"/>
      <c r="J58" s="645"/>
      <c r="K58" s="645"/>
      <c r="L58" s="645"/>
      <c r="M58" s="645"/>
      <c r="N58" s="645"/>
      <c r="O58" s="645"/>
      <c r="P58" s="645"/>
      <c r="Q58" s="645"/>
      <c r="R58" s="645"/>
      <c r="S58" s="645"/>
      <c r="T58" s="645"/>
      <c r="U58" s="645"/>
      <c r="V58" s="645"/>
      <c r="W58" s="645"/>
      <c r="X58" s="645"/>
      <c r="Y58" s="645"/>
      <c r="Z58" s="645"/>
    </row>
    <row r="59" spans="1:26" ht="47.25" customHeight="1" thickBot="1">
      <c r="A59" s="647">
        <v>53</v>
      </c>
      <c r="B59" s="1237" t="s">
        <v>22</v>
      </c>
      <c r="C59" s="1238"/>
      <c r="D59" s="1239"/>
      <c r="E59" s="643" t="s">
        <v>10</v>
      </c>
      <c r="F59" s="633"/>
      <c r="G59" s="648" t="s">
        <v>191</v>
      </c>
      <c r="H59" s="634" t="s">
        <v>10</v>
      </c>
      <c r="I59" s="640"/>
      <c r="J59" s="645"/>
      <c r="K59" s="645"/>
      <c r="L59" s="645"/>
      <c r="M59" s="645"/>
      <c r="N59" s="645"/>
      <c r="O59" s="645"/>
      <c r="P59" s="645"/>
      <c r="Q59" s="645"/>
      <c r="R59" s="645"/>
      <c r="S59" s="645"/>
      <c r="T59" s="645"/>
      <c r="U59" s="645"/>
      <c r="V59" s="645"/>
      <c r="W59" s="645"/>
      <c r="X59" s="645"/>
      <c r="Y59" s="645"/>
      <c r="Z59" s="645"/>
    </row>
    <row r="60" spans="1:26" ht="31.5" customHeight="1" thickBot="1">
      <c r="A60" s="647">
        <v>54</v>
      </c>
      <c r="B60" s="1237" t="s">
        <v>85</v>
      </c>
      <c r="C60" s="1238"/>
      <c r="D60" s="1239"/>
      <c r="E60" s="643" t="s">
        <v>10</v>
      </c>
      <c r="F60" s="633"/>
      <c r="G60" s="648" t="s">
        <v>191</v>
      </c>
      <c r="H60" s="634" t="s">
        <v>10</v>
      </c>
      <c r="I60" s="640"/>
      <c r="J60" s="645"/>
      <c r="K60" s="645"/>
      <c r="L60" s="645"/>
      <c r="M60" s="645"/>
      <c r="N60" s="645"/>
      <c r="O60" s="645"/>
      <c r="P60" s="645"/>
      <c r="Q60" s="645"/>
      <c r="R60" s="645"/>
      <c r="S60" s="645"/>
      <c r="T60" s="645"/>
      <c r="U60" s="645"/>
      <c r="V60" s="645"/>
      <c r="W60" s="645"/>
      <c r="X60" s="645"/>
      <c r="Y60" s="645"/>
      <c r="Z60" s="645"/>
    </row>
    <row r="61" spans="1:26" ht="48" thickBot="1">
      <c r="A61" s="647">
        <v>55</v>
      </c>
      <c r="B61" s="644" t="s">
        <v>91</v>
      </c>
      <c r="C61" s="638" t="s">
        <v>17</v>
      </c>
      <c r="D61" s="644" t="s">
        <v>86</v>
      </c>
      <c r="E61" s="638" t="s">
        <v>17</v>
      </c>
      <c r="F61" s="639" t="s">
        <v>23</v>
      </c>
      <c r="G61" s="649" t="s">
        <v>191</v>
      </c>
      <c r="H61" s="650" t="s">
        <v>16</v>
      </c>
      <c r="I61" s="640"/>
      <c r="J61" s="645"/>
      <c r="K61" s="645"/>
      <c r="L61" s="645"/>
      <c r="M61" s="645"/>
      <c r="N61" s="645"/>
      <c r="O61" s="645"/>
      <c r="P61" s="645"/>
      <c r="Q61" s="645"/>
      <c r="R61" s="645"/>
      <c r="S61" s="645"/>
      <c r="T61" s="645"/>
      <c r="U61" s="645"/>
      <c r="V61" s="645"/>
      <c r="W61" s="645"/>
      <c r="X61" s="645"/>
      <c r="Y61" s="645"/>
      <c r="Z61" s="645"/>
    </row>
    <row r="62" spans="1:26" ht="63.75" thickBot="1">
      <c r="A62" s="647">
        <v>56</v>
      </c>
      <c r="B62" s="644" t="s">
        <v>92</v>
      </c>
      <c r="C62" s="638" t="s">
        <v>14</v>
      </c>
      <c r="D62" s="644" t="s">
        <v>87</v>
      </c>
      <c r="E62" s="638" t="s">
        <v>15</v>
      </c>
      <c r="F62" s="639" t="s">
        <v>23</v>
      </c>
      <c r="G62" s="649" t="s">
        <v>191</v>
      </c>
      <c r="H62" s="650" t="s">
        <v>16</v>
      </c>
      <c r="I62" s="640"/>
      <c r="J62" s="645"/>
      <c r="K62" s="645"/>
      <c r="L62" s="645"/>
      <c r="M62" s="645"/>
      <c r="N62" s="645"/>
      <c r="O62" s="645"/>
      <c r="P62" s="645"/>
      <c r="Q62" s="645"/>
      <c r="R62" s="645"/>
      <c r="S62" s="645"/>
      <c r="T62" s="645"/>
      <c r="U62" s="645"/>
      <c r="V62" s="645"/>
      <c r="W62" s="645"/>
      <c r="X62" s="645"/>
      <c r="Y62" s="645"/>
      <c r="Z62" s="645"/>
    </row>
    <row r="63" spans="1:26" ht="63.75" thickBot="1">
      <c r="A63" s="647">
        <v>57</v>
      </c>
      <c r="B63" s="644" t="s">
        <v>93</v>
      </c>
      <c r="C63" s="638" t="s">
        <v>17</v>
      </c>
      <c r="D63" s="644" t="s">
        <v>88</v>
      </c>
      <c r="E63" s="638" t="s">
        <v>17</v>
      </c>
      <c r="F63" s="639" t="s">
        <v>23</v>
      </c>
      <c r="G63" s="649" t="s">
        <v>191</v>
      </c>
      <c r="H63" s="650" t="s">
        <v>16</v>
      </c>
      <c r="I63" s="640"/>
      <c r="J63" s="645"/>
      <c r="K63" s="645"/>
      <c r="L63" s="645"/>
      <c r="M63" s="645"/>
      <c r="N63" s="645"/>
      <c r="O63" s="645"/>
      <c r="P63" s="645"/>
      <c r="Q63" s="645"/>
      <c r="R63" s="645"/>
      <c r="S63" s="645"/>
      <c r="T63" s="645"/>
      <c r="U63" s="645"/>
      <c r="V63" s="645"/>
      <c r="W63" s="645"/>
      <c r="X63" s="645"/>
      <c r="Y63" s="645"/>
      <c r="Z63" s="645"/>
    </row>
    <row r="64" spans="1:26" ht="63.75" thickBot="1">
      <c r="A64" s="647">
        <v>58</v>
      </c>
      <c r="B64" s="644" t="s">
        <v>94</v>
      </c>
      <c r="C64" s="638" t="s">
        <v>17</v>
      </c>
      <c r="D64" s="644" t="s">
        <v>89</v>
      </c>
      <c r="E64" s="638" t="s">
        <v>17</v>
      </c>
      <c r="F64" s="639" t="s">
        <v>23</v>
      </c>
      <c r="G64" s="649" t="s">
        <v>191</v>
      </c>
      <c r="H64" s="650" t="s">
        <v>16</v>
      </c>
      <c r="I64" s="640"/>
      <c r="J64" s="645"/>
      <c r="K64" s="645"/>
      <c r="L64" s="645"/>
      <c r="M64" s="645"/>
      <c r="N64" s="645"/>
      <c r="O64" s="645"/>
      <c r="P64" s="645"/>
      <c r="Q64" s="645"/>
      <c r="R64" s="645"/>
      <c r="S64" s="645"/>
      <c r="T64" s="645"/>
      <c r="U64" s="645"/>
      <c r="V64" s="645"/>
      <c r="W64" s="645"/>
      <c r="X64" s="645"/>
      <c r="Y64" s="645"/>
      <c r="Z64" s="645"/>
    </row>
    <row r="65" spans="1:26" ht="48" thickBot="1">
      <c r="A65" s="647">
        <v>59</v>
      </c>
      <c r="B65" s="644" t="s">
        <v>95</v>
      </c>
      <c r="C65" s="638" t="s">
        <v>17</v>
      </c>
      <c r="D65" s="644" t="s">
        <v>90</v>
      </c>
      <c r="E65" s="638" t="s">
        <v>17</v>
      </c>
      <c r="F65" s="639" t="s">
        <v>23</v>
      </c>
      <c r="G65" s="649" t="s">
        <v>191</v>
      </c>
      <c r="H65" s="650" t="s">
        <v>16</v>
      </c>
      <c r="I65" s="640"/>
      <c r="J65" s="645"/>
      <c r="K65" s="645"/>
      <c r="L65" s="645"/>
      <c r="M65" s="645"/>
      <c r="N65" s="645"/>
      <c r="O65" s="645"/>
      <c r="P65" s="645"/>
      <c r="Q65" s="645"/>
      <c r="R65" s="645"/>
      <c r="S65" s="645"/>
      <c r="T65" s="645"/>
      <c r="U65" s="645"/>
      <c r="V65" s="645"/>
      <c r="W65" s="645"/>
      <c r="X65" s="645"/>
      <c r="Y65" s="645"/>
      <c r="Z65" s="645"/>
    </row>
    <row r="66" spans="1:26" ht="47.25" customHeight="1" thickBot="1">
      <c r="A66" s="647">
        <v>60</v>
      </c>
      <c r="B66" s="1237" t="s">
        <v>96</v>
      </c>
      <c r="C66" s="1238"/>
      <c r="D66" s="1239"/>
      <c r="E66" s="643" t="s">
        <v>10</v>
      </c>
      <c r="F66" s="632" t="s">
        <v>23</v>
      </c>
      <c r="G66" s="648" t="s">
        <v>191</v>
      </c>
      <c r="H66" s="634" t="s">
        <v>10</v>
      </c>
      <c r="I66" s="640"/>
      <c r="J66" s="645"/>
      <c r="K66" s="645"/>
      <c r="L66" s="645"/>
      <c r="M66" s="645"/>
      <c r="N66" s="645"/>
      <c r="O66" s="645"/>
      <c r="P66" s="645"/>
      <c r="Q66" s="645"/>
      <c r="R66" s="645"/>
      <c r="S66" s="645"/>
      <c r="T66" s="645"/>
      <c r="U66" s="645"/>
      <c r="V66" s="645"/>
      <c r="W66" s="645"/>
      <c r="X66" s="645"/>
      <c r="Y66" s="645"/>
      <c r="Z66" s="645"/>
    </row>
    <row r="67" spans="1:26" ht="32.25" thickBot="1">
      <c r="A67" s="647">
        <v>61</v>
      </c>
      <c r="B67" s="1237" t="s">
        <v>97</v>
      </c>
      <c r="C67" s="1238"/>
      <c r="D67" s="1239"/>
      <c r="E67" s="643" t="s">
        <v>10</v>
      </c>
      <c r="F67" s="632" t="s">
        <v>23</v>
      </c>
      <c r="G67" s="648" t="s">
        <v>191</v>
      </c>
      <c r="H67" s="634" t="s">
        <v>10</v>
      </c>
      <c r="I67" s="640"/>
      <c r="J67" s="645"/>
      <c r="K67" s="645"/>
      <c r="L67" s="645"/>
      <c r="M67" s="645"/>
      <c r="N67" s="645"/>
      <c r="O67" s="645"/>
      <c r="P67" s="645"/>
      <c r="Q67" s="645"/>
      <c r="R67" s="645"/>
      <c r="S67" s="645"/>
      <c r="T67" s="645"/>
      <c r="U67" s="645"/>
      <c r="V67" s="645"/>
      <c r="W67" s="645"/>
      <c r="X67" s="645"/>
      <c r="Y67" s="645"/>
      <c r="Z67" s="645"/>
    </row>
    <row r="68" spans="1:26" ht="48" thickBot="1">
      <c r="A68" s="647">
        <v>62</v>
      </c>
      <c r="B68" s="637" t="s">
        <v>98</v>
      </c>
      <c r="C68" s="638" t="s">
        <v>17</v>
      </c>
      <c r="D68" s="644" t="s">
        <v>1373</v>
      </c>
      <c r="E68" s="638" t="s">
        <v>17</v>
      </c>
      <c r="F68" s="639" t="s">
        <v>23</v>
      </c>
      <c r="G68" s="649" t="s">
        <v>191</v>
      </c>
      <c r="H68" s="650" t="s">
        <v>16</v>
      </c>
      <c r="I68" s="640"/>
      <c r="J68" s="645"/>
      <c r="K68" s="645"/>
      <c r="L68" s="645"/>
      <c r="M68" s="645"/>
      <c r="N68" s="645"/>
      <c r="O68" s="645"/>
      <c r="P68" s="645"/>
      <c r="Q68" s="645"/>
      <c r="R68" s="645"/>
      <c r="S68" s="645"/>
      <c r="T68" s="645"/>
      <c r="U68" s="645"/>
      <c r="V68" s="645"/>
      <c r="W68" s="645"/>
      <c r="X68" s="645"/>
      <c r="Y68" s="645"/>
      <c r="Z68" s="645"/>
    </row>
    <row r="69" spans="1:26" ht="32.25" thickBot="1">
      <c r="A69" s="647">
        <v>63</v>
      </c>
      <c r="B69" s="1237" t="s">
        <v>99</v>
      </c>
      <c r="C69" s="1238"/>
      <c r="D69" s="1239"/>
      <c r="E69" s="643" t="s">
        <v>10</v>
      </c>
      <c r="F69" s="632" t="s">
        <v>23</v>
      </c>
      <c r="G69" s="648" t="s">
        <v>191</v>
      </c>
      <c r="H69" s="634" t="s">
        <v>10</v>
      </c>
      <c r="I69" s="640"/>
      <c r="J69" s="645"/>
      <c r="K69" s="645"/>
      <c r="L69" s="645"/>
      <c r="M69" s="645"/>
      <c r="N69" s="645"/>
      <c r="O69" s="645"/>
      <c r="P69" s="645"/>
      <c r="Q69" s="645"/>
      <c r="R69" s="645"/>
      <c r="S69" s="645"/>
      <c r="T69" s="645"/>
      <c r="U69" s="645"/>
      <c r="V69" s="645"/>
      <c r="W69" s="645"/>
      <c r="X69" s="645"/>
      <c r="Y69" s="645"/>
      <c r="Z69" s="645"/>
    </row>
    <row r="70" spans="1:26" ht="63.75" thickBot="1">
      <c r="A70" s="647">
        <v>64</v>
      </c>
      <c r="B70" s="644" t="s">
        <v>115</v>
      </c>
      <c r="C70" s="638" t="s">
        <v>17</v>
      </c>
      <c r="D70" s="644" t="s">
        <v>100</v>
      </c>
      <c r="E70" s="638" t="s">
        <v>17</v>
      </c>
      <c r="F70" s="639" t="s">
        <v>23</v>
      </c>
      <c r="G70" s="649" t="s">
        <v>191</v>
      </c>
      <c r="H70" s="650" t="s">
        <v>16</v>
      </c>
      <c r="I70" s="640"/>
      <c r="J70" s="645"/>
      <c r="K70" s="645"/>
      <c r="L70" s="645"/>
      <c r="M70" s="645"/>
      <c r="N70" s="645"/>
      <c r="O70" s="645"/>
      <c r="P70" s="645"/>
      <c r="Q70" s="645"/>
      <c r="R70" s="645"/>
      <c r="S70" s="645"/>
      <c r="T70" s="645"/>
      <c r="U70" s="645"/>
      <c r="V70" s="645"/>
      <c r="W70" s="645"/>
      <c r="X70" s="645"/>
      <c r="Y70" s="645"/>
      <c r="Z70" s="645"/>
    </row>
    <row r="71" spans="1:26" ht="32.25" thickBot="1">
      <c r="A71" s="647">
        <v>65</v>
      </c>
      <c r="B71" s="1237" t="s">
        <v>102</v>
      </c>
      <c r="C71" s="1238"/>
      <c r="D71" s="1239"/>
      <c r="E71" s="643" t="s">
        <v>10</v>
      </c>
      <c r="F71" s="632" t="s">
        <v>23</v>
      </c>
      <c r="G71" s="649" t="s">
        <v>191</v>
      </c>
      <c r="H71" s="634" t="s">
        <v>10</v>
      </c>
      <c r="I71" s="640"/>
      <c r="J71" s="645"/>
      <c r="K71" s="645"/>
      <c r="L71" s="645"/>
      <c r="M71" s="645"/>
      <c r="N71" s="645"/>
      <c r="O71" s="645"/>
      <c r="P71" s="645"/>
      <c r="Q71" s="645"/>
      <c r="R71" s="645"/>
      <c r="S71" s="645"/>
      <c r="T71" s="645"/>
      <c r="U71" s="645"/>
      <c r="V71" s="645"/>
      <c r="W71" s="645"/>
      <c r="X71" s="645"/>
      <c r="Y71" s="645"/>
      <c r="Z71" s="645"/>
    </row>
    <row r="72" spans="1:26" ht="63.75" thickBot="1">
      <c r="A72" s="647">
        <v>66</v>
      </c>
      <c r="B72" s="644" t="s">
        <v>101</v>
      </c>
      <c r="C72" s="640"/>
      <c r="D72" s="644" t="s">
        <v>1374</v>
      </c>
      <c r="E72" s="638" t="s">
        <v>17</v>
      </c>
      <c r="F72" s="639" t="s">
        <v>23</v>
      </c>
      <c r="G72" s="649" t="s">
        <v>191</v>
      </c>
      <c r="H72" s="650" t="s">
        <v>16</v>
      </c>
      <c r="I72" s="640"/>
      <c r="J72" s="645"/>
      <c r="K72" s="645"/>
      <c r="L72" s="645"/>
      <c r="M72" s="645"/>
      <c r="N72" s="645"/>
      <c r="O72" s="645"/>
      <c r="P72" s="645"/>
      <c r="Q72" s="645"/>
      <c r="R72" s="645"/>
      <c r="S72" s="645"/>
      <c r="T72" s="645"/>
      <c r="U72" s="645"/>
      <c r="V72" s="645"/>
      <c r="W72" s="645"/>
      <c r="X72" s="645"/>
      <c r="Y72" s="645"/>
      <c r="Z72" s="645"/>
    </row>
    <row r="73" spans="1:26" ht="32.25" thickBot="1">
      <c r="A73" s="647">
        <v>67</v>
      </c>
      <c r="B73" s="1237" t="s">
        <v>103</v>
      </c>
      <c r="C73" s="1238"/>
      <c r="D73" s="1239"/>
      <c r="E73" s="643" t="s">
        <v>10</v>
      </c>
      <c r="F73" s="632" t="s">
        <v>23</v>
      </c>
      <c r="G73" s="649" t="s">
        <v>191</v>
      </c>
      <c r="H73" s="634" t="s">
        <v>10</v>
      </c>
      <c r="I73" s="640"/>
      <c r="J73" s="645"/>
      <c r="K73" s="645"/>
      <c r="L73" s="645"/>
      <c r="M73" s="645"/>
      <c r="N73" s="645"/>
      <c r="O73" s="645"/>
      <c r="P73" s="645"/>
      <c r="Q73" s="645"/>
      <c r="R73" s="645"/>
      <c r="S73" s="645"/>
      <c r="T73" s="645"/>
      <c r="U73" s="645"/>
      <c r="V73" s="645"/>
      <c r="W73" s="645"/>
      <c r="X73" s="645"/>
      <c r="Y73" s="645"/>
      <c r="Z73" s="645"/>
    </row>
    <row r="74" spans="1:26" ht="48" thickBot="1">
      <c r="A74" s="647">
        <v>68</v>
      </c>
      <c r="B74" s="644" t="s">
        <v>104</v>
      </c>
      <c r="C74" s="638" t="s">
        <v>17</v>
      </c>
      <c r="D74" s="644" t="s">
        <v>1375</v>
      </c>
      <c r="E74" s="638" t="s">
        <v>17</v>
      </c>
      <c r="F74" s="639" t="s">
        <v>23</v>
      </c>
      <c r="G74" s="649" t="s">
        <v>191</v>
      </c>
      <c r="H74" s="650" t="s">
        <v>16</v>
      </c>
      <c r="I74" s="640"/>
      <c r="J74" s="645"/>
      <c r="K74" s="645"/>
      <c r="L74" s="645"/>
      <c r="M74" s="645"/>
      <c r="N74" s="645"/>
      <c r="O74" s="645"/>
      <c r="P74" s="645"/>
      <c r="Q74" s="645"/>
      <c r="R74" s="645"/>
      <c r="S74" s="645"/>
      <c r="T74" s="645"/>
      <c r="U74" s="645"/>
      <c r="V74" s="645"/>
      <c r="W74" s="645"/>
      <c r="X74" s="645"/>
      <c r="Y74" s="645"/>
      <c r="Z74" s="645"/>
    </row>
    <row r="75" spans="1:26" ht="48" thickBot="1">
      <c r="A75" s="647">
        <v>69</v>
      </c>
      <c r="B75" s="644" t="s">
        <v>105</v>
      </c>
      <c r="C75" s="638" t="s">
        <v>17</v>
      </c>
      <c r="D75" s="644" t="s">
        <v>1262</v>
      </c>
      <c r="E75" s="638" t="s">
        <v>17</v>
      </c>
      <c r="F75" s="639" t="s">
        <v>23</v>
      </c>
      <c r="G75" s="649" t="s">
        <v>191</v>
      </c>
      <c r="H75" s="650" t="s">
        <v>16</v>
      </c>
      <c r="I75" s="640"/>
      <c r="J75" s="645"/>
      <c r="K75" s="645"/>
      <c r="L75" s="645"/>
      <c r="M75" s="645"/>
      <c r="N75" s="645"/>
      <c r="O75" s="645"/>
      <c r="P75" s="645"/>
      <c r="Q75" s="645"/>
      <c r="R75" s="645"/>
      <c r="S75" s="645"/>
      <c r="T75" s="645"/>
      <c r="U75" s="645"/>
      <c r="V75" s="645"/>
      <c r="W75" s="645"/>
      <c r="X75" s="645"/>
      <c r="Y75" s="645"/>
      <c r="Z75" s="645"/>
    </row>
    <row r="76" spans="1:26" ht="47.25" customHeight="1" thickBot="1">
      <c r="A76" s="647">
        <v>70</v>
      </c>
      <c r="B76" s="1237" t="s">
        <v>107</v>
      </c>
      <c r="C76" s="1238"/>
      <c r="D76" s="1239"/>
      <c r="E76" s="643" t="s">
        <v>10</v>
      </c>
      <c r="F76" s="632" t="s">
        <v>23</v>
      </c>
      <c r="G76" s="648" t="s">
        <v>191</v>
      </c>
      <c r="H76" s="634" t="s">
        <v>10</v>
      </c>
      <c r="I76" s="640"/>
      <c r="J76" s="645"/>
      <c r="K76" s="645"/>
      <c r="L76" s="645"/>
      <c r="M76" s="645"/>
      <c r="N76" s="645"/>
      <c r="O76" s="645"/>
      <c r="P76" s="645"/>
      <c r="Q76" s="645"/>
      <c r="R76" s="645"/>
      <c r="S76" s="645"/>
      <c r="T76" s="645"/>
      <c r="U76" s="645"/>
      <c r="V76" s="645"/>
      <c r="W76" s="645"/>
      <c r="X76" s="645"/>
      <c r="Y76" s="645"/>
      <c r="Z76" s="645"/>
    </row>
    <row r="77" spans="1:26" ht="48" thickBot="1">
      <c r="A77" s="647">
        <v>71</v>
      </c>
      <c r="B77" s="644" t="s">
        <v>1376</v>
      </c>
      <c r="C77" s="638" t="s">
        <v>14</v>
      </c>
      <c r="D77" s="644" t="s">
        <v>117</v>
      </c>
      <c r="E77" s="638" t="s">
        <v>17</v>
      </c>
      <c r="F77" s="639" t="s">
        <v>23</v>
      </c>
      <c r="G77" s="649" t="s">
        <v>191</v>
      </c>
      <c r="H77" s="650" t="s">
        <v>16</v>
      </c>
      <c r="I77" s="640"/>
      <c r="J77" s="645"/>
      <c r="K77" s="645"/>
      <c r="L77" s="645"/>
      <c r="M77" s="645"/>
      <c r="N77" s="645"/>
      <c r="O77" s="645"/>
      <c r="P77" s="645"/>
      <c r="Q77" s="645"/>
      <c r="R77" s="645"/>
      <c r="S77" s="645"/>
      <c r="T77" s="645"/>
      <c r="U77" s="645"/>
      <c r="V77" s="645"/>
      <c r="W77" s="645"/>
      <c r="X77" s="645"/>
      <c r="Y77" s="645"/>
      <c r="Z77" s="645"/>
    </row>
    <row r="78" spans="1:26" ht="48" thickBot="1">
      <c r="A78" s="647">
        <v>72</v>
      </c>
      <c r="B78" s="644" t="s">
        <v>1377</v>
      </c>
      <c r="C78" s="638" t="s">
        <v>14</v>
      </c>
      <c r="D78" s="644" t="s">
        <v>813</v>
      </c>
      <c r="E78" s="640"/>
      <c r="F78" s="639" t="s">
        <v>23</v>
      </c>
      <c r="G78" s="649" t="s">
        <v>191</v>
      </c>
      <c r="H78" s="650" t="s">
        <v>16</v>
      </c>
      <c r="I78" s="640"/>
      <c r="J78" s="645"/>
      <c r="K78" s="645"/>
      <c r="L78" s="645"/>
      <c r="M78" s="645"/>
      <c r="N78" s="645"/>
      <c r="O78" s="645"/>
      <c r="P78" s="645"/>
      <c r="Q78" s="645"/>
      <c r="R78" s="645"/>
      <c r="S78" s="645"/>
      <c r="T78" s="645"/>
      <c r="U78" s="645"/>
      <c r="V78" s="645"/>
      <c r="W78" s="645"/>
      <c r="X78" s="645"/>
      <c r="Y78" s="645"/>
      <c r="Z78" s="645"/>
    </row>
    <row r="79" spans="1:26" ht="48" thickBot="1">
      <c r="A79" s="647">
        <v>73</v>
      </c>
      <c r="B79" s="644" t="s">
        <v>1378</v>
      </c>
      <c r="C79" s="638" t="s">
        <v>14</v>
      </c>
      <c r="D79" s="644" t="s">
        <v>1268</v>
      </c>
      <c r="E79" s="640"/>
      <c r="F79" s="639" t="s">
        <v>23</v>
      </c>
      <c r="G79" s="649" t="s">
        <v>191</v>
      </c>
      <c r="H79" s="650" t="s">
        <v>16</v>
      </c>
      <c r="I79" s="640"/>
      <c r="J79" s="645"/>
      <c r="K79" s="645"/>
      <c r="L79" s="645"/>
      <c r="M79" s="645"/>
      <c r="N79" s="645"/>
      <c r="O79" s="645"/>
      <c r="P79" s="645"/>
      <c r="Q79" s="645"/>
      <c r="R79" s="645"/>
      <c r="S79" s="645"/>
      <c r="T79" s="645"/>
      <c r="U79" s="645"/>
      <c r="V79" s="645"/>
      <c r="W79" s="645"/>
      <c r="X79" s="645"/>
      <c r="Y79" s="645"/>
      <c r="Z79" s="645"/>
    </row>
    <row r="80" spans="1:26" ht="48" thickBot="1">
      <c r="A80" s="647">
        <v>74</v>
      </c>
      <c r="B80" s="644" t="s">
        <v>1379</v>
      </c>
      <c r="C80" s="638" t="s">
        <v>14</v>
      </c>
      <c r="D80" s="644" t="s">
        <v>119</v>
      </c>
      <c r="E80" s="638" t="s">
        <v>17</v>
      </c>
      <c r="F80" s="639" t="s">
        <v>23</v>
      </c>
      <c r="G80" s="649" t="s">
        <v>191</v>
      </c>
      <c r="H80" s="650" t="s">
        <v>16</v>
      </c>
      <c r="I80" s="640"/>
      <c r="J80" s="645"/>
      <c r="K80" s="645"/>
      <c r="L80" s="645"/>
      <c r="M80" s="645"/>
      <c r="N80" s="645"/>
      <c r="O80" s="645"/>
      <c r="P80" s="645"/>
      <c r="Q80" s="645"/>
      <c r="R80" s="645"/>
      <c r="S80" s="645"/>
      <c r="T80" s="645"/>
      <c r="U80" s="645"/>
      <c r="V80" s="645"/>
      <c r="W80" s="645"/>
      <c r="X80" s="645"/>
      <c r="Y80" s="645"/>
      <c r="Z80" s="645"/>
    </row>
    <row r="81" spans="1:26" ht="32.25" thickBot="1">
      <c r="A81" s="647">
        <v>75</v>
      </c>
      <c r="B81" s="644" t="s">
        <v>108</v>
      </c>
      <c r="C81" s="638" t="s">
        <v>14</v>
      </c>
      <c r="D81" s="644" t="s">
        <v>120</v>
      </c>
      <c r="E81" s="638" t="s">
        <v>17</v>
      </c>
      <c r="F81" s="639" t="s">
        <v>23</v>
      </c>
      <c r="G81" s="649" t="s">
        <v>191</v>
      </c>
      <c r="H81" s="650" t="s">
        <v>16</v>
      </c>
      <c r="I81" s="640"/>
      <c r="J81" s="645"/>
      <c r="K81" s="645"/>
      <c r="L81" s="645"/>
      <c r="M81" s="645"/>
      <c r="N81" s="645"/>
      <c r="O81" s="645"/>
      <c r="P81" s="645"/>
      <c r="Q81" s="645"/>
      <c r="R81" s="645"/>
      <c r="S81" s="645"/>
      <c r="T81" s="645"/>
      <c r="U81" s="645"/>
      <c r="V81" s="645"/>
      <c r="W81" s="645"/>
      <c r="X81" s="645"/>
      <c r="Y81" s="645"/>
      <c r="Z81" s="645"/>
    </row>
    <row r="82" spans="1:26" ht="48" thickBot="1">
      <c r="A82" s="647">
        <v>76</v>
      </c>
      <c r="B82" s="644" t="s">
        <v>109</v>
      </c>
      <c r="C82" s="638" t="s">
        <v>14</v>
      </c>
      <c r="D82" s="644" t="s">
        <v>121</v>
      </c>
      <c r="E82" s="638" t="s">
        <v>17</v>
      </c>
      <c r="F82" s="639" t="s">
        <v>23</v>
      </c>
      <c r="G82" s="649" t="s">
        <v>191</v>
      </c>
      <c r="H82" s="650" t="s">
        <v>16</v>
      </c>
      <c r="I82" s="640"/>
      <c r="J82" s="645"/>
      <c r="K82" s="645"/>
      <c r="L82" s="645"/>
      <c r="M82" s="645"/>
      <c r="N82" s="645"/>
      <c r="O82" s="645"/>
      <c r="P82" s="645"/>
      <c r="Q82" s="645"/>
      <c r="R82" s="645"/>
      <c r="S82" s="645"/>
      <c r="T82" s="645"/>
      <c r="U82" s="645"/>
      <c r="V82" s="645"/>
      <c r="W82" s="645"/>
      <c r="X82" s="645"/>
      <c r="Y82" s="645"/>
      <c r="Z82" s="645"/>
    </row>
    <row r="83" spans="1:26" ht="32.25" thickBot="1">
      <c r="A83" s="647">
        <v>77</v>
      </c>
      <c r="B83" s="644" t="s">
        <v>110</v>
      </c>
      <c r="C83" s="638" t="s">
        <v>14</v>
      </c>
      <c r="D83" s="644" t="s">
        <v>122</v>
      </c>
      <c r="E83" s="638" t="s">
        <v>17</v>
      </c>
      <c r="F83" s="639" t="s">
        <v>23</v>
      </c>
      <c r="G83" s="649" t="s">
        <v>191</v>
      </c>
      <c r="H83" s="650" t="s">
        <v>16</v>
      </c>
      <c r="I83" s="640"/>
      <c r="J83" s="645"/>
      <c r="K83" s="645"/>
      <c r="L83" s="645"/>
      <c r="M83" s="645"/>
      <c r="N83" s="645"/>
      <c r="O83" s="645"/>
      <c r="P83" s="645"/>
      <c r="Q83" s="645"/>
      <c r="R83" s="645"/>
      <c r="S83" s="645"/>
      <c r="T83" s="645"/>
      <c r="U83" s="645"/>
      <c r="V83" s="645"/>
      <c r="W83" s="645"/>
      <c r="X83" s="645"/>
      <c r="Y83" s="645"/>
      <c r="Z83" s="645"/>
    </row>
    <row r="84" spans="1:26" ht="48" thickBot="1">
      <c r="A84" s="647">
        <v>78</v>
      </c>
      <c r="B84" s="644" t="s">
        <v>111</v>
      </c>
      <c r="C84" s="638" t="s">
        <v>14</v>
      </c>
      <c r="D84" s="644" t="s">
        <v>123</v>
      </c>
      <c r="E84" s="638" t="s">
        <v>17</v>
      </c>
      <c r="F84" s="639" t="s">
        <v>23</v>
      </c>
      <c r="G84" s="649" t="s">
        <v>191</v>
      </c>
      <c r="H84" s="650" t="s">
        <v>16</v>
      </c>
      <c r="I84" s="640"/>
      <c r="J84" s="645"/>
      <c r="K84" s="645"/>
      <c r="L84" s="645"/>
      <c r="M84" s="645"/>
      <c r="N84" s="645"/>
      <c r="O84" s="645"/>
      <c r="P84" s="645"/>
      <c r="Q84" s="645"/>
      <c r="R84" s="645"/>
      <c r="S84" s="645"/>
      <c r="T84" s="645"/>
      <c r="U84" s="645"/>
      <c r="V84" s="645"/>
      <c r="W84" s="645"/>
      <c r="X84" s="645"/>
      <c r="Y84" s="645"/>
      <c r="Z84" s="645"/>
    </row>
    <row r="85" spans="1:26" ht="63.75" thickBot="1">
      <c r="A85" s="647">
        <v>79</v>
      </c>
      <c r="B85" s="644" t="s">
        <v>112</v>
      </c>
      <c r="C85" s="638" t="s">
        <v>14</v>
      </c>
      <c r="D85" s="644" t="s">
        <v>124</v>
      </c>
      <c r="E85" s="638" t="s">
        <v>17</v>
      </c>
      <c r="F85" s="639" t="s">
        <v>23</v>
      </c>
      <c r="G85" s="649" t="s">
        <v>191</v>
      </c>
      <c r="H85" s="650" t="s">
        <v>16</v>
      </c>
      <c r="I85" s="640"/>
      <c r="J85" s="645"/>
      <c r="K85" s="645"/>
      <c r="L85" s="645"/>
      <c r="M85" s="645"/>
      <c r="N85" s="645"/>
      <c r="O85" s="645"/>
      <c r="P85" s="645"/>
      <c r="Q85" s="645"/>
      <c r="R85" s="645"/>
      <c r="S85" s="645"/>
      <c r="T85" s="645"/>
      <c r="U85" s="645"/>
      <c r="V85" s="645"/>
      <c r="W85" s="645"/>
      <c r="X85" s="645"/>
      <c r="Y85" s="645"/>
      <c r="Z85" s="645"/>
    </row>
    <row r="86" spans="1:26" ht="48" thickBot="1">
      <c r="A86" s="647">
        <v>80</v>
      </c>
      <c r="B86" s="644" t="s">
        <v>113</v>
      </c>
      <c r="C86" s="638" t="s">
        <v>14</v>
      </c>
      <c r="D86" s="644" t="s">
        <v>1380</v>
      </c>
      <c r="E86" s="638" t="s">
        <v>17</v>
      </c>
      <c r="F86" s="639" t="s">
        <v>23</v>
      </c>
      <c r="G86" s="649" t="s">
        <v>191</v>
      </c>
      <c r="H86" s="650" t="s">
        <v>16</v>
      </c>
      <c r="I86" s="640"/>
      <c r="J86" s="645"/>
      <c r="K86" s="645"/>
      <c r="L86" s="645"/>
      <c r="M86" s="645"/>
      <c r="N86" s="645"/>
      <c r="O86" s="645"/>
      <c r="P86" s="645"/>
      <c r="Q86" s="645"/>
      <c r="R86" s="645"/>
      <c r="S86" s="645"/>
      <c r="T86" s="645"/>
      <c r="U86" s="645"/>
      <c r="V86" s="645"/>
      <c r="W86" s="645"/>
      <c r="X86" s="645"/>
      <c r="Y86" s="645"/>
      <c r="Z86" s="645"/>
    </row>
    <row r="87" spans="1:26" ht="32.25" thickBot="1">
      <c r="A87" s="647">
        <v>81</v>
      </c>
      <c r="B87" s="1237" t="s">
        <v>114</v>
      </c>
      <c r="C87" s="1238"/>
      <c r="D87" s="1239"/>
      <c r="E87" s="643" t="s">
        <v>10</v>
      </c>
      <c r="F87" s="632" t="s">
        <v>23</v>
      </c>
      <c r="G87" s="648" t="s">
        <v>191</v>
      </c>
      <c r="H87" s="634" t="s">
        <v>10</v>
      </c>
      <c r="I87" s="640"/>
      <c r="J87" s="645"/>
      <c r="K87" s="645"/>
      <c r="L87" s="645"/>
      <c r="M87" s="645"/>
      <c r="N87" s="645"/>
      <c r="O87" s="645"/>
      <c r="P87" s="645"/>
      <c r="Q87" s="645"/>
      <c r="R87" s="645"/>
      <c r="S87" s="645"/>
      <c r="T87" s="645"/>
      <c r="U87" s="645"/>
      <c r="V87" s="645"/>
      <c r="W87" s="645"/>
      <c r="X87" s="645"/>
      <c r="Y87" s="645"/>
      <c r="Z87" s="645"/>
    </row>
    <row r="88" spans="1:26" ht="48" thickBot="1">
      <c r="A88" s="647">
        <v>82</v>
      </c>
      <c r="B88" s="644" t="s">
        <v>1381</v>
      </c>
      <c r="C88" s="638" t="s">
        <v>14</v>
      </c>
      <c r="D88" s="644" t="s">
        <v>126</v>
      </c>
      <c r="E88" s="638" t="s">
        <v>17</v>
      </c>
      <c r="F88" s="639" t="s">
        <v>23</v>
      </c>
      <c r="G88" s="649" t="s">
        <v>191</v>
      </c>
      <c r="H88" s="650" t="s">
        <v>16</v>
      </c>
      <c r="I88" s="640"/>
      <c r="J88" s="645"/>
      <c r="K88" s="645"/>
      <c r="L88" s="645"/>
      <c r="M88" s="645"/>
      <c r="N88" s="645"/>
      <c r="O88" s="645"/>
      <c r="P88" s="645"/>
      <c r="Q88" s="645"/>
      <c r="R88" s="645"/>
      <c r="S88" s="645"/>
      <c r="T88" s="645"/>
      <c r="U88" s="645"/>
      <c r="V88" s="645"/>
      <c r="W88" s="645"/>
      <c r="X88" s="645"/>
      <c r="Y88" s="645"/>
      <c r="Z88" s="645"/>
    </row>
    <row r="89" spans="1:26" ht="79.5" thickBot="1">
      <c r="A89" s="647">
        <v>83</v>
      </c>
      <c r="B89" s="644" t="s">
        <v>1382</v>
      </c>
      <c r="C89" s="638" t="s">
        <v>14</v>
      </c>
      <c r="D89" s="644" t="s">
        <v>127</v>
      </c>
      <c r="E89" s="638" t="s">
        <v>17</v>
      </c>
      <c r="F89" s="639" t="s">
        <v>23</v>
      </c>
      <c r="G89" s="649" t="s">
        <v>191</v>
      </c>
      <c r="H89" s="650" t="s">
        <v>16</v>
      </c>
      <c r="I89" s="640"/>
      <c r="J89" s="645"/>
      <c r="K89" s="645"/>
      <c r="L89" s="645"/>
      <c r="M89" s="645"/>
      <c r="N89" s="645"/>
      <c r="O89" s="645"/>
      <c r="P89" s="645"/>
      <c r="Q89" s="645"/>
      <c r="R89" s="645"/>
      <c r="S89" s="645"/>
      <c r="T89" s="645"/>
      <c r="U89" s="645"/>
      <c r="V89" s="645"/>
      <c r="W89" s="645"/>
      <c r="X89" s="645"/>
      <c r="Y89" s="645"/>
      <c r="Z89" s="645"/>
    </row>
    <row r="90" spans="1:26" ht="48" thickBot="1">
      <c r="A90" s="647">
        <v>84</v>
      </c>
      <c r="B90" s="644" t="s">
        <v>125</v>
      </c>
      <c r="C90" s="638" t="s">
        <v>14</v>
      </c>
      <c r="D90" s="644" t="s">
        <v>128</v>
      </c>
      <c r="E90" s="638" t="s">
        <v>17</v>
      </c>
      <c r="F90" s="639" t="s">
        <v>23</v>
      </c>
      <c r="G90" s="649" t="s">
        <v>191</v>
      </c>
      <c r="H90" s="650" t="s">
        <v>16</v>
      </c>
      <c r="I90" s="640"/>
      <c r="J90" s="645"/>
      <c r="K90" s="645"/>
      <c r="L90" s="645"/>
      <c r="M90" s="645"/>
      <c r="N90" s="645"/>
      <c r="O90" s="645"/>
      <c r="P90" s="645"/>
      <c r="Q90" s="645"/>
      <c r="R90" s="645"/>
      <c r="S90" s="645"/>
      <c r="T90" s="645"/>
      <c r="U90" s="645"/>
      <c r="V90" s="645"/>
      <c r="W90" s="645"/>
      <c r="X90" s="645"/>
      <c r="Y90" s="645"/>
      <c r="Z90" s="645"/>
    </row>
    <row r="91" spans="1:26" ht="47.25" customHeight="1" thickBot="1">
      <c r="A91" s="647">
        <v>85</v>
      </c>
      <c r="B91" s="1237" t="s">
        <v>24</v>
      </c>
      <c r="C91" s="1238"/>
      <c r="D91" s="1239"/>
      <c r="E91" s="643" t="s">
        <v>10</v>
      </c>
      <c r="F91" s="632" t="s">
        <v>25</v>
      </c>
      <c r="G91" s="648" t="s">
        <v>191</v>
      </c>
      <c r="H91" s="634" t="s">
        <v>10</v>
      </c>
      <c r="I91" s="640"/>
      <c r="J91" s="645"/>
      <c r="K91" s="645"/>
      <c r="L91" s="645"/>
      <c r="M91" s="645"/>
      <c r="N91" s="645"/>
      <c r="O91" s="645"/>
      <c r="P91" s="645"/>
      <c r="Q91" s="645"/>
      <c r="R91" s="645"/>
      <c r="S91" s="645"/>
      <c r="T91" s="645"/>
      <c r="U91" s="645"/>
      <c r="V91" s="645"/>
      <c r="W91" s="645"/>
      <c r="X91" s="645"/>
      <c r="Y91" s="645"/>
      <c r="Z91" s="645"/>
    </row>
    <row r="92" spans="1:26" ht="32.25" thickBot="1">
      <c r="A92" s="647">
        <v>86</v>
      </c>
      <c r="B92" s="1237" t="s">
        <v>116</v>
      </c>
      <c r="C92" s="1238"/>
      <c r="D92" s="1239"/>
      <c r="E92" s="643" t="s">
        <v>10</v>
      </c>
      <c r="F92" s="632" t="s">
        <v>25</v>
      </c>
      <c r="G92" s="648" t="s">
        <v>191</v>
      </c>
      <c r="H92" s="634" t="s">
        <v>10</v>
      </c>
      <c r="I92" s="640"/>
      <c r="J92" s="645"/>
      <c r="K92" s="645"/>
      <c r="L92" s="645"/>
      <c r="M92" s="645"/>
      <c r="N92" s="645"/>
      <c r="O92" s="645"/>
      <c r="P92" s="645"/>
      <c r="Q92" s="645"/>
      <c r="R92" s="645"/>
      <c r="S92" s="645"/>
      <c r="T92" s="645"/>
      <c r="U92" s="645"/>
      <c r="V92" s="645"/>
      <c r="W92" s="645"/>
      <c r="X92" s="645"/>
      <c r="Y92" s="645"/>
      <c r="Z92" s="645"/>
    </row>
    <row r="93" spans="1:26" ht="48" thickBot="1">
      <c r="A93" s="647">
        <v>87</v>
      </c>
      <c r="B93" s="644" t="s">
        <v>133</v>
      </c>
      <c r="C93" s="638" t="s">
        <v>14</v>
      </c>
      <c r="D93" s="644" t="s">
        <v>1383</v>
      </c>
      <c r="E93" s="638" t="s">
        <v>14</v>
      </c>
      <c r="F93" s="639" t="s">
        <v>25</v>
      </c>
      <c r="G93" s="649" t="s">
        <v>191</v>
      </c>
      <c r="H93" s="650" t="s">
        <v>16</v>
      </c>
      <c r="I93" s="640"/>
      <c r="J93" s="645"/>
      <c r="K93" s="645"/>
      <c r="L93" s="645"/>
      <c r="M93" s="645"/>
      <c r="N93" s="645"/>
      <c r="O93" s="645"/>
      <c r="P93" s="645"/>
      <c r="Q93" s="645"/>
      <c r="R93" s="645"/>
      <c r="S93" s="645"/>
      <c r="T93" s="645"/>
      <c r="U93" s="645"/>
      <c r="V93" s="645"/>
      <c r="W93" s="645"/>
      <c r="X93" s="645"/>
      <c r="Y93" s="645"/>
      <c r="Z93" s="645"/>
    </row>
    <row r="94" spans="1:26" ht="48" thickBot="1">
      <c r="A94" s="647">
        <v>88</v>
      </c>
      <c r="B94" s="644" t="s">
        <v>134</v>
      </c>
      <c r="C94" s="638" t="s">
        <v>14</v>
      </c>
      <c r="D94" s="644" t="s">
        <v>135</v>
      </c>
      <c r="E94" s="638" t="s">
        <v>14</v>
      </c>
      <c r="F94" s="639" t="s">
        <v>25</v>
      </c>
      <c r="G94" s="649" t="s">
        <v>191</v>
      </c>
      <c r="H94" s="650" t="s">
        <v>16</v>
      </c>
      <c r="I94" s="640"/>
      <c r="J94" s="645"/>
      <c r="K94" s="645"/>
      <c r="L94" s="645"/>
      <c r="M94" s="645"/>
      <c r="N94" s="645"/>
      <c r="O94" s="645"/>
      <c r="P94" s="645"/>
      <c r="Q94" s="645"/>
      <c r="R94" s="645"/>
      <c r="S94" s="645"/>
      <c r="T94" s="645"/>
      <c r="U94" s="645"/>
      <c r="V94" s="645"/>
      <c r="W94" s="645"/>
      <c r="X94" s="645"/>
      <c r="Y94" s="645"/>
      <c r="Z94" s="645"/>
    </row>
    <row r="95" spans="1:26" ht="63.75" thickBot="1">
      <c r="A95" s="647">
        <v>89</v>
      </c>
      <c r="B95" s="644" t="s">
        <v>129</v>
      </c>
      <c r="C95" s="638" t="s">
        <v>14</v>
      </c>
      <c r="D95" s="644" t="s">
        <v>130</v>
      </c>
      <c r="E95" s="638" t="s">
        <v>17</v>
      </c>
      <c r="F95" s="639" t="s">
        <v>25</v>
      </c>
      <c r="G95" s="649" t="s">
        <v>191</v>
      </c>
      <c r="H95" s="650" t="s">
        <v>16</v>
      </c>
      <c r="I95" s="640"/>
      <c r="J95" s="645"/>
      <c r="K95" s="645"/>
      <c r="L95" s="645"/>
      <c r="M95" s="645"/>
      <c r="N95" s="645"/>
      <c r="O95" s="645"/>
      <c r="P95" s="645"/>
      <c r="Q95" s="645"/>
      <c r="R95" s="645"/>
      <c r="S95" s="645"/>
      <c r="T95" s="645"/>
      <c r="U95" s="645"/>
      <c r="V95" s="645"/>
      <c r="W95" s="645"/>
      <c r="X95" s="645"/>
      <c r="Y95" s="645"/>
      <c r="Z95" s="645"/>
    </row>
    <row r="96" spans="1:26" ht="79.5" thickBot="1">
      <c r="A96" s="647">
        <v>90</v>
      </c>
      <c r="B96" s="644" t="s">
        <v>137</v>
      </c>
      <c r="C96" s="638" t="s">
        <v>14</v>
      </c>
      <c r="D96" s="644" t="s">
        <v>138</v>
      </c>
      <c r="E96" s="638" t="s">
        <v>17</v>
      </c>
      <c r="F96" s="639" t="s">
        <v>25</v>
      </c>
      <c r="G96" s="649" t="s">
        <v>191</v>
      </c>
      <c r="H96" s="650" t="s">
        <v>16</v>
      </c>
      <c r="I96" s="640"/>
      <c r="J96" s="645"/>
      <c r="K96" s="645"/>
      <c r="L96" s="645"/>
      <c r="M96" s="645"/>
      <c r="N96" s="645"/>
      <c r="O96" s="645"/>
      <c r="P96" s="645"/>
      <c r="Q96" s="645"/>
      <c r="R96" s="645"/>
      <c r="S96" s="645"/>
      <c r="T96" s="645"/>
      <c r="U96" s="645"/>
      <c r="V96" s="645"/>
      <c r="W96" s="645"/>
      <c r="X96" s="645"/>
      <c r="Y96" s="645"/>
      <c r="Z96" s="645"/>
    </row>
    <row r="97" spans="1:26" ht="79.5" thickBot="1">
      <c r="A97" s="647">
        <v>91</v>
      </c>
      <c r="B97" s="644" t="s">
        <v>132</v>
      </c>
      <c r="C97" s="638" t="s">
        <v>14</v>
      </c>
      <c r="D97" s="644" t="s">
        <v>1276</v>
      </c>
      <c r="E97" s="638" t="s">
        <v>17</v>
      </c>
      <c r="F97" s="639" t="s">
        <v>25</v>
      </c>
      <c r="G97" s="649" t="s">
        <v>191</v>
      </c>
      <c r="H97" s="650" t="s">
        <v>16</v>
      </c>
      <c r="I97" s="640"/>
      <c r="J97" s="645"/>
      <c r="K97" s="645"/>
      <c r="L97" s="645"/>
      <c r="M97" s="645"/>
      <c r="N97" s="645"/>
      <c r="O97" s="645"/>
      <c r="P97" s="645"/>
      <c r="Q97" s="645"/>
      <c r="R97" s="645"/>
      <c r="S97" s="645"/>
      <c r="T97" s="645"/>
      <c r="U97" s="645"/>
      <c r="V97" s="645"/>
      <c r="W97" s="645"/>
      <c r="X97" s="645"/>
      <c r="Y97" s="645"/>
      <c r="Z97" s="645"/>
    </row>
    <row r="98" spans="1:26" ht="32.25" thickBot="1">
      <c r="A98" s="647">
        <v>92</v>
      </c>
      <c r="B98" s="1237" t="s">
        <v>136</v>
      </c>
      <c r="C98" s="1238"/>
      <c r="D98" s="1239"/>
      <c r="E98" s="643" t="s">
        <v>10</v>
      </c>
      <c r="F98" s="632" t="s">
        <v>25</v>
      </c>
      <c r="G98" s="648" t="s">
        <v>191</v>
      </c>
      <c r="H98" s="634" t="s">
        <v>10</v>
      </c>
      <c r="I98" s="640"/>
      <c r="J98" s="645"/>
      <c r="K98" s="645"/>
      <c r="L98" s="645"/>
      <c r="M98" s="645"/>
      <c r="N98" s="645"/>
      <c r="O98" s="645"/>
      <c r="P98" s="645"/>
      <c r="Q98" s="645"/>
      <c r="R98" s="645"/>
      <c r="S98" s="645"/>
      <c r="T98" s="645"/>
      <c r="U98" s="645"/>
      <c r="V98" s="645"/>
      <c r="W98" s="645"/>
      <c r="X98" s="645"/>
      <c r="Y98" s="645"/>
      <c r="Z98" s="645"/>
    </row>
    <row r="99" spans="1:26" ht="32.25" thickBot="1">
      <c r="A99" s="647">
        <v>93</v>
      </c>
      <c r="B99" s="644" t="s">
        <v>144</v>
      </c>
      <c r="C99" s="638" t="s">
        <v>14</v>
      </c>
      <c r="D99" s="644" t="s">
        <v>140</v>
      </c>
      <c r="E99" s="638" t="s">
        <v>17</v>
      </c>
      <c r="F99" s="639" t="s">
        <v>25</v>
      </c>
      <c r="G99" s="649" t="s">
        <v>191</v>
      </c>
      <c r="H99" s="650" t="s">
        <v>16</v>
      </c>
      <c r="I99" s="640"/>
      <c r="J99" s="645"/>
      <c r="K99" s="645"/>
      <c r="L99" s="645"/>
      <c r="M99" s="645"/>
      <c r="N99" s="645"/>
      <c r="O99" s="645"/>
      <c r="P99" s="645"/>
      <c r="Q99" s="645"/>
      <c r="R99" s="645"/>
      <c r="S99" s="645"/>
      <c r="T99" s="645"/>
      <c r="U99" s="645"/>
      <c r="V99" s="645"/>
      <c r="W99" s="645"/>
      <c r="X99" s="645"/>
      <c r="Y99" s="645"/>
      <c r="Z99" s="645"/>
    </row>
    <row r="100" spans="1:26" ht="48" thickBot="1">
      <c r="A100" s="647">
        <v>94</v>
      </c>
      <c r="B100" s="644" t="s">
        <v>141</v>
      </c>
      <c r="C100" s="638" t="s">
        <v>14</v>
      </c>
      <c r="D100" s="644" t="s">
        <v>1384</v>
      </c>
      <c r="E100" s="638" t="s">
        <v>17</v>
      </c>
      <c r="F100" s="639" t="s">
        <v>25</v>
      </c>
      <c r="G100" s="649" t="s">
        <v>191</v>
      </c>
      <c r="H100" s="650" t="s">
        <v>16</v>
      </c>
      <c r="I100" s="640"/>
      <c r="J100" s="645"/>
      <c r="K100" s="645"/>
      <c r="L100" s="645"/>
      <c r="M100" s="645"/>
      <c r="N100" s="645"/>
      <c r="O100" s="645"/>
      <c r="P100" s="645"/>
      <c r="Q100" s="645"/>
      <c r="R100" s="645"/>
      <c r="S100" s="645"/>
      <c r="T100" s="645"/>
      <c r="U100" s="645"/>
      <c r="V100" s="645"/>
      <c r="W100" s="645"/>
      <c r="X100" s="645"/>
      <c r="Y100" s="645"/>
      <c r="Z100" s="645"/>
    </row>
    <row r="101" spans="1:26" ht="32.25" thickBot="1">
      <c r="A101" s="647">
        <v>95</v>
      </c>
      <c r="B101" s="644" t="s">
        <v>142</v>
      </c>
      <c r="C101" s="638" t="s">
        <v>17</v>
      </c>
      <c r="D101" s="644" t="s">
        <v>143</v>
      </c>
      <c r="E101" s="638" t="s">
        <v>17</v>
      </c>
      <c r="F101" s="639" t="s">
        <v>25</v>
      </c>
      <c r="G101" s="649" t="s">
        <v>191</v>
      </c>
      <c r="H101" s="650" t="s">
        <v>16</v>
      </c>
      <c r="I101" s="640"/>
      <c r="J101" s="645"/>
      <c r="K101" s="645"/>
      <c r="L101" s="645"/>
      <c r="M101" s="645"/>
      <c r="N101" s="645"/>
      <c r="O101" s="645"/>
      <c r="P101" s="645"/>
      <c r="Q101" s="645"/>
      <c r="R101" s="645"/>
      <c r="S101" s="645"/>
      <c r="T101" s="645"/>
      <c r="U101" s="645"/>
      <c r="V101" s="645"/>
      <c r="W101" s="645"/>
      <c r="X101" s="645"/>
      <c r="Y101" s="645"/>
      <c r="Z101" s="645"/>
    </row>
    <row r="102" spans="1:26" ht="63.75" thickBot="1">
      <c r="A102" s="647">
        <v>96</v>
      </c>
      <c r="B102" s="644" t="s">
        <v>145</v>
      </c>
      <c r="C102" s="638" t="s">
        <v>18</v>
      </c>
      <c r="D102" s="644" t="s">
        <v>145</v>
      </c>
      <c r="E102" s="638" t="s">
        <v>18</v>
      </c>
      <c r="F102" s="639" t="s">
        <v>25</v>
      </c>
      <c r="G102" s="649" t="s">
        <v>191</v>
      </c>
      <c r="H102" s="650" t="s">
        <v>16</v>
      </c>
      <c r="I102" s="640"/>
      <c r="J102" s="645"/>
      <c r="K102" s="645"/>
      <c r="L102" s="645"/>
      <c r="M102" s="645"/>
      <c r="N102" s="645"/>
      <c r="O102" s="645"/>
      <c r="P102" s="645"/>
      <c r="Q102" s="645"/>
      <c r="R102" s="645"/>
      <c r="S102" s="645"/>
      <c r="T102" s="645"/>
      <c r="U102" s="645"/>
      <c r="V102" s="645"/>
      <c r="W102" s="645"/>
      <c r="X102" s="645"/>
      <c r="Y102" s="645"/>
      <c r="Z102" s="645"/>
    </row>
    <row r="103" spans="1:26" ht="32.25" thickBot="1">
      <c r="A103" s="647">
        <v>97</v>
      </c>
      <c r="B103" s="1237" t="s">
        <v>252</v>
      </c>
      <c r="C103" s="1238"/>
      <c r="D103" s="1239"/>
      <c r="E103" s="643" t="s">
        <v>10</v>
      </c>
      <c r="F103" s="632" t="s">
        <v>25</v>
      </c>
      <c r="G103" s="648" t="s">
        <v>191</v>
      </c>
      <c r="H103" s="634" t="s">
        <v>10</v>
      </c>
      <c r="I103" s="640"/>
      <c r="J103" s="645"/>
      <c r="K103" s="645"/>
      <c r="L103" s="645"/>
      <c r="M103" s="645"/>
      <c r="N103" s="645"/>
      <c r="O103" s="645"/>
      <c r="P103" s="645"/>
      <c r="Q103" s="645"/>
      <c r="R103" s="645"/>
      <c r="S103" s="645"/>
      <c r="T103" s="645"/>
      <c r="U103" s="645"/>
      <c r="V103" s="645"/>
      <c r="W103" s="645"/>
      <c r="X103" s="645"/>
      <c r="Y103" s="645"/>
      <c r="Z103" s="645"/>
    </row>
    <row r="104" spans="1:26" ht="63.75" thickBot="1">
      <c r="A104" s="647">
        <v>98</v>
      </c>
      <c r="B104" s="644" t="s">
        <v>146</v>
      </c>
      <c r="C104" s="638" t="s">
        <v>14</v>
      </c>
      <c r="D104" s="644" t="s">
        <v>151</v>
      </c>
      <c r="E104" s="638" t="s">
        <v>17</v>
      </c>
      <c r="F104" s="641"/>
      <c r="G104" s="649" t="s">
        <v>191</v>
      </c>
      <c r="H104" s="650" t="s">
        <v>16</v>
      </c>
      <c r="I104" s="640"/>
      <c r="J104" s="645"/>
      <c r="K104" s="645"/>
      <c r="L104" s="645"/>
      <c r="M104" s="645"/>
      <c r="N104" s="645"/>
      <c r="O104" s="645"/>
      <c r="P104" s="645"/>
      <c r="Q104" s="645"/>
      <c r="R104" s="645"/>
      <c r="S104" s="645"/>
      <c r="T104" s="645"/>
      <c r="U104" s="645"/>
      <c r="V104" s="645"/>
      <c r="W104" s="645"/>
      <c r="X104" s="645"/>
      <c r="Y104" s="645"/>
      <c r="Z104" s="645"/>
    </row>
    <row r="105" spans="1:26" ht="48" thickBot="1">
      <c r="A105" s="647">
        <v>99</v>
      </c>
      <c r="B105" s="644" t="s">
        <v>148</v>
      </c>
      <c r="C105" s="638" t="s">
        <v>18</v>
      </c>
      <c r="D105" s="644" t="s">
        <v>149</v>
      </c>
      <c r="E105" s="638" t="s">
        <v>18</v>
      </c>
      <c r="F105" s="639" t="s">
        <v>25</v>
      </c>
      <c r="G105" s="649" t="s">
        <v>191</v>
      </c>
      <c r="H105" s="650" t="s">
        <v>16</v>
      </c>
      <c r="I105" s="640"/>
      <c r="J105" s="645"/>
      <c r="K105" s="645"/>
      <c r="L105" s="645"/>
      <c r="M105" s="645"/>
      <c r="N105" s="645"/>
      <c r="O105" s="645"/>
      <c r="P105" s="645"/>
      <c r="Q105" s="645"/>
      <c r="R105" s="645"/>
      <c r="S105" s="645"/>
      <c r="T105" s="645"/>
      <c r="U105" s="645"/>
      <c r="V105" s="645"/>
      <c r="W105" s="645"/>
      <c r="X105" s="645"/>
      <c r="Y105" s="645"/>
      <c r="Z105" s="645"/>
    </row>
    <row r="106" spans="1:26" ht="63.75" thickBot="1">
      <c r="A106" s="647">
        <v>100</v>
      </c>
      <c r="B106" s="644" t="s">
        <v>150</v>
      </c>
      <c r="C106" s="638" t="s">
        <v>14</v>
      </c>
      <c r="D106" s="644" t="s">
        <v>147</v>
      </c>
      <c r="E106" s="638" t="s">
        <v>14</v>
      </c>
      <c r="F106" s="639" t="s">
        <v>25</v>
      </c>
      <c r="G106" s="649" t="s">
        <v>191</v>
      </c>
      <c r="H106" s="650" t="s">
        <v>16</v>
      </c>
      <c r="I106" s="640"/>
      <c r="J106" s="645"/>
      <c r="K106" s="645"/>
      <c r="L106" s="645"/>
      <c r="M106" s="645"/>
      <c r="N106" s="645"/>
      <c r="O106" s="645"/>
      <c r="P106" s="645"/>
      <c r="Q106" s="645"/>
      <c r="R106" s="645"/>
      <c r="S106" s="645"/>
      <c r="T106" s="645"/>
      <c r="U106" s="645"/>
      <c r="V106" s="645"/>
      <c r="W106" s="645"/>
      <c r="X106" s="645"/>
      <c r="Y106" s="645"/>
      <c r="Z106" s="645"/>
    </row>
    <row r="107" spans="1:26" ht="111" thickBot="1">
      <c r="A107" s="647">
        <v>101</v>
      </c>
      <c r="B107" s="644" t="s">
        <v>1385</v>
      </c>
      <c r="C107" s="638" t="s">
        <v>14</v>
      </c>
      <c r="D107" s="644" t="s">
        <v>139</v>
      </c>
      <c r="E107" s="638" t="s">
        <v>14</v>
      </c>
      <c r="F107" s="639" t="s">
        <v>25</v>
      </c>
      <c r="G107" s="649" t="s">
        <v>191</v>
      </c>
      <c r="H107" s="650" t="s">
        <v>16</v>
      </c>
      <c r="I107" s="640"/>
      <c r="J107" s="645"/>
      <c r="K107" s="645"/>
      <c r="L107" s="645"/>
      <c r="M107" s="645"/>
      <c r="N107" s="645"/>
      <c r="O107" s="645"/>
      <c r="P107" s="645"/>
      <c r="Q107" s="645"/>
      <c r="R107" s="645"/>
      <c r="S107" s="645"/>
      <c r="T107" s="645"/>
      <c r="U107" s="645"/>
      <c r="V107" s="645"/>
      <c r="W107" s="645"/>
      <c r="X107" s="645"/>
      <c r="Y107" s="645"/>
      <c r="Z107" s="645"/>
    </row>
    <row r="108" spans="1:26" ht="16.5" thickBot="1">
      <c r="A108" s="647">
        <v>102</v>
      </c>
      <c r="B108" s="644" t="s">
        <v>152</v>
      </c>
      <c r="C108" s="638" t="s">
        <v>14</v>
      </c>
      <c r="D108" s="644" t="s">
        <v>26</v>
      </c>
      <c r="E108" s="638" t="s">
        <v>14</v>
      </c>
      <c r="F108" s="641"/>
      <c r="G108" s="649" t="s">
        <v>191</v>
      </c>
      <c r="H108" s="650" t="s">
        <v>16</v>
      </c>
      <c r="I108" s="640"/>
      <c r="J108" s="645"/>
      <c r="K108" s="645"/>
      <c r="L108" s="645"/>
      <c r="M108" s="645"/>
      <c r="N108" s="645"/>
      <c r="O108" s="645"/>
      <c r="P108" s="645"/>
      <c r="Q108" s="645"/>
      <c r="R108" s="645"/>
      <c r="S108" s="645"/>
      <c r="T108" s="645"/>
      <c r="U108" s="645"/>
      <c r="V108" s="645"/>
      <c r="W108" s="645"/>
      <c r="X108" s="645"/>
      <c r="Y108" s="645"/>
      <c r="Z108" s="645"/>
    </row>
    <row r="109" spans="1:26" ht="32.25" thickBot="1">
      <c r="A109" s="647">
        <v>103</v>
      </c>
      <c r="B109" s="1237" t="s">
        <v>254</v>
      </c>
      <c r="C109" s="1238"/>
      <c r="D109" s="1239"/>
      <c r="E109" s="643" t="s">
        <v>10</v>
      </c>
      <c r="F109" s="632" t="s">
        <v>25</v>
      </c>
      <c r="G109" s="648" t="s">
        <v>191</v>
      </c>
      <c r="H109" s="634" t="s">
        <v>10</v>
      </c>
      <c r="I109" s="640"/>
      <c r="J109" s="645"/>
      <c r="K109" s="645"/>
      <c r="L109" s="645"/>
      <c r="M109" s="645"/>
      <c r="N109" s="645"/>
      <c r="O109" s="645"/>
      <c r="P109" s="645"/>
      <c r="Q109" s="645"/>
      <c r="R109" s="645"/>
      <c r="S109" s="645"/>
      <c r="T109" s="645"/>
      <c r="U109" s="645"/>
      <c r="V109" s="645"/>
      <c r="W109" s="645"/>
      <c r="X109" s="645"/>
      <c r="Y109" s="645"/>
      <c r="Z109" s="645"/>
    </row>
    <row r="110" spans="1:26" ht="32.25" thickBot="1">
      <c r="A110" s="647">
        <v>104</v>
      </c>
      <c r="B110" s="644" t="s">
        <v>153</v>
      </c>
      <c r="C110" s="638" t="s">
        <v>14</v>
      </c>
      <c r="D110" s="644" t="s">
        <v>154</v>
      </c>
      <c r="E110" s="638" t="s">
        <v>17</v>
      </c>
      <c r="F110" s="639" t="s">
        <v>25</v>
      </c>
      <c r="G110" s="649" t="s">
        <v>191</v>
      </c>
      <c r="H110" s="650" t="s">
        <v>16</v>
      </c>
      <c r="I110" s="640"/>
      <c r="J110" s="645"/>
      <c r="K110" s="645"/>
      <c r="L110" s="645"/>
      <c r="M110" s="645"/>
      <c r="N110" s="645"/>
      <c r="O110" s="645"/>
      <c r="P110" s="645"/>
      <c r="Q110" s="645"/>
      <c r="R110" s="645"/>
      <c r="S110" s="645"/>
      <c r="T110" s="645"/>
      <c r="U110" s="645"/>
      <c r="V110" s="645"/>
      <c r="W110" s="645"/>
      <c r="X110" s="645"/>
      <c r="Y110" s="645"/>
      <c r="Z110" s="645"/>
    </row>
    <row r="111" spans="1:26" ht="48" thickBot="1">
      <c r="A111" s="647">
        <v>105</v>
      </c>
      <c r="B111" s="644" t="s">
        <v>156</v>
      </c>
      <c r="C111" s="638" t="s">
        <v>14</v>
      </c>
      <c r="D111" s="644" t="s">
        <v>155</v>
      </c>
      <c r="E111" s="638" t="s">
        <v>17</v>
      </c>
      <c r="F111" s="639" t="s">
        <v>25</v>
      </c>
      <c r="G111" s="649" t="s">
        <v>191</v>
      </c>
      <c r="H111" s="650" t="s">
        <v>16</v>
      </c>
      <c r="I111" s="640"/>
      <c r="J111" s="645"/>
      <c r="K111" s="645"/>
      <c r="L111" s="645"/>
      <c r="M111" s="645"/>
      <c r="N111" s="645"/>
      <c r="O111" s="645"/>
      <c r="P111" s="645"/>
      <c r="Q111" s="645"/>
      <c r="R111" s="645"/>
      <c r="S111" s="645"/>
      <c r="T111" s="645"/>
      <c r="U111" s="645"/>
      <c r="V111" s="645"/>
      <c r="W111" s="645"/>
      <c r="X111" s="645"/>
      <c r="Y111" s="645"/>
      <c r="Z111" s="645"/>
    </row>
    <row r="112" spans="1:26" ht="47.25" customHeight="1" thickBot="1">
      <c r="A112" s="647">
        <v>106</v>
      </c>
      <c r="B112" s="1237" t="s">
        <v>157</v>
      </c>
      <c r="C112" s="1238"/>
      <c r="D112" s="1239"/>
      <c r="E112" s="643" t="s">
        <v>10</v>
      </c>
      <c r="F112" s="654" t="s">
        <v>192</v>
      </c>
      <c r="G112" s="649" t="s">
        <v>191</v>
      </c>
      <c r="H112" s="634" t="s">
        <v>10</v>
      </c>
      <c r="I112" s="640"/>
      <c r="J112" s="645"/>
      <c r="K112" s="645"/>
      <c r="L112" s="645"/>
      <c r="M112" s="645"/>
      <c r="N112" s="645"/>
      <c r="O112" s="645"/>
      <c r="P112" s="645"/>
      <c r="Q112" s="645"/>
      <c r="R112" s="645"/>
      <c r="S112" s="645"/>
      <c r="T112" s="645"/>
      <c r="U112" s="645"/>
      <c r="V112" s="645"/>
      <c r="W112" s="645"/>
      <c r="X112" s="645"/>
      <c r="Y112" s="645"/>
      <c r="Z112" s="645"/>
    </row>
    <row r="113" spans="1:26" ht="31.5" customHeight="1" thickBot="1">
      <c r="A113" s="647">
        <v>107</v>
      </c>
      <c r="B113" s="1237" t="s">
        <v>158</v>
      </c>
      <c r="C113" s="1238"/>
      <c r="D113" s="1239"/>
      <c r="E113" s="643" t="s">
        <v>10</v>
      </c>
      <c r="F113" s="654" t="s">
        <v>192</v>
      </c>
      <c r="G113" s="649" t="s">
        <v>191</v>
      </c>
      <c r="H113" s="634" t="s">
        <v>10</v>
      </c>
      <c r="I113" s="640"/>
      <c r="J113" s="645"/>
      <c r="K113" s="645"/>
      <c r="L113" s="645"/>
      <c r="M113" s="645"/>
      <c r="N113" s="645"/>
      <c r="O113" s="645"/>
      <c r="P113" s="645"/>
      <c r="Q113" s="645"/>
      <c r="R113" s="645"/>
      <c r="S113" s="645"/>
      <c r="T113" s="645"/>
      <c r="U113" s="645"/>
      <c r="V113" s="645"/>
      <c r="W113" s="645"/>
      <c r="X113" s="645"/>
      <c r="Y113" s="645"/>
      <c r="Z113" s="645"/>
    </row>
    <row r="114" spans="1:26" ht="48" thickBot="1">
      <c r="A114" s="647">
        <v>108</v>
      </c>
      <c r="B114" s="644" t="s">
        <v>159</v>
      </c>
      <c r="C114" s="638" t="s">
        <v>14</v>
      </c>
      <c r="D114" s="644" t="s">
        <v>160</v>
      </c>
      <c r="E114" s="638" t="s">
        <v>17</v>
      </c>
      <c r="F114" s="654" t="s">
        <v>192</v>
      </c>
      <c r="G114" s="649" t="s">
        <v>191</v>
      </c>
      <c r="H114" s="650" t="s">
        <v>16</v>
      </c>
      <c r="I114" s="640"/>
      <c r="J114" s="645"/>
      <c r="K114" s="645"/>
      <c r="L114" s="645"/>
      <c r="M114" s="645"/>
      <c r="N114" s="645"/>
      <c r="O114" s="645"/>
      <c r="P114" s="645"/>
      <c r="Q114" s="645"/>
      <c r="R114" s="645"/>
      <c r="S114" s="645"/>
      <c r="T114" s="645"/>
      <c r="U114" s="645"/>
      <c r="V114" s="645"/>
      <c r="W114" s="645"/>
      <c r="X114" s="645"/>
      <c r="Y114" s="645"/>
      <c r="Z114" s="645"/>
    </row>
    <row r="115" spans="1:26" ht="32.25" thickBot="1">
      <c r="A115" s="647">
        <v>109</v>
      </c>
      <c r="B115" s="644" t="s">
        <v>163</v>
      </c>
      <c r="C115" s="638" t="s">
        <v>14</v>
      </c>
      <c r="D115" s="644" t="s">
        <v>161</v>
      </c>
      <c r="E115" s="638" t="s">
        <v>17</v>
      </c>
      <c r="F115" s="654" t="s">
        <v>192</v>
      </c>
      <c r="G115" s="649" t="s">
        <v>191</v>
      </c>
      <c r="H115" s="650" t="s">
        <v>16</v>
      </c>
      <c r="I115" s="640"/>
      <c r="J115" s="645"/>
      <c r="K115" s="645"/>
      <c r="L115" s="645"/>
      <c r="M115" s="645"/>
      <c r="N115" s="645"/>
      <c r="O115" s="645"/>
      <c r="P115" s="645"/>
      <c r="Q115" s="645"/>
      <c r="R115" s="645"/>
      <c r="S115" s="645"/>
      <c r="T115" s="645"/>
      <c r="U115" s="645"/>
      <c r="V115" s="645"/>
      <c r="W115" s="645"/>
      <c r="X115" s="645"/>
      <c r="Y115" s="645"/>
      <c r="Z115" s="645"/>
    </row>
    <row r="116" spans="1:26" ht="32.25" thickBot="1">
      <c r="A116" s="647">
        <v>110</v>
      </c>
      <c r="B116" s="644" t="s">
        <v>164</v>
      </c>
      <c r="C116" s="638" t="s">
        <v>17</v>
      </c>
      <c r="D116" s="644" t="s">
        <v>162</v>
      </c>
      <c r="E116" s="638" t="s">
        <v>17</v>
      </c>
      <c r="F116" s="654" t="s">
        <v>192</v>
      </c>
      <c r="G116" s="649" t="s">
        <v>191</v>
      </c>
      <c r="H116" s="650" t="s">
        <v>16</v>
      </c>
      <c r="I116" s="640"/>
      <c r="J116" s="645"/>
      <c r="K116" s="645"/>
      <c r="L116" s="645"/>
      <c r="M116" s="645"/>
      <c r="N116" s="645"/>
      <c r="O116" s="645"/>
      <c r="P116" s="645"/>
      <c r="Q116" s="645"/>
      <c r="R116" s="645"/>
      <c r="S116" s="645"/>
      <c r="T116" s="645"/>
      <c r="U116" s="645"/>
      <c r="V116" s="645"/>
      <c r="W116" s="645"/>
      <c r="X116" s="645"/>
      <c r="Y116" s="645"/>
      <c r="Z116" s="645"/>
    </row>
    <row r="117" spans="1:26" ht="47.25" customHeight="1" thickBot="1">
      <c r="A117" s="647">
        <v>111</v>
      </c>
      <c r="B117" s="1237" t="s">
        <v>165</v>
      </c>
      <c r="C117" s="1238"/>
      <c r="D117" s="1239"/>
      <c r="E117" s="643" t="s">
        <v>10</v>
      </c>
      <c r="F117" s="654" t="s">
        <v>192</v>
      </c>
      <c r="G117" s="648" t="s">
        <v>191</v>
      </c>
      <c r="H117" s="634" t="s">
        <v>10</v>
      </c>
      <c r="I117" s="640"/>
      <c r="J117" s="645"/>
      <c r="K117" s="645"/>
      <c r="L117" s="645"/>
      <c r="M117" s="645"/>
      <c r="N117" s="645"/>
      <c r="O117" s="645"/>
      <c r="P117" s="645"/>
      <c r="Q117" s="645"/>
      <c r="R117" s="645"/>
      <c r="S117" s="645"/>
      <c r="T117" s="645"/>
      <c r="U117" s="645"/>
      <c r="V117" s="645"/>
      <c r="W117" s="645"/>
      <c r="X117" s="645"/>
      <c r="Y117" s="645"/>
      <c r="Z117" s="645"/>
    </row>
    <row r="118" spans="1:26" ht="48" thickBot="1">
      <c r="A118" s="647">
        <v>112</v>
      </c>
      <c r="B118" s="644" t="s">
        <v>166</v>
      </c>
      <c r="C118" s="638" t="s">
        <v>14</v>
      </c>
      <c r="D118" s="644" t="s">
        <v>167</v>
      </c>
      <c r="E118" s="638" t="s">
        <v>17</v>
      </c>
      <c r="F118" s="654" t="s">
        <v>192</v>
      </c>
      <c r="G118" s="649" t="s">
        <v>191</v>
      </c>
      <c r="H118" s="650" t="s">
        <v>16</v>
      </c>
      <c r="I118" s="640"/>
      <c r="J118" s="645"/>
      <c r="K118" s="645"/>
      <c r="L118" s="645"/>
      <c r="M118" s="645"/>
      <c r="N118" s="645"/>
      <c r="O118" s="645"/>
      <c r="P118" s="645"/>
      <c r="Q118" s="645"/>
      <c r="R118" s="645"/>
      <c r="S118" s="645"/>
      <c r="T118" s="645"/>
      <c r="U118" s="645"/>
      <c r="V118" s="645"/>
      <c r="W118" s="645"/>
      <c r="X118" s="645"/>
      <c r="Y118" s="645"/>
      <c r="Z118" s="645"/>
    </row>
    <row r="119" spans="1:26" ht="48" thickBot="1">
      <c r="A119" s="647">
        <v>113</v>
      </c>
      <c r="B119" s="644" t="s">
        <v>168</v>
      </c>
      <c r="C119" s="638" t="s">
        <v>14</v>
      </c>
      <c r="D119" s="644" t="s">
        <v>1386</v>
      </c>
      <c r="E119" s="638" t="s">
        <v>17</v>
      </c>
      <c r="F119" s="654" t="s">
        <v>192</v>
      </c>
      <c r="G119" s="649" t="s">
        <v>191</v>
      </c>
      <c r="H119" s="650" t="s">
        <v>16</v>
      </c>
      <c r="I119" s="640"/>
      <c r="J119" s="645"/>
      <c r="K119" s="645"/>
      <c r="L119" s="645"/>
      <c r="M119" s="645"/>
      <c r="N119" s="645"/>
      <c r="O119" s="645"/>
      <c r="P119" s="645"/>
      <c r="Q119" s="645"/>
      <c r="R119" s="645"/>
      <c r="S119" s="645"/>
      <c r="T119" s="645"/>
      <c r="U119" s="645"/>
      <c r="V119" s="645"/>
      <c r="W119" s="645"/>
      <c r="X119" s="645"/>
      <c r="Y119" s="645"/>
      <c r="Z119" s="645"/>
    </row>
    <row r="120" spans="1:26" ht="48" thickBot="1">
      <c r="A120" s="647">
        <v>114</v>
      </c>
      <c r="B120" s="644" t="s">
        <v>169</v>
      </c>
      <c r="C120" s="638" t="s">
        <v>14</v>
      </c>
      <c r="D120" s="644" t="s">
        <v>1387</v>
      </c>
      <c r="E120" s="638" t="s">
        <v>17</v>
      </c>
      <c r="F120" s="654" t="s">
        <v>192</v>
      </c>
      <c r="G120" s="649" t="s">
        <v>191</v>
      </c>
      <c r="H120" s="650" t="s">
        <v>16</v>
      </c>
      <c r="I120" s="640"/>
      <c r="J120" s="645"/>
      <c r="K120" s="645"/>
      <c r="L120" s="645"/>
      <c r="M120" s="645"/>
      <c r="N120" s="645"/>
      <c r="O120" s="645"/>
      <c r="P120" s="645"/>
      <c r="Q120" s="645"/>
      <c r="R120" s="645"/>
      <c r="S120" s="645"/>
      <c r="T120" s="645"/>
      <c r="U120" s="645"/>
      <c r="V120" s="645"/>
      <c r="W120" s="645"/>
      <c r="X120" s="645"/>
      <c r="Y120" s="645"/>
      <c r="Z120" s="645"/>
    </row>
    <row r="121" spans="1:26" ht="32.25" thickBot="1">
      <c r="A121" s="647">
        <v>115</v>
      </c>
      <c r="B121" s="644" t="s">
        <v>172</v>
      </c>
      <c r="C121" s="638" t="s">
        <v>17</v>
      </c>
      <c r="D121" s="644" t="s">
        <v>173</v>
      </c>
      <c r="E121" s="640"/>
      <c r="F121" s="654" t="s">
        <v>192</v>
      </c>
      <c r="G121" s="649" t="s">
        <v>191</v>
      </c>
      <c r="H121" s="650" t="s">
        <v>16</v>
      </c>
      <c r="I121" s="640"/>
      <c r="J121" s="645"/>
      <c r="K121" s="645"/>
      <c r="L121" s="645"/>
      <c r="M121" s="645"/>
      <c r="N121" s="645"/>
      <c r="O121" s="645"/>
      <c r="P121" s="645"/>
      <c r="Q121" s="645"/>
      <c r="R121" s="645"/>
      <c r="S121" s="645"/>
      <c r="T121" s="645"/>
      <c r="U121" s="645"/>
      <c r="V121" s="645"/>
      <c r="W121" s="645"/>
      <c r="X121" s="645"/>
      <c r="Y121" s="645"/>
      <c r="Z121" s="645"/>
    </row>
    <row r="122" spans="1:26" ht="48" thickBot="1">
      <c r="A122" s="647">
        <v>116</v>
      </c>
      <c r="B122" s="644" t="s">
        <v>170</v>
      </c>
      <c r="C122" s="638" t="s">
        <v>14</v>
      </c>
      <c r="D122" s="644" t="s">
        <v>171</v>
      </c>
      <c r="E122" s="638" t="s">
        <v>17</v>
      </c>
      <c r="F122" s="654" t="s">
        <v>192</v>
      </c>
      <c r="G122" s="649" t="s">
        <v>191</v>
      </c>
      <c r="H122" s="650" t="s">
        <v>16</v>
      </c>
      <c r="I122" s="640"/>
      <c r="J122" s="645"/>
      <c r="K122" s="645"/>
      <c r="L122" s="645"/>
      <c r="M122" s="645"/>
      <c r="N122" s="645"/>
      <c r="O122" s="645"/>
      <c r="P122" s="645"/>
      <c r="Q122" s="645"/>
      <c r="R122" s="645"/>
      <c r="S122" s="645"/>
      <c r="T122" s="645"/>
      <c r="U122" s="645"/>
      <c r="V122" s="645"/>
      <c r="W122" s="645"/>
      <c r="X122" s="645"/>
      <c r="Y122" s="645"/>
      <c r="Z122" s="645"/>
    </row>
    <row r="123" spans="1:26" ht="31.5" customHeight="1" thickBot="1">
      <c r="A123" s="647">
        <v>117</v>
      </c>
      <c r="B123" s="1237" t="s">
        <v>174</v>
      </c>
      <c r="C123" s="1238"/>
      <c r="D123" s="1239"/>
      <c r="E123" s="643" t="s">
        <v>10</v>
      </c>
      <c r="F123" s="654" t="s">
        <v>192</v>
      </c>
      <c r="G123" s="648" t="s">
        <v>191</v>
      </c>
      <c r="H123" s="634" t="s">
        <v>10</v>
      </c>
      <c r="I123" s="640"/>
      <c r="J123" s="645"/>
      <c r="K123" s="645"/>
      <c r="L123" s="645"/>
      <c r="M123" s="645"/>
      <c r="N123" s="645"/>
      <c r="O123" s="645"/>
      <c r="P123" s="645"/>
      <c r="Q123" s="645"/>
      <c r="R123" s="645"/>
      <c r="S123" s="645"/>
      <c r="T123" s="645"/>
      <c r="U123" s="645"/>
      <c r="V123" s="645"/>
      <c r="W123" s="645"/>
      <c r="X123" s="645"/>
      <c r="Y123" s="645"/>
      <c r="Z123" s="645"/>
    </row>
    <row r="124" spans="1:26" ht="63.75" thickBot="1">
      <c r="A124" s="647">
        <v>118</v>
      </c>
      <c r="B124" s="644" t="s">
        <v>175</v>
      </c>
      <c r="C124" s="638" t="s">
        <v>14</v>
      </c>
      <c r="D124" s="644" t="s">
        <v>1388</v>
      </c>
      <c r="E124" s="638" t="s">
        <v>15</v>
      </c>
      <c r="F124" s="654" t="s">
        <v>192</v>
      </c>
      <c r="G124" s="649" t="s">
        <v>191</v>
      </c>
      <c r="H124" s="650" t="s">
        <v>16</v>
      </c>
      <c r="I124" s="640"/>
      <c r="J124" s="645"/>
      <c r="K124" s="645"/>
      <c r="L124" s="645"/>
      <c r="M124" s="645"/>
      <c r="N124" s="645"/>
      <c r="O124" s="645"/>
      <c r="P124" s="645"/>
      <c r="Q124" s="645"/>
      <c r="R124" s="645"/>
      <c r="S124" s="645"/>
      <c r="T124" s="645"/>
      <c r="U124" s="645"/>
      <c r="V124" s="645"/>
      <c r="W124" s="645"/>
      <c r="X124" s="645"/>
      <c r="Y124" s="645"/>
      <c r="Z124" s="645"/>
    </row>
    <row r="125" spans="1:26" ht="79.5" thickBot="1">
      <c r="A125" s="647">
        <v>119</v>
      </c>
      <c r="B125" s="644" t="s">
        <v>176</v>
      </c>
      <c r="C125" s="638" t="s">
        <v>14</v>
      </c>
      <c r="D125" s="644" t="s">
        <v>177</v>
      </c>
      <c r="E125" s="638" t="s">
        <v>15</v>
      </c>
      <c r="F125" s="654" t="s">
        <v>192</v>
      </c>
      <c r="G125" s="649" t="s">
        <v>191</v>
      </c>
      <c r="H125" s="650" t="s">
        <v>16</v>
      </c>
      <c r="I125" s="640"/>
      <c r="J125" s="645"/>
      <c r="K125" s="645"/>
      <c r="L125" s="645"/>
      <c r="M125" s="645"/>
      <c r="N125" s="645"/>
      <c r="O125" s="645"/>
      <c r="P125" s="645"/>
      <c r="Q125" s="645"/>
      <c r="R125" s="645"/>
      <c r="S125" s="645"/>
      <c r="T125" s="645"/>
      <c r="U125" s="645"/>
      <c r="V125" s="645"/>
      <c r="W125" s="645"/>
      <c r="X125" s="645"/>
      <c r="Y125" s="645"/>
      <c r="Z125" s="645"/>
    </row>
    <row r="126" spans="1:26" ht="63.75" thickBot="1">
      <c r="A126" s="647">
        <v>120</v>
      </c>
      <c r="B126" s="644" t="s">
        <v>178</v>
      </c>
      <c r="C126" s="638" t="s">
        <v>14</v>
      </c>
      <c r="D126" s="644" t="s">
        <v>179</v>
      </c>
      <c r="E126" s="638" t="s">
        <v>15</v>
      </c>
      <c r="F126" s="654" t="s">
        <v>192</v>
      </c>
      <c r="G126" s="649" t="s">
        <v>191</v>
      </c>
      <c r="H126" s="650" t="s">
        <v>16</v>
      </c>
      <c r="I126" s="640"/>
      <c r="J126" s="645"/>
      <c r="K126" s="645"/>
      <c r="L126" s="645"/>
      <c r="M126" s="645"/>
      <c r="N126" s="645"/>
      <c r="O126" s="645"/>
      <c r="P126" s="645"/>
      <c r="Q126" s="645"/>
      <c r="R126" s="645"/>
      <c r="S126" s="645"/>
      <c r="T126" s="645"/>
      <c r="U126" s="645"/>
      <c r="V126" s="645"/>
      <c r="W126" s="645"/>
      <c r="X126" s="645"/>
      <c r="Y126" s="645"/>
      <c r="Z126" s="645"/>
    </row>
    <row r="127" spans="1:26" ht="79.5" thickBot="1">
      <c r="A127" s="647">
        <v>121</v>
      </c>
      <c r="B127" s="644" t="s">
        <v>180</v>
      </c>
      <c r="C127" s="638" t="s">
        <v>14</v>
      </c>
      <c r="D127" s="644" t="s">
        <v>181</v>
      </c>
      <c r="E127" s="638" t="s">
        <v>15</v>
      </c>
      <c r="F127" s="654" t="s">
        <v>192</v>
      </c>
      <c r="G127" s="649" t="s">
        <v>191</v>
      </c>
      <c r="H127" s="650" t="s">
        <v>16</v>
      </c>
      <c r="I127" s="640"/>
      <c r="J127" s="645"/>
      <c r="K127" s="645"/>
      <c r="L127" s="645"/>
      <c r="M127" s="645"/>
      <c r="N127" s="645"/>
      <c r="O127" s="645"/>
      <c r="P127" s="645"/>
      <c r="Q127" s="645"/>
      <c r="R127" s="645"/>
      <c r="S127" s="645"/>
      <c r="T127" s="645"/>
      <c r="U127" s="645"/>
      <c r="V127" s="645"/>
      <c r="W127" s="645"/>
      <c r="X127" s="645"/>
      <c r="Y127" s="645"/>
      <c r="Z127" s="645"/>
    </row>
    <row r="128" spans="1:26" ht="63" customHeight="1" thickBot="1">
      <c r="A128" s="647">
        <v>122</v>
      </c>
      <c r="B128" s="1237" t="s">
        <v>182</v>
      </c>
      <c r="C128" s="1238"/>
      <c r="D128" s="1239"/>
      <c r="E128" s="643" t="s">
        <v>10</v>
      </c>
      <c r="F128" s="654" t="s">
        <v>192</v>
      </c>
      <c r="G128" s="648" t="s">
        <v>191</v>
      </c>
      <c r="H128" s="634" t="s">
        <v>10</v>
      </c>
      <c r="I128" s="640"/>
      <c r="J128" s="645"/>
      <c r="K128" s="645"/>
      <c r="L128" s="645"/>
      <c r="M128" s="645"/>
      <c r="N128" s="645"/>
      <c r="O128" s="645"/>
      <c r="P128" s="645"/>
      <c r="Q128" s="645"/>
      <c r="R128" s="645"/>
      <c r="S128" s="645"/>
      <c r="T128" s="645"/>
      <c r="U128" s="645"/>
      <c r="V128" s="645"/>
      <c r="W128" s="645"/>
      <c r="X128" s="645"/>
      <c r="Y128" s="645"/>
      <c r="Z128" s="645"/>
    </row>
    <row r="129" spans="1:26" ht="31.5" customHeight="1" thickBot="1">
      <c r="A129" s="647">
        <v>123</v>
      </c>
      <c r="B129" s="1237" t="s">
        <v>185</v>
      </c>
      <c r="C129" s="1238"/>
      <c r="D129" s="1239"/>
      <c r="E129" s="643" t="s">
        <v>10</v>
      </c>
      <c r="F129" s="654" t="s">
        <v>192</v>
      </c>
      <c r="G129" s="648" t="s">
        <v>191</v>
      </c>
      <c r="H129" s="634" t="s">
        <v>10</v>
      </c>
      <c r="I129" s="640"/>
      <c r="J129" s="645"/>
      <c r="K129" s="645"/>
      <c r="L129" s="645"/>
      <c r="M129" s="645"/>
      <c r="N129" s="645"/>
      <c r="O129" s="645"/>
      <c r="P129" s="645"/>
      <c r="Q129" s="645"/>
      <c r="R129" s="645"/>
      <c r="S129" s="645"/>
      <c r="T129" s="645"/>
      <c r="U129" s="645"/>
      <c r="V129" s="645"/>
      <c r="W129" s="645"/>
      <c r="X129" s="645"/>
      <c r="Y129" s="645"/>
      <c r="Z129" s="645"/>
    </row>
    <row r="130" spans="1:26" ht="48" thickBot="1">
      <c r="A130" s="647">
        <v>124</v>
      </c>
      <c r="B130" s="644" t="s">
        <v>186</v>
      </c>
      <c r="C130" s="638" t="s">
        <v>14</v>
      </c>
      <c r="D130" s="644" t="s">
        <v>1389</v>
      </c>
      <c r="E130" s="638" t="s">
        <v>17</v>
      </c>
      <c r="F130" s="654" t="s">
        <v>192</v>
      </c>
      <c r="G130" s="648" t="s">
        <v>191</v>
      </c>
      <c r="H130" s="650" t="s">
        <v>16</v>
      </c>
      <c r="I130" s="640"/>
      <c r="J130" s="645"/>
      <c r="K130" s="645"/>
      <c r="L130" s="645"/>
      <c r="M130" s="645"/>
      <c r="N130" s="645"/>
      <c r="O130" s="645"/>
      <c r="P130" s="645"/>
      <c r="Q130" s="645"/>
      <c r="R130" s="645"/>
      <c r="S130" s="645"/>
      <c r="T130" s="645"/>
      <c r="U130" s="645"/>
      <c r="V130" s="645"/>
      <c r="W130" s="645"/>
      <c r="X130" s="645"/>
      <c r="Y130" s="645"/>
      <c r="Z130" s="645"/>
    </row>
    <row r="131" spans="1:26" ht="48" thickBot="1">
      <c r="A131" s="647">
        <v>125</v>
      </c>
      <c r="B131" s="644" t="s">
        <v>183</v>
      </c>
      <c r="C131" s="638" t="s">
        <v>14</v>
      </c>
      <c r="D131" s="644" t="s">
        <v>184</v>
      </c>
      <c r="E131" s="638" t="s">
        <v>17</v>
      </c>
      <c r="F131" s="654" t="s">
        <v>192</v>
      </c>
      <c r="G131" s="648" t="s">
        <v>191</v>
      </c>
      <c r="H131" s="650" t="s">
        <v>16</v>
      </c>
      <c r="I131" s="640"/>
      <c r="J131" s="645"/>
      <c r="K131" s="645"/>
      <c r="L131" s="645"/>
      <c r="M131" s="645"/>
      <c r="N131" s="645"/>
      <c r="O131" s="645"/>
      <c r="P131" s="645"/>
      <c r="Q131" s="645"/>
      <c r="R131" s="645"/>
      <c r="S131" s="645"/>
      <c r="T131" s="645"/>
      <c r="U131" s="645"/>
      <c r="V131" s="645"/>
      <c r="W131" s="645"/>
      <c r="X131" s="645"/>
      <c r="Y131" s="645"/>
      <c r="Z131" s="645"/>
    </row>
    <row r="132" spans="1:26" ht="31.5" customHeight="1" thickBot="1">
      <c r="A132" s="647">
        <v>126</v>
      </c>
      <c r="B132" s="1237" t="s">
        <v>187</v>
      </c>
      <c r="C132" s="1238"/>
      <c r="D132" s="1239"/>
      <c r="E132" s="643" t="s">
        <v>10</v>
      </c>
      <c r="F132" s="654" t="s">
        <v>192</v>
      </c>
      <c r="G132" s="648" t="s">
        <v>191</v>
      </c>
      <c r="H132" s="634" t="s">
        <v>10</v>
      </c>
      <c r="I132" s="640"/>
      <c r="J132" s="645"/>
      <c r="K132" s="645"/>
      <c r="L132" s="645"/>
      <c r="M132" s="645"/>
      <c r="N132" s="645"/>
      <c r="O132" s="645"/>
      <c r="P132" s="645"/>
      <c r="Q132" s="645"/>
      <c r="R132" s="645"/>
      <c r="S132" s="645"/>
      <c r="T132" s="645"/>
      <c r="U132" s="645"/>
      <c r="V132" s="645"/>
      <c r="W132" s="645"/>
      <c r="X132" s="645"/>
      <c r="Y132" s="645"/>
      <c r="Z132" s="645"/>
    </row>
    <row r="133" spans="1:26" ht="32.25" thickBot="1">
      <c r="A133" s="647">
        <v>127</v>
      </c>
      <c r="B133" s="644" t="s">
        <v>188</v>
      </c>
      <c r="C133" s="638" t="s">
        <v>14</v>
      </c>
      <c r="D133" s="644" t="s">
        <v>189</v>
      </c>
      <c r="E133" s="638" t="s">
        <v>17</v>
      </c>
      <c r="F133" s="654" t="s">
        <v>192</v>
      </c>
      <c r="G133" s="649" t="s">
        <v>191</v>
      </c>
      <c r="H133" s="650" t="s">
        <v>16</v>
      </c>
      <c r="I133" s="640"/>
      <c r="J133" s="645"/>
      <c r="K133" s="645"/>
      <c r="L133" s="645"/>
      <c r="M133" s="645"/>
      <c r="N133" s="645"/>
      <c r="O133" s="645"/>
      <c r="P133" s="645"/>
      <c r="Q133" s="645"/>
      <c r="R133" s="645"/>
      <c r="S133" s="645"/>
      <c r="T133" s="645"/>
      <c r="U133" s="645"/>
      <c r="V133" s="645"/>
      <c r="W133" s="645"/>
      <c r="X133" s="645"/>
      <c r="Y133" s="645"/>
      <c r="Z133" s="645"/>
    </row>
    <row r="134" spans="1:26" ht="23.25" thickBot="1">
      <c r="A134" s="647">
        <v>128</v>
      </c>
      <c r="B134" s="644" t="s">
        <v>1390</v>
      </c>
      <c r="C134" s="638" t="s">
        <v>14</v>
      </c>
      <c r="D134" s="644" t="s">
        <v>57</v>
      </c>
      <c r="E134" s="638" t="s">
        <v>17</v>
      </c>
      <c r="F134" s="654" t="s">
        <v>192</v>
      </c>
      <c r="G134" s="649" t="s">
        <v>191</v>
      </c>
      <c r="H134" s="650" t="s">
        <v>16</v>
      </c>
      <c r="I134" s="640"/>
      <c r="J134" s="645"/>
      <c r="K134" s="645"/>
      <c r="L134" s="645"/>
      <c r="M134" s="645"/>
      <c r="N134" s="645"/>
      <c r="O134" s="645"/>
      <c r="P134" s="645"/>
      <c r="Q134" s="645"/>
      <c r="R134" s="645"/>
      <c r="S134" s="645"/>
      <c r="T134" s="645"/>
      <c r="U134" s="645"/>
      <c r="V134" s="645"/>
      <c r="W134" s="645"/>
      <c r="X134" s="645"/>
      <c r="Y134" s="645"/>
      <c r="Z134" s="645"/>
    </row>
    <row r="135" spans="1:26" ht="32.25" thickBot="1">
      <c r="A135" s="647">
        <v>129</v>
      </c>
      <c r="B135" s="644" t="s">
        <v>190</v>
      </c>
      <c r="C135" s="638" t="s">
        <v>14</v>
      </c>
      <c r="D135" s="644" t="s">
        <v>1391</v>
      </c>
      <c r="E135" s="638" t="s">
        <v>17</v>
      </c>
      <c r="F135" s="654" t="s">
        <v>192</v>
      </c>
      <c r="G135" s="649" t="s">
        <v>191</v>
      </c>
      <c r="H135" s="650" t="s">
        <v>16</v>
      </c>
      <c r="I135" s="640"/>
      <c r="J135" s="645"/>
      <c r="K135" s="645"/>
      <c r="L135" s="645"/>
      <c r="M135" s="645"/>
      <c r="N135" s="645"/>
      <c r="O135" s="645"/>
      <c r="P135" s="645"/>
      <c r="Q135" s="645"/>
      <c r="R135" s="645"/>
      <c r="S135" s="645"/>
      <c r="T135" s="645"/>
      <c r="U135" s="645"/>
      <c r="V135" s="645"/>
      <c r="W135" s="645"/>
      <c r="X135" s="645"/>
      <c r="Y135" s="645"/>
      <c r="Z135" s="645"/>
    </row>
    <row r="136" spans="1:26" ht="16.5" thickBot="1">
      <c r="A136" s="647">
        <v>130</v>
      </c>
      <c r="B136" s="640"/>
      <c r="C136" s="640"/>
      <c r="D136" s="640"/>
      <c r="E136" s="640"/>
      <c r="F136" s="641"/>
      <c r="G136" s="655"/>
      <c r="H136" s="656"/>
      <c r="I136" s="640"/>
      <c r="J136" s="627"/>
      <c r="K136" s="627"/>
      <c r="L136" s="627"/>
      <c r="M136" s="627"/>
      <c r="N136" s="627"/>
      <c r="O136" s="627"/>
      <c r="P136" s="627"/>
      <c r="Q136" s="627"/>
      <c r="R136" s="627"/>
      <c r="S136" s="627"/>
      <c r="T136" s="627"/>
      <c r="U136" s="645"/>
      <c r="V136" s="645"/>
      <c r="W136" s="645"/>
      <c r="X136" s="645"/>
      <c r="Y136" s="645"/>
      <c r="Z136" s="645"/>
    </row>
    <row r="137" spans="1:26" ht="31.5" customHeight="1" thickBot="1">
      <c r="A137" s="1252" t="s">
        <v>193</v>
      </c>
      <c r="B137" s="1253"/>
      <c r="C137" s="1253"/>
      <c r="D137" s="1253"/>
      <c r="E137" s="1254"/>
      <c r="F137" s="633"/>
      <c r="G137" s="633"/>
      <c r="H137" s="634">
        <v>94</v>
      </c>
      <c r="I137" s="640"/>
      <c r="J137" s="645"/>
      <c r="K137" s="645"/>
      <c r="L137" s="645"/>
      <c r="M137" s="645"/>
      <c r="N137" s="645"/>
      <c r="O137" s="645"/>
      <c r="P137" s="645"/>
      <c r="Q137" s="645"/>
      <c r="R137" s="645"/>
      <c r="S137" s="645"/>
      <c r="T137" s="645"/>
      <c r="U137" s="645"/>
      <c r="V137" s="645"/>
      <c r="W137" s="645"/>
      <c r="X137" s="645"/>
      <c r="Y137" s="645"/>
      <c r="Z137" s="645"/>
    </row>
    <row r="138" spans="1:26" ht="16.5" thickBot="1">
      <c r="A138" s="1237" t="s">
        <v>255</v>
      </c>
      <c r="B138" s="1238"/>
      <c r="C138" s="1238"/>
      <c r="D138" s="1238"/>
      <c r="E138" s="1239"/>
      <c r="F138" s="633"/>
      <c r="G138" s="633"/>
      <c r="H138" s="635">
        <v>38</v>
      </c>
      <c r="I138" s="640"/>
      <c r="J138" s="645"/>
      <c r="K138" s="645"/>
      <c r="L138" s="645"/>
      <c r="M138" s="645"/>
      <c r="N138" s="645"/>
      <c r="O138" s="645"/>
      <c r="P138" s="645"/>
      <c r="Q138" s="645"/>
      <c r="R138" s="645"/>
      <c r="S138" s="645"/>
      <c r="T138" s="645"/>
      <c r="U138" s="645"/>
      <c r="V138" s="645"/>
      <c r="W138" s="645"/>
      <c r="X138" s="645"/>
      <c r="Y138" s="645"/>
      <c r="Z138" s="645"/>
    </row>
    <row r="139" spans="1:26" ht="16.5" thickBot="1">
      <c r="A139" s="1237" t="s">
        <v>1323</v>
      </c>
      <c r="B139" s="1238"/>
      <c r="C139" s="1238"/>
      <c r="D139" s="1238"/>
      <c r="E139" s="1239"/>
      <c r="F139" s="633"/>
      <c r="G139" s="633"/>
      <c r="H139" s="635">
        <v>23</v>
      </c>
      <c r="I139" s="640"/>
      <c r="J139" s="645"/>
      <c r="K139" s="645"/>
      <c r="L139" s="645"/>
      <c r="M139" s="645"/>
      <c r="N139" s="645"/>
      <c r="O139" s="645"/>
      <c r="P139" s="645"/>
      <c r="Q139" s="645"/>
      <c r="R139" s="645"/>
      <c r="S139" s="645"/>
      <c r="T139" s="645"/>
      <c r="U139" s="645"/>
      <c r="V139" s="645"/>
      <c r="W139" s="645"/>
      <c r="X139" s="645"/>
      <c r="Y139" s="645"/>
      <c r="Z139" s="645"/>
    </row>
    <row r="140" spans="1:26" ht="16.5" thickBot="1">
      <c r="A140" s="1237" t="s">
        <v>1324</v>
      </c>
      <c r="B140" s="1238"/>
      <c r="C140" s="1238"/>
      <c r="D140" s="1238"/>
      <c r="E140" s="1239"/>
      <c r="F140" s="633"/>
      <c r="G140" s="633"/>
      <c r="H140" s="635">
        <v>16</v>
      </c>
      <c r="I140" s="640"/>
      <c r="J140" s="645"/>
      <c r="K140" s="645"/>
      <c r="L140" s="645"/>
      <c r="M140" s="645"/>
      <c r="N140" s="645"/>
      <c r="O140" s="645"/>
      <c r="P140" s="645"/>
      <c r="Q140" s="645"/>
      <c r="R140" s="645"/>
      <c r="S140" s="645"/>
      <c r="T140" s="645"/>
      <c r="U140" s="645"/>
      <c r="V140" s="645"/>
      <c r="W140" s="645"/>
      <c r="X140" s="645"/>
      <c r="Y140" s="645"/>
      <c r="Z140" s="645"/>
    </row>
    <row r="141" spans="1:26" ht="16.5" thickBot="1">
      <c r="A141" s="1237" t="s">
        <v>1325</v>
      </c>
      <c r="B141" s="1238"/>
      <c r="C141" s="1238"/>
      <c r="D141" s="1238"/>
      <c r="E141" s="1239"/>
      <c r="F141" s="633"/>
      <c r="G141" s="633"/>
      <c r="H141" s="635">
        <v>17</v>
      </c>
      <c r="I141" s="640"/>
      <c r="J141" s="645"/>
      <c r="K141" s="645"/>
      <c r="L141" s="645"/>
      <c r="M141" s="645"/>
      <c r="N141" s="645"/>
      <c r="O141" s="645"/>
      <c r="P141" s="645"/>
      <c r="Q141" s="645"/>
      <c r="R141" s="645"/>
      <c r="S141" s="645"/>
      <c r="T141" s="645"/>
      <c r="U141" s="645"/>
      <c r="V141" s="645"/>
      <c r="W141" s="645"/>
      <c r="X141" s="645"/>
      <c r="Y141" s="645"/>
      <c r="Z141" s="645"/>
    </row>
    <row r="142" spans="1:26" ht="15.75" thickBot="1">
      <c r="A142" s="627"/>
      <c r="B142" s="627"/>
      <c r="C142" s="627"/>
      <c r="D142" s="627"/>
      <c r="E142" s="627"/>
      <c r="F142" s="645"/>
      <c r="G142" s="645"/>
      <c r="H142" s="645"/>
      <c r="I142" s="645"/>
      <c r="J142" s="645"/>
      <c r="K142" s="645"/>
      <c r="L142" s="645"/>
      <c r="M142" s="645"/>
      <c r="N142" s="645"/>
      <c r="O142" s="645"/>
      <c r="P142" s="645"/>
      <c r="Q142" s="645"/>
      <c r="R142" s="645"/>
      <c r="S142" s="645"/>
      <c r="T142" s="645"/>
      <c r="U142" s="645"/>
      <c r="V142" s="645"/>
      <c r="W142" s="645"/>
      <c r="X142" s="645"/>
      <c r="Y142" s="645"/>
      <c r="Z142" s="645"/>
    </row>
    <row r="143" spans="1:26" ht="15.75" thickBot="1">
      <c r="A143" s="627"/>
      <c r="B143" s="627"/>
      <c r="C143" s="627"/>
      <c r="D143" s="627"/>
      <c r="E143" s="627"/>
      <c r="F143" s="645"/>
      <c r="G143" s="645"/>
      <c r="H143" s="645"/>
      <c r="I143" s="645"/>
      <c r="J143" s="645"/>
      <c r="K143" s="645"/>
      <c r="L143" s="645"/>
      <c r="M143" s="645"/>
      <c r="N143" s="645"/>
      <c r="O143" s="645"/>
      <c r="P143" s="645"/>
      <c r="Q143" s="645"/>
      <c r="R143" s="645"/>
      <c r="S143" s="645"/>
      <c r="T143" s="645"/>
      <c r="U143" s="645"/>
      <c r="V143" s="645"/>
      <c r="W143" s="645"/>
      <c r="X143" s="645"/>
      <c r="Y143" s="645"/>
      <c r="Z143" s="645"/>
    </row>
    <row r="144" spans="1:26" ht="15.75" thickBot="1">
      <c r="A144" s="627"/>
      <c r="B144" s="627"/>
      <c r="C144" s="627"/>
      <c r="D144" s="627"/>
      <c r="E144" s="627"/>
      <c r="F144" s="645"/>
      <c r="G144" s="645"/>
      <c r="H144" s="645"/>
      <c r="I144" s="645"/>
      <c r="J144" s="645"/>
      <c r="K144" s="645"/>
      <c r="L144" s="645"/>
      <c r="M144" s="645"/>
      <c r="N144" s="645"/>
      <c r="O144" s="645"/>
      <c r="P144" s="645"/>
      <c r="Q144" s="645"/>
      <c r="R144" s="645"/>
      <c r="S144" s="645"/>
      <c r="T144" s="645"/>
      <c r="U144" s="645"/>
      <c r="V144" s="645"/>
      <c r="W144" s="645"/>
      <c r="X144" s="645"/>
      <c r="Y144" s="645"/>
      <c r="Z144" s="645"/>
    </row>
    <row r="145" spans="1:26" ht="15.75" thickBot="1">
      <c r="A145" s="627"/>
      <c r="B145" s="627"/>
      <c r="C145" s="627"/>
      <c r="D145" s="627"/>
      <c r="E145" s="627"/>
      <c r="F145" s="645"/>
      <c r="G145" s="645"/>
      <c r="H145" s="645"/>
      <c r="I145" s="645"/>
      <c r="J145" s="645"/>
      <c r="K145" s="645"/>
      <c r="L145" s="645"/>
      <c r="M145" s="645"/>
      <c r="N145" s="645"/>
      <c r="O145" s="645"/>
      <c r="P145" s="645"/>
      <c r="Q145" s="645"/>
      <c r="R145" s="645"/>
      <c r="S145" s="645"/>
      <c r="T145" s="645"/>
      <c r="U145" s="645"/>
      <c r="V145" s="645"/>
      <c r="W145" s="645"/>
      <c r="X145" s="645"/>
      <c r="Y145" s="645"/>
      <c r="Z145" s="645"/>
    </row>
    <row r="146" spans="1:26" ht="15.75" thickBot="1">
      <c r="A146" s="627"/>
      <c r="B146" s="627"/>
      <c r="C146" s="627"/>
      <c r="D146" s="627"/>
      <c r="E146" s="627"/>
      <c r="F146" s="645"/>
      <c r="G146" s="645"/>
      <c r="H146" s="645"/>
      <c r="I146" s="645"/>
      <c r="J146" s="645"/>
      <c r="K146" s="645"/>
      <c r="L146" s="645"/>
      <c r="M146" s="645"/>
      <c r="N146" s="645"/>
      <c r="O146" s="645"/>
      <c r="P146" s="645"/>
      <c r="Q146" s="645"/>
      <c r="R146" s="645"/>
      <c r="S146" s="645"/>
      <c r="T146" s="645"/>
      <c r="U146" s="645"/>
      <c r="V146" s="645"/>
      <c r="W146" s="645"/>
      <c r="X146" s="645"/>
      <c r="Y146" s="645"/>
      <c r="Z146" s="645"/>
    </row>
    <row r="147" spans="1:26" ht="15.75" thickBot="1">
      <c r="A147" s="627"/>
      <c r="B147" s="627"/>
      <c r="C147" s="627"/>
      <c r="D147" s="627"/>
      <c r="E147" s="627"/>
      <c r="F147" s="645"/>
      <c r="G147" s="645"/>
      <c r="H147" s="645"/>
      <c r="I147" s="645"/>
      <c r="J147" s="645"/>
      <c r="K147" s="645"/>
      <c r="L147" s="645"/>
      <c r="M147" s="645"/>
      <c r="N147" s="645"/>
      <c r="O147" s="645"/>
      <c r="P147" s="645"/>
      <c r="Q147" s="645"/>
      <c r="R147" s="645"/>
      <c r="S147" s="645"/>
      <c r="T147" s="645"/>
      <c r="U147" s="645"/>
      <c r="V147" s="645"/>
      <c r="W147" s="645"/>
      <c r="X147" s="645"/>
      <c r="Y147" s="645"/>
      <c r="Z147" s="645"/>
    </row>
    <row r="148" spans="1:26" ht="15.75" thickBot="1">
      <c r="A148" s="627"/>
      <c r="B148" s="627"/>
      <c r="C148" s="627"/>
      <c r="D148" s="627"/>
      <c r="E148" s="627"/>
      <c r="F148" s="645"/>
      <c r="G148" s="645"/>
      <c r="H148" s="645"/>
      <c r="I148" s="645"/>
      <c r="J148" s="645"/>
      <c r="K148" s="645"/>
      <c r="L148" s="645"/>
      <c r="M148" s="645"/>
      <c r="N148" s="645"/>
      <c r="O148" s="645"/>
      <c r="P148" s="645"/>
      <c r="Q148" s="645"/>
      <c r="R148" s="645"/>
      <c r="S148" s="645"/>
      <c r="T148" s="645"/>
      <c r="U148" s="645"/>
      <c r="V148" s="645"/>
      <c r="W148" s="645"/>
      <c r="X148" s="645"/>
      <c r="Y148" s="645"/>
      <c r="Z148" s="645"/>
    </row>
    <row r="149" spans="1:26" ht="15.75" thickBot="1">
      <c r="A149" s="627"/>
      <c r="B149" s="627"/>
      <c r="C149" s="627"/>
      <c r="D149" s="627"/>
      <c r="E149" s="627"/>
      <c r="F149" s="645"/>
      <c r="G149" s="645"/>
      <c r="H149" s="645"/>
      <c r="I149" s="645"/>
      <c r="J149" s="645"/>
      <c r="K149" s="645"/>
      <c r="L149" s="645"/>
      <c r="M149" s="645"/>
      <c r="N149" s="645"/>
      <c r="O149" s="645"/>
      <c r="P149" s="645"/>
      <c r="Q149" s="645"/>
      <c r="R149" s="645"/>
      <c r="S149" s="645"/>
      <c r="T149" s="645"/>
      <c r="U149" s="645"/>
      <c r="V149" s="645"/>
      <c r="W149" s="645"/>
      <c r="X149" s="645"/>
      <c r="Y149" s="645"/>
      <c r="Z149" s="645"/>
    </row>
    <row r="150" spans="1:26" ht="15.75" thickBot="1">
      <c r="A150" s="627"/>
      <c r="B150" s="627"/>
      <c r="C150" s="627"/>
      <c r="D150" s="627"/>
      <c r="E150" s="627"/>
      <c r="F150" s="645"/>
      <c r="G150" s="645"/>
      <c r="H150" s="645"/>
      <c r="I150" s="645"/>
      <c r="J150" s="645"/>
      <c r="K150" s="645"/>
      <c r="L150" s="645"/>
      <c r="M150" s="645"/>
      <c r="N150" s="645"/>
      <c r="O150" s="645"/>
      <c r="P150" s="645"/>
      <c r="Q150" s="645"/>
      <c r="R150" s="645"/>
      <c r="S150" s="645"/>
      <c r="T150" s="645"/>
      <c r="U150" s="645"/>
      <c r="V150" s="645"/>
      <c r="W150" s="645"/>
      <c r="X150" s="645"/>
      <c r="Y150" s="645"/>
      <c r="Z150" s="645"/>
    </row>
    <row r="151" spans="1:26" ht="15.75" thickBot="1">
      <c r="A151" s="627"/>
      <c r="B151" s="627"/>
      <c r="C151" s="627"/>
      <c r="D151" s="627"/>
      <c r="E151" s="627"/>
      <c r="F151" s="645"/>
      <c r="G151" s="645"/>
      <c r="H151" s="645"/>
      <c r="I151" s="645"/>
      <c r="J151" s="645"/>
      <c r="K151" s="645"/>
      <c r="L151" s="645"/>
      <c r="M151" s="645"/>
      <c r="N151" s="645"/>
      <c r="O151" s="645"/>
      <c r="P151" s="645"/>
      <c r="Q151" s="645"/>
      <c r="R151" s="645"/>
      <c r="S151" s="645"/>
      <c r="T151" s="645"/>
      <c r="U151" s="645"/>
      <c r="V151" s="645"/>
      <c r="W151" s="645"/>
      <c r="X151" s="645"/>
      <c r="Y151" s="645"/>
      <c r="Z151" s="645"/>
    </row>
    <row r="152" spans="1:26" ht="15.75" thickBot="1">
      <c r="A152" s="627"/>
      <c r="B152" s="627"/>
      <c r="C152" s="627"/>
      <c r="D152" s="627"/>
      <c r="E152" s="627"/>
      <c r="F152" s="645"/>
      <c r="G152" s="645"/>
      <c r="H152" s="645"/>
      <c r="I152" s="645"/>
      <c r="J152" s="645"/>
      <c r="K152" s="645"/>
      <c r="L152" s="645"/>
      <c r="M152" s="645"/>
      <c r="N152" s="645"/>
      <c r="O152" s="645"/>
      <c r="P152" s="645"/>
      <c r="Q152" s="645"/>
      <c r="R152" s="645"/>
      <c r="S152" s="645"/>
      <c r="T152" s="645"/>
      <c r="U152" s="645"/>
      <c r="V152" s="645"/>
      <c r="W152" s="645"/>
      <c r="X152" s="645"/>
      <c r="Y152" s="645"/>
      <c r="Z152" s="645"/>
    </row>
    <row r="153" spans="1:26" ht="15.75" thickBot="1">
      <c r="A153" s="627"/>
      <c r="B153" s="627"/>
      <c r="C153" s="627"/>
      <c r="D153" s="627"/>
      <c r="E153" s="627"/>
      <c r="F153" s="645"/>
      <c r="G153" s="645"/>
      <c r="H153" s="645"/>
      <c r="I153" s="645"/>
      <c r="J153" s="645"/>
      <c r="K153" s="645"/>
      <c r="L153" s="645"/>
      <c r="M153" s="645"/>
      <c r="N153" s="645"/>
      <c r="O153" s="645"/>
      <c r="P153" s="645"/>
      <c r="Q153" s="645"/>
      <c r="R153" s="645"/>
      <c r="S153" s="645"/>
      <c r="T153" s="645"/>
      <c r="U153" s="645"/>
      <c r="V153" s="645"/>
      <c r="W153" s="645"/>
      <c r="X153" s="645"/>
      <c r="Y153" s="645"/>
      <c r="Z153" s="645"/>
    </row>
    <row r="154" spans="1:26" ht="15.75" thickBot="1">
      <c r="A154" s="627"/>
      <c r="B154" s="627"/>
      <c r="C154" s="627"/>
      <c r="D154" s="627"/>
      <c r="E154" s="627"/>
      <c r="F154" s="645"/>
      <c r="G154" s="645"/>
      <c r="H154" s="645"/>
      <c r="I154" s="645"/>
      <c r="J154" s="645"/>
      <c r="K154" s="645"/>
      <c r="L154" s="645"/>
      <c r="M154" s="645"/>
      <c r="N154" s="645"/>
      <c r="O154" s="645"/>
      <c r="P154" s="645"/>
      <c r="Q154" s="645"/>
      <c r="R154" s="645"/>
      <c r="S154" s="645"/>
      <c r="T154" s="645"/>
      <c r="U154" s="645"/>
      <c r="V154" s="645"/>
      <c r="W154" s="645"/>
      <c r="X154" s="645"/>
      <c r="Y154" s="645"/>
      <c r="Z154" s="645"/>
    </row>
    <row r="155" spans="1:26" ht="15.75" thickBot="1">
      <c r="A155" s="627"/>
      <c r="B155" s="627"/>
      <c r="C155" s="627"/>
      <c r="D155" s="627"/>
      <c r="E155" s="627"/>
      <c r="F155" s="645"/>
      <c r="G155" s="645"/>
      <c r="H155" s="645"/>
      <c r="I155" s="645"/>
      <c r="J155" s="645"/>
      <c r="K155" s="645"/>
      <c r="L155" s="645"/>
      <c r="M155" s="645"/>
      <c r="N155" s="645"/>
      <c r="O155" s="645"/>
      <c r="P155" s="645"/>
      <c r="Q155" s="645"/>
      <c r="R155" s="645"/>
      <c r="S155" s="645"/>
      <c r="T155" s="645"/>
      <c r="U155" s="645"/>
      <c r="V155" s="645"/>
      <c r="W155" s="645"/>
      <c r="X155" s="645"/>
      <c r="Y155" s="645"/>
      <c r="Z155" s="645"/>
    </row>
    <row r="156" spans="1:26" ht="15.75" thickBot="1">
      <c r="A156" s="627"/>
      <c r="B156" s="627"/>
      <c r="C156" s="627"/>
      <c r="D156" s="627"/>
      <c r="E156" s="627"/>
      <c r="F156" s="645"/>
      <c r="G156" s="645"/>
      <c r="H156" s="645"/>
      <c r="I156" s="645"/>
      <c r="J156" s="645"/>
      <c r="K156" s="645"/>
      <c r="L156" s="645"/>
      <c r="M156" s="645"/>
      <c r="N156" s="645"/>
      <c r="O156" s="645"/>
      <c r="P156" s="645"/>
      <c r="Q156" s="645"/>
      <c r="R156" s="645"/>
      <c r="S156" s="645"/>
      <c r="T156" s="645"/>
      <c r="U156" s="645"/>
      <c r="V156" s="645"/>
      <c r="W156" s="645"/>
      <c r="X156" s="645"/>
      <c r="Y156" s="645"/>
      <c r="Z156" s="645"/>
    </row>
    <row r="157" spans="1:26" ht="15.75" thickBot="1">
      <c r="A157" s="627"/>
      <c r="B157" s="627"/>
      <c r="C157" s="627"/>
      <c r="D157" s="627"/>
      <c r="E157" s="627"/>
      <c r="F157" s="645"/>
      <c r="G157" s="645"/>
      <c r="H157" s="645"/>
      <c r="I157" s="645"/>
      <c r="J157" s="645"/>
      <c r="K157" s="645"/>
      <c r="L157" s="645"/>
      <c r="M157" s="645"/>
      <c r="N157" s="645"/>
      <c r="O157" s="645"/>
      <c r="P157" s="645"/>
      <c r="Q157" s="645"/>
      <c r="R157" s="645"/>
      <c r="S157" s="645"/>
      <c r="T157" s="645"/>
      <c r="U157" s="645"/>
      <c r="V157" s="645"/>
      <c r="W157" s="645"/>
      <c r="X157" s="645"/>
      <c r="Y157" s="645"/>
      <c r="Z157" s="645"/>
    </row>
    <row r="158" spans="1:26" ht="15.75" thickBot="1">
      <c r="A158" s="627"/>
      <c r="B158" s="627"/>
      <c r="C158" s="627"/>
      <c r="D158" s="627"/>
      <c r="E158" s="627"/>
      <c r="F158" s="645"/>
      <c r="G158" s="645"/>
      <c r="H158" s="645"/>
      <c r="I158" s="645"/>
      <c r="J158" s="645"/>
      <c r="K158" s="645"/>
      <c r="L158" s="645"/>
      <c r="M158" s="645"/>
      <c r="N158" s="645"/>
      <c r="O158" s="645"/>
      <c r="P158" s="645"/>
      <c r="Q158" s="645"/>
      <c r="R158" s="645"/>
      <c r="S158" s="645"/>
      <c r="T158" s="645"/>
      <c r="U158" s="645"/>
      <c r="V158" s="645"/>
      <c r="W158" s="645"/>
      <c r="X158" s="645"/>
      <c r="Y158" s="645"/>
      <c r="Z158" s="645"/>
    </row>
    <row r="159" spans="1:26" ht="15.75" thickBot="1">
      <c r="A159" s="627"/>
      <c r="B159" s="627"/>
      <c r="C159" s="627"/>
      <c r="D159" s="627"/>
      <c r="E159" s="627"/>
      <c r="F159" s="645"/>
      <c r="G159" s="645"/>
      <c r="H159" s="645"/>
      <c r="I159" s="645"/>
      <c r="J159" s="645"/>
      <c r="K159" s="645"/>
      <c r="L159" s="645"/>
      <c r="M159" s="645"/>
      <c r="N159" s="645"/>
      <c r="O159" s="645"/>
      <c r="P159" s="645"/>
      <c r="Q159" s="645"/>
      <c r="R159" s="645"/>
      <c r="S159" s="645"/>
      <c r="T159" s="645"/>
      <c r="U159" s="645"/>
      <c r="V159" s="645"/>
      <c r="W159" s="645"/>
      <c r="X159" s="645"/>
      <c r="Y159" s="645"/>
      <c r="Z159" s="645"/>
    </row>
    <row r="160" spans="1:26" ht="15.75" thickBot="1">
      <c r="A160" s="627"/>
      <c r="B160" s="627"/>
      <c r="C160" s="627"/>
      <c r="D160" s="627"/>
      <c r="E160" s="627"/>
      <c r="F160" s="645"/>
      <c r="G160" s="645"/>
      <c r="H160" s="645"/>
      <c r="I160" s="645"/>
      <c r="J160" s="645"/>
      <c r="K160" s="645"/>
      <c r="L160" s="645"/>
      <c r="M160" s="645"/>
      <c r="N160" s="645"/>
      <c r="O160" s="645"/>
      <c r="P160" s="645"/>
      <c r="Q160" s="645"/>
      <c r="R160" s="645"/>
      <c r="S160" s="645"/>
      <c r="T160" s="645"/>
      <c r="U160" s="645"/>
      <c r="V160" s="645"/>
      <c r="W160" s="645"/>
      <c r="X160" s="645"/>
      <c r="Y160" s="645"/>
      <c r="Z160" s="645"/>
    </row>
    <row r="161" spans="1:26" ht="15.75" thickBot="1">
      <c r="A161" s="627"/>
      <c r="B161" s="627"/>
      <c r="C161" s="627"/>
      <c r="D161" s="627"/>
      <c r="E161" s="627"/>
      <c r="F161" s="645"/>
      <c r="G161" s="645"/>
      <c r="H161" s="645"/>
      <c r="I161" s="645"/>
      <c r="J161" s="645"/>
      <c r="K161" s="645"/>
      <c r="L161" s="645"/>
      <c r="M161" s="645"/>
      <c r="N161" s="645"/>
      <c r="O161" s="645"/>
      <c r="P161" s="645"/>
      <c r="Q161" s="645"/>
      <c r="R161" s="645"/>
      <c r="S161" s="645"/>
      <c r="T161" s="645"/>
      <c r="U161" s="645"/>
      <c r="V161" s="645"/>
      <c r="W161" s="645"/>
      <c r="X161" s="645"/>
      <c r="Y161" s="645"/>
      <c r="Z161" s="645"/>
    </row>
    <row r="162" spans="1:26" ht="15.75" thickBot="1">
      <c r="A162" s="627"/>
      <c r="B162" s="627"/>
      <c r="C162" s="627"/>
      <c r="D162" s="627"/>
      <c r="E162" s="627"/>
      <c r="F162" s="645"/>
      <c r="G162" s="645"/>
      <c r="H162" s="645"/>
      <c r="I162" s="645"/>
      <c r="J162" s="645"/>
      <c r="K162" s="645"/>
      <c r="L162" s="645"/>
      <c r="M162" s="645"/>
      <c r="N162" s="645"/>
      <c r="O162" s="645"/>
      <c r="P162" s="645"/>
      <c r="Q162" s="645"/>
      <c r="R162" s="645"/>
      <c r="S162" s="645"/>
      <c r="T162" s="645"/>
      <c r="U162" s="645"/>
      <c r="V162" s="645"/>
      <c r="W162" s="645"/>
      <c r="X162" s="645"/>
      <c r="Y162" s="645"/>
      <c r="Z162" s="645"/>
    </row>
    <row r="163" spans="1:26" ht="15.75" thickBot="1">
      <c r="A163" s="627"/>
      <c r="B163" s="627"/>
      <c r="C163" s="627"/>
      <c r="D163" s="627"/>
      <c r="E163" s="627"/>
      <c r="F163" s="645"/>
      <c r="G163" s="645"/>
      <c r="H163" s="645"/>
      <c r="I163" s="645"/>
      <c r="J163" s="645"/>
      <c r="K163" s="645"/>
      <c r="L163" s="645"/>
      <c r="M163" s="645"/>
      <c r="N163" s="645"/>
      <c r="O163" s="645"/>
      <c r="P163" s="645"/>
      <c r="Q163" s="645"/>
      <c r="R163" s="645"/>
      <c r="S163" s="645"/>
      <c r="T163" s="645"/>
      <c r="U163" s="645"/>
      <c r="V163" s="645"/>
      <c r="W163" s="645"/>
      <c r="X163" s="645"/>
      <c r="Y163" s="645"/>
      <c r="Z163" s="645"/>
    </row>
    <row r="164" spans="1:26" ht="15.75" thickBot="1">
      <c r="A164" s="627"/>
      <c r="B164" s="627"/>
      <c r="C164" s="627"/>
      <c r="D164" s="627"/>
      <c r="E164" s="627"/>
      <c r="F164" s="645"/>
      <c r="G164" s="645"/>
      <c r="H164" s="645"/>
      <c r="I164" s="645"/>
      <c r="J164" s="645"/>
      <c r="K164" s="645"/>
      <c r="L164" s="645"/>
      <c r="M164" s="645"/>
      <c r="N164" s="645"/>
      <c r="O164" s="645"/>
      <c r="P164" s="645"/>
      <c r="Q164" s="645"/>
      <c r="R164" s="645"/>
      <c r="S164" s="645"/>
      <c r="T164" s="645"/>
      <c r="U164" s="645"/>
      <c r="V164" s="645"/>
      <c r="W164" s="645"/>
      <c r="X164" s="645"/>
      <c r="Y164" s="645"/>
      <c r="Z164" s="645"/>
    </row>
    <row r="165" spans="1:26" ht="15.75" thickBot="1">
      <c r="A165" s="627"/>
      <c r="B165" s="627"/>
      <c r="C165" s="627"/>
      <c r="D165" s="627"/>
      <c r="E165" s="627"/>
      <c r="F165" s="645"/>
      <c r="G165" s="645"/>
      <c r="H165" s="645"/>
      <c r="I165" s="645"/>
      <c r="J165" s="645"/>
      <c r="K165" s="645"/>
      <c r="L165" s="645"/>
      <c r="M165" s="645"/>
      <c r="N165" s="645"/>
      <c r="O165" s="645"/>
      <c r="P165" s="645"/>
      <c r="Q165" s="645"/>
      <c r="R165" s="645"/>
      <c r="S165" s="645"/>
      <c r="T165" s="645"/>
      <c r="U165" s="645"/>
      <c r="V165" s="645"/>
      <c r="W165" s="645"/>
      <c r="X165" s="645"/>
      <c r="Y165" s="645"/>
      <c r="Z165" s="645"/>
    </row>
    <row r="166" spans="1:26" ht="15.75" thickBot="1">
      <c r="A166" s="627"/>
      <c r="B166" s="627"/>
      <c r="C166" s="627"/>
      <c r="D166" s="627"/>
      <c r="E166" s="627"/>
      <c r="F166" s="645"/>
      <c r="G166" s="645"/>
      <c r="H166" s="645"/>
      <c r="I166" s="645"/>
      <c r="J166" s="645"/>
      <c r="K166" s="645"/>
      <c r="L166" s="645"/>
      <c r="M166" s="645"/>
      <c r="N166" s="645"/>
      <c r="O166" s="645"/>
      <c r="P166" s="645"/>
      <c r="Q166" s="645"/>
      <c r="R166" s="645"/>
      <c r="S166" s="645"/>
      <c r="T166" s="645"/>
      <c r="U166" s="645"/>
      <c r="V166" s="645"/>
      <c r="W166" s="645"/>
      <c r="X166" s="645"/>
      <c r="Y166" s="645"/>
      <c r="Z166" s="645"/>
    </row>
    <row r="167" spans="1:26" ht="15.75" thickBot="1">
      <c r="A167" s="627"/>
      <c r="B167" s="627"/>
      <c r="C167" s="627"/>
      <c r="D167" s="627"/>
      <c r="E167" s="627"/>
      <c r="F167" s="645"/>
      <c r="G167" s="645"/>
      <c r="H167" s="645"/>
      <c r="I167" s="645"/>
      <c r="J167" s="645"/>
      <c r="K167" s="645"/>
      <c r="L167" s="645"/>
      <c r="M167" s="645"/>
      <c r="N167" s="645"/>
      <c r="O167" s="645"/>
      <c r="P167" s="645"/>
      <c r="Q167" s="645"/>
      <c r="R167" s="645"/>
      <c r="S167" s="645"/>
      <c r="T167" s="645"/>
      <c r="U167" s="645"/>
      <c r="V167" s="645"/>
      <c r="W167" s="645"/>
      <c r="X167" s="645"/>
      <c r="Y167" s="645"/>
      <c r="Z167" s="645"/>
    </row>
    <row r="168" spans="1:26" ht="15.75" thickBot="1">
      <c r="A168" s="627"/>
      <c r="B168" s="627"/>
      <c r="C168" s="627"/>
      <c r="D168" s="627"/>
      <c r="E168" s="627"/>
      <c r="F168" s="645"/>
      <c r="G168" s="645"/>
      <c r="H168" s="645"/>
      <c r="I168" s="645"/>
      <c r="J168" s="645"/>
      <c r="K168" s="645"/>
      <c r="L168" s="645"/>
      <c r="M168" s="645"/>
      <c r="N168" s="645"/>
      <c r="O168" s="645"/>
      <c r="P168" s="645"/>
      <c r="Q168" s="645"/>
      <c r="R168" s="645"/>
      <c r="S168" s="645"/>
      <c r="T168" s="645"/>
      <c r="U168" s="645"/>
      <c r="V168" s="645"/>
      <c r="W168" s="645"/>
      <c r="X168" s="645"/>
      <c r="Y168" s="645"/>
      <c r="Z168" s="645"/>
    </row>
    <row r="169" spans="1:26" ht="15.75" thickBot="1">
      <c r="A169" s="627"/>
      <c r="B169" s="627"/>
      <c r="C169" s="627"/>
      <c r="D169" s="627"/>
      <c r="E169" s="627"/>
      <c r="F169" s="645"/>
      <c r="G169" s="645"/>
      <c r="H169" s="645"/>
      <c r="I169" s="645"/>
      <c r="J169" s="645"/>
      <c r="K169" s="645"/>
      <c r="L169" s="645"/>
      <c r="M169" s="645"/>
      <c r="N169" s="645"/>
      <c r="O169" s="645"/>
      <c r="P169" s="645"/>
      <c r="Q169" s="645"/>
      <c r="R169" s="645"/>
      <c r="S169" s="645"/>
      <c r="T169" s="645"/>
      <c r="U169" s="645"/>
      <c r="V169" s="645"/>
      <c r="W169" s="645"/>
      <c r="X169" s="645"/>
      <c r="Y169" s="645"/>
      <c r="Z169" s="645"/>
    </row>
    <row r="170" spans="1:26" ht="15.75" thickBot="1">
      <c r="A170" s="627"/>
      <c r="B170" s="627"/>
      <c r="C170" s="627"/>
      <c r="D170" s="627"/>
      <c r="E170" s="627"/>
      <c r="F170" s="645"/>
      <c r="G170" s="645"/>
      <c r="H170" s="645"/>
      <c r="I170" s="645"/>
      <c r="J170" s="645"/>
      <c r="K170" s="645"/>
      <c r="L170" s="645"/>
      <c r="M170" s="645"/>
      <c r="N170" s="645"/>
      <c r="O170" s="645"/>
      <c r="P170" s="645"/>
      <c r="Q170" s="645"/>
      <c r="R170" s="645"/>
      <c r="S170" s="645"/>
      <c r="T170" s="645"/>
      <c r="U170" s="645"/>
      <c r="V170" s="645"/>
      <c r="W170" s="645"/>
      <c r="X170" s="645"/>
      <c r="Y170" s="645"/>
      <c r="Z170" s="645"/>
    </row>
    <row r="171" spans="1:26" ht="15.75" thickBot="1">
      <c r="A171" s="627"/>
      <c r="B171" s="627"/>
      <c r="C171" s="627"/>
      <c r="D171" s="627"/>
      <c r="E171" s="627"/>
      <c r="F171" s="645"/>
      <c r="G171" s="645"/>
      <c r="H171" s="645"/>
      <c r="I171" s="645"/>
      <c r="J171" s="645"/>
      <c r="K171" s="645"/>
      <c r="L171" s="645"/>
      <c r="M171" s="645"/>
      <c r="N171" s="645"/>
      <c r="O171" s="645"/>
      <c r="P171" s="645"/>
      <c r="Q171" s="645"/>
      <c r="R171" s="645"/>
      <c r="S171" s="645"/>
      <c r="T171" s="645"/>
      <c r="U171" s="645"/>
      <c r="V171" s="645"/>
      <c r="W171" s="645"/>
      <c r="X171" s="645"/>
      <c r="Y171" s="645"/>
      <c r="Z171" s="645"/>
    </row>
    <row r="172" spans="1:26" ht="15.75" thickBot="1">
      <c r="A172" s="627"/>
      <c r="B172" s="627"/>
      <c r="C172" s="627"/>
      <c r="D172" s="627"/>
      <c r="E172" s="627"/>
      <c r="F172" s="645"/>
      <c r="G172" s="645"/>
      <c r="H172" s="645"/>
      <c r="I172" s="645"/>
      <c r="J172" s="645"/>
      <c r="K172" s="645"/>
      <c r="L172" s="645"/>
      <c r="M172" s="645"/>
      <c r="N172" s="645"/>
      <c r="O172" s="645"/>
      <c r="P172" s="645"/>
      <c r="Q172" s="645"/>
      <c r="R172" s="645"/>
      <c r="S172" s="645"/>
      <c r="T172" s="645"/>
      <c r="U172" s="645"/>
      <c r="V172" s="645"/>
      <c r="W172" s="645"/>
      <c r="X172" s="645"/>
      <c r="Y172" s="645"/>
      <c r="Z172" s="645"/>
    </row>
    <row r="173" spans="1:26" ht="15.75" thickBot="1">
      <c r="A173" s="627"/>
      <c r="B173" s="627"/>
      <c r="C173" s="627"/>
      <c r="D173" s="627"/>
      <c r="E173" s="627"/>
      <c r="F173" s="645"/>
      <c r="G173" s="645"/>
      <c r="H173" s="645"/>
      <c r="I173" s="645"/>
      <c r="J173" s="645"/>
      <c r="K173" s="645"/>
      <c r="L173" s="645"/>
      <c r="M173" s="645"/>
      <c r="N173" s="645"/>
      <c r="O173" s="645"/>
      <c r="P173" s="645"/>
      <c r="Q173" s="645"/>
      <c r="R173" s="645"/>
      <c r="S173" s="645"/>
      <c r="T173" s="645"/>
      <c r="U173" s="645"/>
      <c r="V173" s="645"/>
      <c r="W173" s="645"/>
      <c r="X173" s="645"/>
      <c r="Y173" s="645"/>
      <c r="Z173" s="645"/>
    </row>
    <row r="174" spans="1:26" ht="15.75" thickBot="1">
      <c r="A174" s="627"/>
      <c r="B174" s="627"/>
      <c r="C174" s="627"/>
      <c r="D174" s="627"/>
      <c r="E174" s="627"/>
      <c r="F174" s="645"/>
      <c r="G174" s="645"/>
      <c r="H174" s="645"/>
      <c r="I174" s="645"/>
      <c r="J174" s="645"/>
      <c r="K174" s="645"/>
      <c r="L174" s="645"/>
      <c r="M174" s="645"/>
      <c r="N174" s="645"/>
      <c r="O174" s="645"/>
      <c r="P174" s="645"/>
      <c r="Q174" s="645"/>
      <c r="R174" s="645"/>
      <c r="S174" s="645"/>
      <c r="T174" s="645"/>
      <c r="U174" s="645"/>
      <c r="V174" s="645"/>
      <c r="W174" s="645"/>
      <c r="X174" s="645"/>
      <c r="Y174" s="645"/>
      <c r="Z174" s="645"/>
    </row>
    <row r="175" spans="1:26" ht="15.75" thickBot="1">
      <c r="A175" s="627"/>
      <c r="B175" s="627"/>
      <c r="C175" s="627"/>
      <c r="D175" s="627"/>
      <c r="E175" s="627"/>
      <c r="F175" s="645"/>
      <c r="G175" s="645"/>
      <c r="H175" s="645"/>
      <c r="I175" s="645"/>
      <c r="J175" s="645"/>
      <c r="K175" s="645"/>
      <c r="L175" s="645"/>
      <c r="M175" s="645"/>
      <c r="N175" s="645"/>
      <c r="O175" s="645"/>
      <c r="P175" s="645"/>
      <c r="Q175" s="645"/>
      <c r="R175" s="645"/>
      <c r="S175" s="645"/>
      <c r="T175" s="645"/>
      <c r="U175" s="645"/>
      <c r="V175" s="645"/>
      <c r="W175" s="645"/>
      <c r="X175" s="645"/>
      <c r="Y175" s="645"/>
      <c r="Z175" s="645"/>
    </row>
    <row r="176" spans="1:26" ht="15.75" thickBot="1">
      <c r="A176" s="627"/>
      <c r="B176" s="627"/>
      <c r="C176" s="627"/>
      <c r="D176" s="627"/>
      <c r="E176" s="627"/>
      <c r="F176" s="645"/>
      <c r="G176" s="645"/>
      <c r="H176" s="645"/>
      <c r="I176" s="645"/>
      <c r="J176" s="645"/>
      <c r="K176" s="645"/>
      <c r="L176" s="645"/>
      <c r="M176" s="645"/>
      <c r="N176" s="645"/>
      <c r="O176" s="645"/>
      <c r="P176" s="645"/>
      <c r="Q176" s="645"/>
      <c r="R176" s="645"/>
      <c r="S176" s="645"/>
      <c r="T176" s="645"/>
      <c r="U176" s="645"/>
      <c r="V176" s="645"/>
      <c r="W176" s="645"/>
      <c r="X176" s="645"/>
      <c r="Y176" s="645"/>
      <c r="Z176" s="645"/>
    </row>
    <row r="177" spans="1:26" ht="15.75" thickBot="1">
      <c r="A177" s="627"/>
      <c r="B177" s="627"/>
      <c r="C177" s="627"/>
      <c r="D177" s="627"/>
      <c r="E177" s="627"/>
      <c r="F177" s="645"/>
      <c r="G177" s="645"/>
      <c r="H177" s="645"/>
      <c r="I177" s="645"/>
      <c r="J177" s="645"/>
      <c r="K177" s="645"/>
      <c r="L177" s="645"/>
      <c r="M177" s="645"/>
      <c r="N177" s="645"/>
      <c r="O177" s="645"/>
      <c r="P177" s="645"/>
      <c r="Q177" s="645"/>
      <c r="R177" s="645"/>
      <c r="S177" s="645"/>
      <c r="T177" s="645"/>
      <c r="U177" s="645"/>
      <c r="V177" s="645"/>
      <c r="W177" s="645"/>
      <c r="X177" s="645"/>
      <c r="Y177" s="645"/>
      <c r="Z177" s="645"/>
    </row>
    <row r="178" spans="1:26" ht="15.75" thickBot="1">
      <c r="A178" s="627"/>
      <c r="B178" s="627"/>
      <c r="C178" s="627"/>
      <c r="D178" s="627"/>
      <c r="E178" s="627"/>
      <c r="F178" s="645"/>
      <c r="G178" s="645"/>
      <c r="H178" s="645"/>
      <c r="I178" s="645"/>
      <c r="J178" s="645"/>
      <c r="K178" s="645"/>
      <c r="L178" s="645"/>
      <c r="M178" s="645"/>
      <c r="N178" s="645"/>
      <c r="O178" s="645"/>
      <c r="P178" s="645"/>
      <c r="Q178" s="645"/>
      <c r="R178" s="645"/>
      <c r="S178" s="645"/>
      <c r="T178" s="645"/>
      <c r="U178" s="645"/>
      <c r="V178" s="645"/>
      <c r="W178" s="645"/>
      <c r="X178" s="645"/>
      <c r="Y178" s="645"/>
      <c r="Z178" s="645"/>
    </row>
    <row r="179" spans="1:26" ht="15.75" thickBot="1">
      <c r="A179" s="627"/>
      <c r="B179" s="627"/>
      <c r="C179" s="627"/>
      <c r="D179" s="627"/>
      <c r="E179" s="627"/>
      <c r="F179" s="645"/>
      <c r="G179" s="645"/>
      <c r="H179" s="645"/>
      <c r="I179" s="645"/>
      <c r="J179" s="645"/>
      <c r="K179" s="645"/>
      <c r="L179" s="645"/>
      <c r="M179" s="645"/>
      <c r="N179" s="645"/>
      <c r="O179" s="645"/>
      <c r="P179" s="645"/>
      <c r="Q179" s="645"/>
      <c r="R179" s="645"/>
      <c r="S179" s="645"/>
      <c r="T179" s="645"/>
      <c r="U179" s="645"/>
      <c r="V179" s="645"/>
      <c r="W179" s="645"/>
      <c r="X179" s="645"/>
      <c r="Y179" s="645"/>
      <c r="Z179" s="645"/>
    </row>
    <row r="180" spans="1:26" ht="15.75" thickBot="1">
      <c r="A180" s="627"/>
      <c r="B180" s="627"/>
      <c r="C180" s="627"/>
      <c r="D180" s="627"/>
      <c r="E180" s="627"/>
      <c r="F180" s="645"/>
      <c r="G180" s="645"/>
      <c r="H180" s="645"/>
      <c r="I180" s="645"/>
      <c r="J180" s="645"/>
      <c r="K180" s="645"/>
      <c r="L180" s="645"/>
      <c r="M180" s="645"/>
      <c r="N180" s="645"/>
      <c r="O180" s="645"/>
      <c r="P180" s="645"/>
      <c r="Q180" s="645"/>
      <c r="R180" s="645"/>
      <c r="S180" s="645"/>
      <c r="T180" s="645"/>
      <c r="U180" s="645"/>
      <c r="V180" s="645"/>
      <c r="W180" s="645"/>
      <c r="X180" s="645"/>
      <c r="Y180" s="645"/>
      <c r="Z180" s="645"/>
    </row>
    <row r="181" spans="1:26" ht="15.75" thickBot="1">
      <c r="A181" s="627"/>
      <c r="B181" s="627"/>
      <c r="C181" s="627"/>
      <c r="D181" s="627"/>
      <c r="E181" s="627"/>
      <c r="F181" s="645"/>
      <c r="G181" s="645"/>
      <c r="H181" s="645"/>
      <c r="I181" s="645"/>
      <c r="J181" s="645"/>
      <c r="K181" s="645"/>
      <c r="L181" s="645"/>
      <c r="M181" s="645"/>
      <c r="N181" s="645"/>
      <c r="O181" s="645"/>
      <c r="P181" s="645"/>
      <c r="Q181" s="645"/>
      <c r="R181" s="645"/>
      <c r="S181" s="645"/>
      <c r="T181" s="645"/>
      <c r="U181" s="645"/>
      <c r="V181" s="645"/>
      <c r="W181" s="645"/>
      <c r="X181" s="645"/>
      <c r="Y181" s="645"/>
      <c r="Z181" s="645"/>
    </row>
    <row r="182" spans="1:26" ht="15.75" thickBot="1">
      <c r="A182" s="627"/>
      <c r="B182" s="627"/>
      <c r="C182" s="627"/>
      <c r="D182" s="627"/>
      <c r="E182" s="627"/>
      <c r="F182" s="645"/>
      <c r="G182" s="645"/>
      <c r="H182" s="645"/>
      <c r="I182" s="645"/>
      <c r="J182" s="645"/>
      <c r="K182" s="645"/>
      <c r="L182" s="645"/>
      <c r="M182" s="645"/>
      <c r="N182" s="645"/>
      <c r="O182" s="645"/>
      <c r="P182" s="645"/>
      <c r="Q182" s="645"/>
      <c r="R182" s="645"/>
      <c r="S182" s="645"/>
      <c r="T182" s="645"/>
      <c r="U182" s="645"/>
      <c r="V182" s="645"/>
      <c r="W182" s="645"/>
      <c r="X182" s="645"/>
      <c r="Y182" s="645"/>
      <c r="Z182" s="645"/>
    </row>
    <row r="183" spans="1:26" ht="15.75" thickBot="1">
      <c r="A183" s="627"/>
      <c r="B183" s="627"/>
      <c r="C183" s="627"/>
      <c r="D183" s="627"/>
      <c r="E183" s="627"/>
      <c r="F183" s="645"/>
      <c r="G183" s="645"/>
      <c r="H183" s="645"/>
      <c r="I183" s="645"/>
      <c r="J183" s="645"/>
      <c r="K183" s="645"/>
      <c r="L183" s="645"/>
      <c r="M183" s="645"/>
      <c r="N183" s="645"/>
      <c r="O183" s="645"/>
      <c r="P183" s="645"/>
      <c r="Q183" s="645"/>
      <c r="R183" s="645"/>
      <c r="S183" s="645"/>
      <c r="T183" s="645"/>
      <c r="U183" s="645"/>
      <c r="V183" s="645"/>
      <c r="W183" s="645"/>
      <c r="X183" s="645"/>
      <c r="Y183" s="645"/>
      <c r="Z183" s="645"/>
    </row>
    <row r="184" spans="1:26" ht="15.75" thickBot="1">
      <c r="A184" s="627"/>
      <c r="B184" s="627"/>
      <c r="C184" s="627"/>
      <c r="D184" s="627"/>
      <c r="E184" s="627"/>
      <c r="F184" s="645"/>
      <c r="G184" s="645"/>
      <c r="H184" s="645"/>
      <c r="I184" s="645"/>
      <c r="J184" s="645"/>
      <c r="K184" s="645"/>
      <c r="L184" s="645"/>
      <c r="M184" s="645"/>
      <c r="N184" s="645"/>
      <c r="O184" s="645"/>
      <c r="P184" s="645"/>
      <c r="Q184" s="645"/>
      <c r="R184" s="645"/>
      <c r="S184" s="645"/>
      <c r="T184" s="645"/>
      <c r="U184" s="645"/>
      <c r="V184" s="645"/>
      <c r="W184" s="645"/>
      <c r="X184" s="645"/>
      <c r="Y184" s="645"/>
      <c r="Z184" s="645"/>
    </row>
    <row r="185" spans="1:26" ht="15.75" thickBot="1">
      <c r="A185" s="627"/>
      <c r="B185" s="627"/>
      <c r="C185" s="627"/>
      <c r="D185" s="627"/>
      <c r="E185" s="627"/>
      <c r="F185" s="645"/>
      <c r="G185" s="645"/>
      <c r="H185" s="645"/>
      <c r="I185" s="645"/>
      <c r="J185" s="645"/>
      <c r="K185" s="645"/>
      <c r="L185" s="645"/>
      <c r="M185" s="645"/>
      <c r="N185" s="645"/>
      <c r="O185" s="645"/>
      <c r="P185" s="645"/>
      <c r="Q185" s="645"/>
      <c r="R185" s="645"/>
      <c r="S185" s="645"/>
      <c r="T185" s="645"/>
      <c r="U185" s="645"/>
      <c r="V185" s="645"/>
      <c r="W185" s="645"/>
      <c r="X185" s="645"/>
      <c r="Y185" s="645"/>
      <c r="Z185" s="645"/>
    </row>
    <row r="186" spans="1:26" ht="15.75" thickBot="1">
      <c r="A186" s="627"/>
      <c r="B186" s="627"/>
      <c r="C186" s="627"/>
      <c r="D186" s="627"/>
      <c r="E186" s="627"/>
      <c r="F186" s="645"/>
      <c r="G186" s="645"/>
      <c r="H186" s="645"/>
      <c r="I186" s="645"/>
      <c r="J186" s="645"/>
      <c r="K186" s="645"/>
      <c r="L186" s="645"/>
      <c r="M186" s="645"/>
      <c r="N186" s="645"/>
      <c r="O186" s="645"/>
      <c r="P186" s="645"/>
      <c r="Q186" s="645"/>
      <c r="R186" s="645"/>
      <c r="S186" s="645"/>
      <c r="T186" s="645"/>
      <c r="U186" s="645"/>
      <c r="V186" s="645"/>
      <c r="W186" s="645"/>
      <c r="X186" s="645"/>
      <c r="Y186" s="645"/>
      <c r="Z186" s="645"/>
    </row>
    <row r="187" spans="1:26" ht="15.75" thickBot="1">
      <c r="A187" s="627"/>
      <c r="B187" s="627"/>
      <c r="C187" s="627"/>
      <c r="D187" s="627"/>
      <c r="E187" s="627"/>
      <c r="F187" s="645"/>
      <c r="G187" s="645"/>
      <c r="H187" s="645"/>
      <c r="I187" s="645"/>
      <c r="J187" s="645"/>
      <c r="K187" s="645"/>
      <c r="L187" s="645"/>
      <c r="M187" s="645"/>
      <c r="N187" s="645"/>
      <c r="O187" s="645"/>
      <c r="P187" s="645"/>
      <c r="Q187" s="645"/>
      <c r="R187" s="645"/>
      <c r="S187" s="645"/>
      <c r="T187" s="645"/>
      <c r="U187" s="645"/>
      <c r="V187" s="645"/>
      <c r="W187" s="645"/>
      <c r="X187" s="645"/>
      <c r="Y187" s="645"/>
      <c r="Z187" s="645"/>
    </row>
    <row r="188" spans="1:26" ht="15.75" thickBot="1">
      <c r="A188" s="627"/>
      <c r="B188" s="627"/>
      <c r="C188" s="627"/>
      <c r="D188" s="627"/>
      <c r="E188" s="627"/>
      <c r="F188" s="645"/>
      <c r="G188" s="645"/>
      <c r="H188" s="645"/>
      <c r="I188" s="645"/>
      <c r="J188" s="645"/>
      <c r="K188" s="645"/>
      <c r="L188" s="645"/>
      <c r="M188" s="645"/>
      <c r="N188" s="645"/>
      <c r="O188" s="645"/>
      <c r="P188" s="645"/>
      <c r="Q188" s="645"/>
      <c r="R188" s="645"/>
      <c r="S188" s="645"/>
      <c r="T188" s="645"/>
      <c r="U188" s="645"/>
      <c r="V188" s="645"/>
      <c r="W188" s="645"/>
      <c r="X188" s="645"/>
      <c r="Y188" s="645"/>
      <c r="Z188" s="645"/>
    </row>
    <row r="189" spans="1:26" ht="15.75" thickBot="1">
      <c r="A189" s="627"/>
      <c r="B189" s="627"/>
      <c r="C189" s="627"/>
      <c r="D189" s="627"/>
      <c r="E189" s="627"/>
      <c r="F189" s="645"/>
      <c r="G189" s="645"/>
      <c r="H189" s="645"/>
      <c r="I189" s="645"/>
      <c r="J189" s="645"/>
      <c r="K189" s="645"/>
      <c r="L189" s="645"/>
      <c r="M189" s="645"/>
      <c r="N189" s="645"/>
      <c r="O189" s="645"/>
      <c r="P189" s="645"/>
      <c r="Q189" s="645"/>
      <c r="R189" s="645"/>
      <c r="S189" s="645"/>
      <c r="T189" s="645"/>
      <c r="U189" s="645"/>
      <c r="V189" s="645"/>
      <c r="W189" s="645"/>
      <c r="X189" s="645"/>
      <c r="Y189" s="645"/>
      <c r="Z189" s="645"/>
    </row>
    <row r="190" spans="1:26" ht="15.75" thickBot="1">
      <c r="A190" s="627"/>
      <c r="B190" s="627"/>
      <c r="C190" s="627"/>
      <c r="D190" s="627"/>
      <c r="E190" s="627"/>
      <c r="F190" s="645"/>
      <c r="G190" s="645"/>
      <c r="H190" s="645"/>
      <c r="I190" s="645"/>
      <c r="J190" s="645"/>
      <c r="K190" s="645"/>
      <c r="L190" s="645"/>
      <c r="M190" s="645"/>
      <c r="N190" s="645"/>
      <c r="O190" s="645"/>
      <c r="P190" s="645"/>
      <c r="Q190" s="645"/>
      <c r="R190" s="645"/>
      <c r="S190" s="645"/>
      <c r="T190" s="645"/>
      <c r="U190" s="645"/>
      <c r="V190" s="645"/>
      <c r="W190" s="645"/>
      <c r="X190" s="645"/>
      <c r="Y190" s="645"/>
      <c r="Z190" s="645"/>
    </row>
    <row r="191" spans="1:26" ht="15.75" thickBot="1">
      <c r="A191" s="627"/>
      <c r="B191" s="627"/>
      <c r="C191" s="627"/>
      <c r="D191" s="627"/>
      <c r="E191" s="627"/>
      <c r="F191" s="645"/>
      <c r="G191" s="645"/>
      <c r="H191" s="645"/>
      <c r="I191" s="645"/>
      <c r="J191" s="645"/>
      <c r="K191" s="645"/>
      <c r="L191" s="645"/>
      <c r="M191" s="645"/>
      <c r="N191" s="645"/>
      <c r="O191" s="645"/>
      <c r="P191" s="645"/>
      <c r="Q191" s="645"/>
      <c r="R191" s="645"/>
      <c r="S191" s="645"/>
      <c r="T191" s="645"/>
      <c r="U191" s="645"/>
      <c r="V191" s="645"/>
      <c r="W191" s="645"/>
      <c r="X191" s="645"/>
      <c r="Y191" s="645"/>
      <c r="Z191" s="645"/>
    </row>
    <row r="192" spans="1:26" ht="15.75" thickBot="1">
      <c r="A192" s="627"/>
      <c r="B192" s="627"/>
      <c r="C192" s="627"/>
      <c r="D192" s="627"/>
      <c r="E192" s="627"/>
      <c r="F192" s="645"/>
      <c r="G192" s="645"/>
      <c r="H192" s="645"/>
      <c r="I192" s="645"/>
      <c r="J192" s="645"/>
      <c r="K192" s="645"/>
      <c r="L192" s="645"/>
      <c r="M192" s="645"/>
      <c r="N192" s="645"/>
      <c r="O192" s="645"/>
      <c r="P192" s="645"/>
      <c r="Q192" s="645"/>
      <c r="R192" s="645"/>
      <c r="S192" s="645"/>
      <c r="T192" s="645"/>
      <c r="U192" s="645"/>
      <c r="V192" s="645"/>
      <c r="W192" s="645"/>
      <c r="X192" s="645"/>
      <c r="Y192" s="645"/>
      <c r="Z192" s="645"/>
    </row>
    <row r="193" spans="1:26" ht="15.75" thickBot="1">
      <c r="A193" s="627"/>
      <c r="B193" s="627"/>
      <c r="C193" s="627"/>
      <c r="D193" s="627"/>
      <c r="E193" s="627"/>
      <c r="F193" s="645"/>
      <c r="G193" s="645"/>
      <c r="H193" s="645"/>
      <c r="I193" s="645"/>
      <c r="J193" s="645"/>
      <c r="K193" s="645"/>
      <c r="L193" s="645"/>
      <c r="M193" s="645"/>
      <c r="N193" s="645"/>
      <c r="O193" s="645"/>
      <c r="P193" s="645"/>
      <c r="Q193" s="645"/>
      <c r="R193" s="645"/>
      <c r="S193" s="645"/>
      <c r="T193" s="645"/>
      <c r="U193" s="645"/>
      <c r="V193" s="645"/>
      <c r="W193" s="645"/>
      <c r="X193" s="645"/>
      <c r="Y193" s="645"/>
      <c r="Z193" s="645"/>
    </row>
    <row r="194" spans="1:26" ht="15.75" thickBot="1">
      <c r="A194" s="627"/>
      <c r="B194" s="627"/>
      <c r="C194" s="627"/>
      <c r="D194" s="627"/>
      <c r="E194" s="627"/>
      <c r="F194" s="645"/>
      <c r="G194" s="645"/>
      <c r="H194" s="645"/>
      <c r="I194" s="645"/>
      <c r="J194" s="645"/>
      <c r="K194" s="645"/>
      <c r="L194" s="645"/>
      <c r="M194" s="645"/>
      <c r="N194" s="645"/>
      <c r="O194" s="645"/>
      <c r="P194" s="645"/>
      <c r="Q194" s="645"/>
      <c r="R194" s="645"/>
      <c r="S194" s="645"/>
      <c r="T194" s="645"/>
      <c r="U194" s="645"/>
      <c r="V194" s="645"/>
      <c r="W194" s="645"/>
      <c r="X194" s="645"/>
      <c r="Y194" s="645"/>
      <c r="Z194" s="645"/>
    </row>
    <row r="195" spans="1:26" ht="15.75" thickBot="1">
      <c r="A195" s="627"/>
      <c r="B195" s="627"/>
      <c r="C195" s="627"/>
      <c r="D195" s="627"/>
      <c r="E195" s="627"/>
      <c r="F195" s="645"/>
      <c r="G195" s="645"/>
      <c r="H195" s="645"/>
      <c r="I195" s="645"/>
      <c r="J195" s="645"/>
      <c r="K195" s="645"/>
      <c r="L195" s="645"/>
      <c r="M195" s="645"/>
      <c r="N195" s="645"/>
      <c r="O195" s="645"/>
      <c r="P195" s="645"/>
      <c r="Q195" s="645"/>
      <c r="R195" s="645"/>
      <c r="S195" s="645"/>
      <c r="T195" s="645"/>
      <c r="U195" s="645"/>
      <c r="V195" s="645"/>
      <c r="W195" s="645"/>
      <c r="X195" s="645"/>
      <c r="Y195" s="645"/>
      <c r="Z195" s="645"/>
    </row>
    <row r="196" spans="1:26" ht="15.75" thickBot="1">
      <c r="A196" s="627"/>
      <c r="B196" s="627"/>
      <c r="C196" s="627"/>
      <c r="D196" s="627"/>
      <c r="E196" s="627"/>
      <c r="F196" s="645"/>
      <c r="G196" s="645"/>
      <c r="H196" s="645"/>
      <c r="I196" s="645"/>
      <c r="J196" s="645"/>
      <c r="K196" s="645"/>
      <c r="L196" s="645"/>
      <c r="M196" s="645"/>
      <c r="N196" s="645"/>
      <c r="O196" s="645"/>
      <c r="P196" s="645"/>
      <c r="Q196" s="645"/>
      <c r="R196" s="645"/>
      <c r="S196" s="645"/>
      <c r="T196" s="645"/>
      <c r="U196" s="645"/>
      <c r="V196" s="645"/>
      <c r="W196" s="645"/>
      <c r="X196" s="645"/>
      <c r="Y196" s="645"/>
      <c r="Z196" s="645"/>
    </row>
    <row r="197" spans="1:26" ht="15.75" thickBot="1">
      <c r="A197" s="627"/>
      <c r="B197" s="627"/>
      <c r="C197" s="627"/>
      <c r="D197" s="627"/>
      <c r="E197" s="627"/>
      <c r="F197" s="645"/>
      <c r="G197" s="645"/>
      <c r="H197" s="645"/>
      <c r="I197" s="645"/>
      <c r="J197" s="645"/>
      <c r="K197" s="645"/>
      <c r="L197" s="645"/>
      <c r="M197" s="645"/>
      <c r="N197" s="645"/>
      <c r="O197" s="645"/>
      <c r="P197" s="645"/>
      <c r="Q197" s="645"/>
      <c r="R197" s="645"/>
      <c r="S197" s="645"/>
      <c r="T197" s="645"/>
      <c r="U197" s="645"/>
      <c r="V197" s="645"/>
      <c r="W197" s="645"/>
      <c r="X197" s="645"/>
      <c r="Y197" s="645"/>
      <c r="Z197" s="645"/>
    </row>
    <row r="198" spans="1:26" ht="15.75" thickBot="1">
      <c r="A198" s="627"/>
      <c r="B198" s="627"/>
      <c r="C198" s="627"/>
      <c r="D198" s="627"/>
      <c r="E198" s="627"/>
      <c r="F198" s="645"/>
      <c r="G198" s="645"/>
      <c r="H198" s="645"/>
      <c r="I198" s="645"/>
      <c r="J198" s="645"/>
      <c r="K198" s="645"/>
      <c r="L198" s="645"/>
      <c r="M198" s="645"/>
      <c r="N198" s="645"/>
      <c r="O198" s="645"/>
      <c r="P198" s="645"/>
      <c r="Q198" s="645"/>
      <c r="R198" s="645"/>
      <c r="S198" s="645"/>
      <c r="T198" s="645"/>
      <c r="U198" s="645"/>
      <c r="V198" s="645"/>
      <c r="W198" s="645"/>
      <c r="X198" s="645"/>
      <c r="Y198" s="645"/>
      <c r="Z198" s="645"/>
    </row>
    <row r="199" spans="1:26" ht="15.75" thickBot="1">
      <c r="A199" s="627"/>
      <c r="B199" s="627"/>
      <c r="C199" s="627"/>
      <c r="D199" s="627"/>
      <c r="E199" s="627"/>
      <c r="F199" s="645"/>
      <c r="G199" s="645"/>
      <c r="H199" s="645"/>
      <c r="I199" s="645"/>
      <c r="J199" s="645"/>
      <c r="K199" s="645"/>
      <c r="L199" s="645"/>
      <c r="M199" s="645"/>
      <c r="N199" s="645"/>
      <c r="O199" s="645"/>
      <c r="P199" s="645"/>
      <c r="Q199" s="645"/>
      <c r="R199" s="645"/>
      <c r="S199" s="645"/>
      <c r="T199" s="645"/>
      <c r="U199" s="645"/>
      <c r="V199" s="645"/>
      <c r="W199" s="645"/>
      <c r="X199" s="645"/>
      <c r="Y199" s="645"/>
      <c r="Z199" s="645"/>
    </row>
    <row r="200" spans="1:26" ht="15.75" thickBot="1">
      <c r="A200" s="627"/>
      <c r="B200" s="627"/>
      <c r="C200" s="627"/>
      <c r="D200" s="627"/>
      <c r="E200" s="627"/>
      <c r="F200" s="645"/>
      <c r="G200" s="645"/>
      <c r="H200" s="645"/>
      <c r="I200" s="645"/>
      <c r="J200" s="645"/>
      <c r="K200" s="645"/>
      <c r="L200" s="645"/>
      <c r="M200" s="645"/>
      <c r="N200" s="645"/>
      <c r="O200" s="645"/>
      <c r="P200" s="645"/>
      <c r="Q200" s="645"/>
      <c r="R200" s="645"/>
      <c r="S200" s="645"/>
      <c r="T200" s="645"/>
      <c r="U200" s="645"/>
      <c r="V200" s="645"/>
      <c r="W200" s="645"/>
      <c r="X200" s="645"/>
      <c r="Y200" s="645"/>
      <c r="Z200" s="645"/>
    </row>
    <row r="201" spans="1:26" ht="15.75" thickBot="1">
      <c r="A201" s="627"/>
      <c r="B201" s="627"/>
      <c r="C201" s="627"/>
      <c r="D201" s="627"/>
      <c r="E201" s="627"/>
      <c r="F201" s="645"/>
      <c r="G201" s="645"/>
      <c r="H201" s="645"/>
      <c r="I201" s="645"/>
      <c r="J201" s="645"/>
      <c r="K201" s="645"/>
      <c r="L201" s="645"/>
      <c r="M201" s="645"/>
      <c r="N201" s="645"/>
      <c r="O201" s="645"/>
      <c r="P201" s="645"/>
      <c r="Q201" s="645"/>
      <c r="R201" s="645"/>
      <c r="S201" s="645"/>
      <c r="T201" s="645"/>
      <c r="U201" s="645"/>
      <c r="V201" s="645"/>
      <c r="W201" s="645"/>
      <c r="X201" s="645"/>
      <c r="Y201" s="645"/>
      <c r="Z201" s="645"/>
    </row>
    <row r="202" spans="1:26" ht="15.75" thickBot="1">
      <c r="A202" s="627"/>
      <c r="B202" s="627"/>
      <c r="C202" s="627"/>
      <c r="D202" s="627"/>
      <c r="E202" s="627"/>
      <c r="F202" s="645"/>
      <c r="G202" s="645"/>
      <c r="H202" s="645"/>
      <c r="I202" s="645"/>
      <c r="J202" s="645"/>
      <c r="K202" s="645"/>
      <c r="L202" s="645"/>
      <c r="M202" s="645"/>
      <c r="N202" s="645"/>
      <c r="O202" s="645"/>
      <c r="P202" s="645"/>
      <c r="Q202" s="645"/>
      <c r="R202" s="645"/>
      <c r="S202" s="645"/>
      <c r="T202" s="645"/>
      <c r="U202" s="645"/>
      <c r="V202" s="645"/>
      <c r="W202" s="645"/>
      <c r="X202" s="645"/>
      <c r="Y202" s="645"/>
      <c r="Z202" s="645"/>
    </row>
    <row r="203" spans="1:26" ht="15.75" thickBot="1">
      <c r="A203" s="627"/>
      <c r="B203" s="627"/>
      <c r="C203" s="627"/>
      <c r="D203" s="627"/>
      <c r="E203" s="627"/>
      <c r="F203" s="645"/>
      <c r="G203" s="645"/>
      <c r="H203" s="645"/>
      <c r="I203" s="645"/>
      <c r="J203" s="645"/>
      <c r="K203" s="645"/>
      <c r="L203" s="645"/>
      <c r="M203" s="645"/>
      <c r="N203" s="645"/>
      <c r="O203" s="645"/>
      <c r="P203" s="645"/>
      <c r="Q203" s="645"/>
      <c r="R203" s="645"/>
      <c r="S203" s="645"/>
      <c r="T203" s="645"/>
      <c r="U203" s="645"/>
      <c r="V203" s="645"/>
      <c r="W203" s="645"/>
      <c r="X203" s="645"/>
      <c r="Y203" s="645"/>
      <c r="Z203" s="645"/>
    </row>
    <row r="204" spans="1:26" ht="15.75" thickBot="1">
      <c r="A204" s="627"/>
      <c r="B204" s="627"/>
      <c r="C204" s="627"/>
      <c r="D204" s="627"/>
      <c r="E204" s="627"/>
      <c r="F204" s="645"/>
      <c r="G204" s="645"/>
      <c r="H204" s="645"/>
      <c r="I204" s="645"/>
      <c r="J204" s="645"/>
      <c r="K204" s="645"/>
      <c r="L204" s="645"/>
      <c r="M204" s="645"/>
      <c r="N204" s="645"/>
      <c r="O204" s="645"/>
      <c r="P204" s="645"/>
      <c r="Q204" s="645"/>
      <c r="R204" s="645"/>
      <c r="S204" s="645"/>
      <c r="T204" s="645"/>
      <c r="U204" s="645"/>
      <c r="V204" s="645"/>
      <c r="W204" s="645"/>
      <c r="X204" s="645"/>
      <c r="Y204" s="645"/>
      <c r="Z204" s="645"/>
    </row>
    <row r="205" spans="1:26" ht="15.75" thickBot="1">
      <c r="A205" s="627"/>
      <c r="B205" s="627"/>
      <c r="C205" s="627"/>
      <c r="D205" s="627"/>
      <c r="E205" s="627"/>
      <c r="F205" s="645"/>
      <c r="G205" s="645"/>
      <c r="H205" s="645"/>
      <c r="I205" s="645"/>
      <c r="J205" s="645"/>
      <c r="K205" s="645"/>
      <c r="L205" s="645"/>
      <c r="M205" s="645"/>
      <c r="N205" s="645"/>
      <c r="O205" s="645"/>
      <c r="P205" s="645"/>
      <c r="Q205" s="645"/>
      <c r="R205" s="645"/>
      <c r="S205" s="645"/>
      <c r="T205" s="645"/>
      <c r="U205" s="645"/>
      <c r="V205" s="645"/>
      <c r="W205" s="645"/>
      <c r="X205" s="645"/>
      <c r="Y205" s="645"/>
      <c r="Z205" s="645"/>
    </row>
    <row r="206" spans="1:26" ht="15.75" thickBot="1">
      <c r="A206" s="627"/>
      <c r="B206" s="627"/>
      <c r="C206" s="627"/>
      <c r="D206" s="627"/>
      <c r="E206" s="627"/>
      <c r="F206" s="645"/>
      <c r="G206" s="645"/>
      <c r="H206" s="645"/>
      <c r="I206" s="645"/>
      <c r="J206" s="645"/>
      <c r="K206" s="645"/>
      <c r="L206" s="645"/>
      <c r="M206" s="645"/>
      <c r="N206" s="645"/>
      <c r="O206" s="645"/>
      <c r="P206" s="645"/>
      <c r="Q206" s="645"/>
      <c r="R206" s="645"/>
      <c r="S206" s="645"/>
      <c r="T206" s="645"/>
      <c r="U206" s="645"/>
      <c r="V206" s="645"/>
      <c r="W206" s="645"/>
      <c r="X206" s="645"/>
      <c r="Y206" s="645"/>
      <c r="Z206" s="645"/>
    </row>
    <row r="207" spans="1:26" ht="15.75" thickBot="1">
      <c r="A207" s="627"/>
      <c r="B207" s="627"/>
      <c r="C207" s="627"/>
      <c r="D207" s="627"/>
      <c r="E207" s="627"/>
      <c r="F207" s="645"/>
      <c r="G207" s="645"/>
      <c r="H207" s="645"/>
      <c r="I207" s="645"/>
      <c r="J207" s="645"/>
      <c r="K207" s="645"/>
      <c r="L207" s="645"/>
      <c r="M207" s="645"/>
      <c r="N207" s="645"/>
      <c r="O207" s="645"/>
      <c r="P207" s="645"/>
      <c r="Q207" s="645"/>
      <c r="R207" s="645"/>
      <c r="S207" s="645"/>
      <c r="T207" s="645"/>
      <c r="U207" s="645"/>
      <c r="V207" s="645"/>
      <c r="W207" s="645"/>
      <c r="X207" s="645"/>
      <c r="Y207" s="645"/>
      <c r="Z207" s="645"/>
    </row>
    <row r="208" spans="1:26" ht="15.75" thickBot="1">
      <c r="A208" s="627"/>
      <c r="B208" s="627"/>
      <c r="C208" s="627"/>
      <c r="D208" s="627"/>
      <c r="E208" s="627"/>
      <c r="F208" s="645"/>
      <c r="G208" s="645"/>
      <c r="H208" s="645"/>
      <c r="I208" s="645"/>
      <c r="J208" s="645"/>
      <c r="K208" s="645"/>
      <c r="L208" s="645"/>
      <c r="M208" s="645"/>
      <c r="N208" s="645"/>
      <c r="O208" s="645"/>
      <c r="P208" s="645"/>
      <c r="Q208" s="645"/>
      <c r="R208" s="645"/>
      <c r="S208" s="645"/>
      <c r="T208" s="645"/>
      <c r="U208" s="645"/>
      <c r="V208" s="645"/>
      <c r="W208" s="645"/>
      <c r="X208" s="645"/>
      <c r="Y208" s="645"/>
      <c r="Z208" s="645"/>
    </row>
    <row r="209" spans="1:26" ht="15.75" thickBot="1">
      <c r="A209" s="627"/>
      <c r="B209" s="627"/>
      <c r="C209" s="627"/>
      <c r="D209" s="627"/>
      <c r="E209" s="627"/>
      <c r="F209" s="645"/>
      <c r="G209" s="645"/>
      <c r="H209" s="645"/>
      <c r="I209" s="645"/>
      <c r="J209" s="645"/>
      <c r="K209" s="645"/>
      <c r="L209" s="645"/>
      <c r="M209" s="645"/>
      <c r="N209" s="645"/>
      <c r="O209" s="645"/>
      <c r="P209" s="645"/>
      <c r="Q209" s="645"/>
      <c r="R209" s="645"/>
      <c r="S209" s="645"/>
      <c r="T209" s="645"/>
      <c r="U209" s="645"/>
      <c r="V209" s="645"/>
      <c r="W209" s="645"/>
      <c r="X209" s="645"/>
      <c r="Y209" s="645"/>
      <c r="Z209" s="645"/>
    </row>
    <row r="210" spans="1:26" ht="15.75" thickBot="1">
      <c r="A210" s="627"/>
      <c r="B210" s="627"/>
      <c r="C210" s="627"/>
      <c r="D210" s="627"/>
      <c r="E210" s="627"/>
      <c r="F210" s="645"/>
      <c r="G210" s="645"/>
      <c r="H210" s="645"/>
      <c r="I210" s="645"/>
      <c r="J210" s="645"/>
      <c r="K210" s="645"/>
      <c r="L210" s="645"/>
      <c r="M210" s="645"/>
      <c r="N210" s="645"/>
      <c r="O210" s="645"/>
      <c r="P210" s="645"/>
      <c r="Q210" s="645"/>
      <c r="R210" s="645"/>
      <c r="S210" s="645"/>
      <c r="T210" s="645"/>
      <c r="U210" s="645"/>
      <c r="V210" s="645"/>
      <c r="W210" s="645"/>
      <c r="X210" s="645"/>
      <c r="Y210" s="645"/>
      <c r="Z210" s="645"/>
    </row>
    <row r="211" spans="1:26" ht="15.75" thickBot="1">
      <c r="A211" s="627"/>
      <c r="B211" s="627"/>
      <c r="C211" s="627"/>
      <c r="D211" s="627"/>
      <c r="E211" s="627"/>
      <c r="F211" s="645"/>
      <c r="G211" s="645"/>
      <c r="H211" s="645"/>
      <c r="I211" s="645"/>
      <c r="J211" s="645"/>
      <c r="K211" s="645"/>
      <c r="L211" s="645"/>
      <c r="M211" s="645"/>
      <c r="N211" s="645"/>
      <c r="O211" s="645"/>
      <c r="P211" s="645"/>
      <c r="Q211" s="645"/>
      <c r="R211" s="645"/>
      <c r="S211" s="645"/>
      <c r="T211" s="645"/>
      <c r="U211" s="645"/>
      <c r="V211" s="645"/>
      <c r="W211" s="645"/>
      <c r="X211" s="645"/>
      <c r="Y211" s="645"/>
      <c r="Z211" s="645"/>
    </row>
    <row r="212" spans="1:26" ht="15.75" thickBot="1">
      <c r="A212" s="627"/>
      <c r="B212" s="627"/>
      <c r="C212" s="627"/>
      <c r="D212" s="627"/>
      <c r="E212" s="627"/>
      <c r="F212" s="645"/>
      <c r="G212" s="645"/>
      <c r="H212" s="645"/>
      <c r="I212" s="645"/>
      <c r="J212" s="645"/>
      <c r="K212" s="645"/>
      <c r="L212" s="645"/>
      <c r="M212" s="645"/>
      <c r="N212" s="645"/>
      <c r="O212" s="645"/>
      <c r="P212" s="645"/>
      <c r="Q212" s="645"/>
      <c r="R212" s="645"/>
      <c r="S212" s="645"/>
      <c r="T212" s="645"/>
      <c r="U212" s="645"/>
      <c r="V212" s="645"/>
      <c r="W212" s="645"/>
      <c r="X212" s="645"/>
      <c r="Y212" s="645"/>
      <c r="Z212" s="645"/>
    </row>
    <row r="213" spans="1:26" ht="15.75" thickBot="1">
      <c r="A213" s="627"/>
      <c r="B213" s="627"/>
      <c r="C213" s="627"/>
      <c r="D213" s="627"/>
      <c r="E213" s="627"/>
      <c r="F213" s="645"/>
      <c r="G213" s="645"/>
      <c r="H213" s="645"/>
      <c r="I213" s="645"/>
      <c r="J213" s="645"/>
      <c r="K213" s="645"/>
      <c r="L213" s="645"/>
      <c r="M213" s="645"/>
      <c r="N213" s="645"/>
      <c r="O213" s="645"/>
      <c r="P213" s="645"/>
      <c r="Q213" s="645"/>
      <c r="R213" s="645"/>
      <c r="S213" s="645"/>
      <c r="T213" s="645"/>
      <c r="U213" s="645"/>
      <c r="V213" s="645"/>
      <c r="W213" s="645"/>
      <c r="X213" s="645"/>
      <c r="Y213" s="645"/>
      <c r="Z213" s="645"/>
    </row>
    <row r="214" spans="1:26" ht="15.75" thickBot="1">
      <c r="A214" s="627"/>
      <c r="B214" s="627"/>
      <c r="C214" s="627"/>
      <c r="D214" s="627"/>
      <c r="E214" s="627"/>
      <c r="F214" s="645"/>
      <c r="G214" s="645"/>
      <c r="H214" s="645"/>
      <c r="I214" s="645"/>
      <c r="J214" s="645"/>
      <c r="K214" s="645"/>
      <c r="L214" s="645"/>
      <c r="M214" s="645"/>
      <c r="N214" s="645"/>
      <c r="O214" s="645"/>
      <c r="P214" s="645"/>
      <c r="Q214" s="645"/>
      <c r="R214" s="645"/>
      <c r="S214" s="645"/>
      <c r="T214" s="645"/>
      <c r="U214" s="645"/>
      <c r="V214" s="645"/>
      <c r="W214" s="645"/>
      <c r="X214" s="645"/>
      <c r="Y214" s="645"/>
      <c r="Z214" s="645"/>
    </row>
    <row r="215" spans="1:26" ht="15.75" thickBot="1">
      <c r="A215" s="627"/>
      <c r="B215" s="627"/>
      <c r="C215" s="627"/>
      <c r="D215" s="627"/>
      <c r="E215" s="627"/>
      <c r="F215" s="645"/>
      <c r="G215" s="645"/>
      <c r="H215" s="645"/>
      <c r="I215" s="645"/>
      <c r="J215" s="645"/>
      <c r="K215" s="645"/>
      <c r="L215" s="645"/>
      <c r="M215" s="645"/>
      <c r="N215" s="645"/>
      <c r="O215" s="645"/>
      <c r="P215" s="645"/>
      <c r="Q215" s="645"/>
      <c r="R215" s="645"/>
      <c r="S215" s="645"/>
      <c r="T215" s="645"/>
      <c r="U215" s="645"/>
      <c r="V215" s="645"/>
      <c r="W215" s="645"/>
      <c r="X215" s="645"/>
      <c r="Y215" s="645"/>
      <c r="Z215" s="645"/>
    </row>
    <row r="216" spans="1:26" ht="15.75" thickBot="1">
      <c r="A216" s="627"/>
      <c r="B216" s="627"/>
      <c r="C216" s="627"/>
      <c r="D216" s="627"/>
      <c r="E216" s="627"/>
      <c r="F216" s="645"/>
      <c r="G216" s="645"/>
      <c r="H216" s="645"/>
      <c r="I216" s="645"/>
      <c r="J216" s="645"/>
      <c r="K216" s="645"/>
      <c r="L216" s="645"/>
      <c r="M216" s="645"/>
      <c r="N216" s="645"/>
      <c r="O216" s="645"/>
      <c r="P216" s="645"/>
      <c r="Q216" s="645"/>
      <c r="R216" s="645"/>
      <c r="S216" s="645"/>
      <c r="T216" s="645"/>
      <c r="U216" s="645"/>
      <c r="V216" s="645"/>
      <c r="W216" s="645"/>
      <c r="X216" s="645"/>
      <c r="Y216" s="645"/>
      <c r="Z216" s="645"/>
    </row>
    <row r="217" spans="1:26" ht="15.75" thickBot="1">
      <c r="A217" s="627"/>
      <c r="B217" s="627"/>
      <c r="C217" s="627"/>
      <c r="D217" s="627"/>
      <c r="E217" s="627"/>
      <c r="F217" s="645"/>
      <c r="G217" s="645"/>
      <c r="H217" s="645"/>
      <c r="I217" s="645"/>
      <c r="J217" s="645"/>
      <c r="K217" s="645"/>
      <c r="L217" s="645"/>
      <c r="M217" s="645"/>
      <c r="N217" s="645"/>
      <c r="O217" s="645"/>
      <c r="P217" s="645"/>
      <c r="Q217" s="645"/>
      <c r="R217" s="645"/>
      <c r="S217" s="645"/>
      <c r="T217" s="645"/>
      <c r="U217" s="645"/>
      <c r="V217" s="645"/>
      <c r="W217" s="645"/>
      <c r="X217" s="645"/>
      <c r="Y217" s="645"/>
      <c r="Z217" s="645"/>
    </row>
    <row r="218" spans="1:26" ht="15.75" thickBot="1">
      <c r="A218" s="627"/>
      <c r="B218" s="627"/>
      <c r="C218" s="627"/>
      <c r="D218" s="627"/>
      <c r="E218" s="627"/>
      <c r="F218" s="645"/>
      <c r="G218" s="645"/>
      <c r="H218" s="645"/>
      <c r="I218" s="645"/>
      <c r="J218" s="645"/>
      <c r="K218" s="645"/>
      <c r="L218" s="645"/>
      <c r="M218" s="645"/>
      <c r="N218" s="645"/>
      <c r="O218" s="645"/>
      <c r="P218" s="645"/>
      <c r="Q218" s="645"/>
      <c r="R218" s="645"/>
      <c r="S218" s="645"/>
      <c r="T218" s="645"/>
      <c r="U218" s="645"/>
      <c r="V218" s="645"/>
      <c r="W218" s="645"/>
      <c r="X218" s="645"/>
      <c r="Y218" s="645"/>
      <c r="Z218" s="645"/>
    </row>
    <row r="219" spans="1:26" ht="15.75" thickBot="1">
      <c r="A219" s="627"/>
      <c r="B219" s="627"/>
      <c r="C219" s="627"/>
      <c r="D219" s="627"/>
      <c r="E219" s="627"/>
      <c r="F219" s="645"/>
      <c r="G219" s="645"/>
      <c r="H219" s="645"/>
      <c r="I219" s="645"/>
      <c r="J219" s="645"/>
      <c r="K219" s="645"/>
      <c r="L219" s="645"/>
      <c r="M219" s="645"/>
      <c r="N219" s="645"/>
      <c r="O219" s="645"/>
      <c r="P219" s="645"/>
      <c r="Q219" s="645"/>
      <c r="R219" s="645"/>
      <c r="S219" s="645"/>
      <c r="T219" s="645"/>
      <c r="U219" s="645"/>
      <c r="V219" s="645"/>
      <c r="W219" s="645"/>
      <c r="X219" s="645"/>
      <c r="Y219" s="645"/>
      <c r="Z219" s="645"/>
    </row>
    <row r="220" spans="1:26" ht="15.75" thickBot="1">
      <c r="A220" s="627"/>
      <c r="B220" s="627"/>
      <c r="C220" s="627"/>
      <c r="D220" s="627"/>
      <c r="E220" s="627"/>
      <c r="F220" s="645"/>
      <c r="G220" s="645"/>
      <c r="H220" s="645"/>
      <c r="I220" s="645"/>
      <c r="J220" s="645"/>
      <c r="K220" s="645"/>
      <c r="L220" s="645"/>
      <c r="M220" s="645"/>
      <c r="N220" s="645"/>
      <c r="O220" s="645"/>
      <c r="P220" s="645"/>
      <c r="Q220" s="645"/>
      <c r="R220" s="645"/>
      <c r="S220" s="645"/>
      <c r="T220" s="645"/>
      <c r="U220" s="645"/>
      <c r="V220" s="645"/>
      <c r="W220" s="645"/>
      <c r="X220" s="645"/>
      <c r="Y220" s="645"/>
      <c r="Z220" s="645"/>
    </row>
    <row r="221" spans="1:26" ht="15.75" thickBot="1">
      <c r="A221" s="627"/>
      <c r="B221" s="627"/>
      <c r="C221" s="627"/>
      <c r="D221" s="627"/>
      <c r="E221" s="627"/>
      <c r="F221" s="645"/>
      <c r="G221" s="645"/>
      <c r="H221" s="645"/>
      <c r="I221" s="645"/>
      <c r="J221" s="645"/>
      <c r="K221" s="645"/>
      <c r="L221" s="645"/>
      <c r="M221" s="645"/>
      <c r="N221" s="645"/>
      <c r="O221" s="645"/>
      <c r="P221" s="645"/>
      <c r="Q221" s="645"/>
      <c r="R221" s="645"/>
      <c r="S221" s="645"/>
      <c r="T221" s="645"/>
      <c r="U221" s="645"/>
      <c r="V221" s="645"/>
      <c r="W221" s="645"/>
      <c r="X221" s="645"/>
      <c r="Y221" s="645"/>
      <c r="Z221" s="645"/>
    </row>
    <row r="222" spans="1:26" ht="15.75" thickBot="1">
      <c r="A222" s="627"/>
      <c r="B222" s="627"/>
      <c r="C222" s="627"/>
      <c r="D222" s="627"/>
      <c r="E222" s="627"/>
      <c r="F222" s="645"/>
      <c r="G222" s="645"/>
      <c r="H222" s="645"/>
      <c r="I222" s="645"/>
      <c r="J222" s="645"/>
      <c r="K222" s="645"/>
      <c r="L222" s="645"/>
      <c r="M222" s="645"/>
      <c r="N222" s="645"/>
      <c r="O222" s="645"/>
      <c r="P222" s="645"/>
      <c r="Q222" s="645"/>
      <c r="R222" s="645"/>
      <c r="S222" s="645"/>
      <c r="T222" s="645"/>
      <c r="U222" s="645"/>
      <c r="V222" s="645"/>
      <c r="W222" s="645"/>
      <c r="X222" s="645"/>
      <c r="Y222" s="645"/>
      <c r="Z222" s="645"/>
    </row>
    <row r="223" spans="1:26" ht="15.75" thickBot="1">
      <c r="A223" s="627"/>
      <c r="B223" s="627"/>
      <c r="C223" s="627"/>
      <c r="D223" s="627"/>
      <c r="E223" s="627"/>
      <c r="F223" s="645"/>
      <c r="G223" s="645"/>
      <c r="H223" s="645"/>
      <c r="I223" s="645"/>
      <c r="J223" s="645"/>
      <c r="K223" s="645"/>
      <c r="L223" s="645"/>
      <c r="M223" s="645"/>
      <c r="N223" s="645"/>
      <c r="O223" s="645"/>
      <c r="P223" s="645"/>
      <c r="Q223" s="645"/>
      <c r="R223" s="645"/>
      <c r="S223" s="645"/>
      <c r="T223" s="645"/>
      <c r="U223" s="645"/>
      <c r="V223" s="645"/>
      <c r="W223" s="645"/>
      <c r="X223" s="645"/>
      <c r="Y223" s="645"/>
      <c r="Z223" s="645"/>
    </row>
    <row r="224" spans="1:26" ht="15.75" thickBot="1">
      <c r="A224" s="627"/>
      <c r="B224" s="627"/>
      <c r="C224" s="627"/>
      <c r="D224" s="627"/>
      <c r="E224" s="627"/>
      <c r="F224" s="645"/>
      <c r="G224" s="645"/>
      <c r="H224" s="645"/>
      <c r="I224" s="645"/>
      <c r="J224" s="645"/>
      <c r="K224" s="645"/>
      <c r="L224" s="645"/>
      <c r="M224" s="645"/>
      <c r="N224" s="645"/>
      <c r="O224" s="645"/>
      <c r="P224" s="645"/>
      <c r="Q224" s="645"/>
      <c r="R224" s="645"/>
      <c r="S224" s="645"/>
      <c r="T224" s="645"/>
      <c r="U224" s="645"/>
      <c r="V224" s="645"/>
      <c r="W224" s="645"/>
      <c r="X224" s="645"/>
      <c r="Y224" s="645"/>
      <c r="Z224" s="645"/>
    </row>
    <row r="225" spans="1:26" ht="15.75" thickBot="1">
      <c r="A225" s="627"/>
      <c r="B225" s="627"/>
      <c r="C225" s="627"/>
      <c r="D225" s="627"/>
      <c r="E225" s="627"/>
      <c r="F225" s="645"/>
      <c r="G225" s="645"/>
      <c r="H225" s="645"/>
      <c r="I225" s="645"/>
      <c r="J225" s="645"/>
      <c r="K225" s="645"/>
      <c r="L225" s="645"/>
      <c r="M225" s="645"/>
      <c r="N225" s="645"/>
      <c r="O225" s="645"/>
      <c r="P225" s="645"/>
      <c r="Q225" s="645"/>
      <c r="R225" s="645"/>
      <c r="S225" s="645"/>
      <c r="T225" s="645"/>
      <c r="U225" s="645"/>
      <c r="V225" s="645"/>
      <c r="W225" s="645"/>
      <c r="X225" s="645"/>
      <c r="Y225" s="645"/>
      <c r="Z225" s="645"/>
    </row>
    <row r="226" spans="1:26" ht="15.75" thickBot="1">
      <c r="A226" s="627"/>
      <c r="B226" s="627"/>
      <c r="C226" s="627"/>
      <c r="D226" s="627"/>
      <c r="E226" s="627"/>
      <c r="F226" s="645"/>
      <c r="G226" s="645"/>
      <c r="H226" s="645"/>
      <c r="I226" s="645"/>
      <c r="J226" s="645"/>
      <c r="K226" s="645"/>
      <c r="L226" s="645"/>
      <c r="M226" s="645"/>
      <c r="N226" s="645"/>
      <c r="O226" s="645"/>
      <c r="P226" s="645"/>
      <c r="Q226" s="645"/>
      <c r="R226" s="645"/>
      <c r="S226" s="645"/>
      <c r="T226" s="645"/>
      <c r="U226" s="645"/>
      <c r="V226" s="645"/>
      <c r="W226" s="645"/>
      <c r="X226" s="645"/>
      <c r="Y226" s="645"/>
      <c r="Z226" s="645"/>
    </row>
    <row r="227" spans="1:26" ht="15.75" thickBot="1">
      <c r="A227" s="627"/>
      <c r="B227" s="627"/>
      <c r="C227" s="627"/>
      <c r="D227" s="627"/>
      <c r="E227" s="627"/>
      <c r="F227" s="645"/>
      <c r="G227" s="645"/>
      <c r="H227" s="645"/>
      <c r="I227" s="645"/>
      <c r="J227" s="645"/>
      <c r="K227" s="645"/>
      <c r="L227" s="645"/>
      <c r="M227" s="645"/>
      <c r="N227" s="645"/>
      <c r="O227" s="645"/>
      <c r="P227" s="645"/>
      <c r="Q227" s="645"/>
      <c r="R227" s="645"/>
      <c r="S227" s="645"/>
      <c r="T227" s="645"/>
      <c r="U227" s="645"/>
      <c r="V227" s="645"/>
      <c r="W227" s="645"/>
      <c r="X227" s="645"/>
      <c r="Y227" s="645"/>
      <c r="Z227" s="645"/>
    </row>
    <row r="228" spans="1:26" ht="15.75" thickBot="1">
      <c r="A228" s="627"/>
      <c r="B228" s="627"/>
      <c r="C228" s="627"/>
      <c r="D228" s="627"/>
      <c r="E228" s="627"/>
      <c r="F228" s="645"/>
      <c r="G228" s="645"/>
      <c r="H228" s="645"/>
      <c r="I228" s="645"/>
      <c r="J228" s="645"/>
      <c r="K228" s="645"/>
      <c r="L228" s="645"/>
      <c r="M228" s="645"/>
      <c r="N228" s="645"/>
      <c r="O228" s="645"/>
      <c r="P228" s="645"/>
      <c r="Q228" s="645"/>
      <c r="R228" s="645"/>
      <c r="S228" s="645"/>
      <c r="T228" s="645"/>
      <c r="U228" s="645"/>
      <c r="V228" s="645"/>
      <c r="W228" s="645"/>
      <c r="X228" s="645"/>
      <c r="Y228" s="645"/>
      <c r="Z228" s="645"/>
    </row>
    <row r="229" spans="1:26" ht="15.75" thickBot="1">
      <c r="A229" s="627"/>
      <c r="B229" s="627"/>
      <c r="C229" s="627"/>
      <c r="D229" s="627"/>
      <c r="E229" s="627"/>
      <c r="F229" s="645"/>
      <c r="G229" s="645"/>
      <c r="H229" s="645"/>
      <c r="I229" s="645"/>
      <c r="J229" s="645"/>
      <c r="K229" s="645"/>
      <c r="L229" s="645"/>
      <c r="M229" s="645"/>
      <c r="N229" s="645"/>
      <c r="O229" s="645"/>
      <c r="P229" s="645"/>
      <c r="Q229" s="645"/>
      <c r="R229" s="645"/>
      <c r="S229" s="645"/>
      <c r="T229" s="645"/>
      <c r="U229" s="645"/>
      <c r="V229" s="645"/>
      <c r="W229" s="645"/>
      <c r="X229" s="645"/>
      <c r="Y229" s="645"/>
      <c r="Z229" s="645"/>
    </row>
    <row r="230" spans="1:26" ht="15.75" thickBot="1">
      <c r="A230" s="627"/>
      <c r="B230" s="627"/>
      <c r="C230" s="627"/>
      <c r="D230" s="627"/>
      <c r="E230" s="627"/>
      <c r="F230" s="645"/>
      <c r="G230" s="645"/>
      <c r="H230" s="645"/>
      <c r="I230" s="645"/>
      <c r="J230" s="645"/>
      <c r="K230" s="645"/>
      <c r="L230" s="645"/>
      <c r="M230" s="645"/>
      <c r="N230" s="645"/>
      <c r="O230" s="645"/>
      <c r="P230" s="645"/>
      <c r="Q230" s="645"/>
      <c r="R230" s="645"/>
      <c r="S230" s="645"/>
      <c r="T230" s="645"/>
      <c r="U230" s="645"/>
      <c r="V230" s="645"/>
      <c r="W230" s="645"/>
      <c r="X230" s="645"/>
      <c r="Y230" s="645"/>
      <c r="Z230" s="645"/>
    </row>
    <row r="231" spans="1:26" ht="15.75" thickBot="1">
      <c r="A231" s="627"/>
      <c r="B231" s="627"/>
      <c r="C231" s="627"/>
      <c r="D231" s="627"/>
      <c r="E231" s="627"/>
      <c r="F231" s="645"/>
      <c r="G231" s="645"/>
      <c r="H231" s="645"/>
      <c r="I231" s="645"/>
      <c r="J231" s="645"/>
      <c r="K231" s="645"/>
      <c r="L231" s="645"/>
      <c r="M231" s="645"/>
      <c r="N231" s="645"/>
      <c r="O231" s="645"/>
      <c r="P231" s="645"/>
      <c r="Q231" s="645"/>
      <c r="R231" s="645"/>
      <c r="S231" s="645"/>
      <c r="T231" s="645"/>
      <c r="U231" s="645"/>
      <c r="V231" s="645"/>
      <c r="W231" s="645"/>
      <c r="X231" s="645"/>
      <c r="Y231" s="645"/>
      <c r="Z231" s="645"/>
    </row>
    <row r="232" spans="1:26" ht="15.75" thickBot="1">
      <c r="A232" s="627"/>
      <c r="B232" s="627"/>
      <c r="C232" s="627"/>
      <c r="D232" s="627"/>
      <c r="E232" s="627"/>
      <c r="F232" s="645"/>
      <c r="G232" s="645"/>
      <c r="H232" s="645"/>
      <c r="I232" s="645"/>
      <c r="J232" s="645"/>
      <c r="K232" s="645"/>
      <c r="L232" s="645"/>
      <c r="M232" s="645"/>
      <c r="N232" s="645"/>
      <c r="O232" s="645"/>
      <c r="P232" s="645"/>
      <c r="Q232" s="645"/>
      <c r="R232" s="645"/>
      <c r="S232" s="645"/>
      <c r="T232" s="645"/>
      <c r="U232" s="645"/>
      <c r="V232" s="645"/>
      <c r="W232" s="645"/>
      <c r="X232" s="645"/>
      <c r="Y232" s="645"/>
      <c r="Z232" s="645"/>
    </row>
    <row r="233" spans="1:26" ht="15.75" thickBot="1">
      <c r="A233" s="627"/>
      <c r="B233" s="627"/>
      <c r="C233" s="627"/>
      <c r="D233" s="627"/>
      <c r="E233" s="627"/>
      <c r="F233" s="645"/>
      <c r="G233" s="645"/>
      <c r="H233" s="645"/>
      <c r="I233" s="645"/>
      <c r="J233" s="645"/>
      <c r="K233" s="645"/>
      <c r="L233" s="645"/>
      <c r="M233" s="645"/>
      <c r="N233" s="645"/>
      <c r="O233" s="645"/>
      <c r="P233" s="645"/>
      <c r="Q233" s="645"/>
      <c r="R233" s="645"/>
      <c r="S233" s="645"/>
      <c r="T233" s="645"/>
      <c r="U233" s="645"/>
      <c r="V233" s="645"/>
      <c r="W233" s="645"/>
      <c r="X233" s="645"/>
      <c r="Y233" s="645"/>
      <c r="Z233" s="645"/>
    </row>
    <row r="234" spans="1:26" ht="15.75" thickBot="1">
      <c r="A234" s="627"/>
      <c r="B234" s="627"/>
      <c r="C234" s="627"/>
      <c r="D234" s="627"/>
      <c r="E234" s="627"/>
      <c r="F234" s="645"/>
      <c r="G234" s="645"/>
      <c r="H234" s="645"/>
      <c r="I234" s="645"/>
      <c r="J234" s="645"/>
      <c r="K234" s="645"/>
      <c r="L234" s="645"/>
      <c r="M234" s="645"/>
      <c r="N234" s="645"/>
      <c r="O234" s="645"/>
      <c r="P234" s="645"/>
      <c r="Q234" s="645"/>
      <c r="R234" s="645"/>
      <c r="S234" s="645"/>
      <c r="T234" s="645"/>
      <c r="U234" s="645"/>
      <c r="V234" s="645"/>
      <c r="W234" s="645"/>
      <c r="X234" s="645"/>
      <c r="Y234" s="645"/>
      <c r="Z234" s="645"/>
    </row>
    <row r="235" spans="1:26" ht="15.75" thickBot="1">
      <c r="A235" s="627"/>
      <c r="B235" s="627"/>
      <c r="C235" s="627"/>
      <c r="D235" s="627"/>
      <c r="E235" s="627"/>
      <c r="F235" s="645"/>
      <c r="G235" s="645"/>
      <c r="H235" s="645"/>
      <c r="I235" s="645"/>
      <c r="J235" s="645"/>
      <c r="K235" s="645"/>
      <c r="L235" s="645"/>
      <c r="M235" s="645"/>
      <c r="N235" s="645"/>
      <c r="O235" s="645"/>
      <c r="P235" s="645"/>
      <c r="Q235" s="645"/>
      <c r="R235" s="645"/>
      <c r="S235" s="645"/>
      <c r="T235" s="645"/>
      <c r="U235" s="645"/>
      <c r="V235" s="645"/>
      <c r="W235" s="645"/>
      <c r="X235" s="645"/>
      <c r="Y235" s="645"/>
      <c r="Z235" s="645"/>
    </row>
    <row r="236" spans="1:26" ht="15.75" thickBot="1">
      <c r="A236" s="627"/>
      <c r="B236" s="627"/>
      <c r="C236" s="627"/>
      <c r="D236" s="627"/>
      <c r="E236" s="627"/>
      <c r="F236" s="645"/>
      <c r="G236" s="645"/>
      <c r="H236" s="645"/>
      <c r="I236" s="645"/>
      <c r="J236" s="645"/>
      <c r="K236" s="645"/>
      <c r="L236" s="645"/>
      <c r="M236" s="645"/>
      <c r="N236" s="645"/>
      <c r="O236" s="645"/>
      <c r="P236" s="645"/>
      <c r="Q236" s="645"/>
      <c r="R236" s="645"/>
      <c r="S236" s="645"/>
      <c r="T236" s="645"/>
      <c r="U236" s="645"/>
      <c r="V236" s="645"/>
      <c r="W236" s="645"/>
      <c r="X236" s="645"/>
      <c r="Y236" s="645"/>
      <c r="Z236" s="645"/>
    </row>
    <row r="237" spans="1:26" ht="15.75" thickBot="1">
      <c r="A237" s="627"/>
      <c r="B237" s="627"/>
      <c r="C237" s="627"/>
      <c r="D237" s="627"/>
      <c r="E237" s="627"/>
      <c r="F237" s="645"/>
      <c r="G237" s="645"/>
      <c r="H237" s="645"/>
      <c r="I237" s="645"/>
      <c r="J237" s="645"/>
      <c r="K237" s="645"/>
      <c r="L237" s="645"/>
      <c r="M237" s="645"/>
      <c r="N237" s="645"/>
      <c r="O237" s="645"/>
      <c r="P237" s="645"/>
      <c r="Q237" s="645"/>
      <c r="R237" s="645"/>
      <c r="S237" s="645"/>
      <c r="T237" s="645"/>
      <c r="U237" s="645"/>
      <c r="V237" s="645"/>
      <c r="W237" s="645"/>
      <c r="X237" s="645"/>
      <c r="Y237" s="645"/>
      <c r="Z237" s="645"/>
    </row>
    <row r="238" spans="1:26" ht="15.75" thickBot="1">
      <c r="A238" s="627"/>
      <c r="B238" s="627"/>
      <c r="C238" s="627"/>
      <c r="D238" s="627"/>
      <c r="E238" s="627"/>
      <c r="F238" s="645"/>
      <c r="G238" s="645"/>
      <c r="H238" s="645"/>
      <c r="I238" s="645"/>
      <c r="J238" s="645"/>
      <c r="K238" s="645"/>
      <c r="L238" s="645"/>
      <c r="M238" s="645"/>
      <c r="N238" s="645"/>
      <c r="O238" s="645"/>
      <c r="P238" s="645"/>
      <c r="Q238" s="645"/>
      <c r="R238" s="645"/>
      <c r="S238" s="645"/>
      <c r="T238" s="645"/>
      <c r="U238" s="645"/>
      <c r="V238" s="645"/>
      <c r="W238" s="645"/>
      <c r="X238" s="645"/>
      <c r="Y238" s="645"/>
      <c r="Z238" s="645"/>
    </row>
    <row r="239" spans="1:26" ht="15.75" thickBot="1">
      <c r="A239" s="627"/>
      <c r="B239" s="627"/>
      <c r="C239" s="627"/>
      <c r="D239" s="627"/>
      <c r="E239" s="627"/>
      <c r="F239" s="645"/>
      <c r="G239" s="645"/>
      <c r="H239" s="645"/>
      <c r="I239" s="645"/>
      <c r="J239" s="645"/>
      <c r="K239" s="645"/>
      <c r="L239" s="645"/>
      <c r="M239" s="645"/>
      <c r="N239" s="645"/>
      <c r="O239" s="645"/>
      <c r="P239" s="645"/>
      <c r="Q239" s="645"/>
      <c r="R239" s="645"/>
      <c r="S239" s="645"/>
      <c r="T239" s="645"/>
      <c r="U239" s="645"/>
      <c r="V239" s="645"/>
      <c r="W239" s="645"/>
      <c r="X239" s="645"/>
      <c r="Y239" s="645"/>
      <c r="Z239" s="645"/>
    </row>
    <row r="240" spans="1:26" ht="15.75" thickBot="1">
      <c r="A240" s="627"/>
      <c r="B240" s="627"/>
      <c r="C240" s="627"/>
      <c r="D240" s="627"/>
      <c r="E240" s="627"/>
      <c r="F240" s="645"/>
      <c r="G240" s="645"/>
      <c r="H240" s="645"/>
      <c r="I240" s="645"/>
      <c r="J240" s="645"/>
      <c r="K240" s="645"/>
      <c r="L240" s="645"/>
      <c r="M240" s="645"/>
      <c r="N240" s="645"/>
      <c r="O240" s="645"/>
      <c r="P240" s="645"/>
      <c r="Q240" s="645"/>
      <c r="R240" s="645"/>
      <c r="S240" s="645"/>
      <c r="T240" s="645"/>
      <c r="U240" s="645"/>
      <c r="V240" s="645"/>
      <c r="W240" s="645"/>
      <c r="X240" s="645"/>
      <c r="Y240" s="645"/>
      <c r="Z240" s="645"/>
    </row>
    <row r="241" spans="1:26" ht="15.75" thickBot="1">
      <c r="A241" s="627"/>
      <c r="B241" s="627"/>
      <c r="C241" s="627"/>
      <c r="D241" s="627"/>
      <c r="E241" s="627"/>
      <c r="F241" s="645"/>
      <c r="G241" s="645"/>
      <c r="H241" s="645"/>
      <c r="I241" s="645"/>
      <c r="J241" s="645"/>
      <c r="K241" s="645"/>
      <c r="L241" s="645"/>
      <c r="M241" s="645"/>
      <c r="N241" s="645"/>
      <c r="O241" s="645"/>
      <c r="P241" s="645"/>
      <c r="Q241" s="645"/>
      <c r="R241" s="645"/>
      <c r="S241" s="645"/>
      <c r="T241" s="645"/>
      <c r="U241" s="645"/>
      <c r="V241" s="645"/>
      <c r="W241" s="645"/>
      <c r="X241" s="645"/>
      <c r="Y241" s="645"/>
      <c r="Z241" s="645"/>
    </row>
    <row r="242" spans="1:26" ht="15.75" thickBot="1">
      <c r="A242" s="627"/>
      <c r="B242" s="627"/>
      <c r="C242" s="627"/>
      <c r="D242" s="627"/>
      <c r="E242" s="627"/>
      <c r="F242" s="645"/>
      <c r="G242" s="645"/>
      <c r="H242" s="645"/>
      <c r="I242" s="645"/>
      <c r="J242" s="645"/>
      <c r="K242" s="645"/>
      <c r="L242" s="645"/>
      <c r="M242" s="645"/>
      <c r="N242" s="645"/>
      <c r="O242" s="645"/>
      <c r="P242" s="645"/>
      <c r="Q242" s="645"/>
      <c r="R242" s="645"/>
      <c r="S242" s="645"/>
      <c r="T242" s="645"/>
      <c r="U242" s="645"/>
      <c r="V242" s="645"/>
      <c r="W242" s="645"/>
      <c r="X242" s="645"/>
      <c r="Y242" s="645"/>
      <c r="Z242" s="645"/>
    </row>
    <row r="243" spans="1:26" ht="15.75" thickBot="1">
      <c r="A243" s="627"/>
      <c r="B243" s="627"/>
      <c r="C243" s="627"/>
      <c r="D243" s="627"/>
      <c r="E243" s="627"/>
      <c r="F243" s="645"/>
      <c r="G243" s="645"/>
      <c r="H243" s="645"/>
      <c r="I243" s="645"/>
      <c r="J243" s="645"/>
      <c r="K243" s="645"/>
      <c r="L243" s="645"/>
      <c r="M243" s="645"/>
      <c r="N243" s="645"/>
      <c r="O243" s="645"/>
      <c r="P243" s="645"/>
      <c r="Q243" s="645"/>
      <c r="R243" s="645"/>
      <c r="S243" s="645"/>
      <c r="T243" s="645"/>
      <c r="U243" s="645"/>
      <c r="V243" s="645"/>
      <c r="W243" s="645"/>
      <c r="X243" s="645"/>
      <c r="Y243" s="645"/>
      <c r="Z243" s="645"/>
    </row>
    <row r="244" spans="1:26" ht="15.75" thickBot="1">
      <c r="A244" s="627"/>
      <c r="B244" s="627"/>
      <c r="C244" s="627"/>
      <c r="D244" s="627"/>
      <c r="E244" s="627"/>
      <c r="F244" s="645"/>
      <c r="G244" s="645"/>
      <c r="H244" s="645"/>
      <c r="I244" s="645"/>
      <c r="J244" s="645"/>
      <c r="K244" s="645"/>
      <c r="L244" s="645"/>
      <c r="M244" s="645"/>
      <c r="N244" s="645"/>
      <c r="O244" s="645"/>
      <c r="P244" s="645"/>
      <c r="Q244" s="645"/>
      <c r="R244" s="645"/>
      <c r="S244" s="645"/>
      <c r="T244" s="645"/>
      <c r="U244" s="645"/>
      <c r="V244" s="645"/>
      <c r="W244" s="645"/>
      <c r="X244" s="645"/>
      <c r="Y244" s="645"/>
      <c r="Z244" s="645"/>
    </row>
    <row r="245" spans="1:26" ht="15.75" thickBot="1">
      <c r="A245" s="627"/>
      <c r="B245" s="627"/>
      <c r="C245" s="627"/>
      <c r="D245" s="627"/>
      <c r="E245" s="627"/>
      <c r="F245" s="645"/>
      <c r="G245" s="645"/>
      <c r="H245" s="645"/>
      <c r="I245" s="645"/>
      <c r="J245" s="645"/>
      <c r="K245" s="645"/>
      <c r="L245" s="645"/>
      <c r="M245" s="645"/>
      <c r="N245" s="645"/>
      <c r="O245" s="645"/>
      <c r="P245" s="645"/>
      <c r="Q245" s="645"/>
      <c r="R245" s="645"/>
      <c r="S245" s="645"/>
      <c r="T245" s="645"/>
      <c r="U245" s="645"/>
      <c r="V245" s="645"/>
      <c r="W245" s="645"/>
      <c r="X245" s="645"/>
      <c r="Y245" s="645"/>
      <c r="Z245" s="645"/>
    </row>
    <row r="246" spans="1:26" ht="15.75" thickBot="1">
      <c r="A246" s="627"/>
      <c r="B246" s="627"/>
      <c r="C246" s="627"/>
      <c r="D246" s="627"/>
      <c r="E246" s="627"/>
      <c r="F246" s="645"/>
      <c r="G246" s="645"/>
      <c r="H246" s="645"/>
      <c r="I246" s="645"/>
      <c r="J246" s="645"/>
      <c r="K246" s="645"/>
      <c r="L246" s="645"/>
      <c r="M246" s="645"/>
      <c r="N246" s="645"/>
      <c r="O246" s="645"/>
      <c r="P246" s="645"/>
      <c r="Q246" s="645"/>
      <c r="R246" s="645"/>
      <c r="S246" s="645"/>
      <c r="T246" s="645"/>
      <c r="U246" s="645"/>
      <c r="V246" s="645"/>
      <c r="W246" s="645"/>
      <c r="X246" s="645"/>
      <c r="Y246" s="645"/>
      <c r="Z246" s="645"/>
    </row>
    <row r="247" spans="1:26" ht="15.75" thickBot="1">
      <c r="A247" s="627"/>
      <c r="B247" s="627"/>
      <c r="C247" s="627"/>
      <c r="D247" s="627"/>
      <c r="E247" s="627"/>
      <c r="F247" s="645"/>
      <c r="G247" s="645"/>
      <c r="H247" s="645"/>
      <c r="I247" s="645"/>
      <c r="J247" s="645"/>
      <c r="K247" s="645"/>
      <c r="L247" s="645"/>
      <c r="M247" s="645"/>
      <c r="N247" s="645"/>
      <c r="O247" s="645"/>
      <c r="P247" s="645"/>
      <c r="Q247" s="645"/>
      <c r="R247" s="645"/>
      <c r="S247" s="645"/>
      <c r="T247" s="645"/>
      <c r="U247" s="645"/>
      <c r="V247" s="645"/>
      <c r="W247" s="645"/>
      <c r="X247" s="645"/>
      <c r="Y247" s="645"/>
      <c r="Z247" s="645"/>
    </row>
    <row r="248" spans="1:26" ht="15.75" thickBot="1">
      <c r="A248" s="627"/>
      <c r="B248" s="627"/>
      <c r="C248" s="627"/>
      <c r="D248" s="627"/>
      <c r="E248" s="627"/>
      <c r="F248" s="645"/>
      <c r="G248" s="645"/>
      <c r="H248" s="645"/>
      <c r="I248" s="645"/>
      <c r="J248" s="645"/>
      <c r="K248" s="645"/>
      <c r="L248" s="645"/>
      <c r="M248" s="645"/>
      <c r="N248" s="645"/>
      <c r="O248" s="645"/>
      <c r="P248" s="645"/>
      <c r="Q248" s="645"/>
      <c r="R248" s="645"/>
      <c r="S248" s="645"/>
      <c r="T248" s="645"/>
      <c r="U248" s="645"/>
      <c r="V248" s="645"/>
      <c r="W248" s="645"/>
      <c r="X248" s="645"/>
      <c r="Y248" s="645"/>
      <c r="Z248" s="645"/>
    </row>
    <row r="249" spans="1:26" ht="15.75" thickBot="1">
      <c r="A249" s="627"/>
      <c r="B249" s="627"/>
      <c r="C249" s="627"/>
      <c r="D249" s="627"/>
      <c r="E249" s="627"/>
      <c r="F249" s="645"/>
      <c r="G249" s="645"/>
      <c r="H249" s="645"/>
      <c r="I249" s="645"/>
      <c r="J249" s="645"/>
      <c r="K249" s="645"/>
      <c r="L249" s="645"/>
      <c r="M249" s="645"/>
      <c r="N249" s="645"/>
      <c r="O249" s="645"/>
      <c r="P249" s="645"/>
      <c r="Q249" s="645"/>
      <c r="R249" s="645"/>
      <c r="S249" s="645"/>
      <c r="T249" s="645"/>
      <c r="U249" s="645"/>
      <c r="V249" s="645"/>
      <c r="W249" s="645"/>
      <c r="X249" s="645"/>
      <c r="Y249" s="645"/>
      <c r="Z249" s="645"/>
    </row>
    <row r="250" spans="1:26" ht="15.75" thickBot="1">
      <c r="A250" s="627"/>
      <c r="B250" s="627"/>
      <c r="C250" s="627"/>
      <c r="D250" s="627"/>
      <c r="E250" s="627"/>
      <c r="F250" s="645"/>
      <c r="G250" s="645"/>
      <c r="H250" s="645"/>
      <c r="I250" s="645"/>
      <c r="J250" s="645"/>
      <c r="K250" s="645"/>
      <c r="L250" s="645"/>
      <c r="M250" s="645"/>
      <c r="N250" s="645"/>
      <c r="O250" s="645"/>
      <c r="P250" s="645"/>
      <c r="Q250" s="645"/>
      <c r="R250" s="645"/>
      <c r="S250" s="645"/>
      <c r="T250" s="645"/>
      <c r="U250" s="645"/>
      <c r="V250" s="645"/>
      <c r="W250" s="645"/>
      <c r="X250" s="645"/>
      <c r="Y250" s="645"/>
      <c r="Z250" s="645"/>
    </row>
    <row r="251" spans="1:26" ht="15.75" thickBot="1">
      <c r="A251" s="627"/>
      <c r="B251" s="627"/>
      <c r="C251" s="627"/>
      <c r="D251" s="627"/>
      <c r="E251" s="627"/>
      <c r="F251" s="645"/>
      <c r="G251" s="645"/>
      <c r="H251" s="645"/>
      <c r="I251" s="645"/>
      <c r="J251" s="645"/>
      <c r="K251" s="645"/>
      <c r="L251" s="645"/>
      <c r="M251" s="645"/>
      <c r="N251" s="645"/>
      <c r="O251" s="645"/>
      <c r="P251" s="645"/>
      <c r="Q251" s="645"/>
      <c r="R251" s="645"/>
      <c r="S251" s="645"/>
      <c r="T251" s="645"/>
      <c r="U251" s="645"/>
      <c r="V251" s="645"/>
      <c r="W251" s="645"/>
      <c r="X251" s="645"/>
      <c r="Y251" s="645"/>
      <c r="Z251" s="645"/>
    </row>
    <row r="252" spans="1:26" ht="15.75" thickBot="1">
      <c r="A252" s="627"/>
      <c r="B252" s="627"/>
      <c r="C252" s="627"/>
      <c r="D252" s="627"/>
      <c r="E252" s="627"/>
      <c r="F252" s="645"/>
      <c r="G252" s="645"/>
      <c r="H252" s="645"/>
      <c r="I252" s="645"/>
      <c r="J252" s="645"/>
      <c r="K252" s="645"/>
      <c r="L252" s="645"/>
      <c r="M252" s="645"/>
      <c r="N252" s="645"/>
      <c r="O252" s="645"/>
      <c r="P252" s="645"/>
      <c r="Q252" s="645"/>
      <c r="R252" s="645"/>
      <c r="S252" s="645"/>
      <c r="T252" s="645"/>
      <c r="U252" s="645"/>
      <c r="V252" s="645"/>
      <c r="W252" s="645"/>
      <c r="X252" s="645"/>
      <c r="Y252" s="645"/>
      <c r="Z252" s="645"/>
    </row>
    <row r="253" spans="1:26" ht="15.75" thickBot="1">
      <c r="A253" s="627"/>
      <c r="B253" s="627"/>
      <c r="C253" s="627"/>
      <c r="D253" s="627"/>
      <c r="E253" s="627"/>
      <c r="F253" s="645"/>
      <c r="G253" s="645"/>
      <c r="H253" s="645"/>
      <c r="I253" s="645"/>
      <c r="J253" s="645"/>
      <c r="K253" s="645"/>
      <c r="L253" s="645"/>
      <c r="M253" s="645"/>
      <c r="N253" s="645"/>
      <c r="O253" s="645"/>
      <c r="P253" s="645"/>
      <c r="Q253" s="645"/>
      <c r="R253" s="645"/>
      <c r="S253" s="645"/>
      <c r="T253" s="645"/>
      <c r="U253" s="645"/>
      <c r="V253" s="645"/>
      <c r="W253" s="645"/>
      <c r="X253" s="645"/>
      <c r="Y253" s="645"/>
      <c r="Z253" s="645"/>
    </row>
    <row r="254" spans="1:26" ht="15.75" thickBot="1">
      <c r="A254" s="627"/>
      <c r="B254" s="627"/>
      <c r="C254" s="627"/>
      <c r="D254" s="627"/>
      <c r="E254" s="627"/>
      <c r="F254" s="645"/>
      <c r="G254" s="645"/>
      <c r="H254" s="645"/>
      <c r="I254" s="645"/>
      <c r="J254" s="645"/>
      <c r="K254" s="645"/>
      <c r="L254" s="645"/>
      <c r="M254" s="645"/>
      <c r="N254" s="645"/>
      <c r="O254" s="645"/>
      <c r="P254" s="645"/>
      <c r="Q254" s="645"/>
      <c r="R254" s="645"/>
      <c r="S254" s="645"/>
      <c r="T254" s="645"/>
      <c r="U254" s="645"/>
      <c r="V254" s="645"/>
      <c r="W254" s="645"/>
      <c r="X254" s="645"/>
      <c r="Y254" s="645"/>
      <c r="Z254" s="645"/>
    </row>
    <row r="255" spans="1:26" ht="15.75" thickBot="1">
      <c r="A255" s="627"/>
      <c r="B255" s="627"/>
      <c r="C255" s="627"/>
      <c r="D255" s="627"/>
      <c r="E255" s="627"/>
      <c r="F255" s="645"/>
      <c r="G255" s="645"/>
      <c r="H255" s="645"/>
      <c r="I255" s="645"/>
      <c r="J255" s="645"/>
      <c r="K255" s="645"/>
      <c r="L255" s="645"/>
      <c r="M255" s="645"/>
      <c r="N255" s="645"/>
      <c r="O255" s="645"/>
      <c r="P255" s="645"/>
      <c r="Q255" s="645"/>
      <c r="R255" s="645"/>
      <c r="S255" s="645"/>
      <c r="T255" s="645"/>
      <c r="U255" s="645"/>
      <c r="V255" s="645"/>
      <c r="W255" s="645"/>
      <c r="X255" s="645"/>
      <c r="Y255" s="645"/>
      <c r="Z255" s="645"/>
    </row>
    <row r="256" spans="1:26" ht="15.75" thickBot="1">
      <c r="A256" s="627"/>
      <c r="B256" s="627"/>
      <c r="C256" s="627"/>
      <c r="D256" s="627"/>
      <c r="E256" s="627"/>
      <c r="F256" s="645"/>
      <c r="G256" s="645"/>
      <c r="H256" s="645"/>
      <c r="I256" s="645"/>
      <c r="J256" s="645"/>
      <c r="K256" s="645"/>
      <c r="L256" s="645"/>
      <c r="M256" s="645"/>
      <c r="N256" s="645"/>
      <c r="O256" s="645"/>
      <c r="P256" s="645"/>
      <c r="Q256" s="645"/>
      <c r="R256" s="645"/>
      <c r="S256" s="645"/>
      <c r="T256" s="645"/>
      <c r="U256" s="645"/>
      <c r="V256" s="645"/>
      <c r="W256" s="645"/>
      <c r="X256" s="645"/>
      <c r="Y256" s="645"/>
      <c r="Z256" s="645"/>
    </row>
    <row r="257" spans="1:26" ht="15.75" thickBot="1">
      <c r="A257" s="627"/>
      <c r="B257" s="627"/>
      <c r="C257" s="627"/>
      <c r="D257" s="627"/>
      <c r="E257" s="627"/>
      <c r="F257" s="645"/>
      <c r="G257" s="645"/>
      <c r="H257" s="645"/>
      <c r="I257" s="645"/>
      <c r="J257" s="645"/>
      <c r="K257" s="645"/>
      <c r="L257" s="645"/>
      <c r="M257" s="645"/>
      <c r="N257" s="645"/>
      <c r="O257" s="645"/>
      <c r="P257" s="645"/>
      <c r="Q257" s="645"/>
      <c r="R257" s="645"/>
      <c r="S257" s="645"/>
      <c r="T257" s="645"/>
      <c r="U257" s="645"/>
      <c r="V257" s="645"/>
      <c r="W257" s="645"/>
      <c r="X257" s="645"/>
      <c r="Y257" s="645"/>
      <c r="Z257" s="645"/>
    </row>
    <row r="258" spans="1:26" ht="15.75" thickBot="1">
      <c r="A258" s="627"/>
      <c r="B258" s="627"/>
      <c r="C258" s="627"/>
      <c r="D258" s="627"/>
      <c r="E258" s="627"/>
      <c r="F258" s="645"/>
      <c r="G258" s="645"/>
      <c r="H258" s="645"/>
      <c r="I258" s="645"/>
      <c r="J258" s="645"/>
      <c r="K258" s="645"/>
      <c r="L258" s="645"/>
      <c r="M258" s="645"/>
      <c r="N258" s="645"/>
      <c r="O258" s="645"/>
      <c r="P258" s="645"/>
      <c r="Q258" s="645"/>
      <c r="R258" s="645"/>
      <c r="S258" s="645"/>
      <c r="T258" s="645"/>
      <c r="U258" s="645"/>
      <c r="V258" s="645"/>
      <c r="W258" s="645"/>
      <c r="X258" s="645"/>
      <c r="Y258" s="645"/>
      <c r="Z258" s="645"/>
    </row>
    <row r="259" spans="1:26" ht="15.75" thickBot="1">
      <c r="A259" s="627"/>
      <c r="B259" s="627"/>
      <c r="C259" s="627"/>
      <c r="D259" s="627"/>
      <c r="E259" s="627"/>
      <c r="F259" s="645"/>
      <c r="G259" s="645"/>
      <c r="H259" s="645"/>
      <c r="I259" s="645"/>
      <c r="J259" s="645"/>
      <c r="K259" s="645"/>
      <c r="L259" s="645"/>
      <c r="M259" s="645"/>
      <c r="N259" s="645"/>
      <c r="O259" s="645"/>
      <c r="P259" s="645"/>
      <c r="Q259" s="645"/>
      <c r="R259" s="645"/>
      <c r="S259" s="645"/>
      <c r="T259" s="645"/>
      <c r="U259" s="645"/>
      <c r="V259" s="645"/>
      <c r="W259" s="645"/>
      <c r="X259" s="645"/>
      <c r="Y259" s="645"/>
      <c r="Z259" s="645"/>
    </row>
    <row r="260" spans="1:26" ht="15.75" thickBot="1">
      <c r="A260" s="627"/>
      <c r="B260" s="627"/>
      <c r="C260" s="627"/>
      <c r="D260" s="627"/>
      <c r="E260" s="627"/>
      <c r="F260" s="645"/>
      <c r="G260" s="645"/>
      <c r="H260" s="645"/>
      <c r="I260" s="645"/>
      <c r="J260" s="645"/>
      <c r="K260" s="645"/>
      <c r="L260" s="645"/>
      <c r="M260" s="645"/>
      <c r="N260" s="645"/>
      <c r="O260" s="645"/>
      <c r="P260" s="645"/>
      <c r="Q260" s="645"/>
      <c r="R260" s="645"/>
      <c r="S260" s="645"/>
      <c r="T260" s="645"/>
      <c r="U260" s="645"/>
      <c r="V260" s="645"/>
      <c r="W260" s="645"/>
      <c r="X260" s="645"/>
      <c r="Y260" s="645"/>
      <c r="Z260" s="645"/>
    </row>
    <row r="261" spans="1:26" ht="15.75" thickBot="1">
      <c r="A261" s="627"/>
      <c r="B261" s="627"/>
      <c r="C261" s="627"/>
      <c r="D261" s="627"/>
      <c r="E261" s="627"/>
      <c r="F261" s="645"/>
      <c r="G261" s="645"/>
      <c r="H261" s="645"/>
      <c r="I261" s="645"/>
      <c r="J261" s="645"/>
      <c r="K261" s="645"/>
      <c r="L261" s="645"/>
      <c r="M261" s="645"/>
      <c r="N261" s="645"/>
      <c r="O261" s="645"/>
      <c r="P261" s="645"/>
      <c r="Q261" s="645"/>
      <c r="R261" s="645"/>
      <c r="S261" s="645"/>
      <c r="T261" s="645"/>
      <c r="U261" s="645"/>
      <c r="V261" s="645"/>
      <c r="W261" s="645"/>
      <c r="X261" s="645"/>
      <c r="Y261" s="645"/>
      <c r="Z261" s="645"/>
    </row>
    <row r="262" spans="1:26" ht="15.75" thickBot="1">
      <c r="A262" s="627"/>
      <c r="B262" s="627"/>
      <c r="C262" s="627"/>
      <c r="D262" s="627"/>
      <c r="E262" s="627"/>
      <c r="F262" s="645"/>
      <c r="G262" s="645"/>
      <c r="H262" s="645"/>
      <c r="I262" s="645"/>
      <c r="J262" s="645"/>
      <c r="K262" s="645"/>
      <c r="L262" s="645"/>
      <c r="M262" s="645"/>
      <c r="N262" s="645"/>
      <c r="O262" s="645"/>
      <c r="P262" s="645"/>
      <c r="Q262" s="645"/>
      <c r="R262" s="645"/>
      <c r="S262" s="645"/>
      <c r="T262" s="645"/>
      <c r="U262" s="645"/>
      <c r="V262" s="645"/>
      <c r="W262" s="645"/>
      <c r="X262" s="645"/>
      <c r="Y262" s="645"/>
      <c r="Z262" s="645"/>
    </row>
    <row r="263" spans="1:26" ht="15.75" thickBot="1">
      <c r="A263" s="627"/>
      <c r="B263" s="627"/>
      <c r="C263" s="627"/>
      <c r="D263" s="627"/>
      <c r="E263" s="627"/>
      <c r="F263" s="645"/>
      <c r="G263" s="645"/>
      <c r="H263" s="645"/>
      <c r="I263" s="645"/>
      <c r="J263" s="645"/>
      <c r="K263" s="645"/>
      <c r="L263" s="645"/>
      <c r="M263" s="645"/>
      <c r="N263" s="645"/>
      <c r="O263" s="645"/>
      <c r="P263" s="645"/>
      <c r="Q263" s="645"/>
      <c r="R263" s="645"/>
      <c r="S263" s="645"/>
      <c r="T263" s="645"/>
      <c r="U263" s="645"/>
      <c r="V263" s="645"/>
      <c r="W263" s="645"/>
      <c r="X263" s="645"/>
      <c r="Y263" s="645"/>
      <c r="Z263" s="645"/>
    </row>
    <row r="264" spans="1:26" ht="15.75" thickBot="1">
      <c r="A264" s="627"/>
      <c r="B264" s="627"/>
      <c r="C264" s="627"/>
      <c r="D264" s="627"/>
      <c r="E264" s="627"/>
      <c r="F264" s="645"/>
      <c r="G264" s="645"/>
      <c r="H264" s="645"/>
      <c r="I264" s="645"/>
      <c r="J264" s="645"/>
      <c r="K264" s="645"/>
      <c r="L264" s="645"/>
      <c r="M264" s="645"/>
      <c r="N264" s="645"/>
      <c r="O264" s="645"/>
      <c r="P264" s="645"/>
      <c r="Q264" s="645"/>
      <c r="R264" s="645"/>
      <c r="S264" s="645"/>
      <c r="T264" s="645"/>
      <c r="U264" s="645"/>
      <c r="V264" s="645"/>
      <c r="W264" s="645"/>
      <c r="X264" s="645"/>
      <c r="Y264" s="645"/>
      <c r="Z264" s="645"/>
    </row>
    <row r="265" spans="1:26" ht="15.75" thickBot="1">
      <c r="A265" s="627"/>
      <c r="B265" s="627"/>
      <c r="C265" s="627"/>
      <c r="D265" s="627"/>
      <c r="E265" s="627"/>
      <c r="F265" s="645"/>
      <c r="G265" s="645"/>
      <c r="H265" s="645"/>
      <c r="I265" s="645"/>
      <c r="J265" s="645"/>
      <c r="K265" s="645"/>
      <c r="L265" s="645"/>
      <c r="M265" s="645"/>
      <c r="N265" s="645"/>
      <c r="O265" s="645"/>
      <c r="P265" s="645"/>
      <c r="Q265" s="645"/>
      <c r="R265" s="645"/>
      <c r="S265" s="645"/>
      <c r="T265" s="645"/>
      <c r="U265" s="645"/>
      <c r="V265" s="645"/>
      <c r="W265" s="645"/>
      <c r="X265" s="645"/>
      <c r="Y265" s="645"/>
      <c r="Z265" s="645"/>
    </row>
    <row r="266" spans="1:26" ht="15.75" thickBot="1">
      <c r="A266" s="627"/>
      <c r="B266" s="627"/>
      <c r="C266" s="627"/>
      <c r="D266" s="627"/>
      <c r="E266" s="627"/>
      <c r="F266" s="645"/>
      <c r="G266" s="645"/>
      <c r="H266" s="645"/>
      <c r="I266" s="645"/>
      <c r="J266" s="645"/>
      <c r="K266" s="645"/>
      <c r="L266" s="645"/>
      <c r="M266" s="645"/>
      <c r="N266" s="645"/>
      <c r="O266" s="645"/>
      <c r="P266" s="645"/>
      <c r="Q266" s="645"/>
      <c r="R266" s="645"/>
      <c r="S266" s="645"/>
      <c r="T266" s="645"/>
      <c r="U266" s="645"/>
      <c r="V266" s="645"/>
      <c r="W266" s="645"/>
      <c r="X266" s="645"/>
      <c r="Y266" s="645"/>
      <c r="Z266" s="645"/>
    </row>
    <row r="267" spans="1:26" ht="15.75" thickBot="1">
      <c r="A267" s="627"/>
      <c r="B267" s="627"/>
      <c r="C267" s="627"/>
      <c r="D267" s="627"/>
      <c r="E267" s="627"/>
      <c r="F267" s="645"/>
      <c r="G267" s="645"/>
      <c r="H267" s="645"/>
      <c r="I267" s="645"/>
      <c r="J267" s="645"/>
      <c r="K267" s="645"/>
      <c r="L267" s="645"/>
      <c r="M267" s="645"/>
      <c r="N267" s="645"/>
      <c r="O267" s="645"/>
      <c r="P267" s="645"/>
      <c r="Q267" s="645"/>
      <c r="R267" s="645"/>
      <c r="S267" s="645"/>
      <c r="T267" s="645"/>
      <c r="U267" s="645"/>
      <c r="V267" s="645"/>
      <c r="W267" s="645"/>
      <c r="X267" s="645"/>
      <c r="Y267" s="645"/>
      <c r="Z267" s="645"/>
    </row>
    <row r="268" spans="1:26" ht="15.75" thickBot="1">
      <c r="A268" s="627"/>
      <c r="B268" s="627"/>
      <c r="C268" s="627"/>
      <c r="D268" s="627"/>
      <c r="E268" s="627"/>
      <c r="F268" s="645"/>
      <c r="G268" s="645"/>
      <c r="H268" s="645"/>
      <c r="I268" s="645"/>
      <c r="J268" s="645"/>
      <c r="K268" s="645"/>
      <c r="L268" s="645"/>
      <c r="M268" s="645"/>
      <c r="N268" s="645"/>
      <c r="O268" s="645"/>
      <c r="P268" s="645"/>
      <c r="Q268" s="645"/>
      <c r="R268" s="645"/>
      <c r="S268" s="645"/>
      <c r="T268" s="645"/>
      <c r="U268" s="645"/>
      <c r="V268" s="645"/>
      <c r="W268" s="645"/>
      <c r="X268" s="645"/>
      <c r="Y268" s="645"/>
      <c r="Z268" s="645"/>
    </row>
    <row r="269" spans="1:26" ht="15.75" thickBot="1">
      <c r="A269" s="627"/>
      <c r="B269" s="627"/>
      <c r="C269" s="627"/>
      <c r="D269" s="627"/>
      <c r="E269" s="627"/>
      <c r="F269" s="645"/>
      <c r="G269" s="645"/>
      <c r="H269" s="645"/>
      <c r="I269" s="645"/>
      <c r="J269" s="645"/>
      <c r="K269" s="645"/>
      <c r="L269" s="645"/>
      <c r="M269" s="645"/>
      <c r="N269" s="645"/>
      <c r="O269" s="645"/>
      <c r="P269" s="645"/>
      <c r="Q269" s="645"/>
      <c r="R269" s="645"/>
      <c r="S269" s="645"/>
      <c r="T269" s="645"/>
      <c r="U269" s="645"/>
      <c r="V269" s="645"/>
      <c r="W269" s="645"/>
      <c r="X269" s="645"/>
      <c r="Y269" s="645"/>
      <c r="Z269" s="645"/>
    </row>
    <row r="270" spans="1:26" ht="15.75" thickBot="1">
      <c r="A270" s="627"/>
      <c r="B270" s="627"/>
      <c r="C270" s="627"/>
      <c r="D270" s="627"/>
      <c r="E270" s="627"/>
      <c r="F270" s="645"/>
      <c r="G270" s="645"/>
      <c r="H270" s="645"/>
      <c r="I270" s="645"/>
      <c r="J270" s="645"/>
      <c r="K270" s="645"/>
      <c r="L270" s="645"/>
      <c r="M270" s="645"/>
      <c r="N270" s="645"/>
      <c r="O270" s="645"/>
      <c r="P270" s="645"/>
      <c r="Q270" s="645"/>
      <c r="R270" s="645"/>
      <c r="S270" s="645"/>
      <c r="T270" s="645"/>
      <c r="U270" s="645"/>
      <c r="V270" s="645"/>
      <c r="W270" s="645"/>
      <c r="X270" s="645"/>
      <c r="Y270" s="645"/>
      <c r="Z270" s="645"/>
    </row>
    <row r="271" spans="1:26" ht="15.75" thickBot="1">
      <c r="A271" s="627"/>
      <c r="B271" s="627"/>
      <c r="C271" s="627"/>
      <c r="D271" s="627"/>
      <c r="E271" s="627"/>
      <c r="F271" s="645"/>
      <c r="G271" s="645"/>
      <c r="H271" s="645"/>
      <c r="I271" s="645"/>
      <c r="J271" s="645"/>
      <c r="K271" s="645"/>
      <c r="L271" s="645"/>
      <c r="M271" s="645"/>
      <c r="N271" s="645"/>
      <c r="O271" s="645"/>
      <c r="P271" s="645"/>
      <c r="Q271" s="645"/>
      <c r="R271" s="645"/>
      <c r="S271" s="645"/>
      <c r="T271" s="645"/>
      <c r="U271" s="645"/>
      <c r="V271" s="645"/>
      <c r="W271" s="645"/>
      <c r="X271" s="645"/>
      <c r="Y271" s="645"/>
      <c r="Z271" s="645"/>
    </row>
    <row r="272" spans="1:26" ht="15.75" thickBot="1">
      <c r="A272" s="627"/>
      <c r="B272" s="627"/>
      <c r="C272" s="627"/>
      <c r="D272" s="627"/>
      <c r="E272" s="627"/>
      <c r="F272" s="645"/>
      <c r="G272" s="645"/>
      <c r="H272" s="645"/>
      <c r="I272" s="645"/>
      <c r="J272" s="645"/>
      <c r="K272" s="645"/>
      <c r="L272" s="645"/>
      <c r="M272" s="645"/>
      <c r="N272" s="645"/>
      <c r="O272" s="645"/>
      <c r="P272" s="645"/>
      <c r="Q272" s="645"/>
      <c r="R272" s="645"/>
      <c r="S272" s="645"/>
      <c r="T272" s="645"/>
      <c r="U272" s="645"/>
      <c r="V272" s="645"/>
      <c r="W272" s="645"/>
      <c r="X272" s="645"/>
      <c r="Y272" s="645"/>
      <c r="Z272" s="645"/>
    </row>
    <row r="273" spans="1:26" ht="15.75" thickBot="1">
      <c r="A273" s="627"/>
      <c r="B273" s="627"/>
      <c r="C273" s="627"/>
      <c r="D273" s="627"/>
      <c r="E273" s="627"/>
      <c r="F273" s="645"/>
      <c r="G273" s="645"/>
      <c r="H273" s="645"/>
      <c r="I273" s="645"/>
      <c r="J273" s="645"/>
      <c r="K273" s="645"/>
      <c r="L273" s="645"/>
      <c r="M273" s="645"/>
      <c r="N273" s="645"/>
      <c r="O273" s="645"/>
      <c r="P273" s="645"/>
      <c r="Q273" s="645"/>
      <c r="R273" s="645"/>
      <c r="S273" s="645"/>
      <c r="T273" s="645"/>
      <c r="U273" s="645"/>
      <c r="V273" s="645"/>
      <c r="W273" s="645"/>
      <c r="X273" s="645"/>
      <c r="Y273" s="645"/>
      <c r="Z273" s="645"/>
    </row>
    <row r="274" spans="1:26" ht="15.75" thickBot="1">
      <c r="A274" s="627"/>
      <c r="B274" s="627"/>
      <c r="C274" s="627"/>
      <c r="D274" s="627"/>
      <c r="E274" s="627"/>
      <c r="F274" s="645"/>
      <c r="G274" s="645"/>
      <c r="H274" s="645"/>
      <c r="I274" s="645"/>
      <c r="J274" s="645"/>
      <c r="K274" s="645"/>
      <c r="L274" s="645"/>
      <c r="M274" s="645"/>
      <c r="N274" s="645"/>
      <c r="O274" s="645"/>
      <c r="P274" s="645"/>
      <c r="Q274" s="645"/>
      <c r="R274" s="645"/>
      <c r="S274" s="645"/>
      <c r="T274" s="645"/>
      <c r="U274" s="645"/>
      <c r="V274" s="645"/>
      <c r="W274" s="645"/>
      <c r="X274" s="645"/>
      <c r="Y274" s="645"/>
      <c r="Z274" s="645"/>
    </row>
    <row r="275" spans="1:26" ht="15.75" thickBot="1">
      <c r="A275" s="627"/>
      <c r="B275" s="627"/>
      <c r="C275" s="627"/>
      <c r="D275" s="627"/>
      <c r="E275" s="627"/>
      <c r="F275" s="645"/>
      <c r="G275" s="645"/>
      <c r="H275" s="645"/>
      <c r="I275" s="645"/>
      <c r="J275" s="645"/>
      <c r="K275" s="645"/>
      <c r="L275" s="645"/>
      <c r="M275" s="645"/>
      <c r="N275" s="645"/>
      <c r="O275" s="645"/>
      <c r="P275" s="645"/>
      <c r="Q275" s="645"/>
      <c r="R275" s="645"/>
      <c r="S275" s="645"/>
      <c r="T275" s="645"/>
      <c r="U275" s="645"/>
      <c r="V275" s="645"/>
      <c r="W275" s="645"/>
      <c r="X275" s="645"/>
      <c r="Y275" s="645"/>
      <c r="Z275" s="645"/>
    </row>
    <row r="276" spans="1:26" ht="15.75" thickBot="1">
      <c r="A276" s="627"/>
      <c r="B276" s="627"/>
      <c r="C276" s="627"/>
      <c r="D276" s="627"/>
      <c r="E276" s="627"/>
      <c r="F276" s="645"/>
      <c r="G276" s="645"/>
      <c r="H276" s="645"/>
      <c r="I276" s="645"/>
      <c r="J276" s="645"/>
      <c r="K276" s="645"/>
      <c r="L276" s="645"/>
      <c r="M276" s="645"/>
      <c r="N276" s="645"/>
      <c r="O276" s="645"/>
      <c r="P276" s="645"/>
      <c r="Q276" s="645"/>
      <c r="R276" s="645"/>
      <c r="S276" s="645"/>
      <c r="T276" s="645"/>
      <c r="U276" s="645"/>
      <c r="V276" s="645"/>
      <c r="W276" s="645"/>
      <c r="X276" s="645"/>
      <c r="Y276" s="645"/>
      <c r="Z276" s="645"/>
    </row>
    <row r="277" spans="1:26" ht="15.75" thickBot="1">
      <c r="A277" s="627"/>
      <c r="B277" s="627"/>
      <c r="C277" s="627"/>
      <c r="D277" s="627"/>
      <c r="E277" s="627"/>
      <c r="F277" s="645"/>
      <c r="G277" s="645"/>
      <c r="H277" s="645"/>
      <c r="I277" s="645"/>
      <c r="J277" s="645"/>
      <c r="K277" s="645"/>
      <c r="L277" s="645"/>
      <c r="M277" s="645"/>
      <c r="N277" s="645"/>
      <c r="O277" s="645"/>
      <c r="P277" s="645"/>
      <c r="Q277" s="645"/>
      <c r="R277" s="645"/>
      <c r="S277" s="645"/>
      <c r="T277" s="645"/>
      <c r="U277" s="645"/>
      <c r="V277" s="645"/>
      <c r="W277" s="645"/>
      <c r="X277" s="645"/>
      <c r="Y277" s="645"/>
      <c r="Z277" s="645"/>
    </row>
    <row r="278" spans="1:26" ht="15.75" thickBot="1">
      <c r="A278" s="627"/>
      <c r="B278" s="627"/>
      <c r="C278" s="627"/>
      <c r="D278" s="627"/>
      <c r="E278" s="627"/>
      <c r="F278" s="645"/>
      <c r="G278" s="645"/>
      <c r="H278" s="645"/>
      <c r="I278" s="645"/>
      <c r="J278" s="645"/>
      <c r="K278" s="645"/>
      <c r="L278" s="645"/>
      <c r="M278" s="645"/>
      <c r="N278" s="645"/>
      <c r="O278" s="645"/>
      <c r="P278" s="645"/>
      <c r="Q278" s="645"/>
      <c r="R278" s="645"/>
      <c r="S278" s="645"/>
      <c r="T278" s="645"/>
      <c r="U278" s="645"/>
      <c r="V278" s="645"/>
      <c r="W278" s="645"/>
      <c r="X278" s="645"/>
      <c r="Y278" s="645"/>
      <c r="Z278" s="645"/>
    </row>
    <row r="279" spans="1:26" ht="15.75" thickBot="1">
      <c r="A279" s="627"/>
      <c r="B279" s="627"/>
      <c r="C279" s="627"/>
      <c r="D279" s="627"/>
      <c r="E279" s="627"/>
      <c r="F279" s="645"/>
      <c r="G279" s="645"/>
      <c r="H279" s="645"/>
      <c r="I279" s="645"/>
      <c r="J279" s="645"/>
      <c r="K279" s="645"/>
      <c r="L279" s="645"/>
      <c r="M279" s="645"/>
      <c r="N279" s="645"/>
      <c r="O279" s="645"/>
      <c r="P279" s="645"/>
      <c r="Q279" s="645"/>
      <c r="R279" s="645"/>
      <c r="S279" s="645"/>
      <c r="T279" s="645"/>
      <c r="U279" s="645"/>
      <c r="V279" s="645"/>
      <c r="W279" s="645"/>
      <c r="X279" s="645"/>
      <c r="Y279" s="645"/>
      <c r="Z279" s="645"/>
    </row>
    <row r="280" spans="1:26" ht="15.75" thickBot="1">
      <c r="A280" s="627"/>
      <c r="B280" s="627"/>
      <c r="C280" s="627"/>
      <c r="D280" s="627"/>
      <c r="E280" s="627"/>
      <c r="F280" s="645"/>
      <c r="G280" s="645"/>
      <c r="H280" s="645"/>
      <c r="I280" s="645"/>
      <c r="J280" s="645"/>
      <c r="K280" s="645"/>
      <c r="L280" s="645"/>
      <c r="M280" s="645"/>
      <c r="N280" s="645"/>
      <c r="O280" s="645"/>
      <c r="P280" s="645"/>
      <c r="Q280" s="645"/>
      <c r="R280" s="645"/>
      <c r="S280" s="645"/>
      <c r="T280" s="645"/>
      <c r="U280" s="645"/>
      <c r="V280" s="645"/>
      <c r="W280" s="645"/>
      <c r="X280" s="645"/>
      <c r="Y280" s="645"/>
      <c r="Z280" s="645"/>
    </row>
    <row r="281" spans="1:26" ht="15.75" thickBot="1">
      <c r="A281" s="627"/>
      <c r="B281" s="627"/>
      <c r="C281" s="627"/>
      <c r="D281" s="627"/>
      <c r="E281" s="627"/>
      <c r="F281" s="645"/>
      <c r="G281" s="645"/>
      <c r="H281" s="645"/>
      <c r="I281" s="645"/>
      <c r="J281" s="645"/>
      <c r="K281" s="645"/>
      <c r="L281" s="645"/>
      <c r="M281" s="645"/>
      <c r="N281" s="645"/>
      <c r="O281" s="645"/>
      <c r="P281" s="645"/>
      <c r="Q281" s="645"/>
      <c r="R281" s="645"/>
      <c r="S281" s="645"/>
      <c r="T281" s="645"/>
      <c r="U281" s="645"/>
      <c r="V281" s="645"/>
      <c r="W281" s="645"/>
      <c r="X281" s="645"/>
      <c r="Y281" s="645"/>
      <c r="Z281" s="645"/>
    </row>
    <row r="282" spans="1:26" ht="15.75" thickBot="1">
      <c r="A282" s="627"/>
      <c r="B282" s="627"/>
      <c r="C282" s="627"/>
      <c r="D282" s="627"/>
      <c r="E282" s="627"/>
      <c r="F282" s="645"/>
      <c r="G282" s="645"/>
      <c r="H282" s="645"/>
      <c r="I282" s="645"/>
      <c r="J282" s="645"/>
      <c r="K282" s="645"/>
      <c r="L282" s="645"/>
      <c r="M282" s="645"/>
      <c r="N282" s="645"/>
      <c r="O282" s="645"/>
      <c r="P282" s="645"/>
      <c r="Q282" s="645"/>
      <c r="R282" s="645"/>
      <c r="S282" s="645"/>
      <c r="T282" s="645"/>
      <c r="U282" s="645"/>
      <c r="V282" s="645"/>
      <c r="W282" s="645"/>
      <c r="X282" s="645"/>
      <c r="Y282" s="645"/>
      <c r="Z282" s="645"/>
    </row>
    <row r="283" spans="1:26" ht="15.75" thickBot="1">
      <c r="A283" s="627"/>
      <c r="B283" s="627"/>
      <c r="C283" s="627"/>
      <c r="D283" s="627"/>
      <c r="E283" s="627"/>
      <c r="F283" s="645"/>
      <c r="G283" s="645"/>
      <c r="H283" s="645"/>
      <c r="I283" s="645"/>
      <c r="J283" s="645"/>
      <c r="K283" s="645"/>
      <c r="L283" s="645"/>
      <c r="M283" s="645"/>
      <c r="N283" s="645"/>
      <c r="O283" s="645"/>
      <c r="P283" s="645"/>
      <c r="Q283" s="645"/>
      <c r="R283" s="645"/>
      <c r="S283" s="645"/>
      <c r="T283" s="645"/>
      <c r="U283" s="645"/>
      <c r="V283" s="645"/>
      <c r="W283" s="645"/>
      <c r="X283" s="645"/>
      <c r="Y283" s="645"/>
      <c r="Z283" s="645"/>
    </row>
    <row r="284" spans="1:26" ht="15.75" thickBot="1">
      <c r="A284" s="627"/>
      <c r="B284" s="627"/>
      <c r="C284" s="627"/>
      <c r="D284" s="627"/>
      <c r="E284" s="627"/>
      <c r="F284" s="645"/>
      <c r="G284" s="645"/>
      <c r="H284" s="645"/>
      <c r="I284" s="645"/>
      <c r="J284" s="645"/>
      <c r="K284" s="645"/>
      <c r="L284" s="645"/>
      <c r="M284" s="645"/>
      <c r="N284" s="645"/>
      <c r="O284" s="645"/>
      <c r="P284" s="645"/>
      <c r="Q284" s="645"/>
      <c r="R284" s="645"/>
      <c r="S284" s="645"/>
      <c r="T284" s="645"/>
      <c r="U284" s="645"/>
      <c r="V284" s="645"/>
      <c r="W284" s="645"/>
      <c r="X284" s="645"/>
      <c r="Y284" s="645"/>
      <c r="Z284" s="645"/>
    </row>
    <row r="285" spans="1:26" ht="15.75" thickBot="1">
      <c r="A285" s="627"/>
      <c r="B285" s="627"/>
      <c r="C285" s="627"/>
      <c r="D285" s="627"/>
      <c r="E285" s="627"/>
      <c r="F285" s="645"/>
      <c r="G285" s="645"/>
      <c r="H285" s="645"/>
      <c r="I285" s="645"/>
      <c r="J285" s="645"/>
      <c r="K285" s="645"/>
      <c r="L285" s="645"/>
      <c r="M285" s="645"/>
      <c r="N285" s="645"/>
      <c r="O285" s="645"/>
      <c r="P285" s="645"/>
      <c r="Q285" s="645"/>
      <c r="R285" s="645"/>
      <c r="S285" s="645"/>
      <c r="T285" s="645"/>
      <c r="U285" s="645"/>
      <c r="V285" s="645"/>
      <c r="W285" s="645"/>
      <c r="X285" s="645"/>
      <c r="Y285" s="645"/>
      <c r="Z285" s="645"/>
    </row>
    <row r="286" spans="1:26" ht="15.75" thickBot="1">
      <c r="A286" s="627"/>
      <c r="B286" s="627"/>
      <c r="C286" s="627"/>
      <c r="D286" s="627"/>
      <c r="E286" s="627"/>
      <c r="F286" s="645"/>
      <c r="G286" s="645"/>
      <c r="H286" s="645"/>
      <c r="I286" s="645"/>
      <c r="J286" s="645"/>
      <c r="K286" s="645"/>
      <c r="L286" s="645"/>
      <c r="M286" s="645"/>
      <c r="N286" s="645"/>
      <c r="O286" s="645"/>
      <c r="P286" s="645"/>
      <c r="Q286" s="645"/>
      <c r="R286" s="645"/>
      <c r="S286" s="645"/>
      <c r="T286" s="645"/>
      <c r="U286" s="645"/>
      <c r="V286" s="645"/>
      <c r="W286" s="645"/>
      <c r="X286" s="645"/>
      <c r="Y286" s="645"/>
      <c r="Z286" s="645"/>
    </row>
    <row r="287" spans="1:26" ht="15.75" thickBot="1">
      <c r="A287" s="627"/>
      <c r="B287" s="627"/>
      <c r="C287" s="627"/>
      <c r="D287" s="627"/>
      <c r="E287" s="627"/>
      <c r="F287" s="645"/>
      <c r="G287" s="645"/>
      <c r="H287" s="645"/>
      <c r="I287" s="645"/>
      <c r="J287" s="645"/>
      <c r="K287" s="645"/>
      <c r="L287" s="645"/>
      <c r="M287" s="645"/>
      <c r="N287" s="645"/>
      <c r="O287" s="645"/>
      <c r="P287" s="645"/>
      <c r="Q287" s="645"/>
      <c r="R287" s="645"/>
      <c r="S287" s="645"/>
      <c r="T287" s="645"/>
      <c r="U287" s="645"/>
      <c r="V287" s="645"/>
      <c r="W287" s="645"/>
      <c r="X287" s="645"/>
      <c r="Y287" s="645"/>
      <c r="Z287" s="645"/>
    </row>
    <row r="288" spans="1:26" ht="15.75" thickBot="1">
      <c r="A288" s="627"/>
      <c r="B288" s="627"/>
      <c r="C288" s="627"/>
      <c r="D288" s="627"/>
      <c r="E288" s="627"/>
      <c r="F288" s="645"/>
      <c r="G288" s="645"/>
      <c r="H288" s="645"/>
      <c r="I288" s="645"/>
      <c r="J288" s="645"/>
      <c r="K288" s="645"/>
      <c r="L288" s="645"/>
      <c r="M288" s="645"/>
      <c r="N288" s="645"/>
      <c r="O288" s="645"/>
      <c r="P288" s="645"/>
      <c r="Q288" s="645"/>
      <c r="R288" s="645"/>
      <c r="S288" s="645"/>
      <c r="T288" s="645"/>
      <c r="U288" s="645"/>
      <c r="V288" s="645"/>
      <c r="W288" s="645"/>
      <c r="X288" s="645"/>
      <c r="Y288" s="645"/>
      <c r="Z288" s="645"/>
    </row>
    <row r="289" spans="1:26" ht="15.75" thickBot="1">
      <c r="A289" s="627"/>
      <c r="B289" s="627"/>
      <c r="C289" s="627"/>
      <c r="D289" s="627"/>
      <c r="E289" s="627"/>
      <c r="F289" s="645"/>
      <c r="G289" s="645"/>
      <c r="H289" s="645"/>
      <c r="I289" s="645"/>
      <c r="J289" s="645"/>
      <c r="K289" s="645"/>
      <c r="L289" s="645"/>
      <c r="M289" s="645"/>
      <c r="N289" s="645"/>
      <c r="O289" s="645"/>
      <c r="P289" s="645"/>
      <c r="Q289" s="645"/>
      <c r="R289" s="645"/>
      <c r="S289" s="645"/>
      <c r="T289" s="645"/>
      <c r="U289" s="645"/>
      <c r="V289" s="645"/>
      <c r="W289" s="645"/>
      <c r="X289" s="645"/>
      <c r="Y289" s="645"/>
      <c r="Z289" s="645"/>
    </row>
    <row r="290" spans="1:26" ht="15.75" thickBot="1">
      <c r="A290" s="627"/>
      <c r="B290" s="627"/>
      <c r="C290" s="627"/>
      <c r="D290" s="627"/>
      <c r="E290" s="627"/>
      <c r="F290" s="645"/>
      <c r="G290" s="645"/>
      <c r="H290" s="645"/>
      <c r="I290" s="645"/>
      <c r="J290" s="645"/>
      <c r="K290" s="645"/>
      <c r="L290" s="645"/>
      <c r="M290" s="645"/>
      <c r="N290" s="645"/>
      <c r="O290" s="645"/>
      <c r="P290" s="645"/>
      <c r="Q290" s="645"/>
      <c r="R290" s="645"/>
      <c r="S290" s="645"/>
      <c r="T290" s="645"/>
      <c r="U290" s="645"/>
      <c r="V290" s="645"/>
      <c r="W290" s="645"/>
      <c r="X290" s="645"/>
      <c r="Y290" s="645"/>
      <c r="Z290" s="645"/>
    </row>
    <row r="291" spans="1:26" ht="15.75" thickBot="1">
      <c r="A291" s="627"/>
      <c r="B291" s="627"/>
      <c r="C291" s="627"/>
      <c r="D291" s="627"/>
      <c r="E291" s="627"/>
      <c r="F291" s="645"/>
      <c r="G291" s="645"/>
      <c r="H291" s="645"/>
      <c r="I291" s="645"/>
      <c r="J291" s="645"/>
      <c r="K291" s="645"/>
      <c r="L291" s="645"/>
      <c r="M291" s="645"/>
      <c r="N291" s="645"/>
      <c r="O291" s="645"/>
      <c r="P291" s="645"/>
      <c r="Q291" s="645"/>
      <c r="R291" s="645"/>
      <c r="S291" s="645"/>
      <c r="T291" s="645"/>
      <c r="U291" s="645"/>
      <c r="V291" s="645"/>
      <c r="W291" s="645"/>
      <c r="X291" s="645"/>
      <c r="Y291" s="645"/>
      <c r="Z291" s="645"/>
    </row>
    <row r="292" spans="1:26" ht="15.75" thickBot="1">
      <c r="A292" s="627"/>
      <c r="B292" s="627"/>
      <c r="C292" s="627"/>
      <c r="D292" s="627"/>
      <c r="E292" s="627"/>
      <c r="F292" s="645"/>
      <c r="G292" s="645"/>
      <c r="H292" s="645"/>
      <c r="I292" s="645"/>
      <c r="J292" s="645"/>
      <c r="K292" s="645"/>
      <c r="L292" s="645"/>
      <c r="M292" s="645"/>
      <c r="N292" s="645"/>
      <c r="O292" s="645"/>
      <c r="P292" s="645"/>
      <c r="Q292" s="645"/>
      <c r="R292" s="645"/>
      <c r="S292" s="645"/>
      <c r="T292" s="645"/>
      <c r="U292" s="645"/>
      <c r="V292" s="645"/>
      <c r="W292" s="645"/>
      <c r="X292" s="645"/>
      <c r="Y292" s="645"/>
      <c r="Z292" s="645"/>
    </row>
    <row r="293" spans="1:26" ht="15.75" thickBot="1">
      <c r="A293" s="627"/>
      <c r="B293" s="627"/>
      <c r="C293" s="627"/>
      <c r="D293" s="627"/>
      <c r="E293" s="627"/>
      <c r="F293" s="645"/>
      <c r="G293" s="645"/>
      <c r="H293" s="645"/>
      <c r="I293" s="645"/>
      <c r="J293" s="645"/>
      <c r="K293" s="645"/>
      <c r="L293" s="645"/>
      <c r="M293" s="645"/>
      <c r="N293" s="645"/>
      <c r="O293" s="645"/>
      <c r="P293" s="645"/>
      <c r="Q293" s="645"/>
      <c r="R293" s="645"/>
      <c r="S293" s="645"/>
      <c r="T293" s="645"/>
      <c r="U293" s="645"/>
      <c r="V293" s="645"/>
      <c r="W293" s="645"/>
      <c r="X293" s="645"/>
      <c r="Y293" s="645"/>
      <c r="Z293" s="645"/>
    </row>
    <row r="294" spans="1:26" ht="15.75" thickBot="1">
      <c r="A294" s="627"/>
      <c r="B294" s="627"/>
      <c r="C294" s="627"/>
      <c r="D294" s="627"/>
      <c r="E294" s="627"/>
      <c r="F294" s="645"/>
      <c r="G294" s="645"/>
      <c r="H294" s="645"/>
      <c r="I294" s="645"/>
      <c r="J294" s="645"/>
      <c r="K294" s="645"/>
      <c r="L294" s="645"/>
      <c r="M294" s="645"/>
      <c r="N294" s="645"/>
      <c r="O294" s="645"/>
      <c r="P294" s="645"/>
      <c r="Q294" s="645"/>
      <c r="R294" s="645"/>
      <c r="S294" s="645"/>
      <c r="T294" s="645"/>
      <c r="U294" s="645"/>
      <c r="V294" s="645"/>
      <c r="W294" s="645"/>
      <c r="X294" s="645"/>
      <c r="Y294" s="645"/>
      <c r="Z294" s="645"/>
    </row>
    <row r="295" spans="1:26" ht="15.75" thickBot="1">
      <c r="A295" s="627"/>
      <c r="B295" s="627"/>
      <c r="C295" s="627"/>
      <c r="D295" s="627"/>
      <c r="E295" s="627"/>
      <c r="F295" s="645"/>
      <c r="G295" s="645"/>
      <c r="H295" s="645"/>
      <c r="I295" s="645"/>
      <c r="J295" s="645"/>
      <c r="K295" s="645"/>
      <c r="L295" s="645"/>
      <c r="M295" s="645"/>
      <c r="N295" s="645"/>
      <c r="O295" s="645"/>
      <c r="P295" s="645"/>
      <c r="Q295" s="645"/>
      <c r="R295" s="645"/>
      <c r="S295" s="645"/>
      <c r="T295" s="645"/>
      <c r="U295" s="645"/>
      <c r="V295" s="645"/>
      <c r="W295" s="645"/>
      <c r="X295" s="645"/>
      <c r="Y295" s="645"/>
      <c r="Z295" s="645"/>
    </row>
    <row r="296" spans="1:26" ht="15.75" thickBot="1">
      <c r="A296" s="627"/>
      <c r="B296" s="627"/>
      <c r="C296" s="627"/>
      <c r="D296" s="627"/>
      <c r="E296" s="627"/>
      <c r="F296" s="645"/>
      <c r="G296" s="645"/>
      <c r="H296" s="645"/>
      <c r="I296" s="645"/>
      <c r="J296" s="645"/>
      <c r="K296" s="645"/>
      <c r="L296" s="645"/>
      <c r="M296" s="645"/>
      <c r="N296" s="645"/>
      <c r="O296" s="645"/>
      <c r="P296" s="645"/>
      <c r="Q296" s="645"/>
      <c r="R296" s="645"/>
      <c r="S296" s="645"/>
      <c r="T296" s="645"/>
      <c r="U296" s="645"/>
      <c r="V296" s="645"/>
      <c r="W296" s="645"/>
      <c r="X296" s="645"/>
      <c r="Y296" s="645"/>
      <c r="Z296" s="645"/>
    </row>
    <row r="297" spans="1:26" ht="15.75" thickBot="1">
      <c r="A297" s="627"/>
      <c r="B297" s="627"/>
      <c r="C297" s="627"/>
      <c r="D297" s="627"/>
      <c r="E297" s="627"/>
      <c r="F297" s="645"/>
      <c r="G297" s="645"/>
      <c r="H297" s="645"/>
      <c r="I297" s="645"/>
      <c r="J297" s="645"/>
      <c r="K297" s="645"/>
      <c r="L297" s="645"/>
      <c r="M297" s="645"/>
      <c r="N297" s="645"/>
      <c r="O297" s="645"/>
      <c r="P297" s="645"/>
      <c r="Q297" s="645"/>
      <c r="R297" s="645"/>
      <c r="S297" s="645"/>
      <c r="T297" s="645"/>
      <c r="U297" s="645"/>
      <c r="V297" s="645"/>
      <c r="W297" s="645"/>
      <c r="X297" s="645"/>
      <c r="Y297" s="645"/>
      <c r="Z297" s="645"/>
    </row>
    <row r="298" spans="1:26" ht="15.75" thickBot="1">
      <c r="A298" s="627"/>
      <c r="B298" s="627"/>
      <c r="C298" s="627"/>
      <c r="D298" s="627"/>
      <c r="E298" s="627"/>
      <c r="F298" s="645"/>
      <c r="G298" s="645"/>
      <c r="H298" s="645"/>
      <c r="I298" s="645"/>
      <c r="J298" s="645"/>
      <c r="K298" s="645"/>
      <c r="L298" s="645"/>
      <c r="M298" s="645"/>
      <c r="N298" s="645"/>
      <c r="O298" s="645"/>
      <c r="P298" s="645"/>
      <c r="Q298" s="645"/>
      <c r="R298" s="645"/>
      <c r="S298" s="645"/>
      <c r="T298" s="645"/>
      <c r="U298" s="645"/>
      <c r="V298" s="645"/>
      <c r="W298" s="645"/>
      <c r="X298" s="645"/>
      <c r="Y298" s="645"/>
      <c r="Z298" s="645"/>
    </row>
    <row r="299" spans="1:26" ht="15.75" thickBot="1">
      <c r="A299" s="627"/>
      <c r="B299" s="627"/>
      <c r="C299" s="627"/>
      <c r="D299" s="627"/>
      <c r="E299" s="627"/>
      <c r="F299" s="645"/>
      <c r="G299" s="645"/>
      <c r="H299" s="645"/>
      <c r="I299" s="645"/>
      <c r="J299" s="645"/>
      <c r="K299" s="645"/>
      <c r="L299" s="645"/>
      <c r="M299" s="645"/>
      <c r="N299" s="645"/>
      <c r="O299" s="645"/>
      <c r="P299" s="645"/>
      <c r="Q299" s="645"/>
      <c r="R299" s="645"/>
      <c r="S299" s="645"/>
      <c r="T299" s="645"/>
      <c r="U299" s="645"/>
      <c r="V299" s="645"/>
      <c r="W299" s="645"/>
      <c r="X299" s="645"/>
      <c r="Y299" s="645"/>
      <c r="Z299" s="645"/>
    </row>
    <row r="300" spans="1:26" ht="15.75" thickBot="1">
      <c r="A300" s="627"/>
      <c r="B300" s="627"/>
      <c r="C300" s="627"/>
      <c r="D300" s="627"/>
      <c r="E300" s="627"/>
      <c r="F300" s="645"/>
      <c r="G300" s="645"/>
      <c r="H300" s="645"/>
      <c r="I300" s="645"/>
      <c r="J300" s="645"/>
      <c r="K300" s="645"/>
      <c r="L300" s="645"/>
      <c r="M300" s="645"/>
      <c r="N300" s="645"/>
      <c r="O300" s="645"/>
      <c r="P300" s="645"/>
      <c r="Q300" s="645"/>
      <c r="R300" s="645"/>
      <c r="S300" s="645"/>
      <c r="T300" s="645"/>
      <c r="U300" s="645"/>
      <c r="V300" s="645"/>
      <c r="W300" s="645"/>
      <c r="X300" s="645"/>
      <c r="Y300" s="645"/>
      <c r="Z300" s="645"/>
    </row>
    <row r="301" spans="1:26" ht="15.75" thickBot="1">
      <c r="A301" s="627"/>
      <c r="B301" s="627"/>
      <c r="C301" s="627"/>
      <c r="D301" s="627"/>
      <c r="E301" s="627"/>
      <c r="F301" s="645"/>
      <c r="G301" s="645"/>
      <c r="H301" s="645"/>
      <c r="I301" s="645"/>
      <c r="J301" s="645"/>
      <c r="K301" s="645"/>
      <c r="L301" s="645"/>
      <c r="M301" s="645"/>
      <c r="N301" s="645"/>
      <c r="O301" s="645"/>
      <c r="P301" s="645"/>
      <c r="Q301" s="645"/>
      <c r="R301" s="645"/>
      <c r="S301" s="645"/>
      <c r="T301" s="645"/>
      <c r="U301" s="645"/>
      <c r="V301" s="645"/>
      <c r="W301" s="645"/>
      <c r="X301" s="645"/>
      <c r="Y301" s="645"/>
      <c r="Z301" s="645"/>
    </row>
    <row r="302" spans="1:26" ht="15.75" thickBot="1">
      <c r="A302" s="627"/>
      <c r="B302" s="627"/>
      <c r="C302" s="627"/>
      <c r="D302" s="627"/>
      <c r="E302" s="627"/>
      <c r="F302" s="645"/>
      <c r="G302" s="645"/>
      <c r="H302" s="645"/>
      <c r="I302" s="645"/>
      <c r="J302" s="645"/>
      <c r="K302" s="645"/>
      <c r="L302" s="645"/>
      <c r="M302" s="645"/>
      <c r="N302" s="645"/>
      <c r="O302" s="645"/>
      <c r="P302" s="645"/>
      <c r="Q302" s="645"/>
      <c r="R302" s="645"/>
      <c r="S302" s="645"/>
      <c r="T302" s="645"/>
      <c r="U302" s="645"/>
      <c r="V302" s="645"/>
      <c r="W302" s="645"/>
      <c r="X302" s="645"/>
      <c r="Y302" s="645"/>
      <c r="Z302" s="645"/>
    </row>
    <row r="303" spans="1:26" ht="15.75" thickBot="1">
      <c r="A303" s="627"/>
      <c r="B303" s="627"/>
      <c r="C303" s="627"/>
      <c r="D303" s="627"/>
      <c r="E303" s="627"/>
      <c r="F303" s="645"/>
      <c r="G303" s="645"/>
      <c r="H303" s="645"/>
      <c r="I303" s="645"/>
      <c r="J303" s="645"/>
      <c r="K303" s="645"/>
      <c r="L303" s="645"/>
      <c r="M303" s="645"/>
      <c r="N303" s="645"/>
      <c r="O303" s="645"/>
      <c r="P303" s="645"/>
      <c r="Q303" s="645"/>
      <c r="R303" s="645"/>
      <c r="S303" s="645"/>
      <c r="T303" s="645"/>
      <c r="U303" s="645"/>
      <c r="V303" s="645"/>
      <c r="W303" s="645"/>
      <c r="X303" s="645"/>
      <c r="Y303" s="645"/>
      <c r="Z303" s="645"/>
    </row>
    <row r="304" spans="1:26" ht="15.75" thickBot="1">
      <c r="A304" s="627"/>
      <c r="B304" s="627"/>
      <c r="C304" s="627"/>
      <c r="D304" s="627"/>
      <c r="E304" s="627"/>
      <c r="F304" s="645"/>
      <c r="G304" s="645"/>
      <c r="H304" s="645"/>
      <c r="I304" s="645"/>
      <c r="J304" s="645"/>
      <c r="K304" s="645"/>
      <c r="L304" s="645"/>
      <c r="M304" s="645"/>
      <c r="N304" s="645"/>
      <c r="O304" s="645"/>
      <c r="P304" s="645"/>
      <c r="Q304" s="645"/>
      <c r="R304" s="645"/>
      <c r="S304" s="645"/>
      <c r="T304" s="645"/>
      <c r="U304" s="645"/>
      <c r="V304" s="645"/>
      <c r="W304" s="645"/>
      <c r="X304" s="645"/>
      <c r="Y304" s="645"/>
      <c r="Z304" s="645"/>
    </row>
    <row r="305" spans="1:26" ht="15.75" thickBot="1">
      <c r="A305" s="627"/>
      <c r="B305" s="627"/>
      <c r="C305" s="627"/>
      <c r="D305" s="627"/>
      <c r="E305" s="627"/>
      <c r="F305" s="645"/>
      <c r="G305" s="645"/>
      <c r="H305" s="645"/>
      <c r="I305" s="645"/>
      <c r="J305" s="645"/>
      <c r="K305" s="645"/>
      <c r="L305" s="645"/>
      <c r="M305" s="645"/>
      <c r="N305" s="645"/>
      <c r="O305" s="645"/>
      <c r="P305" s="645"/>
      <c r="Q305" s="645"/>
      <c r="R305" s="645"/>
      <c r="S305" s="645"/>
      <c r="T305" s="645"/>
      <c r="U305" s="645"/>
      <c r="V305" s="645"/>
      <c r="W305" s="645"/>
      <c r="X305" s="645"/>
      <c r="Y305" s="645"/>
      <c r="Z305" s="645"/>
    </row>
    <row r="306" spans="1:26" ht="15.75" thickBot="1">
      <c r="A306" s="627"/>
      <c r="B306" s="627"/>
      <c r="C306" s="627"/>
      <c r="D306" s="627"/>
      <c r="E306" s="627"/>
      <c r="F306" s="645"/>
      <c r="G306" s="645"/>
      <c r="H306" s="645"/>
      <c r="I306" s="645"/>
      <c r="J306" s="645"/>
      <c r="K306" s="645"/>
      <c r="L306" s="645"/>
      <c r="M306" s="645"/>
      <c r="N306" s="645"/>
      <c r="O306" s="645"/>
      <c r="P306" s="645"/>
      <c r="Q306" s="645"/>
      <c r="R306" s="645"/>
      <c r="S306" s="645"/>
      <c r="T306" s="645"/>
      <c r="U306" s="645"/>
      <c r="V306" s="645"/>
      <c r="W306" s="645"/>
      <c r="X306" s="645"/>
      <c r="Y306" s="645"/>
      <c r="Z306" s="645"/>
    </row>
    <row r="307" spans="1:26" ht="15.75" thickBot="1">
      <c r="A307" s="627"/>
      <c r="B307" s="627"/>
      <c r="C307" s="627"/>
      <c r="D307" s="627"/>
      <c r="E307" s="627"/>
      <c r="F307" s="645"/>
      <c r="G307" s="645"/>
      <c r="H307" s="645"/>
      <c r="I307" s="645"/>
      <c r="J307" s="645"/>
      <c r="K307" s="645"/>
      <c r="L307" s="645"/>
      <c r="M307" s="645"/>
      <c r="N307" s="645"/>
      <c r="O307" s="645"/>
      <c r="P307" s="645"/>
      <c r="Q307" s="645"/>
      <c r="R307" s="645"/>
      <c r="S307" s="645"/>
      <c r="T307" s="645"/>
      <c r="U307" s="645"/>
      <c r="V307" s="645"/>
      <c r="W307" s="645"/>
      <c r="X307" s="645"/>
      <c r="Y307" s="645"/>
      <c r="Z307" s="645"/>
    </row>
    <row r="308" spans="1:26" ht="15.75" thickBot="1">
      <c r="A308" s="627"/>
      <c r="B308" s="627"/>
      <c r="C308" s="627"/>
      <c r="D308" s="627"/>
      <c r="E308" s="627"/>
      <c r="F308" s="645"/>
      <c r="G308" s="645"/>
      <c r="H308" s="645"/>
      <c r="I308" s="645"/>
      <c r="J308" s="645"/>
      <c r="K308" s="645"/>
      <c r="L308" s="645"/>
      <c r="M308" s="645"/>
      <c r="N308" s="645"/>
      <c r="O308" s="645"/>
      <c r="P308" s="645"/>
      <c r="Q308" s="645"/>
      <c r="R308" s="645"/>
      <c r="S308" s="645"/>
      <c r="T308" s="645"/>
      <c r="U308" s="645"/>
      <c r="V308" s="645"/>
      <c r="W308" s="645"/>
      <c r="X308" s="645"/>
      <c r="Y308" s="645"/>
      <c r="Z308" s="645"/>
    </row>
    <row r="309" spans="1:26" ht="15.75" thickBot="1">
      <c r="A309" s="627"/>
      <c r="B309" s="627"/>
      <c r="C309" s="627"/>
      <c r="D309" s="627"/>
      <c r="E309" s="627"/>
      <c r="F309" s="645"/>
      <c r="G309" s="645"/>
      <c r="H309" s="645"/>
      <c r="I309" s="645"/>
      <c r="J309" s="645"/>
      <c r="K309" s="645"/>
      <c r="L309" s="645"/>
      <c r="M309" s="645"/>
      <c r="N309" s="645"/>
      <c r="O309" s="645"/>
      <c r="P309" s="645"/>
      <c r="Q309" s="645"/>
      <c r="R309" s="645"/>
      <c r="S309" s="645"/>
      <c r="T309" s="645"/>
      <c r="U309" s="645"/>
      <c r="V309" s="645"/>
      <c r="W309" s="645"/>
      <c r="X309" s="645"/>
      <c r="Y309" s="645"/>
      <c r="Z309" s="645"/>
    </row>
    <row r="310" spans="1:26" ht="15.75" thickBot="1">
      <c r="A310" s="627"/>
      <c r="B310" s="627"/>
      <c r="C310" s="627"/>
      <c r="D310" s="627"/>
      <c r="E310" s="627"/>
      <c r="F310" s="645"/>
      <c r="G310" s="645"/>
      <c r="H310" s="645"/>
      <c r="I310" s="645"/>
      <c r="J310" s="645"/>
      <c r="K310" s="645"/>
      <c r="L310" s="645"/>
      <c r="M310" s="645"/>
      <c r="N310" s="645"/>
      <c r="O310" s="645"/>
      <c r="P310" s="645"/>
      <c r="Q310" s="645"/>
      <c r="R310" s="645"/>
      <c r="S310" s="645"/>
      <c r="T310" s="645"/>
      <c r="U310" s="645"/>
      <c r="V310" s="645"/>
      <c r="W310" s="645"/>
      <c r="X310" s="645"/>
      <c r="Y310" s="645"/>
      <c r="Z310" s="645"/>
    </row>
    <row r="311" spans="1:26" ht="15.75" thickBot="1">
      <c r="A311" s="627"/>
      <c r="B311" s="627"/>
      <c r="C311" s="627"/>
      <c r="D311" s="627"/>
      <c r="E311" s="627"/>
      <c r="F311" s="645"/>
      <c r="G311" s="645"/>
      <c r="H311" s="645"/>
      <c r="I311" s="645"/>
      <c r="J311" s="645"/>
      <c r="K311" s="645"/>
      <c r="L311" s="645"/>
      <c r="M311" s="645"/>
      <c r="N311" s="645"/>
      <c r="O311" s="645"/>
      <c r="P311" s="645"/>
      <c r="Q311" s="645"/>
      <c r="R311" s="645"/>
      <c r="S311" s="645"/>
      <c r="T311" s="645"/>
      <c r="U311" s="645"/>
      <c r="V311" s="645"/>
      <c r="W311" s="645"/>
      <c r="X311" s="645"/>
      <c r="Y311" s="645"/>
      <c r="Z311" s="645"/>
    </row>
    <row r="312" spans="1:26" ht="15.75" thickBot="1">
      <c r="A312" s="627"/>
      <c r="B312" s="627"/>
      <c r="C312" s="627"/>
      <c r="D312" s="627"/>
      <c r="E312" s="627"/>
      <c r="F312" s="645"/>
      <c r="G312" s="645"/>
      <c r="H312" s="645"/>
      <c r="I312" s="645"/>
      <c r="J312" s="645"/>
      <c r="K312" s="645"/>
      <c r="L312" s="645"/>
      <c r="M312" s="645"/>
      <c r="N312" s="645"/>
      <c r="O312" s="645"/>
      <c r="P312" s="645"/>
      <c r="Q312" s="645"/>
      <c r="R312" s="645"/>
      <c r="S312" s="645"/>
      <c r="T312" s="645"/>
      <c r="U312" s="645"/>
      <c r="V312" s="645"/>
      <c r="W312" s="645"/>
      <c r="X312" s="645"/>
      <c r="Y312" s="645"/>
      <c r="Z312" s="645"/>
    </row>
    <row r="313" spans="1:26" ht="15.75" thickBot="1">
      <c r="A313" s="627"/>
      <c r="B313" s="627"/>
      <c r="C313" s="627"/>
      <c r="D313" s="627"/>
      <c r="E313" s="627"/>
      <c r="F313" s="645"/>
      <c r="G313" s="645"/>
      <c r="H313" s="645"/>
      <c r="I313" s="645"/>
      <c r="J313" s="645"/>
      <c r="K313" s="645"/>
      <c r="L313" s="645"/>
      <c r="M313" s="645"/>
      <c r="N313" s="645"/>
      <c r="O313" s="645"/>
      <c r="P313" s="645"/>
      <c r="Q313" s="645"/>
      <c r="R313" s="645"/>
      <c r="S313" s="645"/>
      <c r="T313" s="645"/>
      <c r="U313" s="645"/>
      <c r="V313" s="645"/>
      <c r="W313" s="645"/>
      <c r="X313" s="645"/>
      <c r="Y313" s="645"/>
      <c r="Z313" s="645"/>
    </row>
    <row r="314" spans="1:26" ht="15.75" thickBot="1">
      <c r="A314" s="627"/>
      <c r="B314" s="627"/>
      <c r="C314" s="627"/>
      <c r="D314" s="627"/>
      <c r="E314" s="627"/>
      <c r="F314" s="645"/>
      <c r="G314" s="645"/>
      <c r="H314" s="645"/>
      <c r="I314" s="645"/>
      <c r="J314" s="645"/>
      <c r="K314" s="645"/>
      <c r="L314" s="645"/>
      <c r="M314" s="645"/>
      <c r="N314" s="645"/>
      <c r="O314" s="645"/>
      <c r="P314" s="645"/>
      <c r="Q314" s="645"/>
      <c r="R314" s="645"/>
      <c r="S314" s="645"/>
      <c r="T314" s="645"/>
      <c r="U314" s="645"/>
      <c r="V314" s="645"/>
      <c r="W314" s="645"/>
      <c r="X314" s="645"/>
      <c r="Y314" s="645"/>
      <c r="Z314" s="645"/>
    </row>
    <row r="315" spans="1:26" ht="15.75" thickBot="1">
      <c r="A315" s="627"/>
      <c r="B315" s="627"/>
      <c r="C315" s="627"/>
      <c r="D315" s="627"/>
      <c r="E315" s="627"/>
      <c r="F315" s="645"/>
      <c r="G315" s="645"/>
      <c r="H315" s="645"/>
      <c r="I315" s="645"/>
      <c r="J315" s="645"/>
      <c r="K315" s="645"/>
      <c r="L315" s="645"/>
      <c r="M315" s="645"/>
      <c r="N315" s="645"/>
      <c r="O315" s="645"/>
      <c r="P315" s="645"/>
      <c r="Q315" s="645"/>
      <c r="R315" s="645"/>
      <c r="S315" s="645"/>
      <c r="T315" s="645"/>
      <c r="U315" s="645"/>
      <c r="V315" s="645"/>
      <c r="W315" s="645"/>
      <c r="X315" s="645"/>
      <c r="Y315" s="645"/>
      <c r="Z315" s="645"/>
    </row>
    <row r="316" spans="1:26" ht="15.75" thickBot="1">
      <c r="A316" s="627"/>
      <c r="B316" s="627"/>
      <c r="C316" s="627"/>
      <c r="D316" s="627"/>
      <c r="E316" s="627"/>
      <c r="F316" s="645"/>
      <c r="G316" s="645"/>
      <c r="H316" s="645"/>
      <c r="I316" s="645"/>
      <c r="J316" s="645"/>
      <c r="K316" s="645"/>
      <c r="L316" s="645"/>
      <c r="M316" s="645"/>
      <c r="N316" s="645"/>
      <c r="O316" s="645"/>
      <c r="P316" s="645"/>
      <c r="Q316" s="645"/>
      <c r="R316" s="645"/>
      <c r="S316" s="645"/>
      <c r="T316" s="645"/>
      <c r="U316" s="645"/>
      <c r="V316" s="645"/>
      <c r="W316" s="645"/>
      <c r="X316" s="645"/>
      <c r="Y316" s="645"/>
      <c r="Z316" s="645"/>
    </row>
    <row r="317" spans="1:26" ht="15.75" thickBot="1">
      <c r="A317" s="627"/>
      <c r="B317" s="627"/>
      <c r="C317" s="627"/>
      <c r="D317" s="627"/>
      <c r="E317" s="627"/>
      <c r="F317" s="645"/>
      <c r="G317" s="645"/>
      <c r="H317" s="645"/>
      <c r="I317" s="645"/>
      <c r="J317" s="645"/>
      <c r="K317" s="645"/>
      <c r="L317" s="645"/>
      <c r="M317" s="645"/>
      <c r="N317" s="645"/>
      <c r="O317" s="645"/>
      <c r="P317" s="645"/>
      <c r="Q317" s="645"/>
      <c r="R317" s="645"/>
      <c r="S317" s="645"/>
      <c r="T317" s="645"/>
      <c r="U317" s="645"/>
      <c r="V317" s="645"/>
      <c r="W317" s="645"/>
      <c r="X317" s="645"/>
      <c r="Y317" s="645"/>
      <c r="Z317" s="645"/>
    </row>
    <row r="318" spans="1:26" ht="15.75" thickBot="1">
      <c r="A318" s="627"/>
      <c r="B318" s="627"/>
      <c r="C318" s="627"/>
      <c r="D318" s="627"/>
      <c r="E318" s="627"/>
      <c r="F318" s="645"/>
      <c r="G318" s="645"/>
      <c r="H318" s="645"/>
      <c r="I318" s="645"/>
      <c r="J318" s="645"/>
      <c r="K318" s="645"/>
      <c r="L318" s="645"/>
      <c r="M318" s="645"/>
      <c r="N318" s="645"/>
      <c r="O318" s="645"/>
      <c r="P318" s="645"/>
      <c r="Q318" s="645"/>
      <c r="R318" s="645"/>
      <c r="S318" s="645"/>
      <c r="T318" s="645"/>
      <c r="U318" s="645"/>
      <c r="V318" s="645"/>
      <c r="W318" s="645"/>
      <c r="X318" s="645"/>
      <c r="Y318" s="645"/>
      <c r="Z318" s="645"/>
    </row>
    <row r="319" spans="1:26" ht="15.75" thickBot="1">
      <c r="A319" s="627"/>
      <c r="B319" s="627"/>
      <c r="C319" s="627"/>
      <c r="D319" s="627"/>
      <c r="E319" s="627"/>
      <c r="F319" s="645"/>
      <c r="G319" s="645"/>
      <c r="H319" s="645"/>
      <c r="I319" s="645"/>
      <c r="J319" s="645"/>
      <c r="K319" s="645"/>
      <c r="L319" s="645"/>
      <c r="M319" s="645"/>
      <c r="N319" s="645"/>
      <c r="O319" s="645"/>
      <c r="P319" s="645"/>
      <c r="Q319" s="645"/>
      <c r="R319" s="645"/>
      <c r="S319" s="645"/>
      <c r="T319" s="645"/>
      <c r="U319" s="645"/>
      <c r="V319" s="645"/>
      <c r="W319" s="645"/>
      <c r="X319" s="645"/>
      <c r="Y319" s="645"/>
      <c r="Z319" s="645"/>
    </row>
    <row r="320" spans="1:26" ht="15.75" thickBot="1">
      <c r="A320" s="627"/>
      <c r="B320" s="627"/>
      <c r="C320" s="627"/>
      <c r="D320" s="627"/>
      <c r="E320" s="627"/>
      <c r="F320" s="645"/>
      <c r="G320" s="645"/>
      <c r="H320" s="645"/>
      <c r="I320" s="645"/>
      <c r="J320" s="645"/>
      <c r="K320" s="645"/>
      <c r="L320" s="645"/>
      <c r="M320" s="645"/>
      <c r="N320" s="645"/>
      <c r="O320" s="645"/>
      <c r="P320" s="645"/>
      <c r="Q320" s="645"/>
      <c r="R320" s="645"/>
      <c r="S320" s="645"/>
      <c r="T320" s="645"/>
      <c r="U320" s="645"/>
      <c r="V320" s="645"/>
      <c r="W320" s="645"/>
      <c r="X320" s="645"/>
      <c r="Y320" s="645"/>
      <c r="Z320" s="645"/>
    </row>
    <row r="321" spans="1:26" ht="15.75" thickBot="1">
      <c r="A321" s="627"/>
      <c r="B321" s="627"/>
      <c r="C321" s="627"/>
      <c r="D321" s="627"/>
      <c r="E321" s="627"/>
      <c r="F321" s="645"/>
      <c r="G321" s="645"/>
      <c r="H321" s="645"/>
      <c r="I321" s="645"/>
      <c r="J321" s="645"/>
      <c r="K321" s="645"/>
      <c r="L321" s="645"/>
      <c r="M321" s="645"/>
      <c r="N321" s="645"/>
      <c r="O321" s="645"/>
      <c r="P321" s="645"/>
      <c r="Q321" s="645"/>
      <c r="R321" s="645"/>
      <c r="S321" s="645"/>
      <c r="T321" s="645"/>
      <c r="U321" s="645"/>
      <c r="V321" s="645"/>
      <c r="W321" s="645"/>
      <c r="X321" s="645"/>
      <c r="Y321" s="645"/>
      <c r="Z321" s="645"/>
    </row>
    <row r="322" spans="1:26" ht="15.75" thickBot="1">
      <c r="A322" s="627"/>
      <c r="B322" s="627"/>
      <c r="C322" s="627"/>
      <c r="D322" s="627"/>
      <c r="E322" s="627"/>
      <c r="F322" s="645"/>
      <c r="G322" s="645"/>
      <c r="H322" s="645"/>
      <c r="I322" s="645"/>
      <c r="J322" s="645"/>
      <c r="K322" s="645"/>
      <c r="L322" s="645"/>
      <c r="M322" s="645"/>
      <c r="N322" s="645"/>
      <c r="O322" s="645"/>
      <c r="P322" s="645"/>
      <c r="Q322" s="645"/>
      <c r="R322" s="645"/>
      <c r="S322" s="645"/>
      <c r="T322" s="645"/>
      <c r="U322" s="645"/>
      <c r="V322" s="645"/>
      <c r="W322" s="645"/>
      <c r="X322" s="645"/>
      <c r="Y322" s="645"/>
      <c r="Z322" s="645"/>
    </row>
    <row r="323" spans="1:26" ht="15.75" thickBot="1">
      <c r="A323" s="627"/>
      <c r="B323" s="627"/>
      <c r="C323" s="627"/>
      <c r="D323" s="627"/>
      <c r="E323" s="627"/>
      <c r="F323" s="645"/>
      <c r="G323" s="645"/>
      <c r="H323" s="645"/>
      <c r="I323" s="645"/>
      <c r="J323" s="645"/>
      <c r="K323" s="645"/>
      <c r="L323" s="645"/>
      <c r="M323" s="645"/>
      <c r="N323" s="645"/>
      <c r="O323" s="645"/>
      <c r="P323" s="645"/>
      <c r="Q323" s="645"/>
      <c r="R323" s="645"/>
      <c r="S323" s="645"/>
      <c r="T323" s="645"/>
      <c r="U323" s="645"/>
      <c r="V323" s="645"/>
      <c r="W323" s="645"/>
      <c r="X323" s="645"/>
      <c r="Y323" s="645"/>
      <c r="Z323" s="645"/>
    </row>
    <row r="324" spans="1:26" ht="15.75" thickBot="1">
      <c r="A324" s="627"/>
      <c r="B324" s="627"/>
      <c r="C324" s="627"/>
      <c r="D324" s="627"/>
      <c r="E324" s="627"/>
      <c r="F324" s="645"/>
      <c r="G324" s="645"/>
      <c r="H324" s="645"/>
      <c r="I324" s="645"/>
      <c r="J324" s="645"/>
      <c r="K324" s="645"/>
      <c r="L324" s="645"/>
      <c r="M324" s="645"/>
      <c r="N324" s="645"/>
      <c r="O324" s="645"/>
      <c r="P324" s="645"/>
      <c r="Q324" s="645"/>
      <c r="R324" s="645"/>
      <c r="S324" s="645"/>
      <c r="T324" s="645"/>
      <c r="U324" s="645"/>
      <c r="V324" s="645"/>
      <c r="W324" s="645"/>
      <c r="X324" s="645"/>
      <c r="Y324" s="645"/>
      <c r="Z324" s="645"/>
    </row>
    <row r="325" spans="1:26" ht="15.75" thickBot="1">
      <c r="A325" s="627"/>
      <c r="B325" s="627"/>
      <c r="C325" s="627"/>
      <c r="D325" s="627"/>
      <c r="E325" s="627"/>
      <c r="F325" s="645"/>
      <c r="G325" s="645"/>
      <c r="H325" s="645"/>
      <c r="I325" s="645"/>
      <c r="J325" s="645"/>
      <c r="K325" s="645"/>
      <c r="L325" s="645"/>
      <c r="M325" s="645"/>
      <c r="N325" s="645"/>
      <c r="O325" s="645"/>
      <c r="P325" s="645"/>
      <c r="Q325" s="645"/>
      <c r="R325" s="645"/>
      <c r="S325" s="645"/>
      <c r="T325" s="645"/>
      <c r="U325" s="645"/>
      <c r="V325" s="645"/>
      <c r="W325" s="645"/>
      <c r="X325" s="645"/>
      <c r="Y325" s="645"/>
      <c r="Z325" s="645"/>
    </row>
    <row r="326" spans="1:26" ht="15.75" thickBot="1">
      <c r="A326" s="627"/>
      <c r="B326" s="627"/>
      <c r="C326" s="627"/>
      <c r="D326" s="627"/>
      <c r="E326" s="627"/>
      <c r="F326" s="645"/>
      <c r="G326" s="645"/>
      <c r="H326" s="645"/>
      <c r="I326" s="645"/>
      <c r="J326" s="645"/>
      <c r="K326" s="645"/>
      <c r="L326" s="645"/>
      <c r="M326" s="645"/>
      <c r="N326" s="645"/>
      <c r="O326" s="645"/>
      <c r="P326" s="645"/>
      <c r="Q326" s="645"/>
      <c r="R326" s="645"/>
      <c r="S326" s="645"/>
      <c r="T326" s="645"/>
      <c r="U326" s="645"/>
      <c r="V326" s="645"/>
      <c r="W326" s="645"/>
      <c r="X326" s="645"/>
      <c r="Y326" s="645"/>
      <c r="Z326" s="645"/>
    </row>
    <row r="327" spans="1:26" ht="15.75" thickBot="1">
      <c r="A327" s="627"/>
      <c r="B327" s="627"/>
      <c r="C327" s="627"/>
      <c r="D327" s="627"/>
      <c r="E327" s="627"/>
      <c r="F327" s="645"/>
      <c r="G327" s="645"/>
      <c r="H327" s="645"/>
      <c r="I327" s="645"/>
      <c r="J327" s="645"/>
      <c r="K327" s="645"/>
      <c r="L327" s="645"/>
      <c r="M327" s="645"/>
      <c r="N327" s="645"/>
      <c r="O327" s="645"/>
      <c r="P327" s="645"/>
      <c r="Q327" s="645"/>
      <c r="R327" s="645"/>
      <c r="S327" s="645"/>
      <c r="T327" s="645"/>
      <c r="U327" s="645"/>
      <c r="V327" s="645"/>
      <c r="W327" s="645"/>
      <c r="X327" s="645"/>
      <c r="Y327" s="645"/>
      <c r="Z327" s="645"/>
    </row>
    <row r="328" spans="1:26" ht="15.75" thickBot="1">
      <c r="A328" s="627"/>
      <c r="B328" s="627"/>
      <c r="C328" s="627"/>
      <c r="D328" s="627"/>
      <c r="E328" s="627"/>
      <c r="F328" s="645"/>
      <c r="G328" s="645"/>
      <c r="H328" s="645"/>
      <c r="I328" s="645"/>
      <c r="J328" s="645"/>
      <c r="K328" s="645"/>
      <c r="L328" s="645"/>
      <c r="M328" s="645"/>
      <c r="N328" s="645"/>
      <c r="O328" s="645"/>
      <c r="P328" s="645"/>
      <c r="Q328" s="645"/>
      <c r="R328" s="645"/>
      <c r="S328" s="645"/>
      <c r="T328" s="645"/>
      <c r="U328" s="645"/>
      <c r="V328" s="645"/>
      <c r="W328" s="645"/>
      <c r="X328" s="645"/>
      <c r="Y328" s="645"/>
      <c r="Z328" s="645"/>
    </row>
    <row r="329" spans="1:26" ht="15.75" thickBot="1">
      <c r="A329" s="627"/>
      <c r="B329" s="627"/>
      <c r="C329" s="627"/>
      <c r="D329" s="627"/>
      <c r="E329" s="627"/>
      <c r="F329" s="645"/>
      <c r="G329" s="645"/>
      <c r="H329" s="645"/>
      <c r="I329" s="645"/>
      <c r="J329" s="645"/>
      <c r="K329" s="645"/>
      <c r="L329" s="645"/>
      <c r="M329" s="645"/>
      <c r="N329" s="645"/>
      <c r="O329" s="645"/>
      <c r="P329" s="645"/>
      <c r="Q329" s="645"/>
      <c r="R329" s="645"/>
      <c r="S329" s="645"/>
      <c r="T329" s="645"/>
      <c r="U329" s="645"/>
      <c r="V329" s="645"/>
      <c r="W329" s="645"/>
      <c r="X329" s="645"/>
      <c r="Y329" s="645"/>
      <c r="Z329" s="645"/>
    </row>
    <row r="330" spans="1:26" ht="15.75" thickBot="1">
      <c r="A330" s="627"/>
      <c r="B330" s="627"/>
      <c r="C330" s="627"/>
      <c r="D330" s="627"/>
      <c r="E330" s="627"/>
      <c r="F330" s="645"/>
      <c r="G330" s="645"/>
      <c r="H330" s="645"/>
      <c r="I330" s="645"/>
      <c r="J330" s="645"/>
      <c r="K330" s="645"/>
      <c r="L330" s="645"/>
      <c r="M330" s="645"/>
      <c r="N330" s="645"/>
      <c r="O330" s="645"/>
      <c r="P330" s="645"/>
      <c r="Q330" s="645"/>
      <c r="R330" s="645"/>
      <c r="S330" s="645"/>
      <c r="T330" s="645"/>
      <c r="U330" s="645"/>
      <c r="V330" s="645"/>
      <c r="W330" s="645"/>
      <c r="X330" s="645"/>
      <c r="Y330" s="645"/>
      <c r="Z330" s="645"/>
    </row>
    <row r="331" spans="1:26" ht="15.75" thickBot="1">
      <c r="A331" s="627"/>
      <c r="B331" s="627"/>
      <c r="C331" s="627"/>
      <c r="D331" s="627"/>
      <c r="E331" s="627"/>
      <c r="F331" s="645"/>
      <c r="G331" s="645"/>
      <c r="H331" s="645"/>
      <c r="I331" s="645"/>
      <c r="J331" s="645"/>
      <c r="K331" s="645"/>
      <c r="L331" s="645"/>
      <c r="M331" s="645"/>
      <c r="N331" s="645"/>
      <c r="O331" s="645"/>
      <c r="P331" s="645"/>
      <c r="Q331" s="645"/>
      <c r="R331" s="645"/>
      <c r="S331" s="645"/>
      <c r="T331" s="645"/>
      <c r="U331" s="645"/>
      <c r="V331" s="645"/>
      <c r="W331" s="645"/>
      <c r="X331" s="645"/>
      <c r="Y331" s="645"/>
      <c r="Z331" s="645"/>
    </row>
    <row r="332" spans="1:26" ht="15.75" thickBot="1">
      <c r="A332" s="627"/>
      <c r="B332" s="627"/>
      <c r="C332" s="627"/>
      <c r="D332" s="627"/>
      <c r="E332" s="627"/>
      <c r="F332" s="645"/>
      <c r="G332" s="645"/>
      <c r="H332" s="645"/>
      <c r="I332" s="645"/>
      <c r="J332" s="645"/>
      <c r="K332" s="645"/>
      <c r="L332" s="645"/>
      <c r="M332" s="645"/>
      <c r="N332" s="645"/>
      <c r="O332" s="645"/>
      <c r="P332" s="645"/>
      <c r="Q332" s="645"/>
      <c r="R332" s="645"/>
      <c r="S332" s="645"/>
      <c r="T332" s="645"/>
      <c r="U332" s="645"/>
      <c r="V332" s="645"/>
      <c r="W332" s="645"/>
      <c r="X332" s="645"/>
      <c r="Y332" s="645"/>
      <c r="Z332" s="645"/>
    </row>
    <row r="333" spans="1:26" ht="15.75" thickBot="1">
      <c r="A333" s="627"/>
      <c r="B333" s="627"/>
      <c r="C333" s="627"/>
      <c r="D333" s="627"/>
      <c r="E333" s="627"/>
      <c r="F333" s="645"/>
      <c r="G333" s="645"/>
      <c r="H333" s="645"/>
      <c r="I333" s="645"/>
      <c r="J333" s="645"/>
      <c r="K333" s="645"/>
      <c r="L333" s="645"/>
      <c r="M333" s="645"/>
      <c r="N333" s="645"/>
      <c r="O333" s="645"/>
      <c r="P333" s="645"/>
      <c r="Q333" s="645"/>
      <c r="R333" s="645"/>
      <c r="S333" s="645"/>
      <c r="T333" s="645"/>
      <c r="U333" s="645"/>
      <c r="V333" s="645"/>
      <c r="W333" s="645"/>
      <c r="X333" s="645"/>
      <c r="Y333" s="645"/>
      <c r="Z333" s="645"/>
    </row>
    <row r="334" spans="1:26" ht="15.75" thickBot="1">
      <c r="A334" s="627"/>
      <c r="B334" s="627"/>
      <c r="C334" s="627"/>
      <c r="D334" s="627"/>
      <c r="E334" s="627"/>
      <c r="F334" s="645"/>
      <c r="G334" s="645"/>
      <c r="H334" s="645"/>
      <c r="I334" s="645"/>
      <c r="J334" s="645"/>
      <c r="K334" s="645"/>
      <c r="L334" s="645"/>
      <c r="M334" s="645"/>
      <c r="N334" s="645"/>
      <c r="O334" s="645"/>
      <c r="P334" s="645"/>
      <c r="Q334" s="645"/>
      <c r="R334" s="645"/>
      <c r="S334" s="645"/>
      <c r="T334" s="645"/>
      <c r="U334" s="645"/>
      <c r="V334" s="645"/>
      <c r="W334" s="645"/>
      <c r="X334" s="645"/>
      <c r="Y334" s="645"/>
      <c r="Z334" s="645"/>
    </row>
    <row r="335" spans="1:26" ht="15.75" thickBot="1">
      <c r="A335" s="627"/>
      <c r="B335" s="627"/>
      <c r="C335" s="627"/>
      <c r="D335" s="627"/>
      <c r="E335" s="627"/>
      <c r="F335" s="645"/>
      <c r="G335" s="645"/>
      <c r="H335" s="645"/>
      <c r="I335" s="645"/>
      <c r="J335" s="645"/>
      <c r="K335" s="645"/>
      <c r="L335" s="645"/>
      <c r="M335" s="645"/>
      <c r="N335" s="645"/>
      <c r="O335" s="645"/>
      <c r="P335" s="645"/>
      <c r="Q335" s="645"/>
      <c r="R335" s="645"/>
      <c r="S335" s="645"/>
      <c r="T335" s="645"/>
      <c r="U335" s="645"/>
      <c r="V335" s="645"/>
      <c r="W335" s="645"/>
      <c r="X335" s="645"/>
      <c r="Y335" s="645"/>
      <c r="Z335" s="645"/>
    </row>
    <row r="336" spans="1:26" ht="15.75" thickBot="1">
      <c r="A336" s="627"/>
      <c r="B336" s="627"/>
      <c r="C336" s="627"/>
      <c r="D336" s="627"/>
      <c r="E336" s="627"/>
      <c r="F336" s="645"/>
      <c r="G336" s="645"/>
      <c r="H336" s="645"/>
      <c r="I336" s="645"/>
      <c r="J336" s="645"/>
      <c r="K336" s="645"/>
      <c r="L336" s="645"/>
      <c r="M336" s="645"/>
      <c r="N336" s="645"/>
      <c r="O336" s="645"/>
      <c r="P336" s="645"/>
      <c r="Q336" s="645"/>
      <c r="R336" s="645"/>
      <c r="S336" s="645"/>
      <c r="T336" s="645"/>
      <c r="U336" s="645"/>
      <c r="V336" s="645"/>
      <c r="W336" s="645"/>
      <c r="X336" s="645"/>
      <c r="Y336" s="645"/>
      <c r="Z336" s="645"/>
    </row>
    <row r="337" spans="1:26" ht="15.75" thickBot="1">
      <c r="A337" s="627"/>
      <c r="B337" s="627"/>
      <c r="C337" s="627"/>
      <c r="D337" s="627"/>
      <c r="E337" s="627"/>
      <c r="F337" s="645"/>
      <c r="G337" s="645"/>
      <c r="H337" s="645"/>
      <c r="I337" s="645"/>
      <c r="J337" s="645"/>
      <c r="K337" s="645"/>
      <c r="L337" s="645"/>
      <c r="M337" s="645"/>
      <c r="N337" s="645"/>
      <c r="O337" s="645"/>
      <c r="P337" s="645"/>
      <c r="Q337" s="645"/>
      <c r="R337" s="645"/>
      <c r="S337" s="645"/>
      <c r="T337" s="645"/>
      <c r="U337" s="645"/>
      <c r="V337" s="645"/>
      <c r="W337" s="645"/>
      <c r="X337" s="645"/>
      <c r="Y337" s="645"/>
      <c r="Z337" s="645"/>
    </row>
    <row r="338" spans="1:26" ht="15.75" thickBot="1">
      <c r="A338" s="627"/>
      <c r="B338" s="627"/>
      <c r="C338" s="627"/>
      <c r="D338" s="627"/>
      <c r="E338" s="627"/>
      <c r="F338" s="645"/>
      <c r="G338" s="645"/>
      <c r="H338" s="645"/>
      <c r="I338" s="645"/>
      <c r="J338" s="645"/>
      <c r="K338" s="645"/>
      <c r="L338" s="645"/>
      <c r="M338" s="645"/>
      <c r="N338" s="645"/>
      <c r="O338" s="645"/>
      <c r="P338" s="645"/>
      <c r="Q338" s="645"/>
      <c r="R338" s="645"/>
      <c r="S338" s="645"/>
      <c r="T338" s="645"/>
      <c r="U338" s="645"/>
      <c r="V338" s="645"/>
      <c r="W338" s="645"/>
      <c r="X338" s="645"/>
      <c r="Y338" s="645"/>
      <c r="Z338" s="645"/>
    </row>
    <row r="339" spans="1:26" ht="15.75" thickBot="1">
      <c r="A339" s="627"/>
      <c r="B339" s="627"/>
      <c r="C339" s="627"/>
      <c r="D339" s="627"/>
      <c r="E339" s="627"/>
      <c r="F339" s="645"/>
      <c r="G339" s="645"/>
      <c r="H339" s="645"/>
      <c r="I339" s="645"/>
      <c r="J339" s="645"/>
      <c r="K339" s="645"/>
      <c r="L339" s="645"/>
      <c r="M339" s="645"/>
      <c r="N339" s="645"/>
      <c r="O339" s="645"/>
      <c r="P339" s="645"/>
      <c r="Q339" s="645"/>
      <c r="R339" s="645"/>
      <c r="S339" s="645"/>
      <c r="T339" s="645"/>
      <c r="U339" s="645"/>
      <c r="V339" s="645"/>
      <c r="W339" s="645"/>
      <c r="X339" s="645"/>
      <c r="Y339" s="645"/>
      <c r="Z339" s="645"/>
    </row>
    <row r="340" spans="1:26" ht="15.75" thickBot="1">
      <c r="A340" s="627"/>
      <c r="B340" s="627"/>
      <c r="C340" s="627"/>
      <c r="D340" s="627"/>
      <c r="E340" s="627"/>
      <c r="F340" s="645"/>
      <c r="G340" s="645"/>
      <c r="H340" s="645"/>
      <c r="I340" s="645"/>
      <c r="J340" s="645"/>
      <c r="K340" s="645"/>
      <c r="L340" s="645"/>
      <c r="M340" s="645"/>
      <c r="N340" s="645"/>
      <c r="O340" s="645"/>
      <c r="P340" s="645"/>
      <c r="Q340" s="645"/>
      <c r="R340" s="645"/>
      <c r="S340" s="645"/>
      <c r="T340" s="645"/>
      <c r="U340" s="645"/>
      <c r="V340" s="645"/>
      <c r="W340" s="645"/>
      <c r="X340" s="645"/>
      <c r="Y340" s="645"/>
      <c r="Z340" s="645"/>
    </row>
    <row r="341" spans="1:26" ht="15.75" thickBot="1">
      <c r="A341" s="627"/>
      <c r="B341" s="627"/>
      <c r="C341" s="627"/>
      <c r="D341" s="627"/>
      <c r="E341" s="627"/>
      <c r="F341" s="645"/>
      <c r="G341" s="645"/>
      <c r="H341" s="645"/>
      <c r="I341" s="645"/>
      <c r="J341" s="645"/>
      <c r="K341" s="645"/>
      <c r="L341" s="645"/>
      <c r="M341" s="645"/>
      <c r="N341" s="645"/>
      <c r="O341" s="645"/>
      <c r="P341" s="645"/>
      <c r="Q341" s="645"/>
      <c r="R341" s="645"/>
      <c r="S341" s="645"/>
      <c r="T341" s="645"/>
      <c r="U341" s="645"/>
      <c r="V341" s="645"/>
      <c r="W341" s="645"/>
      <c r="X341" s="645"/>
      <c r="Y341" s="645"/>
      <c r="Z341" s="645"/>
    </row>
    <row r="342" spans="1:26" ht="15.75" thickBot="1">
      <c r="A342" s="627"/>
      <c r="B342" s="627"/>
      <c r="C342" s="627"/>
      <c r="D342" s="627"/>
      <c r="E342" s="627"/>
      <c r="F342" s="645"/>
      <c r="G342" s="645"/>
      <c r="H342" s="645"/>
      <c r="I342" s="645"/>
      <c r="J342" s="645"/>
      <c r="K342" s="645"/>
      <c r="L342" s="645"/>
      <c r="M342" s="645"/>
      <c r="N342" s="645"/>
      <c r="O342" s="645"/>
      <c r="P342" s="645"/>
      <c r="Q342" s="645"/>
      <c r="R342" s="645"/>
      <c r="S342" s="645"/>
      <c r="T342" s="645"/>
      <c r="U342" s="645"/>
      <c r="V342" s="645"/>
      <c r="W342" s="645"/>
      <c r="X342" s="645"/>
      <c r="Y342" s="645"/>
      <c r="Z342" s="645"/>
    </row>
    <row r="343" spans="1:26" ht="15.75" thickBot="1">
      <c r="A343" s="627"/>
      <c r="B343" s="627"/>
      <c r="C343" s="627"/>
      <c r="D343" s="627"/>
      <c r="E343" s="627"/>
      <c r="F343" s="645"/>
      <c r="G343" s="645"/>
      <c r="H343" s="645"/>
      <c r="I343" s="645"/>
      <c r="J343" s="645"/>
      <c r="K343" s="645"/>
      <c r="L343" s="645"/>
      <c r="M343" s="645"/>
      <c r="N343" s="645"/>
      <c r="O343" s="645"/>
      <c r="P343" s="645"/>
      <c r="Q343" s="645"/>
      <c r="R343" s="645"/>
      <c r="S343" s="645"/>
      <c r="T343" s="645"/>
      <c r="U343" s="645"/>
      <c r="V343" s="645"/>
      <c r="W343" s="645"/>
      <c r="X343" s="645"/>
      <c r="Y343" s="645"/>
      <c r="Z343" s="645"/>
    </row>
    <row r="344" spans="1:26" ht="15.75" thickBot="1">
      <c r="A344" s="627"/>
      <c r="B344" s="627"/>
      <c r="C344" s="627"/>
      <c r="D344" s="627"/>
      <c r="E344" s="627"/>
      <c r="F344" s="645"/>
      <c r="G344" s="645"/>
      <c r="H344" s="645"/>
      <c r="I344" s="645"/>
      <c r="J344" s="645"/>
      <c r="K344" s="645"/>
      <c r="L344" s="645"/>
      <c r="M344" s="645"/>
      <c r="N344" s="645"/>
      <c r="O344" s="645"/>
      <c r="P344" s="645"/>
      <c r="Q344" s="645"/>
      <c r="R344" s="645"/>
      <c r="S344" s="645"/>
      <c r="T344" s="645"/>
      <c r="U344" s="645"/>
      <c r="V344" s="645"/>
      <c r="W344" s="645"/>
      <c r="X344" s="645"/>
      <c r="Y344" s="645"/>
      <c r="Z344" s="645"/>
    </row>
    <row r="345" spans="1:26" ht="15.75" thickBot="1">
      <c r="A345" s="627"/>
      <c r="B345" s="627"/>
      <c r="C345" s="627"/>
      <c r="D345" s="627"/>
      <c r="E345" s="627"/>
      <c r="F345" s="645"/>
      <c r="G345" s="645"/>
      <c r="H345" s="645"/>
      <c r="I345" s="645"/>
      <c r="J345" s="645"/>
      <c r="K345" s="645"/>
      <c r="L345" s="645"/>
      <c r="M345" s="645"/>
      <c r="N345" s="645"/>
      <c r="O345" s="645"/>
      <c r="P345" s="645"/>
      <c r="Q345" s="645"/>
      <c r="R345" s="645"/>
      <c r="S345" s="645"/>
      <c r="T345" s="645"/>
      <c r="U345" s="645"/>
      <c r="V345" s="645"/>
      <c r="W345" s="645"/>
      <c r="X345" s="645"/>
      <c r="Y345" s="645"/>
      <c r="Z345" s="645"/>
    </row>
    <row r="346" spans="1:26" ht="15.75" thickBot="1">
      <c r="A346" s="627"/>
      <c r="B346" s="627"/>
      <c r="C346" s="627"/>
      <c r="D346" s="627"/>
      <c r="E346" s="627"/>
      <c r="F346" s="645"/>
      <c r="G346" s="645"/>
      <c r="H346" s="645"/>
      <c r="I346" s="645"/>
      <c r="J346" s="645"/>
      <c r="K346" s="645"/>
      <c r="L346" s="645"/>
      <c r="M346" s="645"/>
      <c r="N346" s="645"/>
      <c r="O346" s="645"/>
      <c r="P346" s="645"/>
      <c r="Q346" s="645"/>
      <c r="R346" s="645"/>
      <c r="S346" s="645"/>
      <c r="T346" s="645"/>
      <c r="U346" s="645"/>
      <c r="V346" s="645"/>
      <c r="W346" s="645"/>
      <c r="X346" s="645"/>
      <c r="Y346" s="645"/>
      <c r="Z346" s="645"/>
    </row>
    <row r="347" spans="1:26" ht="15.75" thickBot="1">
      <c r="A347" s="627"/>
      <c r="B347" s="627"/>
      <c r="C347" s="627"/>
      <c r="D347" s="627"/>
      <c r="E347" s="627"/>
      <c r="F347" s="645"/>
      <c r="G347" s="645"/>
      <c r="H347" s="645"/>
      <c r="I347" s="645"/>
      <c r="J347" s="645"/>
      <c r="K347" s="645"/>
      <c r="L347" s="645"/>
      <c r="M347" s="645"/>
      <c r="N347" s="645"/>
      <c r="O347" s="645"/>
      <c r="P347" s="645"/>
      <c r="Q347" s="645"/>
      <c r="R347" s="645"/>
      <c r="S347" s="645"/>
      <c r="T347" s="645"/>
      <c r="U347" s="645"/>
      <c r="V347" s="645"/>
      <c r="W347" s="645"/>
      <c r="X347" s="645"/>
      <c r="Y347" s="645"/>
      <c r="Z347" s="645"/>
    </row>
    <row r="348" spans="1:26" ht="15.75" thickBot="1">
      <c r="A348" s="627"/>
      <c r="B348" s="627"/>
      <c r="C348" s="627"/>
      <c r="D348" s="627"/>
      <c r="E348" s="627"/>
      <c r="F348" s="645"/>
      <c r="G348" s="645"/>
      <c r="H348" s="645"/>
      <c r="I348" s="645"/>
      <c r="J348" s="645"/>
      <c r="K348" s="645"/>
      <c r="L348" s="645"/>
      <c r="M348" s="645"/>
      <c r="N348" s="645"/>
      <c r="O348" s="645"/>
      <c r="P348" s="645"/>
      <c r="Q348" s="645"/>
      <c r="R348" s="645"/>
      <c r="S348" s="645"/>
      <c r="T348" s="645"/>
      <c r="U348" s="645"/>
      <c r="V348" s="645"/>
      <c r="W348" s="645"/>
      <c r="X348" s="645"/>
      <c r="Y348" s="645"/>
      <c r="Z348" s="645"/>
    </row>
    <row r="349" spans="1:26" ht="15.75" thickBot="1">
      <c r="A349" s="627"/>
      <c r="B349" s="627"/>
      <c r="C349" s="627"/>
      <c r="D349" s="627"/>
      <c r="E349" s="627"/>
      <c r="F349" s="645"/>
      <c r="G349" s="645"/>
      <c r="H349" s="645"/>
      <c r="I349" s="645"/>
      <c r="J349" s="645"/>
      <c r="K349" s="645"/>
      <c r="L349" s="645"/>
      <c r="M349" s="645"/>
      <c r="N349" s="645"/>
      <c r="O349" s="645"/>
      <c r="P349" s="645"/>
      <c r="Q349" s="645"/>
      <c r="R349" s="645"/>
      <c r="S349" s="645"/>
      <c r="T349" s="645"/>
      <c r="U349" s="645"/>
      <c r="V349" s="645"/>
      <c r="W349" s="645"/>
      <c r="X349" s="645"/>
      <c r="Y349" s="645"/>
      <c r="Z349" s="645"/>
    </row>
    <row r="350" spans="1:26" ht="15.75" thickBot="1">
      <c r="A350" s="627"/>
      <c r="B350" s="627"/>
      <c r="C350" s="627"/>
      <c r="D350" s="627"/>
      <c r="E350" s="627"/>
      <c r="F350" s="645"/>
      <c r="G350" s="645"/>
      <c r="H350" s="645"/>
      <c r="I350" s="645"/>
      <c r="J350" s="645"/>
      <c r="K350" s="645"/>
      <c r="L350" s="645"/>
      <c r="M350" s="645"/>
      <c r="N350" s="645"/>
      <c r="O350" s="645"/>
      <c r="P350" s="645"/>
      <c r="Q350" s="645"/>
      <c r="R350" s="645"/>
      <c r="S350" s="645"/>
      <c r="T350" s="645"/>
      <c r="U350" s="645"/>
      <c r="V350" s="645"/>
      <c r="W350" s="645"/>
      <c r="X350" s="645"/>
      <c r="Y350" s="645"/>
      <c r="Z350" s="645"/>
    </row>
    <row r="351" spans="1:26" ht="15.75" thickBot="1">
      <c r="A351" s="627"/>
      <c r="B351" s="627"/>
      <c r="C351" s="627"/>
      <c r="D351" s="627"/>
      <c r="E351" s="627"/>
      <c r="F351" s="645"/>
      <c r="G351" s="645"/>
      <c r="H351" s="645"/>
      <c r="I351" s="645"/>
      <c r="J351" s="645"/>
      <c r="K351" s="645"/>
      <c r="L351" s="645"/>
      <c r="M351" s="645"/>
      <c r="N351" s="645"/>
      <c r="O351" s="645"/>
      <c r="P351" s="645"/>
      <c r="Q351" s="645"/>
      <c r="R351" s="645"/>
      <c r="S351" s="645"/>
      <c r="T351" s="645"/>
      <c r="U351" s="645"/>
      <c r="V351" s="645"/>
      <c r="W351" s="645"/>
      <c r="X351" s="645"/>
      <c r="Y351" s="645"/>
      <c r="Z351" s="645"/>
    </row>
    <row r="352" spans="1:26" ht="15.75" thickBot="1">
      <c r="A352" s="627"/>
      <c r="B352" s="627"/>
      <c r="C352" s="627"/>
      <c r="D352" s="627"/>
      <c r="E352" s="627"/>
      <c r="F352" s="645"/>
      <c r="G352" s="645"/>
      <c r="H352" s="645"/>
      <c r="I352" s="645"/>
      <c r="J352" s="645"/>
      <c r="K352" s="645"/>
      <c r="L352" s="645"/>
      <c r="M352" s="645"/>
      <c r="N352" s="645"/>
      <c r="O352" s="645"/>
      <c r="P352" s="645"/>
      <c r="Q352" s="645"/>
      <c r="R352" s="645"/>
      <c r="S352" s="645"/>
      <c r="T352" s="645"/>
      <c r="U352" s="645"/>
      <c r="V352" s="645"/>
      <c r="W352" s="645"/>
      <c r="X352" s="645"/>
      <c r="Y352" s="645"/>
      <c r="Z352" s="645"/>
    </row>
    <row r="353" spans="1:26" ht="15.75" thickBot="1">
      <c r="A353" s="627"/>
      <c r="B353" s="627"/>
      <c r="C353" s="627"/>
      <c r="D353" s="627"/>
      <c r="E353" s="627"/>
      <c r="F353" s="645"/>
      <c r="G353" s="645"/>
      <c r="H353" s="645"/>
      <c r="I353" s="645"/>
      <c r="J353" s="645"/>
      <c r="K353" s="645"/>
      <c r="L353" s="645"/>
      <c r="M353" s="645"/>
      <c r="N353" s="645"/>
      <c r="O353" s="645"/>
      <c r="P353" s="645"/>
      <c r="Q353" s="645"/>
      <c r="R353" s="645"/>
      <c r="S353" s="645"/>
      <c r="T353" s="645"/>
      <c r="U353" s="645"/>
      <c r="V353" s="645"/>
      <c r="W353" s="645"/>
      <c r="X353" s="645"/>
      <c r="Y353" s="645"/>
      <c r="Z353" s="645"/>
    </row>
    <row r="354" spans="1:26" ht="15.75" thickBot="1">
      <c r="A354" s="627"/>
      <c r="B354" s="627"/>
      <c r="C354" s="627"/>
      <c r="D354" s="627"/>
      <c r="E354" s="627"/>
      <c r="F354" s="645"/>
      <c r="G354" s="645"/>
      <c r="H354" s="645"/>
      <c r="I354" s="645"/>
      <c r="J354" s="645"/>
      <c r="K354" s="645"/>
      <c r="L354" s="645"/>
      <c r="M354" s="645"/>
      <c r="N354" s="645"/>
      <c r="O354" s="645"/>
      <c r="P354" s="645"/>
      <c r="Q354" s="645"/>
      <c r="R354" s="645"/>
      <c r="S354" s="645"/>
      <c r="T354" s="645"/>
      <c r="U354" s="645"/>
      <c r="V354" s="645"/>
      <c r="W354" s="645"/>
      <c r="X354" s="645"/>
      <c r="Y354" s="645"/>
      <c r="Z354" s="645"/>
    </row>
    <row r="355" spans="1:26" ht="15.75" thickBot="1">
      <c r="A355" s="627"/>
      <c r="B355" s="627"/>
      <c r="C355" s="627"/>
      <c r="D355" s="627"/>
      <c r="E355" s="627"/>
      <c r="F355" s="645"/>
      <c r="G355" s="645"/>
      <c r="H355" s="645"/>
      <c r="I355" s="645"/>
      <c r="J355" s="645"/>
      <c r="K355" s="645"/>
      <c r="L355" s="645"/>
      <c r="M355" s="645"/>
      <c r="N355" s="645"/>
      <c r="O355" s="645"/>
      <c r="P355" s="645"/>
      <c r="Q355" s="645"/>
      <c r="R355" s="645"/>
      <c r="S355" s="645"/>
      <c r="T355" s="645"/>
      <c r="U355" s="645"/>
      <c r="V355" s="645"/>
      <c r="W355" s="645"/>
      <c r="X355" s="645"/>
      <c r="Y355" s="645"/>
      <c r="Z355" s="645"/>
    </row>
    <row r="356" spans="1:26" ht="15.75" thickBot="1">
      <c r="A356" s="627"/>
      <c r="B356" s="627"/>
      <c r="C356" s="627"/>
      <c r="D356" s="627"/>
      <c r="E356" s="627"/>
      <c r="F356" s="645"/>
      <c r="G356" s="645"/>
      <c r="H356" s="645"/>
      <c r="I356" s="645"/>
      <c r="J356" s="645"/>
      <c r="K356" s="645"/>
      <c r="L356" s="645"/>
      <c r="M356" s="645"/>
      <c r="N356" s="645"/>
      <c r="O356" s="645"/>
      <c r="P356" s="645"/>
      <c r="Q356" s="645"/>
      <c r="R356" s="645"/>
      <c r="S356" s="645"/>
      <c r="T356" s="645"/>
      <c r="U356" s="645"/>
      <c r="V356" s="645"/>
      <c r="W356" s="645"/>
      <c r="X356" s="645"/>
      <c r="Y356" s="645"/>
      <c r="Z356" s="645"/>
    </row>
    <row r="357" spans="1:26" ht="15.75" thickBot="1">
      <c r="A357" s="627"/>
      <c r="B357" s="627"/>
      <c r="C357" s="627"/>
      <c r="D357" s="627"/>
      <c r="E357" s="627"/>
      <c r="F357" s="645"/>
      <c r="G357" s="645"/>
      <c r="H357" s="645"/>
      <c r="I357" s="645"/>
      <c r="J357" s="645"/>
      <c r="K357" s="645"/>
      <c r="L357" s="645"/>
      <c r="M357" s="645"/>
      <c r="N357" s="645"/>
      <c r="O357" s="645"/>
      <c r="P357" s="645"/>
      <c r="Q357" s="645"/>
      <c r="R357" s="645"/>
      <c r="S357" s="645"/>
      <c r="T357" s="645"/>
      <c r="U357" s="645"/>
      <c r="V357" s="645"/>
      <c r="W357" s="645"/>
      <c r="X357" s="645"/>
      <c r="Y357" s="645"/>
      <c r="Z357" s="645"/>
    </row>
    <row r="358" spans="1:26" ht="15.75" thickBot="1">
      <c r="A358" s="627"/>
      <c r="B358" s="627"/>
      <c r="C358" s="627"/>
      <c r="D358" s="627"/>
      <c r="E358" s="627"/>
      <c r="F358" s="645"/>
      <c r="G358" s="645"/>
      <c r="H358" s="645"/>
      <c r="I358" s="645"/>
      <c r="J358" s="645"/>
      <c r="K358" s="645"/>
      <c r="L358" s="645"/>
      <c r="M358" s="645"/>
      <c r="N358" s="645"/>
      <c r="O358" s="645"/>
      <c r="P358" s="645"/>
      <c r="Q358" s="645"/>
      <c r="R358" s="645"/>
      <c r="S358" s="645"/>
      <c r="T358" s="645"/>
      <c r="U358" s="645"/>
      <c r="V358" s="645"/>
      <c r="W358" s="645"/>
      <c r="X358" s="645"/>
      <c r="Y358" s="645"/>
      <c r="Z358" s="645"/>
    </row>
    <row r="359" spans="1:26" ht="15.75" thickBot="1">
      <c r="A359" s="627"/>
      <c r="B359" s="627"/>
      <c r="C359" s="627"/>
      <c r="D359" s="627"/>
      <c r="E359" s="627"/>
      <c r="F359" s="645"/>
      <c r="G359" s="645"/>
      <c r="H359" s="645"/>
      <c r="I359" s="645"/>
      <c r="J359" s="645"/>
      <c r="K359" s="645"/>
      <c r="L359" s="645"/>
      <c r="M359" s="645"/>
      <c r="N359" s="645"/>
      <c r="O359" s="645"/>
      <c r="P359" s="645"/>
      <c r="Q359" s="645"/>
      <c r="R359" s="645"/>
      <c r="S359" s="645"/>
      <c r="T359" s="645"/>
      <c r="U359" s="645"/>
      <c r="V359" s="645"/>
      <c r="W359" s="645"/>
      <c r="X359" s="645"/>
      <c r="Y359" s="645"/>
      <c r="Z359" s="645"/>
    </row>
    <row r="360" spans="1:26" ht="15.75" thickBot="1">
      <c r="A360" s="627"/>
      <c r="B360" s="627"/>
      <c r="C360" s="627"/>
      <c r="D360" s="627"/>
      <c r="E360" s="627"/>
      <c r="F360" s="645"/>
      <c r="G360" s="645"/>
      <c r="H360" s="645"/>
      <c r="I360" s="645"/>
      <c r="J360" s="645"/>
      <c r="K360" s="645"/>
      <c r="L360" s="645"/>
      <c r="M360" s="645"/>
      <c r="N360" s="645"/>
      <c r="O360" s="645"/>
      <c r="P360" s="645"/>
      <c r="Q360" s="645"/>
      <c r="R360" s="645"/>
      <c r="S360" s="645"/>
      <c r="T360" s="645"/>
      <c r="U360" s="645"/>
      <c r="V360" s="645"/>
      <c r="W360" s="645"/>
      <c r="X360" s="645"/>
      <c r="Y360" s="645"/>
      <c r="Z360" s="645"/>
    </row>
    <row r="361" spans="1:26" ht="15.75" thickBot="1">
      <c r="A361" s="627"/>
      <c r="B361" s="627"/>
      <c r="C361" s="627"/>
      <c r="D361" s="627"/>
      <c r="E361" s="627"/>
      <c r="F361" s="645"/>
      <c r="G361" s="645"/>
      <c r="H361" s="645"/>
      <c r="I361" s="645"/>
      <c r="J361" s="645"/>
      <c r="K361" s="645"/>
      <c r="L361" s="645"/>
      <c r="M361" s="645"/>
      <c r="N361" s="645"/>
      <c r="O361" s="645"/>
      <c r="P361" s="645"/>
      <c r="Q361" s="645"/>
      <c r="R361" s="645"/>
      <c r="S361" s="645"/>
      <c r="T361" s="645"/>
      <c r="U361" s="645"/>
      <c r="V361" s="645"/>
      <c r="W361" s="645"/>
      <c r="X361" s="645"/>
      <c r="Y361" s="645"/>
      <c r="Z361" s="645"/>
    </row>
    <row r="362" spans="1:26" ht="15.75" thickBot="1">
      <c r="A362" s="627"/>
      <c r="B362" s="627"/>
      <c r="C362" s="627"/>
      <c r="D362" s="627"/>
      <c r="E362" s="627"/>
      <c r="F362" s="645"/>
      <c r="G362" s="645"/>
      <c r="H362" s="645"/>
      <c r="I362" s="645"/>
      <c r="J362" s="645"/>
      <c r="K362" s="645"/>
      <c r="L362" s="645"/>
      <c r="M362" s="645"/>
      <c r="N362" s="645"/>
      <c r="O362" s="645"/>
      <c r="P362" s="645"/>
      <c r="Q362" s="645"/>
      <c r="R362" s="645"/>
      <c r="S362" s="645"/>
      <c r="T362" s="645"/>
      <c r="U362" s="645"/>
      <c r="V362" s="645"/>
      <c r="W362" s="645"/>
      <c r="X362" s="645"/>
      <c r="Y362" s="645"/>
      <c r="Z362" s="645"/>
    </row>
    <row r="363" spans="1:26" ht="15.75" thickBot="1">
      <c r="A363" s="627"/>
      <c r="B363" s="627"/>
      <c r="C363" s="627"/>
      <c r="D363" s="627"/>
      <c r="E363" s="627"/>
      <c r="F363" s="645"/>
      <c r="G363" s="645"/>
      <c r="H363" s="645"/>
      <c r="I363" s="645"/>
      <c r="J363" s="645"/>
      <c r="K363" s="645"/>
      <c r="L363" s="645"/>
      <c r="M363" s="645"/>
      <c r="N363" s="645"/>
      <c r="O363" s="645"/>
      <c r="P363" s="645"/>
      <c r="Q363" s="645"/>
      <c r="R363" s="645"/>
      <c r="S363" s="645"/>
      <c r="T363" s="645"/>
      <c r="U363" s="645"/>
      <c r="V363" s="645"/>
      <c r="W363" s="645"/>
      <c r="X363" s="645"/>
      <c r="Y363" s="645"/>
      <c r="Z363" s="645"/>
    </row>
    <row r="364" spans="1:26" ht="15.75" thickBot="1">
      <c r="A364" s="627"/>
      <c r="B364" s="627"/>
      <c r="C364" s="627"/>
      <c r="D364" s="627"/>
      <c r="E364" s="627"/>
      <c r="F364" s="645"/>
      <c r="G364" s="645"/>
      <c r="H364" s="645"/>
      <c r="I364" s="645"/>
      <c r="J364" s="645"/>
      <c r="K364" s="645"/>
      <c r="L364" s="645"/>
      <c r="M364" s="645"/>
      <c r="N364" s="645"/>
      <c r="O364" s="645"/>
      <c r="P364" s="645"/>
      <c r="Q364" s="645"/>
      <c r="R364" s="645"/>
      <c r="S364" s="645"/>
      <c r="T364" s="645"/>
      <c r="U364" s="645"/>
      <c r="V364" s="645"/>
      <c r="W364" s="645"/>
      <c r="X364" s="645"/>
      <c r="Y364" s="645"/>
      <c r="Z364" s="645"/>
    </row>
    <row r="365" spans="1:26" ht="15.75" thickBot="1">
      <c r="A365" s="627"/>
      <c r="B365" s="627"/>
      <c r="C365" s="627"/>
      <c r="D365" s="627"/>
      <c r="E365" s="627"/>
      <c r="F365" s="645"/>
      <c r="G365" s="645"/>
      <c r="H365" s="645"/>
      <c r="I365" s="645"/>
      <c r="J365" s="645"/>
      <c r="K365" s="645"/>
      <c r="L365" s="645"/>
      <c r="M365" s="645"/>
      <c r="N365" s="645"/>
      <c r="O365" s="645"/>
      <c r="P365" s="645"/>
      <c r="Q365" s="645"/>
      <c r="R365" s="645"/>
      <c r="S365" s="645"/>
      <c r="T365" s="645"/>
      <c r="U365" s="645"/>
      <c r="V365" s="645"/>
      <c r="W365" s="645"/>
      <c r="X365" s="645"/>
      <c r="Y365" s="645"/>
      <c r="Z365" s="645"/>
    </row>
    <row r="366" spans="1:26" ht="15.75" thickBot="1">
      <c r="A366" s="627"/>
      <c r="B366" s="627"/>
      <c r="C366" s="627"/>
      <c r="D366" s="627"/>
      <c r="E366" s="627"/>
      <c r="F366" s="645"/>
      <c r="G366" s="645"/>
      <c r="H366" s="645"/>
      <c r="I366" s="645"/>
      <c r="J366" s="645"/>
      <c r="K366" s="645"/>
      <c r="L366" s="645"/>
      <c r="M366" s="645"/>
      <c r="N366" s="645"/>
      <c r="O366" s="645"/>
      <c r="P366" s="645"/>
      <c r="Q366" s="645"/>
      <c r="R366" s="645"/>
      <c r="S366" s="645"/>
      <c r="T366" s="645"/>
      <c r="U366" s="645"/>
      <c r="V366" s="645"/>
      <c r="W366" s="645"/>
      <c r="X366" s="645"/>
      <c r="Y366" s="645"/>
      <c r="Z366" s="645"/>
    </row>
    <row r="367" spans="1:26" ht="15.75" thickBot="1">
      <c r="A367" s="627"/>
      <c r="B367" s="627"/>
      <c r="C367" s="627"/>
      <c r="D367" s="627"/>
      <c r="E367" s="627"/>
      <c r="F367" s="645"/>
      <c r="G367" s="645"/>
      <c r="H367" s="645"/>
      <c r="I367" s="645"/>
      <c r="J367" s="645"/>
      <c r="K367" s="645"/>
      <c r="L367" s="645"/>
      <c r="M367" s="645"/>
      <c r="N367" s="645"/>
      <c r="O367" s="645"/>
      <c r="P367" s="645"/>
      <c r="Q367" s="645"/>
      <c r="R367" s="645"/>
      <c r="S367" s="645"/>
      <c r="T367" s="645"/>
      <c r="U367" s="645"/>
      <c r="V367" s="645"/>
      <c r="W367" s="645"/>
      <c r="X367" s="645"/>
      <c r="Y367" s="645"/>
      <c r="Z367" s="645"/>
    </row>
    <row r="368" spans="1:26" ht="15.75" thickBot="1">
      <c r="A368" s="627"/>
      <c r="B368" s="627"/>
      <c r="C368" s="627"/>
      <c r="D368" s="627"/>
      <c r="E368" s="627"/>
      <c r="F368" s="645"/>
      <c r="G368" s="645"/>
      <c r="H368" s="645"/>
      <c r="I368" s="645"/>
      <c r="J368" s="645"/>
      <c r="K368" s="645"/>
      <c r="L368" s="645"/>
      <c r="M368" s="645"/>
      <c r="N368" s="645"/>
      <c r="O368" s="645"/>
      <c r="P368" s="645"/>
      <c r="Q368" s="645"/>
      <c r="R368" s="645"/>
      <c r="S368" s="645"/>
      <c r="T368" s="645"/>
      <c r="U368" s="645"/>
      <c r="V368" s="645"/>
      <c r="W368" s="645"/>
      <c r="X368" s="645"/>
      <c r="Y368" s="645"/>
      <c r="Z368" s="645"/>
    </row>
    <row r="369" spans="1:26" ht="15.75" thickBot="1">
      <c r="A369" s="627"/>
      <c r="B369" s="627"/>
      <c r="C369" s="627"/>
      <c r="D369" s="627"/>
      <c r="E369" s="627"/>
      <c r="F369" s="645"/>
      <c r="G369" s="645"/>
      <c r="H369" s="645"/>
      <c r="I369" s="645"/>
      <c r="J369" s="645"/>
      <c r="K369" s="645"/>
      <c r="L369" s="645"/>
      <c r="M369" s="645"/>
      <c r="N369" s="645"/>
      <c r="O369" s="645"/>
      <c r="P369" s="645"/>
      <c r="Q369" s="645"/>
      <c r="R369" s="645"/>
      <c r="S369" s="645"/>
      <c r="T369" s="645"/>
      <c r="U369" s="645"/>
      <c r="V369" s="645"/>
      <c r="W369" s="645"/>
      <c r="X369" s="645"/>
      <c r="Y369" s="645"/>
      <c r="Z369" s="645"/>
    </row>
    <row r="370" spans="1:26" ht="15.75" thickBot="1">
      <c r="A370" s="627"/>
      <c r="B370" s="627"/>
      <c r="C370" s="627"/>
      <c r="D370" s="627"/>
      <c r="E370" s="627"/>
      <c r="F370" s="645"/>
      <c r="G370" s="645"/>
      <c r="H370" s="645"/>
      <c r="I370" s="645"/>
      <c r="J370" s="645"/>
      <c r="K370" s="645"/>
      <c r="L370" s="645"/>
      <c r="M370" s="645"/>
      <c r="N370" s="645"/>
      <c r="O370" s="645"/>
      <c r="P370" s="645"/>
      <c r="Q370" s="645"/>
      <c r="R370" s="645"/>
      <c r="S370" s="645"/>
      <c r="T370" s="645"/>
      <c r="U370" s="645"/>
      <c r="V370" s="645"/>
      <c r="W370" s="645"/>
      <c r="X370" s="645"/>
      <c r="Y370" s="645"/>
      <c r="Z370" s="645"/>
    </row>
    <row r="371" spans="1:26" ht="15.75" thickBot="1">
      <c r="A371" s="627"/>
      <c r="B371" s="627"/>
      <c r="C371" s="627"/>
      <c r="D371" s="627"/>
      <c r="E371" s="627"/>
      <c r="F371" s="645"/>
      <c r="G371" s="645"/>
      <c r="H371" s="645"/>
      <c r="I371" s="645"/>
      <c r="J371" s="645"/>
      <c r="K371" s="645"/>
      <c r="L371" s="645"/>
      <c r="M371" s="645"/>
      <c r="N371" s="645"/>
      <c r="O371" s="645"/>
      <c r="P371" s="645"/>
      <c r="Q371" s="645"/>
      <c r="R371" s="645"/>
      <c r="S371" s="645"/>
      <c r="T371" s="645"/>
      <c r="U371" s="645"/>
      <c r="V371" s="645"/>
      <c r="W371" s="645"/>
      <c r="X371" s="645"/>
      <c r="Y371" s="645"/>
      <c r="Z371" s="645"/>
    </row>
    <row r="372" spans="1:26" ht="15.75" thickBot="1">
      <c r="A372" s="627"/>
      <c r="B372" s="627"/>
      <c r="C372" s="627"/>
      <c r="D372" s="627"/>
      <c r="E372" s="627"/>
      <c r="F372" s="645"/>
      <c r="G372" s="645"/>
      <c r="H372" s="645"/>
      <c r="I372" s="645"/>
      <c r="J372" s="645"/>
      <c r="K372" s="645"/>
      <c r="L372" s="645"/>
      <c r="M372" s="645"/>
      <c r="N372" s="645"/>
      <c r="O372" s="645"/>
      <c r="P372" s="645"/>
      <c r="Q372" s="645"/>
      <c r="R372" s="645"/>
      <c r="S372" s="645"/>
      <c r="T372" s="645"/>
      <c r="U372" s="645"/>
      <c r="V372" s="645"/>
      <c r="W372" s="645"/>
      <c r="X372" s="645"/>
      <c r="Y372" s="645"/>
      <c r="Z372" s="645"/>
    </row>
    <row r="373" spans="1:26" ht="15.75" thickBot="1">
      <c r="A373" s="627"/>
      <c r="B373" s="627"/>
      <c r="C373" s="627"/>
      <c r="D373" s="627"/>
      <c r="E373" s="627"/>
      <c r="F373" s="645"/>
      <c r="G373" s="645"/>
      <c r="H373" s="645"/>
      <c r="I373" s="645"/>
      <c r="J373" s="645"/>
      <c r="K373" s="645"/>
      <c r="L373" s="645"/>
      <c r="M373" s="645"/>
      <c r="N373" s="645"/>
      <c r="O373" s="645"/>
      <c r="P373" s="645"/>
      <c r="Q373" s="645"/>
      <c r="R373" s="645"/>
      <c r="S373" s="645"/>
      <c r="T373" s="645"/>
      <c r="U373" s="645"/>
      <c r="V373" s="645"/>
      <c r="W373" s="645"/>
      <c r="X373" s="645"/>
      <c r="Y373" s="645"/>
      <c r="Z373" s="645"/>
    </row>
    <row r="374" spans="1:26" ht="15.75" thickBot="1">
      <c r="A374" s="627"/>
      <c r="B374" s="627"/>
      <c r="C374" s="627"/>
      <c r="D374" s="627"/>
      <c r="E374" s="627"/>
      <c r="F374" s="645"/>
      <c r="G374" s="645"/>
      <c r="H374" s="645"/>
      <c r="I374" s="645"/>
      <c r="J374" s="645"/>
      <c r="K374" s="645"/>
      <c r="L374" s="645"/>
      <c r="M374" s="645"/>
      <c r="N374" s="645"/>
      <c r="O374" s="645"/>
      <c r="P374" s="645"/>
      <c r="Q374" s="645"/>
      <c r="R374" s="645"/>
      <c r="S374" s="645"/>
      <c r="T374" s="645"/>
      <c r="U374" s="645"/>
      <c r="V374" s="645"/>
      <c r="W374" s="645"/>
      <c r="X374" s="645"/>
      <c r="Y374" s="645"/>
      <c r="Z374" s="645"/>
    </row>
    <row r="375" spans="1:26" ht="15.75" thickBot="1">
      <c r="A375" s="627"/>
      <c r="B375" s="627"/>
      <c r="C375" s="627"/>
      <c r="D375" s="627"/>
      <c r="E375" s="627"/>
      <c r="F375" s="645"/>
      <c r="G375" s="645"/>
      <c r="H375" s="645"/>
      <c r="I375" s="645"/>
      <c r="J375" s="645"/>
      <c r="K375" s="645"/>
      <c r="L375" s="645"/>
      <c r="M375" s="645"/>
      <c r="N375" s="645"/>
      <c r="O375" s="645"/>
      <c r="P375" s="645"/>
      <c r="Q375" s="645"/>
      <c r="R375" s="645"/>
      <c r="S375" s="645"/>
      <c r="T375" s="645"/>
      <c r="U375" s="645"/>
      <c r="V375" s="645"/>
      <c r="W375" s="645"/>
      <c r="X375" s="645"/>
      <c r="Y375" s="645"/>
      <c r="Z375" s="645"/>
    </row>
    <row r="376" spans="1:26" ht="15.75" thickBot="1">
      <c r="A376" s="627"/>
      <c r="B376" s="627"/>
      <c r="C376" s="627"/>
      <c r="D376" s="627"/>
      <c r="E376" s="627"/>
      <c r="F376" s="645"/>
      <c r="G376" s="645"/>
      <c r="H376" s="645"/>
      <c r="I376" s="645"/>
      <c r="J376" s="645"/>
      <c r="K376" s="645"/>
      <c r="L376" s="645"/>
      <c r="M376" s="645"/>
      <c r="N376" s="645"/>
      <c r="O376" s="645"/>
      <c r="P376" s="645"/>
      <c r="Q376" s="645"/>
      <c r="R376" s="645"/>
      <c r="S376" s="645"/>
      <c r="T376" s="645"/>
      <c r="U376" s="645"/>
      <c r="V376" s="645"/>
      <c r="W376" s="645"/>
      <c r="X376" s="645"/>
      <c r="Y376" s="645"/>
      <c r="Z376" s="645"/>
    </row>
    <row r="377" spans="1:26" ht="15.75" thickBot="1">
      <c r="A377" s="627"/>
      <c r="B377" s="627"/>
      <c r="C377" s="627"/>
      <c r="D377" s="627"/>
      <c r="E377" s="627"/>
      <c r="F377" s="645"/>
      <c r="G377" s="645"/>
      <c r="H377" s="645"/>
      <c r="I377" s="645"/>
      <c r="J377" s="645"/>
      <c r="K377" s="645"/>
      <c r="L377" s="645"/>
      <c r="M377" s="645"/>
      <c r="N377" s="645"/>
      <c r="O377" s="645"/>
      <c r="P377" s="645"/>
      <c r="Q377" s="645"/>
      <c r="R377" s="645"/>
      <c r="S377" s="645"/>
      <c r="T377" s="645"/>
      <c r="U377" s="645"/>
      <c r="V377" s="645"/>
      <c r="W377" s="645"/>
      <c r="X377" s="645"/>
      <c r="Y377" s="645"/>
      <c r="Z377" s="645"/>
    </row>
    <row r="378" spans="1:26" ht="15.75" thickBot="1">
      <c r="A378" s="627"/>
      <c r="B378" s="627"/>
      <c r="C378" s="627"/>
      <c r="D378" s="627"/>
      <c r="E378" s="627"/>
      <c r="F378" s="645"/>
      <c r="G378" s="645"/>
      <c r="H378" s="645"/>
      <c r="I378" s="645"/>
      <c r="J378" s="645"/>
      <c r="K378" s="645"/>
      <c r="L378" s="645"/>
      <c r="M378" s="645"/>
      <c r="N378" s="645"/>
      <c r="O378" s="645"/>
      <c r="P378" s="645"/>
      <c r="Q378" s="645"/>
      <c r="R378" s="645"/>
      <c r="S378" s="645"/>
      <c r="T378" s="645"/>
      <c r="U378" s="645"/>
      <c r="V378" s="645"/>
      <c r="W378" s="645"/>
      <c r="X378" s="645"/>
      <c r="Y378" s="645"/>
      <c r="Z378" s="645"/>
    </row>
    <row r="379" spans="1:26" ht="15.75" thickBot="1">
      <c r="A379" s="627"/>
      <c r="B379" s="627"/>
      <c r="C379" s="627"/>
      <c r="D379" s="627"/>
      <c r="E379" s="627"/>
      <c r="F379" s="645"/>
      <c r="G379" s="645"/>
      <c r="H379" s="645"/>
      <c r="I379" s="645"/>
      <c r="J379" s="645"/>
      <c r="K379" s="645"/>
      <c r="L379" s="645"/>
      <c r="M379" s="645"/>
      <c r="N379" s="645"/>
      <c r="O379" s="645"/>
      <c r="P379" s="645"/>
      <c r="Q379" s="645"/>
      <c r="R379" s="645"/>
      <c r="S379" s="645"/>
      <c r="T379" s="645"/>
      <c r="U379" s="645"/>
      <c r="V379" s="645"/>
      <c r="W379" s="645"/>
      <c r="X379" s="645"/>
      <c r="Y379" s="645"/>
      <c r="Z379" s="645"/>
    </row>
    <row r="380" spans="1:26" ht="15.75" thickBot="1">
      <c r="A380" s="627"/>
      <c r="B380" s="627"/>
      <c r="C380" s="627"/>
      <c r="D380" s="627"/>
      <c r="E380" s="627"/>
      <c r="F380" s="645"/>
      <c r="G380" s="645"/>
      <c r="H380" s="645"/>
      <c r="I380" s="645"/>
      <c r="J380" s="645"/>
      <c r="K380" s="645"/>
      <c r="L380" s="645"/>
      <c r="M380" s="645"/>
      <c r="N380" s="645"/>
      <c r="O380" s="645"/>
      <c r="P380" s="645"/>
      <c r="Q380" s="645"/>
      <c r="R380" s="645"/>
      <c r="S380" s="645"/>
      <c r="T380" s="645"/>
      <c r="U380" s="645"/>
      <c r="V380" s="645"/>
      <c r="W380" s="645"/>
      <c r="X380" s="645"/>
      <c r="Y380" s="645"/>
      <c r="Z380" s="645"/>
    </row>
    <row r="381" spans="1:26" ht="15.75" thickBot="1">
      <c r="A381" s="627"/>
      <c r="B381" s="627"/>
      <c r="C381" s="627"/>
      <c r="D381" s="627"/>
      <c r="E381" s="627"/>
      <c r="F381" s="645"/>
      <c r="G381" s="645"/>
      <c r="H381" s="645"/>
      <c r="I381" s="645"/>
      <c r="J381" s="645"/>
      <c r="K381" s="645"/>
      <c r="L381" s="645"/>
      <c r="M381" s="645"/>
      <c r="N381" s="645"/>
      <c r="O381" s="645"/>
      <c r="P381" s="645"/>
      <c r="Q381" s="645"/>
      <c r="R381" s="645"/>
      <c r="S381" s="645"/>
      <c r="T381" s="645"/>
      <c r="U381" s="645"/>
      <c r="V381" s="645"/>
      <c r="W381" s="645"/>
      <c r="X381" s="645"/>
      <c r="Y381" s="645"/>
      <c r="Z381" s="645"/>
    </row>
    <row r="382" spans="1:26" ht="15.75" thickBot="1">
      <c r="A382" s="627"/>
      <c r="B382" s="627"/>
      <c r="C382" s="627"/>
      <c r="D382" s="627"/>
      <c r="E382" s="627"/>
      <c r="F382" s="645"/>
      <c r="G382" s="645"/>
      <c r="H382" s="645"/>
      <c r="I382" s="645"/>
      <c r="J382" s="645"/>
      <c r="K382" s="645"/>
      <c r="L382" s="645"/>
      <c r="M382" s="645"/>
      <c r="N382" s="645"/>
      <c r="O382" s="645"/>
      <c r="P382" s="645"/>
      <c r="Q382" s="645"/>
      <c r="R382" s="645"/>
      <c r="S382" s="645"/>
      <c r="T382" s="645"/>
      <c r="U382" s="645"/>
      <c r="V382" s="645"/>
      <c r="W382" s="645"/>
      <c r="X382" s="645"/>
      <c r="Y382" s="645"/>
      <c r="Z382" s="645"/>
    </row>
    <row r="383" spans="1:26" ht="15.75" thickBot="1">
      <c r="A383" s="627"/>
      <c r="B383" s="627"/>
      <c r="C383" s="627"/>
      <c r="D383" s="627"/>
      <c r="E383" s="627"/>
      <c r="F383" s="645"/>
      <c r="G383" s="645"/>
      <c r="H383" s="645"/>
      <c r="I383" s="645"/>
      <c r="J383" s="645"/>
      <c r="K383" s="645"/>
      <c r="L383" s="645"/>
      <c r="M383" s="645"/>
      <c r="N383" s="645"/>
      <c r="O383" s="645"/>
      <c r="P383" s="645"/>
      <c r="Q383" s="645"/>
      <c r="R383" s="645"/>
      <c r="S383" s="645"/>
      <c r="T383" s="645"/>
      <c r="U383" s="645"/>
      <c r="V383" s="645"/>
      <c r="W383" s="645"/>
      <c r="X383" s="645"/>
      <c r="Y383" s="645"/>
      <c r="Z383" s="645"/>
    </row>
    <row r="384" spans="1:26" ht="15.75" thickBot="1">
      <c r="A384" s="627"/>
      <c r="B384" s="627"/>
      <c r="C384" s="627"/>
      <c r="D384" s="627"/>
      <c r="E384" s="627"/>
      <c r="F384" s="645"/>
      <c r="G384" s="645"/>
      <c r="H384" s="645"/>
      <c r="I384" s="645"/>
      <c r="J384" s="645"/>
      <c r="K384" s="645"/>
      <c r="L384" s="645"/>
      <c r="M384" s="645"/>
      <c r="N384" s="645"/>
      <c r="O384" s="645"/>
      <c r="P384" s="645"/>
      <c r="Q384" s="645"/>
      <c r="R384" s="645"/>
      <c r="S384" s="645"/>
      <c r="T384" s="645"/>
      <c r="U384" s="645"/>
      <c r="V384" s="645"/>
      <c r="W384" s="645"/>
      <c r="X384" s="645"/>
      <c r="Y384" s="645"/>
      <c r="Z384" s="645"/>
    </row>
    <row r="385" spans="1:26" ht="15.75" thickBot="1">
      <c r="A385" s="627"/>
      <c r="B385" s="627"/>
      <c r="C385" s="627"/>
      <c r="D385" s="627"/>
      <c r="E385" s="627"/>
      <c r="F385" s="645"/>
      <c r="G385" s="645"/>
      <c r="H385" s="645"/>
      <c r="I385" s="645"/>
      <c r="J385" s="645"/>
      <c r="K385" s="645"/>
      <c r="L385" s="645"/>
      <c r="M385" s="645"/>
      <c r="N385" s="645"/>
      <c r="O385" s="645"/>
      <c r="P385" s="645"/>
      <c r="Q385" s="645"/>
      <c r="R385" s="645"/>
      <c r="S385" s="645"/>
      <c r="T385" s="645"/>
      <c r="U385" s="645"/>
      <c r="V385" s="645"/>
      <c r="W385" s="645"/>
      <c r="X385" s="645"/>
      <c r="Y385" s="645"/>
      <c r="Z385" s="645"/>
    </row>
    <row r="386" spans="1:26" ht="15.75" thickBot="1">
      <c r="A386" s="627"/>
      <c r="B386" s="627"/>
      <c r="C386" s="627"/>
      <c r="D386" s="627"/>
      <c r="E386" s="627"/>
      <c r="F386" s="645"/>
      <c r="G386" s="645"/>
      <c r="H386" s="645"/>
      <c r="I386" s="645"/>
      <c r="J386" s="645"/>
      <c r="K386" s="645"/>
      <c r="L386" s="645"/>
      <c r="M386" s="645"/>
      <c r="N386" s="645"/>
      <c r="O386" s="645"/>
      <c r="P386" s="645"/>
      <c r="Q386" s="645"/>
      <c r="R386" s="645"/>
      <c r="S386" s="645"/>
      <c r="T386" s="645"/>
      <c r="U386" s="645"/>
      <c r="V386" s="645"/>
      <c r="W386" s="645"/>
      <c r="X386" s="645"/>
      <c r="Y386" s="645"/>
      <c r="Z386" s="645"/>
    </row>
    <row r="387" spans="1:26" ht="15.75" thickBot="1">
      <c r="A387" s="627"/>
      <c r="B387" s="627"/>
      <c r="C387" s="627"/>
      <c r="D387" s="627"/>
      <c r="E387" s="627"/>
      <c r="F387" s="645"/>
      <c r="G387" s="645"/>
      <c r="H387" s="645"/>
      <c r="I387" s="645"/>
      <c r="J387" s="645"/>
      <c r="K387" s="645"/>
      <c r="L387" s="645"/>
      <c r="M387" s="645"/>
      <c r="N387" s="645"/>
      <c r="O387" s="645"/>
      <c r="P387" s="645"/>
      <c r="Q387" s="645"/>
      <c r="R387" s="645"/>
      <c r="S387" s="645"/>
      <c r="T387" s="645"/>
      <c r="U387" s="645"/>
      <c r="V387" s="645"/>
      <c r="W387" s="645"/>
      <c r="X387" s="645"/>
      <c r="Y387" s="645"/>
      <c r="Z387" s="645"/>
    </row>
    <row r="388" spans="1:26" ht="15.75" thickBot="1">
      <c r="A388" s="627"/>
      <c r="B388" s="627"/>
      <c r="C388" s="627"/>
      <c r="D388" s="627"/>
      <c r="E388" s="627"/>
      <c r="F388" s="645"/>
      <c r="G388" s="645"/>
      <c r="H388" s="645"/>
      <c r="I388" s="645"/>
      <c r="J388" s="645"/>
      <c r="K388" s="645"/>
      <c r="L388" s="645"/>
      <c r="M388" s="645"/>
      <c r="N388" s="645"/>
      <c r="O388" s="645"/>
      <c r="P388" s="645"/>
      <c r="Q388" s="645"/>
      <c r="R388" s="645"/>
      <c r="S388" s="645"/>
      <c r="T388" s="645"/>
      <c r="U388" s="645"/>
      <c r="V388" s="645"/>
      <c r="W388" s="645"/>
      <c r="X388" s="645"/>
      <c r="Y388" s="645"/>
      <c r="Z388" s="645"/>
    </row>
    <row r="389" spans="1:26" ht="15.75" thickBot="1">
      <c r="A389" s="627"/>
      <c r="B389" s="627"/>
      <c r="C389" s="627"/>
      <c r="D389" s="627"/>
      <c r="E389" s="627"/>
      <c r="F389" s="645"/>
      <c r="G389" s="645"/>
      <c r="H389" s="645"/>
      <c r="I389" s="645"/>
      <c r="J389" s="645"/>
      <c r="K389" s="645"/>
      <c r="L389" s="645"/>
      <c r="M389" s="645"/>
      <c r="N389" s="645"/>
      <c r="O389" s="645"/>
      <c r="P389" s="645"/>
      <c r="Q389" s="645"/>
      <c r="R389" s="645"/>
      <c r="S389" s="645"/>
      <c r="T389" s="645"/>
      <c r="U389" s="645"/>
      <c r="V389" s="645"/>
      <c r="W389" s="645"/>
      <c r="X389" s="645"/>
      <c r="Y389" s="645"/>
      <c r="Z389" s="645"/>
    </row>
    <row r="390" spans="1:26" ht="15.75" thickBot="1">
      <c r="A390" s="627"/>
      <c r="B390" s="627"/>
      <c r="C390" s="627"/>
      <c r="D390" s="627"/>
      <c r="E390" s="627"/>
      <c r="F390" s="645"/>
      <c r="G390" s="645"/>
      <c r="H390" s="645"/>
      <c r="I390" s="645"/>
      <c r="J390" s="645"/>
      <c r="K390" s="645"/>
      <c r="L390" s="645"/>
      <c r="M390" s="645"/>
      <c r="N390" s="645"/>
      <c r="O390" s="645"/>
      <c r="P390" s="645"/>
      <c r="Q390" s="645"/>
      <c r="R390" s="645"/>
      <c r="S390" s="645"/>
      <c r="T390" s="645"/>
      <c r="U390" s="645"/>
      <c r="V390" s="645"/>
      <c r="W390" s="645"/>
      <c r="X390" s="645"/>
      <c r="Y390" s="645"/>
      <c r="Z390" s="645"/>
    </row>
    <row r="391" spans="1:26" ht="15.75" thickBot="1">
      <c r="A391" s="627"/>
      <c r="B391" s="627"/>
      <c r="C391" s="627"/>
      <c r="D391" s="627"/>
      <c r="E391" s="627"/>
      <c r="F391" s="645"/>
      <c r="G391" s="645"/>
      <c r="H391" s="645"/>
      <c r="I391" s="645"/>
      <c r="J391" s="645"/>
      <c r="K391" s="645"/>
      <c r="L391" s="645"/>
      <c r="M391" s="645"/>
      <c r="N391" s="645"/>
      <c r="O391" s="645"/>
      <c r="P391" s="645"/>
      <c r="Q391" s="645"/>
      <c r="R391" s="645"/>
      <c r="S391" s="645"/>
      <c r="T391" s="645"/>
      <c r="U391" s="645"/>
      <c r="V391" s="645"/>
      <c r="W391" s="645"/>
      <c r="X391" s="645"/>
      <c r="Y391" s="645"/>
      <c r="Z391" s="645"/>
    </row>
    <row r="392" spans="1:26" ht="15.75" thickBot="1">
      <c r="A392" s="627"/>
      <c r="B392" s="627"/>
      <c r="C392" s="627"/>
      <c r="D392" s="627"/>
      <c r="E392" s="627"/>
      <c r="F392" s="645"/>
      <c r="G392" s="645"/>
      <c r="H392" s="645"/>
      <c r="I392" s="645"/>
      <c r="J392" s="645"/>
      <c r="K392" s="645"/>
      <c r="L392" s="645"/>
      <c r="M392" s="645"/>
      <c r="N392" s="645"/>
      <c r="O392" s="645"/>
      <c r="P392" s="645"/>
      <c r="Q392" s="645"/>
      <c r="R392" s="645"/>
      <c r="S392" s="645"/>
      <c r="T392" s="645"/>
      <c r="U392" s="645"/>
      <c r="V392" s="645"/>
      <c r="W392" s="645"/>
      <c r="X392" s="645"/>
      <c r="Y392" s="645"/>
      <c r="Z392" s="645"/>
    </row>
    <row r="393" spans="1:26" ht="15.75" thickBot="1">
      <c r="A393" s="627"/>
      <c r="B393" s="627"/>
      <c r="C393" s="627"/>
      <c r="D393" s="627"/>
      <c r="E393" s="627"/>
      <c r="F393" s="645"/>
      <c r="G393" s="645"/>
      <c r="H393" s="645"/>
      <c r="I393" s="645"/>
      <c r="J393" s="645"/>
      <c r="K393" s="645"/>
      <c r="L393" s="645"/>
      <c r="M393" s="645"/>
      <c r="N393" s="645"/>
      <c r="O393" s="645"/>
      <c r="P393" s="645"/>
      <c r="Q393" s="645"/>
      <c r="R393" s="645"/>
      <c r="S393" s="645"/>
      <c r="T393" s="645"/>
      <c r="U393" s="645"/>
      <c r="V393" s="645"/>
      <c r="W393" s="645"/>
      <c r="X393" s="645"/>
      <c r="Y393" s="645"/>
      <c r="Z393" s="645"/>
    </row>
    <row r="394" spans="1:26" ht="15.75" thickBot="1">
      <c r="A394" s="627"/>
      <c r="B394" s="627"/>
      <c r="C394" s="627"/>
      <c r="D394" s="627"/>
      <c r="E394" s="627"/>
      <c r="F394" s="645"/>
      <c r="G394" s="645"/>
      <c r="H394" s="645"/>
      <c r="I394" s="645"/>
      <c r="J394" s="645"/>
      <c r="K394" s="645"/>
      <c r="L394" s="645"/>
      <c r="M394" s="645"/>
      <c r="N394" s="645"/>
      <c r="O394" s="645"/>
      <c r="P394" s="645"/>
      <c r="Q394" s="645"/>
      <c r="R394" s="645"/>
      <c r="S394" s="645"/>
      <c r="T394" s="645"/>
      <c r="U394" s="645"/>
      <c r="V394" s="645"/>
      <c r="W394" s="645"/>
      <c r="X394" s="645"/>
      <c r="Y394" s="645"/>
      <c r="Z394" s="645"/>
    </row>
    <row r="395" spans="1:26" ht="15.75" thickBot="1">
      <c r="A395" s="627"/>
      <c r="B395" s="627"/>
      <c r="C395" s="627"/>
      <c r="D395" s="627"/>
      <c r="E395" s="627"/>
      <c r="F395" s="645"/>
      <c r="G395" s="645"/>
      <c r="H395" s="645"/>
      <c r="I395" s="645"/>
      <c r="J395" s="645"/>
      <c r="K395" s="645"/>
      <c r="L395" s="645"/>
      <c r="M395" s="645"/>
      <c r="N395" s="645"/>
      <c r="O395" s="645"/>
      <c r="P395" s="645"/>
      <c r="Q395" s="645"/>
      <c r="R395" s="645"/>
      <c r="S395" s="645"/>
      <c r="T395" s="645"/>
      <c r="U395" s="645"/>
      <c r="V395" s="645"/>
      <c r="W395" s="645"/>
      <c r="X395" s="645"/>
      <c r="Y395" s="645"/>
      <c r="Z395" s="645"/>
    </row>
    <row r="396" spans="1:26" ht="15.75" thickBot="1">
      <c r="A396" s="627"/>
      <c r="B396" s="627"/>
      <c r="C396" s="627"/>
      <c r="D396" s="627"/>
      <c r="E396" s="627"/>
      <c r="F396" s="645"/>
      <c r="G396" s="645"/>
      <c r="H396" s="645"/>
      <c r="I396" s="645"/>
      <c r="J396" s="645"/>
      <c r="K396" s="645"/>
      <c r="L396" s="645"/>
      <c r="M396" s="645"/>
      <c r="N396" s="645"/>
      <c r="O396" s="645"/>
      <c r="P396" s="645"/>
      <c r="Q396" s="645"/>
      <c r="R396" s="645"/>
      <c r="S396" s="645"/>
      <c r="T396" s="645"/>
      <c r="U396" s="645"/>
      <c r="V396" s="645"/>
      <c r="W396" s="645"/>
      <c r="X396" s="645"/>
      <c r="Y396" s="645"/>
      <c r="Z396" s="645"/>
    </row>
    <row r="397" spans="1:26" ht="15.75" thickBot="1">
      <c r="A397" s="627"/>
      <c r="B397" s="627"/>
      <c r="C397" s="627"/>
      <c r="D397" s="627"/>
      <c r="E397" s="627"/>
      <c r="F397" s="645"/>
      <c r="G397" s="645"/>
      <c r="H397" s="645"/>
      <c r="I397" s="645"/>
      <c r="J397" s="645"/>
      <c r="K397" s="645"/>
      <c r="L397" s="645"/>
      <c r="M397" s="645"/>
      <c r="N397" s="645"/>
      <c r="O397" s="645"/>
      <c r="P397" s="645"/>
      <c r="Q397" s="645"/>
      <c r="R397" s="645"/>
      <c r="S397" s="645"/>
      <c r="T397" s="645"/>
      <c r="U397" s="645"/>
      <c r="V397" s="645"/>
      <c r="W397" s="645"/>
      <c r="X397" s="645"/>
      <c r="Y397" s="645"/>
      <c r="Z397" s="645"/>
    </row>
    <row r="398" spans="1:26" ht="15.75" thickBot="1">
      <c r="A398" s="627"/>
      <c r="B398" s="627"/>
      <c r="C398" s="627"/>
      <c r="D398" s="627"/>
      <c r="E398" s="627"/>
      <c r="F398" s="645"/>
      <c r="G398" s="645"/>
      <c r="H398" s="645"/>
      <c r="I398" s="645"/>
      <c r="J398" s="645"/>
      <c r="K398" s="645"/>
      <c r="L398" s="645"/>
      <c r="M398" s="645"/>
      <c r="N398" s="645"/>
      <c r="O398" s="645"/>
      <c r="P398" s="645"/>
      <c r="Q398" s="645"/>
      <c r="R398" s="645"/>
      <c r="S398" s="645"/>
      <c r="T398" s="645"/>
      <c r="U398" s="645"/>
      <c r="V398" s="645"/>
      <c r="W398" s="645"/>
      <c r="X398" s="645"/>
      <c r="Y398" s="645"/>
      <c r="Z398" s="645"/>
    </row>
    <row r="399" spans="1:26" ht="15.75" thickBot="1">
      <c r="A399" s="627"/>
      <c r="B399" s="627"/>
      <c r="C399" s="627"/>
      <c r="D399" s="627"/>
      <c r="E399" s="627"/>
      <c r="F399" s="645"/>
      <c r="G399" s="645"/>
      <c r="H399" s="645"/>
      <c r="I399" s="645"/>
      <c r="J399" s="645"/>
      <c r="K399" s="645"/>
      <c r="L399" s="645"/>
      <c r="M399" s="645"/>
      <c r="N399" s="645"/>
      <c r="O399" s="645"/>
      <c r="P399" s="645"/>
      <c r="Q399" s="645"/>
      <c r="R399" s="645"/>
      <c r="S399" s="645"/>
      <c r="T399" s="645"/>
      <c r="U399" s="645"/>
      <c r="V399" s="645"/>
      <c r="W399" s="645"/>
      <c r="X399" s="645"/>
      <c r="Y399" s="645"/>
      <c r="Z399" s="645"/>
    </row>
    <row r="400" spans="1:26" ht="15.75" thickBot="1">
      <c r="A400" s="627"/>
      <c r="B400" s="627"/>
      <c r="C400" s="627"/>
      <c r="D400" s="627"/>
      <c r="E400" s="627"/>
      <c r="F400" s="645"/>
      <c r="G400" s="645"/>
      <c r="H400" s="645"/>
      <c r="I400" s="645"/>
      <c r="J400" s="645"/>
      <c r="K400" s="645"/>
      <c r="L400" s="645"/>
      <c r="M400" s="645"/>
      <c r="N400" s="645"/>
      <c r="O400" s="645"/>
      <c r="P400" s="645"/>
      <c r="Q400" s="645"/>
      <c r="R400" s="645"/>
      <c r="S400" s="645"/>
      <c r="T400" s="645"/>
      <c r="U400" s="645"/>
      <c r="V400" s="645"/>
      <c r="W400" s="645"/>
      <c r="X400" s="645"/>
      <c r="Y400" s="645"/>
      <c r="Z400" s="645"/>
    </row>
    <row r="401" spans="1:26" ht="15.75" thickBot="1">
      <c r="A401" s="627"/>
      <c r="B401" s="627"/>
      <c r="C401" s="627"/>
      <c r="D401" s="627"/>
      <c r="E401" s="627"/>
      <c r="F401" s="645"/>
      <c r="G401" s="645"/>
      <c r="H401" s="645"/>
      <c r="I401" s="645"/>
      <c r="J401" s="645"/>
      <c r="K401" s="645"/>
      <c r="L401" s="645"/>
      <c r="M401" s="645"/>
      <c r="N401" s="645"/>
      <c r="O401" s="645"/>
      <c r="P401" s="645"/>
      <c r="Q401" s="645"/>
      <c r="R401" s="645"/>
      <c r="S401" s="645"/>
      <c r="T401" s="645"/>
      <c r="U401" s="645"/>
      <c r="V401" s="645"/>
      <c r="W401" s="645"/>
      <c r="X401" s="645"/>
      <c r="Y401" s="645"/>
      <c r="Z401" s="645"/>
    </row>
    <row r="402" spans="1:26" ht="15.75" thickBot="1">
      <c r="A402" s="627"/>
      <c r="B402" s="627"/>
      <c r="C402" s="627"/>
      <c r="D402" s="627"/>
      <c r="E402" s="627"/>
      <c r="F402" s="645"/>
      <c r="G402" s="645"/>
      <c r="H402" s="645"/>
      <c r="I402" s="645"/>
      <c r="J402" s="645"/>
      <c r="K402" s="645"/>
      <c r="L402" s="645"/>
      <c r="M402" s="645"/>
      <c r="N402" s="645"/>
      <c r="O402" s="645"/>
      <c r="P402" s="645"/>
      <c r="Q402" s="645"/>
      <c r="R402" s="645"/>
      <c r="S402" s="645"/>
      <c r="T402" s="645"/>
      <c r="U402" s="645"/>
      <c r="V402" s="645"/>
      <c r="W402" s="645"/>
      <c r="X402" s="645"/>
      <c r="Y402" s="645"/>
      <c r="Z402" s="645"/>
    </row>
    <row r="403" spans="1:26" ht="15.75" thickBot="1">
      <c r="A403" s="627"/>
      <c r="B403" s="627"/>
      <c r="C403" s="627"/>
      <c r="D403" s="627"/>
      <c r="E403" s="627"/>
      <c r="F403" s="645"/>
      <c r="G403" s="645"/>
      <c r="H403" s="645"/>
      <c r="I403" s="645"/>
      <c r="J403" s="645"/>
      <c r="K403" s="645"/>
      <c r="L403" s="645"/>
      <c r="M403" s="645"/>
      <c r="N403" s="645"/>
      <c r="O403" s="645"/>
      <c r="P403" s="645"/>
      <c r="Q403" s="645"/>
      <c r="R403" s="645"/>
      <c r="S403" s="645"/>
      <c r="T403" s="645"/>
      <c r="U403" s="645"/>
      <c r="V403" s="645"/>
      <c r="W403" s="645"/>
      <c r="X403" s="645"/>
      <c r="Y403" s="645"/>
      <c r="Z403" s="645"/>
    </row>
    <row r="404" spans="1:26" ht="15.75" thickBot="1">
      <c r="A404" s="627"/>
      <c r="B404" s="627"/>
      <c r="C404" s="627"/>
      <c r="D404" s="627"/>
      <c r="E404" s="627"/>
      <c r="F404" s="645"/>
      <c r="G404" s="645"/>
      <c r="H404" s="645"/>
      <c r="I404" s="645"/>
      <c r="J404" s="645"/>
      <c r="K404" s="645"/>
      <c r="L404" s="645"/>
      <c r="M404" s="645"/>
      <c r="N404" s="645"/>
      <c r="O404" s="645"/>
      <c r="P404" s="645"/>
      <c r="Q404" s="645"/>
      <c r="R404" s="645"/>
      <c r="S404" s="645"/>
      <c r="T404" s="645"/>
      <c r="U404" s="645"/>
      <c r="V404" s="645"/>
      <c r="W404" s="645"/>
      <c r="X404" s="645"/>
      <c r="Y404" s="645"/>
      <c r="Z404" s="645"/>
    </row>
    <row r="405" spans="1:26" ht="15.75" thickBot="1">
      <c r="A405" s="627"/>
      <c r="B405" s="627"/>
      <c r="C405" s="627"/>
      <c r="D405" s="627"/>
      <c r="E405" s="627"/>
      <c r="F405" s="645"/>
      <c r="G405" s="645"/>
      <c r="H405" s="645"/>
      <c r="I405" s="645"/>
      <c r="J405" s="645"/>
      <c r="K405" s="645"/>
      <c r="L405" s="645"/>
      <c r="M405" s="645"/>
      <c r="N405" s="645"/>
      <c r="O405" s="645"/>
      <c r="P405" s="645"/>
      <c r="Q405" s="645"/>
      <c r="R405" s="645"/>
      <c r="S405" s="645"/>
      <c r="T405" s="645"/>
      <c r="U405" s="645"/>
      <c r="V405" s="645"/>
      <c r="W405" s="645"/>
      <c r="X405" s="645"/>
      <c r="Y405" s="645"/>
      <c r="Z405" s="645"/>
    </row>
    <row r="406" spans="1:26" ht="15.75" thickBot="1">
      <c r="A406" s="627"/>
      <c r="B406" s="627"/>
      <c r="C406" s="627"/>
      <c r="D406" s="627"/>
      <c r="E406" s="627"/>
      <c r="F406" s="645"/>
      <c r="G406" s="645"/>
      <c r="H406" s="645"/>
      <c r="I406" s="645"/>
      <c r="J406" s="645"/>
      <c r="K406" s="645"/>
      <c r="L406" s="645"/>
      <c r="M406" s="645"/>
      <c r="N406" s="645"/>
      <c r="O406" s="645"/>
      <c r="P406" s="645"/>
      <c r="Q406" s="645"/>
      <c r="R406" s="645"/>
      <c r="S406" s="645"/>
      <c r="T406" s="645"/>
      <c r="U406" s="645"/>
      <c r="V406" s="645"/>
      <c r="W406" s="645"/>
      <c r="X406" s="645"/>
      <c r="Y406" s="645"/>
      <c r="Z406" s="645"/>
    </row>
    <row r="407" spans="1:26" ht="15.75" thickBot="1">
      <c r="A407" s="627"/>
      <c r="B407" s="627"/>
      <c r="C407" s="627"/>
      <c r="D407" s="627"/>
      <c r="E407" s="627"/>
      <c r="F407" s="645"/>
      <c r="G407" s="645"/>
      <c r="H407" s="645"/>
      <c r="I407" s="645"/>
      <c r="J407" s="645"/>
      <c r="K407" s="645"/>
      <c r="L407" s="645"/>
      <c r="M407" s="645"/>
      <c r="N407" s="645"/>
      <c r="O407" s="645"/>
      <c r="P407" s="645"/>
      <c r="Q407" s="645"/>
      <c r="R407" s="645"/>
      <c r="S407" s="645"/>
      <c r="T407" s="645"/>
      <c r="U407" s="645"/>
      <c r="V407" s="645"/>
      <c r="W407" s="645"/>
      <c r="X407" s="645"/>
      <c r="Y407" s="645"/>
      <c r="Z407" s="645"/>
    </row>
    <row r="408" spans="1:26" ht="15.75" thickBot="1">
      <c r="A408" s="627"/>
      <c r="B408" s="627"/>
      <c r="C408" s="627"/>
      <c r="D408" s="627"/>
      <c r="E408" s="627"/>
      <c r="F408" s="645"/>
      <c r="G408" s="645"/>
      <c r="H408" s="645"/>
      <c r="I408" s="645"/>
      <c r="J408" s="645"/>
      <c r="K408" s="645"/>
      <c r="L408" s="645"/>
      <c r="M408" s="645"/>
      <c r="N408" s="645"/>
      <c r="O408" s="645"/>
      <c r="P408" s="645"/>
      <c r="Q408" s="645"/>
      <c r="R408" s="645"/>
      <c r="S408" s="645"/>
      <c r="T408" s="645"/>
      <c r="U408" s="645"/>
      <c r="V408" s="645"/>
      <c r="W408" s="645"/>
      <c r="X408" s="645"/>
      <c r="Y408" s="645"/>
      <c r="Z408" s="645"/>
    </row>
    <row r="409" spans="1:26" ht="15.75" thickBot="1">
      <c r="A409" s="627"/>
      <c r="B409" s="627"/>
      <c r="C409" s="627"/>
      <c r="D409" s="627"/>
      <c r="E409" s="627"/>
      <c r="F409" s="645"/>
      <c r="G409" s="645"/>
      <c r="H409" s="645"/>
      <c r="I409" s="645"/>
      <c r="J409" s="645"/>
      <c r="K409" s="645"/>
      <c r="L409" s="645"/>
      <c r="M409" s="645"/>
      <c r="N409" s="645"/>
      <c r="O409" s="645"/>
      <c r="P409" s="645"/>
      <c r="Q409" s="645"/>
      <c r="R409" s="645"/>
      <c r="S409" s="645"/>
      <c r="T409" s="645"/>
      <c r="U409" s="645"/>
      <c r="V409" s="645"/>
      <c r="W409" s="645"/>
      <c r="X409" s="645"/>
      <c r="Y409" s="645"/>
      <c r="Z409" s="645"/>
    </row>
    <row r="410" spans="1:26" ht="15.75" thickBot="1">
      <c r="A410" s="627"/>
      <c r="B410" s="627"/>
      <c r="C410" s="627"/>
      <c r="D410" s="627"/>
      <c r="E410" s="627"/>
      <c r="F410" s="645"/>
      <c r="G410" s="645"/>
      <c r="H410" s="645"/>
      <c r="I410" s="645"/>
      <c r="J410" s="645"/>
      <c r="K410" s="645"/>
      <c r="L410" s="645"/>
      <c r="M410" s="645"/>
      <c r="N410" s="645"/>
      <c r="O410" s="645"/>
      <c r="P410" s="645"/>
      <c r="Q410" s="645"/>
      <c r="R410" s="645"/>
      <c r="S410" s="645"/>
      <c r="T410" s="645"/>
      <c r="U410" s="645"/>
      <c r="V410" s="645"/>
      <c r="W410" s="645"/>
      <c r="X410" s="645"/>
      <c r="Y410" s="645"/>
      <c r="Z410" s="645"/>
    </row>
    <row r="411" spans="1:26" ht="15.75" thickBot="1">
      <c r="A411" s="627"/>
      <c r="B411" s="627"/>
      <c r="C411" s="627"/>
      <c r="D411" s="627"/>
      <c r="E411" s="627"/>
      <c r="F411" s="645"/>
      <c r="G411" s="645"/>
      <c r="H411" s="645"/>
      <c r="I411" s="645"/>
      <c r="J411" s="645"/>
      <c r="K411" s="645"/>
      <c r="L411" s="645"/>
      <c r="M411" s="645"/>
      <c r="N411" s="645"/>
      <c r="O411" s="645"/>
      <c r="P411" s="645"/>
      <c r="Q411" s="645"/>
      <c r="R411" s="645"/>
      <c r="S411" s="645"/>
      <c r="T411" s="645"/>
      <c r="U411" s="645"/>
      <c r="V411" s="645"/>
      <c r="W411" s="645"/>
      <c r="X411" s="645"/>
      <c r="Y411" s="645"/>
      <c r="Z411" s="645"/>
    </row>
    <row r="412" spans="1:26" ht="15.75" thickBot="1">
      <c r="A412" s="627"/>
      <c r="B412" s="627"/>
      <c r="C412" s="627"/>
      <c r="D412" s="627"/>
      <c r="E412" s="627"/>
      <c r="F412" s="645"/>
      <c r="G412" s="645"/>
      <c r="H412" s="645"/>
      <c r="I412" s="645"/>
      <c r="J412" s="645"/>
      <c r="K412" s="645"/>
      <c r="L412" s="645"/>
      <c r="M412" s="645"/>
      <c r="N412" s="645"/>
      <c r="O412" s="645"/>
      <c r="P412" s="645"/>
      <c r="Q412" s="645"/>
      <c r="R412" s="645"/>
      <c r="S412" s="645"/>
      <c r="T412" s="645"/>
      <c r="U412" s="645"/>
      <c r="V412" s="645"/>
      <c r="W412" s="645"/>
      <c r="X412" s="645"/>
      <c r="Y412" s="645"/>
      <c r="Z412" s="645"/>
    </row>
    <row r="413" spans="1:26" ht="15.75" thickBot="1">
      <c r="A413" s="627"/>
      <c r="B413" s="627"/>
      <c r="C413" s="627"/>
      <c r="D413" s="627"/>
      <c r="E413" s="627"/>
      <c r="F413" s="645"/>
      <c r="G413" s="645"/>
      <c r="H413" s="645"/>
      <c r="I413" s="645"/>
      <c r="J413" s="645"/>
      <c r="K413" s="645"/>
      <c r="L413" s="645"/>
      <c r="M413" s="645"/>
      <c r="N413" s="645"/>
      <c r="O413" s="645"/>
      <c r="P413" s="645"/>
      <c r="Q413" s="645"/>
      <c r="R413" s="645"/>
      <c r="S413" s="645"/>
      <c r="T413" s="645"/>
      <c r="U413" s="645"/>
      <c r="V413" s="645"/>
      <c r="W413" s="645"/>
      <c r="X413" s="645"/>
      <c r="Y413" s="645"/>
      <c r="Z413" s="645"/>
    </row>
    <row r="414" spans="1:26" ht="15.75" thickBot="1">
      <c r="A414" s="627"/>
      <c r="B414" s="627"/>
      <c r="C414" s="627"/>
      <c r="D414" s="627"/>
      <c r="E414" s="627"/>
      <c r="F414" s="645"/>
      <c r="G414" s="645"/>
      <c r="H414" s="645"/>
      <c r="I414" s="645"/>
      <c r="J414" s="645"/>
      <c r="K414" s="645"/>
      <c r="L414" s="645"/>
      <c r="M414" s="645"/>
      <c r="N414" s="645"/>
      <c r="O414" s="645"/>
      <c r="P414" s="645"/>
      <c r="Q414" s="645"/>
      <c r="R414" s="645"/>
      <c r="S414" s="645"/>
      <c r="T414" s="645"/>
      <c r="U414" s="645"/>
      <c r="V414" s="645"/>
      <c r="W414" s="645"/>
      <c r="X414" s="645"/>
      <c r="Y414" s="645"/>
      <c r="Z414" s="645"/>
    </row>
    <row r="415" spans="1:26" ht="15.75" thickBot="1">
      <c r="A415" s="627"/>
      <c r="B415" s="627"/>
      <c r="C415" s="627"/>
      <c r="D415" s="627"/>
      <c r="E415" s="627"/>
      <c r="F415" s="645"/>
      <c r="G415" s="645"/>
      <c r="H415" s="645"/>
      <c r="I415" s="645"/>
      <c r="J415" s="645"/>
      <c r="K415" s="645"/>
      <c r="L415" s="645"/>
      <c r="M415" s="645"/>
      <c r="N415" s="645"/>
      <c r="O415" s="645"/>
      <c r="P415" s="645"/>
      <c r="Q415" s="645"/>
      <c r="R415" s="645"/>
      <c r="S415" s="645"/>
      <c r="T415" s="645"/>
      <c r="U415" s="645"/>
      <c r="V415" s="645"/>
      <c r="W415" s="645"/>
      <c r="X415" s="645"/>
      <c r="Y415" s="645"/>
      <c r="Z415" s="645"/>
    </row>
    <row r="416" spans="1:26" ht="15.75" thickBot="1">
      <c r="A416" s="627"/>
      <c r="B416" s="627"/>
      <c r="C416" s="627"/>
      <c r="D416" s="627"/>
      <c r="E416" s="627"/>
      <c r="F416" s="645"/>
      <c r="G416" s="645"/>
      <c r="H416" s="645"/>
      <c r="I416" s="645"/>
      <c r="J416" s="645"/>
      <c r="K416" s="645"/>
      <c r="L416" s="645"/>
      <c r="M416" s="645"/>
      <c r="N416" s="645"/>
      <c r="O416" s="645"/>
      <c r="P416" s="645"/>
      <c r="Q416" s="645"/>
      <c r="R416" s="645"/>
      <c r="S416" s="645"/>
      <c r="T416" s="645"/>
      <c r="U416" s="645"/>
      <c r="V416" s="645"/>
      <c r="W416" s="645"/>
      <c r="X416" s="645"/>
      <c r="Y416" s="645"/>
      <c r="Z416" s="645"/>
    </row>
    <row r="417" spans="1:26" ht="15.75" thickBot="1">
      <c r="A417" s="627"/>
      <c r="B417" s="627"/>
      <c r="C417" s="627"/>
      <c r="D417" s="627"/>
      <c r="E417" s="627"/>
      <c r="F417" s="645"/>
      <c r="G417" s="645"/>
      <c r="H417" s="645"/>
      <c r="I417" s="645"/>
      <c r="J417" s="645"/>
      <c r="K417" s="645"/>
      <c r="L417" s="645"/>
      <c r="M417" s="645"/>
      <c r="N417" s="645"/>
      <c r="O417" s="645"/>
      <c r="P417" s="645"/>
      <c r="Q417" s="645"/>
      <c r="R417" s="645"/>
      <c r="S417" s="645"/>
      <c r="T417" s="645"/>
      <c r="U417" s="645"/>
      <c r="V417" s="645"/>
      <c r="W417" s="645"/>
      <c r="X417" s="645"/>
      <c r="Y417" s="645"/>
      <c r="Z417" s="645"/>
    </row>
    <row r="418" spans="1:26" ht="15.75" thickBot="1">
      <c r="A418" s="627"/>
      <c r="B418" s="627"/>
      <c r="C418" s="627"/>
      <c r="D418" s="627"/>
      <c r="E418" s="627"/>
      <c r="F418" s="645"/>
      <c r="G418" s="645"/>
      <c r="H418" s="645"/>
      <c r="I418" s="645"/>
      <c r="J418" s="645"/>
      <c r="K418" s="645"/>
      <c r="L418" s="645"/>
      <c r="M418" s="645"/>
      <c r="N418" s="645"/>
      <c r="O418" s="645"/>
      <c r="P418" s="645"/>
      <c r="Q418" s="645"/>
      <c r="R418" s="645"/>
      <c r="S418" s="645"/>
      <c r="T418" s="645"/>
      <c r="U418" s="645"/>
      <c r="V418" s="645"/>
      <c r="W418" s="645"/>
      <c r="X418" s="645"/>
      <c r="Y418" s="645"/>
      <c r="Z418" s="645"/>
    </row>
    <row r="419" spans="1:26" ht="15.75" thickBot="1">
      <c r="A419" s="627"/>
      <c r="B419" s="627"/>
      <c r="C419" s="627"/>
      <c r="D419" s="627"/>
      <c r="E419" s="627"/>
      <c r="F419" s="645"/>
      <c r="G419" s="645"/>
      <c r="H419" s="645"/>
      <c r="I419" s="645"/>
      <c r="J419" s="645"/>
      <c r="K419" s="645"/>
      <c r="L419" s="645"/>
      <c r="M419" s="645"/>
      <c r="N419" s="645"/>
      <c r="O419" s="645"/>
      <c r="P419" s="645"/>
      <c r="Q419" s="645"/>
      <c r="R419" s="645"/>
      <c r="S419" s="645"/>
      <c r="T419" s="645"/>
      <c r="U419" s="645"/>
      <c r="V419" s="645"/>
      <c r="W419" s="645"/>
      <c r="X419" s="645"/>
      <c r="Y419" s="645"/>
      <c r="Z419" s="645"/>
    </row>
    <row r="420" spans="1:26" ht="15.75" thickBot="1">
      <c r="A420" s="627"/>
      <c r="B420" s="627"/>
      <c r="C420" s="627"/>
      <c r="D420" s="627"/>
      <c r="E420" s="627"/>
      <c r="F420" s="645"/>
      <c r="G420" s="645"/>
      <c r="H420" s="645"/>
      <c r="I420" s="645"/>
      <c r="J420" s="645"/>
      <c r="K420" s="645"/>
      <c r="L420" s="645"/>
      <c r="M420" s="645"/>
      <c r="N420" s="645"/>
      <c r="O420" s="645"/>
      <c r="P420" s="645"/>
      <c r="Q420" s="645"/>
      <c r="R420" s="645"/>
      <c r="S420" s="645"/>
      <c r="T420" s="645"/>
      <c r="U420" s="645"/>
      <c r="V420" s="645"/>
      <c r="W420" s="645"/>
      <c r="X420" s="645"/>
      <c r="Y420" s="645"/>
      <c r="Z420" s="645"/>
    </row>
    <row r="421" spans="1:26" ht="15.75" thickBot="1">
      <c r="A421" s="627"/>
      <c r="B421" s="627"/>
      <c r="C421" s="627"/>
      <c r="D421" s="627"/>
      <c r="E421" s="627"/>
      <c r="F421" s="645"/>
      <c r="G421" s="645"/>
      <c r="H421" s="645"/>
      <c r="I421" s="645"/>
      <c r="J421" s="645"/>
      <c r="K421" s="645"/>
      <c r="L421" s="645"/>
      <c r="M421" s="645"/>
      <c r="N421" s="645"/>
      <c r="O421" s="645"/>
      <c r="P421" s="645"/>
      <c r="Q421" s="645"/>
      <c r="R421" s="645"/>
      <c r="S421" s="645"/>
      <c r="T421" s="645"/>
      <c r="U421" s="645"/>
      <c r="V421" s="645"/>
      <c r="W421" s="645"/>
      <c r="X421" s="645"/>
      <c r="Y421" s="645"/>
      <c r="Z421" s="645"/>
    </row>
    <row r="422" spans="1:26" ht="15.75" thickBot="1">
      <c r="A422" s="627"/>
      <c r="B422" s="627"/>
      <c r="C422" s="627"/>
      <c r="D422" s="627"/>
      <c r="E422" s="627"/>
      <c r="F422" s="645"/>
      <c r="G422" s="645"/>
      <c r="H422" s="645"/>
      <c r="I422" s="645"/>
      <c r="J422" s="645"/>
      <c r="K422" s="645"/>
      <c r="L422" s="645"/>
      <c r="M422" s="645"/>
      <c r="N422" s="645"/>
      <c r="O422" s="645"/>
      <c r="P422" s="645"/>
      <c r="Q422" s="645"/>
      <c r="R422" s="645"/>
      <c r="S422" s="645"/>
      <c r="T422" s="645"/>
      <c r="U422" s="645"/>
      <c r="V422" s="645"/>
      <c r="W422" s="645"/>
      <c r="X422" s="645"/>
      <c r="Y422" s="645"/>
      <c r="Z422" s="645"/>
    </row>
    <row r="423" spans="1:26" ht="15.75" thickBot="1">
      <c r="A423" s="627"/>
      <c r="B423" s="627"/>
      <c r="C423" s="627"/>
      <c r="D423" s="627"/>
      <c r="E423" s="627"/>
      <c r="F423" s="645"/>
      <c r="G423" s="645"/>
      <c r="H423" s="645"/>
      <c r="I423" s="645"/>
      <c r="J423" s="645"/>
      <c r="K423" s="645"/>
      <c r="L423" s="645"/>
      <c r="M423" s="645"/>
      <c r="N423" s="645"/>
      <c r="O423" s="645"/>
      <c r="P423" s="645"/>
      <c r="Q423" s="645"/>
      <c r="R423" s="645"/>
      <c r="S423" s="645"/>
      <c r="T423" s="645"/>
      <c r="U423" s="645"/>
      <c r="V423" s="645"/>
      <c r="W423" s="645"/>
      <c r="X423" s="645"/>
      <c r="Y423" s="645"/>
      <c r="Z423" s="645"/>
    </row>
    <row r="424" spans="1:26" ht="15.75" thickBot="1">
      <c r="A424" s="627"/>
      <c r="B424" s="627"/>
      <c r="C424" s="627"/>
      <c r="D424" s="627"/>
      <c r="E424" s="627"/>
      <c r="F424" s="645"/>
      <c r="G424" s="645"/>
      <c r="H424" s="645"/>
      <c r="I424" s="645"/>
      <c r="J424" s="645"/>
      <c r="K424" s="645"/>
      <c r="L424" s="645"/>
      <c r="M424" s="645"/>
      <c r="N424" s="645"/>
      <c r="O424" s="645"/>
      <c r="P424" s="645"/>
      <c r="Q424" s="645"/>
      <c r="R424" s="645"/>
      <c r="S424" s="645"/>
      <c r="T424" s="645"/>
      <c r="U424" s="645"/>
      <c r="V424" s="645"/>
      <c r="W424" s="645"/>
      <c r="X424" s="645"/>
      <c r="Y424" s="645"/>
      <c r="Z424" s="645"/>
    </row>
    <row r="425" spans="1:26" ht="15.75" thickBot="1">
      <c r="A425" s="627"/>
      <c r="B425" s="627"/>
      <c r="C425" s="627"/>
      <c r="D425" s="627"/>
      <c r="E425" s="627"/>
      <c r="F425" s="645"/>
      <c r="G425" s="645"/>
      <c r="H425" s="645"/>
      <c r="I425" s="645"/>
      <c r="J425" s="645"/>
      <c r="K425" s="645"/>
      <c r="L425" s="645"/>
      <c r="M425" s="645"/>
      <c r="N425" s="645"/>
      <c r="O425" s="645"/>
      <c r="P425" s="645"/>
      <c r="Q425" s="645"/>
      <c r="R425" s="645"/>
      <c r="S425" s="645"/>
      <c r="T425" s="645"/>
      <c r="U425" s="645"/>
      <c r="V425" s="645"/>
      <c r="W425" s="645"/>
      <c r="X425" s="645"/>
      <c r="Y425" s="645"/>
      <c r="Z425" s="645"/>
    </row>
    <row r="426" spans="1:26" ht="15.75" thickBot="1">
      <c r="A426" s="627"/>
      <c r="B426" s="627"/>
      <c r="C426" s="627"/>
      <c r="D426" s="627"/>
      <c r="E426" s="627"/>
      <c r="F426" s="645"/>
      <c r="G426" s="645"/>
      <c r="H426" s="645"/>
      <c r="I426" s="645"/>
      <c r="J426" s="645"/>
      <c r="K426" s="645"/>
      <c r="L426" s="645"/>
      <c r="M426" s="645"/>
      <c r="N426" s="645"/>
      <c r="O426" s="645"/>
      <c r="P426" s="645"/>
      <c r="Q426" s="645"/>
      <c r="R426" s="645"/>
      <c r="S426" s="645"/>
      <c r="T426" s="645"/>
      <c r="U426" s="645"/>
      <c r="V426" s="645"/>
      <c r="W426" s="645"/>
      <c r="X426" s="645"/>
      <c r="Y426" s="645"/>
      <c r="Z426" s="645"/>
    </row>
    <row r="427" spans="1:26" ht="15.75" thickBot="1">
      <c r="A427" s="627"/>
      <c r="B427" s="627"/>
      <c r="C427" s="627"/>
      <c r="D427" s="627"/>
      <c r="E427" s="627"/>
      <c r="F427" s="645"/>
      <c r="G427" s="645"/>
      <c r="H427" s="645"/>
      <c r="I427" s="645"/>
      <c r="J427" s="645"/>
      <c r="K427" s="645"/>
      <c r="L427" s="645"/>
      <c r="M427" s="645"/>
      <c r="N427" s="645"/>
      <c r="O427" s="645"/>
      <c r="P427" s="645"/>
      <c r="Q427" s="645"/>
      <c r="R427" s="645"/>
      <c r="S427" s="645"/>
      <c r="T427" s="645"/>
      <c r="U427" s="645"/>
      <c r="V427" s="645"/>
      <c r="W427" s="645"/>
      <c r="X427" s="645"/>
      <c r="Y427" s="645"/>
      <c r="Z427" s="645"/>
    </row>
    <row r="428" spans="1:26" ht="15.75" thickBot="1">
      <c r="A428" s="627"/>
      <c r="B428" s="627"/>
      <c r="C428" s="627"/>
      <c r="D428" s="627"/>
      <c r="E428" s="627"/>
      <c r="F428" s="645"/>
      <c r="G428" s="645"/>
      <c r="H428" s="645"/>
      <c r="I428" s="645"/>
      <c r="J428" s="645"/>
      <c r="K428" s="645"/>
      <c r="L428" s="645"/>
      <c r="M428" s="645"/>
      <c r="N428" s="645"/>
      <c r="O428" s="645"/>
      <c r="P428" s="645"/>
      <c r="Q428" s="645"/>
      <c r="R428" s="645"/>
      <c r="S428" s="645"/>
      <c r="T428" s="645"/>
      <c r="U428" s="645"/>
      <c r="V428" s="645"/>
      <c r="W428" s="645"/>
      <c r="X428" s="645"/>
      <c r="Y428" s="645"/>
      <c r="Z428" s="645"/>
    </row>
    <row r="429" spans="1:26" ht="15.75" thickBot="1">
      <c r="A429" s="627"/>
      <c r="B429" s="627"/>
      <c r="C429" s="627"/>
      <c r="D429" s="627"/>
      <c r="E429" s="627"/>
      <c r="F429" s="645"/>
      <c r="G429" s="645"/>
      <c r="H429" s="645"/>
      <c r="I429" s="645"/>
      <c r="J429" s="645"/>
      <c r="K429" s="645"/>
      <c r="L429" s="645"/>
      <c r="M429" s="645"/>
      <c r="N429" s="645"/>
      <c r="O429" s="645"/>
      <c r="P429" s="645"/>
      <c r="Q429" s="645"/>
      <c r="R429" s="645"/>
      <c r="S429" s="645"/>
      <c r="T429" s="645"/>
      <c r="U429" s="645"/>
      <c r="V429" s="645"/>
      <c r="W429" s="645"/>
      <c r="X429" s="645"/>
      <c r="Y429" s="645"/>
      <c r="Z429" s="645"/>
    </row>
    <row r="430" spans="1:26" ht="15.75" thickBot="1">
      <c r="A430" s="627"/>
      <c r="B430" s="627"/>
      <c r="C430" s="627"/>
      <c r="D430" s="627"/>
      <c r="E430" s="627"/>
      <c r="F430" s="645"/>
      <c r="G430" s="645"/>
      <c r="H430" s="645"/>
      <c r="I430" s="645"/>
      <c r="J430" s="645"/>
      <c r="K430" s="645"/>
      <c r="L430" s="645"/>
      <c r="M430" s="645"/>
      <c r="N430" s="645"/>
      <c r="O430" s="645"/>
      <c r="P430" s="645"/>
      <c r="Q430" s="645"/>
      <c r="R430" s="645"/>
      <c r="S430" s="645"/>
      <c r="T430" s="645"/>
      <c r="U430" s="645"/>
      <c r="V430" s="645"/>
      <c r="W430" s="645"/>
      <c r="X430" s="645"/>
      <c r="Y430" s="645"/>
      <c r="Z430" s="645"/>
    </row>
    <row r="431" spans="1:26" ht="15.75" thickBot="1">
      <c r="A431" s="627"/>
      <c r="B431" s="627"/>
      <c r="C431" s="627"/>
      <c r="D431" s="627"/>
      <c r="E431" s="627"/>
      <c r="F431" s="645"/>
      <c r="G431" s="645"/>
      <c r="H431" s="645"/>
      <c r="I431" s="645"/>
      <c r="J431" s="645"/>
      <c r="K431" s="645"/>
      <c r="L431" s="645"/>
      <c r="M431" s="645"/>
      <c r="N431" s="645"/>
      <c r="O431" s="645"/>
      <c r="P431" s="645"/>
      <c r="Q431" s="645"/>
      <c r="R431" s="645"/>
      <c r="S431" s="645"/>
      <c r="T431" s="645"/>
      <c r="U431" s="645"/>
      <c r="V431" s="645"/>
      <c r="W431" s="645"/>
      <c r="X431" s="645"/>
      <c r="Y431" s="645"/>
      <c r="Z431" s="645"/>
    </row>
    <row r="432" spans="1:26" ht="15.75" thickBot="1">
      <c r="A432" s="627"/>
      <c r="B432" s="627"/>
      <c r="C432" s="627"/>
      <c r="D432" s="627"/>
      <c r="E432" s="627"/>
      <c r="F432" s="645"/>
      <c r="G432" s="645"/>
      <c r="H432" s="645"/>
      <c r="I432" s="645"/>
      <c r="J432" s="645"/>
      <c r="K432" s="645"/>
      <c r="L432" s="645"/>
      <c r="M432" s="645"/>
      <c r="N432" s="645"/>
      <c r="O432" s="645"/>
      <c r="P432" s="645"/>
      <c r="Q432" s="645"/>
      <c r="R432" s="645"/>
      <c r="S432" s="645"/>
      <c r="T432" s="645"/>
      <c r="U432" s="645"/>
      <c r="V432" s="645"/>
      <c r="W432" s="645"/>
      <c r="X432" s="645"/>
      <c r="Y432" s="645"/>
      <c r="Z432" s="645"/>
    </row>
    <row r="433" spans="1:26" ht="15.75" thickBot="1">
      <c r="A433" s="627"/>
      <c r="B433" s="627"/>
      <c r="C433" s="627"/>
      <c r="D433" s="627"/>
      <c r="E433" s="627"/>
      <c r="F433" s="645"/>
      <c r="G433" s="645"/>
      <c r="H433" s="645"/>
      <c r="I433" s="645"/>
      <c r="J433" s="645"/>
      <c r="K433" s="645"/>
      <c r="L433" s="645"/>
      <c r="M433" s="645"/>
      <c r="N433" s="645"/>
      <c r="O433" s="645"/>
      <c r="P433" s="645"/>
      <c r="Q433" s="645"/>
      <c r="R433" s="645"/>
      <c r="S433" s="645"/>
      <c r="T433" s="645"/>
      <c r="U433" s="645"/>
      <c r="V433" s="645"/>
      <c r="W433" s="645"/>
      <c r="X433" s="645"/>
      <c r="Y433" s="645"/>
      <c r="Z433" s="645"/>
    </row>
    <row r="434" spans="1:26" ht="15.75" thickBot="1">
      <c r="A434" s="627"/>
      <c r="B434" s="627"/>
      <c r="C434" s="627"/>
      <c r="D434" s="627"/>
      <c r="E434" s="627"/>
      <c r="F434" s="645"/>
      <c r="G434" s="645"/>
      <c r="H434" s="645"/>
      <c r="I434" s="645"/>
      <c r="J434" s="645"/>
      <c r="K434" s="645"/>
      <c r="L434" s="645"/>
      <c r="M434" s="645"/>
      <c r="N434" s="645"/>
      <c r="O434" s="645"/>
      <c r="P434" s="645"/>
      <c r="Q434" s="645"/>
      <c r="R434" s="645"/>
      <c r="S434" s="645"/>
      <c r="T434" s="645"/>
      <c r="U434" s="645"/>
      <c r="V434" s="645"/>
      <c r="W434" s="645"/>
      <c r="X434" s="645"/>
      <c r="Y434" s="645"/>
      <c r="Z434" s="645"/>
    </row>
    <row r="435" spans="1:26" ht="15.75" thickBot="1">
      <c r="A435" s="627"/>
      <c r="B435" s="627"/>
      <c r="C435" s="627"/>
      <c r="D435" s="627"/>
      <c r="E435" s="627"/>
      <c r="F435" s="645"/>
      <c r="G435" s="645"/>
      <c r="H435" s="645"/>
      <c r="I435" s="645"/>
      <c r="J435" s="645"/>
      <c r="K435" s="645"/>
      <c r="L435" s="645"/>
      <c r="M435" s="645"/>
      <c r="N435" s="645"/>
      <c r="O435" s="645"/>
      <c r="P435" s="645"/>
      <c r="Q435" s="645"/>
      <c r="R435" s="645"/>
      <c r="S435" s="645"/>
      <c r="T435" s="645"/>
      <c r="U435" s="645"/>
      <c r="V435" s="645"/>
      <c r="W435" s="645"/>
      <c r="X435" s="645"/>
      <c r="Y435" s="645"/>
      <c r="Z435" s="645"/>
    </row>
    <row r="436" spans="1:26" ht="15.75" thickBot="1">
      <c r="A436" s="627"/>
      <c r="B436" s="627"/>
      <c r="C436" s="627"/>
      <c r="D436" s="627"/>
      <c r="E436" s="627"/>
      <c r="F436" s="645"/>
      <c r="G436" s="645"/>
      <c r="H436" s="645"/>
      <c r="I436" s="645"/>
      <c r="J436" s="645"/>
      <c r="K436" s="645"/>
      <c r="L436" s="645"/>
      <c r="M436" s="645"/>
      <c r="N436" s="645"/>
      <c r="O436" s="645"/>
      <c r="P436" s="645"/>
      <c r="Q436" s="645"/>
      <c r="R436" s="645"/>
      <c r="S436" s="645"/>
      <c r="T436" s="645"/>
      <c r="U436" s="645"/>
      <c r="V436" s="645"/>
      <c r="W436" s="645"/>
      <c r="X436" s="645"/>
      <c r="Y436" s="645"/>
      <c r="Z436" s="645"/>
    </row>
    <row r="437" spans="1:26" ht="15.75" thickBot="1">
      <c r="A437" s="627"/>
      <c r="B437" s="627"/>
      <c r="C437" s="627"/>
      <c r="D437" s="627"/>
      <c r="E437" s="627"/>
      <c r="F437" s="645"/>
      <c r="G437" s="645"/>
      <c r="H437" s="645"/>
      <c r="I437" s="645"/>
      <c r="J437" s="645"/>
      <c r="K437" s="645"/>
      <c r="L437" s="645"/>
      <c r="M437" s="645"/>
      <c r="N437" s="645"/>
      <c r="O437" s="645"/>
      <c r="P437" s="645"/>
      <c r="Q437" s="645"/>
      <c r="R437" s="645"/>
      <c r="S437" s="645"/>
      <c r="T437" s="645"/>
      <c r="U437" s="645"/>
      <c r="V437" s="645"/>
      <c r="W437" s="645"/>
      <c r="X437" s="645"/>
      <c r="Y437" s="645"/>
      <c r="Z437" s="645"/>
    </row>
    <row r="438" spans="1:26" ht="15.75" thickBot="1">
      <c r="A438" s="627"/>
      <c r="B438" s="627"/>
      <c r="C438" s="627"/>
      <c r="D438" s="627"/>
      <c r="E438" s="627"/>
      <c r="F438" s="645"/>
      <c r="G438" s="645"/>
      <c r="H438" s="645"/>
      <c r="I438" s="645"/>
      <c r="J438" s="645"/>
      <c r="K438" s="645"/>
      <c r="L438" s="645"/>
      <c r="M438" s="645"/>
      <c r="N438" s="645"/>
      <c r="O438" s="645"/>
      <c r="P438" s="645"/>
      <c r="Q438" s="645"/>
      <c r="R438" s="645"/>
      <c r="S438" s="645"/>
      <c r="T438" s="645"/>
      <c r="U438" s="645"/>
      <c r="V438" s="645"/>
      <c r="W438" s="645"/>
      <c r="X438" s="645"/>
      <c r="Y438" s="645"/>
      <c r="Z438" s="645"/>
    </row>
    <row r="439" spans="1:26" ht="15.75" thickBot="1">
      <c r="A439" s="627"/>
      <c r="B439" s="627"/>
      <c r="C439" s="627"/>
      <c r="D439" s="627"/>
      <c r="E439" s="627"/>
      <c r="F439" s="645"/>
      <c r="G439" s="645"/>
      <c r="H439" s="645"/>
      <c r="I439" s="645"/>
      <c r="J439" s="645"/>
      <c r="K439" s="645"/>
      <c r="L439" s="645"/>
      <c r="M439" s="645"/>
      <c r="N439" s="645"/>
      <c r="O439" s="645"/>
      <c r="P439" s="645"/>
      <c r="Q439" s="645"/>
      <c r="R439" s="645"/>
      <c r="S439" s="645"/>
      <c r="T439" s="645"/>
      <c r="U439" s="645"/>
      <c r="V439" s="645"/>
      <c r="W439" s="645"/>
      <c r="X439" s="645"/>
      <c r="Y439" s="645"/>
      <c r="Z439" s="645"/>
    </row>
    <row r="440" spans="1:26" ht="15.75" thickBot="1">
      <c r="A440" s="627"/>
      <c r="B440" s="627"/>
      <c r="C440" s="627"/>
      <c r="D440" s="627"/>
      <c r="E440" s="627"/>
      <c r="F440" s="645"/>
      <c r="G440" s="645"/>
      <c r="H440" s="645"/>
      <c r="I440" s="645"/>
      <c r="J440" s="645"/>
      <c r="K440" s="645"/>
      <c r="L440" s="645"/>
      <c r="M440" s="645"/>
      <c r="N440" s="645"/>
      <c r="O440" s="645"/>
      <c r="P440" s="645"/>
      <c r="Q440" s="645"/>
      <c r="R440" s="645"/>
      <c r="S440" s="645"/>
      <c r="T440" s="645"/>
      <c r="U440" s="645"/>
      <c r="V440" s="645"/>
      <c r="W440" s="645"/>
      <c r="X440" s="645"/>
      <c r="Y440" s="645"/>
      <c r="Z440" s="645"/>
    </row>
    <row r="441" spans="1:26" ht="15.75" thickBot="1">
      <c r="A441" s="627"/>
      <c r="B441" s="627"/>
      <c r="C441" s="627"/>
      <c r="D441" s="627"/>
      <c r="E441" s="627"/>
      <c r="F441" s="645"/>
      <c r="G441" s="645"/>
      <c r="H441" s="645"/>
      <c r="I441" s="645"/>
      <c r="J441" s="645"/>
      <c r="K441" s="645"/>
      <c r="L441" s="645"/>
      <c r="M441" s="645"/>
      <c r="N441" s="645"/>
      <c r="O441" s="645"/>
      <c r="P441" s="645"/>
      <c r="Q441" s="645"/>
      <c r="R441" s="645"/>
      <c r="S441" s="645"/>
      <c r="T441" s="645"/>
      <c r="U441" s="645"/>
      <c r="V441" s="645"/>
      <c r="W441" s="645"/>
      <c r="X441" s="645"/>
      <c r="Y441" s="645"/>
      <c r="Z441" s="645"/>
    </row>
    <row r="442" spans="1:26" ht="15.75" thickBot="1">
      <c r="A442" s="627"/>
      <c r="B442" s="627"/>
      <c r="C442" s="627"/>
      <c r="D442" s="627"/>
      <c r="E442" s="627"/>
      <c r="F442" s="645"/>
      <c r="G442" s="645"/>
      <c r="H442" s="645"/>
      <c r="I442" s="645"/>
      <c r="J442" s="645"/>
      <c r="K442" s="645"/>
      <c r="L442" s="645"/>
      <c r="M442" s="645"/>
      <c r="N442" s="645"/>
      <c r="O442" s="645"/>
      <c r="P442" s="645"/>
      <c r="Q442" s="645"/>
      <c r="R442" s="645"/>
      <c r="S442" s="645"/>
      <c r="T442" s="645"/>
      <c r="U442" s="645"/>
      <c r="V442" s="645"/>
      <c r="W442" s="645"/>
      <c r="X442" s="645"/>
      <c r="Y442" s="645"/>
      <c r="Z442" s="645"/>
    </row>
    <row r="443" spans="1:26" ht="15.75" thickBot="1">
      <c r="A443" s="627"/>
      <c r="B443" s="627"/>
      <c r="C443" s="627"/>
      <c r="D443" s="627"/>
      <c r="E443" s="627"/>
      <c r="F443" s="645"/>
      <c r="G443" s="645"/>
      <c r="H443" s="645"/>
      <c r="I443" s="645"/>
      <c r="J443" s="645"/>
      <c r="K443" s="645"/>
      <c r="L443" s="645"/>
      <c r="M443" s="645"/>
      <c r="N443" s="645"/>
      <c r="O443" s="645"/>
      <c r="P443" s="645"/>
      <c r="Q443" s="645"/>
      <c r="R443" s="645"/>
      <c r="S443" s="645"/>
      <c r="T443" s="645"/>
      <c r="U443" s="645"/>
      <c r="V443" s="645"/>
      <c r="W443" s="645"/>
      <c r="X443" s="645"/>
      <c r="Y443" s="645"/>
      <c r="Z443" s="645"/>
    </row>
    <row r="444" spans="1:26" ht="15.75" thickBot="1">
      <c r="A444" s="627"/>
      <c r="B444" s="627"/>
      <c r="C444" s="627"/>
      <c r="D444" s="627"/>
      <c r="E444" s="627"/>
      <c r="F444" s="645"/>
      <c r="G444" s="645"/>
      <c r="H444" s="645"/>
      <c r="I444" s="645"/>
      <c r="J444" s="645"/>
      <c r="K444" s="645"/>
      <c r="L444" s="645"/>
      <c r="M444" s="645"/>
      <c r="N444" s="645"/>
      <c r="O444" s="645"/>
      <c r="P444" s="645"/>
      <c r="Q444" s="645"/>
      <c r="R444" s="645"/>
      <c r="S444" s="645"/>
      <c r="T444" s="645"/>
      <c r="U444" s="645"/>
      <c r="V444" s="645"/>
      <c r="W444" s="645"/>
      <c r="X444" s="645"/>
      <c r="Y444" s="645"/>
      <c r="Z444" s="645"/>
    </row>
    <row r="445" spans="1:26" ht="15.75" thickBot="1">
      <c r="A445" s="627"/>
      <c r="B445" s="627"/>
      <c r="C445" s="627"/>
      <c r="D445" s="627"/>
      <c r="E445" s="627"/>
      <c r="F445" s="645"/>
      <c r="G445" s="645"/>
      <c r="H445" s="645"/>
      <c r="I445" s="645"/>
      <c r="J445" s="645"/>
      <c r="K445" s="645"/>
      <c r="L445" s="645"/>
      <c r="M445" s="645"/>
      <c r="N445" s="645"/>
      <c r="O445" s="645"/>
      <c r="P445" s="645"/>
      <c r="Q445" s="645"/>
      <c r="R445" s="645"/>
      <c r="S445" s="645"/>
      <c r="T445" s="645"/>
      <c r="U445" s="645"/>
      <c r="V445" s="645"/>
      <c r="W445" s="645"/>
      <c r="X445" s="645"/>
      <c r="Y445" s="645"/>
      <c r="Z445" s="645"/>
    </row>
    <row r="446" spans="1:26" ht="15.75" thickBot="1">
      <c r="A446" s="627"/>
      <c r="B446" s="627"/>
      <c r="C446" s="627"/>
      <c r="D446" s="627"/>
      <c r="E446" s="627"/>
      <c r="F446" s="645"/>
      <c r="G446" s="645"/>
      <c r="H446" s="645"/>
      <c r="I446" s="645"/>
      <c r="J446" s="645"/>
      <c r="K446" s="645"/>
      <c r="L446" s="645"/>
      <c r="M446" s="645"/>
      <c r="N446" s="645"/>
      <c r="O446" s="645"/>
      <c r="P446" s="645"/>
      <c r="Q446" s="645"/>
      <c r="R446" s="645"/>
      <c r="S446" s="645"/>
      <c r="T446" s="645"/>
      <c r="U446" s="645"/>
      <c r="V446" s="645"/>
      <c r="W446" s="645"/>
      <c r="X446" s="645"/>
      <c r="Y446" s="645"/>
      <c r="Z446" s="645"/>
    </row>
    <row r="447" spans="1:26" ht="15.75" thickBot="1">
      <c r="A447" s="627"/>
      <c r="B447" s="627"/>
      <c r="C447" s="627"/>
      <c r="D447" s="627"/>
      <c r="E447" s="627"/>
      <c r="F447" s="645"/>
      <c r="G447" s="645"/>
      <c r="H447" s="645"/>
      <c r="I447" s="645"/>
      <c r="J447" s="645"/>
      <c r="K447" s="645"/>
      <c r="L447" s="645"/>
      <c r="M447" s="645"/>
      <c r="N447" s="645"/>
      <c r="O447" s="645"/>
      <c r="P447" s="645"/>
      <c r="Q447" s="645"/>
      <c r="R447" s="645"/>
      <c r="S447" s="645"/>
      <c r="T447" s="645"/>
      <c r="U447" s="645"/>
      <c r="V447" s="645"/>
      <c r="W447" s="645"/>
      <c r="X447" s="645"/>
      <c r="Y447" s="645"/>
      <c r="Z447" s="645"/>
    </row>
    <row r="448" spans="1:26" ht="15.75" thickBot="1">
      <c r="A448" s="627"/>
      <c r="B448" s="627"/>
      <c r="C448" s="627"/>
      <c r="D448" s="627"/>
      <c r="E448" s="627"/>
      <c r="F448" s="645"/>
      <c r="G448" s="645"/>
      <c r="H448" s="645"/>
      <c r="I448" s="645"/>
      <c r="J448" s="645"/>
      <c r="K448" s="645"/>
      <c r="L448" s="645"/>
      <c r="M448" s="645"/>
      <c r="N448" s="645"/>
      <c r="O448" s="645"/>
      <c r="P448" s="645"/>
      <c r="Q448" s="645"/>
      <c r="R448" s="645"/>
      <c r="S448" s="645"/>
      <c r="T448" s="645"/>
      <c r="U448" s="645"/>
      <c r="V448" s="645"/>
      <c r="W448" s="645"/>
      <c r="X448" s="645"/>
      <c r="Y448" s="645"/>
      <c r="Z448" s="645"/>
    </row>
    <row r="449" spans="1:26" ht="15.75" thickBot="1">
      <c r="A449" s="627"/>
      <c r="B449" s="627"/>
      <c r="C449" s="627"/>
      <c r="D449" s="627"/>
      <c r="E449" s="627"/>
      <c r="F449" s="645"/>
      <c r="G449" s="645"/>
      <c r="H449" s="645"/>
      <c r="I449" s="645"/>
      <c r="J449" s="645"/>
      <c r="K449" s="645"/>
      <c r="L449" s="645"/>
      <c r="M449" s="645"/>
      <c r="N449" s="645"/>
      <c r="O449" s="645"/>
      <c r="P449" s="645"/>
      <c r="Q449" s="645"/>
      <c r="R449" s="645"/>
      <c r="S449" s="645"/>
      <c r="T449" s="645"/>
      <c r="U449" s="645"/>
      <c r="V449" s="645"/>
      <c r="W449" s="645"/>
      <c r="X449" s="645"/>
      <c r="Y449" s="645"/>
      <c r="Z449" s="645"/>
    </row>
    <row r="450" spans="1:26" ht="15.75" thickBot="1">
      <c r="A450" s="627"/>
      <c r="B450" s="627"/>
      <c r="C450" s="627"/>
      <c r="D450" s="627"/>
      <c r="E450" s="627"/>
      <c r="F450" s="645"/>
      <c r="G450" s="645"/>
      <c r="H450" s="645"/>
      <c r="I450" s="645"/>
      <c r="J450" s="645"/>
      <c r="K450" s="645"/>
      <c r="L450" s="645"/>
      <c r="M450" s="645"/>
      <c r="N450" s="645"/>
      <c r="O450" s="645"/>
      <c r="P450" s="645"/>
      <c r="Q450" s="645"/>
      <c r="R450" s="645"/>
      <c r="S450" s="645"/>
      <c r="T450" s="645"/>
      <c r="U450" s="645"/>
      <c r="V450" s="645"/>
      <c r="W450" s="645"/>
      <c r="X450" s="645"/>
      <c r="Y450" s="645"/>
      <c r="Z450" s="645"/>
    </row>
    <row r="451" spans="1:26" ht="15.75" thickBot="1">
      <c r="A451" s="627"/>
      <c r="B451" s="627"/>
      <c r="C451" s="627"/>
      <c r="D451" s="627"/>
      <c r="E451" s="627"/>
      <c r="F451" s="645"/>
      <c r="G451" s="645"/>
      <c r="H451" s="645"/>
      <c r="I451" s="645"/>
      <c r="J451" s="645"/>
      <c r="K451" s="645"/>
      <c r="L451" s="645"/>
      <c r="M451" s="645"/>
      <c r="N451" s="645"/>
      <c r="O451" s="645"/>
      <c r="P451" s="645"/>
      <c r="Q451" s="645"/>
      <c r="R451" s="645"/>
      <c r="S451" s="645"/>
      <c r="T451" s="645"/>
      <c r="U451" s="645"/>
      <c r="V451" s="645"/>
      <c r="W451" s="645"/>
      <c r="X451" s="645"/>
      <c r="Y451" s="645"/>
      <c r="Z451" s="645"/>
    </row>
    <row r="452" spans="1:26" ht="15.75" thickBot="1">
      <c r="A452" s="627"/>
      <c r="B452" s="627"/>
      <c r="C452" s="627"/>
      <c r="D452" s="627"/>
      <c r="E452" s="627"/>
      <c r="F452" s="645"/>
      <c r="G452" s="645"/>
      <c r="H452" s="645"/>
      <c r="I452" s="645"/>
      <c r="J452" s="645"/>
      <c r="K452" s="645"/>
      <c r="L452" s="645"/>
      <c r="M452" s="645"/>
      <c r="N452" s="645"/>
      <c r="O452" s="645"/>
      <c r="P452" s="645"/>
      <c r="Q452" s="645"/>
      <c r="R452" s="645"/>
      <c r="S452" s="645"/>
      <c r="T452" s="645"/>
      <c r="U452" s="645"/>
      <c r="V452" s="645"/>
      <c r="W452" s="645"/>
      <c r="X452" s="645"/>
      <c r="Y452" s="645"/>
      <c r="Z452" s="645"/>
    </row>
    <row r="453" spans="1:26" ht="15.75" thickBot="1">
      <c r="A453" s="627"/>
      <c r="B453" s="627"/>
      <c r="C453" s="627"/>
      <c r="D453" s="627"/>
      <c r="E453" s="627"/>
      <c r="F453" s="645"/>
      <c r="G453" s="645"/>
      <c r="H453" s="645"/>
      <c r="I453" s="645"/>
      <c r="J453" s="645"/>
      <c r="K453" s="645"/>
      <c r="L453" s="645"/>
      <c r="M453" s="645"/>
      <c r="N453" s="645"/>
      <c r="O453" s="645"/>
      <c r="P453" s="645"/>
      <c r="Q453" s="645"/>
      <c r="R453" s="645"/>
      <c r="S453" s="645"/>
      <c r="T453" s="645"/>
      <c r="U453" s="645"/>
      <c r="V453" s="645"/>
      <c r="W453" s="645"/>
      <c r="X453" s="645"/>
      <c r="Y453" s="645"/>
      <c r="Z453" s="645"/>
    </row>
    <row r="454" spans="1:26" ht="15.75" thickBot="1">
      <c r="A454" s="627"/>
      <c r="B454" s="627"/>
      <c r="C454" s="627"/>
      <c r="D454" s="627"/>
      <c r="E454" s="627"/>
      <c r="F454" s="645"/>
      <c r="G454" s="645"/>
      <c r="H454" s="645"/>
      <c r="I454" s="645"/>
      <c r="J454" s="645"/>
      <c r="K454" s="645"/>
      <c r="L454" s="645"/>
      <c r="M454" s="645"/>
      <c r="N454" s="645"/>
      <c r="O454" s="645"/>
      <c r="P454" s="645"/>
      <c r="Q454" s="645"/>
      <c r="R454" s="645"/>
      <c r="S454" s="645"/>
      <c r="T454" s="645"/>
      <c r="U454" s="645"/>
      <c r="V454" s="645"/>
      <c r="W454" s="645"/>
      <c r="X454" s="645"/>
      <c r="Y454" s="645"/>
      <c r="Z454" s="645"/>
    </row>
    <row r="455" spans="1:26" ht="15.75" thickBot="1">
      <c r="A455" s="627"/>
      <c r="B455" s="627"/>
      <c r="C455" s="627"/>
      <c r="D455" s="627"/>
      <c r="E455" s="627"/>
      <c r="F455" s="645"/>
      <c r="G455" s="645"/>
      <c r="H455" s="645"/>
      <c r="I455" s="645"/>
      <c r="J455" s="645"/>
      <c r="K455" s="645"/>
      <c r="L455" s="645"/>
      <c r="M455" s="645"/>
      <c r="N455" s="645"/>
      <c r="O455" s="645"/>
      <c r="P455" s="645"/>
      <c r="Q455" s="645"/>
      <c r="R455" s="645"/>
      <c r="S455" s="645"/>
      <c r="T455" s="645"/>
      <c r="U455" s="645"/>
      <c r="V455" s="645"/>
      <c r="W455" s="645"/>
      <c r="X455" s="645"/>
      <c r="Y455" s="645"/>
      <c r="Z455" s="645"/>
    </row>
    <row r="456" spans="1:26" ht="15.75" thickBot="1">
      <c r="A456" s="627"/>
      <c r="B456" s="627"/>
      <c r="C456" s="627"/>
      <c r="D456" s="627"/>
      <c r="E456" s="627"/>
      <c r="F456" s="645"/>
      <c r="G456" s="645"/>
      <c r="H456" s="645"/>
      <c r="I456" s="645"/>
      <c r="J456" s="645"/>
      <c r="K456" s="645"/>
      <c r="L456" s="645"/>
      <c r="M456" s="645"/>
      <c r="N456" s="645"/>
      <c r="O456" s="645"/>
      <c r="P456" s="645"/>
      <c r="Q456" s="645"/>
      <c r="R456" s="645"/>
      <c r="S456" s="645"/>
      <c r="T456" s="645"/>
      <c r="U456" s="645"/>
      <c r="V456" s="645"/>
      <c r="W456" s="645"/>
      <c r="X456" s="645"/>
      <c r="Y456" s="645"/>
      <c r="Z456" s="645"/>
    </row>
    <row r="457" spans="1:26" ht="15.75" thickBot="1">
      <c r="A457" s="627"/>
      <c r="B457" s="627"/>
      <c r="C457" s="627"/>
      <c r="D457" s="627"/>
      <c r="E457" s="627"/>
      <c r="F457" s="645"/>
      <c r="G457" s="645"/>
      <c r="H457" s="645"/>
      <c r="I457" s="645"/>
      <c r="J457" s="645"/>
      <c r="K457" s="645"/>
      <c r="L457" s="645"/>
      <c r="M457" s="645"/>
      <c r="N457" s="645"/>
      <c r="O457" s="645"/>
      <c r="P457" s="645"/>
      <c r="Q457" s="645"/>
      <c r="R457" s="645"/>
      <c r="S457" s="645"/>
      <c r="T457" s="645"/>
      <c r="U457" s="645"/>
      <c r="V457" s="645"/>
      <c r="W457" s="645"/>
      <c r="X457" s="645"/>
      <c r="Y457" s="645"/>
      <c r="Z457" s="645"/>
    </row>
    <row r="458" spans="1:26" ht="15.75" thickBot="1">
      <c r="A458" s="627"/>
      <c r="B458" s="627"/>
      <c r="C458" s="627"/>
      <c r="D458" s="627"/>
      <c r="E458" s="627"/>
      <c r="F458" s="645"/>
      <c r="G458" s="645"/>
      <c r="H458" s="645"/>
      <c r="I458" s="645"/>
      <c r="J458" s="645"/>
      <c r="K458" s="645"/>
      <c r="L458" s="645"/>
      <c r="M458" s="645"/>
      <c r="N458" s="645"/>
      <c r="O458" s="645"/>
      <c r="P458" s="645"/>
      <c r="Q458" s="645"/>
      <c r="R458" s="645"/>
      <c r="S458" s="645"/>
      <c r="T458" s="645"/>
      <c r="U458" s="645"/>
      <c r="V458" s="645"/>
      <c r="W458" s="645"/>
      <c r="X458" s="645"/>
      <c r="Y458" s="645"/>
      <c r="Z458" s="645"/>
    </row>
    <row r="459" spans="1:26" ht="15.75" thickBot="1">
      <c r="A459" s="627"/>
      <c r="B459" s="627"/>
      <c r="C459" s="627"/>
      <c r="D459" s="627"/>
      <c r="E459" s="627"/>
      <c r="F459" s="645"/>
      <c r="G459" s="645"/>
      <c r="H459" s="645"/>
      <c r="I459" s="645"/>
      <c r="J459" s="645"/>
      <c r="K459" s="645"/>
      <c r="L459" s="645"/>
      <c r="M459" s="645"/>
      <c r="N459" s="645"/>
      <c r="O459" s="645"/>
      <c r="P459" s="645"/>
      <c r="Q459" s="645"/>
      <c r="R459" s="645"/>
      <c r="S459" s="645"/>
      <c r="T459" s="645"/>
      <c r="U459" s="645"/>
      <c r="V459" s="645"/>
      <c r="W459" s="645"/>
      <c r="X459" s="645"/>
      <c r="Y459" s="645"/>
      <c r="Z459" s="645"/>
    </row>
    <row r="460" spans="1:26" ht="15.75" thickBot="1">
      <c r="A460" s="627"/>
      <c r="B460" s="627"/>
      <c r="C460" s="627"/>
      <c r="D460" s="627"/>
      <c r="E460" s="627"/>
      <c r="F460" s="645"/>
      <c r="G460" s="645"/>
      <c r="H460" s="645"/>
      <c r="I460" s="645"/>
      <c r="J460" s="645"/>
      <c r="K460" s="645"/>
      <c r="L460" s="645"/>
      <c r="M460" s="645"/>
      <c r="N460" s="645"/>
      <c r="O460" s="645"/>
      <c r="P460" s="645"/>
      <c r="Q460" s="645"/>
      <c r="R460" s="645"/>
      <c r="S460" s="645"/>
      <c r="T460" s="645"/>
      <c r="U460" s="645"/>
      <c r="V460" s="645"/>
      <c r="W460" s="645"/>
      <c r="X460" s="645"/>
      <c r="Y460" s="645"/>
      <c r="Z460" s="645"/>
    </row>
    <row r="461" spans="1:26" ht="15.75" thickBot="1">
      <c r="A461" s="627"/>
      <c r="B461" s="627"/>
      <c r="C461" s="627"/>
      <c r="D461" s="627"/>
      <c r="E461" s="627"/>
      <c r="F461" s="645"/>
      <c r="G461" s="645"/>
      <c r="H461" s="645"/>
      <c r="I461" s="645"/>
      <c r="J461" s="645"/>
      <c r="K461" s="645"/>
      <c r="L461" s="645"/>
      <c r="M461" s="645"/>
      <c r="N461" s="645"/>
      <c r="O461" s="645"/>
      <c r="P461" s="645"/>
      <c r="Q461" s="645"/>
      <c r="R461" s="645"/>
      <c r="S461" s="645"/>
      <c r="T461" s="645"/>
      <c r="U461" s="645"/>
      <c r="V461" s="645"/>
      <c r="W461" s="645"/>
      <c r="X461" s="645"/>
      <c r="Y461" s="645"/>
      <c r="Z461" s="645"/>
    </row>
    <row r="462" spans="1:26" ht="15.75" thickBot="1">
      <c r="A462" s="627"/>
      <c r="B462" s="627"/>
      <c r="C462" s="627"/>
      <c r="D462" s="627"/>
      <c r="E462" s="627"/>
      <c r="F462" s="645"/>
      <c r="G462" s="645"/>
      <c r="H462" s="645"/>
      <c r="I462" s="645"/>
      <c r="J462" s="645"/>
      <c r="K462" s="645"/>
      <c r="L462" s="645"/>
      <c r="M462" s="645"/>
      <c r="N462" s="645"/>
      <c r="O462" s="645"/>
      <c r="P462" s="645"/>
      <c r="Q462" s="645"/>
      <c r="R462" s="645"/>
      <c r="S462" s="645"/>
      <c r="T462" s="645"/>
      <c r="U462" s="645"/>
      <c r="V462" s="645"/>
      <c r="W462" s="645"/>
      <c r="X462" s="645"/>
      <c r="Y462" s="645"/>
      <c r="Z462" s="645"/>
    </row>
    <row r="463" spans="1:26" ht="15.75" thickBot="1">
      <c r="A463" s="627"/>
      <c r="B463" s="627"/>
      <c r="C463" s="627"/>
      <c r="D463" s="627"/>
      <c r="E463" s="627"/>
      <c r="F463" s="645"/>
      <c r="G463" s="645"/>
      <c r="H463" s="645"/>
      <c r="I463" s="645"/>
      <c r="J463" s="645"/>
      <c r="K463" s="645"/>
      <c r="L463" s="645"/>
      <c r="M463" s="645"/>
      <c r="N463" s="645"/>
      <c r="O463" s="645"/>
      <c r="P463" s="645"/>
      <c r="Q463" s="645"/>
      <c r="R463" s="645"/>
      <c r="S463" s="645"/>
      <c r="T463" s="645"/>
      <c r="U463" s="645"/>
      <c r="V463" s="645"/>
      <c r="W463" s="645"/>
      <c r="X463" s="645"/>
      <c r="Y463" s="645"/>
      <c r="Z463" s="645"/>
    </row>
    <row r="464" spans="1:26" ht="15.75" thickBot="1">
      <c r="A464" s="627"/>
      <c r="B464" s="627"/>
      <c r="C464" s="627"/>
      <c r="D464" s="627"/>
      <c r="E464" s="627"/>
      <c r="F464" s="645"/>
      <c r="G464" s="645"/>
      <c r="H464" s="645"/>
      <c r="I464" s="645"/>
      <c r="J464" s="645"/>
      <c r="K464" s="645"/>
      <c r="L464" s="645"/>
      <c r="M464" s="645"/>
      <c r="N464" s="645"/>
      <c r="O464" s="645"/>
      <c r="P464" s="645"/>
      <c r="Q464" s="645"/>
      <c r="R464" s="645"/>
      <c r="S464" s="645"/>
      <c r="T464" s="645"/>
      <c r="U464" s="645"/>
      <c r="V464" s="645"/>
      <c r="W464" s="645"/>
      <c r="X464" s="645"/>
      <c r="Y464" s="645"/>
      <c r="Z464" s="645"/>
    </row>
    <row r="465" spans="1:26" ht="15.75" thickBot="1">
      <c r="A465" s="627"/>
      <c r="B465" s="627"/>
      <c r="C465" s="627"/>
      <c r="D465" s="627"/>
      <c r="E465" s="627"/>
      <c r="F465" s="645"/>
      <c r="G465" s="645"/>
      <c r="H465" s="645"/>
      <c r="I465" s="645"/>
      <c r="J465" s="645"/>
      <c r="K465" s="645"/>
      <c r="L465" s="645"/>
      <c r="M465" s="645"/>
      <c r="N465" s="645"/>
      <c r="O465" s="645"/>
      <c r="P465" s="645"/>
      <c r="Q465" s="645"/>
      <c r="R465" s="645"/>
      <c r="S465" s="645"/>
      <c r="T465" s="645"/>
      <c r="U465" s="645"/>
      <c r="V465" s="645"/>
      <c r="W465" s="645"/>
      <c r="X465" s="645"/>
      <c r="Y465" s="645"/>
      <c r="Z465" s="645"/>
    </row>
    <row r="466" spans="1:26" ht="15.75" thickBot="1">
      <c r="A466" s="627"/>
      <c r="B466" s="627"/>
      <c r="C466" s="627"/>
      <c r="D466" s="627"/>
      <c r="E466" s="627"/>
      <c r="F466" s="645"/>
      <c r="G466" s="645"/>
      <c r="H466" s="645"/>
      <c r="I466" s="645"/>
      <c r="J466" s="645"/>
      <c r="K466" s="645"/>
      <c r="L466" s="645"/>
      <c r="M466" s="645"/>
      <c r="N466" s="645"/>
      <c r="O466" s="645"/>
      <c r="P466" s="645"/>
      <c r="Q466" s="645"/>
      <c r="R466" s="645"/>
      <c r="S466" s="645"/>
      <c r="T466" s="645"/>
      <c r="U466" s="645"/>
      <c r="V466" s="645"/>
      <c r="W466" s="645"/>
      <c r="X466" s="645"/>
      <c r="Y466" s="645"/>
      <c r="Z466" s="645"/>
    </row>
    <row r="467" spans="1:26" ht="15.75" thickBot="1">
      <c r="A467" s="627"/>
      <c r="B467" s="627"/>
      <c r="C467" s="627"/>
      <c r="D467" s="627"/>
      <c r="E467" s="627"/>
      <c r="F467" s="645"/>
      <c r="G467" s="645"/>
      <c r="H467" s="645"/>
      <c r="I467" s="645"/>
      <c r="J467" s="645"/>
      <c r="K467" s="645"/>
      <c r="L467" s="645"/>
      <c r="M467" s="645"/>
      <c r="N467" s="645"/>
      <c r="O467" s="645"/>
      <c r="P467" s="645"/>
      <c r="Q467" s="645"/>
      <c r="R467" s="645"/>
      <c r="S467" s="645"/>
      <c r="T467" s="645"/>
      <c r="U467" s="645"/>
      <c r="V467" s="645"/>
      <c r="W467" s="645"/>
      <c r="X467" s="645"/>
      <c r="Y467" s="645"/>
      <c r="Z467" s="645"/>
    </row>
    <row r="468" spans="1:26" ht="15.75" thickBot="1">
      <c r="A468" s="627"/>
      <c r="B468" s="627"/>
      <c r="C468" s="627"/>
      <c r="D468" s="627"/>
      <c r="E468" s="627"/>
      <c r="F468" s="645"/>
      <c r="G468" s="645"/>
      <c r="H468" s="645"/>
      <c r="I468" s="645"/>
      <c r="J468" s="645"/>
      <c r="K468" s="645"/>
      <c r="L468" s="645"/>
      <c r="M468" s="645"/>
      <c r="N468" s="645"/>
      <c r="O468" s="645"/>
      <c r="P468" s="645"/>
      <c r="Q468" s="645"/>
      <c r="R468" s="645"/>
      <c r="S468" s="645"/>
      <c r="T468" s="645"/>
      <c r="U468" s="645"/>
      <c r="V468" s="645"/>
      <c r="W468" s="645"/>
      <c r="X468" s="645"/>
      <c r="Y468" s="645"/>
      <c r="Z468" s="645"/>
    </row>
    <row r="469" spans="1:26" ht="15.75" thickBot="1">
      <c r="A469" s="627"/>
      <c r="B469" s="627"/>
      <c r="C469" s="627"/>
      <c r="D469" s="627"/>
      <c r="E469" s="627"/>
      <c r="F469" s="645"/>
      <c r="G469" s="645"/>
      <c r="H469" s="645"/>
      <c r="I469" s="645"/>
      <c r="J469" s="645"/>
      <c r="K469" s="645"/>
      <c r="L469" s="645"/>
      <c r="M469" s="645"/>
      <c r="N469" s="645"/>
      <c r="O469" s="645"/>
      <c r="P469" s="645"/>
      <c r="Q469" s="645"/>
      <c r="R469" s="645"/>
      <c r="S469" s="645"/>
      <c r="T469" s="645"/>
      <c r="U469" s="645"/>
      <c r="V469" s="645"/>
      <c r="W469" s="645"/>
      <c r="X469" s="645"/>
      <c r="Y469" s="645"/>
      <c r="Z469" s="645"/>
    </row>
    <row r="470" spans="1:26" ht="15.75" thickBot="1">
      <c r="A470" s="627"/>
      <c r="B470" s="627"/>
      <c r="C470" s="627"/>
      <c r="D470" s="627"/>
      <c r="E470" s="627"/>
      <c r="F470" s="645"/>
      <c r="G470" s="645"/>
      <c r="H470" s="645"/>
      <c r="I470" s="645"/>
      <c r="J470" s="645"/>
      <c r="K470" s="645"/>
      <c r="L470" s="645"/>
      <c r="M470" s="645"/>
      <c r="N470" s="645"/>
      <c r="O470" s="645"/>
      <c r="P470" s="645"/>
      <c r="Q470" s="645"/>
      <c r="R470" s="645"/>
      <c r="S470" s="645"/>
      <c r="T470" s="645"/>
      <c r="U470" s="645"/>
      <c r="V470" s="645"/>
      <c r="W470" s="645"/>
      <c r="X470" s="645"/>
      <c r="Y470" s="645"/>
      <c r="Z470" s="645"/>
    </row>
    <row r="471" spans="1:26" ht="15.75" thickBot="1">
      <c r="A471" s="627"/>
      <c r="B471" s="627"/>
      <c r="C471" s="627"/>
      <c r="D471" s="627"/>
      <c r="E471" s="627"/>
      <c r="F471" s="645"/>
      <c r="G471" s="645"/>
      <c r="H471" s="645"/>
      <c r="I471" s="645"/>
      <c r="J471" s="645"/>
      <c r="K471" s="645"/>
      <c r="L471" s="645"/>
      <c r="M471" s="645"/>
      <c r="N471" s="645"/>
      <c r="O471" s="645"/>
      <c r="P471" s="645"/>
      <c r="Q471" s="645"/>
      <c r="R471" s="645"/>
      <c r="S471" s="645"/>
      <c r="T471" s="645"/>
      <c r="U471" s="645"/>
      <c r="V471" s="645"/>
      <c r="W471" s="645"/>
      <c r="X471" s="645"/>
      <c r="Y471" s="645"/>
      <c r="Z471" s="645"/>
    </row>
    <row r="472" spans="1:26" ht="15.75" thickBot="1">
      <c r="A472" s="627"/>
      <c r="B472" s="627"/>
      <c r="C472" s="627"/>
      <c r="D472" s="627"/>
      <c r="E472" s="627"/>
      <c r="F472" s="645"/>
      <c r="G472" s="645"/>
      <c r="H472" s="645"/>
      <c r="I472" s="645"/>
      <c r="J472" s="645"/>
      <c r="K472" s="645"/>
      <c r="L472" s="645"/>
      <c r="M472" s="645"/>
      <c r="N472" s="645"/>
      <c r="O472" s="645"/>
      <c r="P472" s="645"/>
      <c r="Q472" s="645"/>
      <c r="R472" s="645"/>
      <c r="S472" s="645"/>
      <c r="T472" s="645"/>
      <c r="U472" s="645"/>
      <c r="V472" s="645"/>
      <c r="W472" s="645"/>
      <c r="X472" s="645"/>
      <c r="Y472" s="645"/>
      <c r="Z472" s="645"/>
    </row>
    <row r="473" spans="1:26" ht="15.75" thickBot="1">
      <c r="A473" s="627"/>
      <c r="B473" s="627"/>
      <c r="C473" s="627"/>
      <c r="D473" s="627"/>
      <c r="E473" s="627"/>
      <c r="F473" s="645"/>
      <c r="G473" s="645"/>
      <c r="H473" s="645"/>
      <c r="I473" s="645"/>
      <c r="J473" s="645"/>
      <c r="K473" s="645"/>
      <c r="L473" s="645"/>
      <c r="M473" s="645"/>
      <c r="N473" s="645"/>
      <c r="O473" s="645"/>
      <c r="P473" s="645"/>
      <c r="Q473" s="645"/>
      <c r="R473" s="645"/>
      <c r="S473" s="645"/>
      <c r="T473" s="645"/>
      <c r="U473" s="645"/>
      <c r="V473" s="645"/>
      <c r="W473" s="645"/>
      <c r="X473" s="645"/>
      <c r="Y473" s="645"/>
      <c r="Z473" s="645"/>
    </row>
    <row r="474" spans="1:26" ht="15.75" thickBot="1">
      <c r="A474" s="627"/>
      <c r="B474" s="627"/>
      <c r="C474" s="627"/>
      <c r="D474" s="627"/>
      <c r="E474" s="627"/>
      <c r="F474" s="645"/>
      <c r="G474" s="645"/>
      <c r="H474" s="645"/>
      <c r="I474" s="645"/>
      <c r="J474" s="645"/>
      <c r="K474" s="645"/>
      <c r="L474" s="645"/>
      <c r="M474" s="645"/>
      <c r="N474" s="645"/>
      <c r="O474" s="645"/>
      <c r="P474" s="645"/>
      <c r="Q474" s="645"/>
      <c r="R474" s="645"/>
      <c r="S474" s="645"/>
      <c r="T474" s="645"/>
      <c r="U474" s="645"/>
      <c r="V474" s="645"/>
      <c r="W474" s="645"/>
      <c r="X474" s="645"/>
      <c r="Y474" s="645"/>
      <c r="Z474" s="645"/>
    </row>
    <row r="475" spans="1:26" ht="15.75" thickBot="1">
      <c r="A475" s="627"/>
      <c r="B475" s="627"/>
      <c r="C475" s="627"/>
      <c r="D475" s="627"/>
      <c r="E475" s="627"/>
      <c r="F475" s="645"/>
      <c r="G475" s="645"/>
      <c r="H475" s="645"/>
      <c r="I475" s="645"/>
      <c r="J475" s="645"/>
      <c r="K475" s="645"/>
      <c r="L475" s="645"/>
      <c r="M475" s="645"/>
      <c r="N475" s="645"/>
      <c r="O475" s="645"/>
      <c r="P475" s="645"/>
      <c r="Q475" s="645"/>
      <c r="R475" s="645"/>
      <c r="S475" s="645"/>
      <c r="T475" s="645"/>
      <c r="U475" s="645"/>
      <c r="V475" s="645"/>
      <c r="W475" s="645"/>
      <c r="X475" s="645"/>
      <c r="Y475" s="645"/>
      <c r="Z475" s="645"/>
    </row>
    <row r="476" spans="1:26" ht="15.75" thickBot="1">
      <c r="A476" s="627"/>
      <c r="B476" s="627"/>
      <c r="C476" s="627"/>
      <c r="D476" s="627"/>
      <c r="E476" s="627"/>
      <c r="F476" s="645"/>
      <c r="G476" s="645"/>
      <c r="H476" s="645"/>
      <c r="I476" s="645"/>
      <c r="J476" s="645"/>
      <c r="K476" s="645"/>
      <c r="L476" s="645"/>
      <c r="M476" s="645"/>
      <c r="N476" s="645"/>
      <c r="O476" s="645"/>
      <c r="P476" s="645"/>
      <c r="Q476" s="645"/>
      <c r="R476" s="645"/>
      <c r="S476" s="645"/>
      <c r="T476" s="645"/>
      <c r="U476" s="645"/>
      <c r="V476" s="645"/>
      <c r="W476" s="645"/>
      <c r="X476" s="645"/>
      <c r="Y476" s="645"/>
      <c r="Z476" s="645"/>
    </row>
    <row r="477" spans="1:26" ht="15.75" thickBot="1">
      <c r="A477" s="627"/>
      <c r="B477" s="627"/>
      <c r="C477" s="627"/>
      <c r="D477" s="627"/>
      <c r="E477" s="627"/>
      <c r="F477" s="645"/>
      <c r="G477" s="645"/>
      <c r="H477" s="645"/>
      <c r="I477" s="645"/>
      <c r="J477" s="645"/>
      <c r="K477" s="645"/>
      <c r="L477" s="645"/>
      <c r="M477" s="645"/>
      <c r="N477" s="645"/>
      <c r="O477" s="645"/>
      <c r="P477" s="645"/>
      <c r="Q477" s="645"/>
      <c r="R477" s="645"/>
      <c r="S477" s="645"/>
      <c r="T477" s="645"/>
      <c r="U477" s="645"/>
      <c r="V477" s="645"/>
      <c r="W477" s="645"/>
      <c r="X477" s="645"/>
      <c r="Y477" s="645"/>
      <c r="Z477" s="645"/>
    </row>
    <row r="478" spans="1:26" ht="15.75" thickBot="1">
      <c r="A478" s="627"/>
      <c r="B478" s="627"/>
      <c r="C478" s="627"/>
      <c r="D478" s="627"/>
      <c r="E478" s="627"/>
      <c r="F478" s="645"/>
      <c r="G478" s="645"/>
      <c r="H478" s="645"/>
      <c r="I478" s="645"/>
      <c r="J478" s="645"/>
      <c r="K478" s="645"/>
      <c r="L478" s="645"/>
      <c r="M478" s="645"/>
      <c r="N478" s="645"/>
      <c r="O478" s="645"/>
      <c r="P478" s="645"/>
      <c r="Q478" s="645"/>
      <c r="R478" s="645"/>
      <c r="S478" s="645"/>
      <c r="T478" s="645"/>
      <c r="U478" s="645"/>
      <c r="V478" s="645"/>
      <c r="W478" s="645"/>
      <c r="X478" s="645"/>
      <c r="Y478" s="645"/>
      <c r="Z478" s="645"/>
    </row>
    <row r="479" spans="1:26" ht="15.75" thickBot="1">
      <c r="A479" s="627"/>
      <c r="B479" s="627"/>
      <c r="C479" s="627"/>
      <c r="D479" s="627"/>
      <c r="E479" s="627"/>
      <c r="F479" s="645"/>
      <c r="G479" s="645"/>
      <c r="H479" s="645"/>
      <c r="I479" s="645"/>
      <c r="J479" s="645"/>
      <c r="K479" s="645"/>
      <c r="L479" s="645"/>
      <c r="M479" s="645"/>
      <c r="N479" s="645"/>
      <c r="O479" s="645"/>
      <c r="P479" s="645"/>
      <c r="Q479" s="645"/>
      <c r="R479" s="645"/>
      <c r="S479" s="645"/>
      <c r="T479" s="645"/>
      <c r="U479" s="645"/>
      <c r="V479" s="645"/>
      <c r="W479" s="645"/>
      <c r="X479" s="645"/>
      <c r="Y479" s="645"/>
      <c r="Z479" s="645"/>
    </row>
    <row r="480" spans="1:26" ht="15.75" thickBot="1">
      <c r="A480" s="627"/>
      <c r="B480" s="627"/>
      <c r="C480" s="627"/>
      <c r="D480" s="627"/>
      <c r="E480" s="627"/>
      <c r="F480" s="645"/>
      <c r="G480" s="645"/>
      <c r="H480" s="645"/>
      <c r="I480" s="645"/>
      <c r="J480" s="645"/>
      <c r="K480" s="645"/>
      <c r="L480" s="645"/>
      <c r="M480" s="645"/>
      <c r="N480" s="645"/>
      <c r="O480" s="645"/>
      <c r="P480" s="645"/>
      <c r="Q480" s="645"/>
      <c r="R480" s="645"/>
      <c r="S480" s="645"/>
      <c r="T480" s="645"/>
      <c r="U480" s="645"/>
      <c r="V480" s="645"/>
      <c r="W480" s="645"/>
      <c r="X480" s="645"/>
      <c r="Y480" s="645"/>
      <c r="Z480" s="645"/>
    </row>
    <row r="481" spans="1:26" ht="15.75" thickBot="1">
      <c r="A481" s="627"/>
      <c r="B481" s="627"/>
      <c r="C481" s="627"/>
      <c r="D481" s="627"/>
      <c r="E481" s="627"/>
      <c r="F481" s="645"/>
      <c r="G481" s="645"/>
      <c r="H481" s="645"/>
      <c r="I481" s="645"/>
      <c r="J481" s="645"/>
      <c r="K481" s="645"/>
      <c r="L481" s="645"/>
      <c r="M481" s="645"/>
      <c r="N481" s="645"/>
      <c r="O481" s="645"/>
      <c r="P481" s="645"/>
      <c r="Q481" s="645"/>
      <c r="R481" s="645"/>
      <c r="S481" s="645"/>
      <c r="T481" s="645"/>
      <c r="U481" s="645"/>
      <c r="V481" s="645"/>
      <c r="W481" s="645"/>
      <c r="X481" s="645"/>
      <c r="Y481" s="645"/>
      <c r="Z481" s="645"/>
    </row>
    <row r="482" spans="1:26" ht="15.75" thickBot="1">
      <c r="A482" s="627"/>
      <c r="B482" s="627"/>
      <c r="C482" s="627"/>
      <c r="D482" s="627"/>
      <c r="E482" s="627"/>
      <c r="F482" s="645"/>
      <c r="G482" s="645"/>
      <c r="H482" s="645"/>
      <c r="I482" s="645"/>
      <c r="J482" s="645"/>
      <c r="K482" s="645"/>
      <c r="L482" s="645"/>
      <c r="M482" s="645"/>
      <c r="N482" s="645"/>
      <c r="O482" s="645"/>
      <c r="P482" s="645"/>
      <c r="Q482" s="645"/>
      <c r="R482" s="645"/>
      <c r="S482" s="645"/>
      <c r="T482" s="645"/>
      <c r="U482" s="645"/>
      <c r="V482" s="645"/>
      <c r="W482" s="645"/>
      <c r="X482" s="645"/>
      <c r="Y482" s="645"/>
      <c r="Z482" s="645"/>
    </row>
    <row r="483" spans="1:26" ht="15.75" thickBot="1">
      <c r="A483" s="627"/>
      <c r="B483" s="627"/>
      <c r="C483" s="627"/>
      <c r="D483" s="627"/>
      <c r="E483" s="627"/>
      <c r="F483" s="645"/>
      <c r="G483" s="645"/>
      <c r="H483" s="645"/>
      <c r="I483" s="645"/>
      <c r="J483" s="645"/>
      <c r="K483" s="645"/>
      <c r="L483" s="645"/>
      <c r="M483" s="645"/>
      <c r="N483" s="645"/>
      <c r="O483" s="645"/>
      <c r="P483" s="645"/>
      <c r="Q483" s="645"/>
      <c r="R483" s="645"/>
      <c r="S483" s="645"/>
      <c r="T483" s="645"/>
      <c r="U483" s="645"/>
      <c r="V483" s="645"/>
      <c r="W483" s="645"/>
      <c r="X483" s="645"/>
      <c r="Y483" s="645"/>
      <c r="Z483" s="645"/>
    </row>
    <row r="484" spans="1:26" ht="15.75" thickBot="1">
      <c r="A484" s="627"/>
      <c r="B484" s="627"/>
      <c r="C484" s="627"/>
      <c r="D484" s="627"/>
      <c r="E484" s="627"/>
      <c r="F484" s="645"/>
      <c r="G484" s="645"/>
      <c r="H484" s="645"/>
      <c r="I484" s="645"/>
      <c r="J484" s="645"/>
      <c r="K484" s="645"/>
      <c r="L484" s="645"/>
      <c r="M484" s="645"/>
      <c r="N484" s="645"/>
      <c r="O484" s="645"/>
      <c r="P484" s="645"/>
      <c r="Q484" s="645"/>
      <c r="R484" s="645"/>
      <c r="S484" s="645"/>
      <c r="T484" s="645"/>
      <c r="U484" s="645"/>
      <c r="V484" s="645"/>
      <c r="W484" s="645"/>
      <c r="X484" s="645"/>
      <c r="Y484" s="645"/>
      <c r="Z484" s="645"/>
    </row>
    <row r="485" spans="1:26" ht="15.75" thickBot="1">
      <c r="A485" s="627"/>
      <c r="B485" s="627"/>
      <c r="C485" s="627"/>
      <c r="D485" s="627"/>
      <c r="E485" s="627"/>
      <c r="F485" s="645"/>
      <c r="G485" s="645"/>
      <c r="H485" s="645"/>
      <c r="I485" s="645"/>
      <c r="J485" s="645"/>
      <c r="K485" s="645"/>
      <c r="L485" s="645"/>
      <c r="M485" s="645"/>
      <c r="N485" s="645"/>
      <c r="O485" s="645"/>
      <c r="P485" s="645"/>
      <c r="Q485" s="645"/>
      <c r="R485" s="645"/>
      <c r="S485" s="645"/>
      <c r="T485" s="645"/>
      <c r="U485" s="645"/>
      <c r="V485" s="645"/>
      <c r="W485" s="645"/>
      <c r="X485" s="645"/>
      <c r="Y485" s="645"/>
      <c r="Z485" s="645"/>
    </row>
    <row r="486" spans="1:26" ht="15.75" thickBot="1">
      <c r="A486" s="627"/>
      <c r="B486" s="627"/>
      <c r="C486" s="627"/>
      <c r="D486" s="627"/>
      <c r="E486" s="627"/>
      <c r="F486" s="645"/>
      <c r="G486" s="645"/>
      <c r="H486" s="645"/>
      <c r="I486" s="645"/>
      <c r="J486" s="645"/>
      <c r="K486" s="645"/>
      <c r="L486" s="645"/>
      <c r="M486" s="645"/>
      <c r="N486" s="645"/>
      <c r="O486" s="645"/>
      <c r="P486" s="645"/>
      <c r="Q486" s="645"/>
      <c r="R486" s="645"/>
      <c r="S486" s="645"/>
      <c r="T486" s="645"/>
      <c r="U486" s="645"/>
      <c r="V486" s="645"/>
      <c r="W486" s="645"/>
      <c r="X486" s="645"/>
      <c r="Y486" s="645"/>
      <c r="Z486" s="645"/>
    </row>
    <row r="487" spans="1:26" ht="15.75" thickBot="1">
      <c r="A487" s="627"/>
      <c r="B487" s="627"/>
      <c r="C487" s="627"/>
      <c r="D487" s="627"/>
      <c r="E487" s="627"/>
      <c r="F487" s="645"/>
      <c r="G487" s="645"/>
      <c r="H487" s="645"/>
      <c r="I487" s="645"/>
      <c r="J487" s="645"/>
      <c r="K487" s="645"/>
      <c r="L487" s="645"/>
      <c r="M487" s="645"/>
      <c r="N487" s="645"/>
      <c r="O487" s="645"/>
      <c r="P487" s="645"/>
      <c r="Q487" s="645"/>
      <c r="R487" s="645"/>
      <c r="S487" s="645"/>
      <c r="T487" s="645"/>
      <c r="U487" s="645"/>
      <c r="V487" s="645"/>
      <c r="W487" s="645"/>
      <c r="X487" s="645"/>
      <c r="Y487" s="645"/>
      <c r="Z487" s="645"/>
    </row>
    <row r="488" spans="1:26" ht="15.75" thickBot="1">
      <c r="A488" s="627"/>
      <c r="B488" s="627"/>
      <c r="C488" s="627"/>
      <c r="D488" s="627"/>
      <c r="E488" s="627"/>
      <c r="F488" s="645"/>
      <c r="G488" s="645"/>
      <c r="H488" s="645"/>
      <c r="I488" s="645"/>
      <c r="J488" s="645"/>
      <c r="K488" s="645"/>
      <c r="L488" s="645"/>
      <c r="M488" s="645"/>
      <c r="N488" s="645"/>
      <c r="O488" s="645"/>
      <c r="P488" s="645"/>
      <c r="Q488" s="645"/>
      <c r="R488" s="645"/>
      <c r="S488" s="645"/>
      <c r="T488" s="645"/>
      <c r="U488" s="645"/>
      <c r="V488" s="645"/>
      <c r="W488" s="645"/>
      <c r="X488" s="645"/>
      <c r="Y488" s="645"/>
      <c r="Z488" s="645"/>
    </row>
    <row r="489" spans="1:26" ht="15.75" thickBot="1">
      <c r="A489" s="627"/>
      <c r="B489" s="627"/>
      <c r="C489" s="627"/>
      <c r="D489" s="627"/>
      <c r="E489" s="627"/>
      <c r="F489" s="645"/>
      <c r="G489" s="645"/>
      <c r="H489" s="645"/>
      <c r="I489" s="645"/>
      <c r="J489" s="645"/>
      <c r="K489" s="645"/>
      <c r="L489" s="645"/>
      <c r="M489" s="645"/>
      <c r="N489" s="645"/>
      <c r="O489" s="645"/>
      <c r="P489" s="645"/>
      <c r="Q489" s="645"/>
      <c r="R489" s="645"/>
      <c r="S489" s="645"/>
      <c r="T489" s="645"/>
      <c r="U489" s="645"/>
      <c r="V489" s="645"/>
      <c r="W489" s="645"/>
      <c r="X489" s="645"/>
      <c r="Y489" s="645"/>
      <c r="Z489" s="645"/>
    </row>
    <row r="490" spans="1:26" ht="15.75" thickBot="1">
      <c r="A490" s="627"/>
      <c r="B490" s="627"/>
      <c r="C490" s="627"/>
      <c r="D490" s="627"/>
      <c r="E490" s="627"/>
      <c r="F490" s="645"/>
      <c r="G490" s="645"/>
      <c r="H490" s="645"/>
      <c r="I490" s="645"/>
      <c r="J490" s="645"/>
      <c r="K490" s="645"/>
      <c r="L490" s="645"/>
      <c r="M490" s="645"/>
      <c r="N490" s="645"/>
      <c r="O490" s="645"/>
      <c r="P490" s="645"/>
      <c r="Q490" s="645"/>
      <c r="R490" s="645"/>
      <c r="S490" s="645"/>
      <c r="T490" s="645"/>
      <c r="U490" s="645"/>
      <c r="V490" s="645"/>
      <c r="W490" s="645"/>
      <c r="X490" s="645"/>
      <c r="Y490" s="645"/>
      <c r="Z490" s="645"/>
    </row>
    <row r="491" spans="1:26" ht="15.75" thickBot="1">
      <c r="A491" s="627"/>
      <c r="B491" s="627"/>
      <c r="C491" s="627"/>
      <c r="D491" s="627"/>
      <c r="E491" s="627"/>
      <c r="F491" s="645"/>
      <c r="G491" s="645"/>
      <c r="H491" s="645"/>
      <c r="I491" s="645"/>
      <c r="J491" s="645"/>
      <c r="K491" s="645"/>
      <c r="L491" s="645"/>
      <c r="M491" s="645"/>
      <c r="N491" s="645"/>
      <c r="O491" s="645"/>
      <c r="P491" s="645"/>
      <c r="Q491" s="645"/>
      <c r="R491" s="645"/>
      <c r="S491" s="645"/>
      <c r="T491" s="645"/>
      <c r="U491" s="645"/>
      <c r="V491" s="645"/>
      <c r="W491" s="645"/>
      <c r="X491" s="645"/>
      <c r="Y491" s="645"/>
      <c r="Z491" s="645"/>
    </row>
    <row r="492" spans="1:26" ht="15.75" thickBot="1">
      <c r="A492" s="627"/>
      <c r="B492" s="627"/>
      <c r="C492" s="627"/>
      <c r="D492" s="627"/>
      <c r="E492" s="627"/>
      <c r="F492" s="645"/>
      <c r="G492" s="645"/>
      <c r="H492" s="645"/>
      <c r="I492" s="645"/>
      <c r="J492" s="645"/>
      <c r="K492" s="645"/>
      <c r="L492" s="645"/>
      <c r="M492" s="645"/>
      <c r="N492" s="645"/>
      <c r="O492" s="645"/>
      <c r="P492" s="645"/>
      <c r="Q492" s="645"/>
      <c r="R492" s="645"/>
      <c r="S492" s="645"/>
      <c r="T492" s="645"/>
      <c r="U492" s="645"/>
      <c r="V492" s="645"/>
      <c r="W492" s="645"/>
      <c r="X492" s="645"/>
      <c r="Y492" s="645"/>
      <c r="Z492" s="645"/>
    </row>
    <row r="493" spans="1:26" ht="15.75" thickBot="1">
      <c r="A493" s="627"/>
      <c r="B493" s="627"/>
      <c r="C493" s="627"/>
      <c r="D493" s="627"/>
      <c r="E493" s="627"/>
      <c r="F493" s="645"/>
      <c r="G493" s="645"/>
      <c r="H493" s="645"/>
      <c r="I493" s="645"/>
      <c r="J493" s="645"/>
      <c r="K493" s="645"/>
      <c r="L493" s="645"/>
      <c r="M493" s="645"/>
      <c r="N493" s="645"/>
      <c r="O493" s="645"/>
      <c r="P493" s="645"/>
      <c r="Q493" s="645"/>
      <c r="R493" s="645"/>
      <c r="S493" s="645"/>
      <c r="T493" s="645"/>
      <c r="U493" s="645"/>
      <c r="V493" s="645"/>
      <c r="W493" s="645"/>
      <c r="X493" s="645"/>
      <c r="Y493" s="645"/>
      <c r="Z493" s="645"/>
    </row>
    <row r="494" spans="1:26" ht="15.75" thickBot="1">
      <c r="A494" s="627"/>
      <c r="B494" s="627"/>
      <c r="C494" s="627"/>
      <c r="D494" s="627"/>
      <c r="E494" s="627"/>
      <c r="F494" s="645"/>
      <c r="G494" s="645"/>
      <c r="H494" s="645"/>
      <c r="I494" s="645"/>
      <c r="J494" s="645"/>
      <c r="K494" s="645"/>
      <c r="L494" s="645"/>
      <c r="M494" s="645"/>
      <c r="N494" s="645"/>
      <c r="O494" s="645"/>
      <c r="P494" s="645"/>
      <c r="Q494" s="645"/>
      <c r="R494" s="645"/>
      <c r="S494" s="645"/>
      <c r="T494" s="645"/>
      <c r="U494" s="645"/>
      <c r="V494" s="645"/>
      <c r="W494" s="645"/>
      <c r="X494" s="645"/>
      <c r="Y494" s="645"/>
      <c r="Z494" s="645"/>
    </row>
    <row r="495" spans="1:26" ht="15.75" thickBot="1">
      <c r="A495" s="627"/>
      <c r="B495" s="627"/>
      <c r="C495" s="627"/>
      <c r="D495" s="627"/>
      <c r="E495" s="627"/>
      <c r="F495" s="645"/>
      <c r="G495" s="645"/>
      <c r="H495" s="645"/>
      <c r="I495" s="645"/>
      <c r="J495" s="645"/>
      <c r="K495" s="645"/>
      <c r="L495" s="645"/>
      <c r="M495" s="645"/>
      <c r="N495" s="645"/>
      <c r="O495" s="645"/>
      <c r="P495" s="645"/>
      <c r="Q495" s="645"/>
      <c r="R495" s="645"/>
      <c r="S495" s="645"/>
      <c r="T495" s="645"/>
      <c r="U495" s="645"/>
      <c r="V495" s="645"/>
      <c r="W495" s="645"/>
      <c r="X495" s="645"/>
      <c r="Y495" s="645"/>
      <c r="Z495" s="645"/>
    </row>
    <row r="496" spans="1:26" ht="15.75" thickBot="1">
      <c r="A496" s="627"/>
      <c r="B496" s="627"/>
      <c r="C496" s="627"/>
      <c r="D496" s="627"/>
      <c r="E496" s="627"/>
      <c r="F496" s="645"/>
      <c r="G496" s="645"/>
      <c r="H496" s="645"/>
      <c r="I496" s="645"/>
      <c r="J496" s="645"/>
      <c r="K496" s="645"/>
      <c r="L496" s="645"/>
      <c r="M496" s="645"/>
      <c r="N496" s="645"/>
      <c r="O496" s="645"/>
      <c r="P496" s="645"/>
      <c r="Q496" s="645"/>
      <c r="R496" s="645"/>
      <c r="S496" s="645"/>
      <c r="T496" s="645"/>
      <c r="U496" s="645"/>
      <c r="V496" s="645"/>
      <c r="W496" s="645"/>
      <c r="X496" s="645"/>
      <c r="Y496" s="645"/>
      <c r="Z496" s="645"/>
    </row>
    <row r="497" spans="1:26" ht="15.75" thickBot="1">
      <c r="A497" s="627"/>
      <c r="B497" s="627"/>
      <c r="C497" s="627"/>
      <c r="D497" s="627"/>
      <c r="E497" s="627"/>
      <c r="F497" s="645"/>
      <c r="G497" s="645"/>
      <c r="H497" s="645"/>
      <c r="I497" s="645"/>
      <c r="J497" s="645"/>
      <c r="K497" s="645"/>
      <c r="L497" s="645"/>
      <c r="M497" s="645"/>
      <c r="N497" s="645"/>
      <c r="O497" s="645"/>
      <c r="P497" s="645"/>
      <c r="Q497" s="645"/>
      <c r="R497" s="645"/>
      <c r="S497" s="645"/>
      <c r="T497" s="645"/>
      <c r="U497" s="645"/>
      <c r="V497" s="645"/>
      <c r="W497" s="645"/>
      <c r="X497" s="645"/>
      <c r="Y497" s="645"/>
      <c r="Z497" s="645"/>
    </row>
    <row r="498" spans="1:26" ht="15.75" thickBot="1">
      <c r="A498" s="627"/>
      <c r="B498" s="627"/>
      <c r="C498" s="627"/>
      <c r="D498" s="627"/>
      <c r="E498" s="627"/>
      <c r="F498" s="645"/>
      <c r="G498" s="645"/>
      <c r="H498" s="645"/>
      <c r="I498" s="645"/>
      <c r="J498" s="645"/>
      <c r="K498" s="645"/>
      <c r="L498" s="645"/>
      <c r="M498" s="645"/>
      <c r="N498" s="645"/>
      <c r="O498" s="645"/>
      <c r="P498" s="645"/>
      <c r="Q498" s="645"/>
      <c r="R498" s="645"/>
      <c r="S498" s="645"/>
      <c r="T498" s="645"/>
      <c r="U498" s="645"/>
      <c r="V498" s="645"/>
      <c r="W498" s="645"/>
      <c r="X498" s="645"/>
      <c r="Y498" s="645"/>
      <c r="Z498" s="645"/>
    </row>
    <row r="499" spans="1:26" ht="15.75" thickBot="1">
      <c r="A499" s="627"/>
      <c r="B499" s="627"/>
      <c r="C499" s="627"/>
      <c r="D499" s="627"/>
      <c r="E499" s="627"/>
      <c r="F499" s="645"/>
      <c r="G499" s="645"/>
      <c r="H499" s="645"/>
      <c r="I499" s="645"/>
      <c r="J499" s="645"/>
      <c r="K499" s="645"/>
      <c r="L499" s="645"/>
      <c r="M499" s="645"/>
      <c r="N499" s="645"/>
      <c r="O499" s="645"/>
      <c r="P499" s="645"/>
      <c r="Q499" s="645"/>
      <c r="R499" s="645"/>
      <c r="S499" s="645"/>
      <c r="T499" s="645"/>
      <c r="U499" s="645"/>
      <c r="V499" s="645"/>
      <c r="W499" s="645"/>
      <c r="X499" s="645"/>
      <c r="Y499" s="645"/>
      <c r="Z499" s="645"/>
    </row>
    <row r="500" spans="1:26" ht="15.75" thickBot="1">
      <c r="A500" s="627"/>
      <c r="B500" s="627"/>
      <c r="C500" s="627"/>
      <c r="D500" s="627"/>
      <c r="E500" s="627"/>
      <c r="F500" s="645"/>
      <c r="G500" s="645"/>
      <c r="H500" s="645"/>
      <c r="I500" s="645"/>
      <c r="J500" s="645"/>
      <c r="K500" s="645"/>
      <c r="L500" s="645"/>
      <c r="M500" s="645"/>
      <c r="N500" s="645"/>
      <c r="O500" s="645"/>
      <c r="P500" s="645"/>
      <c r="Q500" s="645"/>
      <c r="R500" s="645"/>
      <c r="S500" s="645"/>
      <c r="T500" s="645"/>
      <c r="U500" s="645"/>
      <c r="V500" s="645"/>
      <c r="W500" s="645"/>
      <c r="X500" s="645"/>
      <c r="Y500" s="645"/>
      <c r="Z500" s="645"/>
    </row>
    <row r="501" spans="1:26" ht="15.75" thickBot="1">
      <c r="A501" s="627"/>
      <c r="B501" s="627"/>
      <c r="C501" s="627"/>
      <c r="D501" s="627"/>
      <c r="E501" s="627"/>
      <c r="F501" s="645"/>
      <c r="G501" s="645"/>
      <c r="H501" s="645"/>
      <c r="I501" s="645"/>
      <c r="J501" s="645"/>
      <c r="K501" s="645"/>
      <c r="L501" s="645"/>
      <c r="M501" s="645"/>
      <c r="N501" s="645"/>
      <c r="O501" s="645"/>
      <c r="P501" s="645"/>
      <c r="Q501" s="645"/>
      <c r="R501" s="645"/>
      <c r="S501" s="645"/>
      <c r="T501" s="645"/>
      <c r="U501" s="645"/>
      <c r="V501" s="645"/>
      <c r="W501" s="645"/>
      <c r="X501" s="645"/>
      <c r="Y501" s="645"/>
      <c r="Z501" s="645"/>
    </row>
    <row r="502" spans="1:26" ht="15.75" thickBot="1">
      <c r="A502" s="627"/>
      <c r="B502" s="627"/>
      <c r="C502" s="627"/>
      <c r="D502" s="627"/>
      <c r="E502" s="627"/>
      <c r="F502" s="645"/>
      <c r="G502" s="645"/>
      <c r="H502" s="645"/>
      <c r="I502" s="645"/>
      <c r="J502" s="645"/>
      <c r="K502" s="645"/>
      <c r="L502" s="645"/>
      <c r="M502" s="645"/>
      <c r="N502" s="645"/>
      <c r="O502" s="645"/>
      <c r="P502" s="645"/>
      <c r="Q502" s="645"/>
      <c r="R502" s="645"/>
      <c r="S502" s="645"/>
      <c r="T502" s="645"/>
      <c r="U502" s="645"/>
      <c r="V502" s="645"/>
      <c r="W502" s="645"/>
      <c r="X502" s="645"/>
      <c r="Y502" s="645"/>
      <c r="Z502" s="645"/>
    </row>
    <row r="503" spans="1:26" ht="15.75" thickBot="1">
      <c r="A503" s="627"/>
      <c r="B503" s="627"/>
      <c r="C503" s="627"/>
      <c r="D503" s="627"/>
      <c r="E503" s="627"/>
      <c r="F503" s="645"/>
      <c r="G503" s="645"/>
      <c r="H503" s="645"/>
      <c r="I503" s="645"/>
      <c r="J503" s="645"/>
      <c r="K503" s="645"/>
      <c r="L503" s="645"/>
      <c r="M503" s="645"/>
      <c r="N503" s="645"/>
      <c r="O503" s="645"/>
      <c r="P503" s="645"/>
      <c r="Q503" s="645"/>
      <c r="R503" s="645"/>
      <c r="S503" s="645"/>
      <c r="T503" s="645"/>
      <c r="U503" s="645"/>
      <c r="V503" s="645"/>
      <c r="W503" s="645"/>
      <c r="X503" s="645"/>
      <c r="Y503" s="645"/>
      <c r="Z503" s="645"/>
    </row>
    <row r="504" spans="1:26" ht="15.75" thickBot="1">
      <c r="A504" s="627"/>
      <c r="B504" s="627"/>
      <c r="C504" s="627"/>
      <c r="D504" s="627"/>
      <c r="E504" s="627"/>
      <c r="F504" s="645"/>
      <c r="G504" s="645"/>
      <c r="H504" s="645"/>
      <c r="I504" s="645"/>
      <c r="J504" s="645"/>
      <c r="K504" s="645"/>
      <c r="L504" s="645"/>
      <c r="M504" s="645"/>
      <c r="N504" s="645"/>
      <c r="O504" s="645"/>
      <c r="P504" s="645"/>
      <c r="Q504" s="645"/>
      <c r="R504" s="645"/>
      <c r="S504" s="645"/>
      <c r="T504" s="645"/>
      <c r="U504" s="645"/>
      <c r="V504" s="645"/>
      <c r="W504" s="645"/>
      <c r="X504" s="645"/>
      <c r="Y504" s="645"/>
      <c r="Z504" s="645"/>
    </row>
    <row r="505" spans="1:26" ht="15.75" thickBot="1">
      <c r="A505" s="627"/>
      <c r="B505" s="627"/>
      <c r="C505" s="627"/>
      <c r="D505" s="627"/>
      <c r="E505" s="627"/>
      <c r="F505" s="645"/>
      <c r="G505" s="645"/>
      <c r="H505" s="645"/>
      <c r="I505" s="645"/>
      <c r="J505" s="645"/>
      <c r="K505" s="645"/>
      <c r="L505" s="645"/>
      <c r="M505" s="645"/>
      <c r="N505" s="645"/>
      <c r="O505" s="645"/>
      <c r="P505" s="645"/>
      <c r="Q505" s="645"/>
      <c r="R505" s="645"/>
      <c r="S505" s="645"/>
      <c r="T505" s="645"/>
      <c r="U505" s="645"/>
      <c r="V505" s="645"/>
      <c r="W505" s="645"/>
      <c r="X505" s="645"/>
      <c r="Y505" s="645"/>
      <c r="Z505" s="645"/>
    </row>
    <row r="506" spans="1:26" ht="15.75" thickBot="1">
      <c r="A506" s="627"/>
      <c r="B506" s="627"/>
      <c r="C506" s="627"/>
      <c r="D506" s="627"/>
      <c r="E506" s="627"/>
      <c r="F506" s="645"/>
      <c r="G506" s="645"/>
      <c r="H506" s="645"/>
      <c r="I506" s="645"/>
      <c r="J506" s="645"/>
      <c r="K506" s="645"/>
      <c r="L506" s="645"/>
      <c r="M506" s="645"/>
      <c r="N506" s="645"/>
      <c r="O506" s="645"/>
      <c r="P506" s="645"/>
      <c r="Q506" s="645"/>
      <c r="R506" s="645"/>
      <c r="S506" s="645"/>
      <c r="T506" s="645"/>
      <c r="U506" s="645"/>
      <c r="V506" s="645"/>
      <c r="W506" s="645"/>
      <c r="X506" s="645"/>
      <c r="Y506" s="645"/>
      <c r="Z506" s="645"/>
    </row>
    <row r="507" spans="1:26" ht="15.75" thickBot="1">
      <c r="A507" s="627"/>
      <c r="B507" s="627"/>
      <c r="C507" s="627"/>
      <c r="D507" s="627"/>
      <c r="E507" s="627"/>
      <c r="F507" s="645"/>
      <c r="G507" s="645"/>
      <c r="H507" s="645"/>
      <c r="I507" s="645"/>
      <c r="J507" s="645"/>
      <c r="K507" s="645"/>
      <c r="L507" s="645"/>
      <c r="M507" s="645"/>
      <c r="N507" s="645"/>
      <c r="O507" s="645"/>
      <c r="P507" s="645"/>
      <c r="Q507" s="645"/>
      <c r="R507" s="645"/>
      <c r="S507" s="645"/>
      <c r="T507" s="645"/>
      <c r="U507" s="645"/>
      <c r="V507" s="645"/>
      <c r="W507" s="645"/>
      <c r="X507" s="645"/>
      <c r="Y507" s="645"/>
      <c r="Z507" s="645"/>
    </row>
    <row r="508" spans="1:26" ht="15.75" thickBot="1">
      <c r="A508" s="627"/>
      <c r="B508" s="627"/>
      <c r="C508" s="627"/>
      <c r="D508" s="627"/>
      <c r="E508" s="627"/>
      <c r="F508" s="645"/>
      <c r="G508" s="645"/>
      <c r="H508" s="645"/>
      <c r="I508" s="645"/>
      <c r="J508" s="645"/>
      <c r="K508" s="645"/>
      <c r="L508" s="645"/>
      <c r="M508" s="645"/>
      <c r="N508" s="645"/>
      <c r="O508" s="645"/>
      <c r="P508" s="645"/>
      <c r="Q508" s="645"/>
      <c r="R508" s="645"/>
      <c r="S508" s="645"/>
      <c r="T508" s="645"/>
      <c r="U508" s="645"/>
      <c r="V508" s="645"/>
      <c r="W508" s="645"/>
      <c r="X508" s="645"/>
      <c r="Y508" s="645"/>
      <c r="Z508" s="645"/>
    </row>
    <row r="509" spans="1:26" ht="15.75" thickBot="1">
      <c r="A509" s="627"/>
      <c r="B509" s="627"/>
      <c r="C509" s="627"/>
      <c r="D509" s="627"/>
      <c r="E509" s="627"/>
      <c r="F509" s="645"/>
      <c r="G509" s="645"/>
      <c r="H509" s="645"/>
      <c r="I509" s="645"/>
      <c r="J509" s="645"/>
      <c r="K509" s="645"/>
      <c r="L509" s="645"/>
      <c r="M509" s="645"/>
      <c r="N509" s="645"/>
      <c r="O509" s="645"/>
      <c r="P509" s="645"/>
      <c r="Q509" s="645"/>
      <c r="R509" s="645"/>
      <c r="S509" s="645"/>
      <c r="T509" s="645"/>
      <c r="U509" s="645"/>
      <c r="V509" s="645"/>
      <c r="W509" s="645"/>
      <c r="X509" s="645"/>
      <c r="Y509" s="645"/>
      <c r="Z509" s="645"/>
    </row>
    <row r="510" spans="1:26" ht="15.75" thickBot="1">
      <c r="A510" s="627"/>
      <c r="B510" s="627"/>
      <c r="C510" s="627"/>
      <c r="D510" s="627"/>
      <c r="E510" s="627"/>
      <c r="F510" s="645"/>
      <c r="G510" s="645"/>
      <c r="H510" s="645"/>
      <c r="I510" s="645"/>
      <c r="J510" s="645"/>
      <c r="K510" s="645"/>
      <c r="L510" s="645"/>
      <c r="M510" s="645"/>
      <c r="N510" s="645"/>
      <c r="O510" s="645"/>
      <c r="P510" s="645"/>
      <c r="Q510" s="645"/>
      <c r="R510" s="645"/>
      <c r="S510" s="645"/>
      <c r="T510" s="645"/>
      <c r="U510" s="645"/>
      <c r="V510" s="645"/>
      <c r="W510" s="645"/>
      <c r="X510" s="645"/>
      <c r="Y510" s="645"/>
      <c r="Z510" s="645"/>
    </row>
    <row r="511" spans="1:26" ht="15.75" thickBot="1">
      <c r="A511" s="627"/>
      <c r="B511" s="627"/>
      <c r="C511" s="627"/>
      <c r="D511" s="627"/>
      <c r="E511" s="627"/>
      <c r="F511" s="645"/>
      <c r="G511" s="645"/>
      <c r="H511" s="645"/>
      <c r="I511" s="645"/>
      <c r="J511" s="645"/>
      <c r="K511" s="645"/>
      <c r="L511" s="645"/>
      <c r="M511" s="645"/>
      <c r="N511" s="645"/>
      <c r="O511" s="645"/>
      <c r="P511" s="645"/>
      <c r="Q511" s="645"/>
      <c r="R511" s="645"/>
      <c r="S511" s="645"/>
      <c r="T511" s="645"/>
      <c r="U511" s="645"/>
      <c r="V511" s="645"/>
      <c r="W511" s="645"/>
      <c r="X511" s="645"/>
      <c r="Y511" s="645"/>
      <c r="Z511" s="645"/>
    </row>
    <row r="512" spans="1:26" ht="15.75" thickBot="1">
      <c r="A512" s="627"/>
      <c r="B512" s="627"/>
      <c r="C512" s="627"/>
      <c r="D512" s="627"/>
      <c r="E512" s="627"/>
      <c r="F512" s="645"/>
      <c r="G512" s="645"/>
      <c r="H512" s="645"/>
      <c r="I512" s="645"/>
      <c r="J512" s="645"/>
      <c r="K512" s="645"/>
      <c r="L512" s="645"/>
      <c r="M512" s="645"/>
      <c r="N512" s="645"/>
      <c r="O512" s="645"/>
      <c r="P512" s="645"/>
      <c r="Q512" s="645"/>
      <c r="R512" s="645"/>
      <c r="S512" s="645"/>
      <c r="T512" s="645"/>
      <c r="U512" s="645"/>
      <c r="V512" s="645"/>
      <c r="W512" s="645"/>
      <c r="X512" s="645"/>
      <c r="Y512" s="645"/>
      <c r="Z512" s="645"/>
    </row>
    <row r="513" spans="1:26" ht="15.75" thickBot="1">
      <c r="A513" s="627"/>
      <c r="B513" s="627"/>
      <c r="C513" s="627"/>
      <c r="D513" s="627"/>
      <c r="E513" s="627"/>
      <c r="F513" s="645"/>
      <c r="G513" s="645"/>
      <c r="H513" s="645"/>
      <c r="I513" s="645"/>
      <c r="J513" s="645"/>
      <c r="K513" s="645"/>
      <c r="L513" s="645"/>
      <c r="M513" s="645"/>
      <c r="N513" s="645"/>
      <c r="O513" s="645"/>
      <c r="P513" s="645"/>
      <c r="Q513" s="645"/>
      <c r="R513" s="645"/>
      <c r="S513" s="645"/>
      <c r="T513" s="645"/>
      <c r="U513" s="645"/>
      <c r="V513" s="645"/>
      <c r="W513" s="645"/>
      <c r="X513" s="645"/>
      <c r="Y513" s="645"/>
      <c r="Z513" s="645"/>
    </row>
    <row r="514" spans="1:26" ht="15.75" thickBot="1">
      <c r="A514" s="627"/>
      <c r="B514" s="627"/>
      <c r="C514" s="627"/>
      <c r="D514" s="627"/>
      <c r="E514" s="627"/>
      <c r="F514" s="645"/>
      <c r="G514" s="645"/>
      <c r="H514" s="645"/>
      <c r="I514" s="645"/>
      <c r="J514" s="645"/>
      <c r="K514" s="645"/>
      <c r="L514" s="645"/>
      <c r="M514" s="645"/>
      <c r="N514" s="645"/>
      <c r="O514" s="645"/>
      <c r="P514" s="645"/>
      <c r="Q514" s="645"/>
      <c r="R514" s="645"/>
      <c r="S514" s="645"/>
      <c r="T514" s="645"/>
      <c r="U514" s="645"/>
      <c r="V514" s="645"/>
      <c r="W514" s="645"/>
      <c r="X514" s="645"/>
      <c r="Y514" s="645"/>
      <c r="Z514" s="645"/>
    </row>
    <row r="515" spans="1:26" ht="15.75" thickBot="1">
      <c r="A515" s="627"/>
      <c r="B515" s="627"/>
      <c r="C515" s="627"/>
      <c r="D515" s="627"/>
      <c r="E515" s="627"/>
      <c r="F515" s="645"/>
      <c r="G515" s="645"/>
      <c r="H515" s="645"/>
      <c r="I515" s="645"/>
      <c r="J515" s="645"/>
      <c r="K515" s="645"/>
      <c r="L515" s="645"/>
      <c r="M515" s="645"/>
      <c r="N515" s="645"/>
      <c r="O515" s="645"/>
      <c r="P515" s="645"/>
      <c r="Q515" s="645"/>
      <c r="R515" s="645"/>
      <c r="S515" s="645"/>
      <c r="T515" s="645"/>
      <c r="U515" s="645"/>
      <c r="V515" s="645"/>
      <c r="W515" s="645"/>
      <c r="X515" s="645"/>
      <c r="Y515" s="645"/>
      <c r="Z515" s="645"/>
    </row>
    <row r="516" spans="1:26" ht="15.75" thickBot="1">
      <c r="A516" s="627"/>
      <c r="B516" s="627"/>
      <c r="C516" s="627"/>
      <c r="D516" s="627"/>
      <c r="E516" s="627"/>
      <c r="F516" s="645"/>
      <c r="G516" s="645"/>
      <c r="H516" s="645"/>
      <c r="I516" s="645"/>
      <c r="J516" s="645"/>
      <c r="K516" s="645"/>
      <c r="L516" s="645"/>
      <c r="M516" s="645"/>
      <c r="N516" s="645"/>
      <c r="O516" s="645"/>
      <c r="P516" s="645"/>
      <c r="Q516" s="645"/>
      <c r="R516" s="645"/>
      <c r="S516" s="645"/>
      <c r="T516" s="645"/>
      <c r="U516" s="645"/>
      <c r="V516" s="645"/>
      <c r="W516" s="645"/>
      <c r="X516" s="645"/>
      <c r="Y516" s="645"/>
      <c r="Z516" s="645"/>
    </row>
    <row r="517" spans="1:26" ht="15.75" thickBot="1">
      <c r="A517" s="627"/>
      <c r="B517" s="627"/>
      <c r="C517" s="627"/>
      <c r="D517" s="627"/>
      <c r="E517" s="627"/>
      <c r="F517" s="645"/>
      <c r="G517" s="645"/>
      <c r="H517" s="645"/>
      <c r="I517" s="645"/>
      <c r="J517" s="645"/>
      <c r="K517" s="645"/>
      <c r="L517" s="645"/>
      <c r="M517" s="645"/>
      <c r="N517" s="645"/>
      <c r="O517" s="645"/>
      <c r="P517" s="645"/>
      <c r="Q517" s="645"/>
      <c r="R517" s="645"/>
      <c r="S517" s="645"/>
      <c r="T517" s="645"/>
      <c r="U517" s="645"/>
      <c r="V517" s="645"/>
      <c r="W517" s="645"/>
      <c r="X517" s="645"/>
      <c r="Y517" s="645"/>
      <c r="Z517" s="645"/>
    </row>
    <row r="518" spans="1:26" ht="15.75" thickBot="1">
      <c r="A518" s="627"/>
      <c r="B518" s="627"/>
      <c r="C518" s="627"/>
      <c r="D518" s="627"/>
      <c r="E518" s="627"/>
      <c r="F518" s="645"/>
      <c r="G518" s="645"/>
      <c r="H518" s="645"/>
      <c r="I518" s="645"/>
      <c r="J518" s="645"/>
      <c r="K518" s="645"/>
      <c r="L518" s="645"/>
      <c r="M518" s="645"/>
      <c r="N518" s="645"/>
      <c r="O518" s="645"/>
      <c r="P518" s="645"/>
      <c r="Q518" s="645"/>
      <c r="R518" s="645"/>
      <c r="S518" s="645"/>
      <c r="T518" s="645"/>
      <c r="U518" s="645"/>
      <c r="V518" s="645"/>
      <c r="W518" s="645"/>
      <c r="X518" s="645"/>
      <c r="Y518" s="645"/>
      <c r="Z518" s="645"/>
    </row>
    <row r="519" spans="1:26" ht="15.75" thickBot="1">
      <c r="A519" s="627"/>
      <c r="B519" s="627"/>
      <c r="C519" s="627"/>
      <c r="D519" s="627"/>
      <c r="E519" s="627"/>
      <c r="F519" s="645"/>
      <c r="G519" s="645"/>
      <c r="H519" s="645"/>
      <c r="I519" s="645"/>
      <c r="J519" s="645"/>
      <c r="K519" s="645"/>
      <c r="L519" s="645"/>
      <c r="M519" s="645"/>
      <c r="N519" s="645"/>
      <c r="O519" s="645"/>
      <c r="P519" s="645"/>
      <c r="Q519" s="645"/>
      <c r="R519" s="645"/>
      <c r="S519" s="645"/>
      <c r="T519" s="645"/>
      <c r="U519" s="645"/>
      <c r="V519" s="645"/>
      <c r="W519" s="645"/>
      <c r="X519" s="645"/>
      <c r="Y519" s="645"/>
      <c r="Z519" s="645"/>
    </row>
    <row r="520" spans="1:26" ht="15.75" thickBot="1">
      <c r="A520" s="627"/>
      <c r="B520" s="627"/>
      <c r="C520" s="627"/>
      <c r="D520" s="627"/>
      <c r="E520" s="627"/>
      <c r="F520" s="645"/>
      <c r="G520" s="645"/>
      <c r="H520" s="645"/>
      <c r="I520" s="645"/>
      <c r="J520" s="645"/>
      <c r="K520" s="645"/>
      <c r="L520" s="645"/>
      <c r="M520" s="645"/>
      <c r="N520" s="645"/>
      <c r="O520" s="645"/>
      <c r="P520" s="645"/>
      <c r="Q520" s="645"/>
      <c r="R520" s="645"/>
      <c r="S520" s="645"/>
      <c r="T520" s="645"/>
      <c r="U520" s="645"/>
      <c r="V520" s="645"/>
      <c r="W520" s="645"/>
      <c r="X520" s="645"/>
      <c r="Y520" s="645"/>
      <c r="Z520" s="645"/>
    </row>
    <row r="521" spans="1:26" ht="15.75" thickBot="1">
      <c r="A521" s="627"/>
      <c r="B521" s="627"/>
      <c r="C521" s="627"/>
      <c r="D521" s="627"/>
      <c r="E521" s="627"/>
      <c r="F521" s="645"/>
      <c r="G521" s="645"/>
      <c r="H521" s="645"/>
      <c r="I521" s="645"/>
      <c r="J521" s="645"/>
      <c r="K521" s="645"/>
      <c r="L521" s="645"/>
      <c r="M521" s="645"/>
      <c r="N521" s="645"/>
      <c r="O521" s="645"/>
      <c r="P521" s="645"/>
      <c r="Q521" s="645"/>
      <c r="R521" s="645"/>
      <c r="S521" s="645"/>
      <c r="T521" s="645"/>
      <c r="U521" s="645"/>
      <c r="V521" s="645"/>
      <c r="W521" s="645"/>
      <c r="X521" s="645"/>
      <c r="Y521" s="645"/>
      <c r="Z521" s="645"/>
    </row>
    <row r="522" spans="1:26" ht="15.75" thickBot="1">
      <c r="A522" s="627"/>
      <c r="B522" s="627"/>
      <c r="C522" s="627"/>
      <c r="D522" s="627"/>
      <c r="E522" s="627"/>
      <c r="F522" s="645"/>
      <c r="G522" s="645"/>
      <c r="H522" s="645"/>
      <c r="I522" s="645"/>
      <c r="J522" s="645"/>
      <c r="K522" s="645"/>
      <c r="L522" s="645"/>
      <c r="M522" s="645"/>
      <c r="N522" s="645"/>
      <c r="O522" s="645"/>
      <c r="P522" s="645"/>
      <c r="Q522" s="645"/>
      <c r="R522" s="645"/>
      <c r="S522" s="645"/>
      <c r="T522" s="645"/>
      <c r="U522" s="645"/>
      <c r="V522" s="645"/>
      <c r="W522" s="645"/>
      <c r="X522" s="645"/>
      <c r="Y522" s="645"/>
      <c r="Z522" s="645"/>
    </row>
    <row r="523" spans="1:26" ht="15.75" thickBot="1">
      <c r="A523" s="627"/>
      <c r="B523" s="627"/>
      <c r="C523" s="627"/>
      <c r="D523" s="627"/>
      <c r="E523" s="627"/>
      <c r="F523" s="645"/>
      <c r="G523" s="645"/>
      <c r="H523" s="645"/>
      <c r="I523" s="645"/>
      <c r="J523" s="645"/>
      <c r="K523" s="645"/>
      <c r="L523" s="645"/>
      <c r="M523" s="645"/>
      <c r="N523" s="645"/>
      <c r="O523" s="645"/>
      <c r="P523" s="645"/>
      <c r="Q523" s="645"/>
      <c r="R523" s="645"/>
      <c r="S523" s="645"/>
      <c r="T523" s="645"/>
      <c r="U523" s="645"/>
      <c r="V523" s="645"/>
      <c r="W523" s="645"/>
      <c r="X523" s="645"/>
      <c r="Y523" s="645"/>
      <c r="Z523" s="645"/>
    </row>
    <row r="524" spans="1:26" ht="15.75" thickBot="1">
      <c r="A524" s="627"/>
      <c r="B524" s="627"/>
      <c r="C524" s="627"/>
      <c r="D524" s="627"/>
      <c r="E524" s="627"/>
      <c r="F524" s="645"/>
      <c r="G524" s="645"/>
      <c r="H524" s="645"/>
      <c r="I524" s="645"/>
      <c r="J524" s="645"/>
      <c r="K524" s="645"/>
      <c r="L524" s="645"/>
      <c r="M524" s="645"/>
      <c r="N524" s="645"/>
      <c r="O524" s="645"/>
      <c r="P524" s="645"/>
      <c r="Q524" s="645"/>
      <c r="R524" s="645"/>
      <c r="S524" s="645"/>
      <c r="T524" s="645"/>
      <c r="U524" s="645"/>
      <c r="V524" s="645"/>
      <c r="W524" s="645"/>
      <c r="X524" s="645"/>
      <c r="Y524" s="645"/>
      <c r="Z524" s="645"/>
    </row>
    <row r="525" spans="1:26" ht="15.75" thickBot="1">
      <c r="A525" s="627"/>
      <c r="B525" s="627"/>
      <c r="C525" s="627"/>
      <c r="D525" s="627"/>
      <c r="E525" s="627"/>
      <c r="F525" s="645"/>
      <c r="G525" s="645"/>
      <c r="H525" s="645"/>
      <c r="I525" s="645"/>
      <c r="J525" s="645"/>
      <c r="K525" s="645"/>
      <c r="L525" s="645"/>
      <c r="M525" s="645"/>
      <c r="N525" s="645"/>
      <c r="O525" s="645"/>
      <c r="P525" s="645"/>
      <c r="Q525" s="645"/>
      <c r="R525" s="645"/>
      <c r="S525" s="645"/>
      <c r="T525" s="645"/>
      <c r="U525" s="645"/>
      <c r="V525" s="645"/>
      <c r="W525" s="645"/>
      <c r="X525" s="645"/>
      <c r="Y525" s="645"/>
      <c r="Z525" s="645"/>
    </row>
    <row r="526" spans="1:26" ht="15.75" thickBot="1">
      <c r="A526" s="627"/>
      <c r="B526" s="627"/>
      <c r="C526" s="627"/>
      <c r="D526" s="627"/>
      <c r="E526" s="627"/>
      <c r="F526" s="645"/>
      <c r="G526" s="645"/>
      <c r="H526" s="645"/>
      <c r="I526" s="645"/>
      <c r="J526" s="645"/>
      <c r="K526" s="645"/>
      <c r="L526" s="645"/>
      <c r="M526" s="645"/>
      <c r="N526" s="645"/>
      <c r="O526" s="645"/>
      <c r="P526" s="645"/>
      <c r="Q526" s="645"/>
      <c r="R526" s="645"/>
      <c r="S526" s="645"/>
      <c r="T526" s="645"/>
      <c r="U526" s="645"/>
      <c r="V526" s="645"/>
      <c r="W526" s="645"/>
      <c r="X526" s="645"/>
      <c r="Y526" s="645"/>
      <c r="Z526" s="645"/>
    </row>
    <row r="527" spans="1:26" ht="15.75" thickBot="1">
      <c r="A527" s="627"/>
      <c r="B527" s="627"/>
      <c r="C527" s="627"/>
      <c r="D527" s="627"/>
      <c r="E527" s="627"/>
      <c r="F527" s="645"/>
      <c r="G527" s="645"/>
      <c r="H527" s="645"/>
      <c r="I527" s="645"/>
      <c r="J527" s="645"/>
      <c r="K527" s="645"/>
      <c r="L527" s="645"/>
      <c r="M527" s="645"/>
      <c r="N527" s="645"/>
      <c r="O527" s="645"/>
      <c r="P527" s="645"/>
      <c r="Q527" s="645"/>
      <c r="R527" s="645"/>
      <c r="S527" s="645"/>
      <c r="T527" s="645"/>
      <c r="U527" s="645"/>
      <c r="V527" s="645"/>
      <c r="W527" s="645"/>
      <c r="X527" s="645"/>
      <c r="Y527" s="645"/>
      <c r="Z527" s="645"/>
    </row>
    <row r="528" spans="1:26" ht="15.75" thickBot="1">
      <c r="A528" s="627"/>
      <c r="B528" s="627"/>
      <c r="C528" s="627"/>
      <c r="D528" s="627"/>
      <c r="E528" s="627"/>
      <c r="F528" s="645"/>
      <c r="G528" s="645"/>
      <c r="H528" s="645"/>
      <c r="I528" s="645"/>
      <c r="J528" s="645"/>
      <c r="K528" s="645"/>
      <c r="L528" s="645"/>
      <c r="M528" s="645"/>
      <c r="N528" s="645"/>
      <c r="O528" s="645"/>
      <c r="P528" s="645"/>
      <c r="Q528" s="645"/>
      <c r="R528" s="645"/>
      <c r="S528" s="645"/>
      <c r="T528" s="645"/>
      <c r="U528" s="645"/>
      <c r="V528" s="645"/>
      <c r="W528" s="645"/>
      <c r="X528" s="645"/>
      <c r="Y528" s="645"/>
      <c r="Z528" s="645"/>
    </row>
    <row r="529" spans="1:26" ht="15.75" thickBot="1">
      <c r="A529" s="627"/>
      <c r="B529" s="627"/>
      <c r="C529" s="627"/>
      <c r="D529" s="627"/>
      <c r="E529" s="627"/>
      <c r="F529" s="645"/>
      <c r="G529" s="645"/>
      <c r="H529" s="645"/>
      <c r="I529" s="645"/>
      <c r="J529" s="645"/>
      <c r="K529" s="645"/>
      <c r="L529" s="645"/>
      <c r="M529" s="645"/>
      <c r="N529" s="645"/>
      <c r="O529" s="645"/>
      <c r="P529" s="645"/>
      <c r="Q529" s="645"/>
      <c r="R529" s="645"/>
      <c r="S529" s="645"/>
      <c r="T529" s="645"/>
      <c r="U529" s="645"/>
      <c r="V529" s="645"/>
      <c r="W529" s="645"/>
      <c r="X529" s="645"/>
      <c r="Y529" s="645"/>
      <c r="Z529" s="645"/>
    </row>
    <row r="530" spans="1:26" ht="15.75" thickBot="1">
      <c r="A530" s="627"/>
      <c r="B530" s="627"/>
      <c r="C530" s="627"/>
      <c r="D530" s="627"/>
      <c r="E530" s="627"/>
      <c r="F530" s="645"/>
      <c r="G530" s="645"/>
      <c r="H530" s="645"/>
      <c r="I530" s="645"/>
      <c r="J530" s="645"/>
      <c r="K530" s="645"/>
      <c r="L530" s="645"/>
      <c r="M530" s="645"/>
      <c r="N530" s="645"/>
      <c r="O530" s="645"/>
      <c r="P530" s="645"/>
      <c r="Q530" s="645"/>
      <c r="R530" s="645"/>
      <c r="S530" s="645"/>
      <c r="T530" s="645"/>
      <c r="U530" s="645"/>
      <c r="V530" s="645"/>
      <c r="W530" s="645"/>
      <c r="X530" s="645"/>
      <c r="Y530" s="645"/>
      <c r="Z530" s="645"/>
    </row>
    <row r="531" spans="1:26" ht="15.75" thickBot="1">
      <c r="A531" s="627"/>
      <c r="B531" s="627"/>
      <c r="C531" s="627"/>
      <c r="D531" s="627"/>
      <c r="E531" s="627"/>
      <c r="F531" s="645"/>
      <c r="G531" s="645"/>
      <c r="H531" s="645"/>
      <c r="I531" s="645"/>
      <c r="J531" s="645"/>
      <c r="K531" s="645"/>
      <c r="L531" s="645"/>
      <c r="M531" s="645"/>
      <c r="N531" s="645"/>
      <c r="O531" s="645"/>
      <c r="P531" s="645"/>
      <c r="Q531" s="645"/>
      <c r="R531" s="645"/>
      <c r="S531" s="645"/>
      <c r="T531" s="645"/>
      <c r="U531" s="645"/>
      <c r="V531" s="645"/>
      <c r="W531" s="645"/>
      <c r="X531" s="645"/>
      <c r="Y531" s="645"/>
      <c r="Z531" s="645"/>
    </row>
    <row r="532" spans="1:26" ht="15.75" thickBot="1">
      <c r="A532" s="627"/>
      <c r="B532" s="627"/>
      <c r="C532" s="627"/>
      <c r="D532" s="627"/>
      <c r="E532" s="627"/>
      <c r="F532" s="645"/>
      <c r="G532" s="645"/>
      <c r="H532" s="645"/>
      <c r="I532" s="645"/>
      <c r="J532" s="645"/>
      <c r="K532" s="645"/>
      <c r="L532" s="645"/>
      <c r="M532" s="645"/>
      <c r="N532" s="645"/>
      <c r="O532" s="645"/>
      <c r="P532" s="645"/>
      <c r="Q532" s="645"/>
      <c r="R532" s="645"/>
      <c r="S532" s="645"/>
      <c r="T532" s="645"/>
      <c r="U532" s="645"/>
      <c r="V532" s="645"/>
      <c r="W532" s="645"/>
      <c r="X532" s="645"/>
      <c r="Y532" s="645"/>
      <c r="Z532" s="645"/>
    </row>
    <row r="533" spans="1:26" ht="15.75" thickBot="1">
      <c r="A533" s="627"/>
      <c r="B533" s="627"/>
      <c r="C533" s="627"/>
      <c r="D533" s="627"/>
      <c r="E533" s="627"/>
      <c r="F533" s="645"/>
      <c r="G533" s="645"/>
      <c r="H533" s="645"/>
      <c r="I533" s="645"/>
      <c r="J533" s="645"/>
      <c r="K533" s="645"/>
      <c r="L533" s="645"/>
      <c r="M533" s="645"/>
      <c r="N533" s="645"/>
      <c r="O533" s="645"/>
      <c r="P533" s="645"/>
      <c r="Q533" s="645"/>
      <c r="R533" s="645"/>
      <c r="S533" s="645"/>
      <c r="T533" s="645"/>
      <c r="U533" s="645"/>
      <c r="V533" s="645"/>
      <c r="W533" s="645"/>
      <c r="X533" s="645"/>
      <c r="Y533" s="645"/>
      <c r="Z533" s="645"/>
    </row>
    <row r="534" spans="1:26" ht="15.75" thickBot="1">
      <c r="A534" s="627"/>
      <c r="B534" s="627"/>
      <c r="C534" s="627"/>
      <c r="D534" s="627"/>
      <c r="E534" s="627"/>
      <c r="F534" s="645"/>
      <c r="G534" s="645"/>
      <c r="H534" s="645"/>
      <c r="I534" s="645"/>
      <c r="J534" s="645"/>
      <c r="K534" s="645"/>
      <c r="L534" s="645"/>
      <c r="M534" s="645"/>
      <c r="N534" s="645"/>
      <c r="O534" s="645"/>
      <c r="P534" s="645"/>
      <c r="Q534" s="645"/>
      <c r="R534" s="645"/>
      <c r="S534" s="645"/>
      <c r="T534" s="645"/>
      <c r="U534" s="645"/>
      <c r="V534" s="645"/>
      <c r="W534" s="645"/>
      <c r="X534" s="645"/>
      <c r="Y534" s="645"/>
      <c r="Z534" s="645"/>
    </row>
    <row r="535" spans="1:26" ht="15.75" thickBot="1">
      <c r="A535" s="627"/>
      <c r="B535" s="627"/>
      <c r="C535" s="627"/>
      <c r="D535" s="627"/>
      <c r="E535" s="627"/>
      <c r="F535" s="645"/>
      <c r="G535" s="645"/>
      <c r="H535" s="645"/>
      <c r="I535" s="645"/>
      <c r="J535" s="645"/>
      <c r="K535" s="645"/>
      <c r="L535" s="645"/>
      <c r="M535" s="645"/>
      <c r="N535" s="645"/>
      <c r="O535" s="645"/>
      <c r="P535" s="645"/>
      <c r="Q535" s="645"/>
      <c r="R535" s="645"/>
      <c r="S535" s="645"/>
      <c r="T535" s="645"/>
      <c r="U535" s="645"/>
      <c r="V535" s="645"/>
      <c r="W535" s="645"/>
      <c r="X535" s="645"/>
      <c r="Y535" s="645"/>
      <c r="Z535" s="645"/>
    </row>
    <row r="536" spans="1:26" ht="15.75" thickBot="1">
      <c r="A536" s="627"/>
      <c r="B536" s="627"/>
      <c r="C536" s="627"/>
      <c r="D536" s="627"/>
      <c r="E536" s="627"/>
      <c r="F536" s="645"/>
      <c r="G536" s="645"/>
      <c r="H536" s="645"/>
      <c r="I536" s="645"/>
      <c r="J536" s="645"/>
      <c r="K536" s="645"/>
      <c r="L536" s="645"/>
      <c r="M536" s="645"/>
      <c r="N536" s="645"/>
      <c r="O536" s="645"/>
      <c r="P536" s="645"/>
      <c r="Q536" s="645"/>
      <c r="R536" s="645"/>
      <c r="S536" s="645"/>
      <c r="T536" s="645"/>
      <c r="U536" s="645"/>
      <c r="V536" s="645"/>
      <c r="W536" s="645"/>
      <c r="X536" s="645"/>
      <c r="Y536" s="645"/>
      <c r="Z536" s="645"/>
    </row>
    <row r="537" spans="1:26" ht="15.75" thickBot="1">
      <c r="A537" s="627"/>
      <c r="B537" s="627"/>
      <c r="C537" s="627"/>
      <c r="D537" s="627"/>
      <c r="E537" s="627"/>
      <c r="F537" s="645"/>
      <c r="G537" s="645"/>
      <c r="H537" s="645"/>
      <c r="I537" s="645"/>
      <c r="J537" s="645"/>
      <c r="K537" s="645"/>
      <c r="L537" s="645"/>
      <c r="M537" s="645"/>
      <c r="N537" s="645"/>
      <c r="O537" s="645"/>
      <c r="P537" s="645"/>
      <c r="Q537" s="645"/>
      <c r="R537" s="645"/>
      <c r="S537" s="645"/>
      <c r="T537" s="645"/>
      <c r="U537" s="645"/>
      <c r="V537" s="645"/>
      <c r="W537" s="645"/>
      <c r="X537" s="645"/>
      <c r="Y537" s="645"/>
      <c r="Z537" s="645"/>
    </row>
    <row r="538" spans="1:26" ht="15.75" thickBot="1">
      <c r="A538" s="627"/>
      <c r="B538" s="627"/>
      <c r="C538" s="627"/>
      <c r="D538" s="627"/>
      <c r="E538" s="627"/>
      <c r="F538" s="645"/>
      <c r="G538" s="645"/>
      <c r="H538" s="645"/>
      <c r="I538" s="645"/>
      <c r="J538" s="645"/>
      <c r="K538" s="645"/>
      <c r="L538" s="645"/>
      <c r="M538" s="645"/>
      <c r="N538" s="645"/>
      <c r="O538" s="645"/>
      <c r="P538" s="645"/>
      <c r="Q538" s="645"/>
      <c r="R538" s="645"/>
      <c r="S538" s="645"/>
      <c r="T538" s="645"/>
      <c r="U538" s="645"/>
      <c r="V538" s="645"/>
      <c r="W538" s="645"/>
      <c r="X538" s="645"/>
      <c r="Y538" s="645"/>
      <c r="Z538" s="645"/>
    </row>
    <row r="539" spans="1:26" ht="15.75" thickBot="1">
      <c r="A539" s="627"/>
      <c r="B539" s="627"/>
      <c r="C539" s="627"/>
      <c r="D539" s="627"/>
      <c r="E539" s="627"/>
      <c r="F539" s="645"/>
      <c r="G539" s="645"/>
      <c r="H539" s="645"/>
      <c r="I539" s="645"/>
      <c r="J539" s="645"/>
      <c r="K539" s="645"/>
      <c r="L539" s="645"/>
      <c r="M539" s="645"/>
      <c r="N539" s="645"/>
      <c r="O539" s="645"/>
      <c r="P539" s="645"/>
      <c r="Q539" s="645"/>
      <c r="R539" s="645"/>
      <c r="S539" s="645"/>
      <c r="T539" s="645"/>
      <c r="U539" s="645"/>
      <c r="V539" s="645"/>
      <c r="W539" s="645"/>
      <c r="X539" s="645"/>
      <c r="Y539" s="645"/>
      <c r="Z539" s="645"/>
    </row>
    <row r="540" spans="1:26" ht="15.75" thickBot="1">
      <c r="A540" s="627"/>
      <c r="B540" s="627"/>
      <c r="C540" s="627"/>
      <c r="D540" s="627"/>
      <c r="E540" s="627"/>
      <c r="F540" s="645"/>
      <c r="G540" s="645"/>
      <c r="H540" s="645"/>
      <c r="I540" s="645"/>
      <c r="J540" s="645"/>
      <c r="K540" s="645"/>
      <c r="L540" s="645"/>
      <c r="M540" s="645"/>
      <c r="N540" s="645"/>
      <c r="O540" s="645"/>
      <c r="P540" s="645"/>
      <c r="Q540" s="645"/>
      <c r="R540" s="645"/>
      <c r="S540" s="645"/>
      <c r="T540" s="645"/>
      <c r="U540" s="645"/>
      <c r="V540" s="645"/>
      <c r="W540" s="645"/>
      <c r="X540" s="645"/>
      <c r="Y540" s="645"/>
      <c r="Z540" s="645"/>
    </row>
    <row r="541" spans="1:26" ht="15.75" thickBot="1">
      <c r="A541" s="627"/>
      <c r="B541" s="627"/>
      <c r="C541" s="627"/>
      <c r="D541" s="627"/>
      <c r="E541" s="627"/>
      <c r="F541" s="645"/>
      <c r="G541" s="645"/>
      <c r="H541" s="645"/>
      <c r="I541" s="645"/>
      <c r="J541" s="645"/>
      <c r="K541" s="645"/>
      <c r="L541" s="645"/>
      <c r="M541" s="645"/>
      <c r="N541" s="645"/>
      <c r="O541" s="645"/>
      <c r="P541" s="645"/>
      <c r="Q541" s="645"/>
      <c r="R541" s="645"/>
      <c r="S541" s="645"/>
      <c r="T541" s="645"/>
      <c r="U541" s="645"/>
      <c r="V541" s="645"/>
      <c r="W541" s="645"/>
      <c r="X541" s="645"/>
      <c r="Y541" s="645"/>
      <c r="Z541" s="645"/>
    </row>
    <row r="542" spans="1:26" ht="15.75" thickBot="1">
      <c r="A542" s="627"/>
      <c r="B542" s="627"/>
      <c r="C542" s="627"/>
      <c r="D542" s="627"/>
      <c r="E542" s="627"/>
      <c r="F542" s="645"/>
      <c r="G542" s="645"/>
      <c r="H542" s="645"/>
      <c r="I542" s="645"/>
      <c r="J542" s="645"/>
      <c r="K542" s="645"/>
      <c r="L542" s="645"/>
      <c r="M542" s="645"/>
      <c r="N542" s="645"/>
      <c r="O542" s="645"/>
      <c r="P542" s="645"/>
      <c r="Q542" s="645"/>
      <c r="R542" s="645"/>
      <c r="S542" s="645"/>
      <c r="T542" s="645"/>
      <c r="U542" s="645"/>
      <c r="V542" s="645"/>
      <c r="W542" s="645"/>
      <c r="X542" s="645"/>
      <c r="Y542" s="645"/>
      <c r="Z542" s="645"/>
    </row>
    <row r="543" spans="1:26" ht="15.75" thickBot="1">
      <c r="A543" s="627"/>
      <c r="B543" s="627"/>
      <c r="C543" s="627"/>
      <c r="D543" s="627"/>
      <c r="E543" s="627"/>
      <c r="F543" s="645"/>
      <c r="G543" s="645"/>
      <c r="H543" s="645"/>
      <c r="I543" s="645"/>
      <c r="J543" s="645"/>
      <c r="K543" s="645"/>
      <c r="L543" s="645"/>
      <c r="M543" s="645"/>
      <c r="N543" s="645"/>
      <c r="O543" s="645"/>
      <c r="P543" s="645"/>
      <c r="Q543" s="645"/>
      <c r="R543" s="645"/>
      <c r="S543" s="645"/>
      <c r="T543" s="645"/>
      <c r="U543" s="645"/>
      <c r="V543" s="645"/>
      <c r="W543" s="645"/>
      <c r="X543" s="645"/>
      <c r="Y543" s="645"/>
      <c r="Z543" s="645"/>
    </row>
    <row r="544" spans="1:26" ht="15.75" thickBot="1">
      <c r="A544" s="627"/>
      <c r="B544" s="627"/>
      <c r="C544" s="627"/>
      <c r="D544" s="627"/>
      <c r="E544" s="627"/>
      <c r="F544" s="645"/>
      <c r="G544" s="645"/>
      <c r="H544" s="645"/>
      <c r="I544" s="645"/>
      <c r="J544" s="645"/>
      <c r="K544" s="645"/>
      <c r="L544" s="645"/>
      <c r="M544" s="645"/>
      <c r="N544" s="645"/>
      <c r="O544" s="645"/>
      <c r="P544" s="645"/>
      <c r="Q544" s="645"/>
      <c r="R544" s="645"/>
      <c r="S544" s="645"/>
      <c r="T544" s="645"/>
      <c r="U544" s="645"/>
      <c r="V544" s="645"/>
      <c r="W544" s="645"/>
      <c r="X544" s="645"/>
      <c r="Y544" s="645"/>
      <c r="Z544" s="645"/>
    </row>
    <row r="545" spans="1:26" ht="15.75" thickBot="1">
      <c r="A545" s="627"/>
      <c r="B545" s="627"/>
      <c r="C545" s="627"/>
      <c r="D545" s="627"/>
      <c r="E545" s="627"/>
      <c r="F545" s="645"/>
      <c r="G545" s="645"/>
      <c r="H545" s="645"/>
      <c r="I545" s="645"/>
      <c r="J545" s="645"/>
      <c r="K545" s="645"/>
      <c r="L545" s="645"/>
      <c r="M545" s="645"/>
      <c r="N545" s="645"/>
      <c r="O545" s="645"/>
      <c r="P545" s="645"/>
      <c r="Q545" s="645"/>
      <c r="R545" s="645"/>
      <c r="S545" s="645"/>
      <c r="T545" s="645"/>
      <c r="U545" s="645"/>
      <c r="V545" s="645"/>
      <c r="W545" s="645"/>
      <c r="X545" s="645"/>
      <c r="Y545" s="645"/>
      <c r="Z545" s="645"/>
    </row>
    <row r="546" spans="1:26" ht="15.75" thickBot="1">
      <c r="A546" s="627"/>
      <c r="B546" s="627"/>
      <c r="C546" s="627"/>
      <c r="D546" s="627"/>
      <c r="E546" s="627"/>
      <c r="F546" s="645"/>
      <c r="G546" s="645"/>
      <c r="H546" s="645"/>
      <c r="I546" s="645"/>
      <c r="J546" s="645"/>
      <c r="K546" s="645"/>
      <c r="L546" s="645"/>
      <c r="M546" s="645"/>
      <c r="N546" s="645"/>
      <c r="O546" s="645"/>
      <c r="P546" s="645"/>
      <c r="Q546" s="645"/>
      <c r="R546" s="645"/>
      <c r="S546" s="645"/>
      <c r="T546" s="645"/>
      <c r="U546" s="645"/>
      <c r="V546" s="645"/>
      <c r="W546" s="645"/>
      <c r="X546" s="645"/>
      <c r="Y546" s="645"/>
      <c r="Z546" s="645"/>
    </row>
    <row r="547" spans="1:26" ht="15.75" thickBot="1">
      <c r="A547" s="627"/>
      <c r="B547" s="627"/>
      <c r="C547" s="627"/>
      <c r="D547" s="627"/>
      <c r="E547" s="627"/>
      <c r="F547" s="645"/>
      <c r="G547" s="645"/>
      <c r="H547" s="645"/>
      <c r="I547" s="645"/>
      <c r="J547" s="645"/>
      <c r="K547" s="645"/>
      <c r="L547" s="645"/>
      <c r="M547" s="645"/>
      <c r="N547" s="645"/>
      <c r="O547" s="645"/>
      <c r="P547" s="645"/>
      <c r="Q547" s="645"/>
      <c r="R547" s="645"/>
      <c r="S547" s="645"/>
      <c r="T547" s="645"/>
      <c r="U547" s="645"/>
      <c r="V547" s="645"/>
      <c r="W547" s="645"/>
      <c r="X547" s="645"/>
      <c r="Y547" s="645"/>
      <c r="Z547" s="645"/>
    </row>
    <row r="548" spans="1:26" ht="15.75" thickBot="1">
      <c r="A548" s="627"/>
      <c r="B548" s="627"/>
      <c r="C548" s="627"/>
      <c r="D548" s="627"/>
      <c r="E548" s="627"/>
      <c r="F548" s="645"/>
      <c r="G548" s="645"/>
      <c r="H548" s="645"/>
      <c r="I548" s="645"/>
      <c r="J548" s="645"/>
      <c r="K548" s="645"/>
      <c r="L548" s="645"/>
      <c r="M548" s="645"/>
      <c r="N548" s="645"/>
      <c r="O548" s="645"/>
      <c r="P548" s="645"/>
      <c r="Q548" s="645"/>
      <c r="R548" s="645"/>
      <c r="S548" s="645"/>
      <c r="T548" s="645"/>
      <c r="U548" s="645"/>
      <c r="V548" s="645"/>
      <c r="W548" s="645"/>
      <c r="X548" s="645"/>
      <c r="Y548" s="645"/>
      <c r="Z548" s="645"/>
    </row>
    <row r="549" spans="1:26" ht="15.75" thickBot="1">
      <c r="A549" s="627"/>
      <c r="B549" s="627"/>
      <c r="C549" s="627"/>
      <c r="D549" s="627"/>
      <c r="E549" s="627"/>
      <c r="F549" s="645"/>
      <c r="G549" s="645"/>
      <c r="H549" s="645"/>
      <c r="I549" s="645"/>
      <c r="J549" s="645"/>
      <c r="K549" s="645"/>
      <c r="L549" s="645"/>
      <c r="M549" s="645"/>
      <c r="N549" s="645"/>
      <c r="O549" s="645"/>
      <c r="P549" s="645"/>
      <c r="Q549" s="645"/>
      <c r="R549" s="645"/>
      <c r="S549" s="645"/>
      <c r="T549" s="645"/>
      <c r="U549" s="645"/>
      <c r="V549" s="645"/>
      <c r="W549" s="645"/>
      <c r="X549" s="645"/>
      <c r="Y549" s="645"/>
      <c r="Z549" s="645"/>
    </row>
    <row r="550" spans="1:26" ht="15.75" thickBot="1">
      <c r="A550" s="627"/>
      <c r="B550" s="627"/>
      <c r="C550" s="627"/>
      <c r="D550" s="627"/>
      <c r="E550" s="627"/>
      <c r="F550" s="645"/>
      <c r="G550" s="645"/>
      <c r="H550" s="645"/>
      <c r="I550" s="645"/>
      <c r="J550" s="645"/>
      <c r="K550" s="645"/>
      <c r="L550" s="645"/>
      <c r="M550" s="645"/>
      <c r="N550" s="645"/>
      <c r="O550" s="645"/>
      <c r="P550" s="645"/>
      <c r="Q550" s="645"/>
      <c r="R550" s="645"/>
      <c r="S550" s="645"/>
      <c r="T550" s="645"/>
      <c r="U550" s="645"/>
      <c r="V550" s="645"/>
      <c r="W550" s="645"/>
      <c r="X550" s="645"/>
      <c r="Y550" s="645"/>
      <c r="Z550" s="645"/>
    </row>
    <row r="551" spans="1:26" ht="15.75" thickBot="1">
      <c r="A551" s="627"/>
      <c r="B551" s="627"/>
      <c r="C551" s="627"/>
      <c r="D551" s="627"/>
      <c r="E551" s="627"/>
      <c r="F551" s="645"/>
      <c r="G551" s="645"/>
      <c r="H551" s="645"/>
      <c r="I551" s="645"/>
      <c r="J551" s="645"/>
      <c r="K551" s="645"/>
      <c r="L551" s="645"/>
      <c r="M551" s="645"/>
      <c r="N551" s="645"/>
      <c r="O551" s="645"/>
      <c r="P551" s="645"/>
      <c r="Q551" s="645"/>
      <c r="R551" s="645"/>
      <c r="S551" s="645"/>
      <c r="T551" s="645"/>
      <c r="U551" s="645"/>
      <c r="V551" s="645"/>
      <c r="W551" s="645"/>
      <c r="X551" s="645"/>
      <c r="Y551" s="645"/>
      <c r="Z551" s="645"/>
    </row>
    <row r="552" spans="1:26" ht="15.75" thickBot="1">
      <c r="A552" s="627"/>
      <c r="B552" s="627"/>
      <c r="C552" s="627"/>
      <c r="D552" s="627"/>
      <c r="E552" s="627"/>
      <c r="F552" s="645"/>
      <c r="G552" s="645"/>
      <c r="H552" s="645"/>
      <c r="I552" s="645"/>
      <c r="J552" s="645"/>
      <c r="K552" s="645"/>
      <c r="L552" s="645"/>
      <c r="M552" s="645"/>
      <c r="N552" s="645"/>
      <c r="O552" s="645"/>
      <c r="P552" s="645"/>
      <c r="Q552" s="645"/>
      <c r="R552" s="645"/>
      <c r="S552" s="645"/>
      <c r="T552" s="645"/>
      <c r="U552" s="645"/>
      <c r="V552" s="645"/>
      <c r="W552" s="645"/>
      <c r="X552" s="645"/>
      <c r="Y552" s="645"/>
      <c r="Z552" s="645"/>
    </row>
    <row r="553" spans="1:26" ht="15.75" thickBot="1">
      <c r="A553" s="627"/>
      <c r="B553" s="627"/>
      <c r="C553" s="627"/>
      <c r="D553" s="627"/>
      <c r="E553" s="627"/>
      <c r="F553" s="645"/>
      <c r="G553" s="645"/>
      <c r="H553" s="645"/>
      <c r="I553" s="645"/>
      <c r="J553" s="645"/>
      <c r="K553" s="645"/>
      <c r="L553" s="645"/>
      <c r="M553" s="645"/>
      <c r="N553" s="645"/>
      <c r="O553" s="645"/>
      <c r="P553" s="645"/>
      <c r="Q553" s="645"/>
      <c r="R553" s="645"/>
      <c r="S553" s="645"/>
      <c r="T553" s="645"/>
      <c r="U553" s="645"/>
      <c r="V553" s="645"/>
      <c r="W553" s="645"/>
      <c r="X553" s="645"/>
      <c r="Y553" s="645"/>
      <c r="Z553" s="645"/>
    </row>
    <row r="554" spans="1:26" ht="15.75" thickBot="1">
      <c r="A554" s="627"/>
      <c r="B554" s="627"/>
      <c r="C554" s="627"/>
      <c r="D554" s="627"/>
      <c r="E554" s="627"/>
      <c r="F554" s="645"/>
      <c r="G554" s="645"/>
      <c r="H554" s="645"/>
      <c r="I554" s="645"/>
      <c r="J554" s="645"/>
      <c r="K554" s="645"/>
      <c r="L554" s="645"/>
      <c r="M554" s="645"/>
      <c r="N554" s="645"/>
      <c r="O554" s="645"/>
      <c r="P554" s="645"/>
      <c r="Q554" s="645"/>
      <c r="R554" s="645"/>
      <c r="S554" s="645"/>
      <c r="T554" s="645"/>
      <c r="U554" s="645"/>
      <c r="V554" s="645"/>
      <c r="W554" s="645"/>
      <c r="X554" s="645"/>
      <c r="Y554" s="645"/>
      <c r="Z554" s="645"/>
    </row>
    <row r="555" spans="1:26" ht="15.75" thickBot="1">
      <c r="A555" s="627"/>
      <c r="B555" s="627"/>
      <c r="C555" s="627"/>
      <c r="D555" s="627"/>
      <c r="E555" s="627"/>
      <c r="F555" s="645"/>
      <c r="G555" s="645"/>
      <c r="H555" s="645"/>
      <c r="I555" s="645"/>
      <c r="J555" s="645"/>
      <c r="K555" s="645"/>
      <c r="L555" s="645"/>
      <c r="M555" s="645"/>
      <c r="N555" s="645"/>
      <c r="O555" s="645"/>
      <c r="P555" s="645"/>
      <c r="Q555" s="645"/>
      <c r="R555" s="645"/>
      <c r="S555" s="645"/>
      <c r="T555" s="645"/>
      <c r="U555" s="645"/>
      <c r="V555" s="645"/>
      <c r="W555" s="645"/>
      <c r="X555" s="645"/>
      <c r="Y555" s="645"/>
      <c r="Z555" s="645"/>
    </row>
    <row r="556" spans="1:26" ht="15.75" thickBot="1">
      <c r="A556" s="627"/>
      <c r="B556" s="627"/>
      <c r="C556" s="627"/>
      <c r="D556" s="627"/>
      <c r="E556" s="627"/>
      <c r="F556" s="645"/>
      <c r="G556" s="645"/>
      <c r="H556" s="645"/>
      <c r="I556" s="645"/>
      <c r="J556" s="645"/>
      <c r="K556" s="645"/>
      <c r="L556" s="645"/>
      <c r="M556" s="645"/>
      <c r="N556" s="645"/>
      <c r="O556" s="645"/>
      <c r="P556" s="645"/>
      <c r="Q556" s="645"/>
      <c r="R556" s="645"/>
      <c r="S556" s="645"/>
      <c r="T556" s="645"/>
      <c r="U556" s="645"/>
      <c r="V556" s="645"/>
      <c r="W556" s="645"/>
      <c r="X556" s="645"/>
      <c r="Y556" s="645"/>
      <c r="Z556" s="645"/>
    </row>
    <row r="557" spans="1:26" ht="15.75" thickBot="1">
      <c r="A557" s="627"/>
      <c r="B557" s="627"/>
      <c r="C557" s="627"/>
      <c r="D557" s="627"/>
      <c r="E557" s="627"/>
      <c r="F557" s="645"/>
      <c r="G557" s="645"/>
      <c r="H557" s="645"/>
      <c r="I557" s="645"/>
      <c r="J557" s="645"/>
      <c r="K557" s="645"/>
      <c r="L557" s="645"/>
      <c r="M557" s="645"/>
      <c r="N557" s="645"/>
      <c r="O557" s="645"/>
      <c r="P557" s="645"/>
      <c r="Q557" s="645"/>
      <c r="R557" s="645"/>
      <c r="S557" s="645"/>
      <c r="T557" s="645"/>
      <c r="U557" s="645"/>
      <c r="V557" s="645"/>
      <c r="W557" s="645"/>
      <c r="X557" s="645"/>
      <c r="Y557" s="645"/>
      <c r="Z557" s="645"/>
    </row>
    <row r="558" spans="1:26" ht="15.75" thickBot="1">
      <c r="A558" s="627"/>
      <c r="B558" s="627"/>
      <c r="C558" s="627"/>
      <c r="D558" s="627"/>
      <c r="E558" s="627"/>
      <c r="F558" s="645"/>
      <c r="G558" s="645"/>
      <c r="H558" s="645"/>
      <c r="I558" s="645"/>
      <c r="J558" s="645"/>
      <c r="K558" s="645"/>
      <c r="L558" s="645"/>
      <c r="M558" s="645"/>
      <c r="N558" s="645"/>
      <c r="O558" s="645"/>
      <c r="P558" s="645"/>
      <c r="Q558" s="645"/>
      <c r="R558" s="645"/>
      <c r="S558" s="645"/>
      <c r="T558" s="645"/>
      <c r="U558" s="645"/>
      <c r="V558" s="645"/>
      <c r="W558" s="645"/>
      <c r="X558" s="645"/>
      <c r="Y558" s="645"/>
      <c r="Z558" s="645"/>
    </row>
    <row r="559" spans="1:26" ht="15.75" thickBot="1">
      <c r="A559" s="627"/>
      <c r="B559" s="627"/>
      <c r="C559" s="627"/>
      <c r="D559" s="627"/>
      <c r="E559" s="627"/>
      <c r="F559" s="645"/>
      <c r="G559" s="645"/>
      <c r="H559" s="645"/>
      <c r="I559" s="645"/>
      <c r="J559" s="645"/>
      <c r="K559" s="645"/>
      <c r="L559" s="645"/>
      <c r="M559" s="645"/>
      <c r="N559" s="645"/>
      <c r="O559" s="645"/>
      <c r="P559" s="645"/>
      <c r="Q559" s="645"/>
      <c r="R559" s="645"/>
      <c r="S559" s="645"/>
      <c r="T559" s="645"/>
      <c r="U559" s="645"/>
      <c r="V559" s="645"/>
      <c r="W559" s="645"/>
      <c r="X559" s="645"/>
      <c r="Y559" s="645"/>
      <c r="Z559" s="645"/>
    </row>
    <row r="560" spans="1:26" ht="15.75" thickBot="1">
      <c r="A560" s="627"/>
      <c r="B560" s="627"/>
      <c r="C560" s="627"/>
      <c r="D560" s="627"/>
      <c r="E560" s="627"/>
      <c r="F560" s="645"/>
      <c r="G560" s="645"/>
      <c r="H560" s="645"/>
      <c r="I560" s="645"/>
      <c r="J560" s="645"/>
      <c r="K560" s="645"/>
      <c r="L560" s="645"/>
      <c r="M560" s="645"/>
      <c r="N560" s="645"/>
      <c r="O560" s="645"/>
      <c r="P560" s="645"/>
      <c r="Q560" s="645"/>
      <c r="R560" s="645"/>
      <c r="S560" s="645"/>
      <c r="T560" s="645"/>
      <c r="U560" s="645"/>
      <c r="V560" s="645"/>
      <c r="W560" s="645"/>
      <c r="X560" s="645"/>
      <c r="Y560" s="645"/>
      <c r="Z560" s="645"/>
    </row>
    <row r="561" spans="1:26" ht="15.75" thickBot="1">
      <c r="A561" s="627"/>
      <c r="B561" s="627"/>
      <c r="C561" s="627"/>
      <c r="D561" s="627"/>
      <c r="E561" s="627"/>
      <c r="F561" s="645"/>
      <c r="G561" s="645"/>
      <c r="H561" s="645"/>
      <c r="I561" s="645"/>
      <c r="J561" s="645"/>
      <c r="K561" s="645"/>
      <c r="L561" s="645"/>
      <c r="M561" s="645"/>
      <c r="N561" s="645"/>
      <c r="O561" s="645"/>
      <c r="P561" s="645"/>
      <c r="Q561" s="645"/>
      <c r="R561" s="645"/>
      <c r="S561" s="645"/>
      <c r="T561" s="645"/>
      <c r="U561" s="645"/>
      <c r="V561" s="645"/>
      <c r="W561" s="645"/>
      <c r="X561" s="645"/>
      <c r="Y561" s="645"/>
      <c r="Z561" s="645"/>
    </row>
    <row r="562" spans="1:26" ht="15.75" thickBot="1">
      <c r="A562" s="627"/>
      <c r="B562" s="627"/>
      <c r="C562" s="627"/>
      <c r="D562" s="627"/>
      <c r="E562" s="627"/>
      <c r="F562" s="645"/>
      <c r="G562" s="645"/>
      <c r="H562" s="645"/>
      <c r="I562" s="645"/>
      <c r="J562" s="645"/>
      <c r="K562" s="645"/>
      <c r="L562" s="645"/>
      <c r="M562" s="645"/>
      <c r="N562" s="645"/>
      <c r="O562" s="645"/>
      <c r="P562" s="645"/>
      <c r="Q562" s="645"/>
      <c r="R562" s="645"/>
      <c r="S562" s="645"/>
      <c r="T562" s="645"/>
      <c r="U562" s="645"/>
      <c r="V562" s="645"/>
      <c r="W562" s="645"/>
      <c r="X562" s="645"/>
      <c r="Y562" s="645"/>
      <c r="Z562" s="645"/>
    </row>
    <row r="563" spans="1:26" ht="15.75" thickBot="1">
      <c r="A563" s="627"/>
      <c r="B563" s="627"/>
      <c r="C563" s="627"/>
      <c r="D563" s="627"/>
      <c r="E563" s="627"/>
      <c r="F563" s="645"/>
      <c r="G563" s="645"/>
      <c r="H563" s="645"/>
      <c r="I563" s="645"/>
      <c r="J563" s="645"/>
      <c r="K563" s="645"/>
      <c r="L563" s="645"/>
      <c r="M563" s="645"/>
      <c r="N563" s="645"/>
      <c r="O563" s="645"/>
      <c r="P563" s="645"/>
      <c r="Q563" s="645"/>
      <c r="R563" s="645"/>
      <c r="S563" s="645"/>
      <c r="T563" s="645"/>
      <c r="U563" s="645"/>
      <c r="V563" s="645"/>
      <c r="W563" s="645"/>
      <c r="X563" s="645"/>
      <c r="Y563" s="645"/>
      <c r="Z563" s="645"/>
    </row>
    <row r="564" spans="1:26" ht="15.75" thickBot="1">
      <c r="A564" s="627"/>
      <c r="B564" s="627"/>
      <c r="C564" s="627"/>
      <c r="D564" s="627"/>
      <c r="E564" s="627"/>
      <c r="F564" s="645"/>
      <c r="G564" s="645"/>
      <c r="H564" s="645"/>
      <c r="I564" s="645"/>
      <c r="J564" s="645"/>
      <c r="K564" s="645"/>
      <c r="L564" s="645"/>
      <c r="M564" s="645"/>
      <c r="N564" s="645"/>
      <c r="O564" s="645"/>
      <c r="P564" s="645"/>
      <c r="Q564" s="645"/>
      <c r="R564" s="645"/>
      <c r="S564" s="645"/>
      <c r="T564" s="645"/>
      <c r="U564" s="645"/>
      <c r="V564" s="645"/>
      <c r="W564" s="645"/>
      <c r="X564" s="645"/>
      <c r="Y564" s="645"/>
      <c r="Z564" s="645"/>
    </row>
    <row r="565" spans="1:26" ht="15.75" thickBot="1">
      <c r="A565" s="627"/>
      <c r="B565" s="627"/>
      <c r="C565" s="627"/>
      <c r="D565" s="627"/>
      <c r="E565" s="627"/>
      <c r="F565" s="645"/>
      <c r="G565" s="645"/>
      <c r="H565" s="645"/>
      <c r="I565" s="645"/>
      <c r="J565" s="645"/>
      <c r="K565" s="645"/>
      <c r="L565" s="645"/>
      <c r="M565" s="645"/>
      <c r="N565" s="645"/>
      <c r="O565" s="645"/>
      <c r="P565" s="645"/>
      <c r="Q565" s="645"/>
      <c r="R565" s="645"/>
      <c r="S565" s="645"/>
      <c r="T565" s="645"/>
      <c r="U565" s="645"/>
      <c r="V565" s="645"/>
      <c r="W565" s="645"/>
      <c r="X565" s="645"/>
      <c r="Y565" s="645"/>
      <c r="Z565" s="645"/>
    </row>
    <row r="566" spans="1:26" ht="15.75" thickBot="1">
      <c r="A566" s="627"/>
      <c r="B566" s="627"/>
      <c r="C566" s="627"/>
      <c r="D566" s="627"/>
      <c r="E566" s="627"/>
      <c r="F566" s="645"/>
      <c r="G566" s="645"/>
      <c r="H566" s="645"/>
      <c r="I566" s="645"/>
      <c r="J566" s="645"/>
      <c r="K566" s="645"/>
      <c r="L566" s="645"/>
      <c r="M566" s="645"/>
      <c r="N566" s="645"/>
      <c r="O566" s="645"/>
      <c r="P566" s="645"/>
      <c r="Q566" s="645"/>
      <c r="R566" s="645"/>
      <c r="S566" s="645"/>
      <c r="T566" s="645"/>
      <c r="U566" s="645"/>
      <c r="V566" s="645"/>
      <c r="W566" s="645"/>
      <c r="X566" s="645"/>
      <c r="Y566" s="645"/>
      <c r="Z566" s="645"/>
    </row>
    <row r="567" spans="1:26" ht="15.75" thickBot="1">
      <c r="A567" s="627"/>
      <c r="B567" s="627"/>
      <c r="C567" s="627"/>
      <c r="D567" s="627"/>
      <c r="E567" s="627"/>
      <c r="F567" s="645"/>
      <c r="G567" s="645"/>
      <c r="H567" s="645"/>
      <c r="I567" s="645"/>
      <c r="J567" s="645"/>
      <c r="K567" s="645"/>
      <c r="L567" s="645"/>
      <c r="M567" s="645"/>
      <c r="N567" s="645"/>
      <c r="O567" s="645"/>
      <c r="P567" s="645"/>
      <c r="Q567" s="645"/>
      <c r="R567" s="645"/>
      <c r="S567" s="645"/>
      <c r="T567" s="645"/>
      <c r="U567" s="645"/>
      <c r="V567" s="645"/>
      <c r="W567" s="645"/>
      <c r="X567" s="645"/>
      <c r="Y567" s="645"/>
      <c r="Z567" s="645"/>
    </row>
    <row r="568" spans="1:26" ht="15.75" thickBot="1">
      <c r="A568" s="627"/>
      <c r="B568" s="627"/>
      <c r="C568" s="627"/>
      <c r="D568" s="627"/>
      <c r="E568" s="627"/>
      <c r="F568" s="645"/>
      <c r="G568" s="645"/>
      <c r="H568" s="645"/>
      <c r="I568" s="645"/>
      <c r="J568" s="645"/>
      <c r="K568" s="645"/>
      <c r="L568" s="645"/>
      <c r="M568" s="645"/>
      <c r="N568" s="645"/>
      <c r="O568" s="645"/>
      <c r="P568" s="645"/>
      <c r="Q568" s="645"/>
      <c r="R568" s="645"/>
      <c r="S568" s="645"/>
      <c r="T568" s="645"/>
      <c r="U568" s="645"/>
      <c r="V568" s="645"/>
      <c r="W568" s="645"/>
      <c r="X568" s="645"/>
      <c r="Y568" s="645"/>
      <c r="Z568" s="645"/>
    </row>
    <row r="569" spans="1:26" ht="15.75" thickBot="1">
      <c r="A569" s="627"/>
      <c r="B569" s="627"/>
      <c r="C569" s="627"/>
      <c r="D569" s="627"/>
      <c r="E569" s="627"/>
      <c r="F569" s="645"/>
      <c r="G569" s="645"/>
      <c r="H569" s="645"/>
      <c r="I569" s="645"/>
      <c r="J569" s="645"/>
      <c r="K569" s="645"/>
      <c r="L569" s="645"/>
      <c r="M569" s="645"/>
      <c r="N569" s="645"/>
      <c r="O569" s="645"/>
      <c r="P569" s="645"/>
      <c r="Q569" s="645"/>
      <c r="R569" s="645"/>
      <c r="S569" s="645"/>
      <c r="T569" s="645"/>
      <c r="U569" s="645"/>
      <c r="V569" s="645"/>
      <c r="W569" s="645"/>
      <c r="X569" s="645"/>
      <c r="Y569" s="645"/>
      <c r="Z569" s="645"/>
    </row>
    <row r="570" spans="1:26" ht="15.75" thickBot="1">
      <c r="A570" s="627"/>
      <c r="B570" s="627"/>
      <c r="C570" s="627"/>
      <c r="D570" s="627"/>
      <c r="E570" s="627"/>
      <c r="F570" s="645"/>
      <c r="G570" s="645"/>
      <c r="H570" s="645"/>
      <c r="I570" s="645"/>
      <c r="J570" s="645"/>
      <c r="K570" s="645"/>
      <c r="L570" s="645"/>
      <c r="M570" s="645"/>
      <c r="N570" s="645"/>
      <c r="O570" s="645"/>
      <c r="P570" s="645"/>
      <c r="Q570" s="645"/>
      <c r="R570" s="645"/>
      <c r="S570" s="645"/>
      <c r="T570" s="645"/>
      <c r="U570" s="645"/>
      <c r="V570" s="645"/>
      <c r="W570" s="645"/>
      <c r="X570" s="645"/>
      <c r="Y570" s="645"/>
      <c r="Z570" s="645"/>
    </row>
    <row r="571" spans="1:26" ht="15.75" thickBot="1">
      <c r="A571" s="627"/>
      <c r="B571" s="627"/>
      <c r="C571" s="627"/>
      <c r="D571" s="627"/>
      <c r="E571" s="627"/>
      <c r="F571" s="645"/>
      <c r="G571" s="645"/>
      <c r="H571" s="645"/>
      <c r="I571" s="645"/>
      <c r="J571" s="645"/>
      <c r="K571" s="645"/>
      <c r="L571" s="645"/>
      <c r="M571" s="645"/>
      <c r="N571" s="645"/>
      <c r="O571" s="645"/>
      <c r="P571" s="645"/>
      <c r="Q571" s="645"/>
      <c r="R571" s="645"/>
      <c r="S571" s="645"/>
      <c r="T571" s="645"/>
      <c r="U571" s="645"/>
      <c r="V571" s="645"/>
      <c r="W571" s="645"/>
      <c r="X571" s="645"/>
      <c r="Y571" s="645"/>
      <c r="Z571" s="645"/>
    </row>
    <row r="572" spans="1:26" ht="15.75" thickBot="1">
      <c r="A572" s="627"/>
      <c r="B572" s="627"/>
      <c r="C572" s="627"/>
      <c r="D572" s="627"/>
      <c r="E572" s="627"/>
      <c r="F572" s="645"/>
      <c r="G572" s="645"/>
      <c r="H572" s="645"/>
      <c r="I572" s="645"/>
      <c r="J572" s="645"/>
      <c r="K572" s="645"/>
      <c r="L572" s="645"/>
      <c r="M572" s="645"/>
      <c r="N572" s="645"/>
      <c r="O572" s="645"/>
      <c r="P572" s="645"/>
      <c r="Q572" s="645"/>
      <c r="R572" s="645"/>
      <c r="S572" s="645"/>
      <c r="T572" s="645"/>
      <c r="U572" s="645"/>
      <c r="V572" s="645"/>
      <c r="W572" s="645"/>
      <c r="X572" s="645"/>
      <c r="Y572" s="645"/>
      <c r="Z572" s="645"/>
    </row>
    <row r="573" spans="1:26" ht="15.75" thickBot="1">
      <c r="A573" s="627"/>
      <c r="B573" s="627"/>
      <c r="C573" s="627"/>
      <c r="D573" s="627"/>
      <c r="E573" s="627"/>
      <c r="F573" s="645"/>
      <c r="G573" s="645"/>
      <c r="H573" s="645"/>
      <c r="I573" s="645"/>
      <c r="J573" s="645"/>
      <c r="K573" s="645"/>
      <c r="L573" s="645"/>
      <c r="M573" s="645"/>
      <c r="N573" s="645"/>
      <c r="O573" s="645"/>
      <c r="P573" s="645"/>
      <c r="Q573" s="645"/>
      <c r="R573" s="645"/>
      <c r="S573" s="645"/>
      <c r="T573" s="645"/>
      <c r="U573" s="645"/>
      <c r="V573" s="645"/>
      <c r="W573" s="645"/>
      <c r="X573" s="645"/>
      <c r="Y573" s="645"/>
      <c r="Z573" s="645"/>
    </row>
    <row r="574" spans="1:26" ht="15.75" thickBot="1">
      <c r="A574" s="627"/>
      <c r="B574" s="627"/>
      <c r="C574" s="627"/>
      <c r="D574" s="627"/>
      <c r="E574" s="627"/>
      <c r="F574" s="645"/>
      <c r="G574" s="645"/>
      <c r="H574" s="645"/>
      <c r="I574" s="645"/>
      <c r="J574" s="645"/>
      <c r="K574" s="645"/>
      <c r="L574" s="645"/>
      <c r="M574" s="645"/>
      <c r="N574" s="645"/>
      <c r="O574" s="645"/>
      <c r="P574" s="645"/>
      <c r="Q574" s="645"/>
      <c r="R574" s="645"/>
      <c r="S574" s="645"/>
      <c r="T574" s="645"/>
      <c r="U574" s="645"/>
      <c r="V574" s="645"/>
      <c r="W574" s="645"/>
      <c r="X574" s="645"/>
      <c r="Y574" s="645"/>
      <c r="Z574" s="645"/>
    </row>
    <row r="575" spans="1:26" ht="15.75" thickBot="1">
      <c r="A575" s="627"/>
      <c r="B575" s="627"/>
      <c r="C575" s="627"/>
      <c r="D575" s="627"/>
      <c r="E575" s="627"/>
      <c r="F575" s="645"/>
      <c r="G575" s="645"/>
      <c r="H575" s="645"/>
      <c r="I575" s="645"/>
      <c r="J575" s="645"/>
      <c r="K575" s="645"/>
      <c r="L575" s="645"/>
      <c r="M575" s="645"/>
      <c r="N575" s="645"/>
      <c r="O575" s="645"/>
      <c r="P575" s="645"/>
      <c r="Q575" s="645"/>
      <c r="R575" s="645"/>
      <c r="S575" s="645"/>
      <c r="T575" s="645"/>
      <c r="U575" s="645"/>
      <c r="V575" s="645"/>
      <c r="W575" s="645"/>
      <c r="X575" s="645"/>
      <c r="Y575" s="645"/>
      <c r="Z575" s="645"/>
    </row>
    <row r="576" spans="1:26" ht="15.75" thickBot="1">
      <c r="A576" s="627"/>
      <c r="B576" s="627"/>
      <c r="C576" s="627"/>
      <c r="D576" s="627"/>
      <c r="E576" s="627"/>
      <c r="F576" s="645"/>
      <c r="G576" s="645"/>
      <c r="H576" s="645"/>
      <c r="I576" s="645"/>
      <c r="J576" s="645"/>
      <c r="K576" s="645"/>
      <c r="L576" s="645"/>
      <c r="M576" s="645"/>
      <c r="N576" s="645"/>
      <c r="O576" s="645"/>
      <c r="P576" s="645"/>
      <c r="Q576" s="645"/>
      <c r="R576" s="645"/>
      <c r="S576" s="645"/>
      <c r="T576" s="645"/>
      <c r="U576" s="645"/>
      <c r="V576" s="645"/>
      <c r="W576" s="645"/>
      <c r="X576" s="645"/>
      <c r="Y576" s="645"/>
      <c r="Z576" s="645"/>
    </row>
    <row r="577" spans="1:26" ht="15.75" thickBot="1">
      <c r="A577" s="627"/>
      <c r="B577" s="627"/>
      <c r="C577" s="627"/>
      <c r="D577" s="627"/>
      <c r="E577" s="627"/>
      <c r="F577" s="645"/>
      <c r="G577" s="645"/>
      <c r="H577" s="645"/>
      <c r="I577" s="645"/>
      <c r="J577" s="645"/>
      <c r="K577" s="645"/>
      <c r="L577" s="645"/>
      <c r="M577" s="645"/>
      <c r="N577" s="645"/>
      <c r="O577" s="645"/>
      <c r="P577" s="645"/>
      <c r="Q577" s="645"/>
      <c r="R577" s="645"/>
      <c r="S577" s="645"/>
      <c r="T577" s="645"/>
      <c r="U577" s="645"/>
      <c r="V577" s="645"/>
      <c r="W577" s="645"/>
      <c r="X577" s="645"/>
      <c r="Y577" s="645"/>
      <c r="Z577" s="645"/>
    </row>
    <row r="578" spans="1:26" ht="15.75" thickBot="1">
      <c r="A578" s="627"/>
      <c r="B578" s="627"/>
      <c r="C578" s="627"/>
      <c r="D578" s="627"/>
      <c r="E578" s="627"/>
      <c r="F578" s="645"/>
      <c r="G578" s="645"/>
      <c r="H578" s="645"/>
      <c r="I578" s="645"/>
      <c r="J578" s="645"/>
      <c r="K578" s="645"/>
      <c r="L578" s="645"/>
      <c r="M578" s="645"/>
      <c r="N578" s="645"/>
      <c r="O578" s="645"/>
      <c r="P578" s="645"/>
      <c r="Q578" s="645"/>
      <c r="R578" s="645"/>
      <c r="S578" s="645"/>
      <c r="T578" s="645"/>
      <c r="U578" s="645"/>
      <c r="V578" s="645"/>
      <c r="W578" s="645"/>
      <c r="X578" s="645"/>
      <c r="Y578" s="645"/>
      <c r="Z578" s="645"/>
    </row>
    <row r="579" spans="1:26" ht="15.75" thickBot="1">
      <c r="A579" s="627"/>
      <c r="B579" s="627"/>
      <c r="C579" s="627"/>
      <c r="D579" s="627"/>
      <c r="E579" s="627"/>
      <c r="F579" s="645"/>
      <c r="G579" s="645"/>
      <c r="H579" s="645"/>
      <c r="I579" s="645"/>
      <c r="J579" s="645"/>
      <c r="K579" s="645"/>
      <c r="L579" s="645"/>
      <c r="M579" s="645"/>
      <c r="N579" s="645"/>
      <c r="O579" s="645"/>
      <c r="P579" s="645"/>
      <c r="Q579" s="645"/>
      <c r="R579" s="645"/>
      <c r="S579" s="645"/>
      <c r="T579" s="645"/>
      <c r="U579" s="645"/>
      <c r="V579" s="645"/>
      <c r="W579" s="645"/>
      <c r="X579" s="645"/>
      <c r="Y579" s="645"/>
      <c r="Z579" s="645"/>
    </row>
    <row r="580" spans="1:26" ht="15.75" thickBot="1">
      <c r="A580" s="627"/>
      <c r="B580" s="627"/>
      <c r="C580" s="627"/>
      <c r="D580" s="627"/>
      <c r="E580" s="627"/>
      <c r="F580" s="645"/>
      <c r="G580" s="645"/>
      <c r="H580" s="645"/>
      <c r="I580" s="645"/>
      <c r="J580" s="645"/>
      <c r="K580" s="645"/>
      <c r="L580" s="645"/>
      <c r="M580" s="645"/>
      <c r="N580" s="645"/>
      <c r="O580" s="645"/>
      <c r="P580" s="645"/>
      <c r="Q580" s="645"/>
      <c r="R580" s="645"/>
      <c r="S580" s="645"/>
      <c r="T580" s="645"/>
      <c r="U580" s="645"/>
      <c r="V580" s="645"/>
      <c r="W580" s="645"/>
      <c r="X580" s="645"/>
      <c r="Y580" s="645"/>
      <c r="Z580" s="645"/>
    </row>
    <row r="581" spans="1:26" ht="15.75" thickBot="1">
      <c r="A581" s="627"/>
      <c r="B581" s="627"/>
      <c r="C581" s="627"/>
      <c r="D581" s="627"/>
      <c r="E581" s="627"/>
      <c r="F581" s="645"/>
      <c r="G581" s="645"/>
      <c r="H581" s="645"/>
      <c r="I581" s="645"/>
      <c r="J581" s="645"/>
      <c r="K581" s="645"/>
      <c r="L581" s="645"/>
      <c r="M581" s="645"/>
      <c r="N581" s="645"/>
      <c r="O581" s="645"/>
      <c r="P581" s="645"/>
      <c r="Q581" s="645"/>
      <c r="R581" s="645"/>
      <c r="S581" s="645"/>
      <c r="T581" s="645"/>
      <c r="U581" s="645"/>
      <c r="V581" s="645"/>
      <c r="W581" s="645"/>
      <c r="X581" s="645"/>
      <c r="Y581" s="645"/>
      <c r="Z581" s="645"/>
    </row>
    <row r="582" spans="1:26" ht="15.75" thickBot="1">
      <c r="A582" s="627"/>
      <c r="B582" s="627"/>
      <c r="C582" s="627"/>
      <c r="D582" s="627"/>
      <c r="E582" s="627"/>
      <c r="F582" s="645"/>
      <c r="G582" s="645"/>
      <c r="H582" s="645"/>
      <c r="I582" s="645"/>
      <c r="J582" s="645"/>
      <c r="K582" s="645"/>
      <c r="L582" s="645"/>
      <c r="M582" s="645"/>
      <c r="N582" s="645"/>
      <c r="O582" s="645"/>
      <c r="P582" s="645"/>
      <c r="Q582" s="645"/>
      <c r="R582" s="645"/>
      <c r="S582" s="645"/>
      <c r="T582" s="645"/>
      <c r="U582" s="645"/>
      <c r="V582" s="645"/>
      <c r="W582" s="645"/>
      <c r="X582" s="645"/>
      <c r="Y582" s="645"/>
      <c r="Z582" s="645"/>
    </row>
    <row r="583" spans="1:26" ht="15.75" thickBot="1">
      <c r="A583" s="627"/>
      <c r="B583" s="627"/>
      <c r="C583" s="627"/>
      <c r="D583" s="627"/>
      <c r="E583" s="627"/>
      <c r="F583" s="645"/>
      <c r="G583" s="645"/>
      <c r="H583" s="645"/>
      <c r="I583" s="645"/>
      <c r="J583" s="645"/>
      <c r="K583" s="645"/>
      <c r="L583" s="645"/>
      <c r="M583" s="645"/>
      <c r="N583" s="645"/>
      <c r="O583" s="645"/>
      <c r="P583" s="645"/>
      <c r="Q583" s="645"/>
      <c r="R583" s="645"/>
      <c r="S583" s="645"/>
      <c r="T583" s="645"/>
      <c r="U583" s="645"/>
      <c r="V583" s="645"/>
      <c r="W583" s="645"/>
      <c r="X583" s="645"/>
      <c r="Y583" s="645"/>
      <c r="Z583" s="645"/>
    </row>
    <row r="584" spans="1:26" ht="15.75" thickBot="1">
      <c r="A584" s="627"/>
      <c r="B584" s="627"/>
      <c r="C584" s="627"/>
      <c r="D584" s="627"/>
      <c r="E584" s="627"/>
      <c r="F584" s="645"/>
      <c r="G584" s="645"/>
      <c r="H584" s="645"/>
      <c r="I584" s="645"/>
      <c r="J584" s="645"/>
      <c r="K584" s="645"/>
      <c r="L584" s="645"/>
      <c r="M584" s="645"/>
      <c r="N584" s="645"/>
      <c r="O584" s="645"/>
      <c r="P584" s="645"/>
      <c r="Q584" s="645"/>
      <c r="R584" s="645"/>
      <c r="S584" s="645"/>
      <c r="T584" s="645"/>
      <c r="U584" s="645"/>
      <c r="V584" s="645"/>
      <c r="W584" s="645"/>
      <c r="X584" s="645"/>
      <c r="Y584" s="645"/>
      <c r="Z584" s="645"/>
    </row>
    <row r="585" spans="1:26" ht="15.75" thickBot="1">
      <c r="A585" s="627"/>
      <c r="B585" s="627"/>
      <c r="C585" s="627"/>
      <c r="D585" s="627"/>
      <c r="E585" s="627"/>
      <c r="F585" s="645"/>
      <c r="G585" s="645"/>
      <c r="H585" s="645"/>
      <c r="I585" s="645"/>
      <c r="J585" s="645"/>
      <c r="K585" s="645"/>
      <c r="L585" s="645"/>
      <c r="M585" s="645"/>
      <c r="N585" s="645"/>
      <c r="O585" s="645"/>
      <c r="P585" s="645"/>
      <c r="Q585" s="645"/>
      <c r="R585" s="645"/>
      <c r="S585" s="645"/>
      <c r="T585" s="645"/>
      <c r="U585" s="645"/>
      <c r="V585" s="645"/>
      <c r="W585" s="645"/>
      <c r="X585" s="645"/>
      <c r="Y585" s="645"/>
      <c r="Z585" s="645"/>
    </row>
    <row r="586" spans="1:26" ht="15.75" thickBot="1">
      <c r="A586" s="627"/>
      <c r="B586" s="627"/>
      <c r="C586" s="627"/>
      <c r="D586" s="627"/>
      <c r="E586" s="627"/>
      <c r="F586" s="645"/>
      <c r="G586" s="645"/>
      <c r="H586" s="645"/>
      <c r="I586" s="645"/>
      <c r="J586" s="645"/>
      <c r="K586" s="645"/>
      <c r="L586" s="645"/>
      <c r="M586" s="645"/>
      <c r="N586" s="645"/>
      <c r="O586" s="645"/>
      <c r="P586" s="645"/>
      <c r="Q586" s="645"/>
      <c r="R586" s="645"/>
      <c r="S586" s="645"/>
      <c r="T586" s="645"/>
      <c r="U586" s="645"/>
      <c r="V586" s="645"/>
      <c r="W586" s="645"/>
      <c r="X586" s="645"/>
      <c r="Y586" s="645"/>
      <c r="Z586" s="645"/>
    </row>
    <row r="587" spans="1:26" ht="15.75" thickBot="1">
      <c r="A587" s="627"/>
      <c r="B587" s="627"/>
      <c r="C587" s="627"/>
      <c r="D587" s="627"/>
      <c r="E587" s="627"/>
      <c r="F587" s="645"/>
      <c r="G587" s="645"/>
      <c r="H587" s="645"/>
      <c r="I587" s="645"/>
      <c r="J587" s="645"/>
      <c r="K587" s="645"/>
      <c r="L587" s="645"/>
      <c r="M587" s="645"/>
      <c r="N587" s="645"/>
      <c r="O587" s="645"/>
      <c r="P587" s="645"/>
      <c r="Q587" s="645"/>
      <c r="R587" s="645"/>
      <c r="S587" s="645"/>
      <c r="T587" s="645"/>
      <c r="U587" s="645"/>
      <c r="V587" s="645"/>
      <c r="W587" s="645"/>
      <c r="X587" s="645"/>
      <c r="Y587" s="645"/>
      <c r="Z587" s="645"/>
    </row>
    <row r="588" spans="1:26" ht="15.75" thickBot="1">
      <c r="A588" s="627"/>
      <c r="B588" s="627"/>
      <c r="C588" s="627"/>
      <c r="D588" s="627"/>
      <c r="E588" s="627"/>
      <c r="F588" s="645"/>
      <c r="G588" s="645"/>
      <c r="H588" s="645"/>
      <c r="I588" s="645"/>
      <c r="J588" s="645"/>
      <c r="K588" s="645"/>
      <c r="L588" s="645"/>
      <c r="M588" s="645"/>
      <c r="N588" s="645"/>
      <c r="O588" s="645"/>
      <c r="P588" s="645"/>
      <c r="Q588" s="645"/>
      <c r="R588" s="645"/>
      <c r="S588" s="645"/>
      <c r="T588" s="645"/>
      <c r="U588" s="645"/>
      <c r="V588" s="645"/>
      <c r="W588" s="645"/>
      <c r="X588" s="645"/>
      <c r="Y588" s="645"/>
      <c r="Z588" s="645"/>
    </row>
    <row r="589" spans="1:26" ht="15.75" thickBot="1">
      <c r="A589" s="627"/>
      <c r="B589" s="627"/>
      <c r="C589" s="627"/>
      <c r="D589" s="627"/>
      <c r="E589" s="627"/>
      <c r="F589" s="645"/>
      <c r="G589" s="645"/>
      <c r="H589" s="645"/>
      <c r="I589" s="645"/>
      <c r="J589" s="645"/>
      <c r="K589" s="645"/>
      <c r="L589" s="645"/>
      <c r="M589" s="645"/>
      <c r="N589" s="645"/>
      <c r="O589" s="645"/>
      <c r="P589" s="645"/>
      <c r="Q589" s="645"/>
      <c r="R589" s="645"/>
      <c r="S589" s="645"/>
      <c r="T589" s="645"/>
      <c r="U589" s="645"/>
      <c r="V589" s="645"/>
      <c r="W589" s="645"/>
      <c r="X589" s="645"/>
      <c r="Y589" s="645"/>
      <c r="Z589" s="645"/>
    </row>
    <row r="590" spans="1:26" ht="15.75" thickBot="1">
      <c r="A590" s="627"/>
      <c r="B590" s="627"/>
      <c r="C590" s="627"/>
      <c r="D590" s="627"/>
      <c r="E590" s="627"/>
      <c r="F590" s="645"/>
      <c r="G590" s="645"/>
      <c r="H590" s="645"/>
      <c r="I590" s="645"/>
      <c r="J590" s="645"/>
      <c r="K590" s="645"/>
      <c r="L590" s="645"/>
      <c r="M590" s="645"/>
      <c r="N590" s="645"/>
      <c r="O590" s="645"/>
      <c r="P590" s="645"/>
      <c r="Q590" s="645"/>
      <c r="R590" s="645"/>
      <c r="S590" s="645"/>
      <c r="T590" s="645"/>
      <c r="U590" s="645"/>
      <c r="V590" s="645"/>
      <c r="W590" s="645"/>
      <c r="X590" s="645"/>
      <c r="Y590" s="645"/>
      <c r="Z590" s="645"/>
    </row>
    <row r="591" spans="1:26" ht="15.75" thickBot="1">
      <c r="A591" s="627"/>
      <c r="B591" s="627"/>
      <c r="C591" s="627"/>
      <c r="D591" s="627"/>
      <c r="E591" s="627"/>
      <c r="F591" s="645"/>
      <c r="G591" s="645"/>
      <c r="H591" s="645"/>
      <c r="I591" s="645"/>
      <c r="J591" s="645"/>
      <c r="K591" s="645"/>
      <c r="L591" s="645"/>
      <c r="M591" s="645"/>
      <c r="N591" s="645"/>
      <c r="O591" s="645"/>
      <c r="P591" s="645"/>
      <c r="Q591" s="645"/>
      <c r="R591" s="645"/>
      <c r="S591" s="645"/>
      <c r="T591" s="645"/>
      <c r="U591" s="645"/>
      <c r="V591" s="645"/>
      <c r="W591" s="645"/>
      <c r="X591" s="645"/>
      <c r="Y591" s="645"/>
      <c r="Z591" s="645"/>
    </row>
    <row r="592" spans="1:26" ht="15.75" thickBot="1">
      <c r="A592" s="627"/>
      <c r="B592" s="627"/>
      <c r="C592" s="627"/>
      <c r="D592" s="627"/>
      <c r="E592" s="627"/>
      <c r="F592" s="645"/>
      <c r="G592" s="645"/>
      <c r="H592" s="645"/>
      <c r="I592" s="645"/>
      <c r="J592" s="645"/>
      <c r="K592" s="645"/>
      <c r="L592" s="645"/>
      <c r="M592" s="645"/>
      <c r="N592" s="645"/>
      <c r="O592" s="645"/>
      <c r="P592" s="645"/>
      <c r="Q592" s="645"/>
      <c r="R592" s="645"/>
      <c r="S592" s="645"/>
      <c r="T592" s="645"/>
      <c r="U592" s="645"/>
      <c r="V592" s="645"/>
      <c r="W592" s="645"/>
      <c r="X592" s="645"/>
      <c r="Y592" s="645"/>
      <c r="Z592" s="645"/>
    </row>
    <row r="593" spans="1:26" ht="15.75" thickBot="1">
      <c r="A593" s="627"/>
      <c r="B593" s="627"/>
      <c r="C593" s="627"/>
      <c r="D593" s="627"/>
      <c r="E593" s="627"/>
      <c r="F593" s="645"/>
      <c r="G593" s="645"/>
      <c r="H593" s="645"/>
      <c r="I593" s="645"/>
      <c r="J593" s="645"/>
      <c r="K593" s="645"/>
      <c r="L593" s="645"/>
      <c r="M593" s="645"/>
      <c r="N593" s="645"/>
      <c r="O593" s="645"/>
      <c r="P593" s="645"/>
      <c r="Q593" s="645"/>
      <c r="R593" s="645"/>
      <c r="S593" s="645"/>
      <c r="T593" s="645"/>
      <c r="U593" s="645"/>
      <c r="V593" s="645"/>
      <c r="W593" s="645"/>
      <c r="X593" s="645"/>
      <c r="Y593" s="645"/>
      <c r="Z593" s="645"/>
    </row>
    <row r="594" spans="1:26" ht="15.75" thickBot="1">
      <c r="A594" s="627"/>
      <c r="B594" s="627"/>
      <c r="C594" s="627"/>
      <c r="D594" s="627"/>
      <c r="E594" s="627"/>
      <c r="F594" s="645"/>
      <c r="G594" s="645"/>
      <c r="H594" s="645"/>
      <c r="I594" s="645"/>
      <c r="J594" s="645"/>
      <c r="K594" s="645"/>
      <c r="L594" s="645"/>
      <c r="M594" s="645"/>
      <c r="N594" s="645"/>
      <c r="O594" s="645"/>
      <c r="P594" s="645"/>
      <c r="Q594" s="645"/>
      <c r="R594" s="645"/>
      <c r="S594" s="645"/>
      <c r="T594" s="645"/>
      <c r="U594" s="645"/>
      <c r="V594" s="645"/>
      <c r="W594" s="645"/>
      <c r="X594" s="645"/>
      <c r="Y594" s="645"/>
      <c r="Z594" s="645"/>
    </row>
    <row r="595" spans="1:26" ht="15.75" thickBot="1">
      <c r="A595" s="627"/>
      <c r="B595" s="627"/>
      <c r="C595" s="627"/>
      <c r="D595" s="627"/>
      <c r="E595" s="627"/>
      <c r="F595" s="645"/>
      <c r="G595" s="645"/>
      <c r="H595" s="645"/>
      <c r="I595" s="645"/>
      <c r="J595" s="645"/>
      <c r="K595" s="645"/>
      <c r="L595" s="645"/>
      <c r="M595" s="645"/>
      <c r="N595" s="645"/>
      <c r="O595" s="645"/>
      <c r="P595" s="645"/>
      <c r="Q595" s="645"/>
      <c r="R595" s="645"/>
      <c r="S595" s="645"/>
      <c r="T595" s="645"/>
      <c r="U595" s="645"/>
      <c r="V595" s="645"/>
      <c r="W595" s="645"/>
      <c r="X595" s="645"/>
      <c r="Y595" s="645"/>
      <c r="Z595" s="645"/>
    </row>
    <row r="596" spans="1:26" ht="15.75" thickBot="1">
      <c r="A596" s="627"/>
      <c r="B596" s="627"/>
      <c r="C596" s="627"/>
      <c r="D596" s="627"/>
      <c r="E596" s="627"/>
      <c r="F596" s="645"/>
      <c r="G596" s="645"/>
      <c r="H596" s="645"/>
      <c r="I596" s="645"/>
      <c r="J596" s="645"/>
      <c r="K596" s="645"/>
      <c r="L596" s="645"/>
      <c r="M596" s="645"/>
      <c r="N596" s="645"/>
      <c r="O596" s="645"/>
      <c r="P596" s="645"/>
      <c r="Q596" s="645"/>
      <c r="R596" s="645"/>
      <c r="S596" s="645"/>
      <c r="T596" s="645"/>
      <c r="U596" s="645"/>
      <c r="V596" s="645"/>
      <c r="W596" s="645"/>
      <c r="X596" s="645"/>
      <c r="Y596" s="645"/>
      <c r="Z596" s="645"/>
    </row>
    <row r="597" spans="1:26" ht="15.75" thickBot="1">
      <c r="A597" s="627"/>
      <c r="B597" s="627"/>
      <c r="C597" s="627"/>
      <c r="D597" s="627"/>
      <c r="E597" s="627"/>
      <c r="F597" s="645"/>
      <c r="G597" s="645"/>
      <c r="H597" s="645"/>
      <c r="I597" s="645"/>
      <c r="J597" s="645"/>
      <c r="K597" s="645"/>
      <c r="L597" s="645"/>
      <c r="M597" s="645"/>
      <c r="N597" s="645"/>
      <c r="O597" s="645"/>
      <c r="P597" s="645"/>
      <c r="Q597" s="645"/>
      <c r="R597" s="645"/>
      <c r="S597" s="645"/>
      <c r="T597" s="645"/>
      <c r="U597" s="645"/>
      <c r="V597" s="645"/>
      <c r="W597" s="645"/>
      <c r="X597" s="645"/>
      <c r="Y597" s="645"/>
      <c r="Z597" s="645"/>
    </row>
    <row r="598" spans="1:26" ht="15.75" thickBot="1">
      <c r="A598" s="627"/>
      <c r="B598" s="627"/>
      <c r="C598" s="627"/>
      <c r="D598" s="627"/>
      <c r="E598" s="627"/>
      <c r="F598" s="645"/>
      <c r="G598" s="645"/>
      <c r="H598" s="645"/>
      <c r="I598" s="645"/>
      <c r="J598" s="645"/>
      <c r="K598" s="645"/>
      <c r="L598" s="645"/>
      <c r="M598" s="645"/>
      <c r="N598" s="645"/>
      <c r="O598" s="645"/>
      <c r="P598" s="645"/>
      <c r="Q598" s="645"/>
      <c r="R598" s="645"/>
      <c r="S598" s="645"/>
      <c r="T598" s="645"/>
      <c r="U598" s="645"/>
      <c r="V598" s="645"/>
      <c r="W598" s="645"/>
      <c r="X598" s="645"/>
      <c r="Y598" s="645"/>
      <c r="Z598" s="645"/>
    </row>
    <row r="599" spans="1:26" ht="15.75" thickBot="1">
      <c r="A599" s="627"/>
      <c r="B599" s="627"/>
      <c r="C599" s="627"/>
      <c r="D599" s="627"/>
      <c r="E599" s="627"/>
      <c r="F599" s="645"/>
      <c r="G599" s="645"/>
      <c r="H599" s="645"/>
      <c r="I599" s="645"/>
      <c r="J599" s="645"/>
      <c r="K599" s="645"/>
      <c r="L599" s="645"/>
      <c r="M599" s="645"/>
      <c r="N599" s="645"/>
      <c r="O599" s="645"/>
      <c r="P599" s="645"/>
      <c r="Q599" s="645"/>
      <c r="R599" s="645"/>
      <c r="S599" s="645"/>
      <c r="T599" s="645"/>
      <c r="U599" s="645"/>
      <c r="V599" s="645"/>
      <c r="W599" s="645"/>
      <c r="X599" s="645"/>
      <c r="Y599" s="645"/>
      <c r="Z599" s="645"/>
    </row>
    <row r="600" spans="1:26" ht="15.75" thickBot="1">
      <c r="A600" s="627"/>
      <c r="B600" s="627"/>
      <c r="C600" s="627"/>
      <c r="D600" s="627"/>
      <c r="E600" s="627"/>
      <c r="F600" s="645"/>
      <c r="G600" s="645"/>
      <c r="H600" s="645"/>
      <c r="I600" s="645"/>
      <c r="J600" s="645"/>
      <c r="K600" s="645"/>
      <c r="L600" s="645"/>
      <c r="M600" s="645"/>
      <c r="N600" s="645"/>
      <c r="O600" s="645"/>
      <c r="P600" s="645"/>
      <c r="Q600" s="645"/>
      <c r="R600" s="645"/>
      <c r="S600" s="645"/>
      <c r="T600" s="645"/>
      <c r="U600" s="645"/>
      <c r="V600" s="645"/>
      <c r="W600" s="645"/>
      <c r="X600" s="645"/>
      <c r="Y600" s="645"/>
      <c r="Z600" s="645"/>
    </row>
    <row r="601" spans="1:26" ht="15.75" thickBot="1">
      <c r="A601" s="627"/>
      <c r="B601" s="627"/>
      <c r="C601" s="627"/>
      <c r="D601" s="627"/>
      <c r="E601" s="627"/>
      <c r="F601" s="645"/>
      <c r="G601" s="645"/>
      <c r="H601" s="645"/>
      <c r="I601" s="645"/>
      <c r="J601" s="645"/>
      <c r="K601" s="645"/>
      <c r="L601" s="645"/>
      <c r="M601" s="645"/>
      <c r="N601" s="645"/>
      <c r="O601" s="645"/>
      <c r="P601" s="645"/>
      <c r="Q601" s="645"/>
      <c r="R601" s="645"/>
      <c r="S601" s="645"/>
      <c r="T601" s="645"/>
      <c r="U601" s="645"/>
      <c r="V601" s="645"/>
      <c r="W601" s="645"/>
      <c r="X601" s="645"/>
      <c r="Y601" s="645"/>
      <c r="Z601" s="645"/>
    </row>
    <row r="602" spans="1:26" ht="15.75" thickBot="1">
      <c r="A602" s="627"/>
      <c r="B602" s="627"/>
      <c r="C602" s="627"/>
      <c r="D602" s="627"/>
      <c r="E602" s="627"/>
      <c r="F602" s="645"/>
      <c r="G602" s="645"/>
      <c r="H602" s="645"/>
      <c r="I602" s="645"/>
      <c r="J602" s="645"/>
      <c r="K602" s="645"/>
      <c r="L602" s="645"/>
      <c r="M602" s="645"/>
      <c r="N602" s="645"/>
      <c r="O602" s="645"/>
      <c r="P602" s="645"/>
      <c r="Q602" s="645"/>
      <c r="R602" s="645"/>
      <c r="S602" s="645"/>
      <c r="T602" s="645"/>
      <c r="U602" s="645"/>
      <c r="V602" s="645"/>
      <c r="W602" s="645"/>
      <c r="X602" s="645"/>
      <c r="Y602" s="645"/>
      <c r="Z602" s="645"/>
    </row>
    <row r="603" spans="1:26" ht="15.75" thickBot="1">
      <c r="A603" s="627"/>
      <c r="B603" s="627"/>
      <c r="C603" s="627"/>
      <c r="D603" s="627"/>
      <c r="E603" s="627"/>
      <c r="F603" s="645"/>
      <c r="G603" s="645"/>
      <c r="H603" s="645"/>
      <c r="I603" s="645"/>
      <c r="J603" s="645"/>
      <c r="K603" s="645"/>
      <c r="L603" s="645"/>
      <c r="M603" s="645"/>
      <c r="N603" s="645"/>
      <c r="O603" s="645"/>
      <c r="P603" s="645"/>
      <c r="Q603" s="645"/>
      <c r="R603" s="645"/>
      <c r="S603" s="645"/>
      <c r="T603" s="645"/>
      <c r="U603" s="645"/>
      <c r="V603" s="645"/>
      <c r="W603" s="645"/>
      <c r="X603" s="645"/>
      <c r="Y603" s="645"/>
      <c r="Z603" s="645"/>
    </row>
    <row r="604" spans="1:26" ht="15.75" thickBot="1">
      <c r="A604" s="627"/>
      <c r="B604" s="627"/>
      <c r="C604" s="627"/>
      <c r="D604" s="627"/>
      <c r="E604" s="627"/>
      <c r="F604" s="645"/>
      <c r="G604" s="645"/>
      <c r="H604" s="645"/>
      <c r="I604" s="645"/>
      <c r="J604" s="645"/>
      <c r="K604" s="645"/>
      <c r="L604" s="645"/>
      <c r="M604" s="645"/>
      <c r="N604" s="645"/>
      <c r="O604" s="645"/>
      <c r="P604" s="645"/>
      <c r="Q604" s="645"/>
      <c r="R604" s="645"/>
      <c r="S604" s="645"/>
      <c r="T604" s="645"/>
      <c r="U604" s="645"/>
      <c r="V604" s="645"/>
      <c r="W604" s="645"/>
      <c r="X604" s="645"/>
      <c r="Y604" s="645"/>
      <c r="Z604" s="645"/>
    </row>
    <row r="605" spans="1:26" ht="15.75" thickBot="1">
      <c r="A605" s="627"/>
      <c r="B605" s="627"/>
      <c r="C605" s="627"/>
      <c r="D605" s="627"/>
      <c r="E605" s="627"/>
      <c r="F605" s="645"/>
      <c r="G605" s="645"/>
      <c r="H605" s="645"/>
      <c r="I605" s="645"/>
      <c r="J605" s="645"/>
      <c r="K605" s="645"/>
      <c r="L605" s="645"/>
      <c r="M605" s="645"/>
      <c r="N605" s="645"/>
      <c r="O605" s="645"/>
      <c r="P605" s="645"/>
      <c r="Q605" s="645"/>
      <c r="R605" s="645"/>
      <c r="S605" s="645"/>
      <c r="T605" s="645"/>
      <c r="U605" s="645"/>
      <c r="V605" s="645"/>
      <c r="W605" s="645"/>
      <c r="X605" s="645"/>
      <c r="Y605" s="645"/>
      <c r="Z605" s="645"/>
    </row>
    <row r="606" spans="1:26" ht="15.75" thickBot="1">
      <c r="A606" s="627"/>
      <c r="B606" s="627"/>
      <c r="C606" s="627"/>
      <c r="D606" s="627"/>
      <c r="E606" s="627"/>
      <c r="F606" s="645"/>
      <c r="G606" s="645"/>
      <c r="H606" s="645"/>
      <c r="I606" s="645"/>
      <c r="J606" s="645"/>
      <c r="K606" s="645"/>
      <c r="L606" s="645"/>
      <c r="M606" s="645"/>
      <c r="N606" s="645"/>
      <c r="O606" s="645"/>
      <c r="P606" s="645"/>
      <c r="Q606" s="645"/>
      <c r="R606" s="645"/>
      <c r="S606" s="645"/>
      <c r="T606" s="645"/>
      <c r="U606" s="645"/>
      <c r="V606" s="645"/>
      <c r="W606" s="645"/>
      <c r="X606" s="645"/>
      <c r="Y606" s="645"/>
      <c r="Z606" s="645"/>
    </row>
    <row r="607" spans="1:26" ht="15.75" thickBot="1">
      <c r="A607" s="627"/>
      <c r="B607" s="627"/>
      <c r="C607" s="627"/>
      <c r="D607" s="627"/>
      <c r="E607" s="627"/>
      <c r="F607" s="645"/>
      <c r="G607" s="645"/>
      <c r="H607" s="645"/>
      <c r="I607" s="645"/>
      <c r="J607" s="645"/>
      <c r="K607" s="645"/>
      <c r="L607" s="645"/>
      <c r="M607" s="645"/>
      <c r="N607" s="645"/>
      <c r="O607" s="645"/>
      <c r="P607" s="645"/>
      <c r="Q607" s="645"/>
      <c r="R607" s="645"/>
      <c r="S607" s="645"/>
      <c r="T607" s="645"/>
      <c r="U607" s="645"/>
      <c r="V607" s="645"/>
      <c r="W607" s="645"/>
      <c r="X607" s="645"/>
      <c r="Y607" s="645"/>
      <c r="Z607" s="645"/>
    </row>
    <row r="608" spans="1:26" ht="15.75" thickBot="1">
      <c r="A608" s="627"/>
      <c r="B608" s="627"/>
      <c r="C608" s="627"/>
      <c r="D608" s="627"/>
      <c r="E608" s="627"/>
      <c r="F608" s="645"/>
      <c r="G608" s="645"/>
      <c r="H608" s="645"/>
      <c r="I608" s="645"/>
      <c r="J608" s="645"/>
      <c r="K608" s="645"/>
      <c r="L608" s="645"/>
      <c r="M608" s="645"/>
      <c r="N608" s="645"/>
      <c r="O608" s="645"/>
      <c r="P608" s="645"/>
      <c r="Q608" s="645"/>
      <c r="R608" s="645"/>
      <c r="S608" s="645"/>
      <c r="T608" s="645"/>
      <c r="U608" s="645"/>
      <c r="V608" s="645"/>
      <c r="W608" s="645"/>
      <c r="X608" s="645"/>
      <c r="Y608" s="645"/>
      <c r="Z608" s="645"/>
    </row>
    <row r="609" spans="1:26" ht="15.75" thickBot="1">
      <c r="A609" s="627"/>
      <c r="B609" s="627"/>
      <c r="C609" s="627"/>
      <c r="D609" s="627"/>
      <c r="E609" s="627"/>
      <c r="F609" s="645"/>
      <c r="G609" s="645"/>
      <c r="H609" s="645"/>
      <c r="I609" s="645"/>
      <c r="J609" s="645"/>
      <c r="K609" s="645"/>
      <c r="L609" s="645"/>
      <c r="M609" s="645"/>
      <c r="N609" s="645"/>
      <c r="O609" s="645"/>
      <c r="P609" s="645"/>
      <c r="Q609" s="645"/>
      <c r="R609" s="645"/>
      <c r="S609" s="645"/>
      <c r="T609" s="645"/>
      <c r="U609" s="645"/>
      <c r="V609" s="645"/>
      <c r="W609" s="645"/>
      <c r="X609" s="645"/>
      <c r="Y609" s="645"/>
      <c r="Z609" s="645"/>
    </row>
    <row r="610" spans="1:26" ht="15.75" thickBot="1">
      <c r="A610" s="627"/>
      <c r="B610" s="627"/>
      <c r="C610" s="627"/>
      <c r="D610" s="627"/>
      <c r="E610" s="627"/>
      <c r="F610" s="645"/>
      <c r="G610" s="645"/>
      <c r="H610" s="645"/>
      <c r="I610" s="645"/>
      <c r="J610" s="645"/>
      <c r="K610" s="645"/>
      <c r="L610" s="645"/>
      <c r="M610" s="645"/>
      <c r="N610" s="645"/>
      <c r="O610" s="645"/>
      <c r="P610" s="645"/>
      <c r="Q610" s="645"/>
      <c r="R610" s="645"/>
      <c r="S610" s="645"/>
      <c r="T610" s="645"/>
      <c r="U610" s="645"/>
      <c r="V610" s="645"/>
      <c r="W610" s="645"/>
      <c r="X610" s="645"/>
      <c r="Y610" s="645"/>
      <c r="Z610" s="645"/>
    </row>
    <row r="611" spans="1:26" ht="15.75" thickBot="1">
      <c r="A611" s="627"/>
      <c r="B611" s="627"/>
      <c r="C611" s="627"/>
      <c r="D611" s="627"/>
      <c r="E611" s="627"/>
      <c r="F611" s="645"/>
      <c r="G611" s="645"/>
      <c r="H611" s="645"/>
      <c r="I611" s="645"/>
      <c r="J611" s="645"/>
      <c r="K611" s="645"/>
      <c r="L611" s="645"/>
      <c r="M611" s="645"/>
      <c r="N611" s="645"/>
      <c r="O611" s="645"/>
      <c r="P611" s="645"/>
      <c r="Q611" s="645"/>
      <c r="R611" s="645"/>
      <c r="S611" s="645"/>
      <c r="T611" s="645"/>
      <c r="U611" s="645"/>
      <c r="V611" s="645"/>
      <c r="W611" s="645"/>
      <c r="X611" s="645"/>
      <c r="Y611" s="645"/>
      <c r="Z611" s="645"/>
    </row>
    <row r="612" spans="1:26" ht="15.75" thickBot="1">
      <c r="A612" s="627"/>
      <c r="B612" s="627"/>
      <c r="C612" s="627"/>
      <c r="D612" s="627"/>
      <c r="E612" s="627"/>
      <c r="F612" s="645"/>
      <c r="G612" s="645"/>
      <c r="H612" s="645"/>
      <c r="I612" s="645"/>
      <c r="J612" s="645"/>
      <c r="K612" s="645"/>
      <c r="L612" s="645"/>
      <c r="M612" s="645"/>
      <c r="N612" s="645"/>
      <c r="O612" s="645"/>
      <c r="P612" s="645"/>
      <c r="Q612" s="645"/>
      <c r="R612" s="645"/>
      <c r="S612" s="645"/>
      <c r="T612" s="645"/>
      <c r="U612" s="645"/>
      <c r="V612" s="645"/>
      <c r="W612" s="645"/>
      <c r="X612" s="645"/>
      <c r="Y612" s="645"/>
      <c r="Z612" s="645"/>
    </row>
    <row r="613" spans="1:26" ht="15.75" thickBot="1">
      <c r="A613" s="627"/>
      <c r="B613" s="627"/>
      <c r="C613" s="627"/>
      <c r="D613" s="627"/>
      <c r="E613" s="627"/>
      <c r="F613" s="645"/>
      <c r="G613" s="645"/>
      <c r="H613" s="645"/>
      <c r="I613" s="645"/>
      <c r="J613" s="645"/>
      <c r="K613" s="645"/>
      <c r="L613" s="645"/>
      <c r="M613" s="645"/>
      <c r="N613" s="645"/>
      <c r="O613" s="645"/>
      <c r="P613" s="645"/>
      <c r="Q613" s="645"/>
      <c r="R613" s="645"/>
      <c r="S613" s="645"/>
      <c r="T613" s="645"/>
      <c r="U613" s="645"/>
      <c r="V613" s="645"/>
      <c r="W613" s="645"/>
      <c r="X613" s="645"/>
      <c r="Y613" s="645"/>
      <c r="Z613" s="645"/>
    </row>
    <row r="614" spans="1:26" ht="15.75" thickBot="1">
      <c r="A614" s="627"/>
      <c r="B614" s="627"/>
      <c r="C614" s="627"/>
      <c r="D614" s="627"/>
      <c r="E614" s="627"/>
      <c r="F614" s="645"/>
      <c r="G614" s="645"/>
      <c r="H614" s="645"/>
      <c r="I614" s="645"/>
      <c r="J614" s="645"/>
      <c r="K614" s="645"/>
      <c r="L614" s="645"/>
      <c r="M614" s="645"/>
      <c r="N614" s="645"/>
      <c r="O614" s="645"/>
      <c r="P614" s="645"/>
      <c r="Q614" s="645"/>
      <c r="R614" s="645"/>
      <c r="S614" s="645"/>
      <c r="T614" s="645"/>
      <c r="U614" s="645"/>
      <c r="V614" s="645"/>
      <c r="W614" s="645"/>
      <c r="X614" s="645"/>
      <c r="Y614" s="645"/>
      <c r="Z614" s="645"/>
    </row>
    <row r="615" spans="1:26" ht="15.75" thickBot="1">
      <c r="A615" s="627"/>
      <c r="B615" s="627"/>
      <c r="C615" s="627"/>
      <c r="D615" s="627"/>
      <c r="E615" s="627"/>
      <c r="F615" s="645"/>
      <c r="G615" s="645"/>
      <c r="H615" s="645"/>
      <c r="I615" s="645"/>
      <c r="J615" s="645"/>
      <c r="K615" s="645"/>
      <c r="L615" s="645"/>
      <c r="M615" s="645"/>
      <c r="N615" s="645"/>
      <c r="O615" s="645"/>
      <c r="P615" s="645"/>
      <c r="Q615" s="645"/>
      <c r="R615" s="645"/>
      <c r="S615" s="645"/>
      <c r="T615" s="645"/>
      <c r="U615" s="645"/>
      <c r="V615" s="645"/>
      <c r="W615" s="645"/>
      <c r="X615" s="645"/>
      <c r="Y615" s="645"/>
      <c r="Z615" s="645"/>
    </row>
    <row r="616" spans="1:26" ht="15.75" thickBot="1">
      <c r="A616" s="627"/>
      <c r="B616" s="627"/>
      <c r="C616" s="627"/>
      <c r="D616" s="627"/>
      <c r="E616" s="627"/>
      <c r="F616" s="645"/>
      <c r="G616" s="645"/>
      <c r="H616" s="645"/>
      <c r="I616" s="645"/>
      <c r="J616" s="645"/>
      <c r="K616" s="645"/>
      <c r="L616" s="645"/>
      <c r="M616" s="645"/>
      <c r="N616" s="645"/>
      <c r="O616" s="645"/>
      <c r="P616" s="645"/>
      <c r="Q616" s="645"/>
      <c r="R616" s="645"/>
      <c r="S616" s="645"/>
      <c r="T616" s="645"/>
      <c r="U616" s="645"/>
      <c r="V616" s="645"/>
      <c r="W616" s="645"/>
      <c r="X616" s="645"/>
      <c r="Y616" s="645"/>
      <c r="Z616" s="645"/>
    </row>
    <row r="617" spans="1:26" ht="15.75" thickBot="1">
      <c r="A617" s="627"/>
      <c r="B617" s="627"/>
      <c r="C617" s="627"/>
      <c r="D617" s="627"/>
      <c r="E617" s="627"/>
      <c r="F617" s="645"/>
      <c r="G617" s="645"/>
      <c r="H617" s="645"/>
      <c r="I617" s="645"/>
      <c r="J617" s="645"/>
      <c r="K617" s="645"/>
      <c r="L617" s="645"/>
      <c r="M617" s="645"/>
      <c r="N617" s="645"/>
      <c r="O617" s="645"/>
      <c r="P617" s="645"/>
      <c r="Q617" s="645"/>
      <c r="R617" s="645"/>
      <c r="S617" s="645"/>
      <c r="T617" s="645"/>
      <c r="U617" s="645"/>
      <c r="V617" s="645"/>
      <c r="W617" s="645"/>
      <c r="X617" s="645"/>
      <c r="Y617" s="645"/>
      <c r="Z617" s="645"/>
    </row>
    <row r="618" spans="1:26" ht="15.75" thickBot="1">
      <c r="A618" s="627"/>
      <c r="B618" s="627"/>
      <c r="C618" s="627"/>
      <c r="D618" s="627"/>
      <c r="E618" s="627"/>
      <c r="F618" s="645"/>
      <c r="G618" s="645"/>
      <c r="H618" s="645"/>
      <c r="I618" s="645"/>
      <c r="J618" s="645"/>
      <c r="K618" s="645"/>
      <c r="L618" s="645"/>
      <c r="M618" s="645"/>
      <c r="N618" s="645"/>
      <c r="O618" s="645"/>
      <c r="P618" s="645"/>
      <c r="Q618" s="645"/>
      <c r="R618" s="645"/>
      <c r="S618" s="645"/>
      <c r="T618" s="645"/>
      <c r="U618" s="645"/>
      <c r="V618" s="645"/>
      <c r="W618" s="645"/>
      <c r="X618" s="645"/>
      <c r="Y618" s="645"/>
      <c r="Z618" s="645"/>
    </row>
    <row r="619" spans="1:26" ht="15.75" thickBot="1">
      <c r="A619" s="627"/>
      <c r="B619" s="627"/>
      <c r="C619" s="627"/>
      <c r="D619" s="627"/>
      <c r="E619" s="627"/>
      <c r="F619" s="645"/>
      <c r="G619" s="645"/>
      <c r="H619" s="645"/>
      <c r="I619" s="645"/>
      <c r="J619" s="645"/>
      <c r="K619" s="645"/>
      <c r="L619" s="645"/>
      <c r="M619" s="645"/>
      <c r="N619" s="645"/>
      <c r="O619" s="645"/>
      <c r="P619" s="645"/>
      <c r="Q619" s="645"/>
      <c r="R619" s="645"/>
      <c r="S619" s="645"/>
      <c r="T619" s="645"/>
      <c r="U619" s="645"/>
      <c r="V619" s="645"/>
      <c r="W619" s="645"/>
      <c r="X619" s="645"/>
      <c r="Y619" s="645"/>
      <c r="Z619" s="645"/>
    </row>
    <row r="620" spans="1:26" ht="15.75" thickBot="1">
      <c r="A620" s="627"/>
      <c r="B620" s="627"/>
      <c r="C620" s="627"/>
      <c r="D620" s="627"/>
      <c r="E620" s="627"/>
      <c r="F620" s="645"/>
      <c r="G620" s="645"/>
      <c r="H620" s="645"/>
      <c r="I620" s="645"/>
      <c r="J620" s="645"/>
      <c r="K620" s="645"/>
      <c r="L620" s="645"/>
      <c r="M620" s="645"/>
      <c r="N620" s="645"/>
      <c r="O620" s="645"/>
      <c r="P620" s="645"/>
      <c r="Q620" s="645"/>
      <c r="R620" s="645"/>
      <c r="S620" s="645"/>
      <c r="T620" s="645"/>
      <c r="U620" s="645"/>
      <c r="V620" s="645"/>
      <c r="W620" s="645"/>
      <c r="X620" s="645"/>
      <c r="Y620" s="645"/>
      <c r="Z620" s="645"/>
    </row>
    <row r="621" spans="1:26" ht="15.75" thickBot="1">
      <c r="A621" s="627"/>
      <c r="B621" s="627"/>
      <c r="C621" s="627"/>
      <c r="D621" s="627"/>
      <c r="E621" s="627"/>
      <c r="F621" s="645"/>
      <c r="G621" s="645"/>
      <c r="H621" s="645"/>
      <c r="I621" s="645"/>
      <c r="J621" s="645"/>
      <c r="K621" s="645"/>
      <c r="L621" s="645"/>
      <c r="M621" s="645"/>
      <c r="N621" s="645"/>
      <c r="O621" s="645"/>
      <c r="P621" s="645"/>
      <c r="Q621" s="645"/>
      <c r="R621" s="645"/>
      <c r="S621" s="645"/>
      <c r="T621" s="645"/>
      <c r="U621" s="645"/>
      <c r="V621" s="645"/>
      <c r="W621" s="645"/>
      <c r="X621" s="645"/>
      <c r="Y621" s="645"/>
      <c r="Z621" s="645"/>
    </row>
    <row r="622" spans="1:26" ht="15.75" thickBot="1">
      <c r="A622" s="627"/>
      <c r="B622" s="627"/>
      <c r="C622" s="627"/>
      <c r="D622" s="627"/>
      <c r="E622" s="627"/>
      <c r="F622" s="645"/>
      <c r="G622" s="645"/>
      <c r="H622" s="645"/>
      <c r="I622" s="645"/>
      <c r="J622" s="645"/>
      <c r="K622" s="645"/>
      <c r="L622" s="645"/>
      <c r="M622" s="645"/>
      <c r="N622" s="645"/>
      <c r="O622" s="645"/>
      <c r="P622" s="645"/>
      <c r="Q622" s="645"/>
      <c r="R622" s="645"/>
      <c r="S622" s="645"/>
      <c r="T622" s="645"/>
      <c r="U622" s="645"/>
      <c r="V622" s="645"/>
      <c r="W622" s="645"/>
      <c r="X622" s="645"/>
      <c r="Y622" s="645"/>
      <c r="Z622" s="645"/>
    </row>
    <row r="623" spans="1:26" ht="15.75" thickBot="1">
      <c r="A623" s="627"/>
      <c r="B623" s="627"/>
      <c r="C623" s="627"/>
      <c r="D623" s="627"/>
      <c r="E623" s="627"/>
      <c r="F623" s="645"/>
      <c r="G623" s="645"/>
      <c r="H623" s="645"/>
      <c r="I623" s="645"/>
      <c r="J623" s="645"/>
      <c r="K623" s="645"/>
      <c r="L623" s="645"/>
      <c r="M623" s="645"/>
      <c r="N623" s="645"/>
      <c r="O623" s="645"/>
      <c r="P623" s="645"/>
      <c r="Q623" s="645"/>
      <c r="R623" s="645"/>
      <c r="S623" s="645"/>
      <c r="T623" s="645"/>
      <c r="U623" s="645"/>
      <c r="V623" s="645"/>
      <c r="W623" s="645"/>
      <c r="X623" s="645"/>
      <c r="Y623" s="645"/>
      <c r="Z623" s="645"/>
    </row>
    <row r="624" spans="1:26" ht="15.75" thickBot="1">
      <c r="A624" s="627"/>
      <c r="B624" s="627"/>
      <c r="C624" s="627"/>
      <c r="D624" s="627"/>
      <c r="E624" s="627"/>
      <c r="F624" s="645"/>
      <c r="G624" s="645"/>
      <c r="H624" s="645"/>
      <c r="I624" s="645"/>
      <c r="J624" s="645"/>
      <c r="K624" s="645"/>
      <c r="L624" s="645"/>
      <c r="M624" s="645"/>
      <c r="N624" s="645"/>
      <c r="O624" s="645"/>
      <c r="P624" s="645"/>
      <c r="Q624" s="645"/>
      <c r="R624" s="645"/>
      <c r="S624" s="645"/>
      <c r="T624" s="645"/>
      <c r="U624" s="645"/>
      <c r="V624" s="645"/>
      <c r="W624" s="645"/>
      <c r="X624" s="645"/>
      <c r="Y624" s="645"/>
      <c r="Z624" s="645"/>
    </row>
    <row r="625" spans="1:26" ht="15.75" thickBot="1">
      <c r="A625" s="627"/>
      <c r="B625" s="627"/>
      <c r="C625" s="627"/>
      <c r="D625" s="627"/>
      <c r="E625" s="627"/>
      <c r="F625" s="645"/>
      <c r="G625" s="645"/>
      <c r="H625" s="645"/>
      <c r="I625" s="645"/>
      <c r="J625" s="645"/>
      <c r="K625" s="645"/>
      <c r="L625" s="645"/>
      <c r="M625" s="645"/>
      <c r="N625" s="645"/>
      <c r="O625" s="645"/>
      <c r="P625" s="645"/>
      <c r="Q625" s="645"/>
      <c r="R625" s="645"/>
      <c r="S625" s="645"/>
      <c r="T625" s="645"/>
      <c r="U625" s="645"/>
      <c r="V625" s="645"/>
      <c r="W625" s="645"/>
      <c r="X625" s="645"/>
      <c r="Y625" s="645"/>
      <c r="Z625" s="645"/>
    </row>
    <row r="626" spans="1:26" ht="15.75" thickBot="1">
      <c r="A626" s="627"/>
      <c r="B626" s="627"/>
      <c r="C626" s="627"/>
      <c r="D626" s="627"/>
      <c r="E626" s="627"/>
      <c r="F626" s="645"/>
      <c r="G626" s="645"/>
      <c r="H626" s="645"/>
      <c r="I626" s="645"/>
      <c r="J626" s="645"/>
      <c r="K626" s="645"/>
      <c r="L626" s="645"/>
      <c r="M626" s="645"/>
      <c r="N626" s="645"/>
      <c r="O626" s="645"/>
      <c r="P626" s="645"/>
      <c r="Q626" s="645"/>
      <c r="R626" s="645"/>
      <c r="S626" s="645"/>
      <c r="T626" s="645"/>
      <c r="U626" s="645"/>
      <c r="V626" s="645"/>
      <c r="W626" s="645"/>
      <c r="X626" s="645"/>
      <c r="Y626" s="645"/>
      <c r="Z626" s="645"/>
    </row>
    <row r="627" spans="1:26" ht="15.75" thickBot="1">
      <c r="A627" s="627"/>
      <c r="B627" s="627"/>
      <c r="C627" s="627"/>
      <c r="D627" s="627"/>
      <c r="E627" s="627"/>
      <c r="F627" s="645"/>
      <c r="G627" s="645"/>
      <c r="H627" s="645"/>
      <c r="I627" s="645"/>
      <c r="J627" s="645"/>
      <c r="K627" s="645"/>
      <c r="L627" s="645"/>
      <c r="M627" s="645"/>
      <c r="N627" s="645"/>
      <c r="O627" s="645"/>
      <c r="P627" s="645"/>
      <c r="Q627" s="645"/>
      <c r="R627" s="645"/>
      <c r="S627" s="645"/>
      <c r="T627" s="645"/>
      <c r="U627" s="645"/>
      <c r="V627" s="645"/>
      <c r="W627" s="645"/>
      <c r="X627" s="645"/>
      <c r="Y627" s="645"/>
      <c r="Z627" s="645"/>
    </row>
    <row r="628" spans="1:26" ht="15.75" thickBot="1">
      <c r="A628" s="627"/>
      <c r="B628" s="627"/>
      <c r="C628" s="627"/>
      <c r="D628" s="627"/>
      <c r="E628" s="627"/>
      <c r="F628" s="645"/>
      <c r="G628" s="645"/>
      <c r="H628" s="645"/>
      <c r="I628" s="645"/>
      <c r="J628" s="645"/>
      <c r="K628" s="645"/>
      <c r="L628" s="645"/>
      <c r="M628" s="645"/>
      <c r="N628" s="645"/>
      <c r="O628" s="645"/>
      <c r="P628" s="645"/>
      <c r="Q628" s="645"/>
      <c r="R628" s="645"/>
      <c r="S628" s="645"/>
      <c r="T628" s="645"/>
      <c r="U628" s="645"/>
      <c r="V628" s="645"/>
      <c r="W628" s="645"/>
      <c r="X628" s="645"/>
      <c r="Y628" s="645"/>
      <c r="Z628" s="645"/>
    </row>
    <row r="629" spans="1:26" ht="15.75" thickBot="1">
      <c r="A629" s="627"/>
      <c r="B629" s="627"/>
      <c r="C629" s="627"/>
      <c r="D629" s="627"/>
      <c r="E629" s="627"/>
      <c r="F629" s="645"/>
      <c r="G629" s="645"/>
      <c r="H629" s="645"/>
      <c r="I629" s="645"/>
      <c r="J629" s="645"/>
      <c r="K629" s="645"/>
      <c r="L629" s="645"/>
      <c r="M629" s="645"/>
      <c r="N629" s="645"/>
      <c r="O629" s="645"/>
      <c r="P629" s="645"/>
      <c r="Q629" s="645"/>
      <c r="R629" s="645"/>
      <c r="S629" s="645"/>
      <c r="T629" s="645"/>
      <c r="U629" s="645"/>
      <c r="V629" s="645"/>
      <c r="W629" s="645"/>
      <c r="X629" s="645"/>
      <c r="Y629" s="645"/>
      <c r="Z629" s="645"/>
    </row>
    <row r="630" spans="1:26" ht="15.75" thickBot="1">
      <c r="A630" s="627"/>
      <c r="B630" s="627"/>
      <c r="C630" s="627"/>
      <c r="D630" s="627"/>
      <c r="E630" s="627"/>
      <c r="F630" s="645"/>
      <c r="G630" s="645"/>
      <c r="H630" s="645"/>
      <c r="I630" s="645"/>
      <c r="J630" s="645"/>
      <c r="K630" s="645"/>
      <c r="L630" s="645"/>
      <c r="M630" s="645"/>
      <c r="N630" s="645"/>
      <c r="O630" s="645"/>
      <c r="P630" s="645"/>
      <c r="Q630" s="645"/>
      <c r="R630" s="645"/>
      <c r="S630" s="645"/>
      <c r="T630" s="645"/>
      <c r="U630" s="645"/>
      <c r="V630" s="645"/>
      <c r="W630" s="645"/>
      <c r="X630" s="645"/>
      <c r="Y630" s="645"/>
      <c r="Z630" s="645"/>
    </row>
    <row r="631" spans="1:26" ht="15.75" thickBot="1">
      <c r="A631" s="627"/>
      <c r="B631" s="627"/>
      <c r="C631" s="627"/>
      <c r="D631" s="627"/>
      <c r="E631" s="627"/>
      <c r="F631" s="645"/>
      <c r="G631" s="645"/>
      <c r="H631" s="645"/>
      <c r="I631" s="645"/>
      <c r="J631" s="645"/>
      <c r="K631" s="645"/>
      <c r="L631" s="645"/>
      <c r="M631" s="645"/>
      <c r="N631" s="645"/>
      <c r="O631" s="645"/>
      <c r="P631" s="645"/>
      <c r="Q631" s="645"/>
      <c r="R631" s="645"/>
      <c r="S631" s="645"/>
      <c r="T631" s="645"/>
      <c r="U631" s="645"/>
      <c r="V631" s="645"/>
      <c r="W631" s="645"/>
      <c r="X631" s="645"/>
      <c r="Y631" s="645"/>
      <c r="Z631" s="645"/>
    </row>
    <row r="632" spans="1:26" ht="15.75" thickBot="1">
      <c r="A632" s="627"/>
      <c r="B632" s="627"/>
      <c r="C632" s="627"/>
      <c r="D632" s="627"/>
      <c r="E632" s="627"/>
      <c r="F632" s="645"/>
      <c r="G632" s="645"/>
      <c r="H632" s="645"/>
      <c r="I632" s="645"/>
      <c r="J632" s="645"/>
      <c r="K632" s="645"/>
      <c r="L632" s="645"/>
      <c r="M632" s="645"/>
      <c r="N632" s="645"/>
      <c r="O632" s="645"/>
      <c r="P632" s="645"/>
      <c r="Q632" s="645"/>
      <c r="R632" s="645"/>
      <c r="S632" s="645"/>
      <c r="T632" s="645"/>
      <c r="U632" s="645"/>
      <c r="V632" s="645"/>
      <c r="W632" s="645"/>
      <c r="X632" s="645"/>
      <c r="Y632" s="645"/>
      <c r="Z632" s="645"/>
    </row>
    <row r="633" spans="1:26" ht="15.75" thickBot="1">
      <c r="A633" s="627"/>
      <c r="B633" s="627"/>
      <c r="C633" s="627"/>
      <c r="D633" s="627"/>
      <c r="E633" s="627"/>
      <c r="F633" s="645"/>
      <c r="G633" s="645"/>
      <c r="H633" s="645"/>
      <c r="I633" s="645"/>
      <c r="J633" s="645"/>
      <c r="K633" s="645"/>
      <c r="L633" s="645"/>
      <c r="M633" s="645"/>
      <c r="N633" s="645"/>
      <c r="O633" s="645"/>
      <c r="P633" s="645"/>
      <c r="Q633" s="645"/>
      <c r="R633" s="645"/>
      <c r="S633" s="645"/>
      <c r="T633" s="645"/>
      <c r="U633" s="645"/>
      <c r="V633" s="645"/>
      <c r="W633" s="645"/>
      <c r="X633" s="645"/>
      <c r="Y633" s="645"/>
      <c r="Z633" s="645"/>
    </row>
    <row r="634" spans="1:26" ht="15.75" thickBot="1">
      <c r="A634" s="627"/>
      <c r="B634" s="627"/>
      <c r="C634" s="627"/>
      <c r="D634" s="627"/>
      <c r="E634" s="627"/>
      <c r="F634" s="645"/>
      <c r="G634" s="645"/>
      <c r="H634" s="645"/>
      <c r="I634" s="645"/>
      <c r="J634" s="645"/>
      <c r="K634" s="645"/>
      <c r="L634" s="645"/>
      <c r="M634" s="645"/>
      <c r="N634" s="645"/>
      <c r="O634" s="645"/>
      <c r="P634" s="645"/>
      <c r="Q634" s="645"/>
      <c r="R634" s="645"/>
      <c r="S634" s="645"/>
      <c r="T634" s="645"/>
      <c r="U634" s="645"/>
      <c r="V634" s="645"/>
      <c r="W634" s="645"/>
      <c r="X634" s="645"/>
      <c r="Y634" s="645"/>
      <c r="Z634" s="645"/>
    </row>
    <row r="635" spans="1:26" ht="15.75" thickBot="1">
      <c r="A635" s="627"/>
      <c r="B635" s="627"/>
      <c r="C635" s="627"/>
      <c r="D635" s="627"/>
      <c r="E635" s="627"/>
      <c r="F635" s="645"/>
      <c r="G635" s="645"/>
      <c r="H635" s="645"/>
      <c r="I635" s="645"/>
      <c r="J635" s="645"/>
      <c r="K635" s="645"/>
      <c r="L635" s="645"/>
      <c r="M635" s="645"/>
      <c r="N635" s="645"/>
      <c r="O635" s="645"/>
      <c r="P635" s="645"/>
      <c r="Q635" s="645"/>
      <c r="R635" s="645"/>
      <c r="S635" s="645"/>
      <c r="T635" s="645"/>
      <c r="U635" s="645"/>
      <c r="V635" s="645"/>
      <c r="W635" s="645"/>
      <c r="X635" s="645"/>
      <c r="Y635" s="645"/>
      <c r="Z635" s="645"/>
    </row>
    <row r="636" spans="1:26" ht="15.75" thickBot="1">
      <c r="A636" s="627"/>
      <c r="B636" s="627"/>
      <c r="C636" s="627"/>
      <c r="D636" s="627"/>
      <c r="E636" s="627"/>
      <c r="F636" s="645"/>
      <c r="G636" s="645"/>
      <c r="H636" s="645"/>
      <c r="I636" s="645"/>
      <c r="J636" s="645"/>
      <c r="K636" s="645"/>
      <c r="L636" s="645"/>
      <c r="M636" s="645"/>
      <c r="N636" s="645"/>
      <c r="O636" s="645"/>
      <c r="P636" s="645"/>
      <c r="Q636" s="645"/>
      <c r="R636" s="645"/>
      <c r="S636" s="645"/>
      <c r="T636" s="645"/>
      <c r="U636" s="645"/>
      <c r="V636" s="645"/>
      <c r="W636" s="645"/>
      <c r="X636" s="645"/>
      <c r="Y636" s="645"/>
      <c r="Z636" s="645"/>
    </row>
    <row r="637" spans="1:26" ht="15.75" thickBot="1">
      <c r="A637" s="627"/>
      <c r="B637" s="627"/>
      <c r="C637" s="627"/>
      <c r="D637" s="627"/>
      <c r="E637" s="627"/>
      <c r="F637" s="645"/>
      <c r="G637" s="645"/>
      <c r="H637" s="645"/>
      <c r="I637" s="645"/>
      <c r="J637" s="645"/>
      <c r="K637" s="645"/>
      <c r="L637" s="645"/>
      <c r="M637" s="645"/>
      <c r="N637" s="645"/>
      <c r="O637" s="645"/>
      <c r="P637" s="645"/>
      <c r="Q637" s="645"/>
      <c r="R637" s="645"/>
      <c r="S637" s="645"/>
      <c r="T637" s="645"/>
      <c r="U637" s="645"/>
      <c r="V637" s="645"/>
      <c r="W637" s="645"/>
      <c r="X637" s="645"/>
      <c r="Y637" s="645"/>
      <c r="Z637" s="645"/>
    </row>
    <row r="638" spans="1:26" ht="15.75" thickBot="1">
      <c r="A638" s="627"/>
      <c r="B638" s="627"/>
      <c r="C638" s="627"/>
      <c r="D638" s="627"/>
      <c r="E638" s="627"/>
      <c r="F638" s="645"/>
      <c r="G638" s="645"/>
      <c r="H638" s="645"/>
      <c r="I638" s="645"/>
      <c r="J638" s="645"/>
      <c r="K638" s="645"/>
      <c r="L638" s="645"/>
      <c r="M638" s="645"/>
      <c r="N638" s="645"/>
      <c r="O638" s="645"/>
      <c r="P638" s="645"/>
      <c r="Q638" s="645"/>
      <c r="R638" s="645"/>
      <c r="S638" s="645"/>
      <c r="T638" s="645"/>
      <c r="U638" s="645"/>
      <c r="V638" s="645"/>
      <c r="W638" s="645"/>
      <c r="X638" s="645"/>
      <c r="Y638" s="645"/>
      <c r="Z638" s="645"/>
    </row>
    <row r="639" spans="1:26" ht="15.75" thickBot="1">
      <c r="A639" s="627"/>
      <c r="B639" s="627"/>
      <c r="C639" s="627"/>
      <c r="D639" s="627"/>
      <c r="E639" s="627"/>
      <c r="F639" s="645"/>
      <c r="G639" s="645"/>
      <c r="H639" s="645"/>
      <c r="I639" s="645"/>
      <c r="J639" s="645"/>
      <c r="K639" s="645"/>
      <c r="L639" s="645"/>
      <c r="M639" s="645"/>
      <c r="N639" s="645"/>
      <c r="O639" s="645"/>
      <c r="P639" s="645"/>
      <c r="Q639" s="645"/>
      <c r="R639" s="645"/>
      <c r="S639" s="645"/>
      <c r="T639" s="645"/>
      <c r="U639" s="645"/>
      <c r="V639" s="645"/>
      <c r="W639" s="645"/>
      <c r="X639" s="645"/>
      <c r="Y639" s="645"/>
      <c r="Z639" s="645"/>
    </row>
    <row r="640" spans="1:26" ht="15.75" thickBot="1">
      <c r="A640" s="627"/>
      <c r="B640" s="627"/>
      <c r="C640" s="627"/>
      <c r="D640" s="627"/>
      <c r="E640" s="627"/>
      <c r="F640" s="645"/>
      <c r="G640" s="645"/>
      <c r="H640" s="645"/>
      <c r="I640" s="645"/>
      <c r="J640" s="645"/>
      <c r="K640" s="645"/>
      <c r="L640" s="645"/>
      <c r="M640" s="645"/>
      <c r="N640" s="645"/>
      <c r="O640" s="645"/>
      <c r="P640" s="645"/>
      <c r="Q640" s="645"/>
      <c r="R640" s="645"/>
      <c r="S640" s="645"/>
      <c r="T640" s="645"/>
      <c r="U640" s="645"/>
      <c r="V640" s="645"/>
      <c r="W640" s="645"/>
      <c r="X640" s="645"/>
      <c r="Y640" s="645"/>
      <c r="Z640" s="645"/>
    </row>
    <row r="641" spans="1:26" ht="15.75" thickBot="1">
      <c r="A641" s="627"/>
      <c r="B641" s="627"/>
      <c r="C641" s="627"/>
      <c r="D641" s="627"/>
      <c r="E641" s="627"/>
      <c r="F641" s="645"/>
      <c r="G641" s="645"/>
      <c r="H641" s="645"/>
      <c r="I641" s="645"/>
      <c r="J641" s="645"/>
      <c r="K641" s="645"/>
      <c r="L641" s="645"/>
      <c r="M641" s="645"/>
      <c r="N641" s="645"/>
      <c r="O641" s="645"/>
      <c r="P641" s="645"/>
      <c r="Q641" s="645"/>
      <c r="R641" s="645"/>
      <c r="S641" s="645"/>
      <c r="T641" s="645"/>
      <c r="U641" s="645"/>
      <c r="V641" s="645"/>
      <c r="W641" s="645"/>
      <c r="X641" s="645"/>
      <c r="Y641" s="645"/>
      <c r="Z641" s="645"/>
    </row>
    <row r="642" spans="1:26" ht="15.75" thickBot="1">
      <c r="A642" s="627"/>
      <c r="B642" s="627"/>
      <c r="C642" s="627"/>
      <c r="D642" s="627"/>
      <c r="E642" s="627"/>
      <c r="F642" s="645"/>
      <c r="G642" s="645"/>
      <c r="H642" s="645"/>
      <c r="I642" s="645"/>
      <c r="J642" s="645"/>
      <c r="K642" s="645"/>
      <c r="L642" s="645"/>
      <c r="M642" s="645"/>
      <c r="N642" s="645"/>
      <c r="O642" s="645"/>
      <c r="P642" s="645"/>
      <c r="Q642" s="645"/>
      <c r="R642" s="645"/>
      <c r="S642" s="645"/>
      <c r="T642" s="645"/>
      <c r="U642" s="645"/>
      <c r="V642" s="645"/>
      <c r="W642" s="645"/>
      <c r="X642" s="645"/>
      <c r="Y642" s="645"/>
      <c r="Z642" s="645"/>
    </row>
    <row r="643" spans="1:26" ht="15.75" thickBot="1">
      <c r="A643" s="627"/>
      <c r="B643" s="627"/>
      <c r="C643" s="627"/>
      <c r="D643" s="627"/>
      <c r="E643" s="627"/>
      <c r="F643" s="645"/>
      <c r="G643" s="645"/>
      <c r="H643" s="645"/>
      <c r="I643" s="645"/>
      <c r="J643" s="645"/>
      <c r="K643" s="645"/>
      <c r="L643" s="645"/>
      <c r="M643" s="645"/>
      <c r="N643" s="645"/>
      <c r="O643" s="645"/>
      <c r="P643" s="645"/>
      <c r="Q643" s="645"/>
      <c r="R643" s="645"/>
      <c r="S643" s="645"/>
      <c r="T643" s="645"/>
      <c r="U643" s="645"/>
      <c r="V643" s="645"/>
      <c r="W643" s="645"/>
      <c r="X643" s="645"/>
      <c r="Y643" s="645"/>
      <c r="Z643" s="645"/>
    </row>
    <row r="644" spans="1:26" ht="15.75" thickBot="1">
      <c r="A644" s="627"/>
      <c r="B644" s="627"/>
      <c r="C644" s="627"/>
      <c r="D644" s="627"/>
      <c r="E644" s="627"/>
      <c r="F644" s="645"/>
      <c r="G644" s="645"/>
      <c r="H644" s="645"/>
      <c r="I644" s="645"/>
      <c r="J644" s="645"/>
      <c r="K644" s="645"/>
      <c r="L644" s="645"/>
      <c r="M644" s="645"/>
      <c r="N644" s="645"/>
      <c r="O644" s="645"/>
      <c r="P644" s="645"/>
      <c r="Q644" s="645"/>
      <c r="R644" s="645"/>
      <c r="S644" s="645"/>
      <c r="T644" s="645"/>
      <c r="U644" s="645"/>
      <c r="V644" s="645"/>
      <c r="W644" s="645"/>
      <c r="X644" s="645"/>
      <c r="Y644" s="645"/>
      <c r="Z644" s="645"/>
    </row>
    <row r="645" spans="1:26" ht="15.75" thickBot="1">
      <c r="A645" s="627"/>
      <c r="B645" s="627"/>
      <c r="C645" s="627"/>
      <c r="D645" s="627"/>
      <c r="E645" s="627"/>
      <c r="F645" s="645"/>
      <c r="G645" s="645"/>
      <c r="H645" s="645"/>
      <c r="I645" s="645"/>
      <c r="J645" s="645"/>
      <c r="K645" s="645"/>
      <c r="L645" s="645"/>
      <c r="M645" s="645"/>
      <c r="N645" s="645"/>
      <c r="O645" s="645"/>
      <c r="P645" s="645"/>
      <c r="Q645" s="645"/>
      <c r="R645" s="645"/>
      <c r="S645" s="645"/>
      <c r="T645" s="645"/>
      <c r="U645" s="645"/>
      <c r="V645" s="645"/>
      <c r="W645" s="645"/>
      <c r="X645" s="645"/>
      <c r="Y645" s="645"/>
      <c r="Z645" s="645"/>
    </row>
    <row r="646" spans="1:26" ht="15.75" thickBot="1">
      <c r="A646" s="627"/>
      <c r="B646" s="627"/>
      <c r="C646" s="627"/>
      <c r="D646" s="627"/>
      <c r="E646" s="627"/>
      <c r="F646" s="645"/>
      <c r="G646" s="645"/>
      <c r="H646" s="645"/>
      <c r="I646" s="645"/>
      <c r="J646" s="645"/>
      <c r="K646" s="645"/>
      <c r="L646" s="645"/>
      <c r="M646" s="645"/>
      <c r="N646" s="645"/>
      <c r="O646" s="645"/>
      <c r="P646" s="645"/>
      <c r="Q646" s="645"/>
      <c r="R646" s="645"/>
      <c r="S646" s="645"/>
      <c r="T646" s="645"/>
      <c r="U646" s="645"/>
      <c r="V646" s="645"/>
      <c r="W646" s="645"/>
      <c r="X646" s="645"/>
      <c r="Y646" s="645"/>
      <c r="Z646" s="645"/>
    </row>
    <row r="647" spans="1:26" ht="15.75" thickBot="1">
      <c r="A647" s="627"/>
      <c r="B647" s="627"/>
      <c r="C647" s="627"/>
      <c r="D647" s="627"/>
      <c r="E647" s="627"/>
      <c r="F647" s="645"/>
      <c r="G647" s="645"/>
      <c r="H647" s="645"/>
      <c r="I647" s="645"/>
      <c r="J647" s="645"/>
      <c r="K647" s="645"/>
      <c r="L647" s="645"/>
      <c r="M647" s="645"/>
      <c r="N647" s="645"/>
      <c r="O647" s="645"/>
      <c r="P647" s="645"/>
      <c r="Q647" s="645"/>
      <c r="R647" s="645"/>
      <c r="S647" s="645"/>
      <c r="T647" s="645"/>
      <c r="U647" s="645"/>
      <c r="V647" s="645"/>
      <c r="W647" s="645"/>
      <c r="X647" s="645"/>
      <c r="Y647" s="645"/>
      <c r="Z647" s="645"/>
    </row>
    <row r="648" spans="1:26" ht="15.75" thickBot="1">
      <c r="A648" s="627"/>
      <c r="B648" s="627"/>
      <c r="C648" s="627"/>
      <c r="D648" s="627"/>
      <c r="E648" s="627"/>
      <c r="F648" s="645"/>
      <c r="G648" s="645"/>
      <c r="H648" s="645"/>
      <c r="I648" s="645"/>
      <c r="J648" s="645"/>
      <c r="K648" s="645"/>
      <c r="L648" s="645"/>
      <c r="M648" s="645"/>
      <c r="N648" s="645"/>
      <c r="O648" s="645"/>
      <c r="P648" s="645"/>
      <c r="Q648" s="645"/>
      <c r="R648" s="645"/>
      <c r="S648" s="645"/>
      <c r="T648" s="645"/>
      <c r="U648" s="645"/>
      <c r="V648" s="645"/>
      <c r="W648" s="645"/>
      <c r="X648" s="645"/>
      <c r="Y648" s="645"/>
      <c r="Z648" s="645"/>
    </row>
    <row r="649" spans="1:26" ht="15.75" thickBot="1">
      <c r="A649" s="627"/>
      <c r="B649" s="627"/>
      <c r="C649" s="627"/>
      <c r="D649" s="627"/>
      <c r="E649" s="627"/>
      <c r="F649" s="645"/>
      <c r="G649" s="645"/>
      <c r="H649" s="645"/>
      <c r="I649" s="645"/>
      <c r="J649" s="645"/>
      <c r="K649" s="645"/>
      <c r="L649" s="645"/>
      <c r="M649" s="645"/>
      <c r="N649" s="645"/>
      <c r="O649" s="645"/>
      <c r="P649" s="645"/>
      <c r="Q649" s="645"/>
      <c r="R649" s="645"/>
      <c r="S649" s="645"/>
      <c r="T649" s="645"/>
      <c r="U649" s="645"/>
      <c r="V649" s="645"/>
      <c r="W649" s="645"/>
      <c r="X649" s="645"/>
      <c r="Y649" s="645"/>
      <c r="Z649" s="645"/>
    </row>
    <row r="650" spans="1:26" ht="15.75" thickBot="1">
      <c r="A650" s="627"/>
      <c r="B650" s="627"/>
      <c r="C650" s="627"/>
      <c r="D650" s="627"/>
      <c r="E650" s="627"/>
      <c r="F650" s="645"/>
      <c r="G650" s="645"/>
      <c r="H650" s="645"/>
      <c r="I650" s="645"/>
      <c r="J650" s="645"/>
      <c r="K650" s="645"/>
      <c r="L650" s="645"/>
      <c r="M650" s="645"/>
      <c r="N650" s="645"/>
      <c r="O650" s="645"/>
      <c r="P650" s="645"/>
      <c r="Q650" s="645"/>
      <c r="R650" s="645"/>
      <c r="S650" s="645"/>
      <c r="T650" s="645"/>
      <c r="U650" s="645"/>
      <c r="V650" s="645"/>
      <c r="W650" s="645"/>
      <c r="X650" s="645"/>
      <c r="Y650" s="645"/>
      <c r="Z650" s="645"/>
    </row>
    <row r="651" spans="1:26" ht="15.75" thickBot="1">
      <c r="A651" s="627"/>
      <c r="B651" s="627"/>
      <c r="C651" s="627"/>
      <c r="D651" s="627"/>
      <c r="E651" s="627"/>
      <c r="F651" s="645"/>
      <c r="G651" s="645"/>
      <c r="H651" s="645"/>
      <c r="I651" s="645"/>
      <c r="J651" s="645"/>
      <c r="K651" s="645"/>
      <c r="L651" s="645"/>
      <c r="M651" s="645"/>
      <c r="N651" s="645"/>
      <c r="O651" s="645"/>
      <c r="P651" s="645"/>
      <c r="Q651" s="645"/>
      <c r="R651" s="645"/>
      <c r="S651" s="645"/>
      <c r="T651" s="645"/>
      <c r="U651" s="645"/>
      <c r="V651" s="645"/>
      <c r="W651" s="645"/>
      <c r="X651" s="645"/>
      <c r="Y651" s="645"/>
      <c r="Z651" s="645"/>
    </row>
    <row r="652" spans="1:26" ht="15.75" thickBot="1">
      <c r="A652" s="627"/>
      <c r="B652" s="627"/>
      <c r="C652" s="627"/>
      <c r="D652" s="627"/>
      <c r="E652" s="627"/>
      <c r="F652" s="645"/>
      <c r="G652" s="645"/>
      <c r="H652" s="645"/>
      <c r="I652" s="645"/>
      <c r="J652" s="645"/>
      <c r="K652" s="645"/>
      <c r="L652" s="645"/>
      <c r="M652" s="645"/>
      <c r="N652" s="645"/>
      <c r="O652" s="645"/>
      <c r="P652" s="645"/>
      <c r="Q652" s="645"/>
      <c r="R652" s="645"/>
      <c r="S652" s="645"/>
      <c r="T652" s="645"/>
      <c r="U652" s="645"/>
      <c r="V652" s="645"/>
      <c r="W652" s="645"/>
      <c r="X652" s="645"/>
      <c r="Y652" s="645"/>
      <c r="Z652" s="645"/>
    </row>
    <row r="653" spans="1:26" ht="15.75" thickBot="1">
      <c r="A653" s="627"/>
      <c r="B653" s="627"/>
      <c r="C653" s="627"/>
      <c r="D653" s="627"/>
      <c r="E653" s="627"/>
      <c r="F653" s="645"/>
      <c r="G653" s="645"/>
      <c r="H653" s="645"/>
      <c r="I653" s="645"/>
      <c r="J653" s="645"/>
      <c r="K653" s="645"/>
      <c r="L653" s="645"/>
      <c r="M653" s="645"/>
      <c r="N653" s="645"/>
      <c r="O653" s="645"/>
      <c r="P653" s="645"/>
      <c r="Q653" s="645"/>
      <c r="R653" s="645"/>
      <c r="S653" s="645"/>
      <c r="T653" s="645"/>
      <c r="U653" s="645"/>
      <c r="V653" s="645"/>
      <c r="W653" s="645"/>
      <c r="X653" s="645"/>
      <c r="Y653" s="645"/>
      <c r="Z653" s="645"/>
    </row>
    <row r="654" spans="1:26" ht="15.75" thickBot="1">
      <c r="A654" s="627"/>
      <c r="B654" s="627"/>
      <c r="C654" s="627"/>
      <c r="D654" s="627"/>
      <c r="E654" s="627"/>
      <c r="F654" s="645"/>
      <c r="G654" s="645"/>
      <c r="H654" s="645"/>
      <c r="I654" s="645"/>
      <c r="J654" s="645"/>
      <c r="K654" s="645"/>
      <c r="L654" s="645"/>
      <c r="M654" s="645"/>
      <c r="N654" s="645"/>
      <c r="O654" s="645"/>
      <c r="P654" s="645"/>
      <c r="Q654" s="645"/>
      <c r="R654" s="645"/>
      <c r="S654" s="645"/>
      <c r="T654" s="645"/>
      <c r="U654" s="645"/>
      <c r="V654" s="645"/>
      <c r="W654" s="645"/>
      <c r="X654" s="645"/>
      <c r="Y654" s="645"/>
      <c r="Z654" s="645"/>
    </row>
    <row r="655" spans="1:26" ht="15.75" thickBot="1">
      <c r="A655" s="627"/>
      <c r="B655" s="627"/>
      <c r="C655" s="627"/>
      <c r="D655" s="627"/>
      <c r="E655" s="627"/>
      <c r="F655" s="645"/>
      <c r="G655" s="645"/>
      <c r="H655" s="645"/>
      <c r="I655" s="645"/>
      <c r="J655" s="645"/>
      <c r="K655" s="645"/>
      <c r="L655" s="645"/>
      <c r="M655" s="645"/>
      <c r="N655" s="645"/>
      <c r="O655" s="645"/>
      <c r="P655" s="645"/>
      <c r="Q655" s="645"/>
      <c r="R655" s="645"/>
      <c r="S655" s="645"/>
      <c r="T655" s="645"/>
      <c r="U655" s="645"/>
      <c r="V655" s="645"/>
      <c r="W655" s="645"/>
      <c r="X655" s="645"/>
      <c r="Y655" s="645"/>
      <c r="Z655" s="645"/>
    </row>
    <row r="656" spans="1:26" ht="15.75" thickBot="1">
      <c r="A656" s="627"/>
      <c r="B656" s="627"/>
      <c r="C656" s="627"/>
      <c r="D656" s="627"/>
      <c r="E656" s="627"/>
      <c r="F656" s="645"/>
      <c r="G656" s="645"/>
      <c r="H656" s="645"/>
      <c r="I656" s="645"/>
      <c r="J656" s="645"/>
      <c r="K656" s="645"/>
      <c r="L656" s="645"/>
      <c r="M656" s="645"/>
      <c r="N656" s="645"/>
      <c r="O656" s="645"/>
      <c r="P656" s="645"/>
      <c r="Q656" s="645"/>
      <c r="R656" s="645"/>
      <c r="S656" s="645"/>
      <c r="T656" s="645"/>
      <c r="U656" s="645"/>
      <c r="V656" s="645"/>
      <c r="W656" s="645"/>
      <c r="X656" s="645"/>
      <c r="Y656" s="645"/>
      <c r="Z656" s="645"/>
    </row>
    <row r="657" spans="1:26" ht="15.75" thickBot="1">
      <c r="A657" s="627"/>
      <c r="B657" s="627"/>
      <c r="C657" s="627"/>
      <c r="D657" s="627"/>
      <c r="E657" s="627"/>
      <c r="F657" s="645"/>
      <c r="G657" s="645"/>
      <c r="H657" s="645"/>
      <c r="I657" s="645"/>
      <c r="J657" s="645"/>
      <c r="K657" s="645"/>
      <c r="L657" s="645"/>
      <c r="M657" s="645"/>
      <c r="N657" s="645"/>
      <c r="O657" s="645"/>
      <c r="P657" s="645"/>
      <c r="Q657" s="645"/>
      <c r="R657" s="645"/>
      <c r="S657" s="645"/>
      <c r="T657" s="645"/>
      <c r="U657" s="645"/>
      <c r="V657" s="645"/>
      <c r="W657" s="645"/>
      <c r="X657" s="645"/>
      <c r="Y657" s="645"/>
      <c r="Z657" s="645"/>
    </row>
    <row r="658" spans="1:26" ht="15.75" thickBot="1">
      <c r="A658" s="627"/>
      <c r="B658" s="627"/>
      <c r="C658" s="627"/>
      <c r="D658" s="627"/>
      <c r="E658" s="627"/>
      <c r="F658" s="645"/>
      <c r="G658" s="645"/>
      <c r="H658" s="645"/>
      <c r="I658" s="645"/>
      <c r="J658" s="645"/>
      <c r="K658" s="645"/>
      <c r="L658" s="645"/>
      <c r="M658" s="645"/>
      <c r="N658" s="645"/>
      <c r="O658" s="645"/>
      <c r="P658" s="645"/>
      <c r="Q658" s="645"/>
      <c r="R658" s="645"/>
      <c r="S658" s="645"/>
      <c r="T658" s="645"/>
      <c r="U658" s="645"/>
      <c r="V658" s="645"/>
      <c r="W658" s="645"/>
      <c r="X658" s="645"/>
      <c r="Y658" s="645"/>
      <c r="Z658" s="645"/>
    </row>
    <row r="659" spans="1:26" ht="15.75" thickBot="1">
      <c r="A659" s="627"/>
      <c r="B659" s="627"/>
      <c r="C659" s="627"/>
      <c r="D659" s="627"/>
      <c r="E659" s="627"/>
      <c r="F659" s="645"/>
      <c r="G659" s="645"/>
      <c r="H659" s="645"/>
      <c r="I659" s="645"/>
      <c r="J659" s="645"/>
      <c r="K659" s="645"/>
      <c r="L659" s="645"/>
      <c r="M659" s="645"/>
      <c r="N659" s="645"/>
      <c r="O659" s="645"/>
      <c r="P659" s="645"/>
      <c r="Q659" s="645"/>
      <c r="R659" s="645"/>
      <c r="S659" s="645"/>
      <c r="T659" s="645"/>
      <c r="U659" s="645"/>
      <c r="V659" s="645"/>
      <c r="W659" s="645"/>
      <c r="X659" s="645"/>
      <c r="Y659" s="645"/>
      <c r="Z659" s="645"/>
    </row>
    <row r="660" spans="1:26" ht="15.75" thickBot="1">
      <c r="A660" s="627"/>
      <c r="B660" s="627"/>
      <c r="C660" s="627"/>
      <c r="D660" s="627"/>
      <c r="E660" s="627"/>
      <c r="F660" s="645"/>
      <c r="G660" s="645"/>
      <c r="H660" s="645"/>
      <c r="I660" s="645"/>
      <c r="J660" s="645"/>
      <c r="K660" s="645"/>
      <c r="L660" s="645"/>
      <c r="M660" s="645"/>
      <c r="N660" s="645"/>
      <c r="O660" s="645"/>
      <c r="P660" s="645"/>
      <c r="Q660" s="645"/>
      <c r="R660" s="645"/>
      <c r="S660" s="645"/>
      <c r="T660" s="645"/>
      <c r="U660" s="645"/>
      <c r="V660" s="645"/>
      <c r="W660" s="645"/>
      <c r="X660" s="645"/>
      <c r="Y660" s="645"/>
      <c r="Z660" s="645"/>
    </row>
    <row r="661" spans="1:26" ht="15.75" thickBot="1">
      <c r="A661" s="627"/>
      <c r="B661" s="627"/>
      <c r="C661" s="627"/>
      <c r="D661" s="627"/>
      <c r="E661" s="627"/>
      <c r="F661" s="645"/>
      <c r="G661" s="645"/>
      <c r="H661" s="645"/>
      <c r="I661" s="645"/>
      <c r="J661" s="645"/>
      <c r="K661" s="645"/>
      <c r="L661" s="645"/>
      <c r="M661" s="645"/>
      <c r="N661" s="645"/>
      <c r="O661" s="645"/>
      <c r="P661" s="645"/>
      <c r="Q661" s="645"/>
      <c r="R661" s="645"/>
      <c r="S661" s="645"/>
      <c r="T661" s="645"/>
      <c r="U661" s="645"/>
      <c r="V661" s="645"/>
      <c r="W661" s="645"/>
      <c r="X661" s="645"/>
      <c r="Y661" s="645"/>
      <c r="Z661" s="645"/>
    </row>
    <row r="662" spans="1:26" ht="15.75" thickBot="1">
      <c r="A662" s="627"/>
      <c r="B662" s="627"/>
      <c r="C662" s="627"/>
      <c r="D662" s="627"/>
      <c r="E662" s="627"/>
      <c r="F662" s="645"/>
      <c r="G662" s="645"/>
      <c r="H662" s="645"/>
      <c r="I662" s="645"/>
      <c r="J662" s="645"/>
      <c r="K662" s="645"/>
      <c r="L662" s="645"/>
      <c r="M662" s="645"/>
      <c r="N662" s="645"/>
      <c r="O662" s="645"/>
      <c r="P662" s="645"/>
      <c r="Q662" s="645"/>
      <c r="R662" s="645"/>
      <c r="S662" s="645"/>
      <c r="T662" s="645"/>
      <c r="U662" s="645"/>
      <c r="V662" s="645"/>
      <c r="W662" s="645"/>
      <c r="X662" s="645"/>
      <c r="Y662" s="645"/>
      <c r="Z662" s="645"/>
    </row>
    <row r="663" spans="1:26" ht="15.75" thickBot="1">
      <c r="A663" s="627"/>
      <c r="B663" s="627"/>
      <c r="C663" s="627"/>
      <c r="D663" s="627"/>
      <c r="E663" s="627"/>
      <c r="F663" s="645"/>
      <c r="G663" s="645"/>
      <c r="H663" s="645"/>
      <c r="I663" s="645"/>
      <c r="J663" s="645"/>
      <c r="K663" s="645"/>
      <c r="L663" s="645"/>
      <c r="M663" s="645"/>
      <c r="N663" s="645"/>
      <c r="O663" s="645"/>
      <c r="P663" s="645"/>
      <c r="Q663" s="645"/>
      <c r="R663" s="645"/>
      <c r="S663" s="645"/>
      <c r="T663" s="645"/>
      <c r="U663" s="645"/>
      <c r="V663" s="645"/>
      <c r="W663" s="645"/>
      <c r="X663" s="645"/>
      <c r="Y663" s="645"/>
      <c r="Z663" s="645"/>
    </row>
    <row r="664" spans="1:26" ht="15.75" thickBot="1">
      <c r="A664" s="627"/>
      <c r="B664" s="627"/>
      <c r="C664" s="627"/>
      <c r="D664" s="627"/>
      <c r="E664" s="627"/>
      <c r="F664" s="645"/>
      <c r="G664" s="645"/>
      <c r="H664" s="645"/>
      <c r="I664" s="645"/>
      <c r="J664" s="645"/>
      <c r="K664" s="645"/>
      <c r="L664" s="645"/>
      <c r="M664" s="645"/>
      <c r="N664" s="645"/>
      <c r="O664" s="645"/>
      <c r="P664" s="645"/>
      <c r="Q664" s="645"/>
      <c r="R664" s="645"/>
      <c r="S664" s="645"/>
      <c r="T664" s="645"/>
      <c r="U664" s="645"/>
      <c r="V664" s="645"/>
      <c r="W664" s="645"/>
      <c r="X664" s="645"/>
      <c r="Y664" s="645"/>
      <c r="Z664" s="645"/>
    </row>
    <row r="665" spans="1:26" ht="15.75" thickBot="1">
      <c r="A665" s="627"/>
      <c r="B665" s="627"/>
      <c r="C665" s="627"/>
      <c r="D665" s="627"/>
      <c r="E665" s="627"/>
      <c r="F665" s="645"/>
      <c r="G665" s="645"/>
      <c r="H665" s="645"/>
      <c r="I665" s="645"/>
      <c r="J665" s="645"/>
      <c r="K665" s="645"/>
      <c r="L665" s="645"/>
      <c r="M665" s="645"/>
      <c r="N665" s="645"/>
      <c r="O665" s="645"/>
      <c r="P665" s="645"/>
      <c r="Q665" s="645"/>
      <c r="R665" s="645"/>
      <c r="S665" s="645"/>
      <c r="T665" s="645"/>
      <c r="U665" s="645"/>
      <c r="V665" s="645"/>
      <c r="W665" s="645"/>
      <c r="X665" s="645"/>
      <c r="Y665" s="645"/>
      <c r="Z665" s="645"/>
    </row>
    <row r="666" spans="1:26" ht="15.75" thickBot="1">
      <c r="A666" s="627"/>
      <c r="B666" s="627"/>
      <c r="C666" s="627"/>
      <c r="D666" s="627"/>
      <c r="E666" s="627"/>
      <c r="F666" s="645"/>
      <c r="G666" s="645"/>
      <c r="H666" s="645"/>
      <c r="I666" s="645"/>
      <c r="J666" s="645"/>
      <c r="K666" s="645"/>
      <c r="L666" s="645"/>
      <c r="M666" s="645"/>
      <c r="N666" s="645"/>
      <c r="O666" s="645"/>
      <c r="P666" s="645"/>
      <c r="Q666" s="645"/>
      <c r="R666" s="645"/>
      <c r="S666" s="645"/>
      <c r="T666" s="645"/>
      <c r="U666" s="645"/>
      <c r="V666" s="645"/>
      <c r="W666" s="645"/>
      <c r="X666" s="645"/>
      <c r="Y666" s="645"/>
      <c r="Z666" s="645"/>
    </row>
    <row r="667" spans="1:26" ht="15.75" thickBot="1">
      <c r="A667" s="627"/>
      <c r="B667" s="627"/>
      <c r="C667" s="627"/>
      <c r="D667" s="627"/>
      <c r="E667" s="627"/>
      <c r="F667" s="645"/>
      <c r="G667" s="645"/>
      <c r="H667" s="645"/>
      <c r="I667" s="645"/>
      <c r="J667" s="645"/>
      <c r="K667" s="645"/>
      <c r="L667" s="645"/>
      <c r="M667" s="645"/>
      <c r="N667" s="645"/>
      <c r="O667" s="645"/>
      <c r="P667" s="645"/>
      <c r="Q667" s="645"/>
      <c r="R667" s="645"/>
      <c r="S667" s="645"/>
      <c r="T667" s="645"/>
      <c r="U667" s="645"/>
      <c r="V667" s="645"/>
      <c r="W667" s="645"/>
      <c r="X667" s="645"/>
      <c r="Y667" s="645"/>
      <c r="Z667" s="645"/>
    </row>
    <row r="668" spans="1:26" ht="15.75" thickBot="1">
      <c r="A668" s="627"/>
      <c r="B668" s="627"/>
      <c r="C668" s="627"/>
      <c r="D668" s="627"/>
      <c r="E668" s="627"/>
      <c r="F668" s="645"/>
      <c r="G668" s="645"/>
      <c r="H668" s="645"/>
      <c r="I668" s="645"/>
      <c r="J668" s="645"/>
      <c r="K668" s="645"/>
      <c r="L668" s="645"/>
      <c r="M668" s="645"/>
      <c r="N668" s="645"/>
      <c r="O668" s="645"/>
      <c r="P668" s="645"/>
      <c r="Q668" s="645"/>
      <c r="R668" s="645"/>
      <c r="S668" s="645"/>
      <c r="T668" s="645"/>
      <c r="U668" s="645"/>
      <c r="V668" s="645"/>
      <c r="W668" s="645"/>
      <c r="X668" s="645"/>
      <c r="Y668" s="645"/>
      <c r="Z668" s="645"/>
    </row>
    <row r="669" spans="1:26" ht="15.75" thickBot="1">
      <c r="A669" s="627"/>
      <c r="B669" s="627"/>
      <c r="C669" s="627"/>
      <c r="D669" s="627"/>
      <c r="E669" s="627"/>
      <c r="F669" s="645"/>
      <c r="G669" s="645"/>
      <c r="H669" s="645"/>
      <c r="I669" s="645"/>
      <c r="J669" s="645"/>
      <c r="K669" s="645"/>
      <c r="L669" s="645"/>
      <c r="M669" s="645"/>
      <c r="N669" s="645"/>
      <c r="O669" s="645"/>
      <c r="P669" s="645"/>
      <c r="Q669" s="645"/>
      <c r="R669" s="645"/>
      <c r="S669" s="645"/>
      <c r="T669" s="645"/>
      <c r="U669" s="645"/>
      <c r="V669" s="645"/>
      <c r="W669" s="645"/>
      <c r="X669" s="645"/>
      <c r="Y669" s="645"/>
      <c r="Z669" s="645"/>
    </row>
    <row r="670" spans="1:26" ht="15.75" thickBot="1">
      <c r="A670" s="627"/>
      <c r="B670" s="627"/>
      <c r="C670" s="627"/>
      <c r="D670" s="627"/>
      <c r="E670" s="627"/>
      <c r="F670" s="645"/>
      <c r="G670" s="645"/>
      <c r="H670" s="645"/>
      <c r="I670" s="645"/>
      <c r="J670" s="645"/>
      <c r="K670" s="645"/>
      <c r="L670" s="645"/>
      <c r="M670" s="645"/>
      <c r="N670" s="645"/>
      <c r="O670" s="645"/>
      <c r="P670" s="645"/>
      <c r="Q670" s="645"/>
      <c r="R670" s="645"/>
      <c r="S670" s="645"/>
      <c r="T670" s="645"/>
      <c r="U670" s="645"/>
      <c r="V670" s="645"/>
      <c r="W670" s="645"/>
      <c r="X670" s="645"/>
      <c r="Y670" s="645"/>
      <c r="Z670" s="645"/>
    </row>
    <row r="671" spans="1:26" ht="15.75" thickBot="1">
      <c r="A671" s="627"/>
      <c r="B671" s="627"/>
      <c r="C671" s="627"/>
      <c r="D671" s="627"/>
      <c r="E671" s="627"/>
      <c r="F671" s="645"/>
      <c r="G671" s="645"/>
      <c r="H671" s="645"/>
      <c r="I671" s="645"/>
      <c r="J671" s="645"/>
      <c r="K671" s="645"/>
      <c r="L671" s="645"/>
      <c r="M671" s="645"/>
      <c r="N671" s="645"/>
      <c r="O671" s="645"/>
      <c r="P671" s="645"/>
      <c r="Q671" s="645"/>
      <c r="R671" s="645"/>
      <c r="S671" s="645"/>
      <c r="T671" s="645"/>
      <c r="U671" s="645"/>
      <c r="V671" s="645"/>
      <c r="W671" s="645"/>
      <c r="X671" s="645"/>
      <c r="Y671" s="645"/>
      <c r="Z671" s="645"/>
    </row>
    <row r="672" spans="1:26" ht="15.75" thickBot="1">
      <c r="A672" s="627"/>
      <c r="B672" s="627"/>
      <c r="C672" s="627"/>
      <c r="D672" s="627"/>
      <c r="E672" s="627"/>
      <c r="F672" s="645"/>
      <c r="G672" s="645"/>
      <c r="H672" s="645"/>
      <c r="I672" s="645"/>
      <c r="J672" s="645"/>
      <c r="K672" s="645"/>
      <c r="L672" s="645"/>
      <c r="M672" s="645"/>
      <c r="N672" s="645"/>
      <c r="O672" s="645"/>
      <c r="P672" s="645"/>
      <c r="Q672" s="645"/>
      <c r="R672" s="645"/>
      <c r="S672" s="645"/>
      <c r="T672" s="645"/>
      <c r="U672" s="645"/>
      <c r="V672" s="645"/>
      <c r="W672" s="645"/>
      <c r="X672" s="645"/>
      <c r="Y672" s="645"/>
      <c r="Z672" s="645"/>
    </row>
    <row r="673" spans="1:26" ht="15.75" thickBot="1">
      <c r="A673" s="627"/>
      <c r="B673" s="627"/>
      <c r="C673" s="627"/>
      <c r="D673" s="627"/>
      <c r="E673" s="627"/>
      <c r="F673" s="645"/>
      <c r="G673" s="645"/>
      <c r="H673" s="645"/>
      <c r="I673" s="645"/>
      <c r="J673" s="645"/>
      <c r="K673" s="645"/>
      <c r="L673" s="645"/>
      <c r="M673" s="645"/>
      <c r="N673" s="645"/>
      <c r="O673" s="645"/>
      <c r="P673" s="645"/>
      <c r="Q673" s="645"/>
      <c r="R673" s="645"/>
      <c r="S673" s="645"/>
      <c r="T673" s="645"/>
      <c r="U673" s="645"/>
      <c r="V673" s="645"/>
      <c r="W673" s="645"/>
      <c r="X673" s="645"/>
      <c r="Y673" s="645"/>
      <c r="Z673" s="645"/>
    </row>
    <row r="674" spans="1:26" ht="15.75" thickBot="1">
      <c r="A674" s="627"/>
      <c r="B674" s="627"/>
      <c r="C674" s="627"/>
      <c r="D674" s="627"/>
      <c r="E674" s="627"/>
      <c r="F674" s="645"/>
      <c r="G674" s="645"/>
      <c r="H674" s="645"/>
      <c r="I674" s="645"/>
      <c r="J674" s="645"/>
      <c r="K674" s="645"/>
      <c r="L674" s="645"/>
      <c r="M674" s="645"/>
      <c r="N674" s="645"/>
      <c r="O674" s="645"/>
      <c r="P674" s="645"/>
      <c r="Q674" s="645"/>
      <c r="R674" s="645"/>
      <c r="S674" s="645"/>
      <c r="T674" s="645"/>
      <c r="U674" s="645"/>
      <c r="V674" s="645"/>
      <c r="W674" s="645"/>
      <c r="X674" s="645"/>
      <c r="Y674" s="645"/>
      <c r="Z674" s="645"/>
    </row>
    <row r="675" spans="1:26" ht="15.75" thickBot="1">
      <c r="A675" s="627"/>
      <c r="B675" s="627"/>
      <c r="C675" s="627"/>
      <c r="D675" s="627"/>
      <c r="E675" s="627"/>
      <c r="F675" s="645"/>
      <c r="G675" s="645"/>
      <c r="H675" s="645"/>
      <c r="I675" s="645"/>
      <c r="J675" s="645"/>
      <c r="K675" s="645"/>
      <c r="L675" s="645"/>
      <c r="M675" s="645"/>
      <c r="N675" s="645"/>
      <c r="O675" s="645"/>
      <c r="P675" s="645"/>
      <c r="Q675" s="645"/>
      <c r="R675" s="645"/>
      <c r="S675" s="645"/>
      <c r="T675" s="645"/>
      <c r="U675" s="645"/>
      <c r="V675" s="645"/>
      <c r="W675" s="645"/>
      <c r="X675" s="645"/>
      <c r="Y675" s="645"/>
      <c r="Z675" s="645"/>
    </row>
    <row r="676" spans="1:26" ht="15.75" thickBot="1">
      <c r="A676" s="627"/>
      <c r="B676" s="627"/>
      <c r="C676" s="627"/>
      <c r="D676" s="627"/>
      <c r="E676" s="627"/>
      <c r="F676" s="645"/>
      <c r="G676" s="645"/>
      <c r="H676" s="645"/>
      <c r="I676" s="645"/>
      <c r="J676" s="645"/>
      <c r="K676" s="645"/>
      <c r="L676" s="645"/>
      <c r="M676" s="645"/>
      <c r="N676" s="645"/>
      <c r="O676" s="645"/>
      <c r="P676" s="645"/>
      <c r="Q676" s="645"/>
      <c r="R676" s="645"/>
      <c r="S676" s="645"/>
      <c r="T676" s="645"/>
      <c r="U676" s="645"/>
      <c r="V676" s="645"/>
      <c r="W676" s="645"/>
      <c r="X676" s="645"/>
      <c r="Y676" s="645"/>
      <c r="Z676" s="645"/>
    </row>
    <row r="677" spans="1:26" ht="15.75" thickBot="1">
      <c r="A677" s="627"/>
      <c r="B677" s="627"/>
      <c r="C677" s="627"/>
      <c r="D677" s="627"/>
      <c r="E677" s="627"/>
      <c r="F677" s="645"/>
      <c r="G677" s="645"/>
      <c r="H677" s="645"/>
      <c r="I677" s="645"/>
      <c r="J677" s="645"/>
      <c r="K677" s="645"/>
      <c r="L677" s="645"/>
      <c r="M677" s="645"/>
      <c r="N677" s="645"/>
      <c r="O677" s="645"/>
      <c r="P677" s="645"/>
      <c r="Q677" s="645"/>
      <c r="R677" s="645"/>
      <c r="S677" s="645"/>
      <c r="T677" s="645"/>
      <c r="U677" s="645"/>
      <c r="V677" s="645"/>
      <c r="W677" s="645"/>
      <c r="X677" s="645"/>
      <c r="Y677" s="645"/>
      <c r="Z677" s="645"/>
    </row>
    <row r="678" spans="1:26" ht="15.75" thickBot="1">
      <c r="A678" s="627"/>
      <c r="B678" s="627"/>
      <c r="C678" s="627"/>
      <c r="D678" s="627"/>
      <c r="E678" s="627"/>
      <c r="F678" s="645"/>
      <c r="G678" s="645"/>
      <c r="H678" s="645"/>
      <c r="I678" s="645"/>
      <c r="J678" s="645"/>
      <c r="K678" s="645"/>
      <c r="L678" s="645"/>
      <c r="M678" s="645"/>
      <c r="N678" s="645"/>
      <c r="O678" s="645"/>
      <c r="P678" s="645"/>
      <c r="Q678" s="645"/>
      <c r="R678" s="645"/>
      <c r="S678" s="645"/>
      <c r="T678" s="645"/>
      <c r="U678" s="645"/>
      <c r="V678" s="645"/>
      <c r="W678" s="645"/>
      <c r="X678" s="645"/>
      <c r="Y678" s="645"/>
      <c r="Z678" s="645"/>
    </row>
    <row r="679" spans="1:26" ht="15.75" thickBot="1">
      <c r="A679" s="627"/>
      <c r="B679" s="627"/>
      <c r="C679" s="627"/>
      <c r="D679" s="627"/>
      <c r="E679" s="627"/>
      <c r="F679" s="645"/>
      <c r="G679" s="645"/>
      <c r="H679" s="645"/>
      <c r="I679" s="645"/>
      <c r="J679" s="645"/>
      <c r="K679" s="645"/>
      <c r="L679" s="645"/>
      <c r="M679" s="645"/>
      <c r="N679" s="645"/>
      <c r="O679" s="645"/>
      <c r="P679" s="645"/>
      <c r="Q679" s="645"/>
      <c r="R679" s="645"/>
      <c r="S679" s="645"/>
      <c r="T679" s="645"/>
      <c r="U679" s="645"/>
      <c r="V679" s="645"/>
      <c r="W679" s="645"/>
      <c r="X679" s="645"/>
      <c r="Y679" s="645"/>
      <c r="Z679" s="645"/>
    </row>
    <row r="680" spans="1:26" ht="15.75" thickBot="1">
      <c r="A680" s="627"/>
      <c r="B680" s="627"/>
      <c r="C680" s="627"/>
      <c r="D680" s="627"/>
      <c r="E680" s="627"/>
      <c r="F680" s="645"/>
      <c r="G680" s="645"/>
      <c r="H680" s="645"/>
      <c r="I680" s="645"/>
      <c r="J680" s="645"/>
      <c r="K680" s="645"/>
      <c r="L680" s="645"/>
      <c r="M680" s="645"/>
      <c r="N680" s="645"/>
      <c r="O680" s="645"/>
      <c r="P680" s="645"/>
      <c r="Q680" s="645"/>
      <c r="R680" s="645"/>
      <c r="S680" s="645"/>
      <c r="T680" s="645"/>
      <c r="U680" s="645"/>
      <c r="V680" s="645"/>
      <c r="W680" s="645"/>
      <c r="X680" s="645"/>
      <c r="Y680" s="645"/>
      <c r="Z680" s="645"/>
    </row>
    <row r="681" spans="1:26" ht="15.75" thickBot="1">
      <c r="A681" s="627"/>
      <c r="B681" s="627"/>
      <c r="C681" s="627"/>
      <c r="D681" s="627"/>
      <c r="E681" s="627"/>
      <c r="F681" s="645"/>
      <c r="G681" s="645"/>
      <c r="H681" s="645"/>
      <c r="I681" s="645"/>
      <c r="J681" s="645"/>
      <c r="K681" s="645"/>
      <c r="L681" s="645"/>
      <c r="M681" s="645"/>
      <c r="N681" s="645"/>
      <c r="O681" s="645"/>
      <c r="P681" s="645"/>
      <c r="Q681" s="645"/>
      <c r="R681" s="645"/>
      <c r="S681" s="645"/>
      <c r="T681" s="645"/>
      <c r="U681" s="645"/>
      <c r="V681" s="645"/>
      <c r="W681" s="645"/>
      <c r="X681" s="645"/>
      <c r="Y681" s="645"/>
      <c r="Z681" s="645"/>
    </row>
    <row r="682" spans="1:26" ht="15.75" thickBot="1">
      <c r="A682" s="627"/>
      <c r="B682" s="627"/>
      <c r="C682" s="627"/>
      <c r="D682" s="627"/>
      <c r="E682" s="627"/>
      <c r="F682" s="645"/>
      <c r="G682" s="645"/>
      <c r="H682" s="645"/>
      <c r="I682" s="645"/>
      <c r="J682" s="645"/>
      <c r="K682" s="645"/>
      <c r="L682" s="645"/>
      <c r="M682" s="645"/>
      <c r="N682" s="645"/>
      <c r="O682" s="645"/>
      <c r="P682" s="645"/>
      <c r="Q682" s="645"/>
      <c r="R682" s="645"/>
      <c r="S682" s="645"/>
      <c r="T682" s="645"/>
      <c r="U682" s="645"/>
      <c r="V682" s="645"/>
      <c r="W682" s="645"/>
      <c r="X682" s="645"/>
      <c r="Y682" s="645"/>
      <c r="Z682" s="645"/>
    </row>
    <row r="683" spans="1:26" ht="15.75" thickBot="1">
      <c r="A683" s="627"/>
      <c r="B683" s="627"/>
      <c r="C683" s="627"/>
      <c r="D683" s="627"/>
      <c r="E683" s="627"/>
      <c r="F683" s="645"/>
      <c r="G683" s="645"/>
      <c r="H683" s="645"/>
      <c r="I683" s="645"/>
      <c r="J683" s="645"/>
      <c r="K683" s="645"/>
      <c r="L683" s="645"/>
      <c r="M683" s="645"/>
      <c r="N683" s="645"/>
      <c r="O683" s="645"/>
      <c r="P683" s="645"/>
      <c r="Q683" s="645"/>
      <c r="R683" s="645"/>
      <c r="S683" s="645"/>
      <c r="T683" s="645"/>
      <c r="U683" s="645"/>
      <c r="V683" s="645"/>
      <c r="W683" s="645"/>
      <c r="X683" s="645"/>
      <c r="Y683" s="645"/>
      <c r="Z683" s="645"/>
    </row>
    <row r="684" spans="1:26" ht="15.75" thickBot="1">
      <c r="A684" s="627"/>
      <c r="B684" s="627"/>
      <c r="C684" s="627"/>
      <c r="D684" s="627"/>
      <c r="E684" s="627"/>
      <c r="F684" s="645"/>
      <c r="G684" s="645"/>
      <c r="H684" s="645"/>
      <c r="I684" s="645"/>
      <c r="J684" s="645"/>
      <c r="K684" s="645"/>
      <c r="L684" s="645"/>
      <c r="M684" s="645"/>
      <c r="N684" s="645"/>
      <c r="O684" s="645"/>
      <c r="P684" s="645"/>
      <c r="Q684" s="645"/>
      <c r="R684" s="645"/>
      <c r="S684" s="645"/>
      <c r="T684" s="645"/>
      <c r="U684" s="645"/>
      <c r="V684" s="645"/>
      <c r="W684" s="645"/>
      <c r="X684" s="645"/>
      <c r="Y684" s="645"/>
      <c r="Z684" s="645"/>
    </row>
    <row r="685" spans="1:26" ht="15.75" thickBot="1">
      <c r="A685" s="627"/>
      <c r="B685" s="627"/>
      <c r="C685" s="627"/>
      <c r="D685" s="627"/>
      <c r="E685" s="627"/>
      <c r="F685" s="645"/>
      <c r="G685" s="645"/>
      <c r="H685" s="645"/>
      <c r="I685" s="645"/>
      <c r="J685" s="645"/>
      <c r="K685" s="645"/>
      <c r="L685" s="645"/>
      <c r="M685" s="645"/>
      <c r="N685" s="645"/>
      <c r="O685" s="645"/>
      <c r="P685" s="645"/>
      <c r="Q685" s="645"/>
      <c r="R685" s="645"/>
      <c r="S685" s="645"/>
      <c r="T685" s="645"/>
      <c r="U685" s="645"/>
      <c r="V685" s="645"/>
      <c r="W685" s="645"/>
      <c r="X685" s="645"/>
      <c r="Y685" s="645"/>
      <c r="Z685" s="645"/>
    </row>
    <row r="686" spans="1:26" ht="15.75" thickBot="1">
      <c r="A686" s="627"/>
      <c r="B686" s="627"/>
      <c r="C686" s="627"/>
      <c r="D686" s="627"/>
      <c r="E686" s="627"/>
      <c r="F686" s="645"/>
      <c r="G686" s="645"/>
      <c r="H686" s="645"/>
      <c r="I686" s="645"/>
      <c r="J686" s="645"/>
      <c r="K686" s="645"/>
      <c r="L686" s="645"/>
      <c r="M686" s="645"/>
      <c r="N686" s="645"/>
      <c r="O686" s="645"/>
      <c r="P686" s="645"/>
      <c r="Q686" s="645"/>
      <c r="R686" s="645"/>
      <c r="S686" s="645"/>
      <c r="T686" s="645"/>
      <c r="U686" s="645"/>
      <c r="V686" s="645"/>
      <c r="W686" s="645"/>
      <c r="X686" s="645"/>
      <c r="Y686" s="645"/>
      <c r="Z686" s="645"/>
    </row>
    <row r="687" spans="1:26" ht="15.75" thickBot="1">
      <c r="A687" s="627"/>
      <c r="B687" s="627"/>
      <c r="C687" s="627"/>
      <c r="D687" s="627"/>
      <c r="E687" s="627"/>
      <c r="F687" s="645"/>
      <c r="G687" s="645"/>
      <c r="H687" s="645"/>
      <c r="I687" s="645"/>
      <c r="J687" s="645"/>
      <c r="K687" s="645"/>
      <c r="L687" s="645"/>
      <c r="M687" s="645"/>
      <c r="N687" s="645"/>
      <c r="O687" s="645"/>
      <c r="P687" s="645"/>
      <c r="Q687" s="645"/>
      <c r="R687" s="645"/>
      <c r="S687" s="645"/>
      <c r="T687" s="645"/>
      <c r="U687" s="645"/>
      <c r="V687" s="645"/>
      <c r="W687" s="645"/>
      <c r="X687" s="645"/>
      <c r="Y687" s="645"/>
      <c r="Z687" s="645"/>
    </row>
    <row r="688" spans="1:26" ht="15.75" thickBot="1">
      <c r="A688" s="627"/>
      <c r="B688" s="627"/>
      <c r="C688" s="627"/>
      <c r="D688" s="627"/>
      <c r="E688" s="627"/>
      <c r="F688" s="645"/>
      <c r="G688" s="645"/>
      <c r="H688" s="645"/>
      <c r="I688" s="645"/>
      <c r="J688" s="645"/>
      <c r="K688" s="645"/>
      <c r="L688" s="645"/>
      <c r="M688" s="645"/>
      <c r="N688" s="645"/>
      <c r="O688" s="645"/>
      <c r="P688" s="645"/>
      <c r="Q688" s="645"/>
      <c r="R688" s="645"/>
      <c r="S688" s="645"/>
      <c r="T688" s="645"/>
      <c r="U688" s="645"/>
      <c r="V688" s="645"/>
      <c r="W688" s="645"/>
      <c r="X688" s="645"/>
      <c r="Y688" s="645"/>
      <c r="Z688" s="645"/>
    </row>
    <row r="689" spans="1:26" ht="15.75" thickBot="1">
      <c r="A689" s="627"/>
      <c r="B689" s="627"/>
      <c r="C689" s="627"/>
      <c r="D689" s="627"/>
      <c r="E689" s="627"/>
      <c r="F689" s="645"/>
      <c r="G689" s="645"/>
      <c r="H689" s="645"/>
      <c r="I689" s="645"/>
      <c r="J689" s="645"/>
      <c r="K689" s="645"/>
      <c r="L689" s="645"/>
      <c r="M689" s="645"/>
      <c r="N689" s="645"/>
      <c r="O689" s="645"/>
      <c r="P689" s="645"/>
      <c r="Q689" s="645"/>
      <c r="R689" s="645"/>
      <c r="S689" s="645"/>
      <c r="T689" s="645"/>
      <c r="U689" s="645"/>
      <c r="V689" s="645"/>
      <c r="W689" s="645"/>
      <c r="X689" s="645"/>
      <c r="Y689" s="645"/>
      <c r="Z689" s="645"/>
    </row>
    <row r="690" spans="1:26" ht="15.75" thickBot="1">
      <c r="A690" s="627"/>
      <c r="B690" s="627"/>
      <c r="C690" s="627"/>
      <c r="D690" s="627"/>
      <c r="E690" s="627"/>
      <c r="F690" s="645"/>
      <c r="G690" s="645"/>
      <c r="H690" s="645"/>
      <c r="I690" s="645"/>
      <c r="J690" s="645"/>
      <c r="K690" s="645"/>
      <c r="L690" s="645"/>
      <c r="M690" s="645"/>
      <c r="N690" s="645"/>
      <c r="O690" s="645"/>
      <c r="P690" s="645"/>
      <c r="Q690" s="645"/>
      <c r="R690" s="645"/>
      <c r="S690" s="645"/>
      <c r="T690" s="645"/>
      <c r="U690" s="645"/>
      <c r="V690" s="645"/>
      <c r="W690" s="645"/>
      <c r="X690" s="645"/>
      <c r="Y690" s="645"/>
      <c r="Z690" s="645"/>
    </row>
    <row r="691" spans="1:26" ht="15.75" thickBot="1">
      <c r="A691" s="627"/>
      <c r="B691" s="627"/>
      <c r="C691" s="627"/>
      <c r="D691" s="627"/>
      <c r="E691" s="627"/>
      <c r="F691" s="645"/>
      <c r="G691" s="645"/>
      <c r="H691" s="645"/>
      <c r="I691" s="645"/>
      <c r="J691" s="645"/>
      <c r="K691" s="645"/>
      <c r="L691" s="645"/>
      <c r="M691" s="645"/>
      <c r="N691" s="645"/>
      <c r="O691" s="645"/>
      <c r="P691" s="645"/>
      <c r="Q691" s="645"/>
      <c r="R691" s="645"/>
      <c r="S691" s="645"/>
      <c r="T691" s="645"/>
      <c r="U691" s="645"/>
      <c r="V691" s="645"/>
      <c r="W691" s="645"/>
      <c r="X691" s="645"/>
      <c r="Y691" s="645"/>
      <c r="Z691" s="645"/>
    </row>
    <row r="692" spans="1:26" ht="15.75" thickBot="1">
      <c r="A692" s="627"/>
      <c r="B692" s="627"/>
      <c r="C692" s="627"/>
      <c r="D692" s="627"/>
      <c r="E692" s="627"/>
      <c r="F692" s="645"/>
      <c r="G692" s="645"/>
      <c r="H692" s="645"/>
      <c r="I692" s="645"/>
      <c r="J692" s="645"/>
      <c r="K692" s="645"/>
      <c r="L692" s="645"/>
      <c r="M692" s="645"/>
      <c r="N692" s="645"/>
      <c r="O692" s="645"/>
      <c r="P692" s="645"/>
      <c r="Q692" s="645"/>
      <c r="R692" s="645"/>
      <c r="S692" s="645"/>
      <c r="T692" s="645"/>
      <c r="U692" s="645"/>
      <c r="V692" s="645"/>
      <c r="W692" s="645"/>
      <c r="X692" s="645"/>
      <c r="Y692" s="645"/>
      <c r="Z692" s="645"/>
    </row>
    <row r="693" spans="1:26" ht="15.75" thickBot="1">
      <c r="A693" s="627"/>
      <c r="B693" s="627"/>
      <c r="C693" s="627"/>
      <c r="D693" s="627"/>
      <c r="E693" s="627"/>
      <c r="F693" s="645"/>
      <c r="G693" s="645"/>
      <c r="H693" s="645"/>
      <c r="I693" s="645"/>
      <c r="J693" s="645"/>
      <c r="K693" s="645"/>
      <c r="L693" s="645"/>
      <c r="M693" s="645"/>
      <c r="N693" s="645"/>
      <c r="O693" s="645"/>
      <c r="P693" s="645"/>
      <c r="Q693" s="645"/>
      <c r="R693" s="645"/>
      <c r="S693" s="645"/>
      <c r="T693" s="645"/>
      <c r="U693" s="645"/>
      <c r="V693" s="645"/>
      <c r="W693" s="645"/>
      <c r="X693" s="645"/>
      <c r="Y693" s="645"/>
      <c r="Z693" s="645"/>
    </row>
    <row r="694" spans="1:26" ht="15.75" thickBot="1">
      <c r="A694" s="627"/>
      <c r="B694" s="627"/>
      <c r="C694" s="627"/>
      <c r="D694" s="627"/>
      <c r="E694" s="627"/>
      <c r="F694" s="645"/>
      <c r="G694" s="645"/>
      <c r="H694" s="645"/>
      <c r="I694" s="645"/>
      <c r="J694" s="645"/>
      <c r="K694" s="645"/>
      <c r="L694" s="645"/>
      <c r="M694" s="645"/>
      <c r="N694" s="645"/>
      <c r="O694" s="645"/>
      <c r="P694" s="645"/>
      <c r="Q694" s="645"/>
      <c r="R694" s="645"/>
      <c r="S694" s="645"/>
      <c r="T694" s="645"/>
      <c r="U694" s="645"/>
      <c r="V694" s="645"/>
      <c r="W694" s="645"/>
      <c r="X694" s="645"/>
      <c r="Y694" s="645"/>
      <c r="Z694" s="645"/>
    </row>
    <row r="695" spans="1:26" ht="15.75" thickBot="1">
      <c r="A695" s="627"/>
      <c r="B695" s="627"/>
      <c r="C695" s="627"/>
      <c r="D695" s="627"/>
      <c r="E695" s="627"/>
      <c r="F695" s="645"/>
      <c r="G695" s="645"/>
      <c r="H695" s="645"/>
      <c r="I695" s="645"/>
      <c r="J695" s="645"/>
      <c r="K695" s="645"/>
      <c r="L695" s="645"/>
      <c r="M695" s="645"/>
      <c r="N695" s="645"/>
      <c r="O695" s="645"/>
      <c r="P695" s="645"/>
      <c r="Q695" s="645"/>
      <c r="R695" s="645"/>
      <c r="S695" s="645"/>
      <c r="T695" s="645"/>
      <c r="U695" s="645"/>
      <c r="V695" s="645"/>
      <c r="W695" s="645"/>
      <c r="X695" s="645"/>
      <c r="Y695" s="645"/>
      <c r="Z695" s="645"/>
    </row>
    <row r="696" spans="1:26" ht="15.75" thickBot="1">
      <c r="A696" s="627"/>
      <c r="B696" s="627"/>
      <c r="C696" s="627"/>
      <c r="D696" s="627"/>
      <c r="E696" s="627"/>
      <c r="F696" s="645"/>
      <c r="G696" s="645"/>
      <c r="H696" s="645"/>
      <c r="I696" s="645"/>
      <c r="J696" s="645"/>
      <c r="K696" s="645"/>
      <c r="L696" s="645"/>
      <c r="M696" s="645"/>
      <c r="N696" s="645"/>
      <c r="O696" s="645"/>
      <c r="P696" s="645"/>
      <c r="Q696" s="645"/>
      <c r="R696" s="645"/>
      <c r="S696" s="645"/>
      <c r="T696" s="645"/>
      <c r="U696" s="645"/>
      <c r="V696" s="645"/>
      <c r="W696" s="645"/>
      <c r="X696" s="645"/>
      <c r="Y696" s="645"/>
      <c r="Z696" s="645"/>
    </row>
    <row r="697" spans="1:26" ht="15.75" thickBot="1">
      <c r="A697" s="627"/>
      <c r="B697" s="627"/>
      <c r="C697" s="627"/>
      <c r="D697" s="627"/>
      <c r="E697" s="627"/>
      <c r="F697" s="645"/>
      <c r="G697" s="645"/>
      <c r="H697" s="645"/>
      <c r="I697" s="645"/>
      <c r="J697" s="645"/>
      <c r="K697" s="645"/>
      <c r="L697" s="645"/>
      <c r="M697" s="645"/>
      <c r="N697" s="645"/>
      <c r="O697" s="645"/>
      <c r="P697" s="645"/>
      <c r="Q697" s="645"/>
      <c r="R697" s="645"/>
      <c r="S697" s="645"/>
      <c r="T697" s="645"/>
      <c r="U697" s="645"/>
      <c r="V697" s="645"/>
      <c r="W697" s="645"/>
      <c r="X697" s="645"/>
      <c r="Y697" s="645"/>
      <c r="Z697" s="645"/>
    </row>
    <row r="698" spans="1:26" ht="15.75" thickBot="1">
      <c r="A698" s="627"/>
      <c r="B698" s="627"/>
      <c r="C698" s="627"/>
      <c r="D698" s="627"/>
      <c r="E698" s="627"/>
      <c r="F698" s="645"/>
      <c r="G698" s="645"/>
      <c r="H698" s="645"/>
      <c r="I698" s="645"/>
      <c r="J698" s="645"/>
      <c r="K698" s="645"/>
      <c r="L698" s="645"/>
      <c r="M698" s="645"/>
      <c r="N698" s="645"/>
      <c r="O698" s="645"/>
      <c r="P698" s="645"/>
      <c r="Q698" s="645"/>
      <c r="R698" s="645"/>
      <c r="S698" s="645"/>
      <c r="T698" s="645"/>
      <c r="U698" s="645"/>
      <c r="V698" s="645"/>
      <c r="W698" s="645"/>
      <c r="X698" s="645"/>
      <c r="Y698" s="645"/>
      <c r="Z698" s="645"/>
    </row>
    <row r="699" spans="1:26" ht="15.75" thickBot="1">
      <c r="A699" s="627"/>
      <c r="B699" s="627"/>
      <c r="C699" s="627"/>
      <c r="D699" s="627"/>
      <c r="E699" s="627"/>
      <c r="F699" s="645"/>
      <c r="G699" s="645"/>
      <c r="H699" s="645"/>
      <c r="I699" s="645"/>
      <c r="J699" s="645"/>
      <c r="K699" s="645"/>
      <c r="L699" s="645"/>
      <c r="M699" s="645"/>
      <c r="N699" s="645"/>
      <c r="O699" s="645"/>
      <c r="P699" s="645"/>
      <c r="Q699" s="645"/>
      <c r="R699" s="645"/>
      <c r="S699" s="645"/>
      <c r="T699" s="645"/>
      <c r="U699" s="645"/>
      <c r="V699" s="645"/>
      <c r="W699" s="645"/>
      <c r="X699" s="645"/>
      <c r="Y699" s="645"/>
      <c r="Z699" s="645"/>
    </row>
    <row r="700" spans="1:26" ht="15.75" thickBot="1">
      <c r="A700" s="627"/>
      <c r="B700" s="627"/>
      <c r="C700" s="627"/>
      <c r="D700" s="627"/>
      <c r="E700" s="627"/>
      <c r="F700" s="645"/>
      <c r="G700" s="645"/>
      <c r="H700" s="645"/>
      <c r="I700" s="645"/>
      <c r="J700" s="645"/>
      <c r="K700" s="645"/>
      <c r="L700" s="645"/>
      <c r="M700" s="645"/>
      <c r="N700" s="645"/>
      <c r="O700" s="645"/>
      <c r="P700" s="645"/>
      <c r="Q700" s="645"/>
      <c r="R700" s="645"/>
      <c r="S700" s="645"/>
      <c r="T700" s="645"/>
      <c r="U700" s="645"/>
      <c r="V700" s="645"/>
      <c r="W700" s="645"/>
      <c r="X700" s="645"/>
      <c r="Y700" s="645"/>
      <c r="Z700" s="645"/>
    </row>
    <row r="701" spans="1:26" ht="15.75" thickBot="1">
      <c r="A701" s="627"/>
      <c r="B701" s="627"/>
      <c r="C701" s="627"/>
      <c r="D701" s="627"/>
      <c r="E701" s="627"/>
      <c r="F701" s="645"/>
      <c r="G701" s="645"/>
      <c r="H701" s="645"/>
      <c r="I701" s="645"/>
      <c r="J701" s="645"/>
      <c r="K701" s="645"/>
      <c r="L701" s="645"/>
      <c r="M701" s="645"/>
      <c r="N701" s="645"/>
      <c r="O701" s="645"/>
      <c r="P701" s="645"/>
      <c r="Q701" s="645"/>
      <c r="R701" s="645"/>
      <c r="S701" s="645"/>
      <c r="T701" s="645"/>
      <c r="U701" s="645"/>
      <c r="V701" s="645"/>
      <c r="W701" s="645"/>
      <c r="X701" s="645"/>
      <c r="Y701" s="645"/>
      <c r="Z701" s="645"/>
    </row>
    <row r="702" spans="1:26" ht="15.75" thickBot="1">
      <c r="A702" s="627"/>
      <c r="B702" s="627"/>
      <c r="C702" s="627"/>
      <c r="D702" s="627"/>
      <c r="E702" s="627"/>
      <c r="F702" s="645"/>
      <c r="G702" s="645"/>
      <c r="H702" s="645"/>
      <c r="I702" s="645"/>
      <c r="J702" s="645"/>
      <c r="K702" s="645"/>
      <c r="L702" s="645"/>
      <c r="M702" s="645"/>
      <c r="N702" s="645"/>
      <c r="O702" s="645"/>
      <c r="P702" s="645"/>
      <c r="Q702" s="645"/>
      <c r="R702" s="645"/>
      <c r="S702" s="645"/>
      <c r="T702" s="645"/>
      <c r="U702" s="645"/>
      <c r="V702" s="645"/>
      <c r="W702" s="645"/>
      <c r="X702" s="645"/>
      <c r="Y702" s="645"/>
      <c r="Z702" s="645"/>
    </row>
    <row r="703" spans="1:26" ht="15.75" thickBot="1">
      <c r="A703" s="627"/>
      <c r="B703" s="627"/>
      <c r="C703" s="627"/>
      <c r="D703" s="627"/>
      <c r="E703" s="627"/>
      <c r="F703" s="645"/>
      <c r="G703" s="645"/>
      <c r="H703" s="645"/>
      <c r="I703" s="645"/>
      <c r="J703" s="645"/>
      <c r="K703" s="645"/>
      <c r="L703" s="645"/>
      <c r="M703" s="645"/>
      <c r="N703" s="645"/>
      <c r="O703" s="645"/>
      <c r="P703" s="645"/>
      <c r="Q703" s="645"/>
      <c r="R703" s="645"/>
      <c r="S703" s="645"/>
      <c r="T703" s="645"/>
      <c r="U703" s="645"/>
      <c r="V703" s="645"/>
      <c r="W703" s="645"/>
      <c r="X703" s="645"/>
      <c r="Y703" s="645"/>
      <c r="Z703" s="645"/>
    </row>
    <row r="704" spans="1:26" ht="15.75" thickBot="1">
      <c r="A704" s="627"/>
      <c r="B704" s="627"/>
      <c r="C704" s="627"/>
      <c r="D704" s="627"/>
      <c r="E704" s="627"/>
      <c r="F704" s="645"/>
      <c r="G704" s="645"/>
      <c r="H704" s="645"/>
      <c r="I704" s="645"/>
      <c r="J704" s="645"/>
      <c r="K704" s="645"/>
      <c r="L704" s="645"/>
      <c r="M704" s="645"/>
      <c r="N704" s="645"/>
      <c r="O704" s="645"/>
      <c r="P704" s="645"/>
      <c r="Q704" s="645"/>
      <c r="R704" s="645"/>
      <c r="S704" s="645"/>
      <c r="T704" s="645"/>
      <c r="U704" s="645"/>
      <c r="V704" s="645"/>
      <c r="W704" s="645"/>
      <c r="X704" s="645"/>
      <c r="Y704" s="645"/>
      <c r="Z704" s="645"/>
    </row>
    <row r="705" spans="1:26" ht="15.75" thickBot="1">
      <c r="A705" s="627"/>
      <c r="B705" s="627"/>
      <c r="C705" s="627"/>
      <c r="D705" s="627"/>
      <c r="E705" s="627"/>
      <c r="F705" s="645"/>
      <c r="G705" s="645"/>
      <c r="H705" s="645"/>
      <c r="I705" s="645"/>
      <c r="J705" s="645"/>
      <c r="K705" s="645"/>
      <c r="L705" s="645"/>
      <c r="M705" s="645"/>
      <c r="N705" s="645"/>
      <c r="O705" s="645"/>
      <c r="P705" s="645"/>
      <c r="Q705" s="645"/>
      <c r="R705" s="645"/>
      <c r="S705" s="645"/>
      <c r="T705" s="645"/>
      <c r="U705" s="645"/>
      <c r="V705" s="645"/>
      <c r="W705" s="645"/>
      <c r="X705" s="645"/>
      <c r="Y705" s="645"/>
      <c r="Z705" s="645"/>
    </row>
    <row r="706" spans="1:26" ht="15.75" thickBot="1">
      <c r="A706" s="627"/>
      <c r="B706" s="627"/>
      <c r="C706" s="627"/>
      <c r="D706" s="627"/>
      <c r="E706" s="627"/>
      <c r="F706" s="645"/>
      <c r="G706" s="645"/>
      <c r="H706" s="645"/>
      <c r="I706" s="645"/>
      <c r="J706" s="645"/>
      <c r="K706" s="645"/>
      <c r="L706" s="645"/>
      <c r="M706" s="645"/>
      <c r="N706" s="645"/>
      <c r="O706" s="645"/>
      <c r="P706" s="645"/>
      <c r="Q706" s="645"/>
      <c r="R706" s="645"/>
      <c r="S706" s="645"/>
      <c r="T706" s="645"/>
      <c r="U706" s="645"/>
      <c r="V706" s="645"/>
      <c r="W706" s="645"/>
      <c r="X706" s="645"/>
      <c r="Y706" s="645"/>
      <c r="Z706" s="645"/>
    </row>
    <row r="707" spans="1:26" ht="15.75" thickBot="1">
      <c r="A707" s="627"/>
      <c r="B707" s="627"/>
      <c r="C707" s="627"/>
      <c r="D707" s="627"/>
      <c r="E707" s="627"/>
      <c r="F707" s="645"/>
      <c r="G707" s="645"/>
      <c r="H707" s="645"/>
      <c r="I707" s="645"/>
      <c r="J707" s="645"/>
      <c r="K707" s="645"/>
      <c r="L707" s="645"/>
      <c r="M707" s="645"/>
      <c r="N707" s="645"/>
      <c r="O707" s="645"/>
      <c r="P707" s="645"/>
      <c r="Q707" s="645"/>
      <c r="R707" s="645"/>
      <c r="S707" s="645"/>
      <c r="T707" s="645"/>
      <c r="U707" s="645"/>
      <c r="V707" s="645"/>
      <c r="W707" s="645"/>
      <c r="X707" s="645"/>
      <c r="Y707" s="645"/>
      <c r="Z707" s="645"/>
    </row>
    <row r="708" spans="1:26" ht="15.75" thickBot="1">
      <c r="A708" s="627"/>
      <c r="B708" s="627"/>
      <c r="C708" s="627"/>
      <c r="D708" s="627"/>
      <c r="E708" s="627"/>
      <c r="F708" s="645"/>
      <c r="G708" s="645"/>
      <c r="H708" s="645"/>
      <c r="I708" s="645"/>
      <c r="J708" s="645"/>
      <c r="K708" s="645"/>
      <c r="L708" s="645"/>
      <c r="M708" s="645"/>
      <c r="N708" s="645"/>
      <c r="O708" s="645"/>
      <c r="P708" s="645"/>
      <c r="Q708" s="645"/>
      <c r="R708" s="645"/>
      <c r="S708" s="645"/>
      <c r="T708" s="645"/>
      <c r="U708" s="645"/>
      <c r="V708" s="645"/>
      <c r="W708" s="645"/>
      <c r="X708" s="645"/>
      <c r="Y708" s="645"/>
      <c r="Z708" s="645"/>
    </row>
    <row r="709" spans="1:26" ht="15.75" thickBot="1">
      <c r="A709" s="627"/>
      <c r="B709" s="627"/>
      <c r="C709" s="627"/>
      <c r="D709" s="627"/>
      <c r="E709" s="627"/>
      <c r="F709" s="645"/>
      <c r="G709" s="645"/>
      <c r="H709" s="645"/>
      <c r="I709" s="645"/>
      <c r="J709" s="645"/>
      <c r="K709" s="645"/>
      <c r="L709" s="645"/>
      <c r="M709" s="645"/>
      <c r="N709" s="645"/>
      <c r="O709" s="645"/>
      <c r="P709" s="645"/>
      <c r="Q709" s="645"/>
      <c r="R709" s="645"/>
      <c r="S709" s="645"/>
      <c r="T709" s="645"/>
      <c r="U709" s="645"/>
      <c r="V709" s="645"/>
      <c r="W709" s="645"/>
      <c r="X709" s="645"/>
      <c r="Y709" s="645"/>
      <c r="Z709" s="645"/>
    </row>
    <row r="710" spans="1:26" ht="15.75" thickBot="1">
      <c r="A710" s="627"/>
      <c r="B710" s="627"/>
      <c r="C710" s="627"/>
      <c r="D710" s="627"/>
      <c r="E710" s="627"/>
      <c r="F710" s="645"/>
      <c r="G710" s="645"/>
      <c r="H710" s="645"/>
      <c r="I710" s="645"/>
      <c r="J710" s="645"/>
      <c r="K710" s="645"/>
      <c r="L710" s="645"/>
      <c r="M710" s="645"/>
      <c r="N710" s="645"/>
      <c r="O710" s="645"/>
      <c r="P710" s="645"/>
      <c r="Q710" s="645"/>
      <c r="R710" s="645"/>
      <c r="S710" s="645"/>
      <c r="T710" s="645"/>
      <c r="U710" s="645"/>
      <c r="V710" s="645"/>
      <c r="W710" s="645"/>
      <c r="X710" s="645"/>
      <c r="Y710" s="645"/>
      <c r="Z710" s="645"/>
    </row>
    <row r="711" spans="1:26" ht="15.75" thickBot="1">
      <c r="A711" s="627"/>
      <c r="B711" s="627"/>
      <c r="C711" s="627"/>
      <c r="D711" s="627"/>
      <c r="E711" s="627"/>
      <c r="F711" s="645"/>
      <c r="G711" s="645"/>
      <c r="H711" s="645"/>
      <c r="I711" s="645"/>
      <c r="J711" s="645"/>
      <c r="K711" s="645"/>
      <c r="L711" s="645"/>
      <c r="M711" s="645"/>
      <c r="N711" s="645"/>
      <c r="O711" s="645"/>
      <c r="P711" s="645"/>
      <c r="Q711" s="645"/>
      <c r="R711" s="645"/>
      <c r="S711" s="645"/>
      <c r="T711" s="645"/>
      <c r="U711" s="645"/>
      <c r="V711" s="645"/>
      <c r="W711" s="645"/>
      <c r="X711" s="645"/>
      <c r="Y711" s="645"/>
      <c r="Z711" s="645"/>
    </row>
    <row r="712" spans="1:26" ht="15.75" thickBot="1">
      <c r="A712" s="627"/>
      <c r="B712" s="627"/>
      <c r="C712" s="627"/>
      <c r="D712" s="627"/>
      <c r="E712" s="627"/>
      <c r="F712" s="645"/>
      <c r="G712" s="645"/>
      <c r="H712" s="645"/>
      <c r="I712" s="645"/>
      <c r="J712" s="645"/>
      <c r="K712" s="645"/>
      <c r="L712" s="645"/>
      <c r="M712" s="645"/>
      <c r="N712" s="645"/>
      <c r="O712" s="645"/>
      <c r="P712" s="645"/>
      <c r="Q712" s="645"/>
      <c r="R712" s="645"/>
      <c r="S712" s="645"/>
      <c r="T712" s="645"/>
      <c r="U712" s="645"/>
      <c r="V712" s="645"/>
      <c r="W712" s="645"/>
      <c r="X712" s="645"/>
      <c r="Y712" s="645"/>
      <c r="Z712" s="645"/>
    </row>
    <row r="713" spans="1:26" ht="15.75" thickBot="1">
      <c r="A713" s="627"/>
      <c r="B713" s="627"/>
      <c r="C713" s="627"/>
      <c r="D713" s="627"/>
      <c r="E713" s="627"/>
      <c r="F713" s="645"/>
      <c r="G713" s="645"/>
      <c r="H713" s="645"/>
      <c r="I713" s="645"/>
      <c r="J713" s="645"/>
      <c r="K713" s="645"/>
      <c r="L713" s="645"/>
      <c r="M713" s="645"/>
      <c r="N713" s="645"/>
      <c r="O713" s="645"/>
      <c r="P713" s="645"/>
      <c r="Q713" s="645"/>
      <c r="R713" s="645"/>
      <c r="S713" s="645"/>
      <c r="T713" s="645"/>
      <c r="U713" s="645"/>
      <c r="V713" s="645"/>
      <c r="W713" s="645"/>
      <c r="X713" s="645"/>
      <c r="Y713" s="645"/>
      <c r="Z713" s="645"/>
    </row>
    <row r="714" spans="1:26" ht="15.75" thickBot="1">
      <c r="A714" s="627"/>
      <c r="B714" s="627"/>
      <c r="C714" s="627"/>
      <c r="D714" s="627"/>
      <c r="E714" s="627"/>
      <c r="F714" s="645"/>
      <c r="G714" s="645"/>
      <c r="H714" s="645"/>
      <c r="I714" s="645"/>
      <c r="J714" s="645"/>
      <c r="K714" s="645"/>
      <c r="L714" s="645"/>
      <c r="M714" s="645"/>
      <c r="N714" s="645"/>
      <c r="O714" s="645"/>
      <c r="P714" s="645"/>
      <c r="Q714" s="645"/>
      <c r="R714" s="645"/>
      <c r="S714" s="645"/>
      <c r="T714" s="645"/>
      <c r="U714" s="645"/>
      <c r="V714" s="645"/>
      <c r="W714" s="645"/>
      <c r="X714" s="645"/>
      <c r="Y714" s="645"/>
      <c r="Z714" s="645"/>
    </row>
    <row r="715" spans="1:26" ht="15.75" thickBot="1">
      <c r="A715" s="627"/>
      <c r="B715" s="627"/>
      <c r="C715" s="627"/>
      <c r="D715" s="627"/>
      <c r="E715" s="627"/>
      <c r="F715" s="645"/>
      <c r="G715" s="645"/>
      <c r="H715" s="645"/>
      <c r="I715" s="645"/>
      <c r="J715" s="645"/>
      <c r="K715" s="645"/>
      <c r="L715" s="645"/>
      <c r="M715" s="645"/>
      <c r="N715" s="645"/>
      <c r="O715" s="645"/>
      <c r="P715" s="645"/>
      <c r="Q715" s="645"/>
      <c r="R715" s="645"/>
      <c r="S715" s="645"/>
      <c r="T715" s="645"/>
      <c r="U715" s="645"/>
      <c r="V715" s="645"/>
      <c r="W715" s="645"/>
      <c r="X715" s="645"/>
      <c r="Y715" s="645"/>
      <c r="Z715" s="645"/>
    </row>
    <row r="716" spans="1:26" ht="15.75" thickBot="1">
      <c r="A716" s="627"/>
      <c r="B716" s="627"/>
      <c r="C716" s="627"/>
      <c r="D716" s="627"/>
      <c r="E716" s="627"/>
      <c r="F716" s="645"/>
      <c r="G716" s="645"/>
      <c r="H716" s="645"/>
      <c r="I716" s="645"/>
      <c r="J716" s="645"/>
      <c r="K716" s="645"/>
      <c r="L716" s="645"/>
      <c r="M716" s="645"/>
      <c r="N716" s="645"/>
      <c r="O716" s="645"/>
      <c r="P716" s="645"/>
      <c r="Q716" s="645"/>
      <c r="R716" s="645"/>
      <c r="S716" s="645"/>
      <c r="T716" s="645"/>
      <c r="U716" s="645"/>
      <c r="V716" s="645"/>
      <c r="W716" s="645"/>
      <c r="X716" s="645"/>
      <c r="Y716" s="645"/>
      <c r="Z716" s="645"/>
    </row>
    <row r="717" spans="1:26" ht="15.75" thickBot="1">
      <c r="A717" s="627"/>
      <c r="B717" s="627"/>
      <c r="C717" s="627"/>
      <c r="D717" s="627"/>
      <c r="E717" s="627"/>
      <c r="F717" s="645"/>
      <c r="G717" s="645"/>
      <c r="H717" s="645"/>
      <c r="I717" s="645"/>
      <c r="J717" s="645"/>
      <c r="K717" s="645"/>
      <c r="L717" s="645"/>
      <c r="M717" s="645"/>
      <c r="N717" s="645"/>
      <c r="O717" s="645"/>
      <c r="P717" s="645"/>
      <c r="Q717" s="645"/>
      <c r="R717" s="645"/>
      <c r="S717" s="645"/>
      <c r="T717" s="645"/>
      <c r="U717" s="645"/>
      <c r="V717" s="645"/>
      <c r="W717" s="645"/>
      <c r="X717" s="645"/>
      <c r="Y717" s="645"/>
      <c r="Z717" s="645"/>
    </row>
    <row r="718" spans="1:26" ht="15.75" thickBot="1">
      <c r="A718" s="627"/>
      <c r="B718" s="627"/>
      <c r="C718" s="627"/>
      <c r="D718" s="627"/>
      <c r="E718" s="627"/>
      <c r="F718" s="645"/>
      <c r="G718" s="645"/>
      <c r="H718" s="645"/>
      <c r="I718" s="645"/>
      <c r="J718" s="645"/>
      <c r="K718" s="645"/>
      <c r="L718" s="645"/>
      <c r="M718" s="645"/>
      <c r="N718" s="645"/>
      <c r="O718" s="645"/>
      <c r="P718" s="645"/>
      <c r="Q718" s="645"/>
      <c r="R718" s="645"/>
      <c r="S718" s="645"/>
      <c r="T718" s="645"/>
      <c r="U718" s="645"/>
      <c r="V718" s="645"/>
      <c r="W718" s="645"/>
      <c r="X718" s="645"/>
      <c r="Y718" s="645"/>
      <c r="Z718" s="645"/>
    </row>
    <row r="719" spans="1:26" ht="15.75" thickBot="1">
      <c r="A719" s="627"/>
      <c r="B719" s="627"/>
      <c r="C719" s="627"/>
      <c r="D719" s="627"/>
      <c r="E719" s="627"/>
      <c r="F719" s="645"/>
      <c r="G719" s="645"/>
      <c r="H719" s="645"/>
      <c r="I719" s="645"/>
      <c r="J719" s="645"/>
      <c r="K719" s="645"/>
      <c r="L719" s="645"/>
      <c r="M719" s="645"/>
      <c r="N719" s="645"/>
      <c r="O719" s="645"/>
      <c r="P719" s="645"/>
      <c r="Q719" s="645"/>
      <c r="R719" s="645"/>
      <c r="S719" s="645"/>
      <c r="T719" s="645"/>
      <c r="U719" s="645"/>
      <c r="V719" s="645"/>
      <c r="W719" s="645"/>
      <c r="X719" s="645"/>
      <c r="Y719" s="645"/>
      <c r="Z719" s="645"/>
    </row>
    <row r="720" spans="1:26" ht="15.75" thickBot="1">
      <c r="A720" s="627"/>
      <c r="B720" s="627"/>
      <c r="C720" s="627"/>
      <c r="D720" s="627"/>
      <c r="E720" s="627"/>
      <c r="F720" s="645"/>
      <c r="G720" s="645"/>
      <c r="H720" s="645"/>
      <c r="I720" s="645"/>
      <c r="J720" s="645"/>
      <c r="K720" s="645"/>
      <c r="L720" s="645"/>
      <c r="M720" s="645"/>
      <c r="N720" s="645"/>
      <c r="O720" s="645"/>
      <c r="P720" s="645"/>
      <c r="Q720" s="645"/>
      <c r="R720" s="645"/>
      <c r="S720" s="645"/>
      <c r="T720" s="645"/>
      <c r="U720" s="645"/>
      <c r="V720" s="645"/>
      <c r="W720" s="645"/>
      <c r="X720" s="645"/>
      <c r="Y720" s="645"/>
      <c r="Z720" s="645"/>
    </row>
    <row r="721" spans="1:26" ht="15.75" thickBot="1">
      <c r="A721" s="627"/>
      <c r="B721" s="627"/>
      <c r="C721" s="627"/>
      <c r="D721" s="627"/>
      <c r="E721" s="627"/>
      <c r="F721" s="645"/>
      <c r="G721" s="645"/>
      <c r="H721" s="645"/>
      <c r="I721" s="645"/>
      <c r="J721" s="645"/>
      <c r="K721" s="645"/>
      <c r="L721" s="645"/>
      <c r="M721" s="645"/>
      <c r="N721" s="645"/>
      <c r="O721" s="645"/>
      <c r="P721" s="645"/>
      <c r="Q721" s="645"/>
      <c r="R721" s="645"/>
      <c r="S721" s="645"/>
      <c r="T721" s="645"/>
      <c r="U721" s="645"/>
      <c r="V721" s="645"/>
      <c r="W721" s="645"/>
      <c r="X721" s="645"/>
      <c r="Y721" s="645"/>
      <c r="Z721" s="645"/>
    </row>
    <row r="722" spans="1:26" ht="15.75" thickBot="1">
      <c r="A722" s="627"/>
      <c r="B722" s="627"/>
      <c r="C722" s="627"/>
      <c r="D722" s="627"/>
      <c r="E722" s="627"/>
      <c r="F722" s="645"/>
      <c r="G722" s="645"/>
      <c r="H722" s="645"/>
      <c r="I722" s="645"/>
      <c r="J722" s="645"/>
      <c r="K722" s="645"/>
      <c r="L722" s="645"/>
      <c r="M722" s="645"/>
      <c r="N722" s="645"/>
      <c r="O722" s="645"/>
      <c r="P722" s="645"/>
      <c r="Q722" s="645"/>
      <c r="R722" s="645"/>
      <c r="S722" s="645"/>
      <c r="T722" s="645"/>
      <c r="U722" s="645"/>
      <c r="V722" s="645"/>
      <c r="W722" s="645"/>
      <c r="X722" s="645"/>
      <c r="Y722" s="645"/>
      <c r="Z722" s="645"/>
    </row>
    <row r="723" spans="1:26" ht="15.75" thickBot="1">
      <c r="A723" s="627"/>
      <c r="B723" s="627"/>
      <c r="C723" s="627"/>
      <c r="D723" s="627"/>
      <c r="E723" s="627"/>
      <c r="F723" s="645"/>
      <c r="G723" s="645"/>
      <c r="H723" s="645"/>
      <c r="I723" s="645"/>
      <c r="J723" s="645"/>
      <c r="K723" s="645"/>
      <c r="L723" s="645"/>
      <c r="M723" s="645"/>
      <c r="N723" s="645"/>
      <c r="O723" s="645"/>
      <c r="P723" s="645"/>
      <c r="Q723" s="645"/>
      <c r="R723" s="645"/>
      <c r="S723" s="645"/>
      <c r="T723" s="645"/>
      <c r="U723" s="645"/>
      <c r="V723" s="645"/>
      <c r="W723" s="645"/>
      <c r="X723" s="645"/>
      <c r="Y723" s="645"/>
      <c r="Z723" s="645"/>
    </row>
    <row r="724" spans="1:26" ht="15.75" thickBot="1">
      <c r="A724" s="627"/>
      <c r="B724" s="627"/>
      <c r="C724" s="627"/>
      <c r="D724" s="627"/>
      <c r="E724" s="627"/>
      <c r="F724" s="645"/>
      <c r="G724" s="645"/>
      <c r="H724" s="645"/>
      <c r="I724" s="645"/>
      <c r="J724" s="645"/>
      <c r="K724" s="645"/>
      <c r="L724" s="645"/>
      <c r="M724" s="645"/>
      <c r="N724" s="645"/>
      <c r="O724" s="645"/>
      <c r="P724" s="645"/>
      <c r="Q724" s="645"/>
      <c r="R724" s="645"/>
      <c r="S724" s="645"/>
      <c r="T724" s="645"/>
      <c r="U724" s="645"/>
      <c r="V724" s="645"/>
      <c r="W724" s="645"/>
      <c r="X724" s="645"/>
      <c r="Y724" s="645"/>
      <c r="Z724" s="645"/>
    </row>
    <row r="725" spans="1:26" ht="15.75" thickBot="1">
      <c r="A725" s="627"/>
      <c r="B725" s="627"/>
      <c r="C725" s="627"/>
      <c r="D725" s="627"/>
      <c r="E725" s="627"/>
      <c r="F725" s="645"/>
      <c r="G725" s="645"/>
      <c r="H725" s="645"/>
      <c r="I725" s="645"/>
      <c r="J725" s="645"/>
      <c r="K725" s="645"/>
      <c r="L725" s="645"/>
      <c r="M725" s="645"/>
      <c r="N725" s="645"/>
      <c r="O725" s="645"/>
      <c r="P725" s="645"/>
      <c r="Q725" s="645"/>
      <c r="R725" s="645"/>
      <c r="S725" s="645"/>
      <c r="T725" s="645"/>
      <c r="U725" s="645"/>
      <c r="V725" s="645"/>
      <c r="W725" s="645"/>
      <c r="X725" s="645"/>
      <c r="Y725" s="645"/>
      <c r="Z725" s="645"/>
    </row>
    <row r="726" spans="1:26" ht="15.75" thickBot="1">
      <c r="A726" s="627"/>
      <c r="B726" s="627"/>
      <c r="C726" s="627"/>
      <c r="D726" s="627"/>
      <c r="E726" s="627"/>
      <c r="F726" s="645"/>
      <c r="G726" s="645"/>
      <c r="H726" s="645"/>
      <c r="I726" s="645"/>
      <c r="J726" s="645"/>
      <c r="K726" s="645"/>
      <c r="L726" s="645"/>
      <c r="M726" s="645"/>
      <c r="N726" s="645"/>
      <c r="O726" s="645"/>
      <c r="P726" s="645"/>
      <c r="Q726" s="645"/>
      <c r="R726" s="645"/>
      <c r="S726" s="645"/>
      <c r="T726" s="645"/>
      <c r="U726" s="645"/>
      <c r="V726" s="645"/>
      <c r="W726" s="645"/>
      <c r="X726" s="645"/>
      <c r="Y726" s="645"/>
      <c r="Z726" s="645"/>
    </row>
    <row r="727" spans="1:26" ht="15.75" thickBot="1">
      <c r="A727" s="627"/>
      <c r="B727" s="627"/>
      <c r="C727" s="627"/>
      <c r="D727" s="627"/>
      <c r="E727" s="627"/>
      <c r="F727" s="645"/>
      <c r="G727" s="645"/>
      <c r="H727" s="645"/>
      <c r="I727" s="645"/>
      <c r="J727" s="645"/>
      <c r="K727" s="645"/>
      <c r="L727" s="645"/>
      <c r="M727" s="645"/>
      <c r="N727" s="645"/>
      <c r="O727" s="645"/>
      <c r="P727" s="645"/>
      <c r="Q727" s="645"/>
      <c r="R727" s="645"/>
      <c r="S727" s="645"/>
      <c r="T727" s="645"/>
      <c r="U727" s="645"/>
      <c r="V727" s="645"/>
      <c r="W727" s="645"/>
      <c r="X727" s="645"/>
      <c r="Y727" s="645"/>
      <c r="Z727" s="645"/>
    </row>
    <row r="728" spans="1:26" ht="15.75" thickBot="1">
      <c r="A728" s="627"/>
      <c r="B728" s="627"/>
      <c r="C728" s="627"/>
      <c r="D728" s="627"/>
      <c r="E728" s="627"/>
      <c r="F728" s="645"/>
      <c r="G728" s="645"/>
      <c r="H728" s="645"/>
      <c r="I728" s="645"/>
      <c r="J728" s="645"/>
      <c r="K728" s="645"/>
      <c r="L728" s="645"/>
      <c r="M728" s="645"/>
      <c r="N728" s="645"/>
      <c r="O728" s="645"/>
      <c r="P728" s="645"/>
      <c r="Q728" s="645"/>
      <c r="R728" s="645"/>
      <c r="S728" s="645"/>
      <c r="T728" s="645"/>
      <c r="U728" s="645"/>
      <c r="V728" s="645"/>
      <c r="W728" s="645"/>
      <c r="X728" s="645"/>
      <c r="Y728" s="645"/>
      <c r="Z728" s="645"/>
    </row>
    <row r="729" spans="1:26" ht="15.75" thickBot="1">
      <c r="A729" s="627"/>
      <c r="B729" s="627"/>
      <c r="C729" s="627"/>
      <c r="D729" s="627"/>
      <c r="E729" s="627"/>
      <c r="F729" s="645"/>
      <c r="G729" s="645"/>
      <c r="H729" s="645"/>
      <c r="I729" s="645"/>
      <c r="J729" s="645"/>
      <c r="K729" s="645"/>
      <c r="L729" s="645"/>
      <c r="M729" s="645"/>
      <c r="N729" s="645"/>
      <c r="O729" s="645"/>
      <c r="P729" s="645"/>
      <c r="Q729" s="645"/>
      <c r="R729" s="645"/>
      <c r="S729" s="645"/>
      <c r="T729" s="645"/>
      <c r="U729" s="645"/>
      <c r="V729" s="645"/>
      <c r="W729" s="645"/>
      <c r="X729" s="645"/>
      <c r="Y729" s="645"/>
      <c r="Z729" s="645"/>
    </row>
    <row r="730" spans="1:26" ht="15.75" thickBot="1">
      <c r="A730" s="627"/>
      <c r="B730" s="627"/>
      <c r="C730" s="627"/>
      <c r="D730" s="627"/>
      <c r="E730" s="627"/>
      <c r="F730" s="645"/>
      <c r="G730" s="645"/>
      <c r="H730" s="645"/>
      <c r="I730" s="645"/>
      <c r="J730" s="645"/>
      <c r="K730" s="645"/>
      <c r="L730" s="645"/>
      <c r="M730" s="645"/>
      <c r="N730" s="645"/>
      <c r="O730" s="645"/>
      <c r="P730" s="645"/>
      <c r="Q730" s="645"/>
      <c r="R730" s="645"/>
      <c r="S730" s="645"/>
      <c r="T730" s="645"/>
      <c r="U730" s="645"/>
      <c r="V730" s="645"/>
      <c r="W730" s="645"/>
      <c r="X730" s="645"/>
      <c r="Y730" s="645"/>
      <c r="Z730" s="645"/>
    </row>
    <row r="731" spans="1:26" ht="15.75" thickBot="1">
      <c r="A731" s="627"/>
      <c r="B731" s="627"/>
      <c r="C731" s="627"/>
      <c r="D731" s="627"/>
      <c r="E731" s="627"/>
      <c r="F731" s="645"/>
      <c r="G731" s="645"/>
      <c r="H731" s="645"/>
      <c r="I731" s="645"/>
      <c r="J731" s="645"/>
      <c r="K731" s="645"/>
      <c r="L731" s="645"/>
      <c r="M731" s="645"/>
      <c r="N731" s="645"/>
      <c r="O731" s="645"/>
      <c r="P731" s="645"/>
      <c r="Q731" s="645"/>
      <c r="R731" s="645"/>
      <c r="S731" s="645"/>
      <c r="T731" s="645"/>
      <c r="U731" s="645"/>
      <c r="V731" s="645"/>
      <c r="W731" s="645"/>
      <c r="X731" s="645"/>
      <c r="Y731" s="645"/>
      <c r="Z731" s="645"/>
    </row>
    <row r="732" spans="1:26" ht="15.75" thickBot="1">
      <c r="A732" s="627"/>
      <c r="B732" s="627"/>
      <c r="C732" s="627"/>
      <c r="D732" s="627"/>
      <c r="E732" s="627"/>
      <c r="F732" s="645"/>
      <c r="G732" s="645"/>
      <c r="H732" s="645"/>
      <c r="I732" s="645"/>
      <c r="J732" s="645"/>
      <c r="K732" s="645"/>
      <c r="L732" s="645"/>
      <c r="M732" s="645"/>
      <c r="N732" s="645"/>
      <c r="O732" s="645"/>
      <c r="P732" s="645"/>
      <c r="Q732" s="645"/>
      <c r="R732" s="645"/>
      <c r="S732" s="645"/>
      <c r="T732" s="645"/>
      <c r="U732" s="645"/>
      <c r="V732" s="645"/>
      <c r="W732" s="645"/>
      <c r="X732" s="645"/>
      <c r="Y732" s="645"/>
      <c r="Z732" s="645"/>
    </row>
    <row r="733" spans="1:26" ht="15.75" thickBot="1">
      <c r="A733" s="627"/>
      <c r="B733" s="627"/>
      <c r="C733" s="627"/>
      <c r="D733" s="627"/>
      <c r="E733" s="627"/>
      <c r="F733" s="645"/>
      <c r="G733" s="645"/>
      <c r="H733" s="645"/>
      <c r="I733" s="645"/>
      <c r="J733" s="645"/>
      <c r="K733" s="645"/>
      <c r="L733" s="645"/>
      <c r="M733" s="645"/>
      <c r="N733" s="645"/>
      <c r="O733" s="645"/>
      <c r="P733" s="645"/>
      <c r="Q733" s="645"/>
      <c r="R733" s="645"/>
      <c r="S733" s="645"/>
      <c r="T733" s="645"/>
      <c r="U733" s="645"/>
      <c r="V733" s="645"/>
      <c r="W733" s="645"/>
      <c r="X733" s="645"/>
      <c r="Y733" s="645"/>
      <c r="Z733" s="645"/>
    </row>
    <row r="734" spans="1:26" ht="15.75" thickBot="1">
      <c r="A734" s="627"/>
      <c r="B734" s="627"/>
      <c r="C734" s="627"/>
      <c r="D734" s="627"/>
      <c r="E734" s="627"/>
      <c r="F734" s="645"/>
      <c r="G734" s="645"/>
      <c r="H734" s="645"/>
      <c r="I734" s="645"/>
      <c r="J734" s="645"/>
      <c r="K734" s="645"/>
      <c r="L734" s="645"/>
      <c r="M734" s="645"/>
      <c r="N734" s="645"/>
      <c r="O734" s="645"/>
      <c r="P734" s="645"/>
      <c r="Q734" s="645"/>
      <c r="R734" s="645"/>
      <c r="S734" s="645"/>
      <c r="T734" s="645"/>
      <c r="U734" s="645"/>
      <c r="V734" s="645"/>
      <c r="W734" s="645"/>
      <c r="X734" s="645"/>
      <c r="Y734" s="645"/>
      <c r="Z734" s="645"/>
    </row>
    <row r="735" spans="1:26" ht="15.75" thickBot="1">
      <c r="A735" s="627"/>
      <c r="B735" s="627"/>
      <c r="C735" s="627"/>
      <c r="D735" s="627"/>
      <c r="E735" s="627"/>
      <c r="F735" s="645"/>
      <c r="G735" s="645"/>
      <c r="H735" s="645"/>
      <c r="I735" s="645"/>
      <c r="J735" s="645"/>
      <c r="K735" s="645"/>
      <c r="L735" s="645"/>
      <c r="M735" s="645"/>
      <c r="N735" s="645"/>
      <c r="O735" s="645"/>
      <c r="P735" s="645"/>
      <c r="Q735" s="645"/>
      <c r="R735" s="645"/>
      <c r="S735" s="645"/>
      <c r="T735" s="645"/>
      <c r="U735" s="645"/>
      <c r="V735" s="645"/>
      <c r="W735" s="645"/>
      <c r="X735" s="645"/>
      <c r="Y735" s="645"/>
      <c r="Z735" s="645"/>
    </row>
    <row r="736" spans="1:26" ht="15.75" thickBot="1">
      <c r="A736" s="627"/>
      <c r="B736" s="627"/>
      <c r="C736" s="627"/>
      <c r="D736" s="627"/>
      <c r="E736" s="627"/>
      <c r="F736" s="645"/>
      <c r="G736" s="645"/>
      <c r="H736" s="645"/>
      <c r="I736" s="645"/>
      <c r="J736" s="645"/>
      <c r="K736" s="645"/>
      <c r="L736" s="645"/>
      <c r="M736" s="645"/>
      <c r="N736" s="645"/>
      <c r="O736" s="645"/>
      <c r="P736" s="645"/>
      <c r="Q736" s="645"/>
      <c r="R736" s="645"/>
      <c r="S736" s="645"/>
      <c r="T736" s="645"/>
      <c r="U736" s="645"/>
      <c r="V736" s="645"/>
      <c r="W736" s="645"/>
      <c r="X736" s="645"/>
      <c r="Y736" s="645"/>
      <c r="Z736" s="645"/>
    </row>
    <row r="737" spans="1:26" ht="15.75" thickBot="1">
      <c r="A737" s="627"/>
      <c r="B737" s="627"/>
      <c r="C737" s="627"/>
      <c r="D737" s="627"/>
      <c r="E737" s="627"/>
      <c r="F737" s="645"/>
      <c r="G737" s="645"/>
      <c r="H737" s="645"/>
      <c r="I737" s="645"/>
      <c r="J737" s="645"/>
      <c r="K737" s="645"/>
      <c r="L737" s="645"/>
      <c r="M737" s="645"/>
      <c r="N737" s="645"/>
      <c r="O737" s="645"/>
      <c r="P737" s="645"/>
      <c r="Q737" s="645"/>
      <c r="R737" s="645"/>
      <c r="S737" s="645"/>
      <c r="T737" s="645"/>
      <c r="U737" s="645"/>
      <c r="V737" s="645"/>
      <c r="W737" s="645"/>
      <c r="X737" s="645"/>
      <c r="Y737" s="645"/>
      <c r="Z737" s="645"/>
    </row>
    <row r="738" spans="1:26" ht="15.75" thickBot="1">
      <c r="A738" s="627"/>
      <c r="B738" s="627"/>
      <c r="C738" s="627"/>
      <c r="D738" s="627"/>
      <c r="E738" s="627"/>
      <c r="F738" s="645"/>
      <c r="G738" s="645"/>
      <c r="H738" s="645"/>
      <c r="I738" s="645"/>
      <c r="J738" s="645"/>
      <c r="K738" s="645"/>
      <c r="L738" s="645"/>
      <c r="M738" s="645"/>
      <c r="N738" s="645"/>
      <c r="O738" s="645"/>
      <c r="P738" s="645"/>
      <c r="Q738" s="645"/>
      <c r="R738" s="645"/>
      <c r="S738" s="645"/>
      <c r="T738" s="645"/>
      <c r="U738" s="645"/>
      <c r="V738" s="645"/>
      <c r="W738" s="645"/>
      <c r="X738" s="645"/>
      <c r="Y738" s="645"/>
      <c r="Z738" s="645"/>
    </row>
    <row r="739" spans="1:26" ht="15.75" thickBot="1">
      <c r="A739" s="627"/>
      <c r="B739" s="627"/>
      <c r="C739" s="627"/>
      <c r="D739" s="627"/>
      <c r="E739" s="627"/>
      <c r="F739" s="645"/>
      <c r="G739" s="645"/>
      <c r="H739" s="645"/>
      <c r="I739" s="645"/>
      <c r="J739" s="645"/>
      <c r="K739" s="645"/>
      <c r="L739" s="645"/>
      <c r="M739" s="645"/>
      <c r="N739" s="645"/>
      <c r="O739" s="645"/>
      <c r="P739" s="645"/>
      <c r="Q739" s="645"/>
      <c r="R739" s="645"/>
      <c r="S739" s="645"/>
      <c r="T739" s="645"/>
      <c r="U739" s="645"/>
      <c r="V739" s="645"/>
      <c r="W739" s="645"/>
      <c r="X739" s="645"/>
      <c r="Y739" s="645"/>
      <c r="Z739" s="645"/>
    </row>
    <row r="740" spans="1:26" ht="15.75" thickBot="1">
      <c r="A740" s="627"/>
      <c r="B740" s="627"/>
      <c r="C740" s="627"/>
      <c r="D740" s="627"/>
      <c r="E740" s="627"/>
      <c r="F740" s="645"/>
      <c r="G740" s="645"/>
      <c r="H740" s="645"/>
      <c r="I740" s="645"/>
      <c r="J740" s="645"/>
      <c r="K740" s="645"/>
      <c r="L740" s="645"/>
      <c r="M740" s="645"/>
      <c r="N740" s="645"/>
      <c r="O740" s="645"/>
      <c r="P740" s="645"/>
      <c r="Q740" s="645"/>
      <c r="R740" s="645"/>
      <c r="S740" s="645"/>
      <c r="T740" s="645"/>
      <c r="U740" s="645"/>
      <c r="V740" s="645"/>
      <c r="W740" s="645"/>
      <c r="X740" s="645"/>
      <c r="Y740" s="645"/>
      <c r="Z740" s="645"/>
    </row>
    <row r="741" spans="1:26" ht="15.75" thickBot="1">
      <c r="A741" s="627"/>
      <c r="B741" s="627"/>
      <c r="C741" s="627"/>
      <c r="D741" s="627"/>
      <c r="E741" s="627"/>
      <c r="F741" s="645"/>
      <c r="G741" s="645"/>
      <c r="H741" s="645"/>
      <c r="I741" s="645"/>
      <c r="J741" s="645"/>
      <c r="K741" s="645"/>
      <c r="L741" s="645"/>
      <c r="M741" s="645"/>
      <c r="N741" s="645"/>
      <c r="O741" s="645"/>
      <c r="P741" s="645"/>
      <c r="Q741" s="645"/>
      <c r="R741" s="645"/>
      <c r="S741" s="645"/>
      <c r="T741" s="645"/>
      <c r="U741" s="645"/>
      <c r="V741" s="645"/>
      <c r="W741" s="645"/>
      <c r="X741" s="645"/>
      <c r="Y741" s="645"/>
      <c r="Z741" s="645"/>
    </row>
    <row r="742" spans="1:26" ht="15.75" thickBot="1">
      <c r="A742" s="627"/>
      <c r="B742" s="627"/>
      <c r="C742" s="627"/>
      <c r="D742" s="627"/>
      <c r="E742" s="627"/>
      <c r="F742" s="645"/>
      <c r="G742" s="645"/>
      <c r="H742" s="645"/>
      <c r="I742" s="645"/>
      <c r="J742" s="645"/>
      <c r="K742" s="645"/>
      <c r="L742" s="645"/>
      <c r="M742" s="645"/>
      <c r="N742" s="645"/>
      <c r="O742" s="645"/>
      <c r="P742" s="645"/>
      <c r="Q742" s="645"/>
      <c r="R742" s="645"/>
      <c r="S742" s="645"/>
      <c r="T742" s="645"/>
      <c r="U742" s="645"/>
      <c r="V742" s="645"/>
      <c r="W742" s="645"/>
      <c r="X742" s="645"/>
      <c r="Y742" s="645"/>
      <c r="Z742" s="645"/>
    </row>
    <row r="743" spans="1:26" ht="15.75" thickBot="1">
      <c r="A743" s="627"/>
      <c r="B743" s="627"/>
      <c r="C743" s="627"/>
      <c r="D743" s="627"/>
      <c r="E743" s="627"/>
      <c r="F743" s="645"/>
      <c r="G743" s="645"/>
      <c r="H743" s="645"/>
      <c r="I743" s="645"/>
      <c r="J743" s="645"/>
      <c r="K743" s="645"/>
      <c r="L743" s="645"/>
      <c r="M743" s="645"/>
      <c r="N743" s="645"/>
      <c r="O743" s="645"/>
      <c r="P743" s="645"/>
      <c r="Q743" s="645"/>
      <c r="R743" s="645"/>
      <c r="S743" s="645"/>
      <c r="T743" s="645"/>
      <c r="U743" s="645"/>
      <c r="V743" s="645"/>
      <c r="W743" s="645"/>
      <c r="X743" s="645"/>
      <c r="Y743" s="645"/>
      <c r="Z743" s="645"/>
    </row>
    <row r="744" spans="1:26" ht="15.75" thickBot="1">
      <c r="A744" s="627"/>
      <c r="B744" s="627"/>
      <c r="C744" s="627"/>
      <c r="D744" s="627"/>
      <c r="E744" s="627"/>
      <c r="F744" s="645"/>
      <c r="G744" s="645"/>
      <c r="H744" s="645"/>
      <c r="I744" s="645"/>
      <c r="J744" s="645"/>
      <c r="K744" s="645"/>
      <c r="L744" s="645"/>
      <c r="M744" s="645"/>
      <c r="N744" s="645"/>
      <c r="O744" s="645"/>
      <c r="P744" s="645"/>
      <c r="Q744" s="645"/>
      <c r="R744" s="645"/>
      <c r="S744" s="645"/>
      <c r="T744" s="645"/>
      <c r="U744" s="645"/>
      <c r="V744" s="645"/>
      <c r="W744" s="645"/>
      <c r="X744" s="645"/>
      <c r="Y744" s="645"/>
      <c r="Z744" s="645"/>
    </row>
    <row r="745" spans="1:26" ht="15.75" thickBot="1">
      <c r="A745" s="627"/>
      <c r="B745" s="627"/>
      <c r="C745" s="627"/>
      <c r="D745" s="627"/>
      <c r="E745" s="627"/>
      <c r="F745" s="645"/>
      <c r="G745" s="645"/>
      <c r="H745" s="645"/>
      <c r="I745" s="645"/>
      <c r="J745" s="645"/>
      <c r="K745" s="645"/>
      <c r="L745" s="645"/>
      <c r="M745" s="645"/>
      <c r="N745" s="645"/>
      <c r="O745" s="645"/>
      <c r="P745" s="645"/>
      <c r="Q745" s="645"/>
      <c r="R745" s="645"/>
      <c r="S745" s="645"/>
      <c r="T745" s="645"/>
      <c r="U745" s="645"/>
      <c r="V745" s="645"/>
      <c r="W745" s="645"/>
      <c r="X745" s="645"/>
      <c r="Y745" s="645"/>
      <c r="Z745" s="645"/>
    </row>
    <row r="746" spans="1:26" ht="15.75" thickBot="1">
      <c r="A746" s="627"/>
      <c r="B746" s="627"/>
      <c r="C746" s="627"/>
      <c r="D746" s="627"/>
      <c r="E746" s="627"/>
      <c r="F746" s="645"/>
      <c r="G746" s="645"/>
      <c r="H746" s="645"/>
      <c r="I746" s="645"/>
      <c r="J746" s="645"/>
      <c r="K746" s="645"/>
      <c r="L746" s="645"/>
      <c r="M746" s="645"/>
      <c r="N746" s="645"/>
      <c r="O746" s="645"/>
      <c r="P746" s="645"/>
      <c r="Q746" s="645"/>
      <c r="R746" s="645"/>
      <c r="S746" s="645"/>
      <c r="T746" s="645"/>
      <c r="U746" s="645"/>
      <c r="V746" s="645"/>
      <c r="W746" s="645"/>
      <c r="X746" s="645"/>
      <c r="Y746" s="645"/>
      <c r="Z746" s="645"/>
    </row>
    <row r="747" spans="1:26" ht="15.75" thickBot="1">
      <c r="A747" s="627"/>
      <c r="B747" s="627"/>
      <c r="C747" s="627"/>
      <c r="D747" s="627"/>
      <c r="E747" s="627"/>
      <c r="F747" s="645"/>
      <c r="G747" s="645"/>
      <c r="H747" s="645"/>
      <c r="I747" s="645"/>
      <c r="J747" s="645"/>
      <c r="K747" s="645"/>
      <c r="L747" s="645"/>
      <c r="M747" s="645"/>
      <c r="N747" s="645"/>
      <c r="O747" s="645"/>
      <c r="P747" s="645"/>
      <c r="Q747" s="645"/>
      <c r="R747" s="645"/>
      <c r="S747" s="645"/>
      <c r="T747" s="645"/>
      <c r="U747" s="645"/>
      <c r="V747" s="645"/>
      <c r="W747" s="645"/>
      <c r="X747" s="645"/>
      <c r="Y747" s="645"/>
      <c r="Z747" s="645"/>
    </row>
    <row r="748" spans="1:26" ht="15.75" thickBot="1">
      <c r="A748" s="627"/>
      <c r="B748" s="627"/>
      <c r="C748" s="627"/>
      <c r="D748" s="627"/>
      <c r="E748" s="627"/>
      <c r="F748" s="645"/>
      <c r="G748" s="645"/>
      <c r="H748" s="645"/>
      <c r="I748" s="645"/>
      <c r="J748" s="645"/>
      <c r="K748" s="645"/>
      <c r="L748" s="645"/>
      <c r="M748" s="645"/>
      <c r="N748" s="645"/>
      <c r="O748" s="645"/>
      <c r="P748" s="645"/>
      <c r="Q748" s="645"/>
      <c r="R748" s="645"/>
      <c r="S748" s="645"/>
      <c r="T748" s="645"/>
      <c r="U748" s="645"/>
      <c r="V748" s="645"/>
      <c r="W748" s="645"/>
      <c r="X748" s="645"/>
      <c r="Y748" s="645"/>
      <c r="Z748" s="645"/>
    </row>
    <row r="749" spans="1:26" ht="15.75" thickBot="1">
      <c r="A749" s="627"/>
      <c r="B749" s="627"/>
      <c r="C749" s="627"/>
      <c r="D749" s="627"/>
      <c r="E749" s="627"/>
      <c r="F749" s="645"/>
      <c r="G749" s="645"/>
      <c r="H749" s="645"/>
      <c r="I749" s="645"/>
      <c r="J749" s="645"/>
      <c r="K749" s="645"/>
      <c r="L749" s="645"/>
      <c r="M749" s="645"/>
      <c r="N749" s="645"/>
      <c r="O749" s="645"/>
      <c r="P749" s="645"/>
      <c r="Q749" s="645"/>
      <c r="R749" s="645"/>
      <c r="S749" s="645"/>
      <c r="T749" s="645"/>
      <c r="U749" s="645"/>
      <c r="V749" s="645"/>
      <c r="W749" s="645"/>
      <c r="X749" s="645"/>
      <c r="Y749" s="645"/>
      <c r="Z749" s="645"/>
    </row>
    <row r="750" spans="1:26" ht="15.75" thickBot="1">
      <c r="A750" s="627"/>
      <c r="B750" s="627"/>
      <c r="C750" s="627"/>
      <c r="D750" s="627"/>
      <c r="E750" s="627"/>
      <c r="F750" s="645"/>
      <c r="G750" s="645"/>
      <c r="H750" s="645"/>
      <c r="I750" s="645"/>
      <c r="J750" s="645"/>
      <c r="K750" s="645"/>
      <c r="L750" s="645"/>
      <c r="M750" s="645"/>
      <c r="N750" s="645"/>
      <c r="O750" s="645"/>
      <c r="P750" s="645"/>
      <c r="Q750" s="645"/>
      <c r="R750" s="645"/>
      <c r="S750" s="645"/>
      <c r="T750" s="645"/>
      <c r="U750" s="645"/>
      <c r="V750" s="645"/>
      <c r="W750" s="645"/>
      <c r="X750" s="645"/>
      <c r="Y750" s="645"/>
      <c r="Z750" s="645"/>
    </row>
    <row r="751" spans="1:26" ht="15.75" thickBot="1">
      <c r="A751" s="627"/>
      <c r="B751" s="627"/>
      <c r="C751" s="627"/>
      <c r="D751" s="627"/>
      <c r="E751" s="627"/>
      <c r="F751" s="645"/>
      <c r="G751" s="645"/>
      <c r="H751" s="645"/>
      <c r="I751" s="645"/>
      <c r="J751" s="645"/>
      <c r="K751" s="645"/>
      <c r="L751" s="645"/>
      <c r="M751" s="645"/>
      <c r="N751" s="645"/>
      <c r="O751" s="645"/>
      <c r="P751" s="645"/>
      <c r="Q751" s="645"/>
      <c r="R751" s="645"/>
      <c r="S751" s="645"/>
      <c r="T751" s="645"/>
      <c r="U751" s="645"/>
      <c r="V751" s="645"/>
      <c r="W751" s="645"/>
      <c r="X751" s="645"/>
      <c r="Y751" s="645"/>
      <c r="Z751" s="645"/>
    </row>
    <row r="752" spans="1:26" ht="15.75" thickBot="1">
      <c r="A752" s="627"/>
      <c r="B752" s="627"/>
      <c r="C752" s="627"/>
      <c r="D752" s="627"/>
      <c r="E752" s="627"/>
      <c r="F752" s="645"/>
      <c r="G752" s="645"/>
      <c r="H752" s="645"/>
      <c r="I752" s="645"/>
      <c r="J752" s="645"/>
      <c r="K752" s="645"/>
      <c r="L752" s="645"/>
      <c r="M752" s="645"/>
      <c r="N752" s="645"/>
      <c r="O752" s="645"/>
      <c r="P752" s="645"/>
      <c r="Q752" s="645"/>
      <c r="R752" s="645"/>
      <c r="S752" s="645"/>
      <c r="T752" s="645"/>
      <c r="U752" s="645"/>
      <c r="V752" s="645"/>
      <c r="W752" s="645"/>
      <c r="X752" s="645"/>
      <c r="Y752" s="645"/>
      <c r="Z752" s="645"/>
    </row>
    <row r="753" spans="1:26" ht="15.75" thickBot="1">
      <c r="A753" s="627"/>
      <c r="B753" s="627"/>
      <c r="C753" s="627"/>
      <c r="D753" s="627"/>
      <c r="E753" s="627"/>
      <c r="F753" s="645"/>
      <c r="G753" s="645"/>
      <c r="H753" s="645"/>
      <c r="I753" s="645"/>
      <c r="J753" s="645"/>
      <c r="K753" s="645"/>
      <c r="L753" s="645"/>
      <c r="M753" s="645"/>
      <c r="N753" s="645"/>
      <c r="O753" s="645"/>
      <c r="P753" s="645"/>
      <c r="Q753" s="645"/>
      <c r="R753" s="645"/>
      <c r="S753" s="645"/>
      <c r="T753" s="645"/>
      <c r="U753" s="645"/>
      <c r="V753" s="645"/>
      <c r="W753" s="645"/>
      <c r="X753" s="645"/>
      <c r="Y753" s="645"/>
      <c r="Z753" s="645"/>
    </row>
    <row r="754" spans="1:26" ht="15.75" thickBot="1">
      <c r="A754" s="627"/>
      <c r="B754" s="627"/>
      <c r="C754" s="627"/>
      <c r="D754" s="627"/>
      <c r="E754" s="627"/>
      <c r="F754" s="645"/>
      <c r="G754" s="645"/>
      <c r="H754" s="645"/>
      <c r="I754" s="645"/>
      <c r="J754" s="645"/>
      <c r="K754" s="645"/>
      <c r="L754" s="645"/>
      <c r="M754" s="645"/>
      <c r="N754" s="645"/>
      <c r="O754" s="645"/>
      <c r="P754" s="645"/>
      <c r="Q754" s="645"/>
      <c r="R754" s="645"/>
      <c r="S754" s="645"/>
      <c r="T754" s="645"/>
      <c r="U754" s="645"/>
      <c r="V754" s="645"/>
      <c r="W754" s="645"/>
      <c r="X754" s="645"/>
      <c r="Y754" s="645"/>
      <c r="Z754" s="645"/>
    </row>
    <row r="755" spans="1:26" ht="15.75" thickBot="1">
      <c r="A755" s="627"/>
      <c r="B755" s="627"/>
      <c r="C755" s="627"/>
      <c r="D755" s="627"/>
      <c r="E755" s="627"/>
      <c r="F755" s="645"/>
      <c r="G755" s="645"/>
      <c r="H755" s="645"/>
      <c r="I755" s="645"/>
      <c r="J755" s="645"/>
      <c r="K755" s="645"/>
      <c r="L755" s="645"/>
      <c r="M755" s="645"/>
      <c r="N755" s="645"/>
      <c r="O755" s="645"/>
      <c r="P755" s="645"/>
      <c r="Q755" s="645"/>
      <c r="R755" s="645"/>
      <c r="S755" s="645"/>
      <c r="T755" s="645"/>
      <c r="U755" s="645"/>
      <c r="V755" s="645"/>
      <c r="W755" s="645"/>
      <c r="X755" s="645"/>
      <c r="Y755" s="645"/>
      <c r="Z755" s="645"/>
    </row>
    <row r="756" spans="1:26" ht="15.75" thickBot="1">
      <c r="A756" s="627"/>
      <c r="B756" s="627"/>
      <c r="C756" s="627"/>
      <c r="D756" s="627"/>
      <c r="E756" s="627"/>
      <c r="F756" s="645"/>
      <c r="G756" s="645"/>
      <c r="H756" s="645"/>
      <c r="I756" s="645"/>
      <c r="J756" s="645"/>
      <c r="K756" s="645"/>
      <c r="L756" s="645"/>
      <c r="M756" s="645"/>
      <c r="N756" s="645"/>
      <c r="O756" s="645"/>
      <c r="P756" s="645"/>
      <c r="Q756" s="645"/>
      <c r="R756" s="645"/>
      <c r="S756" s="645"/>
      <c r="T756" s="645"/>
      <c r="U756" s="645"/>
      <c r="V756" s="645"/>
      <c r="W756" s="645"/>
      <c r="X756" s="645"/>
      <c r="Y756" s="645"/>
      <c r="Z756" s="645"/>
    </row>
    <row r="757" spans="1:26" ht="15.75" thickBot="1">
      <c r="A757" s="627"/>
      <c r="B757" s="627"/>
      <c r="C757" s="627"/>
      <c r="D757" s="627"/>
      <c r="E757" s="627"/>
      <c r="F757" s="645"/>
      <c r="G757" s="645"/>
      <c r="H757" s="645"/>
      <c r="I757" s="645"/>
      <c r="J757" s="645"/>
      <c r="K757" s="645"/>
      <c r="L757" s="645"/>
      <c r="M757" s="645"/>
      <c r="N757" s="645"/>
      <c r="O757" s="645"/>
      <c r="P757" s="645"/>
      <c r="Q757" s="645"/>
      <c r="R757" s="645"/>
      <c r="S757" s="645"/>
      <c r="T757" s="645"/>
      <c r="U757" s="645"/>
      <c r="V757" s="645"/>
      <c r="W757" s="645"/>
      <c r="X757" s="645"/>
      <c r="Y757" s="645"/>
      <c r="Z757" s="645"/>
    </row>
    <row r="758" spans="1:26" ht="15.75" thickBot="1">
      <c r="A758" s="627"/>
      <c r="B758" s="627"/>
      <c r="C758" s="627"/>
      <c r="D758" s="627"/>
      <c r="E758" s="627"/>
      <c r="F758" s="645"/>
      <c r="G758" s="645"/>
      <c r="H758" s="645"/>
      <c r="I758" s="645"/>
      <c r="J758" s="645"/>
      <c r="K758" s="645"/>
      <c r="L758" s="645"/>
      <c r="M758" s="645"/>
      <c r="N758" s="645"/>
      <c r="O758" s="645"/>
      <c r="P758" s="645"/>
      <c r="Q758" s="645"/>
      <c r="R758" s="645"/>
      <c r="S758" s="645"/>
      <c r="T758" s="645"/>
      <c r="U758" s="645"/>
      <c r="V758" s="645"/>
      <c r="W758" s="645"/>
      <c r="X758" s="645"/>
      <c r="Y758" s="645"/>
      <c r="Z758" s="645"/>
    </row>
    <row r="759" spans="1:26" ht="15.75" thickBot="1">
      <c r="A759" s="627"/>
      <c r="B759" s="627"/>
      <c r="C759" s="627"/>
      <c r="D759" s="627"/>
      <c r="E759" s="627"/>
      <c r="F759" s="645"/>
      <c r="G759" s="645"/>
      <c r="H759" s="645"/>
      <c r="I759" s="645"/>
      <c r="J759" s="645"/>
      <c r="K759" s="645"/>
      <c r="L759" s="645"/>
      <c r="M759" s="645"/>
      <c r="N759" s="645"/>
      <c r="O759" s="645"/>
      <c r="P759" s="645"/>
      <c r="Q759" s="645"/>
      <c r="R759" s="645"/>
      <c r="S759" s="645"/>
      <c r="T759" s="645"/>
      <c r="U759" s="645"/>
      <c r="V759" s="645"/>
      <c r="W759" s="645"/>
      <c r="X759" s="645"/>
      <c r="Y759" s="645"/>
      <c r="Z759" s="645"/>
    </row>
    <row r="760" spans="1:26" ht="15.75" thickBot="1">
      <c r="A760" s="627"/>
      <c r="B760" s="627"/>
      <c r="C760" s="627"/>
      <c r="D760" s="627"/>
      <c r="E760" s="627"/>
      <c r="F760" s="645"/>
      <c r="G760" s="645"/>
      <c r="H760" s="645"/>
      <c r="I760" s="645"/>
      <c r="J760" s="645"/>
      <c r="K760" s="645"/>
      <c r="L760" s="645"/>
      <c r="M760" s="645"/>
      <c r="N760" s="645"/>
      <c r="O760" s="645"/>
      <c r="P760" s="645"/>
      <c r="Q760" s="645"/>
      <c r="R760" s="645"/>
      <c r="S760" s="645"/>
      <c r="T760" s="645"/>
      <c r="U760" s="645"/>
      <c r="V760" s="645"/>
      <c r="W760" s="645"/>
      <c r="X760" s="645"/>
      <c r="Y760" s="645"/>
      <c r="Z760" s="645"/>
    </row>
    <row r="761" spans="1:26" ht="15.75" thickBot="1">
      <c r="A761" s="627"/>
      <c r="B761" s="627"/>
      <c r="C761" s="627"/>
      <c r="D761" s="627"/>
      <c r="E761" s="627"/>
      <c r="F761" s="645"/>
      <c r="G761" s="645"/>
      <c r="H761" s="645"/>
      <c r="I761" s="645"/>
      <c r="J761" s="645"/>
      <c r="K761" s="645"/>
      <c r="L761" s="645"/>
      <c r="M761" s="645"/>
      <c r="N761" s="645"/>
      <c r="O761" s="645"/>
      <c r="P761" s="645"/>
      <c r="Q761" s="645"/>
      <c r="R761" s="645"/>
      <c r="S761" s="645"/>
      <c r="T761" s="645"/>
      <c r="U761" s="645"/>
      <c r="V761" s="645"/>
      <c r="W761" s="645"/>
      <c r="X761" s="645"/>
      <c r="Y761" s="645"/>
      <c r="Z761" s="645"/>
    </row>
    <row r="762" spans="1:26" ht="15.75" thickBot="1">
      <c r="A762" s="627"/>
      <c r="B762" s="627"/>
      <c r="C762" s="627"/>
      <c r="D762" s="627"/>
      <c r="E762" s="627"/>
      <c r="F762" s="645"/>
      <c r="G762" s="645"/>
      <c r="H762" s="645"/>
      <c r="I762" s="645"/>
      <c r="J762" s="645"/>
      <c r="K762" s="645"/>
      <c r="L762" s="645"/>
      <c r="M762" s="645"/>
      <c r="N762" s="645"/>
      <c r="O762" s="645"/>
      <c r="P762" s="645"/>
      <c r="Q762" s="645"/>
      <c r="R762" s="645"/>
      <c r="S762" s="645"/>
      <c r="T762" s="645"/>
      <c r="U762" s="645"/>
      <c r="V762" s="645"/>
      <c r="W762" s="645"/>
      <c r="X762" s="645"/>
      <c r="Y762" s="645"/>
      <c r="Z762" s="645"/>
    </row>
    <row r="763" spans="1:26" ht="15.75" thickBot="1">
      <c r="A763" s="627"/>
      <c r="B763" s="627"/>
      <c r="C763" s="627"/>
      <c r="D763" s="627"/>
      <c r="E763" s="627"/>
      <c r="F763" s="645"/>
      <c r="G763" s="645"/>
      <c r="H763" s="645"/>
      <c r="I763" s="645"/>
      <c r="J763" s="645"/>
      <c r="K763" s="645"/>
      <c r="L763" s="645"/>
      <c r="M763" s="645"/>
      <c r="N763" s="645"/>
      <c r="O763" s="645"/>
      <c r="P763" s="645"/>
      <c r="Q763" s="645"/>
      <c r="R763" s="645"/>
      <c r="S763" s="645"/>
      <c r="T763" s="645"/>
      <c r="U763" s="645"/>
      <c r="V763" s="645"/>
      <c r="W763" s="645"/>
      <c r="X763" s="645"/>
      <c r="Y763" s="645"/>
      <c r="Z763" s="645"/>
    </row>
    <row r="764" spans="1:26" ht="15.75" thickBot="1">
      <c r="A764" s="627"/>
      <c r="B764" s="627"/>
      <c r="C764" s="627"/>
      <c r="D764" s="627"/>
      <c r="E764" s="627"/>
      <c r="F764" s="645"/>
      <c r="G764" s="645"/>
      <c r="H764" s="645"/>
      <c r="I764" s="645"/>
      <c r="J764" s="645"/>
      <c r="K764" s="645"/>
      <c r="L764" s="645"/>
      <c r="M764" s="645"/>
      <c r="N764" s="645"/>
      <c r="O764" s="645"/>
      <c r="P764" s="645"/>
      <c r="Q764" s="645"/>
      <c r="R764" s="645"/>
      <c r="S764" s="645"/>
      <c r="T764" s="645"/>
      <c r="U764" s="645"/>
      <c r="V764" s="645"/>
      <c r="W764" s="645"/>
      <c r="X764" s="645"/>
      <c r="Y764" s="645"/>
      <c r="Z764" s="645"/>
    </row>
    <row r="765" spans="1:26" ht="15.75" thickBot="1">
      <c r="A765" s="627"/>
      <c r="B765" s="627"/>
      <c r="C765" s="627"/>
      <c r="D765" s="627"/>
      <c r="E765" s="627"/>
      <c r="F765" s="645"/>
      <c r="G765" s="645"/>
      <c r="H765" s="645"/>
      <c r="I765" s="645"/>
      <c r="J765" s="645"/>
      <c r="K765" s="645"/>
      <c r="L765" s="645"/>
      <c r="M765" s="645"/>
      <c r="N765" s="645"/>
      <c r="O765" s="645"/>
      <c r="P765" s="645"/>
      <c r="Q765" s="645"/>
      <c r="R765" s="645"/>
      <c r="S765" s="645"/>
      <c r="T765" s="645"/>
      <c r="U765" s="645"/>
      <c r="V765" s="645"/>
      <c r="W765" s="645"/>
      <c r="X765" s="645"/>
      <c r="Y765" s="645"/>
      <c r="Z765" s="645"/>
    </row>
    <row r="766" spans="1:26" ht="15.75" thickBot="1">
      <c r="A766" s="627"/>
      <c r="B766" s="627"/>
      <c r="C766" s="627"/>
      <c r="D766" s="627"/>
      <c r="E766" s="627"/>
      <c r="F766" s="645"/>
      <c r="G766" s="645"/>
      <c r="H766" s="645"/>
      <c r="I766" s="645"/>
      <c r="J766" s="645"/>
      <c r="K766" s="645"/>
      <c r="L766" s="645"/>
      <c r="M766" s="645"/>
      <c r="N766" s="645"/>
      <c r="O766" s="645"/>
      <c r="P766" s="645"/>
      <c r="Q766" s="645"/>
      <c r="R766" s="645"/>
      <c r="S766" s="645"/>
      <c r="T766" s="645"/>
      <c r="U766" s="645"/>
      <c r="V766" s="645"/>
      <c r="W766" s="645"/>
      <c r="X766" s="645"/>
      <c r="Y766" s="645"/>
      <c r="Z766" s="645"/>
    </row>
    <row r="767" spans="1:26" ht="15.75" thickBot="1">
      <c r="A767" s="627"/>
      <c r="B767" s="627"/>
      <c r="C767" s="627"/>
      <c r="D767" s="627"/>
      <c r="E767" s="627"/>
      <c r="F767" s="645"/>
      <c r="G767" s="645"/>
      <c r="H767" s="645"/>
      <c r="I767" s="645"/>
      <c r="J767" s="645"/>
      <c r="K767" s="645"/>
      <c r="L767" s="645"/>
      <c r="M767" s="645"/>
      <c r="N767" s="645"/>
      <c r="O767" s="645"/>
      <c r="P767" s="645"/>
      <c r="Q767" s="645"/>
      <c r="R767" s="645"/>
      <c r="S767" s="645"/>
      <c r="T767" s="645"/>
      <c r="U767" s="645"/>
      <c r="V767" s="645"/>
      <c r="W767" s="645"/>
      <c r="X767" s="645"/>
      <c r="Y767" s="645"/>
      <c r="Z767" s="645"/>
    </row>
    <row r="768" spans="1:26" ht="15.75" thickBot="1">
      <c r="A768" s="627"/>
      <c r="B768" s="627"/>
      <c r="C768" s="627"/>
      <c r="D768" s="627"/>
      <c r="E768" s="627"/>
      <c r="F768" s="645"/>
      <c r="G768" s="645"/>
      <c r="H768" s="645"/>
      <c r="I768" s="645"/>
      <c r="J768" s="645"/>
      <c r="K768" s="645"/>
      <c r="L768" s="645"/>
      <c r="M768" s="645"/>
      <c r="N768" s="645"/>
      <c r="O768" s="645"/>
      <c r="P768" s="645"/>
      <c r="Q768" s="645"/>
      <c r="R768" s="645"/>
      <c r="S768" s="645"/>
      <c r="T768" s="645"/>
      <c r="U768" s="645"/>
      <c r="V768" s="645"/>
      <c r="W768" s="645"/>
      <c r="X768" s="645"/>
      <c r="Y768" s="645"/>
      <c r="Z768" s="645"/>
    </row>
    <row r="769" spans="1:26" ht="15.75" thickBot="1">
      <c r="A769" s="627"/>
      <c r="B769" s="627"/>
      <c r="C769" s="627"/>
      <c r="D769" s="627"/>
      <c r="E769" s="627"/>
      <c r="F769" s="645"/>
      <c r="G769" s="645"/>
      <c r="H769" s="645"/>
      <c r="I769" s="645"/>
      <c r="J769" s="645"/>
      <c r="K769" s="645"/>
      <c r="L769" s="645"/>
      <c r="M769" s="645"/>
      <c r="N769" s="645"/>
      <c r="O769" s="645"/>
      <c r="P769" s="645"/>
      <c r="Q769" s="645"/>
      <c r="R769" s="645"/>
      <c r="S769" s="645"/>
      <c r="T769" s="645"/>
      <c r="U769" s="645"/>
      <c r="V769" s="645"/>
      <c r="W769" s="645"/>
      <c r="X769" s="645"/>
      <c r="Y769" s="645"/>
      <c r="Z769" s="645"/>
    </row>
    <row r="770" spans="1:26" ht="15.75" thickBot="1">
      <c r="A770" s="627"/>
      <c r="B770" s="627"/>
      <c r="C770" s="627"/>
      <c r="D770" s="627"/>
      <c r="E770" s="627"/>
      <c r="F770" s="645"/>
      <c r="G770" s="645"/>
      <c r="H770" s="645"/>
      <c r="I770" s="645"/>
      <c r="J770" s="645"/>
      <c r="K770" s="645"/>
      <c r="L770" s="645"/>
      <c r="M770" s="645"/>
      <c r="N770" s="645"/>
      <c r="O770" s="645"/>
      <c r="P770" s="645"/>
      <c r="Q770" s="645"/>
      <c r="R770" s="645"/>
      <c r="S770" s="645"/>
      <c r="T770" s="645"/>
      <c r="U770" s="645"/>
      <c r="V770" s="645"/>
      <c r="W770" s="645"/>
      <c r="X770" s="645"/>
      <c r="Y770" s="645"/>
      <c r="Z770" s="645"/>
    </row>
    <row r="771" spans="1:26" ht="15.75" thickBot="1">
      <c r="A771" s="627"/>
      <c r="B771" s="627"/>
      <c r="C771" s="627"/>
      <c r="D771" s="627"/>
      <c r="E771" s="627"/>
      <c r="F771" s="645"/>
      <c r="G771" s="645"/>
      <c r="H771" s="645"/>
      <c r="I771" s="645"/>
      <c r="J771" s="645"/>
      <c r="K771" s="645"/>
      <c r="L771" s="645"/>
      <c r="M771" s="645"/>
      <c r="N771" s="645"/>
      <c r="O771" s="645"/>
      <c r="P771" s="645"/>
      <c r="Q771" s="645"/>
      <c r="R771" s="645"/>
      <c r="S771" s="645"/>
      <c r="T771" s="645"/>
      <c r="U771" s="645"/>
      <c r="V771" s="645"/>
      <c r="W771" s="645"/>
      <c r="X771" s="645"/>
      <c r="Y771" s="645"/>
      <c r="Z771" s="645"/>
    </row>
    <row r="772" spans="1:26" ht="15.75" thickBot="1">
      <c r="A772" s="627"/>
      <c r="B772" s="627"/>
      <c r="C772" s="627"/>
      <c r="D772" s="627"/>
      <c r="E772" s="627"/>
      <c r="F772" s="645"/>
      <c r="G772" s="645"/>
      <c r="H772" s="645"/>
      <c r="I772" s="645"/>
      <c r="J772" s="645"/>
      <c r="K772" s="645"/>
      <c r="L772" s="645"/>
      <c r="M772" s="645"/>
      <c r="N772" s="645"/>
      <c r="O772" s="645"/>
      <c r="P772" s="645"/>
      <c r="Q772" s="645"/>
      <c r="R772" s="645"/>
      <c r="S772" s="645"/>
      <c r="T772" s="645"/>
      <c r="U772" s="645"/>
      <c r="V772" s="645"/>
      <c r="W772" s="645"/>
      <c r="X772" s="645"/>
      <c r="Y772" s="645"/>
      <c r="Z772" s="645"/>
    </row>
    <row r="773" spans="1:26" ht="15.75" thickBot="1">
      <c r="A773" s="627"/>
      <c r="B773" s="627"/>
      <c r="C773" s="627"/>
      <c r="D773" s="627"/>
      <c r="E773" s="627"/>
      <c r="F773" s="645"/>
      <c r="G773" s="645"/>
      <c r="H773" s="645"/>
      <c r="I773" s="645"/>
      <c r="J773" s="645"/>
      <c r="K773" s="645"/>
      <c r="L773" s="645"/>
      <c r="M773" s="645"/>
      <c r="N773" s="645"/>
      <c r="O773" s="645"/>
      <c r="P773" s="645"/>
      <c r="Q773" s="645"/>
      <c r="R773" s="645"/>
      <c r="S773" s="645"/>
      <c r="T773" s="645"/>
      <c r="U773" s="645"/>
      <c r="V773" s="645"/>
      <c r="W773" s="645"/>
      <c r="X773" s="645"/>
      <c r="Y773" s="645"/>
      <c r="Z773" s="645"/>
    </row>
    <row r="774" spans="1:26" ht="15.75" thickBot="1">
      <c r="A774" s="627"/>
      <c r="B774" s="627"/>
      <c r="C774" s="627"/>
      <c r="D774" s="627"/>
      <c r="E774" s="627"/>
      <c r="F774" s="645"/>
      <c r="G774" s="645"/>
      <c r="H774" s="645"/>
      <c r="I774" s="645"/>
      <c r="J774" s="645"/>
      <c r="K774" s="645"/>
      <c r="L774" s="645"/>
      <c r="M774" s="645"/>
      <c r="N774" s="645"/>
      <c r="O774" s="645"/>
      <c r="P774" s="645"/>
      <c r="Q774" s="645"/>
      <c r="R774" s="645"/>
      <c r="S774" s="645"/>
      <c r="T774" s="645"/>
      <c r="U774" s="645"/>
      <c r="V774" s="645"/>
      <c r="W774" s="645"/>
      <c r="X774" s="645"/>
      <c r="Y774" s="645"/>
      <c r="Z774" s="645"/>
    </row>
    <row r="775" spans="1:26" ht="15.75" thickBot="1">
      <c r="A775" s="627"/>
      <c r="B775" s="627"/>
      <c r="C775" s="627"/>
      <c r="D775" s="627"/>
      <c r="E775" s="627"/>
      <c r="F775" s="645"/>
      <c r="G775" s="645"/>
      <c r="H775" s="645"/>
      <c r="I775" s="645"/>
      <c r="J775" s="645"/>
      <c r="K775" s="645"/>
      <c r="L775" s="645"/>
      <c r="M775" s="645"/>
      <c r="N775" s="645"/>
      <c r="O775" s="645"/>
      <c r="P775" s="645"/>
      <c r="Q775" s="645"/>
      <c r="R775" s="645"/>
      <c r="S775" s="645"/>
      <c r="T775" s="645"/>
      <c r="U775" s="645"/>
      <c r="V775" s="645"/>
      <c r="W775" s="645"/>
      <c r="X775" s="645"/>
      <c r="Y775" s="645"/>
      <c r="Z775" s="645"/>
    </row>
    <row r="776" spans="1:26" ht="15.75" thickBot="1">
      <c r="A776" s="627"/>
      <c r="B776" s="627"/>
      <c r="C776" s="627"/>
      <c r="D776" s="627"/>
      <c r="E776" s="627"/>
      <c r="F776" s="645"/>
      <c r="G776" s="645"/>
      <c r="H776" s="645"/>
      <c r="I776" s="645"/>
      <c r="J776" s="645"/>
      <c r="K776" s="645"/>
      <c r="L776" s="645"/>
      <c r="M776" s="645"/>
      <c r="N776" s="645"/>
      <c r="O776" s="645"/>
      <c r="P776" s="645"/>
      <c r="Q776" s="645"/>
      <c r="R776" s="645"/>
      <c r="S776" s="645"/>
      <c r="T776" s="645"/>
      <c r="U776" s="645"/>
      <c r="V776" s="645"/>
      <c r="W776" s="645"/>
      <c r="X776" s="645"/>
      <c r="Y776" s="645"/>
      <c r="Z776" s="645"/>
    </row>
    <row r="777" spans="1:26" ht="15.75" thickBot="1">
      <c r="A777" s="627"/>
      <c r="B777" s="627"/>
      <c r="C777" s="627"/>
      <c r="D777" s="627"/>
      <c r="E777" s="627"/>
      <c r="F777" s="645"/>
      <c r="G777" s="645"/>
      <c r="H777" s="645"/>
      <c r="I777" s="645"/>
      <c r="J777" s="645"/>
      <c r="K777" s="645"/>
      <c r="L777" s="645"/>
      <c r="M777" s="645"/>
      <c r="N777" s="645"/>
      <c r="O777" s="645"/>
      <c r="P777" s="645"/>
      <c r="Q777" s="645"/>
      <c r="R777" s="645"/>
      <c r="S777" s="645"/>
      <c r="T777" s="645"/>
      <c r="U777" s="645"/>
      <c r="V777" s="645"/>
      <c r="W777" s="645"/>
      <c r="X777" s="645"/>
      <c r="Y777" s="645"/>
      <c r="Z777" s="645"/>
    </row>
    <row r="778" spans="1:26" ht="15.75" thickBot="1">
      <c r="A778" s="627"/>
      <c r="B778" s="627"/>
      <c r="C778" s="627"/>
      <c r="D778" s="627"/>
      <c r="E778" s="627"/>
      <c r="F778" s="645"/>
      <c r="G778" s="645"/>
      <c r="H778" s="645"/>
      <c r="I778" s="645"/>
      <c r="J778" s="645"/>
      <c r="K778" s="645"/>
      <c r="L778" s="645"/>
      <c r="M778" s="645"/>
      <c r="N778" s="645"/>
      <c r="O778" s="645"/>
      <c r="P778" s="645"/>
      <c r="Q778" s="645"/>
      <c r="R778" s="645"/>
      <c r="S778" s="645"/>
      <c r="T778" s="645"/>
      <c r="U778" s="645"/>
      <c r="V778" s="645"/>
      <c r="W778" s="645"/>
      <c r="X778" s="645"/>
      <c r="Y778" s="645"/>
      <c r="Z778" s="645"/>
    </row>
    <row r="779" spans="1:26" ht="15.75" thickBot="1">
      <c r="A779" s="627"/>
      <c r="B779" s="627"/>
      <c r="C779" s="627"/>
      <c r="D779" s="627"/>
      <c r="E779" s="627"/>
      <c r="F779" s="645"/>
      <c r="G779" s="645"/>
      <c r="H779" s="645"/>
      <c r="I779" s="645"/>
      <c r="J779" s="645"/>
      <c r="K779" s="645"/>
      <c r="L779" s="645"/>
      <c r="M779" s="645"/>
      <c r="N779" s="645"/>
      <c r="O779" s="645"/>
      <c r="P779" s="645"/>
      <c r="Q779" s="645"/>
      <c r="R779" s="645"/>
      <c r="S779" s="645"/>
      <c r="T779" s="645"/>
      <c r="U779" s="645"/>
      <c r="V779" s="645"/>
      <c r="W779" s="645"/>
      <c r="X779" s="645"/>
      <c r="Y779" s="645"/>
      <c r="Z779" s="645"/>
    </row>
    <row r="780" spans="1:26" ht="15.75" thickBot="1">
      <c r="A780" s="627"/>
      <c r="B780" s="627"/>
      <c r="C780" s="627"/>
      <c r="D780" s="627"/>
      <c r="E780" s="627"/>
      <c r="F780" s="645"/>
      <c r="G780" s="645"/>
      <c r="H780" s="645"/>
      <c r="I780" s="645"/>
      <c r="J780" s="645"/>
      <c r="K780" s="645"/>
      <c r="L780" s="645"/>
      <c r="M780" s="645"/>
      <c r="N780" s="645"/>
      <c r="O780" s="645"/>
      <c r="P780" s="645"/>
      <c r="Q780" s="645"/>
      <c r="R780" s="645"/>
      <c r="S780" s="645"/>
      <c r="T780" s="645"/>
      <c r="U780" s="645"/>
      <c r="V780" s="645"/>
      <c r="W780" s="645"/>
      <c r="X780" s="645"/>
      <c r="Y780" s="645"/>
      <c r="Z780" s="645"/>
    </row>
    <row r="781" spans="1:26" ht="15.75" thickBot="1">
      <c r="A781" s="627"/>
      <c r="B781" s="627"/>
      <c r="C781" s="627"/>
      <c r="D781" s="627"/>
      <c r="E781" s="627"/>
      <c r="F781" s="645"/>
      <c r="G781" s="645"/>
      <c r="H781" s="645"/>
      <c r="I781" s="645"/>
      <c r="J781" s="645"/>
      <c r="K781" s="645"/>
      <c r="L781" s="645"/>
      <c r="M781" s="645"/>
      <c r="N781" s="645"/>
      <c r="O781" s="645"/>
      <c r="P781" s="645"/>
      <c r="Q781" s="645"/>
      <c r="R781" s="645"/>
      <c r="S781" s="645"/>
      <c r="T781" s="645"/>
      <c r="U781" s="645"/>
      <c r="V781" s="645"/>
      <c r="W781" s="645"/>
      <c r="X781" s="645"/>
      <c r="Y781" s="645"/>
      <c r="Z781" s="645"/>
    </row>
    <row r="782" spans="1:26" ht="15.75" thickBot="1">
      <c r="A782" s="627"/>
      <c r="B782" s="627"/>
      <c r="C782" s="627"/>
      <c r="D782" s="627"/>
      <c r="E782" s="627"/>
      <c r="F782" s="645"/>
      <c r="G782" s="645"/>
      <c r="H782" s="645"/>
      <c r="I782" s="645"/>
      <c r="J782" s="645"/>
      <c r="K782" s="645"/>
      <c r="L782" s="645"/>
      <c r="M782" s="645"/>
      <c r="N782" s="645"/>
      <c r="O782" s="645"/>
      <c r="P782" s="645"/>
      <c r="Q782" s="645"/>
      <c r="R782" s="645"/>
      <c r="S782" s="645"/>
      <c r="T782" s="645"/>
      <c r="U782" s="645"/>
      <c r="V782" s="645"/>
      <c r="W782" s="645"/>
      <c r="X782" s="645"/>
      <c r="Y782" s="645"/>
      <c r="Z782" s="645"/>
    </row>
    <row r="783" spans="1:26" ht="15.75" thickBot="1">
      <c r="A783" s="627"/>
      <c r="B783" s="627"/>
      <c r="C783" s="627"/>
      <c r="D783" s="627"/>
      <c r="E783" s="627"/>
      <c r="F783" s="645"/>
      <c r="G783" s="645"/>
      <c r="H783" s="645"/>
      <c r="I783" s="645"/>
      <c r="J783" s="645"/>
      <c r="K783" s="645"/>
      <c r="L783" s="645"/>
      <c r="M783" s="645"/>
      <c r="N783" s="645"/>
      <c r="O783" s="645"/>
      <c r="P783" s="645"/>
      <c r="Q783" s="645"/>
      <c r="R783" s="645"/>
      <c r="S783" s="645"/>
      <c r="T783" s="645"/>
      <c r="U783" s="645"/>
      <c r="V783" s="645"/>
      <c r="W783" s="645"/>
      <c r="X783" s="645"/>
      <c r="Y783" s="645"/>
      <c r="Z783" s="645"/>
    </row>
    <row r="784" spans="1:26" ht="15.75" thickBot="1">
      <c r="A784" s="627"/>
      <c r="B784" s="627"/>
      <c r="C784" s="627"/>
      <c r="D784" s="627"/>
      <c r="E784" s="627"/>
      <c r="F784" s="645"/>
      <c r="G784" s="645"/>
      <c r="H784" s="645"/>
      <c r="I784" s="645"/>
      <c r="J784" s="645"/>
      <c r="K784" s="645"/>
      <c r="L784" s="645"/>
      <c r="M784" s="645"/>
      <c r="N784" s="645"/>
      <c r="O784" s="645"/>
      <c r="P784" s="645"/>
      <c r="Q784" s="645"/>
      <c r="R784" s="645"/>
      <c r="S784" s="645"/>
      <c r="T784" s="645"/>
      <c r="U784" s="645"/>
      <c r="V784" s="645"/>
      <c r="W784" s="645"/>
      <c r="X784" s="645"/>
      <c r="Y784" s="645"/>
      <c r="Z784" s="645"/>
    </row>
    <row r="785" spans="1:26" ht="15.75" thickBot="1">
      <c r="A785" s="627"/>
      <c r="B785" s="627"/>
      <c r="C785" s="627"/>
      <c r="D785" s="627"/>
      <c r="E785" s="627"/>
      <c r="F785" s="645"/>
      <c r="G785" s="645"/>
      <c r="H785" s="645"/>
      <c r="I785" s="645"/>
      <c r="J785" s="645"/>
      <c r="K785" s="645"/>
      <c r="L785" s="645"/>
      <c r="M785" s="645"/>
      <c r="N785" s="645"/>
      <c r="O785" s="645"/>
      <c r="P785" s="645"/>
      <c r="Q785" s="645"/>
      <c r="R785" s="645"/>
      <c r="S785" s="645"/>
      <c r="T785" s="645"/>
      <c r="U785" s="645"/>
      <c r="V785" s="645"/>
      <c r="W785" s="645"/>
      <c r="X785" s="645"/>
      <c r="Y785" s="645"/>
      <c r="Z785" s="645"/>
    </row>
    <row r="786" spans="1:26" ht="15.75" thickBot="1">
      <c r="A786" s="627"/>
      <c r="B786" s="627"/>
      <c r="C786" s="627"/>
      <c r="D786" s="627"/>
      <c r="E786" s="627"/>
      <c r="F786" s="645"/>
      <c r="G786" s="645"/>
      <c r="H786" s="645"/>
      <c r="I786" s="645"/>
      <c r="J786" s="645"/>
      <c r="K786" s="645"/>
      <c r="L786" s="645"/>
      <c r="M786" s="645"/>
      <c r="N786" s="645"/>
      <c r="O786" s="645"/>
      <c r="P786" s="645"/>
      <c r="Q786" s="645"/>
      <c r="R786" s="645"/>
      <c r="S786" s="645"/>
      <c r="T786" s="645"/>
      <c r="U786" s="645"/>
      <c r="V786" s="645"/>
      <c r="W786" s="645"/>
      <c r="X786" s="645"/>
      <c r="Y786" s="645"/>
      <c r="Z786" s="645"/>
    </row>
    <row r="787" spans="1:26" ht="15.75" thickBot="1">
      <c r="A787" s="627"/>
      <c r="B787" s="627"/>
      <c r="C787" s="627"/>
      <c r="D787" s="627"/>
      <c r="E787" s="627"/>
      <c r="F787" s="645"/>
      <c r="G787" s="645"/>
      <c r="H787" s="645"/>
      <c r="I787" s="645"/>
      <c r="J787" s="645"/>
      <c r="K787" s="645"/>
      <c r="L787" s="645"/>
      <c r="M787" s="645"/>
      <c r="N787" s="645"/>
      <c r="O787" s="645"/>
      <c r="P787" s="645"/>
      <c r="Q787" s="645"/>
      <c r="R787" s="645"/>
      <c r="S787" s="645"/>
      <c r="T787" s="645"/>
      <c r="U787" s="645"/>
      <c r="V787" s="645"/>
      <c r="W787" s="645"/>
      <c r="X787" s="645"/>
      <c r="Y787" s="645"/>
      <c r="Z787" s="645"/>
    </row>
    <row r="788" spans="1:26" ht="15.75" thickBot="1">
      <c r="A788" s="627"/>
      <c r="B788" s="627"/>
      <c r="C788" s="627"/>
      <c r="D788" s="627"/>
      <c r="E788" s="627"/>
      <c r="F788" s="645"/>
      <c r="G788" s="645"/>
      <c r="H788" s="645"/>
      <c r="I788" s="645"/>
      <c r="J788" s="645"/>
      <c r="K788" s="645"/>
      <c r="L788" s="645"/>
      <c r="M788" s="645"/>
      <c r="N788" s="645"/>
      <c r="O788" s="645"/>
      <c r="P788" s="645"/>
      <c r="Q788" s="645"/>
      <c r="R788" s="645"/>
      <c r="S788" s="645"/>
      <c r="T788" s="645"/>
      <c r="U788" s="645"/>
      <c r="V788" s="645"/>
      <c r="W788" s="645"/>
      <c r="X788" s="645"/>
      <c r="Y788" s="645"/>
      <c r="Z788" s="645"/>
    </row>
    <row r="789" spans="1:26" ht="15.75" thickBot="1">
      <c r="A789" s="627"/>
      <c r="B789" s="627"/>
      <c r="C789" s="627"/>
      <c r="D789" s="627"/>
      <c r="E789" s="627"/>
      <c r="F789" s="645"/>
      <c r="G789" s="645"/>
      <c r="H789" s="645"/>
      <c r="I789" s="645"/>
      <c r="J789" s="645"/>
      <c r="K789" s="645"/>
      <c r="L789" s="645"/>
      <c r="M789" s="645"/>
      <c r="N789" s="645"/>
      <c r="O789" s="645"/>
      <c r="P789" s="645"/>
      <c r="Q789" s="645"/>
      <c r="R789" s="645"/>
      <c r="S789" s="645"/>
      <c r="T789" s="645"/>
      <c r="U789" s="645"/>
      <c r="V789" s="645"/>
      <c r="W789" s="645"/>
      <c r="X789" s="645"/>
      <c r="Y789" s="645"/>
      <c r="Z789" s="645"/>
    </row>
    <row r="790" spans="1:26" ht="15.75" thickBot="1">
      <c r="A790" s="627"/>
      <c r="B790" s="627"/>
      <c r="C790" s="627"/>
      <c r="D790" s="627"/>
      <c r="E790" s="627"/>
      <c r="F790" s="645"/>
      <c r="G790" s="645"/>
      <c r="H790" s="645"/>
      <c r="I790" s="645"/>
      <c r="J790" s="645"/>
      <c r="K790" s="645"/>
      <c r="L790" s="645"/>
      <c r="M790" s="645"/>
      <c r="N790" s="645"/>
      <c r="O790" s="645"/>
      <c r="P790" s="645"/>
      <c r="Q790" s="645"/>
      <c r="R790" s="645"/>
      <c r="S790" s="645"/>
      <c r="T790" s="645"/>
      <c r="U790" s="645"/>
      <c r="V790" s="645"/>
      <c r="W790" s="645"/>
      <c r="X790" s="645"/>
      <c r="Y790" s="645"/>
      <c r="Z790" s="645"/>
    </row>
    <row r="791" spans="1:26" ht="15.75" thickBot="1">
      <c r="A791" s="627"/>
      <c r="B791" s="627"/>
      <c r="C791" s="627"/>
      <c r="D791" s="627"/>
      <c r="E791" s="627"/>
      <c r="F791" s="645"/>
      <c r="G791" s="645"/>
      <c r="H791" s="645"/>
      <c r="I791" s="645"/>
      <c r="J791" s="645"/>
      <c r="K791" s="645"/>
      <c r="L791" s="645"/>
      <c r="M791" s="645"/>
      <c r="N791" s="645"/>
      <c r="O791" s="645"/>
      <c r="P791" s="645"/>
      <c r="Q791" s="645"/>
      <c r="R791" s="645"/>
      <c r="S791" s="645"/>
      <c r="T791" s="645"/>
      <c r="U791" s="645"/>
      <c r="V791" s="645"/>
      <c r="W791" s="645"/>
      <c r="X791" s="645"/>
      <c r="Y791" s="645"/>
      <c r="Z791" s="645"/>
    </row>
    <row r="792" spans="1:26" ht="15.75" thickBot="1">
      <c r="A792" s="627"/>
      <c r="B792" s="627"/>
      <c r="C792" s="627"/>
      <c r="D792" s="627"/>
      <c r="E792" s="627"/>
      <c r="F792" s="645"/>
      <c r="G792" s="645"/>
      <c r="H792" s="645"/>
      <c r="I792" s="645"/>
      <c r="J792" s="645"/>
      <c r="K792" s="645"/>
      <c r="L792" s="645"/>
      <c r="M792" s="645"/>
      <c r="N792" s="645"/>
      <c r="O792" s="645"/>
      <c r="P792" s="645"/>
      <c r="Q792" s="645"/>
      <c r="R792" s="645"/>
      <c r="S792" s="645"/>
      <c r="T792" s="645"/>
      <c r="U792" s="645"/>
      <c r="V792" s="645"/>
      <c r="W792" s="645"/>
      <c r="X792" s="645"/>
      <c r="Y792" s="645"/>
      <c r="Z792" s="645"/>
    </row>
    <row r="793" spans="1:26" ht="15.75" thickBot="1">
      <c r="A793" s="627"/>
      <c r="B793" s="627"/>
      <c r="C793" s="627"/>
      <c r="D793" s="627"/>
      <c r="E793" s="627"/>
      <c r="F793" s="645"/>
      <c r="G793" s="645"/>
      <c r="H793" s="645"/>
      <c r="I793" s="645"/>
      <c r="J793" s="645"/>
      <c r="K793" s="645"/>
      <c r="L793" s="645"/>
      <c r="M793" s="645"/>
      <c r="N793" s="645"/>
      <c r="O793" s="645"/>
      <c r="P793" s="645"/>
      <c r="Q793" s="645"/>
      <c r="R793" s="645"/>
      <c r="S793" s="645"/>
      <c r="T793" s="645"/>
      <c r="U793" s="645"/>
      <c r="V793" s="645"/>
      <c r="W793" s="645"/>
      <c r="X793" s="645"/>
      <c r="Y793" s="645"/>
      <c r="Z793" s="645"/>
    </row>
    <row r="794" spans="1:26" ht="15.75" thickBot="1">
      <c r="A794" s="627"/>
      <c r="B794" s="627"/>
      <c r="C794" s="627"/>
      <c r="D794" s="627"/>
      <c r="E794" s="627"/>
      <c r="F794" s="645"/>
      <c r="G794" s="645"/>
      <c r="H794" s="645"/>
      <c r="I794" s="645"/>
      <c r="J794" s="645"/>
      <c r="K794" s="645"/>
      <c r="L794" s="645"/>
      <c r="M794" s="645"/>
      <c r="N794" s="645"/>
      <c r="O794" s="645"/>
      <c r="P794" s="645"/>
      <c r="Q794" s="645"/>
      <c r="R794" s="645"/>
      <c r="S794" s="645"/>
      <c r="T794" s="645"/>
      <c r="U794" s="645"/>
      <c r="V794" s="645"/>
      <c r="W794" s="645"/>
      <c r="X794" s="645"/>
      <c r="Y794" s="645"/>
      <c r="Z794" s="645"/>
    </row>
    <row r="795" spans="1:26" ht="15.75" thickBot="1">
      <c r="A795" s="627"/>
      <c r="B795" s="627"/>
      <c r="C795" s="627"/>
      <c r="D795" s="627"/>
      <c r="E795" s="627"/>
      <c r="F795" s="645"/>
      <c r="G795" s="645"/>
      <c r="H795" s="645"/>
      <c r="I795" s="645"/>
      <c r="J795" s="645"/>
      <c r="K795" s="645"/>
      <c r="L795" s="645"/>
      <c r="M795" s="645"/>
      <c r="N795" s="645"/>
      <c r="O795" s="645"/>
      <c r="P795" s="645"/>
      <c r="Q795" s="645"/>
      <c r="R795" s="645"/>
      <c r="S795" s="645"/>
      <c r="T795" s="645"/>
      <c r="U795" s="645"/>
      <c r="V795" s="645"/>
      <c r="W795" s="645"/>
      <c r="X795" s="645"/>
      <c r="Y795" s="645"/>
      <c r="Z795" s="645"/>
    </row>
    <row r="796" spans="1:26" ht="15.75" thickBot="1">
      <c r="A796" s="627"/>
      <c r="B796" s="627"/>
      <c r="C796" s="627"/>
      <c r="D796" s="627"/>
      <c r="E796" s="627"/>
      <c r="F796" s="645"/>
      <c r="G796" s="645"/>
      <c r="H796" s="645"/>
      <c r="I796" s="645"/>
      <c r="J796" s="645"/>
      <c r="K796" s="645"/>
      <c r="L796" s="645"/>
      <c r="M796" s="645"/>
      <c r="N796" s="645"/>
      <c r="O796" s="645"/>
      <c r="P796" s="645"/>
      <c r="Q796" s="645"/>
      <c r="R796" s="645"/>
      <c r="S796" s="645"/>
      <c r="T796" s="645"/>
      <c r="U796" s="645"/>
      <c r="V796" s="645"/>
      <c r="W796" s="645"/>
      <c r="X796" s="645"/>
      <c r="Y796" s="645"/>
      <c r="Z796" s="645"/>
    </row>
    <row r="797" spans="1:26" ht="15.75" thickBot="1">
      <c r="A797" s="627"/>
      <c r="B797" s="627"/>
      <c r="C797" s="627"/>
      <c r="D797" s="627"/>
      <c r="E797" s="627"/>
      <c r="F797" s="645"/>
      <c r="G797" s="645"/>
      <c r="H797" s="645"/>
      <c r="I797" s="645"/>
      <c r="J797" s="645"/>
      <c r="K797" s="645"/>
      <c r="L797" s="645"/>
      <c r="M797" s="645"/>
      <c r="N797" s="645"/>
      <c r="O797" s="645"/>
      <c r="P797" s="645"/>
      <c r="Q797" s="645"/>
      <c r="R797" s="645"/>
      <c r="S797" s="645"/>
      <c r="T797" s="645"/>
      <c r="U797" s="645"/>
      <c r="V797" s="645"/>
      <c r="W797" s="645"/>
      <c r="X797" s="645"/>
      <c r="Y797" s="645"/>
      <c r="Z797" s="645"/>
    </row>
    <row r="798" spans="1:26" ht="15.75" thickBot="1">
      <c r="A798" s="627"/>
      <c r="B798" s="627"/>
      <c r="C798" s="627"/>
      <c r="D798" s="627"/>
      <c r="E798" s="627"/>
      <c r="F798" s="645"/>
      <c r="G798" s="645"/>
      <c r="H798" s="645"/>
      <c r="I798" s="645"/>
      <c r="J798" s="645"/>
      <c r="K798" s="645"/>
      <c r="L798" s="645"/>
      <c r="M798" s="645"/>
      <c r="N798" s="645"/>
      <c r="O798" s="645"/>
      <c r="P798" s="645"/>
      <c r="Q798" s="645"/>
      <c r="R798" s="645"/>
      <c r="S798" s="645"/>
      <c r="T798" s="645"/>
      <c r="U798" s="645"/>
      <c r="V798" s="645"/>
      <c r="W798" s="645"/>
      <c r="X798" s="645"/>
      <c r="Y798" s="645"/>
      <c r="Z798" s="645"/>
    </row>
    <row r="799" spans="1:26" ht="15.75" thickBot="1">
      <c r="A799" s="627"/>
      <c r="B799" s="627"/>
      <c r="C799" s="627"/>
      <c r="D799" s="627"/>
      <c r="E799" s="627"/>
      <c r="F799" s="645"/>
      <c r="G799" s="645"/>
      <c r="H799" s="645"/>
      <c r="I799" s="645"/>
      <c r="J799" s="645"/>
      <c r="K799" s="645"/>
      <c r="L799" s="645"/>
      <c r="M799" s="645"/>
      <c r="N799" s="645"/>
      <c r="O799" s="645"/>
      <c r="P799" s="645"/>
      <c r="Q799" s="645"/>
      <c r="R799" s="645"/>
      <c r="S799" s="645"/>
      <c r="T799" s="645"/>
      <c r="U799" s="645"/>
      <c r="V799" s="645"/>
      <c r="W799" s="645"/>
      <c r="X799" s="645"/>
      <c r="Y799" s="645"/>
      <c r="Z799" s="645"/>
    </row>
    <row r="800" spans="1:26" ht="15.75" thickBot="1">
      <c r="A800" s="627"/>
      <c r="B800" s="627"/>
      <c r="C800" s="627"/>
      <c r="D800" s="627"/>
      <c r="E800" s="627"/>
      <c r="F800" s="645"/>
      <c r="G800" s="645"/>
      <c r="H800" s="645"/>
      <c r="I800" s="645"/>
      <c r="J800" s="645"/>
      <c r="K800" s="645"/>
      <c r="L800" s="645"/>
      <c r="M800" s="645"/>
      <c r="N800" s="645"/>
      <c r="O800" s="645"/>
      <c r="P800" s="645"/>
      <c r="Q800" s="645"/>
      <c r="R800" s="645"/>
      <c r="S800" s="645"/>
      <c r="T800" s="645"/>
      <c r="U800" s="645"/>
      <c r="V800" s="645"/>
      <c r="W800" s="645"/>
      <c r="X800" s="645"/>
      <c r="Y800" s="645"/>
      <c r="Z800" s="645"/>
    </row>
    <row r="801" spans="1:26" ht="15.75" thickBot="1">
      <c r="A801" s="627"/>
      <c r="B801" s="627"/>
      <c r="C801" s="627"/>
      <c r="D801" s="627"/>
      <c r="E801" s="627"/>
      <c r="F801" s="645"/>
      <c r="G801" s="645"/>
      <c r="H801" s="645"/>
      <c r="I801" s="645"/>
      <c r="J801" s="645"/>
      <c r="K801" s="645"/>
      <c r="L801" s="645"/>
      <c r="M801" s="645"/>
      <c r="N801" s="645"/>
      <c r="O801" s="645"/>
      <c r="P801" s="645"/>
      <c r="Q801" s="645"/>
      <c r="R801" s="645"/>
      <c r="S801" s="645"/>
      <c r="T801" s="645"/>
      <c r="U801" s="645"/>
      <c r="V801" s="645"/>
      <c r="W801" s="645"/>
      <c r="X801" s="645"/>
      <c r="Y801" s="645"/>
      <c r="Z801" s="645"/>
    </row>
    <row r="802" spans="1:26" ht="15.75" thickBot="1">
      <c r="A802" s="627"/>
      <c r="B802" s="627"/>
      <c r="C802" s="627"/>
      <c r="D802" s="627"/>
      <c r="E802" s="627"/>
      <c r="F802" s="645"/>
      <c r="G802" s="645"/>
      <c r="H802" s="645"/>
      <c r="I802" s="645"/>
      <c r="J802" s="645"/>
      <c r="K802" s="645"/>
      <c r="L802" s="645"/>
      <c r="M802" s="645"/>
      <c r="N802" s="645"/>
      <c r="O802" s="645"/>
      <c r="P802" s="645"/>
      <c r="Q802" s="645"/>
      <c r="R802" s="645"/>
      <c r="S802" s="645"/>
      <c r="T802" s="645"/>
      <c r="U802" s="645"/>
      <c r="V802" s="645"/>
      <c r="W802" s="645"/>
      <c r="X802" s="645"/>
      <c r="Y802" s="645"/>
      <c r="Z802" s="645"/>
    </row>
    <row r="803" spans="1:26" ht="15.75" thickBot="1">
      <c r="A803" s="627"/>
      <c r="B803" s="627"/>
      <c r="C803" s="627"/>
      <c r="D803" s="627"/>
      <c r="E803" s="627"/>
      <c r="F803" s="645"/>
      <c r="G803" s="645"/>
      <c r="H803" s="645"/>
      <c r="I803" s="645"/>
      <c r="J803" s="645"/>
      <c r="K803" s="645"/>
      <c r="L803" s="645"/>
      <c r="M803" s="645"/>
      <c r="N803" s="645"/>
      <c r="O803" s="645"/>
      <c r="P803" s="645"/>
      <c r="Q803" s="645"/>
      <c r="R803" s="645"/>
      <c r="S803" s="645"/>
      <c r="T803" s="645"/>
      <c r="U803" s="645"/>
      <c r="V803" s="645"/>
      <c r="W803" s="645"/>
      <c r="X803" s="645"/>
      <c r="Y803" s="645"/>
      <c r="Z803" s="645"/>
    </row>
    <row r="804" spans="1:26" ht="15.75" thickBot="1">
      <c r="A804" s="627"/>
      <c r="B804" s="627"/>
      <c r="C804" s="627"/>
      <c r="D804" s="627"/>
      <c r="E804" s="627"/>
      <c r="F804" s="645"/>
      <c r="G804" s="645"/>
      <c r="H804" s="645"/>
      <c r="I804" s="645"/>
      <c r="J804" s="645"/>
      <c r="K804" s="645"/>
      <c r="L804" s="645"/>
      <c r="M804" s="645"/>
      <c r="N804" s="645"/>
      <c r="O804" s="645"/>
      <c r="P804" s="645"/>
      <c r="Q804" s="645"/>
      <c r="R804" s="645"/>
      <c r="S804" s="645"/>
      <c r="T804" s="645"/>
      <c r="U804" s="645"/>
      <c r="V804" s="645"/>
      <c r="W804" s="645"/>
      <c r="X804" s="645"/>
      <c r="Y804" s="645"/>
      <c r="Z804" s="645"/>
    </row>
    <row r="805" spans="1:26" ht="15.75" thickBot="1">
      <c r="A805" s="627"/>
      <c r="B805" s="627"/>
      <c r="C805" s="627"/>
      <c r="D805" s="627"/>
      <c r="E805" s="627"/>
      <c r="F805" s="645"/>
      <c r="G805" s="645"/>
      <c r="H805" s="645"/>
      <c r="I805" s="645"/>
      <c r="J805" s="645"/>
      <c r="K805" s="645"/>
      <c r="L805" s="645"/>
      <c r="M805" s="645"/>
      <c r="N805" s="645"/>
      <c r="O805" s="645"/>
      <c r="P805" s="645"/>
      <c r="Q805" s="645"/>
      <c r="R805" s="645"/>
      <c r="S805" s="645"/>
      <c r="T805" s="645"/>
      <c r="U805" s="645"/>
      <c r="V805" s="645"/>
      <c r="W805" s="645"/>
      <c r="X805" s="645"/>
      <c r="Y805" s="645"/>
      <c r="Z805" s="645"/>
    </row>
    <row r="806" spans="1:26" ht="15.75" thickBot="1">
      <c r="A806" s="627"/>
      <c r="B806" s="627"/>
      <c r="C806" s="627"/>
      <c r="D806" s="627"/>
      <c r="E806" s="627"/>
      <c r="F806" s="645"/>
      <c r="G806" s="645"/>
      <c r="H806" s="645"/>
      <c r="I806" s="645"/>
      <c r="J806" s="645"/>
      <c r="K806" s="645"/>
      <c r="L806" s="645"/>
      <c r="M806" s="645"/>
      <c r="N806" s="645"/>
      <c r="O806" s="645"/>
      <c r="P806" s="645"/>
      <c r="Q806" s="645"/>
      <c r="R806" s="645"/>
      <c r="S806" s="645"/>
      <c r="T806" s="645"/>
      <c r="U806" s="645"/>
      <c r="V806" s="645"/>
      <c r="W806" s="645"/>
      <c r="X806" s="645"/>
      <c r="Y806" s="645"/>
      <c r="Z806" s="645"/>
    </row>
    <row r="807" spans="1:26" ht="15.75" thickBot="1">
      <c r="A807" s="627"/>
      <c r="B807" s="627"/>
      <c r="C807" s="627"/>
      <c r="D807" s="627"/>
      <c r="E807" s="627"/>
      <c r="F807" s="645"/>
      <c r="G807" s="645"/>
      <c r="H807" s="645"/>
      <c r="I807" s="645"/>
      <c r="J807" s="645"/>
      <c r="K807" s="645"/>
      <c r="L807" s="645"/>
      <c r="M807" s="645"/>
      <c r="N807" s="645"/>
      <c r="O807" s="645"/>
      <c r="P807" s="645"/>
      <c r="Q807" s="645"/>
      <c r="R807" s="645"/>
      <c r="S807" s="645"/>
      <c r="T807" s="645"/>
      <c r="U807" s="645"/>
      <c r="V807" s="645"/>
      <c r="W807" s="645"/>
      <c r="X807" s="645"/>
      <c r="Y807" s="645"/>
      <c r="Z807" s="645"/>
    </row>
    <row r="808" spans="1:26" ht="15.75" thickBot="1">
      <c r="A808" s="627"/>
      <c r="B808" s="627"/>
      <c r="C808" s="627"/>
      <c r="D808" s="627"/>
      <c r="E808" s="627"/>
      <c r="F808" s="645"/>
      <c r="G808" s="645"/>
      <c r="H808" s="645"/>
      <c r="I808" s="645"/>
      <c r="J808" s="645"/>
      <c r="K808" s="645"/>
      <c r="L808" s="645"/>
      <c r="M808" s="645"/>
      <c r="N808" s="645"/>
      <c r="O808" s="645"/>
      <c r="P808" s="645"/>
      <c r="Q808" s="645"/>
      <c r="R808" s="645"/>
      <c r="S808" s="645"/>
      <c r="T808" s="645"/>
      <c r="U808" s="645"/>
      <c r="V808" s="645"/>
      <c r="W808" s="645"/>
      <c r="X808" s="645"/>
      <c r="Y808" s="645"/>
      <c r="Z808" s="645"/>
    </row>
    <row r="809" spans="1:26" ht="15.75" thickBot="1">
      <c r="A809" s="627"/>
      <c r="B809" s="627"/>
      <c r="C809" s="627"/>
      <c r="D809" s="627"/>
      <c r="E809" s="627"/>
      <c r="F809" s="645"/>
      <c r="G809" s="645"/>
      <c r="H809" s="645"/>
      <c r="I809" s="645"/>
      <c r="J809" s="645"/>
      <c r="K809" s="645"/>
      <c r="L809" s="645"/>
      <c r="M809" s="645"/>
      <c r="N809" s="645"/>
      <c r="O809" s="645"/>
      <c r="P809" s="645"/>
      <c r="Q809" s="645"/>
      <c r="R809" s="645"/>
      <c r="S809" s="645"/>
      <c r="T809" s="645"/>
      <c r="U809" s="645"/>
      <c r="V809" s="645"/>
      <c r="W809" s="645"/>
      <c r="X809" s="645"/>
      <c r="Y809" s="645"/>
      <c r="Z809" s="645"/>
    </row>
    <row r="810" spans="1:26" ht="15.75" thickBot="1">
      <c r="A810" s="627"/>
      <c r="B810" s="627"/>
      <c r="C810" s="627"/>
      <c r="D810" s="627"/>
      <c r="E810" s="627"/>
      <c r="F810" s="645"/>
      <c r="G810" s="645"/>
      <c r="H810" s="645"/>
      <c r="I810" s="645"/>
      <c r="J810" s="645"/>
      <c r="K810" s="645"/>
      <c r="L810" s="645"/>
      <c r="M810" s="645"/>
      <c r="N810" s="645"/>
      <c r="O810" s="645"/>
      <c r="P810" s="645"/>
      <c r="Q810" s="645"/>
      <c r="R810" s="645"/>
      <c r="S810" s="645"/>
      <c r="T810" s="645"/>
      <c r="U810" s="645"/>
      <c r="V810" s="645"/>
      <c r="W810" s="645"/>
      <c r="X810" s="645"/>
      <c r="Y810" s="645"/>
      <c r="Z810" s="645"/>
    </row>
    <row r="811" spans="1:26" ht="15.75" thickBot="1">
      <c r="A811" s="627"/>
      <c r="B811" s="627"/>
      <c r="C811" s="627"/>
      <c r="D811" s="627"/>
      <c r="E811" s="627"/>
      <c r="F811" s="645"/>
      <c r="G811" s="645"/>
      <c r="H811" s="645"/>
      <c r="I811" s="645"/>
      <c r="J811" s="645"/>
      <c r="K811" s="645"/>
      <c r="L811" s="645"/>
      <c r="M811" s="645"/>
      <c r="N811" s="645"/>
      <c r="O811" s="645"/>
      <c r="P811" s="645"/>
      <c r="Q811" s="645"/>
      <c r="R811" s="645"/>
      <c r="S811" s="645"/>
      <c r="T811" s="645"/>
      <c r="U811" s="645"/>
      <c r="V811" s="645"/>
      <c r="W811" s="645"/>
      <c r="X811" s="645"/>
      <c r="Y811" s="645"/>
      <c r="Z811" s="645"/>
    </row>
    <row r="812" spans="1:26" ht="15.75" thickBot="1">
      <c r="A812" s="627"/>
      <c r="B812" s="627"/>
      <c r="C812" s="627"/>
      <c r="D812" s="627"/>
      <c r="E812" s="627"/>
      <c r="F812" s="645"/>
      <c r="G812" s="645"/>
      <c r="H812" s="645"/>
      <c r="I812" s="645"/>
      <c r="J812" s="645"/>
      <c r="K812" s="645"/>
      <c r="L812" s="645"/>
      <c r="M812" s="645"/>
      <c r="N812" s="645"/>
      <c r="O812" s="645"/>
      <c r="P812" s="645"/>
      <c r="Q812" s="645"/>
      <c r="R812" s="645"/>
      <c r="S812" s="645"/>
      <c r="T812" s="645"/>
      <c r="U812" s="645"/>
      <c r="V812" s="645"/>
      <c r="W812" s="645"/>
      <c r="X812" s="645"/>
      <c r="Y812" s="645"/>
      <c r="Z812" s="645"/>
    </row>
    <row r="813" spans="1:26" ht="15.75" thickBot="1">
      <c r="A813" s="627"/>
      <c r="B813" s="627"/>
      <c r="C813" s="627"/>
      <c r="D813" s="627"/>
      <c r="E813" s="627"/>
      <c r="F813" s="645"/>
      <c r="G813" s="645"/>
      <c r="H813" s="645"/>
      <c r="I813" s="645"/>
      <c r="J813" s="645"/>
      <c r="K813" s="645"/>
      <c r="L813" s="645"/>
      <c r="M813" s="645"/>
      <c r="N813" s="645"/>
      <c r="O813" s="645"/>
      <c r="P813" s="645"/>
      <c r="Q813" s="645"/>
      <c r="R813" s="645"/>
      <c r="S813" s="645"/>
      <c r="T813" s="645"/>
      <c r="U813" s="645"/>
      <c r="V813" s="645"/>
      <c r="W813" s="645"/>
      <c r="X813" s="645"/>
      <c r="Y813" s="645"/>
      <c r="Z813" s="645"/>
    </row>
    <row r="814" spans="1:26" ht="15.75" thickBot="1">
      <c r="A814" s="627"/>
      <c r="B814" s="627"/>
      <c r="C814" s="627"/>
      <c r="D814" s="627"/>
      <c r="E814" s="627"/>
      <c r="F814" s="645"/>
      <c r="G814" s="645"/>
      <c r="H814" s="645"/>
      <c r="I814" s="645"/>
      <c r="J814" s="645"/>
      <c r="K814" s="645"/>
      <c r="L814" s="645"/>
      <c r="M814" s="645"/>
      <c r="N814" s="645"/>
      <c r="O814" s="645"/>
      <c r="P814" s="645"/>
      <c r="Q814" s="645"/>
      <c r="R814" s="645"/>
      <c r="S814" s="645"/>
      <c r="T814" s="645"/>
      <c r="U814" s="645"/>
      <c r="V814" s="645"/>
      <c r="W814" s="645"/>
      <c r="X814" s="645"/>
      <c r="Y814" s="645"/>
      <c r="Z814" s="645"/>
    </row>
    <row r="815" spans="1:26" ht="15.75" thickBot="1">
      <c r="A815" s="627"/>
      <c r="B815" s="627"/>
      <c r="C815" s="627"/>
      <c r="D815" s="627"/>
      <c r="E815" s="627"/>
      <c r="F815" s="645"/>
      <c r="G815" s="645"/>
      <c r="H815" s="645"/>
      <c r="I815" s="645"/>
      <c r="J815" s="645"/>
      <c r="K815" s="645"/>
      <c r="L815" s="645"/>
      <c r="M815" s="645"/>
      <c r="N815" s="645"/>
      <c r="O815" s="645"/>
      <c r="P815" s="645"/>
      <c r="Q815" s="645"/>
      <c r="R815" s="645"/>
      <c r="S815" s="645"/>
      <c r="T815" s="645"/>
      <c r="U815" s="645"/>
      <c r="V815" s="645"/>
      <c r="W815" s="645"/>
      <c r="X815" s="645"/>
      <c r="Y815" s="645"/>
      <c r="Z815" s="645"/>
    </row>
    <row r="816" spans="1:26" ht="15.75" thickBot="1">
      <c r="A816" s="627"/>
      <c r="B816" s="627"/>
      <c r="C816" s="627"/>
      <c r="D816" s="627"/>
      <c r="E816" s="627"/>
      <c r="F816" s="645"/>
      <c r="G816" s="645"/>
      <c r="H816" s="645"/>
      <c r="I816" s="645"/>
      <c r="J816" s="645"/>
      <c r="K816" s="645"/>
      <c r="L816" s="645"/>
      <c r="M816" s="645"/>
      <c r="N816" s="645"/>
      <c r="O816" s="645"/>
      <c r="P816" s="645"/>
      <c r="Q816" s="645"/>
      <c r="R816" s="645"/>
      <c r="S816" s="645"/>
      <c r="T816" s="645"/>
      <c r="U816" s="645"/>
      <c r="V816" s="645"/>
      <c r="W816" s="645"/>
      <c r="X816" s="645"/>
      <c r="Y816" s="645"/>
      <c r="Z816" s="645"/>
    </row>
    <row r="817" spans="1:26" ht="15.75" thickBot="1">
      <c r="A817" s="627"/>
      <c r="B817" s="627"/>
      <c r="C817" s="627"/>
      <c r="D817" s="627"/>
      <c r="E817" s="627"/>
      <c r="F817" s="645"/>
      <c r="G817" s="645"/>
      <c r="H817" s="645"/>
      <c r="I817" s="645"/>
      <c r="J817" s="645"/>
      <c r="K817" s="645"/>
      <c r="L817" s="645"/>
      <c r="M817" s="645"/>
      <c r="N817" s="645"/>
      <c r="O817" s="645"/>
      <c r="P817" s="645"/>
      <c r="Q817" s="645"/>
      <c r="R817" s="645"/>
      <c r="S817" s="645"/>
      <c r="T817" s="645"/>
      <c r="U817" s="645"/>
      <c r="V817" s="645"/>
      <c r="W817" s="645"/>
      <c r="X817" s="645"/>
      <c r="Y817" s="645"/>
      <c r="Z817" s="645"/>
    </row>
    <row r="818" spans="1:26" ht="15.75" thickBot="1">
      <c r="A818" s="627"/>
      <c r="B818" s="627"/>
      <c r="C818" s="627"/>
      <c r="D818" s="627"/>
      <c r="E818" s="627"/>
      <c r="F818" s="645"/>
      <c r="G818" s="645"/>
      <c r="H818" s="645"/>
      <c r="I818" s="645"/>
      <c r="J818" s="645"/>
      <c r="K818" s="645"/>
      <c r="L818" s="645"/>
      <c r="M818" s="645"/>
      <c r="N818" s="645"/>
      <c r="O818" s="645"/>
      <c r="P818" s="645"/>
      <c r="Q818" s="645"/>
      <c r="R818" s="645"/>
      <c r="S818" s="645"/>
      <c r="T818" s="645"/>
      <c r="U818" s="645"/>
      <c r="V818" s="645"/>
      <c r="W818" s="645"/>
      <c r="X818" s="645"/>
      <c r="Y818" s="645"/>
      <c r="Z818" s="645"/>
    </row>
    <row r="819" spans="1:26" ht="15.75" thickBot="1">
      <c r="A819" s="627"/>
      <c r="B819" s="627"/>
      <c r="C819" s="627"/>
      <c r="D819" s="627"/>
      <c r="E819" s="627"/>
      <c r="F819" s="645"/>
      <c r="G819" s="645"/>
      <c r="H819" s="645"/>
      <c r="I819" s="645"/>
      <c r="J819" s="645"/>
      <c r="K819" s="645"/>
      <c r="L819" s="645"/>
      <c r="M819" s="645"/>
      <c r="N819" s="645"/>
      <c r="O819" s="645"/>
      <c r="P819" s="645"/>
      <c r="Q819" s="645"/>
      <c r="R819" s="645"/>
      <c r="S819" s="645"/>
      <c r="T819" s="645"/>
      <c r="U819" s="645"/>
      <c r="V819" s="645"/>
      <c r="W819" s="645"/>
      <c r="X819" s="645"/>
      <c r="Y819" s="645"/>
      <c r="Z819" s="645"/>
    </row>
    <row r="820" spans="1:26" ht="15.75" thickBot="1">
      <c r="A820" s="627"/>
      <c r="B820" s="627"/>
      <c r="C820" s="627"/>
      <c r="D820" s="627"/>
      <c r="E820" s="627"/>
      <c r="F820" s="645"/>
      <c r="G820" s="645"/>
      <c r="H820" s="645"/>
      <c r="I820" s="645"/>
      <c r="J820" s="645"/>
      <c r="K820" s="645"/>
      <c r="L820" s="645"/>
      <c r="M820" s="645"/>
      <c r="N820" s="645"/>
      <c r="O820" s="645"/>
      <c r="P820" s="645"/>
      <c r="Q820" s="645"/>
      <c r="R820" s="645"/>
      <c r="S820" s="645"/>
      <c r="T820" s="645"/>
      <c r="U820" s="645"/>
      <c r="V820" s="645"/>
      <c r="W820" s="645"/>
      <c r="X820" s="645"/>
      <c r="Y820" s="645"/>
      <c r="Z820" s="645"/>
    </row>
    <row r="821" spans="1:26" ht="15.75" thickBot="1">
      <c r="A821" s="627"/>
      <c r="B821" s="627"/>
      <c r="C821" s="627"/>
      <c r="D821" s="627"/>
      <c r="E821" s="627"/>
      <c r="F821" s="645"/>
      <c r="G821" s="645"/>
      <c r="H821" s="645"/>
      <c r="I821" s="645"/>
      <c r="J821" s="645"/>
      <c r="K821" s="645"/>
      <c r="L821" s="645"/>
      <c r="M821" s="645"/>
      <c r="N821" s="645"/>
      <c r="O821" s="645"/>
      <c r="P821" s="645"/>
      <c r="Q821" s="645"/>
      <c r="R821" s="645"/>
      <c r="S821" s="645"/>
      <c r="T821" s="645"/>
      <c r="U821" s="645"/>
      <c r="V821" s="645"/>
      <c r="W821" s="645"/>
      <c r="X821" s="645"/>
      <c r="Y821" s="645"/>
      <c r="Z821" s="645"/>
    </row>
    <row r="822" spans="1:26" ht="15.75" thickBot="1">
      <c r="A822" s="627"/>
      <c r="B822" s="627"/>
      <c r="C822" s="627"/>
      <c r="D822" s="627"/>
      <c r="E822" s="627"/>
      <c r="F822" s="645"/>
      <c r="G822" s="645"/>
      <c r="H822" s="645"/>
      <c r="I822" s="645"/>
      <c r="J822" s="645"/>
      <c r="K822" s="645"/>
      <c r="L822" s="645"/>
      <c r="M822" s="645"/>
      <c r="N822" s="645"/>
      <c r="O822" s="645"/>
      <c r="P822" s="645"/>
      <c r="Q822" s="645"/>
      <c r="R822" s="645"/>
      <c r="S822" s="645"/>
      <c r="T822" s="645"/>
      <c r="U822" s="645"/>
      <c r="V822" s="645"/>
      <c r="W822" s="645"/>
      <c r="X822" s="645"/>
      <c r="Y822" s="645"/>
      <c r="Z822" s="645"/>
    </row>
    <row r="823" spans="1:26" ht="15.75" thickBot="1">
      <c r="A823" s="627"/>
      <c r="B823" s="627"/>
      <c r="C823" s="627"/>
      <c r="D823" s="627"/>
      <c r="E823" s="627"/>
      <c r="F823" s="645"/>
      <c r="G823" s="645"/>
      <c r="H823" s="645"/>
      <c r="I823" s="645"/>
      <c r="J823" s="645"/>
      <c r="K823" s="645"/>
      <c r="L823" s="645"/>
      <c r="M823" s="645"/>
      <c r="N823" s="645"/>
      <c r="O823" s="645"/>
      <c r="P823" s="645"/>
      <c r="Q823" s="645"/>
      <c r="R823" s="645"/>
      <c r="S823" s="645"/>
      <c r="T823" s="645"/>
      <c r="U823" s="645"/>
      <c r="V823" s="645"/>
      <c r="W823" s="645"/>
      <c r="X823" s="645"/>
      <c r="Y823" s="645"/>
      <c r="Z823" s="645"/>
    </row>
    <row r="824" spans="1:26" ht="15.75" thickBot="1">
      <c r="A824" s="627"/>
      <c r="B824" s="627"/>
      <c r="C824" s="627"/>
      <c r="D824" s="627"/>
      <c r="E824" s="627"/>
      <c r="F824" s="645"/>
      <c r="G824" s="645"/>
      <c r="H824" s="645"/>
      <c r="I824" s="645"/>
      <c r="J824" s="645"/>
      <c r="K824" s="645"/>
      <c r="L824" s="645"/>
      <c r="M824" s="645"/>
      <c r="N824" s="645"/>
      <c r="O824" s="645"/>
      <c r="P824" s="645"/>
      <c r="Q824" s="645"/>
      <c r="R824" s="645"/>
      <c r="S824" s="645"/>
      <c r="T824" s="645"/>
      <c r="U824" s="645"/>
      <c r="V824" s="645"/>
      <c r="W824" s="645"/>
      <c r="X824" s="645"/>
      <c r="Y824" s="645"/>
      <c r="Z824" s="645"/>
    </row>
    <row r="825" spans="1:26" ht="15.75" thickBot="1">
      <c r="A825" s="627"/>
      <c r="B825" s="627"/>
      <c r="C825" s="627"/>
      <c r="D825" s="627"/>
      <c r="E825" s="627"/>
      <c r="F825" s="645"/>
      <c r="G825" s="645"/>
      <c r="H825" s="645"/>
      <c r="I825" s="645"/>
      <c r="J825" s="645"/>
      <c r="K825" s="645"/>
      <c r="L825" s="645"/>
      <c r="M825" s="645"/>
      <c r="N825" s="645"/>
      <c r="O825" s="645"/>
      <c r="P825" s="645"/>
      <c r="Q825" s="645"/>
      <c r="R825" s="645"/>
      <c r="S825" s="645"/>
      <c r="T825" s="645"/>
      <c r="U825" s="645"/>
      <c r="V825" s="645"/>
      <c r="W825" s="645"/>
      <c r="X825" s="645"/>
      <c r="Y825" s="645"/>
      <c r="Z825" s="645"/>
    </row>
    <row r="826" spans="1:26" ht="15.75" thickBot="1">
      <c r="A826" s="627"/>
      <c r="B826" s="627"/>
      <c r="C826" s="627"/>
      <c r="D826" s="627"/>
      <c r="E826" s="627"/>
      <c r="F826" s="645"/>
      <c r="G826" s="645"/>
      <c r="H826" s="645"/>
      <c r="I826" s="645"/>
      <c r="J826" s="645"/>
      <c r="K826" s="645"/>
      <c r="L826" s="645"/>
      <c r="M826" s="645"/>
      <c r="N826" s="645"/>
      <c r="O826" s="645"/>
      <c r="P826" s="645"/>
      <c r="Q826" s="645"/>
      <c r="R826" s="645"/>
      <c r="S826" s="645"/>
      <c r="T826" s="645"/>
      <c r="U826" s="645"/>
      <c r="V826" s="645"/>
      <c r="W826" s="645"/>
      <c r="X826" s="645"/>
      <c r="Y826" s="645"/>
      <c r="Z826" s="645"/>
    </row>
    <row r="827" spans="1:26" ht="15.75" thickBot="1">
      <c r="A827" s="627"/>
      <c r="B827" s="627"/>
      <c r="C827" s="627"/>
      <c r="D827" s="627"/>
      <c r="E827" s="627"/>
      <c r="F827" s="645"/>
      <c r="G827" s="645"/>
      <c r="H827" s="645"/>
      <c r="I827" s="645"/>
      <c r="J827" s="645"/>
      <c r="K827" s="645"/>
      <c r="L827" s="645"/>
      <c r="M827" s="645"/>
      <c r="N827" s="645"/>
      <c r="O827" s="645"/>
      <c r="P827" s="645"/>
      <c r="Q827" s="645"/>
      <c r="R827" s="645"/>
      <c r="S827" s="645"/>
      <c r="T827" s="645"/>
      <c r="U827" s="645"/>
      <c r="V827" s="645"/>
      <c r="W827" s="645"/>
      <c r="X827" s="645"/>
      <c r="Y827" s="645"/>
      <c r="Z827" s="645"/>
    </row>
    <row r="828" spans="1:26" ht="15.75" thickBot="1">
      <c r="A828" s="627"/>
      <c r="B828" s="627"/>
      <c r="C828" s="627"/>
      <c r="D828" s="627"/>
      <c r="E828" s="627"/>
      <c r="F828" s="645"/>
      <c r="G828" s="645"/>
      <c r="H828" s="645"/>
      <c r="I828" s="645"/>
      <c r="J828" s="645"/>
      <c r="K828" s="645"/>
      <c r="L828" s="645"/>
      <c r="M828" s="645"/>
      <c r="N828" s="645"/>
      <c r="O828" s="645"/>
      <c r="P828" s="645"/>
      <c r="Q828" s="645"/>
      <c r="R828" s="645"/>
      <c r="S828" s="645"/>
      <c r="T828" s="645"/>
      <c r="U828" s="645"/>
      <c r="V828" s="645"/>
      <c r="W828" s="645"/>
      <c r="X828" s="645"/>
      <c r="Y828" s="645"/>
      <c r="Z828" s="645"/>
    </row>
    <row r="829" spans="1:26" ht="15.75" thickBot="1">
      <c r="A829" s="627"/>
      <c r="B829" s="627"/>
      <c r="C829" s="627"/>
      <c r="D829" s="627"/>
      <c r="E829" s="627"/>
      <c r="F829" s="645"/>
      <c r="G829" s="645"/>
      <c r="H829" s="645"/>
      <c r="I829" s="645"/>
      <c r="J829" s="645"/>
      <c r="K829" s="645"/>
      <c r="L829" s="645"/>
      <c r="M829" s="645"/>
      <c r="N829" s="645"/>
      <c r="O829" s="645"/>
      <c r="P829" s="645"/>
      <c r="Q829" s="645"/>
      <c r="R829" s="645"/>
      <c r="S829" s="645"/>
      <c r="T829" s="645"/>
      <c r="U829" s="645"/>
      <c r="V829" s="645"/>
      <c r="W829" s="645"/>
      <c r="X829" s="645"/>
      <c r="Y829" s="645"/>
      <c r="Z829" s="645"/>
    </row>
    <row r="830" spans="1:26" ht="15.75" thickBot="1">
      <c r="A830" s="627"/>
      <c r="B830" s="627"/>
      <c r="C830" s="627"/>
      <c r="D830" s="627"/>
      <c r="E830" s="627"/>
      <c r="F830" s="645"/>
      <c r="G830" s="645"/>
      <c r="H830" s="645"/>
      <c r="I830" s="645"/>
      <c r="J830" s="645"/>
      <c r="K830" s="645"/>
      <c r="L830" s="645"/>
      <c r="M830" s="645"/>
      <c r="N830" s="645"/>
      <c r="O830" s="645"/>
      <c r="P830" s="645"/>
      <c r="Q830" s="645"/>
      <c r="R830" s="645"/>
      <c r="S830" s="645"/>
      <c r="T830" s="645"/>
      <c r="U830" s="645"/>
      <c r="V830" s="645"/>
      <c r="W830" s="645"/>
      <c r="X830" s="645"/>
      <c r="Y830" s="645"/>
      <c r="Z830" s="645"/>
    </row>
    <row r="831" spans="1:26" ht="15.75" thickBot="1">
      <c r="A831" s="627"/>
      <c r="B831" s="627"/>
      <c r="C831" s="627"/>
      <c r="D831" s="627"/>
      <c r="E831" s="627"/>
      <c r="F831" s="645"/>
      <c r="G831" s="645"/>
      <c r="H831" s="645"/>
      <c r="I831" s="645"/>
      <c r="J831" s="645"/>
      <c r="K831" s="645"/>
      <c r="L831" s="645"/>
      <c r="M831" s="645"/>
      <c r="N831" s="645"/>
      <c r="O831" s="645"/>
      <c r="P831" s="645"/>
      <c r="Q831" s="645"/>
      <c r="R831" s="645"/>
      <c r="S831" s="645"/>
      <c r="T831" s="645"/>
      <c r="U831" s="645"/>
      <c r="V831" s="645"/>
      <c r="W831" s="645"/>
      <c r="X831" s="645"/>
      <c r="Y831" s="645"/>
      <c r="Z831" s="645"/>
    </row>
    <row r="832" spans="1:26" ht="15.75" thickBot="1">
      <c r="A832" s="627"/>
      <c r="B832" s="627"/>
      <c r="C832" s="627"/>
      <c r="D832" s="627"/>
      <c r="E832" s="627"/>
      <c r="F832" s="645"/>
      <c r="G832" s="645"/>
      <c r="H832" s="645"/>
      <c r="I832" s="645"/>
      <c r="J832" s="645"/>
      <c r="K832" s="645"/>
      <c r="L832" s="645"/>
      <c r="M832" s="645"/>
      <c r="N832" s="645"/>
      <c r="O832" s="645"/>
      <c r="P832" s="645"/>
      <c r="Q832" s="645"/>
      <c r="R832" s="645"/>
      <c r="S832" s="645"/>
      <c r="T832" s="645"/>
      <c r="U832" s="645"/>
      <c r="V832" s="645"/>
      <c r="W832" s="645"/>
      <c r="X832" s="645"/>
      <c r="Y832" s="645"/>
      <c r="Z832" s="645"/>
    </row>
    <row r="833" spans="1:26" ht="15.75" thickBot="1">
      <c r="A833" s="627"/>
      <c r="B833" s="627"/>
      <c r="C833" s="627"/>
      <c r="D833" s="627"/>
      <c r="E833" s="627"/>
      <c r="F833" s="645"/>
      <c r="G833" s="645"/>
      <c r="H833" s="645"/>
      <c r="I833" s="645"/>
      <c r="J833" s="645"/>
      <c r="K833" s="645"/>
      <c r="L833" s="645"/>
      <c r="M833" s="645"/>
      <c r="N833" s="645"/>
      <c r="O833" s="645"/>
      <c r="P833" s="645"/>
      <c r="Q833" s="645"/>
      <c r="R833" s="645"/>
      <c r="S833" s="645"/>
      <c r="T833" s="645"/>
      <c r="U833" s="645"/>
      <c r="V833" s="645"/>
      <c r="W833" s="645"/>
      <c r="X833" s="645"/>
      <c r="Y833" s="645"/>
      <c r="Z833" s="645"/>
    </row>
    <row r="834" spans="1:26" ht="15.75" thickBot="1">
      <c r="A834" s="627"/>
      <c r="B834" s="627"/>
      <c r="C834" s="627"/>
      <c r="D834" s="627"/>
      <c r="E834" s="627"/>
      <c r="F834" s="645"/>
      <c r="G834" s="645"/>
      <c r="H834" s="645"/>
      <c r="I834" s="645"/>
      <c r="J834" s="645"/>
      <c r="K834" s="645"/>
      <c r="L834" s="645"/>
      <c r="M834" s="645"/>
      <c r="N834" s="645"/>
      <c r="O834" s="645"/>
      <c r="P834" s="645"/>
      <c r="Q834" s="645"/>
      <c r="R834" s="645"/>
      <c r="S834" s="645"/>
      <c r="T834" s="645"/>
      <c r="U834" s="645"/>
      <c r="V834" s="645"/>
      <c r="W834" s="645"/>
      <c r="X834" s="645"/>
      <c r="Y834" s="645"/>
      <c r="Z834" s="645"/>
    </row>
    <row r="835" spans="1:26" ht="15.75" thickBot="1">
      <c r="A835" s="627"/>
      <c r="B835" s="627"/>
      <c r="C835" s="627"/>
      <c r="D835" s="627"/>
      <c r="E835" s="627"/>
      <c r="F835" s="645"/>
      <c r="G835" s="645"/>
      <c r="H835" s="645"/>
      <c r="I835" s="645"/>
      <c r="J835" s="645"/>
      <c r="K835" s="645"/>
      <c r="L835" s="645"/>
      <c r="M835" s="645"/>
      <c r="N835" s="645"/>
      <c r="O835" s="645"/>
      <c r="P835" s="645"/>
      <c r="Q835" s="645"/>
      <c r="R835" s="645"/>
      <c r="S835" s="645"/>
      <c r="T835" s="645"/>
      <c r="U835" s="645"/>
      <c r="V835" s="645"/>
      <c r="W835" s="645"/>
      <c r="X835" s="645"/>
      <c r="Y835" s="645"/>
      <c r="Z835" s="645"/>
    </row>
    <row r="836" spans="1:26" ht="15.75" thickBot="1">
      <c r="A836" s="627"/>
      <c r="B836" s="627"/>
      <c r="C836" s="627"/>
      <c r="D836" s="627"/>
      <c r="E836" s="627"/>
      <c r="F836" s="645"/>
      <c r="G836" s="645"/>
      <c r="H836" s="645"/>
      <c r="I836" s="645"/>
      <c r="J836" s="645"/>
      <c r="K836" s="645"/>
      <c r="L836" s="645"/>
      <c r="M836" s="645"/>
      <c r="N836" s="645"/>
      <c r="O836" s="645"/>
      <c r="P836" s="645"/>
      <c r="Q836" s="645"/>
      <c r="R836" s="645"/>
      <c r="S836" s="645"/>
      <c r="T836" s="645"/>
      <c r="U836" s="645"/>
      <c r="V836" s="645"/>
      <c r="W836" s="645"/>
      <c r="X836" s="645"/>
      <c r="Y836" s="645"/>
      <c r="Z836" s="645"/>
    </row>
    <row r="837" spans="1:26" ht="15.75" thickBot="1">
      <c r="A837" s="627"/>
      <c r="B837" s="627"/>
      <c r="C837" s="627"/>
      <c r="D837" s="627"/>
      <c r="E837" s="627"/>
      <c r="F837" s="645"/>
      <c r="G837" s="645"/>
      <c r="H837" s="645"/>
      <c r="I837" s="645"/>
      <c r="J837" s="645"/>
      <c r="K837" s="645"/>
      <c r="L837" s="645"/>
      <c r="M837" s="645"/>
      <c r="N837" s="645"/>
      <c r="O837" s="645"/>
      <c r="P837" s="645"/>
      <c r="Q837" s="645"/>
      <c r="R837" s="645"/>
      <c r="S837" s="645"/>
      <c r="T837" s="645"/>
      <c r="U837" s="645"/>
      <c r="V837" s="645"/>
      <c r="W837" s="645"/>
      <c r="X837" s="645"/>
      <c r="Y837" s="645"/>
      <c r="Z837" s="645"/>
    </row>
    <row r="838" spans="1:26" ht="15.75" thickBot="1">
      <c r="A838" s="627"/>
      <c r="B838" s="627"/>
      <c r="C838" s="627"/>
      <c r="D838" s="627"/>
      <c r="E838" s="627"/>
      <c r="F838" s="645"/>
      <c r="G838" s="645"/>
      <c r="H838" s="645"/>
      <c r="I838" s="645"/>
      <c r="J838" s="645"/>
      <c r="K838" s="645"/>
      <c r="L838" s="645"/>
      <c r="M838" s="645"/>
      <c r="N838" s="645"/>
      <c r="O838" s="645"/>
      <c r="P838" s="645"/>
      <c r="Q838" s="645"/>
      <c r="R838" s="645"/>
      <c r="S838" s="645"/>
      <c r="T838" s="645"/>
      <c r="U838" s="645"/>
      <c r="V838" s="645"/>
      <c r="W838" s="645"/>
      <c r="X838" s="645"/>
      <c r="Y838" s="645"/>
      <c r="Z838" s="645"/>
    </row>
    <row r="839" spans="1:26" ht="15.75" thickBot="1">
      <c r="A839" s="627"/>
      <c r="B839" s="627"/>
      <c r="C839" s="627"/>
      <c r="D839" s="627"/>
      <c r="E839" s="627"/>
      <c r="F839" s="645"/>
      <c r="G839" s="645"/>
      <c r="H839" s="645"/>
      <c r="I839" s="645"/>
      <c r="J839" s="645"/>
      <c r="K839" s="645"/>
      <c r="L839" s="645"/>
      <c r="M839" s="645"/>
      <c r="N839" s="645"/>
      <c r="O839" s="645"/>
      <c r="P839" s="645"/>
      <c r="Q839" s="645"/>
      <c r="R839" s="645"/>
      <c r="S839" s="645"/>
      <c r="T839" s="645"/>
      <c r="U839" s="645"/>
      <c r="V839" s="645"/>
      <c r="W839" s="645"/>
      <c r="X839" s="645"/>
      <c r="Y839" s="645"/>
      <c r="Z839" s="645"/>
    </row>
    <row r="840" spans="1:26" ht="15.75" thickBot="1">
      <c r="A840" s="627"/>
      <c r="B840" s="627"/>
      <c r="C840" s="627"/>
      <c r="D840" s="627"/>
      <c r="E840" s="627"/>
      <c r="F840" s="645"/>
      <c r="G840" s="645"/>
      <c r="H840" s="645"/>
      <c r="I840" s="645"/>
      <c r="J840" s="645"/>
      <c r="K840" s="645"/>
      <c r="L840" s="645"/>
      <c r="M840" s="645"/>
      <c r="N840" s="645"/>
      <c r="O840" s="645"/>
      <c r="P840" s="645"/>
      <c r="Q840" s="645"/>
      <c r="R840" s="645"/>
      <c r="S840" s="645"/>
      <c r="T840" s="645"/>
      <c r="U840" s="645"/>
      <c r="V840" s="645"/>
      <c r="W840" s="645"/>
      <c r="X840" s="645"/>
      <c r="Y840" s="645"/>
      <c r="Z840" s="645"/>
    </row>
    <row r="841" spans="1:26" ht="15.75" thickBot="1">
      <c r="A841" s="627"/>
      <c r="B841" s="627"/>
      <c r="C841" s="627"/>
      <c r="D841" s="627"/>
      <c r="E841" s="627"/>
      <c r="F841" s="645"/>
      <c r="G841" s="645"/>
      <c r="H841" s="645"/>
      <c r="I841" s="645"/>
      <c r="J841" s="645"/>
      <c r="K841" s="645"/>
      <c r="L841" s="645"/>
      <c r="M841" s="645"/>
      <c r="N841" s="645"/>
      <c r="O841" s="645"/>
      <c r="P841" s="645"/>
      <c r="Q841" s="645"/>
      <c r="R841" s="645"/>
      <c r="S841" s="645"/>
      <c r="T841" s="645"/>
      <c r="U841" s="645"/>
      <c r="V841" s="645"/>
      <c r="W841" s="645"/>
      <c r="X841" s="645"/>
      <c r="Y841" s="645"/>
      <c r="Z841" s="645"/>
    </row>
    <row r="842" spans="1:26" ht="15.75" thickBot="1">
      <c r="A842" s="627"/>
      <c r="B842" s="627"/>
      <c r="C842" s="627"/>
      <c r="D842" s="627"/>
      <c r="E842" s="627"/>
      <c r="F842" s="645"/>
      <c r="G842" s="645"/>
      <c r="H842" s="645"/>
      <c r="I842" s="645"/>
      <c r="J842" s="645"/>
      <c r="K842" s="645"/>
      <c r="L842" s="645"/>
      <c r="M842" s="645"/>
      <c r="N842" s="645"/>
      <c r="O842" s="645"/>
      <c r="P842" s="645"/>
      <c r="Q842" s="645"/>
      <c r="R842" s="645"/>
      <c r="S842" s="645"/>
      <c r="T842" s="645"/>
      <c r="U842" s="645"/>
      <c r="V842" s="645"/>
      <c r="W842" s="645"/>
      <c r="X842" s="645"/>
      <c r="Y842" s="645"/>
      <c r="Z842" s="645"/>
    </row>
    <row r="843" spans="1:26" ht="15.75" thickBot="1">
      <c r="A843" s="627"/>
      <c r="B843" s="627"/>
      <c r="C843" s="627"/>
      <c r="D843" s="627"/>
      <c r="E843" s="627"/>
      <c r="F843" s="645"/>
      <c r="G843" s="645"/>
      <c r="H843" s="645"/>
      <c r="I843" s="645"/>
      <c r="J843" s="645"/>
      <c r="K843" s="645"/>
      <c r="L843" s="645"/>
      <c r="M843" s="645"/>
      <c r="N843" s="645"/>
      <c r="O843" s="645"/>
      <c r="P843" s="645"/>
      <c r="Q843" s="645"/>
      <c r="R843" s="645"/>
      <c r="S843" s="645"/>
      <c r="T843" s="645"/>
      <c r="U843" s="645"/>
      <c r="V843" s="645"/>
      <c r="W843" s="645"/>
      <c r="X843" s="645"/>
      <c r="Y843" s="645"/>
      <c r="Z843" s="645"/>
    </row>
    <row r="844" spans="1:26" ht="15.75" thickBot="1">
      <c r="A844" s="627"/>
      <c r="B844" s="627"/>
      <c r="C844" s="627"/>
      <c r="D844" s="627"/>
      <c r="E844" s="627"/>
      <c r="F844" s="645"/>
      <c r="G844" s="645"/>
      <c r="H844" s="645"/>
      <c r="I844" s="645"/>
      <c r="J844" s="645"/>
      <c r="K844" s="645"/>
      <c r="L844" s="645"/>
      <c r="M844" s="645"/>
      <c r="N844" s="645"/>
      <c r="O844" s="645"/>
      <c r="P844" s="645"/>
      <c r="Q844" s="645"/>
      <c r="R844" s="645"/>
      <c r="S844" s="645"/>
      <c r="T844" s="645"/>
      <c r="U844" s="645"/>
      <c r="V844" s="645"/>
      <c r="W844" s="645"/>
      <c r="X844" s="645"/>
      <c r="Y844" s="645"/>
      <c r="Z844" s="645"/>
    </row>
    <row r="845" spans="1:26" ht="15.75" thickBot="1">
      <c r="A845" s="627"/>
      <c r="B845" s="627"/>
      <c r="C845" s="627"/>
      <c r="D845" s="627"/>
      <c r="E845" s="627"/>
      <c r="F845" s="645"/>
      <c r="G845" s="645"/>
      <c r="H845" s="645"/>
      <c r="I845" s="645"/>
      <c r="J845" s="645"/>
      <c r="K845" s="645"/>
      <c r="L845" s="645"/>
      <c r="M845" s="645"/>
      <c r="N845" s="645"/>
      <c r="O845" s="645"/>
      <c r="P845" s="645"/>
      <c r="Q845" s="645"/>
      <c r="R845" s="645"/>
      <c r="S845" s="645"/>
      <c r="T845" s="645"/>
      <c r="U845" s="645"/>
      <c r="V845" s="645"/>
      <c r="W845" s="645"/>
      <c r="X845" s="645"/>
      <c r="Y845" s="645"/>
      <c r="Z845" s="645"/>
    </row>
    <row r="846" spans="1:26" ht="15.75" thickBot="1">
      <c r="A846" s="627"/>
      <c r="B846" s="627"/>
      <c r="C846" s="627"/>
      <c r="D846" s="627"/>
      <c r="E846" s="627"/>
      <c r="F846" s="645"/>
      <c r="G846" s="645"/>
      <c r="H846" s="645"/>
      <c r="I846" s="645"/>
      <c r="J846" s="645"/>
      <c r="K846" s="645"/>
      <c r="L846" s="645"/>
      <c r="M846" s="645"/>
      <c r="N846" s="645"/>
      <c r="O846" s="645"/>
      <c r="P846" s="645"/>
      <c r="Q846" s="645"/>
      <c r="R846" s="645"/>
      <c r="S846" s="645"/>
      <c r="T846" s="645"/>
      <c r="U846" s="645"/>
      <c r="V846" s="645"/>
      <c r="W846" s="645"/>
      <c r="X846" s="645"/>
      <c r="Y846" s="645"/>
      <c r="Z846" s="645"/>
    </row>
    <row r="847" spans="1:26" ht="15.75" thickBot="1">
      <c r="A847" s="627"/>
      <c r="B847" s="627"/>
      <c r="C847" s="627"/>
      <c r="D847" s="627"/>
      <c r="E847" s="627"/>
      <c r="F847" s="645"/>
      <c r="G847" s="645"/>
      <c r="H847" s="645"/>
      <c r="I847" s="645"/>
      <c r="J847" s="645"/>
      <c r="K847" s="645"/>
      <c r="L847" s="645"/>
      <c r="M847" s="645"/>
      <c r="N847" s="645"/>
      <c r="O847" s="645"/>
      <c r="P847" s="645"/>
      <c r="Q847" s="645"/>
      <c r="R847" s="645"/>
      <c r="S847" s="645"/>
      <c r="T847" s="645"/>
      <c r="U847" s="645"/>
      <c r="V847" s="645"/>
      <c r="W847" s="645"/>
      <c r="X847" s="645"/>
      <c r="Y847" s="645"/>
      <c r="Z847" s="645"/>
    </row>
    <row r="848" spans="1:26" ht="15.75" thickBot="1">
      <c r="A848" s="627"/>
      <c r="B848" s="627"/>
      <c r="C848" s="627"/>
      <c r="D848" s="627"/>
      <c r="E848" s="627"/>
      <c r="F848" s="645"/>
      <c r="G848" s="645"/>
      <c r="H848" s="645"/>
      <c r="I848" s="645"/>
      <c r="J848" s="645"/>
      <c r="K848" s="645"/>
      <c r="L848" s="645"/>
      <c r="M848" s="645"/>
      <c r="N848" s="645"/>
      <c r="O848" s="645"/>
      <c r="P848" s="645"/>
      <c r="Q848" s="645"/>
      <c r="R848" s="645"/>
      <c r="S848" s="645"/>
      <c r="T848" s="645"/>
      <c r="U848" s="645"/>
      <c r="V848" s="645"/>
      <c r="W848" s="645"/>
      <c r="X848" s="645"/>
      <c r="Y848" s="645"/>
      <c r="Z848" s="645"/>
    </row>
    <row r="849" spans="1:26" ht="15.75" thickBot="1">
      <c r="A849" s="627"/>
      <c r="B849" s="627"/>
      <c r="C849" s="627"/>
      <c r="D849" s="627"/>
      <c r="E849" s="627"/>
      <c r="F849" s="645"/>
      <c r="G849" s="645"/>
      <c r="H849" s="645"/>
      <c r="I849" s="645"/>
      <c r="J849" s="645"/>
      <c r="K849" s="645"/>
      <c r="L849" s="645"/>
      <c r="M849" s="645"/>
      <c r="N849" s="645"/>
      <c r="O849" s="645"/>
      <c r="P849" s="645"/>
      <c r="Q849" s="645"/>
      <c r="R849" s="645"/>
      <c r="S849" s="645"/>
      <c r="T849" s="645"/>
      <c r="U849" s="645"/>
      <c r="V849" s="645"/>
      <c r="W849" s="645"/>
      <c r="X849" s="645"/>
      <c r="Y849" s="645"/>
      <c r="Z849" s="645"/>
    </row>
    <row r="850" spans="1:26" ht="15.75" thickBot="1">
      <c r="A850" s="627"/>
      <c r="B850" s="627"/>
      <c r="C850" s="627"/>
      <c r="D850" s="627"/>
      <c r="E850" s="627"/>
      <c r="F850" s="645"/>
      <c r="G850" s="645"/>
      <c r="H850" s="645"/>
      <c r="I850" s="645"/>
      <c r="J850" s="645"/>
      <c r="K850" s="645"/>
      <c r="L850" s="645"/>
      <c r="M850" s="645"/>
      <c r="N850" s="645"/>
      <c r="O850" s="645"/>
      <c r="P850" s="645"/>
      <c r="Q850" s="645"/>
      <c r="R850" s="645"/>
      <c r="S850" s="645"/>
      <c r="T850" s="645"/>
      <c r="U850" s="645"/>
      <c r="V850" s="645"/>
      <c r="W850" s="645"/>
      <c r="X850" s="645"/>
      <c r="Y850" s="645"/>
      <c r="Z850" s="645"/>
    </row>
    <row r="851" spans="1:26" ht="15.75" thickBot="1">
      <c r="A851" s="627"/>
      <c r="B851" s="627"/>
      <c r="C851" s="627"/>
      <c r="D851" s="627"/>
      <c r="E851" s="627"/>
      <c r="F851" s="645"/>
      <c r="G851" s="645"/>
      <c r="H851" s="645"/>
      <c r="I851" s="645"/>
      <c r="J851" s="645"/>
      <c r="K851" s="645"/>
      <c r="L851" s="645"/>
      <c r="M851" s="645"/>
      <c r="N851" s="645"/>
      <c r="O851" s="645"/>
      <c r="P851" s="645"/>
      <c r="Q851" s="645"/>
      <c r="R851" s="645"/>
      <c r="S851" s="645"/>
      <c r="T851" s="645"/>
      <c r="U851" s="645"/>
      <c r="V851" s="645"/>
      <c r="W851" s="645"/>
      <c r="X851" s="645"/>
      <c r="Y851" s="645"/>
      <c r="Z851" s="645"/>
    </row>
    <row r="852" spans="1:26" ht="15.75" thickBot="1">
      <c r="A852" s="627"/>
      <c r="B852" s="627"/>
      <c r="C852" s="627"/>
      <c r="D852" s="627"/>
      <c r="E852" s="627"/>
      <c r="F852" s="645"/>
      <c r="G852" s="645"/>
      <c r="H852" s="645"/>
      <c r="I852" s="645"/>
      <c r="J852" s="645"/>
      <c r="K852" s="645"/>
      <c r="L852" s="645"/>
      <c r="M852" s="645"/>
      <c r="N852" s="645"/>
      <c r="O852" s="645"/>
      <c r="P852" s="645"/>
      <c r="Q852" s="645"/>
      <c r="R852" s="645"/>
      <c r="S852" s="645"/>
      <c r="T852" s="645"/>
      <c r="U852" s="645"/>
      <c r="V852" s="645"/>
      <c r="W852" s="645"/>
      <c r="X852" s="645"/>
      <c r="Y852" s="645"/>
      <c r="Z852" s="645"/>
    </row>
    <row r="853" spans="1:26" ht="15.75" thickBot="1">
      <c r="A853" s="627"/>
      <c r="B853" s="627"/>
      <c r="C853" s="627"/>
      <c r="D853" s="627"/>
      <c r="E853" s="627"/>
      <c r="F853" s="645"/>
      <c r="G853" s="645"/>
      <c r="H853" s="645"/>
      <c r="I853" s="645"/>
      <c r="J853" s="645"/>
      <c r="K853" s="645"/>
      <c r="L853" s="645"/>
      <c r="M853" s="645"/>
      <c r="N853" s="645"/>
      <c r="O853" s="645"/>
      <c r="P853" s="645"/>
      <c r="Q853" s="645"/>
      <c r="R853" s="645"/>
      <c r="S853" s="645"/>
      <c r="T853" s="645"/>
      <c r="U853" s="645"/>
      <c r="V853" s="645"/>
      <c r="W853" s="645"/>
      <c r="X853" s="645"/>
      <c r="Y853" s="645"/>
      <c r="Z853" s="645"/>
    </row>
    <row r="854" spans="1:26" ht="15.75" thickBot="1">
      <c r="A854" s="627"/>
      <c r="B854" s="627"/>
      <c r="C854" s="627"/>
      <c r="D854" s="627"/>
      <c r="E854" s="627"/>
      <c r="F854" s="645"/>
      <c r="G854" s="645"/>
      <c r="H854" s="645"/>
      <c r="I854" s="645"/>
      <c r="J854" s="645"/>
      <c r="K854" s="645"/>
      <c r="L854" s="645"/>
      <c r="M854" s="645"/>
      <c r="N854" s="645"/>
      <c r="O854" s="645"/>
      <c r="P854" s="645"/>
      <c r="Q854" s="645"/>
      <c r="R854" s="645"/>
      <c r="S854" s="645"/>
      <c r="T854" s="645"/>
      <c r="U854" s="645"/>
      <c r="V854" s="645"/>
      <c r="W854" s="645"/>
      <c r="X854" s="645"/>
      <c r="Y854" s="645"/>
      <c r="Z854" s="645"/>
    </row>
    <row r="855" spans="1:26" ht="15.75" thickBot="1">
      <c r="A855" s="627"/>
      <c r="B855" s="627"/>
      <c r="C855" s="627"/>
      <c r="D855" s="627"/>
      <c r="E855" s="627"/>
      <c r="F855" s="645"/>
      <c r="G855" s="645"/>
      <c r="H855" s="645"/>
      <c r="I855" s="645"/>
      <c r="J855" s="645"/>
      <c r="K855" s="645"/>
      <c r="L855" s="645"/>
      <c r="M855" s="645"/>
      <c r="N855" s="645"/>
      <c r="O855" s="645"/>
      <c r="P855" s="645"/>
      <c r="Q855" s="645"/>
      <c r="R855" s="645"/>
      <c r="S855" s="645"/>
      <c r="T855" s="645"/>
      <c r="U855" s="645"/>
      <c r="V855" s="645"/>
      <c r="W855" s="645"/>
      <c r="X855" s="645"/>
      <c r="Y855" s="645"/>
      <c r="Z855" s="645"/>
    </row>
    <row r="856" spans="1:26" ht="15.75" thickBot="1">
      <c r="A856" s="627"/>
      <c r="B856" s="627"/>
      <c r="C856" s="627"/>
      <c r="D856" s="627"/>
      <c r="E856" s="627"/>
      <c r="F856" s="645"/>
      <c r="G856" s="645"/>
      <c r="H856" s="645"/>
      <c r="I856" s="645"/>
      <c r="J856" s="645"/>
      <c r="K856" s="645"/>
      <c r="L856" s="645"/>
      <c r="M856" s="645"/>
      <c r="N856" s="645"/>
      <c r="O856" s="645"/>
      <c r="P856" s="645"/>
      <c r="Q856" s="645"/>
      <c r="R856" s="645"/>
      <c r="S856" s="645"/>
      <c r="T856" s="645"/>
      <c r="U856" s="645"/>
      <c r="V856" s="645"/>
      <c r="W856" s="645"/>
      <c r="X856" s="645"/>
      <c r="Y856" s="645"/>
      <c r="Z856" s="645"/>
    </row>
    <row r="857" spans="1:26" ht="15.75" thickBot="1">
      <c r="A857" s="627"/>
      <c r="B857" s="627"/>
      <c r="C857" s="627"/>
      <c r="D857" s="627"/>
      <c r="E857" s="627"/>
      <c r="F857" s="645"/>
      <c r="G857" s="645"/>
      <c r="H857" s="645"/>
      <c r="I857" s="645"/>
      <c r="J857" s="645"/>
      <c r="K857" s="645"/>
      <c r="L857" s="645"/>
      <c r="M857" s="645"/>
      <c r="N857" s="645"/>
      <c r="O857" s="645"/>
      <c r="P857" s="645"/>
      <c r="Q857" s="645"/>
      <c r="R857" s="645"/>
      <c r="S857" s="645"/>
      <c r="T857" s="645"/>
      <c r="U857" s="645"/>
      <c r="V857" s="645"/>
      <c r="W857" s="645"/>
      <c r="X857" s="645"/>
      <c r="Y857" s="645"/>
      <c r="Z857" s="645"/>
    </row>
    <row r="858" spans="1:26" ht="15.75" thickBot="1">
      <c r="A858" s="627"/>
      <c r="B858" s="627"/>
      <c r="C858" s="627"/>
      <c r="D858" s="627"/>
      <c r="E858" s="627"/>
      <c r="F858" s="645"/>
      <c r="G858" s="645"/>
      <c r="H858" s="645"/>
      <c r="I858" s="645"/>
      <c r="J858" s="645"/>
      <c r="K858" s="645"/>
      <c r="L858" s="645"/>
      <c r="M858" s="645"/>
      <c r="N858" s="645"/>
      <c r="O858" s="645"/>
      <c r="P858" s="645"/>
      <c r="Q858" s="645"/>
      <c r="R858" s="645"/>
      <c r="S858" s="645"/>
      <c r="T858" s="645"/>
      <c r="U858" s="645"/>
      <c r="V858" s="645"/>
      <c r="W858" s="645"/>
      <c r="X858" s="645"/>
      <c r="Y858" s="645"/>
      <c r="Z858" s="645"/>
    </row>
    <row r="859" spans="1:26" ht="15.75" thickBot="1">
      <c r="A859" s="627"/>
      <c r="B859" s="627"/>
      <c r="C859" s="627"/>
      <c r="D859" s="627"/>
      <c r="E859" s="627"/>
      <c r="F859" s="645"/>
      <c r="G859" s="645"/>
      <c r="H859" s="645"/>
      <c r="I859" s="645"/>
      <c r="J859" s="645"/>
      <c r="K859" s="645"/>
      <c r="L859" s="645"/>
      <c r="M859" s="645"/>
      <c r="N859" s="645"/>
      <c r="O859" s="645"/>
      <c r="P859" s="645"/>
      <c r="Q859" s="645"/>
      <c r="R859" s="645"/>
      <c r="S859" s="645"/>
      <c r="T859" s="645"/>
      <c r="U859" s="645"/>
      <c r="V859" s="645"/>
      <c r="W859" s="645"/>
      <c r="X859" s="645"/>
      <c r="Y859" s="645"/>
      <c r="Z859" s="645"/>
    </row>
    <row r="860" spans="1:26" ht="15.75" thickBot="1">
      <c r="A860" s="627"/>
      <c r="B860" s="627"/>
      <c r="C860" s="627"/>
      <c r="D860" s="627"/>
      <c r="E860" s="627"/>
      <c r="F860" s="645"/>
      <c r="G860" s="645"/>
      <c r="H860" s="645"/>
      <c r="I860" s="645"/>
      <c r="J860" s="645"/>
      <c r="K860" s="645"/>
      <c r="L860" s="645"/>
      <c r="M860" s="645"/>
      <c r="N860" s="645"/>
      <c r="O860" s="645"/>
      <c r="P860" s="645"/>
      <c r="Q860" s="645"/>
      <c r="R860" s="645"/>
      <c r="S860" s="645"/>
      <c r="T860" s="645"/>
      <c r="U860" s="645"/>
      <c r="V860" s="645"/>
      <c r="W860" s="645"/>
      <c r="X860" s="645"/>
      <c r="Y860" s="645"/>
      <c r="Z860" s="645"/>
    </row>
    <row r="861" spans="1:26" ht="15.75" thickBot="1">
      <c r="A861" s="627"/>
      <c r="B861" s="627"/>
      <c r="C861" s="627"/>
      <c r="D861" s="627"/>
      <c r="E861" s="627"/>
      <c r="F861" s="645"/>
      <c r="G861" s="645"/>
      <c r="H861" s="645"/>
      <c r="I861" s="645"/>
      <c r="J861" s="645"/>
      <c r="K861" s="645"/>
      <c r="L861" s="645"/>
      <c r="M861" s="645"/>
      <c r="N861" s="645"/>
      <c r="O861" s="645"/>
      <c r="P861" s="645"/>
      <c r="Q861" s="645"/>
      <c r="R861" s="645"/>
      <c r="S861" s="645"/>
      <c r="T861" s="645"/>
      <c r="U861" s="645"/>
      <c r="V861" s="645"/>
      <c r="W861" s="645"/>
      <c r="X861" s="645"/>
      <c r="Y861" s="645"/>
      <c r="Z861" s="645"/>
    </row>
    <row r="862" spans="1:26" ht="15.75" thickBot="1">
      <c r="A862" s="627"/>
      <c r="B862" s="627"/>
      <c r="C862" s="627"/>
      <c r="D862" s="627"/>
      <c r="E862" s="627"/>
      <c r="F862" s="645"/>
      <c r="G862" s="645"/>
      <c r="H862" s="645"/>
      <c r="I862" s="645"/>
      <c r="J862" s="645"/>
      <c r="K862" s="645"/>
      <c r="L862" s="645"/>
      <c r="M862" s="645"/>
      <c r="N862" s="645"/>
      <c r="O862" s="645"/>
      <c r="P862" s="645"/>
      <c r="Q862" s="645"/>
      <c r="R862" s="645"/>
      <c r="S862" s="645"/>
      <c r="T862" s="645"/>
      <c r="U862" s="645"/>
      <c r="V862" s="645"/>
      <c r="W862" s="645"/>
      <c r="X862" s="645"/>
      <c r="Y862" s="645"/>
      <c r="Z862" s="645"/>
    </row>
    <row r="863" spans="1:26" ht="15.75" thickBot="1">
      <c r="A863" s="627"/>
      <c r="B863" s="627"/>
      <c r="C863" s="627"/>
      <c r="D863" s="627"/>
      <c r="E863" s="627"/>
      <c r="F863" s="645"/>
      <c r="G863" s="645"/>
      <c r="H863" s="645"/>
      <c r="I863" s="645"/>
      <c r="J863" s="645"/>
      <c r="K863" s="645"/>
      <c r="L863" s="645"/>
      <c r="M863" s="645"/>
      <c r="N863" s="645"/>
      <c r="O863" s="645"/>
      <c r="P863" s="645"/>
      <c r="Q863" s="645"/>
      <c r="R863" s="645"/>
      <c r="S863" s="645"/>
      <c r="T863" s="645"/>
      <c r="U863" s="645"/>
      <c r="V863" s="645"/>
      <c r="W863" s="645"/>
      <c r="X863" s="645"/>
      <c r="Y863" s="645"/>
      <c r="Z863" s="645"/>
    </row>
    <row r="864" spans="1:26" ht="15.75" thickBot="1">
      <c r="A864" s="627"/>
      <c r="B864" s="627"/>
      <c r="C864" s="627"/>
      <c r="D864" s="627"/>
      <c r="E864" s="627"/>
      <c r="F864" s="645"/>
      <c r="G864" s="645"/>
      <c r="H864" s="645"/>
      <c r="I864" s="645"/>
      <c r="J864" s="645"/>
      <c r="K864" s="645"/>
      <c r="L864" s="645"/>
      <c r="M864" s="645"/>
      <c r="N864" s="645"/>
      <c r="O864" s="645"/>
      <c r="P864" s="645"/>
      <c r="Q864" s="645"/>
      <c r="R864" s="645"/>
      <c r="S864" s="645"/>
      <c r="T864" s="645"/>
      <c r="U864" s="645"/>
      <c r="V864" s="645"/>
      <c r="W864" s="645"/>
      <c r="X864" s="645"/>
      <c r="Y864" s="645"/>
      <c r="Z864" s="645"/>
    </row>
    <row r="865" spans="1:26" ht="15.75" thickBot="1">
      <c r="A865" s="627"/>
      <c r="B865" s="627"/>
      <c r="C865" s="627"/>
      <c r="D865" s="627"/>
      <c r="E865" s="627"/>
      <c r="F865" s="645"/>
      <c r="G865" s="645"/>
      <c r="H865" s="645"/>
      <c r="I865" s="645"/>
      <c r="J865" s="645"/>
      <c r="K865" s="645"/>
      <c r="L865" s="645"/>
      <c r="M865" s="645"/>
      <c r="N865" s="645"/>
      <c r="O865" s="645"/>
      <c r="P865" s="645"/>
      <c r="Q865" s="645"/>
      <c r="R865" s="645"/>
      <c r="S865" s="645"/>
      <c r="T865" s="645"/>
      <c r="U865" s="645"/>
      <c r="V865" s="645"/>
      <c r="W865" s="645"/>
      <c r="X865" s="645"/>
      <c r="Y865" s="645"/>
      <c r="Z865" s="645"/>
    </row>
    <row r="866" spans="1:26" ht="15.75" thickBot="1">
      <c r="A866" s="627"/>
      <c r="B866" s="627"/>
      <c r="C866" s="627"/>
      <c r="D866" s="627"/>
      <c r="E866" s="627"/>
      <c r="F866" s="645"/>
      <c r="G866" s="645"/>
      <c r="H866" s="645"/>
      <c r="I866" s="645"/>
      <c r="J866" s="645"/>
      <c r="K866" s="645"/>
      <c r="L866" s="645"/>
      <c r="M866" s="645"/>
      <c r="N866" s="645"/>
      <c r="O866" s="645"/>
      <c r="P866" s="645"/>
      <c r="Q866" s="645"/>
      <c r="R866" s="645"/>
      <c r="S866" s="645"/>
      <c r="T866" s="645"/>
      <c r="U866" s="645"/>
      <c r="V866" s="645"/>
      <c r="W866" s="645"/>
      <c r="X866" s="645"/>
      <c r="Y866" s="645"/>
      <c r="Z866" s="645"/>
    </row>
    <row r="867" spans="1:26" ht="15.75" thickBot="1">
      <c r="A867" s="627"/>
      <c r="B867" s="627"/>
      <c r="C867" s="627"/>
      <c r="D867" s="627"/>
      <c r="E867" s="627"/>
      <c r="F867" s="645"/>
      <c r="G867" s="645"/>
      <c r="H867" s="645"/>
      <c r="I867" s="645"/>
      <c r="J867" s="645"/>
      <c r="K867" s="645"/>
      <c r="L867" s="645"/>
      <c r="M867" s="645"/>
      <c r="N867" s="645"/>
      <c r="O867" s="645"/>
      <c r="P867" s="645"/>
      <c r="Q867" s="645"/>
      <c r="R867" s="645"/>
      <c r="S867" s="645"/>
      <c r="T867" s="645"/>
      <c r="U867" s="645"/>
      <c r="V867" s="645"/>
      <c r="W867" s="645"/>
      <c r="X867" s="645"/>
      <c r="Y867" s="645"/>
      <c r="Z867" s="645"/>
    </row>
    <row r="868" spans="1:26" ht="15.75" thickBot="1">
      <c r="A868" s="627"/>
      <c r="B868" s="627"/>
      <c r="C868" s="627"/>
      <c r="D868" s="627"/>
      <c r="E868" s="627"/>
      <c r="F868" s="645"/>
      <c r="G868" s="645"/>
      <c r="H868" s="645"/>
      <c r="I868" s="645"/>
      <c r="J868" s="645"/>
      <c r="K868" s="645"/>
      <c r="L868" s="645"/>
      <c r="M868" s="645"/>
      <c r="N868" s="645"/>
      <c r="O868" s="645"/>
      <c r="P868" s="645"/>
      <c r="Q868" s="645"/>
      <c r="R868" s="645"/>
      <c r="S868" s="645"/>
      <c r="T868" s="645"/>
      <c r="U868" s="645"/>
      <c r="V868" s="645"/>
      <c r="W868" s="645"/>
      <c r="X868" s="645"/>
      <c r="Y868" s="645"/>
      <c r="Z868" s="645"/>
    </row>
    <row r="869" spans="1:26" ht="15.75" thickBot="1">
      <c r="A869" s="627"/>
      <c r="B869" s="627"/>
      <c r="C869" s="627"/>
      <c r="D869" s="627"/>
      <c r="E869" s="627"/>
      <c r="F869" s="645"/>
      <c r="G869" s="645"/>
      <c r="H869" s="645"/>
      <c r="I869" s="645"/>
      <c r="J869" s="645"/>
      <c r="K869" s="645"/>
      <c r="L869" s="645"/>
      <c r="M869" s="645"/>
      <c r="N869" s="645"/>
      <c r="O869" s="645"/>
      <c r="P869" s="645"/>
      <c r="Q869" s="645"/>
      <c r="R869" s="645"/>
      <c r="S869" s="645"/>
      <c r="T869" s="645"/>
      <c r="U869" s="645"/>
      <c r="V869" s="645"/>
      <c r="W869" s="645"/>
      <c r="X869" s="645"/>
      <c r="Y869" s="645"/>
      <c r="Z869" s="645"/>
    </row>
    <row r="870" spans="1:26" ht="15.75" thickBot="1">
      <c r="A870" s="627"/>
      <c r="B870" s="627"/>
      <c r="C870" s="627"/>
      <c r="D870" s="627"/>
      <c r="E870" s="627"/>
      <c r="F870" s="645"/>
      <c r="G870" s="645"/>
      <c r="H870" s="645"/>
      <c r="I870" s="645"/>
      <c r="J870" s="645"/>
      <c r="K870" s="645"/>
      <c r="L870" s="645"/>
      <c r="M870" s="645"/>
      <c r="N870" s="645"/>
      <c r="O870" s="645"/>
      <c r="P870" s="645"/>
      <c r="Q870" s="645"/>
      <c r="R870" s="645"/>
      <c r="S870" s="645"/>
      <c r="T870" s="645"/>
      <c r="U870" s="645"/>
      <c r="V870" s="645"/>
      <c r="W870" s="645"/>
      <c r="X870" s="645"/>
      <c r="Y870" s="645"/>
      <c r="Z870" s="645"/>
    </row>
    <row r="871" spans="1:26" ht="15.75" thickBot="1">
      <c r="A871" s="627"/>
      <c r="B871" s="627"/>
      <c r="C871" s="627"/>
      <c r="D871" s="627"/>
      <c r="E871" s="627"/>
      <c r="F871" s="645"/>
      <c r="G871" s="645"/>
      <c r="H871" s="645"/>
      <c r="I871" s="645"/>
      <c r="J871" s="645"/>
      <c r="K871" s="645"/>
      <c r="L871" s="645"/>
      <c r="M871" s="645"/>
      <c r="N871" s="645"/>
      <c r="O871" s="645"/>
      <c r="P871" s="645"/>
      <c r="Q871" s="645"/>
      <c r="R871" s="645"/>
      <c r="S871" s="645"/>
      <c r="T871" s="645"/>
      <c r="U871" s="645"/>
      <c r="V871" s="645"/>
      <c r="W871" s="645"/>
      <c r="X871" s="645"/>
      <c r="Y871" s="645"/>
      <c r="Z871" s="645"/>
    </row>
    <row r="872" spans="1:26" ht="15.75" thickBot="1">
      <c r="A872" s="627"/>
      <c r="B872" s="627"/>
      <c r="C872" s="627"/>
      <c r="D872" s="627"/>
      <c r="E872" s="627"/>
      <c r="F872" s="645"/>
      <c r="G872" s="645"/>
      <c r="H872" s="645"/>
      <c r="I872" s="645"/>
      <c r="J872" s="645"/>
      <c r="K872" s="645"/>
      <c r="L872" s="645"/>
      <c r="M872" s="645"/>
      <c r="N872" s="645"/>
      <c r="O872" s="645"/>
      <c r="P872" s="645"/>
      <c r="Q872" s="645"/>
      <c r="R872" s="645"/>
      <c r="S872" s="645"/>
      <c r="T872" s="645"/>
      <c r="U872" s="645"/>
      <c r="V872" s="645"/>
      <c r="W872" s="645"/>
      <c r="X872" s="645"/>
      <c r="Y872" s="645"/>
      <c r="Z872" s="645"/>
    </row>
    <row r="873" spans="1:26" ht="15.75" thickBot="1">
      <c r="A873" s="627"/>
      <c r="B873" s="627"/>
      <c r="C873" s="627"/>
      <c r="D873" s="627"/>
      <c r="E873" s="627"/>
      <c r="F873" s="645"/>
      <c r="G873" s="645"/>
      <c r="H873" s="645"/>
      <c r="I873" s="645"/>
      <c r="J873" s="645"/>
      <c r="K873" s="645"/>
      <c r="L873" s="645"/>
      <c r="M873" s="645"/>
      <c r="N873" s="645"/>
      <c r="O873" s="645"/>
      <c r="P873" s="645"/>
      <c r="Q873" s="645"/>
      <c r="R873" s="645"/>
      <c r="S873" s="645"/>
      <c r="T873" s="645"/>
      <c r="U873" s="645"/>
      <c r="V873" s="645"/>
      <c r="W873" s="645"/>
      <c r="X873" s="645"/>
      <c r="Y873" s="645"/>
      <c r="Z873" s="645"/>
    </row>
    <row r="874" spans="1:26" ht="15.75" thickBot="1">
      <c r="A874" s="627"/>
      <c r="B874" s="627"/>
      <c r="C874" s="627"/>
      <c r="D874" s="627"/>
      <c r="E874" s="627"/>
      <c r="F874" s="645"/>
      <c r="G874" s="645"/>
      <c r="H874" s="645"/>
      <c r="I874" s="645"/>
      <c r="J874" s="645"/>
      <c r="K874" s="645"/>
      <c r="L874" s="645"/>
      <c r="M874" s="645"/>
      <c r="N874" s="645"/>
      <c r="O874" s="645"/>
      <c r="P874" s="645"/>
      <c r="Q874" s="645"/>
      <c r="R874" s="645"/>
      <c r="S874" s="645"/>
      <c r="T874" s="645"/>
      <c r="U874" s="645"/>
      <c r="V874" s="645"/>
      <c r="W874" s="645"/>
      <c r="X874" s="645"/>
      <c r="Y874" s="645"/>
      <c r="Z874" s="645"/>
    </row>
    <row r="875" spans="1:26" ht="15.75" thickBot="1">
      <c r="A875" s="627"/>
      <c r="B875" s="627"/>
      <c r="C875" s="627"/>
      <c r="D875" s="627"/>
      <c r="E875" s="627"/>
      <c r="F875" s="645"/>
      <c r="G875" s="645"/>
      <c r="H875" s="645"/>
      <c r="I875" s="645"/>
      <c r="J875" s="645"/>
      <c r="K875" s="645"/>
      <c r="L875" s="645"/>
      <c r="M875" s="645"/>
      <c r="N875" s="645"/>
      <c r="O875" s="645"/>
      <c r="P875" s="645"/>
      <c r="Q875" s="645"/>
      <c r="R875" s="645"/>
      <c r="S875" s="645"/>
      <c r="T875" s="645"/>
      <c r="U875" s="645"/>
      <c r="V875" s="645"/>
      <c r="W875" s="645"/>
      <c r="X875" s="645"/>
      <c r="Y875" s="645"/>
      <c r="Z875" s="645"/>
    </row>
    <row r="876" spans="1:26" ht="15.75" thickBot="1">
      <c r="A876" s="627"/>
      <c r="B876" s="627"/>
      <c r="C876" s="627"/>
      <c r="D876" s="627"/>
      <c r="E876" s="627"/>
      <c r="F876" s="645"/>
      <c r="G876" s="645"/>
      <c r="H876" s="645"/>
      <c r="I876" s="645"/>
      <c r="J876" s="645"/>
      <c r="K876" s="645"/>
      <c r="L876" s="645"/>
      <c r="M876" s="645"/>
      <c r="N876" s="645"/>
      <c r="O876" s="645"/>
      <c r="P876" s="645"/>
      <c r="Q876" s="645"/>
      <c r="R876" s="645"/>
      <c r="S876" s="645"/>
      <c r="T876" s="645"/>
      <c r="U876" s="645"/>
      <c r="V876" s="645"/>
      <c r="W876" s="645"/>
      <c r="X876" s="645"/>
      <c r="Y876" s="645"/>
      <c r="Z876" s="645"/>
    </row>
    <row r="877" spans="1:26" ht="15.75" thickBot="1">
      <c r="A877" s="627"/>
      <c r="B877" s="627"/>
      <c r="C877" s="627"/>
      <c r="D877" s="627"/>
      <c r="E877" s="627"/>
      <c r="F877" s="645"/>
      <c r="G877" s="645"/>
      <c r="H877" s="645"/>
      <c r="I877" s="645"/>
      <c r="J877" s="645"/>
      <c r="K877" s="645"/>
      <c r="L877" s="645"/>
      <c r="M877" s="645"/>
      <c r="N877" s="645"/>
      <c r="O877" s="645"/>
      <c r="P877" s="645"/>
      <c r="Q877" s="645"/>
      <c r="R877" s="645"/>
      <c r="S877" s="645"/>
      <c r="T877" s="645"/>
      <c r="U877" s="645"/>
      <c r="V877" s="645"/>
      <c r="W877" s="645"/>
      <c r="X877" s="645"/>
      <c r="Y877" s="645"/>
      <c r="Z877" s="645"/>
    </row>
    <row r="878" spans="1:26" ht="15.75" thickBot="1">
      <c r="A878" s="627"/>
      <c r="B878" s="627"/>
      <c r="C878" s="627"/>
      <c r="D878" s="627"/>
      <c r="E878" s="627"/>
      <c r="F878" s="645"/>
      <c r="G878" s="645"/>
      <c r="H878" s="645"/>
      <c r="I878" s="645"/>
      <c r="J878" s="645"/>
      <c r="K878" s="645"/>
      <c r="L878" s="645"/>
      <c r="M878" s="645"/>
      <c r="N878" s="645"/>
      <c r="O878" s="645"/>
      <c r="P878" s="645"/>
      <c r="Q878" s="645"/>
      <c r="R878" s="645"/>
      <c r="S878" s="645"/>
      <c r="T878" s="645"/>
      <c r="U878" s="645"/>
      <c r="V878" s="645"/>
      <c r="W878" s="645"/>
      <c r="X878" s="645"/>
      <c r="Y878" s="645"/>
      <c r="Z878" s="645"/>
    </row>
    <row r="879" spans="1:26" ht="15.75" thickBot="1">
      <c r="A879" s="627"/>
      <c r="B879" s="627"/>
      <c r="C879" s="627"/>
      <c r="D879" s="627"/>
      <c r="E879" s="627"/>
      <c r="F879" s="645"/>
      <c r="G879" s="645"/>
      <c r="H879" s="645"/>
      <c r="I879" s="645"/>
      <c r="J879" s="645"/>
      <c r="K879" s="645"/>
      <c r="L879" s="645"/>
      <c r="M879" s="645"/>
      <c r="N879" s="645"/>
      <c r="O879" s="645"/>
      <c r="P879" s="645"/>
      <c r="Q879" s="645"/>
      <c r="R879" s="645"/>
      <c r="S879" s="645"/>
      <c r="T879" s="645"/>
      <c r="U879" s="645"/>
      <c r="V879" s="645"/>
      <c r="W879" s="645"/>
      <c r="X879" s="645"/>
      <c r="Y879" s="645"/>
      <c r="Z879" s="645"/>
    </row>
    <row r="880" spans="1:26" ht="15.75" thickBot="1">
      <c r="A880" s="627"/>
      <c r="B880" s="627"/>
      <c r="C880" s="627"/>
      <c r="D880" s="627"/>
      <c r="E880" s="627"/>
      <c r="F880" s="645"/>
      <c r="G880" s="645"/>
      <c r="H880" s="645"/>
      <c r="I880" s="645"/>
      <c r="J880" s="645"/>
      <c r="K880" s="645"/>
      <c r="L880" s="645"/>
      <c r="M880" s="645"/>
      <c r="N880" s="645"/>
      <c r="O880" s="645"/>
      <c r="P880" s="645"/>
      <c r="Q880" s="645"/>
      <c r="R880" s="645"/>
      <c r="S880" s="645"/>
      <c r="T880" s="645"/>
      <c r="U880" s="645"/>
      <c r="V880" s="645"/>
      <c r="W880" s="645"/>
      <c r="X880" s="645"/>
      <c r="Y880" s="645"/>
      <c r="Z880" s="645"/>
    </row>
    <row r="881" spans="1:26" ht="15.75" thickBot="1">
      <c r="A881" s="627"/>
      <c r="B881" s="627"/>
      <c r="C881" s="627"/>
      <c r="D881" s="627"/>
      <c r="E881" s="627"/>
      <c r="F881" s="645"/>
      <c r="G881" s="645"/>
      <c r="H881" s="645"/>
      <c r="I881" s="645"/>
      <c r="J881" s="645"/>
      <c r="K881" s="645"/>
      <c r="L881" s="645"/>
      <c r="M881" s="645"/>
      <c r="N881" s="645"/>
      <c r="O881" s="645"/>
      <c r="P881" s="645"/>
      <c r="Q881" s="645"/>
      <c r="R881" s="645"/>
      <c r="S881" s="645"/>
      <c r="T881" s="645"/>
      <c r="U881" s="645"/>
      <c r="V881" s="645"/>
      <c r="W881" s="645"/>
      <c r="X881" s="645"/>
      <c r="Y881" s="645"/>
      <c r="Z881" s="645"/>
    </row>
    <row r="882" spans="1:26" ht="15.75" thickBot="1">
      <c r="A882" s="627"/>
      <c r="B882" s="627"/>
      <c r="C882" s="627"/>
      <c r="D882" s="627"/>
      <c r="E882" s="627"/>
      <c r="F882" s="645"/>
      <c r="G882" s="645"/>
      <c r="H882" s="645"/>
      <c r="I882" s="645"/>
      <c r="J882" s="645"/>
      <c r="K882" s="645"/>
      <c r="L882" s="645"/>
      <c r="M882" s="645"/>
      <c r="N882" s="645"/>
      <c r="O882" s="645"/>
      <c r="P882" s="645"/>
      <c r="Q882" s="645"/>
      <c r="R882" s="645"/>
      <c r="S882" s="645"/>
      <c r="T882" s="645"/>
      <c r="U882" s="645"/>
      <c r="V882" s="645"/>
      <c r="W882" s="645"/>
      <c r="X882" s="645"/>
      <c r="Y882" s="645"/>
      <c r="Z882" s="645"/>
    </row>
    <row r="883" spans="1:26" ht="15.75" thickBot="1">
      <c r="A883" s="627"/>
      <c r="B883" s="627"/>
      <c r="C883" s="627"/>
      <c r="D883" s="627"/>
      <c r="E883" s="627"/>
      <c r="F883" s="645"/>
      <c r="G883" s="645"/>
      <c r="H883" s="645"/>
      <c r="I883" s="645"/>
      <c r="J883" s="645"/>
      <c r="K883" s="645"/>
      <c r="L883" s="645"/>
      <c r="M883" s="645"/>
      <c r="N883" s="645"/>
      <c r="O883" s="645"/>
      <c r="P883" s="645"/>
      <c r="Q883" s="645"/>
      <c r="R883" s="645"/>
      <c r="S883" s="645"/>
      <c r="T883" s="645"/>
      <c r="U883" s="645"/>
      <c r="V883" s="645"/>
      <c r="W883" s="645"/>
      <c r="X883" s="645"/>
      <c r="Y883" s="645"/>
      <c r="Z883" s="645"/>
    </row>
    <row r="884" spans="1:26" ht="15.75" thickBot="1">
      <c r="A884" s="627"/>
      <c r="B884" s="627"/>
      <c r="C884" s="627"/>
      <c r="D884" s="627"/>
      <c r="E884" s="627"/>
      <c r="F884" s="645"/>
      <c r="G884" s="645"/>
      <c r="H884" s="645"/>
      <c r="I884" s="645"/>
      <c r="J884" s="645"/>
      <c r="K884" s="645"/>
      <c r="L884" s="645"/>
      <c r="M884" s="645"/>
      <c r="N884" s="645"/>
      <c r="O884" s="645"/>
      <c r="P884" s="645"/>
      <c r="Q884" s="645"/>
      <c r="R884" s="645"/>
      <c r="S884" s="645"/>
      <c r="T884" s="645"/>
      <c r="U884" s="645"/>
      <c r="V884" s="645"/>
      <c r="W884" s="645"/>
      <c r="X884" s="645"/>
      <c r="Y884" s="645"/>
      <c r="Z884" s="645"/>
    </row>
    <row r="885" spans="1:26" ht="15.75" thickBot="1">
      <c r="A885" s="627"/>
      <c r="B885" s="627"/>
      <c r="C885" s="627"/>
      <c r="D885" s="627"/>
      <c r="E885" s="627"/>
      <c r="F885" s="645"/>
      <c r="G885" s="645"/>
      <c r="H885" s="645"/>
      <c r="I885" s="645"/>
      <c r="J885" s="645"/>
      <c r="K885" s="645"/>
      <c r="L885" s="645"/>
      <c r="M885" s="645"/>
      <c r="N885" s="645"/>
      <c r="O885" s="645"/>
      <c r="P885" s="645"/>
      <c r="Q885" s="645"/>
      <c r="R885" s="645"/>
      <c r="S885" s="645"/>
      <c r="T885" s="645"/>
      <c r="U885" s="645"/>
      <c r="V885" s="645"/>
      <c r="W885" s="645"/>
      <c r="X885" s="645"/>
      <c r="Y885" s="645"/>
      <c r="Z885" s="645"/>
    </row>
    <row r="886" spans="1:26" ht="15.75" thickBot="1">
      <c r="A886" s="627"/>
      <c r="B886" s="627"/>
      <c r="C886" s="627"/>
      <c r="D886" s="627"/>
      <c r="E886" s="627"/>
      <c r="F886" s="645"/>
      <c r="G886" s="645"/>
      <c r="H886" s="645"/>
      <c r="I886" s="645"/>
      <c r="J886" s="645"/>
      <c r="K886" s="645"/>
      <c r="L886" s="645"/>
      <c r="M886" s="645"/>
      <c r="N886" s="645"/>
      <c r="O886" s="645"/>
      <c r="P886" s="645"/>
      <c r="Q886" s="645"/>
      <c r="R886" s="645"/>
      <c r="S886" s="645"/>
      <c r="T886" s="645"/>
      <c r="U886" s="645"/>
      <c r="V886" s="645"/>
      <c r="W886" s="645"/>
      <c r="X886" s="645"/>
      <c r="Y886" s="645"/>
      <c r="Z886" s="645"/>
    </row>
    <row r="887" spans="1:26" ht="15.75" thickBot="1">
      <c r="A887" s="627"/>
      <c r="B887" s="627"/>
      <c r="C887" s="627"/>
      <c r="D887" s="627"/>
      <c r="E887" s="627"/>
      <c r="F887" s="645"/>
      <c r="G887" s="645"/>
      <c r="H887" s="645"/>
      <c r="I887" s="645"/>
      <c r="J887" s="645"/>
      <c r="K887" s="645"/>
      <c r="L887" s="645"/>
      <c r="M887" s="645"/>
      <c r="N887" s="645"/>
      <c r="O887" s="645"/>
      <c r="P887" s="645"/>
      <c r="Q887" s="645"/>
      <c r="R887" s="645"/>
      <c r="S887" s="645"/>
      <c r="T887" s="645"/>
      <c r="U887" s="645"/>
      <c r="V887" s="645"/>
      <c r="W887" s="645"/>
      <c r="X887" s="645"/>
      <c r="Y887" s="645"/>
      <c r="Z887" s="645"/>
    </row>
    <row r="888" spans="1:26" ht="15.75" thickBot="1">
      <c r="A888" s="627"/>
      <c r="B888" s="627"/>
      <c r="C888" s="627"/>
      <c r="D888" s="627"/>
      <c r="E888" s="627"/>
      <c r="F888" s="645"/>
      <c r="G888" s="645"/>
      <c r="H888" s="645"/>
      <c r="I888" s="645"/>
      <c r="J888" s="645"/>
      <c r="K888" s="645"/>
      <c r="L888" s="645"/>
      <c r="M888" s="645"/>
      <c r="N888" s="645"/>
      <c r="O888" s="645"/>
      <c r="P888" s="645"/>
      <c r="Q888" s="645"/>
      <c r="R888" s="645"/>
      <c r="S888" s="645"/>
      <c r="T888" s="645"/>
      <c r="U888" s="645"/>
      <c r="V888" s="645"/>
      <c r="W888" s="645"/>
      <c r="X888" s="645"/>
      <c r="Y888" s="645"/>
      <c r="Z888" s="645"/>
    </row>
    <row r="889" spans="1:26" ht="15.75" thickBot="1">
      <c r="A889" s="627"/>
      <c r="B889" s="627"/>
      <c r="C889" s="627"/>
      <c r="D889" s="627"/>
      <c r="E889" s="627"/>
      <c r="F889" s="645"/>
      <c r="G889" s="645"/>
      <c r="H889" s="645"/>
      <c r="I889" s="645"/>
      <c r="J889" s="645"/>
      <c r="K889" s="645"/>
      <c r="L889" s="645"/>
      <c r="M889" s="645"/>
      <c r="N889" s="645"/>
      <c r="O889" s="645"/>
      <c r="P889" s="645"/>
      <c r="Q889" s="645"/>
      <c r="R889" s="645"/>
      <c r="S889" s="645"/>
      <c r="T889" s="645"/>
      <c r="U889" s="645"/>
      <c r="V889" s="645"/>
      <c r="W889" s="645"/>
      <c r="X889" s="645"/>
      <c r="Y889" s="645"/>
      <c r="Z889" s="645"/>
    </row>
    <row r="890" spans="1:26" ht="15.75" thickBot="1">
      <c r="A890" s="627"/>
      <c r="B890" s="627"/>
      <c r="C890" s="627"/>
      <c r="D890" s="627"/>
      <c r="E890" s="627"/>
      <c r="F890" s="645"/>
      <c r="G890" s="645"/>
      <c r="H890" s="645"/>
      <c r="I890" s="645"/>
      <c r="J890" s="645"/>
      <c r="K890" s="645"/>
      <c r="L890" s="645"/>
      <c r="M890" s="645"/>
      <c r="N890" s="645"/>
      <c r="O890" s="645"/>
      <c r="P890" s="645"/>
      <c r="Q890" s="645"/>
      <c r="R890" s="645"/>
      <c r="S890" s="645"/>
      <c r="T890" s="645"/>
      <c r="U890" s="645"/>
      <c r="V890" s="645"/>
      <c r="W890" s="645"/>
      <c r="X890" s="645"/>
      <c r="Y890" s="645"/>
      <c r="Z890" s="645"/>
    </row>
    <row r="891" spans="1:26" ht="15.75" thickBot="1">
      <c r="A891" s="627"/>
      <c r="B891" s="627"/>
      <c r="C891" s="627"/>
      <c r="D891" s="627"/>
      <c r="E891" s="627"/>
      <c r="F891" s="645"/>
      <c r="G891" s="645"/>
      <c r="H891" s="645"/>
      <c r="I891" s="645"/>
      <c r="J891" s="645"/>
      <c r="K891" s="645"/>
      <c r="L891" s="645"/>
      <c r="M891" s="645"/>
      <c r="N891" s="645"/>
      <c r="O891" s="645"/>
      <c r="P891" s="645"/>
      <c r="Q891" s="645"/>
      <c r="R891" s="645"/>
      <c r="S891" s="645"/>
      <c r="T891" s="645"/>
      <c r="U891" s="645"/>
      <c r="V891" s="645"/>
      <c r="W891" s="645"/>
      <c r="X891" s="645"/>
      <c r="Y891" s="645"/>
      <c r="Z891" s="645"/>
    </row>
    <row r="892" spans="1:26" ht="15.75" thickBot="1">
      <c r="A892" s="627"/>
      <c r="B892" s="627"/>
      <c r="C892" s="627"/>
      <c r="D892" s="627"/>
      <c r="E892" s="627"/>
      <c r="F892" s="645"/>
      <c r="G892" s="645"/>
      <c r="H892" s="645"/>
      <c r="I892" s="645"/>
      <c r="J892" s="645"/>
      <c r="K892" s="645"/>
      <c r="L892" s="645"/>
      <c r="M892" s="645"/>
      <c r="N892" s="645"/>
      <c r="O892" s="645"/>
      <c r="P892" s="645"/>
      <c r="Q892" s="645"/>
      <c r="R892" s="645"/>
      <c r="S892" s="645"/>
      <c r="T892" s="645"/>
      <c r="U892" s="645"/>
      <c r="V892" s="645"/>
      <c r="W892" s="645"/>
      <c r="X892" s="645"/>
      <c r="Y892" s="645"/>
      <c r="Z892" s="645"/>
    </row>
    <row r="893" spans="1:26" ht="15.75" thickBot="1">
      <c r="A893" s="627"/>
      <c r="B893" s="627"/>
      <c r="C893" s="627"/>
      <c r="D893" s="627"/>
      <c r="E893" s="627"/>
      <c r="F893" s="645"/>
      <c r="G893" s="645"/>
      <c r="H893" s="645"/>
      <c r="I893" s="645"/>
      <c r="J893" s="645"/>
      <c r="K893" s="645"/>
      <c r="L893" s="645"/>
      <c r="M893" s="645"/>
      <c r="N893" s="645"/>
      <c r="O893" s="645"/>
      <c r="P893" s="645"/>
      <c r="Q893" s="645"/>
      <c r="R893" s="645"/>
      <c r="S893" s="645"/>
      <c r="T893" s="645"/>
      <c r="U893" s="645"/>
      <c r="V893" s="645"/>
      <c r="W893" s="645"/>
      <c r="X893" s="645"/>
      <c r="Y893" s="645"/>
      <c r="Z893" s="645"/>
    </row>
    <row r="894" spans="1:26" ht="15.75" thickBot="1">
      <c r="A894" s="627"/>
      <c r="B894" s="627"/>
      <c r="C894" s="627"/>
      <c r="D894" s="627"/>
      <c r="E894" s="627"/>
      <c r="F894" s="645"/>
      <c r="G894" s="645"/>
      <c r="H894" s="645"/>
      <c r="I894" s="645"/>
      <c r="J894" s="645"/>
      <c r="K894" s="645"/>
      <c r="L894" s="645"/>
      <c r="M894" s="645"/>
      <c r="N894" s="645"/>
      <c r="O894" s="645"/>
      <c r="P894" s="645"/>
      <c r="Q894" s="645"/>
      <c r="R894" s="645"/>
      <c r="S894" s="645"/>
      <c r="T894" s="645"/>
      <c r="U894" s="645"/>
      <c r="V894" s="645"/>
      <c r="W894" s="645"/>
      <c r="X894" s="645"/>
      <c r="Y894" s="645"/>
      <c r="Z894" s="645"/>
    </row>
    <row r="895" spans="1:26" ht="15.75" thickBot="1">
      <c r="A895" s="627"/>
      <c r="B895" s="627"/>
      <c r="C895" s="627"/>
      <c r="D895" s="627"/>
      <c r="E895" s="627"/>
      <c r="F895" s="645"/>
      <c r="G895" s="645"/>
      <c r="H895" s="645"/>
      <c r="I895" s="645"/>
      <c r="J895" s="645"/>
      <c r="K895" s="645"/>
      <c r="L895" s="645"/>
      <c r="M895" s="645"/>
      <c r="N895" s="645"/>
      <c r="O895" s="645"/>
      <c r="P895" s="645"/>
      <c r="Q895" s="645"/>
      <c r="R895" s="645"/>
      <c r="S895" s="645"/>
      <c r="T895" s="645"/>
      <c r="U895" s="645"/>
      <c r="V895" s="645"/>
      <c r="W895" s="645"/>
      <c r="X895" s="645"/>
      <c r="Y895" s="645"/>
      <c r="Z895" s="645"/>
    </row>
    <row r="896" spans="1:26" ht="15.75" thickBot="1">
      <c r="A896" s="627"/>
      <c r="B896" s="627"/>
      <c r="C896" s="627"/>
      <c r="D896" s="627"/>
      <c r="E896" s="627"/>
      <c r="F896" s="645"/>
      <c r="G896" s="645"/>
      <c r="H896" s="645"/>
      <c r="I896" s="645"/>
      <c r="J896" s="645"/>
      <c r="K896" s="645"/>
      <c r="L896" s="645"/>
      <c r="M896" s="645"/>
      <c r="N896" s="645"/>
      <c r="O896" s="645"/>
      <c r="P896" s="645"/>
      <c r="Q896" s="645"/>
      <c r="R896" s="645"/>
      <c r="S896" s="645"/>
      <c r="T896" s="645"/>
      <c r="U896" s="645"/>
      <c r="V896" s="645"/>
      <c r="W896" s="645"/>
      <c r="X896" s="645"/>
      <c r="Y896" s="645"/>
      <c r="Z896" s="645"/>
    </row>
    <row r="897" spans="1:26" ht="15.75" thickBot="1">
      <c r="A897" s="627"/>
      <c r="B897" s="627"/>
      <c r="C897" s="627"/>
      <c r="D897" s="627"/>
      <c r="E897" s="627"/>
      <c r="F897" s="645"/>
      <c r="G897" s="645"/>
      <c r="H897" s="645"/>
      <c r="I897" s="645"/>
      <c r="J897" s="645"/>
      <c r="K897" s="645"/>
      <c r="L897" s="645"/>
      <c r="M897" s="645"/>
      <c r="N897" s="645"/>
      <c r="O897" s="645"/>
      <c r="P897" s="645"/>
      <c r="Q897" s="645"/>
      <c r="R897" s="645"/>
      <c r="S897" s="645"/>
      <c r="T897" s="645"/>
      <c r="U897" s="645"/>
      <c r="V897" s="645"/>
      <c r="W897" s="645"/>
      <c r="X897" s="645"/>
      <c r="Y897" s="645"/>
      <c r="Z897" s="645"/>
    </row>
    <row r="898" spans="1:26" ht="15.75" thickBot="1">
      <c r="A898" s="627"/>
      <c r="B898" s="627"/>
      <c r="C898" s="627"/>
      <c r="D898" s="627"/>
      <c r="E898" s="627"/>
      <c r="F898" s="645"/>
      <c r="G898" s="645"/>
      <c r="H898" s="645"/>
      <c r="I898" s="645"/>
      <c r="J898" s="645"/>
      <c r="K898" s="645"/>
      <c r="L898" s="645"/>
      <c r="M898" s="645"/>
      <c r="N898" s="645"/>
      <c r="O898" s="645"/>
      <c r="P898" s="645"/>
      <c r="Q898" s="645"/>
      <c r="R898" s="645"/>
      <c r="S898" s="645"/>
      <c r="T898" s="645"/>
      <c r="U898" s="645"/>
      <c r="V898" s="645"/>
      <c r="W898" s="645"/>
      <c r="X898" s="645"/>
      <c r="Y898" s="645"/>
      <c r="Z898" s="645"/>
    </row>
    <row r="899" spans="1:26" ht="15.75" thickBot="1">
      <c r="A899" s="627"/>
      <c r="B899" s="627"/>
      <c r="C899" s="627"/>
      <c r="D899" s="627"/>
      <c r="E899" s="627"/>
      <c r="F899" s="645"/>
      <c r="G899" s="645"/>
      <c r="H899" s="645"/>
      <c r="I899" s="645"/>
      <c r="J899" s="645"/>
      <c r="K899" s="645"/>
      <c r="L899" s="645"/>
      <c r="M899" s="645"/>
      <c r="N899" s="645"/>
      <c r="O899" s="645"/>
      <c r="P899" s="645"/>
      <c r="Q899" s="645"/>
      <c r="R899" s="645"/>
      <c r="S899" s="645"/>
      <c r="T899" s="645"/>
      <c r="U899" s="645"/>
      <c r="V899" s="645"/>
      <c r="W899" s="645"/>
      <c r="X899" s="645"/>
      <c r="Y899" s="645"/>
      <c r="Z899" s="645"/>
    </row>
    <row r="900" spans="1:26" ht="15.75" thickBot="1">
      <c r="A900" s="627"/>
      <c r="B900" s="627"/>
      <c r="C900" s="627"/>
      <c r="D900" s="627"/>
      <c r="E900" s="627"/>
      <c r="F900" s="645"/>
      <c r="G900" s="645"/>
      <c r="H900" s="645"/>
      <c r="I900" s="645"/>
      <c r="J900" s="645"/>
      <c r="K900" s="645"/>
      <c r="L900" s="645"/>
      <c r="M900" s="645"/>
      <c r="N900" s="645"/>
      <c r="O900" s="645"/>
      <c r="P900" s="645"/>
      <c r="Q900" s="645"/>
      <c r="R900" s="645"/>
      <c r="S900" s="645"/>
      <c r="T900" s="645"/>
      <c r="U900" s="645"/>
      <c r="V900" s="645"/>
      <c r="W900" s="645"/>
      <c r="X900" s="645"/>
      <c r="Y900" s="645"/>
      <c r="Z900" s="645"/>
    </row>
    <row r="901" spans="1:26" ht="15.75" thickBot="1">
      <c r="A901" s="627"/>
      <c r="B901" s="627"/>
      <c r="C901" s="627"/>
      <c r="D901" s="627"/>
      <c r="E901" s="627"/>
      <c r="F901" s="645"/>
      <c r="G901" s="645"/>
      <c r="H901" s="645"/>
      <c r="I901" s="645"/>
      <c r="J901" s="645"/>
      <c r="K901" s="645"/>
      <c r="L901" s="645"/>
      <c r="M901" s="645"/>
      <c r="N901" s="645"/>
      <c r="O901" s="645"/>
      <c r="P901" s="645"/>
      <c r="Q901" s="645"/>
      <c r="R901" s="645"/>
      <c r="S901" s="645"/>
      <c r="T901" s="645"/>
      <c r="U901" s="645"/>
      <c r="V901" s="645"/>
      <c r="W901" s="645"/>
      <c r="X901" s="645"/>
      <c r="Y901" s="645"/>
      <c r="Z901" s="645"/>
    </row>
    <row r="902" spans="1:26" ht="15.75" thickBot="1">
      <c r="A902" s="627"/>
      <c r="B902" s="627"/>
      <c r="C902" s="627"/>
      <c r="D902" s="627"/>
      <c r="E902" s="627"/>
      <c r="F902" s="645"/>
      <c r="G902" s="645"/>
      <c r="H902" s="645"/>
      <c r="I902" s="645"/>
      <c r="J902" s="645"/>
      <c r="K902" s="645"/>
      <c r="L902" s="645"/>
      <c r="M902" s="645"/>
      <c r="N902" s="645"/>
      <c r="O902" s="645"/>
      <c r="P902" s="645"/>
      <c r="Q902" s="645"/>
      <c r="R902" s="645"/>
      <c r="S902" s="645"/>
      <c r="T902" s="645"/>
      <c r="U902" s="645"/>
      <c r="V902" s="645"/>
      <c r="W902" s="645"/>
      <c r="X902" s="645"/>
      <c r="Y902" s="645"/>
      <c r="Z902" s="645"/>
    </row>
    <row r="903" spans="1:26" ht="15.75" thickBot="1">
      <c r="A903" s="627"/>
      <c r="B903" s="627"/>
      <c r="C903" s="627"/>
      <c r="D903" s="627"/>
      <c r="E903" s="627"/>
      <c r="F903" s="645"/>
      <c r="G903" s="645"/>
      <c r="H903" s="645"/>
      <c r="I903" s="645"/>
      <c r="J903" s="645"/>
      <c r="K903" s="645"/>
      <c r="L903" s="645"/>
      <c r="M903" s="645"/>
      <c r="N903" s="645"/>
      <c r="O903" s="645"/>
      <c r="P903" s="645"/>
      <c r="Q903" s="645"/>
      <c r="R903" s="645"/>
      <c r="S903" s="645"/>
      <c r="T903" s="645"/>
      <c r="U903" s="645"/>
      <c r="V903" s="645"/>
      <c r="W903" s="645"/>
      <c r="X903" s="645"/>
      <c r="Y903" s="645"/>
      <c r="Z903" s="645"/>
    </row>
    <row r="904" spans="1:26" ht="15.75" thickBot="1">
      <c r="A904" s="627"/>
      <c r="B904" s="627"/>
      <c r="C904" s="627"/>
      <c r="D904" s="627"/>
      <c r="E904" s="627"/>
      <c r="F904" s="645"/>
      <c r="G904" s="645"/>
      <c r="H904" s="645"/>
      <c r="I904" s="645"/>
      <c r="J904" s="645"/>
      <c r="K904" s="645"/>
      <c r="L904" s="645"/>
      <c r="M904" s="645"/>
      <c r="N904" s="645"/>
      <c r="O904" s="645"/>
      <c r="P904" s="645"/>
      <c r="Q904" s="645"/>
      <c r="R904" s="645"/>
      <c r="S904" s="645"/>
      <c r="T904" s="645"/>
      <c r="U904" s="645"/>
      <c r="V904" s="645"/>
      <c r="W904" s="645"/>
      <c r="X904" s="645"/>
      <c r="Y904" s="645"/>
      <c r="Z904" s="645"/>
    </row>
    <row r="905" spans="1:26" ht="15.75" thickBot="1">
      <c r="A905" s="627"/>
      <c r="B905" s="627"/>
      <c r="C905" s="627"/>
      <c r="D905" s="627"/>
      <c r="E905" s="627"/>
      <c r="F905" s="645"/>
      <c r="G905" s="645"/>
      <c r="H905" s="645"/>
      <c r="I905" s="645"/>
      <c r="J905" s="645"/>
      <c r="K905" s="645"/>
      <c r="L905" s="645"/>
      <c r="M905" s="645"/>
      <c r="N905" s="645"/>
      <c r="O905" s="645"/>
      <c r="P905" s="645"/>
      <c r="Q905" s="645"/>
      <c r="R905" s="645"/>
      <c r="S905" s="645"/>
      <c r="T905" s="645"/>
      <c r="U905" s="645"/>
      <c r="V905" s="645"/>
      <c r="W905" s="645"/>
      <c r="X905" s="645"/>
      <c r="Y905" s="645"/>
      <c r="Z905" s="645"/>
    </row>
    <row r="906" spans="1:26" ht="15.75" thickBot="1">
      <c r="A906" s="627"/>
      <c r="B906" s="627"/>
      <c r="C906" s="627"/>
      <c r="D906" s="627"/>
      <c r="E906" s="627"/>
      <c r="F906" s="645"/>
      <c r="G906" s="645"/>
      <c r="H906" s="645"/>
      <c r="I906" s="645"/>
      <c r="J906" s="645"/>
      <c r="K906" s="645"/>
      <c r="L906" s="645"/>
      <c r="M906" s="645"/>
      <c r="N906" s="645"/>
      <c r="O906" s="645"/>
      <c r="P906" s="645"/>
      <c r="Q906" s="645"/>
      <c r="R906" s="645"/>
      <c r="S906" s="645"/>
      <c r="T906" s="645"/>
      <c r="U906" s="645"/>
      <c r="V906" s="645"/>
      <c r="W906" s="645"/>
      <c r="X906" s="645"/>
      <c r="Y906" s="645"/>
      <c r="Z906" s="645"/>
    </row>
    <row r="907" spans="1:26" ht="15.75" thickBot="1">
      <c r="A907" s="627"/>
      <c r="B907" s="627"/>
      <c r="C907" s="627"/>
      <c r="D907" s="627"/>
      <c r="E907" s="627"/>
      <c r="F907" s="645"/>
      <c r="G907" s="645"/>
      <c r="H907" s="645"/>
      <c r="I907" s="645"/>
      <c r="J907" s="645"/>
      <c r="K907" s="645"/>
      <c r="L907" s="645"/>
      <c r="M907" s="645"/>
      <c r="N907" s="645"/>
      <c r="O907" s="645"/>
      <c r="P907" s="645"/>
      <c r="Q907" s="645"/>
      <c r="R907" s="645"/>
      <c r="S907" s="645"/>
      <c r="T907" s="645"/>
      <c r="U907" s="645"/>
      <c r="V907" s="645"/>
      <c r="W907" s="645"/>
      <c r="X907" s="645"/>
      <c r="Y907" s="645"/>
      <c r="Z907" s="645"/>
    </row>
    <row r="908" spans="1:26" ht="15.75" thickBot="1">
      <c r="A908" s="627"/>
      <c r="B908" s="627"/>
      <c r="C908" s="627"/>
      <c r="D908" s="627"/>
      <c r="E908" s="627"/>
      <c r="F908" s="645"/>
      <c r="G908" s="645"/>
      <c r="H908" s="645"/>
      <c r="I908" s="645"/>
      <c r="J908" s="645"/>
      <c r="K908" s="645"/>
      <c r="L908" s="645"/>
      <c r="M908" s="645"/>
      <c r="N908" s="645"/>
      <c r="O908" s="645"/>
      <c r="P908" s="645"/>
      <c r="Q908" s="645"/>
      <c r="R908" s="645"/>
      <c r="S908" s="645"/>
      <c r="T908" s="645"/>
      <c r="U908" s="645"/>
      <c r="V908" s="645"/>
      <c r="W908" s="645"/>
      <c r="X908" s="645"/>
      <c r="Y908" s="645"/>
      <c r="Z908" s="645"/>
    </row>
    <row r="909" spans="1:26" ht="15.75" thickBot="1">
      <c r="A909" s="627"/>
      <c r="B909" s="627"/>
      <c r="C909" s="627"/>
      <c r="D909" s="627"/>
      <c r="E909" s="627"/>
      <c r="F909" s="645"/>
      <c r="G909" s="645"/>
      <c r="H909" s="645"/>
      <c r="I909" s="645"/>
      <c r="J909" s="645"/>
      <c r="K909" s="645"/>
      <c r="L909" s="645"/>
      <c r="M909" s="645"/>
      <c r="N909" s="645"/>
      <c r="O909" s="645"/>
      <c r="P909" s="645"/>
      <c r="Q909" s="645"/>
      <c r="R909" s="645"/>
      <c r="S909" s="645"/>
      <c r="T909" s="645"/>
      <c r="U909" s="645"/>
      <c r="V909" s="645"/>
      <c r="W909" s="645"/>
      <c r="X909" s="645"/>
      <c r="Y909" s="645"/>
      <c r="Z909" s="645"/>
    </row>
    <row r="910" spans="1:26" ht="15.75" thickBot="1">
      <c r="A910" s="627"/>
      <c r="B910" s="627"/>
      <c r="C910" s="627"/>
      <c r="D910" s="627"/>
      <c r="E910" s="627"/>
      <c r="F910" s="645"/>
      <c r="G910" s="645"/>
      <c r="H910" s="645"/>
      <c r="I910" s="645"/>
      <c r="J910" s="645"/>
      <c r="K910" s="645"/>
      <c r="L910" s="645"/>
      <c r="M910" s="645"/>
      <c r="N910" s="645"/>
      <c r="O910" s="645"/>
      <c r="P910" s="645"/>
      <c r="Q910" s="645"/>
      <c r="R910" s="645"/>
      <c r="S910" s="645"/>
      <c r="T910" s="645"/>
      <c r="U910" s="645"/>
      <c r="V910" s="645"/>
      <c r="W910" s="645"/>
      <c r="X910" s="645"/>
      <c r="Y910" s="645"/>
      <c r="Z910" s="645"/>
    </row>
    <row r="911" spans="1:26" ht="15.75" thickBot="1">
      <c r="A911" s="627"/>
      <c r="B911" s="627"/>
      <c r="C911" s="627"/>
      <c r="D911" s="627"/>
      <c r="E911" s="627"/>
      <c r="F911" s="645"/>
      <c r="G911" s="645"/>
      <c r="H911" s="645"/>
      <c r="I911" s="645"/>
      <c r="J911" s="645"/>
      <c r="K911" s="645"/>
      <c r="L911" s="645"/>
      <c r="M911" s="645"/>
      <c r="N911" s="645"/>
      <c r="O911" s="645"/>
      <c r="P911" s="645"/>
      <c r="Q911" s="645"/>
      <c r="R911" s="645"/>
      <c r="S911" s="645"/>
      <c r="T911" s="645"/>
      <c r="U911" s="645"/>
      <c r="V911" s="645"/>
      <c r="W911" s="645"/>
      <c r="X911" s="645"/>
      <c r="Y911" s="645"/>
      <c r="Z911" s="645"/>
    </row>
    <row r="912" spans="1:26" ht="15.75" thickBot="1">
      <c r="A912" s="627"/>
      <c r="B912" s="627"/>
      <c r="C912" s="627"/>
      <c r="D912" s="627"/>
      <c r="E912" s="627"/>
      <c r="F912" s="645"/>
      <c r="G912" s="645"/>
      <c r="H912" s="645"/>
      <c r="I912" s="645"/>
      <c r="J912" s="645"/>
      <c r="K912" s="645"/>
      <c r="L912" s="645"/>
      <c r="M912" s="645"/>
      <c r="N912" s="645"/>
      <c r="O912" s="645"/>
      <c r="P912" s="645"/>
      <c r="Q912" s="645"/>
      <c r="R912" s="645"/>
      <c r="S912" s="645"/>
      <c r="T912" s="645"/>
      <c r="U912" s="645"/>
      <c r="V912" s="645"/>
      <c r="W912" s="645"/>
      <c r="X912" s="645"/>
      <c r="Y912" s="645"/>
      <c r="Z912" s="645"/>
    </row>
    <row r="913" spans="1:26" ht="15.75" thickBot="1">
      <c r="A913" s="627"/>
      <c r="B913" s="627"/>
      <c r="C913" s="627"/>
      <c r="D913" s="627"/>
      <c r="E913" s="627"/>
      <c r="F913" s="645"/>
      <c r="G913" s="645"/>
      <c r="H913" s="645"/>
      <c r="I913" s="645"/>
      <c r="J913" s="645"/>
      <c r="K913" s="645"/>
      <c r="L913" s="645"/>
      <c r="M913" s="645"/>
      <c r="N913" s="645"/>
      <c r="O913" s="645"/>
      <c r="P913" s="645"/>
      <c r="Q913" s="645"/>
      <c r="R913" s="645"/>
      <c r="S913" s="645"/>
      <c r="T913" s="645"/>
      <c r="U913" s="645"/>
      <c r="V913" s="645"/>
      <c r="W913" s="645"/>
      <c r="X913" s="645"/>
      <c r="Y913" s="645"/>
      <c r="Z913" s="645"/>
    </row>
    <row r="914" spans="1:26" ht="15.75" thickBot="1">
      <c r="A914" s="627"/>
      <c r="B914" s="627"/>
      <c r="C914" s="627"/>
      <c r="D914" s="627"/>
      <c r="E914" s="627"/>
      <c r="F914" s="645"/>
      <c r="G914" s="645"/>
      <c r="H914" s="645"/>
      <c r="I914" s="645"/>
      <c r="J914" s="645"/>
      <c r="K914" s="645"/>
      <c r="L914" s="645"/>
      <c r="M914" s="645"/>
      <c r="N914" s="645"/>
      <c r="O914" s="645"/>
      <c r="P914" s="645"/>
      <c r="Q914" s="645"/>
      <c r="R914" s="645"/>
      <c r="S914" s="645"/>
      <c r="T914" s="645"/>
      <c r="U914" s="645"/>
      <c r="V914" s="645"/>
      <c r="W914" s="645"/>
      <c r="X914" s="645"/>
      <c r="Y914" s="645"/>
      <c r="Z914" s="645"/>
    </row>
    <row r="915" spans="1:26" ht="15.75" thickBot="1">
      <c r="A915" s="627"/>
      <c r="B915" s="627"/>
      <c r="C915" s="627"/>
      <c r="D915" s="627"/>
      <c r="E915" s="627"/>
      <c r="F915" s="645"/>
      <c r="G915" s="645"/>
      <c r="H915" s="645"/>
      <c r="I915" s="645"/>
      <c r="J915" s="645"/>
      <c r="K915" s="645"/>
      <c r="L915" s="645"/>
      <c r="M915" s="645"/>
      <c r="N915" s="645"/>
      <c r="O915" s="645"/>
      <c r="P915" s="645"/>
      <c r="Q915" s="645"/>
      <c r="R915" s="645"/>
      <c r="S915" s="645"/>
      <c r="T915" s="645"/>
      <c r="U915" s="645"/>
      <c r="V915" s="645"/>
      <c r="W915" s="645"/>
      <c r="X915" s="645"/>
      <c r="Y915" s="645"/>
      <c r="Z915" s="645"/>
    </row>
    <row r="916" spans="1:26" ht="15.75" thickBot="1">
      <c r="A916" s="627"/>
      <c r="B916" s="627"/>
      <c r="C916" s="627"/>
      <c r="D916" s="627"/>
      <c r="E916" s="627"/>
      <c r="F916" s="645"/>
      <c r="G916" s="645"/>
      <c r="H916" s="645"/>
      <c r="I916" s="645"/>
      <c r="J916" s="645"/>
      <c r="K916" s="645"/>
      <c r="L916" s="645"/>
      <c r="M916" s="645"/>
      <c r="N916" s="645"/>
      <c r="O916" s="645"/>
      <c r="P916" s="645"/>
      <c r="Q916" s="645"/>
      <c r="R916" s="645"/>
      <c r="S916" s="645"/>
      <c r="T916" s="645"/>
      <c r="U916" s="645"/>
      <c r="V916" s="645"/>
      <c r="W916" s="645"/>
      <c r="X916" s="645"/>
      <c r="Y916" s="645"/>
      <c r="Z916" s="645"/>
    </row>
    <row r="917" spans="1:26" ht="15.75" thickBot="1">
      <c r="A917" s="627"/>
      <c r="B917" s="627"/>
      <c r="C917" s="627"/>
      <c r="D917" s="627"/>
      <c r="E917" s="627"/>
      <c r="F917" s="645"/>
      <c r="G917" s="645"/>
      <c r="H917" s="645"/>
      <c r="I917" s="645"/>
      <c r="J917" s="645"/>
      <c r="K917" s="645"/>
      <c r="L917" s="645"/>
      <c r="M917" s="645"/>
      <c r="N917" s="645"/>
      <c r="O917" s="645"/>
      <c r="P917" s="645"/>
      <c r="Q917" s="645"/>
      <c r="R917" s="645"/>
      <c r="S917" s="645"/>
      <c r="T917" s="645"/>
      <c r="U917" s="645"/>
      <c r="V917" s="645"/>
      <c r="W917" s="645"/>
      <c r="X917" s="645"/>
      <c r="Y917" s="645"/>
      <c r="Z917" s="645"/>
    </row>
    <row r="918" spans="1:26" ht="15.75" thickBot="1">
      <c r="A918" s="627"/>
      <c r="B918" s="627"/>
      <c r="C918" s="627"/>
      <c r="D918" s="627"/>
      <c r="E918" s="627"/>
      <c r="F918" s="645"/>
      <c r="G918" s="645"/>
      <c r="H918" s="645"/>
      <c r="I918" s="645"/>
      <c r="J918" s="645"/>
      <c r="K918" s="645"/>
      <c r="L918" s="645"/>
      <c r="M918" s="645"/>
      <c r="N918" s="645"/>
      <c r="O918" s="645"/>
      <c r="P918" s="645"/>
      <c r="Q918" s="645"/>
      <c r="R918" s="645"/>
      <c r="S918" s="645"/>
      <c r="T918" s="645"/>
      <c r="U918" s="645"/>
      <c r="V918" s="645"/>
      <c r="W918" s="645"/>
      <c r="X918" s="645"/>
      <c r="Y918" s="645"/>
      <c r="Z918" s="645"/>
    </row>
    <row r="919" spans="1:26" ht="15.75" thickBot="1">
      <c r="A919" s="627"/>
      <c r="B919" s="627"/>
      <c r="C919" s="627"/>
      <c r="D919" s="627"/>
      <c r="E919" s="627"/>
      <c r="F919" s="645"/>
      <c r="G919" s="645"/>
      <c r="H919" s="645"/>
      <c r="I919" s="645"/>
      <c r="J919" s="645"/>
      <c r="K919" s="645"/>
      <c r="L919" s="645"/>
      <c r="M919" s="645"/>
      <c r="N919" s="645"/>
      <c r="O919" s="645"/>
      <c r="P919" s="645"/>
      <c r="Q919" s="645"/>
      <c r="R919" s="645"/>
      <c r="S919" s="645"/>
      <c r="T919" s="645"/>
      <c r="U919" s="645"/>
      <c r="V919" s="645"/>
      <c r="W919" s="645"/>
      <c r="X919" s="645"/>
      <c r="Y919" s="645"/>
      <c r="Z919" s="645"/>
    </row>
    <row r="920" spans="1:26" ht="15.75" thickBot="1">
      <c r="A920" s="627"/>
      <c r="B920" s="627"/>
      <c r="C920" s="627"/>
      <c r="D920" s="627"/>
      <c r="E920" s="627"/>
      <c r="F920" s="645"/>
      <c r="G920" s="645"/>
      <c r="H920" s="645"/>
      <c r="I920" s="645"/>
      <c r="J920" s="645"/>
      <c r="K920" s="645"/>
      <c r="L920" s="645"/>
      <c r="M920" s="645"/>
      <c r="N920" s="645"/>
      <c r="O920" s="645"/>
      <c r="P920" s="645"/>
      <c r="Q920" s="645"/>
      <c r="R920" s="645"/>
      <c r="S920" s="645"/>
      <c r="T920" s="645"/>
      <c r="U920" s="645"/>
      <c r="V920" s="645"/>
      <c r="W920" s="645"/>
      <c r="X920" s="645"/>
      <c r="Y920" s="645"/>
      <c r="Z920" s="645"/>
    </row>
    <row r="921" spans="1:26" ht="15.75" thickBot="1">
      <c r="A921" s="627"/>
      <c r="B921" s="627"/>
      <c r="C921" s="627"/>
      <c r="D921" s="627"/>
      <c r="E921" s="627"/>
      <c r="F921" s="645"/>
      <c r="G921" s="645"/>
      <c r="H921" s="645"/>
      <c r="I921" s="645"/>
      <c r="J921" s="645"/>
      <c r="K921" s="645"/>
      <c r="L921" s="645"/>
      <c r="M921" s="645"/>
      <c r="N921" s="645"/>
      <c r="O921" s="645"/>
      <c r="P921" s="645"/>
      <c r="Q921" s="645"/>
      <c r="R921" s="645"/>
      <c r="S921" s="645"/>
      <c r="T921" s="645"/>
      <c r="U921" s="645"/>
      <c r="V921" s="645"/>
      <c r="W921" s="645"/>
      <c r="X921" s="645"/>
      <c r="Y921" s="645"/>
      <c r="Z921" s="645"/>
    </row>
    <row r="922" spans="1:26" ht="15.75" thickBot="1">
      <c r="A922" s="627"/>
      <c r="B922" s="627"/>
      <c r="C922" s="627"/>
      <c r="D922" s="627"/>
      <c r="E922" s="627"/>
      <c r="F922" s="645"/>
      <c r="G922" s="645"/>
      <c r="H922" s="645"/>
      <c r="I922" s="645"/>
      <c r="J922" s="645"/>
      <c r="K922" s="645"/>
      <c r="L922" s="645"/>
      <c r="M922" s="645"/>
      <c r="N922" s="645"/>
      <c r="O922" s="645"/>
      <c r="P922" s="645"/>
      <c r="Q922" s="645"/>
      <c r="R922" s="645"/>
      <c r="S922" s="645"/>
      <c r="T922" s="645"/>
      <c r="U922" s="645"/>
      <c r="V922" s="645"/>
      <c r="W922" s="645"/>
      <c r="X922" s="645"/>
      <c r="Y922" s="645"/>
      <c r="Z922" s="645"/>
    </row>
    <row r="923" spans="1:26" ht="15.75" thickBot="1">
      <c r="A923" s="627"/>
      <c r="B923" s="627"/>
      <c r="C923" s="627"/>
      <c r="D923" s="627"/>
      <c r="E923" s="627"/>
      <c r="F923" s="645"/>
      <c r="G923" s="645"/>
      <c r="H923" s="645"/>
      <c r="I923" s="645"/>
      <c r="J923" s="645"/>
      <c r="K923" s="645"/>
      <c r="L923" s="645"/>
      <c r="M923" s="645"/>
      <c r="N923" s="645"/>
      <c r="O923" s="645"/>
      <c r="P923" s="645"/>
      <c r="Q923" s="645"/>
      <c r="R923" s="645"/>
      <c r="S923" s="645"/>
      <c r="T923" s="645"/>
      <c r="U923" s="645"/>
      <c r="V923" s="645"/>
      <c r="W923" s="645"/>
      <c r="X923" s="645"/>
      <c r="Y923" s="645"/>
      <c r="Z923" s="645"/>
    </row>
    <row r="924" spans="1:26" ht="15.75" thickBot="1">
      <c r="A924" s="627"/>
      <c r="B924" s="627"/>
      <c r="C924" s="627"/>
      <c r="D924" s="627"/>
      <c r="E924" s="627"/>
      <c r="F924" s="645"/>
      <c r="G924" s="645"/>
      <c r="H924" s="645"/>
      <c r="I924" s="645"/>
      <c r="J924" s="645"/>
      <c r="K924" s="645"/>
      <c r="L924" s="645"/>
      <c r="M924" s="645"/>
      <c r="N924" s="645"/>
      <c r="O924" s="645"/>
      <c r="P924" s="645"/>
      <c r="Q924" s="645"/>
      <c r="R924" s="645"/>
      <c r="S924" s="645"/>
      <c r="T924" s="645"/>
      <c r="U924" s="645"/>
      <c r="V924" s="645"/>
      <c r="W924" s="645"/>
      <c r="X924" s="645"/>
      <c r="Y924" s="645"/>
      <c r="Z924" s="645"/>
    </row>
    <row r="925" spans="1:26" ht="15.75" thickBot="1">
      <c r="A925" s="627"/>
      <c r="B925" s="627"/>
      <c r="C925" s="627"/>
      <c r="D925" s="627"/>
      <c r="E925" s="627"/>
      <c r="F925" s="645"/>
      <c r="G925" s="645"/>
      <c r="H925" s="645"/>
      <c r="I925" s="645"/>
      <c r="J925" s="645"/>
      <c r="K925" s="645"/>
      <c r="L925" s="645"/>
      <c r="M925" s="645"/>
      <c r="N925" s="645"/>
      <c r="O925" s="645"/>
      <c r="P925" s="645"/>
      <c r="Q925" s="645"/>
      <c r="R925" s="645"/>
      <c r="S925" s="645"/>
      <c r="T925" s="645"/>
      <c r="U925" s="645"/>
      <c r="V925" s="645"/>
      <c r="W925" s="645"/>
      <c r="X925" s="645"/>
      <c r="Y925" s="645"/>
      <c r="Z925" s="645"/>
    </row>
    <row r="926" spans="1:26" ht="15.75" thickBot="1">
      <c r="A926" s="627"/>
      <c r="B926" s="627"/>
      <c r="C926" s="627"/>
      <c r="D926" s="627"/>
      <c r="E926" s="627"/>
      <c r="F926" s="645"/>
      <c r="G926" s="645"/>
      <c r="H926" s="645"/>
      <c r="I926" s="645"/>
      <c r="J926" s="645"/>
      <c r="K926" s="645"/>
      <c r="L926" s="645"/>
      <c r="M926" s="645"/>
      <c r="N926" s="645"/>
      <c r="O926" s="645"/>
      <c r="P926" s="645"/>
      <c r="Q926" s="645"/>
      <c r="R926" s="645"/>
      <c r="S926" s="645"/>
      <c r="T926" s="645"/>
      <c r="U926" s="645"/>
      <c r="V926" s="645"/>
      <c r="W926" s="645"/>
      <c r="X926" s="645"/>
      <c r="Y926" s="645"/>
      <c r="Z926" s="645"/>
    </row>
    <row r="927" spans="1:26" ht="15.75" thickBot="1">
      <c r="A927" s="627"/>
      <c r="B927" s="627"/>
      <c r="C927" s="627"/>
      <c r="D927" s="627"/>
      <c r="E927" s="627"/>
      <c r="F927" s="645"/>
      <c r="G927" s="645"/>
      <c r="H927" s="645"/>
      <c r="I927" s="645"/>
      <c r="J927" s="645"/>
      <c r="K927" s="645"/>
      <c r="L927" s="645"/>
      <c r="M927" s="645"/>
      <c r="N927" s="645"/>
      <c r="O927" s="645"/>
      <c r="P927" s="645"/>
      <c r="Q927" s="645"/>
      <c r="R927" s="645"/>
      <c r="S927" s="645"/>
      <c r="T927" s="645"/>
      <c r="U927" s="645"/>
      <c r="V927" s="645"/>
      <c r="W927" s="645"/>
      <c r="X927" s="645"/>
      <c r="Y927" s="645"/>
      <c r="Z927" s="645"/>
    </row>
    <row r="928" spans="1:26" ht="15.75" thickBot="1">
      <c r="A928" s="627"/>
      <c r="B928" s="627"/>
      <c r="C928" s="627"/>
      <c r="D928" s="627"/>
      <c r="E928" s="627"/>
      <c r="F928" s="645"/>
      <c r="G928" s="645"/>
      <c r="H928" s="645"/>
      <c r="I928" s="645"/>
      <c r="J928" s="645"/>
      <c r="K928" s="645"/>
      <c r="L928" s="645"/>
      <c r="M928" s="645"/>
      <c r="N928" s="645"/>
      <c r="O928" s="645"/>
      <c r="P928" s="645"/>
      <c r="Q928" s="645"/>
      <c r="R928" s="645"/>
      <c r="S928" s="645"/>
      <c r="T928" s="645"/>
      <c r="U928" s="645"/>
      <c r="V928" s="645"/>
      <c r="W928" s="645"/>
      <c r="X928" s="645"/>
      <c r="Y928" s="645"/>
      <c r="Z928" s="645"/>
    </row>
    <row r="929" spans="1:26" ht="15.75" thickBot="1">
      <c r="A929" s="627"/>
      <c r="B929" s="627"/>
      <c r="C929" s="627"/>
      <c r="D929" s="627"/>
      <c r="E929" s="627"/>
      <c r="F929" s="645"/>
      <c r="G929" s="645"/>
      <c r="H929" s="645"/>
      <c r="I929" s="645"/>
      <c r="J929" s="645"/>
      <c r="K929" s="645"/>
      <c r="L929" s="645"/>
      <c r="M929" s="645"/>
      <c r="N929" s="645"/>
      <c r="O929" s="645"/>
      <c r="P929" s="645"/>
      <c r="Q929" s="645"/>
      <c r="R929" s="645"/>
      <c r="S929" s="645"/>
      <c r="T929" s="645"/>
      <c r="U929" s="645"/>
      <c r="V929" s="645"/>
      <c r="W929" s="645"/>
      <c r="X929" s="645"/>
      <c r="Y929" s="645"/>
      <c r="Z929" s="645"/>
    </row>
    <row r="930" spans="1:26" ht="15.75" thickBot="1">
      <c r="A930" s="627"/>
      <c r="B930" s="627"/>
      <c r="C930" s="627"/>
      <c r="D930" s="627"/>
      <c r="E930" s="627"/>
      <c r="F930" s="645"/>
      <c r="G930" s="645"/>
      <c r="H930" s="645"/>
      <c r="I930" s="645"/>
      <c r="J930" s="645"/>
      <c r="K930" s="645"/>
      <c r="L930" s="645"/>
      <c r="M930" s="645"/>
      <c r="N930" s="645"/>
      <c r="O930" s="645"/>
      <c r="P930" s="645"/>
      <c r="Q930" s="645"/>
      <c r="R930" s="645"/>
      <c r="S930" s="645"/>
      <c r="T930" s="645"/>
      <c r="U930" s="645"/>
      <c r="V930" s="645"/>
      <c r="W930" s="645"/>
      <c r="X930" s="645"/>
      <c r="Y930" s="645"/>
      <c r="Z930" s="645"/>
    </row>
    <row r="931" spans="1:26" ht="15.75" thickBot="1">
      <c r="A931" s="627"/>
      <c r="B931" s="627"/>
      <c r="C931" s="627"/>
      <c r="D931" s="627"/>
      <c r="E931" s="627"/>
      <c r="F931" s="645"/>
      <c r="G931" s="645"/>
      <c r="H931" s="645"/>
      <c r="I931" s="645"/>
      <c r="J931" s="645"/>
      <c r="K931" s="645"/>
      <c r="L931" s="645"/>
      <c r="M931" s="645"/>
      <c r="N931" s="645"/>
      <c r="O931" s="645"/>
      <c r="P931" s="645"/>
      <c r="Q931" s="645"/>
      <c r="R931" s="645"/>
      <c r="S931" s="645"/>
      <c r="T931" s="645"/>
      <c r="U931" s="645"/>
      <c r="V931" s="645"/>
      <c r="W931" s="645"/>
      <c r="X931" s="645"/>
      <c r="Y931" s="645"/>
      <c r="Z931" s="645"/>
    </row>
    <row r="932" spans="1:26" ht="15.75" thickBot="1">
      <c r="A932" s="627"/>
      <c r="B932" s="627"/>
      <c r="C932" s="627"/>
      <c r="D932" s="627"/>
      <c r="E932" s="627"/>
      <c r="F932" s="645"/>
      <c r="G932" s="645"/>
      <c r="H932" s="645"/>
      <c r="I932" s="645"/>
      <c r="J932" s="645"/>
      <c r="K932" s="645"/>
      <c r="L932" s="645"/>
      <c r="M932" s="645"/>
      <c r="N932" s="645"/>
      <c r="O932" s="645"/>
      <c r="P932" s="645"/>
      <c r="Q932" s="645"/>
      <c r="R932" s="645"/>
      <c r="S932" s="645"/>
      <c r="T932" s="645"/>
      <c r="U932" s="645"/>
      <c r="V932" s="645"/>
      <c r="W932" s="645"/>
      <c r="X932" s="645"/>
      <c r="Y932" s="645"/>
      <c r="Z932" s="645"/>
    </row>
    <row r="933" spans="1:26" ht="15.75" thickBot="1">
      <c r="A933" s="627"/>
      <c r="B933" s="627"/>
      <c r="C933" s="627"/>
      <c r="D933" s="627"/>
      <c r="E933" s="627"/>
      <c r="F933" s="645"/>
      <c r="G933" s="645"/>
      <c r="H933" s="645"/>
      <c r="I933" s="645"/>
      <c r="J933" s="645"/>
      <c r="K933" s="645"/>
      <c r="L933" s="645"/>
      <c r="M933" s="645"/>
      <c r="N933" s="645"/>
      <c r="O933" s="645"/>
      <c r="P933" s="645"/>
      <c r="Q933" s="645"/>
      <c r="R933" s="645"/>
      <c r="S933" s="645"/>
      <c r="T933" s="645"/>
      <c r="U933" s="645"/>
      <c r="V933" s="645"/>
      <c r="W933" s="645"/>
      <c r="X933" s="645"/>
      <c r="Y933" s="645"/>
      <c r="Z933" s="645"/>
    </row>
    <row r="934" spans="1:26" ht="15.75" thickBot="1">
      <c r="A934" s="627"/>
      <c r="B934" s="627"/>
      <c r="C934" s="627"/>
      <c r="D934" s="627"/>
      <c r="E934" s="627"/>
      <c r="F934" s="645"/>
      <c r="G934" s="645"/>
      <c r="H934" s="645"/>
      <c r="I934" s="645"/>
      <c r="J934" s="645"/>
      <c r="K934" s="645"/>
      <c r="L934" s="645"/>
      <c r="M934" s="645"/>
      <c r="N934" s="645"/>
      <c r="O934" s="645"/>
      <c r="P934" s="645"/>
      <c r="Q934" s="645"/>
      <c r="R934" s="645"/>
      <c r="S934" s="645"/>
      <c r="T934" s="645"/>
      <c r="U934" s="645"/>
      <c r="V934" s="645"/>
      <c r="W934" s="645"/>
      <c r="X934" s="645"/>
      <c r="Y934" s="645"/>
      <c r="Z934" s="645"/>
    </row>
    <row r="935" spans="1:26" ht="15.75" thickBot="1">
      <c r="A935" s="627"/>
      <c r="B935" s="627"/>
      <c r="C935" s="627"/>
      <c r="D935" s="627"/>
      <c r="E935" s="627"/>
      <c r="F935" s="645"/>
      <c r="G935" s="645"/>
      <c r="H935" s="645"/>
      <c r="I935" s="645"/>
      <c r="J935" s="645"/>
      <c r="K935" s="645"/>
      <c r="L935" s="645"/>
      <c r="M935" s="645"/>
      <c r="N935" s="645"/>
      <c r="O935" s="645"/>
      <c r="P935" s="645"/>
      <c r="Q935" s="645"/>
      <c r="R935" s="645"/>
      <c r="S935" s="645"/>
      <c r="T935" s="645"/>
      <c r="U935" s="645"/>
      <c r="V935" s="645"/>
      <c r="W935" s="645"/>
      <c r="X935" s="645"/>
      <c r="Y935" s="645"/>
      <c r="Z935" s="645"/>
    </row>
    <row r="936" spans="1:26" ht="15.75" thickBot="1">
      <c r="A936" s="627"/>
      <c r="B936" s="627"/>
      <c r="C936" s="627"/>
      <c r="D936" s="627"/>
      <c r="E936" s="627"/>
      <c r="F936" s="645"/>
      <c r="G936" s="645"/>
      <c r="H936" s="645"/>
      <c r="I936" s="645"/>
      <c r="J936" s="645"/>
      <c r="K936" s="645"/>
      <c r="L936" s="645"/>
      <c r="M936" s="645"/>
      <c r="N936" s="645"/>
      <c r="O936" s="645"/>
      <c r="P936" s="645"/>
      <c r="Q936" s="645"/>
      <c r="R936" s="645"/>
      <c r="S936" s="645"/>
      <c r="T936" s="645"/>
      <c r="U936" s="645"/>
      <c r="V936" s="645"/>
      <c r="W936" s="645"/>
      <c r="X936" s="645"/>
      <c r="Y936" s="645"/>
      <c r="Z936" s="645"/>
    </row>
    <row r="937" spans="1:26" ht="15.75" thickBot="1">
      <c r="A937" s="627"/>
      <c r="B937" s="627"/>
      <c r="C937" s="627"/>
      <c r="D937" s="627"/>
      <c r="E937" s="627"/>
      <c r="F937" s="645"/>
      <c r="G937" s="645"/>
      <c r="H937" s="645"/>
      <c r="I937" s="645"/>
      <c r="J937" s="645"/>
      <c r="K937" s="645"/>
      <c r="L937" s="645"/>
      <c r="M937" s="645"/>
      <c r="N937" s="645"/>
      <c r="O937" s="645"/>
      <c r="P937" s="645"/>
      <c r="Q937" s="645"/>
      <c r="R937" s="645"/>
      <c r="S937" s="645"/>
      <c r="T937" s="645"/>
      <c r="U937" s="645"/>
      <c r="V937" s="645"/>
      <c r="W937" s="645"/>
      <c r="X937" s="645"/>
      <c r="Y937" s="645"/>
      <c r="Z937" s="645"/>
    </row>
    <row r="938" spans="1:26" ht="15.75" thickBot="1">
      <c r="A938" s="627"/>
      <c r="B938" s="627"/>
      <c r="C938" s="627"/>
      <c r="D938" s="627"/>
      <c r="E938" s="627"/>
      <c r="F938" s="645"/>
      <c r="G938" s="645"/>
      <c r="H938" s="645"/>
      <c r="I938" s="645"/>
      <c r="J938" s="645"/>
      <c r="K938" s="645"/>
      <c r="L938" s="645"/>
      <c r="M938" s="645"/>
      <c r="N938" s="645"/>
      <c r="O938" s="645"/>
      <c r="P938" s="645"/>
      <c r="Q938" s="645"/>
      <c r="R938" s="645"/>
      <c r="S938" s="645"/>
      <c r="T938" s="645"/>
      <c r="U938" s="645"/>
      <c r="V938" s="645"/>
      <c r="W938" s="645"/>
      <c r="X938" s="645"/>
      <c r="Y938" s="645"/>
      <c r="Z938" s="645"/>
    </row>
    <row r="939" spans="1:26" ht="15.75" thickBot="1">
      <c r="A939" s="627"/>
      <c r="B939" s="627"/>
      <c r="C939" s="627"/>
      <c r="D939" s="627"/>
      <c r="E939" s="627"/>
      <c r="F939" s="645"/>
      <c r="G939" s="645"/>
      <c r="H939" s="645"/>
      <c r="I939" s="645"/>
      <c r="J939" s="645"/>
      <c r="K939" s="645"/>
      <c r="L939" s="645"/>
      <c r="M939" s="645"/>
      <c r="N939" s="645"/>
      <c r="O939" s="645"/>
      <c r="P939" s="645"/>
      <c r="Q939" s="645"/>
      <c r="R939" s="645"/>
      <c r="S939" s="645"/>
      <c r="T939" s="645"/>
      <c r="U939" s="645"/>
      <c r="V939" s="645"/>
      <c r="W939" s="645"/>
      <c r="X939" s="645"/>
      <c r="Y939" s="645"/>
      <c r="Z939" s="645"/>
    </row>
    <row r="940" spans="1:26" ht="15.75" thickBot="1">
      <c r="A940" s="627"/>
      <c r="B940" s="627"/>
      <c r="C940" s="627"/>
      <c r="D940" s="627"/>
      <c r="E940" s="627"/>
      <c r="F940" s="645"/>
      <c r="G940" s="645"/>
      <c r="H940" s="645"/>
      <c r="I940" s="645"/>
      <c r="J940" s="645"/>
      <c r="K940" s="645"/>
      <c r="L940" s="645"/>
      <c r="M940" s="645"/>
      <c r="N940" s="645"/>
      <c r="O940" s="645"/>
      <c r="P940" s="645"/>
      <c r="Q940" s="645"/>
      <c r="R940" s="645"/>
      <c r="S940" s="645"/>
      <c r="T940" s="645"/>
      <c r="U940" s="645"/>
      <c r="V940" s="645"/>
      <c r="W940" s="645"/>
      <c r="X940" s="645"/>
      <c r="Y940" s="645"/>
      <c r="Z940" s="645"/>
    </row>
    <row r="941" spans="1:26" ht="15.75" thickBot="1">
      <c r="A941" s="627"/>
      <c r="B941" s="627"/>
      <c r="C941" s="627"/>
      <c r="D941" s="627"/>
      <c r="E941" s="627"/>
      <c r="F941" s="645"/>
      <c r="G941" s="645"/>
      <c r="H941" s="645"/>
      <c r="I941" s="645"/>
      <c r="J941" s="645"/>
      <c r="K941" s="645"/>
      <c r="L941" s="645"/>
      <c r="M941" s="645"/>
      <c r="N941" s="645"/>
      <c r="O941" s="645"/>
      <c r="P941" s="645"/>
      <c r="Q941" s="645"/>
      <c r="R941" s="645"/>
      <c r="S941" s="645"/>
      <c r="T941" s="645"/>
      <c r="U941" s="645"/>
      <c r="V941" s="645"/>
      <c r="W941" s="645"/>
      <c r="X941" s="645"/>
      <c r="Y941" s="645"/>
      <c r="Z941" s="645"/>
    </row>
    <row r="942" spans="1:26" ht="15.75" thickBot="1">
      <c r="A942" s="627"/>
      <c r="B942" s="627"/>
      <c r="C942" s="627"/>
      <c r="D942" s="627"/>
      <c r="E942" s="627"/>
      <c r="F942" s="645"/>
      <c r="G942" s="645"/>
      <c r="H942" s="645"/>
      <c r="I942" s="645"/>
      <c r="J942" s="645"/>
      <c r="K942" s="645"/>
      <c r="L942" s="645"/>
      <c r="M942" s="645"/>
      <c r="N942" s="645"/>
      <c r="O942" s="645"/>
      <c r="P942" s="645"/>
      <c r="Q942" s="645"/>
      <c r="R942" s="645"/>
      <c r="S942" s="645"/>
      <c r="T942" s="645"/>
      <c r="U942" s="645"/>
      <c r="V942" s="645"/>
      <c r="W942" s="645"/>
      <c r="X942" s="645"/>
      <c r="Y942" s="645"/>
      <c r="Z942" s="645"/>
    </row>
    <row r="943" spans="1:26" ht="15.75" thickBot="1">
      <c r="A943" s="627"/>
      <c r="B943" s="627"/>
      <c r="C943" s="627"/>
      <c r="D943" s="627"/>
      <c r="E943" s="627"/>
      <c r="F943" s="645"/>
      <c r="G943" s="645"/>
      <c r="H943" s="645"/>
      <c r="I943" s="645"/>
      <c r="J943" s="645"/>
      <c r="K943" s="645"/>
      <c r="L943" s="645"/>
      <c r="M943" s="645"/>
      <c r="N943" s="645"/>
      <c r="O943" s="645"/>
      <c r="P943" s="645"/>
      <c r="Q943" s="645"/>
      <c r="R943" s="645"/>
      <c r="S943" s="645"/>
      <c r="T943" s="645"/>
      <c r="U943" s="645"/>
      <c r="V943" s="645"/>
      <c r="W943" s="645"/>
      <c r="X943" s="645"/>
      <c r="Y943" s="645"/>
      <c r="Z943" s="645"/>
    </row>
    <row r="944" spans="1:26" ht="15.75" thickBot="1">
      <c r="A944" s="627"/>
      <c r="B944" s="627"/>
      <c r="C944" s="627"/>
      <c r="D944" s="627"/>
      <c r="E944" s="627"/>
      <c r="F944" s="645"/>
      <c r="G944" s="645"/>
      <c r="H944" s="645"/>
      <c r="I944" s="645"/>
      <c r="J944" s="645"/>
      <c r="K944" s="645"/>
      <c r="L944" s="645"/>
      <c r="M944" s="645"/>
      <c r="N944" s="645"/>
      <c r="O944" s="645"/>
      <c r="P944" s="645"/>
      <c r="Q944" s="645"/>
      <c r="R944" s="645"/>
      <c r="S944" s="645"/>
      <c r="T944" s="645"/>
      <c r="U944" s="645"/>
      <c r="V944" s="645"/>
      <c r="W944" s="645"/>
      <c r="X944" s="645"/>
      <c r="Y944" s="645"/>
      <c r="Z944" s="645"/>
    </row>
    <row r="945" spans="1:26" ht="15.75" thickBot="1">
      <c r="A945" s="627"/>
      <c r="B945" s="627"/>
      <c r="C945" s="627"/>
      <c r="D945" s="627"/>
      <c r="E945" s="627"/>
      <c r="F945" s="645"/>
      <c r="G945" s="645"/>
      <c r="H945" s="645"/>
      <c r="I945" s="645"/>
      <c r="J945" s="645"/>
      <c r="K945" s="645"/>
      <c r="L945" s="645"/>
      <c r="M945" s="645"/>
      <c r="N945" s="645"/>
      <c r="O945" s="645"/>
      <c r="P945" s="645"/>
      <c r="Q945" s="645"/>
      <c r="R945" s="645"/>
      <c r="S945" s="645"/>
      <c r="T945" s="645"/>
      <c r="U945" s="645"/>
      <c r="V945" s="645"/>
      <c r="W945" s="645"/>
      <c r="X945" s="645"/>
      <c r="Y945" s="645"/>
      <c r="Z945" s="645"/>
    </row>
    <row r="946" spans="1:26" ht="15.75" thickBot="1">
      <c r="A946" s="627"/>
      <c r="B946" s="627"/>
      <c r="C946" s="627"/>
      <c r="D946" s="627"/>
      <c r="E946" s="627"/>
      <c r="F946" s="645"/>
      <c r="G946" s="645"/>
      <c r="H946" s="645"/>
      <c r="I946" s="645"/>
      <c r="J946" s="645"/>
      <c r="K946" s="645"/>
      <c r="L946" s="645"/>
      <c r="M946" s="645"/>
      <c r="N946" s="645"/>
      <c r="O946" s="645"/>
      <c r="P946" s="645"/>
      <c r="Q946" s="645"/>
      <c r="R946" s="645"/>
      <c r="S946" s="645"/>
      <c r="T946" s="645"/>
      <c r="U946" s="645"/>
      <c r="V946" s="645"/>
      <c r="W946" s="645"/>
      <c r="X946" s="645"/>
      <c r="Y946" s="645"/>
      <c r="Z946" s="645"/>
    </row>
    <row r="947" spans="1:26" ht="15.75" thickBot="1">
      <c r="A947" s="627"/>
      <c r="B947" s="627"/>
      <c r="C947" s="627"/>
      <c r="D947" s="627"/>
      <c r="E947" s="627"/>
      <c r="F947" s="645"/>
      <c r="G947" s="645"/>
      <c r="H947" s="645"/>
      <c r="I947" s="645"/>
      <c r="J947" s="645"/>
      <c r="K947" s="645"/>
      <c r="L947" s="645"/>
      <c r="M947" s="645"/>
      <c r="N947" s="645"/>
      <c r="O947" s="645"/>
      <c r="P947" s="645"/>
      <c r="Q947" s="645"/>
      <c r="R947" s="645"/>
      <c r="S947" s="645"/>
      <c r="T947" s="645"/>
      <c r="U947" s="645"/>
      <c r="V947" s="645"/>
      <c r="W947" s="645"/>
      <c r="X947" s="645"/>
      <c r="Y947" s="645"/>
      <c r="Z947" s="645"/>
    </row>
    <row r="948" spans="1:26" ht="15.75" thickBot="1">
      <c r="A948" s="627"/>
      <c r="B948" s="627"/>
      <c r="C948" s="627"/>
      <c r="D948" s="627"/>
      <c r="E948" s="627"/>
      <c r="F948" s="645"/>
      <c r="G948" s="645"/>
      <c r="H948" s="645"/>
      <c r="I948" s="645"/>
      <c r="J948" s="645"/>
      <c r="K948" s="645"/>
      <c r="L948" s="645"/>
      <c r="M948" s="645"/>
      <c r="N948" s="645"/>
      <c r="O948" s="645"/>
      <c r="P948" s="645"/>
      <c r="Q948" s="645"/>
      <c r="R948" s="645"/>
      <c r="S948" s="645"/>
      <c r="T948" s="645"/>
      <c r="U948" s="645"/>
      <c r="V948" s="645"/>
      <c r="W948" s="645"/>
      <c r="X948" s="645"/>
      <c r="Y948" s="645"/>
      <c r="Z948" s="645"/>
    </row>
    <row r="949" spans="1:26" ht="15.75" thickBot="1">
      <c r="A949" s="627"/>
      <c r="B949" s="627"/>
      <c r="C949" s="627"/>
      <c r="D949" s="627"/>
      <c r="E949" s="627"/>
      <c r="F949" s="645"/>
      <c r="G949" s="645"/>
      <c r="H949" s="645"/>
      <c r="I949" s="645"/>
      <c r="J949" s="645"/>
      <c r="K949" s="645"/>
      <c r="L949" s="645"/>
      <c r="M949" s="645"/>
      <c r="N949" s="645"/>
      <c r="O949" s="645"/>
      <c r="P949" s="645"/>
      <c r="Q949" s="645"/>
      <c r="R949" s="645"/>
      <c r="S949" s="645"/>
      <c r="T949" s="645"/>
      <c r="U949" s="645"/>
      <c r="V949" s="645"/>
      <c r="W949" s="645"/>
      <c r="X949" s="645"/>
      <c r="Y949" s="645"/>
      <c r="Z949" s="645"/>
    </row>
    <row r="950" spans="1:26" ht="15.75" thickBot="1">
      <c r="A950" s="627"/>
      <c r="B950" s="627"/>
      <c r="C950" s="627"/>
      <c r="D950" s="627"/>
      <c r="E950" s="627"/>
      <c r="F950" s="645"/>
      <c r="G950" s="645"/>
      <c r="H950" s="645"/>
      <c r="I950" s="645"/>
      <c r="J950" s="645"/>
      <c r="K950" s="645"/>
      <c r="L950" s="645"/>
      <c r="M950" s="645"/>
      <c r="N950" s="645"/>
      <c r="O950" s="645"/>
      <c r="P950" s="645"/>
      <c r="Q950" s="645"/>
      <c r="R950" s="645"/>
      <c r="S950" s="645"/>
      <c r="T950" s="645"/>
      <c r="U950" s="645"/>
      <c r="V950" s="645"/>
      <c r="W950" s="645"/>
      <c r="X950" s="645"/>
      <c r="Y950" s="645"/>
      <c r="Z950" s="645"/>
    </row>
    <row r="951" spans="1:26" ht="15.75" thickBot="1">
      <c r="A951" s="627"/>
      <c r="B951" s="627"/>
      <c r="C951" s="627"/>
      <c r="D951" s="627"/>
      <c r="E951" s="627"/>
      <c r="F951" s="645"/>
      <c r="G951" s="645"/>
      <c r="H951" s="645"/>
      <c r="I951" s="645"/>
      <c r="J951" s="645"/>
      <c r="K951" s="645"/>
      <c r="L951" s="645"/>
      <c r="M951" s="645"/>
      <c r="N951" s="645"/>
      <c r="O951" s="645"/>
      <c r="P951" s="645"/>
      <c r="Q951" s="645"/>
      <c r="R951" s="645"/>
      <c r="S951" s="645"/>
      <c r="T951" s="645"/>
      <c r="U951" s="645"/>
      <c r="V951" s="645"/>
      <c r="W951" s="645"/>
      <c r="X951" s="645"/>
      <c r="Y951" s="645"/>
      <c r="Z951" s="645"/>
    </row>
    <row r="952" spans="1:26" ht="15.75" thickBot="1">
      <c r="A952" s="627"/>
      <c r="B952" s="627"/>
      <c r="C952" s="627"/>
      <c r="D952" s="627"/>
      <c r="E952" s="627"/>
      <c r="F952" s="645"/>
      <c r="G952" s="645"/>
      <c r="H952" s="645"/>
      <c r="I952" s="645"/>
      <c r="J952" s="645"/>
      <c r="K952" s="645"/>
      <c r="L952" s="645"/>
      <c r="M952" s="645"/>
      <c r="N952" s="645"/>
      <c r="O952" s="645"/>
      <c r="P952" s="645"/>
      <c r="Q952" s="645"/>
      <c r="R952" s="645"/>
      <c r="S952" s="645"/>
      <c r="T952" s="645"/>
      <c r="U952" s="645"/>
      <c r="V952" s="645"/>
      <c r="W952" s="645"/>
      <c r="X952" s="645"/>
      <c r="Y952" s="645"/>
      <c r="Z952" s="645"/>
    </row>
    <row r="953" spans="1:26" ht="15.75" thickBot="1">
      <c r="A953" s="627"/>
      <c r="B953" s="627"/>
      <c r="C953" s="627"/>
      <c r="D953" s="627"/>
      <c r="E953" s="627"/>
      <c r="F953" s="645"/>
      <c r="G953" s="645"/>
      <c r="H953" s="645"/>
      <c r="I953" s="645"/>
      <c r="J953" s="645"/>
      <c r="K953" s="645"/>
      <c r="L953" s="645"/>
      <c r="M953" s="645"/>
      <c r="N953" s="645"/>
      <c r="O953" s="645"/>
      <c r="P953" s="645"/>
      <c r="Q953" s="645"/>
      <c r="R953" s="645"/>
      <c r="S953" s="645"/>
      <c r="T953" s="645"/>
      <c r="U953" s="645"/>
      <c r="V953" s="645"/>
      <c r="W953" s="645"/>
      <c r="X953" s="645"/>
      <c r="Y953" s="645"/>
      <c r="Z953" s="645"/>
    </row>
    <row r="954" spans="1:26" ht="15.75" thickBot="1">
      <c r="A954" s="627"/>
      <c r="B954" s="627"/>
      <c r="C954" s="627"/>
      <c r="D954" s="627"/>
      <c r="E954" s="627"/>
      <c r="F954" s="645"/>
      <c r="G954" s="645"/>
      <c r="H954" s="645"/>
      <c r="I954" s="645"/>
      <c r="J954" s="645"/>
      <c r="K954" s="645"/>
      <c r="L954" s="645"/>
      <c r="M954" s="645"/>
      <c r="N954" s="645"/>
      <c r="O954" s="645"/>
      <c r="P954" s="645"/>
      <c r="Q954" s="645"/>
      <c r="R954" s="645"/>
      <c r="S954" s="645"/>
      <c r="T954" s="645"/>
      <c r="U954" s="645"/>
      <c r="V954" s="645"/>
      <c r="W954" s="645"/>
      <c r="X954" s="645"/>
      <c r="Y954" s="645"/>
      <c r="Z954" s="645"/>
    </row>
    <row r="955" spans="1:26" ht="15.75" thickBot="1">
      <c r="A955" s="627"/>
      <c r="B955" s="627"/>
      <c r="C955" s="627"/>
      <c r="D955" s="627"/>
      <c r="E955" s="627"/>
      <c r="F955" s="645"/>
      <c r="G955" s="645"/>
      <c r="H955" s="645"/>
      <c r="I955" s="645"/>
      <c r="J955" s="645"/>
      <c r="K955" s="645"/>
      <c r="L955" s="645"/>
      <c r="M955" s="645"/>
      <c r="N955" s="645"/>
      <c r="O955" s="645"/>
      <c r="P955" s="645"/>
      <c r="Q955" s="645"/>
      <c r="R955" s="645"/>
      <c r="S955" s="645"/>
      <c r="T955" s="645"/>
      <c r="U955" s="645"/>
      <c r="V955" s="645"/>
      <c r="W955" s="645"/>
      <c r="X955" s="645"/>
      <c r="Y955" s="645"/>
      <c r="Z955" s="645"/>
    </row>
    <row r="956" spans="1:26" ht="15.75" thickBot="1">
      <c r="A956" s="627"/>
      <c r="B956" s="627"/>
      <c r="C956" s="627"/>
      <c r="D956" s="627"/>
      <c r="E956" s="627"/>
      <c r="F956" s="645"/>
      <c r="G956" s="645"/>
      <c r="H956" s="645"/>
      <c r="I956" s="645"/>
      <c r="J956" s="645"/>
      <c r="K956" s="645"/>
      <c r="L956" s="645"/>
      <c r="M956" s="645"/>
      <c r="N956" s="645"/>
      <c r="O956" s="645"/>
      <c r="P956" s="645"/>
      <c r="Q956" s="645"/>
      <c r="R956" s="645"/>
      <c r="S956" s="645"/>
      <c r="T956" s="645"/>
      <c r="U956" s="645"/>
      <c r="V956" s="645"/>
      <c r="W956" s="645"/>
      <c r="X956" s="645"/>
      <c r="Y956" s="645"/>
      <c r="Z956" s="645"/>
    </row>
    <row r="957" spans="1:26" ht="15.75" thickBot="1">
      <c r="A957" s="627"/>
      <c r="B957" s="627"/>
      <c r="C957" s="627"/>
      <c r="D957" s="627"/>
      <c r="E957" s="627"/>
      <c r="F957" s="645"/>
      <c r="G957" s="645"/>
      <c r="H957" s="645"/>
      <c r="I957" s="645"/>
      <c r="J957" s="645"/>
      <c r="K957" s="645"/>
      <c r="L957" s="645"/>
      <c r="M957" s="645"/>
      <c r="N957" s="645"/>
      <c r="O957" s="645"/>
      <c r="P957" s="645"/>
      <c r="Q957" s="645"/>
      <c r="R957" s="645"/>
      <c r="S957" s="645"/>
      <c r="T957" s="645"/>
      <c r="U957" s="645"/>
      <c r="V957" s="645"/>
      <c r="W957" s="645"/>
      <c r="X957" s="645"/>
      <c r="Y957" s="645"/>
      <c r="Z957" s="645"/>
    </row>
    <row r="958" spans="1:26" ht="15.75" thickBot="1">
      <c r="A958" s="627"/>
      <c r="B958" s="627"/>
      <c r="C958" s="627"/>
      <c r="D958" s="627"/>
      <c r="E958" s="627"/>
      <c r="F958" s="645"/>
      <c r="G958" s="645"/>
      <c r="H958" s="645"/>
      <c r="I958" s="645"/>
      <c r="J958" s="645"/>
      <c r="K958" s="645"/>
      <c r="L958" s="645"/>
      <c r="M958" s="645"/>
      <c r="N958" s="645"/>
      <c r="O958" s="645"/>
      <c r="P958" s="645"/>
      <c r="Q958" s="645"/>
      <c r="R958" s="645"/>
      <c r="S958" s="645"/>
      <c r="T958" s="645"/>
      <c r="U958" s="645"/>
      <c r="V958" s="645"/>
      <c r="W958" s="645"/>
      <c r="X958" s="645"/>
      <c r="Y958" s="645"/>
      <c r="Z958" s="645"/>
    </row>
    <row r="959" spans="1:26" ht="15.75" thickBot="1">
      <c r="A959" s="627"/>
      <c r="B959" s="627"/>
      <c r="C959" s="627"/>
      <c r="D959" s="627"/>
      <c r="E959" s="627"/>
      <c r="F959" s="645"/>
      <c r="G959" s="645"/>
      <c r="H959" s="645"/>
      <c r="I959" s="645"/>
      <c r="J959" s="645"/>
      <c r="K959" s="645"/>
      <c r="L959" s="645"/>
      <c r="M959" s="645"/>
      <c r="N959" s="645"/>
      <c r="O959" s="645"/>
      <c r="P959" s="645"/>
      <c r="Q959" s="645"/>
      <c r="R959" s="645"/>
      <c r="S959" s="645"/>
      <c r="T959" s="645"/>
      <c r="U959" s="645"/>
      <c r="V959" s="645"/>
      <c r="W959" s="645"/>
      <c r="X959" s="645"/>
      <c r="Y959" s="645"/>
      <c r="Z959" s="645"/>
    </row>
    <row r="960" spans="1:26" ht="15.75" thickBot="1">
      <c r="A960" s="627"/>
      <c r="B960" s="627"/>
      <c r="C960" s="627"/>
      <c r="D960" s="627"/>
      <c r="E960" s="627"/>
      <c r="F960" s="645"/>
      <c r="G960" s="645"/>
      <c r="H960" s="645"/>
      <c r="I960" s="645"/>
      <c r="J960" s="645"/>
      <c r="K960" s="645"/>
      <c r="L960" s="645"/>
      <c r="M960" s="645"/>
      <c r="N960" s="645"/>
      <c r="O960" s="645"/>
      <c r="P960" s="645"/>
      <c r="Q960" s="645"/>
      <c r="R960" s="645"/>
      <c r="S960" s="645"/>
      <c r="T960" s="645"/>
      <c r="U960" s="645"/>
      <c r="V960" s="645"/>
      <c r="W960" s="645"/>
      <c r="X960" s="645"/>
      <c r="Y960" s="645"/>
      <c r="Z960" s="645"/>
    </row>
    <row r="961" spans="1:26" ht="15.75" thickBot="1">
      <c r="A961" s="627"/>
      <c r="B961" s="627"/>
      <c r="C961" s="627"/>
      <c r="D961" s="627"/>
      <c r="E961" s="627"/>
      <c r="F961" s="645"/>
      <c r="G961" s="645"/>
      <c r="H961" s="645"/>
      <c r="I961" s="645"/>
      <c r="J961" s="645"/>
      <c r="K961" s="645"/>
      <c r="L961" s="645"/>
      <c r="M961" s="645"/>
      <c r="N961" s="645"/>
      <c r="O961" s="645"/>
      <c r="P961" s="645"/>
      <c r="Q961" s="645"/>
      <c r="R961" s="645"/>
      <c r="S961" s="645"/>
      <c r="T961" s="645"/>
      <c r="U961" s="645"/>
      <c r="V961" s="645"/>
      <c r="W961" s="645"/>
      <c r="X961" s="645"/>
      <c r="Y961" s="645"/>
      <c r="Z961" s="645"/>
    </row>
    <row r="962" spans="1:26" ht="15.75" thickBot="1">
      <c r="A962" s="627"/>
      <c r="B962" s="627"/>
      <c r="C962" s="627"/>
      <c r="D962" s="627"/>
      <c r="E962" s="627"/>
      <c r="F962" s="645"/>
      <c r="G962" s="645"/>
      <c r="H962" s="645"/>
      <c r="I962" s="645"/>
      <c r="J962" s="645"/>
      <c r="K962" s="645"/>
      <c r="L962" s="645"/>
      <c r="M962" s="645"/>
      <c r="N962" s="645"/>
      <c r="O962" s="645"/>
      <c r="P962" s="645"/>
      <c r="Q962" s="645"/>
      <c r="R962" s="645"/>
      <c r="S962" s="645"/>
      <c r="T962" s="645"/>
      <c r="U962" s="645"/>
      <c r="V962" s="645"/>
      <c r="W962" s="645"/>
      <c r="X962" s="645"/>
      <c r="Y962" s="645"/>
      <c r="Z962" s="645"/>
    </row>
    <row r="963" spans="1:26" ht="15.75" thickBot="1">
      <c r="A963" s="627"/>
      <c r="B963" s="627"/>
      <c r="C963" s="627"/>
      <c r="D963" s="627"/>
      <c r="E963" s="627"/>
      <c r="F963" s="645"/>
      <c r="G963" s="645"/>
      <c r="H963" s="645"/>
      <c r="I963" s="645"/>
      <c r="J963" s="645"/>
      <c r="K963" s="645"/>
      <c r="L963" s="645"/>
      <c r="M963" s="645"/>
      <c r="N963" s="645"/>
      <c r="O963" s="645"/>
      <c r="P963" s="645"/>
      <c r="Q963" s="645"/>
      <c r="R963" s="645"/>
      <c r="S963" s="645"/>
      <c r="T963" s="645"/>
      <c r="U963" s="645"/>
      <c r="V963" s="645"/>
      <c r="W963" s="645"/>
      <c r="X963" s="645"/>
      <c r="Y963" s="645"/>
      <c r="Z963" s="645"/>
    </row>
    <row r="964" spans="1:26" ht="15.75" thickBot="1">
      <c r="A964" s="627"/>
      <c r="B964" s="627"/>
      <c r="C964" s="627"/>
      <c r="D964" s="627"/>
      <c r="E964" s="627"/>
      <c r="F964" s="645"/>
      <c r="G964" s="645"/>
      <c r="H964" s="645"/>
      <c r="I964" s="645"/>
      <c r="J964" s="645"/>
      <c r="K964" s="645"/>
      <c r="L964" s="645"/>
      <c r="M964" s="645"/>
      <c r="N964" s="645"/>
      <c r="O964" s="645"/>
      <c r="P964" s="645"/>
      <c r="Q964" s="645"/>
      <c r="R964" s="645"/>
      <c r="S964" s="645"/>
      <c r="T964" s="645"/>
      <c r="U964" s="645"/>
      <c r="V964" s="645"/>
      <c r="W964" s="645"/>
      <c r="X964" s="645"/>
      <c r="Y964" s="645"/>
      <c r="Z964" s="645"/>
    </row>
    <row r="965" spans="1:26" ht="15.75" thickBot="1">
      <c r="A965" s="627"/>
      <c r="B965" s="627"/>
      <c r="C965" s="627"/>
      <c r="D965" s="627"/>
      <c r="E965" s="627"/>
      <c r="F965" s="645"/>
      <c r="G965" s="645"/>
      <c r="H965" s="645"/>
      <c r="I965" s="645"/>
      <c r="J965" s="645"/>
      <c r="K965" s="645"/>
      <c r="L965" s="645"/>
      <c r="M965" s="645"/>
      <c r="N965" s="645"/>
      <c r="O965" s="645"/>
      <c r="P965" s="645"/>
      <c r="Q965" s="645"/>
      <c r="R965" s="645"/>
      <c r="S965" s="645"/>
      <c r="T965" s="645"/>
      <c r="U965" s="645"/>
      <c r="V965" s="645"/>
      <c r="W965" s="645"/>
      <c r="X965" s="645"/>
      <c r="Y965" s="645"/>
      <c r="Z965" s="645"/>
    </row>
    <row r="966" spans="1:26" ht="15.75" thickBot="1">
      <c r="A966" s="627"/>
      <c r="B966" s="627"/>
      <c r="C966" s="627"/>
      <c r="D966" s="627"/>
      <c r="E966" s="627"/>
      <c r="F966" s="645"/>
      <c r="G966" s="645"/>
      <c r="H966" s="645"/>
      <c r="I966" s="645"/>
      <c r="J966" s="645"/>
      <c r="K966" s="645"/>
      <c r="L966" s="645"/>
      <c r="M966" s="645"/>
      <c r="N966" s="645"/>
      <c r="O966" s="645"/>
      <c r="P966" s="645"/>
      <c r="Q966" s="645"/>
      <c r="R966" s="645"/>
      <c r="S966" s="645"/>
      <c r="T966" s="645"/>
      <c r="U966" s="645"/>
      <c r="V966" s="645"/>
      <c r="W966" s="645"/>
      <c r="X966" s="645"/>
      <c r="Y966" s="645"/>
      <c r="Z966" s="645"/>
    </row>
    <row r="967" spans="1:26" ht="15.75" thickBot="1">
      <c r="A967" s="627"/>
      <c r="B967" s="627"/>
      <c r="C967" s="627"/>
      <c r="D967" s="627"/>
      <c r="E967" s="627"/>
      <c r="F967" s="645"/>
      <c r="G967" s="645"/>
      <c r="H967" s="645"/>
      <c r="I967" s="645"/>
      <c r="J967" s="645"/>
      <c r="K967" s="645"/>
      <c r="L967" s="645"/>
      <c r="M967" s="645"/>
      <c r="N967" s="645"/>
      <c r="O967" s="645"/>
      <c r="P967" s="645"/>
      <c r="Q967" s="645"/>
      <c r="R967" s="645"/>
      <c r="S967" s="645"/>
      <c r="T967" s="645"/>
      <c r="U967" s="645"/>
      <c r="V967" s="645"/>
      <c r="W967" s="645"/>
      <c r="X967" s="645"/>
      <c r="Y967" s="645"/>
      <c r="Z967" s="645"/>
    </row>
    <row r="968" spans="1:26" ht="15.75" thickBot="1">
      <c r="A968" s="627"/>
      <c r="B968" s="627"/>
      <c r="C968" s="627"/>
      <c r="D968" s="627"/>
      <c r="E968" s="627"/>
      <c r="F968" s="645"/>
      <c r="G968" s="645"/>
      <c r="H968" s="645"/>
      <c r="I968" s="645"/>
      <c r="J968" s="645"/>
      <c r="K968" s="645"/>
      <c r="L968" s="645"/>
      <c r="M968" s="645"/>
      <c r="N968" s="645"/>
      <c r="O968" s="645"/>
      <c r="P968" s="645"/>
      <c r="Q968" s="645"/>
      <c r="R968" s="645"/>
      <c r="S968" s="645"/>
      <c r="T968" s="645"/>
      <c r="U968" s="645"/>
      <c r="V968" s="645"/>
      <c r="W968" s="645"/>
      <c r="X968" s="645"/>
      <c r="Y968" s="645"/>
      <c r="Z968" s="645"/>
    </row>
    <row r="969" spans="1:26" ht="15.75" thickBot="1">
      <c r="A969" s="627"/>
      <c r="B969" s="627"/>
      <c r="C969" s="627"/>
      <c r="D969" s="627"/>
      <c r="E969" s="627"/>
      <c r="F969" s="645"/>
      <c r="G969" s="645"/>
      <c r="H969" s="645"/>
      <c r="I969" s="645"/>
      <c r="J969" s="645"/>
      <c r="K969" s="645"/>
      <c r="L969" s="645"/>
      <c r="M969" s="645"/>
      <c r="N969" s="645"/>
      <c r="O969" s="645"/>
      <c r="P969" s="645"/>
      <c r="Q969" s="645"/>
      <c r="R969" s="645"/>
      <c r="S969" s="645"/>
      <c r="T969" s="645"/>
      <c r="U969" s="645"/>
      <c r="V969" s="645"/>
      <c r="W969" s="645"/>
      <c r="X969" s="645"/>
      <c r="Y969" s="645"/>
      <c r="Z969" s="645"/>
    </row>
    <row r="970" spans="1:26" ht="15.75" thickBot="1">
      <c r="A970" s="627"/>
      <c r="B970" s="627"/>
      <c r="C970" s="627"/>
      <c r="D970" s="627"/>
      <c r="E970" s="627"/>
      <c r="F970" s="645"/>
      <c r="G970" s="645"/>
      <c r="H970" s="645"/>
      <c r="I970" s="645"/>
      <c r="J970" s="645"/>
      <c r="K970" s="645"/>
      <c r="L970" s="645"/>
      <c r="M970" s="645"/>
      <c r="N970" s="645"/>
      <c r="O970" s="645"/>
      <c r="P970" s="645"/>
      <c r="Q970" s="645"/>
      <c r="R970" s="645"/>
      <c r="S970" s="645"/>
      <c r="T970" s="645"/>
      <c r="U970" s="645"/>
      <c r="V970" s="645"/>
      <c r="W970" s="645"/>
      <c r="X970" s="645"/>
      <c r="Y970" s="645"/>
      <c r="Z970" s="645"/>
    </row>
    <row r="971" spans="1:26" ht="15.75" thickBot="1">
      <c r="A971" s="627"/>
      <c r="B971" s="627"/>
      <c r="C971" s="627"/>
      <c r="D971" s="627"/>
      <c r="E971" s="627"/>
      <c r="F971" s="645"/>
      <c r="G971" s="645"/>
      <c r="H971" s="645"/>
      <c r="I971" s="645"/>
      <c r="J971" s="645"/>
      <c r="K971" s="645"/>
      <c r="L971" s="645"/>
      <c r="M971" s="645"/>
      <c r="N971" s="645"/>
      <c r="O971" s="645"/>
      <c r="P971" s="645"/>
      <c r="Q971" s="645"/>
      <c r="R971" s="645"/>
      <c r="S971" s="645"/>
      <c r="T971" s="645"/>
      <c r="U971" s="645"/>
      <c r="V971" s="645"/>
      <c r="W971" s="645"/>
      <c r="X971" s="645"/>
      <c r="Y971" s="645"/>
      <c r="Z971" s="645"/>
    </row>
    <row r="972" spans="1:26" ht="15.75" thickBot="1">
      <c r="A972" s="627"/>
      <c r="B972" s="627"/>
      <c r="C972" s="627"/>
      <c r="D972" s="627"/>
      <c r="E972" s="627"/>
      <c r="F972" s="645"/>
      <c r="G972" s="645"/>
      <c r="H972" s="645"/>
      <c r="I972" s="645"/>
      <c r="J972" s="645"/>
      <c r="K972" s="645"/>
      <c r="L972" s="645"/>
      <c r="M972" s="645"/>
      <c r="N972" s="645"/>
      <c r="O972" s="645"/>
      <c r="P972" s="645"/>
      <c r="Q972" s="645"/>
      <c r="R972" s="645"/>
      <c r="S972" s="645"/>
      <c r="T972" s="645"/>
      <c r="U972" s="645"/>
      <c r="V972" s="645"/>
      <c r="W972" s="645"/>
      <c r="X972" s="645"/>
      <c r="Y972" s="645"/>
      <c r="Z972" s="645"/>
    </row>
    <row r="973" spans="1:26" ht="15.75" thickBot="1">
      <c r="A973" s="627"/>
      <c r="B973" s="627"/>
      <c r="C973" s="627"/>
      <c r="D973" s="627"/>
      <c r="E973" s="627"/>
      <c r="F973" s="645"/>
      <c r="G973" s="645"/>
      <c r="H973" s="645"/>
      <c r="I973" s="645"/>
      <c r="J973" s="645"/>
      <c r="K973" s="645"/>
      <c r="L973" s="645"/>
      <c r="M973" s="645"/>
      <c r="N973" s="645"/>
      <c r="O973" s="645"/>
      <c r="P973" s="645"/>
      <c r="Q973" s="645"/>
      <c r="R973" s="645"/>
      <c r="S973" s="645"/>
      <c r="T973" s="645"/>
      <c r="U973" s="645"/>
      <c r="V973" s="645"/>
      <c r="W973" s="645"/>
      <c r="X973" s="645"/>
      <c r="Y973" s="645"/>
      <c r="Z973" s="645"/>
    </row>
    <row r="974" spans="1:26" ht="15.75" thickBot="1">
      <c r="A974" s="627"/>
      <c r="B974" s="627"/>
      <c r="C974" s="627"/>
      <c r="D974" s="627"/>
      <c r="E974" s="627"/>
      <c r="F974" s="645"/>
      <c r="G974" s="645"/>
      <c r="H974" s="645"/>
      <c r="I974" s="645"/>
      <c r="J974" s="645"/>
      <c r="K974" s="645"/>
      <c r="L974" s="645"/>
      <c r="M974" s="645"/>
      <c r="N974" s="645"/>
      <c r="O974" s="645"/>
      <c r="P974" s="645"/>
      <c r="Q974" s="645"/>
      <c r="R974" s="645"/>
      <c r="S974" s="645"/>
      <c r="T974" s="645"/>
      <c r="U974" s="645"/>
      <c r="V974" s="645"/>
      <c r="W974" s="645"/>
      <c r="X974" s="645"/>
      <c r="Y974" s="645"/>
      <c r="Z974" s="645"/>
    </row>
    <row r="975" spans="1:26" ht="15.75" thickBot="1">
      <c r="A975" s="627"/>
      <c r="B975" s="627"/>
      <c r="C975" s="627"/>
      <c r="D975" s="627"/>
      <c r="E975" s="627"/>
      <c r="F975" s="645"/>
      <c r="G975" s="645"/>
      <c r="H975" s="645"/>
      <c r="I975" s="645"/>
      <c r="J975" s="645"/>
      <c r="K975" s="645"/>
      <c r="L975" s="645"/>
      <c r="M975" s="645"/>
      <c r="N975" s="645"/>
      <c r="O975" s="645"/>
      <c r="P975" s="645"/>
      <c r="Q975" s="645"/>
      <c r="R975" s="645"/>
      <c r="S975" s="645"/>
      <c r="T975" s="645"/>
      <c r="U975" s="645"/>
      <c r="V975" s="645"/>
      <c r="W975" s="645"/>
      <c r="X975" s="645"/>
      <c r="Y975" s="645"/>
      <c r="Z975" s="645"/>
    </row>
    <row r="976" spans="1:26" ht="15.75" thickBot="1">
      <c r="A976" s="627"/>
      <c r="B976" s="627"/>
      <c r="C976" s="627"/>
      <c r="D976" s="627"/>
      <c r="E976" s="627"/>
      <c r="F976" s="645"/>
      <c r="G976" s="645"/>
      <c r="H976" s="645"/>
      <c r="I976" s="645"/>
      <c r="J976" s="645"/>
      <c r="K976" s="645"/>
      <c r="L976" s="645"/>
      <c r="M976" s="645"/>
      <c r="N976" s="645"/>
      <c r="O976" s="645"/>
      <c r="P976" s="645"/>
      <c r="Q976" s="645"/>
      <c r="R976" s="645"/>
      <c r="S976" s="645"/>
      <c r="T976" s="645"/>
      <c r="U976" s="645"/>
      <c r="V976" s="645"/>
      <c r="W976" s="645"/>
      <c r="X976" s="645"/>
      <c r="Y976" s="645"/>
      <c r="Z976" s="645"/>
    </row>
    <row r="977" spans="1:26" ht="15.75" thickBot="1">
      <c r="A977" s="627"/>
      <c r="B977" s="627"/>
      <c r="C977" s="627"/>
      <c r="D977" s="627"/>
      <c r="E977" s="627"/>
      <c r="F977" s="645"/>
      <c r="G977" s="645"/>
      <c r="H977" s="645"/>
      <c r="I977" s="645"/>
      <c r="J977" s="645"/>
      <c r="K977" s="645"/>
      <c r="L977" s="645"/>
      <c r="M977" s="645"/>
      <c r="N977" s="645"/>
      <c r="O977" s="645"/>
      <c r="P977" s="645"/>
      <c r="Q977" s="645"/>
      <c r="R977" s="645"/>
      <c r="S977" s="645"/>
      <c r="T977" s="645"/>
      <c r="U977" s="645"/>
      <c r="V977" s="645"/>
      <c r="W977" s="645"/>
      <c r="X977" s="645"/>
      <c r="Y977" s="645"/>
      <c r="Z977" s="645"/>
    </row>
    <row r="978" spans="1:26" ht="15.75" thickBot="1">
      <c r="A978" s="627"/>
      <c r="B978" s="627"/>
      <c r="C978" s="627"/>
      <c r="D978" s="627"/>
      <c r="E978" s="627"/>
      <c r="F978" s="645"/>
      <c r="G978" s="645"/>
      <c r="H978" s="645"/>
      <c r="I978" s="645"/>
      <c r="J978" s="645"/>
      <c r="K978" s="645"/>
      <c r="L978" s="645"/>
      <c r="M978" s="645"/>
      <c r="N978" s="645"/>
      <c r="O978" s="645"/>
      <c r="P978" s="645"/>
      <c r="Q978" s="645"/>
      <c r="R978" s="645"/>
      <c r="S978" s="645"/>
      <c r="T978" s="645"/>
      <c r="U978" s="645"/>
      <c r="V978" s="645"/>
      <c r="W978" s="645"/>
      <c r="X978" s="645"/>
      <c r="Y978" s="645"/>
      <c r="Z978" s="645"/>
    </row>
    <row r="979" spans="1:26" ht="15.75" thickBot="1">
      <c r="A979" s="627"/>
      <c r="B979" s="627"/>
      <c r="C979" s="627"/>
      <c r="D979" s="627"/>
      <c r="E979" s="627"/>
      <c r="F979" s="645"/>
      <c r="G979" s="645"/>
      <c r="H979" s="645"/>
      <c r="I979" s="645"/>
      <c r="J979" s="645"/>
      <c r="K979" s="645"/>
      <c r="L979" s="645"/>
      <c r="M979" s="645"/>
      <c r="N979" s="645"/>
      <c r="O979" s="645"/>
      <c r="P979" s="645"/>
      <c r="Q979" s="645"/>
      <c r="R979" s="645"/>
      <c r="S979" s="645"/>
      <c r="T979" s="645"/>
      <c r="U979" s="645"/>
      <c r="V979" s="645"/>
      <c r="W979" s="645"/>
      <c r="X979" s="645"/>
      <c r="Y979" s="645"/>
      <c r="Z979" s="645"/>
    </row>
    <row r="980" spans="1:26" ht="15.75" thickBot="1">
      <c r="A980" s="627"/>
      <c r="B980" s="627"/>
      <c r="C980" s="627"/>
      <c r="D980" s="627"/>
      <c r="E980" s="627"/>
      <c r="F980" s="645"/>
      <c r="G980" s="645"/>
      <c r="H980" s="645"/>
      <c r="I980" s="645"/>
      <c r="J980" s="645"/>
      <c r="K980" s="645"/>
      <c r="L980" s="645"/>
      <c r="M980" s="645"/>
      <c r="N980" s="645"/>
      <c r="O980" s="645"/>
      <c r="P980" s="645"/>
      <c r="Q980" s="645"/>
      <c r="R980" s="645"/>
      <c r="S980" s="645"/>
      <c r="T980" s="645"/>
      <c r="U980" s="645"/>
      <c r="V980" s="645"/>
      <c r="W980" s="645"/>
      <c r="X980" s="645"/>
      <c r="Y980" s="645"/>
      <c r="Z980" s="645"/>
    </row>
    <row r="981" spans="1:26" ht="15.75" thickBot="1">
      <c r="A981" s="627"/>
      <c r="B981" s="627"/>
      <c r="C981" s="627"/>
      <c r="D981" s="627"/>
      <c r="E981" s="627"/>
      <c r="F981" s="645"/>
      <c r="G981" s="645"/>
      <c r="H981" s="645"/>
      <c r="I981" s="645"/>
      <c r="J981" s="645"/>
      <c r="K981" s="645"/>
      <c r="L981" s="645"/>
      <c r="M981" s="645"/>
      <c r="N981" s="645"/>
      <c r="O981" s="645"/>
      <c r="P981" s="645"/>
      <c r="Q981" s="645"/>
      <c r="R981" s="645"/>
      <c r="S981" s="645"/>
      <c r="T981" s="645"/>
      <c r="U981" s="645"/>
      <c r="V981" s="645"/>
      <c r="W981" s="645"/>
      <c r="X981" s="645"/>
      <c r="Y981" s="645"/>
      <c r="Z981" s="645"/>
    </row>
    <row r="982" spans="1:26" ht="15.75" thickBot="1">
      <c r="A982" s="627"/>
      <c r="B982" s="627"/>
      <c r="C982" s="627"/>
      <c r="D982" s="627"/>
      <c r="E982" s="627"/>
      <c r="F982" s="645"/>
      <c r="G982" s="645"/>
      <c r="H982" s="645"/>
      <c r="I982" s="645"/>
      <c r="J982" s="645"/>
      <c r="K982" s="645"/>
      <c r="L982" s="645"/>
      <c r="M982" s="645"/>
      <c r="N982" s="645"/>
      <c r="O982" s="645"/>
      <c r="P982" s="645"/>
      <c r="Q982" s="645"/>
      <c r="R982" s="645"/>
      <c r="S982" s="645"/>
      <c r="T982" s="645"/>
      <c r="U982" s="645"/>
      <c r="V982" s="645"/>
      <c r="W982" s="645"/>
      <c r="X982" s="645"/>
      <c r="Y982" s="645"/>
      <c r="Z982" s="645"/>
    </row>
    <row r="983" spans="1:26" ht="15.75" thickBot="1">
      <c r="A983" s="627"/>
      <c r="B983" s="627"/>
      <c r="C983" s="627"/>
      <c r="D983" s="627"/>
      <c r="E983" s="627"/>
      <c r="F983" s="645"/>
      <c r="G983" s="645"/>
      <c r="H983" s="645"/>
      <c r="I983" s="645"/>
      <c r="J983" s="645"/>
      <c r="K983" s="645"/>
      <c r="L983" s="645"/>
      <c r="M983" s="645"/>
      <c r="N983" s="645"/>
      <c r="O983" s="645"/>
      <c r="P983" s="645"/>
      <c r="Q983" s="645"/>
      <c r="R983" s="645"/>
      <c r="S983" s="645"/>
      <c r="T983" s="645"/>
      <c r="U983" s="645"/>
      <c r="V983" s="645"/>
      <c r="W983" s="645"/>
      <c r="X983" s="645"/>
      <c r="Y983" s="645"/>
      <c r="Z983" s="645"/>
    </row>
    <row r="984" spans="1:26" ht="15.75" thickBot="1">
      <c r="A984" s="627"/>
      <c r="B984" s="627"/>
      <c r="C984" s="627"/>
      <c r="D984" s="627"/>
      <c r="E984" s="627"/>
      <c r="F984" s="645"/>
      <c r="G984" s="645"/>
      <c r="H984" s="645"/>
      <c r="I984" s="645"/>
      <c r="J984" s="645"/>
      <c r="K984" s="645"/>
      <c r="L984" s="645"/>
      <c r="M984" s="645"/>
      <c r="N984" s="645"/>
      <c r="O984" s="645"/>
      <c r="P984" s="645"/>
      <c r="Q984" s="645"/>
      <c r="R984" s="645"/>
      <c r="S984" s="645"/>
      <c r="T984" s="645"/>
      <c r="U984" s="645"/>
      <c r="V984" s="645"/>
      <c r="W984" s="645"/>
      <c r="X984" s="645"/>
      <c r="Y984" s="645"/>
      <c r="Z984" s="645"/>
    </row>
    <row r="985" spans="1:26" ht="15.75" thickBot="1">
      <c r="A985" s="627"/>
      <c r="B985" s="627"/>
      <c r="C985" s="627"/>
      <c r="D985" s="627"/>
      <c r="E985" s="627"/>
      <c r="F985" s="645"/>
      <c r="G985" s="645"/>
      <c r="H985" s="645"/>
      <c r="I985" s="645"/>
      <c r="J985" s="645"/>
      <c r="K985" s="645"/>
      <c r="L985" s="645"/>
      <c r="M985" s="645"/>
      <c r="N985" s="645"/>
      <c r="O985" s="645"/>
      <c r="P985" s="645"/>
      <c r="Q985" s="645"/>
      <c r="R985" s="645"/>
      <c r="S985" s="645"/>
      <c r="T985" s="645"/>
      <c r="U985" s="645"/>
      <c r="V985" s="645"/>
      <c r="W985" s="645"/>
      <c r="X985" s="645"/>
      <c r="Y985" s="645"/>
      <c r="Z985" s="645"/>
    </row>
    <row r="986" spans="1:26" ht="15.75" thickBot="1">
      <c r="A986" s="627"/>
      <c r="B986" s="627"/>
      <c r="C986" s="627"/>
      <c r="D986" s="627"/>
      <c r="E986" s="627"/>
      <c r="F986" s="645"/>
      <c r="G986" s="645"/>
      <c r="H986" s="645"/>
      <c r="I986" s="645"/>
      <c r="J986" s="645"/>
      <c r="K986" s="645"/>
      <c r="L986" s="645"/>
      <c r="M986" s="645"/>
      <c r="N986" s="645"/>
      <c r="O986" s="645"/>
      <c r="P986" s="645"/>
      <c r="Q986" s="645"/>
      <c r="R986" s="645"/>
      <c r="S986" s="645"/>
      <c r="T986" s="645"/>
      <c r="U986" s="645"/>
      <c r="V986" s="645"/>
      <c r="W986" s="645"/>
      <c r="X986" s="645"/>
      <c r="Y986" s="645"/>
      <c r="Z986" s="645"/>
    </row>
    <row r="987" spans="1:26" ht="15.75" thickBot="1">
      <c r="A987" s="627"/>
      <c r="B987" s="627"/>
      <c r="C987" s="627"/>
      <c r="D987" s="627"/>
      <c r="E987" s="627"/>
      <c r="F987" s="645"/>
      <c r="G987" s="645"/>
      <c r="H987" s="645"/>
      <c r="I987" s="645"/>
      <c r="J987" s="645"/>
      <c r="K987" s="645"/>
      <c r="L987" s="645"/>
      <c r="M987" s="645"/>
      <c r="N987" s="645"/>
      <c r="O987" s="645"/>
      <c r="P987" s="645"/>
      <c r="Q987" s="645"/>
      <c r="R987" s="645"/>
      <c r="S987" s="645"/>
      <c r="T987" s="645"/>
      <c r="U987" s="645"/>
      <c r="V987" s="645"/>
      <c r="W987" s="645"/>
      <c r="X987" s="645"/>
      <c r="Y987" s="645"/>
      <c r="Z987" s="645"/>
    </row>
    <row r="988" spans="1:26" ht="15.75" thickBot="1">
      <c r="A988" s="627"/>
      <c r="B988" s="627"/>
      <c r="C988" s="627"/>
      <c r="D988" s="627"/>
      <c r="E988" s="627"/>
      <c r="F988" s="645"/>
      <c r="G988" s="645"/>
      <c r="H988" s="645"/>
      <c r="I988" s="645"/>
      <c r="J988" s="645"/>
      <c r="K988" s="645"/>
      <c r="L988" s="645"/>
      <c r="M988" s="645"/>
      <c r="N988" s="645"/>
      <c r="O988" s="645"/>
      <c r="P988" s="645"/>
      <c r="Q988" s="645"/>
      <c r="R988" s="645"/>
      <c r="S988" s="645"/>
      <c r="T988" s="645"/>
      <c r="U988" s="645"/>
      <c r="V988" s="645"/>
      <c r="W988" s="645"/>
      <c r="X988" s="645"/>
      <c r="Y988" s="645"/>
      <c r="Z988" s="645"/>
    </row>
    <row r="989" spans="1:26" ht="15.75" thickBot="1">
      <c r="A989" s="627"/>
      <c r="B989" s="627"/>
      <c r="C989" s="627"/>
      <c r="D989" s="627"/>
      <c r="E989" s="627"/>
      <c r="F989" s="645"/>
      <c r="G989" s="645"/>
      <c r="H989" s="645"/>
      <c r="I989" s="645"/>
      <c r="J989" s="645"/>
      <c r="K989" s="645"/>
      <c r="L989" s="645"/>
      <c r="M989" s="645"/>
      <c r="N989" s="645"/>
      <c r="O989" s="645"/>
      <c r="P989" s="645"/>
      <c r="Q989" s="645"/>
      <c r="R989" s="645"/>
      <c r="S989" s="645"/>
      <c r="T989" s="645"/>
      <c r="U989" s="645"/>
      <c r="V989" s="645"/>
      <c r="W989" s="645"/>
      <c r="X989" s="645"/>
      <c r="Y989" s="645"/>
      <c r="Z989" s="645"/>
    </row>
    <row r="990" spans="1:26" ht="15.75" thickBot="1">
      <c r="A990" s="627"/>
      <c r="B990" s="627"/>
      <c r="C990" s="627"/>
      <c r="D990" s="627"/>
      <c r="E990" s="627"/>
      <c r="F990" s="645"/>
      <c r="G990" s="645"/>
      <c r="H990" s="645"/>
      <c r="I990" s="645"/>
      <c r="J990" s="645"/>
      <c r="K990" s="645"/>
      <c r="L990" s="645"/>
      <c r="M990" s="645"/>
      <c r="N990" s="645"/>
      <c r="O990" s="645"/>
      <c r="P990" s="645"/>
      <c r="Q990" s="645"/>
      <c r="R990" s="645"/>
      <c r="S990" s="645"/>
      <c r="T990" s="645"/>
      <c r="U990" s="645"/>
      <c r="V990" s="645"/>
      <c r="W990" s="645"/>
      <c r="X990" s="645"/>
      <c r="Y990" s="645"/>
      <c r="Z990" s="645"/>
    </row>
    <row r="991" spans="1:26" ht="15.75" thickBot="1">
      <c r="A991" s="627"/>
      <c r="B991" s="627"/>
      <c r="C991" s="627"/>
      <c r="D991" s="627"/>
      <c r="E991" s="627"/>
      <c r="F991" s="645"/>
      <c r="G991" s="645"/>
      <c r="H991" s="645"/>
      <c r="I991" s="645"/>
      <c r="J991" s="645"/>
      <c r="K991" s="645"/>
      <c r="L991" s="645"/>
      <c r="M991" s="645"/>
      <c r="N991" s="645"/>
      <c r="O991" s="645"/>
      <c r="P991" s="645"/>
      <c r="Q991" s="645"/>
      <c r="R991" s="645"/>
      <c r="S991" s="645"/>
      <c r="T991" s="645"/>
      <c r="U991" s="645"/>
      <c r="V991" s="645"/>
      <c r="W991" s="645"/>
      <c r="X991" s="645"/>
      <c r="Y991" s="645"/>
      <c r="Z991" s="645"/>
    </row>
    <row r="992" spans="1:26" ht="15.75" thickBot="1">
      <c r="A992" s="627"/>
      <c r="B992" s="627"/>
      <c r="C992" s="627"/>
      <c r="D992" s="627"/>
      <c r="E992" s="627"/>
      <c r="F992" s="645"/>
      <c r="G992" s="645"/>
      <c r="H992" s="645"/>
      <c r="I992" s="645"/>
      <c r="J992" s="645"/>
      <c r="K992" s="645"/>
      <c r="L992" s="645"/>
      <c r="M992" s="645"/>
      <c r="N992" s="645"/>
      <c r="O992" s="645"/>
      <c r="P992" s="645"/>
      <c r="Q992" s="645"/>
      <c r="R992" s="645"/>
      <c r="S992" s="645"/>
      <c r="T992" s="645"/>
      <c r="U992" s="645"/>
      <c r="V992" s="645"/>
      <c r="W992" s="645"/>
      <c r="X992" s="645"/>
      <c r="Y992" s="645"/>
      <c r="Z992" s="645"/>
    </row>
    <row r="993" spans="1:26" ht="15.75" thickBot="1">
      <c r="A993" s="627"/>
      <c r="B993" s="627"/>
      <c r="C993" s="627"/>
      <c r="D993" s="627"/>
      <c r="E993" s="627"/>
      <c r="F993" s="645"/>
      <c r="G993" s="645"/>
      <c r="H993" s="645"/>
      <c r="I993" s="645"/>
      <c r="J993" s="645"/>
      <c r="K993" s="645"/>
      <c r="L993" s="645"/>
      <c r="M993" s="645"/>
      <c r="N993" s="645"/>
      <c r="O993" s="645"/>
      <c r="P993" s="645"/>
      <c r="Q993" s="645"/>
      <c r="R993" s="645"/>
      <c r="S993" s="645"/>
      <c r="T993" s="645"/>
      <c r="U993" s="645"/>
      <c r="V993" s="645"/>
      <c r="W993" s="645"/>
      <c r="X993" s="645"/>
      <c r="Y993" s="645"/>
      <c r="Z993" s="645"/>
    </row>
    <row r="994" spans="1:26" ht="15.75" thickBot="1">
      <c r="A994" s="627"/>
      <c r="B994" s="627"/>
      <c r="C994" s="627"/>
      <c r="D994" s="627"/>
      <c r="E994" s="627"/>
      <c r="F994" s="645"/>
      <c r="G994" s="645"/>
      <c r="H994" s="645"/>
      <c r="I994" s="645"/>
      <c r="J994" s="645"/>
      <c r="K994" s="645"/>
      <c r="L994" s="645"/>
      <c r="M994" s="645"/>
      <c r="N994" s="645"/>
      <c r="O994" s="645"/>
      <c r="P994" s="645"/>
      <c r="Q994" s="645"/>
      <c r="R994" s="645"/>
      <c r="S994" s="645"/>
      <c r="T994" s="645"/>
      <c r="U994" s="645"/>
      <c r="V994" s="645"/>
      <c r="W994" s="645"/>
      <c r="X994" s="645"/>
      <c r="Y994" s="645"/>
      <c r="Z994" s="645"/>
    </row>
    <row r="995" spans="1:26" ht="15.75" thickBot="1">
      <c r="A995" s="627"/>
      <c r="B995" s="627"/>
      <c r="C995" s="627"/>
      <c r="D995" s="627"/>
      <c r="E995" s="627"/>
      <c r="F995" s="645"/>
      <c r="G995" s="645"/>
      <c r="H995" s="645"/>
      <c r="I995" s="645"/>
      <c r="J995" s="645"/>
      <c r="K995" s="645"/>
      <c r="L995" s="645"/>
      <c r="M995" s="645"/>
      <c r="N995" s="645"/>
      <c r="O995" s="645"/>
      <c r="P995" s="645"/>
      <c r="Q995" s="645"/>
      <c r="R995" s="645"/>
      <c r="S995" s="645"/>
      <c r="T995" s="645"/>
      <c r="U995" s="645"/>
      <c r="V995" s="645"/>
      <c r="W995" s="645"/>
      <c r="X995" s="645"/>
      <c r="Y995" s="645"/>
      <c r="Z995" s="645"/>
    </row>
    <row r="996" spans="1:26" ht="15.75" thickBot="1">
      <c r="A996" s="627"/>
      <c r="B996" s="627"/>
      <c r="C996" s="627"/>
      <c r="D996" s="627"/>
      <c r="E996" s="627"/>
      <c r="F996" s="645"/>
      <c r="G996" s="645"/>
      <c r="H996" s="645"/>
      <c r="I996" s="645"/>
      <c r="J996" s="645"/>
      <c r="K996" s="645"/>
      <c r="L996" s="645"/>
      <c r="M996" s="645"/>
      <c r="N996" s="645"/>
      <c r="O996" s="645"/>
      <c r="P996" s="645"/>
      <c r="Q996" s="645"/>
      <c r="R996" s="645"/>
      <c r="S996" s="645"/>
      <c r="T996" s="645"/>
      <c r="U996" s="645"/>
      <c r="V996" s="645"/>
      <c r="W996" s="645"/>
      <c r="X996" s="645"/>
      <c r="Y996" s="645"/>
      <c r="Z996" s="645"/>
    </row>
    <row r="997" spans="1:26" ht="15.75" thickBot="1">
      <c r="A997" s="627"/>
      <c r="B997" s="627"/>
      <c r="C997" s="627"/>
      <c r="D997" s="627"/>
      <c r="E997" s="627"/>
      <c r="F997" s="645"/>
      <c r="G997" s="645"/>
      <c r="H997" s="645"/>
      <c r="I997" s="645"/>
      <c r="J997" s="645"/>
      <c r="K997" s="645"/>
      <c r="L997" s="645"/>
      <c r="M997" s="645"/>
      <c r="N997" s="645"/>
      <c r="O997" s="645"/>
      <c r="P997" s="645"/>
      <c r="Q997" s="645"/>
      <c r="R997" s="645"/>
      <c r="S997" s="645"/>
      <c r="T997" s="645"/>
      <c r="U997" s="645"/>
      <c r="V997" s="645"/>
      <c r="W997" s="645"/>
      <c r="X997" s="645"/>
      <c r="Y997" s="645"/>
      <c r="Z997" s="645"/>
    </row>
    <row r="998" spans="1:26" ht="15.75" thickBot="1">
      <c r="A998" s="627"/>
      <c r="B998" s="627"/>
      <c r="C998" s="627"/>
      <c r="D998" s="627"/>
      <c r="E998" s="627"/>
      <c r="F998" s="645"/>
      <c r="G998" s="645"/>
      <c r="H998" s="645"/>
      <c r="I998" s="645"/>
      <c r="J998" s="645"/>
      <c r="K998" s="645"/>
      <c r="L998" s="645"/>
      <c r="M998" s="645"/>
      <c r="N998" s="645"/>
      <c r="O998" s="645"/>
      <c r="P998" s="645"/>
      <c r="Q998" s="645"/>
      <c r="R998" s="645"/>
      <c r="S998" s="645"/>
      <c r="T998" s="645"/>
      <c r="U998" s="645"/>
      <c r="V998" s="645"/>
      <c r="W998" s="645"/>
      <c r="X998" s="645"/>
      <c r="Y998" s="645"/>
      <c r="Z998" s="645"/>
    </row>
    <row r="999" spans="1:26" ht="15.75" thickBot="1">
      <c r="A999" s="627"/>
      <c r="B999" s="627"/>
      <c r="C999" s="627"/>
      <c r="D999" s="627"/>
      <c r="E999" s="627"/>
      <c r="F999" s="645"/>
      <c r="G999" s="645"/>
      <c r="H999" s="645"/>
      <c r="I999" s="645"/>
      <c r="J999" s="645"/>
      <c r="K999" s="645"/>
      <c r="L999" s="645"/>
      <c r="M999" s="645"/>
      <c r="N999" s="645"/>
      <c r="O999" s="645"/>
      <c r="P999" s="645"/>
      <c r="Q999" s="645"/>
      <c r="R999" s="645"/>
      <c r="S999" s="645"/>
      <c r="T999" s="645"/>
      <c r="U999" s="645"/>
      <c r="V999" s="645"/>
      <c r="W999" s="645"/>
      <c r="X999" s="645"/>
      <c r="Y999" s="645"/>
      <c r="Z999" s="645"/>
    </row>
    <row r="1000" spans="1:26" ht="15.75" thickBot="1">
      <c r="A1000" s="627"/>
      <c r="B1000" s="627"/>
      <c r="C1000" s="627"/>
      <c r="D1000" s="627"/>
      <c r="E1000" s="627"/>
      <c r="F1000" s="645"/>
      <c r="G1000" s="645"/>
      <c r="H1000" s="645"/>
      <c r="I1000" s="645"/>
      <c r="J1000" s="645"/>
      <c r="K1000" s="645"/>
      <c r="L1000" s="645"/>
      <c r="M1000" s="645"/>
      <c r="N1000" s="645"/>
      <c r="O1000" s="645"/>
      <c r="P1000" s="645"/>
      <c r="Q1000" s="645"/>
      <c r="R1000" s="645"/>
      <c r="S1000" s="645"/>
      <c r="T1000" s="645"/>
      <c r="U1000" s="645"/>
      <c r="V1000" s="645"/>
      <c r="W1000" s="645"/>
      <c r="X1000" s="645"/>
      <c r="Y1000" s="645"/>
      <c r="Z1000" s="645"/>
    </row>
  </sheetData>
  <mergeCells count="47">
    <mergeCell ref="A138:E138"/>
    <mergeCell ref="A139:E139"/>
    <mergeCell ref="A140:E140"/>
    <mergeCell ref="A141:E141"/>
    <mergeCell ref="B117:D117"/>
    <mergeCell ref="B123:D123"/>
    <mergeCell ref="B128:D128"/>
    <mergeCell ref="B129:D129"/>
    <mergeCell ref="B132:D132"/>
    <mergeCell ref="A137:E137"/>
    <mergeCell ref="B113:D113"/>
    <mergeCell ref="B69:D69"/>
    <mergeCell ref="B71:D71"/>
    <mergeCell ref="B73:D73"/>
    <mergeCell ref="B76:D76"/>
    <mergeCell ref="B87:D87"/>
    <mergeCell ref="B91:D91"/>
    <mergeCell ref="B92:D92"/>
    <mergeCell ref="B98:D98"/>
    <mergeCell ref="B103:D103"/>
    <mergeCell ref="B109:D109"/>
    <mergeCell ref="B112:D112"/>
    <mergeCell ref="B67:D67"/>
    <mergeCell ref="B17:D17"/>
    <mergeCell ref="B23:D23"/>
    <mergeCell ref="B26:D26"/>
    <mergeCell ref="B31:D31"/>
    <mergeCell ref="B42:D42"/>
    <mergeCell ref="B43:D43"/>
    <mergeCell ref="B48:D48"/>
    <mergeCell ref="B56:D56"/>
    <mergeCell ref="B59:D59"/>
    <mergeCell ref="B60:D60"/>
    <mergeCell ref="B66:D66"/>
    <mergeCell ref="I3:I6"/>
    <mergeCell ref="B7:D7"/>
    <mergeCell ref="B8:D8"/>
    <mergeCell ref="B9:D9"/>
    <mergeCell ref="B11:D11"/>
    <mergeCell ref="B12:D12"/>
    <mergeCell ref="B1:H1"/>
    <mergeCell ref="A3:A5"/>
    <mergeCell ref="B3:C5"/>
    <mergeCell ref="D3:E5"/>
    <mergeCell ref="F3:F5"/>
    <mergeCell ref="G3:G5"/>
    <mergeCell ref="H3:H5"/>
  </mergeCells>
  <pageMargins left="0.7" right="0.7" top="0.75" bottom="0.75" header="0.3" footer="0.3"/>
</worksheet>
</file>

<file path=xl/worksheets/sheet10.xml><?xml version="1.0" encoding="utf-8"?>
<worksheet xmlns="http://schemas.openxmlformats.org/spreadsheetml/2006/main" xmlns:r="http://schemas.openxmlformats.org/officeDocument/2006/relationships">
  <sheetPr filterMode="1"/>
  <dimension ref="A1:CD355"/>
  <sheetViews>
    <sheetView zoomScale="68" zoomScaleNormal="68" workbookViewId="0">
      <pane xSplit="6" ySplit="7" topLeftCell="G354" activePane="bottomRight" state="frozen"/>
      <selection pane="topRight" activeCell="G1" sqref="G1"/>
      <selection pane="bottomLeft" activeCell="A7" sqref="A7"/>
      <selection pane="bottomRight" activeCell="C258" sqref="C258"/>
    </sheetView>
  </sheetViews>
  <sheetFormatPr defaultRowHeight="18.75"/>
  <cols>
    <col min="1" max="1" width="6.42578125" style="170" customWidth="1"/>
    <col min="2" max="2" width="7" style="3" hidden="1" customWidth="1"/>
    <col min="3" max="3" width="27.28515625" style="172" customWidth="1"/>
    <col min="4" max="4" width="0.140625" style="12" customWidth="1"/>
    <col min="5" max="5" width="32.5703125" style="4" customWidth="1"/>
    <col min="6" max="6" width="40" style="170" hidden="1" customWidth="1"/>
    <col min="7" max="7" width="26.85546875" style="170" customWidth="1"/>
    <col min="8" max="8" width="22" style="172" customWidth="1"/>
    <col min="9" max="9" width="10" style="2" hidden="1" customWidth="1"/>
    <col min="10" max="10" width="16.28515625" style="2" hidden="1" customWidth="1"/>
    <col min="11" max="11" width="12.7109375" style="184" hidden="1" customWidth="1"/>
    <col min="12" max="12" width="19.28515625" style="170" hidden="1" customWidth="1"/>
    <col min="13" max="13" width="20.7109375" style="2" hidden="1" customWidth="1"/>
    <col min="14" max="14" width="9.5703125" style="74" customWidth="1"/>
    <col min="15" max="15" width="29.140625" style="2" hidden="1" customWidth="1"/>
    <col min="16" max="16" width="24.28515625" style="74" hidden="1" customWidth="1"/>
    <col min="17" max="17" width="18.140625" style="2" hidden="1" customWidth="1"/>
    <col min="18" max="18" width="17" style="2" hidden="1" customWidth="1"/>
    <col min="19" max="19" width="15.7109375" style="2" hidden="1" customWidth="1"/>
    <col min="20" max="20" width="22.85546875" style="2" hidden="1" customWidth="1"/>
    <col min="21" max="21" width="7.85546875" style="2" hidden="1" customWidth="1"/>
    <col min="22" max="25" width="9.42578125" style="184" hidden="1" customWidth="1"/>
    <col min="26" max="29" width="9.42578125" style="170" hidden="1" customWidth="1"/>
    <col min="30" max="31" width="8.140625" style="2" hidden="1" customWidth="1"/>
    <col min="32" max="32" width="21.42578125" style="2" hidden="1" customWidth="1"/>
    <col min="33" max="33" width="20.140625" style="2" hidden="1" customWidth="1"/>
    <col min="34" max="34" width="9.140625" style="2" customWidth="1"/>
    <col min="35" max="38" width="8.140625" style="2" bestFit="1" customWidth="1"/>
    <col min="39" max="39" width="9.140625" style="2" hidden="1" customWidth="1"/>
    <col min="40" max="40" width="2.7109375" style="2" hidden="1" customWidth="1"/>
    <col min="41" max="41" width="9.85546875" style="2" hidden="1" customWidth="1"/>
    <col min="42" max="42" width="14.28515625" style="2" hidden="1" customWidth="1"/>
    <col min="43" max="44" width="3.5703125" style="2" hidden="1" customWidth="1"/>
    <col min="45" max="45" width="27.42578125" style="2" hidden="1" customWidth="1"/>
    <col min="46" max="46" width="5.42578125" style="2" hidden="1" customWidth="1"/>
    <col min="47" max="48" width="3.5703125" style="2" hidden="1" customWidth="1"/>
    <col min="49" max="49" width="5.42578125" style="2" hidden="1" customWidth="1"/>
    <col min="50" max="51" width="2.7109375" style="2" hidden="1" customWidth="1"/>
    <col min="52" max="52" width="5.42578125" style="2" hidden="1" customWidth="1"/>
    <col min="53" max="53" width="2.7109375" style="2" hidden="1" customWidth="1"/>
    <col min="54" max="54" width="14" style="2" hidden="1" customWidth="1"/>
    <col min="55" max="55" width="26.5703125" style="2" hidden="1" customWidth="1"/>
    <col min="56" max="56" width="30.85546875" style="2" hidden="1" customWidth="1"/>
    <col min="57" max="58" width="11.85546875" style="3" bestFit="1" customWidth="1"/>
    <col min="59" max="59" width="15.42578125" style="3" bestFit="1" customWidth="1"/>
    <col min="60" max="60" width="19" style="3" bestFit="1" customWidth="1"/>
    <col min="61" max="62" width="11.85546875" style="3" bestFit="1" customWidth="1"/>
    <col min="63" max="64" width="15.42578125" style="3" bestFit="1" customWidth="1"/>
    <col min="65" max="65" width="19" style="3" bestFit="1" customWidth="1"/>
    <col min="66" max="66" width="11.85546875" style="3" bestFit="1" customWidth="1"/>
    <col min="67" max="67" width="15.42578125" style="3" bestFit="1" customWidth="1"/>
    <col min="68" max="71" width="11.85546875" style="3" bestFit="1" customWidth="1"/>
    <col min="72" max="72" width="19" style="232" bestFit="1" customWidth="1"/>
    <col min="73" max="73" width="15.42578125" style="232" bestFit="1" customWidth="1"/>
    <col min="74" max="74" width="10.7109375" style="3" bestFit="1" customWidth="1"/>
    <col min="75" max="75" width="10" style="3" bestFit="1" customWidth="1"/>
    <col min="76" max="76" width="10.7109375" style="3" bestFit="1" customWidth="1"/>
    <col min="77" max="77" width="10" style="3" bestFit="1" customWidth="1"/>
    <col min="78" max="78" width="10.7109375" style="3" bestFit="1" customWidth="1"/>
    <col min="79" max="79" width="10" style="3" bestFit="1" customWidth="1"/>
    <col min="80" max="80" width="14.5703125" style="3" bestFit="1" customWidth="1"/>
    <col min="81" max="81" width="21.85546875" style="255" bestFit="1" customWidth="1"/>
    <col min="82" max="82" width="2.7109375" style="170" customWidth="1"/>
    <col min="83" max="189" width="9.140625" style="170"/>
    <col min="190" max="190" width="20.140625" style="170" customWidth="1"/>
    <col min="191" max="191" width="4.28515625" style="170" customWidth="1"/>
    <col min="192" max="192" width="39" style="170" customWidth="1"/>
    <col min="193" max="193" width="53.5703125" style="170" customWidth="1"/>
    <col min="194" max="197" width="7.7109375" style="170" customWidth="1"/>
    <col min="198" max="198" width="10" style="170" customWidth="1"/>
    <col min="199" max="200" width="9.28515625" style="170" customWidth="1"/>
    <col min="201" max="201" width="8" style="170" customWidth="1"/>
    <col min="202" max="445" width="9.140625" style="170"/>
    <col min="446" max="446" width="20.140625" style="170" customWidth="1"/>
    <col min="447" max="447" width="4.28515625" style="170" customWidth="1"/>
    <col min="448" max="448" width="39" style="170" customWidth="1"/>
    <col min="449" max="449" width="53.5703125" style="170" customWidth="1"/>
    <col min="450" max="453" width="7.7109375" style="170" customWidth="1"/>
    <col min="454" max="454" width="10" style="170" customWidth="1"/>
    <col min="455" max="456" width="9.28515625" style="170" customWidth="1"/>
    <col min="457" max="457" width="8" style="170" customWidth="1"/>
    <col min="458" max="701" width="9.140625" style="170"/>
    <col min="702" max="702" width="20.140625" style="170" customWidth="1"/>
    <col min="703" max="703" width="4.28515625" style="170" customWidth="1"/>
    <col min="704" max="704" width="39" style="170" customWidth="1"/>
    <col min="705" max="705" width="53.5703125" style="170" customWidth="1"/>
    <col min="706" max="709" width="7.7109375" style="170" customWidth="1"/>
    <col min="710" max="710" width="10" style="170" customWidth="1"/>
    <col min="711" max="712" width="9.28515625" style="170" customWidth="1"/>
    <col min="713" max="713" width="8" style="170" customWidth="1"/>
    <col min="714" max="957" width="9.140625" style="170"/>
    <col min="958" max="958" width="20.140625" style="170" customWidth="1"/>
    <col min="959" max="959" width="4.28515625" style="170" customWidth="1"/>
    <col min="960" max="960" width="39" style="170" customWidth="1"/>
    <col min="961" max="961" width="53.5703125" style="170" customWidth="1"/>
    <col min="962" max="965" width="7.7109375" style="170" customWidth="1"/>
    <col min="966" max="966" width="10" style="170" customWidth="1"/>
    <col min="967" max="968" width="9.28515625" style="170" customWidth="1"/>
    <col min="969" max="969" width="8" style="170" customWidth="1"/>
    <col min="970" max="1213" width="9.140625" style="170"/>
    <col min="1214" max="1214" width="20.140625" style="170" customWidth="1"/>
    <col min="1215" max="1215" width="4.28515625" style="170" customWidth="1"/>
    <col min="1216" max="1216" width="39" style="170" customWidth="1"/>
    <col min="1217" max="1217" width="53.5703125" style="170" customWidth="1"/>
    <col min="1218" max="1221" width="7.7109375" style="170" customWidth="1"/>
    <col min="1222" max="1222" width="10" style="170" customWidth="1"/>
    <col min="1223" max="1224" width="9.28515625" style="170" customWidth="1"/>
    <col min="1225" max="1225" width="8" style="170" customWidth="1"/>
    <col min="1226" max="1469" width="9.140625" style="170"/>
    <col min="1470" max="1470" width="20.140625" style="170" customWidth="1"/>
    <col min="1471" max="1471" width="4.28515625" style="170" customWidth="1"/>
    <col min="1472" max="1472" width="39" style="170" customWidth="1"/>
    <col min="1473" max="1473" width="53.5703125" style="170" customWidth="1"/>
    <col min="1474" max="1477" width="7.7109375" style="170" customWidth="1"/>
    <col min="1478" max="1478" width="10" style="170" customWidth="1"/>
    <col min="1479" max="1480" width="9.28515625" style="170" customWidth="1"/>
    <col min="1481" max="1481" width="8" style="170" customWidth="1"/>
    <col min="1482" max="1725" width="9.140625" style="170"/>
    <col min="1726" max="1726" width="20.140625" style="170" customWidth="1"/>
    <col min="1727" max="1727" width="4.28515625" style="170" customWidth="1"/>
    <col min="1728" max="1728" width="39" style="170" customWidth="1"/>
    <col min="1729" max="1729" width="53.5703125" style="170" customWidth="1"/>
    <col min="1730" max="1733" width="7.7109375" style="170" customWidth="1"/>
    <col min="1734" max="1734" width="10" style="170" customWidth="1"/>
    <col min="1735" max="1736" width="9.28515625" style="170" customWidth="1"/>
    <col min="1737" max="1737" width="8" style="170" customWidth="1"/>
    <col min="1738" max="1981" width="9.140625" style="170"/>
    <col min="1982" max="1982" width="20.140625" style="170" customWidth="1"/>
    <col min="1983" max="1983" width="4.28515625" style="170" customWidth="1"/>
    <col min="1984" max="1984" width="39" style="170" customWidth="1"/>
    <col min="1985" max="1985" width="53.5703125" style="170" customWidth="1"/>
    <col min="1986" max="1989" width="7.7109375" style="170" customWidth="1"/>
    <col min="1990" max="1990" width="10" style="170" customWidth="1"/>
    <col min="1991" max="1992" width="9.28515625" style="170" customWidth="1"/>
    <col min="1993" max="1993" width="8" style="170" customWidth="1"/>
    <col min="1994" max="2237" width="9.140625" style="170"/>
    <col min="2238" max="2238" width="20.140625" style="170" customWidth="1"/>
    <col min="2239" max="2239" width="4.28515625" style="170" customWidth="1"/>
    <col min="2240" max="2240" width="39" style="170" customWidth="1"/>
    <col min="2241" max="2241" width="53.5703125" style="170" customWidth="1"/>
    <col min="2242" max="2245" width="7.7109375" style="170" customWidth="1"/>
    <col min="2246" max="2246" width="10" style="170" customWidth="1"/>
    <col min="2247" max="2248" width="9.28515625" style="170" customWidth="1"/>
    <col min="2249" max="2249" width="8" style="170" customWidth="1"/>
    <col min="2250" max="2493" width="9.140625" style="170"/>
    <col min="2494" max="2494" width="20.140625" style="170" customWidth="1"/>
    <col min="2495" max="2495" width="4.28515625" style="170" customWidth="1"/>
    <col min="2496" max="2496" width="39" style="170" customWidth="1"/>
    <col min="2497" max="2497" width="53.5703125" style="170" customWidth="1"/>
    <col min="2498" max="2501" width="7.7109375" style="170" customWidth="1"/>
    <col min="2502" max="2502" width="10" style="170" customWidth="1"/>
    <col min="2503" max="2504" width="9.28515625" style="170" customWidth="1"/>
    <col min="2505" max="2505" width="8" style="170" customWidth="1"/>
    <col min="2506" max="2749" width="9.140625" style="170"/>
    <col min="2750" max="2750" width="20.140625" style="170" customWidth="1"/>
    <col min="2751" max="2751" width="4.28515625" style="170" customWidth="1"/>
    <col min="2752" max="2752" width="39" style="170" customWidth="1"/>
    <col min="2753" max="2753" width="53.5703125" style="170" customWidth="1"/>
    <col min="2754" max="2757" width="7.7109375" style="170" customWidth="1"/>
    <col min="2758" max="2758" width="10" style="170" customWidth="1"/>
    <col min="2759" max="2760" width="9.28515625" style="170" customWidth="1"/>
    <col min="2761" max="2761" width="8" style="170" customWidth="1"/>
    <col min="2762" max="3005" width="9.140625" style="170"/>
    <col min="3006" max="3006" width="20.140625" style="170" customWidth="1"/>
    <col min="3007" max="3007" width="4.28515625" style="170" customWidth="1"/>
    <col min="3008" max="3008" width="39" style="170" customWidth="1"/>
    <col min="3009" max="3009" width="53.5703125" style="170" customWidth="1"/>
    <col min="3010" max="3013" width="7.7109375" style="170" customWidth="1"/>
    <col min="3014" max="3014" width="10" style="170" customWidth="1"/>
    <col min="3015" max="3016" width="9.28515625" style="170" customWidth="1"/>
    <col min="3017" max="3017" width="8" style="170" customWidth="1"/>
    <col min="3018" max="3261" width="9.140625" style="170"/>
    <col min="3262" max="3262" width="20.140625" style="170" customWidth="1"/>
    <col min="3263" max="3263" width="4.28515625" style="170" customWidth="1"/>
    <col min="3264" max="3264" width="39" style="170" customWidth="1"/>
    <col min="3265" max="3265" width="53.5703125" style="170" customWidth="1"/>
    <col min="3266" max="3269" width="7.7109375" style="170" customWidth="1"/>
    <col min="3270" max="3270" width="10" style="170" customWidth="1"/>
    <col min="3271" max="3272" width="9.28515625" style="170" customWidth="1"/>
    <col min="3273" max="3273" width="8" style="170" customWidth="1"/>
    <col min="3274" max="3517" width="9.140625" style="170"/>
    <col min="3518" max="3518" width="20.140625" style="170" customWidth="1"/>
    <col min="3519" max="3519" width="4.28515625" style="170" customWidth="1"/>
    <col min="3520" max="3520" width="39" style="170" customWidth="1"/>
    <col min="3521" max="3521" width="53.5703125" style="170" customWidth="1"/>
    <col min="3522" max="3525" width="7.7109375" style="170" customWidth="1"/>
    <col min="3526" max="3526" width="10" style="170" customWidth="1"/>
    <col min="3527" max="3528" width="9.28515625" style="170" customWidth="1"/>
    <col min="3529" max="3529" width="8" style="170" customWidth="1"/>
    <col min="3530" max="3773" width="9.140625" style="170"/>
    <col min="3774" max="3774" width="20.140625" style="170" customWidth="1"/>
    <col min="3775" max="3775" width="4.28515625" style="170" customWidth="1"/>
    <col min="3776" max="3776" width="39" style="170" customWidth="1"/>
    <col min="3777" max="3777" width="53.5703125" style="170" customWidth="1"/>
    <col min="3778" max="3781" width="7.7109375" style="170" customWidth="1"/>
    <col min="3782" max="3782" width="10" style="170" customWidth="1"/>
    <col min="3783" max="3784" width="9.28515625" style="170" customWidth="1"/>
    <col min="3785" max="3785" width="8" style="170" customWidth="1"/>
    <col min="3786" max="4029" width="9.140625" style="170"/>
    <col min="4030" max="4030" width="20.140625" style="170" customWidth="1"/>
    <col min="4031" max="4031" width="4.28515625" style="170" customWidth="1"/>
    <col min="4032" max="4032" width="39" style="170" customWidth="1"/>
    <col min="4033" max="4033" width="53.5703125" style="170" customWidth="1"/>
    <col min="4034" max="4037" width="7.7109375" style="170" customWidth="1"/>
    <col min="4038" max="4038" width="10" style="170" customWidth="1"/>
    <col min="4039" max="4040" width="9.28515625" style="170" customWidth="1"/>
    <col min="4041" max="4041" width="8" style="170" customWidth="1"/>
    <col min="4042" max="4285" width="9.140625" style="170"/>
    <col min="4286" max="4286" width="20.140625" style="170" customWidth="1"/>
    <col min="4287" max="4287" width="4.28515625" style="170" customWidth="1"/>
    <col min="4288" max="4288" width="39" style="170" customWidth="1"/>
    <col min="4289" max="4289" width="53.5703125" style="170" customWidth="1"/>
    <col min="4290" max="4293" width="7.7109375" style="170" customWidth="1"/>
    <col min="4294" max="4294" width="10" style="170" customWidth="1"/>
    <col min="4295" max="4296" width="9.28515625" style="170" customWidth="1"/>
    <col min="4297" max="4297" width="8" style="170" customWidth="1"/>
    <col min="4298" max="4541" width="9.140625" style="170"/>
    <col min="4542" max="4542" width="20.140625" style="170" customWidth="1"/>
    <col min="4543" max="4543" width="4.28515625" style="170" customWidth="1"/>
    <col min="4544" max="4544" width="39" style="170" customWidth="1"/>
    <col min="4545" max="4545" width="53.5703125" style="170" customWidth="1"/>
    <col min="4546" max="4549" width="7.7109375" style="170" customWidth="1"/>
    <col min="4550" max="4550" width="10" style="170" customWidth="1"/>
    <col min="4551" max="4552" width="9.28515625" style="170" customWidth="1"/>
    <col min="4553" max="4553" width="8" style="170" customWidth="1"/>
    <col min="4554" max="4797" width="9.140625" style="170"/>
    <col min="4798" max="4798" width="20.140625" style="170" customWidth="1"/>
    <col min="4799" max="4799" width="4.28515625" style="170" customWidth="1"/>
    <col min="4800" max="4800" width="39" style="170" customWidth="1"/>
    <col min="4801" max="4801" width="53.5703125" style="170" customWidth="1"/>
    <col min="4802" max="4805" width="7.7109375" style="170" customWidth="1"/>
    <col min="4806" max="4806" width="10" style="170" customWidth="1"/>
    <col min="4807" max="4808" width="9.28515625" style="170" customWidth="1"/>
    <col min="4809" max="4809" width="8" style="170" customWidth="1"/>
    <col min="4810" max="5053" width="9.140625" style="170"/>
    <col min="5054" max="5054" width="20.140625" style="170" customWidth="1"/>
    <col min="5055" max="5055" width="4.28515625" style="170" customWidth="1"/>
    <col min="5056" max="5056" width="39" style="170" customWidth="1"/>
    <col min="5057" max="5057" width="53.5703125" style="170" customWidth="1"/>
    <col min="5058" max="5061" width="7.7109375" style="170" customWidth="1"/>
    <col min="5062" max="5062" width="10" style="170" customWidth="1"/>
    <col min="5063" max="5064" width="9.28515625" style="170" customWidth="1"/>
    <col min="5065" max="5065" width="8" style="170" customWidth="1"/>
    <col min="5066" max="5309" width="9.140625" style="170"/>
    <col min="5310" max="5310" width="20.140625" style="170" customWidth="1"/>
    <col min="5311" max="5311" width="4.28515625" style="170" customWidth="1"/>
    <col min="5312" max="5312" width="39" style="170" customWidth="1"/>
    <col min="5313" max="5313" width="53.5703125" style="170" customWidth="1"/>
    <col min="5314" max="5317" width="7.7109375" style="170" customWidth="1"/>
    <col min="5318" max="5318" width="10" style="170" customWidth="1"/>
    <col min="5319" max="5320" width="9.28515625" style="170" customWidth="1"/>
    <col min="5321" max="5321" width="8" style="170" customWidth="1"/>
    <col min="5322" max="5565" width="9.140625" style="170"/>
    <col min="5566" max="5566" width="20.140625" style="170" customWidth="1"/>
    <col min="5567" max="5567" width="4.28515625" style="170" customWidth="1"/>
    <col min="5568" max="5568" width="39" style="170" customWidth="1"/>
    <col min="5569" max="5569" width="53.5703125" style="170" customWidth="1"/>
    <col min="5570" max="5573" width="7.7109375" style="170" customWidth="1"/>
    <col min="5574" max="5574" width="10" style="170" customWidth="1"/>
    <col min="5575" max="5576" width="9.28515625" style="170" customWidth="1"/>
    <col min="5577" max="5577" width="8" style="170" customWidth="1"/>
    <col min="5578" max="5821" width="9.140625" style="170"/>
    <col min="5822" max="5822" width="20.140625" style="170" customWidth="1"/>
    <col min="5823" max="5823" width="4.28515625" style="170" customWidth="1"/>
    <col min="5824" max="5824" width="39" style="170" customWidth="1"/>
    <col min="5825" max="5825" width="53.5703125" style="170" customWidth="1"/>
    <col min="5826" max="5829" width="7.7109375" style="170" customWidth="1"/>
    <col min="5830" max="5830" width="10" style="170" customWidth="1"/>
    <col min="5831" max="5832" width="9.28515625" style="170" customWidth="1"/>
    <col min="5833" max="5833" width="8" style="170" customWidth="1"/>
    <col min="5834" max="6077" width="9.140625" style="170"/>
    <col min="6078" max="6078" width="20.140625" style="170" customWidth="1"/>
    <col min="6079" max="6079" width="4.28515625" style="170" customWidth="1"/>
    <col min="6080" max="6080" width="39" style="170" customWidth="1"/>
    <col min="6081" max="6081" width="53.5703125" style="170" customWidth="1"/>
    <col min="6082" max="6085" width="7.7109375" style="170" customWidth="1"/>
    <col min="6086" max="6086" width="10" style="170" customWidth="1"/>
    <col min="6087" max="6088" width="9.28515625" style="170" customWidth="1"/>
    <col min="6089" max="6089" width="8" style="170" customWidth="1"/>
    <col min="6090" max="6333" width="9.140625" style="170"/>
    <col min="6334" max="6334" width="20.140625" style="170" customWidth="1"/>
    <col min="6335" max="6335" width="4.28515625" style="170" customWidth="1"/>
    <col min="6336" max="6336" width="39" style="170" customWidth="1"/>
    <col min="6337" max="6337" width="53.5703125" style="170" customWidth="1"/>
    <col min="6338" max="6341" width="7.7109375" style="170" customWidth="1"/>
    <col min="6342" max="6342" width="10" style="170" customWidth="1"/>
    <col min="6343" max="6344" width="9.28515625" style="170" customWidth="1"/>
    <col min="6345" max="6345" width="8" style="170" customWidth="1"/>
    <col min="6346" max="6589" width="9.140625" style="170"/>
    <col min="6590" max="6590" width="20.140625" style="170" customWidth="1"/>
    <col min="6591" max="6591" width="4.28515625" style="170" customWidth="1"/>
    <col min="6592" max="6592" width="39" style="170" customWidth="1"/>
    <col min="6593" max="6593" width="53.5703125" style="170" customWidth="1"/>
    <col min="6594" max="6597" width="7.7109375" style="170" customWidth="1"/>
    <col min="6598" max="6598" width="10" style="170" customWidth="1"/>
    <col min="6599" max="6600" width="9.28515625" style="170" customWidth="1"/>
    <col min="6601" max="6601" width="8" style="170" customWidth="1"/>
    <col min="6602" max="6845" width="9.140625" style="170"/>
    <col min="6846" max="6846" width="20.140625" style="170" customWidth="1"/>
    <col min="6847" max="6847" width="4.28515625" style="170" customWidth="1"/>
    <col min="6848" max="6848" width="39" style="170" customWidth="1"/>
    <col min="6849" max="6849" width="53.5703125" style="170" customWidth="1"/>
    <col min="6850" max="6853" width="7.7109375" style="170" customWidth="1"/>
    <col min="6854" max="6854" width="10" style="170" customWidth="1"/>
    <col min="6855" max="6856" width="9.28515625" style="170" customWidth="1"/>
    <col min="6857" max="6857" width="8" style="170" customWidth="1"/>
    <col min="6858" max="7101" width="9.140625" style="170"/>
    <col min="7102" max="7102" width="20.140625" style="170" customWidth="1"/>
    <col min="7103" max="7103" width="4.28515625" style="170" customWidth="1"/>
    <col min="7104" max="7104" width="39" style="170" customWidth="1"/>
    <col min="7105" max="7105" width="53.5703125" style="170" customWidth="1"/>
    <col min="7106" max="7109" width="7.7109375" style="170" customWidth="1"/>
    <col min="7110" max="7110" width="10" style="170" customWidth="1"/>
    <col min="7111" max="7112" width="9.28515625" style="170" customWidth="1"/>
    <col min="7113" max="7113" width="8" style="170" customWidth="1"/>
    <col min="7114" max="7357" width="9.140625" style="170"/>
    <col min="7358" max="7358" width="20.140625" style="170" customWidth="1"/>
    <col min="7359" max="7359" width="4.28515625" style="170" customWidth="1"/>
    <col min="7360" max="7360" width="39" style="170" customWidth="1"/>
    <col min="7361" max="7361" width="53.5703125" style="170" customWidth="1"/>
    <col min="7362" max="7365" width="7.7109375" style="170" customWidth="1"/>
    <col min="7366" max="7366" width="10" style="170" customWidth="1"/>
    <col min="7367" max="7368" width="9.28515625" style="170" customWidth="1"/>
    <col min="7369" max="7369" width="8" style="170" customWidth="1"/>
    <col min="7370" max="7613" width="9.140625" style="170"/>
    <col min="7614" max="7614" width="20.140625" style="170" customWidth="1"/>
    <col min="7615" max="7615" width="4.28515625" style="170" customWidth="1"/>
    <col min="7616" max="7616" width="39" style="170" customWidth="1"/>
    <col min="7617" max="7617" width="53.5703125" style="170" customWidth="1"/>
    <col min="7618" max="7621" width="7.7109375" style="170" customWidth="1"/>
    <col min="7622" max="7622" width="10" style="170" customWidth="1"/>
    <col min="7623" max="7624" width="9.28515625" style="170" customWidth="1"/>
    <col min="7625" max="7625" width="8" style="170" customWidth="1"/>
    <col min="7626" max="7869" width="9.140625" style="170"/>
    <col min="7870" max="7870" width="20.140625" style="170" customWidth="1"/>
    <col min="7871" max="7871" width="4.28515625" style="170" customWidth="1"/>
    <col min="7872" max="7872" width="39" style="170" customWidth="1"/>
    <col min="7873" max="7873" width="53.5703125" style="170" customWidth="1"/>
    <col min="7874" max="7877" width="7.7109375" style="170" customWidth="1"/>
    <col min="7878" max="7878" width="10" style="170" customWidth="1"/>
    <col min="7879" max="7880" width="9.28515625" style="170" customWidth="1"/>
    <col min="7881" max="7881" width="8" style="170" customWidth="1"/>
    <col min="7882" max="8125" width="9.140625" style="170"/>
    <col min="8126" max="8126" width="20.140625" style="170" customWidth="1"/>
    <col min="8127" max="8127" width="4.28515625" style="170" customWidth="1"/>
    <col min="8128" max="8128" width="39" style="170" customWidth="1"/>
    <col min="8129" max="8129" width="53.5703125" style="170" customWidth="1"/>
    <col min="8130" max="8133" width="7.7109375" style="170" customWidth="1"/>
    <col min="8134" max="8134" width="10" style="170" customWidth="1"/>
    <col min="8135" max="8136" width="9.28515625" style="170" customWidth="1"/>
    <col min="8137" max="8137" width="8" style="170" customWidth="1"/>
    <col min="8138" max="8381" width="9.140625" style="170"/>
    <col min="8382" max="8382" width="20.140625" style="170" customWidth="1"/>
    <col min="8383" max="8383" width="4.28515625" style="170" customWidth="1"/>
    <col min="8384" max="8384" width="39" style="170" customWidth="1"/>
    <col min="8385" max="8385" width="53.5703125" style="170" customWidth="1"/>
    <col min="8386" max="8389" width="7.7109375" style="170" customWidth="1"/>
    <col min="8390" max="8390" width="10" style="170" customWidth="1"/>
    <col min="8391" max="8392" width="9.28515625" style="170" customWidth="1"/>
    <col min="8393" max="8393" width="8" style="170" customWidth="1"/>
    <col min="8394" max="8637" width="9.140625" style="170"/>
    <col min="8638" max="8638" width="20.140625" style="170" customWidth="1"/>
    <col min="8639" max="8639" width="4.28515625" style="170" customWidth="1"/>
    <col min="8640" max="8640" width="39" style="170" customWidth="1"/>
    <col min="8641" max="8641" width="53.5703125" style="170" customWidth="1"/>
    <col min="8642" max="8645" width="7.7109375" style="170" customWidth="1"/>
    <col min="8646" max="8646" width="10" style="170" customWidth="1"/>
    <col min="8647" max="8648" width="9.28515625" style="170" customWidth="1"/>
    <col min="8649" max="8649" width="8" style="170" customWidth="1"/>
    <col min="8650" max="8893" width="9.140625" style="170"/>
    <col min="8894" max="8894" width="20.140625" style="170" customWidth="1"/>
    <col min="8895" max="8895" width="4.28515625" style="170" customWidth="1"/>
    <col min="8896" max="8896" width="39" style="170" customWidth="1"/>
    <col min="8897" max="8897" width="53.5703125" style="170" customWidth="1"/>
    <col min="8898" max="8901" width="7.7109375" style="170" customWidth="1"/>
    <col min="8902" max="8902" width="10" style="170" customWidth="1"/>
    <col min="8903" max="8904" width="9.28515625" style="170" customWidth="1"/>
    <col min="8905" max="8905" width="8" style="170" customWidth="1"/>
    <col min="8906" max="9149" width="9.140625" style="170"/>
    <col min="9150" max="9150" width="20.140625" style="170" customWidth="1"/>
    <col min="9151" max="9151" width="4.28515625" style="170" customWidth="1"/>
    <col min="9152" max="9152" width="39" style="170" customWidth="1"/>
    <col min="9153" max="9153" width="53.5703125" style="170" customWidth="1"/>
    <col min="9154" max="9157" width="7.7109375" style="170" customWidth="1"/>
    <col min="9158" max="9158" width="10" style="170" customWidth="1"/>
    <col min="9159" max="9160" width="9.28515625" style="170" customWidth="1"/>
    <col min="9161" max="9161" width="8" style="170" customWidth="1"/>
    <col min="9162" max="9405" width="9.140625" style="170"/>
    <col min="9406" max="9406" width="20.140625" style="170" customWidth="1"/>
    <col min="9407" max="9407" width="4.28515625" style="170" customWidth="1"/>
    <col min="9408" max="9408" width="39" style="170" customWidth="1"/>
    <col min="9409" max="9409" width="53.5703125" style="170" customWidth="1"/>
    <col min="9410" max="9413" width="7.7109375" style="170" customWidth="1"/>
    <col min="9414" max="9414" width="10" style="170" customWidth="1"/>
    <col min="9415" max="9416" width="9.28515625" style="170" customWidth="1"/>
    <col min="9417" max="9417" width="8" style="170" customWidth="1"/>
    <col min="9418" max="9661" width="9.140625" style="170"/>
    <col min="9662" max="9662" width="20.140625" style="170" customWidth="1"/>
    <col min="9663" max="9663" width="4.28515625" style="170" customWidth="1"/>
    <col min="9664" max="9664" width="39" style="170" customWidth="1"/>
    <col min="9665" max="9665" width="53.5703125" style="170" customWidth="1"/>
    <col min="9666" max="9669" width="7.7109375" style="170" customWidth="1"/>
    <col min="9670" max="9670" width="10" style="170" customWidth="1"/>
    <col min="9671" max="9672" width="9.28515625" style="170" customWidth="1"/>
    <col min="9673" max="9673" width="8" style="170" customWidth="1"/>
    <col min="9674" max="9917" width="9.140625" style="170"/>
    <col min="9918" max="9918" width="20.140625" style="170" customWidth="1"/>
    <col min="9919" max="9919" width="4.28515625" style="170" customWidth="1"/>
    <col min="9920" max="9920" width="39" style="170" customWidth="1"/>
    <col min="9921" max="9921" width="53.5703125" style="170" customWidth="1"/>
    <col min="9922" max="9925" width="7.7109375" style="170" customWidth="1"/>
    <col min="9926" max="9926" width="10" style="170" customWidth="1"/>
    <col min="9927" max="9928" width="9.28515625" style="170" customWidth="1"/>
    <col min="9929" max="9929" width="8" style="170" customWidth="1"/>
    <col min="9930" max="10173" width="9.140625" style="170"/>
    <col min="10174" max="10174" width="20.140625" style="170" customWidth="1"/>
    <col min="10175" max="10175" width="4.28515625" style="170" customWidth="1"/>
    <col min="10176" max="10176" width="39" style="170" customWidth="1"/>
    <col min="10177" max="10177" width="53.5703125" style="170" customWidth="1"/>
    <col min="10178" max="10181" width="7.7109375" style="170" customWidth="1"/>
    <col min="10182" max="10182" width="10" style="170" customWidth="1"/>
    <col min="10183" max="10184" width="9.28515625" style="170" customWidth="1"/>
    <col min="10185" max="10185" width="8" style="170" customWidth="1"/>
    <col min="10186" max="10429" width="9.140625" style="170"/>
    <col min="10430" max="10430" width="20.140625" style="170" customWidth="1"/>
    <col min="10431" max="10431" width="4.28515625" style="170" customWidth="1"/>
    <col min="10432" max="10432" width="39" style="170" customWidth="1"/>
    <col min="10433" max="10433" width="53.5703125" style="170" customWidth="1"/>
    <col min="10434" max="10437" width="7.7109375" style="170" customWidth="1"/>
    <col min="10438" max="10438" width="10" style="170" customWidth="1"/>
    <col min="10439" max="10440" width="9.28515625" style="170" customWidth="1"/>
    <col min="10441" max="10441" width="8" style="170" customWidth="1"/>
    <col min="10442" max="10685" width="9.140625" style="170"/>
    <col min="10686" max="10686" width="20.140625" style="170" customWidth="1"/>
    <col min="10687" max="10687" width="4.28515625" style="170" customWidth="1"/>
    <col min="10688" max="10688" width="39" style="170" customWidth="1"/>
    <col min="10689" max="10689" width="53.5703125" style="170" customWidth="1"/>
    <col min="10690" max="10693" width="7.7109375" style="170" customWidth="1"/>
    <col min="10694" max="10694" width="10" style="170" customWidth="1"/>
    <col min="10695" max="10696" width="9.28515625" style="170" customWidth="1"/>
    <col min="10697" max="10697" width="8" style="170" customWidth="1"/>
    <col min="10698" max="10941" width="9.140625" style="170"/>
    <col min="10942" max="10942" width="20.140625" style="170" customWidth="1"/>
    <col min="10943" max="10943" width="4.28515625" style="170" customWidth="1"/>
    <col min="10944" max="10944" width="39" style="170" customWidth="1"/>
    <col min="10945" max="10945" width="53.5703125" style="170" customWidth="1"/>
    <col min="10946" max="10949" width="7.7109375" style="170" customWidth="1"/>
    <col min="10950" max="10950" width="10" style="170" customWidth="1"/>
    <col min="10951" max="10952" width="9.28515625" style="170" customWidth="1"/>
    <col min="10953" max="10953" width="8" style="170" customWidth="1"/>
    <col min="10954" max="11197" width="9.140625" style="170"/>
    <col min="11198" max="11198" width="20.140625" style="170" customWidth="1"/>
    <col min="11199" max="11199" width="4.28515625" style="170" customWidth="1"/>
    <col min="11200" max="11200" width="39" style="170" customWidth="1"/>
    <col min="11201" max="11201" width="53.5703125" style="170" customWidth="1"/>
    <col min="11202" max="11205" width="7.7109375" style="170" customWidth="1"/>
    <col min="11206" max="11206" width="10" style="170" customWidth="1"/>
    <col min="11207" max="11208" width="9.28515625" style="170" customWidth="1"/>
    <col min="11209" max="11209" width="8" style="170" customWidth="1"/>
    <col min="11210" max="11453" width="9.140625" style="170"/>
    <col min="11454" max="11454" width="20.140625" style="170" customWidth="1"/>
    <col min="11455" max="11455" width="4.28515625" style="170" customWidth="1"/>
    <col min="11456" max="11456" width="39" style="170" customWidth="1"/>
    <col min="11457" max="11457" width="53.5703125" style="170" customWidth="1"/>
    <col min="11458" max="11461" width="7.7109375" style="170" customWidth="1"/>
    <col min="11462" max="11462" width="10" style="170" customWidth="1"/>
    <col min="11463" max="11464" width="9.28515625" style="170" customWidth="1"/>
    <col min="11465" max="11465" width="8" style="170" customWidth="1"/>
    <col min="11466" max="11709" width="9.140625" style="170"/>
    <col min="11710" max="11710" width="20.140625" style="170" customWidth="1"/>
    <col min="11711" max="11711" width="4.28515625" style="170" customWidth="1"/>
    <col min="11712" max="11712" width="39" style="170" customWidth="1"/>
    <col min="11713" max="11713" width="53.5703125" style="170" customWidth="1"/>
    <col min="11714" max="11717" width="7.7109375" style="170" customWidth="1"/>
    <col min="11718" max="11718" width="10" style="170" customWidth="1"/>
    <col min="11719" max="11720" width="9.28515625" style="170" customWidth="1"/>
    <col min="11721" max="11721" width="8" style="170" customWidth="1"/>
    <col min="11722" max="11965" width="9.140625" style="170"/>
    <col min="11966" max="11966" width="20.140625" style="170" customWidth="1"/>
    <col min="11967" max="11967" width="4.28515625" style="170" customWidth="1"/>
    <col min="11968" max="11968" width="39" style="170" customWidth="1"/>
    <col min="11969" max="11969" width="53.5703125" style="170" customWidth="1"/>
    <col min="11970" max="11973" width="7.7109375" style="170" customWidth="1"/>
    <col min="11974" max="11974" width="10" style="170" customWidth="1"/>
    <col min="11975" max="11976" width="9.28515625" style="170" customWidth="1"/>
    <col min="11977" max="11977" width="8" style="170" customWidth="1"/>
    <col min="11978" max="12221" width="9.140625" style="170"/>
    <col min="12222" max="12222" width="20.140625" style="170" customWidth="1"/>
    <col min="12223" max="12223" width="4.28515625" style="170" customWidth="1"/>
    <col min="12224" max="12224" width="39" style="170" customWidth="1"/>
    <col min="12225" max="12225" width="53.5703125" style="170" customWidth="1"/>
    <col min="12226" max="12229" width="7.7109375" style="170" customWidth="1"/>
    <col min="12230" max="12230" width="10" style="170" customWidth="1"/>
    <col min="12231" max="12232" width="9.28515625" style="170" customWidth="1"/>
    <col min="12233" max="12233" width="8" style="170" customWidth="1"/>
    <col min="12234" max="12477" width="9.140625" style="170"/>
    <col min="12478" max="12478" width="20.140625" style="170" customWidth="1"/>
    <col min="12479" max="12479" width="4.28515625" style="170" customWidth="1"/>
    <col min="12480" max="12480" width="39" style="170" customWidth="1"/>
    <col min="12481" max="12481" width="53.5703125" style="170" customWidth="1"/>
    <col min="12482" max="12485" width="7.7109375" style="170" customWidth="1"/>
    <col min="12486" max="12486" width="10" style="170" customWidth="1"/>
    <col min="12487" max="12488" width="9.28515625" style="170" customWidth="1"/>
    <col min="12489" max="12489" width="8" style="170" customWidth="1"/>
    <col min="12490" max="12733" width="9.140625" style="170"/>
    <col min="12734" max="12734" width="20.140625" style="170" customWidth="1"/>
    <col min="12735" max="12735" width="4.28515625" style="170" customWidth="1"/>
    <col min="12736" max="12736" width="39" style="170" customWidth="1"/>
    <col min="12737" max="12737" width="53.5703125" style="170" customWidth="1"/>
    <col min="12738" max="12741" width="7.7109375" style="170" customWidth="1"/>
    <col min="12742" max="12742" width="10" style="170" customWidth="1"/>
    <col min="12743" max="12744" width="9.28515625" style="170" customWidth="1"/>
    <col min="12745" max="12745" width="8" style="170" customWidth="1"/>
    <col min="12746" max="12989" width="9.140625" style="170"/>
    <col min="12990" max="12990" width="20.140625" style="170" customWidth="1"/>
    <col min="12991" max="12991" width="4.28515625" style="170" customWidth="1"/>
    <col min="12992" max="12992" width="39" style="170" customWidth="1"/>
    <col min="12993" max="12993" width="53.5703125" style="170" customWidth="1"/>
    <col min="12994" max="12997" width="7.7109375" style="170" customWidth="1"/>
    <col min="12998" max="12998" width="10" style="170" customWidth="1"/>
    <col min="12999" max="13000" width="9.28515625" style="170" customWidth="1"/>
    <col min="13001" max="13001" width="8" style="170" customWidth="1"/>
    <col min="13002" max="13245" width="9.140625" style="170"/>
    <col min="13246" max="13246" width="20.140625" style="170" customWidth="1"/>
    <col min="13247" max="13247" width="4.28515625" style="170" customWidth="1"/>
    <col min="13248" max="13248" width="39" style="170" customWidth="1"/>
    <col min="13249" max="13249" width="53.5703125" style="170" customWidth="1"/>
    <col min="13250" max="13253" width="7.7109375" style="170" customWidth="1"/>
    <col min="13254" max="13254" width="10" style="170" customWidth="1"/>
    <col min="13255" max="13256" width="9.28515625" style="170" customWidth="1"/>
    <col min="13257" max="13257" width="8" style="170" customWidth="1"/>
    <col min="13258" max="13501" width="9.140625" style="170"/>
    <col min="13502" max="13502" width="20.140625" style="170" customWidth="1"/>
    <col min="13503" max="13503" width="4.28515625" style="170" customWidth="1"/>
    <col min="13504" max="13504" width="39" style="170" customWidth="1"/>
    <col min="13505" max="13505" width="53.5703125" style="170" customWidth="1"/>
    <col min="13506" max="13509" width="7.7109375" style="170" customWidth="1"/>
    <col min="13510" max="13510" width="10" style="170" customWidth="1"/>
    <col min="13511" max="13512" width="9.28515625" style="170" customWidth="1"/>
    <col min="13513" max="13513" width="8" style="170" customWidth="1"/>
    <col min="13514" max="13757" width="9.140625" style="170"/>
    <col min="13758" max="13758" width="20.140625" style="170" customWidth="1"/>
    <col min="13759" max="13759" width="4.28515625" style="170" customWidth="1"/>
    <col min="13760" max="13760" width="39" style="170" customWidth="1"/>
    <col min="13761" max="13761" width="53.5703125" style="170" customWidth="1"/>
    <col min="13762" max="13765" width="7.7109375" style="170" customWidth="1"/>
    <col min="13766" max="13766" width="10" style="170" customWidth="1"/>
    <col min="13767" max="13768" width="9.28515625" style="170" customWidth="1"/>
    <col min="13769" max="13769" width="8" style="170" customWidth="1"/>
    <col min="13770" max="14013" width="9.140625" style="170"/>
    <col min="14014" max="14014" width="20.140625" style="170" customWidth="1"/>
    <col min="14015" max="14015" width="4.28515625" style="170" customWidth="1"/>
    <col min="14016" max="14016" width="39" style="170" customWidth="1"/>
    <col min="14017" max="14017" width="53.5703125" style="170" customWidth="1"/>
    <col min="14018" max="14021" width="7.7109375" style="170" customWidth="1"/>
    <col min="14022" max="14022" width="10" style="170" customWidth="1"/>
    <col min="14023" max="14024" width="9.28515625" style="170" customWidth="1"/>
    <col min="14025" max="14025" width="8" style="170" customWidth="1"/>
    <col min="14026" max="14269" width="9.140625" style="170"/>
    <col min="14270" max="14270" width="20.140625" style="170" customWidth="1"/>
    <col min="14271" max="14271" width="4.28515625" style="170" customWidth="1"/>
    <col min="14272" max="14272" width="39" style="170" customWidth="1"/>
    <col min="14273" max="14273" width="53.5703125" style="170" customWidth="1"/>
    <col min="14274" max="14277" width="7.7109375" style="170" customWidth="1"/>
    <col min="14278" max="14278" width="10" style="170" customWidth="1"/>
    <col min="14279" max="14280" width="9.28515625" style="170" customWidth="1"/>
    <col min="14281" max="14281" width="8" style="170" customWidth="1"/>
    <col min="14282" max="14525" width="9.140625" style="170"/>
    <col min="14526" max="14526" width="20.140625" style="170" customWidth="1"/>
    <col min="14527" max="14527" width="4.28515625" style="170" customWidth="1"/>
    <col min="14528" max="14528" width="39" style="170" customWidth="1"/>
    <col min="14529" max="14529" width="53.5703125" style="170" customWidth="1"/>
    <col min="14530" max="14533" width="7.7109375" style="170" customWidth="1"/>
    <col min="14534" max="14534" width="10" style="170" customWidth="1"/>
    <col min="14535" max="14536" width="9.28515625" style="170" customWidth="1"/>
    <col min="14537" max="14537" width="8" style="170" customWidth="1"/>
    <col min="14538" max="14781" width="9.140625" style="170"/>
    <col min="14782" max="14782" width="20.140625" style="170" customWidth="1"/>
    <col min="14783" max="14783" width="4.28515625" style="170" customWidth="1"/>
    <col min="14784" max="14784" width="39" style="170" customWidth="1"/>
    <col min="14785" max="14785" width="53.5703125" style="170" customWidth="1"/>
    <col min="14786" max="14789" width="7.7109375" style="170" customWidth="1"/>
    <col min="14790" max="14790" width="10" style="170" customWidth="1"/>
    <col min="14791" max="14792" width="9.28515625" style="170" customWidth="1"/>
    <col min="14793" max="14793" width="8" style="170" customWidth="1"/>
    <col min="14794" max="15037" width="9.140625" style="170"/>
    <col min="15038" max="15038" width="20.140625" style="170" customWidth="1"/>
    <col min="15039" max="15039" width="4.28515625" style="170" customWidth="1"/>
    <col min="15040" max="15040" width="39" style="170" customWidth="1"/>
    <col min="15041" max="15041" width="53.5703125" style="170" customWidth="1"/>
    <col min="15042" max="15045" width="7.7109375" style="170" customWidth="1"/>
    <col min="15046" max="15046" width="10" style="170" customWidth="1"/>
    <col min="15047" max="15048" width="9.28515625" style="170" customWidth="1"/>
    <col min="15049" max="15049" width="8" style="170" customWidth="1"/>
    <col min="15050" max="15293" width="9.140625" style="170"/>
    <col min="15294" max="15294" width="20.140625" style="170" customWidth="1"/>
    <col min="15295" max="15295" width="4.28515625" style="170" customWidth="1"/>
    <col min="15296" max="15296" width="39" style="170" customWidth="1"/>
    <col min="15297" max="15297" width="53.5703125" style="170" customWidth="1"/>
    <col min="15298" max="15301" width="7.7109375" style="170" customWidth="1"/>
    <col min="15302" max="15302" width="10" style="170" customWidth="1"/>
    <col min="15303" max="15304" width="9.28515625" style="170" customWidth="1"/>
    <col min="15305" max="15305" width="8" style="170" customWidth="1"/>
    <col min="15306" max="15549" width="9.140625" style="170"/>
    <col min="15550" max="15550" width="20.140625" style="170" customWidth="1"/>
    <col min="15551" max="15551" width="4.28515625" style="170" customWidth="1"/>
    <col min="15552" max="15552" width="39" style="170" customWidth="1"/>
    <col min="15553" max="15553" width="53.5703125" style="170" customWidth="1"/>
    <col min="15554" max="15557" width="7.7109375" style="170" customWidth="1"/>
    <col min="15558" max="15558" width="10" style="170" customWidth="1"/>
    <col min="15559" max="15560" width="9.28515625" style="170" customWidth="1"/>
    <col min="15561" max="15561" width="8" style="170" customWidth="1"/>
    <col min="15562" max="15805" width="9.140625" style="170"/>
    <col min="15806" max="15806" width="20.140625" style="170" customWidth="1"/>
    <col min="15807" max="15807" width="4.28515625" style="170" customWidth="1"/>
    <col min="15808" max="15808" width="39" style="170" customWidth="1"/>
    <col min="15809" max="15809" width="53.5703125" style="170" customWidth="1"/>
    <col min="15810" max="15813" width="7.7109375" style="170" customWidth="1"/>
    <col min="15814" max="15814" width="10" style="170" customWidth="1"/>
    <col min="15815" max="15816" width="9.28515625" style="170" customWidth="1"/>
    <col min="15817" max="15817" width="8" style="170" customWidth="1"/>
    <col min="15818" max="16061" width="9.140625" style="170"/>
    <col min="16062" max="16062" width="20.140625" style="170" customWidth="1"/>
    <col min="16063" max="16063" width="4.28515625" style="170" customWidth="1"/>
    <col min="16064" max="16064" width="39" style="170" customWidth="1"/>
    <col min="16065" max="16065" width="53.5703125" style="170" customWidth="1"/>
    <col min="16066" max="16069" width="7.7109375" style="170" customWidth="1"/>
    <col min="16070" max="16070" width="10" style="170" customWidth="1"/>
    <col min="16071" max="16072" width="9.28515625" style="170" customWidth="1"/>
    <col min="16073" max="16073" width="8" style="170" customWidth="1"/>
    <col min="16074" max="16384" width="9.140625" style="170"/>
  </cols>
  <sheetData>
    <row r="1" spans="1:82" ht="39" customHeight="1">
      <c r="A1" s="395"/>
      <c r="B1" s="403"/>
      <c r="C1" s="1453" t="s">
        <v>1122</v>
      </c>
      <c r="D1" s="1610"/>
      <c r="E1" s="1610"/>
      <c r="F1" s="1453"/>
      <c r="G1" s="1453"/>
      <c r="H1" s="1453"/>
      <c r="I1" s="1610"/>
      <c r="J1" s="1610"/>
      <c r="K1" s="1610"/>
      <c r="L1" s="1453"/>
      <c r="M1" s="1610"/>
      <c r="N1" s="1610"/>
      <c r="O1" s="1610"/>
      <c r="P1" s="1610"/>
      <c r="Q1" s="1610"/>
      <c r="R1" s="1610"/>
      <c r="S1" s="1610"/>
      <c r="T1" s="1610"/>
      <c r="U1" s="1610"/>
      <c r="V1" s="1610"/>
      <c r="W1" s="1610"/>
      <c r="X1" s="1610"/>
      <c r="Y1" s="1610"/>
      <c r="Z1" s="1453"/>
      <c r="AA1" s="1453"/>
      <c r="AB1" s="1453"/>
      <c r="AC1" s="1453"/>
      <c r="AD1" s="1610"/>
      <c r="AE1" s="1610"/>
      <c r="AF1" s="1610"/>
      <c r="AG1" s="1610"/>
      <c r="AH1" s="1610"/>
      <c r="AI1" s="1610"/>
      <c r="AJ1" s="1610"/>
      <c r="AK1" s="1610"/>
      <c r="AL1" s="1610"/>
      <c r="AM1" s="1610"/>
      <c r="AN1" s="1610"/>
      <c r="AO1" s="1610"/>
      <c r="AP1" s="1610"/>
      <c r="AQ1" s="1610"/>
      <c r="AR1" s="1610"/>
      <c r="AS1" s="1610"/>
      <c r="AT1" s="1610"/>
      <c r="AU1" s="1610"/>
      <c r="AV1" s="1610"/>
      <c r="AW1" s="1610"/>
      <c r="AX1" s="1610"/>
      <c r="AY1" s="1610"/>
      <c r="AZ1" s="1610"/>
      <c r="BA1" s="1610"/>
      <c r="BB1" s="1610"/>
      <c r="BC1" s="1610"/>
      <c r="BD1" s="1610"/>
      <c r="BE1" s="1453"/>
      <c r="BF1" s="1453"/>
      <c r="BG1" s="1453"/>
      <c r="BH1" s="1453"/>
      <c r="BI1" s="1453"/>
      <c r="BJ1" s="1453"/>
      <c r="BK1" s="1453"/>
      <c r="BL1" s="1453"/>
      <c r="BM1" s="1453"/>
      <c r="BN1" s="1453"/>
      <c r="BO1" s="1453"/>
      <c r="BP1" s="1453"/>
      <c r="BQ1" s="1453"/>
      <c r="BR1" s="1453"/>
      <c r="BS1" s="1453"/>
      <c r="BT1" s="1453"/>
      <c r="BU1" s="1453"/>
      <c r="BV1" s="1453"/>
      <c r="BW1" s="1453"/>
      <c r="BX1" s="1453"/>
      <c r="BY1" s="1453"/>
      <c r="BZ1" s="1453"/>
      <c r="CA1" s="1453"/>
      <c r="CB1" s="1453"/>
      <c r="CC1" s="1455"/>
    </row>
    <row r="2" spans="1:82" ht="1.5" customHeight="1">
      <c r="D2" s="3"/>
      <c r="J2" s="3"/>
    </row>
    <row r="3" spans="1:82" ht="17.25" customHeight="1">
      <c r="A3" s="1458" t="s">
        <v>0</v>
      </c>
      <c r="B3" s="1331" t="s">
        <v>0</v>
      </c>
      <c r="C3" s="1458" t="s">
        <v>722</v>
      </c>
      <c r="D3" s="1331"/>
      <c r="E3" s="1457" t="s">
        <v>2</v>
      </c>
      <c r="F3" s="1458"/>
      <c r="G3" s="1458" t="s">
        <v>194</v>
      </c>
      <c r="H3" s="1458" t="s">
        <v>195</v>
      </c>
      <c r="I3" s="1331" t="s">
        <v>286</v>
      </c>
      <c r="J3" s="1611" t="s">
        <v>3</v>
      </c>
      <c r="K3" s="1612" t="s">
        <v>196</v>
      </c>
      <c r="L3" s="1460"/>
      <c r="M3" s="1613"/>
      <c r="N3" s="1613"/>
      <c r="O3" s="1613"/>
      <c r="P3" s="1613"/>
      <c r="Q3" s="1613"/>
      <c r="R3" s="1613"/>
      <c r="S3" s="1613"/>
      <c r="T3" s="1614"/>
      <c r="U3" s="64"/>
      <c r="V3" s="1434" t="s">
        <v>1090</v>
      </c>
      <c r="W3" s="1435"/>
      <c r="X3" s="1435"/>
      <c r="Y3" s="1436"/>
      <c r="Z3" s="1440" t="s">
        <v>1091</v>
      </c>
      <c r="AA3" s="1441"/>
      <c r="AB3" s="1441"/>
      <c r="AC3" s="1442"/>
      <c r="AD3" s="1446" t="s">
        <v>1092</v>
      </c>
      <c r="AE3" s="1446"/>
      <c r="AF3" s="1446"/>
      <c r="AG3" s="1446"/>
      <c r="AH3" s="1446" t="s">
        <v>1093</v>
      </c>
      <c r="AI3" s="1446"/>
      <c r="AJ3" s="1446"/>
      <c r="AK3" s="1446"/>
      <c r="AL3" s="1446"/>
      <c r="AM3" s="1446" t="s">
        <v>1094</v>
      </c>
      <c r="AN3" s="1446"/>
      <c r="AO3" s="1446"/>
      <c r="AP3" s="1446"/>
      <c r="AQ3" s="1446" t="s">
        <v>1095</v>
      </c>
      <c r="AR3" s="1446"/>
      <c r="AS3" s="1446"/>
      <c r="AT3" s="1446" t="s">
        <v>1096</v>
      </c>
      <c r="AU3" s="1446"/>
      <c r="AV3" s="1446"/>
      <c r="AW3" s="1446"/>
      <c r="AX3" s="1440" t="s">
        <v>1097</v>
      </c>
      <c r="AY3" s="1442"/>
      <c r="AZ3" s="1446" t="s">
        <v>1098</v>
      </c>
      <c r="BA3" s="1446"/>
      <c r="BB3" s="1446"/>
      <c r="BC3" s="1434" t="s">
        <v>1099</v>
      </c>
      <c r="BD3" s="1436"/>
      <c r="BE3" s="1616" t="s">
        <v>197</v>
      </c>
      <c r="BF3" s="1617"/>
      <c r="BG3" s="1617"/>
      <c r="BH3" s="1617"/>
      <c r="BI3" s="1617"/>
      <c r="BJ3" s="1617"/>
      <c r="BK3" s="1617"/>
      <c r="BL3" s="1617"/>
      <c r="BM3" s="1617"/>
      <c r="BN3" s="1617"/>
      <c r="BO3" s="1617"/>
      <c r="BP3" s="1617"/>
      <c r="BQ3" s="1617"/>
      <c r="BR3" s="1617"/>
      <c r="BS3" s="1617"/>
      <c r="BT3" s="1617"/>
      <c r="BU3" s="1617"/>
      <c r="BV3" s="1607" t="s">
        <v>198</v>
      </c>
      <c r="BW3" s="1607"/>
      <c r="BX3" s="1607"/>
      <c r="BY3" s="1607"/>
      <c r="BZ3" s="1607"/>
      <c r="CA3" s="1607"/>
      <c r="CB3" s="1607" t="s">
        <v>199</v>
      </c>
      <c r="CC3" s="1615"/>
    </row>
    <row r="4" spans="1:82" ht="49.5" customHeight="1">
      <c r="A4" s="1458"/>
      <c r="B4" s="1331"/>
      <c r="C4" s="1458"/>
      <c r="D4" s="1331"/>
      <c r="E4" s="1331"/>
      <c r="F4" s="1458"/>
      <c r="G4" s="1458"/>
      <c r="H4" s="1458"/>
      <c r="I4" s="1331"/>
      <c r="J4" s="1611"/>
      <c r="K4" s="411" t="s">
        <v>1041</v>
      </c>
      <c r="L4" s="399" t="s">
        <v>1055</v>
      </c>
      <c r="M4" s="399" t="s">
        <v>1056</v>
      </c>
      <c r="N4" s="399" t="s">
        <v>1123</v>
      </c>
      <c r="O4" s="399" t="s">
        <v>1071</v>
      </c>
      <c r="P4" s="399" t="s">
        <v>1073</v>
      </c>
      <c r="Q4" s="399" t="s">
        <v>1058</v>
      </c>
      <c r="R4" s="243" t="s">
        <v>965</v>
      </c>
      <c r="S4" s="399" t="s">
        <v>1059</v>
      </c>
      <c r="T4" s="400" t="s">
        <v>1060</v>
      </c>
      <c r="U4" s="65"/>
      <c r="V4" s="1437"/>
      <c r="W4" s="1438"/>
      <c r="X4" s="1438"/>
      <c r="Y4" s="1439"/>
      <c r="Z4" s="1443"/>
      <c r="AA4" s="1444"/>
      <c r="AB4" s="1444"/>
      <c r="AC4" s="1445"/>
      <c r="AD4" s="1446"/>
      <c r="AE4" s="1446"/>
      <c r="AF4" s="1446"/>
      <c r="AG4" s="1446"/>
      <c r="AH4" s="1446"/>
      <c r="AI4" s="1446"/>
      <c r="AJ4" s="1446"/>
      <c r="AK4" s="1446"/>
      <c r="AL4" s="1446"/>
      <c r="AM4" s="1446"/>
      <c r="AN4" s="1446"/>
      <c r="AO4" s="1446"/>
      <c r="AP4" s="1446"/>
      <c r="AQ4" s="1446"/>
      <c r="AR4" s="1446"/>
      <c r="AS4" s="1446"/>
      <c r="AT4" s="1446"/>
      <c r="AU4" s="1446"/>
      <c r="AV4" s="1446"/>
      <c r="AW4" s="1446"/>
      <c r="AX4" s="1443"/>
      <c r="AY4" s="1445"/>
      <c r="AZ4" s="1446"/>
      <c r="BA4" s="1446"/>
      <c r="BB4" s="1446"/>
      <c r="BC4" s="1437"/>
      <c r="BD4" s="1439"/>
      <c r="BE4" s="1466" t="s">
        <v>1040</v>
      </c>
      <c r="BF4" s="1469" t="s">
        <v>1100</v>
      </c>
      <c r="BG4" s="1466" t="s">
        <v>1039</v>
      </c>
      <c r="BH4" s="1466" t="s">
        <v>1101</v>
      </c>
      <c r="BI4" s="1466" t="s">
        <v>1102</v>
      </c>
      <c r="BJ4" s="1466" t="s">
        <v>1103</v>
      </c>
      <c r="BK4" s="1466" t="s">
        <v>1104</v>
      </c>
      <c r="BL4" s="1466" t="s">
        <v>1105</v>
      </c>
      <c r="BM4" s="1466" t="s">
        <v>1106</v>
      </c>
      <c r="BN4" s="1466" t="s">
        <v>1108</v>
      </c>
      <c r="BO4" s="1469" t="s">
        <v>1107</v>
      </c>
      <c r="BP4" s="1466" t="s">
        <v>1127</v>
      </c>
      <c r="BQ4" s="1466" t="s">
        <v>1130</v>
      </c>
      <c r="BR4" s="1469" t="s">
        <v>1109</v>
      </c>
      <c r="BS4" s="1469" t="s">
        <v>1110</v>
      </c>
      <c r="BT4" s="1475" t="s">
        <v>1112</v>
      </c>
      <c r="BU4" s="1475" t="s">
        <v>1111</v>
      </c>
      <c r="BV4" s="1607" t="s">
        <v>200</v>
      </c>
      <c r="BW4" s="1607"/>
      <c r="BX4" s="1607" t="s">
        <v>201</v>
      </c>
      <c r="BY4" s="1607"/>
      <c r="BZ4" s="1607" t="s">
        <v>202</v>
      </c>
      <c r="CA4" s="1607"/>
      <c r="CB4" s="1608" t="s">
        <v>203</v>
      </c>
      <c r="CC4" s="1603" t="s">
        <v>204</v>
      </c>
    </row>
    <row r="5" spans="1:82" ht="19.5" customHeight="1">
      <c r="A5" s="1458"/>
      <c r="B5" s="1331"/>
      <c r="C5" s="1458"/>
      <c r="D5" s="1331"/>
      <c r="E5" s="1331"/>
      <c r="F5" s="1458"/>
      <c r="G5" s="1458"/>
      <c r="H5" s="1458"/>
      <c r="I5" s="1331"/>
      <c r="J5" s="1611"/>
      <c r="K5" s="183" t="s">
        <v>205</v>
      </c>
      <c r="L5" s="401" t="s">
        <v>205</v>
      </c>
      <c r="M5" s="418" t="s">
        <v>205</v>
      </c>
      <c r="N5" s="418" t="s">
        <v>282</v>
      </c>
      <c r="O5" s="418" t="s">
        <v>206</v>
      </c>
      <c r="P5" s="418" t="s">
        <v>205</v>
      </c>
      <c r="Q5" s="418" t="s">
        <v>205</v>
      </c>
      <c r="R5" s="418" t="s">
        <v>281</v>
      </c>
      <c r="S5" s="418" t="s">
        <v>206</v>
      </c>
      <c r="T5" s="46" t="s">
        <v>281</v>
      </c>
      <c r="U5" s="419" t="s">
        <v>288</v>
      </c>
      <c r="V5" s="1605" t="s">
        <v>207</v>
      </c>
      <c r="W5" s="1606"/>
      <c r="X5" s="1605" t="s">
        <v>208</v>
      </c>
      <c r="Y5" s="1606"/>
      <c r="Z5" s="1450" t="s">
        <v>207</v>
      </c>
      <c r="AA5" s="1452"/>
      <c r="AB5" s="1450" t="s">
        <v>261</v>
      </c>
      <c r="AC5" s="1452"/>
      <c r="AD5" s="1600" t="s">
        <v>264</v>
      </c>
      <c r="AE5" s="1601"/>
      <c r="AF5" s="418" t="s">
        <v>208</v>
      </c>
      <c r="AG5" s="418" t="s">
        <v>265</v>
      </c>
      <c r="AH5" s="149" t="s">
        <v>207</v>
      </c>
      <c r="AI5" s="1600" t="s">
        <v>208</v>
      </c>
      <c r="AJ5" s="1601"/>
      <c r="AK5" s="1600" t="s">
        <v>209</v>
      </c>
      <c r="AL5" s="1601"/>
      <c r="AM5" s="1600" t="s">
        <v>207</v>
      </c>
      <c r="AN5" s="1601"/>
      <c r="AO5" s="409" t="s">
        <v>208</v>
      </c>
      <c r="AP5" s="149" t="s">
        <v>207</v>
      </c>
      <c r="AQ5" s="1600" t="s">
        <v>208</v>
      </c>
      <c r="AR5" s="1601"/>
      <c r="AS5" s="149" t="s">
        <v>209</v>
      </c>
      <c r="AT5" s="1600" t="s">
        <v>207</v>
      </c>
      <c r="AU5" s="1601"/>
      <c r="AV5" s="1600" t="s">
        <v>208</v>
      </c>
      <c r="AW5" s="1601"/>
      <c r="AX5" s="1600" t="s">
        <v>207</v>
      </c>
      <c r="AY5" s="1601"/>
      <c r="AZ5" s="1600" t="s">
        <v>207</v>
      </c>
      <c r="BA5" s="1601"/>
      <c r="BB5" s="418" t="s">
        <v>208</v>
      </c>
      <c r="BC5" s="418" t="s">
        <v>207</v>
      </c>
      <c r="BD5" s="418" t="s">
        <v>208</v>
      </c>
      <c r="BE5" s="1467"/>
      <c r="BF5" s="1470"/>
      <c r="BG5" s="1467"/>
      <c r="BH5" s="1467"/>
      <c r="BI5" s="1467"/>
      <c r="BJ5" s="1467"/>
      <c r="BK5" s="1467"/>
      <c r="BL5" s="1467"/>
      <c r="BM5" s="1467"/>
      <c r="BN5" s="1467"/>
      <c r="BO5" s="1470"/>
      <c r="BP5" s="1467"/>
      <c r="BQ5" s="1467"/>
      <c r="BR5" s="1470"/>
      <c r="BS5" s="1470"/>
      <c r="BT5" s="1476"/>
      <c r="BU5" s="1476"/>
      <c r="BV5" s="1608"/>
      <c r="BW5" s="1608"/>
      <c r="BX5" s="1608"/>
      <c r="BY5" s="1608"/>
      <c r="BZ5" s="1608"/>
      <c r="CA5" s="1608"/>
      <c r="CB5" s="1609"/>
      <c r="CC5" s="1604"/>
    </row>
    <row r="6" spans="1:82" ht="32.25" customHeight="1">
      <c r="A6" s="397"/>
      <c r="B6" s="1356" t="s">
        <v>216</v>
      </c>
      <c r="C6" s="1483"/>
      <c r="D6" s="1356"/>
      <c r="E6" s="1356"/>
      <c r="F6" s="1483"/>
      <c r="G6" s="1483"/>
      <c r="H6" s="1602"/>
      <c r="I6" s="27"/>
      <c r="J6" s="375">
        <f>SUM(J7:J11)</f>
        <v>0</v>
      </c>
      <c r="K6" s="221">
        <f t="shared" ref="K6:T6" si="0">COUNTIF(K11:K250,"x")</f>
        <v>21</v>
      </c>
      <c r="L6" s="245">
        <f t="shared" si="0"/>
        <v>27</v>
      </c>
      <c r="M6" s="28">
        <f t="shared" si="0"/>
        <v>22</v>
      </c>
      <c r="N6" s="28">
        <f t="shared" si="0"/>
        <v>26</v>
      </c>
      <c r="O6" s="28">
        <f t="shared" si="0"/>
        <v>18</v>
      </c>
      <c r="P6" s="28">
        <f t="shared" si="0"/>
        <v>25</v>
      </c>
      <c r="Q6" s="28">
        <f t="shared" si="0"/>
        <v>22</v>
      </c>
      <c r="R6" s="28">
        <f t="shared" si="0"/>
        <v>16</v>
      </c>
      <c r="S6" s="28">
        <f t="shared" si="0"/>
        <v>18</v>
      </c>
      <c r="T6" s="28">
        <f t="shared" si="0"/>
        <v>15</v>
      </c>
      <c r="U6" s="28">
        <f>COUNTIF(U11:U250,"1")</f>
        <v>165</v>
      </c>
      <c r="V6" s="194">
        <v>0</v>
      </c>
      <c r="W6" s="194">
        <v>0</v>
      </c>
      <c r="X6" s="194">
        <f t="shared" ref="X6:BD6" si="1">SUM(X7:X11)</f>
        <v>0</v>
      </c>
      <c r="Y6" s="194">
        <f t="shared" si="1"/>
        <v>0</v>
      </c>
      <c r="Z6" s="237">
        <f t="shared" si="1"/>
        <v>0</v>
      </c>
      <c r="AA6" s="237">
        <f t="shared" si="1"/>
        <v>0</v>
      </c>
      <c r="AB6" s="237">
        <f t="shared" si="1"/>
        <v>0</v>
      </c>
      <c r="AC6" s="237">
        <f t="shared" si="1"/>
        <v>0</v>
      </c>
      <c r="AD6" s="375">
        <f t="shared" si="1"/>
        <v>0</v>
      </c>
      <c r="AE6" s="375">
        <f t="shared" si="1"/>
        <v>0</v>
      </c>
      <c r="AF6" s="375">
        <f t="shared" si="1"/>
        <v>0</v>
      </c>
      <c r="AG6" s="375">
        <f t="shared" si="1"/>
        <v>0</v>
      </c>
      <c r="AH6" s="375">
        <f t="shared" si="1"/>
        <v>0</v>
      </c>
      <c r="AI6" s="375">
        <f>SUM(AI7:AI11)</f>
        <v>0</v>
      </c>
      <c r="AJ6" s="375">
        <f t="shared" si="1"/>
        <v>0</v>
      </c>
      <c r="AK6" s="375">
        <f>SUM(AK7:AK11)</f>
        <v>0</v>
      </c>
      <c r="AL6" s="375">
        <f t="shared" si="1"/>
        <v>0</v>
      </c>
      <c r="AM6" s="375">
        <f t="shared" si="1"/>
        <v>0</v>
      </c>
      <c r="AN6" s="375">
        <f t="shared" si="1"/>
        <v>0</v>
      </c>
      <c r="AO6" s="375">
        <f t="shared" si="1"/>
        <v>0</v>
      </c>
      <c r="AP6" s="375">
        <f t="shared" si="1"/>
        <v>0</v>
      </c>
      <c r="AQ6" s="375">
        <f t="shared" si="1"/>
        <v>0</v>
      </c>
      <c r="AR6" s="375">
        <f t="shared" si="1"/>
        <v>0</v>
      </c>
      <c r="AS6" s="375">
        <f t="shared" si="1"/>
        <v>0</v>
      </c>
      <c r="AT6" s="375">
        <f t="shared" si="1"/>
        <v>0</v>
      </c>
      <c r="AU6" s="375">
        <f t="shared" si="1"/>
        <v>0</v>
      </c>
      <c r="AV6" s="375">
        <f t="shared" si="1"/>
        <v>0</v>
      </c>
      <c r="AW6" s="375">
        <f t="shared" si="1"/>
        <v>0</v>
      </c>
      <c r="AX6" s="375">
        <f t="shared" si="1"/>
        <v>0</v>
      </c>
      <c r="AY6" s="375">
        <f t="shared" si="1"/>
        <v>0</v>
      </c>
      <c r="AZ6" s="375">
        <f t="shared" si="1"/>
        <v>0</v>
      </c>
      <c r="BA6" s="375">
        <f t="shared" si="1"/>
        <v>0</v>
      </c>
      <c r="BB6" s="375">
        <f t="shared" si="1"/>
        <v>0</v>
      </c>
      <c r="BC6" s="375"/>
      <c r="BD6" s="375">
        <f t="shared" si="1"/>
        <v>0</v>
      </c>
      <c r="BE6" s="1467"/>
      <c r="BF6" s="1470"/>
      <c r="BG6" s="1467"/>
      <c r="BH6" s="1467"/>
      <c r="BI6" s="1467"/>
      <c r="BJ6" s="1467"/>
      <c r="BK6" s="1467"/>
      <c r="BL6" s="1467"/>
      <c r="BM6" s="1467"/>
      <c r="BN6" s="1467"/>
      <c r="BO6" s="1470"/>
      <c r="BP6" s="1467"/>
      <c r="BQ6" s="1467"/>
      <c r="BR6" s="1470"/>
      <c r="BS6" s="1470"/>
      <c r="BT6" s="1476"/>
      <c r="BU6" s="1476"/>
      <c r="BV6" s="398"/>
      <c r="BW6" s="398"/>
      <c r="BX6" s="398"/>
      <c r="BY6" s="398"/>
      <c r="BZ6" s="398"/>
      <c r="CA6" s="398"/>
      <c r="CB6" s="398"/>
      <c r="CC6" s="254"/>
    </row>
    <row r="7" spans="1:82" ht="42" customHeight="1">
      <c r="A7" s="397"/>
      <c r="B7" s="377"/>
      <c r="C7" s="397" t="s">
        <v>6</v>
      </c>
      <c r="D7" s="15" t="s">
        <v>7</v>
      </c>
      <c r="E7" s="377" t="s">
        <v>8</v>
      </c>
      <c r="F7" s="397" t="s">
        <v>7</v>
      </c>
      <c r="G7" s="238"/>
      <c r="H7" s="210"/>
      <c r="I7" s="16"/>
      <c r="J7" s="378"/>
      <c r="K7" s="183" t="s">
        <v>1086</v>
      </c>
      <c r="L7" s="401" t="s">
        <v>1068</v>
      </c>
      <c r="M7" s="401" t="s">
        <v>1069</v>
      </c>
      <c r="N7" s="401" t="s">
        <v>1070</v>
      </c>
      <c r="O7" s="401" t="s">
        <v>1072</v>
      </c>
      <c r="P7" s="401" t="s">
        <v>1074</v>
      </c>
      <c r="Q7" s="401" t="s">
        <v>1075</v>
      </c>
      <c r="R7" s="401" t="s">
        <v>1076</v>
      </c>
      <c r="S7" s="401" t="s">
        <v>1077</v>
      </c>
      <c r="T7" s="244" t="s">
        <v>1113</v>
      </c>
      <c r="U7" s="419"/>
      <c r="V7" s="1450" t="s">
        <v>259</v>
      </c>
      <c r="W7" s="1452"/>
      <c r="X7" s="1450" t="s">
        <v>260</v>
      </c>
      <c r="Y7" s="1452"/>
      <c r="Z7" s="1450" t="s">
        <v>262</v>
      </c>
      <c r="AA7" s="1452"/>
      <c r="AB7" s="1450" t="s">
        <v>263</v>
      </c>
      <c r="AC7" s="1452"/>
      <c r="AD7" s="1450" t="s">
        <v>1035</v>
      </c>
      <c r="AE7" s="1452"/>
      <c r="AF7" s="401" t="s">
        <v>757</v>
      </c>
      <c r="AG7" s="401" t="s">
        <v>758</v>
      </c>
      <c r="AH7" s="212" t="s">
        <v>760</v>
      </c>
      <c r="AI7" s="1450" t="s">
        <v>266</v>
      </c>
      <c r="AJ7" s="1452"/>
      <c r="AK7" s="1450" t="s">
        <v>759</v>
      </c>
      <c r="AL7" s="1452"/>
      <c r="AM7" s="212" t="s">
        <v>1036</v>
      </c>
      <c r="AN7" s="1450" t="s">
        <v>267</v>
      </c>
      <c r="AO7" s="1452"/>
      <c r="AP7" s="212" t="s">
        <v>269</v>
      </c>
      <c r="AQ7" s="1450" t="s">
        <v>720</v>
      </c>
      <c r="AR7" s="1452"/>
      <c r="AS7" s="392" t="s">
        <v>898</v>
      </c>
      <c r="AT7" s="1450" t="s">
        <v>271</v>
      </c>
      <c r="AU7" s="1452"/>
      <c r="AV7" s="1450" t="s">
        <v>270</v>
      </c>
      <c r="AW7" s="1452"/>
      <c r="AX7" s="1450" t="s">
        <v>896</v>
      </c>
      <c r="AY7" s="1452"/>
      <c r="AZ7" s="1450" t="s">
        <v>272</v>
      </c>
      <c r="BA7" s="1452"/>
      <c r="BB7" s="212" t="s">
        <v>763</v>
      </c>
      <c r="BC7" s="393" t="s">
        <v>1037</v>
      </c>
      <c r="BD7" s="401" t="s">
        <v>1038</v>
      </c>
      <c r="BE7" s="1468"/>
      <c r="BF7" s="1471"/>
      <c r="BG7" s="1468"/>
      <c r="BH7" s="1468"/>
      <c r="BI7" s="1468"/>
      <c r="BJ7" s="1468"/>
      <c r="BK7" s="1468"/>
      <c r="BL7" s="1468"/>
      <c r="BM7" s="1468"/>
      <c r="BN7" s="1468"/>
      <c r="BO7" s="1471"/>
      <c r="BP7" s="1468"/>
      <c r="BQ7" s="1468"/>
      <c r="BR7" s="1471"/>
      <c r="BS7" s="1471"/>
      <c r="BT7" s="1477"/>
      <c r="BU7" s="1477"/>
      <c r="BV7" s="318" t="s">
        <v>210</v>
      </c>
      <c r="BW7" s="318" t="s">
        <v>211</v>
      </c>
      <c r="BX7" s="318" t="s">
        <v>210</v>
      </c>
      <c r="BY7" s="318" t="s">
        <v>211</v>
      </c>
      <c r="BZ7" s="318" t="s">
        <v>210</v>
      </c>
      <c r="CA7" s="318" t="s">
        <v>211</v>
      </c>
      <c r="CB7" s="319"/>
      <c r="CC7" s="320"/>
    </row>
    <row r="8" spans="1:82" ht="49.5" customHeight="1">
      <c r="A8" s="171">
        <v>1</v>
      </c>
      <c r="B8" s="375">
        <v>1</v>
      </c>
      <c r="C8" s="1579" t="s">
        <v>9</v>
      </c>
      <c r="D8" s="1580"/>
      <c r="E8" s="1580"/>
      <c r="F8" s="1580"/>
      <c r="G8" s="1580"/>
      <c r="H8" s="1581"/>
      <c r="I8" s="6" t="s">
        <v>316</v>
      </c>
      <c r="J8" s="6" t="s">
        <v>316</v>
      </c>
      <c r="K8" s="182" t="s">
        <v>316</v>
      </c>
      <c r="L8" s="239" t="s">
        <v>316</v>
      </c>
      <c r="M8" s="6" t="s">
        <v>316</v>
      </c>
      <c r="N8" s="6" t="s">
        <v>316</v>
      </c>
      <c r="O8" s="6" t="s">
        <v>316</v>
      </c>
      <c r="P8" s="6" t="s">
        <v>316</v>
      </c>
      <c r="Q8" s="6" t="s">
        <v>316</v>
      </c>
      <c r="R8" s="6"/>
      <c r="S8" s="6" t="s">
        <v>316</v>
      </c>
      <c r="T8" s="6" t="s">
        <v>316</v>
      </c>
      <c r="U8" s="6" t="s">
        <v>316</v>
      </c>
      <c r="V8" s="182" t="s">
        <v>316</v>
      </c>
      <c r="W8" s="182" t="s">
        <v>316</v>
      </c>
      <c r="X8" s="182" t="s">
        <v>316</v>
      </c>
      <c r="Y8" s="182" t="s">
        <v>316</v>
      </c>
      <c r="Z8" s="239" t="s">
        <v>316</v>
      </c>
      <c r="AA8" s="239" t="s">
        <v>316</v>
      </c>
      <c r="AB8" s="239" t="s">
        <v>316</v>
      </c>
      <c r="AC8" s="239" t="s">
        <v>316</v>
      </c>
      <c r="AD8" s="6" t="s">
        <v>316</v>
      </c>
      <c r="AE8" s="6" t="s">
        <v>316</v>
      </c>
      <c r="AF8" s="6" t="s">
        <v>316</v>
      </c>
      <c r="AG8" s="6" t="s">
        <v>316</v>
      </c>
      <c r="AH8" s="6" t="s">
        <v>316</v>
      </c>
      <c r="AI8" s="6" t="s">
        <v>316</v>
      </c>
      <c r="AJ8" s="6" t="s">
        <v>316</v>
      </c>
      <c r="AK8" s="6" t="s">
        <v>316</v>
      </c>
      <c r="AL8" s="6" t="s">
        <v>316</v>
      </c>
      <c r="AM8" s="6"/>
      <c r="AN8" s="6"/>
      <c r="AO8" s="6" t="s">
        <v>316</v>
      </c>
      <c r="AP8" s="6" t="s">
        <v>316</v>
      </c>
      <c r="AQ8" s="6" t="s">
        <v>316</v>
      </c>
      <c r="AR8" s="6" t="s">
        <v>316</v>
      </c>
      <c r="AS8" s="6" t="s">
        <v>316</v>
      </c>
      <c r="AT8" s="6" t="s">
        <v>316</v>
      </c>
      <c r="AU8" s="6" t="s">
        <v>316</v>
      </c>
      <c r="AV8" s="6" t="s">
        <v>316</v>
      </c>
      <c r="AW8" s="6" t="s">
        <v>316</v>
      </c>
      <c r="AX8" s="6"/>
      <c r="AY8" s="6"/>
      <c r="AZ8" s="6" t="s">
        <v>316</v>
      </c>
      <c r="BA8" s="6"/>
      <c r="BB8" s="6" t="s">
        <v>316</v>
      </c>
      <c r="BC8" s="6"/>
      <c r="BD8" s="6" t="s">
        <v>316</v>
      </c>
      <c r="BE8" s="11" t="s">
        <v>316</v>
      </c>
      <c r="BF8" s="11" t="s">
        <v>316</v>
      </c>
      <c r="BG8" s="11" t="s">
        <v>316</v>
      </c>
      <c r="BH8" s="11" t="s">
        <v>316</v>
      </c>
      <c r="BI8" s="11" t="s">
        <v>316</v>
      </c>
      <c r="BJ8" s="11" t="s">
        <v>316</v>
      </c>
      <c r="BK8" s="11" t="s">
        <v>316</v>
      </c>
      <c r="BL8" s="11" t="s">
        <v>316</v>
      </c>
      <c r="BM8" s="11" t="s">
        <v>316</v>
      </c>
      <c r="BN8" s="11" t="s">
        <v>316</v>
      </c>
      <c r="BO8" s="11" t="s">
        <v>316</v>
      </c>
      <c r="BP8" s="11" t="s">
        <v>316</v>
      </c>
      <c r="BQ8" s="11" t="s">
        <v>316</v>
      </c>
      <c r="BR8" s="11" t="s">
        <v>316</v>
      </c>
      <c r="BS8" s="11" t="s">
        <v>316</v>
      </c>
      <c r="BT8" s="11" t="s">
        <v>316</v>
      </c>
      <c r="BU8" s="11" t="s">
        <v>316</v>
      </c>
      <c r="BV8" s="11" t="s">
        <v>316</v>
      </c>
      <c r="BW8" s="11" t="s">
        <v>316</v>
      </c>
      <c r="BX8" s="11" t="s">
        <v>316</v>
      </c>
      <c r="BY8" s="11" t="s">
        <v>316</v>
      </c>
      <c r="BZ8" s="11" t="s">
        <v>316</v>
      </c>
      <c r="CA8" s="11" t="s">
        <v>316</v>
      </c>
      <c r="CB8" s="11" t="s">
        <v>316</v>
      </c>
      <c r="CC8" s="231" t="s">
        <v>316</v>
      </c>
    </row>
    <row r="9" spans="1:82" s="2" customFormat="1" ht="18" hidden="1" customHeight="1">
      <c r="A9" s="19">
        <v>2</v>
      </c>
      <c r="B9" s="375">
        <v>2</v>
      </c>
      <c r="C9" s="1366" t="s">
        <v>12</v>
      </c>
      <c r="D9" s="1366"/>
      <c r="E9" s="1366"/>
      <c r="F9" s="6" t="s">
        <v>316</v>
      </c>
      <c r="G9" s="6" t="s">
        <v>316</v>
      </c>
      <c r="H9" s="6" t="s">
        <v>316</v>
      </c>
      <c r="I9" s="6" t="s">
        <v>316</v>
      </c>
      <c r="J9" s="6" t="s">
        <v>316</v>
      </c>
      <c r="K9" s="6" t="s">
        <v>316</v>
      </c>
      <c r="L9" s="6" t="s">
        <v>316</v>
      </c>
      <c r="M9" s="6" t="s">
        <v>316</v>
      </c>
      <c r="N9" s="6" t="s">
        <v>316</v>
      </c>
      <c r="O9" s="6" t="s">
        <v>316</v>
      </c>
      <c r="P9" s="6" t="s">
        <v>316</v>
      </c>
      <c r="Q9" s="6" t="s">
        <v>316</v>
      </c>
      <c r="R9" s="6"/>
      <c r="S9" s="6" t="s">
        <v>316</v>
      </c>
      <c r="T9" s="6" t="s">
        <v>316</v>
      </c>
      <c r="U9" s="6" t="s">
        <v>316</v>
      </c>
      <c r="V9" s="6" t="s">
        <v>316</v>
      </c>
      <c r="W9" s="6" t="s">
        <v>316</v>
      </c>
      <c r="X9" s="6" t="s">
        <v>316</v>
      </c>
      <c r="Y9" s="6" t="s">
        <v>316</v>
      </c>
      <c r="Z9" s="6" t="s">
        <v>316</v>
      </c>
      <c r="AA9" s="6" t="s">
        <v>316</v>
      </c>
      <c r="AB9" s="6" t="s">
        <v>316</v>
      </c>
      <c r="AC9" s="6" t="s">
        <v>316</v>
      </c>
      <c r="AD9" s="6" t="s">
        <v>316</v>
      </c>
      <c r="AE9" s="6" t="s">
        <v>316</v>
      </c>
      <c r="AF9" s="6" t="s">
        <v>316</v>
      </c>
      <c r="AG9" s="6" t="s">
        <v>316</v>
      </c>
      <c r="AH9" s="6" t="s">
        <v>316</v>
      </c>
      <c r="AI9" s="6" t="s">
        <v>316</v>
      </c>
      <c r="AJ9" s="6" t="s">
        <v>316</v>
      </c>
      <c r="AK9" s="6" t="s">
        <v>316</v>
      </c>
      <c r="AL9" s="6" t="s">
        <v>316</v>
      </c>
      <c r="AM9" s="6"/>
      <c r="AN9" s="6"/>
      <c r="AO9" s="6" t="s">
        <v>316</v>
      </c>
      <c r="AP9" s="6" t="s">
        <v>316</v>
      </c>
      <c r="AQ9" s="6" t="s">
        <v>316</v>
      </c>
      <c r="AR9" s="6" t="s">
        <v>316</v>
      </c>
      <c r="AS9" s="6" t="s">
        <v>316</v>
      </c>
      <c r="AT9" s="6" t="s">
        <v>316</v>
      </c>
      <c r="AU9" s="6" t="s">
        <v>316</v>
      </c>
      <c r="AV9" s="6" t="s">
        <v>316</v>
      </c>
      <c r="AW9" s="6" t="s">
        <v>316</v>
      </c>
      <c r="AX9" s="6"/>
      <c r="AY9" s="6"/>
      <c r="AZ9" s="6" t="s">
        <v>316</v>
      </c>
      <c r="BA9" s="6"/>
      <c r="BB9" s="6" t="s">
        <v>316</v>
      </c>
      <c r="BC9" s="6"/>
      <c r="BD9" s="6" t="s">
        <v>316</v>
      </c>
      <c r="BE9" s="6" t="s">
        <v>316</v>
      </c>
      <c r="BF9" s="6" t="s">
        <v>316</v>
      </c>
      <c r="BG9" s="6" t="s">
        <v>316</v>
      </c>
      <c r="BH9" s="6" t="s">
        <v>316</v>
      </c>
      <c r="BI9" s="6" t="s">
        <v>316</v>
      </c>
      <c r="BJ9" s="6" t="s">
        <v>316</v>
      </c>
      <c r="BK9" s="6" t="s">
        <v>316</v>
      </c>
      <c r="BL9" s="6" t="s">
        <v>316</v>
      </c>
      <c r="BM9" s="6" t="s">
        <v>316</v>
      </c>
      <c r="BN9" s="6" t="s">
        <v>316</v>
      </c>
      <c r="BO9" s="6" t="s">
        <v>316</v>
      </c>
      <c r="BP9" s="6"/>
      <c r="BQ9" s="6"/>
      <c r="BR9" s="6" t="s">
        <v>316</v>
      </c>
      <c r="BS9" s="6" t="s">
        <v>316</v>
      </c>
      <c r="BT9" s="6" t="s">
        <v>316</v>
      </c>
      <c r="BU9" s="6" t="s">
        <v>316</v>
      </c>
      <c r="BV9" s="6" t="s">
        <v>316</v>
      </c>
      <c r="BW9" s="6" t="s">
        <v>316</v>
      </c>
      <c r="BX9" s="6" t="s">
        <v>316</v>
      </c>
      <c r="BY9" s="6" t="s">
        <v>316</v>
      </c>
      <c r="BZ9" s="6" t="s">
        <v>316</v>
      </c>
      <c r="CA9" s="6" t="s">
        <v>316</v>
      </c>
      <c r="CB9" s="6" t="s">
        <v>316</v>
      </c>
      <c r="CC9" s="6" t="s">
        <v>316</v>
      </c>
    </row>
    <row r="10" spans="1:82" s="2" customFormat="1" ht="27.75" hidden="1" customHeight="1">
      <c r="A10" s="19">
        <v>3</v>
      </c>
      <c r="B10" s="375">
        <v>3</v>
      </c>
      <c r="C10" s="1366" t="s">
        <v>13</v>
      </c>
      <c r="D10" s="1366"/>
      <c r="E10" s="1366"/>
      <c r="F10" s="6" t="s">
        <v>316</v>
      </c>
      <c r="G10" s="6" t="s">
        <v>316</v>
      </c>
      <c r="H10" s="6" t="s">
        <v>316</v>
      </c>
      <c r="I10" s="6" t="s">
        <v>316</v>
      </c>
      <c r="J10" s="6" t="s">
        <v>316</v>
      </c>
      <c r="K10" s="6" t="s">
        <v>316</v>
      </c>
      <c r="L10" s="6" t="s">
        <v>316</v>
      </c>
      <c r="M10" s="6" t="s">
        <v>316</v>
      </c>
      <c r="N10" s="6" t="s">
        <v>316</v>
      </c>
      <c r="O10" s="6" t="s">
        <v>316</v>
      </c>
      <c r="P10" s="6" t="s">
        <v>316</v>
      </c>
      <c r="Q10" s="6" t="s">
        <v>316</v>
      </c>
      <c r="R10" s="6"/>
      <c r="S10" s="6" t="s">
        <v>316</v>
      </c>
      <c r="T10" s="6" t="s">
        <v>316</v>
      </c>
      <c r="U10" s="6" t="s">
        <v>316</v>
      </c>
      <c r="V10" s="6" t="s">
        <v>316</v>
      </c>
      <c r="W10" s="6" t="s">
        <v>316</v>
      </c>
      <c r="X10" s="6" t="s">
        <v>316</v>
      </c>
      <c r="Y10" s="6" t="s">
        <v>316</v>
      </c>
      <c r="Z10" s="6" t="s">
        <v>316</v>
      </c>
      <c r="AA10" s="6" t="s">
        <v>316</v>
      </c>
      <c r="AB10" s="6" t="s">
        <v>316</v>
      </c>
      <c r="AC10" s="6" t="s">
        <v>316</v>
      </c>
      <c r="AD10" s="6" t="s">
        <v>316</v>
      </c>
      <c r="AE10" s="6" t="s">
        <v>316</v>
      </c>
      <c r="AF10" s="6" t="s">
        <v>316</v>
      </c>
      <c r="AG10" s="6" t="s">
        <v>316</v>
      </c>
      <c r="AH10" s="6" t="s">
        <v>316</v>
      </c>
      <c r="AI10" s="6" t="s">
        <v>316</v>
      </c>
      <c r="AJ10" s="6" t="s">
        <v>316</v>
      </c>
      <c r="AK10" s="6" t="s">
        <v>316</v>
      </c>
      <c r="AL10" s="6" t="s">
        <v>316</v>
      </c>
      <c r="AM10" s="6"/>
      <c r="AN10" s="6"/>
      <c r="AO10" s="6" t="s">
        <v>316</v>
      </c>
      <c r="AP10" s="6" t="s">
        <v>316</v>
      </c>
      <c r="AQ10" s="6" t="s">
        <v>316</v>
      </c>
      <c r="AR10" s="6" t="s">
        <v>316</v>
      </c>
      <c r="AS10" s="6" t="s">
        <v>316</v>
      </c>
      <c r="AT10" s="6" t="s">
        <v>316</v>
      </c>
      <c r="AU10" s="6" t="s">
        <v>316</v>
      </c>
      <c r="AV10" s="6" t="s">
        <v>316</v>
      </c>
      <c r="AW10" s="6" t="s">
        <v>316</v>
      </c>
      <c r="AX10" s="6"/>
      <c r="AY10" s="6"/>
      <c r="AZ10" s="6" t="s">
        <v>316</v>
      </c>
      <c r="BA10" s="6"/>
      <c r="BB10" s="6" t="s">
        <v>316</v>
      </c>
      <c r="BC10" s="6"/>
      <c r="BD10" s="6" t="s">
        <v>316</v>
      </c>
      <c r="BE10" s="6" t="s">
        <v>316</v>
      </c>
      <c r="BF10" s="6" t="s">
        <v>316</v>
      </c>
      <c r="BG10" s="6" t="s">
        <v>316</v>
      </c>
      <c r="BH10" s="6" t="s">
        <v>316</v>
      </c>
      <c r="BI10" s="6" t="s">
        <v>316</v>
      </c>
      <c r="BJ10" s="6" t="s">
        <v>316</v>
      </c>
      <c r="BK10" s="6" t="s">
        <v>316</v>
      </c>
      <c r="BL10" s="6" t="s">
        <v>316</v>
      </c>
      <c r="BM10" s="6" t="s">
        <v>316</v>
      </c>
      <c r="BN10" s="6" t="s">
        <v>316</v>
      </c>
      <c r="BO10" s="6" t="s">
        <v>316</v>
      </c>
      <c r="BP10" s="6"/>
      <c r="BQ10" s="6"/>
      <c r="BR10" s="6" t="s">
        <v>316</v>
      </c>
      <c r="BS10" s="6" t="s">
        <v>316</v>
      </c>
      <c r="BT10" s="6" t="s">
        <v>316</v>
      </c>
      <c r="BU10" s="6" t="s">
        <v>316</v>
      </c>
      <c r="BV10" s="6" t="s">
        <v>316</v>
      </c>
      <c r="BW10" s="6" t="s">
        <v>316</v>
      </c>
      <c r="BX10" s="6" t="s">
        <v>316</v>
      </c>
      <c r="BY10" s="6" t="s">
        <v>316</v>
      </c>
      <c r="BZ10" s="6" t="s">
        <v>316</v>
      </c>
      <c r="CA10" s="6" t="s">
        <v>316</v>
      </c>
      <c r="CB10" s="6" t="s">
        <v>316</v>
      </c>
      <c r="CC10" s="6" t="s">
        <v>316</v>
      </c>
    </row>
    <row r="11" spans="1:82" s="184" customFormat="1" ht="81" hidden="1" customHeight="1">
      <c r="A11" s="216">
        <v>4</v>
      </c>
      <c r="B11" s="375">
        <v>4</v>
      </c>
      <c r="C11" s="179" t="s">
        <v>27</v>
      </c>
      <c r="D11" s="68" t="s">
        <v>14</v>
      </c>
      <c r="E11" s="69" t="s">
        <v>273</v>
      </c>
      <c r="F11" s="8" t="s">
        <v>17</v>
      </c>
      <c r="G11" s="180" t="s">
        <v>295</v>
      </c>
      <c r="H11" s="181" t="s">
        <v>1042</v>
      </c>
      <c r="I11" s="115" t="s">
        <v>275</v>
      </c>
      <c r="J11" s="10" t="s">
        <v>11</v>
      </c>
      <c r="K11" s="182" t="s">
        <v>16</v>
      </c>
      <c r="L11" s="413"/>
      <c r="M11" s="71"/>
      <c r="N11" s="71"/>
      <c r="O11" s="71"/>
      <c r="P11" s="71"/>
      <c r="Q11" s="71"/>
      <c r="R11" s="71"/>
      <c r="S11" s="71"/>
      <c r="T11" s="71"/>
      <c r="U11" s="66">
        <f>COUNTIF(K11:T11,"x")</f>
        <v>1</v>
      </c>
      <c r="V11" s="183" t="s">
        <v>213</v>
      </c>
      <c r="W11" s="183" t="s">
        <v>213</v>
      </c>
      <c r="X11" s="183" t="s">
        <v>213</v>
      </c>
      <c r="Y11" s="183" t="s">
        <v>213</v>
      </c>
      <c r="Z11" s="71"/>
      <c r="AA11" s="71"/>
      <c r="AB11" s="71"/>
      <c r="AC11" s="71"/>
      <c r="AD11" s="71"/>
      <c r="AE11" s="71"/>
      <c r="AF11" s="71"/>
      <c r="AG11" s="72"/>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20">
        <v>2</v>
      </c>
      <c r="BF11" s="20">
        <v>2</v>
      </c>
      <c r="BG11" s="20">
        <v>2</v>
      </c>
      <c r="BH11" s="20">
        <v>2</v>
      </c>
      <c r="BI11" s="20">
        <v>2</v>
      </c>
      <c r="BJ11" s="20">
        <v>2</v>
      </c>
      <c r="BK11" s="20">
        <v>2</v>
      </c>
      <c r="BL11" s="20">
        <v>2</v>
      </c>
      <c r="BM11" s="20">
        <v>2</v>
      </c>
      <c r="BN11" s="20">
        <v>2</v>
      </c>
      <c r="BO11" s="20">
        <v>2</v>
      </c>
      <c r="BP11" s="20">
        <v>2</v>
      </c>
      <c r="BQ11" s="20">
        <v>2</v>
      </c>
      <c r="BR11" s="20">
        <v>2</v>
      </c>
      <c r="BS11" s="20">
        <v>2</v>
      </c>
      <c r="BT11" s="20">
        <v>1</v>
      </c>
      <c r="BU11" s="20">
        <v>1</v>
      </c>
      <c r="BV11" s="413">
        <f t="shared" ref="BV11" si="2">COUNTIF($BE11:$BU11,2)</f>
        <v>15</v>
      </c>
      <c r="BW11" s="81">
        <f t="shared" ref="BW11" si="3">BV11/COUNTA($BE11:$BU11)</f>
        <v>0.88235294117647056</v>
      </c>
      <c r="BX11" s="413">
        <f t="shared" ref="BX11" si="4">COUNTIF($BE11:$BU11,1)</f>
        <v>2</v>
      </c>
      <c r="BY11" s="81">
        <f t="shared" ref="BY11" si="5">BX11/COUNTA($BE11:$BU11)</f>
        <v>0.11764705882352941</v>
      </c>
      <c r="BZ11" s="413">
        <f t="shared" ref="BZ11" si="6">COUNTIF($BE11:$BU11,0)</f>
        <v>0</v>
      </c>
      <c r="CA11" s="81">
        <f t="shared" ref="CA11" si="7">BZ11/COUNTA($BE11:$BU11)</f>
        <v>0</v>
      </c>
      <c r="CB11" s="413">
        <f t="shared" ref="CB11" si="8">(((BV11*2)+(BX11*1)+(BZ11*0)))/COUNTA($BE11:$BU11)</f>
        <v>1.8823529411764706</v>
      </c>
      <c r="CC11" s="414" t="str">
        <f t="shared" ref="CC11" si="9">IF(CB11&gt;=1.6,"Đạt mục tiêu",IF(CB11&gt;=1,"Cần cố gắng","Chưa đạt"))</f>
        <v>Đạt mục tiêu</v>
      </c>
      <c r="CD11" s="74"/>
    </row>
    <row r="12" spans="1:82" ht="96.75" hidden="1" customHeight="1">
      <c r="A12" s="171">
        <v>5</v>
      </c>
      <c r="B12" s="375">
        <v>5</v>
      </c>
      <c r="C12" s="402" t="s">
        <v>27</v>
      </c>
      <c r="D12" s="68" t="s">
        <v>14</v>
      </c>
      <c r="E12" s="69" t="s">
        <v>273</v>
      </c>
      <c r="F12" s="401" t="s">
        <v>17</v>
      </c>
      <c r="G12" s="246" t="s">
        <v>296</v>
      </c>
      <c r="H12" s="185" t="s">
        <v>1061</v>
      </c>
      <c r="I12" s="20" t="s">
        <v>212</v>
      </c>
      <c r="J12" s="10" t="s">
        <v>11</v>
      </c>
      <c r="K12" s="71"/>
      <c r="L12" s="239" t="s">
        <v>16</v>
      </c>
      <c r="M12" s="71"/>
      <c r="N12" s="71"/>
      <c r="O12" s="71"/>
      <c r="P12" s="71"/>
      <c r="Q12" s="71"/>
      <c r="R12" s="71"/>
      <c r="S12" s="71"/>
      <c r="T12" s="71"/>
      <c r="U12" s="66">
        <f t="shared" ref="U12:U33" si="10">COUNTIF(K12:T12,"x")</f>
        <v>1</v>
      </c>
      <c r="V12" s="71"/>
      <c r="W12" s="71"/>
      <c r="X12" s="71"/>
      <c r="Y12" s="71"/>
      <c r="Z12" s="239" t="s">
        <v>213</v>
      </c>
      <c r="AA12" s="239" t="s">
        <v>213</v>
      </c>
      <c r="AB12" s="239" t="s">
        <v>213</v>
      </c>
      <c r="AC12" s="239" t="s">
        <v>213</v>
      </c>
      <c r="AD12" s="71"/>
      <c r="AE12" s="71"/>
      <c r="AF12" s="71"/>
      <c r="AG12" s="72"/>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11"/>
      <c r="BF12" s="398">
        <v>2</v>
      </c>
      <c r="BG12" s="398">
        <v>2</v>
      </c>
      <c r="BH12" s="398">
        <v>2</v>
      </c>
      <c r="BI12" s="398">
        <v>1</v>
      </c>
      <c r="BJ12" s="398">
        <v>2</v>
      </c>
      <c r="BK12" s="398">
        <v>2</v>
      </c>
      <c r="BL12" s="398">
        <v>2</v>
      </c>
      <c r="BM12" s="398">
        <v>2</v>
      </c>
      <c r="BN12" s="398">
        <v>2</v>
      </c>
      <c r="BO12" s="398">
        <v>2</v>
      </c>
      <c r="BP12" s="398">
        <v>2</v>
      </c>
      <c r="BQ12" s="398">
        <v>1</v>
      </c>
      <c r="BR12" s="398">
        <v>2</v>
      </c>
      <c r="BS12" s="398">
        <v>2</v>
      </c>
      <c r="BT12" s="398">
        <v>1</v>
      </c>
      <c r="BU12" s="398">
        <v>2</v>
      </c>
      <c r="BV12" s="420">
        <f>COUNTIF($BE12:$BU12,2)</f>
        <v>13</v>
      </c>
      <c r="BW12" s="228">
        <f>BV12/COUNTA($BE12:$BU12)</f>
        <v>0.8125</v>
      </c>
      <c r="BX12" s="420">
        <f>COUNTIF($BE12:$BU12,1)</f>
        <v>3</v>
      </c>
      <c r="BY12" s="228">
        <f>BX12/COUNTA($BE12:$BU12)</f>
        <v>0.1875</v>
      </c>
      <c r="BZ12" s="420">
        <f>COUNTIF($BE12:$BU12,0)</f>
        <v>0</v>
      </c>
      <c r="CA12" s="228">
        <f>BZ12/COUNTA($BE12:$BU12)</f>
        <v>0</v>
      </c>
      <c r="CB12" s="420">
        <f>(((BV12*2)+(BX12*1)+(BZ12*0)))/COUNTA($BE12:$BU12)</f>
        <v>1.8125</v>
      </c>
      <c r="CC12" s="420" t="str">
        <f>IF(CB12&gt;=1.6,"Đạt mục tiêu",IF(CB12&gt;=1,"Cần cố gắng","Chưa đạt"))</f>
        <v>Đạt mục tiêu</v>
      </c>
    </row>
    <row r="13" spans="1:82" s="74" customFormat="1" ht="72.75" hidden="1" customHeight="1">
      <c r="A13" s="19">
        <v>6</v>
      </c>
      <c r="B13" s="375">
        <v>6</v>
      </c>
      <c r="C13" s="67" t="s">
        <v>27</v>
      </c>
      <c r="D13" s="68" t="s">
        <v>14</v>
      </c>
      <c r="E13" s="69" t="s">
        <v>273</v>
      </c>
      <c r="F13" s="8" t="s">
        <v>17</v>
      </c>
      <c r="G13" s="69" t="s">
        <v>297</v>
      </c>
      <c r="H13" s="70" t="s">
        <v>290</v>
      </c>
      <c r="I13" s="20" t="s">
        <v>212</v>
      </c>
      <c r="J13" s="10" t="s">
        <v>11</v>
      </c>
      <c r="K13" s="71"/>
      <c r="L13" s="71"/>
      <c r="M13" s="71" t="s">
        <v>16</v>
      </c>
      <c r="N13" s="71"/>
      <c r="O13" s="71"/>
      <c r="P13" s="71"/>
      <c r="Q13" s="71"/>
      <c r="R13" s="71"/>
      <c r="S13" s="71"/>
      <c r="T13" s="71"/>
      <c r="U13" s="66">
        <f t="shared" si="10"/>
        <v>1</v>
      </c>
      <c r="V13" s="71"/>
      <c r="W13" s="71"/>
      <c r="X13" s="71"/>
      <c r="Y13" s="71"/>
      <c r="Z13" s="71"/>
      <c r="AA13" s="71"/>
      <c r="AB13" s="71"/>
      <c r="AC13" s="71"/>
      <c r="AD13" s="71" t="s">
        <v>213</v>
      </c>
      <c r="AE13" s="71" t="s">
        <v>213</v>
      </c>
      <c r="AF13" s="71" t="s">
        <v>213</v>
      </c>
      <c r="AG13" s="71" t="s">
        <v>213</v>
      </c>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114">
        <v>2</v>
      </c>
      <c r="BF13" s="114">
        <v>2</v>
      </c>
      <c r="BG13" s="114">
        <v>2</v>
      </c>
      <c r="BH13" s="114">
        <v>2</v>
      </c>
      <c r="BI13" s="114">
        <v>2</v>
      </c>
      <c r="BJ13" s="114">
        <v>2</v>
      </c>
      <c r="BK13" s="114">
        <v>2</v>
      </c>
      <c r="BL13" s="114">
        <v>1</v>
      </c>
      <c r="BM13" s="114">
        <v>1</v>
      </c>
      <c r="BN13" s="114">
        <v>2</v>
      </c>
      <c r="BO13" s="114">
        <v>2</v>
      </c>
      <c r="BP13" s="114">
        <v>2</v>
      </c>
      <c r="BQ13" s="114">
        <v>2</v>
      </c>
      <c r="BR13" s="114">
        <v>2</v>
      </c>
      <c r="BS13" s="114">
        <v>2</v>
      </c>
      <c r="BT13" s="114">
        <v>1</v>
      </c>
      <c r="BU13" s="114">
        <v>2</v>
      </c>
      <c r="BV13" s="21">
        <f>COUNTIF($BE13:$BU13,2)</f>
        <v>14</v>
      </c>
      <c r="BW13" s="22">
        <f>BV13/COUNTA($BE13:$BU13)</f>
        <v>0.82352941176470584</v>
      </c>
      <c r="BX13" s="21">
        <f>COUNTIF($BE13:$BU13,1)</f>
        <v>3</v>
      </c>
      <c r="BY13" s="22">
        <f>BX13/COUNTA($BE13:$BU13)</f>
        <v>0.17647058823529413</v>
      </c>
      <c r="BZ13" s="21">
        <f>COUNTIF($BE13:$BU13,0)</f>
        <v>0</v>
      </c>
      <c r="CA13" s="22">
        <f>BZ13/COUNTA($BE13:$BU13)</f>
        <v>0</v>
      </c>
      <c r="CB13" s="21">
        <f>(((BV13*2)+(BX13*1)+(BZ13*0)))/COUNTA($BE13:$BU13)</f>
        <v>1.8235294117647058</v>
      </c>
      <c r="CC13" s="427" t="str">
        <f>IF(CB13&gt;=1.6,"Đạt mục tiêu",IF(CB13&gt;=1,"Cần cố gắng","Chưa đạt"))</f>
        <v>Đạt mục tiêu</v>
      </c>
    </row>
    <row r="14" spans="1:82" s="74" customFormat="1" ht="176.25" customHeight="1">
      <c r="A14" s="19">
        <v>7</v>
      </c>
      <c r="B14" s="375">
        <v>7</v>
      </c>
      <c r="C14" s="67" t="s">
        <v>27</v>
      </c>
      <c r="D14" s="68" t="s">
        <v>14</v>
      </c>
      <c r="E14" s="69" t="s">
        <v>273</v>
      </c>
      <c r="F14" s="8" t="s">
        <v>17</v>
      </c>
      <c r="G14" s="69" t="s">
        <v>298</v>
      </c>
      <c r="H14" s="70" t="s">
        <v>292</v>
      </c>
      <c r="I14" s="20" t="s">
        <v>212</v>
      </c>
      <c r="J14" s="10" t="s">
        <v>11</v>
      </c>
      <c r="K14" s="71"/>
      <c r="L14" s="71"/>
      <c r="M14" s="71"/>
      <c r="N14" s="71" t="s">
        <v>16</v>
      </c>
      <c r="O14" s="71"/>
      <c r="P14" s="71"/>
      <c r="Q14" s="71"/>
      <c r="R14" s="71"/>
      <c r="S14" s="71"/>
      <c r="T14" s="71"/>
      <c r="U14" s="66">
        <f t="shared" si="10"/>
        <v>1</v>
      </c>
      <c r="V14" s="71"/>
      <c r="W14" s="71"/>
      <c r="X14" s="71"/>
      <c r="Y14" s="71"/>
      <c r="Z14" s="71"/>
      <c r="AA14" s="71"/>
      <c r="AB14" s="71"/>
      <c r="AC14" s="71"/>
      <c r="AD14" s="71"/>
      <c r="AE14" s="71"/>
      <c r="AF14" s="71"/>
      <c r="AG14" s="72"/>
      <c r="AH14" s="394" t="s">
        <v>213</v>
      </c>
      <c r="AI14" s="394" t="s">
        <v>213</v>
      </c>
      <c r="AJ14" s="394" t="s">
        <v>213</v>
      </c>
      <c r="AK14" s="394" t="s">
        <v>213</v>
      </c>
      <c r="AL14" s="394" t="s">
        <v>213</v>
      </c>
      <c r="AM14" s="71"/>
      <c r="AN14" s="71"/>
      <c r="AO14" s="71"/>
      <c r="AP14" s="71"/>
      <c r="AQ14" s="71"/>
      <c r="AR14" s="71"/>
      <c r="AS14" s="71"/>
      <c r="AT14" s="71"/>
      <c r="AU14" s="71"/>
      <c r="AV14" s="71"/>
      <c r="AW14" s="71"/>
      <c r="AX14" s="71"/>
      <c r="AY14" s="71"/>
      <c r="AZ14" s="71"/>
      <c r="BA14" s="71"/>
      <c r="BB14" s="71"/>
      <c r="BC14" s="71"/>
      <c r="BD14" s="71"/>
      <c r="BE14" s="20">
        <v>2</v>
      </c>
      <c r="BF14" s="20">
        <v>1</v>
      </c>
      <c r="BG14" s="20">
        <v>2</v>
      </c>
      <c r="BH14" s="20">
        <v>2</v>
      </c>
      <c r="BI14" s="20">
        <v>2</v>
      </c>
      <c r="BJ14" s="20">
        <v>2</v>
      </c>
      <c r="BK14" s="20">
        <v>2</v>
      </c>
      <c r="BL14" s="20">
        <v>1</v>
      </c>
      <c r="BM14" s="20">
        <v>2</v>
      </c>
      <c r="BN14" s="20">
        <v>2</v>
      </c>
      <c r="BO14" s="20">
        <v>2</v>
      </c>
      <c r="BP14" s="20">
        <v>2</v>
      </c>
      <c r="BQ14" s="20">
        <v>2</v>
      </c>
      <c r="BR14" s="20">
        <v>2</v>
      </c>
      <c r="BS14" s="20">
        <v>2</v>
      </c>
      <c r="BT14" s="20">
        <v>1</v>
      </c>
      <c r="BU14" s="20">
        <v>2</v>
      </c>
      <c r="BV14" s="21">
        <f>COUNTIF($BE14:$BU14,2)</f>
        <v>14</v>
      </c>
      <c r="BW14" s="22">
        <f t="shared" ref="BW14" si="11">BV14/COUNTA($BE14:$BU14)</f>
        <v>0.82352941176470584</v>
      </c>
      <c r="BX14" s="21">
        <f>COUNTIF($BE14:$BU14,1)</f>
        <v>3</v>
      </c>
      <c r="BY14" s="22">
        <f>BX14/COUNTA($BE14:$BU14)</f>
        <v>0.17647058823529413</v>
      </c>
      <c r="BZ14" s="21">
        <f>COUNTIF($BE14:$BU14,0)</f>
        <v>0</v>
      </c>
      <c r="CA14" s="22">
        <f>BZ14/COUNTA($BE14:$BU14)</f>
        <v>0</v>
      </c>
      <c r="CB14" s="21">
        <f>(((BV14*2)+(BX14*1)+(BZ14*0)))/COUNTA($BE14:$BU14)</f>
        <v>1.8235294117647058</v>
      </c>
      <c r="CC14" s="427" t="str">
        <f>IF(CB14&gt;=1.6,"Đạt mục tiêu",IF(CB14&gt;=1,"Cần cố gắng","Chưa đạt"))</f>
        <v>Đạt mục tiêu</v>
      </c>
    </row>
    <row r="15" spans="1:82" s="74" customFormat="1" ht="56.25" hidden="1" customHeight="1">
      <c r="A15" s="19">
        <v>8</v>
      </c>
      <c r="B15" s="375">
        <v>8</v>
      </c>
      <c r="C15" s="67" t="s">
        <v>27</v>
      </c>
      <c r="D15" s="68" t="s">
        <v>14</v>
      </c>
      <c r="E15" s="69" t="s">
        <v>273</v>
      </c>
      <c r="F15" s="8" t="s">
        <v>17</v>
      </c>
      <c r="G15" s="69" t="s">
        <v>299</v>
      </c>
      <c r="H15" s="70" t="s">
        <v>291</v>
      </c>
      <c r="I15" s="20" t="s">
        <v>212</v>
      </c>
      <c r="J15" s="10" t="s">
        <v>11</v>
      </c>
      <c r="K15" s="71"/>
      <c r="L15" s="71"/>
      <c r="M15" s="71"/>
      <c r="N15" s="71"/>
      <c r="O15" s="71" t="s">
        <v>16</v>
      </c>
      <c r="P15" s="71"/>
      <c r="Q15" s="71"/>
      <c r="R15" s="71"/>
      <c r="S15" s="71"/>
      <c r="T15" s="71"/>
      <c r="U15" s="66">
        <f t="shared" si="10"/>
        <v>1</v>
      </c>
      <c r="V15" s="71"/>
      <c r="W15" s="71"/>
      <c r="X15" s="71"/>
      <c r="Y15" s="71"/>
      <c r="Z15" s="71"/>
      <c r="AA15" s="71"/>
      <c r="AB15" s="71"/>
      <c r="AC15" s="71"/>
      <c r="AD15" s="71"/>
      <c r="AE15" s="71"/>
      <c r="AF15" s="71"/>
      <c r="AG15" s="72"/>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3"/>
      <c r="BU15" s="73"/>
      <c r="BV15" s="71"/>
      <c r="BW15" s="71"/>
      <c r="BX15" s="71"/>
      <c r="BY15" s="71"/>
      <c r="BZ15" s="71"/>
      <c r="CA15" s="71"/>
      <c r="CB15" s="71"/>
      <c r="CC15" s="71"/>
    </row>
    <row r="16" spans="1:82" s="74" customFormat="1" ht="56.25" hidden="1" customHeight="1">
      <c r="A16" s="19">
        <v>9</v>
      </c>
      <c r="B16" s="375">
        <v>9</v>
      </c>
      <c r="C16" s="67" t="s">
        <v>27</v>
      </c>
      <c r="D16" s="68" t="s">
        <v>14</v>
      </c>
      <c r="E16" s="69" t="s">
        <v>273</v>
      </c>
      <c r="F16" s="8" t="s">
        <v>17</v>
      </c>
      <c r="G16" s="69" t="s">
        <v>300</v>
      </c>
      <c r="H16" s="70" t="s">
        <v>293</v>
      </c>
      <c r="I16" s="20" t="s">
        <v>212</v>
      </c>
      <c r="J16" s="10" t="s">
        <v>11</v>
      </c>
      <c r="K16" s="71"/>
      <c r="L16" s="71"/>
      <c r="M16" s="71"/>
      <c r="N16" s="71"/>
      <c r="O16" s="71"/>
      <c r="P16" s="71" t="s">
        <v>16</v>
      </c>
      <c r="Q16" s="71"/>
      <c r="R16" s="71"/>
      <c r="S16" s="71"/>
      <c r="T16" s="71"/>
      <c r="U16" s="66">
        <f t="shared" si="10"/>
        <v>1</v>
      </c>
      <c r="V16" s="71"/>
      <c r="W16" s="71"/>
      <c r="X16" s="71"/>
      <c r="Y16" s="71"/>
      <c r="Z16" s="71"/>
      <c r="AA16" s="71"/>
      <c r="AB16" s="71"/>
      <c r="AC16" s="71"/>
      <c r="AD16" s="71"/>
      <c r="AE16" s="71"/>
      <c r="AF16" s="71"/>
      <c r="AG16" s="72"/>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3"/>
      <c r="BU16" s="73"/>
      <c r="BV16" s="71"/>
      <c r="BW16" s="71"/>
      <c r="BX16" s="71"/>
      <c r="BY16" s="71"/>
      <c r="BZ16" s="71"/>
      <c r="CA16" s="71"/>
      <c r="CB16" s="71"/>
      <c r="CC16" s="71"/>
    </row>
    <row r="17" spans="1:82" s="74" customFormat="1" ht="56.25" hidden="1" customHeight="1">
      <c r="A17" s="19">
        <v>10</v>
      </c>
      <c r="B17" s="375"/>
      <c r="C17" s="67" t="s">
        <v>27</v>
      </c>
      <c r="D17" s="68" t="s">
        <v>14</v>
      </c>
      <c r="E17" s="67" t="s">
        <v>27</v>
      </c>
      <c r="F17" s="8"/>
      <c r="G17" s="69" t="s">
        <v>301</v>
      </c>
      <c r="H17" s="70" t="s">
        <v>294</v>
      </c>
      <c r="I17" s="20"/>
      <c r="J17" s="10"/>
      <c r="K17" s="71"/>
      <c r="L17" s="71"/>
      <c r="M17" s="71"/>
      <c r="N17" s="71"/>
      <c r="O17" s="71"/>
      <c r="P17" s="71"/>
      <c r="Q17" s="71" t="s">
        <v>16</v>
      </c>
      <c r="R17" s="71"/>
      <c r="S17" s="71"/>
      <c r="T17" s="71"/>
      <c r="U17" s="66"/>
      <c r="V17" s="71"/>
      <c r="W17" s="71"/>
      <c r="X17" s="71"/>
      <c r="Y17" s="71"/>
      <c r="Z17" s="71"/>
      <c r="AA17" s="71"/>
      <c r="AB17" s="71"/>
      <c r="AC17" s="71"/>
      <c r="AD17" s="71"/>
      <c r="AE17" s="71"/>
      <c r="AF17" s="71"/>
      <c r="AG17" s="72"/>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3"/>
      <c r="BU17" s="73"/>
      <c r="BV17" s="71"/>
      <c r="BW17" s="71"/>
      <c r="BX17" s="71"/>
      <c r="BY17" s="71"/>
      <c r="BZ17" s="71"/>
      <c r="CA17" s="71"/>
      <c r="CB17" s="71"/>
      <c r="CC17" s="71"/>
    </row>
    <row r="18" spans="1:82" s="74" customFormat="1" ht="56.25" hidden="1" customHeight="1">
      <c r="A18" s="19">
        <v>10</v>
      </c>
      <c r="B18" s="375">
        <v>10</v>
      </c>
      <c r="C18" s="67" t="s">
        <v>27</v>
      </c>
      <c r="D18" s="68" t="s">
        <v>14</v>
      </c>
      <c r="E18" s="67" t="s">
        <v>27</v>
      </c>
      <c r="F18" s="8" t="s">
        <v>17</v>
      </c>
      <c r="G18" s="69" t="s">
        <v>301</v>
      </c>
      <c r="H18" s="70" t="s">
        <v>952</v>
      </c>
      <c r="I18" s="20" t="s">
        <v>212</v>
      </c>
      <c r="J18" s="10" t="s">
        <v>11</v>
      </c>
      <c r="K18" s="71"/>
      <c r="L18" s="71"/>
      <c r="M18" s="71"/>
      <c r="N18" s="71"/>
      <c r="O18" s="71"/>
      <c r="P18" s="71"/>
      <c r="Q18" s="71"/>
      <c r="R18" s="71" t="s">
        <v>16</v>
      </c>
      <c r="S18" s="71"/>
      <c r="T18" s="71"/>
      <c r="U18" s="66">
        <f t="shared" si="10"/>
        <v>1</v>
      </c>
      <c r="V18" s="71"/>
      <c r="W18" s="71"/>
      <c r="X18" s="71"/>
      <c r="Y18" s="71"/>
      <c r="Z18" s="71"/>
      <c r="AA18" s="71"/>
      <c r="AB18" s="71"/>
      <c r="AC18" s="71"/>
      <c r="AD18" s="71"/>
      <c r="AE18" s="71"/>
      <c r="AF18" s="71"/>
      <c r="AG18" s="72"/>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3"/>
      <c r="BU18" s="73"/>
      <c r="BV18" s="71"/>
      <c r="BW18" s="71"/>
      <c r="BX18" s="71"/>
      <c r="BY18" s="71"/>
      <c r="BZ18" s="71"/>
      <c r="CA18" s="71"/>
      <c r="CB18" s="71"/>
      <c r="CC18" s="71"/>
    </row>
    <row r="19" spans="1:82" s="74" customFormat="1" ht="138.75" hidden="1" customHeight="1">
      <c r="A19" s="19">
        <v>11</v>
      </c>
      <c r="B19" s="375">
        <v>11</v>
      </c>
      <c r="C19" s="67" t="s">
        <v>27</v>
      </c>
      <c r="D19" s="68" t="s">
        <v>14</v>
      </c>
      <c r="E19" s="67" t="s">
        <v>27</v>
      </c>
      <c r="F19" s="8" t="s">
        <v>17</v>
      </c>
      <c r="G19" s="69" t="s">
        <v>302</v>
      </c>
      <c r="H19" s="70" t="s">
        <v>953</v>
      </c>
      <c r="I19" s="20" t="s">
        <v>212</v>
      </c>
      <c r="J19" s="10" t="s">
        <v>11</v>
      </c>
      <c r="K19" s="71"/>
      <c r="L19" s="71"/>
      <c r="M19" s="71"/>
      <c r="N19" s="71"/>
      <c r="O19" s="71"/>
      <c r="P19" s="71"/>
      <c r="Q19" s="71"/>
      <c r="R19" s="71"/>
      <c r="S19" s="71" t="s">
        <v>16</v>
      </c>
      <c r="T19" s="71"/>
      <c r="U19" s="66">
        <f t="shared" si="10"/>
        <v>1</v>
      </c>
      <c r="V19" s="71"/>
      <c r="W19" s="71"/>
      <c r="X19" s="71"/>
      <c r="Y19" s="71"/>
      <c r="Z19" s="71"/>
      <c r="AA19" s="71"/>
      <c r="AB19" s="71"/>
      <c r="AC19" s="71"/>
      <c r="AD19" s="71"/>
      <c r="AE19" s="71"/>
      <c r="AF19" s="71"/>
      <c r="AG19" s="72"/>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3"/>
      <c r="BU19" s="73"/>
      <c r="BV19" s="71"/>
      <c r="BW19" s="71"/>
      <c r="BX19" s="71"/>
      <c r="BY19" s="71"/>
      <c r="BZ19" s="71"/>
      <c r="CA19" s="71"/>
      <c r="CB19" s="71"/>
      <c r="CC19" s="71"/>
    </row>
    <row r="20" spans="1:82" s="74" customFormat="1" ht="83.25" hidden="1" customHeight="1">
      <c r="A20" s="19">
        <v>12</v>
      </c>
      <c r="B20" s="375">
        <v>12</v>
      </c>
      <c r="C20" s="67" t="s">
        <v>27</v>
      </c>
      <c r="D20" s="68" t="s">
        <v>14</v>
      </c>
      <c r="E20" s="67" t="s">
        <v>27</v>
      </c>
      <c r="F20" s="8" t="s">
        <v>17</v>
      </c>
      <c r="G20" s="69" t="s">
        <v>303</v>
      </c>
      <c r="H20" s="70" t="s">
        <v>954</v>
      </c>
      <c r="I20" s="20" t="s">
        <v>212</v>
      </c>
      <c r="J20" s="10" t="s">
        <v>11</v>
      </c>
      <c r="K20" s="71"/>
      <c r="L20" s="71"/>
      <c r="M20" s="71"/>
      <c r="N20" s="71"/>
      <c r="O20" s="71"/>
      <c r="P20" s="71"/>
      <c r="Q20" s="71"/>
      <c r="R20" s="71"/>
      <c r="S20" s="71"/>
      <c r="T20" s="71" t="s">
        <v>16</v>
      </c>
      <c r="U20" s="66">
        <f t="shared" si="10"/>
        <v>1</v>
      </c>
      <c r="V20" s="71"/>
      <c r="W20" s="71"/>
      <c r="X20" s="71"/>
      <c r="Y20" s="71"/>
      <c r="Z20" s="71"/>
      <c r="AA20" s="71"/>
      <c r="AB20" s="71"/>
      <c r="AC20" s="71"/>
      <c r="AD20" s="71"/>
      <c r="AE20" s="71"/>
      <c r="AF20" s="71"/>
      <c r="AG20" s="72"/>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3"/>
      <c r="BU20" s="73"/>
      <c r="BV20" s="71"/>
      <c r="BW20" s="71"/>
      <c r="BX20" s="71"/>
      <c r="BY20" s="71"/>
      <c r="BZ20" s="71"/>
      <c r="CA20" s="71"/>
      <c r="CB20" s="71"/>
      <c r="CC20" s="71"/>
    </row>
    <row r="21" spans="1:82" s="2" customFormat="1" ht="0.75" hidden="1" customHeight="1">
      <c r="A21" s="19">
        <v>13</v>
      </c>
      <c r="B21" s="375">
        <v>13</v>
      </c>
      <c r="C21" s="1378" t="s">
        <v>29</v>
      </c>
      <c r="D21" s="1368"/>
      <c r="E21" s="1379"/>
      <c r="F21" s="6" t="s">
        <v>316</v>
      </c>
      <c r="G21" s="6" t="s">
        <v>316</v>
      </c>
      <c r="H21" s="6" t="s">
        <v>316</v>
      </c>
      <c r="I21" s="6" t="s">
        <v>316</v>
      </c>
      <c r="J21" s="6" t="s">
        <v>316</v>
      </c>
      <c r="K21" s="6" t="s">
        <v>316</v>
      </c>
      <c r="L21" s="6" t="s">
        <v>316</v>
      </c>
      <c r="M21" s="6" t="s">
        <v>316</v>
      </c>
      <c r="N21" s="6" t="s">
        <v>316</v>
      </c>
      <c r="O21" s="6" t="s">
        <v>316</v>
      </c>
      <c r="P21" s="6" t="s">
        <v>316</v>
      </c>
      <c r="Q21" s="6" t="s">
        <v>316</v>
      </c>
      <c r="R21" s="6"/>
      <c r="S21" s="6" t="s">
        <v>316</v>
      </c>
      <c r="T21" s="6" t="s">
        <v>316</v>
      </c>
      <c r="U21" s="6" t="s">
        <v>316</v>
      </c>
      <c r="V21" s="6" t="s">
        <v>316</v>
      </c>
      <c r="W21" s="6" t="s">
        <v>316</v>
      </c>
      <c r="X21" s="6" t="s">
        <v>316</v>
      </c>
      <c r="Y21" s="6" t="s">
        <v>316</v>
      </c>
      <c r="Z21" s="6" t="s">
        <v>316</v>
      </c>
      <c r="AA21" s="6" t="s">
        <v>316</v>
      </c>
      <c r="AB21" s="6" t="s">
        <v>316</v>
      </c>
      <c r="AC21" s="6" t="s">
        <v>316</v>
      </c>
      <c r="AD21" s="6" t="s">
        <v>316</v>
      </c>
      <c r="AE21" s="6" t="s">
        <v>316</v>
      </c>
      <c r="AF21" s="6" t="s">
        <v>316</v>
      </c>
      <c r="AG21" s="6" t="s">
        <v>316</v>
      </c>
      <c r="AH21" s="6" t="s">
        <v>316</v>
      </c>
      <c r="AI21" s="6" t="s">
        <v>316</v>
      </c>
      <c r="AJ21" s="6" t="s">
        <v>316</v>
      </c>
      <c r="AK21" s="6" t="s">
        <v>316</v>
      </c>
      <c r="AL21" s="6" t="s">
        <v>316</v>
      </c>
      <c r="AM21" s="6"/>
      <c r="AN21" s="6"/>
      <c r="AO21" s="6" t="s">
        <v>316</v>
      </c>
      <c r="AP21" s="6" t="s">
        <v>316</v>
      </c>
      <c r="AQ21" s="6" t="s">
        <v>316</v>
      </c>
      <c r="AR21" s="6" t="s">
        <v>316</v>
      </c>
      <c r="AS21" s="6" t="s">
        <v>316</v>
      </c>
      <c r="AT21" s="6" t="s">
        <v>316</v>
      </c>
      <c r="AU21" s="6" t="s">
        <v>316</v>
      </c>
      <c r="AV21" s="6" t="s">
        <v>316</v>
      </c>
      <c r="AW21" s="6" t="s">
        <v>316</v>
      </c>
      <c r="AX21" s="6"/>
      <c r="AY21" s="6"/>
      <c r="AZ21" s="6" t="s">
        <v>316</v>
      </c>
      <c r="BA21" s="6"/>
      <c r="BB21" s="6" t="s">
        <v>316</v>
      </c>
      <c r="BC21" s="6"/>
      <c r="BD21" s="6" t="s">
        <v>316</v>
      </c>
      <c r="BE21" s="6" t="s">
        <v>316</v>
      </c>
      <c r="BF21" s="6" t="s">
        <v>316</v>
      </c>
      <c r="BG21" s="6" t="s">
        <v>316</v>
      </c>
      <c r="BH21" s="6" t="s">
        <v>316</v>
      </c>
      <c r="BI21" s="6" t="s">
        <v>316</v>
      </c>
      <c r="BJ21" s="6" t="s">
        <v>316</v>
      </c>
      <c r="BK21" s="6" t="s">
        <v>316</v>
      </c>
      <c r="BL21" s="6" t="s">
        <v>316</v>
      </c>
      <c r="BM21" s="6" t="s">
        <v>316</v>
      </c>
      <c r="BN21" s="6" t="s">
        <v>316</v>
      </c>
      <c r="BO21" s="6" t="s">
        <v>316</v>
      </c>
      <c r="BP21" s="6"/>
      <c r="BQ21" s="6"/>
      <c r="BR21" s="6" t="s">
        <v>316</v>
      </c>
      <c r="BS21" s="6" t="s">
        <v>316</v>
      </c>
      <c r="BT21" s="6" t="s">
        <v>316</v>
      </c>
      <c r="BU21" s="6" t="s">
        <v>316</v>
      </c>
      <c r="BV21" s="420">
        <f>COUNTIF($BE21:$BU21,2)</f>
        <v>0</v>
      </c>
      <c r="BW21" s="228">
        <f>BV21/COUNTA($BE21:$BU21)</f>
        <v>0</v>
      </c>
      <c r="BX21" s="420">
        <f>COUNTIF($BE21:$BU21,1)</f>
        <v>0</v>
      </c>
      <c r="BY21" s="228">
        <f>BX21/COUNTA($BE21:$BU21)</f>
        <v>0</v>
      </c>
      <c r="BZ21" s="420">
        <f>COUNTIF($BE21:$BU21,0)</f>
        <v>0</v>
      </c>
      <c r="CA21" s="228">
        <f>BZ21/COUNTA($BE21:$BU21)</f>
        <v>0</v>
      </c>
      <c r="CB21" s="420">
        <f>(((BV21*2)+(BX21*1)+(BZ21*0)))/COUNTA($BE21:$BU21)</f>
        <v>0</v>
      </c>
      <c r="CC21" s="420" t="str">
        <f>IF(CB21&gt;=1.6,"Đạt mục tiêu",IF(CB21&gt;=1,"Cần cố gắng","Chưa đạt"))</f>
        <v>Chưa đạt</v>
      </c>
    </row>
    <row r="22" spans="1:82" s="2" customFormat="1" ht="15.75" hidden="1">
      <c r="A22" s="19">
        <v>14</v>
      </c>
      <c r="B22" s="375">
        <v>14</v>
      </c>
      <c r="C22" s="1378" t="s">
        <v>32</v>
      </c>
      <c r="D22" s="1368"/>
      <c r="E22" s="1379"/>
      <c r="F22" s="6" t="s">
        <v>316</v>
      </c>
      <c r="G22" s="6" t="s">
        <v>316</v>
      </c>
      <c r="H22" s="6" t="s">
        <v>316</v>
      </c>
      <c r="I22" s="6" t="s">
        <v>316</v>
      </c>
      <c r="J22" s="6" t="s">
        <v>316</v>
      </c>
      <c r="K22" s="6" t="s">
        <v>316</v>
      </c>
      <c r="L22" s="6" t="s">
        <v>316</v>
      </c>
      <c r="M22" s="6" t="s">
        <v>316</v>
      </c>
      <c r="N22" s="6" t="s">
        <v>316</v>
      </c>
      <c r="O22" s="6" t="s">
        <v>316</v>
      </c>
      <c r="P22" s="6" t="s">
        <v>316</v>
      </c>
      <c r="Q22" s="6" t="s">
        <v>316</v>
      </c>
      <c r="R22" s="6"/>
      <c r="S22" s="6" t="s">
        <v>316</v>
      </c>
      <c r="T22" s="6" t="s">
        <v>316</v>
      </c>
      <c r="U22" s="6" t="s">
        <v>316</v>
      </c>
      <c r="V22" s="6" t="s">
        <v>316</v>
      </c>
      <c r="W22" s="6" t="s">
        <v>316</v>
      </c>
      <c r="X22" s="6" t="s">
        <v>316</v>
      </c>
      <c r="Y22" s="6" t="s">
        <v>316</v>
      </c>
      <c r="Z22" s="6" t="s">
        <v>316</v>
      </c>
      <c r="AA22" s="6" t="s">
        <v>316</v>
      </c>
      <c r="AB22" s="6" t="s">
        <v>316</v>
      </c>
      <c r="AC22" s="6" t="s">
        <v>316</v>
      </c>
      <c r="AD22" s="6" t="s">
        <v>316</v>
      </c>
      <c r="AE22" s="6" t="s">
        <v>316</v>
      </c>
      <c r="AF22" s="6" t="s">
        <v>316</v>
      </c>
      <c r="AG22" s="6" t="s">
        <v>316</v>
      </c>
      <c r="AH22" s="6" t="s">
        <v>316</v>
      </c>
      <c r="AI22" s="6" t="s">
        <v>316</v>
      </c>
      <c r="AJ22" s="6" t="s">
        <v>316</v>
      </c>
      <c r="AK22" s="6" t="s">
        <v>316</v>
      </c>
      <c r="AL22" s="6" t="s">
        <v>316</v>
      </c>
      <c r="AM22" s="6"/>
      <c r="AN22" s="6"/>
      <c r="AO22" s="6" t="s">
        <v>316</v>
      </c>
      <c r="AP22" s="6" t="s">
        <v>316</v>
      </c>
      <c r="AQ22" s="6" t="s">
        <v>316</v>
      </c>
      <c r="AR22" s="6" t="s">
        <v>316</v>
      </c>
      <c r="AS22" s="6" t="s">
        <v>316</v>
      </c>
      <c r="AT22" s="6" t="s">
        <v>316</v>
      </c>
      <c r="AU22" s="6" t="s">
        <v>316</v>
      </c>
      <c r="AV22" s="6" t="s">
        <v>316</v>
      </c>
      <c r="AW22" s="6" t="s">
        <v>316</v>
      </c>
      <c r="AX22" s="6"/>
      <c r="AY22" s="6"/>
      <c r="AZ22" s="6" t="s">
        <v>316</v>
      </c>
      <c r="BA22" s="6"/>
      <c r="BB22" s="6" t="s">
        <v>316</v>
      </c>
      <c r="BC22" s="6"/>
      <c r="BD22" s="6" t="s">
        <v>316</v>
      </c>
      <c r="BE22" s="6" t="s">
        <v>316</v>
      </c>
      <c r="BF22" s="6" t="s">
        <v>316</v>
      </c>
      <c r="BG22" s="6" t="s">
        <v>316</v>
      </c>
      <c r="BH22" s="6" t="s">
        <v>316</v>
      </c>
      <c r="BI22" s="6" t="s">
        <v>316</v>
      </c>
      <c r="BJ22" s="6" t="s">
        <v>316</v>
      </c>
      <c r="BK22" s="6" t="s">
        <v>316</v>
      </c>
      <c r="BL22" s="6" t="s">
        <v>316</v>
      </c>
      <c r="BM22" s="6" t="s">
        <v>316</v>
      </c>
      <c r="BN22" s="6" t="s">
        <v>316</v>
      </c>
      <c r="BO22" s="6" t="s">
        <v>316</v>
      </c>
      <c r="BP22" s="6"/>
      <c r="BQ22" s="6"/>
      <c r="BR22" s="6" t="s">
        <v>316</v>
      </c>
      <c r="BS22" s="6" t="s">
        <v>316</v>
      </c>
      <c r="BT22" s="6" t="s">
        <v>316</v>
      </c>
      <c r="BU22" s="6" t="s">
        <v>316</v>
      </c>
      <c r="BV22" s="6" t="s">
        <v>316</v>
      </c>
      <c r="BW22" s="6" t="s">
        <v>316</v>
      </c>
      <c r="BX22" s="6" t="s">
        <v>316</v>
      </c>
      <c r="BY22" s="6" t="s">
        <v>316</v>
      </c>
      <c r="BZ22" s="6" t="s">
        <v>316</v>
      </c>
      <c r="CA22" s="6" t="s">
        <v>316</v>
      </c>
      <c r="CB22" s="6" t="s">
        <v>316</v>
      </c>
      <c r="CC22" s="6" t="s">
        <v>316</v>
      </c>
    </row>
    <row r="23" spans="1:82" s="184" customFormat="1" ht="56.25" hidden="1" customHeight="1">
      <c r="A23" s="216">
        <v>15</v>
      </c>
      <c r="B23" s="375">
        <v>15</v>
      </c>
      <c r="C23" s="181" t="s">
        <v>545</v>
      </c>
      <c r="D23" s="77" t="s">
        <v>15</v>
      </c>
      <c r="E23" s="78" t="s">
        <v>546</v>
      </c>
      <c r="F23" s="77" t="s">
        <v>15</v>
      </c>
      <c r="G23" s="188" t="s">
        <v>554</v>
      </c>
      <c r="H23" s="179" t="s">
        <v>555</v>
      </c>
      <c r="I23" s="20" t="s">
        <v>212</v>
      </c>
      <c r="J23" s="10" t="s">
        <v>11</v>
      </c>
      <c r="K23" s="187" t="s">
        <v>16</v>
      </c>
      <c r="L23" s="71"/>
      <c r="M23" s="71"/>
      <c r="N23" s="71"/>
      <c r="O23" s="71"/>
      <c r="P23" s="71"/>
      <c r="Q23" s="71"/>
      <c r="R23" s="71"/>
      <c r="S23" s="71"/>
      <c r="T23" s="71"/>
      <c r="U23" s="66">
        <f t="shared" si="10"/>
        <v>1</v>
      </c>
      <c r="V23" s="183" t="s">
        <v>724</v>
      </c>
      <c r="W23" s="183" t="s">
        <v>727</v>
      </c>
      <c r="X23" s="183" t="s">
        <v>727</v>
      </c>
      <c r="Y23" s="183" t="s">
        <v>727</v>
      </c>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20">
        <v>2</v>
      </c>
      <c r="BF23" s="20">
        <v>2</v>
      </c>
      <c r="BG23" s="20">
        <v>2</v>
      </c>
      <c r="BH23" s="20">
        <v>2</v>
      </c>
      <c r="BI23" s="20">
        <v>2</v>
      </c>
      <c r="BJ23" s="20">
        <v>2</v>
      </c>
      <c r="BK23" s="20">
        <v>1</v>
      </c>
      <c r="BL23" s="20">
        <v>2</v>
      </c>
      <c r="BM23" s="20">
        <v>2</v>
      </c>
      <c r="BN23" s="20">
        <v>2</v>
      </c>
      <c r="BO23" s="20">
        <v>2</v>
      </c>
      <c r="BP23" s="20">
        <v>2</v>
      </c>
      <c r="BQ23" s="20">
        <v>2</v>
      </c>
      <c r="BR23" s="20">
        <v>2</v>
      </c>
      <c r="BS23" s="20">
        <v>2</v>
      </c>
      <c r="BT23" s="20">
        <v>2</v>
      </c>
      <c r="BU23" s="20">
        <v>1</v>
      </c>
      <c r="BV23" s="413">
        <f t="shared" ref="BV23:BV25" si="12">COUNTIF($BE23:$BU23,2)</f>
        <v>15</v>
      </c>
      <c r="BW23" s="81">
        <f t="shared" ref="BW23:BW25" si="13">BV23/COUNTA($BE23:$BU23)</f>
        <v>0.88235294117647056</v>
      </c>
      <c r="BX23" s="413">
        <f t="shared" ref="BX23:BX25" si="14">COUNTIF($BE23:$BU23,1)</f>
        <v>2</v>
      </c>
      <c r="BY23" s="81">
        <f t="shared" ref="BY23:BY25" si="15">BX23/COUNTA($BE23:$BU23)</f>
        <v>0.11764705882352941</v>
      </c>
      <c r="BZ23" s="413">
        <f t="shared" ref="BZ23:BZ25" si="16">COUNTIF($BE23:$BU23,0)</f>
        <v>0</v>
      </c>
      <c r="CA23" s="81">
        <f t="shared" ref="CA23:CA25" si="17">BZ23/COUNTA($BE23:$BU23)</f>
        <v>0</v>
      </c>
      <c r="CB23" s="413">
        <f t="shared" ref="CB23:CB25" si="18">(((BV23*2)+(BX23*1)+(BZ23*0)))/COUNTA($BE23:$BU23)</f>
        <v>1.8823529411764706</v>
      </c>
      <c r="CC23" s="414" t="str">
        <f t="shared" ref="CC23:CC25" si="19">IF(CB23&gt;=1.6,"Đạt mục tiêu",IF(CB23&gt;=1,"Cần cố gắng","Chưa đạt"))</f>
        <v>Đạt mục tiêu</v>
      </c>
      <c r="CD23" s="74"/>
    </row>
    <row r="24" spans="1:82" s="74" customFormat="1" ht="71.25" customHeight="1">
      <c r="A24" s="19">
        <v>16</v>
      </c>
      <c r="B24" s="375">
        <v>16</v>
      </c>
      <c r="C24" s="78" t="s">
        <v>547</v>
      </c>
      <c r="D24" s="77" t="s">
        <v>14</v>
      </c>
      <c r="E24" s="78" t="s">
        <v>548</v>
      </c>
      <c r="F24" s="77" t="s">
        <v>17</v>
      </c>
      <c r="G24" s="78" t="s">
        <v>548</v>
      </c>
      <c r="H24" s="67" t="s">
        <v>553</v>
      </c>
      <c r="I24" s="20" t="s">
        <v>275</v>
      </c>
      <c r="J24" s="10" t="s">
        <v>11</v>
      </c>
      <c r="K24" s="71"/>
      <c r="L24" s="71"/>
      <c r="M24" s="71"/>
      <c r="N24" s="71" t="s">
        <v>16</v>
      </c>
      <c r="O24" s="71"/>
      <c r="P24" s="71"/>
      <c r="Q24" s="71"/>
      <c r="R24" s="71"/>
      <c r="S24" s="71"/>
      <c r="T24" s="71"/>
      <c r="U24" s="66">
        <f t="shared" si="10"/>
        <v>1</v>
      </c>
      <c r="V24" s="71"/>
      <c r="W24" s="71"/>
      <c r="X24" s="71"/>
      <c r="Y24" s="71"/>
      <c r="Z24" s="71"/>
      <c r="AA24" s="71"/>
      <c r="AB24" s="71"/>
      <c r="AC24" s="71"/>
      <c r="AD24" s="71"/>
      <c r="AE24" s="71"/>
      <c r="AF24" s="71"/>
      <c r="AG24" s="71"/>
      <c r="AH24" s="394" t="s">
        <v>727</v>
      </c>
      <c r="AI24" s="394" t="s">
        <v>724</v>
      </c>
      <c r="AJ24" s="394" t="s">
        <v>727</v>
      </c>
      <c r="AK24" s="394" t="s">
        <v>726</v>
      </c>
      <c r="AL24" s="394" t="s">
        <v>724</v>
      </c>
      <c r="AM24" s="71"/>
      <c r="AN24" s="71"/>
      <c r="AO24" s="71"/>
      <c r="AP24" s="71"/>
      <c r="AQ24" s="71"/>
      <c r="AR24" s="71"/>
      <c r="AS24" s="71"/>
      <c r="AT24" s="71"/>
      <c r="AU24" s="71"/>
      <c r="AV24" s="71"/>
      <c r="AW24" s="71"/>
      <c r="AX24" s="71"/>
      <c r="AY24" s="71"/>
      <c r="AZ24" s="71"/>
      <c r="BA24" s="71"/>
      <c r="BB24" s="71"/>
      <c r="BC24" s="71"/>
      <c r="BD24" s="71"/>
      <c r="BE24" s="20">
        <v>2</v>
      </c>
      <c r="BF24" s="20">
        <v>1</v>
      </c>
      <c r="BG24" s="20">
        <v>2</v>
      </c>
      <c r="BH24" s="20">
        <v>2</v>
      </c>
      <c r="BI24" s="20">
        <v>2</v>
      </c>
      <c r="BJ24" s="20">
        <v>2</v>
      </c>
      <c r="BK24" s="20">
        <v>2</v>
      </c>
      <c r="BL24" s="20">
        <v>2</v>
      </c>
      <c r="BM24" s="20">
        <v>2</v>
      </c>
      <c r="BN24" s="20">
        <v>2</v>
      </c>
      <c r="BO24" s="20">
        <v>2</v>
      </c>
      <c r="BP24" s="20">
        <v>2</v>
      </c>
      <c r="BQ24" s="20">
        <v>2</v>
      </c>
      <c r="BR24" s="20">
        <v>2</v>
      </c>
      <c r="BS24" s="20">
        <v>2</v>
      </c>
      <c r="BT24" s="20">
        <v>1</v>
      </c>
      <c r="BU24" s="20">
        <v>2</v>
      </c>
      <c r="BV24" s="21">
        <f t="shared" si="12"/>
        <v>15</v>
      </c>
      <c r="BW24" s="22">
        <f t="shared" si="13"/>
        <v>0.88235294117647056</v>
      </c>
      <c r="BX24" s="21">
        <f t="shared" si="14"/>
        <v>2</v>
      </c>
      <c r="BY24" s="22">
        <f t="shared" si="15"/>
        <v>0.11764705882352941</v>
      </c>
      <c r="BZ24" s="21">
        <f t="shared" si="16"/>
        <v>0</v>
      </c>
      <c r="CA24" s="22">
        <f t="shared" si="17"/>
        <v>0</v>
      </c>
      <c r="CB24" s="21">
        <f t="shared" si="18"/>
        <v>1.8823529411764706</v>
      </c>
      <c r="CC24" s="427" t="str">
        <f t="shared" si="19"/>
        <v>Đạt mục tiêu</v>
      </c>
    </row>
    <row r="25" spans="1:82" s="74" customFormat="1" ht="48">
      <c r="A25" s="19">
        <v>17</v>
      </c>
      <c r="B25" s="375">
        <v>17</v>
      </c>
      <c r="C25" s="76" t="s">
        <v>549</v>
      </c>
      <c r="D25" s="77" t="s">
        <v>15</v>
      </c>
      <c r="E25" s="78" t="s">
        <v>550</v>
      </c>
      <c r="F25" s="77" t="s">
        <v>17</v>
      </c>
      <c r="G25" s="78" t="s">
        <v>550</v>
      </c>
      <c r="H25" s="67" t="s">
        <v>556</v>
      </c>
      <c r="I25" s="20" t="s">
        <v>275</v>
      </c>
      <c r="J25" s="10" t="s">
        <v>11</v>
      </c>
      <c r="K25" s="71"/>
      <c r="L25" s="71"/>
      <c r="M25" s="71"/>
      <c r="N25" s="71" t="s">
        <v>16</v>
      </c>
      <c r="O25" s="71"/>
      <c r="P25" s="71"/>
      <c r="Q25" s="71"/>
      <c r="R25" s="71"/>
      <c r="S25" s="71"/>
      <c r="T25" s="71"/>
      <c r="U25" s="66">
        <f t="shared" si="10"/>
        <v>1</v>
      </c>
      <c r="V25" s="71"/>
      <c r="W25" s="71"/>
      <c r="X25" s="71"/>
      <c r="Y25" s="71"/>
      <c r="Z25" s="71"/>
      <c r="AA25" s="71"/>
      <c r="AB25" s="71"/>
      <c r="AC25" s="71"/>
      <c r="AD25" s="71"/>
      <c r="AE25" s="71"/>
      <c r="AF25" s="71"/>
      <c r="AG25" s="71"/>
      <c r="AH25" s="394" t="s">
        <v>724</v>
      </c>
      <c r="AI25" s="394" t="s">
        <v>727</v>
      </c>
      <c r="AJ25" s="394" t="s">
        <v>726</v>
      </c>
      <c r="AK25" s="394" t="s">
        <v>724</v>
      </c>
      <c r="AL25" s="394" t="s">
        <v>727</v>
      </c>
      <c r="AM25" s="71"/>
      <c r="AN25" s="71"/>
      <c r="AO25" s="71"/>
      <c r="AP25" s="71"/>
      <c r="AQ25" s="71"/>
      <c r="AR25" s="71"/>
      <c r="AS25" s="71"/>
      <c r="AT25" s="71"/>
      <c r="AU25" s="71"/>
      <c r="AV25" s="71"/>
      <c r="AW25" s="71"/>
      <c r="AX25" s="71"/>
      <c r="AY25" s="71"/>
      <c r="AZ25" s="71"/>
      <c r="BA25" s="71"/>
      <c r="BB25" s="71"/>
      <c r="BC25" s="71"/>
      <c r="BD25" s="71"/>
      <c r="BE25" s="20">
        <v>2</v>
      </c>
      <c r="BF25" s="20">
        <v>1</v>
      </c>
      <c r="BG25" s="20">
        <v>2</v>
      </c>
      <c r="BH25" s="20">
        <v>2</v>
      </c>
      <c r="BI25" s="20">
        <v>2</v>
      </c>
      <c r="BJ25" s="20">
        <v>2</v>
      </c>
      <c r="BK25" s="20">
        <v>2</v>
      </c>
      <c r="BL25" s="20">
        <v>1</v>
      </c>
      <c r="BM25" s="20">
        <v>2</v>
      </c>
      <c r="BN25" s="20">
        <v>2</v>
      </c>
      <c r="BO25" s="20">
        <v>2</v>
      </c>
      <c r="BP25" s="20">
        <v>2</v>
      </c>
      <c r="BQ25" s="20">
        <v>2</v>
      </c>
      <c r="BR25" s="20">
        <v>2</v>
      </c>
      <c r="BS25" s="20">
        <v>2</v>
      </c>
      <c r="BT25" s="20">
        <v>1</v>
      </c>
      <c r="BU25" s="20">
        <v>2</v>
      </c>
      <c r="BV25" s="21">
        <f t="shared" si="12"/>
        <v>14</v>
      </c>
      <c r="BW25" s="22">
        <f t="shared" si="13"/>
        <v>0.82352941176470584</v>
      </c>
      <c r="BX25" s="21">
        <f t="shared" si="14"/>
        <v>3</v>
      </c>
      <c r="BY25" s="22">
        <f t="shared" si="15"/>
        <v>0.17647058823529413</v>
      </c>
      <c r="BZ25" s="21">
        <f t="shared" si="16"/>
        <v>0</v>
      </c>
      <c r="CA25" s="22">
        <f t="shared" si="17"/>
        <v>0</v>
      </c>
      <c r="CB25" s="21">
        <f t="shared" si="18"/>
        <v>1.8235294117647058</v>
      </c>
      <c r="CC25" s="427" t="str">
        <f t="shared" si="19"/>
        <v>Đạt mục tiêu</v>
      </c>
    </row>
    <row r="26" spans="1:82" s="74" customFormat="1" ht="75" hidden="1">
      <c r="A26" s="19"/>
      <c r="B26" s="375"/>
      <c r="C26" s="76" t="s">
        <v>551</v>
      </c>
      <c r="D26" s="77"/>
      <c r="E26" s="78"/>
      <c r="F26" s="77"/>
      <c r="G26" s="78"/>
      <c r="H26" s="67" t="s">
        <v>955</v>
      </c>
      <c r="I26" s="20"/>
      <c r="J26" s="10"/>
      <c r="K26" s="71"/>
      <c r="L26" s="71"/>
      <c r="M26" s="71"/>
      <c r="N26" s="71"/>
      <c r="O26" s="71"/>
      <c r="P26" s="71"/>
      <c r="Q26" s="71"/>
      <c r="R26" s="71" t="s">
        <v>16</v>
      </c>
      <c r="S26" s="71"/>
      <c r="T26" s="71"/>
      <c r="U26" s="66"/>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3"/>
      <c r="BU26" s="73"/>
      <c r="BV26" s="71"/>
      <c r="BW26" s="71"/>
      <c r="BX26" s="71"/>
      <c r="BY26" s="71"/>
      <c r="BZ26" s="71"/>
      <c r="CA26" s="71"/>
      <c r="CB26" s="71"/>
      <c r="CC26" s="71"/>
    </row>
    <row r="27" spans="1:82" s="74" customFormat="1" ht="112.5" customHeight="1">
      <c r="A27" s="19">
        <v>18</v>
      </c>
      <c r="B27" s="375">
        <v>18</v>
      </c>
      <c r="C27" s="76" t="s">
        <v>551</v>
      </c>
      <c r="D27" s="77" t="s">
        <v>15</v>
      </c>
      <c r="E27" s="104" t="s">
        <v>552</v>
      </c>
      <c r="F27" s="77" t="s">
        <v>17</v>
      </c>
      <c r="G27" s="72" t="s">
        <v>557</v>
      </c>
      <c r="H27" s="67" t="s">
        <v>955</v>
      </c>
      <c r="I27" s="20" t="s">
        <v>275</v>
      </c>
      <c r="J27" s="10" t="s">
        <v>11</v>
      </c>
      <c r="K27" s="71"/>
      <c r="L27" s="71"/>
      <c r="M27" s="71"/>
      <c r="N27" s="71" t="s">
        <v>16</v>
      </c>
      <c r="O27" s="71"/>
      <c r="P27" s="71"/>
      <c r="Q27" s="71"/>
      <c r="R27" s="71"/>
      <c r="S27" s="71"/>
      <c r="T27" s="71"/>
      <c r="U27" s="66">
        <f t="shared" si="10"/>
        <v>1</v>
      </c>
      <c r="V27" s="71"/>
      <c r="W27" s="71"/>
      <c r="X27" s="71"/>
      <c r="Y27" s="71"/>
      <c r="Z27" s="71"/>
      <c r="AA27" s="71"/>
      <c r="AB27" s="71"/>
      <c r="AC27" s="71"/>
      <c r="AD27" s="71"/>
      <c r="AE27" s="71"/>
      <c r="AF27" s="71"/>
      <c r="AG27" s="71"/>
      <c r="AH27" s="394" t="s">
        <v>724</v>
      </c>
      <c r="AI27" s="394" t="s">
        <v>724</v>
      </c>
      <c r="AJ27" s="394" t="s">
        <v>724</v>
      </c>
      <c r="AK27" s="394" t="s">
        <v>727</v>
      </c>
      <c r="AL27" s="394" t="s">
        <v>726</v>
      </c>
      <c r="AM27" s="71"/>
      <c r="AN27" s="71"/>
      <c r="AO27" s="71"/>
      <c r="AP27" s="71"/>
      <c r="AQ27" s="71"/>
      <c r="AR27" s="71"/>
      <c r="AS27" s="71"/>
      <c r="AT27" s="71"/>
      <c r="AU27" s="71"/>
      <c r="AV27" s="71"/>
      <c r="AW27" s="71"/>
      <c r="AX27" s="71"/>
      <c r="AY27" s="71"/>
      <c r="AZ27" s="71"/>
      <c r="BA27" s="71"/>
      <c r="BB27" s="71"/>
      <c r="BC27" s="71"/>
      <c r="BD27" s="71"/>
      <c r="BE27" s="20">
        <v>2</v>
      </c>
      <c r="BF27" s="20">
        <v>2</v>
      </c>
      <c r="BG27" s="20">
        <v>2</v>
      </c>
      <c r="BH27" s="20">
        <v>2</v>
      </c>
      <c r="BI27" s="20">
        <v>2</v>
      </c>
      <c r="BJ27" s="20">
        <v>2</v>
      </c>
      <c r="BK27" s="20">
        <v>2</v>
      </c>
      <c r="BL27" s="20">
        <v>1</v>
      </c>
      <c r="BM27" s="20">
        <v>2</v>
      </c>
      <c r="BN27" s="20">
        <v>2</v>
      </c>
      <c r="BO27" s="20">
        <v>2</v>
      </c>
      <c r="BP27" s="20">
        <v>2</v>
      </c>
      <c r="BQ27" s="20">
        <v>2</v>
      </c>
      <c r="BR27" s="20">
        <v>2</v>
      </c>
      <c r="BS27" s="20">
        <v>2</v>
      </c>
      <c r="BT27" s="20">
        <v>1</v>
      </c>
      <c r="BU27" s="20">
        <v>2</v>
      </c>
      <c r="BV27" s="21">
        <f>COUNTIF($BE27:$BU27,2)</f>
        <v>15</v>
      </c>
      <c r="BW27" s="22">
        <f>BV27/COUNTA($BE27:$BU27)</f>
        <v>0.88235294117647056</v>
      </c>
      <c r="BX27" s="21">
        <f>COUNTIF($BE27:$BU27,1)</f>
        <v>2</v>
      </c>
      <c r="BY27" s="22">
        <f>BX27/COUNTA($BE27:$BU27)</f>
        <v>0.11764705882352941</v>
      </c>
      <c r="BZ27" s="21">
        <f>COUNTIF($BE27:$BU27,0)</f>
        <v>0</v>
      </c>
      <c r="CA27" s="22">
        <f>BZ27/COUNTA($BE27:$BU27)</f>
        <v>0</v>
      </c>
      <c r="CB27" s="21">
        <f>(((BV27*2)+(BX27*1)+(BZ27*0)))/COUNTA($BE27:$BU27)</f>
        <v>1.8823529411764706</v>
      </c>
      <c r="CC27" s="427" t="str">
        <f>IF(CB27&gt;=1.6,"Đạt mục tiêu",IF(CB27&gt;=1,"Cần cố gắng","Chưa đạt"))</f>
        <v>Đạt mục tiêu</v>
      </c>
    </row>
    <row r="28" spans="1:82" s="74" customFormat="1" ht="110.25" hidden="1">
      <c r="A28" s="19">
        <v>19</v>
      </c>
      <c r="B28" s="375">
        <v>19</v>
      </c>
      <c r="C28" s="76" t="s">
        <v>551</v>
      </c>
      <c r="D28" s="77" t="s">
        <v>15</v>
      </c>
      <c r="E28" s="104" t="s">
        <v>552</v>
      </c>
      <c r="F28" s="77" t="s">
        <v>17</v>
      </c>
      <c r="G28" s="72" t="s">
        <v>557</v>
      </c>
      <c r="H28" s="67" t="s">
        <v>734</v>
      </c>
      <c r="I28" s="20" t="s">
        <v>275</v>
      </c>
      <c r="J28" s="10" t="s">
        <v>11</v>
      </c>
      <c r="K28" s="71"/>
      <c r="L28" s="71"/>
      <c r="M28" s="71"/>
      <c r="N28" s="71"/>
      <c r="O28" s="71"/>
      <c r="P28" s="71"/>
      <c r="Q28" s="71"/>
      <c r="R28" s="71"/>
      <c r="S28" s="71"/>
      <c r="T28" s="71" t="s">
        <v>16</v>
      </c>
      <c r="U28" s="66">
        <f t="shared" si="10"/>
        <v>1</v>
      </c>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1"/>
      <c r="BS28" s="71"/>
      <c r="BT28" s="73"/>
      <c r="BU28" s="73"/>
      <c r="BV28" s="71"/>
      <c r="BW28" s="71"/>
      <c r="BX28" s="71"/>
      <c r="BY28" s="71"/>
      <c r="BZ28" s="71"/>
      <c r="CA28" s="71"/>
      <c r="CB28" s="71"/>
      <c r="CC28" s="71"/>
    </row>
    <row r="29" spans="1:82" s="184" customFormat="1" hidden="1">
      <c r="A29" s="216">
        <v>20</v>
      </c>
      <c r="B29" s="375">
        <v>20</v>
      </c>
      <c r="C29" s="1599" t="s">
        <v>33</v>
      </c>
      <c r="D29" s="1368"/>
      <c r="E29" s="1379"/>
      <c r="F29" s="6" t="s">
        <v>316</v>
      </c>
      <c r="G29" s="182" t="s">
        <v>316</v>
      </c>
      <c r="H29" s="182" t="s">
        <v>316</v>
      </c>
      <c r="I29" s="6" t="s">
        <v>316</v>
      </c>
      <c r="J29" s="6" t="s">
        <v>316</v>
      </c>
      <c r="K29" s="182" t="s">
        <v>316</v>
      </c>
      <c r="L29" s="6" t="s">
        <v>316</v>
      </c>
      <c r="M29" s="6" t="s">
        <v>316</v>
      </c>
      <c r="N29" s="6" t="s">
        <v>316</v>
      </c>
      <c r="O29" s="6" t="s">
        <v>316</v>
      </c>
      <c r="P29" s="6" t="s">
        <v>316</v>
      </c>
      <c r="Q29" s="6" t="s">
        <v>316</v>
      </c>
      <c r="R29" s="6"/>
      <c r="S29" s="6" t="s">
        <v>316</v>
      </c>
      <c r="T29" s="6" t="s">
        <v>316</v>
      </c>
      <c r="U29" s="6" t="s">
        <v>316</v>
      </c>
      <c r="V29" s="182" t="s">
        <v>316</v>
      </c>
      <c r="W29" s="182" t="s">
        <v>316</v>
      </c>
      <c r="X29" s="182" t="s">
        <v>316</v>
      </c>
      <c r="Y29" s="182" t="s">
        <v>316</v>
      </c>
      <c r="Z29" s="6" t="s">
        <v>316</v>
      </c>
      <c r="AA29" s="6" t="s">
        <v>316</v>
      </c>
      <c r="AB29" s="6" t="s">
        <v>316</v>
      </c>
      <c r="AC29" s="6" t="s">
        <v>316</v>
      </c>
      <c r="AD29" s="6" t="s">
        <v>316</v>
      </c>
      <c r="AE29" s="6" t="s">
        <v>316</v>
      </c>
      <c r="AF29" s="6" t="s">
        <v>316</v>
      </c>
      <c r="AG29" s="6" t="s">
        <v>316</v>
      </c>
      <c r="AH29" s="6" t="s">
        <v>316</v>
      </c>
      <c r="AI29" s="6" t="s">
        <v>316</v>
      </c>
      <c r="AJ29" s="6" t="s">
        <v>316</v>
      </c>
      <c r="AK29" s="6" t="s">
        <v>316</v>
      </c>
      <c r="AL29" s="6" t="s">
        <v>316</v>
      </c>
      <c r="AM29" s="6"/>
      <c r="AN29" s="6"/>
      <c r="AO29" s="6" t="s">
        <v>316</v>
      </c>
      <c r="AP29" s="6" t="s">
        <v>316</v>
      </c>
      <c r="AQ29" s="6" t="s">
        <v>316</v>
      </c>
      <c r="AR29" s="6" t="s">
        <v>316</v>
      </c>
      <c r="AS29" s="6" t="s">
        <v>316</v>
      </c>
      <c r="AT29" s="6" t="s">
        <v>316</v>
      </c>
      <c r="AU29" s="6" t="s">
        <v>316</v>
      </c>
      <c r="AV29" s="6" t="s">
        <v>316</v>
      </c>
      <c r="AW29" s="6" t="s">
        <v>316</v>
      </c>
      <c r="AX29" s="6"/>
      <c r="AY29" s="6"/>
      <c r="AZ29" s="6" t="s">
        <v>316</v>
      </c>
      <c r="BA29" s="6"/>
      <c r="BB29" s="6" t="s">
        <v>316</v>
      </c>
      <c r="BC29" s="6"/>
      <c r="BD29" s="6" t="s">
        <v>316</v>
      </c>
      <c r="BE29" s="71" t="s">
        <v>316</v>
      </c>
      <c r="BF29" s="71" t="s">
        <v>316</v>
      </c>
      <c r="BG29" s="71" t="s">
        <v>316</v>
      </c>
      <c r="BH29" s="71" t="s">
        <v>316</v>
      </c>
      <c r="BI29" s="71" t="s">
        <v>316</v>
      </c>
      <c r="BJ29" s="71" t="s">
        <v>316</v>
      </c>
      <c r="BK29" s="71" t="s">
        <v>316</v>
      </c>
      <c r="BL29" s="71" t="s">
        <v>316</v>
      </c>
      <c r="BM29" s="71" t="s">
        <v>316</v>
      </c>
      <c r="BN29" s="71" t="s">
        <v>316</v>
      </c>
      <c r="BO29" s="71" t="s">
        <v>316</v>
      </c>
      <c r="BP29" s="71"/>
      <c r="BQ29" s="71"/>
      <c r="BR29" s="71" t="s">
        <v>316</v>
      </c>
      <c r="BS29" s="71" t="s">
        <v>316</v>
      </c>
      <c r="BT29" s="71" t="s">
        <v>316</v>
      </c>
      <c r="BU29" s="71" t="s">
        <v>316</v>
      </c>
      <c r="BV29" s="71" t="s">
        <v>316</v>
      </c>
      <c r="BW29" s="71" t="s">
        <v>316</v>
      </c>
      <c r="BX29" s="71" t="s">
        <v>316</v>
      </c>
      <c r="BY29" s="71" t="s">
        <v>316</v>
      </c>
      <c r="BZ29" s="71" t="s">
        <v>316</v>
      </c>
      <c r="CA29" s="71" t="s">
        <v>316</v>
      </c>
      <c r="CB29" s="71" t="s">
        <v>316</v>
      </c>
      <c r="CC29" s="71" t="s">
        <v>316</v>
      </c>
      <c r="CD29" s="74"/>
    </row>
    <row r="30" spans="1:82" ht="122.25" hidden="1" customHeight="1">
      <c r="A30" s="171">
        <v>21</v>
      </c>
      <c r="B30" s="375">
        <v>21</v>
      </c>
      <c r="C30" s="186" t="s">
        <v>558</v>
      </c>
      <c r="D30" s="87" t="s">
        <v>14</v>
      </c>
      <c r="E30" s="86" t="s">
        <v>559</v>
      </c>
      <c r="F30" s="244" t="s">
        <v>17</v>
      </c>
      <c r="G30" s="402" t="s">
        <v>37</v>
      </c>
      <c r="H30" s="240" t="s">
        <v>564</v>
      </c>
      <c r="I30" s="20" t="s">
        <v>275</v>
      </c>
      <c r="J30" s="10" t="s">
        <v>11</v>
      </c>
      <c r="K30" s="71"/>
      <c r="L30" s="239" t="s">
        <v>16</v>
      </c>
      <c r="M30" s="71"/>
      <c r="N30" s="71"/>
      <c r="O30" s="71"/>
      <c r="P30" s="71"/>
      <c r="Q30" s="71"/>
      <c r="R30" s="71"/>
      <c r="S30" s="71"/>
      <c r="T30" s="71"/>
      <c r="U30" s="66">
        <f t="shared" si="10"/>
        <v>1</v>
      </c>
      <c r="V30" s="214"/>
      <c r="W30" s="107"/>
      <c r="X30" s="71"/>
      <c r="Y30" s="71"/>
      <c r="Z30" s="401" t="s">
        <v>726</v>
      </c>
      <c r="AA30" s="401" t="s">
        <v>727</v>
      </c>
      <c r="AB30" s="401" t="s">
        <v>723</v>
      </c>
      <c r="AC30" s="401" t="s">
        <v>727</v>
      </c>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11"/>
      <c r="BF30" s="398">
        <v>2</v>
      </c>
      <c r="BG30" s="398">
        <v>2</v>
      </c>
      <c r="BH30" s="398">
        <v>2</v>
      </c>
      <c r="BI30" s="398">
        <v>1</v>
      </c>
      <c r="BJ30" s="398">
        <v>2</v>
      </c>
      <c r="BK30" s="398">
        <v>2</v>
      </c>
      <c r="BL30" s="398">
        <v>2</v>
      </c>
      <c r="BM30" s="398">
        <v>2</v>
      </c>
      <c r="BN30" s="398">
        <v>2</v>
      </c>
      <c r="BO30" s="398">
        <v>2</v>
      </c>
      <c r="BP30" s="398">
        <v>2</v>
      </c>
      <c r="BQ30" s="398">
        <v>2</v>
      </c>
      <c r="BR30" s="398">
        <v>2</v>
      </c>
      <c r="BS30" s="398">
        <v>2</v>
      </c>
      <c r="BT30" s="398">
        <v>1</v>
      </c>
      <c r="BU30" s="398">
        <v>2</v>
      </c>
      <c r="BV30" s="420">
        <f>COUNTIF($BE30:$BU30,2)</f>
        <v>14</v>
      </c>
      <c r="BW30" s="228">
        <f>BV30/COUNTA($BE30:$BU30)</f>
        <v>0.875</v>
      </c>
      <c r="BX30" s="420">
        <f>COUNTIF($BE30:$BU30,1)</f>
        <v>2</v>
      </c>
      <c r="BY30" s="228">
        <f>BX30/COUNTA($BE30:$BU30)</f>
        <v>0.125</v>
      </c>
      <c r="BZ30" s="420">
        <f>COUNTIF($BE30:$BU30,0)</f>
        <v>0</v>
      </c>
      <c r="CA30" s="228">
        <f>BZ30/COUNTA($BE30:$BU30)</f>
        <v>0</v>
      </c>
      <c r="CB30" s="420">
        <f>(((BV30*2)+(BX30*1)+(BZ30*0)))/COUNTA($BE30:$BU30)</f>
        <v>1.875</v>
      </c>
      <c r="CC30" s="420" t="str">
        <f>IF(CB30&gt;=1.6,"Đạt mục tiêu",IF(CB30&gt;=1,"Cần cố gắng","Chưa đạt"))</f>
        <v>Đạt mục tiêu</v>
      </c>
    </row>
    <row r="31" spans="1:82" s="184" customFormat="1" ht="112.5" hidden="1">
      <c r="A31" s="216">
        <v>22</v>
      </c>
      <c r="B31" s="375">
        <v>22</v>
      </c>
      <c r="C31" s="181" t="s">
        <v>560</v>
      </c>
      <c r="D31" s="87" t="s">
        <v>14</v>
      </c>
      <c r="E31" s="86" t="s">
        <v>561</v>
      </c>
      <c r="F31" s="87" t="s">
        <v>17</v>
      </c>
      <c r="G31" s="183" t="s">
        <v>561</v>
      </c>
      <c r="H31" s="179" t="s">
        <v>565</v>
      </c>
      <c r="I31" s="20" t="s">
        <v>275</v>
      </c>
      <c r="J31" s="10" t="s">
        <v>11</v>
      </c>
      <c r="K31" s="182" t="s">
        <v>16</v>
      </c>
      <c r="L31" s="71"/>
      <c r="M31" s="71"/>
      <c r="N31" s="71"/>
      <c r="O31" s="71"/>
      <c r="P31" s="71"/>
      <c r="Q31" s="71"/>
      <c r="R31" s="71"/>
      <c r="S31" s="71"/>
      <c r="T31" s="71"/>
      <c r="U31" s="66">
        <f t="shared" si="10"/>
        <v>1</v>
      </c>
      <c r="V31" s="183" t="s">
        <v>727</v>
      </c>
      <c r="W31" s="183" t="s">
        <v>727</v>
      </c>
      <c r="X31" s="183" t="s">
        <v>726</v>
      </c>
      <c r="Y31" s="183" t="s">
        <v>726</v>
      </c>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20">
        <v>2</v>
      </c>
      <c r="BF31" s="20">
        <v>2</v>
      </c>
      <c r="BG31" s="20">
        <v>2</v>
      </c>
      <c r="BH31" s="20">
        <v>2</v>
      </c>
      <c r="BI31" s="20">
        <v>2</v>
      </c>
      <c r="BJ31" s="20">
        <v>2</v>
      </c>
      <c r="BK31" s="20">
        <v>2</v>
      </c>
      <c r="BL31" s="20">
        <v>2</v>
      </c>
      <c r="BM31" s="20">
        <v>2</v>
      </c>
      <c r="BN31" s="20">
        <v>2</v>
      </c>
      <c r="BO31" s="20">
        <v>2</v>
      </c>
      <c r="BP31" s="20">
        <v>2</v>
      </c>
      <c r="BQ31" s="20">
        <v>2</v>
      </c>
      <c r="BR31" s="20">
        <v>2</v>
      </c>
      <c r="BS31" s="20">
        <v>2</v>
      </c>
      <c r="BT31" s="20">
        <v>1</v>
      </c>
      <c r="BU31" s="20">
        <v>1</v>
      </c>
      <c r="BV31" s="413">
        <f t="shared" ref="BV31" si="20">COUNTIF($BE31:$BU31,2)</f>
        <v>15</v>
      </c>
      <c r="BW31" s="81">
        <f t="shared" ref="BW31" si="21">BV31/COUNTA($BE31:$BU31)</f>
        <v>0.88235294117647056</v>
      </c>
      <c r="BX31" s="413">
        <f t="shared" ref="BX31" si="22">COUNTIF($BE31:$BU31,1)</f>
        <v>2</v>
      </c>
      <c r="BY31" s="81">
        <f t="shared" ref="BY31" si="23">BX31/COUNTA($BE31:$BU31)</f>
        <v>0.11764705882352941</v>
      </c>
      <c r="BZ31" s="413">
        <f t="shared" ref="BZ31" si="24">COUNTIF($BE31:$BU31,0)</f>
        <v>0</v>
      </c>
      <c r="CA31" s="81">
        <f t="shared" ref="CA31" si="25">BZ31/COUNTA($BE31:$BU31)</f>
        <v>0</v>
      </c>
      <c r="CB31" s="413">
        <f t="shared" ref="CB31" si="26">(((BV31*2)+(BX31*1)+(BZ31*0)))/COUNTA($BE31:$BU31)</f>
        <v>1.8823529411764706</v>
      </c>
      <c r="CC31" s="414" t="str">
        <f t="shared" ref="CC31" si="27">IF(CB31&gt;=1.6,"Đạt mục tiêu",IF(CB31&gt;=1,"Cần cố gắng","Chưa đạt"))</f>
        <v>Đạt mục tiêu</v>
      </c>
      <c r="CD31" s="74"/>
    </row>
    <row r="32" spans="1:82" s="74" customFormat="1" ht="48" hidden="1">
      <c r="A32" s="19">
        <v>23</v>
      </c>
      <c r="B32" s="375">
        <v>23</v>
      </c>
      <c r="C32" s="88" t="s">
        <v>562</v>
      </c>
      <c r="D32" s="87" t="s">
        <v>17</v>
      </c>
      <c r="E32" s="86" t="s">
        <v>563</v>
      </c>
      <c r="F32" s="87" t="s">
        <v>17</v>
      </c>
      <c r="G32" s="86" t="s">
        <v>563</v>
      </c>
      <c r="H32" s="128" t="s">
        <v>566</v>
      </c>
      <c r="I32" s="20" t="s">
        <v>275</v>
      </c>
      <c r="J32" s="10" t="s">
        <v>11</v>
      </c>
      <c r="K32" s="71"/>
      <c r="L32" s="71"/>
      <c r="M32" s="71"/>
      <c r="N32" s="71"/>
      <c r="O32" s="71"/>
      <c r="P32" s="71"/>
      <c r="Q32" s="71" t="s">
        <v>16</v>
      </c>
      <c r="R32" s="71"/>
      <c r="S32" s="71"/>
      <c r="T32" s="71"/>
      <c r="U32" s="66">
        <f t="shared" si="10"/>
        <v>1</v>
      </c>
      <c r="V32" s="215"/>
      <c r="W32" s="107"/>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3"/>
      <c r="BU32" s="73"/>
      <c r="BV32" s="71"/>
      <c r="BW32" s="71"/>
      <c r="BX32" s="71"/>
      <c r="BY32" s="71"/>
      <c r="BZ32" s="71"/>
      <c r="CA32" s="71"/>
      <c r="CB32" s="71"/>
      <c r="CC32" s="71"/>
    </row>
    <row r="33" spans="1:82" s="74" customFormat="1" ht="48" hidden="1">
      <c r="A33" s="19">
        <v>24</v>
      </c>
      <c r="B33" s="375">
        <v>24</v>
      </c>
      <c r="C33" s="67" t="s">
        <v>41</v>
      </c>
      <c r="D33" s="68" t="s">
        <v>14</v>
      </c>
      <c r="E33" s="67" t="s">
        <v>42</v>
      </c>
      <c r="F33" s="68" t="s">
        <v>17</v>
      </c>
      <c r="G33" s="79" t="s">
        <v>567</v>
      </c>
      <c r="H33" s="128" t="s">
        <v>1003</v>
      </c>
      <c r="I33" s="79" t="s">
        <v>275</v>
      </c>
      <c r="J33" s="10" t="s">
        <v>11</v>
      </c>
      <c r="K33" s="79"/>
      <c r="L33" s="79"/>
      <c r="M33" s="79"/>
      <c r="N33" s="79"/>
      <c r="O33" s="79"/>
      <c r="P33" s="79"/>
      <c r="Q33" s="71" t="s">
        <v>16</v>
      </c>
      <c r="R33" s="71"/>
      <c r="S33" s="79"/>
      <c r="T33" s="79"/>
      <c r="U33" s="66">
        <f t="shared" si="10"/>
        <v>1</v>
      </c>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v>2</v>
      </c>
      <c r="BF33" s="79">
        <v>1</v>
      </c>
      <c r="BG33" s="79">
        <v>2</v>
      </c>
      <c r="BH33" s="79">
        <v>2</v>
      </c>
      <c r="BI33" s="79">
        <v>1</v>
      </c>
      <c r="BJ33" s="79">
        <v>2</v>
      </c>
      <c r="BK33" s="79">
        <v>2</v>
      </c>
      <c r="BL33" s="79">
        <v>2</v>
      </c>
      <c r="BM33" s="79">
        <v>1</v>
      </c>
      <c r="BN33" s="79">
        <v>2</v>
      </c>
      <c r="BO33" s="79">
        <v>2</v>
      </c>
      <c r="BP33" s="79"/>
      <c r="BQ33" s="79"/>
      <c r="BR33" s="79">
        <v>1</v>
      </c>
      <c r="BS33" s="79">
        <v>2</v>
      </c>
      <c r="BT33" s="79">
        <v>2</v>
      </c>
      <c r="BU33" s="79">
        <v>2</v>
      </c>
      <c r="BV33" s="413">
        <f>COUNTIF($BE33:$BU33,2)</f>
        <v>11</v>
      </c>
      <c r="BW33" s="81">
        <f>BV33/COUNTA($BE33:$BU33)</f>
        <v>0.73333333333333328</v>
      </c>
      <c r="BX33" s="413">
        <f>COUNTIF($BE33:$BU33,1)</f>
        <v>4</v>
      </c>
      <c r="BY33" s="81">
        <f>BX33/COUNTA($BE33:$BU33)</f>
        <v>0.26666666666666666</v>
      </c>
      <c r="BZ33" s="413">
        <f>COUNTIF($BE33:$BU33,0)</f>
        <v>0</v>
      </c>
      <c r="CA33" s="81">
        <f>BZ33/COUNTA($BE33:$BU33)</f>
        <v>0</v>
      </c>
      <c r="CB33" s="413">
        <f>(((BV33*2)+(BX33*1)+(BZ33*0)))/COUNTA($BE33:$BU33)</f>
        <v>1.7333333333333334</v>
      </c>
      <c r="CC33" s="413" t="str">
        <f>IF(CB33&gt;=1.6,"Đạt mục tiêu",IF(CB33&gt;=1,"Cần cố gắng","Chưa đạt"))</f>
        <v>Đạt mục tiêu</v>
      </c>
    </row>
    <row r="34" spans="1:82" s="173" customFormat="1" hidden="1">
      <c r="A34" s="171">
        <v>25</v>
      </c>
      <c r="B34" s="375">
        <v>25</v>
      </c>
      <c r="C34" s="1507" t="s">
        <v>569</v>
      </c>
      <c r="D34" s="1368"/>
      <c r="E34" s="1379"/>
      <c r="F34" s="6" t="s">
        <v>316</v>
      </c>
      <c r="G34" s="176" t="s">
        <v>316</v>
      </c>
      <c r="H34" s="176" t="s">
        <v>316</v>
      </c>
      <c r="I34" s="6" t="s">
        <v>316</v>
      </c>
      <c r="J34" s="6" t="s">
        <v>316</v>
      </c>
      <c r="K34" s="176" t="s">
        <v>316</v>
      </c>
      <c r="L34" s="6" t="s">
        <v>316</v>
      </c>
      <c r="M34" s="6" t="s">
        <v>316</v>
      </c>
      <c r="N34" s="6" t="s">
        <v>316</v>
      </c>
      <c r="O34" s="6" t="s">
        <v>316</v>
      </c>
      <c r="P34" s="6" t="s">
        <v>316</v>
      </c>
      <c r="Q34" s="6" t="s">
        <v>316</v>
      </c>
      <c r="R34" s="6"/>
      <c r="S34" s="6" t="s">
        <v>316</v>
      </c>
      <c r="T34" s="6" t="s">
        <v>316</v>
      </c>
      <c r="U34" s="6" t="s">
        <v>316</v>
      </c>
      <c r="V34" s="176" t="s">
        <v>316</v>
      </c>
      <c r="W34" s="176" t="s">
        <v>316</v>
      </c>
      <c r="X34" s="176" t="s">
        <v>316</v>
      </c>
      <c r="Y34" s="176" t="s">
        <v>316</v>
      </c>
      <c r="Z34" s="6" t="s">
        <v>316</v>
      </c>
      <c r="AA34" s="6" t="s">
        <v>316</v>
      </c>
      <c r="AB34" s="6" t="s">
        <v>316</v>
      </c>
      <c r="AC34" s="6" t="s">
        <v>316</v>
      </c>
      <c r="AD34" s="6" t="s">
        <v>316</v>
      </c>
      <c r="AE34" s="6" t="s">
        <v>316</v>
      </c>
      <c r="AF34" s="6" t="s">
        <v>316</v>
      </c>
      <c r="AG34" s="6" t="s">
        <v>316</v>
      </c>
      <c r="AH34" s="6" t="s">
        <v>316</v>
      </c>
      <c r="AI34" s="6" t="s">
        <v>316</v>
      </c>
      <c r="AJ34" s="6" t="s">
        <v>316</v>
      </c>
      <c r="AK34" s="6" t="s">
        <v>316</v>
      </c>
      <c r="AL34" s="6" t="s">
        <v>316</v>
      </c>
      <c r="AM34" s="6"/>
      <c r="AN34" s="6"/>
      <c r="AO34" s="6" t="s">
        <v>316</v>
      </c>
      <c r="AP34" s="6" t="s">
        <v>316</v>
      </c>
      <c r="AQ34" s="6" t="s">
        <v>316</v>
      </c>
      <c r="AR34" s="6" t="s">
        <v>316</v>
      </c>
      <c r="AS34" s="6" t="s">
        <v>316</v>
      </c>
      <c r="AT34" s="6" t="s">
        <v>316</v>
      </c>
      <c r="AU34" s="6" t="s">
        <v>316</v>
      </c>
      <c r="AV34" s="6" t="s">
        <v>316</v>
      </c>
      <c r="AW34" s="6" t="s">
        <v>316</v>
      </c>
      <c r="AX34" s="6"/>
      <c r="AY34" s="6"/>
      <c r="AZ34" s="6" t="s">
        <v>316</v>
      </c>
      <c r="BA34" s="6"/>
      <c r="BB34" s="6" t="s">
        <v>316</v>
      </c>
      <c r="BC34" s="6"/>
      <c r="BD34" s="6" t="s">
        <v>316</v>
      </c>
      <c r="BE34" s="6" t="s">
        <v>316</v>
      </c>
      <c r="BF34" s="6" t="s">
        <v>316</v>
      </c>
      <c r="BG34" s="6" t="s">
        <v>316</v>
      </c>
      <c r="BH34" s="6" t="s">
        <v>316</v>
      </c>
      <c r="BI34" s="6" t="s">
        <v>316</v>
      </c>
      <c r="BJ34" s="6" t="s">
        <v>316</v>
      </c>
      <c r="BK34" s="6" t="s">
        <v>316</v>
      </c>
      <c r="BL34" s="6" t="s">
        <v>316</v>
      </c>
      <c r="BM34" s="6" t="s">
        <v>316</v>
      </c>
      <c r="BN34" s="6" t="s">
        <v>316</v>
      </c>
      <c r="BO34" s="6" t="s">
        <v>316</v>
      </c>
      <c r="BP34" s="6"/>
      <c r="BQ34" s="6"/>
      <c r="BR34" s="6" t="s">
        <v>316</v>
      </c>
      <c r="BS34" s="6" t="s">
        <v>316</v>
      </c>
      <c r="BT34" s="6" t="s">
        <v>316</v>
      </c>
      <c r="BU34" s="6" t="s">
        <v>316</v>
      </c>
      <c r="BV34" s="6" t="s">
        <v>316</v>
      </c>
      <c r="BW34" s="6" t="s">
        <v>316</v>
      </c>
      <c r="BX34" s="6" t="s">
        <v>316</v>
      </c>
      <c r="BY34" s="6" t="s">
        <v>316</v>
      </c>
      <c r="BZ34" s="6" t="s">
        <v>316</v>
      </c>
      <c r="CA34" s="6" t="s">
        <v>316</v>
      </c>
      <c r="CB34" s="6" t="s">
        <v>316</v>
      </c>
      <c r="CC34" s="6" t="s">
        <v>316</v>
      </c>
      <c r="CD34" s="2"/>
    </row>
    <row r="35" spans="1:82" s="74" customFormat="1" ht="36" customHeight="1">
      <c r="A35" s="19">
        <v>26</v>
      </c>
      <c r="B35" s="375">
        <v>26</v>
      </c>
      <c r="C35" s="88" t="s">
        <v>570</v>
      </c>
      <c r="D35" s="87" t="s">
        <v>17</v>
      </c>
      <c r="E35" s="86" t="s">
        <v>571</v>
      </c>
      <c r="F35" s="87" t="s">
        <v>17</v>
      </c>
      <c r="G35" s="79" t="s">
        <v>276</v>
      </c>
      <c r="H35" s="128" t="s">
        <v>990</v>
      </c>
      <c r="I35" s="79" t="s">
        <v>275</v>
      </c>
      <c r="J35" s="10" t="s">
        <v>11</v>
      </c>
      <c r="K35" s="79"/>
      <c r="L35" s="79"/>
      <c r="M35" s="79"/>
      <c r="N35" s="66" t="s">
        <v>16</v>
      </c>
      <c r="O35" s="79"/>
      <c r="P35" s="79"/>
      <c r="Q35" s="79"/>
      <c r="R35" s="79"/>
      <c r="S35" s="79"/>
      <c r="T35" s="79"/>
      <c r="U35" s="66">
        <f t="shared" ref="U35:U104" si="28">COUNTIF(K35:T35,"x")</f>
        <v>1</v>
      </c>
      <c r="V35" s="79"/>
      <c r="W35" s="79"/>
      <c r="X35" s="79"/>
      <c r="Y35" s="79"/>
      <c r="Z35" s="79"/>
      <c r="AA35" s="79"/>
      <c r="AB35" s="79"/>
      <c r="AC35" s="79"/>
      <c r="AD35" s="79"/>
      <c r="AE35" s="79"/>
      <c r="AF35" s="79"/>
      <c r="AG35" s="79"/>
      <c r="AH35" s="384" t="s">
        <v>726</v>
      </c>
      <c r="AI35" s="384"/>
      <c r="AJ35" s="384" t="s">
        <v>727</v>
      </c>
      <c r="AK35" s="384" t="s">
        <v>727</v>
      </c>
      <c r="AL35" s="384"/>
      <c r="AM35" s="79"/>
      <c r="AN35" s="79"/>
      <c r="AO35" s="79"/>
      <c r="AP35" s="79"/>
      <c r="AQ35" s="79"/>
      <c r="AR35" s="79"/>
      <c r="AS35" s="79"/>
      <c r="AT35" s="79"/>
      <c r="AU35" s="79"/>
      <c r="AV35" s="79"/>
      <c r="AW35" s="79"/>
      <c r="AX35" s="79"/>
      <c r="AY35" s="79"/>
      <c r="AZ35" s="79"/>
      <c r="BA35" s="79"/>
      <c r="BB35" s="79"/>
      <c r="BC35" s="79"/>
      <c r="BD35" s="79"/>
      <c r="BE35" s="20">
        <v>2</v>
      </c>
      <c r="BF35" s="20">
        <v>1</v>
      </c>
      <c r="BG35" s="20">
        <v>2</v>
      </c>
      <c r="BH35" s="20">
        <v>2</v>
      </c>
      <c r="BI35" s="20">
        <v>2</v>
      </c>
      <c r="BJ35" s="20">
        <v>2</v>
      </c>
      <c r="BK35" s="20">
        <v>2</v>
      </c>
      <c r="BL35" s="20">
        <v>1</v>
      </c>
      <c r="BM35" s="20">
        <v>2</v>
      </c>
      <c r="BN35" s="20">
        <v>2</v>
      </c>
      <c r="BO35" s="20">
        <v>2</v>
      </c>
      <c r="BP35" s="20">
        <v>2</v>
      </c>
      <c r="BQ35" s="20">
        <v>2</v>
      </c>
      <c r="BR35" s="20">
        <v>2</v>
      </c>
      <c r="BS35" s="20">
        <v>2</v>
      </c>
      <c r="BT35" s="20">
        <v>1</v>
      </c>
      <c r="BU35" s="20">
        <v>2</v>
      </c>
      <c r="BV35" s="21">
        <f t="shared" ref="BV35:BV36" si="29">COUNTIF($BE35:$BU35,2)</f>
        <v>14</v>
      </c>
      <c r="BW35" s="22">
        <f t="shared" ref="BW35:BW36" si="30">BV35/COUNTA($BE35:$BU35)</f>
        <v>0.82352941176470584</v>
      </c>
      <c r="BX35" s="21">
        <f t="shared" ref="BX35:BX36" si="31">COUNTIF($BE35:$BU35,1)</f>
        <v>3</v>
      </c>
      <c r="BY35" s="22">
        <f t="shared" ref="BY35:BY36" si="32">BX35/COUNTA($BE35:$BU35)</f>
        <v>0.17647058823529413</v>
      </c>
      <c r="BZ35" s="21">
        <f t="shared" ref="BZ35:BZ36" si="33">COUNTIF($BE35:$BU35,0)</f>
        <v>0</v>
      </c>
      <c r="CA35" s="22">
        <f t="shared" ref="CA35:CA36" si="34">BZ35/COUNTA($BE35:$BU35)</f>
        <v>0</v>
      </c>
      <c r="CB35" s="21">
        <f t="shared" ref="CB35:CB36" si="35">(((BV35*2)+(BX35*1)+(BZ35*0)))/COUNTA($BE35:$BU35)</f>
        <v>1.8235294117647058</v>
      </c>
      <c r="CC35" s="427" t="str">
        <f t="shared" ref="CC35:CC36" si="36">IF(CB35&gt;=1.6,"Đạt mục tiêu",IF(CB35&gt;=1,"Cần cố gắng","Chưa đạt"))</f>
        <v>Đạt mục tiêu</v>
      </c>
    </row>
    <row r="36" spans="1:82" s="74" customFormat="1" ht="53.25" customHeight="1">
      <c r="A36" s="19">
        <v>27</v>
      </c>
      <c r="B36" s="375">
        <v>27</v>
      </c>
      <c r="C36" s="88" t="s">
        <v>572</v>
      </c>
      <c r="D36" s="87" t="s">
        <v>17</v>
      </c>
      <c r="E36" s="86" t="s">
        <v>573</v>
      </c>
      <c r="F36" s="87" t="s">
        <v>17</v>
      </c>
      <c r="G36" s="79" t="s">
        <v>280</v>
      </c>
      <c r="H36" s="128" t="s">
        <v>991</v>
      </c>
      <c r="I36" s="79" t="s">
        <v>275</v>
      </c>
      <c r="J36" s="10" t="s">
        <v>11</v>
      </c>
      <c r="K36" s="79"/>
      <c r="L36" s="79"/>
      <c r="M36" s="79"/>
      <c r="N36" s="66" t="s">
        <v>16</v>
      </c>
      <c r="O36" s="79"/>
      <c r="P36" s="79"/>
      <c r="Q36" s="79"/>
      <c r="R36" s="79"/>
      <c r="S36" s="79"/>
      <c r="T36" s="79"/>
      <c r="U36" s="66">
        <f t="shared" si="28"/>
        <v>1</v>
      </c>
      <c r="V36" s="79"/>
      <c r="W36" s="79"/>
      <c r="X36" s="79"/>
      <c r="Y36" s="79"/>
      <c r="Z36" s="79"/>
      <c r="AA36" s="79"/>
      <c r="AB36" s="79"/>
      <c r="AC36" s="79"/>
      <c r="AD36" s="79"/>
      <c r="AE36" s="79"/>
      <c r="AF36" s="79"/>
      <c r="AG36" s="79"/>
      <c r="AH36" s="384"/>
      <c r="AI36" s="384" t="s">
        <v>726</v>
      </c>
      <c r="AJ36" s="384" t="s">
        <v>727</v>
      </c>
      <c r="AK36" s="384" t="s">
        <v>727</v>
      </c>
      <c r="AL36" s="384" t="s">
        <v>727</v>
      </c>
      <c r="AM36" s="79"/>
      <c r="AN36" s="79"/>
      <c r="AO36" s="79"/>
      <c r="AP36" s="79"/>
      <c r="AQ36" s="79"/>
      <c r="AR36" s="79"/>
      <c r="AS36" s="79"/>
      <c r="AT36" s="79"/>
      <c r="AU36" s="79"/>
      <c r="AV36" s="79"/>
      <c r="AW36" s="79"/>
      <c r="AX36" s="79"/>
      <c r="AY36" s="79"/>
      <c r="AZ36" s="79"/>
      <c r="BA36" s="79"/>
      <c r="BB36" s="79"/>
      <c r="BC36" s="79"/>
      <c r="BD36" s="79"/>
      <c r="BE36" s="20">
        <v>2</v>
      </c>
      <c r="BF36" s="20">
        <v>2</v>
      </c>
      <c r="BG36" s="20">
        <v>2</v>
      </c>
      <c r="BH36" s="20">
        <v>2</v>
      </c>
      <c r="BI36" s="20">
        <v>2</v>
      </c>
      <c r="BJ36" s="20">
        <v>2</v>
      </c>
      <c r="BK36" s="20">
        <v>2</v>
      </c>
      <c r="BL36" s="20">
        <v>1</v>
      </c>
      <c r="BM36" s="20">
        <v>2</v>
      </c>
      <c r="BN36" s="20">
        <v>2</v>
      </c>
      <c r="BO36" s="20">
        <v>2</v>
      </c>
      <c r="BP36" s="20">
        <v>2</v>
      </c>
      <c r="BQ36" s="20">
        <v>2</v>
      </c>
      <c r="BR36" s="20">
        <v>2</v>
      </c>
      <c r="BS36" s="20">
        <v>2</v>
      </c>
      <c r="BT36" s="20">
        <v>1</v>
      </c>
      <c r="BU36" s="20">
        <v>2</v>
      </c>
      <c r="BV36" s="21">
        <f t="shared" si="29"/>
        <v>15</v>
      </c>
      <c r="BW36" s="22">
        <f t="shared" si="30"/>
        <v>0.88235294117647056</v>
      </c>
      <c r="BX36" s="21">
        <f t="shared" si="31"/>
        <v>2</v>
      </c>
      <c r="BY36" s="22">
        <f t="shared" si="32"/>
        <v>0.11764705882352941</v>
      </c>
      <c r="BZ36" s="21">
        <f t="shared" si="33"/>
        <v>0</v>
      </c>
      <c r="CA36" s="22">
        <f t="shared" si="34"/>
        <v>0</v>
      </c>
      <c r="CB36" s="21">
        <f t="shared" si="35"/>
        <v>1.8823529411764706</v>
      </c>
      <c r="CC36" s="427" t="str">
        <f t="shared" si="36"/>
        <v>Đạt mục tiêu</v>
      </c>
    </row>
    <row r="37" spans="1:82" s="74" customFormat="1" ht="48" hidden="1">
      <c r="A37" s="19">
        <v>28</v>
      </c>
      <c r="B37" s="375">
        <v>28</v>
      </c>
      <c r="C37" s="88" t="s">
        <v>574</v>
      </c>
      <c r="D37" s="87" t="s">
        <v>17</v>
      </c>
      <c r="E37" s="86" t="s">
        <v>30</v>
      </c>
      <c r="F37" s="87" t="s">
        <v>17</v>
      </c>
      <c r="G37" s="79" t="s">
        <v>30</v>
      </c>
      <c r="H37" s="128" t="s">
        <v>568</v>
      </c>
      <c r="I37" s="79" t="s">
        <v>275</v>
      </c>
      <c r="J37" s="10" t="s">
        <v>11</v>
      </c>
      <c r="K37" s="79"/>
      <c r="L37" s="79"/>
      <c r="M37" s="79"/>
      <c r="N37" s="66"/>
      <c r="O37" s="66" t="s">
        <v>16</v>
      </c>
      <c r="P37" s="79"/>
      <c r="Q37" s="79"/>
      <c r="R37" s="79"/>
      <c r="S37" s="79"/>
      <c r="T37" s="79"/>
      <c r="U37" s="66">
        <f t="shared" si="28"/>
        <v>1</v>
      </c>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c r="BR37" s="79"/>
      <c r="BS37" s="79"/>
      <c r="BT37" s="79"/>
      <c r="BU37" s="79"/>
      <c r="BV37" s="413"/>
      <c r="BW37" s="81"/>
      <c r="BX37" s="413"/>
      <c r="BY37" s="81"/>
      <c r="BZ37" s="413"/>
      <c r="CA37" s="81"/>
      <c r="CB37" s="413"/>
      <c r="CC37" s="413"/>
    </row>
    <row r="38" spans="1:82" s="173" customFormat="1" hidden="1">
      <c r="A38" s="171">
        <v>29</v>
      </c>
      <c r="B38" s="375">
        <v>29</v>
      </c>
      <c r="C38" s="1507" t="s">
        <v>19</v>
      </c>
      <c r="D38" s="1368"/>
      <c r="E38" s="1379"/>
      <c r="F38" s="6" t="s">
        <v>316</v>
      </c>
      <c r="G38" s="176" t="s">
        <v>316</v>
      </c>
      <c r="H38" s="176" t="s">
        <v>316</v>
      </c>
      <c r="I38" s="6" t="s">
        <v>316</v>
      </c>
      <c r="J38" s="6" t="s">
        <v>316</v>
      </c>
      <c r="K38" s="176" t="s">
        <v>316</v>
      </c>
      <c r="L38" s="6" t="s">
        <v>316</v>
      </c>
      <c r="M38" s="6" t="s">
        <v>316</v>
      </c>
      <c r="N38" s="6" t="s">
        <v>316</v>
      </c>
      <c r="O38" s="6" t="s">
        <v>316</v>
      </c>
      <c r="P38" s="6" t="s">
        <v>316</v>
      </c>
      <c r="Q38" s="6" t="s">
        <v>316</v>
      </c>
      <c r="R38" s="6"/>
      <c r="S38" s="6" t="s">
        <v>316</v>
      </c>
      <c r="T38" s="6" t="s">
        <v>316</v>
      </c>
      <c r="U38" s="6" t="s">
        <v>316</v>
      </c>
      <c r="V38" s="176" t="s">
        <v>316</v>
      </c>
      <c r="W38" s="176" t="s">
        <v>316</v>
      </c>
      <c r="X38" s="176" t="s">
        <v>316</v>
      </c>
      <c r="Y38" s="176" t="s">
        <v>316</v>
      </c>
      <c r="Z38" s="6" t="s">
        <v>316</v>
      </c>
      <c r="AA38" s="6" t="s">
        <v>316</v>
      </c>
      <c r="AB38" s="6" t="s">
        <v>316</v>
      </c>
      <c r="AC38" s="6" t="s">
        <v>316</v>
      </c>
      <c r="AD38" s="6" t="s">
        <v>316</v>
      </c>
      <c r="AE38" s="6" t="s">
        <v>316</v>
      </c>
      <c r="AF38" s="6" t="s">
        <v>316</v>
      </c>
      <c r="AG38" s="6" t="s">
        <v>316</v>
      </c>
      <c r="AH38" s="6" t="s">
        <v>316</v>
      </c>
      <c r="AI38" s="6" t="s">
        <v>316</v>
      </c>
      <c r="AJ38" s="6" t="s">
        <v>316</v>
      </c>
      <c r="AK38" s="6" t="s">
        <v>316</v>
      </c>
      <c r="AL38" s="6" t="s">
        <v>316</v>
      </c>
      <c r="AM38" s="6"/>
      <c r="AN38" s="6"/>
      <c r="AO38" s="6" t="s">
        <v>316</v>
      </c>
      <c r="AP38" s="6" t="s">
        <v>316</v>
      </c>
      <c r="AQ38" s="6" t="s">
        <v>316</v>
      </c>
      <c r="AR38" s="6" t="s">
        <v>316</v>
      </c>
      <c r="AS38" s="6" t="s">
        <v>316</v>
      </c>
      <c r="AT38" s="6" t="s">
        <v>316</v>
      </c>
      <c r="AU38" s="6" t="s">
        <v>316</v>
      </c>
      <c r="AV38" s="6" t="s">
        <v>316</v>
      </c>
      <c r="AW38" s="6" t="s">
        <v>316</v>
      </c>
      <c r="AX38" s="6"/>
      <c r="AY38" s="6"/>
      <c r="AZ38" s="6" t="s">
        <v>316</v>
      </c>
      <c r="BA38" s="6"/>
      <c r="BB38" s="6" t="s">
        <v>316</v>
      </c>
      <c r="BC38" s="6"/>
      <c r="BD38" s="6" t="s">
        <v>316</v>
      </c>
      <c r="BE38" s="6" t="s">
        <v>316</v>
      </c>
      <c r="BF38" s="6" t="s">
        <v>316</v>
      </c>
      <c r="BG38" s="6" t="s">
        <v>316</v>
      </c>
      <c r="BH38" s="6" t="s">
        <v>316</v>
      </c>
      <c r="BI38" s="6" t="s">
        <v>316</v>
      </c>
      <c r="BJ38" s="6" t="s">
        <v>316</v>
      </c>
      <c r="BK38" s="6" t="s">
        <v>316</v>
      </c>
      <c r="BL38" s="6" t="s">
        <v>316</v>
      </c>
      <c r="BM38" s="6" t="s">
        <v>316</v>
      </c>
      <c r="BN38" s="6" t="s">
        <v>316</v>
      </c>
      <c r="BO38" s="6" t="s">
        <v>316</v>
      </c>
      <c r="BP38" s="6"/>
      <c r="BQ38" s="6"/>
      <c r="BR38" s="6" t="s">
        <v>316</v>
      </c>
      <c r="BS38" s="6" t="s">
        <v>316</v>
      </c>
      <c r="BT38" s="6" t="s">
        <v>316</v>
      </c>
      <c r="BU38" s="6" t="s">
        <v>316</v>
      </c>
      <c r="BV38" s="6" t="s">
        <v>316</v>
      </c>
      <c r="BW38" s="6" t="s">
        <v>316</v>
      </c>
      <c r="BX38" s="6" t="s">
        <v>316</v>
      </c>
      <c r="BY38" s="6" t="s">
        <v>316</v>
      </c>
      <c r="BZ38" s="6" t="s">
        <v>316</v>
      </c>
      <c r="CA38" s="6" t="s">
        <v>316</v>
      </c>
      <c r="CB38" s="6" t="s">
        <v>316</v>
      </c>
      <c r="CC38" s="6" t="s">
        <v>316</v>
      </c>
      <c r="CD38" s="2"/>
    </row>
    <row r="39" spans="1:82" s="74" customFormat="1" ht="48" hidden="1">
      <c r="A39" s="19">
        <v>30</v>
      </c>
      <c r="B39" s="375">
        <v>30</v>
      </c>
      <c r="C39" s="86" t="s">
        <v>575</v>
      </c>
      <c r="D39" s="87" t="s">
        <v>14</v>
      </c>
      <c r="E39" s="86" t="s">
        <v>576</v>
      </c>
      <c r="F39" s="87" t="s">
        <v>14</v>
      </c>
      <c r="G39" s="86" t="s">
        <v>576</v>
      </c>
      <c r="H39" s="96" t="s">
        <v>583</v>
      </c>
      <c r="I39" s="79" t="s">
        <v>212</v>
      </c>
      <c r="J39" s="10" t="s">
        <v>11</v>
      </c>
      <c r="K39" s="79"/>
      <c r="L39" s="79"/>
      <c r="M39" s="79"/>
      <c r="N39" s="79"/>
      <c r="O39" s="79"/>
      <c r="P39" s="79" t="s">
        <v>16</v>
      </c>
      <c r="Q39" s="79"/>
      <c r="R39" s="79"/>
      <c r="S39" s="79"/>
      <c r="T39" s="79"/>
      <c r="U39" s="66">
        <f t="shared" si="28"/>
        <v>1</v>
      </c>
      <c r="V39" s="79"/>
      <c r="W39" s="79"/>
      <c r="X39" s="79"/>
      <c r="Y39" s="79"/>
      <c r="Z39" s="79"/>
      <c r="AA39" s="79"/>
      <c r="AB39" s="79"/>
      <c r="AC39" s="79"/>
      <c r="AD39" s="79"/>
      <c r="AE39" s="79"/>
      <c r="AF39" s="79"/>
      <c r="AG39" s="79"/>
      <c r="AH39" s="79"/>
      <c r="AI39" s="79"/>
      <c r="AJ39" s="79"/>
      <c r="AK39" s="79"/>
      <c r="AL39" s="79"/>
      <c r="AM39" s="79"/>
      <c r="AN39" s="79"/>
      <c r="AO39" s="79"/>
      <c r="AP39" s="79"/>
      <c r="AQ39" s="79"/>
      <c r="AR39" s="79"/>
      <c r="AS39" s="79"/>
      <c r="AT39" s="79"/>
      <c r="AU39" s="79"/>
      <c r="AV39" s="79"/>
      <c r="AW39" s="79"/>
      <c r="AX39" s="79"/>
      <c r="AY39" s="79"/>
      <c r="AZ39" s="79"/>
      <c r="BA39" s="79"/>
      <c r="BB39" s="79"/>
      <c r="BC39" s="79"/>
      <c r="BD39" s="79"/>
      <c r="BE39" s="79"/>
      <c r="BF39" s="79"/>
      <c r="BG39" s="79"/>
      <c r="BH39" s="79"/>
      <c r="BI39" s="79"/>
      <c r="BJ39" s="79"/>
      <c r="BK39" s="79"/>
      <c r="BL39" s="79"/>
      <c r="BM39" s="79"/>
      <c r="BN39" s="79"/>
      <c r="BO39" s="79"/>
      <c r="BP39" s="79"/>
      <c r="BQ39" s="79"/>
      <c r="BR39" s="79"/>
      <c r="BS39" s="79"/>
      <c r="BT39" s="79"/>
      <c r="BU39" s="79"/>
      <c r="BV39" s="413"/>
      <c r="BW39" s="81"/>
      <c r="BX39" s="413"/>
      <c r="BY39" s="81"/>
      <c r="BZ39" s="413"/>
      <c r="CA39" s="81"/>
      <c r="CB39" s="413"/>
      <c r="CC39" s="413"/>
    </row>
    <row r="40" spans="1:82" s="74" customFormat="1" ht="84" customHeight="1">
      <c r="A40" s="19">
        <v>31</v>
      </c>
      <c r="B40" s="375">
        <v>31</v>
      </c>
      <c r="C40" s="88" t="s">
        <v>577</v>
      </c>
      <c r="D40" s="87" t="s">
        <v>15</v>
      </c>
      <c r="E40" s="86" t="s">
        <v>578</v>
      </c>
      <c r="F40" s="87" t="s">
        <v>15</v>
      </c>
      <c r="G40" s="86" t="s">
        <v>578</v>
      </c>
      <c r="H40" s="96" t="s">
        <v>30</v>
      </c>
      <c r="I40" s="79" t="s">
        <v>212</v>
      </c>
      <c r="J40" s="10" t="s">
        <v>11</v>
      </c>
      <c r="K40" s="79"/>
      <c r="L40" s="79"/>
      <c r="M40" s="79"/>
      <c r="N40" s="79" t="s">
        <v>16</v>
      </c>
      <c r="O40" s="79"/>
      <c r="P40" s="79"/>
      <c r="Q40" s="79"/>
      <c r="R40" s="79"/>
      <c r="S40" s="413" t="s">
        <v>16</v>
      </c>
      <c r="T40" s="79"/>
      <c r="U40" s="66">
        <f t="shared" si="28"/>
        <v>2</v>
      </c>
      <c r="V40" s="79"/>
      <c r="W40" s="79"/>
      <c r="X40" s="79"/>
      <c r="Y40" s="79"/>
      <c r="Z40" s="79"/>
      <c r="AA40" s="79"/>
      <c r="AB40" s="79"/>
      <c r="AC40" s="79"/>
      <c r="AD40" s="79"/>
      <c r="AE40" s="79"/>
      <c r="AF40" s="79"/>
      <c r="AG40" s="79"/>
      <c r="AH40" s="384" t="s">
        <v>727</v>
      </c>
      <c r="AI40" s="384" t="s">
        <v>723</v>
      </c>
      <c r="AJ40" s="384" t="s">
        <v>724</v>
      </c>
      <c r="AK40" s="384" t="s">
        <v>723</v>
      </c>
      <c r="AL40" s="384" t="s">
        <v>727</v>
      </c>
      <c r="AM40" s="79"/>
      <c r="AN40" s="79"/>
      <c r="AO40" s="79"/>
      <c r="AP40" s="79"/>
      <c r="AQ40" s="79"/>
      <c r="AR40" s="79"/>
      <c r="AS40" s="79"/>
      <c r="AT40" s="79"/>
      <c r="AU40" s="79"/>
      <c r="AV40" s="79"/>
      <c r="AW40" s="79"/>
      <c r="AX40" s="79"/>
      <c r="AY40" s="79"/>
      <c r="AZ40" s="79"/>
      <c r="BA40" s="79"/>
      <c r="BB40" s="79"/>
      <c r="BC40" s="79"/>
      <c r="BD40" s="79"/>
      <c r="BE40" s="20">
        <v>2</v>
      </c>
      <c r="BF40" s="20">
        <v>1</v>
      </c>
      <c r="BG40" s="20">
        <v>2</v>
      </c>
      <c r="BH40" s="20">
        <v>2</v>
      </c>
      <c r="BI40" s="20">
        <v>2</v>
      </c>
      <c r="BJ40" s="20">
        <v>2</v>
      </c>
      <c r="BK40" s="20">
        <v>2</v>
      </c>
      <c r="BL40" s="20">
        <v>1</v>
      </c>
      <c r="BM40" s="20">
        <v>2</v>
      </c>
      <c r="BN40" s="20">
        <v>2</v>
      </c>
      <c r="BO40" s="20">
        <v>2</v>
      </c>
      <c r="BP40" s="20">
        <v>2</v>
      </c>
      <c r="BQ40" s="20">
        <v>2</v>
      </c>
      <c r="BR40" s="20">
        <v>2</v>
      </c>
      <c r="BS40" s="20">
        <v>2</v>
      </c>
      <c r="BT40" s="20">
        <v>1</v>
      </c>
      <c r="BU40" s="20">
        <v>2</v>
      </c>
      <c r="BV40" s="21">
        <f>COUNTIF($BE40:$BU40,2)</f>
        <v>14</v>
      </c>
      <c r="BW40" s="22">
        <f>BV40/COUNTA($BE40:$BU40)</f>
        <v>0.82352941176470584</v>
      </c>
      <c r="BX40" s="21">
        <f>COUNTIF($BE40:$BU40,1)</f>
        <v>3</v>
      </c>
      <c r="BY40" s="22">
        <f>BX40/COUNTA($BE40:$BU40)</f>
        <v>0.17647058823529413</v>
      </c>
      <c r="BZ40" s="21">
        <f>COUNTIF($BE40:$BU40,0)</f>
        <v>0</v>
      </c>
      <c r="CA40" s="22">
        <f>BZ40/COUNTA($BE40:$BU40)</f>
        <v>0</v>
      </c>
      <c r="CB40" s="21">
        <f>(((BV40*2)+(BX40*1)+(BZ40*0)))/COUNTA($BE40:$BU40)</f>
        <v>1.8235294117647058</v>
      </c>
      <c r="CC40" s="427" t="str">
        <f>IF(CB40&gt;=1.6,"Đạt mục tiêu",IF(CB40&gt;=1,"Cần cố gắng","Chưa đạt"))</f>
        <v>Đạt mục tiêu</v>
      </c>
    </row>
    <row r="41" spans="1:82" s="74" customFormat="1" ht="82.5" hidden="1" customHeight="1">
      <c r="A41" s="19">
        <v>32</v>
      </c>
      <c r="B41" s="375">
        <v>32</v>
      </c>
      <c r="C41" s="86" t="s">
        <v>579</v>
      </c>
      <c r="D41" s="87" t="s">
        <v>14</v>
      </c>
      <c r="E41" s="86" t="s">
        <v>580</v>
      </c>
      <c r="F41" s="87" t="s">
        <v>17</v>
      </c>
      <c r="G41" s="86" t="s">
        <v>580</v>
      </c>
      <c r="H41" s="128" t="s">
        <v>584</v>
      </c>
      <c r="I41" s="79" t="s">
        <v>275</v>
      </c>
      <c r="J41" s="10" t="s">
        <v>11</v>
      </c>
      <c r="K41" s="79"/>
      <c r="L41" s="79"/>
      <c r="M41" s="413" t="s">
        <v>16</v>
      </c>
      <c r="N41" s="79"/>
      <c r="O41" s="79"/>
      <c r="P41" s="79"/>
      <c r="Q41" s="79"/>
      <c r="R41" s="79"/>
      <c r="S41" s="79"/>
      <c r="T41" s="79"/>
      <c r="U41" s="66">
        <f t="shared" si="28"/>
        <v>1</v>
      </c>
      <c r="V41" s="79"/>
      <c r="W41" s="79"/>
      <c r="X41" s="79"/>
      <c r="Y41" s="79"/>
      <c r="Z41" s="79"/>
      <c r="AA41" s="79"/>
      <c r="AB41" s="79"/>
      <c r="AC41" s="79"/>
      <c r="AD41" s="79" t="s">
        <v>726</v>
      </c>
      <c r="AE41" s="79" t="s">
        <v>727</v>
      </c>
      <c r="AF41" s="79" t="s">
        <v>727</v>
      </c>
      <c r="AG41" s="79" t="s">
        <v>727</v>
      </c>
      <c r="AH41" s="79"/>
      <c r="AI41" s="79"/>
      <c r="AJ41" s="79"/>
      <c r="AK41" s="79"/>
      <c r="AL41" s="79"/>
      <c r="AM41" s="79"/>
      <c r="AN41" s="79"/>
      <c r="AO41" s="79"/>
      <c r="AP41" s="79"/>
      <c r="AQ41" s="79"/>
      <c r="AR41" s="79"/>
      <c r="AS41" s="79"/>
      <c r="AT41" s="79"/>
      <c r="AU41" s="79"/>
      <c r="AV41" s="79"/>
      <c r="AW41" s="79"/>
      <c r="AX41" s="79"/>
      <c r="AY41" s="79"/>
      <c r="AZ41" s="79"/>
      <c r="BA41" s="79"/>
      <c r="BB41" s="79"/>
      <c r="BC41" s="79"/>
      <c r="BD41" s="79"/>
      <c r="BE41" s="114">
        <v>2</v>
      </c>
      <c r="BF41" s="114">
        <v>2</v>
      </c>
      <c r="BG41" s="114">
        <v>2</v>
      </c>
      <c r="BH41" s="114">
        <v>2</v>
      </c>
      <c r="BI41" s="114">
        <v>2</v>
      </c>
      <c r="BJ41" s="114">
        <v>2</v>
      </c>
      <c r="BK41" s="114">
        <v>2</v>
      </c>
      <c r="BL41" s="114">
        <v>2</v>
      </c>
      <c r="BM41" s="114">
        <v>1</v>
      </c>
      <c r="BN41" s="114">
        <v>2</v>
      </c>
      <c r="BO41" s="114">
        <v>2</v>
      </c>
      <c r="BP41" s="114">
        <v>2</v>
      </c>
      <c r="BQ41" s="114">
        <v>2</v>
      </c>
      <c r="BR41" s="114">
        <v>2</v>
      </c>
      <c r="BS41" s="114">
        <v>2</v>
      </c>
      <c r="BT41" s="114">
        <v>1</v>
      </c>
      <c r="BU41" s="114">
        <v>2</v>
      </c>
      <c r="BV41" s="21">
        <f>COUNTIF($BE41:$BU41,2)</f>
        <v>15</v>
      </c>
      <c r="BW41" s="22">
        <f>BV41/COUNTA($BE41:$BU41)</f>
        <v>0.88235294117647056</v>
      </c>
      <c r="BX41" s="21">
        <f>COUNTIF($BE41:$BU41,1)</f>
        <v>2</v>
      </c>
      <c r="BY41" s="22">
        <f>BX41/COUNTA($BE41:$BU41)</f>
        <v>0.11764705882352941</v>
      </c>
      <c r="BZ41" s="21">
        <f>COUNTIF($BE41:$BU41,0)</f>
        <v>0</v>
      </c>
      <c r="CA41" s="22">
        <f>BZ41/COUNTA($BE41:$BU41)</f>
        <v>0</v>
      </c>
      <c r="CB41" s="21">
        <f>(((BV41*2)+(BX41*1)+(BZ41*0)))/COUNTA($BE41:$BU41)</f>
        <v>1.8823529411764706</v>
      </c>
      <c r="CC41" s="427" t="str">
        <f>IF(CB41&gt;=1.6,"Đạt mục tiêu",IF(CB41&gt;=1,"Cần cố gắng","Chưa đạt"))</f>
        <v>Đạt mục tiêu</v>
      </c>
    </row>
    <row r="42" spans="1:82" s="74" customFormat="1" ht="33" hidden="1" customHeight="1">
      <c r="A42" s="19">
        <v>33</v>
      </c>
      <c r="B42" s="375">
        <v>33</v>
      </c>
      <c r="C42" s="86" t="s">
        <v>579</v>
      </c>
      <c r="D42" s="87"/>
      <c r="E42" s="86"/>
      <c r="F42" s="87"/>
      <c r="G42" s="86" t="s">
        <v>580</v>
      </c>
      <c r="H42" s="128" t="s">
        <v>584</v>
      </c>
      <c r="I42" s="79" t="s">
        <v>275</v>
      </c>
      <c r="J42" s="10" t="s">
        <v>11</v>
      </c>
      <c r="K42" s="79"/>
      <c r="L42" s="79"/>
      <c r="M42" s="79"/>
      <c r="N42" s="79"/>
      <c r="O42" s="79"/>
      <c r="P42" s="413" t="s">
        <v>16</v>
      </c>
      <c r="Q42" s="79"/>
      <c r="R42" s="79"/>
      <c r="S42" s="79"/>
      <c r="T42" s="79"/>
      <c r="U42" s="66">
        <f t="shared" si="28"/>
        <v>1</v>
      </c>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c r="AT42" s="79"/>
      <c r="AU42" s="79"/>
      <c r="AV42" s="79"/>
      <c r="AW42" s="79"/>
      <c r="AX42" s="79"/>
      <c r="AY42" s="79"/>
      <c r="AZ42" s="79"/>
      <c r="BA42" s="79"/>
      <c r="BB42" s="79"/>
      <c r="BC42" s="79"/>
      <c r="BD42" s="79"/>
      <c r="BE42" s="79"/>
      <c r="BF42" s="79"/>
      <c r="BG42" s="79"/>
      <c r="BH42" s="79"/>
      <c r="BI42" s="79"/>
      <c r="BJ42" s="79"/>
      <c r="BK42" s="79"/>
      <c r="BL42" s="79"/>
      <c r="BM42" s="79"/>
      <c r="BN42" s="79"/>
      <c r="BO42" s="79"/>
      <c r="BP42" s="79"/>
      <c r="BQ42" s="79"/>
      <c r="BR42" s="79"/>
      <c r="BS42" s="79"/>
      <c r="BT42" s="79"/>
      <c r="BU42" s="79"/>
      <c r="BV42" s="413"/>
      <c r="BW42" s="81"/>
      <c r="BX42" s="413"/>
      <c r="BY42" s="81"/>
      <c r="BZ42" s="413"/>
      <c r="CA42" s="81"/>
      <c r="CB42" s="413"/>
      <c r="CC42" s="413"/>
    </row>
    <row r="43" spans="1:82" s="74" customFormat="1" ht="81.75" hidden="1" customHeight="1">
      <c r="A43" s="19">
        <v>34</v>
      </c>
      <c r="B43" s="375">
        <v>34</v>
      </c>
      <c r="C43" s="86" t="s">
        <v>581</v>
      </c>
      <c r="D43" s="87" t="s">
        <v>14</v>
      </c>
      <c r="E43" s="86" t="s">
        <v>582</v>
      </c>
      <c r="F43" s="87" t="s">
        <v>17</v>
      </c>
      <c r="G43" s="79" t="s">
        <v>585</v>
      </c>
      <c r="H43" s="128" t="s">
        <v>586</v>
      </c>
      <c r="I43" s="79" t="s">
        <v>275</v>
      </c>
      <c r="J43" s="10" t="s">
        <v>11</v>
      </c>
      <c r="K43" s="79"/>
      <c r="L43" s="79"/>
      <c r="M43" s="413" t="s">
        <v>16</v>
      </c>
      <c r="N43" s="79"/>
      <c r="O43" s="79"/>
      <c r="P43" s="79"/>
      <c r="Q43" s="79"/>
      <c r="R43" s="79"/>
      <c r="S43" s="79"/>
      <c r="T43" s="79"/>
      <c r="U43" s="66">
        <f t="shared" si="28"/>
        <v>1</v>
      </c>
      <c r="V43" s="79"/>
      <c r="W43" s="79"/>
      <c r="X43" s="79"/>
      <c r="Y43" s="79"/>
      <c r="Z43" s="79"/>
      <c r="AA43" s="79"/>
      <c r="AB43" s="79"/>
      <c r="AC43" s="79"/>
      <c r="AD43" s="79" t="s">
        <v>727</v>
      </c>
      <c r="AE43" s="79" t="s">
        <v>727</v>
      </c>
      <c r="AF43" s="79" t="s">
        <v>726</v>
      </c>
      <c r="AG43" s="79" t="s">
        <v>727</v>
      </c>
      <c r="AH43" s="79"/>
      <c r="AI43" s="79"/>
      <c r="AJ43" s="79"/>
      <c r="AK43" s="79"/>
      <c r="AL43" s="79"/>
      <c r="AM43" s="79"/>
      <c r="AN43" s="79"/>
      <c r="AO43" s="79"/>
      <c r="AP43" s="79"/>
      <c r="AQ43" s="79"/>
      <c r="AR43" s="79"/>
      <c r="AS43" s="79"/>
      <c r="AT43" s="79"/>
      <c r="AU43" s="79"/>
      <c r="AV43" s="79"/>
      <c r="AW43" s="79"/>
      <c r="AX43" s="79"/>
      <c r="AY43" s="79"/>
      <c r="AZ43" s="79"/>
      <c r="BA43" s="79"/>
      <c r="BB43" s="79"/>
      <c r="BC43" s="79"/>
      <c r="BD43" s="79"/>
      <c r="BE43" s="114">
        <v>2</v>
      </c>
      <c r="BF43" s="114">
        <v>2</v>
      </c>
      <c r="BG43" s="114">
        <v>2</v>
      </c>
      <c r="BH43" s="114">
        <v>2</v>
      </c>
      <c r="BI43" s="114">
        <v>2</v>
      </c>
      <c r="BJ43" s="114">
        <v>2</v>
      </c>
      <c r="BK43" s="114">
        <v>2</v>
      </c>
      <c r="BL43" s="114">
        <v>1</v>
      </c>
      <c r="BM43" s="114">
        <v>1</v>
      </c>
      <c r="BN43" s="114">
        <v>2</v>
      </c>
      <c r="BO43" s="114">
        <v>2</v>
      </c>
      <c r="BP43" s="114">
        <v>2</v>
      </c>
      <c r="BQ43" s="114">
        <v>2</v>
      </c>
      <c r="BR43" s="114">
        <v>2</v>
      </c>
      <c r="BS43" s="114">
        <v>2</v>
      </c>
      <c r="BT43" s="114">
        <v>1</v>
      </c>
      <c r="BU43" s="114">
        <v>2</v>
      </c>
      <c r="BV43" s="21">
        <f>COUNTIF($BE43:$BU43,2)</f>
        <v>14</v>
      </c>
      <c r="BW43" s="22">
        <f>BV43/COUNTA($BE43:$BU43)</f>
        <v>0.82352941176470584</v>
      </c>
      <c r="BX43" s="21">
        <f>COUNTIF($BE43:$BU43,1)</f>
        <v>3</v>
      </c>
      <c r="BY43" s="22">
        <f>BX43/COUNTA($BE43:$BU43)</f>
        <v>0.17647058823529413</v>
      </c>
      <c r="BZ43" s="21">
        <f>COUNTIF($BE43:$BU43,0)</f>
        <v>0</v>
      </c>
      <c r="CA43" s="22">
        <f>BZ43/COUNTA($BE43:$BU43)</f>
        <v>0</v>
      </c>
      <c r="CB43" s="21">
        <f>(((BV43*2)+(BX43*1)+(BZ43*0)))/COUNTA($BE43:$BU43)</f>
        <v>1.8235294117647058</v>
      </c>
      <c r="CC43" s="427" t="str">
        <f>IF(CB43&gt;=1.6,"Đạt mục tiêu",IF(CB43&gt;=1,"Cần cố gắng","Chưa đạt"))</f>
        <v>Đạt mục tiêu</v>
      </c>
    </row>
    <row r="44" spans="1:82" s="74" customFormat="1" ht="48" hidden="1">
      <c r="A44" s="19">
        <v>35</v>
      </c>
      <c r="B44" s="375">
        <v>35</v>
      </c>
      <c r="C44" s="67" t="s">
        <v>49</v>
      </c>
      <c r="D44" s="68" t="s">
        <v>14</v>
      </c>
      <c r="E44" s="67" t="s">
        <v>50</v>
      </c>
      <c r="F44" s="68" t="s">
        <v>17</v>
      </c>
      <c r="G44" s="67" t="s">
        <v>50</v>
      </c>
      <c r="H44" s="128" t="s">
        <v>587</v>
      </c>
      <c r="I44" s="79" t="s">
        <v>275</v>
      </c>
      <c r="J44" s="10" t="s">
        <v>11</v>
      </c>
      <c r="K44" s="79"/>
      <c r="L44" s="79"/>
      <c r="M44" s="79"/>
      <c r="N44" s="79"/>
      <c r="O44" s="413" t="s">
        <v>16</v>
      </c>
      <c r="P44" s="79"/>
      <c r="Q44" s="79"/>
      <c r="R44" s="79"/>
      <c r="S44" s="79"/>
      <c r="T44" s="79"/>
      <c r="U44" s="66">
        <f t="shared" si="28"/>
        <v>1</v>
      </c>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79"/>
      <c r="BU44" s="79"/>
      <c r="BV44" s="413"/>
      <c r="BW44" s="81"/>
      <c r="BX44" s="413"/>
      <c r="BY44" s="81"/>
      <c r="BZ44" s="413"/>
      <c r="CA44" s="81"/>
      <c r="CB44" s="413"/>
      <c r="CC44" s="413"/>
    </row>
    <row r="45" spans="1:82" s="74" customFormat="1" ht="48" hidden="1">
      <c r="A45" s="19">
        <v>36</v>
      </c>
      <c r="B45" s="375">
        <v>36</v>
      </c>
      <c r="C45" s="67" t="s">
        <v>49</v>
      </c>
      <c r="D45" s="68" t="s">
        <v>14</v>
      </c>
      <c r="E45" s="67" t="s">
        <v>50</v>
      </c>
      <c r="F45" s="68" t="s">
        <v>17</v>
      </c>
      <c r="G45" s="67" t="s">
        <v>50</v>
      </c>
      <c r="H45" s="128" t="s">
        <v>1005</v>
      </c>
      <c r="I45" s="79" t="s">
        <v>275</v>
      </c>
      <c r="J45" s="10" t="s">
        <v>11</v>
      </c>
      <c r="K45" s="79"/>
      <c r="L45" s="79"/>
      <c r="M45" s="413"/>
      <c r="N45" s="79"/>
      <c r="O45" s="66"/>
      <c r="P45" s="144"/>
      <c r="Q45" s="413" t="s">
        <v>16</v>
      </c>
      <c r="R45" s="79"/>
      <c r="S45" s="79"/>
      <c r="T45" s="79"/>
      <c r="U45" s="66">
        <f t="shared" si="28"/>
        <v>1</v>
      </c>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v>2</v>
      </c>
      <c r="BF45" s="79">
        <v>1</v>
      </c>
      <c r="BG45" s="79">
        <v>2</v>
      </c>
      <c r="BH45" s="79">
        <v>2</v>
      </c>
      <c r="BI45" s="79">
        <v>1</v>
      </c>
      <c r="BJ45" s="79">
        <v>2</v>
      </c>
      <c r="BK45" s="79">
        <v>2</v>
      </c>
      <c r="BL45" s="79">
        <v>2</v>
      </c>
      <c r="BM45" s="79">
        <v>2</v>
      </c>
      <c r="BN45" s="79">
        <v>1</v>
      </c>
      <c r="BO45" s="79">
        <v>2</v>
      </c>
      <c r="BP45" s="79"/>
      <c r="BQ45" s="79"/>
      <c r="BR45" s="79">
        <v>2</v>
      </c>
      <c r="BS45" s="79">
        <v>2</v>
      </c>
      <c r="BT45" s="79">
        <v>2</v>
      </c>
      <c r="BU45" s="79">
        <v>1</v>
      </c>
      <c r="BV45" s="413">
        <f>COUNTIF($BE45:$BU45,2)</f>
        <v>11</v>
      </c>
      <c r="BW45" s="81">
        <f>BV45/COUNTA($BE45:$BU45)</f>
        <v>0.73333333333333328</v>
      </c>
      <c r="BX45" s="413">
        <f>COUNTIF($BE45:$BU45,1)</f>
        <v>4</v>
      </c>
      <c r="BY45" s="81">
        <f>BX45/COUNTA($BE45:$BU45)</f>
        <v>0.26666666666666666</v>
      </c>
      <c r="BZ45" s="413">
        <f>COUNTIF($BE45:$BU45,0)</f>
        <v>0</v>
      </c>
      <c r="CA45" s="81">
        <f>BZ45/COUNTA($BE45:$BU45)</f>
        <v>0</v>
      </c>
      <c r="CB45" s="413">
        <f>(((BV45*2)+(BX45*1)+(BZ45*0)))/COUNTA($BE45:$BU45)</f>
        <v>1.7333333333333334</v>
      </c>
      <c r="CC45" s="413" t="str">
        <f>IF(CB45&gt;=1.6,"Đạt mục tiêu",IF(CB45&gt;=1,"Cần cố gắng","Chưa đạt"))</f>
        <v>Đạt mục tiêu</v>
      </c>
    </row>
    <row r="46" spans="1:82" s="173" customFormat="1" hidden="1">
      <c r="A46" s="171">
        <v>37</v>
      </c>
      <c r="B46" s="375">
        <v>37</v>
      </c>
      <c r="C46" s="1507" t="s">
        <v>51</v>
      </c>
      <c r="D46" s="1368"/>
      <c r="E46" s="1379"/>
      <c r="F46" s="6" t="s">
        <v>316</v>
      </c>
      <c r="G46" s="176" t="s">
        <v>316</v>
      </c>
      <c r="H46" s="176" t="s">
        <v>316</v>
      </c>
      <c r="I46" s="6" t="s">
        <v>316</v>
      </c>
      <c r="J46" s="6" t="s">
        <v>316</v>
      </c>
      <c r="K46" s="176" t="s">
        <v>316</v>
      </c>
      <c r="L46" s="6" t="s">
        <v>316</v>
      </c>
      <c r="M46" s="6" t="s">
        <v>316</v>
      </c>
      <c r="N46" s="6" t="s">
        <v>316</v>
      </c>
      <c r="O46" s="6" t="s">
        <v>316</v>
      </c>
      <c r="P46" s="71" t="s">
        <v>316</v>
      </c>
      <c r="Q46" s="6" t="s">
        <v>316</v>
      </c>
      <c r="R46" s="6"/>
      <c r="S46" s="6" t="s">
        <v>316</v>
      </c>
      <c r="T46" s="6" t="s">
        <v>316</v>
      </c>
      <c r="U46" s="6" t="s">
        <v>316</v>
      </c>
      <c r="V46" s="176" t="s">
        <v>316</v>
      </c>
      <c r="W46" s="176" t="s">
        <v>316</v>
      </c>
      <c r="X46" s="176" t="s">
        <v>316</v>
      </c>
      <c r="Y46" s="176" t="s">
        <v>316</v>
      </c>
      <c r="Z46" s="6" t="s">
        <v>316</v>
      </c>
      <c r="AA46" s="6" t="s">
        <v>316</v>
      </c>
      <c r="AB46" s="6" t="s">
        <v>316</v>
      </c>
      <c r="AC46" s="6" t="s">
        <v>316</v>
      </c>
      <c r="AD46" s="6" t="s">
        <v>316</v>
      </c>
      <c r="AE46" s="6" t="s">
        <v>316</v>
      </c>
      <c r="AF46" s="6" t="s">
        <v>316</v>
      </c>
      <c r="AG46" s="6" t="s">
        <v>316</v>
      </c>
      <c r="AH46" s="6" t="s">
        <v>316</v>
      </c>
      <c r="AI46" s="6" t="s">
        <v>316</v>
      </c>
      <c r="AJ46" s="6" t="s">
        <v>316</v>
      </c>
      <c r="AK46" s="6" t="s">
        <v>316</v>
      </c>
      <c r="AL46" s="6" t="s">
        <v>316</v>
      </c>
      <c r="AM46" s="6"/>
      <c r="AN46" s="6"/>
      <c r="AO46" s="6" t="s">
        <v>316</v>
      </c>
      <c r="AP46" s="6" t="s">
        <v>316</v>
      </c>
      <c r="AQ46" s="6" t="s">
        <v>316</v>
      </c>
      <c r="AR46" s="6" t="s">
        <v>316</v>
      </c>
      <c r="AS46" s="6" t="s">
        <v>316</v>
      </c>
      <c r="AT46" s="6" t="s">
        <v>316</v>
      </c>
      <c r="AU46" s="6" t="s">
        <v>316</v>
      </c>
      <c r="AV46" s="6" t="s">
        <v>316</v>
      </c>
      <c r="AW46" s="6" t="s">
        <v>316</v>
      </c>
      <c r="AX46" s="6"/>
      <c r="AY46" s="6"/>
      <c r="AZ46" s="6" t="s">
        <v>316</v>
      </c>
      <c r="BA46" s="6"/>
      <c r="BB46" s="6" t="s">
        <v>316</v>
      </c>
      <c r="BC46" s="6"/>
      <c r="BD46" s="6" t="s">
        <v>316</v>
      </c>
      <c r="BE46" s="6" t="s">
        <v>316</v>
      </c>
      <c r="BF46" s="6" t="s">
        <v>316</v>
      </c>
      <c r="BG46" s="6" t="s">
        <v>316</v>
      </c>
      <c r="BH46" s="6" t="s">
        <v>316</v>
      </c>
      <c r="BI46" s="6" t="s">
        <v>316</v>
      </c>
      <c r="BJ46" s="6" t="s">
        <v>316</v>
      </c>
      <c r="BK46" s="6" t="s">
        <v>316</v>
      </c>
      <c r="BL46" s="6" t="s">
        <v>316</v>
      </c>
      <c r="BM46" s="6" t="s">
        <v>316</v>
      </c>
      <c r="BN46" s="6" t="s">
        <v>316</v>
      </c>
      <c r="BO46" s="6" t="s">
        <v>316</v>
      </c>
      <c r="BP46" s="6"/>
      <c r="BQ46" s="6"/>
      <c r="BR46" s="6" t="s">
        <v>316</v>
      </c>
      <c r="BS46" s="6" t="s">
        <v>316</v>
      </c>
      <c r="BT46" s="6" t="s">
        <v>316</v>
      </c>
      <c r="BU46" s="6" t="s">
        <v>316</v>
      </c>
      <c r="BV46" s="6" t="s">
        <v>316</v>
      </c>
      <c r="BW46" s="6" t="s">
        <v>316</v>
      </c>
      <c r="BX46" s="6" t="s">
        <v>316</v>
      </c>
      <c r="BY46" s="6" t="s">
        <v>316</v>
      </c>
      <c r="BZ46" s="6" t="s">
        <v>316</v>
      </c>
      <c r="CA46" s="6" t="s">
        <v>316</v>
      </c>
      <c r="CB46" s="6" t="s">
        <v>316</v>
      </c>
      <c r="CC46" s="6" t="s">
        <v>316</v>
      </c>
      <c r="CD46" s="2"/>
    </row>
    <row r="47" spans="1:82" s="74" customFormat="1" ht="48" hidden="1">
      <c r="A47" s="19">
        <v>38</v>
      </c>
      <c r="B47" s="375">
        <v>38</v>
      </c>
      <c r="C47" s="67" t="s">
        <v>54</v>
      </c>
      <c r="D47" s="68" t="s">
        <v>14</v>
      </c>
      <c r="E47" s="67" t="s">
        <v>52</v>
      </c>
      <c r="F47" s="68" t="s">
        <v>17</v>
      </c>
      <c r="G47" s="79" t="s">
        <v>52</v>
      </c>
      <c r="H47" s="128" t="s">
        <v>740</v>
      </c>
      <c r="I47" s="79" t="s">
        <v>275</v>
      </c>
      <c r="J47" s="10" t="s">
        <v>11</v>
      </c>
      <c r="K47" s="79"/>
      <c r="L47" s="79"/>
      <c r="M47" s="79"/>
      <c r="N47" s="66"/>
      <c r="O47" s="79"/>
      <c r="P47" s="66" t="s">
        <v>16</v>
      </c>
      <c r="Q47" s="42"/>
      <c r="R47" s="42"/>
      <c r="S47" s="79"/>
      <c r="T47" s="79"/>
      <c r="U47" s="66">
        <f t="shared" si="28"/>
        <v>1</v>
      </c>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79">
        <v>2</v>
      </c>
      <c r="BF47" s="79">
        <v>2</v>
      </c>
      <c r="BG47" s="79">
        <v>2</v>
      </c>
      <c r="BH47" s="79">
        <v>1</v>
      </c>
      <c r="BI47" s="79">
        <v>2</v>
      </c>
      <c r="BJ47" s="79">
        <v>2</v>
      </c>
      <c r="BK47" s="79">
        <v>2</v>
      </c>
      <c r="BL47" s="79">
        <v>2</v>
      </c>
      <c r="BM47" s="79">
        <v>2</v>
      </c>
      <c r="BN47" s="79">
        <v>2</v>
      </c>
      <c r="BO47" s="79">
        <v>2</v>
      </c>
      <c r="BP47" s="79"/>
      <c r="BQ47" s="79"/>
      <c r="BR47" s="79">
        <v>2</v>
      </c>
      <c r="BS47" s="79">
        <v>1</v>
      </c>
      <c r="BT47" s="79">
        <v>1</v>
      </c>
      <c r="BU47" s="79">
        <v>1</v>
      </c>
      <c r="BV47" s="413">
        <f>COUNTIF($BE47:$BU47,2)</f>
        <v>11</v>
      </c>
      <c r="BW47" s="81">
        <f>BV47/COUNTA($BE47:$BU47)</f>
        <v>0.73333333333333328</v>
      </c>
      <c r="BX47" s="413">
        <f>COUNTIF($BE47:$BU47,1)</f>
        <v>4</v>
      </c>
      <c r="BY47" s="81">
        <f>BX47/COUNTA($BE47:$BU47)</f>
        <v>0.26666666666666666</v>
      </c>
      <c r="BZ47" s="413">
        <f>COUNTIF($BE47:$BU47,0)</f>
        <v>0</v>
      </c>
      <c r="CA47" s="81">
        <f>BZ47/COUNTA($BE47:$BU47)</f>
        <v>0</v>
      </c>
      <c r="CB47" s="413">
        <f>(((BV47*2)+(BX47*1)+(BZ47*0)))/COUNTA($BE47:$BU47)</f>
        <v>1.7333333333333334</v>
      </c>
      <c r="CC47" s="413" t="str">
        <f t="shared" ref="CC47:CC67" si="37">IF(CB47&gt;=1.6,"Đạt mục tiêu",IF(CB47&gt;=1,"Cần cố gắng","Chưa đạt"))</f>
        <v>Đạt mục tiêu</v>
      </c>
    </row>
    <row r="48" spans="1:82" s="74" customFormat="1" ht="60" hidden="1">
      <c r="A48" s="19"/>
      <c r="B48" s="375"/>
      <c r="C48" s="88" t="s">
        <v>588</v>
      </c>
      <c r="D48" s="68"/>
      <c r="E48" s="67"/>
      <c r="F48" s="68"/>
      <c r="G48" s="79"/>
      <c r="H48" s="106" t="s">
        <v>1020</v>
      </c>
      <c r="I48" s="79"/>
      <c r="J48" s="10"/>
      <c r="K48" s="79"/>
      <c r="L48" s="79"/>
      <c r="M48" s="79"/>
      <c r="N48" s="66"/>
      <c r="O48" s="79"/>
      <c r="P48" s="66"/>
      <c r="Q48" s="42"/>
      <c r="R48" s="42"/>
      <c r="S48" s="413" t="s">
        <v>16</v>
      </c>
      <c r="T48" s="79"/>
      <c r="U48" s="66"/>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79"/>
      <c r="BA48" s="79"/>
      <c r="BB48" s="79"/>
      <c r="BC48" s="79"/>
      <c r="BD48" s="79"/>
      <c r="BE48" s="79"/>
      <c r="BF48" s="79"/>
      <c r="BG48" s="79"/>
      <c r="BH48" s="79"/>
      <c r="BI48" s="79"/>
      <c r="BJ48" s="79"/>
      <c r="BK48" s="79"/>
      <c r="BL48" s="79"/>
      <c r="BM48" s="79"/>
      <c r="BN48" s="79"/>
      <c r="BO48" s="79"/>
      <c r="BP48" s="79"/>
      <c r="BQ48" s="79"/>
      <c r="BR48" s="79"/>
      <c r="BS48" s="79"/>
      <c r="BT48" s="79"/>
      <c r="BU48" s="79"/>
      <c r="BV48" s="413"/>
      <c r="BW48" s="81"/>
      <c r="BX48" s="413"/>
      <c r="BY48" s="81"/>
      <c r="BZ48" s="413"/>
      <c r="CA48" s="81"/>
      <c r="CB48" s="413"/>
      <c r="CC48" s="413"/>
    </row>
    <row r="49" spans="1:82" s="74" customFormat="1" ht="60" hidden="1">
      <c r="A49" s="19">
        <v>39</v>
      </c>
      <c r="B49" s="375">
        <v>39</v>
      </c>
      <c r="C49" s="88" t="s">
        <v>588</v>
      </c>
      <c r="D49" s="87" t="s">
        <v>17</v>
      </c>
      <c r="E49" s="86" t="s">
        <v>589</v>
      </c>
      <c r="F49" s="87" t="s">
        <v>17</v>
      </c>
      <c r="G49" s="86" t="s">
        <v>609</v>
      </c>
      <c r="H49" s="106" t="s">
        <v>741</v>
      </c>
      <c r="I49" s="79" t="s">
        <v>275</v>
      </c>
      <c r="J49" s="10" t="s">
        <v>11</v>
      </c>
      <c r="K49" s="79"/>
      <c r="L49" s="79"/>
      <c r="M49" s="79"/>
      <c r="N49" s="66"/>
      <c r="O49" s="79"/>
      <c r="P49" s="66" t="s">
        <v>16</v>
      </c>
      <c r="Q49" s="42"/>
      <c r="R49" s="42"/>
      <c r="S49" s="79"/>
      <c r="T49" s="79"/>
      <c r="U49" s="66">
        <f t="shared" si="28"/>
        <v>1</v>
      </c>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79"/>
      <c r="BF49" s="79"/>
      <c r="BG49" s="79"/>
      <c r="BH49" s="79"/>
      <c r="BI49" s="79"/>
      <c r="BJ49" s="79"/>
      <c r="BK49" s="79"/>
      <c r="BL49" s="79"/>
      <c r="BM49" s="79"/>
      <c r="BN49" s="79"/>
      <c r="BO49" s="79"/>
      <c r="BP49" s="79"/>
      <c r="BQ49" s="79"/>
      <c r="BR49" s="79"/>
      <c r="BS49" s="79"/>
      <c r="BT49" s="79"/>
      <c r="BU49" s="79"/>
      <c r="BV49" s="413"/>
      <c r="BW49" s="81"/>
      <c r="BX49" s="413"/>
      <c r="BY49" s="81"/>
      <c r="BZ49" s="413"/>
      <c r="CA49" s="81"/>
      <c r="CB49" s="413"/>
      <c r="CC49" s="413"/>
    </row>
    <row r="50" spans="1:82" s="74" customFormat="1" ht="48" hidden="1">
      <c r="A50" s="19">
        <v>40</v>
      </c>
      <c r="B50" s="375">
        <v>40</v>
      </c>
      <c r="C50" s="86" t="s">
        <v>590</v>
      </c>
      <c r="D50" s="87" t="s">
        <v>17</v>
      </c>
      <c r="E50" s="86" t="s">
        <v>591</v>
      </c>
      <c r="F50" s="87" t="s">
        <v>17</v>
      </c>
      <c r="G50" s="79" t="s">
        <v>277</v>
      </c>
      <c r="H50" s="128" t="s">
        <v>1006</v>
      </c>
      <c r="I50" s="79" t="s">
        <v>275</v>
      </c>
      <c r="J50" s="10" t="s">
        <v>11</v>
      </c>
      <c r="K50" s="79"/>
      <c r="L50" s="79"/>
      <c r="M50" s="79"/>
      <c r="N50" s="66"/>
      <c r="O50" s="79"/>
      <c r="P50" s="66"/>
      <c r="Q50" s="413" t="s">
        <v>16</v>
      </c>
      <c r="R50" s="42"/>
      <c r="S50" s="79"/>
      <c r="T50" s="79"/>
      <c r="U50" s="66">
        <f t="shared" si="28"/>
        <v>1</v>
      </c>
      <c r="V50" s="79"/>
      <c r="W50" s="79"/>
      <c r="X50" s="79"/>
      <c r="Y50" s="79"/>
      <c r="Z50" s="79"/>
      <c r="AA50" s="79"/>
      <c r="AB50" s="79"/>
      <c r="AC50" s="79"/>
      <c r="AD50" s="79"/>
      <c r="AE50" s="79"/>
      <c r="AF50" s="79"/>
      <c r="AG50" s="79"/>
      <c r="AH50" s="79"/>
      <c r="AI50" s="79"/>
      <c r="AJ50" s="79"/>
      <c r="AK50" s="79"/>
      <c r="AL50" s="79"/>
      <c r="AM50" s="79"/>
      <c r="AN50" s="79"/>
      <c r="AO50" s="79"/>
      <c r="AP50" s="79"/>
      <c r="AQ50" s="79"/>
      <c r="AR50" s="79"/>
      <c r="AS50" s="79"/>
      <c r="AT50" s="79"/>
      <c r="AU50" s="79"/>
      <c r="AV50" s="79"/>
      <c r="AW50" s="79"/>
      <c r="AX50" s="79"/>
      <c r="AY50" s="79"/>
      <c r="AZ50" s="79"/>
      <c r="BA50" s="79"/>
      <c r="BB50" s="79"/>
      <c r="BC50" s="79"/>
      <c r="BD50" s="79"/>
      <c r="BE50" s="79"/>
      <c r="BF50" s="79"/>
      <c r="BG50" s="79"/>
      <c r="BH50" s="79"/>
      <c r="BI50" s="79"/>
      <c r="BJ50" s="79"/>
      <c r="BK50" s="79"/>
      <c r="BL50" s="79"/>
      <c r="BM50" s="79"/>
      <c r="BN50" s="79"/>
      <c r="BO50" s="79"/>
      <c r="BP50" s="79"/>
      <c r="BQ50" s="79"/>
      <c r="BR50" s="79"/>
      <c r="BS50" s="79"/>
      <c r="BT50" s="79"/>
      <c r="BU50" s="79"/>
      <c r="BV50" s="413"/>
      <c r="BW50" s="81"/>
      <c r="BX50" s="413"/>
      <c r="BY50" s="81"/>
      <c r="BZ50" s="413"/>
      <c r="CA50" s="81"/>
      <c r="CB50" s="413"/>
      <c r="CC50" s="413"/>
    </row>
    <row r="51" spans="1:82" s="74" customFormat="1" ht="30" hidden="1">
      <c r="A51" s="19"/>
      <c r="B51" s="375"/>
      <c r="C51" s="86" t="s">
        <v>592</v>
      </c>
      <c r="D51" s="87"/>
      <c r="E51" s="86"/>
      <c r="F51" s="87"/>
      <c r="G51" s="79"/>
      <c r="H51" s="96" t="s">
        <v>1011</v>
      </c>
      <c r="I51" s="79"/>
      <c r="J51" s="10"/>
      <c r="K51" s="79"/>
      <c r="L51" s="79"/>
      <c r="M51" s="79"/>
      <c r="N51" s="66"/>
      <c r="O51" s="79"/>
      <c r="P51" s="66"/>
      <c r="Q51" s="413"/>
      <c r="R51" s="413" t="s">
        <v>16</v>
      </c>
      <c r="S51" s="79"/>
      <c r="T51" s="79"/>
      <c r="U51" s="66"/>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c r="BV51" s="413"/>
      <c r="BW51" s="81"/>
      <c r="BX51" s="413"/>
      <c r="BY51" s="81"/>
      <c r="BZ51" s="413"/>
      <c r="CA51" s="81"/>
      <c r="CB51" s="413"/>
      <c r="CC51" s="413"/>
    </row>
    <row r="52" spans="1:82" s="184" customFormat="1" ht="42" hidden="1" customHeight="1">
      <c r="A52" s="216">
        <v>41</v>
      </c>
      <c r="B52" s="375">
        <v>41</v>
      </c>
      <c r="C52" s="188" t="s">
        <v>592</v>
      </c>
      <c r="D52" s="87" t="s">
        <v>17</v>
      </c>
      <c r="E52" s="86" t="s">
        <v>593</v>
      </c>
      <c r="F52" s="87" t="s">
        <v>17</v>
      </c>
      <c r="G52" s="415" t="s">
        <v>304</v>
      </c>
      <c r="H52" s="190" t="s">
        <v>285</v>
      </c>
      <c r="I52" s="79" t="s">
        <v>275</v>
      </c>
      <c r="J52" s="10" t="s">
        <v>11</v>
      </c>
      <c r="K52" s="261" t="s">
        <v>16</v>
      </c>
      <c r="L52" s="79"/>
      <c r="M52" s="79"/>
      <c r="N52" s="66"/>
      <c r="O52" s="79"/>
      <c r="P52" s="66"/>
      <c r="Q52" s="42"/>
      <c r="R52" s="42"/>
      <c r="S52" s="79"/>
      <c r="T52" s="79"/>
      <c r="U52" s="66">
        <f t="shared" si="28"/>
        <v>1</v>
      </c>
      <c r="V52" s="415" t="s">
        <v>724</v>
      </c>
      <c r="W52" s="415" t="s">
        <v>723</v>
      </c>
      <c r="X52" s="415" t="s">
        <v>727</v>
      </c>
      <c r="Y52" s="415" t="s">
        <v>727</v>
      </c>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79"/>
      <c r="AY52" s="79"/>
      <c r="AZ52" s="79"/>
      <c r="BA52" s="79"/>
      <c r="BB52" s="79"/>
      <c r="BC52" s="79"/>
      <c r="BD52" s="79"/>
      <c r="BE52" s="20">
        <v>2</v>
      </c>
      <c r="BF52" s="20">
        <v>2</v>
      </c>
      <c r="BG52" s="20">
        <v>2</v>
      </c>
      <c r="BH52" s="20">
        <v>2</v>
      </c>
      <c r="BI52" s="20">
        <v>2</v>
      </c>
      <c r="BJ52" s="20">
        <v>2</v>
      </c>
      <c r="BK52" s="20">
        <v>1</v>
      </c>
      <c r="BL52" s="20">
        <v>2</v>
      </c>
      <c r="BM52" s="20">
        <v>2</v>
      </c>
      <c r="BN52" s="20">
        <v>2</v>
      </c>
      <c r="BO52" s="20">
        <v>2</v>
      </c>
      <c r="BP52" s="20">
        <v>2</v>
      </c>
      <c r="BQ52" s="20">
        <v>2</v>
      </c>
      <c r="BR52" s="20">
        <v>2</v>
      </c>
      <c r="BS52" s="20">
        <v>2</v>
      </c>
      <c r="BT52" s="20">
        <v>2</v>
      </c>
      <c r="BU52" s="20">
        <v>1</v>
      </c>
      <c r="BV52" s="413">
        <f t="shared" ref="BV52" si="38">COUNTIF($BE52:$BU52,2)</f>
        <v>15</v>
      </c>
      <c r="BW52" s="81">
        <f t="shared" ref="BW52" si="39">BV52/COUNTA($BE52:$BU52)</f>
        <v>0.88235294117647056</v>
      </c>
      <c r="BX52" s="413">
        <f t="shared" ref="BX52" si="40">COUNTIF($BE52:$BU52,1)</f>
        <v>2</v>
      </c>
      <c r="BY52" s="81">
        <f t="shared" ref="BY52" si="41">BX52/COUNTA($BE52:$BU52)</f>
        <v>0.11764705882352941</v>
      </c>
      <c r="BZ52" s="413">
        <f t="shared" ref="BZ52" si="42">COUNTIF($BE52:$BU52,0)</f>
        <v>0</v>
      </c>
      <c r="CA52" s="81">
        <f t="shared" ref="CA52" si="43">BZ52/COUNTA($BE52:$BU52)</f>
        <v>0</v>
      </c>
      <c r="CB52" s="413">
        <f t="shared" ref="CB52" si="44">(((BV52*2)+(BX52*1)+(BZ52*0)))/COUNTA($BE52:$BU52)</f>
        <v>1.8823529411764706</v>
      </c>
      <c r="CC52" s="414" t="str">
        <f t="shared" ref="CC52" si="45">IF(CB52&gt;=1.6,"Đạt mục tiêu",IF(CB52&gt;=1,"Cần cố gắng","Chưa đạt"))</f>
        <v>Đạt mục tiêu</v>
      </c>
      <c r="CD52" s="74"/>
    </row>
    <row r="53" spans="1:82" s="74" customFormat="1" ht="48" hidden="1">
      <c r="A53" s="19">
        <v>42</v>
      </c>
      <c r="B53" s="375">
        <v>42</v>
      </c>
      <c r="C53" s="86" t="s">
        <v>594</v>
      </c>
      <c r="D53" s="87" t="s">
        <v>14</v>
      </c>
      <c r="E53" s="86" t="s">
        <v>595</v>
      </c>
      <c r="F53" s="87" t="s">
        <v>18</v>
      </c>
      <c r="G53" s="79" t="s">
        <v>595</v>
      </c>
      <c r="H53" s="128" t="s">
        <v>610</v>
      </c>
      <c r="I53" s="79" t="s">
        <v>275</v>
      </c>
      <c r="J53" s="10" t="s">
        <v>11</v>
      </c>
      <c r="K53" s="79"/>
      <c r="L53" s="79"/>
      <c r="M53" s="79"/>
      <c r="N53" s="66"/>
      <c r="O53" s="79" t="s">
        <v>16</v>
      </c>
      <c r="P53" s="66"/>
      <c r="Q53" s="42"/>
      <c r="R53" s="42"/>
      <c r="S53" s="79"/>
      <c r="T53" s="79"/>
      <c r="U53" s="66">
        <f t="shared" si="28"/>
        <v>1</v>
      </c>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c r="BM53" s="79"/>
      <c r="BN53" s="79"/>
      <c r="BO53" s="79"/>
      <c r="BP53" s="79"/>
      <c r="BQ53" s="79"/>
      <c r="BR53" s="79"/>
      <c r="BS53" s="79"/>
      <c r="BT53" s="79"/>
      <c r="BU53" s="79"/>
      <c r="BV53" s="413"/>
      <c r="BW53" s="81"/>
      <c r="BX53" s="413"/>
      <c r="BY53" s="81"/>
      <c r="BZ53" s="413"/>
      <c r="CA53" s="81"/>
      <c r="CB53" s="413"/>
      <c r="CC53" s="413"/>
    </row>
    <row r="54" spans="1:82" s="74" customFormat="1" ht="87" customHeight="1">
      <c r="A54" s="19">
        <v>43</v>
      </c>
      <c r="B54" s="375">
        <v>43</v>
      </c>
      <c r="C54" s="86" t="s">
        <v>596</v>
      </c>
      <c r="D54" s="87" t="s">
        <v>14</v>
      </c>
      <c r="E54" s="86" t="s">
        <v>597</v>
      </c>
      <c r="F54" s="87" t="s">
        <v>17</v>
      </c>
      <c r="G54" s="86" t="s">
        <v>597</v>
      </c>
      <c r="H54" s="128" t="s">
        <v>1028</v>
      </c>
      <c r="I54" s="79" t="s">
        <v>275</v>
      </c>
      <c r="J54" s="10" t="s">
        <v>11</v>
      </c>
      <c r="K54" s="79"/>
      <c r="L54" s="79"/>
      <c r="M54" s="79"/>
      <c r="N54" s="145" t="s">
        <v>16</v>
      </c>
      <c r="O54" s="79"/>
      <c r="P54" s="66"/>
      <c r="Q54" s="42"/>
      <c r="R54" s="42"/>
      <c r="S54" s="79"/>
      <c r="T54" s="413" t="s">
        <v>16</v>
      </c>
      <c r="U54" s="66">
        <f t="shared" si="28"/>
        <v>2</v>
      </c>
      <c r="V54" s="79"/>
      <c r="W54" s="79"/>
      <c r="X54" s="79"/>
      <c r="Y54" s="79"/>
      <c r="Z54" s="79"/>
      <c r="AA54" s="79"/>
      <c r="AB54" s="79"/>
      <c r="AC54" s="79"/>
      <c r="AD54" s="79"/>
      <c r="AE54" s="79"/>
      <c r="AF54" s="79"/>
      <c r="AG54" s="79"/>
      <c r="AH54" s="384" t="s">
        <v>724</v>
      </c>
      <c r="AI54" s="384" t="s">
        <v>727</v>
      </c>
      <c r="AJ54" s="384" t="s">
        <v>723</v>
      </c>
      <c r="AK54" s="384" t="s">
        <v>724</v>
      </c>
      <c r="AL54" s="384" t="s">
        <v>723</v>
      </c>
      <c r="AM54" s="79"/>
      <c r="AN54" s="79"/>
      <c r="AO54" s="79"/>
      <c r="AP54" s="79"/>
      <c r="AQ54" s="79"/>
      <c r="AR54" s="79"/>
      <c r="AS54" s="79"/>
      <c r="AT54" s="79"/>
      <c r="AU54" s="79"/>
      <c r="AV54" s="79"/>
      <c r="AW54" s="79"/>
      <c r="AX54" s="79"/>
      <c r="AY54" s="79"/>
      <c r="AZ54" s="79"/>
      <c r="BA54" s="79"/>
      <c r="BB54" s="79"/>
      <c r="BC54" s="79"/>
      <c r="BD54" s="79"/>
      <c r="BE54" s="20">
        <v>2</v>
      </c>
      <c r="BF54" s="20">
        <v>1</v>
      </c>
      <c r="BG54" s="20">
        <v>2</v>
      </c>
      <c r="BH54" s="20">
        <v>2</v>
      </c>
      <c r="BI54" s="20">
        <v>2</v>
      </c>
      <c r="BJ54" s="20">
        <v>2</v>
      </c>
      <c r="BK54" s="20">
        <v>2</v>
      </c>
      <c r="BL54" s="20">
        <v>1</v>
      </c>
      <c r="BM54" s="20">
        <v>2</v>
      </c>
      <c r="BN54" s="20">
        <v>2</v>
      </c>
      <c r="BO54" s="20">
        <v>2</v>
      </c>
      <c r="BP54" s="20">
        <v>2</v>
      </c>
      <c r="BQ54" s="20">
        <v>2</v>
      </c>
      <c r="BR54" s="20">
        <v>2</v>
      </c>
      <c r="BS54" s="20">
        <v>2</v>
      </c>
      <c r="BT54" s="20">
        <v>1</v>
      </c>
      <c r="BU54" s="20">
        <v>2</v>
      </c>
      <c r="BV54" s="21">
        <f>COUNTIF($BE54:$BU54,2)</f>
        <v>14</v>
      </c>
      <c r="BW54" s="22">
        <f>BV54/COUNTA($BE54:$BU54)</f>
        <v>0.82352941176470584</v>
      </c>
      <c r="BX54" s="21">
        <f>COUNTIF($BE54:$BU54,1)</f>
        <v>3</v>
      </c>
      <c r="BY54" s="22">
        <f>BX54/COUNTA($BE54:$BU54)</f>
        <v>0.17647058823529413</v>
      </c>
      <c r="BZ54" s="21">
        <f>COUNTIF($BE54:$BU54,0)</f>
        <v>0</v>
      </c>
      <c r="CA54" s="22">
        <f>BZ54/COUNTA($BE54:$BU54)</f>
        <v>0</v>
      </c>
      <c r="CB54" s="21">
        <f>(((BV54*2)+(BX54*1)+(BZ54*0)))/COUNTA($BE54:$BU54)</f>
        <v>1.8235294117647058</v>
      </c>
      <c r="CC54" s="427" t="str">
        <f>IF(CB54&gt;=1.6,"Đạt mục tiêu",IF(CB54&gt;=1,"Cần cố gắng","Chưa đạt"))</f>
        <v>Đạt mục tiêu</v>
      </c>
    </row>
    <row r="55" spans="1:82" s="184" customFormat="1" ht="123" hidden="1" customHeight="1">
      <c r="A55" s="216">
        <v>44</v>
      </c>
      <c r="B55" s="375">
        <v>44</v>
      </c>
      <c r="C55" s="188" t="s">
        <v>598</v>
      </c>
      <c r="D55" s="87" t="s">
        <v>14</v>
      </c>
      <c r="E55" s="86" t="s">
        <v>599</v>
      </c>
      <c r="F55" s="87" t="s">
        <v>14</v>
      </c>
      <c r="G55" s="188" t="s">
        <v>612</v>
      </c>
      <c r="H55" s="192" t="s">
        <v>1043</v>
      </c>
      <c r="I55" s="79" t="s">
        <v>275</v>
      </c>
      <c r="J55" s="10" t="s">
        <v>11</v>
      </c>
      <c r="K55" s="191" t="s">
        <v>16</v>
      </c>
      <c r="L55" s="79"/>
      <c r="M55" s="79"/>
      <c r="N55" s="66"/>
      <c r="O55" s="79"/>
      <c r="P55" s="66"/>
      <c r="Q55" s="42"/>
      <c r="R55" s="42"/>
      <c r="S55" s="79"/>
      <c r="T55" s="79"/>
      <c r="U55" s="66">
        <f t="shared" si="28"/>
        <v>1</v>
      </c>
      <c r="V55" s="415" t="s">
        <v>723</v>
      </c>
      <c r="W55" s="415" t="s">
        <v>726</v>
      </c>
      <c r="X55" s="415" t="s">
        <v>724</v>
      </c>
      <c r="Y55" s="415" t="s">
        <v>724</v>
      </c>
      <c r="Z55" s="79"/>
      <c r="AA55" s="79"/>
      <c r="AB55" s="79"/>
      <c r="AC55" s="79"/>
      <c r="AD55" s="79"/>
      <c r="AE55" s="79"/>
      <c r="AF55" s="79"/>
      <c r="AG55" s="79"/>
      <c r="AH55" s="79"/>
      <c r="AI55" s="79"/>
      <c r="AJ55" s="79"/>
      <c r="AK55" s="79"/>
      <c r="AL55" s="79"/>
      <c r="AM55" s="79"/>
      <c r="AN55" s="79"/>
      <c r="AO55" s="79"/>
      <c r="AP55" s="79"/>
      <c r="AQ55" s="79"/>
      <c r="AR55" s="79"/>
      <c r="AS55" s="79"/>
      <c r="AT55" s="79"/>
      <c r="AU55" s="79"/>
      <c r="AV55" s="79"/>
      <c r="AW55" s="79"/>
      <c r="AX55" s="79"/>
      <c r="AY55" s="79"/>
      <c r="AZ55" s="79"/>
      <c r="BA55" s="79"/>
      <c r="BB55" s="79"/>
      <c r="BC55" s="79"/>
      <c r="BD55" s="79"/>
      <c r="BE55" s="20">
        <v>2</v>
      </c>
      <c r="BF55" s="20">
        <v>2</v>
      </c>
      <c r="BG55" s="20">
        <v>2</v>
      </c>
      <c r="BH55" s="20">
        <v>2</v>
      </c>
      <c r="BI55" s="20">
        <v>2</v>
      </c>
      <c r="BJ55" s="20">
        <v>2</v>
      </c>
      <c r="BK55" s="20">
        <v>2</v>
      </c>
      <c r="BL55" s="20">
        <v>2</v>
      </c>
      <c r="BM55" s="20">
        <v>1</v>
      </c>
      <c r="BN55" s="20">
        <v>2</v>
      </c>
      <c r="BO55" s="20">
        <v>2</v>
      </c>
      <c r="BP55" s="20">
        <v>2</v>
      </c>
      <c r="BQ55" s="20">
        <v>2</v>
      </c>
      <c r="BR55" s="20">
        <v>1</v>
      </c>
      <c r="BS55" s="20">
        <v>2</v>
      </c>
      <c r="BT55" s="20">
        <v>2</v>
      </c>
      <c r="BU55" s="20">
        <v>2</v>
      </c>
      <c r="BV55" s="413">
        <f t="shared" ref="BV55" si="46">COUNTIF($BE55:$BU55,2)</f>
        <v>15</v>
      </c>
      <c r="BW55" s="81">
        <f t="shared" ref="BW55" si="47">BV55/COUNTA($BE55:$BU55)</f>
        <v>0.88235294117647056</v>
      </c>
      <c r="BX55" s="413">
        <f t="shared" ref="BX55" si="48">COUNTIF($BE55:$BU55,1)</f>
        <v>2</v>
      </c>
      <c r="BY55" s="81">
        <f t="shared" ref="BY55" si="49">BX55/COUNTA($BE55:$BU55)</f>
        <v>0.11764705882352941</v>
      </c>
      <c r="BZ55" s="413">
        <f t="shared" ref="BZ55" si="50">COUNTIF($BE55:$BU55,0)</f>
        <v>0</v>
      </c>
      <c r="CA55" s="81">
        <f t="shared" ref="CA55" si="51">BZ55/COUNTA($BE55:$BU55)</f>
        <v>0</v>
      </c>
      <c r="CB55" s="413">
        <f t="shared" ref="CB55" si="52">(((BV55*2)+(BX55*1)+(BZ55*0)))/COUNTA($BE55:$BU55)</f>
        <v>1.8823529411764706</v>
      </c>
      <c r="CC55" s="414" t="str">
        <f t="shared" ref="CC55" si="53">IF(CB55&gt;=1.6,"Đạt mục tiêu",IF(CB55&gt;=1,"Cần cố gắng","Chưa đạt"))</f>
        <v>Đạt mục tiêu</v>
      </c>
      <c r="CD55" s="74"/>
    </row>
    <row r="56" spans="1:82" s="74" customFormat="1" ht="60" hidden="1">
      <c r="A56" s="19">
        <v>45</v>
      </c>
      <c r="B56" s="375">
        <v>45</v>
      </c>
      <c r="C56" s="86" t="s">
        <v>598</v>
      </c>
      <c r="D56" s="87" t="s">
        <v>14</v>
      </c>
      <c r="E56" s="86" t="s">
        <v>599</v>
      </c>
      <c r="F56" s="87" t="s">
        <v>14</v>
      </c>
      <c r="G56" s="86" t="s">
        <v>611</v>
      </c>
      <c r="H56" s="128" t="s">
        <v>305</v>
      </c>
      <c r="I56" s="79" t="s">
        <v>275</v>
      </c>
      <c r="J56" s="10" t="s">
        <v>11</v>
      </c>
      <c r="K56" s="79"/>
      <c r="L56" s="79"/>
      <c r="M56" s="413" t="s">
        <v>16</v>
      </c>
      <c r="N56" s="66"/>
      <c r="O56" s="79"/>
      <c r="P56" s="66"/>
      <c r="Q56" s="42"/>
      <c r="R56" s="42"/>
      <c r="S56" s="79"/>
      <c r="T56" s="79"/>
      <c r="U56" s="66">
        <f t="shared" si="28"/>
        <v>1</v>
      </c>
      <c r="V56" s="79"/>
      <c r="W56" s="79"/>
      <c r="X56" s="79"/>
      <c r="Y56" s="79"/>
      <c r="Z56" s="79"/>
      <c r="AA56" s="79"/>
      <c r="AB56" s="79"/>
      <c r="AC56" s="79"/>
      <c r="AD56" s="79" t="s">
        <v>723</v>
      </c>
      <c r="AE56" s="79" t="s">
        <v>726</v>
      </c>
      <c r="AF56" s="79" t="s">
        <v>724</v>
      </c>
      <c r="AG56" s="79" t="s">
        <v>723</v>
      </c>
      <c r="AH56" s="79"/>
      <c r="AI56" s="79"/>
      <c r="AJ56" s="79"/>
      <c r="AK56" s="79"/>
      <c r="AL56" s="79"/>
      <c r="AM56" s="79"/>
      <c r="AN56" s="79"/>
      <c r="AO56" s="79"/>
      <c r="AP56" s="79"/>
      <c r="AQ56" s="79"/>
      <c r="AR56" s="79"/>
      <c r="AS56" s="79"/>
      <c r="AT56" s="79"/>
      <c r="AU56" s="79"/>
      <c r="AV56" s="79"/>
      <c r="AW56" s="79"/>
      <c r="AX56" s="79"/>
      <c r="AY56" s="79"/>
      <c r="AZ56" s="79"/>
      <c r="BA56" s="79"/>
      <c r="BB56" s="79"/>
      <c r="BC56" s="79"/>
      <c r="BD56" s="79"/>
      <c r="BE56" s="114">
        <v>2</v>
      </c>
      <c r="BF56" s="114">
        <v>2</v>
      </c>
      <c r="BG56" s="114">
        <v>2</v>
      </c>
      <c r="BH56" s="114">
        <v>2</v>
      </c>
      <c r="BI56" s="114">
        <v>2</v>
      </c>
      <c r="BJ56" s="114">
        <v>2</v>
      </c>
      <c r="BK56" s="114">
        <v>2</v>
      </c>
      <c r="BL56" s="114">
        <v>1</v>
      </c>
      <c r="BM56" s="114">
        <v>2</v>
      </c>
      <c r="BN56" s="114">
        <v>2</v>
      </c>
      <c r="BO56" s="114">
        <v>2</v>
      </c>
      <c r="BP56" s="114">
        <v>2</v>
      </c>
      <c r="BQ56" s="114">
        <v>2</v>
      </c>
      <c r="BR56" s="114">
        <v>2</v>
      </c>
      <c r="BS56" s="114">
        <v>2</v>
      </c>
      <c r="BT56" s="114">
        <v>1</v>
      </c>
      <c r="BU56" s="114">
        <v>2</v>
      </c>
      <c r="BV56" s="21">
        <f>COUNTIF($BE56:$BU56,2)</f>
        <v>15</v>
      </c>
      <c r="BW56" s="22">
        <f>BV56/COUNTA($BE56:$BU56)</f>
        <v>0.88235294117647056</v>
      </c>
      <c r="BX56" s="21">
        <f>COUNTIF($BE56:$BU56,1)</f>
        <v>2</v>
      </c>
      <c r="BY56" s="22">
        <f>BX56/COUNTA($BE56:$BU56)</f>
        <v>0.11764705882352941</v>
      </c>
      <c r="BZ56" s="21">
        <f>COUNTIF($BE56:$BU56,0)</f>
        <v>0</v>
      </c>
      <c r="CA56" s="22">
        <f>BZ56/COUNTA($BE56:$BU56)</f>
        <v>0</v>
      </c>
      <c r="CB56" s="21">
        <f>(((BV56*2)+(BX56*1)+(BZ56*0)))/COUNTA($BE56:$BU56)</f>
        <v>1.8823529411764706</v>
      </c>
      <c r="CC56" s="427" t="str">
        <f>IF(CB56&gt;=1.6,"Đạt mục tiêu",IF(CB56&gt;=1,"Cần cố gắng","Chưa đạt"))</f>
        <v>Đạt mục tiêu</v>
      </c>
    </row>
    <row r="57" spans="1:82" s="74" customFormat="1" ht="63" hidden="1">
      <c r="A57" s="19"/>
      <c r="B57" s="375"/>
      <c r="C57" s="86" t="s">
        <v>600</v>
      </c>
      <c r="D57" s="87"/>
      <c r="E57" s="86"/>
      <c r="F57" s="87"/>
      <c r="G57" s="86"/>
      <c r="H57" s="106" t="s">
        <v>980</v>
      </c>
      <c r="I57" s="79"/>
      <c r="J57" s="10"/>
      <c r="K57" s="79"/>
      <c r="L57" s="79"/>
      <c r="M57" s="413"/>
      <c r="N57" s="66"/>
      <c r="O57" s="79"/>
      <c r="P57" s="66"/>
      <c r="Q57" s="42"/>
      <c r="R57" s="42"/>
      <c r="S57" s="79"/>
      <c r="T57" s="79"/>
      <c r="U57" s="66"/>
      <c r="V57" s="79"/>
      <c r="W57" s="79"/>
      <c r="X57" s="79"/>
      <c r="Y57" s="79"/>
      <c r="Z57" s="79"/>
      <c r="AA57" s="79"/>
      <c r="AB57" s="79"/>
      <c r="AC57" s="79"/>
      <c r="AD57" s="79"/>
      <c r="AE57" s="79"/>
      <c r="AF57" s="79"/>
      <c r="AG57" s="79"/>
      <c r="AH57" s="79"/>
      <c r="AI57" s="79"/>
      <c r="AJ57" s="79"/>
      <c r="AK57" s="79"/>
      <c r="AL57" s="79"/>
      <c r="AM57" s="79"/>
      <c r="AN57" s="79"/>
      <c r="AO57" s="79"/>
      <c r="AP57" s="79"/>
      <c r="AQ57" s="79"/>
      <c r="AR57" s="79"/>
      <c r="AS57" s="79"/>
      <c r="AT57" s="79"/>
      <c r="AU57" s="79"/>
      <c r="AV57" s="79"/>
      <c r="AW57" s="79"/>
      <c r="AX57" s="79"/>
      <c r="AY57" s="79"/>
      <c r="AZ57" s="79"/>
      <c r="BA57" s="79"/>
      <c r="BB57" s="79"/>
      <c r="BC57" s="79"/>
      <c r="BD57" s="79"/>
      <c r="BE57" s="79"/>
      <c r="BF57" s="79"/>
      <c r="BG57" s="79"/>
      <c r="BH57" s="79"/>
      <c r="BI57" s="79"/>
      <c r="BJ57" s="79"/>
      <c r="BK57" s="79"/>
      <c r="BL57" s="79"/>
      <c r="BM57" s="79"/>
      <c r="BN57" s="79"/>
      <c r="BO57" s="79"/>
      <c r="BP57" s="79"/>
      <c r="BQ57" s="79"/>
      <c r="BR57" s="79"/>
      <c r="BS57" s="79"/>
      <c r="BT57" s="79"/>
      <c r="BU57" s="79"/>
      <c r="BV57" s="413"/>
      <c r="BW57" s="81"/>
      <c r="BX57" s="413"/>
      <c r="BY57" s="81"/>
      <c r="BZ57" s="413"/>
      <c r="CA57" s="81"/>
      <c r="CB57" s="413"/>
      <c r="CC57" s="413"/>
    </row>
    <row r="58" spans="1:82" ht="138" hidden="1" customHeight="1">
      <c r="A58" s="171"/>
      <c r="B58" s="375"/>
      <c r="C58" s="186" t="s">
        <v>600</v>
      </c>
      <c r="D58" s="186" t="s">
        <v>600</v>
      </c>
      <c r="E58" s="186" t="s">
        <v>600</v>
      </c>
      <c r="F58" s="186" t="s">
        <v>600</v>
      </c>
      <c r="G58" s="186" t="s">
        <v>600</v>
      </c>
      <c r="H58" s="247" t="s">
        <v>1062</v>
      </c>
      <c r="I58" s="79"/>
      <c r="J58" s="10"/>
      <c r="K58" s="79"/>
      <c r="L58" s="416" t="s">
        <v>16</v>
      </c>
      <c r="M58" s="413"/>
      <c r="N58" s="66"/>
      <c r="O58" s="79"/>
      <c r="P58" s="66"/>
      <c r="Q58" s="42"/>
      <c r="R58" s="42"/>
      <c r="S58" s="79"/>
      <c r="T58" s="79"/>
      <c r="U58" s="66"/>
      <c r="V58" s="79"/>
      <c r="W58" s="79"/>
      <c r="X58" s="79"/>
      <c r="Y58" s="79"/>
      <c r="Z58" s="397" t="s">
        <v>724</v>
      </c>
      <c r="AA58" s="397" t="s">
        <v>726</v>
      </c>
      <c r="AB58" s="397" t="s">
        <v>724</v>
      </c>
      <c r="AC58" s="397" t="s">
        <v>723</v>
      </c>
      <c r="AD58" s="79"/>
      <c r="AE58" s="79"/>
      <c r="AF58" s="79"/>
      <c r="AG58" s="79"/>
      <c r="AH58" s="79"/>
      <c r="AI58" s="79"/>
      <c r="AJ58" s="79"/>
      <c r="AK58" s="79"/>
      <c r="AL58" s="79"/>
      <c r="AM58" s="79"/>
      <c r="AN58" s="79"/>
      <c r="AO58" s="79"/>
      <c r="AP58" s="79"/>
      <c r="AQ58" s="79"/>
      <c r="AR58" s="79"/>
      <c r="AS58" s="79"/>
      <c r="AT58" s="79"/>
      <c r="AU58" s="79"/>
      <c r="AV58" s="79"/>
      <c r="AW58" s="79"/>
      <c r="AX58" s="79"/>
      <c r="AY58" s="79"/>
      <c r="AZ58" s="79"/>
      <c r="BA58" s="79"/>
      <c r="BB58" s="79"/>
      <c r="BC58" s="79"/>
      <c r="BD58" s="79"/>
      <c r="BE58" s="398"/>
      <c r="BF58" s="398">
        <v>2</v>
      </c>
      <c r="BG58" s="398">
        <v>2</v>
      </c>
      <c r="BH58" s="398">
        <v>2</v>
      </c>
      <c r="BI58" s="398">
        <v>1</v>
      </c>
      <c r="BJ58" s="398">
        <v>2</v>
      </c>
      <c r="BK58" s="398">
        <v>2</v>
      </c>
      <c r="BL58" s="398">
        <v>2</v>
      </c>
      <c r="BM58" s="398">
        <v>2</v>
      </c>
      <c r="BN58" s="398">
        <v>2</v>
      </c>
      <c r="BO58" s="398">
        <v>2</v>
      </c>
      <c r="BP58" s="398">
        <v>2</v>
      </c>
      <c r="BQ58" s="398">
        <v>1</v>
      </c>
      <c r="BR58" s="398">
        <v>2</v>
      </c>
      <c r="BS58" s="398">
        <v>2</v>
      </c>
      <c r="BT58" s="398">
        <v>1</v>
      </c>
      <c r="BU58" s="398">
        <v>2</v>
      </c>
      <c r="BV58" s="420">
        <f>COUNTIF($BE58:$BU58,2)</f>
        <v>13</v>
      </c>
      <c r="BW58" s="228">
        <f>BV58/COUNTA($BE58:$BU58)</f>
        <v>0.8125</v>
      </c>
      <c r="BX58" s="420">
        <f>COUNTIF($BE58:$BU58,1)</f>
        <v>3</v>
      </c>
      <c r="BY58" s="228">
        <f>BX58/COUNTA($BE58:$BU58)</f>
        <v>0.1875</v>
      </c>
      <c r="BZ58" s="420">
        <f>COUNTIF($BE58:$BU58,0)</f>
        <v>0</v>
      </c>
      <c r="CA58" s="228">
        <f>BZ58/COUNTA($BE58:$BU58)</f>
        <v>0</v>
      </c>
      <c r="CB58" s="420">
        <f>(((BV58*2)+(BX58*1)+(BZ58*0)))/COUNTA($BE58:$BU58)</f>
        <v>1.8125</v>
      </c>
      <c r="CC58" s="420" t="str">
        <f>IF(CB58&gt;=1.6,"Đạt mục tiêu",IF(CB58&gt;=1,"Cần cố gắng","Chưa đạt"))</f>
        <v>Đạt mục tiêu</v>
      </c>
    </row>
    <row r="59" spans="1:82" s="74" customFormat="1" ht="60" hidden="1">
      <c r="A59" s="19"/>
      <c r="B59" s="375"/>
      <c r="C59" s="86" t="s">
        <v>600</v>
      </c>
      <c r="D59" s="87"/>
      <c r="E59" s="86"/>
      <c r="F59" s="87"/>
      <c r="G59" s="86"/>
      <c r="H59" s="106" t="s">
        <v>997</v>
      </c>
      <c r="I59" s="79"/>
      <c r="J59" s="10"/>
      <c r="K59" s="79"/>
      <c r="L59" s="413"/>
      <c r="M59" s="413"/>
      <c r="N59" s="66"/>
      <c r="O59" s="79"/>
      <c r="P59" s="66" t="s">
        <v>16</v>
      </c>
      <c r="Q59" s="42"/>
      <c r="R59" s="42"/>
      <c r="S59" s="79"/>
      <c r="T59" s="79"/>
      <c r="U59" s="66"/>
      <c r="V59" s="79"/>
      <c r="W59" s="79"/>
      <c r="X59" s="79"/>
      <c r="Y59" s="79"/>
      <c r="Z59" s="79"/>
      <c r="AA59" s="79"/>
      <c r="AB59" s="79"/>
      <c r="AC59" s="79"/>
      <c r="AD59" s="79"/>
      <c r="AE59" s="79"/>
      <c r="AF59" s="79"/>
      <c r="AG59" s="79"/>
      <c r="AH59" s="79"/>
      <c r="AI59" s="79"/>
      <c r="AJ59" s="79"/>
      <c r="AK59" s="79"/>
      <c r="AL59" s="79"/>
      <c r="AM59" s="79"/>
      <c r="AN59" s="79"/>
      <c r="AO59" s="79"/>
      <c r="AP59" s="79"/>
      <c r="AQ59" s="79"/>
      <c r="AR59" s="79"/>
      <c r="AS59" s="79"/>
      <c r="AT59" s="79"/>
      <c r="AU59" s="79"/>
      <c r="AV59" s="79"/>
      <c r="AW59" s="79"/>
      <c r="AX59" s="79"/>
      <c r="AY59" s="79"/>
      <c r="AZ59" s="79"/>
      <c r="BA59" s="79"/>
      <c r="BB59" s="79"/>
      <c r="BC59" s="79"/>
      <c r="BD59" s="79"/>
      <c r="BE59" s="79"/>
      <c r="BF59" s="79"/>
      <c r="BG59" s="79"/>
      <c r="BH59" s="79"/>
      <c r="BI59" s="79"/>
      <c r="BJ59" s="79"/>
      <c r="BK59" s="79"/>
      <c r="BL59" s="79"/>
      <c r="BM59" s="79"/>
      <c r="BN59" s="79"/>
      <c r="BO59" s="79"/>
      <c r="BP59" s="79"/>
      <c r="BQ59" s="79"/>
      <c r="BR59" s="79"/>
      <c r="BS59" s="79"/>
      <c r="BT59" s="79"/>
      <c r="BU59" s="79"/>
      <c r="BV59" s="413"/>
      <c r="BW59" s="81"/>
      <c r="BX59" s="413"/>
      <c r="BY59" s="81"/>
      <c r="BZ59" s="413"/>
      <c r="CA59" s="81"/>
      <c r="CB59" s="413"/>
      <c r="CC59" s="413"/>
    </row>
    <row r="60" spans="1:82" s="74" customFormat="1" ht="66" hidden="1" customHeight="1">
      <c r="A60" s="19">
        <v>46</v>
      </c>
      <c r="B60" s="375">
        <v>46</v>
      </c>
      <c r="C60" s="86" t="s">
        <v>600</v>
      </c>
      <c r="D60" s="87" t="s">
        <v>17</v>
      </c>
      <c r="E60" s="86" t="s">
        <v>601</v>
      </c>
      <c r="F60" s="87" t="s">
        <v>17</v>
      </c>
      <c r="G60" s="86" t="s">
        <v>601</v>
      </c>
      <c r="H60" s="106" t="s">
        <v>996</v>
      </c>
      <c r="I60" s="79" t="s">
        <v>275</v>
      </c>
      <c r="J60" s="10" t="s">
        <v>11</v>
      </c>
      <c r="K60" s="79"/>
      <c r="L60" s="413"/>
      <c r="M60" s="413" t="s">
        <v>16</v>
      </c>
      <c r="N60" s="66"/>
      <c r="O60" s="79"/>
      <c r="P60" s="66"/>
      <c r="Q60" s="42"/>
      <c r="R60" s="42"/>
      <c r="S60" s="79"/>
      <c r="T60" s="79"/>
      <c r="U60" s="66">
        <f t="shared" si="28"/>
        <v>1</v>
      </c>
      <c r="V60" s="79"/>
      <c r="W60" s="79"/>
      <c r="X60" s="79"/>
      <c r="Y60" s="79"/>
      <c r="Z60" s="79"/>
      <c r="AA60" s="79"/>
      <c r="AB60" s="79"/>
      <c r="AC60" s="79"/>
      <c r="AD60" s="79" t="s">
        <v>724</v>
      </c>
      <c r="AE60" s="79" t="s">
        <v>724</v>
      </c>
      <c r="AF60" s="79" t="s">
        <v>724</v>
      </c>
      <c r="AG60" s="79" t="s">
        <v>726</v>
      </c>
      <c r="AH60" s="79"/>
      <c r="AI60" s="79"/>
      <c r="AJ60" s="79"/>
      <c r="AK60" s="79"/>
      <c r="AL60" s="79"/>
      <c r="AM60" s="79"/>
      <c r="AN60" s="79"/>
      <c r="AO60" s="79"/>
      <c r="AP60" s="79"/>
      <c r="AQ60" s="79"/>
      <c r="AR60" s="79"/>
      <c r="AS60" s="79"/>
      <c r="AT60" s="79"/>
      <c r="AU60" s="79"/>
      <c r="AV60" s="79"/>
      <c r="AW60" s="79"/>
      <c r="AX60" s="79"/>
      <c r="AY60" s="79"/>
      <c r="AZ60" s="79"/>
      <c r="BA60" s="79"/>
      <c r="BB60" s="79"/>
      <c r="BC60" s="79"/>
      <c r="BD60" s="79"/>
      <c r="BE60" s="114">
        <v>2</v>
      </c>
      <c r="BF60" s="114">
        <v>2</v>
      </c>
      <c r="BG60" s="114">
        <v>2</v>
      </c>
      <c r="BH60" s="114">
        <v>2</v>
      </c>
      <c r="BI60" s="114">
        <v>2</v>
      </c>
      <c r="BJ60" s="114">
        <v>2</v>
      </c>
      <c r="BK60" s="114">
        <v>2</v>
      </c>
      <c r="BL60" s="114">
        <v>1</v>
      </c>
      <c r="BM60" s="114">
        <v>1</v>
      </c>
      <c r="BN60" s="114">
        <v>2</v>
      </c>
      <c r="BO60" s="114">
        <v>2</v>
      </c>
      <c r="BP60" s="114">
        <v>2</v>
      </c>
      <c r="BQ60" s="114">
        <v>2</v>
      </c>
      <c r="BR60" s="114">
        <v>2</v>
      </c>
      <c r="BS60" s="114">
        <v>2</v>
      </c>
      <c r="BT60" s="114">
        <v>1</v>
      </c>
      <c r="BU60" s="114">
        <v>2</v>
      </c>
      <c r="BV60" s="21">
        <f>COUNTIF($BE60:$BU60,2)</f>
        <v>14</v>
      </c>
      <c r="BW60" s="22">
        <f>BV60/COUNTA($BE60:$BU60)</f>
        <v>0.82352941176470584</v>
      </c>
      <c r="BX60" s="21">
        <f>COUNTIF($BE60:$BU60,1)</f>
        <v>3</v>
      </c>
      <c r="BY60" s="22">
        <f>BX60/COUNTA($BE60:$BU60)</f>
        <v>0.17647058823529413</v>
      </c>
      <c r="BZ60" s="21">
        <f>COUNTIF($BE60:$BU60,0)</f>
        <v>0</v>
      </c>
      <c r="CA60" s="22">
        <f>BZ60/COUNTA($BE60:$BU60)</f>
        <v>0</v>
      </c>
      <c r="CB60" s="21">
        <f>(((BV60*2)+(BX60*1)+(BZ60*0)))/COUNTA($BE60:$BU60)</f>
        <v>1.8235294117647058</v>
      </c>
      <c r="CC60" s="427" t="str">
        <f>IF(CB60&gt;=1.6,"Đạt mục tiêu",IF(CB60&gt;=1,"Cần cố gắng","Chưa đạt"))</f>
        <v>Đạt mục tiêu</v>
      </c>
    </row>
    <row r="61" spans="1:82" s="74" customFormat="1" ht="48" hidden="1">
      <c r="A61" s="19">
        <v>47</v>
      </c>
      <c r="B61" s="375">
        <v>47</v>
      </c>
      <c r="C61" s="86" t="s">
        <v>602</v>
      </c>
      <c r="D61" s="87" t="s">
        <v>17</v>
      </c>
      <c r="E61" s="86" t="s">
        <v>52</v>
      </c>
      <c r="F61" s="87" t="s">
        <v>17</v>
      </c>
      <c r="G61" s="86" t="s">
        <v>613</v>
      </c>
      <c r="H61" s="128" t="s">
        <v>614</v>
      </c>
      <c r="I61" s="79" t="s">
        <v>275</v>
      </c>
      <c r="J61" s="10" t="s">
        <v>11</v>
      </c>
      <c r="K61" s="79"/>
      <c r="L61" s="79"/>
      <c r="M61" s="79"/>
      <c r="N61" s="66"/>
      <c r="O61" s="79" t="s">
        <v>16</v>
      </c>
      <c r="P61" s="66"/>
      <c r="Q61" s="42"/>
      <c r="R61" s="42"/>
      <c r="S61" s="79"/>
      <c r="T61" s="79"/>
      <c r="U61" s="66">
        <f t="shared" si="28"/>
        <v>1</v>
      </c>
      <c r="V61" s="79"/>
      <c r="W61" s="79"/>
      <c r="X61" s="79"/>
      <c r="Y61" s="79"/>
      <c r="Z61" s="79"/>
      <c r="AA61" s="79"/>
      <c r="AB61" s="79"/>
      <c r="AC61" s="79"/>
      <c r="AD61" s="79"/>
      <c r="AE61" s="79"/>
      <c r="AF61" s="79"/>
      <c r="AG61" s="79"/>
      <c r="AH61" s="79"/>
      <c r="AI61" s="79"/>
      <c r="AJ61" s="79"/>
      <c r="AK61" s="79"/>
      <c r="AL61" s="79"/>
      <c r="AM61" s="79"/>
      <c r="AN61" s="79"/>
      <c r="AO61" s="79"/>
      <c r="AP61" s="79"/>
      <c r="AQ61" s="79"/>
      <c r="AR61" s="79"/>
      <c r="AS61" s="79"/>
      <c r="AT61" s="79"/>
      <c r="AU61" s="79"/>
      <c r="AV61" s="79"/>
      <c r="AW61" s="79"/>
      <c r="AX61" s="79"/>
      <c r="AY61" s="79"/>
      <c r="AZ61" s="79"/>
      <c r="BA61" s="79"/>
      <c r="BB61" s="79"/>
      <c r="BC61" s="79"/>
      <c r="BD61" s="79"/>
      <c r="BE61" s="79"/>
      <c r="BF61" s="79"/>
      <c r="BG61" s="79"/>
      <c r="BH61" s="79"/>
      <c r="BI61" s="79"/>
      <c r="BJ61" s="79"/>
      <c r="BK61" s="79"/>
      <c r="BL61" s="79"/>
      <c r="BM61" s="79"/>
      <c r="BN61" s="79"/>
      <c r="BO61" s="79"/>
      <c r="BP61" s="79"/>
      <c r="BQ61" s="79"/>
      <c r="BR61" s="79"/>
      <c r="BS61" s="79"/>
      <c r="BT61" s="79"/>
      <c r="BU61" s="79"/>
      <c r="BV61" s="413"/>
      <c r="BW61" s="81"/>
      <c r="BX61" s="413"/>
      <c r="BY61" s="81"/>
      <c r="BZ61" s="413"/>
      <c r="CA61" s="81"/>
      <c r="CB61" s="413"/>
      <c r="CC61" s="413"/>
    </row>
    <row r="62" spans="1:82" s="74" customFormat="1" ht="48" hidden="1">
      <c r="A62" s="19">
        <v>48</v>
      </c>
      <c r="B62" s="375">
        <v>48</v>
      </c>
      <c r="C62" s="86" t="s">
        <v>603</v>
      </c>
      <c r="D62" s="87" t="s">
        <v>17</v>
      </c>
      <c r="E62" s="86" t="s">
        <v>604</v>
      </c>
      <c r="F62" s="87" t="s">
        <v>17</v>
      </c>
      <c r="G62" s="86" t="s">
        <v>721</v>
      </c>
      <c r="H62" s="128" t="s">
        <v>710</v>
      </c>
      <c r="I62" s="79" t="s">
        <v>275</v>
      </c>
      <c r="J62" s="10" t="s">
        <v>11</v>
      </c>
      <c r="K62" s="79"/>
      <c r="L62" s="79"/>
      <c r="M62" s="79"/>
      <c r="N62" s="66"/>
      <c r="O62" s="413" t="s">
        <v>16</v>
      </c>
      <c r="P62" s="66"/>
      <c r="Q62" s="42"/>
      <c r="R62" s="42"/>
      <c r="S62" s="79"/>
      <c r="T62" s="79"/>
      <c r="U62" s="66">
        <f t="shared" si="28"/>
        <v>1</v>
      </c>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c r="BV62" s="413"/>
      <c r="BW62" s="81"/>
      <c r="BX62" s="413"/>
      <c r="BY62" s="81"/>
      <c r="BZ62" s="413"/>
      <c r="CA62" s="81"/>
      <c r="CB62" s="413"/>
      <c r="CC62" s="413"/>
    </row>
    <row r="63" spans="1:82" s="184" customFormat="1" ht="75" hidden="1">
      <c r="A63" s="216">
        <v>49</v>
      </c>
      <c r="B63" s="375">
        <v>49</v>
      </c>
      <c r="C63" s="188" t="s">
        <v>605</v>
      </c>
      <c r="D63" s="87" t="s">
        <v>17</v>
      </c>
      <c r="E63" s="86" t="s">
        <v>606</v>
      </c>
      <c r="F63" s="87" t="s">
        <v>17</v>
      </c>
      <c r="G63" s="188" t="s">
        <v>606</v>
      </c>
      <c r="H63" s="193" t="s">
        <v>935</v>
      </c>
      <c r="I63" s="79" t="s">
        <v>275</v>
      </c>
      <c r="J63" s="10" t="s">
        <v>11</v>
      </c>
      <c r="K63" s="415" t="s">
        <v>16</v>
      </c>
      <c r="L63" s="79"/>
      <c r="M63" s="79"/>
      <c r="N63" s="66"/>
      <c r="O63" s="79"/>
      <c r="P63" s="66"/>
      <c r="Q63" s="42"/>
      <c r="R63" s="42"/>
      <c r="S63" s="413" t="s">
        <v>16</v>
      </c>
      <c r="T63" s="79"/>
      <c r="U63" s="66">
        <f t="shared" si="28"/>
        <v>2</v>
      </c>
      <c r="V63" s="415" t="s">
        <v>724</v>
      </c>
      <c r="W63" s="415" t="s">
        <v>727</v>
      </c>
      <c r="X63" s="415" t="s">
        <v>723</v>
      </c>
      <c r="Y63" s="415" t="s">
        <v>727</v>
      </c>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20">
        <v>2</v>
      </c>
      <c r="BF63" s="20">
        <v>2</v>
      </c>
      <c r="BG63" s="20">
        <v>2</v>
      </c>
      <c r="BH63" s="20">
        <v>2</v>
      </c>
      <c r="BI63" s="20">
        <v>2</v>
      </c>
      <c r="BJ63" s="20">
        <v>2</v>
      </c>
      <c r="BK63" s="20">
        <v>1</v>
      </c>
      <c r="BL63" s="20">
        <v>2</v>
      </c>
      <c r="BM63" s="20">
        <v>2</v>
      </c>
      <c r="BN63" s="20">
        <v>2</v>
      </c>
      <c r="BO63" s="20">
        <v>2</v>
      </c>
      <c r="BP63" s="20">
        <v>2</v>
      </c>
      <c r="BQ63" s="20">
        <v>2</v>
      </c>
      <c r="BR63" s="20">
        <v>2</v>
      </c>
      <c r="BS63" s="20">
        <v>2</v>
      </c>
      <c r="BT63" s="20">
        <v>2</v>
      </c>
      <c r="BU63" s="20">
        <v>1</v>
      </c>
      <c r="BV63" s="413">
        <f t="shared" ref="BV63" si="54">COUNTIF($BE63:$BU63,2)</f>
        <v>15</v>
      </c>
      <c r="BW63" s="81">
        <f t="shared" ref="BW63" si="55">BV63/COUNTA($BE63:$BU63)</f>
        <v>0.88235294117647056</v>
      </c>
      <c r="BX63" s="413">
        <f t="shared" ref="BX63" si="56">COUNTIF($BE63:$BU63,1)</f>
        <v>2</v>
      </c>
      <c r="BY63" s="81">
        <f t="shared" ref="BY63" si="57">BX63/COUNTA($BE63:$BU63)</f>
        <v>0.11764705882352941</v>
      </c>
      <c r="BZ63" s="413">
        <f t="shared" ref="BZ63" si="58">COUNTIF($BE63:$BU63,0)</f>
        <v>0</v>
      </c>
      <c r="CA63" s="81">
        <f t="shared" ref="CA63" si="59">BZ63/COUNTA($BE63:$BU63)</f>
        <v>0</v>
      </c>
      <c r="CB63" s="413">
        <f t="shared" ref="CB63" si="60">(((BV63*2)+(BX63*1)+(BZ63*0)))/COUNTA($BE63:$BU63)</f>
        <v>1.8823529411764706</v>
      </c>
      <c r="CC63" s="414" t="str">
        <f t="shared" ref="CC63" si="61">IF(CB63&gt;=1.6,"Đạt mục tiêu",IF(CB63&gt;=1,"Cần cố gắng","Chưa đạt"))</f>
        <v>Đạt mục tiêu</v>
      </c>
      <c r="CD63" s="74"/>
    </row>
    <row r="64" spans="1:82" s="74" customFormat="1" ht="48" hidden="1">
      <c r="A64" s="19">
        <v>50</v>
      </c>
      <c r="B64" s="375">
        <v>50</v>
      </c>
      <c r="C64" s="86" t="s">
        <v>607</v>
      </c>
      <c r="D64" s="87" t="s">
        <v>17</v>
      </c>
      <c r="E64" s="86" t="s">
        <v>608</v>
      </c>
      <c r="F64" s="87" t="s">
        <v>17</v>
      </c>
      <c r="G64" s="79" t="s">
        <v>306</v>
      </c>
      <c r="H64" s="96" t="s">
        <v>743</v>
      </c>
      <c r="I64" s="79" t="s">
        <v>275</v>
      </c>
      <c r="J64" s="10" t="s">
        <v>11</v>
      </c>
      <c r="K64" s="79"/>
      <c r="L64" s="79"/>
      <c r="M64" s="79"/>
      <c r="N64" s="66"/>
      <c r="O64" s="79" t="s">
        <v>16</v>
      </c>
      <c r="P64" s="66"/>
      <c r="Q64" s="42"/>
      <c r="R64" s="42"/>
      <c r="S64" s="79"/>
      <c r="T64" s="79"/>
      <c r="U64" s="66">
        <f t="shared" si="28"/>
        <v>1</v>
      </c>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c r="BA64" s="79"/>
      <c r="BB64" s="79"/>
      <c r="BC64" s="79"/>
      <c r="BD64" s="79"/>
      <c r="BE64" s="79"/>
      <c r="BF64" s="79"/>
      <c r="BG64" s="79"/>
      <c r="BH64" s="79"/>
      <c r="BI64" s="79"/>
      <c r="BJ64" s="79"/>
      <c r="BK64" s="79"/>
      <c r="BL64" s="79"/>
      <c r="BM64" s="79"/>
      <c r="BN64" s="79"/>
      <c r="BO64" s="79"/>
      <c r="BP64" s="79"/>
      <c r="BQ64" s="79"/>
      <c r="BR64" s="79"/>
      <c r="BS64" s="79"/>
      <c r="BT64" s="79"/>
      <c r="BU64" s="79"/>
      <c r="BV64" s="413"/>
      <c r="BW64" s="81"/>
      <c r="BX64" s="413"/>
      <c r="BY64" s="81"/>
      <c r="BZ64" s="413"/>
      <c r="CA64" s="81"/>
      <c r="CB64" s="413"/>
      <c r="CC64" s="413"/>
    </row>
    <row r="65" spans="1:82" s="74" customFormat="1" ht="93.75" hidden="1">
      <c r="A65" s="19"/>
      <c r="B65" s="375"/>
      <c r="C65" s="402" t="s">
        <v>617</v>
      </c>
      <c r="D65" s="87"/>
      <c r="E65" s="86"/>
      <c r="F65" s="87"/>
      <c r="G65" s="402" t="s">
        <v>616</v>
      </c>
      <c r="H65" s="247" t="s">
        <v>1116</v>
      </c>
      <c r="I65" s="79"/>
      <c r="J65" s="10"/>
      <c r="K65" s="79"/>
      <c r="L65" s="237" t="s">
        <v>16</v>
      </c>
      <c r="M65" s="79"/>
      <c r="N65" s="66"/>
      <c r="O65" s="79"/>
      <c r="P65" s="66"/>
      <c r="Q65" s="42"/>
      <c r="R65" s="42"/>
      <c r="S65" s="79"/>
      <c r="T65" s="79"/>
      <c r="U65" s="66"/>
      <c r="V65" s="79"/>
      <c r="W65" s="79"/>
      <c r="X65" s="79"/>
      <c r="Y65" s="79"/>
      <c r="Z65" s="79"/>
      <c r="AA65" s="79" t="s">
        <v>724</v>
      </c>
      <c r="AB65" s="79"/>
      <c r="AC65" s="79" t="s">
        <v>726</v>
      </c>
      <c r="AD65" s="79"/>
      <c r="AE65" s="79"/>
      <c r="AF65" s="79"/>
      <c r="AG65" s="79"/>
      <c r="AH65" s="79"/>
      <c r="AI65" s="79"/>
      <c r="AJ65" s="79"/>
      <c r="AK65" s="79"/>
      <c r="AL65" s="79"/>
      <c r="AM65" s="79"/>
      <c r="AN65" s="79"/>
      <c r="AO65" s="79"/>
      <c r="AP65" s="79"/>
      <c r="AQ65" s="79"/>
      <c r="AR65" s="79"/>
      <c r="AS65" s="79"/>
      <c r="AT65" s="79"/>
      <c r="AU65" s="79"/>
      <c r="AV65" s="79"/>
      <c r="AW65" s="79"/>
      <c r="AX65" s="79"/>
      <c r="AY65" s="79"/>
      <c r="AZ65" s="79"/>
      <c r="BA65" s="79"/>
      <c r="BB65" s="79"/>
      <c r="BC65" s="79"/>
      <c r="BD65" s="79"/>
      <c r="BE65" s="79"/>
      <c r="BF65" s="398">
        <v>2</v>
      </c>
      <c r="BG65" s="398">
        <v>2</v>
      </c>
      <c r="BH65" s="398">
        <v>2</v>
      </c>
      <c r="BI65" s="398">
        <v>1</v>
      </c>
      <c r="BJ65" s="398">
        <v>2</v>
      </c>
      <c r="BK65" s="398">
        <v>2</v>
      </c>
      <c r="BL65" s="398">
        <v>2</v>
      </c>
      <c r="BM65" s="398">
        <v>2</v>
      </c>
      <c r="BN65" s="398">
        <v>2</v>
      </c>
      <c r="BO65" s="398">
        <v>2</v>
      </c>
      <c r="BP65" s="398">
        <v>2</v>
      </c>
      <c r="BQ65" s="398">
        <v>1</v>
      </c>
      <c r="BR65" s="398">
        <v>2</v>
      </c>
      <c r="BS65" s="398">
        <v>2</v>
      </c>
      <c r="BT65" s="398">
        <v>2</v>
      </c>
      <c r="BU65" s="398">
        <v>2</v>
      </c>
      <c r="BV65" s="420">
        <f t="shared" ref="BV65:BV66" si="62">COUNTIF($BE65:$BU65,2)</f>
        <v>14</v>
      </c>
      <c r="BW65" s="228">
        <f t="shared" ref="BW65:BW66" si="63">BV65/COUNTA($BE65:$BU65)</f>
        <v>0.875</v>
      </c>
      <c r="BX65" s="420">
        <f>COUNTIF($BE65:$BU65,1)</f>
        <v>2</v>
      </c>
      <c r="BY65" s="228">
        <f>BX65/COUNTA($BE65:$BU65)</f>
        <v>0.125</v>
      </c>
      <c r="BZ65" s="420">
        <f t="shared" ref="BZ65:BZ66" si="64">COUNTIF($BE65:$BU65,0)</f>
        <v>0</v>
      </c>
      <c r="CA65" s="228">
        <f t="shared" ref="CA65:CA66" si="65">BZ65/COUNTA($BE65:$BU65)</f>
        <v>0</v>
      </c>
      <c r="CB65" s="420">
        <f t="shared" ref="CB65:CB66" si="66">(((BV65*2)+(BX65*1)+(BZ65*0)))/COUNTA($BE65:$BU65)</f>
        <v>1.875</v>
      </c>
      <c r="CC65" s="420" t="str">
        <f t="shared" ref="CC65:CC66" si="67">IF(CB65&gt;=1.6,"Đạt mục tiêu",IF(CB65&gt;=1,"Cần cố gắng","Chưa đạt"))</f>
        <v>Đạt mục tiêu</v>
      </c>
    </row>
    <row r="66" spans="1:82" ht="123.75" hidden="1" customHeight="1">
      <c r="A66" s="171">
        <v>51</v>
      </c>
      <c r="B66" s="375">
        <v>51</v>
      </c>
      <c r="C66" s="402" t="s">
        <v>617</v>
      </c>
      <c r="D66" s="68" t="s">
        <v>14</v>
      </c>
      <c r="E66" s="67" t="s">
        <v>615</v>
      </c>
      <c r="F66" s="401" t="s">
        <v>17</v>
      </c>
      <c r="G66" s="402" t="s">
        <v>616</v>
      </c>
      <c r="H66" s="247" t="s">
        <v>1117</v>
      </c>
      <c r="I66" s="79" t="s">
        <v>275</v>
      </c>
      <c r="J66" s="10" t="s">
        <v>11</v>
      </c>
      <c r="K66" s="79"/>
      <c r="L66" s="237" t="s">
        <v>16</v>
      </c>
      <c r="M66" s="79"/>
      <c r="N66" s="79"/>
      <c r="O66" s="79"/>
      <c r="P66" s="79"/>
      <c r="Q66" s="79"/>
      <c r="R66" s="79"/>
      <c r="S66" s="79"/>
      <c r="T66" s="79"/>
      <c r="U66" s="66">
        <f t="shared" si="28"/>
        <v>1</v>
      </c>
      <c r="V66" s="79"/>
      <c r="W66" s="79"/>
      <c r="X66" s="79"/>
      <c r="Y66" s="79"/>
      <c r="Z66" s="397" t="s">
        <v>724</v>
      </c>
      <c r="AA66" s="397" t="s">
        <v>727</v>
      </c>
      <c r="AB66" s="397" t="s">
        <v>726</v>
      </c>
      <c r="AC66" s="397" t="s">
        <v>724</v>
      </c>
      <c r="AD66" s="79"/>
      <c r="AE66" s="79"/>
      <c r="AF66" s="79"/>
      <c r="AG66" s="79"/>
      <c r="AH66" s="79"/>
      <c r="AI66" s="79"/>
      <c r="AJ66" s="79"/>
      <c r="AK66" s="79"/>
      <c r="AL66" s="79"/>
      <c r="AM66" s="79"/>
      <c r="AN66" s="79"/>
      <c r="AO66" s="79"/>
      <c r="AP66" s="79"/>
      <c r="AQ66" s="79"/>
      <c r="AR66" s="79"/>
      <c r="AS66" s="79"/>
      <c r="AT66" s="79"/>
      <c r="AU66" s="79"/>
      <c r="AV66" s="79"/>
      <c r="AW66" s="79"/>
      <c r="AX66" s="79"/>
      <c r="AY66" s="79"/>
      <c r="AZ66" s="79"/>
      <c r="BA66" s="79"/>
      <c r="BB66" s="79"/>
      <c r="BC66" s="79"/>
      <c r="BD66" s="79"/>
      <c r="BE66" s="398">
        <v>2</v>
      </c>
      <c r="BF66" s="398">
        <v>2</v>
      </c>
      <c r="BG66" s="398">
        <v>2</v>
      </c>
      <c r="BH66" s="398">
        <v>2</v>
      </c>
      <c r="BI66" s="398">
        <v>1</v>
      </c>
      <c r="BJ66" s="398">
        <v>2</v>
      </c>
      <c r="BK66" s="398">
        <v>2</v>
      </c>
      <c r="BL66" s="398">
        <v>2</v>
      </c>
      <c r="BM66" s="398">
        <v>2</v>
      </c>
      <c r="BN66" s="398">
        <v>2</v>
      </c>
      <c r="BO66" s="398">
        <v>2</v>
      </c>
      <c r="BP66" s="398">
        <v>2</v>
      </c>
      <c r="BQ66" s="398">
        <v>1</v>
      </c>
      <c r="BR66" s="398">
        <v>2</v>
      </c>
      <c r="BS66" s="398">
        <v>2</v>
      </c>
      <c r="BT66" s="398">
        <v>1</v>
      </c>
      <c r="BU66" s="398">
        <v>2</v>
      </c>
      <c r="BV66" s="420">
        <f t="shared" si="62"/>
        <v>14</v>
      </c>
      <c r="BW66" s="228">
        <f t="shared" si="63"/>
        <v>0.82352941176470584</v>
      </c>
      <c r="BX66" s="420">
        <f>COUNTIF($BE66:$BU66,1)</f>
        <v>3</v>
      </c>
      <c r="BY66" s="228">
        <f>BX66/COUNTA($BE66:$BU66)</f>
        <v>0.17647058823529413</v>
      </c>
      <c r="BZ66" s="420">
        <f t="shared" si="64"/>
        <v>0</v>
      </c>
      <c r="CA66" s="228">
        <f t="shared" si="65"/>
        <v>0</v>
      </c>
      <c r="CB66" s="420">
        <f t="shared" si="66"/>
        <v>1.8235294117647058</v>
      </c>
      <c r="CC66" s="420" t="str">
        <f t="shared" si="67"/>
        <v>Đạt mục tiêu</v>
      </c>
    </row>
    <row r="67" spans="1:82" s="184" customFormat="1" ht="0.75" hidden="1" customHeight="1">
      <c r="A67" s="216">
        <v>52</v>
      </c>
      <c r="B67" s="375">
        <v>52</v>
      </c>
      <c r="C67" s="1599" t="s">
        <v>20</v>
      </c>
      <c r="D67" s="1368"/>
      <c r="E67" s="1379"/>
      <c r="F67" s="5" t="s">
        <v>316</v>
      </c>
      <c r="G67" s="182" t="s">
        <v>316</v>
      </c>
      <c r="H67" s="182" t="s">
        <v>316</v>
      </c>
      <c r="I67" s="5" t="s">
        <v>316</v>
      </c>
      <c r="J67" s="5" t="s">
        <v>316</v>
      </c>
      <c r="K67" s="182" t="s">
        <v>316</v>
      </c>
      <c r="L67" s="5" t="s">
        <v>316</v>
      </c>
      <c r="M67" s="5" t="s">
        <v>316</v>
      </c>
      <c r="N67" s="112" t="s">
        <v>316</v>
      </c>
      <c r="O67" s="5" t="s">
        <v>316</v>
      </c>
      <c r="P67" s="112" t="s">
        <v>316</v>
      </c>
      <c r="Q67" s="5" t="s">
        <v>316</v>
      </c>
      <c r="R67" s="5"/>
      <c r="S67" s="5" t="s">
        <v>316</v>
      </c>
      <c r="T67" s="5" t="s">
        <v>316</v>
      </c>
      <c r="U67" s="5" t="s">
        <v>316</v>
      </c>
      <c r="V67" s="182" t="s">
        <v>316</v>
      </c>
      <c r="W67" s="182" t="s">
        <v>316</v>
      </c>
      <c r="X67" s="182" t="s">
        <v>316</v>
      </c>
      <c r="Y67" s="182" t="s">
        <v>316</v>
      </c>
      <c r="Z67" s="5" t="s">
        <v>316</v>
      </c>
      <c r="AA67" s="5" t="s">
        <v>316</v>
      </c>
      <c r="AB67" s="5" t="s">
        <v>316</v>
      </c>
      <c r="AC67" s="5" t="s">
        <v>316</v>
      </c>
      <c r="AD67" s="5" t="s">
        <v>316</v>
      </c>
      <c r="AE67" s="5" t="s">
        <v>316</v>
      </c>
      <c r="AF67" s="5" t="s">
        <v>316</v>
      </c>
      <c r="AG67" s="5" t="s">
        <v>316</v>
      </c>
      <c r="AH67" s="5" t="s">
        <v>316</v>
      </c>
      <c r="AI67" s="5" t="s">
        <v>316</v>
      </c>
      <c r="AJ67" s="5" t="s">
        <v>316</v>
      </c>
      <c r="AK67" s="5" t="s">
        <v>316</v>
      </c>
      <c r="AL67" s="5" t="s">
        <v>316</v>
      </c>
      <c r="AM67" s="5"/>
      <c r="AN67" s="5"/>
      <c r="AO67" s="5" t="s">
        <v>316</v>
      </c>
      <c r="AP67" s="5" t="s">
        <v>316</v>
      </c>
      <c r="AQ67" s="5" t="s">
        <v>316</v>
      </c>
      <c r="AR67" s="5" t="s">
        <v>316</v>
      </c>
      <c r="AS67" s="5" t="s">
        <v>316</v>
      </c>
      <c r="AT67" s="5" t="s">
        <v>316</v>
      </c>
      <c r="AU67" s="5" t="s">
        <v>316</v>
      </c>
      <c r="AV67" s="5" t="s">
        <v>316</v>
      </c>
      <c r="AW67" s="5" t="s">
        <v>316</v>
      </c>
      <c r="AX67" s="5"/>
      <c r="AY67" s="5"/>
      <c r="AZ67" s="5" t="s">
        <v>316</v>
      </c>
      <c r="BA67" s="5"/>
      <c r="BB67" s="5" t="s">
        <v>316</v>
      </c>
      <c r="BC67" s="5"/>
      <c r="BD67" s="5" t="s">
        <v>316</v>
      </c>
      <c r="BE67" s="112" t="s">
        <v>316</v>
      </c>
      <c r="BF67" s="112" t="s">
        <v>316</v>
      </c>
      <c r="BG67" s="112" t="s">
        <v>316</v>
      </c>
      <c r="BH67" s="112" t="s">
        <v>316</v>
      </c>
      <c r="BI67" s="112" t="s">
        <v>316</v>
      </c>
      <c r="BJ67" s="112" t="s">
        <v>316</v>
      </c>
      <c r="BK67" s="112" t="s">
        <v>316</v>
      </c>
      <c r="BL67" s="112" t="s">
        <v>316</v>
      </c>
      <c r="BM67" s="112" t="s">
        <v>316</v>
      </c>
      <c r="BN67" s="112" t="s">
        <v>316</v>
      </c>
      <c r="BO67" s="112" t="s">
        <v>316</v>
      </c>
      <c r="BP67" s="112"/>
      <c r="BQ67" s="112"/>
      <c r="BR67" s="112" t="s">
        <v>316</v>
      </c>
      <c r="BS67" s="112" t="s">
        <v>316</v>
      </c>
      <c r="BT67" s="112" t="s">
        <v>316</v>
      </c>
      <c r="BU67" s="112" t="s">
        <v>316</v>
      </c>
      <c r="BV67" s="413">
        <f t="shared" ref="BV67" si="68">COUNTIF($BE67:$BU67,2)</f>
        <v>0</v>
      </c>
      <c r="BW67" s="81">
        <f t="shared" ref="BW67" si="69">BV67/COUNTA($BE67:$BU67)</f>
        <v>0</v>
      </c>
      <c r="BX67" s="413">
        <f t="shared" ref="BX67" si="70">COUNTIF($BE67:$BU67,1)</f>
        <v>0</v>
      </c>
      <c r="BY67" s="81">
        <f t="shared" ref="BY67" si="71">BX67/COUNTA($BE67:$BU67)</f>
        <v>0</v>
      </c>
      <c r="BZ67" s="413">
        <f t="shared" ref="BZ67" si="72">COUNTIF($BE67:$BU67,0)</f>
        <v>0</v>
      </c>
      <c r="CA67" s="81">
        <f t="shared" ref="CA67" si="73">BZ67/COUNTA($BE67:$BU67)</f>
        <v>0</v>
      </c>
      <c r="CB67" s="413">
        <f t="shared" ref="CB67" si="74">(((BV67*2)+(BX67*1)+(BZ67*0)))/COUNTA($BE67:$BU67)</f>
        <v>0</v>
      </c>
      <c r="CC67" s="414" t="str">
        <f t="shared" si="37"/>
        <v>Chưa đạt</v>
      </c>
      <c r="CD67" s="74"/>
    </row>
    <row r="68" spans="1:82" s="184" customFormat="1" hidden="1">
      <c r="A68" s="216">
        <v>53</v>
      </c>
      <c r="B68" s="375">
        <v>53</v>
      </c>
      <c r="C68" s="1599" t="s">
        <v>63</v>
      </c>
      <c r="D68" s="1368"/>
      <c r="E68" s="1379"/>
      <c r="F68" s="5" t="s">
        <v>316</v>
      </c>
      <c r="G68" s="182" t="s">
        <v>316</v>
      </c>
      <c r="H68" s="182" t="s">
        <v>316</v>
      </c>
      <c r="I68" s="5" t="s">
        <v>316</v>
      </c>
      <c r="J68" s="5" t="s">
        <v>316</v>
      </c>
      <c r="K68" s="182" t="s">
        <v>316</v>
      </c>
      <c r="L68" s="5" t="s">
        <v>316</v>
      </c>
      <c r="M68" s="5" t="s">
        <v>316</v>
      </c>
      <c r="N68" s="5" t="s">
        <v>316</v>
      </c>
      <c r="O68" s="5" t="s">
        <v>316</v>
      </c>
      <c r="P68" s="5" t="s">
        <v>316</v>
      </c>
      <c r="Q68" s="5" t="s">
        <v>316</v>
      </c>
      <c r="R68" s="5"/>
      <c r="S68" s="5" t="s">
        <v>316</v>
      </c>
      <c r="T68" s="5" t="s">
        <v>316</v>
      </c>
      <c r="U68" s="5" t="s">
        <v>316</v>
      </c>
      <c r="V68" s="182" t="s">
        <v>316</v>
      </c>
      <c r="W68" s="182" t="s">
        <v>316</v>
      </c>
      <c r="X68" s="182" t="s">
        <v>316</v>
      </c>
      <c r="Y68" s="182" t="s">
        <v>316</v>
      </c>
      <c r="Z68" s="5" t="s">
        <v>316</v>
      </c>
      <c r="AA68" s="5" t="s">
        <v>316</v>
      </c>
      <c r="AB68" s="5" t="s">
        <v>316</v>
      </c>
      <c r="AC68" s="5" t="s">
        <v>316</v>
      </c>
      <c r="AD68" s="5" t="s">
        <v>316</v>
      </c>
      <c r="AE68" s="5" t="s">
        <v>316</v>
      </c>
      <c r="AF68" s="5" t="s">
        <v>316</v>
      </c>
      <c r="AG68" s="5" t="s">
        <v>316</v>
      </c>
      <c r="AH68" s="5" t="s">
        <v>316</v>
      </c>
      <c r="AI68" s="5" t="s">
        <v>316</v>
      </c>
      <c r="AJ68" s="5" t="s">
        <v>316</v>
      </c>
      <c r="AK68" s="5" t="s">
        <v>316</v>
      </c>
      <c r="AL68" s="5" t="s">
        <v>316</v>
      </c>
      <c r="AM68" s="5"/>
      <c r="AN68" s="5"/>
      <c r="AO68" s="5" t="s">
        <v>316</v>
      </c>
      <c r="AP68" s="5" t="s">
        <v>316</v>
      </c>
      <c r="AQ68" s="5" t="s">
        <v>316</v>
      </c>
      <c r="AR68" s="5" t="s">
        <v>316</v>
      </c>
      <c r="AS68" s="5" t="s">
        <v>316</v>
      </c>
      <c r="AT68" s="5" t="s">
        <v>316</v>
      </c>
      <c r="AU68" s="5" t="s">
        <v>316</v>
      </c>
      <c r="AV68" s="5" t="s">
        <v>316</v>
      </c>
      <c r="AW68" s="5" t="s">
        <v>316</v>
      </c>
      <c r="AX68" s="5"/>
      <c r="AY68" s="5"/>
      <c r="AZ68" s="5" t="s">
        <v>316</v>
      </c>
      <c r="BA68" s="5"/>
      <c r="BB68" s="5" t="s">
        <v>316</v>
      </c>
      <c r="BC68" s="5"/>
      <c r="BD68" s="5" t="s">
        <v>316</v>
      </c>
      <c r="BE68" s="5" t="s">
        <v>316</v>
      </c>
      <c r="BF68" s="5" t="s">
        <v>316</v>
      </c>
      <c r="BG68" s="5" t="s">
        <v>316</v>
      </c>
      <c r="BH68" s="5" t="s">
        <v>316</v>
      </c>
      <c r="BI68" s="5" t="s">
        <v>316</v>
      </c>
      <c r="BJ68" s="5" t="s">
        <v>316</v>
      </c>
      <c r="BK68" s="5" t="s">
        <v>316</v>
      </c>
      <c r="BL68" s="5" t="s">
        <v>316</v>
      </c>
      <c r="BM68" s="5" t="s">
        <v>316</v>
      </c>
      <c r="BN68" s="5" t="s">
        <v>316</v>
      </c>
      <c r="BO68" s="5" t="s">
        <v>316</v>
      </c>
      <c r="BP68" s="5"/>
      <c r="BQ68" s="5"/>
      <c r="BR68" s="5" t="s">
        <v>316</v>
      </c>
      <c r="BS68" s="5" t="s">
        <v>316</v>
      </c>
      <c r="BT68" s="5" t="s">
        <v>316</v>
      </c>
      <c r="BU68" s="5" t="s">
        <v>316</v>
      </c>
      <c r="BV68" s="5" t="s">
        <v>316</v>
      </c>
      <c r="BW68" s="5" t="s">
        <v>316</v>
      </c>
      <c r="BX68" s="5" t="s">
        <v>316</v>
      </c>
      <c r="BY68" s="5" t="s">
        <v>316</v>
      </c>
      <c r="BZ68" s="5" t="s">
        <v>316</v>
      </c>
      <c r="CA68" s="5" t="s">
        <v>316</v>
      </c>
      <c r="CB68" s="5" t="s">
        <v>316</v>
      </c>
      <c r="CC68" s="5" t="s">
        <v>316</v>
      </c>
      <c r="CD68" s="2"/>
    </row>
    <row r="69" spans="1:82" s="74" customFormat="1" ht="99" customHeight="1">
      <c r="A69" s="19">
        <v>54</v>
      </c>
      <c r="B69" s="375">
        <v>54</v>
      </c>
      <c r="C69" s="86" t="s">
        <v>618</v>
      </c>
      <c r="D69" s="87" t="s">
        <v>14</v>
      </c>
      <c r="E69" s="86" t="s">
        <v>619</v>
      </c>
      <c r="F69" s="87" t="s">
        <v>17</v>
      </c>
      <c r="G69" s="86" t="s">
        <v>619</v>
      </c>
      <c r="H69" s="67" t="s">
        <v>627</v>
      </c>
      <c r="I69" s="71"/>
      <c r="J69" s="10" t="s">
        <v>11</v>
      </c>
      <c r="K69" s="71"/>
      <c r="L69" s="71"/>
      <c r="M69" s="71"/>
      <c r="N69" s="130" t="s">
        <v>16</v>
      </c>
      <c r="O69" s="71"/>
      <c r="P69" s="71"/>
      <c r="Q69" s="71"/>
      <c r="R69" s="71"/>
      <c r="S69" s="71"/>
      <c r="T69" s="71"/>
      <c r="U69" s="66">
        <f t="shared" si="28"/>
        <v>1</v>
      </c>
      <c r="V69" s="71"/>
      <c r="W69" s="71"/>
      <c r="X69" s="71"/>
      <c r="Y69" s="71"/>
      <c r="Z69" s="71"/>
      <c r="AA69" s="71"/>
      <c r="AB69" s="71"/>
      <c r="AC69" s="71"/>
      <c r="AD69" s="71"/>
      <c r="AE69" s="71"/>
      <c r="AF69" s="71"/>
      <c r="AG69" s="71"/>
      <c r="AH69" s="394" t="s">
        <v>725</v>
      </c>
      <c r="AI69" s="394" t="s">
        <v>728</v>
      </c>
      <c r="AJ69" s="394" t="s">
        <v>728</v>
      </c>
      <c r="AK69" s="394" t="s">
        <v>728</v>
      </c>
      <c r="AL69" s="394" t="s">
        <v>728</v>
      </c>
      <c r="AM69" s="71"/>
      <c r="AN69" s="71"/>
      <c r="AO69" s="71"/>
      <c r="AP69" s="71"/>
      <c r="AQ69" s="71"/>
      <c r="AR69" s="71"/>
      <c r="AS69" s="71"/>
      <c r="AT69" s="71"/>
      <c r="AU69" s="71"/>
      <c r="AV69" s="71"/>
      <c r="AW69" s="71"/>
      <c r="AX69" s="71"/>
      <c r="AY69" s="71"/>
      <c r="AZ69" s="71"/>
      <c r="BA69" s="71"/>
      <c r="BB69" s="71"/>
      <c r="BC69" s="71"/>
      <c r="BD69" s="71"/>
      <c r="BE69" s="20">
        <v>2</v>
      </c>
      <c r="BF69" s="20">
        <v>2</v>
      </c>
      <c r="BG69" s="20">
        <v>2</v>
      </c>
      <c r="BH69" s="20">
        <v>2</v>
      </c>
      <c r="BI69" s="20">
        <v>2</v>
      </c>
      <c r="BJ69" s="20">
        <v>2</v>
      </c>
      <c r="BK69" s="20">
        <v>2</v>
      </c>
      <c r="BL69" s="20">
        <v>1</v>
      </c>
      <c r="BM69" s="20">
        <v>2</v>
      </c>
      <c r="BN69" s="20">
        <v>2</v>
      </c>
      <c r="BO69" s="20">
        <v>2</v>
      </c>
      <c r="BP69" s="20">
        <v>2</v>
      </c>
      <c r="BQ69" s="20">
        <v>2</v>
      </c>
      <c r="BR69" s="20">
        <v>2</v>
      </c>
      <c r="BS69" s="20">
        <v>2</v>
      </c>
      <c r="BT69" s="20">
        <v>1</v>
      </c>
      <c r="BU69" s="20">
        <v>2</v>
      </c>
      <c r="BV69" s="21">
        <f>COUNTIF($BE69:$BU69,2)</f>
        <v>15</v>
      </c>
      <c r="BW69" s="22">
        <f>BV69/COUNTA($BE69:$BU69)</f>
        <v>0.88235294117647056</v>
      </c>
      <c r="BX69" s="21">
        <f>COUNTIF($BE69:$BU69,1)</f>
        <v>2</v>
      </c>
      <c r="BY69" s="22">
        <f>BX69/COUNTA($BE69:$BU69)</f>
        <v>0.11764705882352941</v>
      </c>
      <c r="BZ69" s="21">
        <f>COUNTIF($BE69:$BU69,0)</f>
        <v>0</v>
      </c>
      <c r="CA69" s="22">
        <f>BZ69/COUNTA($BE69:$BU69)</f>
        <v>0</v>
      </c>
      <c r="CB69" s="21">
        <f>(((BV69*2)+(BX69*1)+(BZ69*0)))/COUNTA($BE69:$BU69)</f>
        <v>1.8823529411764706</v>
      </c>
      <c r="CC69" s="427" t="str">
        <f>IF(CB69&gt;=1.6,"Đạt mục tiêu",IF(CB69&gt;=1,"Cần cố gắng","Chưa đạt"))</f>
        <v>Đạt mục tiêu</v>
      </c>
    </row>
    <row r="70" spans="1:82" s="74" customFormat="1" ht="48" hidden="1">
      <c r="A70" s="19">
        <v>55</v>
      </c>
      <c r="B70" s="375">
        <v>55</v>
      </c>
      <c r="C70" s="86" t="s">
        <v>620</v>
      </c>
      <c r="D70" s="87" t="s">
        <v>14</v>
      </c>
      <c r="E70" s="86" t="s">
        <v>621</v>
      </c>
      <c r="F70" s="87" t="s">
        <v>17</v>
      </c>
      <c r="G70" s="79" t="s">
        <v>310</v>
      </c>
      <c r="H70" s="96" t="s">
        <v>709</v>
      </c>
      <c r="I70" s="71"/>
      <c r="J70" s="10" t="s">
        <v>11</v>
      </c>
      <c r="K70" s="71"/>
      <c r="L70" s="71"/>
      <c r="M70" s="71"/>
      <c r="N70" s="71"/>
      <c r="O70" s="71"/>
      <c r="P70" s="130" t="s">
        <v>16</v>
      </c>
      <c r="Q70" s="71"/>
      <c r="R70" s="71"/>
      <c r="S70" s="71"/>
      <c r="T70" s="71"/>
      <c r="U70" s="66">
        <f t="shared" si="28"/>
        <v>1</v>
      </c>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3"/>
      <c r="BU70" s="73"/>
      <c r="BV70" s="71"/>
      <c r="BW70" s="71"/>
      <c r="BX70" s="71"/>
      <c r="BY70" s="71"/>
      <c r="BZ70" s="71"/>
      <c r="CA70" s="71"/>
      <c r="CB70" s="71"/>
      <c r="CC70" s="71"/>
    </row>
    <row r="71" spans="1:82" s="184" customFormat="1" ht="79.5" hidden="1" customHeight="1">
      <c r="A71" s="216">
        <v>56</v>
      </c>
      <c r="B71" s="375">
        <v>56</v>
      </c>
      <c r="C71" s="188" t="s">
        <v>622</v>
      </c>
      <c r="D71" s="87" t="s">
        <v>14</v>
      </c>
      <c r="E71" s="86" t="s">
        <v>21</v>
      </c>
      <c r="F71" s="87" t="s">
        <v>14</v>
      </c>
      <c r="G71" s="188" t="s">
        <v>21</v>
      </c>
      <c r="H71" s="179" t="s">
        <v>628</v>
      </c>
      <c r="I71" s="71"/>
      <c r="J71" s="10" t="s">
        <v>11</v>
      </c>
      <c r="K71" s="187" t="s">
        <v>16</v>
      </c>
      <c r="L71" s="71"/>
      <c r="M71" s="71"/>
      <c r="N71" s="71"/>
      <c r="O71" s="71"/>
      <c r="P71" s="71"/>
      <c r="Q71" s="71"/>
      <c r="R71" s="130" t="s">
        <v>16</v>
      </c>
      <c r="S71" s="71"/>
      <c r="T71" s="71"/>
      <c r="U71" s="66">
        <f t="shared" si="28"/>
        <v>2</v>
      </c>
      <c r="V71" s="183" t="s">
        <v>728</v>
      </c>
      <c r="W71" s="183" t="s">
        <v>728</v>
      </c>
      <c r="X71" s="183" t="s">
        <v>723</v>
      </c>
      <c r="Y71" s="183" t="s">
        <v>728</v>
      </c>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20">
        <v>2</v>
      </c>
      <c r="BF71" s="20">
        <v>2</v>
      </c>
      <c r="BG71" s="20">
        <v>2</v>
      </c>
      <c r="BH71" s="20">
        <v>2</v>
      </c>
      <c r="BI71" s="20">
        <v>2</v>
      </c>
      <c r="BJ71" s="20">
        <v>2</v>
      </c>
      <c r="BK71" s="20">
        <v>2</v>
      </c>
      <c r="BL71" s="20">
        <v>2</v>
      </c>
      <c r="BM71" s="20">
        <v>2</v>
      </c>
      <c r="BN71" s="20">
        <v>2</v>
      </c>
      <c r="BO71" s="20">
        <v>2</v>
      </c>
      <c r="BP71" s="20">
        <v>2</v>
      </c>
      <c r="BQ71" s="20">
        <v>2</v>
      </c>
      <c r="BR71" s="20">
        <v>2</v>
      </c>
      <c r="BS71" s="20">
        <v>2</v>
      </c>
      <c r="BT71" s="20">
        <v>1</v>
      </c>
      <c r="BU71" s="20">
        <v>1</v>
      </c>
      <c r="BV71" s="413">
        <f t="shared" ref="BV71" si="75">COUNTIF($BE71:$BU71,2)</f>
        <v>15</v>
      </c>
      <c r="BW71" s="81">
        <f t="shared" ref="BW71" si="76">BV71/COUNTA($BE71:$BU71)</f>
        <v>0.88235294117647056</v>
      </c>
      <c r="BX71" s="413">
        <f t="shared" ref="BX71" si="77">COUNTIF($BE71:$BU71,1)</f>
        <v>2</v>
      </c>
      <c r="BY71" s="81">
        <f t="shared" ref="BY71" si="78">BX71/COUNTA($BE71:$BU71)</f>
        <v>0.11764705882352941</v>
      </c>
      <c r="BZ71" s="413">
        <f t="shared" ref="BZ71" si="79">COUNTIF($BE71:$BU71,0)</f>
        <v>0</v>
      </c>
      <c r="CA71" s="81">
        <f t="shared" ref="CA71" si="80">BZ71/COUNTA($BE71:$BU71)</f>
        <v>0</v>
      </c>
      <c r="CB71" s="413">
        <f t="shared" ref="CB71" si="81">(((BV71*2)+(BX71*1)+(BZ71*0)))/COUNTA($BE71:$BU71)</f>
        <v>1.8823529411764706</v>
      </c>
      <c r="CC71" s="414" t="str">
        <f t="shared" ref="CC71" si="82">IF(CB71&gt;=1.6,"Đạt mục tiêu",IF(CB71&gt;=1,"Cần cố gắng","Chưa đạt"))</f>
        <v>Đạt mục tiêu</v>
      </c>
      <c r="CD71" s="74"/>
    </row>
    <row r="72" spans="1:82" s="74" customFormat="1" ht="81.75" customHeight="1">
      <c r="A72" s="19">
        <v>57</v>
      </c>
      <c r="B72" s="375">
        <v>57</v>
      </c>
      <c r="C72" s="86" t="s">
        <v>623</v>
      </c>
      <c r="D72" s="87" t="s">
        <v>17</v>
      </c>
      <c r="E72" s="86" t="s">
        <v>624</v>
      </c>
      <c r="F72" s="87" t="s">
        <v>17</v>
      </c>
      <c r="G72" s="79" t="s">
        <v>278</v>
      </c>
      <c r="H72" s="96" t="s">
        <v>307</v>
      </c>
      <c r="I72" s="71"/>
      <c r="J72" s="10" t="s">
        <v>11</v>
      </c>
      <c r="K72" s="71"/>
      <c r="L72" s="71"/>
      <c r="M72" s="71"/>
      <c r="N72" s="130" t="s">
        <v>16</v>
      </c>
      <c r="O72" s="71"/>
      <c r="P72" s="71"/>
      <c r="Q72" s="71"/>
      <c r="R72" s="71"/>
      <c r="S72" s="71"/>
      <c r="T72" s="71"/>
      <c r="U72" s="66">
        <f t="shared" si="28"/>
        <v>1</v>
      </c>
      <c r="V72" s="71"/>
      <c r="W72" s="71"/>
      <c r="X72" s="71"/>
      <c r="Y72" s="71"/>
      <c r="Z72" s="71"/>
      <c r="AA72" s="71"/>
      <c r="AB72" s="71"/>
      <c r="AC72" s="71"/>
      <c r="AD72" s="71"/>
      <c r="AE72" s="71"/>
      <c r="AF72" s="71"/>
      <c r="AG72" s="71"/>
      <c r="AH72" s="394" t="s">
        <v>728</v>
      </c>
      <c r="AI72" s="394" t="s">
        <v>728</v>
      </c>
      <c r="AJ72" s="394" t="s">
        <v>728</v>
      </c>
      <c r="AK72" s="394" t="s">
        <v>728</v>
      </c>
      <c r="AL72" s="394" t="s">
        <v>728</v>
      </c>
      <c r="AM72" s="71"/>
      <c r="AN72" s="71"/>
      <c r="AO72" s="71"/>
      <c r="AP72" s="71"/>
      <c r="AQ72" s="71"/>
      <c r="AR72" s="71"/>
      <c r="AS72" s="71"/>
      <c r="AT72" s="71"/>
      <c r="AU72" s="71"/>
      <c r="AV72" s="71"/>
      <c r="AW72" s="71"/>
      <c r="AX72" s="71"/>
      <c r="AY72" s="71"/>
      <c r="AZ72" s="71"/>
      <c r="BA72" s="71"/>
      <c r="BB72" s="71"/>
      <c r="BC72" s="71"/>
      <c r="BD72" s="71"/>
      <c r="BE72" s="20">
        <v>2</v>
      </c>
      <c r="BF72" s="20">
        <v>1</v>
      </c>
      <c r="BG72" s="20">
        <v>2</v>
      </c>
      <c r="BH72" s="20">
        <v>2</v>
      </c>
      <c r="BI72" s="20">
        <v>2</v>
      </c>
      <c r="BJ72" s="20">
        <v>2</v>
      </c>
      <c r="BK72" s="20">
        <v>2</v>
      </c>
      <c r="BL72" s="20">
        <v>1</v>
      </c>
      <c r="BM72" s="20">
        <v>2</v>
      </c>
      <c r="BN72" s="20">
        <v>2</v>
      </c>
      <c r="BO72" s="20">
        <v>2</v>
      </c>
      <c r="BP72" s="20">
        <v>2</v>
      </c>
      <c r="BQ72" s="20">
        <v>2</v>
      </c>
      <c r="BR72" s="20">
        <v>2</v>
      </c>
      <c r="BS72" s="20">
        <v>2</v>
      </c>
      <c r="BT72" s="20">
        <v>1</v>
      </c>
      <c r="BU72" s="20">
        <v>2</v>
      </c>
      <c r="BV72" s="21">
        <f>COUNTIF($BE72:$BU72,2)</f>
        <v>14</v>
      </c>
      <c r="BW72" s="22">
        <f>BV72/COUNTA($BE72:$BU72)</f>
        <v>0.82352941176470584</v>
      </c>
      <c r="BX72" s="21">
        <f>COUNTIF($BE72:$BU72,1)</f>
        <v>3</v>
      </c>
      <c r="BY72" s="22">
        <f>BX72/COUNTA($BE72:$BU72)</f>
        <v>0.17647058823529413</v>
      </c>
      <c r="BZ72" s="21">
        <f>COUNTIF($BE72:$BU72,0)</f>
        <v>0</v>
      </c>
      <c r="CA72" s="22">
        <f>BZ72/COUNTA($BE72:$BU72)</f>
        <v>0</v>
      </c>
      <c r="CB72" s="21">
        <f>(((BV72*2)+(BX72*1)+(BZ72*0)))/COUNTA($BE72:$BU72)</f>
        <v>1.8235294117647058</v>
      </c>
      <c r="CC72" s="427" t="str">
        <f>IF(CB72&gt;=1.6,"Đạt mục tiêu",IF(CB72&gt;=1,"Cần cố gắng","Chưa đạt"))</f>
        <v>Đạt mục tiêu</v>
      </c>
    </row>
    <row r="73" spans="1:82" s="74" customFormat="1" ht="48" hidden="1">
      <c r="A73" s="19">
        <v>58</v>
      </c>
      <c r="B73" s="375">
        <v>58</v>
      </c>
      <c r="C73" s="86" t="s">
        <v>625</v>
      </c>
      <c r="D73" s="87" t="s">
        <v>17</v>
      </c>
      <c r="E73" s="86" t="s">
        <v>626</v>
      </c>
      <c r="F73" s="87" t="s">
        <v>17</v>
      </c>
      <c r="G73" s="79" t="s">
        <v>308</v>
      </c>
      <c r="H73" s="96" t="s">
        <v>309</v>
      </c>
      <c r="I73" s="71"/>
      <c r="J73" s="10" t="s">
        <v>11</v>
      </c>
      <c r="K73" s="71"/>
      <c r="L73" s="71"/>
      <c r="M73" s="71"/>
      <c r="N73" s="71"/>
      <c r="O73" s="71"/>
      <c r="P73" s="130" t="s">
        <v>16</v>
      </c>
      <c r="Q73" s="71"/>
      <c r="R73" s="71"/>
      <c r="S73" s="71"/>
      <c r="T73" s="71"/>
      <c r="U73" s="66">
        <f t="shared" si="28"/>
        <v>1</v>
      </c>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3"/>
      <c r="BU73" s="73"/>
      <c r="BV73" s="71"/>
      <c r="BW73" s="71"/>
      <c r="BX73" s="71"/>
      <c r="BY73" s="71"/>
      <c r="BZ73" s="71"/>
      <c r="CA73" s="71"/>
      <c r="CB73" s="71"/>
      <c r="CC73" s="71"/>
    </row>
    <row r="74" spans="1:82" s="184" customFormat="1" hidden="1">
      <c r="A74" s="216">
        <v>59</v>
      </c>
      <c r="B74" s="375">
        <v>59</v>
      </c>
      <c r="C74" s="1599" t="s">
        <v>629</v>
      </c>
      <c r="D74" s="1368"/>
      <c r="E74" s="1379"/>
      <c r="F74" s="5" t="s">
        <v>316</v>
      </c>
      <c r="G74" s="182" t="s">
        <v>316</v>
      </c>
      <c r="H74" s="182" t="s">
        <v>316</v>
      </c>
      <c r="I74" s="5" t="s">
        <v>316</v>
      </c>
      <c r="J74" s="5" t="s">
        <v>316</v>
      </c>
      <c r="K74" s="182" t="s">
        <v>316</v>
      </c>
      <c r="L74" s="5" t="s">
        <v>316</v>
      </c>
      <c r="M74" s="5" t="s">
        <v>316</v>
      </c>
      <c r="N74" s="5" t="s">
        <v>316</v>
      </c>
      <c r="O74" s="5" t="s">
        <v>316</v>
      </c>
      <c r="P74" s="5" t="s">
        <v>316</v>
      </c>
      <c r="Q74" s="5" t="s">
        <v>316</v>
      </c>
      <c r="R74" s="5"/>
      <c r="S74" s="5" t="s">
        <v>316</v>
      </c>
      <c r="T74" s="5" t="s">
        <v>316</v>
      </c>
      <c r="U74" s="5" t="s">
        <v>316</v>
      </c>
      <c r="V74" s="182" t="s">
        <v>316</v>
      </c>
      <c r="W74" s="182" t="s">
        <v>316</v>
      </c>
      <c r="X74" s="182" t="s">
        <v>316</v>
      </c>
      <c r="Y74" s="182" t="s">
        <v>316</v>
      </c>
      <c r="Z74" s="5" t="s">
        <v>316</v>
      </c>
      <c r="AA74" s="5" t="s">
        <v>316</v>
      </c>
      <c r="AB74" s="5" t="s">
        <v>316</v>
      </c>
      <c r="AC74" s="5" t="s">
        <v>316</v>
      </c>
      <c r="AD74" s="5" t="s">
        <v>316</v>
      </c>
      <c r="AE74" s="5" t="s">
        <v>316</v>
      </c>
      <c r="AF74" s="5" t="s">
        <v>316</v>
      </c>
      <c r="AG74" s="5" t="s">
        <v>316</v>
      </c>
      <c r="AH74" s="5" t="s">
        <v>316</v>
      </c>
      <c r="AI74" s="5" t="s">
        <v>316</v>
      </c>
      <c r="AJ74" s="5" t="s">
        <v>316</v>
      </c>
      <c r="AK74" s="5" t="s">
        <v>316</v>
      </c>
      <c r="AL74" s="5" t="s">
        <v>316</v>
      </c>
      <c r="AM74" s="5"/>
      <c r="AN74" s="5"/>
      <c r="AO74" s="5" t="s">
        <v>316</v>
      </c>
      <c r="AP74" s="5" t="s">
        <v>316</v>
      </c>
      <c r="AQ74" s="5" t="s">
        <v>316</v>
      </c>
      <c r="AR74" s="5" t="s">
        <v>316</v>
      </c>
      <c r="AS74" s="5" t="s">
        <v>316</v>
      </c>
      <c r="AT74" s="5" t="s">
        <v>316</v>
      </c>
      <c r="AU74" s="5" t="s">
        <v>316</v>
      </c>
      <c r="AV74" s="5" t="s">
        <v>316</v>
      </c>
      <c r="AW74" s="5" t="s">
        <v>316</v>
      </c>
      <c r="AX74" s="5"/>
      <c r="AY74" s="5"/>
      <c r="AZ74" s="5" t="s">
        <v>316</v>
      </c>
      <c r="BA74" s="5"/>
      <c r="BB74" s="5" t="s">
        <v>316</v>
      </c>
      <c r="BC74" s="5"/>
      <c r="BD74" s="5" t="s">
        <v>316</v>
      </c>
      <c r="BE74" s="5" t="s">
        <v>316</v>
      </c>
      <c r="BF74" s="5" t="s">
        <v>316</v>
      </c>
      <c r="BG74" s="5" t="s">
        <v>316</v>
      </c>
      <c r="BH74" s="5" t="s">
        <v>316</v>
      </c>
      <c r="BI74" s="5" t="s">
        <v>316</v>
      </c>
      <c r="BJ74" s="5" t="s">
        <v>316</v>
      </c>
      <c r="BK74" s="5" t="s">
        <v>316</v>
      </c>
      <c r="BL74" s="5" t="s">
        <v>316</v>
      </c>
      <c r="BM74" s="5" t="s">
        <v>316</v>
      </c>
      <c r="BN74" s="5" t="s">
        <v>316</v>
      </c>
      <c r="BO74" s="5" t="s">
        <v>316</v>
      </c>
      <c r="BP74" s="5"/>
      <c r="BQ74" s="5"/>
      <c r="BR74" s="5" t="s">
        <v>316</v>
      </c>
      <c r="BS74" s="5" t="s">
        <v>316</v>
      </c>
      <c r="BT74" s="5" t="s">
        <v>316</v>
      </c>
      <c r="BU74" s="5" t="s">
        <v>316</v>
      </c>
      <c r="BV74" s="5" t="s">
        <v>316</v>
      </c>
      <c r="BW74" s="5" t="s">
        <v>316</v>
      </c>
      <c r="BX74" s="5" t="s">
        <v>316</v>
      </c>
      <c r="BY74" s="5" t="s">
        <v>316</v>
      </c>
      <c r="BZ74" s="5" t="s">
        <v>316</v>
      </c>
      <c r="CA74" s="5" t="s">
        <v>316</v>
      </c>
      <c r="CB74" s="5" t="s">
        <v>316</v>
      </c>
      <c r="CC74" s="5" t="s">
        <v>316</v>
      </c>
      <c r="CD74" s="2"/>
    </row>
    <row r="75" spans="1:82" s="184" customFormat="1" ht="75" hidden="1">
      <c r="A75" s="216">
        <v>60</v>
      </c>
      <c r="B75" s="375">
        <v>60</v>
      </c>
      <c r="C75" s="188" t="s">
        <v>630</v>
      </c>
      <c r="D75" s="77" t="s">
        <v>18</v>
      </c>
      <c r="E75" s="78" t="s">
        <v>631</v>
      </c>
      <c r="F75" s="77" t="s">
        <v>18</v>
      </c>
      <c r="G75" s="188" t="s">
        <v>631</v>
      </c>
      <c r="H75" s="190" t="s">
        <v>653</v>
      </c>
      <c r="I75" s="79"/>
      <c r="J75" s="10" t="s">
        <v>11</v>
      </c>
      <c r="K75" s="415" t="s">
        <v>16</v>
      </c>
      <c r="L75" s="79"/>
      <c r="M75" s="79"/>
      <c r="N75" s="413"/>
      <c r="O75" s="79"/>
      <c r="P75" s="413"/>
      <c r="Q75" s="79"/>
      <c r="R75" s="79"/>
      <c r="S75" s="79"/>
      <c r="T75" s="79"/>
      <c r="U75" s="66">
        <f t="shared" si="28"/>
        <v>1</v>
      </c>
      <c r="V75" s="415" t="s">
        <v>725</v>
      </c>
      <c r="W75" s="415" t="s">
        <v>723</v>
      </c>
      <c r="X75" s="415" t="s">
        <v>725</v>
      </c>
      <c r="Y75" s="415" t="s">
        <v>723</v>
      </c>
      <c r="Z75" s="79"/>
      <c r="AA75" s="79"/>
      <c r="AB75" s="79"/>
      <c r="AC75" s="79"/>
      <c r="AD75" s="79"/>
      <c r="AE75" s="79"/>
      <c r="AF75" s="79"/>
      <c r="AG75" s="79"/>
      <c r="AH75" s="79"/>
      <c r="AI75" s="79"/>
      <c r="AJ75" s="79"/>
      <c r="AK75" s="79"/>
      <c r="AL75" s="79"/>
      <c r="AM75" s="79"/>
      <c r="AN75" s="79"/>
      <c r="AO75" s="79"/>
      <c r="AP75" s="79"/>
      <c r="AQ75" s="79"/>
      <c r="AR75" s="79"/>
      <c r="AS75" s="79"/>
      <c r="AT75" s="79"/>
      <c r="AU75" s="79"/>
      <c r="AV75" s="79"/>
      <c r="AW75" s="79"/>
      <c r="AX75" s="79"/>
      <c r="AY75" s="79"/>
      <c r="AZ75" s="79"/>
      <c r="BA75" s="79"/>
      <c r="BB75" s="79"/>
      <c r="BC75" s="79"/>
      <c r="BD75" s="79"/>
      <c r="BE75" s="20">
        <v>2</v>
      </c>
      <c r="BF75" s="20">
        <v>2</v>
      </c>
      <c r="BG75" s="20">
        <v>2</v>
      </c>
      <c r="BH75" s="20">
        <v>2</v>
      </c>
      <c r="BI75" s="20">
        <v>2</v>
      </c>
      <c r="BJ75" s="20">
        <v>2</v>
      </c>
      <c r="BK75" s="20">
        <v>1</v>
      </c>
      <c r="BL75" s="20">
        <v>2</v>
      </c>
      <c r="BM75" s="20">
        <v>2</v>
      </c>
      <c r="BN75" s="20">
        <v>2</v>
      </c>
      <c r="BO75" s="20">
        <v>2</v>
      </c>
      <c r="BP75" s="20">
        <v>2</v>
      </c>
      <c r="BQ75" s="20">
        <v>2</v>
      </c>
      <c r="BR75" s="20">
        <v>2</v>
      </c>
      <c r="BS75" s="20">
        <v>2</v>
      </c>
      <c r="BT75" s="20">
        <v>2</v>
      </c>
      <c r="BU75" s="20">
        <v>1</v>
      </c>
      <c r="BV75" s="413">
        <f t="shared" ref="BV75" si="83">COUNTIF($BE75:$BU75,2)</f>
        <v>15</v>
      </c>
      <c r="BW75" s="81">
        <f t="shared" ref="BW75" si="84">BV75/COUNTA($BE75:$BU75)</f>
        <v>0.88235294117647056</v>
      </c>
      <c r="BX75" s="413">
        <f t="shared" ref="BX75" si="85">COUNTIF($BE75:$BU75,1)</f>
        <v>2</v>
      </c>
      <c r="BY75" s="81">
        <f t="shared" ref="BY75" si="86">BX75/COUNTA($BE75:$BU75)</f>
        <v>0.11764705882352941</v>
      </c>
      <c r="BZ75" s="413">
        <f t="shared" ref="BZ75" si="87">COUNTIF($BE75:$BU75,0)</f>
        <v>0</v>
      </c>
      <c r="CA75" s="81">
        <f t="shared" ref="CA75" si="88">BZ75/COUNTA($BE75:$BU75)</f>
        <v>0</v>
      </c>
      <c r="CB75" s="413">
        <f t="shared" ref="CB75" si="89">(((BV75*2)+(BX75*1)+(BZ75*0)))/COUNTA($BE75:$BU75)</f>
        <v>1.8823529411764706</v>
      </c>
      <c r="CC75" s="414" t="str">
        <f t="shared" ref="CC75" si="90">IF(CB75&gt;=1.6,"Đạt mục tiêu",IF(CB75&gt;=1,"Cần cố gắng","Chưa đạt"))</f>
        <v>Đạt mục tiêu</v>
      </c>
      <c r="CD75" s="74"/>
    </row>
    <row r="76" spans="1:82" s="74" customFormat="1" ht="77.25" hidden="1" customHeight="1">
      <c r="A76" s="19">
        <v>61</v>
      </c>
      <c r="B76" s="375">
        <v>61</v>
      </c>
      <c r="C76" s="78" t="s">
        <v>632</v>
      </c>
      <c r="D76" s="77" t="s">
        <v>14</v>
      </c>
      <c r="E76" s="78" t="s">
        <v>633</v>
      </c>
      <c r="F76" s="77" t="s">
        <v>17</v>
      </c>
      <c r="G76" s="78" t="s">
        <v>633</v>
      </c>
      <c r="H76" s="78" t="s">
        <v>652</v>
      </c>
      <c r="I76" s="79"/>
      <c r="J76" s="10" t="s">
        <v>11</v>
      </c>
      <c r="K76" s="79"/>
      <c r="L76" s="79"/>
      <c r="M76" s="79" t="s">
        <v>16</v>
      </c>
      <c r="N76" s="413"/>
      <c r="O76" s="79"/>
      <c r="P76" s="413"/>
      <c r="Q76" s="79"/>
      <c r="R76" s="79"/>
      <c r="S76" s="79"/>
      <c r="T76" s="79"/>
      <c r="U76" s="66">
        <f t="shared" si="28"/>
        <v>1</v>
      </c>
      <c r="V76" s="79"/>
      <c r="W76" s="79"/>
      <c r="X76" s="79"/>
      <c r="Y76" s="79"/>
      <c r="Z76" s="79"/>
      <c r="AA76" s="79"/>
      <c r="AB76" s="79"/>
      <c r="AC76" s="79"/>
      <c r="AD76" s="79" t="s">
        <v>728</v>
      </c>
      <c r="AE76" s="79" t="s">
        <v>728</v>
      </c>
      <c r="AF76" s="79" t="s">
        <v>728</v>
      </c>
      <c r="AG76" s="79" t="s">
        <v>728</v>
      </c>
      <c r="AH76" s="79"/>
      <c r="AI76" s="79"/>
      <c r="AJ76" s="79"/>
      <c r="AK76" s="79"/>
      <c r="AL76" s="79"/>
      <c r="AM76" s="79"/>
      <c r="AN76" s="79"/>
      <c r="AO76" s="79"/>
      <c r="AP76" s="79"/>
      <c r="AQ76" s="79"/>
      <c r="AR76" s="79"/>
      <c r="AS76" s="79"/>
      <c r="AT76" s="79"/>
      <c r="AU76" s="79"/>
      <c r="AV76" s="79"/>
      <c r="AW76" s="79"/>
      <c r="AX76" s="79"/>
      <c r="AY76" s="79"/>
      <c r="AZ76" s="79"/>
      <c r="BA76" s="79"/>
      <c r="BB76" s="79"/>
      <c r="BC76" s="79"/>
      <c r="BD76" s="79"/>
      <c r="BE76" s="114">
        <v>2</v>
      </c>
      <c r="BF76" s="114">
        <v>2</v>
      </c>
      <c r="BG76" s="114">
        <v>2</v>
      </c>
      <c r="BH76" s="114">
        <v>2</v>
      </c>
      <c r="BI76" s="114">
        <v>2</v>
      </c>
      <c r="BJ76" s="114">
        <v>2</v>
      </c>
      <c r="BK76" s="114">
        <v>2</v>
      </c>
      <c r="BL76" s="114">
        <v>1</v>
      </c>
      <c r="BM76" s="114">
        <v>1</v>
      </c>
      <c r="BN76" s="114">
        <v>2</v>
      </c>
      <c r="BO76" s="114">
        <v>2</v>
      </c>
      <c r="BP76" s="114">
        <v>2</v>
      </c>
      <c r="BQ76" s="114">
        <v>2</v>
      </c>
      <c r="BR76" s="114">
        <v>2</v>
      </c>
      <c r="BS76" s="114">
        <v>2</v>
      </c>
      <c r="BT76" s="114">
        <v>2</v>
      </c>
      <c r="BU76" s="114">
        <v>2</v>
      </c>
      <c r="BV76" s="21">
        <f>COUNTIF($BE76:$BU76,2)</f>
        <v>15</v>
      </c>
      <c r="BW76" s="22">
        <f>BV76/COUNTA($BE76:$BU76)</f>
        <v>0.88235294117647056</v>
      </c>
      <c r="BX76" s="21">
        <f>COUNTIF($BE76:$BU76,1)</f>
        <v>2</v>
      </c>
      <c r="BY76" s="22">
        <f>BX76/COUNTA($BE76:$BU76)</f>
        <v>0.11764705882352941</v>
      </c>
      <c r="BZ76" s="21">
        <f>COUNTIF($BE76:$BU76,0)</f>
        <v>0</v>
      </c>
      <c r="CA76" s="22">
        <f>BZ76/COUNTA($BE76:$BU76)</f>
        <v>0</v>
      </c>
      <c r="CB76" s="21">
        <f>(((BV76*2)+(BX76*1)+(BZ76*0)))/COUNTA($BE76:$BU76)</f>
        <v>1.8823529411764706</v>
      </c>
      <c r="CC76" s="427" t="str">
        <f>IF(CB76&gt;=1.6,"Đạt mục tiêu",IF(CB76&gt;=1,"Cần cố gắng","Chưa đạt"))</f>
        <v>Đạt mục tiêu</v>
      </c>
    </row>
    <row r="77" spans="1:82" s="74" customFormat="1" ht="48" hidden="1">
      <c r="A77" s="19">
        <v>62</v>
      </c>
      <c r="B77" s="375">
        <v>62</v>
      </c>
      <c r="C77" s="78" t="s">
        <v>634</v>
      </c>
      <c r="D77" s="77" t="s">
        <v>14</v>
      </c>
      <c r="E77" s="78" t="s">
        <v>635</v>
      </c>
      <c r="F77" s="77" t="s">
        <v>17</v>
      </c>
      <c r="G77" s="78" t="s">
        <v>635</v>
      </c>
      <c r="H77" s="23" t="s">
        <v>311</v>
      </c>
      <c r="I77" s="79"/>
      <c r="J77" s="10" t="s">
        <v>11</v>
      </c>
      <c r="K77" s="79"/>
      <c r="L77" s="79"/>
      <c r="M77" s="79"/>
      <c r="N77" s="413"/>
      <c r="O77" s="79"/>
      <c r="P77" s="144" t="s">
        <v>16</v>
      </c>
      <c r="Q77" s="79"/>
      <c r="R77" s="79"/>
      <c r="S77" s="79"/>
      <c r="T77" s="79"/>
      <c r="U77" s="66">
        <f t="shared" si="28"/>
        <v>1</v>
      </c>
      <c r="V77" s="79"/>
      <c r="W77" s="79"/>
      <c r="X77" s="79"/>
      <c r="Y77" s="79"/>
      <c r="Z77" s="79"/>
      <c r="AA77" s="79"/>
      <c r="AB77" s="79"/>
      <c r="AC77" s="79"/>
      <c r="AD77" s="79"/>
      <c r="AE77" s="79"/>
      <c r="AF77" s="79"/>
      <c r="AG77" s="79"/>
      <c r="AH77" s="79"/>
      <c r="AI77" s="79"/>
      <c r="AJ77" s="79"/>
      <c r="AK77" s="79"/>
      <c r="AL77" s="79"/>
      <c r="AM77" s="79"/>
      <c r="AN77" s="79"/>
      <c r="AO77" s="79"/>
      <c r="AP77" s="79"/>
      <c r="AQ77" s="79"/>
      <c r="AR77" s="79"/>
      <c r="AS77" s="79"/>
      <c r="AT77" s="79"/>
      <c r="AU77" s="79"/>
      <c r="AV77" s="79"/>
      <c r="AW77" s="79"/>
      <c r="AX77" s="79"/>
      <c r="AY77" s="79"/>
      <c r="AZ77" s="79"/>
      <c r="BA77" s="79"/>
      <c r="BB77" s="79"/>
      <c r="BC77" s="79"/>
      <c r="BD77" s="79"/>
      <c r="BE77" s="79"/>
      <c r="BF77" s="79"/>
      <c r="BG77" s="79"/>
      <c r="BH77" s="79"/>
      <c r="BI77" s="79"/>
      <c r="BJ77" s="79"/>
      <c r="BK77" s="79"/>
      <c r="BL77" s="79"/>
      <c r="BM77" s="79"/>
      <c r="BN77" s="79"/>
      <c r="BO77" s="79"/>
      <c r="BP77" s="79"/>
      <c r="BQ77" s="79"/>
      <c r="BR77" s="79"/>
      <c r="BS77" s="79"/>
      <c r="BT77" s="79"/>
      <c r="BU77" s="79"/>
      <c r="BV77" s="413"/>
      <c r="BW77" s="81"/>
      <c r="BX77" s="413"/>
      <c r="BY77" s="81"/>
      <c r="BZ77" s="413"/>
      <c r="CA77" s="81"/>
      <c r="CB77" s="413"/>
      <c r="CC77" s="413"/>
    </row>
    <row r="78" spans="1:82" s="74" customFormat="1" ht="78.75" hidden="1">
      <c r="A78" s="19">
        <v>63</v>
      </c>
      <c r="B78" s="375">
        <v>63</v>
      </c>
      <c r="C78" s="78" t="s">
        <v>636</v>
      </c>
      <c r="D78" s="77" t="s">
        <v>14</v>
      </c>
      <c r="E78" s="78" t="s">
        <v>637</v>
      </c>
      <c r="F78" s="77" t="s">
        <v>17</v>
      </c>
      <c r="G78" s="78" t="s">
        <v>637</v>
      </c>
      <c r="H78" s="96" t="s">
        <v>651</v>
      </c>
      <c r="I78" s="79"/>
      <c r="J78" s="10" t="s">
        <v>11</v>
      </c>
      <c r="K78" s="79"/>
      <c r="L78" s="79"/>
      <c r="M78" s="79"/>
      <c r="N78" s="413"/>
      <c r="O78" s="79"/>
      <c r="P78" s="413"/>
      <c r="Q78" s="79" t="s">
        <v>16</v>
      </c>
      <c r="R78" s="79"/>
      <c r="S78" s="79"/>
      <c r="T78" s="79"/>
      <c r="U78" s="66">
        <f t="shared" si="28"/>
        <v>1</v>
      </c>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79"/>
      <c r="BU78" s="79"/>
      <c r="BV78" s="413"/>
      <c r="BW78" s="81"/>
      <c r="BX78" s="413"/>
      <c r="BY78" s="81"/>
      <c r="BZ78" s="413"/>
      <c r="CA78" s="81"/>
      <c r="CB78" s="413"/>
      <c r="CC78" s="413"/>
    </row>
    <row r="79" spans="1:82" ht="75" hidden="1">
      <c r="A79" s="171">
        <v>64</v>
      </c>
      <c r="B79" s="375">
        <v>64</v>
      </c>
      <c r="C79" s="186" t="s">
        <v>638</v>
      </c>
      <c r="D79" s="77" t="s">
        <v>18</v>
      </c>
      <c r="E79" s="78" t="s">
        <v>639</v>
      </c>
      <c r="F79" s="244" t="s">
        <v>18</v>
      </c>
      <c r="G79" s="186" t="s">
        <v>639</v>
      </c>
      <c r="H79" s="210" t="s">
        <v>650</v>
      </c>
      <c r="I79" s="79"/>
      <c r="J79" s="10" t="s">
        <v>11</v>
      </c>
      <c r="K79" s="79"/>
      <c r="L79" s="397" t="s">
        <v>16</v>
      </c>
      <c r="M79" s="79"/>
      <c r="N79" s="413"/>
      <c r="O79" s="79"/>
      <c r="P79" s="413"/>
      <c r="Q79" s="79"/>
      <c r="R79" s="79"/>
      <c r="S79" s="79"/>
      <c r="T79" s="79"/>
      <c r="U79" s="66">
        <f t="shared" si="28"/>
        <v>1</v>
      </c>
      <c r="V79" s="79"/>
      <c r="W79" s="79"/>
      <c r="X79" s="79"/>
      <c r="Y79" s="79"/>
      <c r="Z79" s="397" t="s">
        <v>723</v>
      </c>
      <c r="AA79" s="397" t="s">
        <v>727</v>
      </c>
      <c r="AB79" s="397" t="s">
        <v>728</v>
      </c>
      <c r="AC79" s="397" t="s">
        <v>728</v>
      </c>
      <c r="AD79" s="79"/>
      <c r="AE79" s="79"/>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398"/>
      <c r="BF79" s="398">
        <v>2</v>
      </c>
      <c r="BG79" s="398">
        <v>2</v>
      </c>
      <c r="BH79" s="398">
        <v>2</v>
      </c>
      <c r="BI79" s="398">
        <v>1</v>
      </c>
      <c r="BJ79" s="398">
        <v>2</v>
      </c>
      <c r="BK79" s="398">
        <v>2</v>
      </c>
      <c r="BL79" s="398">
        <v>2</v>
      </c>
      <c r="BM79" s="398">
        <v>2</v>
      </c>
      <c r="BN79" s="398">
        <v>2</v>
      </c>
      <c r="BO79" s="398">
        <v>2</v>
      </c>
      <c r="BP79" s="398">
        <v>2</v>
      </c>
      <c r="BQ79" s="398">
        <v>1</v>
      </c>
      <c r="BR79" s="398">
        <v>2</v>
      </c>
      <c r="BS79" s="398">
        <v>2</v>
      </c>
      <c r="BT79" s="398">
        <v>1</v>
      </c>
      <c r="BU79" s="398">
        <v>2</v>
      </c>
      <c r="BV79" s="420">
        <f>COUNTIF($BE79:$BU79,2)</f>
        <v>13</v>
      </c>
      <c r="BW79" s="228">
        <f>BV79/COUNTA($BE79:$BU79)</f>
        <v>0.8125</v>
      </c>
      <c r="BX79" s="420">
        <f>COUNTIF($BE79:$BU79,1)</f>
        <v>3</v>
      </c>
      <c r="BY79" s="228">
        <f>BX79/COUNTA($BE79:$BU79)</f>
        <v>0.1875</v>
      </c>
      <c r="BZ79" s="420">
        <f>COUNTIF($BE79:$BU79,0)</f>
        <v>0</v>
      </c>
      <c r="CA79" s="228">
        <f>BZ79/COUNTA($BE79:$BU79)</f>
        <v>0</v>
      </c>
      <c r="CB79" s="420">
        <f>(((BV79*2)+(BX79*1)+(BZ79*0)))/COUNTA($BE79:$BU79)</f>
        <v>1.8125</v>
      </c>
      <c r="CC79" s="420" t="str">
        <f>IF(CB79&gt;=1.6,"Đạt mục tiêu",IF(CB79&gt;=1,"Cần cố gắng","Chưa đạt"))</f>
        <v>Đạt mục tiêu</v>
      </c>
    </row>
    <row r="80" spans="1:82" s="74" customFormat="1" ht="66" customHeight="1">
      <c r="A80" s="19">
        <v>65</v>
      </c>
      <c r="B80" s="375">
        <v>65</v>
      </c>
      <c r="C80" s="78" t="s">
        <v>640</v>
      </c>
      <c r="D80" s="77" t="s">
        <v>18</v>
      </c>
      <c r="E80" s="78" t="s">
        <v>641</v>
      </c>
      <c r="F80" s="77" t="s">
        <v>17</v>
      </c>
      <c r="G80" s="78" t="s">
        <v>641</v>
      </c>
      <c r="H80" s="96" t="s">
        <v>649</v>
      </c>
      <c r="I80" s="79"/>
      <c r="J80" s="10" t="s">
        <v>11</v>
      </c>
      <c r="K80" s="79"/>
      <c r="L80" s="79"/>
      <c r="M80" s="79"/>
      <c r="N80" s="144" t="s">
        <v>16</v>
      </c>
      <c r="O80" s="79"/>
      <c r="P80" s="413"/>
      <c r="Q80" s="79"/>
      <c r="R80" s="79"/>
      <c r="S80" s="79"/>
      <c r="T80" s="79"/>
      <c r="U80" s="66">
        <f t="shared" si="28"/>
        <v>1</v>
      </c>
      <c r="V80" s="79"/>
      <c r="W80" s="79"/>
      <c r="X80" s="79"/>
      <c r="Y80" s="79"/>
      <c r="Z80" s="79"/>
      <c r="AA80" s="79"/>
      <c r="AB80" s="79"/>
      <c r="AC80" s="79"/>
      <c r="AD80" s="79"/>
      <c r="AE80" s="79"/>
      <c r="AF80" s="79"/>
      <c r="AG80" s="79"/>
      <c r="AH80" s="384" t="s">
        <v>728</v>
      </c>
      <c r="AI80" s="384" t="s">
        <v>728</v>
      </c>
      <c r="AJ80" s="384" t="s">
        <v>728</v>
      </c>
      <c r="AK80" s="384" t="s">
        <v>728</v>
      </c>
      <c r="AL80" s="384" t="s">
        <v>728</v>
      </c>
      <c r="AM80" s="79"/>
      <c r="AN80" s="79"/>
      <c r="AO80" s="79"/>
      <c r="AP80" s="79"/>
      <c r="AQ80" s="79"/>
      <c r="AR80" s="79"/>
      <c r="AS80" s="79"/>
      <c r="AT80" s="79"/>
      <c r="AU80" s="79"/>
      <c r="AV80" s="79"/>
      <c r="AW80" s="79"/>
      <c r="AX80" s="79"/>
      <c r="AY80" s="79"/>
      <c r="AZ80" s="79"/>
      <c r="BA80" s="79"/>
      <c r="BB80" s="79"/>
      <c r="BC80" s="79"/>
      <c r="BD80" s="79"/>
      <c r="BE80" s="20">
        <v>2</v>
      </c>
      <c r="BF80" s="20">
        <v>1</v>
      </c>
      <c r="BG80" s="20">
        <v>2</v>
      </c>
      <c r="BH80" s="20">
        <v>2</v>
      </c>
      <c r="BI80" s="20">
        <v>2</v>
      </c>
      <c r="BJ80" s="20">
        <v>2</v>
      </c>
      <c r="BK80" s="20">
        <v>2</v>
      </c>
      <c r="BL80" s="20">
        <v>1</v>
      </c>
      <c r="BM80" s="20">
        <v>2</v>
      </c>
      <c r="BN80" s="20">
        <v>2</v>
      </c>
      <c r="BO80" s="20">
        <v>2</v>
      </c>
      <c r="BP80" s="20">
        <v>2</v>
      </c>
      <c r="BQ80" s="20">
        <v>2</v>
      </c>
      <c r="BR80" s="20">
        <v>2</v>
      </c>
      <c r="BS80" s="20">
        <v>2</v>
      </c>
      <c r="BT80" s="20">
        <v>2</v>
      </c>
      <c r="BU80" s="20">
        <v>2</v>
      </c>
      <c r="BV80" s="21">
        <f>COUNTIF($BE80:$BU80,2)</f>
        <v>15</v>
      </c>
      <c r="BW80" s="22">
        <f>BV80/COUNTA($BE80:$BU80)</f>
        <v>0.88235294117647056</v>
      </c>
      <c r="BX80" s="21">
        <f>COUNTIF($BE80:$BU80,1)</f>
        <v>2</v>
      </c>
      <c r="BY80" s="22">
        <f>BX80/COUNTA($BE80:$BU80)</f>
        <v>0.11764705882352941</v>
      </c>
      <c r="BZ80" s="21">
        <f>COUNTIF($BE80:$BU80,0)</f>
        <v>0</v>
      </c>
      <c r="CA80" s="22">
        <f>BZ80/COUNTA($BE80:$BU80)</f>
        <v>0</v>
      </c>
      <c r="CB80" s="21">
        <f>(((BV80*2)+(BX80*1)+(BZ80*0)))/COUNTA($BE80:$BU80)</f>
        <v>1.8823529411764706</v>
      </c>
      <c r="CC80" s="427" t="str">
        <f>IF(CB80&gt;=1.6,"Đạt mục tiêu",IF(CB80&gt;=1,"Cần cố gắng","Chưa đạt"))</f>
        <v>Đạt mục tiêu</v>
      </c>
    </row>
    <row r="81" spans="1:82" s="74" customFormat="1" ht="48" hidden="1">
      <c r="A81" s="19">
        <v>66</v>
      </c>
      <c r="B81" s="375">
        <v>66</v>
      </c>
      <c r="C81" s="78" t="s">
        <v>642</v>
      </c>
      <c r="D81" s="77" t="s">
        <v>17</v>
      </c>
      <c r="E81" s="78" t="s">
        <v>643</v>
      </c>
      <c r="F81" s="77" t="s">
        <v>17</v>
      </c>
      <c r="G81" s="78" t="s">
        <v>643</v>
      </c>
      <c r="H81" s="23" t="s">
        <v>312</v>
      </c>
      <c r="I81" s="79"/>
      <c r="J81" s="10" t="s">
        <v>11</v>
      </c>
      <c r="K81" s="79"/>
      <c r="L81" s="79"/>
      <c r="M81" s="79"/>
      <c r="N81" s="413"/>
      <c r="O81" s="79"/>
      <c r="P81" s="144" t="s">
        <v>16</v>
      </c>
      <c r="Q81" s="79"/>
      <c r="R81" s="79"/>
      <c r="S81" s="79"/>
      <c r="T81" s="79"/>
      <c r="U81" s="66">
        <f t="shared" si="28"/>
        <v>1</v>
      </c>
      <c r="V81" s="79"/>
      <c r="W81" s="79"/>
      <c r="X81" s="79"/>
      <c r="Y81" s="79"/>
      <c r="Z81" s="79"/>
      <c r="AA81" s="79"/>
      <c r="AB81" s="79"/>
      <c r="AC81" s="79"/>
      <c r="AD81" s="79"/>
      <c r="AE81" s="79"/>
      <c r="AF81" s="79"/>
      <c r="AG81" s="79"/>
      <c r="AH81" s="79"/>
      <c r="AI81" s="79"/>
      <c r="AJ81" s="79"/>
      <c r="AK81" s="79"/>
      <c r="AL81" s="79"/>
      <c r="AM81" s="79"/>
      <c r="AN81" s="79"/>
      <c r="AO81" s="79"/>
      <c r="AP81" s="79"/>
      <c r="AQ81" s="79"/>
      <c r="AR81" s="79"/>
      <c r="AS81" s="79"/>
      <c r="AT81" s="79"/>
      <c r="AU81" s="79"/>
      <c r="AV81" s="79"/>
      <c r="AW81" s="79"/>
      <c r="AX81" s="79"/>
      <c r="AY81" s="79"/>
      <c r="AZ81" s="79"/>
      <c r="BA81" s="79"/>
      <c r="BB81" s="79"/>
      <c r="BC81" s="79"/>
      <c r="BD81" s="79"/>
      <c r="BE81" s="79"/>
      <c r="BF81" s="79"/>
      <c r="BG81" s="79"/>
      <c r="BH81" s="79"/>
      <c r="BI81" s="79"/>
      <c r="BJ81" s="79"/>
      <c r="BK81" s="79"/>
      <c r="BL81" s="79"/>
      <c r="BM81" s="79"/>
      <c r="BN81" s="79"/>
      <c r="BO81" s="79"/>
      <c r="BP81" s="79"/>
      <c r="BQ81" s="79"/>
      <c r="BR81" s="79"/>
      <c r="BS81" s="79"/>
      <c r="BT81" s="79"/>
      <c r="BU81" s="79"/>
      <c r="BV81" s="413"/>
      <c r="BW81" s="81"/>
      <c r="BX81" s="413"/>
      <c r="BY81" s="81"/>
      <c r="BZ81" s="413"/>
      <c r="CA81" s="81"/>
      <c r="CB81" s="413"/>
      <c r="CC81" s="413"/>
    </row>
    <row r="82" spans="1:82" ht="98.25" hidden="1" customHeight="1">
      <c r="A82" s="171">
        <v>67</v>
      </c>
      <c r="B82" s="375">
        <v>67</v>
      </c>
      <c r="C82" s="186" t="s">
        <v>644</v>
      </c>
      <c r="D82" s="77" t="s">
        <v>17</v>
      </c>
      <c r="E82" s="78" t="s">
        <v>645</v>
      </c>
      <c r="F82" s="244" t="s">
        <v>17</v>
      </c>
      <c r="G82" s="186" t="s">
        <v>645</v>
      </c>
      <c r="H82" s="210" t="s">
        <v>313</v>
      </c>
      <c r="I82" s="79"/>
      <c r="J82" s="10" t="s">
        <v>11</v>
      </c>
      <c r="K82" s="79"/>
      <c r="L82" s="397" t="s">
        <v>16</v>
      </c>
      <c r="M82" s="79"/>
      <c r="N82" s="413"/>
      <c r="O82" s="79"/>
      <c r="P82" s="413"/>
      <c r="Q82" s="79"/>
      <c r="R82" s="79"/>
      <c r="S82" s="79"/>
      <c r="T82" s="79"/>
      <c r="U82" s="66">
        <f t="shared" si="28"/>
        <v>1</v>
      </c>
      <c r="V82" s="79"/>
      <c r="W82" s="79"/>
      <c r="X82" s="79"/>
      <c r="Y82" s="79"/>
      <c r="Z82" s="397" t="s">
        <v>728</v>
      </c>
      <c r="AA82" s="397" t="s">
        <v>728</v>
      </c>
      <c r="AB82" s="397" t="s">
        <v>728</v>
      </c>
      <c r="AC82" s="397" t="s">
        <v>728</v>
      </c>
      <c r="AD82" s="79"/>
      <c r="AE82" s="79"/>
      <c r="AF82" s="79"/>
      <c r="AG82" s="79"/>
      <c r="AH82" s="79"/>
      <c r="AI82" s="79"/>
      <c r="AJ82" s="79"/>
      <c r="AK82" s="79"/>
      <c r="AL82" s="79"/>
      <c r="AM82" s="79"/>
      <c r="AN82" s="79"/>
      <c r="AO82" s="79"/>
      <c r="AP82" s="79"/>
      <c r="AQ82" s="79"/>
      <c r="AR82" s="79"/>
      <c r="AS82" s="79"/>
      <c r="AT82" s="79"/>
      <c r="AU82" s="79"/>
      <c r="AV82" s="79"/>
      <c r="AW82" s="79"/>
      <c r="AX82" s="79"/>
      <c r="AY82" s="79"/>
      <c r="AZ82" s="79"/>
      <c r="BA82" s="79"/>
      <c r="BB82" s="79"/>
      <c r="BC82" s="79"/>
      <c r="BD82" s="79"/>
      <c r="BE82" s="398"/>
      <c r="BF82" s="398">
        <v>2</v>
      </c>
      <c r="BG82" s="398">
        <v>2</v>
      </c>
      <c r="BH82" s="398">
        <v>2</v>
      </c>
      <c r="BI82" s="398">
        <v>1</v>
      </c>
      <c r="BJ82" s="398">
        <v>2</v>
      </c>
      <c r="BK82" s="398">
        <v>2</v>
      </c>
      <c r="BL82" s="398">
        <v>2</v>
      </c>
      <c r="BM82" s="398">
        <v>2</v>
      </c>
      <c r="BN82" s="398">
        <v>2</v>
      </c>
      <c r="BO82" s="398">
        <v>2</v>
      </c>
      <c r="BP82" s="398">
        <v>2</v>
      </c>
      <c r="BQ82" s="398">
        <v>1</v>
      </c>
      <c r="BR82" s="398">
        <v>2</v>
      </c>
      <c r="BS82" s="398">
        <v>2</v>
      </c>
      <c r="BT82" s="398">
        <v>1</v>
      </c>
      <c r="BU82" s="398">
        <v>2</v>
      </c>
      <c r="BV82" s="420">
        <f>COUNTIF($BE82:$BU82,2)</f>
        <v>13</v>
      </c>
      <c r="BW82" s="228">
        <f>BV82/COUNTA($BE82:$BU82)</f>
        <v>0.8125</v>
      </c>
      <c r="BX82" s="420">
        <f>COUNTIF($BE82:$BU82,1)</f>
        <v>3</v>
      </c>
      <c r="BY82" s="228">
        <f>BX82/COUNTA($BE82:$BU82)</f>
        <v>0.1875</v>
      </c>
      <c r="BZ82" s="420">
        <f>COUNTIF($BE82:$BU82,0)</f>
        <v>0</v>
      </c>
      <c r="CA82" s="228">
        <f>BZ82/COUNTA($BE82:$BU82)</f>
        <v>0</v>
      </c>
      <c r="CB82" s="420">
        <f>(((BV82*2)+(BX82*1)+(BZ82*0)))/COUNTA($BE82:$BU82)</f>
        <v>1.8125</v>
      </c>
      <c r="CC82" s="420" t="str">
        <f>IF(CB82&gt;=1.6,"Đạt mục tiêu",IF(CB82&gt;=1,"Cần cố gắng","Chưa đạt"))</f>
        <v>Đạt mục tiêu</v>
      </c>
    </row>
    <row r="83" spans="1:82" s="74" customFormat="1" ht="48" hidden="1">
      <c r="A83" s="19">
        <v>68</v>
      </c>
      <c r="B83" s="375">
        <v>68</v>
      </c>
      <c r="C83" s="78" t="s">
        <v>646</v>
      </c>
      <c r="D83" s="77" t="s">
        <v>14</v>
      </c>
      <c r="E83" s="78" t="s">
        <v>647</v>
      </c>
      <c r="F83" s="77" t="s">
        <v>14</v>
      </c>
      <c r="G83" s="78" t="s">
        <v>647</v>
      </c>
      <c r="H83" s="96" t="s">
        <v>648</v>
      </c>
      <c r="I83" s="79"/>
      <c r="J83" s="10" t="s">
        <v>11</v>
      </c>
      <c r="K83" s="79"/>
      <c r="L83" s="79"/>
      <c r="M83" s="79"/>
      <c r="N83" s="413"/>
      <c r="O83" s="79"/>
      <c r="P83" s="413"/>
      <c r="Q83" s="79"/>
      <c r="R83" s="79"/>
      <c r="S83" s="79" t="s">
        <v>16</v>
      </c>
      <c r="T83" s="79"/>
      <c r="U83" s="66">
        <f t="shared" si="28"/>
        <v>1</v>
      </c>
      <c r="V83" s="79"/>
      <c r="W83" s="79"/>
      <c r="X83" s="79"/>
      <c r="Y83" s="79"/>
      <c r="Z83" s="79"/>
      <c r="AA83" s="79"/>
      <c r="AB83" s="79"/>
      <c r="AC83" s="79"/>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c r="BF83" s="79"/>
      <c r="BG83" s="79"/>
      <c r="BH83" s="79"/>
      <c r="BI83" s="79"/>
      <c r="BJ83" s="79"/>
      <c r="BK83" s="79"/>
      <c r="BL83" s="79"/>
      <c r="BM83" s="79"/>
      <c r="BN83" s="79"/>
      <c r="BO83" s="79"/>
      <c r="BP83" s="79"/>
      <c r="BQ83" s="79"/>
      <c r="BR83" s="79"/>
      <c r="BS83" s="79"/>
      <c r="BT83" s="79"/>
      <c r="BU83" s="79"/>
      <c r="BV83" s="413"/>
      <c r="BW83" s="81"/>
      <c r="BX83" s="413"/>
      <c r="BY83" s="81"/>
      <c r="BZ83" s="413"/>
      <c r="CA83" s="81"/>
      <c r="CB83" s="413"/>
      <c r="CC83" s="413"/>
    </row>
    <row r="84" spans="1:82" s="173" customFormat="1" hidden="1">
      <c r="A84" s="171">
        <v>69</v>
      </c>
      <c r="B84" s="375">
        <v>69</v>
      </c>
      <c r="C84" s="1507" t="s">
        <v>314</v>
      </c>
      <c r="D84" s="1368"/>
      <c r="E84" s="1379"/>
      <c r="F84" s="5" t="s">
        <v>316</v>
      </c>
      <c r="G84" s="176" t="s">
        <v>316</v>
      </c>
      <c r="H84" s="176" t="s">
        <v>316</v>
      </c>
      <c r="I84" s="5" t="s">
        <v>316</v>
      </c>
      <c r="J84" s="5" t="s">
        <v>316</v>
      </c>
      <c r="K84" s="176" t="s">
        <v>316</v>
      </c>
      <c r="L84" s="5" t="s">
        <v>316</v>
      </c>
      <c r="M84" s="5" t="s">
        <v>316</v>
      </c>
      <c r="N84" s="5" t="s">
        <v>316</v>
      </c>
      <c r="O84" s="5" t="s">
        <v>316</v>
      </c>
      <c r="P84" s="5" t="s">
        <v>316</v>
      </c>
      <c r="Q84" s="5" t="s">
        <v>316</v>
      </c>
      <c r="R84" s="5"/>
      <c r="S84" s="5" t="s">
        <v>316</v>
      </c>
      <c r="T84" s="5" t="s">
        <v>316</v>
      </c>
      <c r="U84" s="5" t="s">
        <v>316</v>
      </c>
      <c r="V84" s="176" t="s">
        <v>316</v>
      </c>
      <c r="W84" s="176" t="s">
        <v>316</v>
      </c>
      <c r="X84" s="176" t="s">
        <v>316</v>
      </c>
      <c r="Y84" s="176" t="s">
        <v>316</v>
      </c>
      <c r="Z84" s="5" t="s">
        <v>316</v>
      </c>
      <c r="AA84" s="5" t="s">
        <v>316</v>
      </c>
      <c r="AB84" s="5" t="s">
        <v>316</v>
      </c>
      <c r="AC84" s="5" t="s">
        <v>316</v>
      </c>
      <c r="AD84" s="5" t="s">
        <v>316</v>
      </c>
      <c r="AE84" s="5" t="s">
        <v>316</v>
      </c>
      <c r="AF84" s="5" t="s">
        <v>316</v>
      </c>
      <c r="AG84" s="5" t="s">
        <v>316</v>
      </c>
      <c r="AH84" s="5" t="s">
        <v>316</v>
      </c>
      <c r="AI84" s="5" t="s">
        <v>316</v>
      </c>
      <c r="AJ84" s="5" t="s">
        <v>316</v>
      </c>
      <c r="AK84" s="5" t="s">
        <v>316</v>
      </c>
      <c r="AL84" s="5" t="s">
        <v>316</v>
      </c>
      <c r="AM84" s="5"/>
      <c r="AN84" s="5"/>
      <c r="AO84" s="5" t="s">
        <v>316</v>
      </c>
      <c r="AP84" s="5" t="s">
        <v>316</v>
      </c>
      <c r="AQ84" s="5" t="s">
        <v>316</v>
      </c>
      <c r="AR84" s="5" t="s">
        <v>316</v>
      </c>
      <c r="AS84" s="5" t="s">
        <v>316</v>
      </c>
      <c r="AT84" s="5" t="s">
        <v>316</v>
      </c>
      <c r="AU84" s="5" t="s">
        <v>316</v>
      </c>
      <c r="AV84" s="5" t="s">
        <v>316</v>
      </c>
      <c r="AW84" s="5" t="s">
        <v>316</v>
      </c>
      <c r="AX84" s="5"/>
      <c r="AY84" s="5"/>
      <c r="AZ84" s="5" t="s">
        <v>316</v>
      </c>
      <c r="BA84" s="5"/>
      <c r="BB84" s="5" t="s">
        <v>316</v>
      </c>
      <c r="BC84" s="5"/>
      <c r="BD84" s="5" t="s">
        <v>316</v>
      </c>
      <c r="BE84" s="5" t="s">
        <v>316</v>
      </c>
      <c r="BF84" s="5" t="s">
        <v>316</v>
      </c>
      <c r="BG84" s="5" t="s">
        <v>316</v>
      </c>
      <c r="BH84" s="5" t="s">
        <v>316</v>
      </c>
      <c r="BI84" s="5" t="s">
        <v>316</v>
      </c>
      <c r="BJ84" s="5" t="s">
        <v>316</v>
      </c>
      <c r="BK84" s="5" t="s">
        <v>316</v>
      </c>
      <c r="BL84" s="5" t="s">
        <v>316</v>
      </c>
      <c r="BM84" s="5" t="s">
        <v>316</v>
      </c>
      <c r="BN84" s="5" t="s">
        <v>316</v>
      </c>
      <c r="BO84" s="5" t="s">
        <v>316</v>
      </c>
      <c r="BP84" s="5"/>
      <c r="BQ84" s="5"/>
      <c r="BR84" s="5" t="s">
        <v>316</v>
      </c>
      <c r="BS84" s="5" t="s">
        <v>316</v>
      </c>
      <c r="BT84" s="5" t="s">
        <v>316</v>
      </c>
      <c r="BU84" s="5" t="s">
        <v>316</v>
      </c>
      <c r="BV84" s="5" t="s">
        <v>316</v>
      </c>
      <c r="BW84" s="5" t="s">
        <v>316</v>
      </c>
      <c r="BX84" s="5" t="s">
        <v>316</v>
      </c>
      <c r="BY84" s="5" t="s">
        <v>316</v>
      </c>
      <c r="BZ84" s="5" t="s">
        <v>316</v>
      </c>
      <c r="CA84" s="5" t="s">
        <v>316</v>
      </c>
      <c r="CB84" s="5" t="s">
        <v>316</v>
      </c>
      <c r="CC84" s="5" t="s">
        <v>316</v>
      </c>
      <c r="CD84" s="2"/>
    </row>
    <row r="85" spans="1:82" s="2" customFormat="1" ht="75" hidden="1" customHeight="1">
      <c r="A85" s="19">
        <v>70</v>
      </c>
      <c r="B85" s="375">
        <v>70</v>
      </c>
      <c r="C85" s="78" t="s">
        <v>658</v>
      </c>
      <c r="D85" s="77" t="s">
        <v>14</v>
      </c>
      <c r="E85" s="78" t="s">
        <v>656</v>
      </c>
      <c r="F85" s="77" t="s">
        <v>17</v>
      </c>
      <c r="G85" s="20" t="s">
        <v>705</v>
      </c>
      <c r="H85" s="23" t="s">
        <v>654</v>
      </c>
      <c r="I85" s="20" t="s">
        <v>212</v>
      </c>
      <c r="J85" s="10" t="s">
        <v>11</v>
      </c>
      <c r="K85" s="20"/>
      <c r="L85" s="20"/>
      <c r="M85" s="20" t="s">
        <v>16</v>
      </c>
      <c r="N85" s="79"/>
      <c r="O85" s="20"/>
      <c r="P85" s="79"/>
      <c r="Q85" s="45"/>
      <c r="R85" s="45" t="s">
        <v>16</v>
      </c>
      <c r="S85" s="20"/>
      <c r="T85" s="47"/>
      <c r="U85" s="66">
        <f t="shared" si="28"/>
        <v>2</v>
      </c>
      <c r="V85" s="20"/>
      <c r="W85" s="20"/>
      <c r="X85" s="20"/>
      <c r="Y85" s="20"/>
      <c r="Z85" s="20"/>
      <c r="AA85" s="20"/>
      <c r="AB85" s="20"/>
      <c r="AC85" s="20"/>
      <c r="AD85" s="20" t="s">
        <v>723</v>
      </c>
      <c r="AE85" s="20" t="s">
        <v>725</v>
      </c>
      <c r="AF85" s="20" t="s">
        <v>727</v>
      </c>
      <c r="AG85" s="20" t="s">
        <v>725</v>
      </c>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v>2</v>
      </c>
      <c r="BF85" s="20">
        <v>1</v>
      </c>
      <c r="BG85" s="20">
        <v>2</v>
      </c>
      <c r="BH85" s="20">
        <v>2</v>
      </c>
      <c r="BI85" s="20">
        <v>2</v>
      </c>
      <c r="BJ85" s="20">
        <v>2</v>
      </c>
      <c r="BK85" s="20">
        <v>2</v>
      </c>
      <c r="BL85" s="20">
        <v>2</v>
      </c>
      <c r="BM85" s="20">
        <v>2</v>
      </c>
      <c r="BN85" s="20">
        <v>2</v>
      </c>
      <c r="BO85" s="20">
        <v>2</v>
      </c>
      <c r="BP85" s="20">
        <v>2</v>
      </c>
      <c r="BQ85" s="20">
        <v>2</v>
      </c>
      <c r="BR85" s="20">
        <v>2</v>
      </c>
      <c r="BS85" s="20">
        <v>1</v>
      </c>
      <c r="BT85" s="20">
        <v>2</v>
      </c>
      <c r="BU85" s="20">
        <v>1</v>
      </c>
      <c r="BV85" s="21">
        <f>COUNTIF($BE85:$BU85,2)</f>
        <v>14</v>
      </c>
      <c r="BW85" s="22">
        <f>BV85/COUNTA($BE85:$BU85)</f>
        <v>0.82352941176470584</v>
      </c>
      <c r="BX85" s="21">
        <f>COUNTIF($BE85:$BU85,1)</f>
        <v>3</v>
      </c>
      <c r="BY85" s="22">
        <f>BX85/COUNTA($BE85:$BU85)</f>
        <v>0.17647058823529413</v>
      </c>
      <c r="BZ85" s="21">
        <f>COUNTIF($BE85:$BU85,0)</f>
        <v>0</v>
      </c>
      <c r="CA85" s="22">
        <f>BZ85/COUNTA($BE85:$BU85)</f>
        <v>0</v>
      </c>
      <c r="CB85" s="21">
        <f>(((BV85*2)+(BX85*1)+(BZ85*0)))/COUNTA($BE85:$BU85)</f>
        <v>1.8235294117647058</v>
      </c>
      <c r="CC85" s="427" t="str">
        <f>IF(CB85&gt;=1.6,"Đạt mục tiêu",IF(CB85&gt;=1,"Cần cố gắng","Chưa đạt"))</f>
        <v>Đạt mục tiêu</v>
      </c>
    </row>
    <row r="86" spans="1:82" ht="138" hidden="1" customHeight="1">
      <c r="A86" s="171">
        <v>71</v>
      </c>
      <c r="B86" s="375">
        <v>71</v>
      </c>
      <c r="C86" s="186" t="s">
        <v>657</v>
      </c>
      <c r="D86" s="77" t="s">
        <v>14</v>
      </c>
      <c r="E86" s="78" t="s">
        <v>655</v>
      </c>
      <c r="F86" s="244" t="s">
        <v>17</v>
      </c>
      <c r="G86" s="397" t="s">
        <v>82</v>
      </c>
      <c r="H86" s="210" t="s">
        <v>315</v>
      </c>
      <c r="I86" s="20" t="s">
        <v>212</v>
      </c>
      <c r="J86" s="10" t="s">
        <v>11</v>
      </c>
      <c r="K86" s="20"/>
      <c r="L86" s="397" t="s">
        <v>16</v>
      </c>
      <c r="M86" s="20"/>
      <c r="N86" s="79"/>
      <c r="O86" s="20"/>
      <c r="P86" s="79"/>
      <c r="Q86" s="20"/>
      <c r="R86" s="20" t="s">
        <v>16</v>
      </c>
      <c r="S86" s="21"/>
      <c r="T86" s="20"/>
      <c r="U86" s="66">
        <f t="shared" si="28"/>
        <v>2</v>
      </c>
      <c r="V86" s="20"/>
      <c r="W86" s="20"/>
      <c r="X86" s="20"/>
      <c r="Y86" s="20"/>
      <c r="Z86" s="397" t="s">
        <v>727</v>
      </c>
      <c r="AA86" s="397" t="s">
        <v>725</v>
      </c>
      <c r="AB86" s="397" t="s">
        <v>727</v>
      </c>
      <c r="AC86" s="397" t="s">
        <v>725</v>
      </c>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398">
        <v>2</v>
      </c>
      <c r="BF86" s="398">
        <v>2</v>
      </c>
      <c r="BG86" s="398">
        <v>2</v>
      </c>
      <c r="BH86" s="398">
        <v>2</v>
      </c>
      <c r="BI86" s="398">
        <v>2</v>
      </c>
      <c r="BJ86" s="398">
        <v>2</v>
      </c>
      <c r="BK86" s="398">
        <v>2</v>
      </c>
      <c r="BL86" s="398">
        <v>2</v>
      </c>
      <c r="BM86" s="398">
        <v>1</v>
      </c>
      <c r="BN86" s="398">
        <v>2</v>
      </c>
      <c r="BO86" s="398">
        <v>2</v>
      </c>
      <c r="BP86" s="398">
        <v>2</v>
      </c>
      <c r="BQ86" s="398">
        <v>2</v>
      </c>
      <c r="BR86" s="398">
        <v>2</v>
      </c>
      <c r="BS86" s="398">
        <v>2</v>
      </c>
      <c r="BT86" s="398">
        <v>1</v>
      </c>
      <c r="BU86" s="398">
        <v>1</v>
      </c>
      <c r="BV86" s="379">
        <f>COUNTIF($BE86:$BU86,2)</f>
        <v>14</v>
      </c>
      <c r="BW86" s="228">
        <f>BV86/COUNTA($BE86:$BU86)</f>
        <v>0.82352941176470584</v>
      </c>
      <c r="BX86" s="379">
        <f>COUNTIF($BE86:$BU86,1)</f>
        <v>3</v>
      </c>
      <c r="BY86" s="228">
        <f>BX86/COUNTA($BE86:$BU86)</f>
        <v>0.17647058823529413</v>
      </c>
      <c r="BZ86" s="379">
        <f>COUNTIF($BE86:$BU86,0)</f>
        <v>0</v>
      </c>
      <c r="CA86" s="228">
        <f>BZ86/COUNTA($BE86:$BU86)</f>
        <v>0</v>
      </c>
      <c r="CB86" s="379">
        <f>(((BV86*2)+(BX86*1)+(BZ86*0)))/COUNTA($BE86:$BU86)</f>
        <v>1.8235294117647058</v>
      </c>
      <c r="CC86" s="379" t="str">
        <f>IF(CB86&gt;=1.6,"Đạt mục tiêu",IF(CB86&gt;=1,"Cần cố gắng","Chưa đạt"))</f>
        <v>Đạt mục tiêu</v>
      </c>
    </row>
    <row r="87" spans="1:82" ht="43.5" customHeight="1">
      <c r="A87" s="171">
        <v>72</v>
      </c>
      <c r="B87" s="375">
        <v>72</v>
      </c>
      <c r="C87" s="1579" t="s">
        <v>22</v>
      </c>
      <c r="D87" s="1580"/>
      <c r="E87" s="1580"/>
      <c r="F87" s="1580"/>
      <c r="G87" s="1580"/>
      <c r="H87" s="1581"/>
      <c r="I87" s="6" t="s">
        <v>316</v>
      </c>
      <c r="J87" s="6" t="s">
        <v>316</v>
      </c>
      <c r="K87" s="182" t="s">
        <v>316</v>
      </c>
      <c r="L87" s="239" t="s">
        <v>316</v>
      </c>
      <c r="M87" s="6" t="s">
        <v>316</v>
      </c>
      <c r="N87" s="6" t="s">
        <v>316</v>
      </c>
      <c r="O87" s="6" t="s">
        <v>316</v>
      </c>
      <c r="P87" s="6" t="s">
        <v>316</v>
      </c>
      <c r="Q87" s="6" t="s">
        <v>316</v>
      </c>
      <c r="R87" s="6"/>
      <c r="S87" s="6" t="s">
        <v>316</v>
      </c>
      <c r="T87" s="6" t="s">
        <v>316</v>
      </c>
      <c r="U87" s="6" t="s">
        <v>316</v>
      </c>
      <c r="V87" s="182" t="s">
        <v>316</v>
      </c>
      <c r="W87" s="182" t="s">
        <v>316</v>
      </c>
      <c r="X87" s="182" t="s">
        <v>316</v>
      </c>
      <c r="Y87" s="182" t="s">
        <v>316</v>
      </c>
      <c r="Z87" s="239" t="s">
        <v>316</v>
      </c>
      <c r="AA87" s="239" t="s">
        <v>316</v>
      </c>
      <c r="AB87" s="239" t="s">
        <v>316</v>
      </c>
      <c r="AC87" s="239" t="s">
        <v>316</v>
      </c>
      <c r="AD87" s="6" t="s">
        <v>316</v>
      </c>
      <c r="AE87" s="6" t="s">
        <v>316</v>
      </c>
      <c r="AF87" s="6" t="s">
        <v>316</v>
      </c>
      <c r="AG87" s="6" t="s">
        <v>316</v>
      </c>
      <c r="AH87" s="6" t="s">
        <v>316</v>
      </c>
      <c r="AI87" s="6" t="s">
        <v>316</v>
      </c>
      <c r="AJ87" s="6" t="s">
        <v>316</v>
      </c>
      <c r="AK87" s="6" t="s">
        <v>316</v>
      </c>
      <c r="AL87" s="6" t="s">
        <v>316</v>
      </c>
      <c r="AM87" s="6"/>
      <c r="AN87" s="6"/>
      <c r="AO87" s="6" t="s">
        <v>316</v>
      </c>
      <c r="AP87" s="6" t="s">
        <v>316</v>
      </c>
      <c r="AQ87" s="6" t="s">
        <v>316</v>
      </c>
      <c r="AR87" s="6" t="s">
        <v>316</v>
      </c>
      <c r="AS87" s="6" t="s">
        <v>316</v>
      </c>
      <c r="AT87" s="6" t="s">
        <v>316</v>
      </c>
      <c r="AU87" s="6" t="s">
        <v>316</v>
      </c>
      <c r="AV87" s="6" t="s">
        <v>316</v>
      </c>
      <c r="AW87" s="6" t="s">
        <v>316</v>
      </c>
      <c r="AX87" s="6"/>
      <c r="AY87" s="6"/>
      <c r="AZ87" s="6" t="s">
        <v>316</v>
      </c>
      <c r="BA87" s="6"/>
      <c r="BB87" s="6" t="s">
        <v>316</v>
      </c>
      <c r="BC87" s="6"/>
      <c r="BD87" s="6" t="s">
        <v>316</v>
      </c>
      <c r="BE87" s="11" t="s">
        <v>316</v>
      </c>
      <c r="BF87" s="11" t="s">
        <v>316</v>
      </c>
      <c r="BG87" s="11" t="s">
        <v>316</v>
      </c>
      <c r="BH87" s="11" t="s">
        <v>316</v>
      </c>
      <c r="BI87" s="11" t="s">
        <v>316</v>
      </c>
      <c r="BJ87" s="11" t="s">
        <v>316</v>
      </c>
      <c r="BK87" s="11" t="s">
        <v>316</v>
      </c>
      <c r="BL87" s="11" t="s">
        <v>316</v>
      </c>
      <c r="BM87" s="11" t="s">
        <v>316</v>
      </c>
      <c r="BN87" s="11" t="s">
        <v>316</v>
      </c>
      <c r="BO87" s="11" t="s">
        <v>316</v>
      </c>
      <c r="BP87" s="11" t="s">
        <v>316</v>
      </c>
      <c r="BQ87" s="11" t="s">
        <v>316</v>
      </c>
      <c r="BR87" s="11" t="s">
        <v>316</v>
      </c>
      <c r="BS87" s="11" t="s">
        <v>316</v>
      </c>
      <c r="BT87" s="11" t="s">
        <v>316</v>
      </c>
      <c r="BU87" s="11" t="s">
        <v>316</v>
      </c>
      <c r="BV87" s="11" t="s">
        <v>316</v>
      </c>
      <c r="BW87" s="11" t="s">
        <v>316</v>
      </c>
      <c r="BX87" s="11" t="s">
        <v>316</v>
      </c>
      <c r="BY87" s="11" t="s">
        <v>316</v>
      </c>
      <c r="BZ87" s="11" t="s">
        <v>316</v>
      </c>
      <c r="CA87" s="11" t="s">
        <v>316</v>
      </c>
      <c r="CB87" s="11" t="s">
        <v>316</v>
      </c>
      <c r="CC87" s="231" t="s">
        <v>316</v>
      </c>
    </row>
    <row r="88" spans="1:82" s="173" customFormat="1" hidden="1">
      <c r="A88" s="171">
        <v>73</v>
      </c>
      <c r="B88" s="375">
        <v>73</v>
      </c>
      <c r="C88" s="1507" t="s">
        <v>85</v>
      </c>
      <c r="D88" s="1368"/>
      <c r="E88" s="1379"/>
      <c r="F88" s="6" t="s">
        <v>316</v>
      </c>
      <c r="G88" s="176" t="s">
        <v>316</v>
      </c>
      <c r="H88" s="176" t="s">
        <v>316</v>
      </c>
      <c r="I88" s="6" t="s">
        <v>316</v>
      </c>
      <c r="J88" s="6" t="s">
        <v>316</v>
      </c>
      <c r="K88" s="176" t="s">
        <v>316</v>
      </c>
      <c r="L88" s="6" t="s">
        <v>316</v>
      </c>
      <c r="M88" s="6" t="s">
        <v>316</v>
      </c>
      <c r="N88" s="6" t="s">
        <v>316</v>
      </c>
      <c r="O88" s="6" t="s">
        <v>316</v>
      </c>
      <c r="P88" s="6" t="s">
        <v>316</v>
      </c>
      <c r="Q88" s="6" t="s">
        <v>316</v>
      </c>
      <c r="R88" s="6"/>
      <c r="S88" s="6" t="s">
        <v>316</v>
      </c>
      <c r="T88" s="6" t="s">
        <v>316</v>
      </c>
      <c r="U88" s="6" t="s">
        <v>316</v>
      </c>
      <c r="V88" s="176" t="s">
        <v>316</v>
      </c>
      <c r="W88" s="176" t="s">
        <v>316</v>
      </c>
      <c r="X88" s="176" t="s">
        <v>316</v>
      </c>
      <c r="Y88" s="176" t="s">
        <v>316</v>
      </c>
      <c r="Z88" s="6" t="s">
        <v>316</v>
      </c>
      <c r="AA88" s="6" t="s">
        <v>316</v>
      </c>
      <c r="AB88" s="6" t="s">
        <v>316</v>
      </c>
      <c r="AC88" s="6" t="s">
        <v>316</v>
      </c>
      <c r="AD88" s="6" t="s">
        <v>316</v>
      </c>
      <c r="AE88" s="6" t="s">
        <v>316</v>
      </c>
      <c r="AF88" s="6" t="s">
        <v>316</v>
      </c>
      <c r="AG88" s="6" t="s">
        <v>316</v>
      </c>
      <c r="AH88" s="6" t="s">
        <v>316</v>
      </c>
      <c r="AI88" s="6" t="s">
        <v>316</v>
      </c>
      <c r="AJ88" s="6" t="s">
        <v>316</v>
      </c>
      <c r="AK88" s="6" t="s">
        <v>316</v>
      </c>
      <c r="AL88" s="6" t="s">
        <v>316</v>
      </c>
      <c r="AM88" s="6"/>
      <c r="AN88" s="6"/>
      <c r="AO88" s="6" t="s">
        <v>316</v>
      </c>
      <c r="AP88" s="6" t="s">
        <v>316</v>
      </c>
      <c r="AQ88" s="6" t="s">
        <v>316</v>
      </c>
      <c r="AR88" s="6" t="s">
        <v>316</v>
      </c>
      <c r="AS88" s="6" t="s">
        <v>316</v>
      </c>
      <c r="AT88" s="6" t="s">
        <v>316</v>
      </c>
      <c r="AU88" s="6" t="s">
        <v>316</v>
      </c>
      <c r="AV88" s="6" t="s">
        <v>316</v>
      </c>
      <c r="AW88" s="6" t="s">
        <v>316</v>
      </c>
      <c r="AX88" s="6"/>
      <c r="AY88" s="6"/>
      <c r="AZ88" s="6" t="s">
        <v>316</v>
      </c>
      <c r="BA88" s="6"/>
      <c r="BB88" s="6" t="s">
        <v>316</v>
      </c>
      <c r="BC88" s="6"/>
      <c r="BD88" s="6" t="s">
        <v>316</v>
      </c>
      <c r="BE88" s="6" t="s">
        <v>316</v>
      </c>
      <c r="BF88" s="6" t="s">
        <v>316</v>
      </c>
      <c r="BG88" s="6" t="s">
        <v>316</v>
      </c>
      <c r="BH88" s="6" t="s">
        <v>316</v>
      </c>
      <c r="BI88" s="6" t="s">
        <v>316</v>
      </c>
      <c r="BJ88" s="6" t="s">
        <v>316</v>
      </c>
      <c r="BK88" s="6" t="s">
        <v>316</v>
      </c>
      <c r="BL88" s="6" t="s">
        <v>316</v>
      </c>
      <c r="BM88" s="6" t="s">
        <v>316</v>
      </c>
      <c r="BN88" s="6" t="s">
        <v>316</v>
      </c>
      <c r="BO88" s="6" t="s">
        <v>316</v>
      </c>
      <c r="BP88" s="6"/>
      <c r="BQ88" s="6"/>
      <c r="BR88" s="6" t="s">
        <v>316</v>
      </c>
      <c r="BS88" s="6" t="s">
        <v>316</v>
      </c>
      <c r="BT88" s="6" t="s">
        <v>316</v>
      </c>
      <c r="BU88" s="6" t="s">
        <v>316</v>
      </c>
      <c r="BV88" s="6" t="s">
        <v>316</v>
      </c>
      <c r="BW88" s="6" t="s">
        <v>316</v>
      </c>
      <c r="BX88" s="6" t="s">
        <v>316</v>
      </c>
      <c r="BY88" s="6" t="s">
        <v>316</v>
      </c>
      <c r="BZ88" s="6" t="s">
        <v>316</v>
      </c>
      <c r="CA88" s="6" t="s">
        <v>316</v>
      </c>
      <c r="CB88" s="6" t="s">
        <v>316</v>
      </c>
      <c r="CC88" s="6" t="s">
        <v>316</v>
      </c>
      <c r="CD88" s="2"/>
    </row>
    <row r="89" spans="1:82" s="2" customFormat="1" ht="48" hidden="1">
      <c r="A89" s="19">
        <v>74</v>
      </c>
      <c r="B89" s="375">
        <v>74</v>
      </c>
      <c r="C89" s="390" t="s">
        <v>91</v>
      </c>
      <c r="D89" s="8" t="s">
        <v>17</v>
      </c>
      <c r="E89" s="390" t="s">
        <v>317</v>
      </c>
      <c r="F89" s="8" t="s">
        <v>17</v>
      </c>
      <c r="G89" s="20" t="s">
        <v>86</v>
      </c>
      <c r="H89" s="125" t="s">
        <v>733</v>
      </c>
      <c r="I89" s="20" t="s">
        <v>275</v>
      </c>
      <c r="J89" s="63" t="s">
        <v>23</v>
      </c>
      <c r="K89" s="20"/>
      <c r="L89" s="20"/>
      <c r="M89" s="20"/>
      <c r="N89" s="79"/>
      <c r="O89" s="20"/>
      <c r="P89" s="79"/>
      <c r="Q89" s="20" t="s">
        <v>16</v>
      </c>
      <c r="R89" s="20"/>
      <c r="S89" s="21"/>
      <c r="T89" s="20"/>
      <c r="U89" s="66">
        <f t="shared" si="28"/>
        <v>1</v>
      </c>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v>1</v>
      </c>
      <c r="BF89" s="20">
        <v>2</v>
      </c>
      <c r="BG89" s="20">
        <v>1</v>
      </c>
      <c r="BH89" s="20">
        <v>2</v>
      </c>
      <c r="BI89" s="20">
        <v>2</v>
      </c>
      <c r="BJ89" s="20">
        <v>2</v>
      </c>
      <c r="BK89" s="20">
        <v>2</v>
      </c>
      <c r="BL89" s="20">
        <v>2</v>
      </c>
      <c r="BM89" s="20">
        <v>1</v>
      </c>
      <c r="BN89" s="20">
        <v>2</v>
      </c>
      <c r="BO89" s="20">
        <v>2</v>
      </c>
      <c r="BP89" s="20"/>
      <c r="BQ89" s="20"/>
      <c r="BR89" s="20">
        <v>2</v>
      </c>
      <c r="BS89" s="20">
        <v>1</v>
      </c>
      <c r="BT89" s="50">
        <v>1</v>
      </c>
      <c r="BU89" s="50">
        <v>2</v>
      </c>
      <c r="BV89" s="21">
        <f>COUNTIF($BE89:$BU89,2)</f>
        <v>10</v>
      </c>
      <c r="BW89" s="22">
        <f>BV89/COUNTA($BE89:$BU89)</f>
        <v>0.66666666666666663</v>
      </c>
      <c r="BX89" s="21">
        <f>COUNTIF($BE89:$BU89,1)</f>
        <v>5</v>
      </c>
      <c r="BY89" s="22">
        <f>BX89/COUNTA($BE89:$BU89)</f>
        <v>0.33333333333333331</v>
      </c>
      <c r="BZ89" s="21">
        <f>COUNTIF($BE89:$BU89,0)</f>
        <v>0</v>
      </c>
      <c r="CA89" s="22">
        <f>BZ89/COUNTA($BE89:$BU89)</f>
        <v>0</v>
      </c>
      <c r="CB89" s="21">
        <f>(((BV89*2)+(BX89*1)+(BZ89*0)))/COUNTA($BE89:$BU89)</f>
        <v>1.6666666666666667</v>
      </c>
      <c r="CC89" s="21" t="str">
        <f>IF(CB89&gt;=1.6,"Đạt mục tiêu",IF(CB89&gt;=1,"Cần cố gắng","Chưa đạt"))</f>
        <v>Đạt mục tiêu</v>
      </c>
    </row>
    <row r="90" spans="1:82" s="74" customFormat="1" ht="48" hidden="1">
      <c r="A90" s="19">
        <v>75</v>
      </c>
      <c r="B90" s="375">
        <v>75</v>
      </c>
      <c r="C90" s="86" t="s">
        <v>659</v>
      </c>
      <c r="D90" s="87" t="s">
        <v>17</v>
      </c>
      <c r="E90" s="86" t="s">
        <v>660</v>
      </c>
      <c r="F90" s="87" t="s">
        <v>17</v>
      </c>
      <c r="G90" s="79" t="s">
        <v>318</v>
      </c>
      <c r="H90" s="128" t="s">
        <v>327</v>
      </c>
      <c r="I90" s="79" t="s">
        <v>212</v>
      </c>
      <c r="J90" s="63" t="s">
        <v>23</v>
      </c>
      <c r="K90" s="79"/>
      <c r="L90" s="79"/>
      <c r="M90" s="79"/>
      <c r="N90" s="79"/>
      <c r="O90" s="79"/>
      <c r="P90" s="79"/>
      <c r="Q90" s="79" t="s">
        <v>16</v>
      </c>
      <c r="R90" s="79"/>
      <c r="S90" s="413"/>
      <c r="T90" s="79"/>
      <c r="U90" s="66">
        <f t="shared" si="28"/>
        <v>1</v>
      </c>
      <c r="V90" s="79"/>
      <c r="W90" s="79"/>
      <c r="X90" s="79"/>
      <c r="Y90" s="79"/>
      <c r="Z90" s="79"/>
      <c r="AA90" s="79"/>
      <c r="AB90" s="79"/>
      <c r="AC90" s="79"/>
      <c r="AD90" s="79"/>
      <c r="AE90" s="79"/>
      <c r="AF90" s="79"/>
      <c r="AG90" s="79"/>
      <c r="AH90" s="79"/>
      <c r="AI90" s="79"/>
      <c r="AJ90" s="79"/>
      <c r="AK90" s="79"/>
      <c r="AL90" s="79"/>
      <c r="AM90" s="79"/>
      <c r="AN90" s="79"/>
      <c r="AO90" s="79"/>
      <c r="AP90" s="79"/>
      <c r="AQ90" s="79"/>
      <c r="AR90" s="79"/>
      <c r="AS90" s="79"/>
      <c r="AT90" s="79"/>
      <c r="AU90" s="79"/>
      <c r="AV90" s="79"/>
      <c r="AW90" s="79"/>
      <c r="AX90" s="79"/>
      <c r="AY90" s="79"/>
      <c r="AZ90" s="79"/>
      <c r="BA90" s="79"/>
      <c r="BB90" s="79"/>
      <c r="BC90" s="79"/>
      <c r="BD90" s="79"/>
      <c r="BE90" s="79"/>
      <c r="BF90" s="79"/>
      <c r="BG90" s="79"/>
      <c r="BH90" s="79"/>
      <c r="BI90" s="79"/>
      <c r="BJ90" s="79"/>
      <c r="BK90" s="79"/>
      <c r="BL90" s="79"/>
      <c r="BM90" s="79"/>
      <c r="BN90" s="79"/>
      <c r="BO90" s="79"/>
      <c r="BP90" s="79"/>
      <c r="BQ90" s="79"/>
      <c r="BR90" s="79"/>
      <c r="BS90" s="79"/>
      <c r="BT90" s="103"/>
      <c r="BU90" s="103"/>
      <c r="BV90" s="413"/>
      <c r="BW90" s="81"/>
      <c r="BX90" s="413"/>
      <c r="BY90" s="81"/>
      <c r="BZ90" s="413"/>
      <c r="CA90" s="81"/>
      <c r="CB90" s="413"/>
      <c r="CC90" s="413"/>
    </row>
    <row r="91" spans="1:82" s="74" customFormat="1" ht="72" customHeight="1">
      <c r="A91" s="19">
        <v>76</v>
      </c>
      <c r="B91" s="375">
        <v>76</v>
      </c>
      <c r="C91" s="86" t="s">
        <v>661</v>
      </c>
      <c r="D91" s="87" t="s">
        <v>17</v>
      </c>
      <c r="E91" s="86" t="s">
        <v>662</v>
      </c>
      <c r="F91" s="87" t="s">
        <v>17</v>
      </c>
      <c r="G91" s="79" t="s">
        <v>319</v>
      </c>
      <c r="H91" s="128" t="s">
        <v>328</v>
      </c>
      <c r="I91" s="79" t="s">
        <v>212</v>
      </c>
      <c r="J91" s="63" t="s">
        <v>23</v>
      </c>
      <c r="K91" s="79"/>
      <c r="L91" s="79"/>
      <c r="M91" s="79"/>
      <c r="N91" s="79" t="s">
        <v>16</v>
      </c>
      <c r="O91" s="79"/>
      <c r="P91" s="79"/>
      <c r="Q91" s="79"/>
      <c r="R91" s="79"/>
      <c r="S91" s="413"/>
      <c r="T91" s="79"/>
      <c r="U91" s="66">
        <f t="shared" si="28"/>
        <v>1</v>
      </c>
      <c r="V91" s="79"/>
      <c r="W91" s="79"/>
      <c r="X91" s="79"/>
      <c r="Y91" s="79"/>
      <c r="Z91" s="79"/>
      <c r="AA91" s="79"/>
      <c r="AB91" s="79"/>
      <c r="AC91" s="79"/>
      <c r="AD91" s="79"/>
      <c r="AE91" s="79"/>
      <c r="AF91" s="79"/>
      <c r="AG91" s="79"/>
      <c r="AH91" s="384" t="s">
        <v>727</v>
      </c>
      <c r="AI91" s="384" t="s">
        <v>727</v>
      </c>
      <c r="AJ91" s="384" t="s">
        <v>727</v>
      </c>
      <c r="AK91" s="384" t="s">
        <v>727</v>
      </c>
      <c r="AL91" s="384" t="s">
        <v>725</v>
      </c>
      <c r="AM91" s="79"/>
      <c r="AN91" s="79"/>
      <c r="AO91" s="79"/>
      <c r="AP91" s="79"/>
      <c r="AQ91" s="79"/>
      <c r="AR91" s="79"/>
      <c r="AS91" s="79"/>
      <c r="AT91" s="79"/>
      <c r="AU91" s="79"/>
      <c r="AV91" s="79"/>
      <c r="AW91" s="79"/>
      <c r="AX91" s="79"/>
      <c r="AY91" s="79"/>
      <c r="AZ91" s="79"/>
      <c r="BA91" s="79"/>
      <c r="BB91" s="79"/>
      <c r="BC91" s="79"/>
      <c r="BD91" s="79"/>
      <c r="BE91" s="20">
        <v>2</v>
      </c>
      <c r="BF91" s="20">
        <v>2</v>
      </c>
      <c r="BG91" s="20">
        <v>2</v>
      </c>
      <c r="BH91" s="20">
        <v>2</v>
      </c>
      <c r="BI91" s="20">
        <v>2</v>
      </c>
      <c r="BJ91" s="20">
        <v>2</v>
      </c>
      <c r="BK91" s="20">
        <v>2</v>
      </c>
      <c r="BL91" s="20">
        <v>1</v>
      </c>
      <c r="BM91" s="20">
        <v>2</v>
      </c>
      <c r="BN91" s="20">
        <v>2</v>
      </c>
      <c r="BO91" s="20">
        <v>2</v>
      </c>
      <c r="BP91" s="20">
        <v>2</v>
      </c>
      <c r="BQ91" s="20">
        <v>2</v>
      </c>
      <c r="BR91" s="20">
        <v>2</v>
      </c>
      <c r="BS91" s="20">
        <v>2</v>
      </c>
      <c r="BT91" s="20">
        <v>1</v>
      </c>
      <c r="BU91" s="20">
        <v>2</v>
      </c>
      <c r="BV91" s="21">
        <f>COUNTIF($BE91:$BU91,2)</f>
        <v>15</v>
      </c>
      <c r="BW91" s="22">
        <f>BV91/COUNTA($BE91:$BU91)</f>
        <v>0.88235294117647056</v>
      </c>
      <c r="BX91" s="21">
        <f>COUNTIF($BE91:$BU91,1)</f>
        <v>2</v>
      </c>
      <c r="BY91" s="22">
        <f>BX91/COUNTA($BE91:$BU91)</f>
        <v>0.11764705882352941</v>
      </c>
      <c r="BZ91" s="21">
        <f>COUNTIF($BE91:$BU91,0)</f>
        <v>0</v>
      </c>
      <c r="CA91" s="22">
        <f>BZ91/COUNTA($BE91:$BU91)</f>
        <v>0</v>
      </c>
      <c r="CB91" s="21">
        <f>(((BV91*2)+(BX91*1)+(BZ91*0)))/COUNTA($BE91:$BU91)</f>
        <v>1.8823529411764706</v>
      </c>
      <c r="CC91" s="427" t="str">
        <f>IF(CB91&gt;=1.6,"Đạt mục tiêu",IF(CB91&gt;=1,"Cần cố gắng","Chưa đạt"))</f>
        <v>Đạt mục tiêu</v>
      </c>
    </row>
    <row r="92" spans="1:82" s="74" customFormat="1" ht="63" hidden="1">
      <c r="A92" s="19">
        <v>77</v>
      </c>
      <c r="B92" s="375">
        <v>77</v>
      </c>
      <c r="C92" s="86" t="s">
        <v>663</v>
      </c>
      <c r="D92" s="87" t="s">
        <v>17</v>
      </c>
      <c r="E92" s="86" t="s">
        <v>664</v>
      </c>
      <c r="F92" s="87" t="s">
        <v>17</v>
      </c>
      <c r="G92" s="79" t="s">
        <v>326</v>
      </c>
      <c r="H92" s="128" t="s">
        <v>669</v>
      </c>
      <c r="I92" s="79"/>
      <c r="J92" s="63" t="s">
        <v>23</v>
      </c>
      <c r="K92" s="79"/>
      <c r="L92" s="79"/>
      <c r="M92" s="79"/>
      <c r="N92" s="79"/>
      <c r="O92" s="79"/>
      <c r="P92" s="79" t="s">
        <v>16</v>
      </c>
      <c r="Q92" s="79"/>
      <c r="R92" s="79"/>
      <c r="S92" s="413"/>
      <c r="T92" s="79"/>
      <c r="U92" s="66">
        <f t="shared" si="28"/>
        <v>1</v>
      </c>
      <c r="V92" s="79"/>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79"/>
      <c r="BF92" s="79"/>
      <c r="BG92" s="79"/>
      <c r="BH92" s="79"/>
      <c r="BI92" s="79"/>
      <c r="BJ92" s="79"/>
      <c r="BK92" s="79"/>
      <c r="BL92" s="79"/>
      <c r="BM92" s="79"/>
      <c r="BN92" s="79"/>
      <c r="BO92" s="79"/>
      <c r="BP92" s="79"/>
      <c r="BQ92" s="79"/>
      <c r="BR92" s="79"/>
      <c r="BS92" s="79"/>
      <c r="BT92" s="103"/>
      <c r="BU92" s="103"/>
      <c r="BV92" s="413"/>
      <c r="BW92" s="81"/>
      <c r="BX92" s="413"/>
      <c r="BY92" s="81"/>
      <c r="BZ92" s="413"/>
      <c r="CA92" s="81"/>
      <c r="CB92" s="413"/>
      <c r="CC92" s="413"/>
    </row>
    <row r="93" spans="1:82" ht="72" hidden="1" customHeight="1">
      <c r="A93" s="171">
        <v>78</v>
      </c>
      <c r="B93" s="375">
        <v>78</v>
      </c>
      <c r="C93" s="186" t="s">
        <v>665</v>
      </c>
      <c r="D93" s="87" t="s">
        <v>17</v>
      </c>
      <c r="E93" s="86" t="s">
        <v>666</v>
      </c>
      <c r="F93" s="244" t="s">
        <v>17</v>
      </c>
      <c r="G93" s="397" t="s">
        <v>320</v>
      </c>
      <c r="H93" s="210" t="s">
        <v>329</v>
      </c>
      <c r="I93" s="79"/>
      <c r="J93" s="63" t="s">
        <v>23</v>
      </c>
      <c r="K93" s="79"/>
      <c r="L93" s="416" t="s">
        <v>16</v>
      </c>
      <c r="M93" s="79"/>
      <c r="N93" s="79"/>
      <c r="O93" s="79"/>
      <c r="P93" s="79"/>
      <c r="Q93" s="79"/>
      <c r="R93" s="79"/>
      <c r="S93" s="413"/>
      <c r="T93" s="79"/>
      <c r="U93" s="66">
        <f t="shared" si="28"/>
        <v>1</v>
      </c>
      <c r="V93" s="79"/>
      <c r="W93" s="79"/>
      <c r="X93" s="79"/>
      <c r="Y93" s="79"/>
      <c r="Z93" s="397" t="s">
        <v>727</v>
      </c>
      <c r="AA93" s="397" t="s">
        <v>723</v>
      </c>
      <c r="AB93" s="397" t="s">
        <v>726</v>
      </c>
      <c r="AC93" s="397" t="s">
        <v>724</v>
      </c>
      <c r="AD93" s="79"/>
      <c r="AE93" s="79"/>
      <c r="AF93" s="79"/>
      <c r="AG93" s="79"/>
      <c r="AH93" s="79"/>
      <c r="AI93" s="79"/>
      <c r="AJ93" s="79"/>
      <c r="AK93" s="79"/>
      <c r="AL93" s="79"/>
      <c r="AM93" s="79"/>
      <c r="AN93" s="79"/>
      <c r="AO93" s="79"/>
      <c r="AP93" s="79"/>
      <c r="AQ93" s="79"/>
      <c r="AR93" s="79"/>
      <c r="AS93" s="79"/>
      <c r="AT93" s="79"/>
      <c r="AU93" s="79"/>
      <c r="AV93" s="79"/>
      <c r="AW93" s="79"/>
      <c r="AX93" s="79"/>
      <c r="AY93" s="79"/>
      <c r="AZ93" s="79"/>
      <c r="BA93" s="79"/>
      <c r="BB93" s="79"/>
      <c r="BC93" s="79"/>
      <c r="BD93" s="79"/>
      <c r="BE93" s="398"/>
      <c r="BF93" s="398">
        <v>2</v>
      </c>
      <c r="BG93" s="398">
        <v>2</v>
      </c>
      <c r="BH93" s="398">
        <v>2</v>
      </c>
      <c r="BI93" s="398">
        <v>2</v>
      </c>
      <c r="BJ93" s="398">
        <v>2</v>
      </c>
      <c r="BK93" s="398">
        <v>2</v>
      </c>
      <c r="BL93" s="398">
        <v>2</v>
      </c>
      <c r="BM93" s="398">
        <v>1</v>
      </c>
      <c r="BN93" s="398">
        <v>2</v>
      </c>
      <c r="BO93" s="398">
        <v>2</v>
      </c>
      <c r="BP93" s="398">
        <v>2</v>
      </c>
      <c r="BQ93" s="398">
        <v>2</v>
      </c>
      <c r="BR93" s="398">
        <v>2</v>
      </c>
      <c r="BS93" s="398">
        <v>2</v>
      </c>
      <c r="BT93" s="398">
        <v>1</v>
      </c>
      <c r="BU93" s="398">
        <v>1</v>
      </c>
      <c r="BV93" s="420">
        <f>COUNTIF($BE93:$BU93,2)</f>
        <v>13</v>
      </c>
      <c r="BW93" s="228">
        <f>BV93/COUNTA($BE93:$BU93)</f>
        <v>0.8125</v>
      </c>
      <c r="BX93" s="420">
        <f>COUNTIF($BE93:$BU93,1)</f>
        <v>3</v>
      </c>
      <c r="BY93" s="228">
        <f>BX93/COUNTA($BE93:$BU93)</f>
        <v>0.1875</v>
      </c>
      <c r="BZ93" s="420">
        <f>COUNTIF($BE93:$BU93,0)</f>
        <v>0</v>
      </c>
      <c r="CA93" s="228">
        <f>BZ93/COUNTA($BE93:$BU93)</f>
        <v>0</v>
      </c>
      <c r="CB93" s="420">
        <f>(((BV93*2)+(BX93*1)+(BZ93*0)))/COUNTA($BE93:$BU93)</f>
        <v>1.8125</v>
      </c>
      <c r="CC93" s="420" t="str">
        <f>IF(CB93&gt;=1.6,"Đạt mục tiêu",IF(CB93&gt;=1,"Cần cố gắng","Chưa đạt"))</f>
        <v>Đạt mục tiêu</v>
      </c>
    </row>
    <row r="94" spans="1:82" s="74" customFormat="1" ht="48" hidden="1">
      <c r="A94" s="19">
        <v>79</v>
      </c>
      <c r="B94" s="375">
        <v>79</v>
      </c>
      <c r="C94" s="86" t="s">
        <v>667</v>
      </c>
      <c r="D94" s="87" t="s">
        <v>17</v>
      </c>
      <c r="E94" s="86" t="s">
        <v>668</v>
      </c>
      <c r="F94" s="87" t="s">
        <v>17</v>
      </c>
      <c r="G94" s="79" t="s">
        <v>321</v>
      </c>
      <c r="H94" s="96" t="s">
        <v>330</v>
      </c>
      <c r="I94" s="79"/>
      <c r="J94" s="63" t="s">
        <v>23</v>
      </c>
      <c r="K94" s="79"/>
      <c r="L94" s="79"/>
      <c r="M94" s="79"/>
      <c r="N94" s="79"/>
      <c r="O94" s="79" t="s">
        <v>16</v>
      </c>
      <c r="P94" s="79"/>
      <c r="Q94" s="79"/>
      <c r="R94" s="79"/>
      <c r="S94" s="413"/>
      <c r="T94" s="79"/>
      <c r="U94" s="66">
        <f t="shared" si="28"/>
        <v>1</v>
      </c>
      <c r="V94" s="79"/>
      <c r="W94" s="79"/>
      <c r="X94" s="79"/>
      <c r="Y94" s="79"/>
      <c r="Z94" s="79"/>
      <c r="AA94" s="79"/>
      <c r="AB94" s="79"/>
      <c r="AC94" s="79"/>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c r="BF94" s="79"/>
      <c r="BG94" s="79"/>
      <c r="BH94" s="79"/>
      <c r="BI94" s="79"/>
      <c r="BJ94" s="79"/>
      <c r="BK94" s="79"/>
      <c r="BL94" s="79"/>
      <c r="BM94" s="79"/>
      <c r="BN94" s="79"/>
      <c r="BO94" s="79"/>
      <c r="BP94" s="79"/>
      <c r="BQ94" s="79"/>
      <c r="BR94" s="79"/>
      <c r="BS94" s="79"/>
      <c r="BT94" s="103"/>
      <c r="BU94" s="103"/>
      <c r="BV94" s="413"/>
      <c r="BW94" s="81"/>
      <c r="BX94" s="413"/>
      <c r="BY94" s="81"/>
      <c r="BZ94" s="413"/>
      <c r="CA94" s="81"/>
      <c r="CB94" s="413"/>
      <c r="CC94" s="413"/>
    </row>
    <row r="95" spans="1:82" s="195" customFormat="1" hidden="1">
      <c r="A95" s="171">
        <v>80</v>
      </c>
      <c r="B95" s="375">
        <v>80</v>
      </c>
      <c r="C95" s="1507" t="s">
        <v>96</v>
      </c>
      <c r="D95" s="1565"/>
      <c r="E95" s="1567"/>
      <c r="F95" s="5" t="s">
        <v>316</v>
      </c>
      <c r="G95" s="176" t="s">
        <v>316</v>
      </c>
      <c r="H95" s="176" t="s">
        <v>316</v>
      </c>
      <c r="I95" s="5" t="s">
        <v>316</v>
      </c>
      <c r="J95" s="5" t="s">
        <v>316</v>
      </c>
      <c r="K95" s="176" t="s">
        <v>316</v>
      </c>
      <c r="L95" s="5" t="s">
        <v>316</v>
      </c>
      <c r="M95" s="5" t="s">
        <v>316</v>
      </c>
      <c r="N95" s="5" t="s">
        <v>316</v>
      </c>
      <c r="O95" s="5" t="s">
        <v>316</v>
      </c>
      <c r="P95" s="5" t="s">
        <v>316</v>
      </c>
      <c r="Q95" s="5" t="s">
        <v>316</v>
      </c>
      <c r="R95" s="5"/>
      <c r="S95" s="5" t="s">
        <v>316</v>
      </c>
      <c r="T95" s="5" t="s">
        <v>316</v>
      </c>
      <c r="U95" s="5" t="s">
        <v>316</v>
      </c>
      <c r="V95" s="176" t="s">
        <v>316</v>
      </c>
      <c r="W95" s="176" t="s">
        <v>316</v>
      </c>
      <c r="X95" s="176" t="s">
        <v>316</v>
      </c>
      <c r="Y95" s="176" t="s">
        <v>316</v>
      </c>
      <c r="Z95" s="5" t="s">
        <v>316</v>
      </c>
      <c r="AA95" s="5" t="s">
        <v>316</v>
      </c>
      <c r="AB95" s="5" t="s">
        <v>316</v>
      </c>
      <c r="AC95" s="5" t="s">
        <v>316</v>
      </c>
      <c r="AD95" s="5" t="s">
        <v>316</v>
      </c>
      <c r="AE95" s="5" t="s">
        <v>316</v>
      </c>
      <c r="AF95" s="5" t="s">
        <v>316</v>
      </c>
      <c r="AG95" s="5" t="s">
        <v>316</v>
      </c>
      <c r="AH95" s="5" t="s">
        <v>316</v>
      </c>
      <c r="AI95" s="5" t="s">
        <v>316</v>
      </c>
      <c r="AJ95" s="5" t="s">
        <v>316</v>
      </c>
      <c r="AK95" s="5" t="s">
        <v>316</v>
      </c>
      <c r="AL95" s="5" t="s">
        <v>316</v>
      </c>
      <c r="AM95" s="5"/>
      <c r="AN95" s="5"/>
      <c r="AO95" s="5" t="s">
        <v>316</v>
      </c>
      <c r="AP95" s="5" t="s">
        <v>316</v>
      </c>
      <c r="AQ95" s="5" t="s">
        <v>316</v>
      </c>
      <c r="AR95" s="5" t="s">
        <v>316</v>
      </c>
      <c r="AS95" s="5" t="s">
        <v>316</v>
      </c>
      <c r="AT95" s="5" t="s">
        <v>316</v>
      </c>
      <c r="AU95" s="5" t="s">
        <v>316</v>
      </c>
      <c r="AV95" s="5" t="s">
        <v>316</v>
      </c>
      <c r="AW95" s="5" t="s">
        <v>316</v>
      </c>
      <c r="AX95" s="5"/>
      <c r="AY95" s="5"/>
      <c r="AZ95" s="5" t="s">
        <v>316</v>
      </c>
      <c r="BA95" s="5"/>
      <c r="BB95" s="5" t="s">
        <v>316</v>
      </c>
      <c r="BC95" s="5"/>
      <c r="BD95" s="5" t="s">
        <v>316</v>
      </c>
      <c r="BE95" s="5" t="s">
        <v>316</v>
      </c>
      <c r="BF95" s="5" t="s">
        <v>316</v>
      </c>
      <c r="BG95" s="5" t="s">
        <v>316</v>
      </c>
      <c r="BH95" s="5" t="s">
        <v>316</v>
      </c>
      <c r="BI95" s="5" t="s">
        <v>316</v>
      </c>
      <c r="BJ95" s="5" t="s">
        <v>316</v>
      </c>
      <c r="BK95" s="5" t="s">
        <v>316</v>
      </c>
      <c r="BL95" s="5" t="s">
        <v>316</v>
      </c>
      <c r="BM95" s="5" t="s">
        <v>316</v>
      </c>
      <c r="BN95" s="5" t="s">
        <v>316</v>
      </c>
      <c r="BO95" s="5" t="s">
        <v>316</v>
      </c>
      <c r="BP95" s="5"/>
      <c r="BQ95" s="5"/>
      <c r="BR95" s="5" t="s">
        <v>316</v>
      </c>
      <c r="BS95" s="5" t="s">
        <v>316</v>
      </c>
      <c r="BT95" s="5" t="s">
        <v>316</v>
      </c>
      <c r="BU95" s="5" t="s">
        <v>316</v>
      </c>
      <c r="BV95" s="5" t="s">
        <v>316</v>
      </c>
      <c r="BW95" s="5" t="s">
        <v>316</v>
      </c>
      <c r="BX95" s="5" t="s">
        <v>316</v>
      </c>
      <c r="BY95" s="5" t="s">
        <v>316</v>
      </c>
      <c r="BZ95" s="5" t="s">
        <v>316</v>
      </c>
      <c r="CA95" s="5" t="s">
        <v>316</v>
      </c>
      <c r="CB95" s="5" t="s">
        <v>316</v>
      </c>
      <c r="CC95" s="5" t="s">
        <v>316</v>
      </c>
      <c r="CD95" s="121"/>
    </row>
    <row r="96" spans="1:82" s="195" customFormat="1" hidden="1">
      <c r="A96" s="171">
        <v>81</v>
      </c>
      <c r="B96" s="375">
        <v>81</v>
      </c>
      <c r="C96" s="1507" t="s">
        <v>670</v>
      </c>
      <c r="D96" s="1565"/>
      <c r="E96" s="1567"/>
      <c r="F96" s="5" t="s">
        <v>316</v>
      </c>
      <c r="G96" s="176" t="s">
        <v>316</v>
      </c>
      <c r="H96" s="176" t="s">
        <v>316</v>
      </c>
      <c r="I96" s="5" t="s">
        <v>316</v>
      </c>
      <c r="J96" s="5" t="s">
        <v>316</v>
      </c>
      <c r="K96" s="176" t="s">
        <v>316</v>
      </c>
      <c r="L96" s="5" t="s">
        <v>316</v>
      </c>
      <c r="M96" s="5" t="s">
        <v>316</v>
      </c>
      <c r="N96" s="5" t="s">
        <v>316</v>
      </c>
      <c r="O96" s="5" t="s">
        <v>316</v>
      </c>
      <c r="P96" s="5" t="s">
        <v>316</v>
      </c>
      <c r="Q96" s="5" t="s">
        <v>316</v>
      </c>
      <c r="R96" s="5"/>
      <c r="S96" s="5" t="s">
        <v>316</v>
      </c>
      <c r="T96" s="5" t="s">
        <v>316</v>
      </c>
      <c r="U96" s="5" t="s">
        <v>316</v>
      </c>
      <c r="V96" s="176" t="s">
        <v>316</v>
      </c>
      <c r="W96" s="176" t="s">
        <v>316</v>
      </c>
      <c r="X96" s="176" t="s">
        <v>316</v>
      </c>
      <c r="Y96" s="176" t="s">
        <v>316</v>
      </c>
      <c r="Z96" s="5" t="s">
        <v>316</v>
      </c>
      <c r="AA96" s="5" t="s">
        <v>316</v>
      </c>
      <c r="AB96" s="5" t="s">
        <v>316</v>
      </c>
      <c r="AC96" s="5" t="s">
        <v>316</v>
      </c>
      <c r="AD96" s="5" t="s">
        <v>316</v>
      </c>
      <c r="AE96" s="5" t="s">
        <v>316</v>
      </c>
      <c r="AF96" s="5" t="s">
        <v>316</v>
      </c>
      <c r="AG96" s="5" t="s">
        <v>316</v>
      </c>
      <c r="AH96" s="5" t="s">
        <v>316</v>
      </c>
      <c r="AI96" s="5" t="s">
        <v>316</v>
      </c>
      <c r="AJ96" s="5" t="s">
        <v>316</v>
      </c>
      <c r="AK96" s="5" t="s">
        <v>316</v>
      </c>
      <c r="AL96" s="5" t="s">
        <v>316</v>
      </c>
      <c r="AM96" s="5"/>
      <c r="AN96" s="5"/>
      <c r="AO96" s="5" t="s">
        <v>316</v>
      </c>
      <c r="AP96" s="5" t="s">
        <v>316</v>
      </c>
      <c r="AQ96" s="5" t="s">
        <v>316</v>
      </c>
      <c r="AR96" s="5" t="s">
        <v>316</v>
      </c>
      <c r="AS96" s="5" t="s">
        <v>316</v>
      </c>
      <c r="AT96" s="5" t="s">
        <v>316</v>
      </c>
      <c r="AU96" s="5" t="s">
        <v>316</v>
      </c>
      <c r="AV96" s="5" t="s">
        <v>316</v>
      </c>
      <c r="AW96" s="5" t="s">
        <v>316</v>
      </c>
      <c r="AX96" s="5"/>
      <c r="AY96" s="5"/>
      <c r="AZ96" s="5" t="s">
        <v>316</v>
      </c>
      <c r="BA96" s="5"/>
      <c r="BB96" s="5" t="s">
        <v>316</v>
      </c>
      <c r="BC96" s="5"/>
      <c r="BD96" s="5" t="s">
        <v>316</v>
      </c>
      <c r="BE96" s="5" t="s">
        <v>316</v>
      </c>
      <c r="BF96" s="5" t="s">
        <v>316</v>
      </c>
      <c r="BG96" s="5" t="s">
        <v>316</v>
      </c>
      <c r="BH96" s="5" t="s">
        <v>316</v>
      </c>
      <c r="BI96" s="5" t="s">
        <v>316</v>
      </c>
      <c r="BJ96" s="5" t="s">
        <v>316</v>
      </c>
      <c r="BK96" s="5" t="s">
        <v>316</v>
      </c>
      <c r="BL96" s="5" t="s">
        <v>316</v>
      </c>
      <c r="BM96" s="5" t="s">
        <v>316</v>
      </c>
      <c r="BN96" s="5" t="s">
        <v>316</v>
      </c>
      <c r="BO96" s="5" t="s">
        <v>316</v>
      </c>
      <c r="BP96" s="5"/>
      <c r="BQ96" s="5"/>
      <c r="BR96" s="5" t="s">
        <v>316</v>
      </c>
      <c r="BS96" s="5" t="s">
        <v>316</v>
      </c>
      <c r="BT96" s="5" t="s">
        <v>316</v>
      </c>
      <c r="BU96" s="5" t="s">
        <v>316</v>
      </c>
      <c r="BV96" s="5" t="s">
        <v>316</v>
      </c>
      <c r="BW96" s="5" t="s">
        <v>316</v>
      </c>
      <c r="BX96" s="5" t="s">
        <v>316</v>
      </c>
      <c r="BY96" s="5" t="s">
        <v>316</v>
      </c>
      <c r="BZ96" s="5" t="s">
        <v>316</v>
      </c>
      <c r="CA96" s="5" t="s">
        <v>316</v>
      </c>
      <c r="CB96" s="5" t="s">
        <v>316</v>
      </c>
      <c r="CC96" s="5" t="s">
        <v>316</v>
      </c>
      <c r="CD96" s="121"/>
    </row>
    <row r="97" spans="1:82" s="184" customFormat="1" ht="64.5" hidden="1" customHeight="1">
      <c r="A97" s="216">
        <v>82</v>
      </c>
      <c r="B97" s="375">
        <v>82</v>
      </c>
      <c r="C97" s="188" t="s">
        <v>671</v>
      </c>
      <c r="D97" s="87" t="s">
        <v>14</v>
      </c>
      <c r="E97" s="86" t="s">
        <v>672</v>
      </c>
      <c r="F97" s="87" t="s">
        <v>17</v>
      </c>
      <c r="G97" s="188" t="s">
        <v>672</v>
      </c>
      <c r="H97" s="190" t="s">
        <v>966</v>
      </c>
      <c r="I97" s="413"/>
      <c r="J97" s="63" t="s">
        <v>23</v>
      </c>
      <c r="K97" s="194" t="s">
        <v>16</v>
      </c>
      <c r="L97" s="66"/>
      <c r="M97" s="79"/>
      <c r="N97" s="79"/>
      <c r="O97" s="79"/>
      <c r="P97" s="79"/>
      <c r="Q97" s="79"/>
      <c r="R97" s="79"/>
      <c r="S97" s="79"/>
      <c r="T97" s="79"/>
      <c r="U97" s="66">
        <f t="shared" si="28"/>
        <v>1</v>
      </c>
      <c r="V97" s="415" t="s">
        <v>726</v>
      </c>
      <c r="W97" s="415" t="s">
        <v>723</v>
      </c>
      <c r="X97" s="415" t="s">
        <v>723</v>
      </c>
      <c r="Y97" s="415" t="s">
        <v>724</v>
      </c>
      <c r="Z97" s="79"/>
      <c r="AA97" s="79"/>
      <c r="AB97" s="79"/>
      <c r="AC97" s="79"/>
      <c r="AD97" s="79"/>
      <c r="AE97" s="79"/>
      <c r="AF97" s="79"/>
      <c r="AG97" s="79"/>
      <c r="AH97" s="79"/>
      <c r="AI97" s="79"/>
      <c r="AJ97" s="79"/>
      <c r="AK97" s="79"/>
      <c r="AL97" s="79"/>
      <c r="AM97" s="79"/>
      <c r="AN97" s="79"/>
      <c r="AO97" s="79"/>
      <c r="AP97" s="79"/>
      <c r="AQ97" s="79"/>
      <c r="AR97" s="79"/>
      <c r="AS97" s="79"/>
      <c r="AT97" s="79"/>
      <c r="AU97" s="79"/>
      <c r="AV97" s="79"/>
      <c r="AW97" s="79"/>
      <c r="AX97" s="79"/>
      <c r="AY97" s="79"/>
      <c r="AZ97" s="79"/>
      <c r="BA97" s="79"/>
      <c r="BB97" s="79"/>
      <c r="BC97" s="79"/>
      <c r="BD97" s="79"/>
      <c r="BE97" s="20">
        <v>2</v>
      </c>
      <c r="BF97" s="20">
        <v>2</v>
      </c>
      <c r="BG97" s="20">
        <v>2</v>
      </c>
      <c r="BH97" s="20">
        <v>2</v>
      </c>
      <c r="BI97" s="20">
        <v>2</v>
      </c>
      <c r="BJ97" s="20">
        <v>2</v>
      </c>
      <c r="BK97" s="20">
        <v>2</v>
      </c>
      <c r="BL97" s="20">
        <v>2</v>
      </c>
      <c r="BM97" s="20">
        <v>2</v>
      </c>
      <c r="BN97" s="20">
        <v>2</v>
      </c>
      <c r="BO97" s="20">
        <v>2</v>
      </c>
      <c r="BP97" s="20">
        <v>2</v>
      </c>
      <c r="BQ97" s="20">
        <v>2</v>
      </c>
      <c r="BR97" s="20">
        <v>2</v>
      </c>
      <c r="BS97" s="20">
        <v>2</v>
      </c>
      <c r="BT97" s="20">
        <v>1</v>
      </c>
      <c r="BU97" s="20">
        <v>1</v>
      </c>
      <c r="BV97" s="413">
        <f t="shared" ref="BV97:BV98" si="91">COUNTIF($BE97:$BU97,2)</f>
        <v>15</v>
      </c>
      <c r="BW97" s="81">
        <f t="shared" ref="BW97:BW98" si="92">BV97/COUNTA($BE97:$BU97)</f>
        <v>0.88235294117647056</v>
      </c>
      <c r="BX97" s="413">
        <f t="shared" ref="BX97:BX98" si="93">COUNTIF($BE97:$BU97,1)</f>
        <v>2</v>
      </c>
      <c r="BY97" s="81">
        <f t="shared" ref="BY97:BY98" si="94">BX97/COUNTA($BE97:$BU97)</f>
        <v>0.11764705882352941</v>
      </c>
      <c r="BZ97" s="413">
        <f t="shared" ref="BZ97:BZ98" si="95">COUNTIF($BE97:$BU97,0)</f>
        <v>0</v>
      </c>
      <c r="CA97" s="81">
        <f t="shared" ref="CA97:CA98" si="96">BZ97/COUNTA($BE97:$BU97)</f>
        <v>0</v>
      </c>
      <c r="CB97" s="413">
        <f t="shared" ref="CB97:CB98" si="97">(((BV97*2)+(BX97*1)+(BZ97*0)))/COUNTA($BE97:$BU97)</f>
        <v>1.8823529411764706</v>
      </c>
      <c r="CC97" s="414" t="str">
        <f t="shared" ref="CC97:CC98" si="98">IF(CB97&gt;=1.6,"Đạt mục tiêu",IF(CB97&gt;=1,"Cần cố gắng","Chưa đạt"))</f>
        <v>Đạt mục tiêu</v>
      </c>
      <c r="CD97" s="74"/>
    </row>
    <row r="98" spans="1:82" s="184" customFormat="1" ht="74.25" hidden="1" customHeight="1">
      <c r="A98" s="216">
        <v>83</v>
      </c>
      <c r="B98" s="375">
        <v>83</v>
      </c>
      <c r="C98" s="181" t="s">
        <v>673</v>
      </c>
      <c r="D98" s="87" t="s">
        <v>14</v>
      </c>
      <c r="E98" s="86" t="s">
        <v>674</v>
      </c>
      <c r="F98" s="87" t="s">
        <v>17</v>
      </c>
      <c r="G98" s="415" t="s">
        <v>322</v>
      </c>
      <c r="H98" s="190" t="s">
        <v>967</v>
      </c>
      <c r="I98" s="413"/>
      <c r="J98" s="63" t="s">
        <v>23</v>
      </c>
      <c r="K98" s="262" t="s">
        <v>16</v>
      </c>
      <c r="L98" s="66"/>
      <c r="M98" s="79"/>
      <c r="N98" s="79"/>
      <c r="O98" s="79"/>
      <c r="P98" s="79"/>
      <c r="Q98" s="79"/>
      <c r="R98" s="79"/>
      <c r="S98" s="79"/>
      <c r="T98" s="79"/>
      <c r="U98" s="66">
        <f t="shared" si="28"/>
        <v>1</v>
      </c>
      <c r="V98" s="415" t="s">
        <v>727</v>
      </c>
      <c r="W98" s="415" t="s">
        <v>724</v>
      </c>
      <c r="X98" s="415" t="s">
        <v>727</v>
      </c>
      <c r="Y98" s="415" t="s">
        <v>723</v>
      </c>
      <c r="Z98" s="79"/>
      <c r="AA98" s="79"/>
      <c r="AB98" s="79"/>
      <c r="AC98" s="79"/>
      <c r="AD98" s="79"/>
      <c r="AE98" s="79"/>
      <c r="AF98" s="79"/>
      <c r="AG98" s="79"/>
      <c r="AH98" s="79"/>
      <c r="AI98" s="79"/>
      <c r="AJ98" s="79"/>
      <c r="AK98" s="79"/>
      <c r="AL98" s="79"/>
      <c r="AM98" s="79"/>
      <c r="AN98" s="79"/>
      <c r="AO98" s="79"/>
      <c r="AP98" s="79"/>
      <c r="AQ98" s="79"/>
      <c r="AR98" s="79"/>
      <c r="AS98" s="79"/>
      <c r="AT98" s="79"/>
      <c r="AU98" s="79"/>
      <c r="AV98" s="79"/>
      <c r="AW98" s="79"/>
      <c r="AX98" s="79"/>
      <c r="AY98" s="79"/>
      <c r="AZ98" s="79"/>
      <c r="BA98" s="79"/>
      <c r="BB98" s="79"/>
      <c r="BC98" s="79"/>
      <c r="BD98" s="79"/>
      <c r="BE98" s="20">
        <v>2</v>
      </c>
      <c r="BF98" s="20">
        <v>2</v>
      </c>
      <c r="BG98" s="20">
        <v>2</v>
      </c>
      <c r="BH98" s="20">
        <v>2</v>
      </c>
      <c r="BI98" s="20">
        <v>2</v>
      </c>
      <c r="BJ98" s="20">
        <v>2</v>
      </c>
      <c r="BK98" s="20">
        <v>1</v>
      </c>
      <c r="BL98" s="20">
        <v>2</v>
      </c>
      <c r="BM98" s="20">
        <v>2</v>
      </c>
      <c r="BN98" s="20">
        <v>2</v>
      </c>
      <c r="BO98" s="20">
        <v>2</v>
      </c>
      <c r="BP98" s="20">
        <v>2</v>
      </c>
      <c r="BQ98" s="20">
        <v>2</v>
      </c>
      <c r="BR98" s="20">
        <v>2</v>
      </c>
      <c r="BS98" s="20">
        <v>2</v>
      </c>
      <c r="BT98" s="20">
        <v>2</v>
      </c>
      <c r="BU98" s="20">
        <v>1</v>
      </c>
      <c r="BV98" s="413">
        <f t="shared" si="91"/>
        <v>15</v>
      </c>
      <c r="BW98" s="81">
        <f t="shared" si="92"/>
        <v>0.88235294117647056</v>
      </c>
      <c r="BX98" s="413">
        <f t="shared" si="93"/>
        <v>2</v>
      </c>
      <c r="BY98" s="81">
        <f t="shared" si="94"/>
        <v>0.11764705882352941</v>
      </c>
      <c r="BZ98" s="413">
        <f t="shared" si="95"/>
        <v>0</v>
      </c>
      <c r="CA98" s="81">
        <f t="shared" si="96"/>
        <v>0</v>
      </c>
      <c r="CB98" s="413">
        <f t="shared" si="97"/>
        <v>1.8823529411764706</v>
      </c>
      <c r="CC98" s="414" t="str">
        <f t="shared" si="98"/>
        <v>Đạt mục tiêu</v>
      </c>
      <c r="CD98" s="74"/>
    </row>
    <row r="99" spans="1:82" s="173" customFormat="1" hidden="1">
      <c r="A99" s="171">
        <v>84</v>
      </c>
      <c r="B99" s="375">
        <v>84</v>
      </c>
      <c r="C99" s="1507" t="s">
        <v>675</v>
      </c>
      <c r="D99" s="1565"/>
      <c r="E99" s="1567"/>
      <c r="F99" s="5" t="s">
        <v>316</v>
      </c>
      <c r="G99" s="176" t="s">
        <v>316</v>
      </c>
      <c r="H99" s="176" t="s">
        <v>316</v>
      </c>
      <c r="I99" s="5" t="s">
        <v>316</v>
      </c>
      <c r="J99" s="5" t="s">
        <v>316</v>
      </c>
      <c r="K99" s="176" t="s">
        <v>316</v>
      </c>
      <c r="L99" s="5" t="s">
        <v>316</v>
      </c>
      <c r="M99" s="5" t="s">
        <v>316</v>
      </c>
      <c r="N99" s="5" t="s">
        <v>316</v>
      </c>
      <c r="O99" s="5" t="s">
        <v>316</v>
      </c>
      <c r="P99" s="5" t="s">
        <v>316</v>
      </c>
      <c r="Q99" s="5" t="s">
        <v>316</v>
      </c>
      <c r="R99" s="5"/>
      <c r="S99" s="5" t="s">
        <v>316</v>
      </c>
      <c r="T99" s="5" t="s">
        <v>316</v>
      </c>
      <c r="U99" s="5" t="s">
        <v>316</v>
      </c>
      <c r="V99" s="176" t="s">
        <v>316</v>
      </c>
      <c r="W99" s="176" t="s">
        <v>316</v>
      </c>
      <c r="X99" s="176" t="s">
        <v>316</v>
      </c>
      <c r="Y99" s="176" t="s">
        <v>316</v>
      </c>
      <c r="Z99" s="5" t="s">
        <v>316</v>
      </c>
      <c r="AA99" s="5" t="s">
        <v>316</v>
      </c>
      <c r="AB99" s="5" t="s">
        <v>316</v>
      </c>
      <c r="AC99" s="5" t="s">
        <v>316</v>
      </c>
      <c r="AD99" s="5" t="s">
        <v>316</v>
      </c>
      <c r="AE99" s="5" t="s">
        <v>316</v>
      </c>
      <c r="AF99" s="5" t="s">
        <v>316</v>
      </c>
      <c r="AG99" s="5" t="s">
        <v>316</v>
      </c>
      <c r="AH99" s="5" t="s">
        <v>316</v>
      </c>
      <c r="AI99" s="5" t="s">
        <v>316</v>
      </c>
      <c r="AJ99" s="5" t="s">
        <v>316</v>
      </c>
      <c r="AK99" s="5" t="s">
        <v>316</v>
      </c>
      <c r="AL99" s="5" t="s">
        <v>316</v>
      </c>
      <c r="AM99" s="5"/>
      <c r="AN99" s="5"/>
      <c r="AO99" s="5" t="s">
        <v>316</v>
      </c>
      <c r="AP99" s="5" t="s">
        <v>316</v>
      </c>
      <c r="AQ99" s="5" t="s">
        <v>316</v>
      </c>
      <c r="AR99" s="5" t="s">
        <v>316</v>
      </c>
      <c r="AS99" s="5" t="s">
        <v>316</v>
      </c>
      <c r="AT99" s="5" t="s">
        <v>316</v>
      </c>
      <c r="AU99" s="5" t="s">
        <v>316</v>
      </c>
      <c r="AV99" s="5" t="s">
        <v>316</v>
      </c>
      <c r="AW99" s="5" t="s">
        <v>316</v>
      </c>
      <c r="AX99" s="5"/>
      <c r="AY99" s="5"/>
      <c r="AZ99" s="5" t="s">
        <v>316</v>
      </c>
      <c r="BA99" s="5"/>
      <c r="BB99" s="5" t="s">
        <v>316</v>
      </c>
      <c r="BC99" s="5"/>
      <c r="BD99" s="5" t="s">
        <v>316</v>
      </c>
      <c r="BE99" s="5" t="s">
        <v>316</v>
      </c>
      <c r="BF99" s="5" t="s">
        <v>316</v>
      </c>
      <c r="BG99" s="5" t="s">
        <v>316</v>
      </c>
      <c r="BH99" s="5" t="s">
        <v>316</v>
      </c>
      <c r="BI99" s="5" t="s">
        <v>316</v>
      </c>
      <c r="BJ99" s="5" t="s">
        <v>316</v>
      </c>
      <c r="BK99" s="5" t="s">
        <v>316</v>
      </c>
      <c r="BL99" s="5" t="s">
        <v>316</v>
      </c>
      <c r="BM99" s="5" t="s">
        <v>316</v>
      </c>
      <c r="BN99" s="5" t="s">
        <v>316</v>
      </c>
      <c r="BO99" s="5" t="s">
        <v>316</v>
      </c>
      <c r="BP99" s="5"/>
      <c r="BQ99" s="5"/>
      <c r="BR99" s="5" t="s">
        <v>316</v>
      </c>
      <c r="BS99" s="5" t="s">
        <v>316</v>
      </c>
      <c r="BT99" s="5" t="s">
        <v>316</v>
      </c>
      <c r="BU99" s="5" t="s">
        <v>316</v>
      </c>
      <c r="BV99" s="5" t="s">
        <v>316</v>
      </c>
      <c r="BW99" s="5" t="s">
        <v>316</v>
      </c>
      <c r="BX99" s="5" t="s">
        <v>316</v>
      </c>
      <c r="BY99" s="5" t="s">
        <v>316</v>
      </c>
      <c r="BZ99" s="5" t="s">
        <v>316</v>
      </c>
      <c r="CA99" s="5" t="s">
        <v>316</v>
      </c>
      <c r="CB99" s="5" t="s">
        <v>316</v>
      </c>
      <c r="CC99" s="5" t="s">
        <v>316</v>
      </c>
      <c r="CD99" s="2"/>
    </row>
    <row r="100" spans="1:82" s="2" customFormat="1" ht="60" hidden="1">
      <c r="A100" s="19"/>
      <c r="B100" s="375"/>
      <c r="C100" s="78" t="s">
        <v>676</v>
      </c>
      <c r="D100" s="387"/>
      <c r="E100" s="389"/>
      <c r="F100" s="5"/>
      <c r="G100" s="5"/>
      <c r="H100" s="23" t="s">
        <v>1012</v>
      </c>
      <c r="I100" s="5"/>
      <c r="J100" s="5"/>
      <c r="K100" s="148"/>
      <c r="L100" s="148"/>
      <c r="M100" s="148"/>
      <c r="N100" s="148"/>
      <c r="O100" s="148"/>
      <c r="P100" s="148"/>
      <c r="Q100" s="148"/>
      <c r="R100" s="148" t="s">
        <v>16</v>
      </c>
      <c r="S100" s="148"/>
      <c r="T100" s="148"/>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row>
    <row r="101" spans="1:82" ht="123" hidden="1" customHeight="1">
      <c r="A101" s="171">
        <v>85</v>
      </c>
      <c r="B101" s="375">
        <v>85</v>
      </c>
      <c r="C101" s="186" t="s">
        <v>676</v>
      </c>
      <c r="D101" s="77" t="s">
        <v>17</v>
      </c>
      <c r="E101" s="78" t="s">
        <v>677</v>
      </c>
      <c r="F101" s="244" t="s">
        <v>17</v>
      </c>
      <c r="G101" s="397" t="s">
        <v>323</v>
      </c>
      <c r="H101" s="210" t="s">
        <v>678</v>
      </c>
      <c r="I101" s="20" t="s">
        <v>275</v>
      </c>
      <c r="J101" s="10" t="s">
        <v>23</v>
      </c>
      <c r="K101" s="44"/>
      <c r="L101" s="237" t="s">
        <v>16</v>
      </c>
      <c r="M101" s="20"/>
      <c r="N101" s="79"/>
      <c r="O101" s="20"/>
      <c r="P101" s="79"/>
      <c r="Q101" s="20"/>
      <c r="R101" s="20"/>
      <c r="S101" s="20"/>
      <c r="T101" s="20"/>
      <c r="U101" s="66">
        <f t="shared" si="28"/>
        <v>1</v>
      </c>
      <c r="V101" s="20"/>
      <c r="W101" s="20"/>
      <c r="X101" s="20"/>
      <c r="Y101" s="20"/>
      <c r="Z101" s="397" t="s">
        <v>726</v>
      </c>
      <c r="AA101" s="397" t="s">
        <v>727</v>
      </c>
      <c r="AB101" s="397" t="s">
        <v>723</v>
      </c>
      <c r="AC101" s="397" t="s">
        <v>727</v>
      </c>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398">
        <v>1</v>
      </c>
      <c r="BF101" s="398">
        <v>2</v>
      </c>
      <c r="BG101" s="398">
        <v>2</v>
      </c>
      <c r="BH101" s="398">
        <v>2</v>
      </c>
      <c r="BI101" s="398">
        <v>2</v>
      </c>
      <c r="BJ101" s="398">
        <v>2</v>
      </c>
      <c r="BK101" s="398">
        <v>2</v>
      </c>
      <c r="BL101" s="398">
        <v>2</v>
      </c>
      <c r="BM101" s="398">
        <v>2</v>
      </c>
      <c r="BN101" s="398">
        <v>2</v>
      </c>
      <c r="BO101" s="398">
        <v>2</v>
      </c>
      <c r="BP101" s="398">
        <v>2</v>
      </c>
      <c r="BQ101" s="398">
        <v>2</v>
      </c>
      <c r="BR101" s="398">
        <v>2</v>
      </c>
      <c r="BS101" s="398">
        <v>1</v>
      </c>
      <c r="BT101" s="398">
        <v>1</v>
      </c>
      <c r="BU101" s="398">
        <v>2</v>
      </c>
      <c r="BV101" s="379">
        <f>COUNTIF($BE101:$BU101,2)</f>
        <v>14</v>
      </c>
      <c r="BW101" s="228">
        <f>BV101/COUNTA($BE101:$BU101)</f>
        <v>0.82352941176470584</v>
      </c>
      <c r="BX101" s="379">
        <f>COUNTIF($BE101:$BU101,1)</f>
        <v>3</v>
      </c>
      <c r="BY101" s="228">
        <f>BX101/COUNTA($BE101:$BU101)</f>
        <v>0.17647058823529413</v>
      </c>
      <c r="BZ101" s="379">
        <f>COUNTIF($BE101:$BU101,0)</f>
        <v>0</v>
      </c>
      <c r="CA101" s="228">
        <f>BZ101/COUNTA($BE101:$BU101)</f>
        <v>0</v>
      </c>
      <c r="CB101" s="379">
        <f>(((BV101*2)+(BX101*1)+(BZ101*0)))/COUNTA($BE101:$BU101)</f>
        <v>1.8235294117647058</v>
      </c>
      <c r="CC101" s="379" t="str">
        <f>IF(CB101&gt;=1.6,"Đạt mục tiêu",IF(CB101&gt;=1,"Cần cố gắng","Chưa đạt"))</f>
        <v>Đạt mục tiêu</v>
      </c>
    </row>
    <row r="102" spans="1:82" s="2" customFormat="1" ht="60" hidden="1">
      <c r="A102" s="19">
        <v>86</v>
      </c>
      <c r="B102" s="375">
        <v>86</v>
      </c>
      <c r="C102" s="78" t="s">
        <v>676</v>
      </c>
      <c r="D102" s="77" t="s">
        <v>17</v>
      </c>
      <c r="E102" s="78" t="s">
        <v>677</v>
      </c>
      <c r="F102" s="77" t="s">
        <v>17</v>
      </c>
      <c r="G102" s="20" t="s">
        <v>711</v>
      </c>
      <c r="H102" s="23" t="s">
        <v>1014</v>
      </c>
      <c r="I102" s="20"/>
      <c r="J102" s="10" t="s">
        <v>23</v>
      </c>
      <c r="K102" s="44"/>
      <c r="L102" s="44"/>
      <c r="M102" s="20"/>
      <c r="N102" s="79"/>
      <c r="O102" s="21" t="s">
        <v>16</v>
      </c>
      <c r="P102" s="79"/>
      <c r="Q102" s="20"/>
      <c r="R102" s="20"/>
      <c r="S102" s="20"/>
      <c r="T102" s="20"/>
      <c r="U102" s="66">
        <f t="shared" si="28"/>
        <v>1</v>
      </c>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1"/>
      <c r="BW102" s="22"/>
      <c r="BX102" s="21"/>
      <c r="BY102" s="22"/>
      <c r="BZ102" s="21"/>
      <c r="CA102" s="22"/>
      <c r="CB102" s="21"/>
      <c r="CC102" s="21"/>
    </row>
    <row r="103" spans="1:82" s="2" customFormat="1" ht="60" hidden="1">
      <c r="A103" s="19"/>
      <c r="B103" s="375"/>
      <c r="C103" s="78" t="s">
        <v>676</v>
      </c>
      <c r="D103" s="77"/>
      <c r="E103" s="78"/>
      <c r="F103" s="77"/>
      <c r="G103" s="20"/>
      <c r="H103" s="23" t="s">
        <v>1013</v>
      </c>
      <c r="I103" s="20"/>
      <c r="J103" s="10"/>
      <c r="K103" s="44"/>
      <c r="L103" s="44"/>
      <c r="M103" s="20"/>
      <c r="N103" s="79"/>
      <c r="O103" s="21"/>
      <c r="P103" s="79"/>
      <c r="Q103" s="20"/>
      <c r="R103" s="21" t="s">
        <v>16</v>
      </c>
      <c r="S103" s="20"/>
      <c r="T103" s="20"/>
      <c r="U103" s="66"/>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1"/>
      <c r="BW103" s="22"/>
      <c r="BX103" s="21"/>
      <c r="BY103" s="22"/>
      <c r="BZ103" s="21"/>
      <c r="CA103" s="22"/>
      <c r="CB103" s="21"/>
      <c r="CC103" s="21"/>
    </row>
    <row r="104" spans="1:82" s="2" customFormat="1" ht="60" hidden="1">
      <c r="A104" s="19">
        <v>87</v>
      </c>
      <c r="B104" s="375">
        <v>87</v>
      </c>
      <c r="C104" s="78" t="s">
        <v>676</v>
      </c>
      <c r="D104" s="77" t="s">
        <v>17</v>
      </c>
      <c r="E104" s="78" t="s">
        <v>677</v>
      </c>
      <c r="F104" s="77" t="s">
        <v>17</v>
      </c>
      <c r="G104" s="20" t="s">
        <v>712</v>
      </c>
      <c r="H104" s="23" t="s">
        <v>1021</v>
      </c>
      <c r="I104" s="20"/>
      <c r="J104" s="10" t="s">
        <v>23</v>
      </c>
      <c r="K104" s="44"/>
      <c r="L104" s="44"/>
      <c r="M104" s="20"/>
      <c r="N104" s="79"/>
      <c r="O104" s="20"/>
      <c r="P104" s="79"/>
      <c r="Q104" s="20"/>
      <c r="R104" s="20"/>
      <c r="S104" s="21" t="s">
        <v>16</v>
      </c>
      <c r="T104" s="20"/>
      <c r="U104" s="66">
        <f t="shared" si="28"/>
        <v>1</v>
      </c>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1"/>
      <c r="BW104" s="22"/>
      <c r="BX104" s="21"/>
      <c r="BY104" s="22"/>
      <c r="BZ104" s="21"/>
      <c r="CA104" s="22"/>
      <c r="CB104" s="21"/>
      <c r="CC104" s="21"/>
    </row>
    <row r="105" spans="1:82" s="173" customFormat="1" hidden="1">
      <c r="A105" s="171">
        <v>88</v>
      </c>
      <c r="B105" s="375">
        <v>88</v>
      </c>
      <c r="C105" s="1507" t="s">
        <v>679</v>
      </c>
      <c r="D105" s="1565"/>
      <c r="E105" s="1567"/>
      <c r="F105" s="5" t="s">
        <v>316</v>
      </c>
      <c r="G105" s="176" t="s">
        <v>316</v>
      </c>
      <c r="H105" s="176" t="s">
        <v>316</v>
      </c>
      <c r="I105" s="5" t="s">
        <v>316</v>
      </c>
      <c r="J105" s="5" t="s">
        <v>316</v>
      </c>
      <c r="K105" s="176" t="s">
        <v>316</v>
      </c>
      <c r="L105" s="5" t="s">
        <v>316</v>
      </c>
      <c r="M105" s="5" t="s">
        <v>316</v>
      </c>
      <c r="N105" s="5" t="s">
        <v>316</v>
      </c>
      <c r="O105" s="5" t="s">
        <v>316</v>
      </c>
      <c r="P105" s="5" t="s">
        <v>316</v>
      </c>
      <c r="Q105" s="5" t="s">
        <v>316</v>
      </c>
      <c r="R105" s="5"/>
      <c r="S105" s="5" t="s">
        <v>316</v>
      </c>
      <c r="T105" s="5" t="s">
        <v>316</v>
      </c>
      <c r="U105" s="5" t="s">
        <v>316</v>
      </c>
      <c r="V105" s="176" t="s">
        <v>316</v>
      </c>
      <c r="W105" s="176" t="s">
        <v>316</v>
      </c>
      <c r="X105" s="176" t="s">
        <v>316</v>
      </c>
      <c r="Y105" s="176" t="s">
        <v>316</v>
      </c>
      <c r="Z105" s="5" t="s">
        <v>316</v>
      </c>
      <c r="AA105" s="5" t="s">
        <v>316</v>
      </c>
      <c r="AB105" s="5" t="s">
        <v>316</v>
      </c>
      <c r="AC105" s="5" t="s">
        <v>316</v>
      </c>
      <c r="AD105" s="5" t="s">
        <v>316</v>
      </c>
      <c r="AE105" s="5" t="s">
        <v>316</v>
      </c>
      <c r="AF105" s="5" t="s">
        <v>316</v>
      </c>
      <c r="AG105" s="5" t="s">
        <v>316</v>
      </c>
      <c r="AH105" s="5" t="s">
        <v>316</v>
      </c>
      <c r="AI105" s="5" t="s">
        <v>316</v>
      </c>
      <c r="AJ105" s="5" t="s">
        <v>316</v>
      </c>
      <c r="AK105" s="5" t="s">
        <v>316</v>
      </c>
      <c r="AL105" s="5" t="s">
        <v>316</v>
      </c>
      <c r="AM105" s="5"/>
      <c r="AN105" s="5"/>
      <c r="AO105" s="5" t="s">
        <v>316</v>
      </c>
      <c r="AP105" s="5" t="s">
        <v>316</v>
      </c>
      <c r="AQ105" s="5" t="s">
        <v>316</v>
      </c>
      <c r="AR105" s="5" t="s">
        <v>316</v>
      </c>
      <c r="AS105" s="5" t="s">
        <v>316</v>
      </c>
      <c r="AT105" s="5" t="s">
        <v>316</v>
      </c>
      <c r="AU105" s="5" t="s">
        <v>316</v>
      </c>
      <c r="AV105" s="5" t="s">
        <v>316</v>
      </c>
      <c r="AW105" s="5" t="s">
        <v>316</v>
      </c>
      <c r="AX105" s="5"/>
      <c r="AY105" s="5"/>
      <c r="AZ105" s="5" t="s">
        <v>316</v>
      </c>
      <c r="BA105" s="5"/>
      <c r="BB105" s="5" t="s">
        <v>316</v>
      </c>
      <c r="BC105" s="5"/>
      <c r="BD105" s="5" t="s">
        <v>316</v>
      </c>
      <c r="BE105" s="5" t="s">
        <v>316</v>
      </c>
      <c r="BF105" s="5" t="s">
        <v>316</v>
      </c>
      <c r="BG105" s="5" t="s">
        <v>316</v>
      </c>
      <c r="BH105" s="5" t="s">
        <v>316</v>
      </c>
      <c r="BI105" s="5" t="s">
        <v>316</v>
      </c>
      <c r="BJ105" s="5" t="s">
        <v>316</v>
      </c>
      <c r="BK105" s="5" t="s">
        <v>316</v>
      </c>
      <c r="BL105" s="5" t="s">
        <v>316</v>
      </c>
      <c r="BM105" s="5" t="s">
        <v>316</v>
      </c>
      <c r="BN105" s="5" t="s">
        <v>316</v>
      </c>
      <c r="BO105" s="5" t="s">
        <v>316</v>
      </c>
      <c r="BP105" s="5"/>
      <c r="BQ105" s="5"/>
      <c r="BR105" s="5" t="s">
        <v>316</v>
      </c>
      <c r="BS105" s="5" t="s">
        <v>316</v>
      </c>
      <c r="BT105" s="5" t="s">
        <v>316</v>
      </c>
      <c r="BU105" s="5" t="s">
        <v>316</v>
      </c>
      <c r="BV105" s="5" t="s">
        <v>316</v>
      </c>
      <c r="BW105" s="5" t="s">
        <v>316</v>
      </c>
      <c r="BX105" s="5" t="s">
        <v>316</v>
      </c>
      <c r="BY105" s="5" t="s">
        <v>316</v>
      </c>
      <c r="BZ105" s="5" t="s">
        <v>316</v>
      </c>
      <c r="CA105" s="5" t="s">
        <v>316</v>
      </c>
      <c r="CB105" s="5" t="s">
        <v>316</v>
      </c>
      <c r="CC105" s="5" t="s">
        <v>316</v>
      </c>
      <c r="CD105" s="2"/>
    </row>
    <row r="106" spans="1:82" s="2" customFormat="1" ht="63" hidden="1">
      <c r="A106" s="19">
        <v>89</v>
      </c>
      <c r="B106" s="375">
        <v>89</v>
      </c>
      <c r="C106" s="390" t="s">
        <v>101</v>
      </c>
      <c r="D106" s="8" t="s">
        <v>17</v>
      </c>
      <c r="E106" s="390" t="s">
        <v>324</v>
      </c>
      <c r="F106" s="8" t="s">
        <v>17</v>
      </c>
      <c r="G106" s="23" t="s">
        <v>331</v>
      </c>
      <c r="H106" s="23" t="s">
        <v>680</v>
      </c>
      <c r="I106" s="20" t="s">
        <v>275</v>
      </c>
      <c r="J106" s="10" t="s">
        <v>23</v>
      </c>
      <c r="K106" s="20"/>
      <c r="L106" s="20"/>
      <c r="M106" s="20"/>
      <c r="N106" s="79"/>
      <c r="O106" s="20"/>
      <c r="P106" s="79"/>
      <c r="Q106" s="44" t="s">
        <v>16</v>
      </c>
      <c r="R106" s="44"/>
      <c r="S106" s="20"/>
      <c r="T106" s="20"/>
      <c r="U106" s="66">
        <f t="shared" ref="U106:U176" si="99">COUNTIF(K106:T106,"x")</f>
        <v>1</v>
      </c>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v>2</v>
      </c>
      <c r="BF106" s="20">
        <v>2</v>
      </c>
      <c r="BG106" s="20">
        <v>2</v>
      </c>
      <c r="BH106" s="20">
        <v>2</v>
      </c>
      <c r="BI106" s="20">
        <v>1</v>
      </c>
      <c r="BJ106" s="20">
        <v>2</v>
      </c>
      <c r="BK106" s="20">
        <v>2</v>
      </c>
      <c r="BL106" s="20">
        <v>2</v>
      </c>
      <c r="BM106" s="20">
        <v>2</v>
      </c>
      <c r="BN106" s="20">
        <v>2</v>
      </c>
      <c r="BO106" s="20">
        <v>1</v>
      </c>
      <c r="BP106" s="20"/>
      <c r="BQ106" s="20"/>
      <c r="BR106" s="20">
        <v>2</v>
      </c>
      <c r="BS106" s="20">
        <v>2</v>
      </c>
      <c r="BT106" s="20">
        <v>1</v>
      </c>
      <c r="BU106" s="20">
        <v>1</v>
      </c>
      <c r="BV106" s="21">
        <f>COUNTIF($BE106:$BU106,2)</f>
        <v>11</v>
      </c>
      <c r="BW106" s="22">
        <f>BV106/COUNTA($BE106:$BU106)</f>
        <v>0.73333333333333328</v>
      </c>
      <c r="BX106" s="21">
        <f>COUNTIF($BE106:$BU106,1)</f>
        <v>4</v>
      </c>
      <c r="BY106" s="22">
        <f>BX106/COUNTA($BE106:$BU106)</f>
        <v>0.26666666666666666</v>
      </c>
      <c r="BZ106" s="21">
        <f>COUNTIF($BE106:$BU106,0)</f>
        <v>0</v>
      </c>
      <c r="CA106" s="22">
        <f>BZ106/COUNTA($BE106:$BU106)</f>
        <v>0</v>
      </c>
      <c r="CB106" s="21">
        <f>(((BV106*2)+(BX106*1)+(BZ106*0)))/COUNTA($BE106:$BU106)</f>
        <v>1.7333333333333334</v>
      </c>
      <c r="CC106" s="21" t="str">
        <f>IF(CB106&gt;=1.6,"Đạt mục tiêu",IF(CB106&gt;=1,"Cần cố gắng","Chưa đạt"))</f>
        <v>Đạt mục tiêu</v>
      </c>
    </row>
    <row r="107" spans="1:82" s="173" customFormat="1" hidden="1">
      <c r="A107" s="171">
        <v>90</v>
      </c>
      <c r="B107" s="375">
        <v>90</v>
      </c>
      <c r="C107" s="1507" t="s">
        <v>681</v>
      </c>
      <c r="D107" s="1565"/>
      <c r="E107" s="1567"/>
      <c r="F107" s="5" t="s">
        <v>316</v>
      </c>
      <c r="G107" s="176" t="s">
        <v>316</v>
      </c>
      <c r="H107" s="291" t="s">
        <v>316</v>
      </c>
      <c r="I107" s="5" t="s">
        <v>316</v>
      </c>
      <c r="J107" s="5" t="s">
        <v>316</v>
      </c>
      <c r="K107" s="176" t="s">
        <v>316</v>
      </c>
      <c r="L107" s="5" t="s">
        <v>316</v>
      </c>
      <c r="M107" s="5" t="s">
        <v>316</v>
      </c>
      <c r="N107" s="5" t="s">
        <v>316</v>
      </c>
      <c r="O107" s="5" t="s">
        <v>316</v>
      </c>
      <c r="P107" s="5" t="s">
        <v>316</v>
      </c>
      <c r="Q107" s="5" t="s">
        <v>316</v>
      </c>
      <c r="R107" s="5"/>
      <c r="S107" s="5" t="s">
        <v>316</v>
      </c>
      <c r="T107" s="5" t="s">
        <v>316</v>
      </c>
      <c r="U107" s="5" t="s">
        <v>316</v>
      </c>
      <c r="V107" s="176" t="s">
        <v>316</v>
      </c>
      <c r="W107" s="176" t="s">
        <v>316</v>
      </c>
      <c r="X107" s="176" t="s">
        <v>316</v>
      </c>
      <c r="Y107" s="176" t="s">
        <v>316</v>
      </c>
      <c r="Z107" s="5" t="s">
        <v>316</v>
      </c>
      <c r="AA107" s="5" t="s">
        <v>316</v>
      </c>
      <c r="AB107" s="5" t="s">
        <v>316</v>
      </c>
      <c r="AC107" s="5" t="s">
        <v>316</v>
      </c>
      <c r="AD107" s="5" t="s">
        <v>316</v>
      </c>
      <c r="AE107" s="5" t="s">
        <v>316</v>
      </c>
      <c r="AF107" s="5" t="s">
        <v>316</v>
      </c>
      <c r="AG107" s="5" t="s">
        <v>316</v>
      </c>
      <c r="AH107" s="5" t="s">
        <v>316</v>
      </c>
      <c r="AI107" s="5" t="s">
        <v>316</v>
      </c>
      <c r="AJ107" s="5" t="s">
        <v>316</v>
      </c>
      <c r="AK107" s="5" t="s">
        <v>316</v>
      </c>
      <c r="AL107" s="5" t="s">
        <v>316</v>
      </c>
      <c r="AM107" s="5"/>
      <c r="AN107" s="5"/>
      <c r="AO107" s="5" t="s">
        <v>316</v>
      </c>
      <c r="AP107" s="5" t="s">
        <v>316</v>
      </c>
      <c r="AQ107" s="5" t="s">
        <v>316</v>
      </c>
      <c r="AR107" s="5" t="s">
        <v>316</v>
      </c>
      <c r="AS107" s="5" t="s">
        <v>316</v>
      </c>
      <c r="AT107" s="5" t="s">
        <v>316</v>
      </c>
      <c r="AU107" s="5" t="s">
        <v>316</v>
      </c>
      <c r="AV107" s="5" t="s">
        <v>316</v>
      </c>
      <c r="AW107" s="5" t="s">
        <v>316</v>
      </c>
      <c r="AX107" s="5"/>
      <c r="AY107" s="5"/>
      <c r="AZ107" s="5" t="s">
        <v>316</v>
      </c>
      <c r="BA107" s="5"/>
      <c r="BB107" s="5" t="s">
        <v>316</v>
      </c>
      <c r="BC107" s="5"/>
      <c r="BD107" s="5" t="s">
        <v>316</v>
      </c>
      <c r="BE107" s="5" t="s">
        <v>316</v>
      </c>
      <c r="BF107" s="5" t="s">
        <v>316</v>
      </c>
      <c r="BG107" s="5" t="s">
        <v>316</v>
      </c>
      <c r="BH107" s="5" t="s">
        <v>316</v>
      </c>
      <c r="BI107" s="5" t="s">
        <v>316</v>
      </c>
      <c r="BJ107" s="5" t="s">
        <v>316</v>
      </c>
      <c r="BK107" s="5" t="s">
        <v>316</v>
      </c>
      <c r="BL107" s="5" t="s">
        <v>316</v>
      </c>
      <c r="BM107" s="5" t="s">
        <v>316</v>
      </c>
      <c r="BN107" s="5" t="s">
        <v>316</v>
      </c>
      <c r="BO107" s="5" t="s">
        <v>316</v>
      </c>
      <c r="BP107" s="5"/>
      <c r="BQ107" s="5"/>
      <c r="BR107" s="5" t="s">
        <v>316</v>
      </c>
      <c r="BS107" s="5" t="s">
        <v>316</v>
      </c>
      <c r="BT107" s="5" t="s">
        <v>316</v>
      </c>
      <c r="BU107" s="5" t="s">
        <v>316</v>
      </c>
      <c r="BV107" s="5" t="s">
        <v>316</v>
      </c>
      <c r="BW107" s="5" t="s">
        <v>316</v>
      </c>
      <c r="BX107" s="5" t="s">
        <v>316</v>
      </c>
      <c r="BY107" s="5" t="s">
        <v>316</v>
      </c>
      <c r="BZ107" s="5" t="s">
        <v>316</v>
      </c>
      <c r="CA107" s="5" t="s">
        <v>316</v>
      </c>
      <c r="CB107" s="5" t="s">
        <v>316</v>
      </c>
      <c r="CC107" s="5" t="s">
        <v>316</v>
      </c>
      <c r="CD107" s="2"/>
    </row>
    <row r="108" spans="1:82" s="74" customFormat="1" ht="102" customHeight="1">
      <c r="A108" s="19">
        <v>91</v>
      </c>
      <c r="B108" s="375">
        <v>91</v>
      </c>
      <c r="C108" s="86" t="s">
        <v>682</v>
      </c>
      <c r="D108" s="87" t="s">
        <v>14</v>
      </c>
      <c r="E108" s="86" t="s">
        <v>683</v>
      </c>
      <c r="F108" s="87" t="s">
        <v>17</v>
      </c>
      <c r="G108" s="79" t="s">
        <v>106</v>
      </c>
      <c r="H108" s="96" t="s">
        <v>956</v>
      </c>
      <c r="I108" s="79"/>
      <c r="J108" s="10" t="s">
        <v>23</v>
      </c>
      <c r="K108" s="79"/>
      <c r="L108" s="79"/>
      <c r="M108" s="79"/>
      <c r="N108" s="413" t="s">
        <v>16</v>
      </c>
      <c r="O108" s="79"/>
      <c r="P108" s="66"/>
      <c r="Q108" s="79"/>
      <c r="R108" s="79"/>
      <c r="S108" s="79"/>
      <c r="T108" s="79"/>
      <c r="U108" s="66">
        <f t="shared" si="99"/>
        <v>1</v>
      </c>
      <c r="V108" s="79"/>
      <c r="W108" s="79"/>
      <c r="X108" s="79"/>
      <c r="Y108" s="79"/>
      <c r="Z108" s="79"/>
      <c r="AA108" s="79"/>
      <c r="AB108" s="79"/>
      <c r="AC108" s="79"/>
      <c r="AD108" s="79"/>
      <c r="AE108" s="79"/>
      <c r="AF108" s="79"/>
      <c r="AG108" s="79"/>
      <c r="AH108" s="384" t="s">
        <v>726</v>
      </c>
      <c r="AI108" s="384" t="s">
        <v>726</v>
      </c>
      <c r="AJ108" s="384" t="s">
        <v>724</v>
      </c>
      <c r="AK108" s="384" t="s">
        <v>726</v>
      </c>
      <c r="AL108" s="384" t="s">
        <v>724</v>
      </c>
      <c r="AM108" s="79"/>
      <c r="AN108" s="79"/>
      <c r="AO108" s="79"/>
      <c r="AP108" s="79"/>
      <c r="AQ108" s="79"/>
      <c r="AR108" s="79"/>
      <c r="AS108" s="79"/>
      <c r="AT108" s="79"/>
      <c r="AU108" s="79"/>
      <c r="AV108" s="79"/>
      <c r="AW108" s="79"/>
      <c r="AX108" s="79"/>
      <c r="AY108" s="79"/>
      <c r="AZ108" s="79"/>
      <c r="BA108" s="79"/>
      <c r="BB108" s="79"/>
      <c r="BC108" s="79"/>
      <c r="BD108" s="79"/>
      <c r="BE108" s="20">
        <v>2</v>
      </c>
      <c r="BF108" s="20">
        <v>1</v>
      </c>
      <c r="BG108" s="20">
        <v>2</v>
      </c>
      <c r="BH108" s="20">
        <v>2</v>
      </c>
      <c r="BI108" s="20">
        <v>2</v>
      </c>
      <c r="BJ108" s="20">
        <v>2</v>
      </c>
      <c r="BK108" s="20">
        <v>2</v>
      </c>
      <c r="BL108" s="20">
        <v>1</v>
      </c>
      <c r="BM108" s="20">
        <v>2</v>
      </c>
      <c r="BN108" s="20">
        <v>2</v>
      </c>
      <c r="BO108" s="20">
        <v>2</v>
      </c>
      <c r="BP108" s="20">
        <v>2</v>
      </c>
      <c r="BQ108" s="20">
        <v>2</v>
      </c>
      <c r="BR108" s="20">
        <v>2</v>
      </c>
      <c r="BS108" s="20">
        <v>2</v>
      </c>
      <c r="BT108" s="20">
        <v>1</v>
      </c>
      <c r="BU108" s="20">
        <v>2</v>
      </c>
      <c r="BV108" s="21">
        <f>COUNTIF($BE108:$BU108,2)</f>
        <v>14</v>
      </c>
      <c r="BW108" s="22">
        <f>BV108/COUNTA($BE108:$BU108)</f>
        <v>0.82352941176470584</v>
      </c>
      <c r="BX108" s="21">
        <f>COUNTIF($BE108:$BU108,1)</f>
        <v>3</v>
      </c>
      <c r="BY108" s="22">
        <f>BX108/COUNTA($BE108:$BU108)</f>
        <v>0.17647058823529413</v>
      </c>
      <c r="BZ108" s="21">
        <f>COUNTIF($BE108:$BU108,0)</f>
        <v>0</v>
      </c>
      <c r="CA108" s="22">
        <f>BZ108/COUNTA($BE108:$BU108)</f>
        <v>0</v>
      </c>
      <c r="CB108" s="21">
        <f>(((BV108*2)+(BX108*1)+(BZ108*0)))/COUNTA($BE108:$BU108)</f>
        <v>1.8235294117647058</v>
      </c>
      <c r="CC108" s="427" t="str">
        <f>IF(CB108&gt;=1.6,"Đạt mục tiêu",IF(CB108&gt;=1,"Cần cố gắng","Chưa đạt"))</f>
        <v>Đạt mục tiêu</v>
      </c>
    </row>
    <row r="109" spans="1:82" s="173" customFormat="1" hidden="1">
      <c r="A109" s="171">
        <v>92</v>
      </c>
      <c r="B109" s="375">
        <v>92</v>
      </c>
      <c r="C109" s="1507" t="s">
        <v>684</v>
      </c>
      <c r="D109" s="1565"/>
      <c r="E109" s="1567"/>
      <c r="F109" s="5" t="s">
        <v>316</v>
      </c>
      <c r="G109" s="176" t="s">
        <v>316</v>
      </c>
      <c r="H109" s="176" t="s">
        <v>316</v>
      </c>
      <c r="I109" s="5" t="s">
        <v>316</v>
      </c>
      <c r="J109" s="5" t="s">
        <v>316</v>
      </c>
      <c r="K109" s="176" t="s">
        <v>316</v>
      </c>
      <c r="L109" s="5" t="s">
        <v>316</v>
      </c>
      <c r="M109" s="5" t="s">
        <v>316</v>
      </c>
      <c r="N109" s="5" t="s">
        <v>316</v>
      </c>
      <c r="O109" s="5" t="s">
        <v>316</v>
      </c>
      <c r="P109" s="5" t="s">
        <v>316</v>
      </c>
      <c r="Q109" s="5" t="s">
        <v>316</v>
      </c>
      <c r="R109" s="5"/>
      <c r="S109" s="5" t="s">
        <v>316</v>
      </c>
      <c r="T109" s="5" t="s">
        <v>316</v>
      </c>
      <c r="U109" s="5" t="s">
        <v>316</v>
      </c>
      <c r="V109" s="176" t="s">
        <v>316</v>
      </c>
      <c r="W109" s="176" t="s">
        <v>316</v>
      </c>
      <c r="X109" s="176" t="s">
        <v>316</v>
      </c>
      <c r="Y109" s="176" t="s">
        <v>316</v>
      </c>
      <c r="Z109" s="5" t="s">
        <v>316</v>
      </c>
      <c r="AA109" s="5" t="s">
        <v>316</v>
      </c>
      <c r="AB109" s="5" t="s">
        <v>316</v>
      </c>
      <c r="AC109" s="5" t="s">
        <v>316</v>
      </c>
      <c r="AD109" s="5" t="s">
        <v>316</v>
      </c>
      <c r="AE109" s="5" t="s">
        <v>316</v>
      </c>
      <c r="AF109" s="5" t="s">
        <v>316</v>
      </c>
      <c r="AG109" s="5" t="s">
        <v>316</v>
      </c>
      <c r="AH109" s="5" t="s">
        <v>316</v>
      </c>
      <c r="AI109" s="5" t="s">
        <v>316</v>
      </c>
      <c r="AJ109" s="5" t="s">
        <v>316</v>
      </c>
      <c r="AK109" s="5" t="s">
        <v>316</v>
      </c>
      <c r="AL109" s="5" t="s">
        <v>316</v>
      </c>
      <c r="AM109" s="5"/>
      <c r="AN109" s="5"/>
      <c r="AO109" s="5" t="s">
        <v>316</v>
      </c>
      <c r="AP109" s="5" t="s">
        <v>316</v>
      </c>
      <c r="AQ109" s="5" t="s">
        <v>316</v>
      </c>
      <c r="AR109" s="5" t="s">
        <v>316</v>
      </c>
      <c r="AS109" s="5" t="s">
        <v>316</v>
      </c>
      <c r="AT109" s="5" t="s">
        <v>316</v>
      </c>
      <c r="AU109" s="5" t="s">
        <v>316</v>
      </c>
      <c r="AV109" s="5" t="s">
        <v>316</v>
      </c>
      <c r="AW109" s="5" t="s">
        <v>316</v>
      </c>
      <c r="AX109" s="5"/>
      <c r="AY109" s="5"/>
      <c r="AZ109" s="5" t="s">
        <v>316</v>
      </c>
      <c r="BA109" s="5"/>
      <c r="BB109" s="5" t="s">
        <v>316</v>
      </c>
      <c r="BC109" s="5"/>
      <c r="BD109" s="5" t="s">
        <v>316</v>
      </c>
      <c r="BE109" s="5" t="s">
        <v>316</v>
      </c>
      <c r="BF109" s="5" t="s">
        <v>316</v>
      </c>
      <c r="BG109" s="5" t="s">
        <v>316</v>
      </c>
      <c r="BH109" s="5" t="s">
        <v>316</v>
      </c>
      <c r="BI109" s="5" t="s">
        <v>316</v>
      </c>
      <c r="BJ109" s="5" t="s">
        <v>316</v>
      </c>
      <c r="BK109" s="5" t="s">
        <v>316</v>
      </c>
      <c r="BL109" s="5" t="s">
        <v>316</v>
      </c>
      <c r="BM109" s="5" t="s">
        <v>316</v>
      </c>
      <c r="BN109" s="5" t="s">
        <v>316</v>
      </c>
      <c r="BO109" s="5" t="s">
        <v>316</v>
      </c>
      <c r="BP109" s="5"/>
      <c r="BQ109" s="5"/>
      <c r="BR109" s="5" t="s">
        <v>316</v>
      </c>
      <c r="BS109" s="5" t="s">
        <v>316</v>
      </c>
      <c r="BT109" s="5" t="s">
        <v>316</v>
      </c>
      <c r="BU109" s="5" t="s">
        <v>316</v>
      </c>
      <c r="BV109" s="5" t="s">
        <v>316</v>
      </c>
      <c r="BW109" s="5" t="s">
        <v>316</v>
      </c>
      <c r="BX109" s="5" t="s">
        <v>316</v>
      </c>
      <c r="BY109" s="5" t="s">
        <v>316</v>
      </c>
      <c r="BZ109" s="5" t="s">
        <v>316</v>
      </c>
      <c r="CA109" s="5" t="s">
        <v>316</v>
      </c>
      <c r="CB109" s="5" t="s">
        <v>316</v>
      </c>
      <c r="CC109" s="5" t="s">
        <v>316</v>
      </c>
      <c r="CD109" s="2"/>
    </row>
    <row r="110" spans="1:82" s="74" customFormat="1" ht="94.5" hidden="1">
      <c r="A110" s="19">
        <v>93</v>
      </c>
      <c r="B110" s="375">
        <v>93</v>
      </c>
      <c r="C110" s="86" t="s">
        <v>685</v>
      </c>
      <c r="D110" s="87" t="s">
        <v>14</v>
      </c>
      <c r="E110" s="86" t="s">
        <v>686</v>
      </c>
      <c r="F110" s="87" t="s">
        <v>17</v>
      </c>
      <c r="G110" s="79" t="s">
        <v>325</v>
      </c>
      <c r="H110" s="128" t="s">
        <v>998</v>
      </c>
      <c r="I110" s="79"/>
      <c r="J110" s="10" t="s">
        <v>23</v>
      </c>
      <c r="K110" s="79"/>
      <c r="L110" s="79"/>
      <c r="M110" s="79"/>
      <c r="N110" s="79"/>
      <c r="O110" s="79"/>
      <c r="P110" s="66" t="s">
        <v>16</v>
      </c>
      <c r="Q110" s="79"/>
      <c r="R110" s="79"/>
      <c r="S110" s="79"/>
      <c r="T110" s="79"/>
      <c r="U110" s="66">
        <f t="shared" si="99"/>
        <v>1</v>
      </c>
      <c r="V110" s="79"/>
      <c r="W110" s="79"/>
      <c r="X110" s="79"/>
      <c r="Y110" s="79"/>
      <c r="Z110" s="79"/>
      <c r="AA110" s="79"/>
      <c r="AB110" s="79"/>
      <c r="AC110" s="79"/>
      <c r="AD110" s="79"/>
      <c r="AE110" s="79"/>
      <c r="AF110" s="79"/>
      <c r="AG110" s="79"/>
      <c r="AH110" s="79"/>
      <c r="AI110" s="79"/>
      <c r="AJ110" s="79"/>
      <c r="AK110" s="79"/>
      <c r="AL110" s="79"/>
      <c r="AM110" s="79"/>
      <c r="AN110" s="79"/>
      <c r="AO110" s="79"/>
      <c r="AP110" s="79"/>
      <c r="AQ110" s="79"/>
      <c r="AR110" s="79"/>
      <c r="AS110" s="79"/>
      <c r="AT110" s="79"/>
      <c r="AU110" s="79"/>
      <c r="AV110" s="79"/>
      <c r="AW110" s="79"/>
      <c r="AX110" s="79"/>
      <c r="AY110" s="79"/>
      <c r="AZ110" s="79"/>
      <c r="BA110" s="79"/>
      <c r="BB110" s="79"/>
      <c r="BC110" s="79"/>
      <c r="BD110" s="79"/>
      <c r="BE110" s="79"/>
      <c r="BF110" s="79"/>
      <c r="BG110" s="79"/>
      <c r="BH110" s="79"/>
      <c r="BI110" s="79"/>
      <c r="BJ110" s="79"/>
      <c r="BK110" s="79"/>
      <c r="BL110" s="79"/>
      <c r="BM110" s="79"/>
      <c r="BN110" s="79"/>
      <c r="BO110" s="79"/>
      <c r="BP110" s="79"/>
      <c r="BQ110" s="79"/>
      <c r="BR110" s="79"/>
      <c r="BS110" s="79"/>
      <c r="BT110" s="79"/>
      <c r="BU110" s="79"/>
      <c r="BV110" s="413"/>
      <c r="BW110" s="81"/>
      <c r="BX110" s="413"/>
      <c r="BY110" s="81"/>
      <c r="BZ110" s="413"/>
      <c r="CA110" s="81"/>
      <c r="CB110" s="413"/>
      <c r="CC110" s="413"/>
    </row>
    <row r="111" spans="1:82" s="173" customFormat="1" hidden="1">
      <c r="A111" s="171">
        <v>94</v>
      </c>
      <c r="B111" s="375">
        <v>94</v>
      </c>
      <c r="C111" s="1598" t="s">
        <v>687</v>
      </c>
      <c r="D111" s="1372"/>
      <c r="E111" s="1372"/>
      <c r="F111" s="1372"/>
      <c r="G111" s="196"/>
      <c r="H111" s="291" t="s">
        <v>316</v>
      </c>
      <c r="I111" s="94" t="s">
        <v>316</v>
      </c>
      <c r="J111" s="94" t="s">
        <v>316</v>
      </c>
      <c r="K111" s="291" t="s">
        <v>316</v>
      </c>
      <c r="L111" s="94" t="s">
        <v>316</v>
      </c>
      <c r="M111" s="94" t="s">
        <v>316</v>
      </c>
      <c r="N111" s="94" t="s">
        <v>316</v>
      </c>
      <c r="O111" s="94" t="s">
        <v>316</v>
      </c>
      <c r="P111" s="94" t="s">
        <v>316</v>
      </c>
      <c r="Q111" s="94" t="s">
        <v>316</v>
      </c>
      <c r="R111" s="94"/>
      <c r="S111" s="94" t="s">
        <v>316</v>
      </c>
      <c r="T111" s="94" t="s">
        <v>316</v>
      </c>
      <c r="U111" s="94" t="s">
        <v>316</v>
      </c>
      <c r="V111" s="291" t="s">
        <v>316</v>
      </c>
      <c r="W111" s="291" t="s">
        <v>316</v>
      </c>
      <c r="X111" s="291" t="s">
        <v>316</v>
      </c>
      <c r="Y111" s="291" t="s">
        <v>316</v>
      </c>
      <c r="Z111" s="94" t="s">
        <v>316</v>
      </c>
      <c r="AA111" s="94" t="s">
        <v>316</v>
      </c>
      <c r="AB111" s="94" t="s">
        <v>316</v>
      </c>
      <c r="AC111" s="94" t="s">
        <v>316</v>
      </c>
      <c r="AD111" s="94" t="s">
        <v>316</v>
      </c>
      <c r="AE111" s="94" t="s">
        <v>316</v>
      </c>
      <c r="AF111" s="94" t="s">
        <v>316</v>
      </c>
      <c r="AG111" s="94" t="s">
        <v>316</v>
      </c>
      <c r="AH111" s="94" t="s">
        <v>316</v>
      </c>
      <c r="AI111" s="94" t="s">
        <v>316</v>
      </c>
      <c r="AJ111" s="94" t="s">
        <v>316</v>
      </c>
      <c r="AK111" s="94" t="s">
        <v>316</v>
      </c>
      <c r="AL111" s="94" t="s">
        <v>316</v>
      </c>
      <c r="AM111" s="94"/>
      <c r="AN111" s="94"/>
      <c r="AO111" s="94" t="s">
        <v>316</v>
      </c>
      <c r="AP111" s="94" t="s">
        <v>316</v>
      </c>
      <c r="AQ111" s="94" t="s">
        <v>316</v>
      </c>
      <c r="AR111" s="94" t="s">
        <v>316</v>
      </c>
      <c r="AS111" s="94" t="s">
        <v>316</v>
      </c>
      <c r="AT111" s="94" t="s">
        <v>316</v>
      </c>
      <c r="AU111" s="94" t="s">
        <v>316</v>
      </c>
      <c r="AV111" s="94" t="s">
        <v>316</v>
      </c>
      <c r="AW111" s="94" t="s">
        <v>316</v>
      </c>
      <c r="AX111" s="94"/>
      <c r="AY111" s="94"/>
      <c r="AZ111" s="94" t="s">
        <v>316</v>
      </c>
      <c r="BA111" s="94"/>
      <c r="BB111" s="94" t="s">
        <v>316</v>
      </c>
      <c r="BC111" s="94"/>
      <c r="BD111" s="94" t="s">
        <v>316</v>
      </c>
      <c r="BE111" s="94" t="s">
        <v>316</v>
      </c>
      <c r="BF111" s="94" t="s">
        <v>316</v>
      </c>
      <c r="BG111" s="94" t="s">
        <v>316</v>
      </c>
      <c r="BH111" s="94" t="s">
        <v>316</v>
      </c>
      <c r="BI111" s="94" t="s">
        <v>316</v>
      </c>
      <c r="BJ111" s="94" t="s">
        <v>316</v>
      </c>
      <c r="BK111" s="94" t="s">
        <v>316</v>
      </c>
      <c r="BL111" s="94" t="s">
        <v>316</v>
      </c>
      <c r="BM111" s="94" t="s">
        <v>316</v>
      </c>
      <c r="BN111" s="94" t="s">
        <v>316</v>
      </c>
      <c r="BO111" s="94" t="s">
        <v>316</v>
      </c>
      <c r="BP111" s="94"/>
      <c r="BQ111" s="94"/>
      <c r="BR111" s="94" t="s">
        <v>316</v>
      </c>
      <c r="BS111" s="94" t="s">
        <v>316</v>
      </c>
      <c r="BT111" s="94" t="s">
        <v>316</v>
      </c>
      <c r="BU111" s="94" t="s">
        <v>316</v>
      </c>
      <c r="BV111" s="94" t="s">
        <v>316</v>
      </c>
      <c r="BW111" s="94" t="s">
        <v>316</v>
      </c>
      <c r="BX111" s="94" t="s">
        <v>316</v>
      </c>
      <c r="BY111" s="94" t="s">
        <v>316</v>
      </c>
      <c r="BZ111" s="94" t="s">
        <v>316</v>
      </c>
      <c r="CA111" s="94" t="s">
        <v>316</v>
      </c>
      <c r="CB111" s="94" t="s">
        <v>316</v>
      </c>
      <c r="CC111" s="94" t="s">
        <v>316</v>
      </c>
      <c r="CD111" s="2"/>
    </row>
    <row r="112" spans="1:82" s="74" customFormat="1" ht="56.25" hidden="1" customHeight="1">
      <c r="A112" s="19">
        <v>95</v>
      </c>
      <c r="B112" s="375">
        <v>95</v>
      </c>
      <c r="C112" s="86" t="s">
        <v>690</v>
      </c>
      <c r="D112" s="116" t="s">
        <v>14</v>
      </c>
      <c r="E112" s="86" t="s">
        <v>691</v>
      </c>
      <c r="F112" s="116" t="s">
        <v>17</v>
      </c>
      <c r="G112" s="114" t="s">
        <v>706</v>
      </c>
      <c r="H112" s="129" t="s">
        <v>989</v>
      </c>
      <c r="I112" s="114" t="s">
        <v>275</v>
      </c>
      <c r="J112" s="10" t="s">
        <v>23</v>
      </c>
      <c r="K112" s="113"/>
      <c r="L112" s="118"/>
      <c r="M112" s="113" t="s">
        <v>16</v>
      </c>
      <c r="N112" s="113"/>
      <c r="O112" s="114"/>
      <c r="P112" s="114"/>
      <c r="Q112" s="114"/>
      <c r="R112" s="114"/>
      <c r="S112" s="114"/>
      <c r="T112" s="114"/>
      <c r="U112" s="66">
        <f t="shared" si="99"/>
        <v>1</v>
      </c>
      <c r="V112" s="114"/>
      <c r="W112" s="114"/>
      <c r="X112" s="114"/>
      <c r="Y112" s="114"/>
      <c r="Z112" s="114"/>
      <c r="AA112" s="114"/>
      <c r="AB112" s="114"/>
      <c r="AC112" s="114"/>
      <c r="AD112" s="114" t="s">
        <v>724</v>
      </c>
      <c r="AE112" s="114" t="s">
        <v>726</v>
      </c>
      <c r="AF112" s="114" t="s">
        <v>723</v>
      </c>
      <c r="AG112" s="114" t="s">
        <v>726</v>
      </c>
      <c r="AH112" s="114"/>
      <c r="AI112" s="114"/>
      <c r="AJ112" s="114"/>
      <c r="AK112" s="114"/>
      <c r="AL112" s="114"/>
      <c r="AM112" s="114"/>
      <c r="AN112" s="114"/>
      <c r="AO112" s="114"/>
      <c r="AP112" s="114"/>
      <c r="AQ112" s="114"/>
      <c r="AR112" s="114"/>
      <c r="AS112" s="114"/>
      <c r="AT112" s="114"/>
      <c r="AU112" s="114"/>
      <c r="AV112" s="114"/>
      <c r="AW112" s="114"/>
      <c r="AX112" s="114"/>
      <c r="AY112" s="114"/>
      <c r="AZ112" s="114"/>
      <c r="BA112" s="114"/>
      <c r="BB112" s="114"/>
      <c r="BC112" s="114"/>
      <c r="BD112" s="114"/>
      <c r="BE112" s="114">
        <v>2</v>
      </c>
      <c r="BF112" s="114">
        <v>2</v>
      </c>
      <c r="BG112" s="114">
        <v>2</v>
      </c>
      <c r="BH112" s="114">
        <v>2</v>
      </c>
      <c r="BI112" s="114">
        <v>2</v>
      </c>
      <c r="BJ112" s="114">
        <v>2</v>
      </c>
      <c r="BK112" s="114">
        <v>2</v>
      </c>
      <c r="BL112" s="114">
        <v>1</v>
      </c>
      <c r="BM112" s="114">
        <v>2</v>
      </c>
      <c r="BN112" s="114">
        <v>2</v>
      </c>
      <c r="BO112" s="114">
        <v>2</v>
      </c>
      <c r="BP112" s="114">
        <v>2</v>
      </c>
      <c r="BQ112" s="114">
        <v>2</v>
      </c>
      <c r="BR112" s="114">
        <v>2</v>
      </c>
      <c r="BS112" s="114">
        <v>2</v>
      </c>
      <c r="BT112" s="114">
        <v>1</v>
      </c>
      <c r="BU112" s="114">
        <v>2</v>
      </c>
      <c r="BV112" s="118">
        <f>COUNTIF($BE112:$BU112,2)</f>
        <v>15</v>
      </c>
      <c r="BW112" s="119">
        <f>BV112/COUNTA($BE112:$BU112)</f>
        <v>0.88235294117647056</v>
      </c>
      <c r="BX112" s="118">
        <f>COUNTIF($BE112:$BU112,1)</f>
        <v>2</v>
      </c>
      <c r="BY112" s="119">
        <f>BX112/COUNTA($BE112:$BU112)</f>
        <v>0.11764705882352941</v>
      </c>
      <c r="BZ112" s="118">
        <f>COUNTIF($BE112:$BU112,0)</f>
        <v>0</v>
      </c>
      <c r="CA112" s="119">
        <f>BZ112/COUNTA($BE112:$BU112)</f>
        <v>0</v>
      </c>
      <c r="CB112" s="118">
        <f>(((BV112*2)+(BX112*1)+(BZ112*0)))/COUNTA($BE112:$BU112)</f>
        <v>1.8823529411764706</v>
      </c>
      <c r="CC112" s="449" t="str">
        <f t="shared" ref="CC112:CC122" si="100">IF(CB112&gt;=1.6,"Đạt mục tiêu",IF(CB112&gt;=1,"Cần cố gắng","Chưa đạt"))</f>
        <v>Đạt mục tiêu</v>
      </c>
    </row>
    <row r="113" spans="1:82" s="74" customFormat="1" ht="71.25" customHeight="1">
      <c r="A113" s="19">
        <v>96</v>
      </c>
      <c r="B113" s="375">
        <v>96</v>
      </c>
      <c r="C113" s="86" t="s">
        <v>690</v>
      </c>
      <c r="D113" s="116" t="s">
        <v>14</v>
      </c>
      <c r="E113" s="86" t="s">
        <v>691</v>
      </c>
      <c r="F113" s="116" t="s">
        <v>17</v>
      </c>
      <c r="G113" s="114" t="s">
        <v>707</v>
      </c>
      <c r="H113" s="117" t="s">
        <v>957</v>
      </c>
      <c r="I113" s="114"/>
      <c r="J113" s="10" t="s">
        <v>23</v>
      </c>
      <c r="K113" s="113"/>
      <c r="L113" s="118"/>
      <c r="M113" s="113"/>
      <c r="N113" s="113" t="s">
        <v>16</v>
      </c>
      <c r="O113" s="114"/>
      <c r="P113" s="114"/>
      <c r="Q113" s="114"/>
      <c r="R113" s="114"/>
      <c r="S113" s="114"/>
      <c r="T113" s="114"/>
      <c r="U113" s="66">
        <f t="shared" si="99"/>
        <v>1</v>
      </c>
      <c r="V113" s="114"/>
      <c r="W113" s="114"/>
      <c r="X113" s="114"/>
      <c r="Y113" s="114"/>
      <c r="Z113" s="114"/>
      <c r="AA113" s="114"/>
      <c r="AB113" s="114"/>
      <c r="AC113" s="114"/>
      <c r="AD113" s="114"/>
      <c r="AE113" s="114"/>
      <c r="AF113" s="114"/>
      <c r="AG113" s="114"/>
      <c r="AH113" s="241" t="s">
        <v>723</v>
      </c>
      <c r="AI113" s="241" t="s">
        <v>727</v>
      </c>
      <c r="AJ113" s="241" t="s">
        <v>726</v>
      </c>
      <c r="AK113" s="241" t="s">
        <v>725</v>
      </c>
      <c r="AL113" s="241" t="s">
        <v>724</v>
      </c>
      <c r="AM113" s="114"/>
      <c r="AN113" s="114"/>
      <c r="AO113" s="114"/>
      <c r="AP113" s="114"/>
      <c r="AQ113" s="114"/>
      <c r="AR113" s="114"/>
      <c r="AS113" s="114"/>
      <c r="AT113" s="114"/>
      <c r="AU113" s="114"/>
      <c r="AV113" s="114"/>
      <c r="AW113" s="114"/>
      <c r="AX113" s="114"/>
      <c r="AY113" s="114"/>
      <c r="AZ113" s="114"/>
      <c r="BA113" s="114"/>
      <c r="BB113" s="114"/>
      <c r="BC113" s="114"/>
      <c r="BD113" s="114"/>
      <c r="BE113" s="20">
        <v>2</v>
      </c>
      <c r="BF113" s="20">
        <v>1</v>
      </c>
      <c r="BG113" s="20">
        <v>2</v>
      </c>
      <c r="BH113" s="20">
        <v>2</v>
      </c>
      <c r="BI113" s="20">
        <v>2</v>
      </c>
      <c r="BJ113" s="20">
        <v>2</v>
      </c>
      <c r="BK113" s="20">
        <v>2</v>
      </c>
      <c r="BL113" s="20">
        <v>2</v>
      </c>
      <c r="BM113" s="20">
        <v>2</v>
      </c>
      <c r="BN113" s="20">
        <v>2</v>
      </c>
      <c r="BO113" s="20">
        <v>2</v>
      </c>
      <c r="BP113" s="20">
        <v>2</v>
      </c>
      <c r="BQ113" s="20">
        <v>2</v>
      </c>
      <c r="BR113" s="20">
        <v>2</v>
      </c>
      <c r="BS113" s="20">
        <v>2</v>
      </c>
      <c r="BT113" s="20">
        <v>1</v>
      </c>
      <c r="BU113" s="20">
        <v>2</v>
      </c>
      <c r="BV113" s="21">
        <f>COUNTIF($BE113:$BU113,2)</f>
        <v>15</v>
      </c>
      <c r="BW113" s="22">
        <f>BV113/COUNTA($BE113:$BU113)</f>
        <v>0.88235294117647056</v>
      </c>
      <c r="BX113" s="21">
        <f>COUNTIF($BE113:$BU113,1)</f>
        <v>2</v>
      </c>
      <c r="BY113" s="22">
        <f>BX113/COUNTA($BE113:$BU113)</f>
        <v>0.11764705882352941</v>
      </c>
      <c r="BZ113" s="21">
        <f>COUNTIF($BE113:$BU113,0)</f>
        <v>0</v>
      </c>
      <c r="CA113" s="22">
        <f>BZ113/COUNTA($BE113:$BU113)</f>
        <v>0</v>
      </c>
      <c r="CB113" s="21">
        <f>(((BV113*2)+(BX113*1)+(BZ113*0)))/COUNTA($BE113:$BU113)</f>
        <v>1.8823529411764706</v>
      </c>
      <c r="CC113" s="427" t="str">
        <f>IF(CB113&gt;=1.6,"Đạt mục tiêu",IF(CB113&gt;=1,"Cần cố gắng","Chưa đạt"))</f>
        <v>Đạt mục tiêu</v>
      </c>
    </row>
    <row r="114" spans="1:82" ht="75" hidden="1">
      <c r="A114" s="171">
        <v>97</v>
      </c>
      <c r="B114" s="375">
        <v>97</v>
      </c>
      <c r="C114" s="186" t="s">
        <v>690</v>
      </c>
      <c r="D114" s="116" t="s">
        <v>14</v>
      </c>
      <c r="E114" s="86" t="s">
        <v>691</v>
      </c>
      <c r="F114" s="248" t="s">
        <v>17</v>
      </c>
      <c r="G114" s="397" t="s">
        <v>118</v>
      </c>
      <c r="H114" s="240" t="s">
        <v>974</v>
      </c>
      <c r="I114" s="79" t="s">
        <v>275</v>
      </c>
      <c r="J114" s="10" t="s">
        <v>23</v>
      </c>
      <c r="K114" s="79"/>
      <c r="L114" s="237" t="s">
        <v>16</v>
      </c>
      <c r="M114" s="79"/>
      <c r="N114" s="413"/>
      <c r="O114" s="79"/>
      <c r="P114" s="79" t="s">
        <v>16</v>
      </c>
      <c r="Q114" s="79"/>
      <c r="R114" s="79"/>
      <c r="S114" s="79"/>
      <c r="T114" s="79"/>
      <c r="U114" s="66">
        <f t="shared" si="99"/>
        <v>2</v>
      </c>
      <c r="V114" s="79"/>
      <c r="W114" s="79"/>
      <c r="X114" s="79"/>
      <c r="Y114" s="79"/>
      <c r="Z114" s="397" t="s">
        <v>727</v>
      </c>
      <c r="AA114" s="397" t="s">
        <v>726</v>
      </c>
      <c r="AB114" s="397" t="s">
        <v>724</v>
      </c>
      <c r="AC114" s="397" t="s">
        <v>727</v>
      </c>
      <c r="AD114" s="79"/>
      <c r="AE114" s="79"/>
      <c r="AF114" s="79"/>
      <c r="AG114" s="79"/>
      <c r="AH114" s="79"/>
      <c r="AI114" s="79"/>
      <c r="AJ114" s="79"/>
      <c r="AK114" s="79"/>
      <c r="AL114" s="79"/>
      <c r="AM114" s="79"/>
      <c r="AN114" s="79"/>
      <c r="AO114" s="79"/>
      <c r="AP114" s="79"/>
      <c r="AQ114" s="79"/>
      <c r="AR114" s="79"/>
      <c r="AS114" s="79"/>
      <c r="AT114" s="79"/>
      <c r="AU114" s="79"/>
      <c r="AV114" s="79"/>
      <c r="AW114" s="79"/>
      <c r="AX114" s="79"/>
      <c r="AY114" s="79"/>
      <c r="AZ114" s="79"/>
      <c r="BA114" s="79"/>
      <c r="BB114" s="79"/>
      <c r="BC114" s="79"/>
      <c r="BD114" s="79"/>
      <c r="BE114" s="398">
        <v>1</v>
      </c>
      <c r="BF114" s="398">
        <v>2</v>
      </c>
      <c r="BG114" s="398">
        <v>2</v>
      </c>
      <c r="BH114" s="398">
        <v>2</v>
      </c>
      <c r="BI114" s="398">
        <v>2</v>
      </c>
      <c r="BJ114" s="398">
        <v>2</v>
      </c>
      <c r="BK114" s="398">
        <v>2</v>
      </c>
      <c r="BL114" s="398">
        <v>2</v>
      </c>
      <c r="BM114" s="398">
        <v>2</v>
      </c>
      <c r="BN114" s="398">
        <v>2</v>
      </c>
      <c r="BO114" s="398">
        <v>2</v>
      </c>
      <c r="BP114" s="398">
        <v>2</v>
      </c>
      <c r="BQ114" s="398">
        <v>1</v>
      </c>
      <c r="BR114" s="398">
        <v>2</v>
      </c>
      <c r="BS114" s="398">
        <v>2</v>
      </c>
      <c r="BT114" s="398">
        <v>1</v>
      </c>
      <c r="BU114" s="398">
        <v>2</v>
      </c>
      <c r="BV114" s="379">
        <f>COUNTIF($BE114:$BU114,2)</f>
        <v>14</v>
      </c>
      <c r="BW114" s="228">
        <f>BV114/COUNTA($BE114:$BU114)</f>
        <v>0.82352941176470584</v>
      </c>
      <c r="BX114" s="379">
        <f>COUNTIF($BE114:$BU114,1)</f>
        <v>3</v>
      </c>
      <c r="BY114" s="228">
        <f>BX114/COUNTA($BE114:$BU114)</f>
        <v>0.17647058823529413</v>
      </c>
      <c r="BZ114" s="379">
        <f>COUNTIF($BE114:$BU114,0)</f>
        <v>0</v>
      </c>
      <c r="CA114" s="228">
        <f>BZ114/COUNTA($BE114:$BU114)</f>
        <v>0</v>
      </c>
      <c r="CB114" s="379">
        <f>(((BV114*2)+(BX114*1)+(BZ114*0)))/COUNTA($BE114:$BU114)</f>
        <v>1.8235294117647058</v>
      </c>
      <c r="CC114" s="379" t="str">
        <f t="shared" si="100"/>
        <v>Đạt mục tiêu</v>
      </c>
    </row>
    <row r="115" spans="1:82" s="74" customFormat="1" ht="48" hidden="1">
      <c r="A115" s="19">
        <v>98</v>
      </c>
      <c r="B115" s="375">
        <v>98</v>
      </c>
      <c r="C115" s="86" t="s">
        <v>690</v>
      </c>
      <c r="D115" s="116" t="s">
        <v>14</v>
      </c>
      <c r="E115" s="86" t="s">
        <v>691</v>
      </c>
      <c r="F115" s="116" t="s">
        <v>17</v>
      </c>
      <c r="G115" s="79" t="s">
        <v>119</v>
      </c>
      <c r="H115" s="96" t="s">
        <v>708</v>
      </c>
      <c r="I115" s="79" t="s">
        <v>275</v>
      </c>
      <c r="J115" s="10" t="s">
        <v>23</v>
      </c>
      <c r="K115" s="79"/>
      <c r="L115" s="79"/>
      <c r="M115" s="79"/>
      <c r="N115" s="413"/>
      <c r="O115" s="79"/>
      <c r="P115" s="66"/>
      <c r="Q115" s="79" t="s">
        <v>16</v>
      </c>
      <c r="R115" s="79"/>
      <c r="S115" s="79"/>
      <c r="T115" s="79"/>
      <c r="U115" s="66">
        <f t="shared" si="99"/>
        <v>1</v>
      </c>
      <c r="V115" s="79"/>
      <c r="W115" s="79"/>
      <c r="X115" s="79"/>
      <c r="Y115" s="79"/>
      <c r="Z115" s="79"/>
      <c r="AA115" s="79"/>
      <c r="AB115" s="79"/>
      <c r="AC115" s="79"/>
      <c r="AD115" s="79"/>
      <c r="AE115" s="79"/>
      <c r="AF115" s="79"/>
      <c r="AG115" s="79"/>
      <c r="AH115" s="79"/>
      <c r="AI115" s="79"/>
      <c r="AJ115" s="79"/>
      <c r="AK115" s="79"/>
      <c r="AL115" s="79"/>
      <c r="AM115" s="79"/>
      <c r="AN115" s="79"/>
      <c r="AO115" s="79"/>
      <c r="AP115" s="79"/>
      <c r="AQ115" s="79"/>
      <c r="AR115" s="79"/>
      <c r="AS115" s="79"/>
      <c r="AT115" s="79"/>
      <c r="AU115" s="79"/>
      <c r="AV115" s="79"/>
      <c r="AW115" s="79"/>
      <c r="AX115" s="79"/>
      <c r="AY115" s="79"/>
      <c r="AZ115" s="79"/>
      <c r="BA115" s="79"/>
      <c r="BB115" s="79"/>
      <c r="BC115" s="79"/>
      <c r="BD115" s="79"/>
      <c r="BE115" s="79">
        <v>2</v>
      </c>
      <c r="BF115" s="79">
        <v>1</v>
      </c>
      <c r="BG115" s="79">
        <v>2</v>
      </c>
      <c r="BH115" s="79">
        <v>1</v>
      </c>
      <c r="BI115" s="79">
        <v>2</v>
      </c>
      <c r="BJ115" s="79">
        <v>1</v>
      </c>
      <c r="BK115" s="79">
        <v>2</v>
      </c>
      <c r="BL115" s="79">
        <v>2</v>
      </c>
      <c r="BM115" s="79">
        <v>2</v>
      </c>
      <c r="BN115" s="79">
        <v>2</v>
      </c>
      <c r="BO115" s="79">
        <v>2</v>
      </c>
      <c r="BP115" s="79"/>
      <c r="BQ115" s="79"/>
      <c r="BR115" s="79">
        <v>1</v>
      </c>
      <c r="BS115" s="79">
        <v>2</v>
      </c>
      <c r="BT115" s="79">
        <v>2</v>
      </c>
      <c r="BU115" s="79">
        <v>2</v>
      </c>
      <c r="BV115" s="413">
        <f>COUNTIF($BE115:$BU115,2)</f>
        <v>11</v>
      </c>
      <c r="BW115" s="81">
        <f>BV115/COUNTA($BE115:$BU115)</f>
        <v>0.73333333333333328</v>
      </c>
      <c r="BX115" s="413">
        <f>COUNTIF($BE115:$BU115,1)</f>
        <v>4</v>
      </c>
      <c r="BY115" s="81">
        <f>BX115/COUNTA($BE115:$BU115)</f>
        <v>0.26666666666666666</v>
      </c>
      <c r="BZ115" s="413">
        <f>COUNTIF($BE115:$BU115,0)</f>
        <v>0</v>
      </c>
      <c r="CA115" s="81">
        <f>BZ115/COUNTA($BE115:$BU115)</f>
        <v>0</v>
      </c>
      <c r="CB115" s="413">
        <f>(((BV115*2)+(BX115*1)+(BZ115*0)))/COUNTA($BE115:$BU115)</f>
        <v>1.7333333333333334</v>
      </c>
      <c r="CC115" s="413" t="str">
        <f t="shared" si="100"/>
        <v>Đạt mục tiêu</v>
      </c>
    </row>
    <row r="116" spans="1:82" s="74" customFormat="1" ht="48" hidden="1">
      <c r="A116" s="19">
        <v>99</v>
      </c>
      <c r="B116" s="375">
        <v>99</v>
      </c>
      <c r="C116" s="86" t="s">
        <v>690</v>
      </c>
      <c r="D116" s="116" t="s">
        <v>14</v>
      </c>
      <c r="E116" s="86" t="s">
        <v>691</v>
      </c>
      <c r="F116" s="116" t="s">
        <v>17</v>
      </c>
      <c r="G116" s="79" t="s">
        <v>119</v>
      </c>
      <c r="H116" s="96" t="s">
        <v>1022</v>
      </c>
      <c r="I116" s="79"/>
      <c r="J116" s="10" t="s">
        <v>23</v>
      </c>
      <c r="K116" s="79"/>
      <c r="L116" s="79"/>
      <c r="M116" s="79"/>
      <c r="N116" s="413"/>
      <c r="O116" s="79"/>
      <c r="P116" s="66"/>
      <c r="Q116" s="79"/>
      <c r="R116" s="79"/>
      <c r="S116" s="79" t="s">
        <v>16</v>
      </c>
      <c r="T116" s="79"/>
      <c r="U116" s="66">
        <f t="shared" si="99"/>
        <v>1</v>
      </c>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c r="AU116" s="79"/>
      <c r="AV116" s="79"/>
      <c r="AW116" s="79"/>
      <c r="AX116" s="79"/>
      <c r="AY116" s="79"/>
      <c r="AZ116" s="79"/>
      <c r="BA116" s="79"/>
      <c r="BB116" s="79"/>
      <c r="BC116" s="79"/>
      <c r="BD116" s="79"/>
      <c r="BE116" s="79"/>
      <c r="BF116" s="79"/>
      <c r="BG116" s="79"/>
      <c r="BH116" s="79"/>
      <c r="BI116" s="79"/>
      <c r="BJ116" s="79"/>
      <c r="BK116" s="79"/>
      <c r="BL116" s="79"/>
      <c r="BM116" s="79"/>
      <c r="BN116" s="79"/>
      <c r="BO116" s="79"/>
      <c r="BP116" s="79"/>
      <c r="BQ116" s="79"/>
      <c r="BR116" s="79"/>
      <c r="BS116" s="79"/>
      <c r="BT116" s="79"/>
      <c r="BU116" s="79"/>
      <c r="BV116" s="413"/>
      <c r="BW116" s="81"/>
      <c r="BX116" s="413"/>
      <c r="BY116" s="81"/>
      <c r="BZ116" s="413"/>
      <c r="CA116" s="81"/>
      <c r="CB116" s="413"/>
      <c r="CC116" s="413"/>
    </row>
    <row r="117" spans="1:82" s="74" customFormat="1" ht="48" hidden="1">
      <c r="A117" s="19">
        <v>100</v>
      </c>
      <c r="B117" s="375">
        <v>100</v>
      </c>
      <c r="C117" s="88" t="s">
        <v>696</v>
      </c>
      <c r="D117" s="87" t="s">
        <v>17</v>
      </c>
      <c r="E117" s="86" t="s">
        <v>697</v>
      </c>
      <c r="F117" s="87" t="s">
        <v>17</v>
      </c>
      <c r="G117" s="79" t="s">
        <v>120</v>
      </c>
      <c r="H117" s="96" t="s">
        <v>332</v>
      </c>
      <c r="I117" s="79" t="s">
        <v>275</v>
      </c>
      <c r="J117" s="10" t="s">
        <v>23</v>
      </c>
      <c r="K117" s="79"/>
      <c r="L117" s="79"/>
      <c r="M117" s="79"/>
      <c r="N117" s="79"/>
      <c r="O117" s="79"/>
      <c r="P117" s="79"/>
      <c r="Q117" s="66" t="s">
        <v>16</v>
      </c>
      <c r="R117" s="66"/>
      <c r="S117" s="413"/>
      <c r="T117" s="79"/>
      <c r="U117" s="66">
        <f t="shared" si="99"/>
        <v>1</v>
      </c>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79"/>
      <c r="BA117" s="79"/>
      <c r="BB117" s="79"/>
      <c r="BC117" s="79"/>
      <c r="BD117" s="79"/>
      <c r="BE117" s="79">
        <v>2</v>
      </c>
      <c r="BF117" s="79">
        <v>1</v>
      </c>
      <c r="BG117" s="79">
        <v>2</v>
      </c>
      <c r="BH117" s="79">
        <v>2</v>
      </c>
      <c r="BI117" s="79">
        <v>2</v>
      </c>
      <c r="BJ117" s="79">
        <v>2</v>
      </c>
      <c r="BK117" s="79">
        <v>2</v>
      </c>
      <c r="BL117" s="79">
        <v>2</v>
      </c>
      <c r="BM117" s="79">
        <v>2</v>
      </c>
      <c r="BN117" s="79">
        <v>1</v>
      </c>
      <c r="BO117" s="79">
        <v>1</v>
      </c>
      <c r="BP117" s="79"/>
      <c r="BQ117" s="79"/>
      <c r="BR117" s="79">
        <v>2</v>
      </c>
      <c r="BS117" s="79">
        <v>2</v>
      </c>
      <c r="BT117" s="79">
        <v>1</v>
      </c>
      <c r="BU117" s="79">
        <v>2</v>
      </c>
      <c r="BV117" s="413">
        <f>COUNTIF($BE117:$BU117,2)</f>
        <v>11</v>
      </c>
      <c r="BW117" s="81">
        <f>BV117/COUNTA($BE117:$BU117)</f>
        <v>0.73333333333333328</v>
      </c>
      <c r="BX117" s="413">
        <f>COUNTIF($BE117:$BU117,1)</f>
        <v>4</v>
      </c>
      <c r="BY117" s="81">
        <f>BX117/COUNTA($BE117:$BU117)</f>
        <v>0.26666666666666666</v>
      </c>
      <c r="BZ117" s="413">
        <f>COUNTIF($BE117:$BU117,0)</f>
        <v>0</v>
      </c>
      <c r="CA117" s="81">
        <f>BZ117/COUNTA($BE117:$BU117)</f>
        <v>0</v>
      </c>
      <c r="CB117" s="413">
        <f>(((BV117*2)+(BX117*1)+(BZ117*0)))/COUNTA($BE117:$BU117)</f>
        <v>1.7333333333333334</v>
      </c>
      <c r="CC117" s="413" t="str">
        <f t="shared" si="100"/>
        <v>Đạt mục tiêu</v>
      </c>
    </row>
    <row r="118" spans="1:82" s="74" customFormat="1" ht="31.5" hidden="1">
      <c r="A118" s="19"/>
      <c r="B118" s="375"/>
      <c r="C118" s="88" t="s">
        <v>692</v>
      </c>
      <c r="D118" s="87"/>
      <c r="E118" s="86"/>
      <c r="F118" s="87"/>
      <c r="G118" s="79"/>
      <c r="H118" s="96" t="s">
        <v>333</v>
      </c>
      <c r="I118" s="79"/>
      <c r="J118" s="10"/>
      <c r="K118" s="79"/>
      <c r="L118" s="79"/>
      <c r="M118" s="79"/>
      <c r="N118" s="79"/>
      <c r="O118" s="79"/>
      <c r="P118" s="79"/>
      <c r="Q118" s="66"/>
      <c r="R118" s="66"/>
      <c r="S118" s="413"/>
      <c r="T118" s="413" t="s">
        <v>16</v>
      </c>
      <c r="U118" s="66"/>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c r="AU118" s="79"/>
      <c r="AV118" s="79"/>
      <c r="AW118" s="79"/>
      <c r="AX118" s="79"/>
      <c r="AY118" s="79"/>
      <c r="AZ118" s="79"/>
      <c r="BA118" s="79"/>
      <c r="BB118" s="79"/>
      <c r="BC118" s="79"/>
      <c r="BD118" s="79"/>
      <c r="BE118" s="79"/>
      <c r="BF118" s="79"/>
      <c r="BG118" s="79"/>
      <c r="BH118" s="79"/>
      <c r="BI118" s="79"/>
      <c r="BJ118" s="79"/>
      <c r="BK118" s="79"/>
      <c r="BL118" s="79"/>
      <c r="BM118" s="79"/>
      <c r="BN118" s="79"/>
      <c r="BO118" s="79"/>
      <c r="BP118" s="79"/>
      <c r="BQ118" s="79"/>
      <c r="BR118" s="79"/>
      <c r="BS118" s="79"/>
      <c r="BT118" s="79"/>
      <c r="BU118" s="79"/>
      <c r="BV118" s="413"/>
      <c r="BW118" s="81"/>
      <c r="BX118" s="413"/>
      <c r="BY118" s="81"/>
      <c r="BZ118" s="413"/>
      <c r="CA118" s="81"/>
      <c r="CB118" s="413"/>
      <c r="CC118" s="413"/>
    </row>
    <row r="119" spans="1:82" s="74" customFormat="1" ht="48" hidden="1">
      <c r="A119" s="19">
        <v>101</v>
      </c>
      <c r="B119" s="375">
        <v>101</v>
      </c>
      <c r="C119" s="88" t="s">
        <v>692</v>
      </c>
      <c r="D119" s="87" t="s">
        <v>17</v>
      </c>
      <c r="E119" s="86" t="s">
        <v>693</v>
      </c>
      <c r="F119" s="87" t="s">
        <v>17</v>
      </c>
      <c r="G119" s="79" t="s">
        <v>121</v>
      </c>
      <c r="H119" s="96" t="s">
        <v>333</v>
      </c>
      <c r="I119" s="79" t="s">
        <v>275</v>
      </c>
      <c r="J119" s="10" t="s">
        <v>23</v>
      </c>
      <c r="K119" s="79"/>
      <c r="L119" s="79"/>
      <c r="M119" s="79"/>
      <c r="N119" s="79"/>
      <c r="O119" s="413"/>
      <c r="P119" s="79"/>
      <c r="Q119" s="66"/>
      <c r="R119" s="66"/>
      <c r="S119" s="413" t="s">
        <v>16</v>
      </c>
      <c r="T119" s="79"/>
      <c r="U119" s="66">
        <f t="shared" si="99"/>
        <v>1</v>
      </c>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79"/>
      <c r="BA119" s="79"/>
      <c r="BB119" s="79"/>
      <c r="BC119" s="79"/>
      <c r="BD119" s="79"/>
      <c r="BE119" s="79">
        <v>2</v>
      </c>
      <c r="BF119" s="79">
        <v>2</v>
      </c>
      <c r="BG119" s="79">
        <v>1</v>
      </c>
      <c r="BH119" s="79">
        <v>2</v>
      </c>
      <c r="BI119" s="79">
        <v>2</v>
      </c>
      <c r="BJ119" s="79">
        <v>2</v>
      </c>
      <c r="BK119" s="79">
        <v>1</v>
      </c>
      <c r="BL119" s="79">
        <v>2</v>
      </c>
      <c r="BM119" s="79">
        <v>2</v>
      </c>
      <c r="BN119" s="79">
        <v>2</v>
      </c>
      <c r="BO119" s="79">
        <v>2</v>
      </c>
      <c r="BP119" s="79"/>
      <c r="BQ119" s="79"/>
      <c r="BR119" s="79">
        <v>2</v>
      </c>
      <c r="BS119" s="79">
        <v>1</v>
      </c>
      <c r="BT119" s="79">
        <v>1</v>
      </c>
      <c r="BU119" s="79">
        <v>1</v>
      </c>
      <c r="BV119" s="413">
        <f>COUNTIF($BE119:$BU119,2)</f>
        <v>10</v>
      </c>
      <c r="BW119" s="81">
        <f>BV119/COUNTA($BE119:$BU119)</f>
        <v>0.66666666666666663</v>
      </c>
      <c r="BX119" s="413">
        <f>COUNTIF($BE119:$BU119,1)</f>
        <v>5</v>
      </c>
      <c r="BY119" s="81">
        <f>BX119/COUNTA($BE119:$BU119)</f>
        <v>0.33333333333333331</v>
      </c>
      <c r="BZ119" s="413">
        <f>COUNTIF($BE119:$BU119,0)</f>
        <v>0</v>
      </c>
      <c r="CA119" s="81">
        <f>BZ119/COUNTA($BE119:$BU119)</f>
        <v>0</v>
      </c>
      <c r="CB119" s="413">
        <f>(((BV119*2)+(BX119*1)+(BZ119*0)))/COUNTA($BE119:$BU119)</f>
        <v>1.6666666666666667</v>
      </c>
      <c r="CC119" s="413" t="str">
        <f t="shared" si="100"/>
        <v>Đạt mục tiêu</v>
      </c>
    </row>
    <row r="120" spans="1:82" s="74" customFormat="1" ht="48" hidden="1">
      <c r="A120" s="19">
        <v>102</v>
      </c>
      <c r="B120" s="375">
        <v>102</v>
      </c>
      <c r="C120" s="88" t="s">
        <v>692</v>
      </c>
      <c r="D120" s="87" t="s">
        <v>17</v>
      </c>
      <c r="E120" s="86" t="s">
        <v>693</v>
      </c>
      <c r="F120" s="87" t="s">
        <v>17</v>
      </c>
      <c r="G120" s="79" t="s">
        <v>122</v>
      </c>
      <c r="H120" s="96" t="s">
        <v>334</v>
      </c>
      <c r="I120" s="79" t="s">
        <v>275</v>
      </c>
      <c r="J120" s="10" t="s">
        <v>23</v>
      </c>
      <c r="K120" s="79"/>
      <c r="L120" s="79"/>
      <c r="M120" s="79"/>
      <c r="N120" s="79"/>
      <c r="O120" s="413" t="s">
        <v>16</v>
      </c>
      <c r="P120" s="79"/>
      <c r="Q120" s="66"/>
      <c r="R120" s="66"/>
      <c r="S120" s="79"/>
      <c r="T120" s="79"/>
      <c r="U120" s="66">
        <f t="shared" si="99"/>
        <v>1</v>
      </c>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79"/>
      <c r="BA120" s="79"/>
      <c r="BB120" s="79"/>
      <c r="BC120" s="79"/>
      <c r="BD120" s="79"/>
      <c r="BE120" s="79">
        <v>2</v>
      </c>
      <c r="BF120" s="79">
        <v>2</v>
      </c>
      <c r="BG120" s="79">
        <v>1</v>
      </c>
      <c r="BH120" s="79">
        <v>2</v>
      </c>
      <c r="BI120" s="79">
        <v>2</v>
      </c>
      <c r="BJ120" s="79">
        <v>2</v>
      </c>
      <c r="BK120" s="79">
        <v>1</v>
      </c>
      <c r="BL120" s="79">
        <v>2</v>
      </c>
      <c r="BM120" s="79">
        <v>2</v>
      </c>
      <c r="BN120" s="79">
        <v>2</v>
      </c>
      <c r="BO120" s="79">
        <v>1</v>
      </c>
      <c r="BP120" s="79"/>
      <c r="BQ120" s="79"/>
      <c r="BR120" s="79">
        <v>2</v>
      </c>
      <c r="BS120" s="79">
        <v>2</v>
      </c>
      <c r="BT120" s="79">
        <v>1</v>
      </c>
      <c r="BU120" s="79">
        <v>1</v>
      </c>
      <c r="BV120" s="413">
        <f>COUNTIF($BE120:$BU120,2)</f>
        <v>10</v>
      </c>
      <c r="BW120" s="81">
        <f>BV120/COUNTA($BE120:$BU120)</f>
        <v>0.66666666666666663</v>
      </c>
      <c r="BX120" s="413">
        <f>COUNTIF($BE120:$BU120,1)</f>
        <v>5</v>
      </c>
      <c r="BY120" s="81">
        <f>BX120/COUNTA($BE120:$BU120)</f>
        <v>0.33333333333333331</v>
      </c>
      <c r="BZ120" s="413">
        <f>COUNTIF($BE120:$BU120,0)</f>
        <v>0</v>
      </c>
      <c r="CA120" s="81">
        <f>BZ120/COUNTA($BE120:$BU120)</f>
        <v>0</v>
      </c>
      <c r="CB120" s="413">
        <f>(((BV120*2)+(BX120*1)+(BZ120*0)))/COUNTA($BE120:$BU120)</f>
        <v>1.6666666666666667</v>
      </c>
      <c r="CC120" s="413" t="str">
        <f t="shared" si="100"/>
        <v>Đạt mục tiêu</v>
      </c>
    </row>
    <row r="121" spans="1:82" ht="78" hidden="1" customHeight="1">
      <c r="A121" s="171">
        <v>103</v>
      </c>
      <c r="B121" s="375">
        <v>103</v>
      </c>
      <c r="C121" s="185" t="s">
        <v>688</v>
      </c>
      <c r="D121" s="87" t="s">
        <v>14</v>
      </c>
      <c r="E121" s="86" t="s">
        <v>689</v>
      </c>
      <c r="F121" s="244" t="s">
        <v>17</v>
      </c>
      <c r="G121" s="397" t="s">
        <v>123</v>
      </c>
      <c r="H121" s="210" t="s">
        <v>335</v>
      </c>
      <c r="I121" s="79" t="s">
        <v>275</v>
      </c>
      <c r="J121" s="10" t="s">
        <v>23</v>
      </c>
      <c r="K121" s="79"/>
      <c r="L121" s="416" t="s">
        <v>16</v>
      </c>
      <c r="M121" s="79"/>
      <c r="N121" s="79"/>
      <c r="O121" s="79"/>
      <c r="P121" s="79"/>
      <c r="Q121" s="66"/>
      <c r="R121" s="66"/>
      <c r="S121" s="79"/>
      <c r="T121" s="79"/>
      <c r="U121" s="66">
        <f t="shared" si="99"/>
        <v>1</v>
      </c>
      <c r="V121" s="79"/>
      <c r="W121" s="79"/>
      <c r="X121" s="79"/>
      <c r="Y121" s="79"/>
      <c r="Z121" s="397"/>
      <c r="AA121" s="397" t="s">
        <v>723</v>
      </c>
      <c r="AB121" s="397" t="s">
        <v>727</v>
      </c>
      <c r="AC121" s="397" t="s">
        <v>726</v>
      </c>
      <c r="AD121" s="79"/>
      <c r="AE121" s="79"/>
      <c r="AF121" s="79"/>
      <c r="AG121" s="79"/>
      <c r="AH121" s="79"/>
      <c r="AI121" s="79"/>
      <c r="AJ121" s="79"/>
      <c r="AK121" s="79"/>
      <c r="AL121" s="79"/>
      <c r="AM121" s="79"/>
      <c r="AN121" s="79"/>
      <c r="AO121" s="79"/>
      <c r="AP121" s="79"/>
      <c r="AQ121" s="79"/>
      <c r="AR121" s="79"/>
      <c r="AS121" s="79"/>
      <c r="AT121" s="79"/>
      <c r="AU121" s="79"/>
      <c r="AV121" s="79"/>
      <c r="AW121" s="79"/>
      <c r="AX121" s="79"/>
      <c r="AY121" s="79"/>
      <c r="AZ121" s="79"/>
      <c r="BA121" s="79"/>
      <c r="BB121" s="79"/>
      <c r="BC121" s="79"/>
      <c r="BD121" s="79"/>
      <c r="BE121" s="398"/>
      <c r="BF121" s="398">
        <v>2</v>
      </c>
      <c r="BG121" s="398">
        <v>2</v>
      </c>
      <c r="BH121" s="398">
        <v>2</v>
      </c>
      <c r="BI121" s="398">
        <v>2</v>
      </c>
      <c r="BJ121" s="398">
        <v>2</v>
      </c>
      <c r="BK121" s="398">
        <v>2</v>
      </c>
      <c r="BL121" s="398">
        <v>2</v>
      </c>
      <c r="BM121" s="398">
        <v>2</v>
      </c>
      <c r="BN121" s="398">
        <v>2</v>
      </c>
      <c r="BO121" s="398">
        <v>2</v>
      </c>
      <c r="BP121" s="398">
        <v>2</v>
      </c>
      <c r="BQ121" s="398">
        <v>1</v>
      </c>
      <c r="BR121" s="398">
        <v>2</v>
      </c>
      <c r="BS121" s="398">
        <v>2</v>
      </c>
      <c r="BT121" s="398">
        <v>1</v>
      </c>
      <c r="BU121" s="398">
        <v>2</v>
      </c>
      <c r="BV121" s="420">
        <f>COUNTIF($BE121:$BU121,2)</f>
        <v>14</v>
      </c>
      <c r="BW121" s="228">
        <f>BV121/COUNTA($BE121:$BU121)</f>
        <v>0.875</v>
      </c>
      <c r="BX121" s="420">
        <f>COUNTIF($BE121:$BU121,1)</f>
        <v>2</v>
      </c>
      <c r="BY121" s="228">
        <f>BX121/COUNTA($BE121:$BU121)</f>
        <v>0.125</v>
      </c>
      <c r="BZ121" s="420">
        <f>COUNTIF($BE121:$BU121,0)</f>
        <v>0</v>
      </c>
      <c r="CA121" s="228">
        <f>BZ121/COUNTA($BE121:$BU121)</f>
        <v>0</v>
      </c>
      <c r="CB121" s="420">
        <f>(((BV121*2)+(BX121*1)+(BZ121*0)))/COUNTA($BE121:$BU121)</f>
        <v>1.875</v>
      </c>
      <c r="CC121" s="420" t="str">
        <f t="shared" si="100"/>
        <v>Đạt mục tiêu</v>
      </c>
    </row>
    <row r="122" spans="1:82" s="74" customFormat="1" ht="48" hidden="1">
      <c r="A122" s="19">
        <v>104</v>
      </c>
      <c r="B122" s="375">
        <v>104</v>
      </c>
      <c r="C122" s="67" t="s">
        <v>111</v>
      </c>
      <c r="D122" s="68" t="s">
        <v>14</v>
      </c>
      <c r="E122" s="67" t="s">
        <v>123</v>
      </c>
      <c r="F122" s="68" t="s">
        <v>17</v>
      </c>
      <c r="G122" s="79" t="s">
        <v>123</v>
      </c>
      <c r="H122" s="96" t="s">
        <v>335</v>
      </c>
      <c r="I122" s="79" t="s">
        <v>275</v>
      </c>
      <c r="J122" s="10" t="s">
        <v>23</v>
      </c>
      <c r="K122" s="79"/>
      <c r="L122" s="66"/>
      <c r="M122" s="79"/>
      <c r="N122" s="79"/>
      <c r="O122" s="413" t="s">
        <v>16</v>
      </c>
      <c r="P122" s="79"/>
      <c r="Q122" s="79"/>
      <c r="R122" s="79"/>
      <c r="S122" s="79"/>
      <c r="T122" s="79"/>
      <c r="U122" s="66">
        <f t="shared" si="99"/>
        <v>1</v>
      </c>
      <c r="V122" s="79"/>
      <c r="W122" s="79"/>
      <c r="X122" s="79"/>
      <c r="Y122" s="79"/>
      <c r="Z122" s="79"/>
      <c r="AA122" s="79"/>
      <c r="AB122" s="79"/>
      <c r="AC122" s="79"/>
      <c r="AD122" s="79"/>
      <c r="AE122" s="79"/>
      <c r="AF122" s="79"/>
      <c r="AG122" s="79"/>
      <c r="AH122" s="79"/>
      <c r="AI122" s="79"/>
      <c r="AJ122" s="79"/>
      <c r="AK122" s="79"/>
      <c r="AL122" s="79"/>
      <c r="AM122" s="79"/>
      <c r="AN122" s="79"/>
      <c r="AO122" s="79"/>
      <c r="AP122" s="79"/>
      <c r="AQ122" s="79"/>
      <c r="AR122" s="79"/>
      <c r="AS122" s="79"/>
      <c r="AT122" s="79"/>
      <c r="AU122" s="79"/>
      <c r="AV122" s="79"/>
      <c r="AW122" s="79"/>
      <c r="AX122" s="79"/>
      <c r="AY122" s="79"/>
      <c r="AZ122" s="79"/>
      <c r="BA122" s="79"/>
      <c r="BB122" s="79"/>
      <c r="BC122" s="79"/>
      <c r="BD122" s="79"/>
      <c r="BE122" s="79">
        <v>2</v>
      </c>
      <c r="BF122" s="79">
        <v>1</v>
      </c>
      <c r="BG122" s="79">
        <v>2</v>
      </c>
      <c r="BH122" s="79">
        <v>1</v>
      </c>
      <c r="BI122" s="79">
        <v>2</v>
      </c>
      <c r="BJ122" s="79">
        <v>1</v>
      </c>
      <c r="BK122" s="79">
        <v>2</v>
      </c>
      <c r="BL122" s="79">
        <v>2</v>
      </c>
      <c r="BM122" s="79">
        <v>2</v>
      </c>
      <c r="BN122" s="79">
        <v>2</v>
      </c>
      <c r="BO122" s="79">
        <v>2</v>
      </c>
      <c r="BP122" s="79"/>
      <c r="BQ122" s="79"/>
      <c r="BR122" s="79">
        <v>2</v>
      </c>
      <c r="BS122" s="79">
        <v>2</v>
      </c>
      <c r="BT122" s="79">
        <v>1</v>
      </c>
      <c r="BU122" s="79">
        <v>1</v>
      </c>
      <c r="BV122" s="413">
        <f>COUNTIF($BE122:$BU122,2)</f>
        <v>10</v>
      </c>
      <c r="BW122" s="81">
        <f>BV122/COUNTA($BE122:$BU122)</f>
        <v>0.66666666666666663</v>
      </c>
      <c r="BX122" s="413">
        <f>COUNTIF($BE122:$BU122,1)</f>
        <v>5</v>
      </c>
      <c r="BY122" s="81">
        <f>BX122/COUNTA($BE122:$BU122)</f>
        <v>0.33333333333333331</v>
      </c>
      <c r="BZ122" s="413">
        <f>COUNTIF($BE122:$BU122,0)</f>
        <v>0</v>
      </c>
      <c r="CA122" s="81">
        <f>BZ122/COUNTA($BE122:$BU122)</f>
        <v>0</v>
      </c>
      <c r="CB122" s="413">
        <f>(((BV122*2)+(BX122*1)+(BZ122*0)))/COUNTA($BE122:$BU122)</f>
        <v>1.6666666666666667</v>
      </c>
      <c r="CC122" s="413" t="str">
        <f t="shared" si="100"/>
        <v>Đạt mục tiêu</v>
      </c>
    </row>
    <row r="123" spans="1:82" s="74" customFormat="1" ht="80.25" customHeight="1">
      <c r="A123" s="19">
        <v>105</v>
      </c>
      <c r="B123" s="375">
        <v>105</v>
      </c>
      <c r="C123" s="88" t="s">
        <v>694</v>
      </c>
      <c r="D123" s="87" t="s">
        <v>17</v>
      </c>
      <c r="E123" s="86" t="s">
        <v>695</v>
      </c>
      <c r="F123" s="87" t="s">
        <v>17</v>
      </c>
      <c r="G123" s="79" t="s">
        <v>124</v>
      </c>
      <c r="H123" s="96" t="s">
        <v>339</v>
      </c>
      <c r="I123" s="79" t="s">
        <v>275</v>
      </c>
      <c r="J123" s="10" t="s">
        <v>23</v>
      </c>
      <c r="K123" s="79"/>
      <c r="L123" s="66"/>
      <c r="M123" s="79"/>
      <c r="N123" s="413" t="s">
        <v>16</v>
      </c>
      <c r="O123" s="413"/>
      <c r="P123" s="79"/>
      <c r="Q123" s="79"/>
      <c r="R123" s="79"/>
      <c r="S123" s="79"/>
      <c r="T123" s="79"/>
      <c r="U123" s="66">
        <f t="shared" si="99"/>
        <v>1</v>
      </c>
      <c r="V123" s="79"/>
      <c r="W123" s="79"/>
      <c r="X123" s="79"/>
      <c r="Y123" s="79"/>
      <c r="Z123" s="79"/>
      <c r="AA123" s="79"/>
      <c r="AB123" s="79"/>
      <c r="AC123" s="79"/>
      <c r="AD123" s="79"/>
      <c r="AE123" s="79"/>
      <c r="AF123" s="79"/>
      <c r="AG123" s="79"/>
      <c r="AH123" s="384" t="s">
        <v>723</v>
      </c>
      <c r="AI123" s="384" t="s">
        <v>723</v>
      </c>
      <c r="AJ123" s="384" t="s">
        <v>724</v>
      </c>
      <c r="AK123" s="384" t="s">
        <v>723</v>
      </c>
      <c r="AL123" s="384" t="s">
        <v>726</v>
      </c>
      <c r="AM123" s="79"/>
      <c r="AN123" s="79"/>
      <c r="AO123" s="79"/>
      <c r="AP123" s="79"/>
      <c r="AQ123" s="79"/>
      <c r="AR123" s="79"/>
      <c r="AS123" s="79"/>
      <c r="AT123" s="79"/>
      <c r="AU123" s="79"/>
      <c r="AV123" s="79"/>
      <c r="AW123" s="79"/>
      <c r="AX123" s="79"/>
      <c r="AY123" s="79"/>
      <c r="AZ123" s="79"/>
      <c r="BA123" s="79"/>
      <c r="BB123" s="79"/>
      <c r="BC123" s="79"/>
      <c r="BD123" s="79"/>
      <c r="BE123" s="20">
        <v>2</v>
      </c>
      <c r="BF123" s="20">
        <v>1</v>
      </c>
      <c r="BG123" s="20">
        <v>2</v>
      </c>
      <c r="BH123" s="20">
        <v>2</v>
      </c>
      <c r="BI123" s="20">
        <v>2</v>
      </c>
      <c r="BJ123" s="20">
        <v>2</v>
      </c>
      <c r="BK123" s="20">
        <v>2</v>
      </c>
      <c r="BL123" s="20">
        <v>1</v>
      </c>
      <c r="BM123" s="20">
        <v>2</v>
      </c>
      <c r="BN123" s="20">
        <v>2</v>
      </c>
      <c r="BO123" s="20">
        <v>2</v>
      </c>
      <c r="BP123" s="20">
        <v>2</v>
      </c>
      <c r="BQ123" s="20">
        <v>2</v>
      </c>
      <c r="BR123" s="20">
        <v>2</v>
      </c>
      <c r="BS123" s="20">
        <v>2</v>
      </c>
      <c r="BT123" s="20">
        <v>1</v>
      </c>
      <c r="BU123" s="20">
        <v>2</v>
      </c>
      <c r="BV123" s="21">
        <f>COUNTIF($BE123:$BU123,2)</f>
        <v>14</v>
      </c>
      <c r="BW123" s="22">
        <f>BV123/COUNTA($BE123:$BU123)</f>
        <v>0.82352941176470584</v>
      </c>
      <c r="BX123" s="21">
        <f>COUNTIF($BE123:$BU123,1)</f>
        <v>3</v>
      </c>
      <c r="BY123" s="22">
        <f>BX123/COUNTA($BE123:$BU123)</f>
        <v>0.17647058823529413</v>
      </c>
      <c r="BZ123" s="21">
        <f>COUNTIF($BE123:$BU123,0)</f>
        <v>0</v>
      </c>
      <c r="CA123" s="22">
        <f>BZ123/COUNTA($BE123:$BU123)</f>
        <v>0</v>
      </c>
      <c r="CB123" s="21">
        <f>(((BV123*2)+(BX123*1)+(BZ123*0)))/COUNTA($BE123:$BU123)</f>
        <v>1.8235294117647058</v>
      </c>
      <c r="CC123" s="427" t="str">
        <f>IF(CB123&gt;=1.6,"Đạt mục tiêu",IF(CB123&gt;=1,"Cần cố gắng","Chưa đạt"))</f>
        <v>Đạt mục tiêu</v>
      </c>
    </row>
    <row r="124" spans="1:82" s="74" customFormat="1" ht="48" hidden="1">
      <c r="A124" s="19">
        <v>106</v>
      </c>
      <c r="B124" s="375">
        <v>106</v>
      </c>
      <c r="C124" s="88" t="s">
        <v>694</v>
      </c>
      <c r="D124" s="87" t="s">
        <v>17</v>
      </c>
      <c r="E124" s="86" t="s">
        <v>695</v>
      </c>
      <c r="F124" s="87" t="s">
        <v>17</v>
      </c>
      <c r="G124" s="79" t="s">
        <v>336</v>
      </c>
      <c r="H124" s="96" t="s">
        <v>340</v>
      </c>
      <c r="I124" s="79" t="s">
        <v>275</v>
      </c>
      <c r="J124" s="10" t="s">
        <v>23</v>
      </c>
      <c r="K124" s="79"/>
      <c r="L124" s="79"/>
      <c r="M124" s="79"/>
      <c r="N124" s="413"/>
      <c r="O124" s="79"/>
      <c r="P124" s="79"/>
      <c r="Q124" s="413" t="s">
        <v>16</v>
      </c>
      <c r="R124" s="413"/>
      <c r="S124" s="79"/>
      <c r="T124" s="66"/>
      <c r="U124" s="66">
        <f t="shared" si="99"/>
        <v>1</v>
      </c>
      <c r="V124" s="79"/>
      <c r="W124" s="79"/>
      <c r="X124" s="79"/>
      <c r="Y124" s="79"/>
      <c r="Z124" s="79"/>
      <c r="AA124" s="79"/>
      <c r="AB124" s="79"/>
      <c r="AC124" s="79"/>
      <c r="AD124" s="79"/>
      <c r="AE124" s="79"/>
      <c r="AF124" s="79"/>
      <c r="AG124" s="79"/>
      <c r="AH124" s="79"/>
      <c r="AI124" s="79"/>
      <c r="AJ124" s="79"/>
      <c r="AK124" s="79"/>
      <c r="AL124" s="79"/>
      <c r="AM124" s="79"/>
      <c r="AN124" s="79"/>
      <c r="AO124" s="79"/>
      <c r="AP124" s="79"/>
      <c r="AQ124" s="79"/>
      <c r="AR124" s="79"/>
      <c r="AS124" s="79"/>
      <c r="AT124" s="79"/>
      <c r="AU124" s="79"/>
      <c r="AV124" s="79"/>
      <c r="AW124" s="79"/>
      <c r="AX124" s="79"/>
      <c r="AY124" s="79"/>
      <c r="AZ124" s="79"/>
      <c r="BA124" s="79"/>
      <c r="BB124" s="79"/>
      <c r="BC124" s="79"/>
      <c r="BD124" s="79"/>
      <c r="BE124" s="79"/>
      <c r="BF124" s="79"/>
      <c r="BG124" s="79"/>
      <c r="BH124" s="79"/>
      <c r="BI124" s="79"/>
      <c r="BJ124" s="79"/>
      <c r="BK124" s="79"/>
      <c r="BL124" s="79"/>
      <c r="BM124" s="79"/>
      <c r="BN124" s="79"/>
      <c r="BO124" s="79"/>
      <c r="BP124" s="79"/>
      <c r="BQ124" s="79"/>
      <c r="BR124" s="79"/>
      <c r="BS124" s="79"/>
      <c r="BT124" s="79"/>
      <c r="BU124" s="79"/>
      <c r="BV124" s="413"/>
      <c r="BW124" s="81"/>
      <c r="BX124" s="413"/>
      <c r="BY124" s="81"/>
      <c r="BZ124" s="413"/>
      <c r="CA124" s="81"/>
      <c r="CB124" s="413"/>
      <c r="CC124" s="413"/>
    </row>
    <row r="125" spans="1:82" s="173" customFormat="1" hidden="1">
      <c r="A125" s="171">
        <v>107</v>
      </c>
      <c r="B125" s="375">
        <v>107</v>
      </c>
      <c r="C125" s="1507" t="s">
        <v>698</v>
      </c>
      <c r="D125" s="1565"/>
      <c r="E125" s="1567"/>
      <c r="F125" s="5" t="s">
        <v>316</v>
      </c>
      <c r="G125" s="176" t="s">
        <v>316</v>
      </c>
      <c r="H125" s="176" t="s">
        <v>316</v>
      </c>
      <c r="I125" s="5" t="s">
        <v>316</v>
      </c>
      <c r="J125" s="5" t="s">
        <v>316</v>
      </c>
      <c r="K125" s="176" t="s">
        <v>316</v>
      </c>
      <c r="L125" s="5" t="s">
        <v>316</v>
      </c>
      <c r="M125" s="5" t="s">
        <v>316</v>
      </c>
      <c r="N125" s="5" t="s">
        <v>316</v>
      </c>
      <c r="O125" s="5" t="s">
        <v>316</v>
      </c>
      <c r="P125" s="5" t="s">
        <v>316</v>
      </c>
      <c r="Q125" s="5" t="s">
        <v>316</v>
      </c>
      <c r="R125" s="5"/>
      <c r="S125" s="5" t="s">
        <v>316</v>
      </c>
      <c r="T125" s="5" t="s">
        <v>316</v>
      </c>
      <c r="U125" s="5" t="s">
        <v>316</v>
      </c>
      <c r="V125" s="176" t="s">
        <v>316</v>
      </c>
      <c r="W125" s="176" t="s">
        <v>316</v>
      </c>
      <c r="X125" s="176" t="s">
        <v>316</v>
      </c>
      <c r="Y125" s="176" t="s">
        <v>316</v>
      </c>
      <c r="Z125" s="5" t="s">
        <v>316</v>
      </c>
      <c r="AA125" s="5" t="s">
        <v>316</v>
      </c>
      <c r="AB125" s="5" t="s">
        <v>316</v>
      </c>
      <c r="AC125" s="5" t="s">
        <v>316</v>
      </c>
      <c r="AD125" s="5" t="s">
        <v>316</v>
      </c>
      <c r="AE125" s="5" t="s">
        <v>316</v>
      </c>
      <c r="AF125" s="5" t="s">
        <v>316</v>
      </c>
      <c r="AG125" s="5" t="s">
        <v>316</v>
      </c>
      <c r="AH125" s="5" t="s">
        <v>316</v>
      </c>
      <c r="AI125" s="5" t="s">
        <v>316</v>
      </c>
      <c r="AJ125" s="5" t="s">
        <v>316</v>
      </c>
      <c r="AK125" s="5" t="s">
        <v>316</v>
      </c>
      <c r="AL125" s="5" t="s">
        <v>316</v>
      </c>
      <c r="AM125" s="5"/>
      <c r="AN125" s="5"/>
      <c r="AO125" s="5" t="s">
        <v>316</v>
      </c>
      <c r="AP125" s="5" t="s">
        <v>316</v>
      </c>
      <c r="AQ125" s="5" t="s">
        <v>316</v>
      </c>
      <c r="AR125" s="5" t="s">
        <v>316</v>
      </c>
      <c r="AS125" s="5" t="s">
        <v>316</v>
      </c>
      <c r="AT125" s="5" t="s">
        <v>316</v>
      </c>
      <c r="AU125" s="5" t="s">
        <v>316</v>
      </c>
      <c r="AV125" s="5" t="s">
        <v>316</v>
      </c>
      <c r="AW125" s="5" t="s">
        <v>316</v>
      </c>
      <c r="AX125" s="5"/>
      <c r="AY125" s="5"/>
      <c r="AZ125" s="5" t="s">
        <v>316</v>
      </c>
      <c r="BA125" s="5"/>
      <c r="BB125" s="5" t="s">
        <v>316</v>
      </c>
      <c r="BC125" s="5"/>
      <c r="BD125" s="5" t="s">
        <v>316</v>
      </c>
      <c r="BE125" s="5" t="s">
        <v>316</v>
      </c>
      <c r="BF125" s="5" t="s">
        <v>316</v>
      </c>
      <c r="BG125" s="5" t="s">
        <v>316</v>
      </c>
      <c r="BH125" s="5" t="s">
        <v>316</v>
      </c>
      <c r="BI125" s="5" t="s">
        <v>316</v>
      </c>
      <c r="BJ125" s="5" t="s">
        <v>316</v>
      </c>
      <c r="BK125" s="5" t="s">
        <v>316</v>
      </c>
      <c r="BL125" s="5" t="s">
        <v>316</v>
      </c>
      <c r="BM125" s="5" t="s">
        <v>316</v>
      </c>
      <c r="BN125" s="5" t="s">
        <v>316</v>
      </c>
      <c r="BO125" s="5" t="s">
        <v>316</v>
      </c>
      <c r="BP125" s="5"/>
      <c r="BQ125" s="5"/>
      <c r="BR125" s="5" t="s">
        <v>316</v>
      </c>
      <c r="BS125" s="5" t="s">
        <v>316</v>
      </c>
      <c r="BT125" s="5" t="s">
        <v>316</v>
      </c>
      <c r="BU125" s="5" t="s">
        <v>316</v>
      </c>
      <c r="BV125" s="5" t="s">
        <v>316</v>
      </c>
      <c r="BW125" s="5" t="s">
        <v>316</v>
      </c>
      <c r="BX125" s="5" t="s">
        <v>316</v>
      </c>
      <c r="BY125" s="5" t="s">
        <v>316</v>
      </c>
      <c r="BZ125" s="5" t="s">
        <v>316</v>
      </c>
      <c r="CA125" s="5" t="s">
        <v>316</v>
      </c>
      <c r="CB125" s="5" t="s">
        <v>316</v>
      </c>
      <c r="CC125" s="5" t="s">
        <v>316</v>
      </c>
      <c r="CD125" s="2"/>
    </row>
    <row r="126" spans="1:82" s="184" customFormat="1" ht="62.25" hidden="1">
      <c r="A126" s="216">
        <v>108</v>
      </c>
      <c r="B126" s="375">
        <v>108</v>
      </c>
      <c r="C126" s="188" t="s">
        <v>699</v>
      </c>
      <c r="D126" s="87" t="s">
        <v>17</v>
      </c>
      <c r="E126" s="86" t="s">
        <v>700</v>
      </c>
      <c r="F126" s="87" t="s">
        <v>17</v>
      </c>
      <c r="G126" s="197" t="s">
        <v>337</v>
      </c>
      <c r="H126" s="181" t="s">
        <v>338</v>
      </c>
      <c r="I126" s="79" t="s">
        <v>275</v>
      </c>
      <c r="J126" s="10" t="s">
        <v>23</v>
      </c>
      <c r="K126" s="182" t="s">
        <v>16</v>
      </c>
      <c r="L126" s="71"/>
      <c r="M126" s="71"/>
      <c r="N126" s="71"/>
      <c r="O126" s="71"/>
      <c r="P126" s="71"/>
      <c r="Q126" s="71"/>
      <c r="R126" s="71"/>
      <c r="S126" s="71"/>
      <c r="T126" s="71"/>
      <c r="U126" s="66">
        <f t="shared" si="99"/>
        <v>1</v>
      </c>
      <c r="V126" s="183" t="s">
        <v>724</v>
      </c>
      <c r="W126" s="183" t="s">
        <v>727</v>
      </c>
      <c r="X126" s="183" t="s">
        <v>724</v>
      </c>
      <c r="Y126" s="183" t="s">
        <v>726</v>
      </c>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20">
        <v>2</v>
      </c>
      <c r="BF126" s="20">
        <v>2</v>
      </c>
      <c r="BG126" s="20">
        <v>2</v>
      </c>
      <c r="BH126" s="20">
        <v>2</v>
      </c>
      <c r="BI126" s="20">
        <v>2</v>
      </c>
      <c r="BJ126" s="20">
        <v>2</v>
      </c>
      <c r="BK126" s="20">
        <v>2</v>
      </c>
      <c r="BL126" s="20">
        <v>2</v>
      </c>
      <c r="BM126" s="20">
        <v>2</v>
      </c>
      <c r="BN126" s="20">
        <v>2</v>
      </c>
      <c r="BO126" s="20">
        <v>2</v>
      </c>
      <c r="BP126" s="20">
        <v>2</v>
      </c>
      <c r="BQ126" s="20">
        <v>2</v>
      </c>
      <c r="BR126" s="20">
        <v>2</v>
      </c>
      <c r="BS126" s="20">
        <v>2</v>
      </c>
      <c r="BT126" s="20">
        <v>1</v>
      </c>
      <c r="BU126" s="20">
        <v>1</v>
      </c>
      <c r="BV126" s="413">
        <f>COUNTIF($BE126:$BU126,2)</f>
        <v>15</v>
      </c>
      <c r="BW126" s="81">
        <f>BV126/COUNTA($BE126:$BU126)</f>
        <v>0.88235294117647056</v>
      </c>
      <c r="BX126" s="413">
        <f>COUNTIF($BE126:$BU126,1)</f>
        <v>2</v>
      </c>
      <c r="BY126" s="81">
        <f>BX126/COUNTA($BE126:$BU126)</f>
        <v>0.11764705882352941</v>
      </c>
      <c r="BZ126" s="413">
        <f>COUNTIF($BE126:$BU126,0)</f>
        <v>0</v>
      </c>
      <c r="CA126" s="81">
        <f>BZ126/COUNTA($BE126:$BU126)</f>
        <v>0</v>
      </c>
      <c r="CB126" s="413">
        <f>(((BV126*2)+(BX126*1)+(BZ126*0)))/COUNTA($BE126:$BU126)</f>
        <v>1.8823529411764706</v>
      </c>
      <c r="CC126" s="414" t="str">
        <f>IF(CB126&gt;=1.6,"Đạt mục tiêu",IF(CB126&gt;=1,"Cần cố gắng","Chưa đạt"))</f>
        <v>Đạt mục tiêu</v>
      </c>
      <c r="CD126" s="74"/>
    </row>
    <row r="127" spans="1:82" s="74" customFormat="1" ht="30" hidden="1">
      <c r="A127" s="19"/>
      <c r="B127" s="375"/>
      <c r="C127" s="88" t="s">
        <v>701</v>
      </c>
      <c r="D127" s="87"/>
      <c r="E127" s="86"/>
      <c r="F127" s="87"/>
      <c r="G127" s="109"/>
      <c r="H127" s="96" t="s">
        <v>1029</v>
      </c>
      <c r="I127" s="79"/>
      <c r="J127" s="10"/>
      <c r="K127" s="71"/>
      <c r="L127" s="71"/>
      <c r="M127" s="71"/>
      <c r="N127" s="71"/>
      <c r="O127" s="71"/>
      <c r="P127" s="71"/>
      <c r="Q127" s="71"/>
      <c r="R127" s="71"/>
      <c r="S127" s="71"/>
      <c r="T127" s="71" t="s">
        <v>16</v>
      </c>
      <c r="U127" s="66"/>
      <c r="V127" s="72"/>
      <c r="W127" s="72"/>
      <c r="X127" s="72"/>
      <c r="Y127" s="72"/>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c r="BL127" s="71"/>
      <c r="BM127" s="71"/>
      <c r="BN127" s="71"/>
      <c r="BO127" s="71"/>
      <c r="BP127" s="71"/>
      <c r="BQ127" s="71"/>
      <c r="BR127" s="71"/>
      <c r="BS127" s="71"/>
      <c r="BT127" s="71"/>
      <c r="BU127" s="71"/>
      <c r="BV127" s="71"/>
      <c r="BW127" s="81"/>
      <c r="BX127" s="413"/>
      <c r="BY127" s="81"/>
      <c r="BZ127" s="413"/>
      <c r="CA127" s="81"/>
      <c r="CB127" s="413"/>
      <c r="CC127" s="413"/>
    </row>
    <row r="128" spans="1:82" s="184" customFormat="1" ht="56.25" hidden="1">
      <c r="A128" s="216">
        <v>109</v>
      </c>
      <c r="B128" s="375">
        <v>109</v>
      </c>
      <c r="C128" s="181" t="s">
        <v>701</v>
      </c>
      <c r="D128" s="87" t="s">
        <v>17</v>
      </c>
      <c r="E128" s="86" t="s">
        <v>702</v>
      </c>
      <c r="F128" s="87" t="s">
        <v>17</v>
      </c>
      <c r="G128" s="415" t="s">
        <v>128</v>
      </c>
      <c r="H128" s="190" t="s">
        <v>968</v>
      </c>
      <c r="I128" s="79" t="s">
        <v>275</v>
      </c>
      <c r="J128" s="10" t="s">
        <v>23</v>
      </c>
      <c r="K128" s="182" t="s">
        <v>16</v>
      </c>
      <c r="L128" s="71"/>
      <c r="M128" s="71"/>
      <c r="N128" s="71"/>
      <c r="O128" s="71"/>
      <c r="P128" s="71"/>
      <c r="Q128" s="71"/>
      <c r="R128" s="71"/>
      <c r="S128" s="71"/>
      <c r="T128" s="71"/>
      <c r="U128" s="66">
        <f t="shared" si="99"/>
        <v>1</v>
      </c>
      <c r="V128" s="183" t="s">
        <v>723</v>
      </c>
      <c r="W128" s="183" t="s">
        <v>724</v>
      </c>
      <c r="X128" s="183" t="s">
        <v>726</v>
      </c>
      <c r="Y128" s="183" t="s">
        <v>724</v>
      </c>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20">
        <v>2</v>
      </c>
      <c r="BF128" s="20">
        <v>2</v>
      </c>
      <c r="BG128" s="20">
        <v>2</v>
      </c>
      <c r="BH128" s="20">
        <v>2</v>
      </c>
      <c r="BI128" s="20">
        <v>2</v>
      </c>
      <c r="BJ128" s="20">
        <v>2</v>
      </c>
      <c r="BK128" s="20">
        <v>1</v>
      </c>
      <c r="BL128" s="20">
        <v>2</v>
      </c>
      <c r="BM128" s="20">
        <v>2</v>
      </c>
      <c r="BN128" s="20">
        <v>2</v>
      </c>
      <c r="BO128" s="20">
        <v>2</v>
      </c>
      <c r="BP128" s="20">
        <v>2</v>
      </c>
      <c r="BQ128" s="20">
        <v>2</v>
      </c>
      <c r="BR128" s="20">
        <v>2</v>
      </c>
      <c r="BS128" s="20">
        <v>2</v>
      </c>
      <c r="BT128" s="20">
        <v>2</v>
      </c>
      <c r="BU128" s="20">
        <v>1</v>
      </c>
      <c r="BV128" s="413">
        <f>COUNTIF($BE128:$BU128,2)</f>
        <v>15</v>
      </c>
      <c r="BW128" s="81">
        <f>BV128/COUNTA($BE128:$BU128)</f>
        <v>0.88235294117647056</v>
      </c>
      <c r="BX128" s="413">
        <f>COUNTIF($BE128:$BU128,1)</f>
        <v>2</v>
      </c>
      <c r="BY128" s="81">
        <f>BX128/COUNTA($BE128:$BU128)</f>
        <v>0.11764705882352941</v>
      </c>
      <c r="BZ128" s="413">
        <f>COUNTIF($BE128:$BU128,0)</f>
        <v>0</v>
      </c>
      <c r="CA128" s="81">
        <f>BZ128/COUNTA($BE128:$BU128)</f>
        <v>0</v>
      </c>
      <c r="CB128" s="413">
        <f>(((BV128*2)+(BX128*1)+(BZ128*0)))/COUNTA($BE128:$BU128)</f>
        <v>1.8823529411764706</v>
      </c>
      <c r="CC128" s="414" t="str">
        <f>IF(CB128&gt;=1.6,"Đạt mục tiêu",IF(CB128&gt;=1,"Cần cố gắng","Chưa đạt"))</f>
        <v>Đạt mục tiêu</v>
      </c>
      <c r="CD128" s="74"/>
    </row>
    <row r="129" spans="1:82" s="74" customFormat="1" ht="81" hidden="1" customHeight="1">
      <c r="A129" s="19">
        <v>110</v>
      </c>
      <c r="B129" s="375">
        <v>110</v>
      </c>
      <c r="C129" s="120" t="s">
        <v>703</v>
      </c>
      <c r="D129" s="87" t="s">
        <v>14</v>
      </c>
      <c r="E129" s="86" t="s">
        <v>704</v>
      </c>
      <c r="F129" s="87" t="s">
        <v>17</v>
      </c>
      <c r="G129" s="109" t="s">
        <v>127</v>
      </c>
      <c r="H129" s="70" t="s">
        <v>988</v>
      </c>
      <c r="I129" s="79" t="s">
        <v>275</v>
      </c>
      <c r="J129" s="10" t="s">
        <v>23</v>
      </c>
      <c r="K129" s="71"/>
      <c r="L129" s="71"/>
      <c r="M129" s="71" t="s">
        <v>16</v>
      </c>
      <c r="N129" s="71"/>
      <c r="O129" s="71"/>
      <c r="P129" s="71"/>
      <c r="Q129" s="71"/>
      <c r="R129" s="71"/>
      <c r="S129" s="71"/>
      <c r="T129" s="71"/>
      <c r="U129" s="66">
        <f t="shared" si="99"/>
        <v>1</v>
      </c>
      <c r="V129" s="72"/>
      <c r="W129" s="72"/>
      <c r="X129" s="72"/>
      <c r="Y129" s="72"/>
      <c r="Z129" s="71"/>
      <c r="AA129" s="71"/>
      <c r="AB129" s="71"/>
      <c r="AC129" s="71"/>
      <c r="AD129" s="72" t="s">
        <v>726</v>
      </c>
      <c r="AE129" s="72" t="s">
        <v>727</v>
      </c>
      <c r="AF129" s="72" t="s">
        <v>726</v>
      </c>
      <c r="AG129" s="72" t="s">
        <v>727</v>
      </c>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114">
        <v>2</v>
      </c>
      <c r="BF129" s="114">
        <v>2</v>
      </c>
      <c r="BG129" s="114">
        <v>2</v>
      </c>
      <c r="BH129" s="114">
        <v>2</v>
      </c>
      <c r="BI129" s="114">
        <v>2</v>
      </c>
      <c r="BJ129" s="114">
        <v>2</v>
      </c>
      <c r="BK129" s="114">
        <v>2</v>
      </c>
      <c r="BL129" s="114">
        <v>1</v>
      </c>
      <c r="BM129" s="114">
        <v>1</v>
      </c>
      <c r="BN129" s="114">
        <v>2</v>
      </c>
      <c r="BO129" s="114">
        <v>2</v>
      </c>
      <c r="BP129" s="114">
        <v>2</v>
      </c>
      <c r="BQ129" s="114">
        <v>2</v>
      </c>
      <c r="BR129" s="114">
        <v>2</v>
      </c>
      <c r="BS129" s="114">
        <v>2</v>
      </c>
      <c r="BT129" s="114">
        <v>1</v>
      </c>
      <c r="BU129" s="114">
        <v>2</v>
      </c>
      <c r="BV129" s="426">
        <f>COUNTIF($BE129:$BU129,2)</f>
        <v>14</v>
      </c>
      <c r="BW129" s="119">
        <f t="shared" ref="BW129" si="101">BV129/COUNTA($BE129:$BU129)</f>
        <v>0.82352941176470584</v>
      </c>
      <c r="BX129" s="426">
        <f t="shared" ref="BX129" si="102">COUNTIF($BE129:$BU129,1)</f>
        <v>3</v>
      </c>
      <c r="BY129" s="119">
        <f t="shared" ref="BY129" si="103">BX129/COUNTA($BE129:$BU129)</f>
        <v>0.17647058823529413</v>
      </c>
      <c r="BZ129" s="426">
        <f t="shared" ref="BZ129" si="104">COUNTIF($BE129:$BU129,0)</f>
        <v>0</v>
      </c>
      <c r="CA129" s="119">
        <f t="shared" ref="CA129" si="105">BZ129/COUNTA($BE129:$BU129)</f>
        <v>0</v>
      </c>
      <c r="CB129" s="426">
        <f t="shared" ref="CB129" si="106">(((BV129*2)+(BX129*1)+(BZ129*0)))/COUNTA($BE129:$BU129)</f>
        <v>1.8235294117647058</v>
      </c>
      <c r="CC129" s="449" t="str">
        <f t="shared" ref="CC129" si="107">IF(CB129&gt;=1.6,"Đạt mục tiêu",IF(CB129&gt;=1,"Cần cố gắng","Chưa đạt"))</f>
        <v>Đạt mục tiêu</v>
      </c>
    </row>
    <row r="130" spans="1:82" ht="33.75" customHeight="1">
      <c r="A130" s="171">
        <v>111</v>
      </c>
      <c r="B130" s="375">
        <v>111</v>
      </c>
      <c r="C130" s="1579" t="s">
        <v>24</v>
      </c>
      <c r="D130" s="1580"/>
      <c r="E130" s="1580"/>
      <c r="F130" s="1580"/>
      <c r="G130" s="1580"/>
      <c r="H130" s="1581"/>
      <c r="I130" s="6" t="s">
        <v>316</v>
      </c>
      <c r="J130" s="6" t="s">
        <v>316</v>
      </c>
      <c r="K130" s="182" t="s">
        <v>316</v>
      </c>
      <c r="L130" s="239" t="s">
        <v>316</v>
      </c>
      <c r="M130" s="6" t="s">
        <v>316</v>
      </c>
      <c r="N130" s="6" t="s">
        <v>316</v>
      </c>
      <c r="O130" s="6" t="s">
        <v>316</v>
      </c>
      <c r="P130" s="6" t="s">
        <v>316</v>
      </c>
      <c r="Q130" s="6" t="s">
        <v>316</v>
      </c>
      <c r="R130" s="6"/>
      <c r="S130" s="6" t="s">
        <v>316</v>
      </c>
      <c r="T130" s="6" t="s">
        <v>316</v>
      </c>
      <c r="U130" s="6" t="s">
        <v>316</v>
      </c>
      <c r="V130" s="182" t="s">
        <v>316</v>
      </c>
      <c r="W130" s="182" t="s">
        <v>316</v>
      </c>
      <c r="X130" s="182" t="s">
        <v>316</v>
      </c>
      <c r="Y130" s="182" t="s">
        <v>316</v>
      </c>
      <c r="Z130" s="239" t="s">
        <v>316</v>
      </c>
      <c r="AA130" s="239" t="s">
        <v>316</v>
      </c>
      <c r="AB130" s="239" t="s">
        <v>316</v>
      </c>
      <c r="AC130" s="239" t="s">
        <v>316</v>
      </c>
      <c r="AD130" s="6" t="s">
        <v>316</v>
      </c>
      <c r="AE130" s="6" t="s">
        <v>316</v>
      </c>
      <c r="AF130" s="6" t="s">
        <v>316</v>
      </c>
      <c r="AG130" s="6" t="s">
        <v>316</v>
      </c>
      <c r="AH130" s="6" t="s">
        <v>316</v>
      </c>
      <c r="AI130" s="6" t="s">
        <v>316</v>
      </c>
      <c r="AJ130" s="6" t="s">
        <v>316</v>
      </c>
      <c r="AK130" s="6" t="s">
        <v>316</v>
      </c>
      <c r="AL130" s="6" t="s">
        <v>316</v>
      </c>
      <c r="AM130" s="6"/>
      <c r="AN130" s="6"/>
      <c r="AO130" s="6" t="s">
        <v>316</v>
      </c>
      <c r="AP130" s="6" t="s">
        <v>316</v>
      </c>
      <c r="AQ130" s="6" t="s">
        <v>316</v>
      </c>
      <c r="AR130" s="6" t="s">
        <v>316</v>
      </c>
      <c r="AS130" s="6" t="s">
        <v>316</v>
      </c>
      <c r="AT130" s="6" t="s">
        <v>316</v>
      </c>
      <c r="AU130" s="6" t="s">
        <v>316</v>
      </c>
      <c r="AV130" s="6" t="s">
        <v>316</v>
      </c>
      <c r="AW130" s="6" t="s">
        <v>316</v>
      </c>
      <c r="AX130" s="6"/>
      <c r="AY130" s="6"/>
      <c r="AZ130" s="6" t="s">
        <v>316</v>
      </c>
      <c r="BA130" s="6"/>
      <c r="BB130" s="6" t="s">
        <v>316</v>
      </c>
      <c r="BC130" s="6"/>
      <c r="BD130" s="6" t="s">
        <v>316</v>
      </c>
      <c r="BE130" s="11" t="s">
        <v>316</v>
      </c>
      <c r="BF130" s="11" t="s">
        <v>316</v>
      </c>
      <c r="BG130" s="11" t="s">
        <v>316</v>
      </c>
      <c r="BH130" s="11" t="s">
        <v>316</v>
      </c>
      <c r="BI130" s="11" t="s">
        <v>316</v>
      </c>
      <c r="BJ130" s="11" t="s">
        <v>316</v>
      </c>
      <c r="BK130" s="11" t="s">
        <v>316</v>
      </c>
      <c r="BL130" s="11" t="s">
        <v>316</v>
      </c>
      <c r="BM130" s="11" t="s">
        <v>316</v>
      </c>
      <c r="BN130" s="11" t="s">
        <v>316</v>
      </c>
      <c r="BO130" s="11" t="s">
        <v>316</v>
      </c>
      <c r="BP130" s="11" t="s">
        <v>316</v>
      </c>
      <c r="BQ130" s="11" t="s">
        <v>316</v>
      </c>
      <c r="BR130" s="11" t="s">
        <v>316</v>
      </c>
      <c r="BS130" s="11" t="s">
        <v>316</v>
      </c>
      <c r="BT130" s="11" t="s">
        <v>316</v>
      </c>
      <c r="BU130" s="11" t="s">
        <v>316</v>
      </c>
      <c r="BV130" s="11" t="s">
        <v>316</v>
      </c>
      <c r="BW130" s="11" t="s">
        <v>316</v>
      </c>
      <c r="BX130" s="11" t="s">
        <v>316</v>
      </c>
      <c r="BY130" s="11" t="s">
        <v>316</v>
      </c>
      <c r="BZ130" s="11" t="s">
        <v>316</v>
      </c>
      <c r="CA130" s="11" t="s">
        <v>316</v>
      </c>
      <c r="CB130" s="11" t="s">
        <v>316</v>
      </c>
      <c r="CC130" s="11" t="s">
        <v>316</v>
      </c>
    </row>
    <row r="131" spans="1:82" s="173" customFormat="1" hidden="1">
      <c r="A131" s="171">
        <v>112</v>
      </c>
      <c r="B131" s="375">
        <v>112</v>
      </c>
      <c r="C131" s="1507" t="s">
        <v>116</v>
      </c>
      <c r="D131" s="1368"/>
      <c r="E131" s="1379"/>
      <c r="F131" s="6" t="s">
        <v>316</v>
      </c>
      <c r="G131" s="176" t="s">
        <v>316</v>
      </c>
      <c r="H131" s="291" t="s">
        <v>316</v>
      </c>
      <c r="I131" s="6" t="s">
        <v>316</v>
      </c>
      <c r="J131" s="6" t="s">
        <v>316</v>
      </c>
      <c r="K131" s="176" t="s">
        <v>316</v>
      </c>
      <c r="L131" s="6" t="s">
        <v>316</v>
      </c>
      <c r="M131" s="6" t="s">
        <v>316</v>
      </c>
      <c r="N131" s="6" t="s">
        <v>316</v>
      </c>
      <c r="O131" s="6" t="s">
        <v>316</v>
      </c>
      <c r="P131" s="6" t="s">
        <v>316</v>
      </c>
      <c r="Q131" s="6" t="s">
        <v>316</v>
      </c>
      <c r="R131" s="6"/>
      <c r="S131" s="6" t="s">
        <v>316</v>
      </c>
      <c r="T131" s="6" t="s">
        <v>316</v>
      </c>
      <c r="U131" s="6" t="s">
        <v>316</v>
      </c>
      <c r="V131" s="176" t="s">
        <v>316</v>
      </c>
      <c r="W131" s="176" t="s">
        <v>316</v>
      </c>
      <c r="X131" s="176" t="s">
        <v>316</v>
      </c>
      <c r="Y131" s="176" t="s">
        <v>316</v>
      </c>
      <c r="Z131" s="6" t="s">
        <v>316</v>
      </c>
      <c r="AA131" s="6" t="s">
        <v>316</v>
      </c>
      <c r="AB131" s="6" t="s">
        <v>316</v>
      </c>
      <c r="AC131" s="6" t="s">
        <v>316</v>
      </c>
      <c r="AD131" s="6" t="s">
        <v>316</v>
      </c>
      <c r="AE131" s="6" t="s">
        <v>316</v>
      </c>
      <c r="AF131" s="6" t="s">
        <v>316</v>
      </c>
      <c r="AG131" s="6" t="s">
        <v>316</v>
      </c>
      <c r="AH131" s="6" t="s">
        <v>316</v>
      </c>
      <c r="AI131" s="6" t="s">
        <v>316</v>
      </c>
      <c r="AJ131" s="6" t="s">
        <v>316</v>
      </c>
      <c r="AK131" s="6" t="s">
        <v>316</v>
      </c>
      <c r="AL131" s="6" t="s">
        <v>316</v>
      </c>
      <c r="AM131" s="6"/>
      <c r="AN131" s="6"/>
      <c r="AO131" s="6" t="s">
        <v>316</v>
      </c>
      <c r="AP131" s="6" t="s">
        <v>316</v>
      </c>
      <c r="AQ131" s="6" t="s">
        <v>316</v>
      </c>
      <c r="AR131" s="6" t="s">
        <v>316</v>
      </c>
      <c r="AS131" s="6" t="s">
        <v>316</v>
      </c>
      <c r="AT131" s="6" t="s">
        <v>316</v>
      </c>
      <c r="AU131" s="6" t="s">
        <v>316</v>
      </c>
      <c r="AV131" s="6" t="s">
        <v>316</v>
      </c>
      <c r="AW131" s="6" t="s">
        <v>316</v>
      </c>
      <c r="AX131" s="6"/>
      <c r="AY131" s="6"/>
      <c r="AZ131" s="6" t="s">
        <v>316</v>
      </c>
      <c r="BA131" s="6"/>
      <c r="BB131" s="6" t="s">
        <v>316</v>
      </c>
      <c r="BC131" s="6"/>
      <c r="BD131" s="6" t="s">
        <v>316</v>
      </c>
      <c r="BE131" s="6" t="s">
        <v>316</v>
      </c>
      <c r="BF131" s="6" t="s">
        <v>316</v>
      </c>
      <c r="BG131" s="6" t="s">
        <v>316</v>
      </c>
      <c r="BH131" s="6" t="s">
        <v>316</v>
      </c>
      <c r="BI131" s="6" t="s">
        <v>316</v>
      </c>
      <c r="BJ131" s="6" t="s">
        <v>316</v>
      </c>
      <c r="BK131" s="6" t="s">
        <v>316</v>
      </c>
      <c r="BL131" s="6" t="s">
        <v>316</v>
      </c>
      <c r="BM131" s="6" t="s">
        <v>316</v>
      </c>
      <c r="BN131" s="6" t="s">
        <v>316</v>
      </c>
      <c r="BO131" s="6" t="s">
        <v>316</v>
      </c>
      <c r="BP131" s="6"/>
      <c r="BQ131" s="6"/>
      <c r="BR131" s="6" t="s">
        <v>316</v>
      </c>
      <c r="BS131" s="6" t="s">
        <v>316</v>
      </c>
      <c r="BT131" s="6" t="s">
        <v>316</v>
      </c>
      <c r="BU131" s="6" t="s">
        <v>316</v>
      </c>
      <c r="BV131" s="6" t="s">
        <v>316</v>
      </c>
      <c r="BW131" s="6" t="s">
        <v>316</v>
      </c>
      <c r="BX131" s="6" t="s">
        <v>316</v>
      </c>
      <c r="BY131" s="6" t="s">
        <v>316</v>
      </c>
      <c r="BZ131" s="6" t="s">
        <v>316</v>
      </c>
      <c r="CA131" s="6" t="s">
        <v>316</v>
      </c>
      <c r="CB131" s="6" t="s">
        <v>316</v>
      </c>
      <c r="CC131" s="6" t="s">
        <v>316</v>
      </c>
      <c r="CD131" s="2"/>
    </row>
    <row r="132" spans="1:82" s="98" customFormat="1" ht="48" hidden="1">
      <c r="A132" s="19">
        <v>113</v>
      </c>
      <c r="B132" s="375">
        <v>113</v>
      </c>
      <c r="C132" s="88" t="s">
        <v>388</v>
      </c>
      <c r="D132" s="87" t="s">
        <v>17</v>
      </c>
      <c r="E132" s="86" t="s">
        <v>389</v>
      </c>
      <c r="F132" s="87" t="s">
        <v>17</v>
      </c>
      <c r="G132" s="42" t="s">
        <v>402</v>
      </c>
      <c r="H132" s="70" t="s">
        <v>403</v>
      </c>
      <c r="I132" s="79" t="s">
        <v>275</v>
      </c>
      <c r="J132" s="10" t="s">
        <v>25</v>
      </c>
      <c r="K132" s="21"/>
      <c r="L132" s="97"/>
      <c r="M132" s="97" t="s">
        <v>16</v>
      </c>
      <c r="N132" s="97"/>
      <c r="O132" s="97"/>
      <c r="P132" s="97"/>
      <c r="Q132" s="97"/>
      <c r="R132" s="97"/>
      <c r="S132" s="97"/>
      <c r="T132" s="97"/>
      <c r="U132" s="66">
        <f t="shared" si="99"/>
        <v>1</v>
      </c>
      <c r="V132" s="97"/>
      <c r="W132" s="97"/>
      <c r="X132" s="97"/>
      <c r="Y132" s="97"/>
      <c r="Z132" s="97"/>
      <c r="AA132" s="97"/>
      <c r="AB132" s="97"/>
      <c r="AC132" s="97"/>
      <c r="AD132" s="20" t="s">
        <v>724</v>
      </c>
      <c r="AE132" s="20" t="s">
        <v>723</v>
      </c>
      <c r="AF132" s="20" t="s">
        <v>724</v>
      </c>
      <c r="AG132" s="20" t="s">
        <v>723</v>
      </c>
      <c r="AH132" s="97"/>
      <c r="AI132" s="97"/>
      <c r="AJ132" s="97"/>
      <c r="AK132" s="97"/>
      <c r="AL132" s="97"/>
      <c r="AM132" s="97"/>
      <c r="AN132" s="97"/>
      <c r="AO132" s="97"/>
      <c r="AP132" s="97"/>
      <c r="AQ132" s="97"/>
      <c r="AR132" s="97"/>
      <c r="AS132" s="97"/>
      <c r="AT132" s="97"/>
      <c r="AU132" s="97"/>
      <c r="AV132" s="97"/>
      <c r="AW132" s="97"/>
      <c r="AX132" s="97"/>
      <c r="AY132" s="97"/>
      <c r="AZ132" s="97"/>
      <c r="BA132" s="97"/>
      <c r="BB132" s="97"/>
      <c r="BC132" s="97"/>
      <c r="BD132" s="97"/>
      <c r="BE132" s="114">
        <v>2</v>
      </c>
      <c r="BF132" s="114">
        <v>2</v>
      </c>
      <c r="BG132" s="114">
        <v>2</v>
      </c>
      <c r="BH132" s="114">
        <v>2</v>
      </c>
      <c r="BI132" s="114">
        <v>2</v>
      </c>
      <c r="BJ132" s="114">
        <v>2</v>
      </c>
      <c r="BK132" s="114">
        <v>2</v>
      </c>
      <c r="BL132" s="114">
        <v>1</v>
      </c>
      <c r="BM132" s="114">
        <v>1</v>
      </c>
      <c r="BN132" s="114">
        <v>2</v>
      </c>
      <c r="BO132" s="114">
        <v>2</v>
      </c>
      <c r="BP132" s="114">
        <v>2</v>
      </c>
      <c r="BQ132" s="114">
        <v>2</v>
      </c>
      <c r="BR132" s="114">
        <v>2</v>
      </c>
      <c r="BS132" s="114">
        <v>2</v>
      </c>
      <c r="BT132" s="114">
        <v>1</v>
      </c>
      <c r="BU132" s="114">
        <v>2</v>
      </c>
      <c r="BV132" s="426">
        <f>COUNTIF($BE132:$BU132,2)</f>
        <v>14</v>
      </c>
      <c r="BW132" s="119">
        <f>BV132/COUNTA($BE132:$BU132)</f>
        <v>0.82352941176470584</v>
      </c>
      <c r="BX132" s="426">
        <f>COUNTIF($BE132:$BU132,1)</f>
        <v>3</v>
      </c>
      <c r="BY132" s="119">
        <f>BX132/COUNTA($BE132:$BU132)</f>
        <v>0.17647058823529413</v>
      </c>
      <c r="BZ132" s="426">
        <f>COUNTIF($BE132:$BU132,0)</f>
        <v>0</v>
      </c>
      <c r="CA132" s="119">
        <f>BZ132/COUNTA($BE132:$BU132)</f>
        <v>0</v>
      </c>
      <c r="CB132" s="426">
        <f>(((BV132*2)+(BX132*1)+(BZ132*0)))/COUNTA($BE132:$BU132)</f>
        <v>1.8235294117647058</v>
      </c>
      <c r="CC132" s="449" t="str">
        <f t="shared" ref="CC132" si="108">IF(CB132&gt;=1.6,"Đạt mục tiêu",IF(CB132&gt;=1,"Cần cố gắng","Chưa đạt"))</f>
        <v>Đạt mục tiêu</v>
      </c>
    </row>
    <row r="133" spans="1:82" s="98" customFormat="1" ht="48">
      <c r="A133" s="19">
        <v>114</v>
      </c>
      <c r="B133" s="375">
        <v>114</v>
      </c>
      <c r="C133" s="88" t="s">
        <v>388</v>
      </c>
      <c r="D133" s="87" t="s">
        <v>17</v>
      </c>
      <c r="E133" s="86" t="s">
        <v>389</v>
      </c>
      <c r="F133" s="87" t="s">
        <v>17</v>
      </c>
      <c r="G133" s="42" t="s">
        <v>404</v>
      </c>
      <c r="H133" s="70" t="s">
        <v>405</v>
      </c>
      <c r="I133" s="79" t="s">
        <v>275</v>
      </c>
      <c r="J133" s="10" t="s">
        <v>25</v>
      </c>
      <c r="K133" s="97"/>
      <c r="L133" s="97"/>
      <c r="M133" s="97"/>
      <c r="N133" s="97" t="s">
        <v>16</v>
      </c>
      <c r="O133" s="97"/>
      <c r="P133" s="97"/>
      <c r="Q133" s="97"/>
      <c r="R133" s="97"/>
      <c r="S133" s="97"/>
      <c r="T133" s="97"/>
      <c r="U133" s="66">
        <f t="shared" si="99"/>
        <v>1</v>
      </c>
      <c r="V133" s="97"/>
      <c r="W133" s="97"/>
      <c r="X133" s="97"/>
      <c r="Y133" s="97"/>
      <c r="Z133" s="97"/>
      <c r="AA133" s="97"/>
      <c r="AB133" s="97"/>
      <c r="AC133" s="97"/>
      <c r="AD133" s="97"/>
      <c r="AE133" s="97"/>
      <c r="AF133" s="97"/>
      <c r="AG133" s="97"/>
      <c r="AH133" s="384" t="s">
        <v>723</v>
      </c>
      <c r="AI133" s="384" t="s">
        <v>725</v>
      </c>
      <c r="AJ133" s="384" t="s">
        <v>723</v>
      </c>
      <c r="AK133" s="384" t="s">
        <v>724</v>
      </c>
      <c r="AL133" s="384" t="s">
        <v>723</v>
      </c>
      <c r="AM133" s="97"/>
      <c r="AN133" s="97"/>
      <c r="AO133" s="97"/>
      <c r="AP133" s="97"/>
      <c r="AQ133" s="97"/>
      <c r="AR133" s="97"/>
      <c r="AS133" s="97"/>
      <c r="AT133" s="97"/>
      <c r="AU133" s="97"/>
      <c r="AV133" s="97"/>
      <c r="AW133" s="97"/>
      <c r="AX133" s="97"/>
      <c r="AY133" s="97"/>
      <c r="AZ133" s="97"/>
      <c r="BA133" s="97"/>
      <c r="BB133" s="97"/>
      <c r="BC133" s="97"/>
      <c r="BD133" s="97"/>
      <c r="BE133" s="20">
        <v>2</v>
      </c>
      <c r="BF133" s="20">
        <v>1</v>
      </c>
      <c r="BG133" s="20">
        <v>2</v>
      </c>
      <c r="BH133" s="20">
        <v>2</v>
      </c>
      <c r="BI133" s="20">
        <v>2</v>
      </c>
      <c r="BJ133" s="20">
        <v>2</v>
      </c>
      <c r="BK133" s="20">
        <v>2</v>
      </c>
      <c r="BL133" s="20">
        <v>1</v>
      </c>
      <c r="BM133" s="20">
        <v>2</v>
      </c>
      <c r="BN133" s="20">
        <v>2</v>
      </c>
      <c r="BO133" s="20">
        <v>2</v>
      </c>
      <c r="BP133" s="20">
        <v>2</v>
      </c>
      <c r="BQ133" s="20">
        <v>2</v>
      </c>
      <c r="BR133" s="20">
        <v>2</v>
      </c>
      <c r="BS133" s="20">
        <v>2</v>
      </c>
      <c r="BT133" s="20">
        <v>1</v>
      </c>
      <c r="BU133" s="20">
        <v>2</v>
      </c>
      <c r="BV133" s="21">
        <f>COUNTIF($BE133:$BU133,2)</f>
        <v>14</v>
      </c>
      <c r="BW133" s="22">
        <f>BV133/COUNTA($BE133:$BU133)</f>
        <v>0.82352941176470584</v>
      </c>
      <c r="BX133" s="21">
        <f>COUNTIF($BE133:$BU133,1)</f>
        <v>3</v>
      </c>
      <c r="BY133" s="22">
        <f>BX133/COUNTA($BE133:$BU133)</f>
        <v>0.17647058823529413</v>
      </c>
      <c r="BZ133" s="21">
        <f>COUNTIF($BE133:$BU133,0)</f>
        <v>0</v>
      </c>
      <c r="CA133" s="22">
        <f>BZ133/COUNTA($BE133:$BU133)</f>
        <v>0</v>
      </c>
      <c r="CB133" s="21">
        <f>(((BV133*2)+(BX133*1)+(BZ133*0)))/COUNTA($BE133:$BU133)</f>
        <v>1.8235294117647058</v>
      </c>
      <c r="CC133" s="427" t="str">
        <f>IF(CB133&gt;=1.6,"Đạt mục tiêu",IF(CB133&gt;=1,"Cần cố gắng","Chưa đạt"))</f>
        <v>Đạt mục tiêu</v>
      </c>
    </row>
    <row r="134" spans="1:82" s="250" customFormat="1" ht="94.5" hidden="1" customHeight="1">
      <c r="A134" s="171">
        <v>115</v>
      </c>
      <c r="B134" s="375">
        <v>115</v>
      </c>
      <c r="C134" s="186" t="s">
        <v>390</v>
      </c>
      <c r="D134" s="87" t="s">
        <v>17</v>
      </c>
      <c r="E134" s="86" t="s">
        <v>391</v>
      </c>
      <c r="F134" s="244" t="s">
        <v>17</v>
      </c>
      <c r="G134" s="186" t="s">
        <v>406</v>
      </c>
      <c r="H134" s="185" t="s">
        <v>407</v>
      </c>
      <c r="I134" s="79" t="s">
        <v>275</v>
      </c>
      <c r="J134" s="10" t="s">
        <v>25</v>
      </c>
      <c r="K134" s="97"/>
      <c r="L134" s="249" t="s">
        <v>16</v>
      </c>
      <c r="M134" s="97"/>
      <c r="N134" s="97"/>
      <c r="O134" s="97"/>
      <c r="P134" s="97"/>
      <c r="Q134" s="97"/>
      <c r="R134" s="97"/>
      <c r="S134" s="97"/>
      <c r="T134" s="97"/>
      <c r="U134" s="66">
        <f t="shared" si="99"/>
        <v>1</v>
      </c>
      <c r="V134" s="97"/>
      <c r="W134" s="97"/>
      <c r="X134" s="97"/>
      <c r="Y134" s="97"/>
      <c r="Z134" s="397" t="s">
        <v>727</v>
      </c>
      <c r="AA134" s="397" t="s">
        <v>723</v>
      </c>
      <c r="AB134" s="397" t="s">
        <v>727</v>
      </c>
      <c r="AC134" s="397" t="s">
        <v>727</v>
      </c>
      <c r="AD134" s="97"/>
      <c r="AE134" s="97"/>
      <c r="AF134" s="97"/>
      <c r="AG134" s="9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229"/>
      <c r="BF134" s="398">
        <v>2</v>
      </c>
      <c r="BG134" s="398">
        <v>2</v>
      </c>
      <c r="BH134" s="398">
        <v>2</v>
      </c>
      <c r="BI134" s="398">
        <v>2</v>
      </c>
      <c r="BJ134" s="398">
        <v>2</v>
      </c>
      <c r="BK134" s="398">
        <v>2</v>
      </c>
      <c r="BL134" s="398">
        <v>2</v>
      </c>
      <c r="BM134" s="398">
        <v>2</v>
      </c>
      <c r="BN134" s="398">
        <v>2</v>
      </c>
      <c r="BO134" s="398">
        <v>2</v>
      </c>
      <c r="BP134" s="398">
        <v>2</v>
      </c>
      <c r="BQ134" s="398">
        <v>1</v>
      </c>
      <c r="BR134" s="398">
        <v>2</v>
      </c>
      <c r="BS134" s="398">
        <v>2</v>
      </c>
      <c r="BT134" s="398">
        <v>1</v>
      </c>
      <c r="BU134" s="398">
        <v>2</v>
      </c>
      <c r="BV134" s="420">
        <f>COUNTIF($BE134:$BU134,2)</f>
        <v>14</v>
      </c>
      <c r="BW134" s="228">
        <f>BV134/COUNTA($BE134:$BU134)</f>
        <v>0.875</v>
      </c>
      <c r="BX134" s="420">
        <f>COUNTIF($BE134:$BU134,1)</f>
        <v>2</v>
      </c>
      <c r="BY134" s="228">
        <f>BX134/COUNTA($BE134:$BU134)</f>
        <v>0.125</v>
      </c>
      <c r="BZ134" s="420">
        <f>COUNTIF($BE134:$BU134,0)</f>
        <v>0</v>
      </c>
      <c r="CA134" s="228">
        <f>BZ134/COUNTA($BE134:$BU134)</f>
        <v>0</v>
      </c>
      <c r="CB134" s="420">
        <f>(((BV134*2)+(BX134*1)+(BZ134*0)))/COUNTA($BE134:$BU134)</f>
        <v>1.875</v>
      </c>
      <c r="CC134" s="420" t="str">
        <f t="shared" ref="CC134" si="109">IF(CB134&gt;=1.6,"Đạt mục tiêu",IF(CB134&gt;=1,"Cần cố gắng","Chưa đạt"))</f>
        <v>Đạt mục tiêu</v>
      </c>
    </row>
    <row r="135" spans="1:82" s="199" customFormat="1" ht="92.25" hidden="1" customHeight="1">
      <c r="A135" s="216">
        <v>116</v>
      </c>
      <c r="B135" s="375">
        <v>116</v>
      </c>
      <c r="C135" s="188" t="s">
        <v>392</v>
      </c>
      <c r="D135" s="87" t="s">
        <v>14</v>
      </c>
      <c r="E135" s="86" t="s">
        <v>393</v>
      </c>
      <c r="F135" s="87" t="s">
        <v>14</v>
      </c>
      <c r="G135" s="188" t="s">
        <v>411</v>
      </c>
      <c r="H135" s="181" t="s">
        <v>408</v>
      </c>
      <c r="I135" s="79" t="s">
        <v>275</v>
      </c>
      <c r="J135" s="10" t="s">
        <v>25</v>
      </c>
      <c r="K135" s="198" t="s">
        <v>16</v>
      </c>
      <c r="L135" s="97"/>
      <c r="M135" s="97"/>
      <c r="N135" s="97"/>
      <c r="O135" s="97"/>
      <c r="P135" s="97"/>
      <c r="Q135" s="97"/>
      <c r="R135" s="97" t="s">
        <v>16</v>
      </c>
      <c r="S135" s="97"/>
      <c r="T135" s="97"/>
      <c r="U135" s="66">
        <f t="shared" si="99"/>
        <v>2</v>
      </c>
      <c r="V135" s="183" t="s">
        <v>723</v>
      </c>
      <c r="W135" s="183" t="s">
        <v>725</v>
      </c>
      <c r="X135" s="183" t="s">
        <v>728</v>
      </c>
      <c r="Y135" s="183" t="s">
        <v>727</v>
      </c>
      <c r="Z135" s="97"/>
      <c r="AA135" s="97"/>
      <c r="AB135" s="97"/>
      <c r="AC135" s="97"/>
      <c r="AD135" s="97"/>
      <c r="AE135" s="97"/>
      <c r="AF135" s="97"/>
      <c r="AG135" s="9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20">
        <v>2</v>
      </c>
      <c r="BF135" s="20">
        <v>2</v>
      </c>
      <c r="BG135" s="20">
        <v>2</v>
      </c>
      <c r="BH135" s="20">
        <v>2</v>
      </c>
      <c r="BI135" s="20">
        <v>2</v>
      </c>
      <c r="BJ135" s="20">
        <v>2</v>
      </c>
      <c r="BK135" s="20">
        <v>2</v>
      </c>
      <c r="BL135" s="20">
        <v>2</v>
      </c>
      <c r="BM135" s="20">
        <v>2</v>
      </c>
      <c r="BN135" s="20">
        <v>2</v>
      </c>
      <c r="BO135" s="20">
        <v>2</v>
      </c>
      <c r="BP135" s="20">
        <v>2</v>
      </c>
      <c r="BQ135" s="20">
        <v>2</v>
      </c>
      <c r="BR135" s="20">
        <v>2</v>
      </c>
      <c r="BS135" s="20">
        <v>2</v>
      </c>
      <c r="BT135" s="20">
        <v>1</v>
      </c>
      <c r="BU135" s="20">
        <v>1</v>
      </c>
      <c r="BV135" s="413">
        <f>COUNTIF($BE135:$BU135,2)</f>
        <v>15</v>
      </c>
      <c r="BW135" s="81">
        <f>BV135/COUNTA($BE135:$BU135)</f>
        <v>0.88235294117647056</v>
      </c>
      <c r="BX135" s="413">
        <f>COUNTIF($BE135:$BU135,1)</f>
        <v>2</v>
      </c>
      <c r="BY135" s="81">
        <f>BX135/COUNTA($BE135:$BU135)</f>
        <v>0.11764705882352941</v>
      </c>
      <c r="BZ135" s="413">
        <f>COUNTIF($BE135:$BU135,0)</f>
        <v>0</v>
      </c>
      <c r="CA135" s="81">
        <f>BZ135/COUNTA($BE135:$BU135)</f>
        <v>0</v>
      </c>
      <c r="CB135" s="413">
        <f>(((BV135*2)+(BX135*1)+(BZ135*0)))/COUNTA($BE135:$BU135)</f>
        <v>1.8823529411764706</v>
      </c>
      <c r="CC135" s="414" t="str">
        <f>IF(CB135&gt;=1.6,"Đạt mục tiêu",IF(CB135&gt;=1,"Cần cố gắng","Chưa đạt"))</f>
        <v>Đạt mục tiêu</v>
      </c>
      <c r="CD135" s="98"/>
    </row>
    <row r="136" spans="1:82" s="250" customFormat="1" ht="117" hidden="1" customHeight="1">
      <c r="A136" s="171">
        <v>117</v>
      </c>
      <c r="B136" s="375">
        <v>117</v>
      </c>
      <c r="C136" s="186" t="s">
        <v>392</v>
      </c>
      <c r="D136" s="87" t="s">
        <v>14</v>
      </c>
      <c r="E136" s="86" t="s">
        <v>393</v>
      </c>
      <c r="F136" s="244" t="s">
        <v>14</v>
      </c>
      <c r="G136" s="186" t="s">
        <v>410</v>
      </c>
      <c r="H136" s="185" t="s">
        <v>409</v>
      </c>
      <c r="I136" s="79" t="s">
        <v>275</v>
      </c>
      <c r="J136" s="10" t="s">
        <v>25</v>
      </c>
      <c r="K136" s="97"/>
      <c r="L136" s="249" t="s">
        <v>16</v>
      </c>
      <c r="M136" s="97"/>
      <c r="N136" s="97"/>
      <c r="O136" s="97"/>
      <c r="P136" s="97"/>
      <c r="Q136" s="97"/>
      <c r="R136" s="97" t="s">
        <v>16</v>
      </c>
      <c r="S136" s="97"/>
      <c r="T136" s="97"/>
      <c r="U136" s="66">
        <f t="shared" si="99"/>
        <v>2</v>
      </c>
      <c r="V136" s="97"/>
      <c r="W136" s="97"/>
      <c r="X136" s="97"/>
      <c r="Y136" s="97"/>
      <c r="Z136" s="397" t="s">
        <v>725</v>
      </c>
      <c r="AA136" s="397" t="s">
        <v>727</v>
      </c>
      <c r="AB136" s="397" t="s">
        <v>725</v>
      </c>
      <c r="AC136" s="397"/>
      <c r="AD136" s="97"/>
      <c r="AE136" s="97"/>
      <c r="AF136" s="97"/>
      <c r="AG136" s="9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229"/>
      <c r="BF136" s="398">
        <v>2</v>
      </c>
      <c r="BG136" s="398">
        <v>2</v>
      </c>
      <c r="BH136" s="398">
        <v>2</v>
      </c>
      <c r="BI136" s="398">
        <v>2</v>
      </c>
      <c r="BJ136" s="398">
        <v>2</v>
      </c>
      <c r="BK136" s="398">
        <v>2</v>
      </c>
      <c r="BL136" s="398">
        <v>2</v>
      </c>
      <c r="BM136" s="398">
        <v>2</v>
      </c>
      <c r="BN136" s="398">
        <v>2</v>
      </c>
      <c r="BO136" s="398">
        <v>2</v>
      </c>
      <c r="BP136" s="398">
        <v>2</v>
      </c>
      <c r="BQ136" s="398">
        <v>1</v>
      </c>
      <c r="BR136" s="398">
        <v>2</v>
      </c>
      <c r="BS136" s="398">
        <v>2</v>
      </c>
      <c r="BT136" s="398">
        <v>1</v>
      </c>
      <c r="BU136" s="398">
        <v>2</v>
      </c>
      <c r="BV136" s="420">
        <f>COUNTIF($BE136:$BU136,2)</f>
        <v>14</v>
      </c>
      <c r="BW136" s="228">
        <f>BV136/COUNTA($BE136:$BU136)</f>
        <v>0.875</v>
      </c>
      <c r="BX136" s="420">
        <f>COUNTIF($BE136:$BU136,1)</f>
        <v>2</v>
      </c>
      <c r="BY136" s="228">
        <f>BX136/COUNTA($BE136:$BU136)</f>
        <v>0.125</v>
      </c>
      <c r="BZ136" s="420">
        <f>COUNTIF($BE136:$BU136,0)</f>
        <v>0</v>
      </c>
      <c r="CA136" s="228">
        <f>BZ136/COUNTA($BE136:$BU136)</f>
        <v>0</v>
      </c>
      <c r="CB136" s="420">
        <f>(((BV136*2)+(BX136*1)+(BZ136*0)))/COUNTA($BE136:$BU136)</f>
        <v>1.875</v>
      </c>
      <c r="CC136" s="420" t="str">
        <f t="shared" ref="CC136" si="110">IF(CB136&gt;=1.6,"Đạt mục tiêu",IF(CB136&gt;=1,"Cần cố gắng","Chưa đạt"))</f>
        <v>Đạt mục tiêu</v>
      </c>
    </row>
    <row r="137" spans="1:82" s="98" customFormat="1" ht="33.75" hidden="1" customHeight="1">
      <c r="A137" s="19"/>
      <c r="B137" s="375"/>
      <c r="C137" s="390" t="s">
        <v>341</v>
      </c>
      <c r="D137" s="87"/>
      <c r="E137" s="86"/>
      <c r="F137" s="87"/>
      <c r="G137" s="86"/>
      <c r="H137" s="70" t="s">
        <v>942</v>
      </c>
      <c r="I137" s="79"/>
      <c r="J137" s="10"/>
      <c r="K137" s="97"/>
      <c r="L137" s="97"/>
      <c r="M137" s="97"/>
      <c r="N137" s="97"/>
      <c r="O137" s="97"/>
      <c r="P137" s="97"/>
      <c r="Q137" s="97"/>
      <c r="R137" s="97"/>
      <c r="S137" s="97"/>
      <c r="T137" s="71" t="s">
        <v>16</v>
      </c>
      <c r="U137" s="66"/>
      <c r="V137" s="97"/>
      <c r="W137" s="97"/>
      <c r="X137" s="97"/>
      <c r="Y137" s="97"/>
      <c r="Z137" s="97"/>
      <c r="AA137" s="97"/>
      <c r="AB137" s="97"/>
      <c r="AC137" s="97"/>
      <c r="AD137" s="97"/>
      <c r="AE137" s="97"/>
      <c r="AF137" s="97"/>
      <c r="AG137" s="97"/>
      <c r="AH137" s="97"/>
      <c r="AI137" s="97"/>
      <c r="AJ137" s="97"/>
      <c r="AK137" s="97"/>
      <c r="AL137" s="97"/>
      <c r="AM137" s="97"/>
      <c r="AN137" s="97"/>
      <c r="AO137" s="97"/>
      <c r="AP137" s="97"/>
      <c r="AQ137" s="97"/>
      <c r="AR137" s="97"/>
      <c r="AS137" s="97"/>
      <c r="AT137" s="97"/>
      <c r="AU137" s="97"/>
      <c r="AV137" s="97"/>
      <c r="AW137" s="97"/>
      <c r="AX137" s="97"/>
      <c r="AY137" s="97"/>
      <c r="AZ137" s="97"/>
      <c r="BA137" s="97"/>
      <c r="BB137" s="97"/>
      <c r="BC137" s="97"/>
      <c r="BD137" s="97"/>
      <c r="BE137" s="97"/>
      <c r="BF137" s="97"/>
      <c r="BG137" s="97"/>
      <c r="BH137" s="97"/>
      <c r="BI137" s="97"/>
      <c r="BJ137" s="97"/>
      <c r="BK137" s="97"/>
      <c r="BL137" s="97"/>
      <c r="BM137" s="97"/>
      <c r="BN137" s="97"/>
      <c r="BO137" s="97"/>
      <c r="BP137" s="97"/>
      <c r="BQ137" s="97"/>
      <c r="BR137" s="97"/>
      <c r="BS137" s="97"/>
      <c r="BT137" s="97"/>
      <c r="BU137" s="97"/>
      <c r="BV137" s="97"/>
      <c r="BW137" s="97"/>
      <c r="BX137" s="97"/>
      <c r="BY137" s="97"/>
      <c r="BZ137" s="97"/>
      <c r="CA137" s="97"/>
      <c r="CB137" s="97"/>
      <c r="CC137" s="97"/>
    </row>
    <row r="138" spans="1:82" s="184" customFormat="1" ht="150" hidden="1" customHeight="1">
      <c r="A138" s="216">
        <v>118</v>
      </c>
      <c r="B138" s="375">
        <v>118</v>
      </c>
      <c r="C138" s="179" t="s">
        <v>341</v>
      </c>
      <c r="D138" s="75" t="s">
        <v>15</v>
      </c>
      <c r="E138" s="43" t="s">
        <v>131</v>
      </c>
      <c r="F138" s="75" t="s">
        <v>17</v>
      </c>
      <c r="G138" s="188" t="s">
        <v>396</v>
      </c>
      <c r="H138" s="192" t="s">
        <v>1045</v>
      </c>
      <c r="I138" s="79" t="s">
        <v>275</v>
      </c>
      <c r="J138" s="10" t="s">
        <v>25</v>
      </c>
      <c r="K138" s="191" t="s">
        <v>16</v>
      </c>
      <c r="L138" s="20"/>
      <c r="M138" s="21"/>
      <c r="N138" s="413"/>
      <c r="O138" s="20"/>
      <c r="P138" s="413"/>
      <c r="Q138" s="21"/>
      <c r="R138" s="21"/>
      <c r="S138" s="20"/>
      <c r="T138" s="20"/>
      <c r="U138" s="66">
        <f t="shared" si="99"/>
        <v>1</v>
      </c>
      <c r="V138" s="183" t="s">
        <v>726</v>
      </c>
      <c r="W138" s="415" t="s">
        <v>726</v>
      </c>
      <c r="X138" s="415" t="s">
        <v>723</v>
      </c>
      <c r="Y138" s="415" t="s">
        <v>724</v>
      </c>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20">
        <v>2</v>
      </c>
      <c r="BF138" s="20">
        <v>2</v>
      </c>
      <c r="BG138" s="20">
        <v>2</v>
      </c>
      <c r="BH138" s="20">
        <v>1</v>
      </c>
      <c r="BI138" s="20">
        <v>2</v>
      </c>
      <c r="BJ138" s="20">
        <v>2</v>
      </c>
      <c r="BK138" s="20">
        <v>1</v>
      </c>
      <c r="BL138" s="20">
        <v>2</v>
      </c>
      <c r="BM138" s="20">
        <v>2</v>
      </c>
      <c r="BN138" s="20">
        <v>2</v>
      </c>
      <c r="BO138" s="20">
        <v>2</v>
      </c>
      <c r="BP138" s="20">
        <v>2</v>
      </c>
      <c r="BQ138" s="20">
        <v>2</v>
      </c>
      <c r="BR138" s="20">
        <v>2</v>
      </c>
      <c r="BS138" s="20">
        <v>2</v>
      </c>
      <c r="BT138" s="20">
        <v>2</v>
      </c>
      <c r="BU138" s="20">
        <v>1</v>
      </c>
      <c r="BV138" s="413">
        <f>COUNTIF($BE138:$BU138,2)</f>
        <v>14</v>
      </c>
      <c r="BW138" s="81">
        <f>BV138/COUNTA($BE138:$BU138)</f>
        <v>0.82352941176470584</v>
      </c>
      <c r="BX138" s="413">
        <f>COUNTIF($BE138:$BU138,1)</f>
        <v>3</v>
      </c>
      <c r="BY138" s="81">
        <f>BX138/COUNTA($BE138:$BU138)</f>
        <v>0.17647058823529413</v>
      </c>
      <c r="BZ138" s="413">
        <f>COUNTIF($BE138:$BU138,0)</f>
        <v>0</v>
      </c>
      <c r="CA138" s="81">
        <f>BZ138/COUNTA($BE138:$BU138)</f>
        <v>0</v>
      </c>
      <c r="CB138" s="413">
        <f>(((BV138*2)+(BX138*1)+(BZ138*0)))/COUNTA($BE138:$BU138)</f>
        <v>1.8235294117647058</v>
      </c>
      <c r="CC138" s="414" t="str">
        <f>IF(CB138&gt;=1.6,"Đạt mục tiêu",IF(CB138&gt;=1,"Cần cố gắng","Chưa đạt"))</f>
        <v>Đạt mục tiêu</v>
      </c>
      <c r="CD138" s="74"/>
    </row>
    <row r="139" spans="1:82" ht="207.75" hidden="1" customHeight="1">
      <c r="A139" s="171">
        <v>119</v>
      </c>
      <c r="B139" s="375">
        <v>119</v>
      </c>
      <c r="C139" s="402" t="s">
        <v>341</v>
      </c>
      <c r="D139" s="75" t="s">
        <v>15</v>
      </c>
      <c r="E139" s="390" t="s">
        <v>131</v>
      </c>
      <c r="F139" s="251" t="s">
        <v>17</v>
      </c>
      <c r="G139" s="186" t="s">
        <v>397</v>
      </c>
      <c r="H139" s="247" t="s">
        <v>1063</v>
      </c>
      <c r="I139" s="79" t="s">
        <v>275</v>
      </c>
      <c r="J139" s="10" t="s">
        <v>25</v>
      </c>
      <c r="K139" s="20"/>
      <c r="L139" s="416" t="s">
        <v>16</v>
      </c>
      <c r="M139" s="21"/>
      <c r="N139" s="413"/>
      <c r="O139" s="20"/>
      <c r="P139" s="413"/>
      <c r="Q139" s="21"/>
      <c r="R139" s="21"/>
      <c r="S139" s="20"/>
      <c r="T139" s="20"/>
      <c r="U139" s="66">
        <f t="shared" si="99"/>
        <v>1</v>
      </c>
      <c r="V139" s="20"/>
      <c r="W139" s="20"/>
      <c r="X139" s="20"/>
      <c r="Y139" s="20"/>
      <c r="Z139" s="397" t="s">
        <v>723</v>
      </c>
      <c r="AA139" s="397" t="s">
        <v>724</v>
      </c>
      <c r="AB139" s="397" t="s">
        <v>726</v>
      </c>
      <c r="AC139" s="397" t="s">
        <v>726</v>
      </c>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398"/>
      <c r="BF139" s="398">
        <v>2</v>
      </c>
      <c r="BG139" s="398">
        <v>2</v>
      </c>
      <c r="BH139" s="398">
        <v>2</v>
      </c>
      <c r="BI139" s="398">
        <v>2</v>
      </c>
      <c r="BJ139" s="398">
        <v>2</v>
      </c>
      <c r="BK139" s="398">
        <v>2</v>
      </c>
      <c r="BL139" s="398">
        <v>2</v>
      </c>
      <c r="BM139" s="398">
        <v>2</v>
      </c>
      <c r="BN139" s="398">
        <v>2</v>
      </c>
      <c r="BO139" s="398">
        <v>2</v>
      </c>
      <c r="BP139" s="398">
        <v>2</v>
      </c>
      <c r="BQ139" s="398">
        <v>1</v>
      </c>
      <c r="BR139" s="398">
        <v>2</v>
      </c>
      <c r="BS139" s="398">
        <v>2</v>
      </c>
      <c r="BT139" s="398">
        <v>1</v>
      </c>
      <c r="BU139" s="398">
        <v>2</v>
      </c>
      <c r="BV139" s="420">
        <f>COUNTIF($BE139:$BU139,2)</f>
        <v>14</v>
      </c>
      <c r="BW139" s="228">
        <f>BV139/COUNTA($BE139:$BU139)</f>
        <v>0.875</v>
      </c>
      <c r="BX139" s="420">
        <f>COUNTIF($BE139:$BU139,1)</f>
        <v>2</v>
      </c>
      <c r="BY139" s="228">
        <f>BX139/COUNTA($BE139:$BU139)</f>
        <v>0.125</v>
      </c>
      <c r="BZ139" s="420">
        <f>COUNTIF($BE139:$BU139,0)</f>
        <v>0</v>
      </c>
      <c r="CA139" s="228">
        <f>BZ139/COUNTA($BE139:$BU139)</f>
        <v>0</v>
      </c>
      <c r="CB139" s="420">
        <f>(((BV139*2)+(BX139*1)+(BZ139*0)))/COUNTA($BE139:$BU139)</f>
        <v>1.875</v>
      </c>
      <c r="CC139" s="420" t="str">
        <f t="shared" ref="CC139:CC140" si="111">IF(CB139&gt;=1.6,"Đạt mục tiêu",IF(CB139&gt;=1,"Cần cố gắng","Chưa đạt"))</f>
        <v>Đạt mục tiêu</v>
      </c>
    </row>
    <row r="140" spans="1:82" s="2" customFormat="1" ht="52.5" hidden="1" customHeight="1">
      <c r="A140" s="19">
        <v>120</v>
      </c>
      <c r="B140" s="375">
        <v>120</v>
      </c>
      <c r="C140" s="390" t="s">
        <v>341</v>
      </c>
      <c r="D140" s="75" t="s">
        <v>15</v>
      </c>
      <c r="E140" s="390" t="s">
        <v>131</v>
      </c>
      <c r="F140" s="75" t="s">
        <v>17</v>
      </c>
      <c r="G140" s="78" t="s">
        <v>398</v>
      </c>
      <c r="H140" s="93" t="s">
        <v>982</v>
      </c>
      <c r="I140" s="79" t="s">
        <v>275</v>
      </c>
      <c r="J140" s="10" t="s">
        <v>25</v>
      </c>
      <c r="K140" s="20"/>
      <c r="L140" s="20"/>
      <c r="M140" s="21" t="s">
        <v>16</v>
      </c>
      <c r="N140" s="413"/>
      <c r="O140" s="20"/>
      <c r="P140" s="413"/>
      <c r="Q140" s="21"/>
      <c r="R140" s="21"/>
      <c r="S140" s="20"/>
      <c r="T140" s="20"/>
      <c r="U140" s="66">
        <f t="shared" si="99"/>
        <v>1</v>
      </c>
      <c r="V140" s="20"/>
      <c r="W140" s="20"/>
      <c r="X140" s="20"/>
      <c r="Y140" s="20"/>
      <c r="Z140" s="20"/>
      <c r="AA140" s="20"/>
      <c r="AB140" s="20"/>
      <c r="AC140" s="20"/>
      <c r="AD140" s="20" t="s">
        <v>724</v>
      </c>
      <c r="AE140" s="20" t="s">
        <v>726</v>
      </c>
      <c r="AF140" s="20" t="s">
        <v>723</v>
      </c>
      <c r="AG140" s="20" t="s">
        <v>724</v>
      </c>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114">
        <v>2</v>
      </c>
      <c r="BF140" s="114">
        <v>2</v>
      </c>
      <c r="BG140" s="114">
        <v>2</v>
      </c>
      <c r="BH140" s="114">
        <v>2</v>
      </c>
      <c r="BI140" s="114">
        <v>2</v>
      </c>
      <c r="BJ140" s="114">
        <v>2</v>
      </c>
      <c r="BK140" s="114">
        <v>2</v>
      </c>
      <c r="BL140" s="114">
        <v>2</v>
      </c>
      <c r="BM140" s="114">
        <v>1</v>
      </c>
      <c r="BN140" s="114">
        <v>2</v>
      </c>
      <c r="BO140" s="114">
        <v>2</v>
      </c>
      <c r="BP140" s="114">
        <v>2</v>
      </c>
      <c r="BQ140" s="114">
        <v>2</v>
      </c>
      <c r="BR140" s="114">
        <v>2</v>
      </c>
      <c r="BS140" s="114">
        <v>2</v>
      </c>
      <c r="BT140" s="114">
        <v>1</v>
      </c>
      <c r="BU140" s="114">
        <v>2</v>
      </c>
      <c r="BV140" s="426">
        <f>COUNTIF($BE140:$BU140,2)</f>
        <v>15</v>
      </c>
      <c r="BW140" s="119">
        <f>BV140/COUNTA($BE140:$BU140)</f>
        <v>0.88235294117647056</v>
      </c>
      <c r="BX140" s="426">
        <f>COUNTIF($BE140:$BU140,1)</f>
        <v>2</v>
      </c>
      <c r="BY140" s="119">
        <f>BX140/COUNTA($BE140:$BU140)</f>
        <v>0.11764705882352941</v>
      </c>
      <c r="BZ140" s="426">
        <f>COUNTIF($BE140:$BU140,0)</f>
        <v>0</v>
      </c>
      <c r="CA140" s="119">
        <f>BZ140/COUNTA($BE140:$BU140)</f>
        <v>0</v>
      </c>
      <c r="CB140" s="426">
        <f>(((BV140*2)+(BX140*1)+(BZ140*0)))/COUNTA($BE140:$BU140)</f>
        <v>1.8823529411764706</v>
      </c>
      <c r="CC140" s="449" t="str">
        <f t="shared" si="111"/>
        <v>Đạt mục tiêu</v>
      </c>
    </row>
    <row r="141" spans="1:82" s="2" customFormat="1" ht="165.75" customHeight="1">
      <c r="A141" s="19">
        <v>121</v>
      </c>
      <c r="B141" s="375">
        <v>121</v>
      </c>
      <c r="C141" s="43" t="s">
        <v>737</v>
      </c>
      <c r="D141" s="75" t="s">
        <v>15</v>
      </c>
      <c r="E141" s="390" t="s">
        <v>131</v>
      </c>
      <c r="F141" s="75" t="s">
        <v>17</v>
      </c>
      <c r="G141" s="78" t="s">
        <v>399</v>
      </c>
      <c r="H141" s="93" t="s">
        <v>958</v>
      </c>
      <c r="I141" s="79" t="s">
        <v>275</v>
      </c>
      <c r="J141" s="10" t="s">
        <v>25</v>
      </c>
      <c r="K141" s="20"/>
      <c r="L141" s="20"/>
      <c r="M141" s="21"/>
      <c r="N141" s="413" t="s">
        <v>16</v>
      </c>
      <c r="O141" s="20"/>
      <c r="P141" s="413"/>
      <c r="Q141" s="21"/>
      <c r="R141" s="21"/>
      <c r="S141" s="20"/>
      <c r="T141" s="20"/>
      <c r="U141" s="66">
        <f t="shared" si="99"/>
        <v>1</v>
      </c>
      <c r="V141" s="20"/>
      <c r="W141" s="20"/>
      <c r="X141" s="20"/>
      <c r="Y141" s="20"/>
      <c r="Z141" s="20"/>
      <c r="AA141" s="20"/>
      <c r="AB141" s="20"/>
      <c r="AC141" s="20"/>
      <c r="AD141" s="20"/>
      <c r="AE141" s="20"/>
      <c r="AF141" s="20"/>
      <c r="AG141" s="20"/>
      <c r="AH141" s="384" t="s">
        <v>727</v>
      </c>
      <c r="AI141" s="384" t="s">
        <v>724</v>
      </c>
      <c r="AJ141" s="384" t="s">
        <v>726</v>
      </c>
      <c r="AK141" s="384" t="s">
        <v>723</v>
      </c>
      <c r="AL141" s="384" t="s">
        <v>726</v>
      </c>
      <c r="AM141" s="20"/>
      <c r="AN141" s="20"/>
      <c r="AO141" s="20"/>
      <c r="AP141" s="20"/>
      <c r="AQ141" s="20"/>
      <c r="AR141" s="20"/>
      <c r="AS141" s="20"/>
      <c r="AT141" s="20"/>
      <c r="AU141" s="20"/>
      <c r="AV141" s="20"/>
      <c r="AW141" s="20"/>
      <c r="AX141" s="20"/>
      <c r="AY141" s="20"/>
      <c r="AZ141" s="20"/>
      <c r="BA141" s="20"/>
      <c r="BB141" s="20"/>
      <c r="BC141" s="20"/>
      <c r="BD141" s="20"/>
      <c r="BE141" s="20">
        <v>2</v>
      </c>
      <c r="BF141" s="20">
        <v>1</v>
      </c>
      <c r="BG141" s="20">
        <v>2</v>
      </c>
      <c r="BH141" s="20">
        <v>2</v>
      </c>
      <c r="BI141" s="20">
        <v>2</v>
      </c>
      <c r="BJ141" s="20">
        <v>2</v>
      </c>
      <c r="BK141" s="20">
        <v>2</v>
      </c>
      <c r="BL141" s="20">
        <v>1</v>
      </c>
      <c r="BM141" s="20">
        <v>2</v>
      </c>
      <c r="BN141" s="20">
        <v>2</v>
      </c>
      <c r="BO141" s="20">
        <v>2</v>
      </c>
      <c r="BP141" s="20">
        <v>2</v>
      </c>
      <c r="BQ141" s="20">
        <v>2</v>
      </c>
      <c r="BR141" s="20">
        <v>2</v>
      </c>
      <c r="BS141" s="20">
        <v>2</v>
      </c>
      <c r="BT141" s="20">
        <v>1</v>
      </c>
      <c r="BU141" s="20">
        <v>2</v>
      </c>
      <c r="BV141" s="21">
        <f>COUNTIF($BE141:$BU141,2)</f>
        <v>14</v>
      </c>
      <c r="BW141" s="22">
        <f>BV141/COUNTA($BE141:$BU141)</f>
        <v>0.82352941176470584</v>
      </c>
      <c r="BX141" s="21">
        <f>COUNTIF($BE141:$BU141,1)</f>
        <v>3</v>
      </c>
      <c r="BY141" s="22">
        <f>BX141/COUNTA($BE141:$BU141)</f>
        <v>0.17647058823529413</v>
      </c>
      <c r="BZ141" s="21">
        <f>COUNTIF($BE141:$BU141,0)</f>
        <v>0</v>
      </c>
      <c r="CA141" s="22">
        <f>BZ141/COUNTA($BE141:$BU141)</f>
        <v>0</v>
      </c>
      <c r="CB141" s="21">
        <f>(((BV141*2)+(BX141*1)+(BZ141*0)))/COUNTA($BE141:$BU141)</f>
        <v>1.8235294117647058</v>
      </c>
      <c r="CC141" s="427" t="str">
        <f>IF(CB141&gt;=1.6,"Đạt mục tiêu",IF(CB141&gt;=1,"Cần cố gắng","Chưa đạt"))</f>
        <v>Đạt mục tiêu</v>
      </c>
    </row>
    <row r="142" spans="1:82" s="2" customFormat="1" ht="110.25" hidden="1">
      <c r="A142" s="19">
        <v>122</v>
      </c>
      <c r="B142" s="375">
        <v>122</v>
      </c>
      <c r="C142" s="390" t="s">
        <v>341</v>
      </c>
      <c r="D142" s="75" t="s">
        <v>15</v>
      </c>
      <c r="E142" s="390" t="s">
        <v>131</v>
      </c>
      <c r="F142" s="75" t="s">
        <v>17</v>
      </c>
      <c r="G142" s="78" t="s">
        <v>394</v>
      </c>
      <c r="H142" s="93" t="s">
        <v>735</v>
      </c>
      <c r="I142" s="79" t="s">
        <v>275</v>
      </c>
      <c r="J142" s="10" t="s">
        <v>25</v>
      </c>
      <c r="K142" s="20"/>
      <c r="L142" s="20"/>
      <c r="M142" s="21"/>
      <c r="N142" s="413"/>
      <c r="O142" s="21" t="s">
        <v>16</v>
      </c>
      <c r="P142" s="413"/>
      <c r="Q142" s="21"/>
      <c r="R142" s="21"/>
      <c r="S142" s="20"/>
      <c r="T142" s="20"/>
      <c r="U142" s="66">
        <f t="shared" si="99"/>
        <v>1</v>
      </c>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c r="BE142" s="20"/>
      <c r="BF142" s="20"/>
      <c r="BG142" s="20"/>
      <c r="BH142" s="20"/>
      <c r="BI142" s="20"/>
      <c r="BJ142" s="20"/>
      <c r="BK142" s="20"/>
      <c r="BL142" s="20"/>
      <c r="BM142" s="20"/>
      <c r="BN142" s="20"/>
      <c r="BO142" s="20"/>
      <c r="BP142" s="20"/>
      <c r="BQ142" s="20"/>
      <c r="BR142" s="20"/>
      <c r="BS142" s="20"/>
      <c r="BT142" s="20"/>
      <c r="BU142" s="20"/>
      <c r="BV142" s="21"/>
      <c r="BW142" s="22"/>
      <c r="BX142" s="21"/>
      <c r="BY142" s="22"/>
      <c r="BZ142" s="21"/>
      <c r="CA142" s="22"/>
      <c r="CB142" s="21"/>
      <c r="CC142" s="21"/>
    </row>
    <row r="143" spans="1:82" s="2" customFormat="1" ht="110.25" hidden="1">
      <c r="A143" s="19"/>
      <c r="B143" s="375"/>
      <c r="C143" s="390" t="s">
        <v>341</v>
      </c>
      <c r="D143" s="75"/>
      <c r="E143" s="390"/>
      <c r="F143" s="75"/>
      <c r="G143" s="78"/>
      <c r="H143" s="93" t="s">
        <v>1016</v>
      </c>
      <c r="I143" s="79"/>
      <c r="J143" s="10"/>
      <c r="K143" s="20"/>
      <c r="L143" s="20"/>
      <c r="M143" s="21"/>
      <c r="N143" s="413"/>
      <c r="O143" s="21"/>
      <c r="P143" s="413"/>
      <c r="Q143" s="21"/>
      <c r="R143" s="21" t="s">
        <v>16</v>
      </c>
      <c r="S143" s="20"/>
      <c r="T143" s="20"/>
      <c r="U143" s="66"/>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0"/>
      <c r="BU143" s="20"/>
      <c r="BV143" s="21"/>
      <c r="BW143" s="22"/>
      <c r="BX143" s="21"/>
      <c r="BY143" s="22"/>
      <c r="BZ143" s="21"/>
      <c r="CA143" s="22"/>
      <c r="CB143" s="21"/>
      <c r="CC143" s="21"/>
    </row>
    <row r="144" spans="1:82" s="2" customFormat="1" ht="110.25" hidden="1">
      <c r="A144" s="19">
        <v>123</v>
      </c>
      <c r="B144" s="375">
        <v>123</v>
      </c>
      <c r="C144" s="390" t="s">
        <v>341</v>
      </c>
      <c r="D144" s="75" t="s">
        <v>15</v>
      </c>
      <c r="E144" s="390" t="s">
        <v>131</v>
      </c>
      <c r="F144" s="75" t="s">
        <v>17</v>
      </c>
      <c r="G144" s="78" t="s">
        <v>400</v>
      </c>
      <c r="H144" s="125" t="s">
        <v>999</v>
      </c>
      <c r="I144" s="79" t="s">
        <v>275</v>
      </c>
      <c r="J144" s="10" t="s">
        <v>25</v>
      </c>
      <c r="K144" s="20"/>
      <c r="L144" s="20"/>
      <c r="M144" s="21"/>
      <c r="N144" s="413"/>
      <c r="O144" s="20"/>
      <c r="P144" s="413" t="s">
        <v>16</v>
      </c>
      <c r="Q144" s="21"/>
      <c r="R144" s="21"/>
      <c r="S144" s="20"/>
      <c r="T144" s="20"/>
      <c r="U144" s="66">
        <f t="shared" si="99"/>
        <v>1</v>
      </c>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1"/>
      <c r="BW144" s="22"/>
      <c r="BX144" s="21"/>
      <c r="BY144" s="22"/>
      <c r="BZ144" s="21"/>
      <c r="CA144" s="22"/>
      <c r="CB144" s="21"/>
      <c r="CC144" s="21"/>
    </row>
    <row r="145" spans="1:82" s="2" customFormat="1" ht="110.25" hidden="1">
      <c r="A145" s="19">
        <v>124</v>
      </c>
      <c r="B145" s="375">
        <v>124</v>
      </c>
      <c r="C145" s="390" t="s">
        <v>341</v>
      </c>
      <c r="D145" s="75" t="s">
        <v>15</v>
      </c>
      <c r="E145" s="390" t="s">
        <v>131</v>
      </c>
      <c r="F145" s="75" t="s">
        <v>17</v>
      </c>
      <c r="G145" s="78" t="s">
        <v>395</v>
      </c>
      <c r="H145" s="125" t="s">
        <v>713</v>
      </c>
      <c r="I145" s="79" t="s">
        <v>275</v>
      </c>
      <c r="J145" s="10" t="s">
        <v>25</v>
      </c>
      <c r="K145" s="20"/>
      <c r="L145" s="20"/>
      <c r="M145" s="21"/>
      <c r="N145" s="413"/>
      <c r="O145" s="20"/>
      <c r="P145" s="413"/>
      <c r="Q145" s="21" t="s">
        <v>16</v>
      </c>
      <c r="R145" s="21"/>
      <c r="S145" s="20"/>
      <c r="T145" s="20"/>
      <c r="U145" s="66">
        <f t="shared" si="99"/>
        <v>1</v>
      </c>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20"/>
      <c r="BF145" s="20"/>
      <c r="BG145" s="20"/>
      <c r="BH145" s="20"/>
      <c r="BI145" s="20"/>
      <c r="BJ145" s="20"/>
      <c r="BK145" s="20"/>
      <c r="BL145" s="20"/>
      <c r="BM145" s="20"/>
      <c r="BN145" s="20"/>
      <c r="BO145" s="20"/>
      <c r="BP145" s="20"/>
      <c r="BQ145" s="20"/>
      <c r="BR145" s="20"/>
      <c r="BS145" s="20"/>
      <c r="BT145" s="20"/>
      <c r="BU145" s="20"/>
      <c r="BV145" s="21"/>
      <c r="BW145" s="22"/>
      <c r="BX145" s="21"/>
      <c r="BY145" s="22"/>
      <c r="BZ145" s="21"/>
      <c r="CA145" s="22"/>
      <c r="CB145" s="21"/>
      <c r="CC145" s="21"/>
    </row>
    <row r="146" spans="1:82" s="2" customFormat="1" ht="110.25" hidden="1">
      <c r="A146" s="19">
        <v>125</v>
      </c>
      <c r="B146" s="375">
        <v>125</v>
      </c>
      <c r="C146" s="390" t="s">
        <v>341</v>
      </c>
      <c r="D146" s="75" t="s">
        <v>15</v>
      </c>
      <c r="E146" s="390" t="s">
        <v>131</v>
      </c>
      <c r="F146" s="75" t="s">
        <v>17</v>
      </c>
      <c r="G146" s="78" t="s">
        <v>401</v>
      </c>
      <c r="H146" s="93" t="s">
        <v>736</v>
      </c>
      <c r="I146" s="79" t="s">
        <v>275</v>
      </c>
      <c r="J146" s="10" t="s">
        <v>25</v>
      </c>
      <c r="K146" s="20"/>
      <c r="L146" s="20"/>
      <c r="M146" s="21"/>
      <c r="N146" s="413"/>
      <c r="O146" s="20"/>
      <c r="P146" s="413"/>
      <c r="Q146" s="21"/>
      <c r="R146" s="21"/>
      <c r="S146" s="20" t="s">
        <v>16</v>
      </c>
      <c r="T146" s="20"/>
      <c r="U146" s="66">
        <f t="shared" si="99"/>
        <v>1</v>
      </c>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20"/>
      <c r="BF146" s="20"/>
      <c r="BG146" s="20"/>
      <c r="BH146" s="20"/>
      <c r="BI146" s="20"/>
      <c r="BJ146" s="20"/>
      <c r="BK146" s="20"/>
      <c r="BL146" s="20"/>
      <c r="BM146" s="20"/>
      <c r="BN146" s="20"/>
      <c r="BO146" s="20"/>
      <c r="BP146" s="20"/>
      <c r="BQ146" s="20"/>
      <c r="BR146" s="20"/>
      <c r="BS146" s="20"/>
      <c r="BT146" s="20"/>
      <c r="BU146" s="20"/>
      <c r="BV146" s="21"/>
      <c r="BW146" s="22"/>
      <c r="BX146" s="21"/>
      <c r="BY146" s="22"/>
      <c r="BZ146" s="21"/>
      <c r="CA146" s="22"/>
      <c r="CB146" s="21"/>
      <c r="CC146" s="21"/>
    </row>
    <row r="147" spans="1:82" s="2" customFormat="1" ht="72" hidden="1" customHeight="1">
      <c r="A147" s="19">
        <v>126</v>
      </c>
      <c r="B147" s="375">
        <v>126</v>
      </c>
      <c r="C147" s="78" t="s">
        <v>412</v>
      </c>
      <c r="D147" s="77" t="s">
        <v>14</v>
      </c>
      <c r="E147" s="78" t="s">
        <v>413</v>
      </c>
      <c r="F147" s="77" t="s">
        <v>17</v>
      </c>
      <c r="G147" s="78" t="s">
        <v>414</v>
      </c>
      <c r="H147" s="125" t="s">
        <v>417</v>
      </c>
      <c r="I147" s="79" t="s">
        <v>275</v>
      </c>
      <c r="J147" s="10" t="s">
        <v>25</v>
      </c>
      <c r="K147" s="20"/>
      <c r="L147" s="20"/>
      <c r="M147" s="47" t="s">
        <v>16</v>
      </c>
      <c r="N147" s="413"/>
      <c r="O147" s="20"/>
      <c r="P147" s="413"/>
      <c r="Q147" s="21"/>
      <c r="R147" s="21"/>
      <c r="S147" s="20"/>
      <c r="T147" s="20"/>
      <c r="U147" s="66">
        <f t="shared" si="99"/>
        <v>1</v>
      </c>
      <c r="V147" s="20"/>
      <c r="W147" s="20"/>
      <c r="X147" s="20"/>
      <c r="Y147" s="20"/>
      <c r="Z147" s="20"/>
      <c r="AA147" s="20"/>
      <c r="AB147" s="20"/>
      <c r="AC147" s="20"/>
      <c r="AD147" s="20" t="s">
        <v>723</v>
      </c>
      <c r="AE147" s="20" t="s">
        <v>724</v>
      </c>
      <c r="AF147" s="20" t="s">
        <v>727</v>
      </c>
      <c r="AG147" s="20" t="s">
        <v>724</v>
      </c>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114">
        <v>2</v>
      </c>
      <c r="BF147" s="114">
        <v>2</v>
      </c>
      <c r="BG147" s="114">
        <v>2</v>
      </c>
      <c r="BH147" s="114">
        <v>2</v>
      </c>
      <c r="BI147" s="114">
        <v>2</v>
      </c>
      <c r="BJ147" s="114">
        <v>2</v>
      </c>
      <c r="BK147" s="114">
        <v>2</v>
      </c>
      <c r="BL147" s="114">
        <v>1</v>
      </c>
      <c r="BM147" s="114">
        <v>1</v>
      </c>
      <c r="BN147" s="114">
        <v>2</v>
      </c>
      <c r="BO147" s="114">
        <v>2</v>
      </c>
      <c r="BP147" s="114">
        <v>2</v>
      </c>
      <c r="BQ147" s="114">
        <v>2</v>
      </c>
      <c r="BR147" s="114">
        <v>2</v>
      </c>
      <c r="BS147" s="114">
        <v>2</v>
      </c>
      <c r="BT147" s="114">
        <v>1</v>
      </c>
      <c r="BU147" s="114">
        <v>2</v>
      </c>
      <c r="BV147" s="426">
        <f>COUNTIF($BE147:$BU147,2)</f>
        <v>14</v>
      </c>
      <c r="BW147" s="119">
        <f>BV147/COUNTA($BE147:$BU147)</f>
        <v>0.82352941176470584</v>
      </c>
      <c r="BX147" s="426">
        <f>COUNTIF($BE147:$BU147,1)</f>
        <v>3</v>
      </c>
      <c r="BY147" s="119">
        <f>BX147/COUNTA($BE147:$BU147)</f>
        <v>0.17647058823529413</v>
      </c>
      <c r="BZ147" s="426">
        <f>COUNTIF($BE147:$BU147,0)</f>
        <v>0</v>
      </c>
      <c r="CA147" s="119">
        <f>BZ147/COUNTA($BE147:$BU147)</f>
        <v>0</v>
      </c>
      <c r="CB147" s="426">
        <f>(((BV147*2)+(BX147*1)+(BZ147*0)))/COUNTA($BE147:$BU147)</f>
        <v>1.8235294117647058</v>
      </c>
      <c r="CC147" s="449" t="str">
        <f t="shared" ref="CC147" si="112">IF(CB147&gt;=1.6,"Đạt mục tiêu",IF(CB147&gt;=1,"Cần cố gắng","Chưa đạt"))</f>
        <v>Đạt mục tiêu</v>
      </c>
    </row>
    <row r="148" spans="1:82" s="2" customFormat="1" ht="63" hidden="1">
      <c r="A148" s="19">
        <v>127</v>
      </c>
      <c r="B148" s="375">
        <v>127</v>
      </c>
      <c r="C148" s="78" t="s">
        <v>412</v>
      </c>
      <c r="D148" s="77" t="s">
        <v>14</v>
      </c>
      <c r="E148" s="78" t="s">
        <v>413</v>
      </c>
      <c r="F148" s="77" t="s">
        <v>17</v>
      </c>
      <c r="G148" s="78" t="s">
        <v>415</v>
      </c>
      <c r="H148" s="125" t="s">
        <v>714</v>
      </c>
      <c r="I148" s="79" t="s">
        <v>275</v>
      </c>
      <c r="J148" s="10" t="s">
        <v>25</v>
      </c>
      <c r="K148" s="20"/>
      <c r="L148" s="20"/>
      <c r="M148" s="21"/>
      <c r="N148" s="413"/>
      <c r="O148" s="20" t="s">
        <v>16</v>
      </c>
      <c r="P148" s="413"/>
      <c r="Q148" s="21"/>
      <c r="R148" s="21"/>
      <c r="S148" s="20"/>
      <c r="T148" s="20"/>
      <c r="U148" s="66">
        <f t="shared" si="99"/>
        <v>1</v>
      </c>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0"/>
      <c r="BU148" s="20"/>
      <c r="BV148" s="21"/>
      <c r="BW148" s="22"/>
      <c r="BX148" s="21"/>
      <c r="BY148" s="22"/>
      <c r="BZ148" s="21"/>
      <c r="CA148" s="22"/>
      <c r="CB148" s="21"/>
      <c r="CC148" s="21"/>
    </row>
    <row r="149" spans="1:82" s="2" customFormat="1" ht="60" hidden="1">
      <c r="A149" s="19">
        <v>128</v>
      </c>
      <c r="B149" s="375">
        <v>128</v>
      </c>
      <c r="C149" s="78" t="s">
        <v>412</v>
      </c>
      <c r="D149" s="77" t="s">
        <v>14</v>
      </c>
      <c r="E149" s="78" t="s">
        <v>413</v>
      </c>
      <c r="F149" s="77" t="s">
        <v>17</v>
      </c>
      <c r="G149" s="78" t="s">
        <v>416</v>
      </c>
      <c r="H149" s="125" t="s">
        <v>418</v>
      </c>
      <c r="I149" s="79" t="s">
        <v>275</v>
      </c>
      <c r="J149" s="10" t="s">
        <v>25</v>
      </c>
      <c r="K149" s="20"/>
      <c r="L149" s="20"/>
      <c r="M149" s="21"/>
      <c r="N149" s="413"/>
      <c r="O149" s="20"/>
      <c r="P149" s="413"/>
      <c r="Q149" s="47" t="s">
        <v>16</v>
      </c>
      <c r="R149" s="21"/>
      <c r="S149" s="20"/>
      <c r="T149" s="20"/>
      <c r="U149" s="66">
        <f t="shared" si="99"/>
        <v>1</v>
      </c>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c r="BA149" s="20"/>
      <c r="BB149" s="20"/>
      <c r="BC149" s="20"/>
      <c r="BD149" s="20"/>
      <c r="BE149" s="20"/>
      <c r="BF149" s="20"/>
      <c r="BG149" s="20"/>
      <c r="BH149" s="20"/>
      <c r="BI149" s="20"/>
      <c r="BJ149" s="20"/>
      <c r="BK149" s="20"/>
      <c r="BL149" s="20"/>
      <c r="BM149" s="20"/>
      <c r="BN149" s="20"/>
      <c r="BO149" s="20"/>
      <c r="BP149" s="20"/>
      <c r="BQ149" s="20"/>
      <c r="BR149" s="20"/>
      <c r="BS149" s="20"/>
      <c r="BT149" s="20"/>
      <c r="BU149" s="20"/>
      <c r="BV149" s="21"/>
      <c r="BW149" s="22"/>
      <c r="BX149" s="21"/>
      <c r="BY149" s="22"/>
      <c r="BZ149" s="21"/>
      <c r="CA149" s="22"/>
      <c r="CB149" s="21"/>
      <c r="CC149" s="21"/>
    </row>
    <row r="150" spans="1:82">
      <c r="A150" s="171">
        <v>129</v>
      </c>
      <c r="B150" s="375">
        <v>129</v>
      </c>
      <c r="C150" s="1502" t="s">
        <v>284</v>
      </c>
      <c r="D150" s="1368"/>
      <c r="E150" s="1379"/>
      <c r="F150" s="148" t="s">
        <v>316</v>
      </c>
      <c r="G150" s="239" t="s">
        <v>316</v>
      </c>
      <c r="H150" s="239" t="s">
        <v>316</v>
      </c>
      <c r="I150" s="5" t="s">
        <v>316</v>
      </c>
      <c r="J150" s="5" t="s">
        <v>316</v>
      </c>
      <c r="K150" s="176" t="s">
        <v>316</v>
      </c>
      <c r="L150" s="148" t="s">
        <v>316</v>
      </c>
      <c r="M150" s="5" t="s">
        <v>316</v>
      </c>
      <c r="N150" s="5" t="s">
        <v>316</v>
      </c>
      <c r="O150" s="5" t="s">
        <v>316</v>
      </c>
      <c r="P150" s="5" t="s">
        <v>316</v>
      </c>
      <c r="Q150" s="5" t="s">
        <v>316</v>
      </c>
      <c r="R150" s="5"/>
      <c r="S150" s="5" t="s">
        <v>316</v>
      </c>
      <c r="T150" s="5" t="s">
        <v>316</v>
      </c>
      <c r="U150" s="5" t="s">
        <v>316</v>
      </c>
      <c r="V150" s="176" t="s">
        <v>316</v>
      </c>
      <c r="W150" s="176" t="s">
        <v>316</v>
      </c>
      <c r="X150" s="176" t="s">
        <v>316</v>
      </c>
      <c r="Y150" s="176" t="s">
        <v>316</v>
      </c>
      <c r="Z150" s="148" t="s">
        <v>316</v>
      </c>
      <c r="AA150" s="148" t="s">
        <v>316</v>
      </c>
      <c r="AB150" s="148" t="s">
        <v>316</v>
      </c>
      <c r="AC150" s="148" t="s">
        <v>316</v>
      </c>
      <c r="AD150" s="5" t="s">
        <v>316</v>
      </c>
      <c r="AE150" s="5" t="s">
        <v>316</v>
      </c>
      <c r="AF150" s="5" t="s">
        <v>316</v>
      </c>
      <c r="AG150" s="5" t="s">
        <v>316</v>
      </c>
      <c r="AH150" s="5" t="s">
        <v>316</v>
      </c>
      <c r="AI150" s="5" t="s">
        <v>316</v>
      </c>
      <c r="AJ150" s="5" t="s">
        <v>316</v>
      </c>
      <c r="AK150" s="5" t="s">
        <v>316</v>
      </c>
      <c r="AL150" s="5" t="s">
        <v>316</v>
      </c>
      <c r="AM150" s="5"/>
      <c r="AN150" s="5"/>
      <c r="AO150" s="5" t="s">
        <v>316</v>
      </c>
      <c r="AP150" s="5" t="s">
        <v>316</v>
      </c>
      <c r="AQ150" s="5" t="s">
        <v>316</v>
      </c>
      <c r="AR150" s="5" t="s">
        <v>316</v>
      </c>
      <c r="AS150" s="5" t="s">
        <v>316</v>
      </c>
      <c r="AT150" s="5" t="s">
        <v>316</v>
      </c>
      <c r="AU150" s="5" t="s">
        <v>316</v>
      </c>
      <c r="AV150" s="5" t="s">
        <v>316</v>
      </c>
      <c r="AW150" s="5" t="s">
        <v>316</v>
      </c>
      <c r="AX150" s="5"/>
      <c r="AY150" s="5"/>
      <c r="AZ150" s="5" t="s">
        <v>316</v>
      </c>
      <c r="BA150" s="5"/>
      <c r="BB150" s="5" t="s">
        <v>316</v>
      </c>
      <c r="BC150" s="5"/>
      <c r="BD150" s="5" t="s">
        <v>316</v>
      </c>
      <c r="BE150" s="148" t="s">
        <v>316</v>
      </c>
      <c r="BF150" s="148" t="s">
        <v>316</v>
      </c>
      <c r="BG150" s="148" t="s">
        <v>316</v>
      </c>
      <c r="BH150" s="148" t="s">
        <v>316</v>
      </c>
      <c r="BI150" s="148" t="s">
        <v>316</v>
      </c>
      <c r="BJ150" s="148" t="s">
        <v>316</v>
      </c>
      <c r="BK150" s="148" t="s">
        <v>316</v>
      </c>
      <c r="BL150" s="148" t="s">
        <v>316</v>
      </c>
      <c r="BM150" s="148" t="s">
        <v>316</v>
      </c>
      <c r="BN150" s="148" t="s">
        <v>316</v>
      </c>
      <c r="BO150" s="148" t="s">
        <v>316</v>
      </c>
      <c r="BP150" s="148"/>
      <c r="BQ150" s="148"/>
      <c r="BR150" s="148" t="s">
        <v>316</v>
      </c>
      <c r="BS150" s="148" t="s">
        <v>316</v>
      </c>
      <c r="BT150" s="148" t="s">
        <v>316</v>
      </c>
      <c r="BU150" s="148" t="s">
        <v>316</v>
      </c>
      <c r="BV150" s="148" t="s">
        <v>316</v>
      </c>
      <c r="BW150" s="148" t="s">
        <v>316</v>
      </c>
      <c r="BX150" s="148" t="s">
        <v>316</v>
      </c>
      <c r="BY150" s="148" t="s">
        <v>316</v>
      </c>
      <c r="BZ150" s="148" t="s">
        <v>316</v>
      </c>
      <c r="CA150" s="148" t="s">
        <v>316</v>
      </c>
      <c r="CB150" s="148" t="s">
        <v>316</v>
      </c>
      <c r="CC150" s="148" t="s">
        <v>316</v>
      </c>
      <c r="CD150" s="3"/>
    </row>
    <row r="151" spans="1:82" s="2" customFormat="1" ht="42.75" hidden="1" customHeight="1">
      <c r="A151" s="19">
        <v>130</v>
      </c>
      <c r="B151" s="375">
        <v>130</v>
      </c>
      <c r="C151" s="390" t="s">
        <v>144</v>
      </c>
      <c r="D151" s="8" t="s">
        <v>14</v>
      </c>
      <c r="E151" s="390" t="s">
        <v>140</v>
      </c>
      <c r="F151" s="8" t="s">
        <v>17</v>
      </c>
      <c r="G151" s="20" t="s">
        <v>140</v>
      </c>
      <c r="H151" s="23" t="s">
        <v>283</v>
      </c>
      <c r="I151" s="20" t="s">
        <v>275</v>
      </c>
      <c r="J151" s="10" t="s">
        <v>25</v>
      </c>
      <c r="K151" s="20"/>
      <c r="L151" s="20"/>
      <c r="M151" s="20"/>
      <c r="N151" s="79"/>
      <c r="O151" s="20"/>
      <c r="P151" s="79"/>
      <c r="Q151" s="20" t="s">
        <v>16</v>
      </c>
      <c r="R151" s="20"/>
      <c r="S151" s="20"/>
      <c r="T151" s="20"/>
      <c r="U151" s="66">
        <f t="shared" si="99"/>
        <v>1</v>
      </c>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v>2</v>
      </c>
      <c r="BF151" s="20">
        <v>2</v>
      </c>
      <c r="BG151" s="20">
        <v>2</v>
      </c>
      <c r="BH151" s="20">
        <v>2</v>
      </c>
      <c r="BI151" s="20">
        <v>2</v>
      </c>
      <c r="BJ151" s="20">
        <v>2</v>
      </c>
      <c r="BK151" s="20">
        <v>1</v>
      </c>
      <c r="BL151" s="20">
        <v>2</v>
      </c>
      <c r="BM151" s="20">
        <v>2</v>
      </c>
      <c r="BN151" s="20">
        <v>2</v>
      </c>
      <c r="BO151" s="20">
        <v>2</v>
      </c>
      <c r="BP151" s="20"/>
      <c r="BQ151" s="20"/>
      <c r="BR151" s="20">
        <v>2</v>
      </c>
      <c r="BS151" s="20">
        <v>2</v>
      </c>
      <c r="BT151" s="20">
        <v>1</v>
      </c>
      <c r="BU151" s="20">
        <v>1</v>
      </c>
      <c r="BV151" s="21">
        <f>COUNTIF($BE151:$BU151,2)</f>
        <v>12</v>
      </c>
      <c r="BW151" s="22">
        <f>BV151/COUNTA($BE151:$BU151)</f>
        <v>0.8</v>
      </c>
      <c r="BX151" s="21">
        <f>COUNTIF($BE151:$BU151,1)</f>
        <v>3</v>
      </c>
      <c r="BY151" s="22">
        <f>BX151/COUNTA($BE151:$BU151)</f>
        <v>0.2</v>
      </c>
      <c r="BZ151" s="21">
        <f>COUNTIF($BE151:$BU151,0)</f>
        <v>0</v>
      </c>
      <c r="CA151" s="22">
        <f>BZ151/COUNTA($BE151:$BU151)</f>
        <v>0</v>
      </c>
      <c r="CB151" s="21">
        <f>(((BV151*2)+(BX151*1)+(BZ151*0)))/COUNTA($BE151:$BU151)</f>
        <v>1.8</v>
      </c>
      <c r="CC151" s="21" t="str">
        <f>IF(CB151&gt;=1.6,"Đạt mục tiêu",IF(CB151&gt;=1,"Cần cố gắng","Chưa đạt"))</f>
        <v>Đạt mục tiêu</v>
      </c>
    </row>
    <row r="152" spans="1:82" s="2" customFormat="1" ht="66.75" hidden="1" customHeight="1">
      <c r="A152" s="19">
        <v>131</v>
      </c>
      <c r="B152" s="375">
        <v>131</v>
      </c>
      <c r="C152" s="78" t="s">
        <v>346</v>
      </c>
      <c r="D152" s="77" t="s">
        <v>17</v>
      </c>
      <c r="E152" s="78" t="s">
        <v>347</v>
      </c>
      <c r="F152" s="77" t="s">
        <v>17</v>
      </c>
      <c r="G152" s="78" t="s">
        <v>419</v>
      </c>
      <c r="H152" s="23" t="s">
        <v>420</v>
      </c>
      <c r="I152" s="20" t="s">
        <v>275</v>
      </c>
      <c r="J152" s="10" t="s">
        <v>25</v>
      </c>
      <c r="K152" s="20"/>
      <c r="L152" s="20"/>
      <c r="M152" s="20"/>
      <c r="N152" s="79"/>
      <c r="O152" s="20"/>
      <c r="P152" s="79"/>
      <c r="Q152" s="20"/>
      <c r="R152" s="20"/>
      <c r="S152" s="20" t="s">
        <v>16</v>
      </c>
      <c r="T152" s="20"/>
      <c r="U152" s="66">
        <f t="shared" si="99"/>
        <v>1</v>
      </c>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c r="BF152" s="20"/>
      <c r="BG152" s="20"/>
      <c r="BH152" s="20"/>
      <c r="BI152" s="20"/>
      <c r="BJ152" s="20"/>
      <c r="BK152" s="20"/>
      <c r="BL152" s="20"/>
      <c r="BM152" s="20"/>
      <c r="BN152" s="20"/>
      <c r="BO152" s="20"/>
      <c r="BP152" s="20"/>
      <c r="BQ152" s="20"/>
      <c r="BR152" s="20"/>
      <c r="BS152" s="20"/>
      <c r="BT152" s="20"/>
      <c r="BU152" s="20"/>
      <c r="BV152" s="21"/>
      <c r="BW152" s="22"/>
      <c r="BX152" s="21"/>
      <c r="BY152" s="22"/>
      <c r="BZ152" s="21"/>
      <c r="CA152" s="22"/>
      <c r="CB152" s="21"/>
      <c r="CC152" s="21"/>
    </row>
    <row r="153" spans="1:82" s="2" customFormat="1" ht="66.75" hidden="1" customHeight="1">
      <c r="A153" s="19">
        <v>132</v>
      </c>
      <c r="B153" s="375">
        <v>132</v>
      </c>
      <c r="C153" s="78" t="s">
        <v>348</v>
      </c>
      <c r="D153" s="77" t="s">
        <v>17</v>
      </c>
      <c r="E153" s="78" t="s">
        <v>349</v>
      </c>
      <c r="F153" s="77" t="s">
        <v>17</v>
      </c>
      <c r="G153" s="78" t="s">
        <v>421</v>
      </c>
      <c r="H153" s="23" t="s">
        <v>422</v>
      </c>
      <c r="I153" s="20" t="s">
        <v>275</v>
      </c>
      <c r="J153" s="10" t="s">
        <v>25</v>
      </c>
      <c r="K153" s="20"/>
      <c r="L153" s="20"/>
      <c r="M153" s="20"/>
      <c r="N153" s="79"/>
      <c r="O153" s="20"/>
      <c r="P153" s="79"/>
      <c r="Q153" s="20"/>
      <c r="R153" s="20"/>
      <c r="S153" s="20"/>
      <c r="T153" s="20" t="s">
        <v>16</v>
      </c>
      <c r="U153" s="66">
        <f t="shared" si="99"/>
        <v>1</v>
      </c>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0"/>
      <c r="BU153" s="20"/>
      <c r="BV153" s="21"/>
      <c r="BW153" s="22"/>
      <c r="BX153" s="21"/>
      <c r="BY153" s="22"/>
      <c r="BZ153" s="21"/>
      <c r="CA153" s="22"/>
      <c r="CB153" s="21"/>
      <c r="CC153" s="21"/>
    </row>
    <row r="154" spans="1:82" s="2" customFormat="1" ht="93" customHeight="1">
      <c r="A154" s="19">
        <v>133</v>
      </c>
      <c r="B154" s="375">
        <v>133</v>
      </c>
      <c r="C154" s="78" t="s">
        <v>350</v>
      </c>
      <c r="D154" s="77" t="s">
        <v>17</v>
      </c>
      <c r="E154" s="78" t="s">
        <v>351</v>
      </c>
      <c r="F154" s="77" t="s">
        <v>17</v>
      </c>
      <c r="G154" s="78" t="s">
        <v>423</v>
      </c>
      <c r="H154" s="23" t="s">
        <v>427</v>
      </c>
      <c r="I154" s="20" t="s">
        <v>275</v>
      </c>
      <c r="J154" s="10" t="s">
        <v>25</v>
      </c>
      <c r="K154" s="20"/>
      <c r="L154" s="20"/>
      <c r="M154" s="20"/>
      <c r="N154" s="79" t="s">
        <v>16</v>
      </c>
      <c r="O154" s="20"/>
      <c r="P154" s="79"/>
      <c r="Q154" s="20"/>
      <c r="R154" s="20"/>
      <c r="S154" s="20"/>
      <c r="T154" s="20"/>
      <c r="U154" s="66">
        <f t="shared" si="99"/>
        <v>1</v>
      </c>
      <c r="V154" s="20"/>
      <c r="W154" s="20"/>
      <c r="X154" s="20"/>
      <c r="Y154" s="20"/>
      <c r="Z154" s="20"/>
      <c r="AA154" s="20"/>
      <c r="AB154" s="20"/>
      <c r="AC154" s="20"/>
      <c r="AD154" s="20"/>
      <c r="AE154" s="20"/>
      <c r="AF154" s="20"/>
      <c r="AG154" s="20"/>
      <c r="AH154" s="384" t="s">
        <v>723</v>
      </c>
      <c r="AI154" s="384" t="s">
        <v>724</v>
      </c>
      <c r="AJ154" s="384" t="s">
        <v>723</v>
      </c>
      <c r="AK154" s="384" t="s">
        <v>724</v>
      </c>
      <c r="AL154" s="384" t="s">
        <v>723</v>
      </c>
      <c r="AM154" s="20"/>
      <c r="AN154" s="20"/>
      <c r="AO154" s="20"/>
      <c r="AP154" s="20"/>
      <c r="AQ154" s="20"/>
      <c r="AR154" s="20"/>
      <c r="AS154" s="20"/>
      <c r="AT154" s="20"/>
      <c r="AU154" s="20"/>
      <c r="AV154" s="20"/>
      <c r="AW154" s="20"/>
      <c r="AX154" s="20"/>
      <c r="AY154" s="20"/>
      <c r="AZ154" s="20"/>
      <c r="BA154" s="20"/>
      <c r="BB154" s="20"/>
      <c r="BC154" s="20"/>
      <c r="BD154" s="20"/>
      <c r="BE154" s="20">
        <v>2</v>
      </c>
      <c r="BF154" s="20">
        <v>1</v>
      </c>
      <c r="BG154" s="20">
        <v>2</v>
      </c>
      <c r="BH154" s="20">
        <v>2</v>
      </c>
      <c r="BI154" s="20">
        <v>2</v>
      </c>
      <c r="BJ154" s="20">
        <v>2</v>
      </c>
      <c r="BK154" s="20">
        <v>2</v>
      </c>
      <c r="BL154" s="20">
        <v>1</v>
      </c>
      <c r="BM154" s="20">
        <v>2</v>
      </c>
      <c r="BN154" s="20">
        <v>2</v>
      </c>
      <c r="BO154" s="20">
        <v>2</v>
      </c>
      <c r="BP154" s="20">
        <v>2</v>
      </c>
      <c r="BQ154" s="20">
        <v>2</v>
      </c>
      <c r="BR154" s="20">
        <v>2</v>
      </c>
      <c r="BS154" s="20">
        <v>2</v>
      </c>
      <c r="BT154" s="20">
        <v>2</v>
      </c>
      <c r="BU154" s="20">
        <v>2</v>
      </c>
      <c r="BV154" s="21">
        <f>COUNTIF($BE154:$BU154,2)</f>
        <v>15</v>
      </c>
      <c r="BW154" s="22">
        <f>BV154/COUNTA($BE154:$BU154)</f>
        <v>0.88235294117647056</v>
      </c>
      <c r="BX154" s="21">
        <f>COUNTIF($BE154:$BU154,1)</f>
        <v>2</v>
      </c>
      <c r="BY154" s="22">
        <f>BX154/COUNTA($BE154:$BU154)</f>
        <v>0.11764705882352941</v>
      </c>
      <c r="BZ154" s="21">
        <f>COUNTIF($BE154:$BU154,0)</f>
        <v>0</v>
      </c>
      <c r="CA154" s="22">
        <f>BZ154/COUNTA($BE154:$BU154)</f>
        <v>0</v>
      </c>
      <c r="CB154" s="21">
        <f>(((BV154*2)+(BX154*1)+(BZ154*0)))/COUNTA($BE154:$BU154)</f>
        <v>1.8823529411764706</v>
      </c>
      <c r="CC154" s="427" t="str">
        <f>IF(CB154&gt;=1.6,"Đạt mục tiêu",IF(CB154&gt;=1,"Cần cố gắng","Chưa đạt"))</f>
        <v>Đạt mục tiêu</v>
      </c>
    </row>
    <row r="155" spans="1:82" s="2" customFormat="1" ht="72.75" hidden="1" customHeight="1">
      <c r="A155" s="19">
        <v>134</v>
      </c>
      <c r="B155" s="375">
        <v>134</v>
      </c>
      <c r="C155" s="78" t="s">
        <v>350</v>
      </c>
      <c r="D155" s="77" t="s">
        <v>17</v>
      </c>
      <c r="E155" s="78" t="s">
        <v>351</v>
      </c>
      <c r="F155" s="77" t="s">
        <v>17</v>
      </c>
      <c r="G155" s="78" t="s">
        <v>425</v>
      </c>
      <c r="H155" s="23" t="s">
        <v>428</v>
      </c>
      <c r="I155" s="20" t="s">
        <v>275</v>
      </c>
      <c r="J155" s="10" t="s">
        <v>25</v>
      </c>
      <c r="K155" s="20"/>
      <c r="L155" s="20"/>
      <c r="M155" s="20"/>
      <c r="N155" s="79"/>
      <c r="O155" s="20" t="s">
        <v>16</v>
      </c>
      <c r="P155" s="79"/>
      <c r="Q155" s="20"/>
      <c r="R155" s="20"/>
      <c r="S155" s="20"/>
      <c r="T155" s="20"/>
      <c r="U155" s="66">
        <f t="shared" si="99"/>
        <v>1</v>
      </c>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0"/>
      <c r="BU155" s="20"/>
      <c r="BV155" s="21"/>
      <c r="BW155" s="22"/>
      <c r="BX155" s="21"/>
      <c r="BY155" s="22"/>
      <c r="BZ155" s="21"/>
      <c r="CA155" s="22"/>
      <c r="CB155" s="21"/>
      <c r="CC155" s="21"/>
    </row>
    <row r="156" spans="1:82" s="2" customFormat="1" ht="84.75" hidden="1" customHeight="1">
      <c r="A156" s="19">
        <v>135</v>
      </c>
      <c r="B156" s="375">
        <v>135</v>
      </c>
      <c r="C156" s="78" t="s">
        <v>350</v>
      </c>
      <c r="D156" s="77" t="s">
        <v>17</v>
      </c>
      <c r="E156" s="78" t="s">
        <v>351</v>
      </c>
      <c r="F156" s="77" t="s">
        <v>17</v>
      </c>
      <c r="G156" s="78" t="s">
        <v>426</v>
      </c>
      <c r="H156" s="23" t="s">
        <v>429</v>
      </c>
      <c r="I156" s="20" t="s">
        <v>275</v>
      </c>
      <c r="J156" s="10" t="s">
        <v>25</v>
      </c>
      <c r="K156" s="20"/>
      <c r="L156" s="20"/>
      <c r="M156" s="20"/>
      <c r="N156" s="79"/>
      <c r="O156" s="20"/>
      <c r="P156" s="79"/>
      <c r="Q156" s="20"/>
      <c r="R156" s="20"/>
      <c r="S156" s="20"/>
      <c r="T156" s="20" t="s">
        <v>16</v>
      </c>
      <c r="U156" s="66">
        <f t="shared" si="99"/>
        <v>1</v>
      </c>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20"/>
      <c r="BF156" s="20"/>
      <c r="BG156" s="20"/>
      <c r="BH156" s="20"/>
      <c r="BI156" s="20"/>
      <c r="BJ156" s="20"/>
      <c r="BK156" s="20"/>
      <c r="BL156" s="20"/>
      <c r="BM156" s="20"/>
      <c r="BN156" s="20"/>
      <c r="BO156" s="20"/>
      <c r="BP156" s="20"/>
      <c r="BQ156" s="20"/>
      <c r="BR156" s="20"/>
      <c r="BS156" s="20"/>
      <c r="BT156" s="20"/>
      <c r="BU156" s="20"/>
      <c r="BV156" s="21"/>
      <c r="BW156" s="22"/>
      <c r="BX156" s="21"/>
      <c r="BY156" s="22"/>
      <c r="BZ156" s="21"/>
      <c r="CA156" s="22"/>
      <c r="CB156" s="21"/>
      <c r="CC156" s="21"/>
    </row>
    <row r="157" spans="1:82" s="2" customFormat="1" ht="66.75" hidden="1" customHeight="1">
      <c r="A157" s="19">
        <v>136</v>
      </c>
      <c r="B157" s="375">
        <v>136</v>
      </c>
      <c r="C157" s="78" t="s">
        <v>352</v>
      </c>
      <c r="D157" s="77" t="s">
        <v>17</v>
      </c>
      <c r="E157" s="78" t="s">
        <v>353</v>
      </c>
      <c r="F157" s="77" t="s">
        <v>17</v>
      </c>
      <c r="G157" s="78" t="s">
        <v>430</v>
      </c>
      <c r="H157" s="23" t="s">
        <v>431</v>
      </c>
      <c r="I157" s="20" t="s">
        <v>275</v>
      </c>
      <c r="J157" s="10" t="s">
        <v>25</v>
      </c>
      <c r="K157" s="20"/>
      <c r="L157" s="20"/>
      <c r="M157" s="20"/>
      <c r="N157" s="79"/>
      <c r="O157" s="20"/>
      <c r="P157" s="79"/>
      <c r="Q157" s="20"/>
      <c r="R157" s="20"/>
      <c r="S157" s="20" t="s">
        <v>16</v>
      </c>
      <c r="T157" s="20"/>
      <c r="U157" s="66">
        <f t="shared" si="99"/>
        <v>1</v>
      </c>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20"/>
      <c r="BV157" s="21"/>
      <c r="BW157" s="22"/>
      <c r="BX157" s="21"/>
      <c r="BY157" s="22"/>
      <c r="BZ157" s="21"/>
      <c r="CA157" s="22"/>
      <c r="CB157" s="21"/>
      <c r="CC157" s="21"/>
    </row>
    <row r="158" spans="1:82" s="184" customFormat="1" ht="74.25" hidden="1" customHeight="1">
      <c r="A158" s="216">
        <v>137</v>
      </c>
      <c r="B158" s="375">
        <v>137</v>
      </c>
      <c r="C158" s="179" t="s">
        <v>432</v>
      </c>
      <c r="D158" s="77" t="s">
        <v>14</v>
      </c>
      <c r="E158" s="78" t="s">
        <v>438</v>
      </c>
      <c r="F158" s="77" t="s">
        <v>17</v>
      </c>
      <c r="G158" s="188" t="s">
        <v>437</v>
      </c>
      <c r="H158" s="190" t="s">
        <v>973</v>
      </c>
      <c r="I158" s="20" t="s">
        <v>275</v>
      </c>
      <c r="J158" s="10" t="s">
        <v>25</v>
      </c>
      <c r="K158" s="191" t="s">
        <v>16</v>
      </c>
      <c r="L158" s="20"/>
      <c r="M158" s="20"/>
      <c r="N158" s="79"/>
      <c r="O158" s="20"/>
      <c r="P158" s="79"/>
      <c r="Q158" s="20"/>
      <c r="R158" s="20"/>
      <c r="S158" s="20"/>
      <c r="T158" s="20"/>
      <c r="U158" s="66">
        <f t="shared" si="99"/>
        <v>1</v>
      </c>
      <c r="V158" s="183" t="s">
        <v>725</v>
      </c>
      <c r="W158" s="415" t="s">
        <v>723</v>
      </c>
      <c r="X158" s="415" t="s">
        <v>726</v>
      </c>
      <c r="Y158" s="415" t="s">
        <v>726</v>
      </c>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v>2</v>
      </c>
      <c r="BF158" s="20">
        <v>2</v>
      </c>
      <c r="BG158" s="20">
        <v>2</v>
      </c>
      <c r="BH158" s="20">
        <v>2</v>
      </c>
      <c r="BI158" s="20">
        <v>2</v>
      </c>
      <c r="BJ158" s="20">
        <v>2</v>
      </c>
      <c r="BK158" s="20">
        <v>2</v>
      </c>
      <c r="BL158" s="20">
        <v>2</v>
      </c>
      <c r="BM158" s="20">
        <v>2</v>
      </c>
      <c r="BN158" s="20">
        <v>2</v>
      </c>
      <c r="BO158" s="20">
        <v>2</v>
      </c>
      <c r="BP158" s="20">
        <v>2</v>
      </c>
      <c r="BQ158" s="20">
        <v>2</v>
      </c>
      <c r="BR158" s="20">
        <v>2</v>
      </c>
      <c r="BS158" s="20">
        <v>2</v>
      </c>
      <c r="BT158" s="20">
        <v>1</v>
      </c>
      <c r="BU158" s="20">
        <v>1</v>
      </c>
      <c r="BV158" s="413">
        <f>COUNTIF($BE158:$BU158,2)</f>
        <v>15</v>
      </c>
      <c r="BW158" s="81">
        <f>BV158/COUNTA($BE158:$BU158)</f>
        <v>0.88235294117647056</v>
      </c>
      <c r="BX158" s="413">
        <f>COUNTIF($BE158:$BU158,1)</f>
        <v>2</v>
      </c>
      <c r="BY158" s="81">
        <f>BX158/COUNTA($BE158:$BU158)</f>
        <v>0.11764705882352941</v>
      </c>
      <c r="BZ158" s="413">
        <f>COUNTIF($BE158:$BU158,0)</f>
        <v>0</v>
      </c>
      <c r="CA158" s="81">
        <f>BZ158/COUNTA($BE158:$BU158)</f>
        <v>0</v>
      </c>
      <c r="CB158" s="413">
        <f>(((BV158*2)+(BX158*1)+(BZ158*0)))/COUNTA($BE158:$BU158)</f>
        <v>1.8823529411764706</v>
      </c>
      <c r="CC158" s="414" t="str">
        <f>IF(CB158&gt;=1.6,"Đạt mục tiêu",IF(CB158&gt;=1,"Cần cố gắng","Chưa đạt"))</f>
        <v>Đạt mục tiêu</v>
      </c>
      <c r="CD158" s="74"/>
    </row>
    <row r="159" spans="1:82" s="2" customFormat="1" ht="55.5" hidden="1" customHeight="1">
      <c r="A159" s="19"/>
      <c r="B159" s="375"/>
      <c r="C159" s="390" t="s">
        <v>432</v>
      </c>
      <c r="D159" s="77"/>
      <c r="E159" s="78"/>
      <c r="F159" s="77"/>
      <c r="G159" s="78"/>
      <c r="H159" s="23" t="s">
        <v>1015</v>
      </c>
      <c r="I159" s="20"/>
      <c r="J159" s="10"/>
      <c r="K159" s="21"/>
      <c r="L159" s="20"/>
      <c r="M159" s="20"/>
      <c r="N159" s="79"/>
      <c r="O159" s="20"/>
      <c r="P159" s="79"/>
      <c r="Q159" s="20"/>
      <c r="R159" s="21" t="s">
        <v>16</v>
      </c>
      <c r="S159" s="20"/>
      <c r="T159" s="20"/>
      <c r="U159" s="66"/>
      <c r="V159" s="72"/>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20"/>
      <c r="BV159" s="21"/>
      <c r="BW159" s="22"/>
      <c r="BX159" s="21"/>
      <c r="BY159" s="22"/>
      <c r="BZ159" s="21"/>
      <c r="CA159" s="22"/>
      <c r="CB159" s="21"/>
      <c r="CC159" s="21"/>
    </row>
    <row r="160" spans="1:82" s="173" customFormat="1" ht="84.75" hidden="1" customHeight="1">
      <c r="A160" s="171"/>
      <c r="B160" s="375"/>
      <c r="C160" s="402" t="s">
        <v>432</v>
      </c>
      <c r="D160" s="77"/>
      <c r="E160" s="78"/>
      <c r="F160" s="244"/>
      <c r="G160" s="186" t="s">
        <v>439</v>
      </c>
      <c r="H160" s="210" t="s">
        <v>1049</v>
      </c>
      <c r="I160" s="20"/>
      <c r="J160" s="10"/>
      <c r="K160" s="21"/>
      <c r="L160" s="416" t="s">
        <v>16</v>
      </c>
      <c r="M160" s="20"/>
      <c r="N160" s="79"/>
      <c r="O160" s="20"/>
      <c r="P160" s="79"/>
      <c r="Q160" s="20"/>
      <c r="R160" s="21"/>
      <c r="S160" s="20"/>
      <c r="T160" s="20"/>
      <c r="U160" s="66"/>
      <c r="V160" s="72"/>
      <c r="W160" s="20"/>
      <c r="X160" s="20"/>
      <c r="Y160" s="20"/>
      <c r="Z160" s="397" t="s">
        <v>724</v>
      </c>
      <c r="AA160" s="397" t="s">
        <v>726</v>
      </c>
      <c r="AB160" s="397" t="s">
        <v>723</v>
      </c>
      <c r="AC160" s="397" t="s">
        <v>724</v>
      </c>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398">
        <v>2</v>
      </c>
      <c r="BG160" s="398">
        <v>2</v>
      </c>
      <c r="BH160" s="398">
        <v>2</v>
      </c>
      <c r="BI160" s="398">
        <v>2</v>
      </c>
      <c r="BJ160" s="398">
        <v>2</v>
      </c>
      <c r="BK160" s="398">
        <v>2</v>
      </c>
      <c r="BL160" s="398">
        <v>2</v>
      </c>
      <c r="BM160" s="398">
        <v>2</v>
      </c>
      <c r="BN160" s="398">
        <v>2</v>
      </c>
      <c r="BO160" s="398">
        <v>2</v>
      </c>
      <c r="BP160" s="398">
        <v>2</v>
      </c>
      <c r="BQ160" s="398">
        <v>1</v>
      </c>
      <c r="BR160" s="398">
        <v>2</v>
      </c>
      <c r="BS160" s="398">
        <v>2</v>
      </c>
      <c r="BT160" s="398">
        <v>1</v>
      </c>
      <c r="BU160" s="398">
        <v>2</v>
      </c>
      <c r="BV160" s="420">
        <f t="shared" ref="BV160:BV161" si="113">COUNTIF($BE160:$BU160,2)</f>
        <v>14</v>
      </c>
      <c r="BW160" s="228">
        <f>BV160/COUNTA($BE160:$BU160)</f>
        <v>0.875</v>
      </c>
      <c r="BX160" s="420">
        <f t="shared" ref="BX160:BX161" si="114">COUNTIF($BE160:$BU160,1)</f>
        <v>2</v>
      </c>
      <c r="BY160" s="228">
        <f>BX160/COUNTA($BE160:$BU160)</f>
        <v>0.125</v>
      </c>
      <c r="BZ160" s="420">
        <f>COUNTIF($BE160:$BU160,0)</f>
        <v>0</v>
      </c>
      <c r="CA160" s="228">
        <f t="shared" ref="CA160:CA161" si="115">BZ160/COUNTA($BE160:$BU160)</f>
        <v>0</v>
      </c>
      <c r="CB160" s="420">
        <f>(((BV160*2)+(BX160*1)+(BZ160*0)))/COUNTA($BE160:$BU160)</f>
        <v>1.875</v>
      </c>
      <c r="CC160" s="420" t="str">
        <f t="shared" ref="CC160:CC162" si="116">IF(CB160&gt;=1.6,"Đạt mục tiêu",IF(CB160&gt;=1,"Cần cố gắng","Chưa đạt"))</f>
        <v>Đạt mục tiêu</v>
      </c>
    </row>
    <row r="161" spans="1:82" ht="87.75" hidden="1" customHeight="1">
      <c r="A161" s="171">
        <v>138</v>
      </c>
      <c r="B161" s="375">
        <v>138</v>
      </c>
      <c r="C161" s="402" t="s">
        <v>432</v>
      </c>
      <c r="D161" s="77" t="s">
        <v>14</v>
      </c>
      <c r="E161" s="78" t="s">
        <v>438</v>
      </c>
      <c r="F161" s="244" t="s">
        <v>17</v>
      </c>
      <c r="G161" s="186" t="s">
        <v>439</v>
      </c>
      <c r="H161" s="210" t="s">
        <v>1048</v>
      </c>
      <c r="I161" s="20" t="s">
        <v>275</v>
      </c>
      <c r="J161" s="10" t="s">
        <v>25</v>
      </c>
      <c r="K161" s="20"/>
      <c r="L161" s="416" t="s">
        <v>16</v>
      </c>
      <c r="M161" s="20"/>
      <c r="N161" s="79"/>
      <c r="O161" s="20"/>
      <c r="P161" s="79"/>
      <c r="Q161" s="20"/>
      <c r="R161" s="20"/>
      <c r="S161" s="20"/>
      <c r="T161" s="20"/>
      <c r="U161" s="66">
        <f t="shared" si="99"/>
        <v>1</v>
      </c>
      <c r="V161" s="20"/>
      <c r="W161" s="20"/>
      <c r="X161" s="20"/>
      <c r="Y161" s="20"/>
      <c r="Z161" s="397" t="s">
        <v>726</v>
      </c>
      <c r="AA161" s="397" t="s">
        <v>723</v>
      </c>
      <c r="AB161" s="397" t="s">
        <v>727</v>
      </c>
      <c r="AC161" s="397" t="s">
        <v>723</v>
      </c>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398"/>
      <c r="BF161" s="398">
        <v>2</v>
      </c>
      <c r="BG161" s="398">
        <v>2</v>
      </c>
      <c r="BH161" s="398">
        <v>2</v>
      </c>
      <c r="BI161" s="398">
        <v>2</v>
      </c>
      <c r="BJ161" s="398">
        <v>2</v>
      </c>
      <c r="BK161" s="398">
        <v>2</v>
      </c>
      <c r="BL161" s="398">
        <v>2</v>
      </c>
      <c r="BM161" s="398">
        <v>2</v>
      </c>
      <c r="BN161" s="398">
        <v>2</v>
      </c>
      <c r="BO161" s="398">
        <v>2</v>
      </c>
      <c r="BP161" s="398">
        <v>2</v>
      </c>
      <c r="BQ161" s="398">
        <v>1</v>
      </c>
      <c r="BR161" s="398">
        <v>2</v>
      </c>
      <c r="BS161" s="398">
        <v>2</v>
      </c>
      <c r="BT161" s="398">
        <v>1</v>
      </c>
      <c r="BU161" s="398">
        <v>2</v>
      </c>
      <c r="BV161" s="420">
        <f t="shared" si="113"/>
        <v>14</v>
      </c>
      <c r="BW161" s="228"/>
      <c r="BX161" s="420">
        <f t="shared" si="114"/>
        <v>2</v>
      </c>
      <c r="BY161" s="228"/>
      <c r="BZ161" s="379"/>
      <c r="CA161" s="228">
        <f t="shared" si="115"/>
        <v>0</v>
      </c>
      <c r="CB161" s="379"/>
      <c r="CC161" s="420" t="str">
        <f t="shared" si="116"/>
        <v>Chưa đạt</v>
      </c>
    </row>
    <row r="162" spans="1:82" s="2" customFormat="1" ht="44.25" hidden="1" customHeight="1">
      <c r="A162" s="19">
        <v>139</v>
      </c>
      <c r="B162" s="375">
        <v>139</v>
      </c>
      <c r="C162" s="390" t="s">
        <v>432</v>
      </c>
      <c r="D162" s="77" t="s">
        <v>14</v>
      </c>
      <c r="E162" s="78" t="s">
        <v>438</v>
      </c>
      <c r="F162" s="77" t="s">
        <v>17</v>
      </c>
      <c r="G162" s="78" t="s">
        <v>433</v>
      </c>
      <c r="H162" s="23" t="s">
        <v>983</v>
      </c>
      <c r="I162" s="20" t="s">
        <v>275</v>
      </c>
      <c r="J162" s="10" t="s">
        <v>25</v>
      </c>
      <c r="K162" s="20"/>
      <c r="L162" s="20"/>
      <c r="M162" s="21" t="s">
        <v>16</v>
      </c>
      <c r="N162" s="79"/>
      <c r="O162" s="20"/>
      <c r="P162" s="79"/>
      <c r="Q162" s="20"/>
      <c r="R162" s="20"/>
      <c r="S162" s="20"/>
      <c r="T162" s="20"/>
      <c r="U162" s="66">
        <f t="shared" si="99"/>
        <v>1</v>
      </c>
      <c r="V162" s="20"/>
      <c r="W162" s="20"/>
      <c r="X162" s="20"/>
      <c r="Y162" s="20"/>
      <c r="Z162" s="20"/>
      <c r="AA162" s="20"/>
      <c r="AB162" s="20"/>
      <c r="AC162" s="20"/>
      <c r="AD162" s="20" t="s">
        <v>726</v>
      </c>
      <c r="AE162" s="20" t="s">
        <v>723</v>
      </c>
      <c r="AF162" s="20" t="s">
        <v>726</v>
      </c>
      <c r="AG162" s="20" t="s">
        <v>723</v>
      </c>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114">
        <v>2</v>
      </c>
      <c r="BF162" s="114">
        <v>2</v>
      </c>
      <c r="BG162" s="114">
        <v>2</v>
      </c>
      <c r="BH162" s="114">
        <v>2</v>
      </c>
      <c r="BI162" s="114">
        <v>2</v>
      </c>
      <c r="BJ162" s="114">
        <v>2</v>
      </c>
      <c r="BK162" s="114">
        <v>2</v>
      </c>
      <c r="BL162" s="114">
        <v>1</v>
      </c>
      <c r="BM162" s="114">
        <v>2</v>
      </c>
      <c r="BN162" s="114">
        <v>2</v>
      </c>
      <c r="BO162" s="114">
        <v>2</v>
      </c>
      <c r="BP162" s="114">
        <v>2</v>
      </c>
      <c r="BQ162" s="114">
        <v>2</v>
      </c>
      <c r="BR162" s="114">
        <v>2</v>
      </c>
      <c r="BS162" s="114">
        <v>2</v>
      </c>
      <c r="BT162" s="114">
        <v>1</v>
      </c>
      <c r="BU162" s="114">
        <v>2</v>
      </c>
      <c r="BV162" s="426">
        <f>COUNTIF($BE162:$BU162,2)</f>
        <v>15</v>
      </c>
      <c r="BW162" s="119">
        <f>BV162/COUNTA($BE162:$BU162)</f>
        <v>0.88235294117647056</v>
      </c>
      <c r="BX162" s="426">
        <f>COUNTIF($BE162:$BU162,1)</f>
        <v>2</v>
      </c>
      <c r="BY162" s="119">
        <f>BX162/COUNTA($BE162:$BU162)</f>
        <v>0.11764705882352941</v>
      </c>
      <c r="BZ162" s="426">
        <f>COUNTIF($BE162:$BU162,0)</f>
        <v>0</v>
      </c>
      <c r="CA162" s="119">
        <f>BZ162/COUNTA($BE162:$BU162)</f>
        <v>0</v>
      </c>
      <c r="CB162" s="426">
        <f>(((BV162*2)+(BX162*1)+(BZ162*0)))/COUNTA($BE162:$BU162)</f>
        <v>1.8823529411764706</v>
      </c>
      <c r="CC162" s="449" t="str">
        <f t="shared" si="116"/>
        <v>Đạt mục tiêu</v>
      </c>
    </row>
    <row r="163" spans="1:82" s="2" customFormat="1" ht="108" customHeight="1">
      <c r="A163" s="19">
        <v>140</v>
      </c>
      <c r="B163" s="375">
        <v>140</v>
      </c>
      <c r="C163" s="390" t="s">
        <v>432</v>
      </c>
      <c r="D163" s="77" t="s">
        <v>14</v>
      </c>
      <c r="E163" s="78" t="s">
        <v>438</v>
      </c>
      <c r="F163" s="77" t="s">
        <v>17</v>
      </c>
      <c r="G163" s="78" t="s">
        <v>440</v>
      </c>
      <c r="H163" s="23" t="s">
        <v>715</v>
      </c>
      <c r="I163" s="20" t="s">
        <v>275</v>
      </c>
      <c r="J163" s="10" t="s">
        <v>25</v>
      </c>
      <c r="K163" s="20"/>
      <c r="L163" s="20"/>
      <c r="M163" s="20"/>
      <c r="N163" s="413" t="s">
        <v>16</v>
      </c>
      <c r="O163" s="20"/>
      <c r="P163" s="79"/>
      <c r="Q163" s="20"/>
      <c r="R163" s="20"/>
      <c r="S163" s="20"/>
      <c r="T163" s="20"/>
      <c r="U163" s="66">
        <f t="shared" si="99"/>
        <v>1</v>
      </c>
      <c r="V163" s="20"/>
      <c r="W163" s="20"/>
      <c r="X163" s="20"/>
      <c r="Y163" s="20"/>
      <c r="Z163" s="20"/>
      <c r="AA163" s="20"/>
      <c r="AB163" s="20"/>
      <c r="AC163" s="20"/>
      <c r="AD163" s="20"/>
      <c r="AE163" s="20"/>
      <c r="AF163" s="20"/>
      <c r="AG163" s="20"/>
      <c r="AH163" s="384" t="s">
        <v>726</v>
      </c>
      <c r="AI163" s="384" t="s">
        <v>726</v>
      </c>
      <c r="AJ163" s="384" t="s">
        <v>723</v>
      </c>
      <c r="AK163" s="384" t="s">
        <v>726</v>
      </c>
      <c r="AL163" s="384" t="s">
        <v>724</v>
      </c>
      <c r="AM163" s="20"/>
      <c r="AN163" s="20"/>
      <c r="AO163" s="20"/>
      <c r="AP163" s="20"/>
      <c r="AQ163" s="20"/>
      <c r="AR163" s="20"/>
      <c r="AS163" s="20"/>
      <c r="AT163" s="20"/>
      <c r="AU163" s="20"/>
      <c r="AV163" s="20"/>
      <c r="AW163" s="20"/>
      <c r="AX163" s="20"/>
      <c r="AY163" s="20"/>
      <c r="AZ163" s="20"/>
      <c r="BA163" s="20"/>
      <c r="BB163" s="20"/>
      <c r="BC163" s="20"/>
      <c r="BD163" s="20"/>
      <c r="BE163" s="20">
        <v>2</v>
      </c>
      <c r="BF163" s="20">
        <v>1</v>
      </c>
      <c r="BG163" s="20">
        <v>2</v>
      </c>
      <c r="BH163" s="20">
        <v>2</v>
      </c>
      <c r="BI163" s="20">
        <v>2</v>
      </c>
      <c r="BJ163" s="20">
        <v>2</v>
      </c>
      <c r="BK163" s="20">
        <v>2</v>
      </c>
      <c r="BL163" s="20">
        <v>1</v>
      </c>
      <c r="BM163" s="20">
        <v>2</v>
      </c>
      <c r="BN163" s="20">
        <v>2</v>
      </c>
      <c r="BO163" s="20">
        <v>2</v>
      </c>
      <c r="BP163" s="20">
        <v>2</v>
      </c>
      <c r="BQ163" s="20">
        <v>2</v>
      </c>
      <c r="BR163" s="20">
        <v>2</v>
      </c>
      <c r="BS163" s="20">
        <v>2</v>
      </c>
      <c r="BT163" s="20">
        <v>1</v>
      </c>
      <c r="BU163" s="20">
        <v>2</v>
      </c>
      <c r="BV163" s="21">
        <f>COUNTIF($BE163:$BU163,2)</f>
        <v>14</v>
      </c>
      <c r="BW163" s="22">
        <f>BV163/COUNTA($BE163:$BU163)</f>
        <v>0.82352941176470584</v>
      </c>
      <c r="BX163" s="21">
        <f>COUNTIF($BE163:$BU163,1)</f>
        <v>3</v>
      </c>
      <c r="BY163" s="22">
        <f>BX163/COUNTA($BE163:$BU163)</f>
        <v>0.17647058823529413</v>
      </c>
      <c r="BZ163" s="21">
        <f>COUNTIF($BE163:$BU163,0)</f>
        <v>0</v>
      </c>
      <c r="CA163" s="22">
        <f>BZ163/COUNTA($BE163:$BU163)</f>
        <v>0</v>
      </c>
      <c r="CB163" s="21">
        <f>(((BV163*2)+(BX163*1)+(BZ163*0)))/COUNTA($BE163:$BU163)</f>
        <v>1.8235294117647058</v>
      </c>
      <c r="CC163" s="427" t="str">
        <f>IF(CB163&gt;=1.6,"Đạt mục tiêu",IF(CB163&gt;=1,"Cần cố gắng","Chưa đạt"))</f>
        <v>Đạt mục tiêu</v>
      </c>
    </row>
    <row r="164" spans="1:82" s="2" customFormat="1" ht="55.5" hidden="1" customHeight="1">
      <c r="A164" s="19">
        <v>141</v>
      </c>
      <c r="B164" s="375">
        <v>141</v>
      </c>
      <c r="C164" s="390" t="s">
        <v>432</v>
      </c>
      <c r="D164" s="77" t="s">
        <v>14</v>
      </c>
      <c r="E164" s="78" t="s">
        <v>438</v>
      </c>
      <c r="F164" s="77" t="s">
        <v>17</v>
      </c>
      <c r="G164" s="78" t="s">
        <v>434</v>
      </c>
      <c r="H164" s="23" t="s">
        <v>992</v>
      </c>
      <c r="I164" s="20" t="s">
        <v>275</v>
      </c>
      <c r="J164" s="10" t="s">
        <v>25</v>
      </c>
      <c r="K164" s="20"/>
      <c r="L164" s="20"/>
      <c r="M164" s="20"/>
      <c r="N164" s="413"/>
      <c r="O164" s="21" t="s">
        <v>16</v>
      </c>
      <c r="P164" s="79"/>
      <c r="Q164" s="20"/>
      <c r="R164" s="20"/>
      <c r="S164" s="20"/>
      <c r="T164" s="20"/>
      <c r="U164" s="66">
        <f t="shared" si="99"/>
        <v>1</v>
      </c>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v>2</v>
      </c>
      <c r="BF164" s="20">
        <v>1</v>
      </c>
      <c r="BG164" s="20">
        <v>1</v>
      </c>
      <c r="BH164" s="20">
        <v>2</v>
      </c>
      <c r="BI164" s="20">
        <v>2</v>
      </c>
      <c r="BJ164" s="20">
        <v>2</v>
      </c>
      <c r="BK164" s="20">
        <v>2</v>
      </c>
      <c r="BL164" s="20">
        <v>2</v>
      </c>
      <c r="BM164" s="20">
        <v>2</v>
      </c>
      <c r="BN164" s="20">
        <v>2</v>
      </c>
      <c r="BO164" s="20">
        <v>2</v>
      </c>
      <c r="BP164" s="20"/>
      <c r="BQ164" s="20"/>
      <c r="BR164" s="20">
        <v>2</v>
      </c>
      <c r="BS164" s="20">
        <v>2</v>
      </c>
      <c r="BT164" s="20">
        <v>1</v>
      </c>
      <c r="BU164" s="20">
        <v>1</v>
      </c>
      <c r="BV164" s="21">
        <f>COUNTIF($BE164:$BU164,2)</f>
        <v>11</v>
      </c>
      <c r="BW164" s="22">
        <f>BV164/COUNTA($BE164:$BU164)</f>
        <v>0.73333333333333328</v>
      </c>
      <c r="BX164" s="21">
        <f>COUNTIF($BE164:$BU164,1)</f>
        <v>4</v>
      </c>
      <c r="BY164" s="22">
        <f>BX164/COUNTA($BE164:$BU164)</f>
        <v>0.26666666666666666</v>
      </c>
      <c r="BZ164" s="21">
        <f>COUNTIF($BE164:$BU164,0)</f>
        <v>0</v>
      </c>
      <c r="CA164" s="22">
        <f>BZ164/COUNTA($BE164:$BU164)</f>
        <v>0</v>
      </c>
      <c r="CB164" s="21">
        <f>(((BV164*2)+(BX164*1)+(BZ164*0)))/COUNTA($BE164:$BU164)</f>
        <v>1.7333333333333334</v>
      </c>
      <c r="CC164" s="21" t="str">
        <f>IF(CB164&gt;=1.6,"Đạt mục tiêu",IF(CB164&gt;=1,"Cần cố gắng","Chưa đạt"))</f>
        <v>Đạt mục tiêu</v>
      </c>
    </row>
    <row r="165" spans="1:82" s="2" customFormat="1" ht="62.25" hidden="1" customHeight="1">
      <c r="A165" s="19">
        <v>142</v>
      </c>
      <c r="B165" s="375">
        <v>142</v>
      </c>
      <c r="C165" s="390" t="s">
        <v>432</v>
      </c>
      <c r="D165" s="77" t="s">
        <v>14</v>
      </c>
      <c r="E165" s="78" t="s">
        <v>438</v>
      </c>
      <c r="F165" s="77" t="s">
        <v>17</v>
      </c>
      <c r="G165" s="78" t="s">
        <v>441</v>
      </c>
      <c r="H165" s="23" t="s">
        <v>442</v>
      </c>
      <c r="I165" s="20" t="s">
        <v>275</v>
      </c>
      <c r="J165" s="10" t="s">
        <v>25</v>
      </c>
      <c r="K165" s="20"/>
      <c r="L165" s="20"/>
      <c r="M165" s="20"/>
      <c r="N165" s="413"/>
      <c r="O165" s="20"/>
      <c r="P165" s="413" t="s">
        <v>16</v>
      </c>
      <c r="Q165" s="20"/>
      <c r="R165" s="20"/>
      <c r="S165" s="20"/>
      <c r="T165" s="20"/>
      <c r="U165" s="66">
        <f t="shared" si="99"/>
        <v>1</v>
      </c>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0"/>
      <c r="BU165" s="20"/>
      <c r="BV165" s="21"/>
      <c r="BW165" s="22"/>
      <c r="BX165" s="21"/>
      <c r="BY165" s="22"/>
      <c r="BZ165" s="21"/>
      <c r="CA165" s="22"/>
      <c r="CB165" s="21"/>
      <c r="CC165" s="21"/>
    </row>
    <row r="166" spans="1:82" s="2" customFormat="1" ht="62.25" hidden="1" customHeight="1">
      <c r="A166" s="19">
        <v>143</v>
      </c>
      <c r="B166" s="375">
        <v>143</v>
      </c>
      <c r="C166" s="390" t="s">
        <v>432</v>
      </c>
      <c r="D166" s="77" t="s">
        <v>14</v>
      </c>
      <c r="E166" s="78" t="s">
        <v>438</v>
      </c>
      <c r="F166" s="77" t="s">
        <v>17</v>
      </c>
      <c r="G166" s="78" t="s">
        <v>435</v>
      </c>
      <c r="H166" s="23" t="s">
        <v>1007</v>
      </c>
      <c r="I166" s="20" t="s">
        <v>275</v>
      </c>
      <c r="J166" s="10" t="s">
        <v>25</v>
      </c>
      <c r="K166" s="20"/>
      <c r="L166" s="20"/>
      <c r="M166" s="20"/>
      <c r="N166" s="413"/>
      <c r="O166" s="20"/>
      <c r="P166" s="79"/>
      <c r="Q166" s="21" t="s">
        <v>16</v>
      </c>
      <c r="R166" s="20"/>
      <c r="S166" s="20"/>
      <c r="T166" s="20"/>
      <c r="U166" s="66">
        <f t="shared" si="99"/>
        <v>1</v>
      </c>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0"/>
      <c r="BU166" s="20"/>
      <c r="BV166" s="21"/>
      <c r="BW166" s="22"/>
      <c r="BX166" s="21"/>
      <c r="BY166" s="22"/>
      <c r="BZ166" s="21"/>
      <c r="CA166" s="22"/>
      <c r="CB166" s="21"/>
      <c r="CC166" s="21"/>
    </row>
    <row r="167" spans="1:82" s="2" customFormat="1" ht="62.25" hidden="1" customHeight="1">
      <c r="A167" s="19">
        <v>144</v>
      </c>
      <c r="B167" s="375">
        <v>144</v>
      </c>
      <c r="C167" s="390" t="s">
        <v>432</v>
      </c>
      <c r="D167" s="77" t="s">
        <v>14</v>
      </c>
      <c r="E167" s="78" t="s">
        <v>438</v>
      </c>
      <c r="F167" s="77" t="s">
        <v>17</v>
      </c>
      <c r="G167" s="78" t="s">
        <v>436</v>
      </c>
      <c r="H167" s="23" t="s">
        <v>1023</v>
      </c>
      <c r="I167" s="20" t="s">
        <v>275</v>
      </c>
      <c r="J167" s="10" t="s">
        <v>25</v>
      </c>
      <c r="K167" s="20"/>
      <c r="L167" s="20"/>
      <c r="M167" s="20"/>
      <c r="N167" s="413"/>
      <c r="O167" s="20"/>
      <c r="P167" s="79"/>
      <c r="Q167" s="20"/>
      <c r="R167" s="20"/>
      <c r="S167" s="21" t="s">
        <v>16</v>
      </c>
      <c r="T167" s="20"/>
      <c r="U167" s="66">
        <f t="shared" si="99"/>
        <v>1</v>
      </c>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20"/>
      <c r="BT167" s="20"/>
      <c r="BU167" s="20"/>
      <c r="BV167" s="21"/>
      <c r="BW167" s="22"/>
      <c r="BX167" s="21"/>
      <c r="BY167" s="22"/>
      <c r="BZ167" s="21"/>
      <c r="CA167" s="22"/>
      <c r="CB167" s="21"/>
      <c r="CC167" s="21"/>
    </row>
    <row r="168" spans="1:82" s="2" customFormat="1" ht="62.25" hidden="1" customHeight="1">
      <c r="A168" s="19">
        <v>145</v>
      </c>
      <c r="B168" s="375">
        <v>145</v>
      </c>
      <c r="C168" s="390" t="s">
        <v>432</v>
      </c>
      <c r="D168" s="77" t="s">
        <v>14</v>
      </c>
      <c r="E168" s="78" t="s">
        <v>438</v>
      </c>
      <c r="F168" s="77" t="s">
        <v>17</v>
      </c>
      <c r="G168" s="20" t="s">
        <v>342</v>
      </c>
      <c r="H168" s="125" t="s">
        <v>738</v>
      </c>
      <c r="I168" s="20" t="s">
        <v>275</v>
      </c>
      <c r="J168" s="10" t="s">
        <v>25</v>
      </c>
      <c r="K168" s="20"/>
      <c r="L168" s="20"/>
      <c r="M168" s="20"/>
      <c r="N168" s="413"/>
      <c r="O168" s="20"/>
      <c r="P168" s="79"/>
      <c r="Q168" s="20"/>
      <c r="R168" s="20"/>
      <c r="S168" s="20"/>
      <c r="T168" s="21" t="s">
        <v>16</v>
      </c>
      <c r="U168" s="66">
        <f t="shared" si="99"/>
        <v>1</v>
      </c>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0"/>
      <c r="BH168" s="20"/>
      <c r="BI168" s="20"/>
      <c r="BJ168" s="20"/>
      <c r="BK168" s="20"/>
      <c r="BL168" s="20"/>
      <c r="BM168" s="20"/>
      <c r="BN168" s="20"/>
      <c r="BO168" s="20"/>
      <c r="BP168" s="20"/>
      <c r="BQ168" s="20"/>
      <c r="BR168" s="20"/>
      <c r="BS168" s="20"/>
      <c r="BT168" s="20"/>
      <c r="BU168" s="20"/>
      <c r="BV168" s="21"/>
      <c r="BW168" s="22"/>
      <c r="BX168" s="21"/>
      <c r="BY168" s="22"/>
      <c r="BZ168" s="21"/>
      <c r="CA168" s="22"/>
      <c r="CB168" s="21"/>
      <c r="CC168" s="21"/>
    </row>
    <row r="169" spans="1:82" s="2" customFormat="1" ht="59.25" hidden="1" customHeight="1">
      <c r="A169" s="19">
        <v>146</v>
      </c>
      <c r="B169" s="375">
        <v>146</v>
      </c>
      <c r="C169" s="390" t="s">
        <v>432</v>
      </c>
      <c r="D169" s="8"/>
      <c r="E169" s="390" t="s">
        <v>143</v>
      </c>
      <c r="F169" s="8"/>
      <c r="G169" s="20" t="s">
        <v>443</v>
      </c>
      <c r="H169" s="23" t="s">
        <v>1024</v>
      </c>
      <c r="I169" s="20" t="s">
        <v>275</v>
      </c>
      <c r="J169" s="10" t="s">
        <v>25</v>
      </c>
      <c r="K169" s="20"/>
      <c r="L169" s="20"/>
      <c r="M169" s="20"/>
      <c r="N169" s="413"/>
      <c r="O169" s="20"/>
      <c r="P169" s="79"/>
      <c r="Q169" s="20"/>
      <c r="R169" s="20"/>
      <c r="S169" s="21" t="s">
        <v>16</v>
      </c>
      <c r="T169" s="20"/>
      <c r="U169" s="66">
        <f t="shared" si="99"/>
        <v>1</v>
      </c>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0"/>
      <c r="BU169" s="20"/>
      <c r="BV169" s="21"/>
      <c r="BW169" s="22"/>
      <c r="BX169" s="21"/>
      <c r="BY169" s="22"/>
      <c r="BZ169" s="21"/>
      <c r="CA169" s="22"/>
      <c r="CB169" s="21"/>
      <c r="CC169" s="21"/>
    </row>
    <row r="170" spans="1:82">
      <c r="A170" s="171">
        <v>147</v>
      </c>
      <c r="B170" s="375">
        <v>147</v>
      </c>
      <c r="C170" s="1502" t="s">
        <v>253</v>
      </c>
      <c r="D170" s="1368"/>
      <c r="E170" s="1379"/>
      <c r="F170" s="148" t="s">
        <v>316</v>
      </c>
      <c r="G170" s="239" t="s">
        <v>316</v>
      </c>
      <c r="H170" s="239" t="s">
        <v>316</v>
      </c>
      <c r="I170" s="5" t="s">
        <v>316</v>
      </c>
      <c r="J170" s="5" t="s">
        <v>316</v>
      </c>
      <c r="K170" s="176" t="s">
        <v>316</v>
      </c>
      <c r="L170" s="148" t="s">
        <v>316</v>
      </c>
      <c r="M170" s="5" t="s">
        <v>316</v>
      </c>
      <c r="N170" s="5" t="s">
        <v>316</v>
      </c>
      <c r="O170" s="5" t="s">
        <v>316</v>
      </c>
      <c r="P170" s="5" t="s">
        <v>316</v>
      </c>
      <c r="Q170" s="5" t="s">
        <v>316</v>
      </c>
      <c r="R170" s="5"/>
      <c r="S170" s="5" t="s">
        <v>316</v>
      </c>
      <c r="T170" s="5" t="s">
        <v>316</v>
      </c>
      <c r="U170" s="5" t="s">
        <v>316</v>
      </c>
      <c r="V170" s="176" t="s">
        <v>316</v>
      </c>
      <c r="W170" s="176" t="s">
        <v>316</v>
      </c>
      <c r="X170" s="176" t="s">
        <v>316</v>
      </c>
      <c r="Y170" s="176" t="s">
        <v>316</v>
      </c>
      <c r="Z170" s="148" t="s">
        <v>316</v>
      </c>
      <c r="AA170" s="148" t="s">
        <v>316</v>
      </c>
      <c r="AB170" s="148" t="s">
        <v>316</v>
      </c>
      <c r="AC170" s="148" t="s">
        <v>316</v>
      </c>
      <c r="AD170" s="5" t="s">
        <v>316</v>
      </c>
      <c r="AE170" s="5" t="s">
        <v>316</v>
      </c>
      <c r="AF170" s="5" t="s">
        <v>316</v>
      </c>
      <c r="AG170" s="5" t="s">
        <v>316</v>
      </c>
      <c r="AH170" s="5" t="s">
        <v>316</v>
      </c>
      <c r="AI170" s="5" t="s">
        <v>316</v>
      </c>
      <c r="AJ170" s="5" t="s">
        <v>316</v>
      </c>
      <c r="AK170" s="5" t="s">
        <v>316</v>
      </c>
      <c r="AL170" s="5" t="s">
        <v>316</v>
      </c>
      <c r="AM170" s="5"/>
      <c r="AN170" s="5"/>
      <c r="AO170" s="5" t="s">
        <v>316</v>
      </c>
      <c r="AP170" s="5" t="s">
        <v>316</v>
      </c>
      <c r="AQ170" s="5" t="s">
        <v>316</v>
      </c>
      <c r="AR170" s="5" t="s">
        <v>316</v>
      </c>
      <c r="AS170" s="5" t="s">
        <v>316</v>
      </c>
      <c r="AT170" s="5" t="s">
        <v>316</v>
      </c>
      <c r="AU170" s="5" t="s">
        <v>316</v>
      </c>
      <c r="AV170" s="5" t="s">
        <v>316</v>
      </c>
      <c r="AW170" s="5" t="s">
        <v>316</v>
      </c>
      <c r="AX170" s="5"/>
      <c r="AY170" s="5"/>
      <c r="AZ170" s="5" t="s">
        <v>316</v>
      </c>
      <c r="BA170" s="5"/>
      <c r="BB170" s="5" t="s">
        <v>316</v>
      </c>
      <c r="BC170" s="5"/>
      <c r="BD170" s="5" t="s">
        <v>316</v>
      </c>
      <c r="BE170" s="148" t="s">
        <v>316</v>
      </c>
      <c r="BF170" s="148" t="s">
        <v>316</v>
      </c>
      <c r="BG170" s="148" t="s">
        <v>316</v>
      </c>
      <c r="BH170" s="148" t="s">
        <v>316</v>
      </c>
      <c r="BI170" s="148" t="s">
        <v>316</v>
      </c>
      <c r="BJ170" s="148" t="s">
        <v>316</v>
      </c>
      <c r="BK170" s="148" t="s">
        <v>316</v>
      </c>
      <c r="BL170" s="148" t="s">
        <v>316</v>
      </c>
      <c r="BM170" s="148" t="s">
        <v>316</v>
      </c>
      <c r="BN170" s="148" t="s">
        <v>316</v>
      </c>
      <c r="BO170" s="148" t="s">
        <v>316</v>
      </c>
      <c r="BP170" s="148"/>
      <c r="BQ170" s="148"/>
      <c r="BR170" s="148" t="s">
        <v>316</v>
      </c>
      <c r="BS170" s="148" t="s">
        <v>316</v>
      </c>
      <c r="BT170" s="148" t="s">
        <v>316</v>
      </c>
      <c r="BU170" s="148" t="s">
        <v>316</v>
      </c>
      <c r="BV170" s="148" t="s">
        <v>316</v>
      </c>
      <c r="BW170" s="148" t="s">
        <v>316</v>
      </c>
      <c r="BX170" s="148" t="s">
        <v>316</v>
      </c>
      <c r="BY170" s="148" t="s">
        <v>316</v>
      </c>
      <c r="BZ170" s="148" t="s">
        <v>316</v>
      </c>
      <c r="CA170" s="148" t="s">
        <v>316</v>
      </c>
      <c r="CB170" s="148" t="s">
        <v>316</v>
      </c>
      <c r="CC170" s="148" t="s">
        <v>316</v>
      </c>
      <c r="CD170" s="3"/>
    </row>
    <row r="171" spans="1:82" s="2" customFormat="1" ht="176.25" hidden="1" customHeight="1">
      <c r="A171" s="19">
        <v>148</v>
      </c>
      <c r="B171" s="375">
        <v>148</v>
      </c>
      <c r="C171" s="76" t="s">
        <v>444</v>
      </c>
      <c r="D171" s="77" t="s">
        <v>14</v>
      </c>
      <c r="E171" s="78" t="s">
        <v>343</v>
      </c>
      <c r="F171" s="77" t="s">
        <v>14</v>
      </c>
      <c r="G171" s="78" t="s">
        <v>424</v>
      </c>
      <c r="H171" s="23" t="s">
        <v>445</v>
      </c>
      <c r="I171" s="20" t="s">
        <v>275</v>
      </c>
      <c r="J171" s="10" t="s">
        <v>25</v>
      </c>
      <c r="K171" s="71"/>
      <c r="L171" s="71"/>
      <c r="M171" s="130" t="s">
        <v>16</v>
      </c>
      <c r="N171" s="71"/>
      <c r="O171" s="71"/>
      <c r="P171" s="71"/>
      <c r="Q171" s="71"/>
      <c r="R171" s="71"/>
      <c r="S171" s="71"/>
      <c r="T171" s="71"/>
      <c r="U171" s="66">
        <f t="shared" si="99"/>
        <v>1</v>
      </c>
      <c r="V171" s="6"/>
      <c r="W171" s="6"/>
      <c r="X171" s="6"/>
      <c r="Y171" s="6"/>
      <c r="Z171" s="6"/>
      <c r="AA171" s="6"/>
      <c r="AB171" s="6"/>
      <c r="AC171" s="6"/>
      <c r="AD171" s="394" t="s">
        <v>727</v>
      </c>
      <c r="AE171" s="394" t="s">
        <v>724</v>
      </c>
      <c r="AF171" s="394" t="s">
        <v>727</v>
      </c>
      <c r="AG171" s="394" t="s">
        <v>724</v>
      </c>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114">
        <v>2</v>
      </c>
      <c r="BF171" s="114">
        <v>2</v>
      </c>
      <c r="BG171" s="114">
        <v>2</v>
      </c>
      <c r="BH171" s="114">
        <v>2</v>
      </c>
      <c r="BI171" s="114">
        <v>2</v>
      </c>
      <c r="BJ171" s="114">
        <v>2</v>
      </c>
      <c r="BK171" s="114">
        <v>2</v>
      </c>
      <c r="BL171" s="114">
        <v>1</v>
      </c>
      <c r="BM171" s="114">
        <v>1</v>
      </c>
      <c r="BN171" s="114">
        <v>2</v>
      </c>
      <c r="BO171" s="114">
        <v>2</v>
      </c>
      <c r="BP171" s="114">
        <v>2</v>
      </c>
      <c r="BQ171" s="114">
        <v>2</v>
      </c>
      <c r="BR171" s="114">
        <v>2</v>
      </c>
      <c r="BS171" s="114">
        <v>2</v>
      </c>
      <c r="BT171" s="114">
        <v>1</v>
      </c>
      <c r="BU171" s="114">
        <v>2</v>
      </c>
      <c r="BV171" s="426">
        <f>COUNTIF($BE171:$BU171,2)</f>
        <v>14</v>
      </c>
      <c r="BW171" s="119">
        <f>BV171/COUNTA($BE171:$BU171)</f>
        <v>0.82352941176470584</v>
      </c>
      <c r="BX171" s="426">
        <f>COUNTIF($BE171:$BU171,1)</f>
        <v>3</v>
      </c>
      <c r="BY171" s="119">
        <f>BX171/COUNTA($BE171:$BU171)</f>
        <v>0.17647058823529413</v>
      </c>
      <c r="BZ171" s="426">
        <f>COUNTIF($BE171:$BU171,0)</f>
        <v>0</v>
      </c>
      <c r="CA171" s="119">
        <f>BZ171/COUNTA($BE171:$BU171)</f>
        <v>0</v>
      </c>
      <c r="CB171" s="426">
        <f>(((BV171*2)+(BX171*1)+(BZ171*0)))/COUNTA($BE171:$BU171)</f>
        <v>1.8235294117647058</v>
      </c>
      <c r="CC171" s="449" t="str">
        <f t="shared" ref="CC171" si="117">IF(CB171&gt;=1.6,"Đạt mục tiêu",IF(CB171&gt;=1,"Cần cố gắng","Chưa đạt"))</f>
        <v>Đạt mục tiêu</v>
      </c>
      <c r="CD171" s="3"/>
    </row>
    <row r="172" spans="1:82" s="2" customFormat="1" ht="129.75" hidden="1" customHeight="1">
      <c r="A172" s="19">
        <v>149</v>
      </c>
      <c r="B172" s="375">
        <v>149</v>
      </c>
      <c r="C172" s="76" t="s">
        <v>444</v>
      </c>
      <c r="D172" s="77" t="s">
        <v>14</v>
      </c>
      <c r="E172" s="78" t="s">
        <v>343</v>
      </c>
      <c r="F172" s="77" t="s">
        <v>14</v>
      </c>
      <c r="G172" s="78" t="s">
        <v>426</v>
      </c>
      <c r="H172" s="23" t="s">
        <v>446</v>
      </c>
      <c r="I172" s="20" t="s">
        <v>275</v>
      </c>
      <c r="J172" s="10" t="s">
        <v>25</v>
      </c>
      <c r="K172" s="71"/>
      <c r="L172" s="71"/>
      <c r="M172" s="71"/>
      <c r="N172" s="71"/>
      <c r="O172" s="71"/>
      <c r="P172" s="71"/>
      <c r="Q172" s="71"/>
      <c r="R172" s="71"/>
      <c r="S172" s="71"/>
      <c r="T172" s="71" t="s">
        <v>16</v>
      </c>
      <c r="U172" s="66">
        <f t="shared" si="99"/>
        <v>1</v>
      </c>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49"/>
      <c r="BU172" s="49"/>
      <c r="BV172" s="6"/>
      <c r="BW172" s="6"/>
      <c r="BX172" s="6"/>
      <c r="BY172" s="6"/>
      <c r="BZ172" s="6"/>
      <c r="CA172" s="6"/>
      <c r="CB172" s="6"/>
      <c r="CC172" s="6"/>
    </row>
    <row r="173" spans="1:82" s="2" customFormat="1" ht="78.75" hidden="1">
      <c r="A173" s="19">
        <v>150</v>
      </c>
      <c r="B173" s="375">
        <v>150</v>
      </c>
      <c r="C173" s="76" t="s">
        <v>344</v>
      </c>
      <c r="D173" s="77" t="s">
        <v>17</v>
      </c>
      <c r="E173" s="78" t="s">
        <v>345</v>
      </c>
      <c r="F173" s="77" t="s">
        <v>14</v>
      </c>
      <c r="G173" s="78" t="s">
        <v>448</v>
      </c>
      <c r="H173" s="70" t="s">
        <v>447</v>
      </c>
      <c r="I173" s="20" t="s">
        <v>275</v>
      </c>
      <c r="J173" s="10" t="s">
        <v>25</v>
      </c>
      <c r="K173" s="71"/>
      <c r="L173" s="71"/>
      <c r="M173" s="71"/>
      <c r="N173" s="71"/>
      <c r="O173" s="71"/>
      <c r="P173" s="71"/>
      <c r="Q173" s="71"/>
      <c r="R173" s="71"/>
      <c r="S173" s="71"/>
      <c r="T173" s="71" t="s">
        <v>16</v>
      </c>
      <c r="U173" s="66">
        <f t="shared" si="99"/>
        <v>1</v>
      </c>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49"/>
      <c r="BU173" s="49"/>
      <c r="BV173" s="6"/>
      <c r="BW173" s="6"/>
      <c r="BX173" s="6"/>
      <c r="BY173" s="6"/>
      <c r="BZ173" s="6"/>
      <c r="CA173" s="6"/>
      <c r="CB173" s="6"/>
      <c r="CC173" s="6"/>
    </row>
    <row r="174" spans="1:82" ht="1.5" customHeight="1">
      <c r="A174" s="171">
        <v>151</v>
      </c>
      <c r="B174" s="375">
        <v>151</v>
      </c>
      <c r="C174" s="1502" t="s">
        <v>254</v>
      </c>
      <c r="D174" s="1368"/>
      <c r="E174" s="1379"/>
      <c r="F174" s="148" t="s">
        <v>316</v>
      </c>
      <c r="G174" s="239" t="s">
        <v>316</v>
      </c>
      <c r="H174" s="239" t="s">
        <v>316</v>
      </c>
      <c r="I174" s="5" t="s">
        <v>316</v>
      </c>
      <c r="J174" s="5" t="s">
        <v>316</v>
      </c>
      <c r="K174" s="176" t="s">
        <v>316</v>
      </c>
      <c r="L174" s="148" t="s">
        <v>316</v>
      </c>
      <c r="M174" s="5" t="s">
        <v>316</v>
      </c>
      <c r="N174" s="5" t="s">
        <v>316</v>
      </c>
      <c r="O174" s="5" t="s">
        <v>316</v>
      </c>
      <c r="P174" s="5" t="s">
        <v>316</v>
      </c>
      <c r="Q174" s="5" t="s">
        <v>316</v>
      </c>
      <c r="R174" s="5"/>
      <c r="S174" s="5" t="s">
        <v>316</v>
      </c>
      <c r="T174" s="5" t="s">
        <v>316</v>
      </c>
      <c r="U174" s="5" t="s">
        <v>316</v>
      </c>
      <c r="V174" s="176" t="s">
        <v>316</v>
      </c>
      <c r="W174" s="176" t="s">
        <v>316</v>
      </c>
      <c r="X174" s="176" t="s">
        <v>316</v>
      </c>
      <c r="Y174" s="176" t="s">
        <v>316</v>
      </c>
      <c r="Z174" s="148" t="s">
        <v>316</v>
      </c>
      <c r="AA174" s="148" t="s">
        <v>316</v>
      </c>
      <c r="AB174" s="148" t="s">
        <v>316</v>
      </c>
      <c r="AC174" s="148" t="s">
        <v>316</v>
      </c>
      <c r="AD174" s="5" t="s">
        <v>316</v>
      </c>
      <c r="AE174" s="5" t="s">
        <v>316</v>
      </c>
      <c r="AF174" s="5" t="s">
        <v>316</v>
      </c>
      <c r="AG174" s="5" t="s">
        <v>316</v>
      </c>
      <c r="AH174" s="5" t="s">
        <v>316</v>
      </c>
      <c r="AI174" s="5" t="s">
        <v>316</v>
      </c>
      <c r="AJ174" s="5" t="s">
        <v>316</v>
      </c>
      <c r="AK174" s="5" t="s">
        <v>316</v>
      </c>
      <c r="AL174" s="5" t="s">
        <v>316</v>
      </c>
      <c r="AM174" s="5"/>
      <c r="AN174" s="5"/>
      <c r="AO174" s="5" t="s">
        <v>316</v>
      </c>
      <c r="AP174" s="5" t="s">
        <v>316</v>
      </c>
      <c r="AQ174" s="5" t="s">
        <v>316</v>
      </c>
      <c r="AR174" s="5" t="s">
        <v>316</v>
      </c>
      <c r="AS174" s="5" t="s">
        <v>316</v>
      </c>
      <c r="AT174" s="5" t="s">
        <v>316</v>
      </c>
      <c r="AU174" s="5" t="s">
        <v>316</v>
      </c>
      <c r="AV174" s="5" t="s">
        <v>316</v>
      </c>
      <c r="AW174" s="5" t="s">
        <v>316</v>
      </c>
      <c r="AX174" s="5"/>
      <c r="AY174" s="5"/>
      <c r="AZ174" s="5" t="s">
        <v>316</v>
      </c>
      <c r="BA174" s="5"/>
      <c r="BB174" s="5" t="s">
        <v>316</v>
      </c>
      <c r="BC174" s="5"/>
      <c r="BD174" s="5" t="s">
        <v>316</v>
      </c>
      <c r="BE174" s="148" t="s">
        <v>316</v>
      </c>
      <c r="BF174" s="148" t="s">
        <v>316</v>
      </c>
      <c r="BG174" s="148" t="s">
        <v>316</v>
      </c>
      <c r="BH174" s="148" t="s">
        <v>316</v>
      </c>
      <c r="BI174" s="148" t="s">
        <v>316</v>
      </c>
      <c r="BJ174" s="148" t="s">
        <v>316</v>
      </c>
      <c r="BK174" s="148" t="s">
        <v>316</v>
      </c>
      <c r="BL174" s="148" t="s">
        <v>316</v>
      </c>
      <c r="BM174" s="148" t="s">
        <v>316</v>
      </c>
      <c r="BN174" s="148" t="s">
        <v>316</v>
      </c>
      <c r="BO174" s="148" t="s">
        <v>316</v>
      </c>
      <c r="BP174" s="148"/>
      <c r="BQ174" s="148"/>
      <c r="BR174" s="148" t="s">
        <v>316</v>
      </c>
      <c r="BS174" s="148" t="s">
        <v>316</v>
      </c>
      <c r="BT174" s="148" t="s">
        <v>316</v>
      </c>
      <c r="BU174" s="148" t="s">
        <v>316</v>
      </c>
      <c r="BV174" s="426">
        <f>COUNTIF($BE174:$BU174,2)</f>
        <v>0</v>
      </c>
      <c r="BW174" s="119">
        <f>BV174/COUNTA($BE174:$BU174)</f>
        <v>0</v>
      </c>
      <c r="BX174" s="426">
        <f>COUNTIF($BE174:$BU174,1)</f>
        <v>0</v>
      </c>
      <c r="BY174" s="119">
        <f>BX174/COUNTA($BE174:$BU174)</f>
        <v>0</v>
      </c>
      <c r="BZ174" s="426">
        <f>COUNTIF($BE174:$BU174,0)</f>
        <v>0</v>
      </c>
      <c r="CA174" s="119">
        <f>BZ174/COUNTA($BE174:$BU174)</f>
        <v>0</v>
      </c>
      <c r="CB174" s="426">
        <f>(((BV174*2)+(BX174*1)+(BZ174*0)))/COUNTA($BE174:$BU174)</f>
        <v>0</v>
      </c>
      <c r="CC174" s="449" t="str">
        <f t="shared" ref="CC174" si="118">IF(CB174&gt;=1.6,"Đạt mục tiêu",IF(CB174&gt;=1,"Cần cố gắng","Chưa đạt"))</f>
        <v>Chưa đạt</v>
      </c>
      <c r="CD174" s="3"/>
    </row>
    <row r="175" spans="1:82" s="2" customFormat="1" ht="57.75" customHeight="1">
      <c r="A175" s="19">
        <v>152</v>
      </c>
      <c r="B175" s="375">
        <v>152</v>
      </c>
      <c r="C175" s="390" t="s">
        <v>153</v>
      </c>
      <c r="D175" s="8" t="s">
        <v>14</v>
      </c>
      <c r="E175" s="390" t="s">
        <v>154</v>
      </c>
      <c r="F175" s="8" t="s">
        <v>17</v>
      </c>
      <c r="G175" s="20" t="s">
        <v>449</v>
      </c>
      <c r="H175" s="23" t="s">
        <v>732</v>
      </c>
      <c r="I175" s="20" t="s">
        <v>275</v>
      </c>
      <c r="J175" s="10" t="s">
        <v>25</v>
      </c>
      <c r="K175" s="20"/>
      <c r="L175" s="20"/>
      <c r="M175" s="20"/>
      <c r="N175" s="144" t="s">
        <v>16</v>
      </c>
      <c r="O175" s="20"/>
      <c r="P175" s="79"/>
      <c r="Q175" s="20"/>
      <c r="R175" s="20"/>
      <c r="S175" s="20"/>
      <c r="T175" s="20"/>
      <c r="U175" s="66">
        <f t="shared" si="99"/>
        <v>1</v>
      </c>
      <c r="V175" s="20"/>
      <c r="W175" s="20"/>
      <c r="X175" s="20"/>
      <c r="Y175" s="20"/>
      <c r="Z175" s="20"/>
      <c r="AA175" s="20"/>
      <c r="AB175" s="20"/>
      <c r="AC175" s="20"/>
      <c r="AD175" s="20"/>
      <c r="AE175" s="20"/>
      <c r="AF175" s="20"/>
      <c r="AG175" s="20"/>
      <c r="AH175" s="384" t="s">
        <v>724</v>
      </c>
      <c r="AI175" s="384" t="s">
        <v>723</v>
      </c>
      <c r="AJ175" s="384" t="s">
        <v>724</v>
      </c>
      <c r="AK175" s="384"/>
      <c r="AL175" s="384" t="s">
        <v>724</v>
      </c>
      <c r="AM175" s="20"/>
      <c r="AN175" s="20"/>
      <c r="AO175" s="20"/>
      <c r="AP175" s="20"/>
      <c r="AQ175" s="20"/>
      <c r="AR175" s="20"/>
      <c r="AS175" s="20"/>
      <c r="AT175" s="20"/>
      <c r="AU175" s="20"/>
      <c r="AV175" s="20"/>
      <c r="AW175" s="20"/>
      <c r="AX175" s="20"/>
      <c r="AY175" s="20"/>
      <c r="AZ175" s="20"/>
      <c r="BA175" s="20"/>
      <c r="BB175" s="20"/>
      <c r="BC175" s="20"/>
      <c r="BD175" s="20"/>
      <c r="BE175" s="20">
        <v>2</v>
      </c>
      <c r="BF175" s="20">
        <v>1</v>
      </c>
      <c r="BG175" s="20">
        <v>2</v>
      </c>
      <c r="BH175" s="20">
        <v>2</v>
      </c>
      <c r="BI175" s="20">
        <v>2</v>
      </c>
      <c r="BJ175" s="20">
        <v>2</v>
      </c>
      <c r="BK175" s="20">
        <v>2</v>
      </c>
      <c r="BL175" s="20">
        <v>2</v>
      </c>
      <c r="BM175" s="20">
        <v>2</v>
      </c>
      <c r="BN175" s="20">
        <v>2</v>
      </c>
      <c r="BO175" s="20">
        <v>2</v>
      </c>
      <c r="BP175" s="20">
        <v>2</v>
      </c>
      <c r="BQ175" s="20">
        <v>2</v>
      </c>
      <c r="BR175" s="20">
        <v>2</v>
      </c>
      <c r="BS175" s="20">
        <v>2</v>
      </c>
      <c r="BT175" s="20">
        <v>1</v>
      </c>
      <c r="BU175" s="20">
        <v>2</v>
      </c>
      <c r="BV175" s="21">
        <f>COUNTIF($BE175:$BU175,2)</f>
        <v>15</v>
      </c>
      <c r="BW175" s="22">
        <f>BV175/COUNTA($BE175:$BU175)</f>
        <v>0.88235294117647056</v>
      </c>
      <c r="BX175" s="21">
        <f>COUNTIF($BE175:$BU175,1)</f>
        <v>2</v>
      </c>
      <c r="BY175" s="22">
        <f>BX175/COUNTA($BE175:$BU175)</f>
        <v>0.11764705882352941</v>
      </c>
      <c r="BZ175" s="21">
        <f>COUNTIF($BE175:$BU175,0)</f>
        <v>0</v>
      </c>
      <c r="CA175" s="22">
        <f>BZ175/COUNTA($BE175:$BU175)</f>
        <v>0</v>
      </c>
      <c r="CB175" s="21">
        <f>(((BV175*2)+(BX175*1)+(BZ175*0)))/COUNTA($BE175:$BU175)</f>
        <v>1.8823529411764706</v>
      </c>
      <c r="CC175" s="427" t="str">
        <f>IF(CB175&gt;=1.6,"Đạt mục tiêu",IF(CB175&gt;=1,"Cần cố gắng","Chưa đạt"))</f>
        <v>Đạt mục tiêu</v>
      </c>
    </row>
    <row r="176" spans="1:82" s="2" customFormat="1" ht="48" hidden="1" customHeight="1">
      <c r="A176" s="19">
        <v>153</v>
      </c>
      <c r="B176" s="375">
        <v>153</v>
      </c>
      <c r="C176" s="390" t="s">
        <v>153</v>
      </c>
      <c r="D176" s="8" t="s">
        <v>14</v>
      </c>
      <c r="E176" s="390" t="s">
        <v>154</v>
      </c>
      <c r="F176" s="8" t="s">
        <v>17</v>
      </c>
      <c r="G176" s="390" t="s">
        <v>450</v>
      </c>
      <c r="H176" s="125" t="s">
        <v>1000</v>
      </c>
      <c r="I176" s="20" t="s">
        <v>275</v>
      </c>
      <c r="J176" s="10" t="s">
        <v>25</v>
      </c>
      <c r="K176" s="20"/>
      <c r="L176" s="20"/>
      <c r="M176" s="20"/>
      <c r="N176" s="413"/>
      <c r="O176" s="20"/>
      <c r="P176" s="79" t="s">
        <v>16</v>
      </c>
      <c r="Q176" s="20"/>
      <c r="R176" s="20"/>
      <c r="S176" s="20"/>
      <c r="T176" s="20"/>
      <c r="U176" s="66">
        <f t="shared" si="99"/>
        <v>1</v>
      </c>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c r="BB176" s="20"/>
      <c r="BC176" s="20"/>
      <c r="BD176" s="20"/>
      <c r="BE176" s="20"/>
      <c r="BF176" s="20"/>
      <c r="BG176" s="20"/>
      <c r="BH176" s="20"/>
      <c r="BI176" s="20"/>
      <c r="BJ176" s="20"/>
      <c r="BK176" s="20"/>
      <c r="BL176" s="20"/>
      <c r="BM176" s="20"/>
      <c r="BN176" s="20"/>
      <c r="BO176" s="20"/>
      <c r="BP176" s="20"/>
      <c r="BQ176" s="20"/>
      <c r="BR176" s="20"/>
      <c r="BS176" s="20"/>
      <c r="BT176" s="20"/>
      <c r="BU176" s="20"/>
      <c r="BV176" s="21"/>
      <c r="BW176" s="22"/>
      <c r="BX176" s="21"/>
      <c r="BY176" s="22"/>
      <c r="BZ176" s="21"/>
      <c r="CA176" s="22"/>
      <c r="CB176" s="21"/>
      <c r="CC176" s="21"/>
    </row>
    <row r="177" spans="1:82" s="2" customFormat="1" ht="48" hidden="1" customHeight="1">
      <c r="A177" s="19">
        <v>154</v>
      </c>
      <c r="B177" s="375">
        <v>154</v>
      </c>
      <c r="C177" s="390" t="s">
        <v>153</v>
      </c>
      <c r="D177" s="8" t="s">
        <v>14</v>
      </c>
      <c r="E177" s="390" t="s">
        <v>154</v>
      </c>
      <c r="F177" s="8" t="s">
        <v>17</v>
      </c>
      <c r="G177" s="390" t="s">
        <v>451</v>
      </c>
      <c r="H177" s="23" t="s">
        <v>1000</v>
      </c>
      <c r="I177" s="20" t="s">
        <v>275</v>
      </c>
      <c r="J177" s="10" t="s">
        <v>25</v>
      </c>
      <c r="K177" s="20"/>
      <c r="L177" s="20"/>
      <c r="M177" s="20"/>
      <c r="N177" s="413"/>
      <c r="O177" s="20"/>
      <c r="P177" s="79"/>
      <c r="Q177" s="20"/>
      <c r="R177" s="20"/>
      <c r="S177" s="20" t="s">
        <v>16</v>
      </c>
      <c r="T177" s="20"/>
      <c r="U177" s="66">
        <f t="shared" ref="U177:U248" si="119">COUNTIF(K177:T177,"x")</f>
        <v>1</v>
      </c>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c r="BA177" s="20"/>
      <c r="BB177" s="20"/>
      <c r="BC177" s="20"/>
      <c r="BD177" s="20"/>
      <c r="BE177" s="20"/>
      <c r="BF177" s="20"/>
      <c r="BG177" s="20"/>
      <c r="BH177" s="20"/>
      <c r="BI177" s="20"/>
      <c r="BJ177" s="20"/>
      <c r="BK177" s="20"/>
      <c r="BL177" s="20"/>
      <c r="BM177" s="20"/>
      <c r="BN177" s="20"/>
      <c r="BO177" s="20"/>
      <c r="BP177" s="20"/>
      <c r="BQ177" s="20"/>
      <c r="BR177" s="20"/>
      <c r="BS177" s="20"/>
      <c r="BT177" s="20"/>
      <c r="BU177" s="20"/>
      <c r="BV177" s="21"/>
      <c r="BW177" s="22"/>
      <c r="BX177" s="21"/>
      <c r="BY177" s="22"/>
      <c r="BZ177" s="21"/>
      <c r="CA177" s="22"/>
      <c r="CB177" s="21"/>
      <c r="CC177" s="21"/>
    </row>
    <row r="178" spans="1:82" s="2" customFormat="1" ht="66" customHeight="1">
      <c r="A178" s="19">
        <v>155</v>
      </c>
      <c r="B178" s="375">
        <v>155</v>
      </c>
      <c r="C178" s="78" t="s">
        <v>354</v>
      </c>
      <c r="D178" s="77" t="s">
        <v>17</v>
      </c>
      <c r="E178" s="78" t="s">
        <v>355</v>
      </c>
      <c r="F178" s="8" t="s">
        <v>17</v>
      </c>
      <c r="G178" s="20" t="s">
        <v>452</v>
      </c>
      <c r="H178" s="23" t="s">
        <v>453</v>
      </c>
      <c r="I178" s="20" t="s">
        <v>275</v>
      </c>
      <c r="J178" s="10" t="s">
        <v>25</v>
      </c>
      <c r="K178" s="20"/>
      <c r="L178" s="20"/>
      <c r="M178" s="20"/>
      <c r="N178" s="144" t="s">
        <v>16</v>
      </c>
      <c r="O178" s="20"/>
      <c r="P178" s="79"/>
      <c r="Q178" s="20"/>
      <c r="R178" s="20"/>
      <c r="S178" s="20"/>
      <c r="T178" s="20"/>
      <c r="U178" s="66">
        <f t="shared" si="119"/>
        <v>1</v>
      </c>
      <c r="V178" s="20"/>
      <c r="W178" s="20"/>
      <c r="X178" s="20"/>
      <c r="Y178" s="20"/>
      <c r="Z178" s="20"/>
      <c r="AA178" s="20"/>
      <c r="AB178" s="20"/>
      <c r="AC178" s="20"/>
      <c r="AD178" s="20"/>
      <c r="AE178" s="20"/>
      <c r="AF178" s="20"/>
      <c r="AG178" s="20"/>
      <c r="AH178" s="384" t="s">
        <v>727</v>
      </c>
      <c r="AI178" s="384" t="s">
        <v>724</v>
      </c>
      <c r="AJ178" s="384" t="s">
        <v>725</v>
      </c>
      <c r="AK178" s="384" t="s">
        <v>724</v>
      </c>
      <c r="AL178" s="384" t="s">
        <v>723</v>
      </c>
      <c r="AM178" s="20"/>
      <c r="AN178" s="20"/>
      <c r="AO178" s="20"/>
      <c r="AP178" s="20"/>
      <c r="AQ178" s="20"/>
      <c r="AR178" s="20"/>
      <c r="AS178" s="20"/>
      <c r="AT178" s="20"/>
      <c r="AU178" s="20"/>
      <c r="AV178" s="20"/>
      <c r="AW178" s="20"/>
      <c r="AX178" s="20"/>
      <c r="AY178" s="20"/>
      <c r="AZ178" s="20"/>
      <c r="BA178" s="20"/>
      <c r="BB178" s="20"/>
      <c r="BC178" s="20"/>
      <c r="BD178" s="20"/>
      <c r="BE178" s="20">
        <v>2</v>
      </c>
      <c r="BF178" s="20">
        <v>1</v>
      </c>
      <c r="BG178" s="20">
        <v>2</v>
      </c>
      <c r="BH178" s="20">
        <v>2</v>
      </c>
      <c r="BI178" s="20">
        <v>2</v>
      </c>
      <c r="BJ178" s="20">
        <v>2</v>
      </c>
      <c r="BK178" s="20">
        <v>2</v>
      </c>
      <c r="BL178" s="20">
        <v>1</v>
      </c>
      <c r="BM178" s="20">
        <v>2</v>
      </c>
      <c r="BN178" s="20">
        <v>2</v>
      </c>
      <c r="BO178" s="20">
        <v>2</v>
      </c>
      <c r="BP178" s="20">
        <v>2</v>
      </c>
      <c r="BQ178" s="20">
        <v>2</v>
      </c>
      <c r="BR178" s="20">
        <v>2</v>
      </c>
      <c r="BS178" s="20">
        <v>2</v>
      </c>
      <c r="BT178" s="20">
        <v>1</v>
      </c>
      <c r="BU178" s="20">
        <v>2</v>
      </c>
      <c r="BV178" s="21">
        <f>COUNTIF($BE178:$BU178,2)</f>
        <v>14</v>
      </c>
      <c r="BW178" s="22">
        <f>BV178/COUNTA($BE178:$BU178)</f>
        <v>0.82352941176470584</v>
      </c>
      <c r="BX178" s="21">
        <f>COUNTIF($BE178:$BU178,1)</f>
        <v>3</v>
      </c>
      <c r="BY178" s="22">
        <f>BX178/COUNTA($BE178:$BU178)</f>
        <v>0.17647058823529413</v>
      </c>
      <c r="BZ178" s="21">
        <f>COUNTIF($BE178:$BU178,0)</f>
        <v>0</v>
      </c>
      <c r="CA178" s="22">
        <f>BZ178/COUNTA($BE178:$BU178)</f>
        <v>0</v>
      </c>
      <c r="CB178" s="21">
        <f>(((BV178*2)+(BX178*1)+(BZ178*0)))/COUNTA($BE178:$BU178)</f>
        <v>1.8235294117647058</v>
      </c>
      <c r="CC178" s="427" t="str">
        <f>IF(CB178&gt;=1.6,"Đạt mục tiêu",IF(CB178&gt;=1,"Cần cố gắng","Chưa đạt"))</f>
        <v>Đạt mục tiêu</v>
      </c>
    </row>
    <row r="179" spans="1:82" s="2" customFormat="1" ht="74.25" hidden="1" customHeight="1">
      <c r="A179" s="19">
        <v>156</v>
      </c>
      <c r="B179" s="375">
        <v>156</v>
      </c>
      <c r="C179" s="78" t="s">
        <v>354</v>
      </c>
      <c r="D179" s="77" t="s">
        <v>17</v>
      </c>
      <c r="E179" s="78" t="s">
        <v>355</v>
      </c>
      <c r="F179" s="8" t="s">
        <v>17</v>
      </c>
      <c r="G179" s="20" t="s">
        <v>454</v>
      </c>
      <c r="H179" s="23" t="s">
        <v>455</v>
      </c>
      <c r="I179" s="20" t="s">
        <v>275</v>
      </c>
      <c r="J179" s="10" t="s">
        <v>25</v>
      </c>
      <c r="K179" s="20"/>
      <c r="L179" s="20"/>
      <c r="M179" s="20"/>
      <c r="N179" s="79"/>
      <c r="O179" s="20"/>
      <c r="P179" s="79" t="s">
        <v>16</v>
      </c>
      <c r="Q179" s="20"/>
      <c r="R179" s="20"/>
      <c r="S179" s="20"/>
      <c r="T179" s="20"/>
      <c r="U179" s="66">
        <f t="shared" si="119"/>
        <v>1</v>
      </c>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c r="BA179" s="20"/>
      <c r="BB179" s="20"/>
      <c r="BC179" s="20"/>
      <c r="BD179" s="20"/>
      <c r="BE179" s="20">
        <v>2</v>
      </c>
      <c r="BF179" s="20">
        <v>2</v>
      </c>
      <c r="BG179" s="20">
        <v>2</v>
      </c>
      <c r="BH179" s="20">
        <v>2</v>
      </c>
      <c r="BI179" s="20">
        <v>2</v>
      </c>
      <c r="BJ179" s="20">
        <v>2</v>
      </c>
      <c r="BK179" s="20">
        <v>2</v>
      </c>
      <c r="BL179" s="20">
        <v>2</v>
      </c>
      <c r="BM179" s="20">
        <v>2</v>
      </c>
      <c r="BN179" s="20">
        <v>2</v>
      </c>
      <c r="BO179" s="20">
        <v>2</v>
      </c>
      <c r="BP179" s="20"/>
      <c r="BQ179" s="20"/>
      <c r="BR179" s="20">
        <v>2</v>
      </c>
      <c r="BS179" s="20">
        <v>1</v>
      </c>
      <c r="BT179" s="20">
        <v>1</v>
      </c>
      <c r="BU179" s="20">
        <v>1</v>
      </c>
      <c r="BV179" s="21">
        <f>COUNTIF($BE179:$BU179,2)</f>
        <v>12</v>
      </c>
      <c r="BW179" s="22">
        <f>BV179/COUNTA($BE179:$BU179)</f>
        <v>0.8</v>
      </c>
      <c r="BX179" s="21">
        <f>COUNTIF($BE179:$BU179,1)</f>
        <v>3</v>
      </c>
      <c r="BY179" s="22">
        <f>BX179/COUNTA($BE179:$BU179)</f>
        <v>0.2</v>
      </c>
      <c r="BZ179" s="21">
        <f>COUNTIF($BE179:$BU179,0)</f>
        <v>0</v>
      </c>
      <c r="CA179" s="22">
        <f>BZ179/COUNTA($BE179:$BU179)</f>
        <v>0</v>
      </c>
      <c r="CB179" s="21">
        <f>(((BV179*2)+(BX179*1)+(BZ179*0)))/COUNTA($BE179:$BU179)</f>
        <v>1.8</v>
      </c>
      <c r="CC179" s="21" t="str">
        <f>IF(CB179&gt;=1.6,"Đạt mục tiêu",IF(CB179&gt;=1,"Cần cố gắng","Chưa đạt"))</f>
        <v>Đạt mục tiêu</v>
      </c>
    </row>
    <row r="180" spans="1:82" s="2" customFormat="1" ht="95.25" hidden="1" customHeight="1">
      <c r="A180" s="19">
        <v>157</v>
      </c>
      <c r="B180" s="375">
        <v>157</v>
      </c>
      <c r="C180" s="76" t="s">
        <v>356</v>
      </c>
      <c r="D180" s="77" t="s">
        <v>18</v>
      </c>
      <c r="E180" s="78" t="s">
        <v>356</v>
      </c>
      <c r="F180" s="77" t="s">
        <v>18</v>
      </c>
      <c r="G180" s="78" t="s">
        <v>456</v>
      </c>
      <c r="H180" s="95" t="s">
        <v>457</v>
      </c>
      <c r="I180" s="20" t="s">
        <v>275</v>
      </c>
      <c r="J180" s="10" t="s">
        <v>25</v>
      </c>
      <c r="K180" s="82"/>
      <c r="L180" s="82"/>
      <c r="M180" s="82" t="s">
        <v>16</v>
      </c>
      <c r="N180" s="91"/>
      <c r="O180" s="82"/>
      <c r="P180" s="91"/>
      <c r="Q180" s="82"/>
      <c r="R180" s="82"/>
      <c r="S180" s="82"/>
      <c r="T180" s="82"/>
      <c r="U180" s="66">
        <f t="shared" si="119"/>
        <v>1</v>
      </c>
      <c r="V180" s="72" t="s">
        <v>723</v>
      </c>
      <c r="W180" s="72" t="s">
        <v>723</v>
      </c>
      <c r="X180" s="72" t="s">
        <v>723</v>
      </c>
      <c r="Y180" s="72" t="s">
        <v>723</v>
      </c>
      <c r="Z180" s="20"/>
      <c r="AA180" s="20"/>
      <c r="AB180" s="20"/>
      <c r="AC180" s="20"/>
      <c r="AD180" s="20" t="s">
        <v>727</v>
      </c>
      <c r="AE180" s="20" t="s">
        <v>723</v>
      </c>
      <c r="AF180" s="20" t="s">
        <v>724</v>
      </c>
      <c r="AG180" s="20" t="s">
        <v>723</v>
      </c>
      <c r="AH180" s="20"/>
      <c r="AI180" s="20"/>
      <c r="AJ180" s="20"/>
      <c r="AK180" s="20"/>
      <c r="AL180" s="20"/>
      <c r="AM180" s="20"/>
      <c r="AN180" s="20"/>
      <c r="AO180" s="20"/>
      <c r="AP180" s="20"/>
      <c r="AQ180" s="20"/>
      <c r="AR180" s="20"/>
      <c r="AS180" s="20"/>
      <c r="AT180" s="20"/>
      <c r="AU180" s="20"/>
      <c r="AV180" s="20"/>
      <c r="AW180" s="20"/>
      <c r="AX180" s="20"/>
      <c r="AY180" s="20"/>
      <c r="AZ180" s="20"/>
      <c r="BA180" s="20"/>
      <c r="BB180" s="20"/>
      <c r="BC180" s="20"/>
      <c r="BD180" s="20"/>
      <c r="BE180" s="114">
        <v>2</v>
      </c>
      <c r="BF180" s="114">
        <v>2</v>
      </c>
      <c r="BG180" s="114">
        <v>2</v>
      </c>
      <c r="BH180" s="114">
        <v>2</v>
      </c>
      <c r="BI180" s="114">
        <v>2</v>
      </c>
      <c r="BJ180" s="114">
        <v>2</v>
      </c>
      <c r="BK180" s="114">
        <v>2</v>
      </c>
      <c r="BL180" s="114">
        <v>2</v>
      </c>
      <c r="BM180" s="114">
        <v>1</v>
      </c>
      <c r="BN180" s="114">
        <v>2</v>
      </c>
      <c r="BO180" s="114">
        <v>2</v>
      </c>
      <c r="BP180" s="114">
        <v>2</v>
      </c>
      <c r="BQ180" s="114">
        <v>2</v>
      </c>
      <c r="BR180" s="114">
        <v>2</v>
      </c>
      <c r="BS180" s="114">
        <v>2</v>
      </c>
      <c r="BT180" s="114">
        <v>1</v>
      </c>
      <c r="BU180" s="114">
        <v>2</v>
      </c>
      <c r="BV180" s="426">
        <f t="shared" ref="BV180" si="120">COUNTIF($BE180:$BU180,2)</f>
        <v>15</v>
      </c>
      <c r="BW180" s="119">
        <f t="shared" ref="BW180" si="121">BV180/COUNTA($BE180:$BU180)</f>
        <v>0.88235294117647056</v>
      </c>
      <c r="BX180" s="426">
        <f t="shared" ref="BX180" si="122">COUNTIF($BE180:$BU180,1)</f>
        <v>2</v>
      </c>
      <c r="BY180" s="119">
        <f t="shared" ref="BY180" si="123">BX180/COUNTA($BE180:$BU180)</f>
        <v>0.11764705882352941</v>
      </c>
      <c r="BZ180" s="426">
        <f t="shared" ref="BZ180" si="124">COUNTIF($BE180:$BU180,0)</f>
        <v>0</v>
      </c>
      <c r="CA180" s="119">
        <f t="shared" ref="CA180" si="125">BZ180/COUNTA($BE180:$BU180)</f>
        <v>0</v>
      </c>
      <c r="CB180" s="426">
        <f t="shared" ref="CB180" si="126">(((BV180*2)+(BX180*1)+(BZ180*0)))/COUNTA($BE180:$BU180)</f>
        <v>1.8823529411764706</v>
      </c>
      <c r="CC180" s="449" t="str">
        <f t="shared" ref="CC180" si="127">IF(CB180&gt;=1.6,"Đạt mục tiêu",IF(CB180&gt;=1,"Cần cố gắng","Chưa đạt"))</f>
        <v>Đạt mục tiêu</v>
      </c>
    </row>
    <row r="181" spans="1:82" ht="75.75" customHeight="1">
      <c r="A181" s="171">
        <v>158</v>
      </c>
      <c r="B181" s="375">
        <v>158</v>
      </c>
      <c r="C181" s="1579" t="s">
        <v>157</v>
      </c>
      <c r="D181" s="1580"/>
      <c r="E181" s="1580"/>
      <c r="F181" s="1580"/>
      <c r="G181" s="1580"/>
      <c r="H181" s="1581"/>
      <c r="I181" s="13" t="s">
        <v>316</v>
      </c>
      <c r="J181" s="13" t="s">
        <v>316</v>
      </c>
      <c r="K181" s="412" t="s">
        <v>316</v>
      </c>
      <c r="L181" s="407" t="s">
        <v>316</v>
      </c>
      <c r="M181" s="13" t="s">
        <v>316</v>
      </c>
      <c r="N181" s="13" t="s">
        <v>316</v>
      </c>
      <c r="O181" s="13" t="s">
        <v>316</v>
      </c>
      <c r="P181" s="13" t="s">
        <v>316</v>
      </c>
      <c r="Q181" s="13" t="s">
        <v>316</v>
      </c>
      <c r="R181" s="13"/>
      <c r="S181" s="13" t="s">
        <v>316</v>
      </c>
      <c r="T181" s="13" t="s">
        <v>316</v>
      </c>
      <c r="U181" s="13" t="s">
        <v>316</v>
      </c>
      <c r="V181" s="412" t="s">
        <v>316</v>
      </c>
      <c r="W181" s="412" t="s">
        <v>316</v>
      </c>
      <c r="X181" s="412" t="s">
        <v>316</v>
      </c>
      <c r="Y181" s="412" t="s">
        <v>316</v>
      </c>
      <c r="Z181" s="407" t="s">
        <v>316</v>
      </c>
      <c r="AA181" s="407" t="s">
        <v>316</v>
      </c>
      <c r="AB181" s="407" t="s">
        <v>316</v>
      </c>
      <c r="AC181" s="407" t="s">
        <v>316</v>
      </c>
      <c r="AD181" s="13" t="s">
        <v>316</v>
      </c>
      <c r="AE181" s="13" t="s">
        <v>316</v>
      </c>
      <c r="AF181" s="13" t="s">
        <v>316</v>
      </c>
      <c r="AG181" s="13" t="s">
        <v>316</v>
      </c>
      <c r="AH181" s="13" t="s">
        <v>316</v>
      </c>
      <c r="AI181" s="13" t="s">
        <v>316</v>
      </c>
      <c r="AJ181" s="13" t="s">
        <v>316</v>
      </c>
      <c r="AK181" s="13" t="s">
        <v>316</v>
      </c>
      <c r="AL181" s="13" t="s">
        <v>316</v>
      </c>
      <c r="AM181" s="13"/>
      <c r="AN181" s="13"/>
      <c r="AO181" s="13" t="s">
        <v>316</v>
      </c>
      <c r="AP181" s="13" t="s">
        <v>316</v>
      </c>
      <c r="AQ181" s="13" t="s">
        <v>316</v>
      </c>
      <c r="AR181" s="13" t="s">
        <v>316</v>
      </c>
      <c r="AS181" s="13" t="s">
        <v>316</v>
      </c>
      <c r="AT181" s="13" t="s">
        <v>316</v>
      </c>
      <c r="AU181" s="13" t="s">
        <v>316</v>
      </c>
      <c r="AV181" s="13" t="s">
        <v>316</v>
      </c>
      <c r="AW181" s="13" t="s">
        <v>316</v>
      </c>
      <c r="AX181" s="13"/>
      <c r="AY181" s="13"/>
      <c r="AZ181" s="13" t="s">
        <v>316</v>
      </c>
      <c r="BA181" s="13"/>
      <c r="BB181" s="13" t="s">
        <v>316</v>
      </c>
      <c r="BC181" s="13"/>
      <c r="BD181" s="13" t="s">
        <v>316</v>
      </c>
      <c r="BE181" s="230" t="s">
        <v>316</v>
      </c>
      <c r="BF181" s="230" t="s">
        <v>316</v>
      </c>
      <c r="BG181" s="230" t="s">
        <v>316</v>
      </c>
      <c r="BH181" s="230" t="s">
        <v>316</v>
      </c>
      <c r="BI181" s="230" t="s">
        <v>316</v>
      </c>
      <c r="BJ181" s="230" t="s">
        <v>316</v>
      </c>
      <c r="BK181" s="230" t="s">
        <v>316</v>
      </c>
      <c r="BL181" s="230" t="s">
        <v>316</v>
      </c>
      <c r="BM181" s="230" t="s">
        <v>316</v>
      </c>
      <c r="BN181" s="230" t="s">
        <v>316</v>
      </c>
      <c r="BO181" s="230" t="s">
        <v>316</v>
      </c>
      <c r="BP181" s="230" t="s">
        <v>316</v>
      </c>
      <c r="BQ181" s="230" t="s">
        <v>316</v>
      </c>
      <c r="BR181" s="230" t="s">
        <v>316</v>
      </c>
      <c r="BS181" s="230" t="s">
        <v>316</v>
      </c>
      <c r="BT181" s="230" t="s">
        <v>316</v>
      </c>
      <c r="BU181" s="230" t="s">
        <v>316</v>
      </c>
      <c r="BV181" s="230" t="s">
        <v>316</v>
      </c>
      <c r="BW181" s="230" t="s">
        <v>316</v>
      </c>
      <c r="BX181" s="230" t="s">
        <v>316</v>
      </c>
      <c r="BY181" s="230" t="s">
        <v>316</v>
      </c>
      <c r="BZ181" s="230" t="s">
        <v>316</v>
      </c>
      <c r="CA181" s="230" t="s">
        <v>316</v>
      </c>
      <c r="CB181" s="230" t="s">
        <v>316</v>
      </c>
      <c r="CC181" s="230" t="s">
        <v>316</v>
      </c>
    </row>
    <row r="182" spans="1:82" ht="15.75" customHeight="1">
      <c r="A182" s="171">
        <v>159</v>
      </c>
      <c r="B182" s="375">
        <v>159</v>
      </c>
      <c r="C182" s="1502" t="s">
        <v>357</v>
      </c>
      <c r="D182" s="1565"/>
      <c r="E182" s="1567"/>
      <c r="F182" s="256"/>
      <c r="G182" s="407" t="s">
        <v>316</v>
      </c>
      <c r="H182" s="386" t="s">
        <v>316</v>
      </c>
      <c r="I182" s="13" t="s">
        <v>316</v>
      </c>
      <c r="J182" s="13" t="s">
        <v>316</v>
      </c>
      <c r="K182" s="290" t="s">
        <v>316</v>
      </c>
      <c r="L182" s="230" t="s">
        <v>316</v>
      </c>
      <c r="M182" s="13" t="s">
        <v>316</v>
      </c>
      <c r="N182" s="13" t="s">
        <v>316</v>
      </c>
      <c r="O182" s="13" t="s">
        <v>316</v>
      </c>
      <c r="P182" s="13" t="s">
        <v>316</v>
      </c>
      <c r="Q182" s="13" t="s">
        <v>316</v>
      </c>
      <c r="R182" s="13"/>
      <c r="S182" s="13" t="s">
        <v>316</v>
      </c>
      <c r="T182" s="13" t="s">
        <v>316</v>
      </c>
      <c r="U182" s="13" t="s">
        <v>316</v>
      </c>
      <c r="V182" s="176"/>
      <c r="W182" s="176"/>
      <c r="X182" s="176"/>
      <c r="Y182" s="176"/>
      <c r="Z182" s="11"/>
      <c r="AA182" s="11"/>
      <c r="AB182" s="11"/>
      <c r="AC182" s="11"/>
      <c r="AD182" s="6"/>
      <c r="AE182" s="6"/>
      <c r="AF182" s="6"/>
      <c r="AG182" s="6"/>
      <c r="AH182" s="6"/>
      <c r="AI182" s="6"/>
      <c r="AJ182" s="6"/>
      <c r="AK182" s="6"/>
      <c r="AL182" s="6"/>
      <c r="AM182" s="417"/>
      <c r="AN182" s="417"/>
      <c r="AO182" s="13" t="s">
        <v>316</v>
      </c>
      <c r="AP182" s="13" t="s">
        <v>316</v>
      </c>
      <c r="AQ182" s="13" t="s">
        <v>316</v>
      </c>
      <c r="AR182" s="13" t="s">
        <v>316</v>
      </c>
      <c r="AS182" s="13" t="s">
        <v>316</v>
      </c>
      <c r="AT182" s="13" t="s">
        <v>316</v>
      </c>
      <c r="AU182" s="13" t="s">
        <v>316</v>
      </c>
      <c r="AV182" s="13" t="s">
        <v>316</v>
      </c>
      <c r="AW182" s="13" t="s">
        <v>316</v>
      </c>
      <c r="AX182" s="13"/>
      <c r="AY182" s="13"/>
      <c r="AZ182" s="13" t="s">
        <v>316</v>
      </c>
      <c r="BA182" s="13"/>
      <c r="BB182" s="13" t="s">
        <v>316</v>
      </c>
      <c r="BC182" s="13"/>
      <c r="BD182" s="13" t="s">
        <v>316</v>
      </c>
      <c r="BE182" s="230" t="s">
        <v>316</v>
      </c>
      <c r="BF182" s="230" t="s">
        <v>316</v>
      </c>
      <c r="BG182" s="230" t="s">
        <v>316</v>
      </c>
      <c r="BH182" s="230" t="s">
        <v>316</v>
      </c>
      <c r="BI182" s="230" t="s">
        <v>316</v>
      </c>
      <c r="BJ182" s="230" t="s">
        <v>316</v>
      </c>
      <c r="BK182" s="230" t="s">
        <v>316</v>
      </c>
      <c r="BL182" s="230" t="s">
        <v>316</v>
      </c>
      <c r="BM182" s="230" t="s">
        <v>316</v>
      </c>
      <c r="BN182" s="230" t="s">
        <v>316</v>
      </c>
      <c r="BO182" s="230" t="s">
        <v>316</v>
      </c>
      <c r="BP182" s="230"/>
      <c r="BQ182" s="230"/>
      <c r="BR182" s="230" t="s">
        <v>316</v>
      </c>
      <c r="BS182" s="230" t="s">
        <v>316</v>
      </c>
      <c r="BT182" s="230" t="s">
        <v>316</v>
      </c>
      <c r="BU182" s="230" t="s">
        <v>316</v>
      </c>
      <c r="BV182" s="11" t="s">
        <v>316</v>
      </c>
      <c r="BW182" s="11" t="s">
        <v>316</v>
      </c>
      <c r="BX182" s="11" t="s">
        <v>316</v>
      </c>
      <c r="BY182" s="11" t="s">
        <v>316</v>
      </c>
      <c r="BZ182" s="11" t="s">
        <v>316</v>
      </c>
      <c r="CA182" s="11" t="s">
        <v>316</v>
      </c>
      <c r="CB182" s="11" t="s">
        <v>316</v>
      </c>
      <c r="CC182" s="11" t="s">
        <v>316</v>
      </c>
      <c r="CD182" s="3"/>
    </row>
    <row r="183" spans="1:82">
      <c r="A183" s="171">
        <v>160</v>
      </c>
      <c r="B183" s="375">
        <v>160</v>
      </c>
      <c r="C183" s="1502" t="s">
        <v>358</v>
      </c>
      <c r="D183" s="1565"/>
      <c r="E183" s="1567"/>
      <c r="F183" s="256"/>
      <c r="G183" s="407" t="s">
        <v>316</v>
      </c>
      <c r="H183" s="386" t="s">
        <v>316</v>
      </c>
      <c r="I183" s="13" t="s">
        <v>316</v>
      </c>
      <c r="J183" s="13" t="s">
        <v>316</v>
      </c>
      <c r="K183" s="290" t="s">
        <v>316</v>
      </c>
      <c r="L183" s="230" t="s">
        <v>316</v>
      </c>
      <c r="M183" s="13" t="s">
        <v>316</v>
      </c>
      <c r="N183" s="13" t="s">
        <v>316</v>
      </c>
      <c r="O183" s="13" t="s">
        <v>316</v>
      </c>
      <c r="P183" s="13" t="s">
        <v>316</v>
      </c>
      <c r="Q183" s="13" t="s">
        <v>316</v>
      </c>
      <c r="R183" s="13"/>
      <c r="S183" s="13" t="s">
        <v>316</v>
      </c>
      <c r="T183" s="13" t="s">
        <v>316</v>
      </c>
      <c r="U183" s="13" t="s">
        <v>316</v>
      </c>
      <c r="V183" s="176"/>
      <c r="W183" s="176"/>
      <c r="X183" s="176"/>
      <c r="Y183" s="176"/>
      <c r="Z183" s="11"/>
      <c r="AA183" s="11"/>
      <c r="AB183" s="11"/>
      <c r="AC183" s="11"/>
      <c r="AD183" s="6"/>
      <c r="AE183" s="6"/>
      <c r="AF183" s="6"/>
      <c r="AG183" s="6"/>
      <c r="AH183" s="6"/>
      <c r="AI183" s="6"/>
      <c r="AJ183" s="6"/>
      <c r="AK183" s="6"/>
      <c r="AL183" s="6"/>
      <c r="AM183" s="417"/>
      <c r="AN183" s="417"/>
      <c r="AO183" s="13" t="s">
        <v>316</v>
      </c>
      <c r="AP183" s="13" t="s">
        <v>316</v>
      </c>
      <c r="AQ183" s="13" t="s">
        <v>316</v>
      </c>
      <c r="AR183" s="13" t="s">
        <v>316</v>
      </c>
      <c r="AS183" s="13" t="s">
        <v>316</v>
      </c>
      <c r="AT183" s="13" t="s">
        <v>316</v>
      </c>
      <c r="AU183" s="13" t="s">
        <v>316</v>
      </c>
      <c r="AV183" s="13" t="s">
        <v>316</v>
      </c>
      <c r="AW183" s="13" t="s">
        <v>316</v>
      </c>
      <c r="AX183" s="13"/>
      <c r="AY183" s="13"/>
      <c r="AZ183" s="13" t="s">
        <v>316</v>
      </c>
      <c r="BA183" s="13"/>
      <c r="BB183" s="13" t="s">
        <v>316</v>
      </c>
      <c r="BC183" s="13"/>
      <c r="BD183" s="13" t="s">
        <v>316</v>
      </c>
      <c r="BE183" s="230" t="s">
        <v>316</v>
      </c>
      <c r="BF183" s="230" t="s">
        <v>316</v>
      </c>
      <c r="BG183" s="230" t="s">
        <v>316</v>
      </c>
      <c r="BH183" s="230" t="s">
        <v>316</v>
      </c>
      <c r="BI183" s="230" t="s">
        <v>316</v>
      </c>
      <c r="BJ183" s="230" t="s">
        <v>316</v>
      </c>
      <c r="BK183" s="230" t="s">
        <v>316</v>
      </c>
      <c r="BL183" s="230" t="s">
        <v>316</v>
      </c>
      <c r="BM183" s="230" t="s">
        <v>316</v>
      </c>
      <c r="BN183" s="230" t="s">
        <v>316</v>
      </c>
      <c r="BO183" s="230" t="s">
        <v>316</v>
      </c>
      <c r="BP183" s="230"/>
      <c r="BQ183" s="230"/>
      <c r="BR183" s="230" t="s">
        <v>316</v>
      </c>
      <c r="BS183" s="230" t="s">
        <v>316</v>
      </c>
      <c r="BT183" s="230" t="s">
        <v>316</v>
      </c>
      <c r="BU183" s="230" t="s">
        <v>316</v>
      </c>
      <c r="BV183" s="11" t="s">
        <v>316</v>
      </c>
      <c r="BW183" s="11" t="s">
        <v>316</v>
      </c>
      <c r="BX183" s="11" t="s">
        <v>316</v>
      </c>
      <c r="BY183" s="11" t="s">
        <v>316</v>
      </c>
      <c r="BZ183" s="11" t="s">
        <v>316</v>
      </c>
      <c r="CA183" s="11" t="s">
        <v>316</v>
      </c>
      <c r="CB183" s="11" t="s">
        <v>316</v>
      </c>
      <c r="CC183" s="11" t="s">
        <v>316</v>
      </c>
      <c r="CD183" s="3"/>
    </row>
    <row r="184" spans="1:82" s="202" customFormat="1" ht="54" hidden="1" customHeight="1">
      <c r="A184" s="216">
        <v>161</v>
      </c>
      <c r="B184" s="375">
        <v>161</v>
      </c>
      <c r="C184" s="188" t="s">
        <v>359</v>
      </c>
      <c r="D184" s="87" t="s">
        <v>14</v>
      </c>
      <c r="E184" s="86" t="s">
        <v>360</v>
      </c>
      <c r="F184" s="87" t="s">
        <v>17</v>
      </c>
      <c r="G184" s="415" t="s">
        <v>279</v>
      </c>
      <c r="H184" s="190" t="s">
        <v>1088</v>
      </c>
      <c r="I184" s="83"/>
      <c r="J184" s="111" t="s">
        <v>192</v>
      </c>
      <c r="K184" s="412" t="s">
        <v>16</v>
      </c>
      <c r="L184" s="83"/>
      <c r="M184" s="83"/>
      <c r="N184" s="83"/>
      <c r="O184" s="83"/>
      <c r="P184" s="83"/>
      <c r="Q184" s="83"/>
      <c r="R184" s="83"/>
      <c r="S184" s="83"/>
      <c r="T184" s="83"/>
      <c r="U184" s="66">
        <f t="shared" si="119"/>
        <v>1</v>
      </c>
      <c r="V184" s="183" t="s">
        <v>727</v>
      </c>
      <c r="W184" s="183" t="s">
        <v>726</v>
      </c>
      <c r="X184" s="183" t="s">
        <v>727</v>
      </c>
      <c r="Y184" s="183" t="s">
        <v>727</v>
      </c>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20">
        <v>2</v>
      </c>
      <c r="BF184" s="20">
        <v>2</v>
      </c>
      <c r="BG184" s="20">
        <v>2</v>
      </c>
      <c r="BH184" s="20">
        <v>1</v>
      </c>
      <c r="BI184" s="20">
        <v>2</v>
      </c>
      <c r="BJ184" s="20">
        <v>2</v>
      </c>
      <c r="BK184" s="20">
        <v>1</v>
      </c>
      <c r="BL184" s="20">
        <v>2</v>
      </c>
      <c r="BM184" s="20">
        <v>2</v>
      </c>
      <c r="BN184" s="20">
        <v>2</v>
      </c>
      <c r="BO184" s="20">
        <v>2</v>
      </c>
      <c r="BP184" s="20">
        <v>2</v>
      </c>
      <c r="BQ184" s="20">
        <v>2</v>
      </c>
      <c r="BR184" s="20">
        <v>2</v>
      </c>
      <c r="BS184" s="20">
        <v>2</v>
      </c>
      <c r="BT184" s="20">
        <v>2</v>
      </c>
      <c r="BU184" s="20">
        <v>1</v>
      </c>
      <c r="BV184" s="413">
        <f>COUNTIF($BE184:$BU184,2)</f>
        <v>14</v>
      </c>
      <c r="BW184" s="81">
        <f>BV184/COUNTA($BE184:$BU184)</f>
        <v>0.82352941176470584</v>
      </c>
      <c r="BX184" s="413">
        <f>COUNTIF($BE184:$BU184,1)</f>
        <v>3</v>
      </c>
      <c r="BY184" s="81">
        <f>BX184/COUNTA($BE184:$BU184)</f>
        <v>0.17647058823529413</v>
      </c>
      <c r="BZ184" s="413">
        <f>COUNTIF($BE184:$BU184,0)</f>
        <v>0</v>
      </c>
      <c r="CA184" s="81">
        <f>BZ184/COUNTA($BE184:$BU184)</f>
        <v>0</v>
      </c>
      <c r="CB184" s="413">
        <f>(((BV184*2)+(BX184*1)+(BZ184*0)))/COUNTA($BE184:$BU184)</f>
        <v>1.8235294117647058</v>
      </c>
      <c r="CC184" s="414" t="str">
        <f>IF(CB184&gt;=1.6,"Đạt mục tiêu",IF(CB184&gt;=1,"Cần cố gắng","Chưa đạt"))</f>
        <v>Đạt mục tiêu</v>
      </c>
      <c r="CD184" s="84"/>
    </row>
    <row r="185" spans="1:82" s="252" customFormat="1" ht="79.5" hidden="1" customHeight="1">
      <c r="A185" s="171">
        <v>162</v>
      </c>
      <c r="B185" s="375">
        <v>162</v>
      </c>
      <c r="C185" s="186" t="s">
        <v>361</v>
      </c>
      <c r="D185" s="87" t="s">
        <v>14</v>
      </c>
      <c r="E185" s="86" t="s">
        <v>362</v>
      </c>
      <c r="F185" s="244" t="s">
        <v>17</v>
      </c>
      <c r="G185" s="397" t="s">
        <v>1118</v>
      </c>
      <c r="H185" s="242" t="s">
        <v>460</v>
      </c>
      <c r="I185" s="83"/>
      <c r="J185" s="111" t="s">
        <v>192</v>
      </c>
      <c r="K185" s="83"/>
      <c r="L185" s="225" t="s">
        <v>16</v>
      </c>
      <c r="M185" s="83"/>
      <c r="N185" s="83"/>
      <c r="O185" s="83"/>
      <c r="P185" s="83"/>
      <c r="Q185" s="83"/>
      <c r="R185" s="83"/>
      <c r="S185" s="83"/>
      <c r="T185" s="83"/>
      <c r="U185" s="66">
        <f t="shared" si="119"/>
        <v>1</v>
      </c>
      <c r="V185" s="71"/>
      <c r="W185" s="71"/>
      <c r="X185" s="71"/>
      <c r="Y185" s="71"/>
      <c r="Z185" s="401" t="s">
        <v>727</v>
      </c>
      <c r="AA185" s="401" t="s">
        <v>723</v>
      </c>
      <c r="AB185" s="401" t="s">
        <v>727</v>
      </c>
      <c r="AC185" s="239"/>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11"/>
      <c r="BF185" s="398">
        <v>2</v>
      </c>
      <c r="BG185" s="398">
        <v>2</v>
      </c>
      <c r="BH185" s="398">
        <v>2</v>
      </c>
      <c r="BI185" s="398">
        <v>2</v>
      </c>
      <c r="BJ185" s="398">
        <v>2</v>
      </c>
      <c r="BK185" s="398">
        <v>2</v>
      </c>
      <c r="BL185" s="398">
        <v>2</v>
      </c>
      <c r="BM185" s="398">
        <v>2</v>
      </c>
      <c r="BN185" s="398">
        <v>2</v>
      </c>
      <c r="BO185" s="398">
        <v>2</v>
      </c>
      <c r="BP185" s="398">
        <v>2</v>
      </c>
      <c r="BQ185" s="398">
        <v>1</v>
      </c>
      <c r="BR185" s="398">
        <v>2</v>
      </c>
      <c r="BS185" s="398">
        <v>2</v>
      </c>
      <c r="BT185" s="398">
        <v>1</v>
      </c>
      <c r="BU185" s="398">
        <v>2</v>
      </c>
      <c r="BV185" s="420">
        <f>COUNTIF($BE185:$BU185,2)</f>
        <v>14</v>
      </c>
      <c r="BW185" s="228">
        <f>BV185/COUNTA($BE185:$BU185)</f>
        <v>0.875</v>
      </c>
      <c r="BX185" s="420">
        <f>COUNTIF($BE185:$BU185,1)</f>
        <v>2</v>
      </c>
      <c r="BY185" s="228">
        <f>BX185/COUNTA($BE185:$BU185)</f>
        <v>0.125</v>
      </c>
      <c r="BZ185" s="420">
        <f>COUNTIF($BE185:$BU185,0)</f>
        <v>0</v>
      </c>
      <c r="CA185" s="228">
        <f>BZ185/COUNTA($BE185:$BU185)</f>
        <v>0</v>
      </c>
      <c r="CB185" s="11"/>
      <c r="CC185" s="420" t="str">
        <f t="shared" ref="CC185" si="128">IF(CB185&gt;=1.6,"Đạt mục tiêu",IF(CB185&gt;=1,"Cần cố gắng","Chưa đạt"))</f>
        <v>Chưa đạt</v>
      </c>
    </row>
    <row r="186" spans="1:82" s="84" customFormat="1" ht="30" hidden="1">
      <c r="A186" s="19"/>
      <c r="B186" s="375"/>
      <c r="C186" s="76" t="s">
        <v>363</v>
      </c>
      <c r="D186" s="87"/>
      <c r="E186" s="86"/>
      <c r="F186" s="87"/>
      <c r="G186" s="91"/>
      <c r="H186" s="126" t="s">
        <v>1018</v>
      </c>
      <c r="I186" s="83"/>
      <c r="J186" s="111"/>
      <c r="K186" s="83"/>
      <c r="L186" s="147"/>
      <c r="M186" s="83"/>
      <c r="N186" s="83"/>
      <c r="O186" s="83"/>
      <c r="P186" s="83"/>
      <c r="Q186" s="83"/>
      <c r="R186" s="83" t="s">
        <v>16</v>
      </c>
      <c r="S186" s="83"/>
      <c r="T186" s="83"/>
      <c r="U186" s="66"/>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71"/>
      <c r="BF186" s="71"/>
      <c r="BG186" s="71"/>
      <c r="BH186" s="71"/>
      <c r="BI186" s="71"/>
      <c r="BJ186" s="71"/>
      <c r="BK186" s="71"/>
      <c r="BL186" s="71"/>
      <c r="BM186" s="71"/>
      <c r="BN186" s="71"/>
      <c r="BO186" s="71"/>
      <c r="BP186" s="71"/>
      <c r="BQ186" s="71"/>
      <c r="BR186" s="71"/>
      <c r="BS186" s="71"/>
      <c r="BT186" s="71"/>
      <c r="BU186" s="71"/>
      <c r="BV186" s="71"/>
      <c r="BW186" s="71"/>
      <c r="BX186" s="71"/>
      <c r="BY186" s="71"/>
      <c r="BZ186" s="71"/>
      <c r="CA186" s="71"/>
      <c r="CB186" s="71"/>
      <c r="CC186" s="71"/>
    </row>
    <row r="187" spans="1:82" s="84" customFormat="1" ht="45.75" hidden="1" customHeight="1">
      <c r="A187" s="19">
        <v>163</v>
      </c>
      <c r="B187" s="375">
        <v>163</v>
      </c>
      <c r="C187" s="76" t="s">
        <v>363</v>
      </c>
      <c r="D187" s="77" t="s">
        <v>17</v>
      </c>
      <c r="E187" s="78" t="s">
        <v>364</v>
      </c>
      <c r="F187" s="77" t="s">
        <v>17</v>
      </c>
      <c r="G187" s="100" t="s">
        <v>461</v>
      </c>
      <c r="H187" s="126" t="s">
        <v>984</v>
      </c>
      <c r="I187" s="83"/>
      <c r="J187" s="111" t="s">
        <v>192</v>
      </c>
      <c r="K187" s="83"/>
      <c r="L187" s="83"/>
      <c r="M187" s="83" t="s">
        <v>16</v>
      </c>
      <c r="N187" s="83"/>
      <c r="O187" s="83"/>
      <c r="P187" s="83"/>
      <c r="Q187" s="83"/>
      <c r="R187" s="83"/>
      <c r="S187" s="83"/>
      <c r="T187" s="83"/>
      <c r="U187" s="66">
        <f t="shared" si="119"/>
        <v>1</v>
      </c>
      <c r="V187" s="71"/>
      <c r="W187" s="71"/>
      <c r="X187" s="71"/>
      <c r="Y187" s="71"/>
      <c r="Z187" s="71"/>
      <c r="AA187" s="71"/>
      <c r="AB187" s="71"/>
      <c r="AC187" s="71"/>
      <c r="AD187" s="72" t="s">
        <v>723</v>
      </c>
      <c r="AE187" s="72" t="s">
        <v>724</v>
      </c>
      <c r="AF187" s="72" t="s">
        <v>723</v>
      </c>
      <c r="AG187" s="72" t="s">
        <v>726</v>
      </c>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114">
        <v>2</v>
      </c>
      <c r="BF187" s="114">
        <v>2</v>
      </c>
      <c r="BG187" s="114">
        <v>2</v>
      </c>
      <c r="BH187" s="114">
        <v>2</v>
      </c>
      <c r="BI187" s="114">
        <v>2</v>
      </c>
      <c r="BJ187" s="114">
        <v>2</v>
      </c>
      <c r="BK187" s="114">
        <v>2</v>
      </c>
      <c r="BL187" s="114">
        <v>1</v>
      </c>
      <c r="BM187" s="114">
        <v>1</v>
      </c>
      <c r="BN187" s="114">
        <v>2</v>
      </c>
      <c r="BO187" s="114">
        <v>2</v>
      </c>
      <c r="BP187" s="114">
        <v>2</v>
      </c>
      <c r="BQ187" s="114">
        <v>2</v>
      </c>
      <c r="BR187" s="114">
        <v>2</v>
      </c>
      <c r="BS187" s="114">
        <v>2</v>
      </c>
      <c r="BT187" s="114">
        <v>1</v>
      </c>
      <c r="BU187" s="114">
        <v>2</v>
      </c>
      <c r="BV187" s="426">
        <f>COUNTIF($BE187:$BU187,2)</f>
        <v>14</v>
      </c>
      <c r="BW187" s="119">
        <f>BV187/COUNTA($BE187:$BU187)</f>
        <v>0.82352941176470584</v>
      </c>
      <c r="BX187" s="426">
        <f>COUNTIF($BE187:$BU187,1)</f>
        <v>3</v>
      </c>
      <c r="BY187" s="119">
        <f>BX187/COUNTA($BE187:$BU187)</f>
        <v>0.17647058823529413</v>
      </c>
      <c r="BZ187" s="426">
        <f>COUNTIF($BE187:$BU187,0)</f>
        <v>0</v>
      </c>
      <c r="CA187" s="119">
        <f>BZ187/COUNTA($BE187:$BU187)</f>
        <v>0</v>
      </c>
      <c r="CB187" s="426">
        <f>(((BV187*2)+(BX187*1)+(BZ187*0)))/COUNTA($BE187:$BU187)</f>
        <v>1.8235294117647058</v>
      </c>
      <c r="CC187" s="449" t="str">
        <f t="shared" ref="CC187" si="129">IF(CB187&gt;=1.6,"Đạt mục tiêu",IF(CB187&gt;=1,"Cần cố gắng","Chưa đạt"))</f>
        <v>Đạt mục tiêu</v>
      </c>
    </row>
    <row r="188" spans="1:82" ht="29.25" customHeight="1">
      <c r="A188" s="171">
        <v>164</v>
      </c>
      <c r="B188" s="375">
        <v>164</v>
      </c>
      <c r="C188" s="1502" t="s">
        <v>464</v>
      </c>
      <c r="D188" s="1565"/>
      <c r="E188" s="1567"/>
      <c r="F188" s="230" t="s">
        <v>316</v>
      </c>
      <c r="G188" s="407" t="s">
        <v>316</v>
      </c>
      <c r="H188" s="407" t="s">
        <v>316</v>
      </c>
      <c r="I188" s="13" t="s">
        <v>316</v>
      </c>
      <c r="J188" s="13" t="s">
        <v>316</v>
      </c>
      <c r="K188" s="290" t="s">
        <v>316</v>
      </c>
      <c r="L188" s="230" t="s">
        <v>316</v>
      </c>
      <c r="M188" s="13" t="s">
        <v>316</v>
      </c>
      <c r="N188" s="13" t="s">
        <v>316</v>
      </c>
      <c r="O188" s="13" t="s">
        <v>316</v>
      </c>
      <c r="P188" s="13" t="s">
        <v>316</v>
      </c>
      <c r="Q188" s="13" t="s">
        <v>316</v>
      </c>
      <c r="R188" s="13"/>
      <c r="S188" s="13" t="s">
        <v>316</v>
      </c>
      <c r="T188" s="13" t="s">
        <v>316</v>
      </c>
      <c r="U188" s="13" t="s">
        <v>316</v>
      </c>
      <c r="V188" s="290" t="s">
        <v>316</v>
      </c>
      <c r="W188" s="290" t="s">
        <v>316</v>
      </c>
      <c r="X188" s="290" t="s">
        <v>316</v>
      </c>
      <c r="Y188" s="290" t="s">
        <v>316</v>
      </c>
      <c r="Z188" s="230" t="s">
        <v>316</v>
      </c>
      <c r="AA188" s="230" t="s">
        <v>316</v>
      </c>
      <c r="AB188" s="230" t="s">
        <v>316</v>
      </c>
      <c r="AC188" s="230" t="s">
        <v>316</v>
      </c>
      <c r="AD188" s="13" t="s">
        <v>316</v>
      </c>
      <c r="AE188" s="13" t="s">
        <v>316</v>
      </c>
      <c r="AF188" s="13" t="s">
        <v>316</v>
      </c>
      <c r="AG188" s="13" t="s">
        <v>316</v>
      </c>
      <c r="AH188" s="13" t="s">
        <v>316</v>
      </c>
      <c r="AI188" s="13" t="s">
        <v>316</v>
      </c>
      <c r="AJ188" s="13" t="s">
        <v>316</v>
      </c>
      <c r="AK188" s="13" t="s">
        <v>316</v>
      </c>
      <c r="AL188" s="13" t="s">
        <v>316</v>
      </c>
      <c r="AM188" s="13"/>
      <c r="AN188" s="13"/>
      <c r="AO188" s="13" t="s">
        <v>316</v>
      </c>
      <c r="AP188" s="13" t="s">
        <v>316</v>
      </c>
      <c r="AQ188" s="13" t="s">
        <v>316</v>
      </c>
      <c r="AR188" s="13" t="s">
        <v>316</v>
      </c>
      <c r="AS188" s="13" t="s">
        <v>316</v>
      </c>
      <c r="AT188" s="13" t="s">
        <v>316</v>
      </c>
      <c r="AU188" s="13" t="s">
        <v>316</v>
      </c>
      <c r="AV188" s="13" t="s">
        <v>316</v>
      </c>
      <c r="AW188" s="13" t="s">
        <v>316</v>
      </c>
      <c r="AX188" s="13"/>
      <c r="AY188" s="13"/>
      <c r="AZ188" s="13" t="s">
        <v>316</v>
      </c>
      <c r="BA188" s="13"/>
      <c r="BB188" s="13" t="s">
        <v>316</v>
      </c>
      <c r="BC188" s="13"/>
      <c r="BD188" s="13" t="s">
        <v>316</v>
      </c>
      <c r="BE188" s="230" t="s">
        <v>316</v>
      </c>
      <c r="BF188" s="230" t="s">
        <v>316</v>
      </c>
      <c r="BG188" s="230" t="s">
        <v>316</v>
      </c>
      <c r="BH188" s="230" t="s">
        <v>316</v>
      </c>
      <c r="BI188" s="230" t="s">
        <v>316</v>
      </c>
      <c r="BJ188" s="230" t="s">
        <v>316</v>
      </c>
      <c r="BK188" s="230" t="s">
        <v>316</v>
      </c>
      <c r="BL188" s="230" t="s">
        <v>316</v>
      </c>
      <c r="BM188" s="230" t="s">
        <v>316</v>
      </c>
      <c r="BN188" s="230" t="s">
        <v>316</v>
      </c>
      <c r="BO188" s="230" t="s">
        <v>316</v>
      </c>
      <c r="BP188" s="230"/>
      <c r="BQ188" s="230"/>
      <c r="BR188" s="230" t="s">
        <v>316</v>
      </c>
      <c r="BS188" s="230" t="s">
        <v>316</v>
      </c>
      <c r="BT188" s="230" t="s">
        <v>316</v>
      </c>
      <c r="BU188" s="230" t="s">
        <v>316</v>
      </c>
      <c r="BV188" s="230" t="s">
        <v>316</v>
      </c>
      <c r="BW188" s="230" t="s">
        <v>316</v>
      </c>
      <c r="BX188" s="230" t="s">
        <v>316</v>
      </c>
      <c r="BY188" s="230" t="s">
        <v>316</v>
      </c>
      <c r="BZ188" s="230" t="s">
        <v>316</v>
      </c>
      <c r="CA188" s="230" t="s">
        <v>316</v>
      </c>
      <c r="CB188" s="230" t="s">
        <v>316</v>
      </c>
      <c r="CC188" s="230" t="s">
        <v>316</v>
      </c>
      <c r="CD188" s="3"/>
    </row>
    <row r="189" spans="1:82" s="74" customFormat="1" ht="72.75" hidden="1" customHeight="1">
      <c r="A189" s="19">
        <v>165</v>
      </c>
      <c r="B189" s="375">
        <v>165</v>
      </c>
      <c r="C189" s="86" t="s">
        <v>365</v>
      </c>
      <c r="D189" s="87" t="s">
        <v>14</v>
      </c>
      <c r="E189" s="86" t="s">
        <v>366</v>
      </c>
      <c r="F189" s="87" t="s">
        <v>17</v>
      </c>
      <c r="G189" s="86" t="s">
        <v>462</v>
      </c>
      <c r="H189" s="67" t="s">
        <v>463</v>
      </c>
      <c r="I189" s="71"/>
      <c r="J189" s="68" t="s">
        <v>192</v>
      </c>
      <c r="K189" s="71"/>
      <c r="L189" s="71"/>
      <c r="M189" s="130" t="s">
        <v>16</v>
      </c>
      <c r="N189" s="71"/>
      <c r="O189" s="71"/>
      <c r="P189" s="71"/>
      <c r="Q189" s="71"/>
      <c r="R189" s="71"/>
      <c r="S189" s="71"/>
      <c r="T189" s="71"/>
      <c r="U189" s="66">
        <f t="shared" si="119"/>
        <v>1</v>
      </c>
      <c r="V189" s="71"/>
      <c r="W189" s="71"/>
      <c r="X189" s="71"/>
      <c r="Y189" s="71"/>
      <c r="Z189" s="71"/>
      <c r="AA189" s="71"/>
      <c r="AB189" s="71"/>
      <c r="AC189" s="71"/>
      <c r="AD189" s="72" t="s">
        <v>727</v>
      </c>
      <c r="AE189" s="72" t="s">
        <v>727</v>
      </c>
      <c r="AF189" s="72" t="s">
        <v>727</v>
      </c>
      <c r="AG189" s="72" t="s">
        <v>727</v>
      </c>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114">
        <v>2</v>
      </c>
      <c r="BF189" s="114">
        <v>2</v>
      </c>
      <c r="BG189" s="114">
        <v>2</v>
      </c>
      <c r="BH189" s="114">
        <v>2</v>
      </c>
      <c r="BI189" s="114">
        <v>2</v>
      </c>
      <c r="BJ189" s="114">
        <v>2</v>
      </c>
      <c r="BK189" s="114">
        <v>2</v>
      </c>
      <c r="BL189" s="114">
        <v>1</v>
      </c>
      <c r="BM189" s="114">
        <v>2</v>
      </c>
      <c r="BN189" s="114">
        <v>2</v>
      </c>
      <c r="BO189" s="114">
        <v>2</v>
      </c>
      <c r="BP189" s="114">
        <v>2</v>
      </c>
      <c r="BQ189" s="114">
        <v>2</v>
      </c>
      <c r="BR189" s="114">
        <v>2</v>
      </c>
      <c r="BS189" s="114">
        <v>2</v>
      </c>
      <c r="BT189" s="114">
        <v>1</v>
      </c>
      <c r="BU189" s="114">
        <v>2</v>
      </c>
      <c r="BV189" s="426">
        <f>COUNTIF($BE189:$BU189,2)</f>
        <v>15</v>
      </c>
      <c r="BW189" s="119">
        <f>BV189/COUNTA($BE189:$BU189)</f>
        <v>0.88235294117647056</v>
      </c>
      <c r="BX189" s="426">
        <f>COUNTIF($BE189:$BU189,1)</f>
        <v>2</v>
      </c>
      <c r="BY189" s="119">
        <f>BX189/COUNTA($BE189:$BU189)</f>
        <v>0.11764705882352941</v>
      </c>
      <c r="BZ189" s="426">
        <f>COUNTIF($BE189:$BU189,0)</f>
        <v>0</v>
      </c>
      <c r="CA189" s="119">
        <f>BZ189/COUNTA($BE189:$BU189)</f>
        <v>0</v>
      </c>
      <c r="CB189" s="426">
        <f>(((BV189*2)+(BX189*1)+(BZ189*0)))/COUNTA($BE189:$BU189)</f>
        <v>1.8823529411764706</v>
      </c>
      <c r="CC189" s="449" t="str">
        <f t="shared" ref="CC189" si="130">IF(CB189&gt;=1.6,"Đạt mục tiêu",IF(CB189&gt;=1,"Cần cố gắng","Chưa đạt"))</f>
        <v>Đạt mục tiêu</v>
      </c>
    </row>
    <row r="190" spans="1:82" s="2" customFormat="1" ht="19.5" hidden="1" customHeight="1">
      <c r="A190" s="19">
        <v>166</v>
      </c>
      <c r="B190" s="375">
        <v>166</v>
      </c>
      <c r="C190" s="1566" t="s">
        <v>367</v>
      </c>
      <c r="D190" s="1565"/>
      <c r="E190" s="1567"/>
      <c r="F190" s="85"/>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c r="BO190" s="85"/>
      <c r="BP190" s="85"/>
      <c r="BQ190" s="85"/>
      <c r="BR190" s="85"/>
      <c r="BS190" s="85"/>
      <c r="BT190" s="85"/>
      <c r="BU190" s="85"/>
      <c r="BV190" s="85"/>
      <c r="BW190" s="85"/>
      <c r="BX190" s="85"/>
      <c r="BY190" s="85"/>
      <c r="BZ190" s="85"/>
      <c r="CA190" s="85"/>
      <c r="CB190" s="85"/>
      <c r="CC190" s="85"/>
    </row>
    <row r="191" spans="1:82" s="2" customFormat="1" ht="21.75" hidden="1" customHeight="1">
      <c r="A191" s="19">
        <v>167</v>
      </c>
      <c r="B191" s="375">
        <v>167</v>
      </c>
      <c r="C191" s="1566" t="s">
        <v>368</v>
      </c>
      <c r="D191" s="1565"/>
      <c r="E191" s="1567"/>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c r="BM191" s="85"/>
      <c r="BN191" s="85"/>
      <c r="BO191" s="85"/>
      <c r="BP191" s="85"/>
      <c r="BQ191" s="85"/>
      <c r="BR191" s="85"/>
      <c r="BS191" s="85"/>
      <c r="BT191" s="85"/>
      <c r="BU191" s="85"/>
      <c r="BV191" s="85"/>
      <c r="BW191" s="85"/>
      <c r="BX191" s="85"/>
      <c r="BY191" s="85"/>
      <c r="BZ191" s="85"/>
      <c r="CA191" s="85"/>
      <c r="CB191" s="85"/>
      <c r="CC191" s="85"/>
    </row>
    <row r="192" spans="1:82" s="2" customFormat="1" ht="65.25" hidden="1" customHeight="1">
      <c r="A192" s="19"/>
      <c r="B192" s="375"/>
      <c r="C192" s="124" t="s">
        <v>369</v>
      </c>
      <c r="D192" s="387"/>
      <c r="E192" s="389"/>
      <c r="F192" s="85"/>
      <c r="G192" s="85"/>
      <c r="H192" s="67" t="s">
        <v>1019</v>
      </c>
      <c r="I192" s="404"/>
      <c r="J192" s="404"/>
      <c r="K192" s="404"/>
      <c r="L192" s="404"/>
      <c r="M192" s="404"/>
      <c r="N192" s="404"/>
      <c r="O192" s="404"/>
      <c r="P192" s="404"/>
      <c r="Q192" s="404"/>
      <c r="R192" s="71" t="s">
        <v>16</v>
      </c>
      <c r="S192" s="404"/>
      <c r="T192" s="71"/>
      <c r="U192" s="85"/>
      <c r="V192" s="85"/>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c r="CB192" s="85"/>
      <c r="CC192" s="85"/>
    </row>
    <row r="193" spans="1:82" s="184" customFormat="1" ht="63" hidden="1" customHeight="1">
      <c r="A193" s="216">
        <v>168</v>
      </c>
      <c r="B193" s="375">
        <v>168</v>
      </c>
      <c r="C193" s="203" t="s">
        <v>369</v>
      </c>
      <c r="D193" s="68" t="s">
        <v>14</v>
      </c>
      <c r="E193" s="124" t="s">
        <v>370</v>
      </c>
      <c r="F193" s="87" t="s">
        <v>14</v>
      </c>
      <c r="G193" s="203" t="s">
        <v>370</v>
      </c>
      <c r="H193" s="179" t="s">
        <v>729</v>
      </c>
      <c r="I193" s="71"/>
      <c r="J193" s="68" t="s">
        <v>192</v>
      </c>
      <c r="K193" s="182" t="s">
        <v>16</v>
      </c>
      <c r="L193" s="71"/>
      <c r="M193" s="71"/>
      <c r="N193" s="71"/>
      <c r="O193" s="71"/>
      <c r="P193" s="71"/>
      <c r="Q193" s="71"/>
      <c r="R193" s="71"/>
      <c r="S193" s="71"/>
      <c r="T193" s="71"/>
      <c r="U193" s="66">
        <f t="shared" si="119"/>
        <v>1</v>
      </c>
      <c r="V193" s="183" t="s">
        <v>723</v>
      </c>
      <c r="W193" s="183" t="s">
        <v>724</v>
      </c>
      <c r="X193" s="183" t="s">
        <v>724</v>
      </c>
      <c r="Y193" s="183" t="s">
        <v>726</v>
      </c>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20">
        <v>2</v>
      </c>
      <c r="BF193" s="20">
        <v>2</v>
      </c>
      <c r="BG193" s="20">
        <v>2</v>
      </c>
      <c r="BH193" s="20">
        <v>2</v>
      </c>
      <c r="BI193" s="20">
        <v>2</v>
      </c>
      <c r="BJ193" s="20">
        <v>2</v>
      </c>
      <c r="BK193" s="20">
        <v>2</v>
      </c>
      <c r="BL193" s="20">
        <v>2</v>
      </c>
      <c r="BM193" s="20">
        <v>2</v>
      </c>
      <c r="BN193" s="20">
        <v>2</v>
      </c>
      <c r="BO193" s="20">
        <v>2</v>
      </c>
      <c r="BP193" s="20">
        <v>2</v>
      </c>
      <c r="BQ193" s="20">
        <v>2</v>
      </c>
      <c r="BR193" s="20">
        <v>2</v>
      </c>
      <c r="BS193" s="20">
        <v>2</v>
      </c>
      <c r="BT193" s="20">
        <v>1</v>
      </c>
      <c r="BU193" s="20">
        <v>1</v>
      </c>
      <c r="BV193" s="413">
        <f>COUNTIF($BE193:$BU193,2)</f>
        <v>15</v>
      </c>
      <c r="BW193" s="81">
        <f>BV193/COUNTA($BE193:$BU193)</f>
        <v>0.88235294117647056</v>
      </c>
      <c r="BX193" s="413">
        <f>COUNTIF($BE193:$BU193,1)</f>
        <v>2</v>
      </c>
      <c r="BY193" s="81">
        <f>BX193/COUNTA($BE193:$BU193)</f>
        <v>0.11764705882352941</v>
      </c>
      <c r="BZ193" s="413">
        <f>COUNTIF($BE193:$BU193,0)</f>
        <v>0</v>
      </c>
      <c r="CA193" s="81">
        <f>BZ193/COUNTA($BE193:$BU193)</f>
        <v>0</v>
      </c>
      <c r="CB193" s="413">
        <f>(((BV193*2)+(BX193*1)+(BZ193*0)))/COUNTA($BE193:$BU193)</f>
        <v>1.8823529411764706</v>
      </c>
      <c r="CC193" s="414" t="str">
        <f>IF(CB193&gt;=1.6,"Đạt mục tiêu",IF(CB193&gt;=1,"Cần cố gắng","Chưa đạt"))</f>
        <v>Đạt mục tiêu</v>
      </c>
      <c r="CD193" s="74"/>
    </row>
    <row r="194" spans="1:82" s="74" customFormat="1" ht="78.75" customHeight="1">
      <c r="A194" s="19">
        <v>169</v>
      </c>
      <c r="B194" s="375">
        <v>169</v>
      </c>
      <c r="C194" s="127" t="s">
        <v>371</v>
      </c>
      <c r="D194" s="90" t="s">
        <v>14</v>
      </c>
      <c r="E194" s="124" t="s">
        <v>372</v>
      </c>
      <c r="F194" s="87" t="s">
        <v>17</v>
      </c>
      <c r="G194" s="89" t="s">
        <v>465</v>
      </c>
      <c r="H194" s="67" t="s">
        <v>466</v>
      </c>
      <c r="I194" s="71"/>
      <c r="J194" s="68" t="s">
        <v>192</v>
      </c>
      <c r="K194" s="71"/>
      <c r="L194" s="71"/>
      <c r="M194" s="71"/>
      <c r="N194" s="130" t="s">
        <v>16</v>
      </c>
      <c r="O194" s="71"/>
      <c r="P194" s="71"/>
      <c r="Q194" s="71"/>
      <c r="R194" s="71"/>
      <c r="S194" s="71"/>
      <c r="T194" s="71"/>
      <c r="U194" s="66">
        <f t="shared" si="119"/>
        <v>1</v>
      </c>
      <c r="V194" s="71"/>
      <c r="W194" s="71"/>
      <c r="X194" s="71"/>
      <c r="Y194" s="71"/>
      <c r="Z194" s="71"/>
      <c r="AA194" s="71"/>
      <c r="AB194" s="71"/>
      <c r="AC194" s="71"/>
      <c r="AD194" s="71"/>
      <c r="AE194" s="71"/>
      <c r="AF194" s="71"/>
      <c r="AG194" s="71"/>
      <c r="AH194" s="394" t="s">
        <v>725</v>
      </c>
      <c r="AI194" s="394" t="s">
        <v>727</v>
      </c>
      <c r="AJ194" s="394" t="s">
        <v>727</v>
      </c>
      <c r="AK194" s="394" t="s">
        <v>727</v>
      </c>
      <c r="AL194" s="394" t="s">
        <v>727</v>
      </c>
      <c r="AM194" s="71"/>
      <c r="AN194" s="71"/>
      <c r="AO194" s="71"/>
      <c r="AP194" s="71"/>
      <c r="AQ194" s="71"/>
      <c r="AR194" s="71"/>
      <c r="AS194" s="71"/>
      <c r="AT194" s="71"/>
      <c r="AU194" s="71"/>
      <c r="AV194" s="71"/>
      <c r="AW194" s="71"/>
      <c r="AX194" s="71"/>
      <c r="AY194" s="71"/>
      <c r="AZ194" s="71"/>
      <c r="BA194" s="71"/>
      <c r="BB194" s="71"/>
      <c r="BC194" s="71"/>
      <c r="BD194" s="71"/>
      <c r="BE194" s="20">
        <v>2</v>
      </c>
      <c r="BF194" s="20">
        <v>1</v>
      </c>
      <c r="BG194" s="20">
        <v>2</v>
      </c>
      <c r="BH194" s="20">
        <v>2</v>
      </c>
      <c r="BI194" s="20">
        <v>2</v>
      </c>
      <c r="BJ194" s="20">
        <v>2</v>
      </c>
      <c r="BK194" s="20">
        <v>2</v>
      </c>
      <c r="BL194" s="20">
        <v>2</v>
      </c>
      <c r="BM194" s="20">
        <v>2</v>
      </c>
      <c r="BN194" s="20">
        <v>2</v>
      </c>
      <c r="BO194" s="20">
        <v>2</v>
      </c>
      <c r="BP194" s="20">
        <v>2</v>
      </c>
      <c r="BQ194" s="20">
        <v>2</v>
      </c>
      <c r="BR194" s="20">
        <v>2</v>
      </c>
      <c r="BS194" s="20">
        <v>2</v>
      </c>
      <c r="BT194" s="20">
        <v>1</v>
      </c>
      <c r="BU194" s="20">
        <v>2</v>
      </c>
      <c r="BV194" s="21">
        <f>COUNTIF($BE194:$BU194,2)</f>
        <v>15</v>
      </c>
      <c r="BW194" s="22">
        <f>BV194/COUNTA($BE194:$BU194)</f>
        <v>0.88235294117647056</v>
      </c>
      <c r="BX194" s="21">
        <f>COUNTIF($BE194:$BU194,1)</f>
        <v>2</v>
      </c>
      <c r="BY194" s="22">
        <f>BX194/COUNTA($BE194:$BU194)</f>
        <v>0.11764705882352941</v>
      </c>
      <c r="BZ194" s="21">
        <f>COUNTIF($BE194:$BU194,0)</f>
        <v>0</v>
      </c>
      <c r="CA194" s="22">
        <f>BZ194/COUNTA($BE194:$BU194)</f>
        <v>0</v>
      </c>
      <c r="CB194" s="21">
        <f>(((BV194*2)+(BX194*1)+(BZ194*0)))/COUNTA($BE194:$BU194)</f>
        <v>1.8823529411764706</v>
      </c>
      <c r="CC194" s="427" t="str">
        <f>IF(CB194&gt;=1.6,"Đạt mục tiêu",IF(CB194&gt;=1,"Cần cố gắng","Chưa đạt"))</f>
        <v>Đạt mục tiêu</v>
      </c>
    </row>
    <row r="195" spans="1:82" s="74" customFormat="1" ht="72.75" hidden="1" customHeight="1">
      <c r="A195" s="19">
        <v>170</v>
      </c>
      <c r="B195" s="375">
        <v>170</v>
      </c>
      <c r="C195" s="124" t="s">
        <v>373</v>
      </c>
      <c r="D195" s="90" t="s">
        <v>18</v>
      </c>
      <c r="E195" s="124" t="s">
        <v>374</v>
      </c>
      <c r="F195" s="87" t="s">
        <v>18</v>
      </c>
      <c r="G195" s="89" t="s">
        <v>467</v>
      </c>
      <c r="H195" s="67" t="s">
        <v>468</v>
      </c>
      <c r="I195" s="71"/>
      <c r="J195" s="68" t="s">
        <v>192</v>
      </c>
      <c r="K195" s="71"/>
      <c r="L195" s="71"/>
      <c r="M195" s="71"/>
      <c r="N195" s="71"/>
      <c r="O195" s="71"/>
      <c r="P195" s="130" t="s">
        <v>16</v>
      </c>
      <c r="Q195" s="71"/>
      <c r="R195" s="71"/>
      <c r="S195" s="71"/>
      <c r="T195" s="71"/>
      <c r="U195" s="66">
        <f t="shared" si="119"/>
        <v>1</v>
      </c>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c r="BL195" s="71"/>
      <c r="BM195" s="71"/>
      <c r="BN195" s="71"/>
      <c r="BO195" s="71"/>
      <c r="BP195" s="71"/>
      <c r="BQ195" s="71"/>
      <c r="BR195" s="71"/>
      <c r="BS195" s="71"/>
      <c r="BT195" s="73"/>
      <c r="BU195" s="73"/>
      <c r="BV195" s="71"/>
      <c r="BW195" s="71"/>
      <c r="BX195" s="71"/>
      <c r="BY195" s="71"/>
      <c r="BZ195" s="71"/>
      <c r="CA195" s="71"/>
      <c r="CB195" s="71"/>
      <c r="CC195" s="71"/>
    </row>
    <row r="196" spans="1:82">
      <c r="A196" s="171">
        <v>171</v>
      </c>
      <c r="B196" s="375">
        <v>171</v>
      </c>
      <c r="C196" s="1502" t="s">
        <v>375</v>
      </c>
      <c r="D196" s="1565"/>
      <c r="E196" s="1565"/>
      <c r="F196" s="1573"/>
      <c r="G196" s="1449"/>
      <c r="H196" s="408" t="s">
        <v>316</v>
      </c>
      <c r="I196" s="376" t="s">
        <v>316</v>
      </c>
      <c r="J196" s="376" t="s">
        <v>316</v>
      </c>
      <c r="K196" s="291" t="s">
        <v>316</v>
      </c>
      <c r="L196" s="391" t="s">
        <v>316</v>
      </c>
      <c r="M196" s="376" t="s">
        <v>316</v>
      </c>
      <c r="N196" s="376" t="s">
        <v>316</v>
      </c>
      <c r="O196" s="376" t="s">
        <v>316</v>
      </c>
      <c r="P196" s="376" t="s">
        <v>316</v>
      </c>
      <c r="Q196" s="376" t="s">
        <v>316</v>
      </c>
      <c r="R196" s="376"/>
      <c r="S196" s="376" t="s">
        <v>316</v>
      </c>
      <c r="T196" s="376" t="s">
        <v>316</v>
      </c>
      <c r="U196" s="376" t="s">
        <v>316</v>
      </c>
      <c r="V196" s="176"/>
      <c r="W196" s="176"/>
      <c r="X196" s="176"/>
      <c r="Y196" s="176"/>
      <c r="Z196" s="11"/>
      <c r="AA196" s="11"/>
      <c r="AB196" s="11"/>
      <c r="AC196" s="11"/>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11"/>
      <c r="BF196" s="11"/>
      <c r="BG196" s="11"/>
      <c r="BH196" s="11"/>
      <c r="BI196" s="11"/>
      <c r="BJ196" s="11"/>
      <c r="BK196" s="11"/>
      <c r="BL196" s="11"/>
      <c r="BM196" s="11"/>
      <c r="BN196" s="11"/>
      <c r="BO196" s="11"/>
      <c r="BP196" s="11"/>
      <c r="BQ196" s="11"/>
      <c r="BR196" s="11"/>
      <c r="BS196" s="11"/>
      <c r="BT196" s="227"/>
      <c r="BU196" s="227"/>
      <c r="BV196" s="11"/>
      <c r="BW196" s="11"/>
      <c r="BX196" s="11"/>
      <c r="BY196" s="11"/>
      <c r="BZ196" s="11"/>
      <c r="CA196" s="11"/>
      <c r="CB196" s="11"/>
      <c r="CC196" s="11"/>
      <c r="CD196" s="3"/>
    </row>
    <row r="197" spans="1:82" s="74" customFormat="1" ht="46.5" hidden="1" customHeight="1">
      <c r="A197" s="19">
        <v>172</v>
      </c>
      <c r="B197" s="375">
        <v>172</v>
      </c>
      <c r="C197" s="86" t="s">
        <v>376</v>
      </c>
      <c r="D197" s="87" t="s">
        <v>14</v>
      </c>
      <c r="E197" s="86" t="s">
        <v>377</v>
      </c>
      <c r="F197" s="87" t="s">
        <v>17</v>
      </c>
      <c r="G197" s="109" t="s">
        <v>469</v>
      </c>
      <c r="H197" s="70" t="s">
        <v>470</v>
      </c>
      <c r="I197" s="71"/>
      <c r="J197" s="111" t="s">
        <v>192</v>
      </c>
      <c r="K197" s="71"/>
      <c r="L197" s="71"/>
      <c r="M197" s="130" t="s">
        <v>16</v>
      </c>
      <c r="N197" s="71"/>
      <c r="O197" s="71"/>
      <c r="P197" s="71"/>
      <c r="Q197" s="71"/>
      <c r="R197" s="130" t="s">
        <v>16</v>
      </c>
      <c r="S197" s="71"/>
      <c r="T197" s="71"/>
      <c r="U197" s="66">
        <f t="shared" si="119"/>
        <v>2</v>
      </c>
      <c r="V197" s="71"/>
      <c r="W197" s="71"/>
      <c r="X197" s="71"/>
      <c r="Y197" s="71"/>
      <c r="Z197" s="71"/>
      <c r="AA197" s="71"/>
      <c r="AB197" s="71"/>
      <c r="AC197" s="71"/>
      <c r="AD197" s="72" t="s">
        <v>725</v>
      </c>
      <c r="AE197" s="72" t="s">
        <v>725</v>
      </c>
      <c r="AF197" s="72" t="s">
        <v>725</v>
      </c>
      <c r="AG197" s="72" t="s">
        <v>725</v>
      </c>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114">
        <v>2</v>
      </c>
      <c r="BF197" s="114">
        <v>2</v>
      </c>
      <c r="BG197" s="114">
        <v>2</v>
      </c>
      <c r="BH197" s="114">
        <v>2</v>
      </c>
      <c r="BI197" s="114">
        <v>2</v>
      </c>
      <c r="BJ197" s="114">
        <v>2</v>
      </c>
      <c r="BK197" s="114">
        <v>2</v>
      </c>
      <c r="BL197" s="114">
        <v>1</v>
      </c>
      <c r="BM197" s="114">
        <v>1</v>
      </c>
      <c r="BN197" s="114">
        <v>2</v>
      </c>
      <c r="BO197" s="114">
        <v>2</v>
      </c>
      <c r="BP197" s="114">
        <v>2</v>
      </c>
      <c r="BQ197" s="114">
        <v>2</v>
      </c>
      <c r="BR197" s="114">
        <v>2</v>
      </c>
      <c r="BS197" s="114">
        <v>2</v>
      </c>
      <c r="BT197" s="114">
        <v>1</v>
      </c>
      <c r="BU197" s="114">
        <v>2</v>
      </c>
      <c r="BV197" s="426">
        <f>COUNTIF($BE197:$BU197,2)</f>
        <v>14</v>
      </c>
      <c r="BW197" s="119">
        <f>BV197/COUNTA($BE197:$BU197)</f>
        <v>0.82352941176470584</v>
      </c>
      <c r="BX197" s="426">
        <f>COUNTIF($BE197:$BU197,1)</f>
        <v>3</v>
      </c>
      <c r="BY197" s="119">
        <f>BX197/COUNTA($BE197:$BU197)</f>
        <v>0.17647058823529413</v>
      </c>
      <c r="BZ197" s="426">
        <f>COUNTIF($BE197:$BU197,0)</f>
        <v>0</v>
      </c>
      <c r="CA197" s="119">
        <f>BZ197/COUNTA($BE197:$BU197)</f>
        <v>0</v>
      </c>
      <c r="CB197" s="426">
        <f>(((BV197*2)+(BX197*1)+(BZ197*0)))/COUNTA($BE197:$BU197)</f>
        <v>1.8235294117647058</v>
      </c>
      <c r="CC197" s="449" t="str">
        <f t="shared" ref="CC197" si="131">IF(CB197&gt;=1.6,"Đạt mục tiêu",IF(CB197&gt;=1,"Cần cố gắng","Chưa đạt"))</f>
        <v>Đạt mục tiêu</v>
      </c>
    </row>
    <row r="198" spans="1:82" ht="138.75" hidden="1" customHeight="1">
      <c r="A198" s="171">
        <v>173</v>
      </c>
      <c r="B198" s="375">
        <v>173</v>
      </c>
      <c r="C198" s="186" t="s">
        <v>378</v>
      </c>
      <c r="D198" s="87" t="s">
        <v>14</v>
      </c>
      <c r="E198" s="86" t="s">
        <v>379</v>
      </c>
      <c r="F198" s="244" t="s">
        <v>14</v>
      </c>
      <c r="G198" s="242" t="s">
        <v>1119</v>
      </c>
      <c r="H198" s="210" t="s">
        <v>1120</v>
      </c>
      <c r="I198" s="71"/>
      <c r="J198" s="111" t="s">
        <v>192</v>
      </c>
      <c r="K198" s="71"/>
      <c r="L198" s="239" t="s">
        <v>16</v>
      </c>
      <c r="M198" s="71"/>
      <c r="N198" s="71"/>
      <c r="O198" s="71"/>
      <c r="P198" s="71"/>
      <c r="Q198" s="71"/>
      <c r="R198" s="71"/>
      <c r="S198" s="71"/>
      <c r="T198" s="71"/>
      <c r="U198" s="66">
        <f t="shared" si="119"/>
        <v>1</v>
      </c>
      <c r="V198" s="71"/>
      <c r="W198" s="71"/>
      <c r="X198" s="71"/>
      <c r="Y198" s="71"/>
      <c r="Z198" s="401" t="s">
        <v>726</v>
      </c>
      <c r="AA198" s="401"/>
      <c r="AB198" s="401" t="s">
        <v>724</v>
      </c>
      <c r="AC198" s="401" t="s">
        <v>723</v>
      </c>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11"/>
      <c r="BF198" s="398">
        <v>2</v>
      </c>
      <c r="BG198" s="398">
        <v>2</v>
      </c>
      <c r="BH198" s="398">
        <v>2</v>
      </c>
      <c r="BI198" s="398">
        <v>2</v>
      </c>
      <c r="BJ198" s="398">
        <v>2</v>
      </c>
      <c r="BK198" s="398">
        <v>2</v>
      </c>
      <c r="BL198" s="398">
        <v>2</v>
      </c>
      <c r="BM198" s="398">
        <v>2</v>
      </c>
      <c r="BN198" s="398">
        <v>2</v>
      </c>
      <c r="BO198" s="398">
        <v>2</v>
      </c>
      <c r="BP198" s="398">
        <v>2</v>
      </c>
      <c r="BQ198" s="398">
        <v>1</v>
      </c>
      <c r="BR198" s="398">
        <v>2</v>
      </c>
      <c r="BS198" s="398">
        <v>2</v>
      </c>
      <c r="BT198" s="398">
        <v>1</v>
      </c>
      <c r="BU198" s="398">
        <v>2</v>
      </c>
      <c r="BV198" s="420">
        <f>COUNTIF($BE198:$BU198,2)</f>
        <v>14</v>
      </c>
      <c r="BW198" s="228">
        <f>BV198/COUNTA($BE198:$BU198)</f>
        <v>0.875</v>
      </c>
      <c r="BX198" s="420">
        <f>COUNTIF($BE198:$BU198,1)</f>
        <v>2</v>
      </c>
      <c r="BY198" s="228">
        <f>BX198/COUNTA($BE198:$BU198)</f>
        <v>0.125</v>
      </c>
      <c r="BZ198" s="420">
        <f>COUNTIF($BE198:$BU198,0)</f>
        <v>0</v>
      </c>
      <c r="CA198" s="228">
        <f>BZ198/COUNTA($BE198:$BU198)</f>
        <v>0</v>
      </c>
      <c r="CB198" s="11"/>
      <c r="CC198" s="420" t="str">
        <f t="shared" ref="CC198" si="132">IF(CB198&gt;=1.6,"Đạt mục tiêu",IF(CB198&gt;=1,"Cần cố gắng","Chưa đạt"))</f>
        <v>Chưa đạt</v>
      </c>
    </row>
    <row r="199" spans="1:82" s="74" customFormat="1" ht="94.5" hidden="1">
      <c r="A199" s="19">
        <v>174</v>
      </c>
      <c r="B199" s="375">
        <v>174</v>
      </c>
      <c r="C199" s="86" t="s">
        <v>380</v>
      </c>
      <c r="D199" s="87" t="s">
        <v>14</v>
      </c>
      <c r="E199" s="86" t="s">
        <v>381</v>
      </c>
      <c r="F199" s="87" t="s">
        <v>14</v>
      </c>
      <c r="G199" s="74" t="s">
        <v>473</v>
      </c>
      <c r="H199" s="96" t="s">
        <v>474</v>
      </c>
      <c r="I199" s="71"/>
      <c r="J199" s="111" t="s">
        <v>192</v>
      </c>
      <c r="K199" s="71"/>
      <c r="L199" s="71"/>
      <c r="M199" s="71"/>
      <c r="N199" s="71"/>
      <c r="O199" s="71"/>
      <c r="P199" s="71"/>
      <c r="Q199" s="130" t="s">
        <v>16</v>
      </c>
      <c r="R199" s="71"/>
      <c r="S199" s="71"/>
      <c r="T199" s="71"/>
      <c r="U199" s="66">
        <f t="shared" si="119"/>
        <v>1</v>
      </c>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c r="BH199" s="71"/>
      <c r="BI199" s="71"/>
      <c r="BJ199" s="71"/>
      <c r="BK199" s="71"/>
      <c r="BL199" s="71"/>
      <c r="BM199" s="71"/>
      <c r="BN199" s="71"/>
      <c r="BO199" s="71"/>
      <c r="BP199" s="71"/>
      <c r="BQ199" s="71"/>
      <c r="BR199" s="71"/>
      <c r="BS199" s="71"/>
      <c r="BT199" s="73"/>
      <c r="BU199" s="73"/>
      <c r="BV199" s="71"/>
      <c r="BW199" s="71"/>
      <c r="BX199" s="71"/>
      <c r="BY199" s="71"/>
      <c r="BZ199" s="71"/>
      <c r="CA199" s="71"/>
      <c r="CB199" s="71"/>
      <c r="CC199" s="71"/>
    </row>
    <row r="200" spans="1:82" s="74" customFormat="1" ht="63" hidden="1">
      <c r="A200" s="19">
        <v>175</v>
      </c>
      <c r="B200" s="375">
        <v>175</v>
      </c>
      <c r="C200" s="86" t="s">
        <v>382</v>
      </c>
      <c r="D200" s="87" t="s">
        <v>14</v>
      </c>
      <c r="E200" s="86" t="s">
        <v>383</v>
      </c>
      <c r="F200" s="87" t="s">
        <v>17</v>
      </c>
      <c r="G200" s="67" t="s">
        <v>472</v>
      </c>
      <c r="H200" s="67" t="s">
        <v>1032</v>
      </c>
      <c r="I200" s="71"/>
      <c r="J200" s="111" t="s">
        <v>192</v>
      </c>
      <c r="K200" s="71"/>
      <c r="L200" s="71"/>
      <c r="M200" s="71"/>
      <c r="N200" s="71"/>
      <c r="O200" s="71"/>
      <c r="P200" s="71"/>
      <c r="Q200" s="71"/>
      <c r="R200" s="71"/>
      <c r="S200" s="71"/>
      <c r="T200" s="71" t="s">
        <v>16</v>
      </c>
      <c r="U200" s="66">
        <f t="shared" si="119"/>
        <v>1</v>
      </c>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c r="BH200" s="71"/>
      <c r="BI200" s="71"/>
      <c r="BJ200" s="71"/>
      <c r="BK200" s="71"/>
      <c r="BL200" s="71"/>
      <c r="BM200" s="71"/>
      <c r="BN200" s="71"/>
      <c r="BO200" s="71"/>
      <c r="BP200" s="71"/>
      <c r="BQ200" s="71"/>
      <c r="BR200" s="71"/>
      <c r="BS200" s="71"/>
      <c r="BT200" s="73"/>
      <c r="BU200" s="73"/>
      <c r="BV200" s="71"/>
      <c r="BW200" s="71"/>
      <c r="BX200" s="71"/>
      <c r="BY200" s="71"/>
      <c r="BZ200" s="71"/>
      <c r="CA200" s="71"/>
      <c r="CB200" s="71"/>
      <c r="CC200" s="71"/>
    </row>
    <row r="201" spans="1:82" s="74" customFormat="1" ht="78.75" hidden="1">
      <c r="A201" s="19">
        <v>176</v>
      </c>
      <c r="B201" s="375">
        <v>176</v>
      </c>
      <c r="C201" s="86" t="s">
        <v>384</v>
      </c>
      <c r="D201" s="87" t="s">
        <v>17</v>
      </c>
      <c r="E201" s="86" t="s">
        <v>385</v>
      </c>
      <c r="F201" s="87" t="s">
        <v>17</v>
      </c>
      <c r="G201" s="79" t="s">
        <v>181</v>
      </c>
      <c r="H201" s="99" t="s">
        <v>471</v>
      </c>
      <c r="I201" s="71"/>
      <c r="J201" s="111" t="s">
        <v>192</v>
      </c>
      <c r="K201" s="71"/>
      <c r="L201" s="71"/>
      <c r="M201" s="71"/>
      <c r="N201" s="71"/>
      <c r="O201" s="71"/>
      <c r="P201" s="130" t="s">
        <v>16</v>
      </c>
      <c r="Q201" s="71"/>
      <c r="R201" s="71"/>
      <c r="S201" s="71"/>
      <c r="T201" s="71"/>
      <c r="U201" s="66">
        <f t="shared" si="119"/>
        <v>1</v>
      </c>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c r="BH201" s="71"/>
      <c r="BI201" s="71"/>
      <c r="BJ201" s="71"/>
      <c r="BK201" s="71"/>
      <c r="BL201" s="71"/>
      <c r="BM201" s="71"/>
      <c r="BN201" s="71"/>
      <c r="BO201" s="71"/>
      <c r="BP201" s="71"/>
      <c r="BQ201" s="71"/>
      <c r="BR201" s="71"/>
      <c r="BS201" s="71"/>
      <c r="BT201" s="73"/>
      <c r="BU201" s="73"/>
      <c r="BV201" s="71"/>
      <c r="BW201" s="71"/>
      <c r="BX201" s="71"/>
      <c r="BY201" s="71"/>
      <c r="BZ201" s="71"/>
      <c r="CA201" s="71"/>
      <c r="CB201" s="71"/>
      <c r="CC201" s="71"/>
    </row>
    <row r="202" spans="1:82">
      <c r="A202" s="171">
        <v>177</v>
      </c>
      <c r="B202" s="375">
        <v>177</v>
      </c>
      <c r="C202" s="1502" t="s">
        <v>386</v>
      </c>
      <c r="D202" s="1565"/>
      <c r="E202" s="1567"/>
      <c r="F202" s="8"/>
      <c r="G202" s="416" t="s">
        <v>316</v>
      </c>
      <c r="H202" s="416" t="s">
        <v>316</v>
      </c>
      <c r="I202" s="405" t="s">
        <v>316</v>
      </c>
      <c r="J202" s="405" t="s">
        <v>316</v>
      </c>
      <c r="K202" s="204" t="s">
        <v>316</v>
      </c>
      <c r="L202" s="379" t="s">
        <v>316</v>
      </c>
      <c r="M202" s="405" t="s">
        <v>316</v>
      </c>
      <c r="N202" s="405" t="s">
        <v>316</v>
      </c>
      <c r="O202" s="405" t="s">
        <v>316</v>
      </c>
      <c r="P202" s="405" t="s">
        <v>316</v>
      </c>
      <c r="Q202" s="405" t="s">
        <v>316</v>
      </c>
      <c r="R202" s="405"/>
      <c r="S202" s="405" t="s">
        <v>316</v>
      </c>
      <c r="T202" s="405" t="s">
        <v>316</v>
      </c>
      <c r="U202" s="405" t="s">
        <v>316</v>
      </c>
      <c r="V202" s="204" t="s">
        <v>316</v>
      </c>
      <c r="W202" s="204" t="s">
        <v>316</v>
      </c>
      <c r="X202" s="204" t="s">
        <v>316</v>
      </c>
      <c r="Y202" s="204" t="s">
        <v>316</v>
      </c>
      <c r="Z202" s="379" t="s">
        <v>316</v>
      </c>
      <c r="AA202" s="379" t="s">
        <v>316</v>
      </c>
      <c r="AB202" s="379" t="s">
        <v>316</v>
      </c>
      <c r="AC202" s="379" t="s">
        <v>316</v>
      </c>
      <c r="AD202" s="405" t="s">
        <v>316</v>
      </c>
      <c r="AE202" s="405" t="s">
        <v>316</v>
      </c>
      <c r="AF202" s="405" t="s">
        <v>316</v>
      </c>
      <c r="AG202" s="405" t="s">
        <v>316</v>
      </c>
      <c r="AH202" s="405" t="s">
        <v>316</v>
      </c>
      <c r="AI202" s="405" t="s">
        <v>316</v>
      </c>
      <c r="AJ202" s="405" t="s">
        <v>316</v>
      </c>
      <c r="AK202" s="405" t="s">
        <v>316</v>
      </c>
      <c r="AL202" s="405" t="s">
        <v>316</v>
      </c>
      <c r="AM202" s="405"/>
      <c r="AN202" s="405"/>
      <c r="AO202" s="405" t="s">
        <v>316</v>
      </c>
      <c r="AP202" s="405" t="s">
        <v>316</v>
      </c>
      <c r="AQ202" s="405" t="s">
        <v>316</v>
      </c>
      <c r="AR202" s="405" t="s">
        <v>316</v>
      </c>
      <c r="AS202" s="405" t="s">
        <v>316</v>
      </c>
      <c r="AT202" s="405" t="s">
        <v>316</v>
      </c>
      <c r="AU202" s="405" t="s">
        <v>316</v>
      </c>
      <c r="AV202" s="405" t="s">
        <v>316</v>
      </c>
      <c r="AW202" s="405" t="s">
        <v>316</v>
      </c>
      <c r="AX202" s="405"/>
      <c r="AY202" s="405"/>
      <c r="AZ202" s="405" t="s">
        <v>316</v>
      </c>
      <c r="BA202" s="405"/>
      <c r="BB202" s="405" t="s">
        <v>316</v>
      </c>
      <c r="BC202" s="405"/>
      <c r="BD202" s="405" t="s">
        <v>316</v>
      </c>
      <c r="BE202" s="379" t="s">
        <v>316</v>
      </c>
      <c r="BF202" s="379" t="s">
        <v>316</v>
      </c>
      <c r="BG202" s="379" t="s">
        <v>316</v>
      </c>
      <c r="BH202" s="379" t="s">
        <v>316</v>
      </c>
      <c r="BI202" s="379" t="s">
        <v>316</v>
      </c>
      <c r="BJ202" s="379" t="s">
        <v>316</v>
      </c>
      <c r="BK202" s="379" t="s">
        <v>316</v>
      </c>
      <c r="BL202" s="379" t="s">
        <v>316</v>
      </c>
      <c r="BM202" s="379" t="s">
        <v>316</v>
      </c>
      <c r="BN202" s="379" t="s">
        <v>316</v>
      </c>
      <c r="BO202" s="379" t="s">
        <v>316</v>
      </c>
      <c r="BP202" s="420"/>
      <c r="BQ202" s="420"/>
      <c r="BR202" s="379" t="s">
        <v>316</v>
      </c>
      <c r="BS202" s="379" t="s">
        <v>316</v>
      </c>
      <c r="BT202" s="379" t="s">
        <v>316</v>
      </c>
      <c r="BU202" s="379" t="s">
        <v>316</v>
      </c>
      <c r="BV202" s="379" t="s">
        <v>316</v>
      </c>
      <c r="BW202" s="379" t="s">
        <v>316</v>
      </c>
      <c r="BX202" s="379" t="s">
        <v>316</v>
      </c>
      <c r="BY202" s="379" t="s">
        <v>316</v>
      </c>
      <c r="BZ202" s="379" t="s">
        <v>316</v>
      </c>
      <c r="CA202" s="379" t="s">
        <v>316</v>
      </c>
      <c r="CB202" s="379" t="s">
        <v>316</v>
      </c>
      <c r="CC202" s="379" t="s">
        <v>316</v>
      </c>
      <c r="CD202" s="3"/>
    </row>
    <row r="203" spans="1:82">
      <c r="A203" s="171">
        <v>178</v>
      </c>
      <c r="B203" s="375">
        <v>178</v>
      </c>
      <c r="C203" s="1502" t="s">
        <v>387</v>
      </c>
      <c r="D203" s="1565"/>
      <c r="E203" s="1567"/>
      <c r="F203" s="8"/>
      <c r="G203" s="416" t="s">
        <v>316</v>
      </c>
      <c r="H203" s="416" t="s">
        <v>316</v>
      </c>
      <c r="I203" s="405" t="s">
        <v>316</v>
      </c>
      <c r="J203" s="405" t="s">
        <v>316</v>
      </c>
      <c r="K203" s="204" t="s">
        <v>316</v>
      </c>
      <c r="L203" s="379" t="s">
        <v>316</v>
      </c>
      <c r="M203" s="405" t="s">
        <v>316</v>
      </c>
      <c r="N203" s="405" t="s">
        <v>316</v>
      </c>
      <c r="O203" s="405" t="s">
        <v>316</v>
      </c>
      <c r="P203" s="405" t="s">
        <v>316</v>
      </c>
      <c r="Q203" s="405" t="s">
        <v>316</v>
      </c>
      <c r="R203" s="405"/>
      <c r="S203" s="405" t="s">
        <v>316</v>
      </c>
      <c r="T203" s="405" t="s">
        <v>316</v>
      </c>
      <c r="U203" s="405" t="s">
        <v>316</v>
      </c>
      <c r="V203" s="204" t="s">
        <v>316</v>
      </c>
      <c r="W203" s="204" t="s">
        <v>316</v>
      </c>
      <c r="X203" s="204" t="s">
        <v>316</v>
      </c>
      <c r="Y203" s="204" t="s">
        <v>316</v>
      </c>
      <c r="Z203" s="379" t="s">
        <v>316</v>
      </c>
      <c r="AA203" s="379" t="s">
        <v>316</v>
      </c>
      <c r="AB203" s="379" t="s">
        <v>316</v>
      </c>
      <c r="AC203" s="379" t="s">
        <v>316</v>
      </c>
      <c r="AD203" s="405" t="s">
        <v>316</v>
      </c>
      <c r="AE203" s="405" t="s">
        <v>316</v>
      </c>
      <c r="AF203" s="405" t="s">
        <v>316</v>
      </c>
      <c r="AG203" s="405" t="s">
        <v>316</v>
      </c>
      <c r="AH203" s="405" t="s">
        <v>316</v>
      </c>
      <c r="AI203" s="405" t="s">
        <v>316</v>
      </c>
      <c r="AJ203" s="405" t="s">
        <v>316</v>
      </c>
      <c r="AK203" s="405" t="s">
        <v>316</v>
      </c>
      <c r="AL203" s="405" t="s">
        <v>316</v>
      </c>
      <c r="AM203" s="405"/>
      <c r="AN203" s="405"/>
      <c r="AO203" s="405" t="s">
        <v>316</v>
      </c>
      <c r="AP203" s="405" t="s">
        <v>316</v>
      </c>
      <c r="AQ203" s="405" t="s">
        <v>316</v>
      </c>
      <c r="AR203" s="405" t="s">
        <v>316</v>
      </c>
      <c r="AS203" s="405" t="s">
        <v>316</v>
      </c>
      <c r="AT203" s="405" t="s">
        <v>316</v>
      </c>
      <c r="AU203" s="405" t="s">
        <v>316</v>
      </c>
      <c r="AV203" s="405" t="s">
        <v>316</v>
      </c>
      <c r="AW203" s="405" t="s">
        <v>316</v>
      </c>
      <c r="AX203" s="405"/>
      <c r="AY203" s="405"/>
      <c r="AZ203" s="405" t="s">
        <v>316</v>
      </c>
      <c r="BA203" s="405"/>
      <c r="BB203" s="405" t="s">
        <v>316</v>
      </c>
      <c r="BC203" s="405"/>
      <c r="BD203" s="405" t="s">
        <v>316</v>
      </c>
      <c r="BE203" s="379" t="s">
        <v>316</v>
      </c>
      <c r="BF203" s="379" t="s">
        <v>316</v>
      </c>
      <c r="BG203" s="379" t="s">
        <v>316</v>
      </c>
      <c r="BH203" s="379" t="s">
        <v>316</v>
      </c>
      <c r="BI203" s="379" t="s">
        <v>316</v>
      </c>
      <c r="BJ203" s="379" t="s">
        <v>316</v>
      </c>
      <c r="BK203" s="379" t="s">
        <v>316</v>
      </c>
      <c r="BL203" s="379" t="s">
        <v>316</v>
      </c>
      <c r="BM203" s="379" t="s">
        <v>316</v>
      </c>
      <c r="BN203" s="379" t="s">
        <v>316</v>
      </c>
      <c r="BO203" s="379" t="s">
        <v>316</v>
      </c>
      <c r="BP203" s="420"/>
      <c r="BQ203" s="420"/>
      <c r="BR203" s="379" t="s">
        <v>316</v>
      </c>
      <c r="BS203" s="379" t="s">
        <v>316</v>
      </c>
      <c r="BT203" s="379" t="s">
        <v>316</v>
      </c>
      <c r="BU203" s="379" t="s">
        <v>316</v>
      </c>
      <c r="BV203" s="379" t="s">
        <v>316</v>
      </c>
      <c r="BW203" s="379" t="s">
        <v>316</v>
      </c>
      <c r="BX203" s="379" t="s">
        <v>316</v>
      </c>
      <c r="BY203" s="379" t="s">
        <v>316</v>
      </c>
      <c r="BZ203" s="379" t="s">
        <v>316</v>
      </c>
      <c r="CA203" s="379" t="s">
        <v>316</v>
      </c>
      <c r="CB203" s="379" t="s">
        <v>316</v>
      </c>
      <c r="CC203" s="379" t="s">
        <v>316</v>
      </c>
      <c r="CD203" s="3"/>
    </row>
    <row r="204" spans="1:82" s="74" customFormat="1" ht="63" hidden="1">
      <c r="A204" s="19"/>
      <c r="B204" s="375"/>
      <c r="C204" s="390" t="s">
        <v>730</v>
      </c>
      <c r="D204" s="387"/>
      <c r="E204" s="389"/>
      <c r="F204" s="25"/>
      <c r="G204" s="405"/>
      <c r="H204" s="23" t="s">
        <v>1030</v>
      </c>
      <c r="I204" s="405"/>
      <c r="J204" s="405"/>
      <c r="K204" s="379"/>
      <c r="L204" s="379"/>
      <c r="M204" s="379"/>
      <c r="N204" s="379"/>
      <c r="O204" s="379"/>
      <c r="P204" s="379"/>
      <c r="Q204" s="379"/>
      <c r="R204" s="379"/>
      <c r="S204" s="379"/>
      <c r="T204" s="379" t="s">
        <v>16</v>
      </c>
      <c r="U204" s="405"/>
      <c r="V204" s="405"/>
      <c r="W204" s="405"/>
      <c r="X204" s="405"/>
      <c r="Y204" s="405"/>
      <c r="Z204" s="405"/>
      <c r="AA204" s="405"/>
      <c r="AB204" s="405"/>
      <c r="AC204" s="405"/>
      <c r="AD204" s="405"/>
      <c r="AE204" s="405"/>
      <c r="AF204" s="405"/>
      <c r="AG204" s="405"/>
      <c r="AH204" s="405"/>
      <c r="AI204" s="405"/>
      <c r="AJ204" s="405"/>
      <c r="AK204" s="405"/>
      <c r="AL204" s="405"/>
      <c r="AM204" s="405"/>
      <c r="AN204" s="405"/>
      <c r="AO204" s="405"/>
      <c r="AP204" s="405"/>
      <c r="AQ204" s="405"/>
      <c r="AR204" s="405"/>
      <c r="AS204" s="405"/>
      <c r="AT204" s="405"/>
      <c r="AU204" s="405"/>
      <c r="AV204" s="405"/>
      <c r="AW204" s="405"/>
      <c r="AX204" s="405"/>
      <c r="AY204" s="405"/>
      <c r="AZ204" s="405"/>
      <c r="BA204" s="405"/>
      <c r="BB204" s="405"/>
      <c r="BC204" s="405"/>
      <c r="BD204" s="405"/>
      <c r="BE204" s="405"/>
      <c r="BF204" s="405"/>
      <c r="BG204" s="405"/>
      <c r="BH204" s="405"/>
      <c r="BI204" s="405"/>
      <c r="BJ204" s="405"/>
      <c r="BK204" s="405"/>
      <c r="BL204" s="405"/>
      <c r="BM204" s="405"/>
      <c r="BN204" s="405"/>
      <c r="BO204" s="405"/>
      <c r="BP204" s="421"/>
      <c r="BQ204" s="421"/>
      <c r="BR204" s="405"/>
      <c r="BS204" s="405"/>
      <c r="BT204" s="405"/>
      <c r="BU204" s="405"/>
      <c r="BV204" s="405"/>
      <c r="BW204" s="405"/>
      <c r="BX204" s="405"/>
      <c r="BY204" s="405"/>
      <c r="BZ204" s="405"/>
      <c r="CA204" s="405"/>
      <c r="CB204" s="405"/>
      <c r="CC204" s="405"/>
    </row>
    <row r="205" spans="1:82" s="184" customFormat="1" ht="81" hidden="1" customHeight="1">
      <c r="A205" s="216">
        <v>179</v>
      </c>
      <c r="B205" s="375">
        <v>179</v>
      </c>
      <c r="C205" s="179" t="s">
        <v>730</v>
      </c>
      <c r="D205" s="77" t="s">
        <v>14</v>
      </c>
      <c r="E205" s="78" t="s">
        <v>480</v>
      </c>
      <c r="F205" s="77" t="s">
        <v>17</v>
      </c>
      <c r="G205" s="188"/>
      <c r="H205" s="190" t="s">
        <v>969</v>
      </c>
      <c r="I205" s="20" t="s">
        <v>275</v>
      </c>
      <c r="J205" s="111" t="s">
        <v>192</v>
      </c>
      <c r="K205" s="191" t="s">
        <v>16</v>
      </c>
      <c r="L205" s="21"/>
      <c r="M205" s="21"/>
      <c r="N205" s="413"/>
      <c r="O205" s="20"/>
      <c r="P205" s="413"/>
      <c r="Q205" s="20"/>
      <c r="R205" s="20"/>
      <c r="S205" s="21"/>
      <c r="T205" s="20"/>
      <c r="U205" s="66">
        <f t="shared" si="119"/>
        <v>1</v>
      </c>
      <c r="V205" s="415" t="s">
        <v>726</v>
      </c>
      <c r="W205" s="415" t="s">
        <v>724</v>
      </c>
      <c r="X205" s="415" t="s">
        <v>725</v>
      </c>
      <c r="Y205" s="415" t="s">
        <v>725</v>
      </c>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v>2</v>
      </c>
      <c r="BF205" s="20">
        <v>2</v>
      </c>
      <c r="BG205" s="20">
        <v>2</v>
      </c>
      <c r="BH205" s="20">
        <v>1</v>
      </c>
      <c r="BI205" s="20">
        <v>2</v>
      </c>
      <c r="BJ205" s="20">
        <v>2</v>
      </c>
      <c r="BK205" s="20">
        <v>1</v>
      </c>
      <c r="BL205" s="20">
        <v>2</v>
      </c>
      <c r="BM205" s="20">
        <v>2</v>
      </c>
      <c r="BN205" s="20">
        <v>2</v>
      </c>
      <c r="BO205" s="20">
        <v>2</v>
      </c>
      <c r="BP205" s="20">
        <v>2</v>
      </c>
      <c r="BQ205" s="20">
        <v>2</v>
      </c>
      <c r="BR205" s="20">
        <v>2</v>
      </c>
      <c r="BS205" s="20">
        <v>2</v>
      </c>
      <c r="BT205" s="20">
        <v>2</v>
      </c>
      <c r="BU205" s="20">
        <v>1</v>
      </c>
      <c r="BV205" s="413">
        <f>COUNTIF($BE205:$BU205,2)</f>
        <v>14</v>
      </c>
      <c r="BW205" s="81">
        <f>BV205/COUNTA($BE205:$BU205)</f>
        <v>0.82352941176470584</v>
      </c>
      <c r="BX205" s="413">
        <f>COUNTIF($BE205:$BU205,1)</f>
        <v>3</v>
      </c>
      <c r="BY205" s="81">
        <f>BX205/COUNTA($BE205:$BU205)</f>
        <v>0.17647058823529413</v>
      </c>
      <c r="BZ205" s="413">
        <f>COUNTIF($BE205:$BU205,0)</f>
        <v>0</v>
      </c>
      <c r="CA205" s="81">
        <f>BZ205/COUNTA($BE205:$BU205)</f>
        <v>0</v>
      </c>
      <c r="CB205" s="413">
        <f>(((BV205*2)+(BX205*1)+(BZ205*0)))/COUNTA($BE205:$BU205)</f>
        <v>1.8235294117647058</v>
      </c>
      <c r="CC205" s="414" t="str">
        <f>IF(CB205&gt;=1.6,"Đạt mục tiêu",IF(CB205&gt;=1,"Cần cố gắng","Chưa đạt"))</f>
        <v>Đạt mục tiêu</v>
      </c>
      <c r="CD205" s="74"/>
    </row>
    <row r="206" spans="1:82" s="2" customFormat="1" ht="63" hidden="1">
      <c r="A206" s="19"/>
      <c r="B206" s="375"/>
      <c r="C206" s="390" t="s">
        <v>730</v>
      </c>
      <c r="D206" s="77"/>
      <c r="E206" s="78"/>
      <c r="F206" s="77"/>
      <c r="G206" s="78"/>
      <c r="H206" s="23" t="s">
        <v>1017</v>
      </c>
      <c r="I206" s="20"/>
      <c r="J206" s="111"/>
      <c r="K206" s="21"/>
      <c r="L206" s="21"/>
      <c r="M206" s="21"/>
      <c r="N206" s="413"/>
      <c r="O206" s="20"/>
      <c r="P206" s="413"/>
      <c r="Q206" s="20"/>
      <c r="R206" s="21" t="s">
        <v>16</v>
      </c>
      <c r="S206" s="21"/>
      <c r="T206" s="20"/>
      <c r="U206" s="66"/>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c r="BM206" s="20"/>
      <c r="BN206" s="20"/>
      <c r="BO206" s="20"/>
      <c r="BP206" s="20"/>
      <c r="BQ206" s="20"/>
      <c r="BR206" s="20"/>
      <c r="BS206" s="20"/>
      <c r="BT206" s="50"/>
      <c r="BU206" s="50"/>
      <c r="BV206" s="21"/>
      <c r="BW206" s="22"/>
      <c r="BX206" s="21"/>
      <c r="BY206" s="22"/>
      <c r="BZ206" s="21"/>
      <c r="CA206" s="22"/>
      <c r="CB206" s="21"/>
      <c r="CC206" s="21"/>
    </row>
    <row r="207" spans="1:82" s="173" customFormat="1" ht="131.25" hidden="1">
      <c r="A207" s="171"/>
      <c r="B207" s="375"/>
      <c r="C207" s="402" t="s">
        <v>479</v>
      </c>
      <c r="D207" s="77"/>
      <c r="E207" s="78"/>
      <c r="F207" s="244"/>
      <c r="G207" s="186" t="s">
        <v>481</v>
      </c>
      <c r="H207" s="210" t="s">
        <v>1051</v>
      </c>
      <c r="I207" s="20"/>
      <c r="J207" s="111"/>
      <c r="K207" s="21"/>
      <c r="L207" s="416" t="s">
        <v>16</v>
      </c>
      <c r="M207" s="21"/>
      <c r="N207" s="413"/>
      <c r="O207" s="20"/>
      <c r="P207" s="413"/>
      <c r="Q207" s="20"/>
      <c r="R207" s="21"/>
      <c r="S207" s="21"/>
      <c r="T207" s="20"/>
      <c r="U207" s="66"/>
      <c r="V207" s="20"/>
      <c r="W207" s="20"/>
      <c r="X207" s="20"/>
      <c r="Y207" s="20"/>
      <c r="Z207" s="397" t="s">
        <v>724</v>
      </c>
      <c r="AA207" s="397"/>
      <c r="AB207" s="397" t="s">
        <v>726</v>
      </c>
      <c r="AC207" s="397" t="s">
        <v>723</v>
      </c>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20"/>
      <c r="BF207" s="398">
        <v>2</v>
      </c>
      <c r="BG207" s="398">
        <v>2</v>
      </c>
      <c r="BH207" s="398">
        <v>2</v>
      </c>
      <c r="BI207" s="398">
        <v>2</v>
      </c>
      <c r="BJ207" s="398">
        <v>2</v>
      </c>
      <c r="BK207" s="398">
        <v>2</v>
      </c>
      <c r="BL207" s="398">
        <v>2</v>
      </c>
      <c r="BM207" s="398">
        <v>2</v>
      </c>
      <c r="BN207" s="398">
        <v>2</v>
      </c>
      <c r="BO207" s="398">
        <v>2</v>
      </c>
      <c r="BP207" s="398">
        <v>2</v>
      </c>
      <c r="BQ207" s="398">
        <v>1</v>
      </c>
      <c r="BR207" s="398">
        <v>2</v>
      </c>
      <c r="BS207" s="398">
        <v>2</v>
      </c>
      <c r="BT207" s="398">
        <v>1</v>
      </c>
      <c r="BU207" s="398">
        <v>2</v>
      </c>
      <c r="BV207" s="420">
        <f t="shared" ref="BV207:BV208" si="133">COUNTIF($BE207:$BU207,2)</f>
        <v>14</v>
      </c>
      <c r="BW207" s="228">
        <f t="shared" ref="BW207:BW208" si="134">BV207/COUNTA($BE207:$BU207)</f>
        <v>0.875</v>
      </c>
      <c r="BX207" s="420">
        <f t="shared" ref="BX207:BX208" si="135">COUNTIF($BE207:$BU207,1)</f>
        <v>2</v>
      </c>
      <c r="BY207" s="228">
        <f t="shared" ref="BY207:BY208" si="136">BX207/COUNTA($BE207:$BU207)</f>
        <v>0.125</v>
      </c>
      <c r="BZ207" s="420">
        <f t="shared" ref="BZ207:BZ208" si="137">COUNTIF($BE207:$BU207,0)</f>
        <v>0</v>
      </c>
      <c r="CA207" s="228">
        <f t="shared" ref="CA207:CA208" si="138">BZ207/COUNTA($BE207:$BU207)</f>
        <v>0</v>
      </c>
      <c r="CB207" s="21"/>
      <c r="CC207" s="420" t="str">
        <f t="shared" ref="CC207:CC209" si="139">IF(CB207&gt;=1.6,"Đạt mục tiêu",IF(CB207&gt;=1,"Cần cố gắng","Chưa đạt"))</f>
        <v>Chưa đạt</v>
      </c>
    </row>
    <row r="208" spans="1:82" ht="131.25" hidden="1">
      <c r="A208" s="171">
        <v>180</v>
      </c>
      <c r="B208" s="375">
        <v>180</v>
      </c>
      <c r="C208" s="402" t="s">
        <v>479</v>
      </c>
      <c r="D208" s="77" t="s">
        <v>14</v>
      </c>
      <c r="E208" s="78" t="s">
        <v>480</v>
      </c>
      <c r="F208" s="244" t="s">
        <v>17</v>
      </c>
      <c r="G208" s="186" t="s">
        <v>481</v>
      </c>
      <c r="H208" s="210" t="s">
        <v>1050</v>
      </c>
      <c r="I208" s="20" t="s">
        <v>275</v>
      </c>
      <c r="J208" s="111" t="s">
        <v>192</v>
      </c>
      <c r="K208" s="21"/>
      <c r="L208" s="416" t="s">
        <v>16</v>
      </c>
      <c r="M208" s="21"/>
      <c r="N208" s="413"/>
      <c r="O208" s="20"/>
      <c r="P208" s="413"/>
      <c r="Q208" s="20"/>
      <c r="R208" s="20"/>
      <c r="S208" s="21"/>
      <c r="T208" s="20"/>
      <c r="U208" s="66">
        <f t="shared" si="119"/>
        <v>1</v>
      </c>
      <c r="V208" s="20"/>
      <c r="W208" s="20"/>
      <c r="X208" s="20"/>
      <c r="Y208" s="20"/>
      <c r="Z208" s="397" t="s">
        <v>726</v>
      </c>
      <c r="AA208" s="397" t="s">
        <v>724</v>
      </c>
      <c r="AB208" s="397" t="s">
        <v>723</v>
      </c>
      <c r="AC208" s="397"/>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398"/>
      <c r="BF208" s="398">
        <v>2</v>
      </c>
      <c r="BG208" s="398">
        <v>2</v>
      </c>
      <c r="BH208" s="398">
        <v>2</v>
      </c>
      <c r="BI208" s="398">
        <v>2</v>
      </c>
      <c r="BJ208" s="398">
        <v>2</v>
      </c>
      <c r="BK208" s="398">
        <v>2</v>
      </c>
      <c r="BL208" s="398">
        <v>2</v>
      </c>
      <c r="BM208" s="398">
        <v>2</v>
      </c>
      <c r="BN208" s="398">
        <v>2</v>
      </c>
      <c r="BO208" s="398">
        <v>2</v>
      </c>
      <c r="BP208" s="398">
        <v>2</v>
      </c>
      <c r="BQ208" s="398">
        <v>1</v>
      </c>
      <c r="BR208" s="398">
        <v>2</v>
      </c>
      <c r="BS208" s="398">
        <v>2</v>
      </c>
      <c r="BT208" s="398">
        <v>1</v>
      </c>
      <c r="BU208" s="398">
        <v>2</v>
      </c>
      <c r="BV208" s="420">
        <f t="shared" si="133"/>
        <v>14</v>
      </c>
      <c r="BW208" s="228">
        <f t="shared" si="134"/>
        <v>0.875</v>
      </c>
      <c r="BX208" s="420">
        <f t="shared" si="135"/>
        <v>2</v>
      </c>
      <c r="BY208" s="228">
        <f t="shared" si="136"/>
        <v>0.125</v>
      </c>
      <c r="BZ208" s="420">
        <f t="shared" si="137"/>
        <v>0</v>
      </c>
      <c r="CA208" s="228">
        <f t="shared" si="138"/>
        <v>0</v>
      </c>
      <c r="CB208" s="379"/>
      <c r="CC208" s="420" t="str">
        <f t="shared" si="139"/>
        <v>Chưa đạt</v>
      </c>
    </row>
    <row r="209" spans="1:82" s="2" customFormat="1" ht="90" hidden="1">
      <c r="A209" s="19">
        <v>181</v>
      </c>
      <c r="B209" s="375">
        <v>181</v>
      </c>
      <c r="C209" s="390" t="s">
        <v>479</v>
      </c>
      <c r="D209" s="77" t="s">
        <v>14</v>
      </c>
      <c r="E209" s="78" t="s">
        <v>480</v>
      </c>
      <c r="F209" s="77" t="s">
        <v>17</v>
      </c>
      <c r="G209" s="78" t="s">
        <v>475</v>
      </c>
      <c r="H209" s="23" t="s">
        <v>483</v>
      </c>
      <c r="I209" s="20" t="s">
        <v>275</v>
      </c>
      <c r="J209" s="111" t="s">
        <v>192</v>
      </c>
      <c r="K209" s="21"/>
      <c r="L209" s="21"/>
      <c r="M209" s="21" t="s">
        <v>16</v>
      </c>
      <c r="N209" s="413"/>
      <c r="O209" s="20"/>
      <c r="P209" s="413"/>
      <c r="Q209" s="20"/>
      <c r="R209" s="20"/>
      <c r="S209" s="21"/>
      <c r="T209" s="20"/>
      <c r="U209" s="66">
        <f t="shared" si="119"/>
        <v>1</v>
      </c>
      <c r="V209" s="20"/>
      <c r="W209" s="20"/>
      <c r="X209" s="20"/>
      <c r="Y209" s="20"/>
      <c r="Z209" s="20"/>
      <c r="AA209" s="20"/>
      <c r="AB209" s="20"/>
      <c r="AC209" s="20"/>
      <c r="AD209" s="20" t="s">
        <v>724</v>
      </c>
      <c r="AE209" s="20" t="s">
        <v>723</v>
      </c>
      <c r="AF209" s="20" t="s">
        <v>726</v>
      </c>
      <c r="AG209" s="20" t="s">
        <v>724</v>
      </c>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114">
        <v>2</v>
      </c>
      <c r="BF209" s="114">
        <v>2</v>
      </c>
      <c r="BG209" s="114">
        <v>2</v>
      </c>
      <c r="BH209" s="114">
        <v>2</v>
      </c>
      <c r="BI209" s="114">
        <v>2</v>
      </c>
      <c r="BJ209" s="114">
        <v>2</v>
      </c>
      <c r="BK209" s="114">
        <v>2</v>
      </c>
      <c r="BL209" s="114">
        <v>2</v>
      </c>
      <c r="BM209" s="114">
        <v>1</v>
      </c>
      <c r="BN209" s="114">
        <v>2</v>
      </c>
      <c r="BO209" s="114">
        <v>2</v>
      </c>
      <c r="BP209" s="114">
        <v>2</v>
      </c>
      <c r="BQ209" s="114">
        <v>2</v>
      </c>
      <c r="BR209" s="114">
        <v>2</v>
      </c>
      <c r="BS209" s="114">
        <v>2</v>
      </c>
      <c r="BT209" s="114">
        <v>1</v>
      </c>
      <c r="BU209" s="114">
        <v>2</v>
      </c>
      <c r="BV209" s="426">
        <f>COUNTIF($BE209:$BU209,2)</f>
        <v>15</v>
      </c>
      <c r="BW209" s="119">
        <f>BV209/COUNTA($BE209:$BU209)</f>
        <v>0.88235294117647056</v>
      </c>
      <c r="BX209" s="426">
        <f>COUNTIF($BE209:$BU209,1)</f>
        <v>2</v>
      </c>
      <c r="BY209" s="119">
        <f>BX209/COUNTA($BE209:$BU209)</f>
        <v>0.11764705882352941</v>
      </c>
      <c r="BZ209" s="426">
        <f>COUNTIF($BE209:$BU209,0)</f>
        <v>0</v>
      </c>
      <c r="CA209" s="119">
        <f>BZ209/COUNTA($BE209:$BU209)</f>
        <v>0</v>
      </c>
      <c r="CB209" s="426">
        <f>(((BV209*2)+(BX209*1)+(BZ209*0)))/COUNTA($BE209:$BU209)</f>
        <v>1.8823529411764706</v>
      </c>
      <c r="CC209" s="449" t="str">
        <f t="shared" si="139"/>
        <v>Đạt mục tiêu</v>
      </c>
    </row>
    <row r="210" spans="1:82" s="2" customFormat="1" ht="90">
      <c r="A210" s="19">
        <v>182</v>
      </c>
      <c r="B210" s="375">
        <v>182</v>
      </c>
      <c r="C210" s="390" t="s">
        <v>479</v>
      </c>
      <c r="D210" s="77" t="s">
        <v>14</v>
      </c>
      <c r="E210" s="78" t="s">
        <v>480</v>
      </c>
      <c r="F210" s="77" t="s">
        <v>17</v>
      </c>
      <c r="G210" s="78" t="s">
        <v>477</v>
      </c>
      <c r="H210" s="23" t="s">
        <v>959</v>
      </c>
      <c r="I210" s="20" t="s">
        <v>275</v>
      </c>
      <c r="J210" s="111" t="s">
        <v>192</v>
      </c>
      <c r="K210" s="21"/>
      <c r="L210" s="21"/>
      <c r="M210" s="21"/>
      <c r="N210" s="413" t="s">
        <v>16</v>
      </c>
      <c r="O210" s="20"/>
      <c r="P210" s="413"/>
      <c r="Q210" s="20"/>
      <c r="R210" s="20"/>
      <c r="S210" s="21"/>
      <c r="T210" s="20"/>
      <c r="U210" s="66">
        <f t="shared" si="119"/>
        <v>1</v>
      </c>
      <c r="V210" s="20"/>
      <c r="W210" s="20"/>
      <c r="X210" s="20"/>
      <c r="Y210" s="20"/>
      <c r="Z210" s="20"/>
      <c r="AA210" s="20"/>
      <c r="AB210" s="20"/>
      <c r="AC210" s="20"/>
      <c r="AD210" s="20"/>
      <c r="AE210" s="20"/>
      <c r="AF210" s="20"/>
      <c r="AG210" s="20"/>
      <c r="AH210" s="384" t="s">
        <v>724</v>
      </c>
      <c r="AI210" s="384" t="s">
        <v>726</v>
      </c>
      <c r="AJ210" s="384" t="s">
        <v>723</v>
      </c>
      <c r="AK210" s="384" t="s">
        <v>726</v>
      </c>
      <c r="AL210" s="384" t="s">
        <v>725</v>
      </c>
      <c r="AM210" s="20"/>
      <c r="AN210" s="20"/>
      <c r="AO210" s="20"/>
      <c r="AP210" s="20"/>
      <c r="AQ210" s="20"/>
      <c r="AR210" s="20"/>
      <c r="AS210" s="20"/>
      <c r="AT210" s="20"/>
      <c r="AU210" s="20"/>
      <c r="AV210" s="20"/>
      <c r="AW210" s="20"/>
      <c r="AX210" s="20"/>
      <c r="AY210" s="20"/>
      <c r="AZ210" s="20"/>
      <c r="BA210" s="20"/>
      <c r="BB210" s="20"/>
      <c r="BC210" s="20"/>
      <c r="BD210" s="20"/>
      <c r="BE210" s="20">
        <v>2</v>
      </c>
      <c r="BF210" s="20">
        <v>1</v>
      </c>
      <c r="BG210" s="20">
        <v>2</v>
      </c>
      <c r="BH210" s="20">
        <v>2</v>
      </c>
      <c r="BI210" s="20">
        <v>2</v>
      </c>
      <c r="BJ210" s="20">
        <v>2</v>
      </c>
      <c r="BK210" s="20">
        <v>2</v>
      </c>
      <c r="BL210" s="20">
        <v>1</v>
      </c>
      <c r="BM210" s="20">
        <v>2</v>
      </c>
      <c r="BN210" s="20">
        <v>2</v>
      </c>
      <c r="BO210" s="20">
        <v>2</v>
      </c>
      <c r="BP210" s="20">
        <v>2</v>
      </c>
      <c r="BQ210" s="20">
        <v>2</v>
      </c>
      <c r="BR210" s="20">
        <v>2</v>
      </c>
      <c r="BS210" s="20">
        <v>2</v>
      </c>
      <c r="BT210" s="20">
        <v>1</v>
      </c>
      <c r="BU210" s="20">
        <v>2</v>
      </c>
      <c r="BV210" s="21">
        <f>COUNTIF($BE210:$BU210,2)</f>
        <v>14</v>
      </c>
      <c r="BW210" s="22">
        <f>BV210/COUNTA($BE210:$BU210)</f>
        <v>0.82352941176470584</v>
      </c>
      <c r="BX210" s="21">
        <f>COUNTIF($BE210:$BU210,1)</f>
        <v>3</v>
      </c>
      <c r="BY210" s="22">
        <f>BX210/COUNTA($BE210:$BU210)</f>
        <v>0.17647058823529413</v>
      </c>
      <c r="BZ210" s="21">
        <f>COUNTIF($BE210:$BU210,0)</f>
        <v>0</v>
      </c>
      <c r="CA210" s="22">
        <f>BZ210/COUNTA($BE210:$BU210)</f>
        <v>0</v>
      </c>
      <c r="CB210" s="21">
        <f>(((BV210*2)+(BX210*1)+(BZ210*0)))/COUNTA($BE210:$BU210)</f>
        <v>1.8235294117647058</v>
      </c>
      <c r="CC210" s="427" t="str">
        <f>IF(CB210&gt;=1.6,"Đạt mục tiêu",IF(CB210&gt;=1,"Cần cố gắng","Chưa đạt"))</f>
        <v>Đạt mục tiêu</v>
      </c>
    </row>
    <row r="211" spans="1:82" s="2" customFormat="1" ht="90" hidden="1">
      <c r="A211" s="19">
        <v>183</v>
      </c>
      <c r="B211" s="375">
        <v>183</v>
      </c>
      <c r="C211" s="390" t="s">
        <v>479</v>
      </c>
      <c r="D211" s="77" t="s">
        <v>14</v>
      </c>
      <c r="E211" s="78" t="s">
        <v>480</v>
      </c>
      <c r="F211" s="77" t="s">
        <v>17</v>
      </c>
      <c r="G211" s="78" t="s">
        <v>476</v>
      </c>
      <c r="H211" s="23" t="s">
        <v>484</v>
      </c>
      <c r="I211" s="20" t="s">
        <v>275</v>
      </c>
      <c r="J211" s="111" t="s">
        <v>192</v>
      </c>
      <c r="K211" s="21"/>
      <c r="L211" s="21"/>
      <c r="M211" s="21"/>
      <c r="N211" s="413"/>
      <c r="O211" s="20"/>
      <c r="P211" s="413"/>
      <c r="Q211" s="20"/>
      <c r="R211" s="20"/>
      <c r="S211" s="21"/>
      <c r="T211" s="20"/>
      <c r="U211" s="66">
        <f t="shared" si="119"/>
        <v>0</v>
      </c>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c r="BF211" s="20"/>
      <c r="BG211" s="20"/>
      <c r="BH211" s="20"/>
      <c r="BI211" s="20"/>
      <c r="BJ211" s="20"/>
      <c r="BK211" s="20"/>
      <c r="BL211" s="20"/>
      <c r="BM211" s="20"/>
      <c r="BN211" s="20"/>
      <c r="BO211" s="20"/>
      <c r="BP211" s="20"/>
      <c r="BQ211" s="20"/>
      <c r="BR211" s="20"/>
      <c r="BS211" s="20"/>
      <c r="BT211" s="50"/>
      <c r="BU211" s="50"/>
      <c r="BV211" s="21"/>
      <c r="BW211" s="22"/>
      <c r="BX211" s="21"/>
      <c r="BY211" s="22"/>
      <c r="BZ211" s="21"/>
      <c r="CA211" s="22"/>
      <c r="CB211" s="21"/>
      <c r="CC211" s="21"/>
    </row>
    <row r="212" spans="1:82" s="2" customFormat="1" ht="90" hidden="1">
      <c r="A212" s="19">
        <v>184</v>
      </c>
      <c r="B212" s="375">
        <v>184</v>
      </c>
      <c r="C212" s="390" t="s">
        <v>479</v>
      </c>
      <c r="D212" s="77" t="s">
        <v>14</v>
      </c>
      <c r="E212" s="78" t="s">
        <v>480</v>
      </c>
      <c r="F212" s="77" t="s">
        <v>17</v>
      </c>
      <c r="G212" s="78" t="s">
        <v>482</v>
      </c>
      <c r="H212" s="23" t="s">
        <v>1001</v>
      </c>
      <c r="I212" s="20" t="s">
        <v>275</v>
      </c>
      <c r="J212" s="111" t="s">
        <v>192</v>
      </c>
      <c r="K212" s="21"/>
      <c r="L212" s="21"/>
      <c r="M212" s="21"/>
      <c r="N212" s="413"/>
      <c r="O212" s="20"/>
      <c r="P212" s="413" t="s">
        <v>16</v>
      </c>
      <c r="Q212" s="20"/>
      <c r="R212" s="20"/>
      <c r="S212" s="21"/>
      <c r="T212" s="20"/>
      <c r="U212" s="66">
        <f t="shared" si="119"/>
        <v>1</v>
      </c>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20"/>
      <c r="BF212" s="20"/>
      <c r="BG212" s="20"/>
      <c r="BH212" s="20"/>
      <c r="BI212" s="20"/>
      <c r="BJ212" s="20"/>
      <c r="BK212" s="20"/>
      <c r="BL212" s="20"/>
      <c r="BM212" s="20"/>
      <c r="BN212" s="20"/>
      <c r="BO212" s="20"/>
      <c r="BP212" s="20"/>
      <c r="BQ212" s="20"/>
      <c r="BR212" s="20"/>
      <c r="BS212" s="20"/>
      <c r="BT212" s="50"/>
      <c r="BU212" s="50"/>
      <c r="BV212" s="21"/>
      <c r="BW212" s="22"/>
      <c r="BX212" s="21"/>
      <c r="BY212" s="22"/>
      <c r="BZ212" s="21"/>
      <c r="CA212" s="22"/>
      <c r="CB212" s="21"/>
      <c r="CC212" s="21"/>
    </row>
    <row r="213" spans="1:82" s="2" customFormat="1" ht="90" hidden="1">
      <c r="A213" s="19">
        <v>185</v>
      </c>
      <c r="B213" s="375">
        <v>185</v>
      </c>
      <c r="C213" s="390" t="s">
        <v>479</v>
      </c>
      <c r="D213" s="77" t="s">
        <v>14</v>
      </c>
      <c r="E213" s="78" t="s">
        <v>480</v>
      </c>
      <c r="F213" s="77" t="s">
        <v>17</v>
      </c>
      <c r="G213" s="78" t="s">
        <v>478</v>
      </c>
      <c r="H213" s="23" t="s">
        <v>1008</v>
      </c>
      <c r="I213" s="20" t="s">
        <v>275</v>
      </c>
      <c r="J213" s="111" t="s">
        <v>192</v>
      </c>
      <c r="K213" s="21"/>
      <c r="L213" s="21"/>
      <c r="M213" s="21"/>
      <c r="N213" s="413"/>
      <c r="O213" s="20"/>
      <c r="P213" s="413"/>
      <c r="Q213" s="21" t="s">
        <v>16</v>
      </c>
      <c r="R213" s="20"/>
      <c r="S213" s="21"/>
      <c r="T213" s="20"/>
      <c r="U213" s="66">
        <f t="shared" si="119"/>
        <v>1</v>
      </c>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20"/>
      <c r="BF213" s="20"/>
      <c r="BG213" s="20"/>
      <c r="BH213" s="20"/>
      <c r="BI213" s="20"/>
      <c r="BJ213" s="20"/>
      <c r="BK213" s="20"/>
      <c r="BL213" s="20"/>
      <c r="BM213" s="20"/>
      <c r="BN213" s="20"/>
      <c r="BO213" s="20"/>
      <c r="BP213" s="20"/>
      <c r="BQ213" s="20"/>
      <c r="BR213" s="20"/>
      <c r="BS213" s="20"/>
      <c r="BT213" s="50"/>
      <c r="BU213" s="50"/>
      <c r="BV213" s="21"/>
      <c r="BW213" s="22"/>
      <c r="BX213" s="21"/>
      <c r="BY213" s="22"/>
      <c r="BZ213" s="21"/>
      <c r="CA213" s="22"/>
      <c r="CB213" s="21"/>
      <c r="CC213" s="21"/>
    </row>
    <row r="214" spans="1:82" s="184" customFormat="1" ht="112.5" hidden="1">
      <c r="A214" s="216" t="s">
        <v>1089</v>
      </c>
      <c r="B214" s="375">
        <v>186</v>
      </c>
      <c r="C214" s="179" t="s">
        <v>479</v>
      </c>
      <c r="D214" s="77" t="s">
        <v>14</v>
      </c>
      <c r="E214" s="78" t="s">
        <v>485</v>
      </c>
      <c r="F214" s="77" t="s">
        <v>17</v>
      </c>
      <c r="G214" s="188" t="s">
        <v>491</v>
      </c>
      <c r="H214" s="193" t="s">
        <v>1046</v>
      </c>
      <c r="I214" s="20" t="s">
        <v>275</v>
      </c>
      <c r="J214" s="111" t="s">
        <v>192</v>
      </c>
      <c r="K214" s="191" t="s">
        <v>16</v>
      </c>
      <c r="L214" s="21"/>
      <c r="M214" s="21"/>
      <c r="N214" s="413"/>
      <c r="O214" s="20"/>
      <c r="P214" s="413"/>
      <c r="Q214" s="20"/>
      <c r="R214" s="20"/>
      <c r="S214" s="21"/>
      <c r="T214" s="20"/>
      <c r="U214" s="66">
        <f t="shared" si="119"/>
        <v>1</v>
      </c>
      <c r="V214" s="415" t="s">
        <v>724</v>
      </c>
      <c r="W214" s="415" t="s">
        <v>726</v>
      </c>
      <c r="X214" s="415" t="s">
        <v>726</v>
      </c>
      <c r="Y214" s="415" t="s">
        <v>726</v>
      </c>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v>2</v>
      </c>
      <c r="BF214" s="20">
        <v>2</v>
      </c>
      <c r="BG214" s="20">
        <v>2</v>
      </c>
      <c r="BH214" s="20">
        <v>2</v>
      </c>
      <c r="BI214" s="20">
        <v>2</v>
      </c>
      <c r="BJ214" s="20">
        <v>2</v>
      </c>
      <c r="BK214" s="20">
        <v>2</v>
      </c>
      <c r="BL214" s="20">
        <v>2</v>
      </c>
      <c r="BM214" s="20">
        <v>2</v>
      </c>
      <c r="BN214" s="20">
        <v>2</v>
      </c>
      <c r="BO214" s="20">
        <v>2</v>
      </c>
      <c r="BP214" s="20">
        <v>2</v>
      </c>
      <c r="BQ214" s="20">
        <v>2</v>
      </c>
      <c r="BR214" s="20">
        <v>2</v>
      </c>
      <c r="BS214" s="20">
        <v>2</v>
      </c>
      <c r="BT214" s="20">
        <v>1</v>
      </c>
      <c r="BU214" s="20">
        <v>1</v>
      </c>
      <c r="BV214" s="413">
        <f>COUNTIF($BE214:$BU214,2)</f>
        <v>15</v>
      </c>
      <c r="BW214" s="81">
        <f>BV214/COUNTA($BE214:$BU214)</f>
        <v>0.88235294117647056</v>
      </c>
      <c r="BX214" s="413">
        <f>COUNTIF($BE214:$BU214,1)</f>
        <v>2</v>
      </c>
      <c r="BY214" s="81">
        <f>BX214/COUNTA($BE214:$BU214)</f>
        <v>0.11764705882352941</v>
      </c>
      <c r="BZ214" s="413">
        <f>COUNTIF($BE214:$BU214,0)</f>
        <v>0</v>
      </c>
      <c r="CA214" s="81">
        <f>BZ214/COUNTA($BE214:$BU214)</f>
        <v>0</v>
      </c>
      <c r="CB214" s="413">
        <f>(((BV214*2)+(BX214*1)+(BZ214*0)))/COUNTA($BE214:$BU214)</f>
        <v>1.8823529411764706</v>
      </c>
      <c r="CC214" s="414" t="str">
        <f>IF(CB214&gt;=1.6,"Đạt mục tiêu",IF(CB214&gt;=1,"Cần cố gắng","Chưa đạt"))</f>
        <v>Đạt mục tiêu</v>
      </c>
      <c r="CD214" s="74"/>
    </row>
    <row r="215" spans="1:82" s="2" customFormat="1" ht="63" hidden="1">
      <c r="A215" s="19">
        <v>187</v>
      </c>
      <c r="B215" s="375">
        <v>187</v>
      </c>
      <c r="C215" s="390" t="s">
        <v>479</v>
      </c>
      <c r="D215" s="77" t="s">
        <v>14</v>
      </c>
      <c r="E215" s="78" t="s">
        <v>485</v>
      </c>
      <c r="F215" s="77" t="s">
        <v>17</v>
      </c>
      <c r="G215" s="78" t="s">
        <v>492</v>
      </c>
      <c r="H215" s="23" t="s">
        <v>493</v>
      </c>
      <c r="I215" s="20" t="s">
        <v>275</v>
      </c>
      <c r="J215" s="111" t="s">
        <v>192</v>
      </c>
      <c r="K215" s="21"/>
      <c r="L215" s="21"/>
      <c r="M215" s="21"/>
      <c r="N215" s="413"/>
      <c r="O215" s="20"/>
      <c r="P215" s="413"/>
      <c r="Q215" s="20"/>
      <c r="R215" s="20"/>
      <c r="S215" s="21"/>
      <c r="T215" s="20"/>
      <c r="U215" s="66">
        <f t="shared" si="119"/>
        <v>0</v>
      </c>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H215" s="20"/>
      <c r="BI215" s="20"/>
      <c r="BJ215" s="20"/>
      <c r="BK215" s="20"/>
      <c r="BL215" s="20"/>
      <c r="BM215" s="20"/>
      <c r="BN215" s="20"/>
      <c r="BO215" s="20"/>
      <c r="BP215" s="20"/>
      <c r="BQ215" s="20"/>
      <c r="BR215" s="20"/>
      <c r="BS215" s="20"/>
      <c r="BT215" s="50"/>
      <c r="BU215" s="50"/>
      <c r="BV215" s="21"/>
      <c r="BW215" s="22"/>
      <c r="BX215" s="21"/>
      <c r="BY215" s="22"/>
      <c r="BZ215" s="21"/>
      <c r="CA215" s="22"/>
      <c r="CB215" s="21"/>
      <c r="CC215" s="21"/>
    </row>
    <row r="216" spans="1:82" s="2" customFormat="1" ht="79.5" hidden="1" customHeight="1">
      <c r="A216" s="19">
        <v>188</v>
      </c>
      <c r="B216" s="375">
        <v>188</v>
      </c>
      <c r="C216" s="390" t="s">
        <v>479</v>
      </c>
      <c r="D216" s="77" t="s">
        <v>14</v>
      </c>
      <c r="E216" s="78" t="s">
        <v>485</v>
      </c>
      <c r="F216" s="77" t="s">
        <v>17</v>
      </c>
      <c r="G216" s="78" t="s">
        <v>486</v>
      </c>
      <c r="H216" s="23" t="s">
        <v>494</v>
      </c>
      <c r="I216" s="20" t="s">
        <v>275</v>
      </c>
      <c r="J216" s="111" t="s">
        <v>192</v>
      </c>
      <c r="K216" s="21"/>
      <c r="L216" s="21"/>
      <c r="M216" s="21" t="s">
        <v>16</v>
      </c>
      <c r="N216" s="413"/>
      <c r="O216" s="20"/>
      <c r="P216" s="413"/>
      <c r="Q216" s="20"/>
      <c r="R216" s="20"/>
      <c r="S216" s="21"/>
      <c r="T216" s="20"/>
      <c r="U216" s="66">
        <f t="shared" si="119"/>
        <v>1</v>
      </c>
      <c r="V216" s="20"/>
      <c r="W216" s="20"/>
      <c r="X216" s="20"/>
      <c r="Y216" s="20"/>
      <c r="Z216" s="20"/>
      <c r="AA216" s="20"/>
      <c r="AB216" s="20"/>
      <c r="AC216" s="20"/>
      <c r="AD216" s="20" t="s">
        <v>726</v>
      </c>
      <c r="AE216" s="20" t="s">
        <v>726</v>
      </c>
      <c r="AF216" s="20" t="s">
        <v>723</v>
      </c>
      <c r="AG216" s="20" t="s">
        <v>726</v>
      </c>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114">
        <v>2</v>
      </c>
      <c r="BF216" s="114">
        <v>2</v>
      </c>
      <c r="BG216" s="114">
        <v>2</v>
      </c>
      <c r="BH216" s="114">
        <v>2</v>
      </c>
      <c r="BI216" s="114">
        <v>2</v>
      </c>
      <c r="BJ216" s="114">
        <v>2</v>
      </c>
      <c r="BK216" s="114">
        <v>2</v>
      </c>
      <c r="BL216" s="114">
        <v>1</v>
      </c>
      <c r="BM216" s="114">
        <v>1</v>
      </c>
      <c r="BN216" s="114">
        <v>2</v>
      </c>
      <c r="BO216" s="114">
        <v>2</v>
      </c>
      <c r="BP216" s="114">
        <v>2</v>
      </c>
      <c r="BQ216" s="114">
        <v>2</v>
      </c>
      <c r="BR216" s="114">
        <v>2</v>
      </c>
      <c r="BS216" s="114">
        <v>2</v>
      </c>
      <c r="BT216" s="114">
        <v>2</v>
      </c>
      <c r="BU216" s="114">
        <v>2</v>
      </c>
      <c r="BV216" s="426">
        <f>COUNTIF($BE216:$BU216,2)</f>
        <v>15</v>
      </c>
      <c r="BW216" s="119">
        <f>BV216/COUNTA($BE216:$BU216)</f>
        <v>0.88235294117647056</v>
      </c>
      <c r="BX216" s="426">
        <f>COUNTIF($BE216:$BU216,1)</f>
        <v>2</v>
      </c>
      <c r="BY216" s="119">
        <f>BX216/COUNTA($BE216:$BU216)</f>
        <v>0.11764705882352941</v>
      </c>
      <c r="BZ216" s="426">
        <f>COUNTIF($BE216:$BU216,0)</f>
        <v>0</v>
      </c>
      <c r="CA216" s="119">
        <f>BZ216/COUNTA($BE216:$BU216)</f>
        <v>0</v>
      </c>
      <c r="CB216" s="426">
        <f>(((BV216*2)+(BX216*1)+(BZ216*0)))/COUNTA($BE216:$BU216)</f>
        <v>1.8823529411764706</v>
      </c>
      <c r="CC216" s="449" t="str">
        <f t="shared" ref="CC216" si="140">IF(CB216&gt;=1.6,"Đạt mục tiêu",IF(CB216&gt;=1,"Cần cố gắng","Chưa đạt"))</f>
        <v>Đạt mục tiêu</v>
      </c>
    </row>
    <row r="217" spans="1:82" s="2" customFormat="1" ht="110.25" hidden="1">
      <c r="A217" s="19">
        <v>189</v>
      </c>
      <c r="B217" s="375">
        <v>189</v>
      </c>
      <c r="C217" s="390" t="s">
        <v>479</v>
      </c>
      <c r="D217" s="77" t="s">
        <v>14</v>
      </c>
      <c r="E217" s="78" t="s">
        <v>485</v>
      </c>
      <c r="F217" s="77" t="s">
        <v>17</v>
      </c>
      <c r="G217" s="78" t="s">
        <v>487</v>
      </c>
      <c r="H217" s="23" t="s">
        <v>994</v>
      </c>
      <c r="I217" s="20" t="s">
        <v>275</v>
      </c>
      <c r="J217" s="111" t="s">
        <v>192</v>
      </c>
      <c r="K217" s="21"/>
      <c r="L217" s="21"/>
      <c r="M217" s="21"/>
      <c r="N217" s="413"/>
      <c r="O217" s="21" t="s">
        <v>16</v>
      </c>
      <c r="P217" s="413"/>
      <c r="Q217" s="20"/>
      <c r="R217" s="20"/>
      <c r="S217" s="21"/>
      <c r="T217" s="20"/>
      <c r="U217" s="66">
        <f t="shared" si="119"/>
        <v>1</v>
      </c>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c r="BM217" s="20"/>
      <c r="BN217" s="20"/>
      <c r="BO217" s="20"/>
      <c r="BP217" s="20"/>
      <c r="BQ217" s="20"/>
      <c r="BR217" s="20"/>
      <c r="BS217" s="20"/>
      <c r="BT217" s="50"/>
      <c r="BU217" s="50"/>
      <c r="BV217" s="21"/>
      <c r="BW217" s="22"/>
      <c r="BX217" s="21"/>
      <c r="BY217" s="22"/>
      <c r="BZ217" s="21"/>
      <c r="CA217" s="22"/>
      <c r="CB217" s="21"/>
      <c r="CC217" s="21"/>
    </row>
    <row r="218" spans="1:82" s="2" customFormat="1" ht="106.5" customHeight="1">
      <c r="A218" s="19">
        <v>190</v>
      </c>
      <c r="B218" s="375">
        <v>190</v>
      </c>
      <c r="C218" s="390" t="s">
        <v>479</v>
      </c>
      <c r="D218" s="77" t="s">
        <v>14</v>
      </c>
      <c r="E218" s="78" t="s">
        <v>485</v>
      </c>
      <c r="F218" s="77" t="s">
        <v>17</v>
      </c>
      <c r="G218" s="78" t="s">
        <v>960</v>
      </c>
      <c r="H218" s="23" t="s">
        <v>961</v>
      </c>
      <c r="I218" s="20" t="s">
        <v>275</v>
      </c>
      <c r="J218" s="111" t="s">
        <v>192</v>
      </c>
      <c r="K218" s="21"/>
      <c r="L218" s="21"/>
      <c r="M218" s="21"/>
      <c r="N218" s="413" t="s">
        <v>16</v>
      </c>
      <c r="O218" s="20"/>
      <c r="P218" s="413"/>
      <c r="Q218" s="20"/>
      <c r="R218" s="20"/>
      <c r="S218" s="21"/>
      <c r="T218" s="20"/>
      <c r="U218" s="66">
        <f t="shared" si="119"/>
        <v>1</v>
      </c>
      <c r="V218" s="20"/>
      <c r="W218" s="20"/>
      <c r="X218" s="20"/>
      <c r="Y218" s="20"/>
      <c r="Z218" s="20"/>
      <c r="AA218" s="20"/>
      <c r="AB218" s="20"/>
      <c r="AC218" s="20"/>
      <c r="AD218" s="20"/>
      <c r="AE218" s="20"/>
      <c r="AF218" s="20"/>
      <c r="AG218" s="20"/>
      <c r="AH218" s="384" t="s">
        <v>726</v>
      </c>
      <c r="AI218" s="384" t="s">
        <v>723</v>
      </c>
      <c r="AJ218" s="384" t="s">
        <v>726</v>
      </c>
      <c r="AK218" s="384" t="s">
        <v>723</v>
      </c>
      <c r="AL218" s="384" t="s">
        <v>726</v>
      </c>
      <c r="AM218" s="20"/>
      <c r="AN218" s="20"/>
      <c r="AO218" s="20"/>
      <c r="AP218" s="20"/>
      <c r="AQ218" s="20"/>
      <c r="AR218" s="20"/>
      <c r="AS218" s="20"/>
      <c r="AT218" s="20"/>
      <c r="AU218" s="20"/>
      <c r="AV218" s="20"/>
      <c r="AW218" s="20"/>
      <c r="AX218" s="20"/>
      <c r="AY218" s="20"/>
      <c r="AZ218" s="20"/>
      <c r="BA218" s="20"/>
      <c r="BB218" s="20"/>
      <c r="BC218" s="20"/>
      <c r="BD218" s="20"/>
      <c r="BE218" s="20">
        <v>2</v>
      </c>
      <c r="BF218" s="20">
        <v>1</v>
      </c>
      <c r="BG218" s="20">
        <v>2</v>
      </c>
      <c r="BH218" s="20">
        <v>2</v>
      </c>
      <c r="BI218" s="20">
        <v>2</v>
      </c>
      <c r="BJ218" s="20">
        <v>1</v>
      </c>
      <c r="BK218" s="20">
        <v>2</v>
      </c>
      <c r="BL218" s="20">
        <v>1</v>
      </c>
      <c r="BM218" s="20">
        <v>2</v>
      </c>
      <c r="BN218" s="20">
        <v>2</v>
      </c>
      <c r="BO218" s="20">
        <v>2</v>
      </c>
      <c r="BP218" s="20">
        <v>2</v>
      </c>
      <c r="BQ218" s="20">
        <v>2</v>
      </c>
      <c r="BR218" s="20">
        <v>2</v>
      </c>
      <c r="BS218" s="20">
        <v>2</v>
      </c>
      <c r="BT218" s="20">
        <v>1</v>
      </c>
      <c r="BU218" s="20">
        <v>2</v>
      </c>
      <c r="BV218" s="21">
        <f>COUNTIF($BE218:$BU218,2)</f>
        <v>13</v>
      </c>
      <c r="BW218" s="22">
        <f>BV218/COUNTA($BE218:$BU218)</f>
        <v>0.76470588235294112</v>
      </c>
      <c r="BX218" s="21">
        <f>COUNTIF($BE218:$BU218,1)</f>
        <v>4</v>
      </c>
      <c r="BY218" s="22">
        <f>BX218/COUNTA($BE218:$BU218)</f>
        <v>0.23529411764705882</v>
      </c>
      <c r="BZ218" s="21">
        <f>COUNTIF($BE218:$BU218,0)</f>
        <v>0</v>
      </c>
      <c r="CA218" s="22">
        <f>BZ218/COUNTA($BE218:$BU218)</f>
        <v>0</v>
      </c>
      <c r="CB218" s="21">
        <f>(((BV218*2)+(BX218*1)+(BZ218*0)))/COUNTA($BE218:$BU218)</f>
        <v>1.7647058823529411</v>
      </c>
      <c r="CC218" s="427" t="str">
        <f>IF(CB218&gt;=1.6,"Đạt mục tiêu",IF(CB218&gt;=1,"Cần cố gắng","Chưa đạt"))</f>
        <v>Đạt mục tiêu</v>
      </c>
    </row>
    <row r="219" spans="1:82" s="2" customFormat="1" ht="48" hidden="1">
      <c r="A219" s="19">
        <v>192</v>
      </c>
      <c r="B219" s="375">
        <v>192</v>
      </c>
      <c r="C219" s="390" t="s">
        <v>479</v>
      </c>
      <c r="D219" s="77" t="s">
        <v>14</v>
      </c>
      <c r="E219" s="78" t="s">
        <v>485</v>
      </c>
      <c r="F219" s="77" t="s">
        <v>17</v>
      </c>
      <c r="G219" s="78" t="s">
        <v>488</v>
      </c>
      <c r="H219" s="23" t="s">
        <v>1009</v>
      </c>
      <c r="I219" s="20"/>
      <c r="J219" s="111" t="s">
        <v>192</v>
      </c>
      <c r="K219" s="21"/>
      <c r="L219" s="21"/>
      <c r="M219" s="21"/>
      <c r="N219" s="413"/>
      <c r="O219" s="20"/>
      <c r="P219" s="413"/>
      <c r="Q219" s="21" t="s">
        <v>16</v>
      </c>
      <c r="R219" s="20"/>
      <c r="S219" s="21"/>
      <c r="T219" s="20"/>
      <c r="U219" s="66">
        <f t="shared" si="119"/>
        <v>1</v>
      </c>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BP219" s="20"/>
      <c r="BQ219" s="20"/>
      <c r="BR219" s="20"/>
      <c r="BS219" s="20"/>
      <c r="BT219" s="50"/>
      <c r="BU219" s="50"/>
      <c r="BV219" s="21"/>
      <c r="BW219" s="22"/>
      <c r="BX219" s="21"/>
      <c r="BY219" s="22"/>
      <c r="BZ219" s="21"/>
      <c r="CA219" s="22"/>
      <c r="CB219" s="21"/>
      <c r="CC219" s="21"/>
    </row>
    <row r="220" spans="1:82" s="2" customFormat="1" ht="78.75" hidden="1">
      <c r="A220" s="19">
        <v>193</v>
      </c>
      <c r="B220" s="375">
        <v>193</v>
      </c>
      <c r="C220" s="390" t="s">
        <v>479</v>
      </c>
      <c r="D220" s="77" t="s">
        <v>14</v>
      </c>
      <c r="E220" s="78" t="s">
        <v>485</v>
      </c>
      <c r="F220" s="77" t="s">
        <v>17</v>
      </c>
      <c r="G220" s="78" t="s">
        <v>489</v>
      </c>
      <c r="H220" s="23" t="s">
        <v>1025</v>
      </c>
      <c r="I220" s="20"/>
      <c r="J220" s="111" t="s">
        <v>192</v>
      </c>
      <c r="K220" s="21"/>
      <c r="L220" s="21"/>
      <c r="M220" s="21"/>
      <c r="N220" s="413"/>
      <c r="O220" s="20"/>
      <c r="P220" s="413"/>
      <c r="Q220" s="20"/>
      <c r="R220" s="20"/>
      <c r="S220" s="21" t="s">
        <v>16</v>
      </c>
      <c r="T220" s="20"/>
      <c r="U220" s="66">
        <f t="shared" si="119"/>
        <v>1</v>
      </c>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20"/>
      <c r="BF220" s="20"/>
      <c r="BG220" s="20"/>
      <c r="BH220" s="20"/>
      <c r="BI220" s="20"/>
      <c r="BJ220" s="20"/>
      <c r="BK220" s="20"/>
      <c r="BL220" s="20"/>
      <c r="BM220" s="20"/>
      <c r="BN220" s="20"/>
      <c r="BO220" s="20"/>
      <c r="BP220" s="20"/>
      <c r="BQ220" s="20"/>
      <c r="BR220" s="20"/>
      <c r="BS220" s="20"/>
      <c r="BT220" s="50"/>
      <c r="BU220" s="50"/>
      <c r="BV220" s="21"/>
      <c r="BW220" s="22"/>
      <c r="BX220" s="21"/>
      <c r="BY220" s="22"/>
      <c r="BZ220" s="21"/>
      <c r="CA220" s="22"/>
      <c r="CB220" s="21"/>
      <c r="CC220" s="21"/>
    </row>
    <row r="221" spans="1:82" s="2" customFormat="1" ht="47.25" hidden="1">
      <c r="A221" s="19"/>
      <c r="B221" s="375"/>
      <c r="C221" s="390" t="s">
        <v>479</v>
      </c>
      <c r="D221" s="77"/>
      <c r="E221" s="78"/>
      <c r="F221" s="77"/>
      <c r="G221" s="78"/>
      <c r="H221" s="23" t="s">
        <v>1031</v>
      </c>
      <c r="I221" s="20"/>
      <c r="J221" s="111"/>
      <c r="K221" s="21"/>
      <c r="L221" s="21"/>
      <c r="M221" s="21"/>
      <c r="N221" s="413"/>
      <c r="O221" s="20"/>
      <c r="P221" s="413"/>
      <c r="Q221" s="20"/>
      <c r="R221" s="20"/>
      <c r="S221" s="21"/>
      <c r="T221" s="21" t="s">
        <v>16</v>
      </c>
      <c r="U221" s="66"/>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c r="AZ221" s="20"/>
      <c r="BA221" s="20"/>
      <c r="BB221" s="20"/>
      <c r="BC221" s="20"/>
      <c r="BD221" s="20"/>
      <c r="BE221" s="20"/>
      <c r="BF221" s="20"/>
      <c r="BG221" s="20"/>
      <c r="BH221" s="20"/>
      <c r="BI221" s="20"/>
      <c r="BJ221" s="20"/>
      <c r="BK221" s="20"/>
      <c r="BL221" s="20"/>
      <c r="BM221" s="20"/>
      <c r="BN221" s="20"/>
      <c r="BO221" s="20"/>
      <c r="BP221" s="20"/>
      <c r="BQ221" s="20"/>
      <c r="BR221" s="20"/>
      <c r="BS221" s="20"/>
      <c r="BT221" s="50"/>
      <c r="BU221" s="50"/>
      <c r="BV221" s="21"/>
      <c r="BW221" s="22"/>
      <c r="BX221" s="21"/>
      <c r="BY221" s="22"/>
      <c r="BZ221" s="21"/>
      <c r="CA221" s="22"/>
      <c r="CB221" s="21"/>
      <c r="CC221" s="21"/>
    </row>
    <row r="222" spans="1:82" s="173" customFormat="1" ht="75" hidden="1">
      <c r="A222" s="171"/>
      <c r="B222" s="375"/>
      <c r="C222" s="402" t="s">
        <v>479</v>
      </c>
      <c r="D222" s="77"/>
      <c r="E222" s="78"/>
      <c r="F222" s="244"/>
      <c r="G222" s="186" t="s">
        <v>485</v>
      </c>
      <c r="H222" s="210" t="s">
        <v>1052</v>
      </c>
      <c r="I222" s="20"/>
      <c r="J222" s="111"/>
      <c r="K222" s="21"/>
      <c r="L222" s="416" t="s">
        <v>16</v>
      </c>
      <c r="M222" s="21"/>
      <c r="N222" s="413"/>
      <c r="O222" s="20"/>
      <c r="P222" s="413"/>
      <c r="Q222" s="20"/>
      <c r="R222" s="20"/>
      <c r="S222" s="21"/>
      <c r="T222" s="21"/>
      <c r="U222" s="66"/>
      <c r="V222" s="20"/>
      <c r="W222" s="20"/>
      <c r="X222" s="20"/>
      <c r="Y222" s="20"/>
      <c r="Z222" s="397" t="s">
        <v>723</v>
      </c>
      <c r="AA222" s="397"/>
      <c r="AB222" s="397"/>
      <c r="AC222" s="397" t="s">
        <v>726</v>
      </c>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c r="AZ222" s="20"/>
      <c r="BA222" s="20"/>
      <c r="BB222" s="20"/>
      <c r="BC222" s="20"/>
      <c r="BD222" s="20"/>
      <c r="BE222" s="20"/>
      <c r="BF222" s="398">
        <v>2</v>
      </c>
      <c r="BG222" s="398">
        <v>2</v>
      </c>
      <c r="BH222" s="398">
        <v>2</v>
      </c>
      <c r="BI222" s="398">
        <v>2</v>
      </c>
      <c r="BJ222" s="398">
        <v>2</v>
      </c>
      <c r="BK222" s="398">
        <v>2</v>
      </c>
      <c r="BL222" s="398">
        <v>2</v>
      </c>
      <c r="BM222" s="398">
        <v>2</v>
      </c>
      <c r="BN222" s="398">
        <v>2</v>
      </c>
      <c r="BO222" s="398">
        <v>2</v>
      </c>
      <c r="BP222" s="398">
        <v>2</v>
      </c>
      <c r="BQ222" s="398">
        <v>1</v>
      </c>
      <c r="BR222" s="398">
        <v>2</v>
      </c>
      <c r="BS222" s="398">
        <v>2</v>
      </c>
      <c r="BT222" s="398">
        <v>1</v>
      </c>
      <c r="BU222" s="398">
        <v>2</v>
      </c>
      <c r="BV222" s="420">
        <f t="shared" ref="BV222:BV223" si="141">COUNTIF($BE222:$BU222,2)</f>
        <v>14</v>
      </c>
      <c r="BW222" s="228">
        <f t="shared" ref="BW222:BW223" si="142">BV222/COUNTA($BE222:$BU222)</f>
        <v>0.875</v>
      </c>
      <c r="BX222" s="420">
        <f t="shared" ref="BX222:BX223" si="143">COUNTIF($BE222:$BU222,1)</f>
        <v>2</v>
      </c>
      <c r="BY222" s="228">
        <f t="shared" ref="BY222:BY223" si="144">BX222/COUNTA($BE222:$BU222)</f>
        <v>0.125</v>
      </c>
      <c r="BZ222" s="420">
        <f t="shared" ref="BZ222:BZ223" si="145">COUNTIF($BE222:$BU222,0)</f>
        <v>0</v>
      </c>
      <c r="CA222" s="228">
        <f t="shared" ref="CA222:CA223" si="146">BZ222/COUNTA($BE222:$BU222)</f>
        <v>0</v>
      </c>
      <c r="CB222" s="21"/>
      <c r="CC222" s="420" t="str">
        <f t="shared" ref="CC222:CC223" si="147">IF(CB222&gt;=1.6,"Đạt mục tiêu",IF(CB222&gt;=1,"Cần cố gắng","Chưa đạt"))</f>
        <v>Chưa đạt</v>
      </c>
    </row>
    <row r="223" spans="1:82" ht="36.75" hidden="1" customHeight="1">
      <c r="A223" s="171">
        <v>194</v>
      </c>
      <c r="B223" s="375">
        <v>194</v>
      </c>
      <c r="C223" s="402" t="s">
        <v>479</v>
      </c>
      <c r="D223" s="77" t="s">
        <v>14</v>
      </c>
      <c r="E223" s="78" t="s">
        <v>485</v>
      </c>
      <c r="F223" s="244" t="s">
        <v>17</v>
      </c>
      <c r="G223" s="186" t="s">
        <v>490</v>
      </c>
      <c r="H223" s="210" t="s">
        <v>1115</v>
      </c>
      <c r="I223" s="20" t="s">
        <v>275</v>
      </c>
      <c r="J223" s="111" t="s">
        <v>192</v>
      </c>
      <c r="K223" s="21"/>
      <c r="L223" s="416" t="s">
        <v>16</v>
      </c>
      <c r="M223" s="21"/>
      <c r="N223" s="413"/>
      <c r="O223" s="20"/>
      <c r="P223" s="413"/>
      <c r="Q223" s="20"/>
      <c r="R223" s="20"/>
      <c r="S223" s="21"/>
      <c r="T223" s="20"/>
      <c r="U223" s="66">
        <f t="shared" si="119"/>
        <v>1</v>
      </c>
      <c r="V223" s="20"/>
      <c r="W223" s="20"/>
      <c r="X223" s="20"/>
      <c r="Y223" s="20"/>
      <c r="Z223" s="397"/>
      <c r="AA223" s="397" t="s">
        <v>726</v>
      </c>
      <c r="AB223" s="397"/>
      <c r="AC223" s="397" t="s">
        <v>727</v>
      </c>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c r="BB223" s="20"/>
      <c r="BC223" s="20"/>
      <c r="BD223" s="20"/>
      <c r="BE223" s="398"/>
      <c r="BF223" s="398">
        <v>2</v>
      </c>
      <c r="BG223" s="398">
        <v>2</v>
      </c>
      <c r="BH223" s="398">
        <v>2</v>
      </c>
      <c r="BI223" s="398">
        <v>2</v>
      </c>
      <c r="BJ223" s="398">
        <v>2</v>
      </c>
      <c r="BK223" s="398">
        <v>2</v>
      </c>
      <c r="BL223" s="398">
        <v>2</v>
      </c>
      <c r="BM223" s="398">
        <v>2</v>
      </c>
      <c r="BN223" s="398">
        <v>2</v>
      </c>
      <c r="BO223" s="398">
        <v>2</v>
      </c>
      <c r="BP223" s="398">
        <v>2</v>
      </c>
      <c r="BQ223" s="398">
        <v>1</v>
      </c>
      <c r="BR223" s="398">
        <v>2</v>
      </c>
      <c r="BS223" s="398">
        <v>2</v>
      </c>
      <c r="BT223" s="398">
        <v>1</v>
      </c>
      <c r="BU223" s="398">
        <v>2</v>
      </c>
      <c r="BV223" s="420">
        <f t="shared" si="141"/>
        <v>14</v>
      </c>
      <c r="BW223" s="228">
        <f t="shared" si="142"/>
        <v>0.875</v>
      </c>
      <c r="BX223" s="420">
        <f t="shared" si="143"/>
        <v>2</v>
      </c>
      <c r="BY223" s="228">
        <f t="shared" si="144"/>
        <v>0.125</v>
      </c>
      <c r="BZ223" s="420">
        <f t="shared" si="145"/>
        <v>0</v>
      </c>
      <c r="CA223" s="228">
        <f t="shared" si="146"/>
        <v>0</v>
      </c>
      <c r="CB223" s="379"/>
      <c r="CC223" s="420" t="str">
        <f t="shared" si="147"/>
        <v>Chưa đạt</v>
      </c>
    </row>
    <row r="224" spans="1:82" ht="18.75" customHeight="1">
      <c r="A224" s="171">
        <v>195</v>
      </c>
      <c r="B224" s="375">
        <v>195</v>
      </c>
      <c r="C224" s="386" t="s">
        <v>187</v>
      </c>
      <c r="D224" s="373"/>
      <c r="E224" s="374"/>
      <c r="F224" s="230" t="s">
        <v>316</v>
      </c>
      <c r="G224" s="407" t="s">
        <v>316</v>
      </c>
      <c r="H224" s="407" t="s">
        <v>316</v>
      </c>
      <c r="I224" s="13" t="s">
        <v>316</v>
      </c>
      <c r="J224" s="13" t="s">
        <v>316</v>
      </c>
      <c r="K224" s="290" t="s">
        <v>316</v>
      </c>
      <c r="L224" s="230" t="s">
        <v>316</v>
      </c>
      <c r="M224" s="13" t="s">
        <v>316</v>
      </c>
      <c r="N224" s="13" t="s">
        <v>316</v>
      </c>
      <c r="O224" s="13" t="s">
        <v>316</v>
      </c>
      <c r="P224" s="13" t="s">
        <v>316</v>
      </c>
      <c r="Q224" s="13" t="s">
        <v>316</v>
      </c>
      <c r="R224" s="13"/>
      <c r="S224" s="13" t="s">
        <v>316</v>
      </c>
      <c r="T224" s="13" t="s">
        <v>316</v>
      </c>
      <c r="U224" s="13" t="s">
        <v>316</v>
      </c>
      <c r="V224" s="290" t="s">
        <v>316</v>
      </c>
      <c r="W224" s="290" t="s">
        <v>316</v>
      </c>
      <c r="X224" s="290" t="s">
        <v>316</v>
      </c>
      <c r="Y224" s="290" t="s">
        <v>316</v>
      </c>
      <c r="Z224" s="230" t="s">
        <v>316</v>
      </c>
      <c r="AA224" s="230" t="s">
        <v>316</v>
      </c>
      <c r="AB224" s="230" t="s">
        <v>316</v>
      </c>
      <c r="AC224" s="230" t="s">
        <v>316</v>
      </c>
      <c r="AD224" s="13" t="s">
        <v>316</v>
      </c>
      <c r="AE224" s="13" t="s">
        <v>316</v>
      </c>
      <c r="AF224" s="13" t="s">
        <v>316</v>
      </c>
      <c r="AG224" s="13" t="s">
        <v>316</v>
      </c>
      <c r="AH224" s="13" t="s">
        <v>316</v>
      </c>
      <c r="AI224" s="13" t="s">
        <v>316</v>
      </c>
      <c r="AJ224" s="13" t="s">
        <v>316</v>
      </c>
      <c r="AK224" s="13" t="s">
        <v>316</v>
      </c>
      <c r="AL224" s="13" t="s">
        <v>316</v>
      </c>
      <c r="AM224" s="13"/>
      <c r="AN224" s="13"/>
      <c r="AO224" s="13" t="s">
        <v>316</v>
      </c>
      <c r="AP224" s="13" t="s">
        <v>316</v>
      </c>
      <c r="AQ224" s="13" t="s">
        <v>316</v>
      </c>
      <c r="AR224" s="13" t="s">
        <v>316</v>
      </c>
      <c r="AS224" s="13" t="s">
        <v>316</v>
      </c>
      <c r="AT224" s="13" t="s">
        <v>316</v>
      </c>
      <c r="AU224" s="13" t="s">
        <v>316</v>
      </c>
      <c r="AV224" s="13" t="s">
        <v>316</v>
      </c>
      <c r="AW224" s="13" t="s">
        <v>316</v>
      </c>
      <c r="AX224" s="13"/>
      <c r="AY224" s="13"/>
      <c r="AZ224" s="13" t="s">
        <v>316</v>
      </c>
      <c r="BA224" s="13"/>
      <c r="BB224" s="13" t="s">
        <v>316</v>
      </c>
      <c r="BC224" s="13"/>
      <c r="BD224" s="13" t="s">
        <v>316</v>
      </c>
      <c r="BE224" s="230" t="s">
        <v>316</v>
      </c>
      <c r="BF224" s="230" t="s">
        <v>316</v>
      </c>
      <c r="BG224" s="230" t="s">
        <v>316</v>
      </c>
      <c r="BH224" s="230" t="s">
        <v>316</v>
      </c>
      <c r="BI224" s="230" t="s">
        <v>316</v>
      </c>
      <c r="BJ224" s="230" t="s">
        <v>316</v>
      </c>
      <c r="BK224" s="230" t="s">
        <v>316</v>
      </c>
      <c r="BL224" s="230" t="s">
        <v>316</v>
      </c>
      <c r="BM224" s="230" t="s">
        <v>316</v>
      </c>
      <c r="BN224" s="230" t="s">
        <v>316</v>
      </c>
      <c r="BO224" s="230" t="s">
        <v>316</v>
      </c>
      <c r="BP224" s="230"/>
      <c r="BQ224" s="230"/>
      <c r="BR224" s="230" t="s">
        <v>316</v>
      </c>
      <c r="BS224" s="230" t="s">
        <v>316</v>
      </c>
      <c r="BT224" s="230" t="s">
        <v>316</v>
      </c>
      <c r="BU224" s="230" t="s">
        <v>316</v>
      </c>
      <c r="BV224" s="230" t="s">
        <v>316</v>
      </c>
      <c r="BW224" s="230" t="s">
        <v>316</v>
      </c>
      <c r="BX224" s="230" t="s">
        <v>316</v>
      </c>
      <c r="BY224" s="230" t="s">
        <v>316</v>
      </c>
      <c r="BZ224" s="230" t="s">
        <v>316</v>
      </c>
      <c r="CA224" s="230" t="s">
        <v>316</v>
      </c>
      <c r="CB224" s="230" t="s">
        <v>316</v>
      </c>
      <c r="CC224" s="230" t="s">
        <v>316</v>
      </c>
      <c r="CD224" s="3"/>
    </row>
    <row r="225" spans="1:82">
      <c r="A225" s="171">
        <v>196</v>
      </c>
      <c r="B225" s="375">
        <v>196</v>
      </c>
      <c r="C225" s="386"/>
      <c r="D225" s="373"/>
      <c r="E225" s="374"/>
      <c r="F225" s="230" t="s">
        <v>316</v>
      </c>
      <c r="G225" s="407" t="s">
        <v>316</v>
      </c>
      <c r="H225" s="407" t="s">
        <v>316</v>
      </c>
      <c r="I225" s="13" t="s">
        <v>316</v>
      </c>
      <c r="J225" s="13" t="s">
        <v>316</v>
      </c>
      <c r="K225" s="290" t="s">
        <v>316</v>
      </c>
      <c r="L225" s="230" t="s">
        <v>316</v>
      </c>
      <c r="M225" s="13" t="s">
        <v>316</v>
      </c>
      <c r="N225" s="13" t="s">
        <v>316</v>
      </c>
      <c r="O225" s="13" t="s">
        <v>316</v>
      </c>
      <c r="P225" s="13" t="s">
        <v>316</v>
      </c>
      <c r="Q225" s="13" t="s">
        <v>316</v>
      </c>
      <c r="R225" s="13"/>
      <c r="S225" s="13" t="s">
        <v>316</v>
      </c>
      <c r="T225" s="13" t="s">
        <v>316</v>
      </c>
      <c r="U225" s="13" t="s">
        <v>316</v>
      </c>
      <c r="V225" s="290" t="s">
        <v>316</v>
      </c>
      <c r="W225" s="290" t="s">
        <v>316</v>
      </c>
      <c r="X225" s="290" t="s">
        <v>316</v>
      </c>
      <c r="Y225" s="290" t="s">
        <v>316</v>
      </c>
      <c r="Z225" s="230" t="s">
        <v>316</v>
      </c>
      <c r="AA225" s="230" t="s">
        <v>316</v>
      </c>
      <c r="AB225" s="230" t="s">
        <v>316</v>
      </c>
      <c r="AC225" s="230" t="s">
        <v>316</v>
      </c>
      <c r="AD225" s="13" t="s">
        <v>316</v>
      </c>
      <c r="AE225" s="13" t="s">
        <v>316</v>
      </c>
      <c r="AF225" s="13" t="s">
        <v>316</v>
      </c>
      <c r="AG225" s="13" t="s">
        <v>316</v>
      </c>
      <c r="AH225" s="13" t="s">
        <v>316</v>
      </c>
      <c r="AI225" s="13" t="s">
        <v>316</v>
      </c>
      <c r="AJ225" s="13" t="s">
        <v>316</v>
      </c>
      <c r="AK225" s="13" t="s">
        <v>316</v>
      </c>
      <c r="AL225" s="13" t="s">
        <v>316</v>
      </c>
      <c r="AM225" s="13"/>
      <c r="AN225" s="13"/>
      <c r="AO225" s="13" t="s">
        <v>316</v>
      </c>
      <c r="AP225" s="13" t="s">
        <v>316</v>
      </c>
      <c r="AQ225" s="13" t="s">
        <v>316</v>
      </c>
      <c r="AR225" s="13" t="s">
        <v>316</v>
      </c>
      <c r="AS225" s="13" t="s">
        <v>316</v>
      </c>
      <c r="AT225" s="13" t="s">
        <v>316</v>
      </c>
      <c r="AU225" s="13" t="s">
        <v>316</v>
      </c>
      <c r="AV225" s="13" t="s">
        <v>316</v>
      </c>
      <c r="AW225" s="13" t="s">
        <v>316</v>
      </c>
      <c r="AX225" s="13"/>
      <c r="AY225" s="13"/>
      <c r="AZ225" s="13" t="s">
        <v>316</v>
      </c>
      <c r="BA225" s="13"/>
      <c r="BB225" s="13" t="s">
        <v>316</v>
      </c>
      <c r="BC225" s="13"/>
      <c r="BD225" s="13" t="s">
        <v>316</v>
      </c>
      <c r="BE225" s="230" t="s">
        <v>316</v>
      </c>
      <c r="BF225" s="230" t="s">
        <v>316</v>
      </c>
      <c r="BG225" s="230" t="s">
        <v>316</v>
      </c>
      <c r="BH225" s="230" t="s">
        <v>316</v>
      </c>
      <c r="BI225" s="230" t="s">
        <v>316</v>
      </c>
      <c r="BJ225" s="230" t="s">
        <v>316</v>
      </c>
      <c r="BK225" s="230" t="s">
        <v>316</v>
      </c>
      <c r="BL225" s="230" t="s">
        <v>316</v>
      </c>
      <c r="BM225" s="230" t="s">
        <v>316</v>
      </c>
      <c r="BN225" s="230" t="s">
        <v>316</v>
      </c>
      <c r="BO225" s="230" t="s">
        <v>316</v>
      </c>
      <c r="BP225" s="230" t="s">
        <v>316</v>
      </c>
      <c r="BQ225" s="230" t="s">
        <v>316</v>
      </c>
      <c r="BR225" s="230" t="s">
        <v>316</v>
      </c>
      <c r="BS225" s="230" t="s">
        <v>316</v>
      </c>
      <c r="BT225" s="230" t="s">
        <v>316</v>
      </c>
      <c r="BU225" s="230" t="s">
        <v>316</v>
      </c>
      <c r="BV225" s="230" t="s">
        <v>316</v>
      </c>
      <c r="BW225" s="230" t="s">
        <v>316</v>
      </c>
      <c r="BX225" s="230" t="s">
        <v>316</v>
      </c>
      <c r="BY225" s="230" t="s">
        <v>316</v>
      </c>
      <c r="BZ225" s="230" t="s">
        <v>316</v>
      </c>
      <c r="CA225" s="230" t="s">
        <v>316</v>
      </c>
      <c r="CB225" s="230" t="s">
        <v>316</v>
      </c>
      <c r="CC225" s="230" t="s">
        <v>316</v>
      </c>
      <c r="CD225" s="3"/>
    </row>
    <row r="226" spans="1:82" ht="56.25" hidden="1">
      <c r="A226" s="171">
        <v>197</v>
      </c>
      <c r="B226" s="375">
        <v>197</v>
      </c>
      <c r="C226" s="186" t="s">
        <v>496</v>
      </c>
      <c r="D226" s="77" t="s">
        <v>14</v>
      </c>
      <c r="E226" s="101" t="s">
        <v>497</v>
      </c>
      <c r="F226" s="244" t="s">
        <v>17</v>
      </c>
      <c r="G226" s="397" t="s">
        <v>506</v>
      </c>
      <c r="H226" s="397" t="s">
        <v>506</v>
      </c>
      <c r="I226" s="20" t="s">
        <v>275</v>
      </c>
      <c r="J226" s="111" t="s">
        <v>192</v>
      </c>
      <c r="K226" s="21"/>
      <c r="L226" s="396" t="s">
        <v>16</v>
      </c>
      <c r="M226" s="21"/>
      <c r="N226" s="413"/>
      <c r="O226" s="20"/>
      <c r="P226" s="413"/>
      <c r="Q226" s="20"/>
      <c r="R226" s="20"/>
      <c r="S226" s="21"/>
      <c r="T226" s="20"/>
      <c r="U226" s="66">
        <f t="shared" si="119"/>
        <v>1</v>
      </c>
      <c r="V226" s="20"/>
      <c r="W226" s="20"/>
      <c r="X226" s="20"/>
      <c r="Y226" s="20"/>
      <c r="Z226" s="397" t="s">
        <v>723</v>
      </c>
      <c r="AA226" s="397" t="s">
        <v>724</v>
      </c>
      <c r="AB226" s="397" t="s">
        <v>724</v>
      </c>
      <c r="AC226" s="397" t="s">
        <v>723</v>
      </c>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398"/>
      <c r="BF226" s="398">
        <v>2</v>
      </c>
      <c r="BG226" s="398">
        <v>2</v>
      </c>
      <c r="BH226" s="398">
        <v>2</v>
      </c>
      <c r="BI226" s="398">
        <v>2</v>
      </c>
      <c r="BJ226" s="398">
        <v>2</v>
      </c>
      <c r="BK226" s="398">
        <v>2</v>
      </c>
      <c r="BL226" s="398">
        <v>2</v>
      </c>
      <c r="BM226" s="398">
        <v>2</v>
      </c>
      <c r="BN226" s="398">
        <v>2</v>
      </c>
      <c r="BO226" s="398">
        <v>2</v>
      </c>
      <c r="BP226" s="398">
        <v>2</v>
      </c>
      <c r="BQ226" s="398">
        <v>1</v>
      </c>
      <c r="BR226" s="398">
        <v>2</v>
      </c>
      <c r="BS226" s="398">
        <v>2</v>
      </c>
      <c r="BT226" s="398">
        <v>1</v>
      </c>
      <c r="BU226" s="398">
        <v>2</v>
      </c>
      <c r="BV226" s="379">
        <f>COUNTIF($BE226:$BU226,2)</f>
        <v>14</v>
      </c>
      <c r="BW226" s="228">
        <f>BV226/COUNTA($BE226:$BU226)</f>
        <v>0.875</v>
      </c>
      <c r="BX226" s="379">
        <f>COUNTIF($BE226:$BU226,1)</f>
        <v>2</v>
      </c>
      <c r="BY226" s="228">
        <f>BX226/COUNTA($BE226:$BU226)</f>
        <v>0.125</v>
      </c>
      <c r="BZ226" s="379">
        <f>COUNTIF($BE226:$BU226,0)</f>
        <v>0</v>
      </c>
      <c r="CA226" s="228">
        <f>BZ226/COUNTA($BE226:$BU226)</f>
        <v>0</v>
      </c>
      <c r="CB226" s="379">
        <f>(((BV226*2)+(BX226*1)+(BZ226*0)))/COUNTA($BE226:$BU226)</f>
        <v>1.875</v>
      </c>
      <c r="CC226" s="379" t="str">
        <f>IF(CB226&gt;=1.6,"Đạt mục tiêu",IF(CB226&gt;=1,"Cần cố gắng","Chưa đạt"))</f>
        <v>Đạt mục tiêu</v>
      </c>
    </row>
    <row r="227" spans="1:82" s="2" customFormat="1" ht="48" hidden="1">
      <c r="A227" s="19">
        <v>198</v>
      </c>
      <c r="B227" s="375">
        <v>198</v>
      </c>
      <c r="C227" s="78" t="s">
        <v>498</v>
      </c>
      <c r="D227" s="77" t="s">
        <v>14</v>
      </c>
      <c r="E227" s="101" t="s">
        <v>499</v>
      </c>
      <c r="F227" s="77" t="s">
        <v>17</v>
      </c>
      <c r="G227" s="390" t="s">
        <v>507</v>
      </c>
      <c r="H227" s="23" t="s">
        <v>508</v>
      </c>
      <c r="I227" s="20" t="s">
        <v>275</v>
      </c>
      <c r="J227" s="111" t="s">
        <v>192</v>
      </c>
      <c r="K227" s="21"/>
      <c r="L227" s="21"/>
      <c r="M227" s="21"/>
      <c r="N227" s="413"/>
      <c r="O227" s="20"/>
      <c r="P227" s="144" t="s">
        <v>16</v>
      </c>
      <c r="Q227" s="20"/>
      <c r="R227" s="20"/>
      <c r="S227" s="21"/>
      <c r="T227" s="20"/>
      <c r="U227" s="66">
        <f t="shared" si="119"/>
        <v>1</v>
      </c>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c r="BG227" s="20"/>
      <c r="BH227" s="20"/>
      <c r="BI227" s="20"/>
      <c r="BJ227" s="20"/>
      <c r="BK227" s="20"/>
      <c r="BL227" s="20"/>
      <c r="BM227" s="20"/>
      <c r="BN227" s="20"/>
      <c r="BO227" s="20"/>
      <c r="BP227" s="20"/>
      <c r="BQ227" s="20"/>
      <c r="BR227" s="20"/>
      <c r="BS227" s="20"/>
      <c r="BT227" s="50"/>
      <c r="BU227" s="50"/>
      <c r="BV227" s="21"/>
      <c r="BW227" s="22"/>
      <c r="BX227" s="21"/>
      <c r="BY227" s="22"/>
      <c r="BZ227" s="21"/>
      <c r="CA227" s="22"/>
      <c r="CB227" s="21"/>
      <c r="CC227" s="21"/>
    </row>
    <row r="228" spans="1:82" s="184" customFormat="1" ht="75" hidden="1">
      <c r="A228" s="216">
        <v>199</v>
      </c>
      <c r="B228" s="375">
        <v>199</v>
      </c>
      <c r="C228" s="188" t="s">
        <v>500</v>
      </c>
      <c r="D228" s="77" t="s">
        <v>14</v>
      </c>
      <c r="E228" s="101" t="s">
        <v>509</v>
      </c>
      <c r="F228" s="77" t="s">
        <v>17</v>
      </c>
      <c r="G228" s="203" t="s">
        <v>510</v>
      </c>
      <c r="H228" s="190" t="s">
        <v>1047</v>
      </c>
      <c r="I228" s="20" t="s">
        <v>275</v>
      </c>
      <c r="J228" s="111" t="s">
        <v>192</v>
      </c>
      <c r="K228" s="191" t="s">
        <v>16</v>
      </c>
      <c r="L228" s="21"/>
      <c r="M228" s="21"/>
      <c r="N228" s="413"/>
      <c r="O228" s="20"/>
      <c r="P228" s="413"/>
      <c r="Q228" s="20"/>
      <c r="R228" s="20"/>
      <c r="S228" s="21"/>
      <c r="T228" s="20"/>
      <c r="U228" s="66">
        <f t="shared" si="119"/>
        <v>1</v>
      </c>
      <c r="V228" s="415" t="s">
        <v>726</v>
      </c>
      <c r="W228" s="415" t="s">
        <v>726</v>
      </c>
      <c r="X228" s="415" t="s">
        <v>724</v>
      </c>
      <c r="Y228" s="415" t="s">
        <v>723</v>
      </c>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20">
        <v>2</v>
      </c>
      <c r="BF228" s="20">
        <v>2</v>
      </c>
      <c r="BG228" s="20">
        <v>2</v>
      </c>
      <c r="BH228" s="20">
        <v>1</v>
      </c>
      <c r="BI228" s="20">
        <v>2</v>
      </c>
      <c r="BJ228" s="20">
        <v>2</v>
      </c>
      <c r="BK228" s="20">
        <v>1</v>
      </c>
      <c r="BL228" s="20">
        <v>2</v>
      </c>
      <c r="BM228" s="20">
        <v>2</v>
      </c>
      <c r="BN228" s="20">
        <v>2</v>
      </c>
      <c r="BO228" s="20">
        <v>2</v>
      </c>
      <c r="BP228" s="20">
        <v>2</v>
      </c>
      <c r="BQ228" s="20">
        <v>2</v>
      </c>
      <c r="BR228" s="20">
        <v>2</v>
      </c>
      <c r="BS228" s="20">
        <v>2</v>
      </c>
      <c r="BT228" s="20">
        <v>2</v>
      </c>
      <c r="BU228" s="20">
        <v>1</v>
      </c>
      <c r="BV228" s="413">
        <f>COUNTIF($BE228:$BU228,2)</f>
        <v>14</v>
      </c>
      <c r="BW228" s="81">
        <f>BV228/COUNTA($BE228:$BU228)</f>
        <v>0.82352941176470584</v>
      </c>
      <c r="BX228" s="413">
        <f>COUNTIF($BE228:$BU228,1)</f>
        <v>3</v>
      </c>
      <c r="BY228" s="81">
        <f>BX228/COUNTA($BE228:$BU228)</f>
        <v>0.17647058823529413</v>
      </c>
      <c r="BZ228" s="413">
        <f>COUNTIF($BE228:$BU228,0)</f>
        <v>0</v>
      </c>
      <c r="CA228" s="81">
        <f>BZ228/COUNTA($BE228:$BU228)</f>
        <v>0</v>
      </c>
      <c r="CB228" s="413">
        <f>(((BV228*2)+(BX228*1)+(BZ228*0)))/COUNTA($BE228:$BU228)</f>
        <v>1.8235294117647058</v>
      </c>
      <c r="CC228" s="414" t="str">
        <f>IF(CB228&gt;=1.6,"Đạt mục tiêu",IF(CB228&gt;=1,"Cần cố gắng","Chưa đạt"))</f>
        <v>Đạt mục tiêu</v>
      </c>
      <c r="CD228" s="74"/>
    </row>
    <row r="229" spans="1:82" s="184" customFormat="1" ht="56.25" hidden="1">
      <c r="A229" s="216"/>
      <c r="B229" s="375"/>
      <c r="C229" s="186" t="s">
        <v>500</v>
      </c>
      <c r="D229" s="77"/>
      <c r="E229" s="101"/>
      <c r="F229" s="244"/>
      <c r="G229" s="212" t="s">
        <v>514</v>
      </c>
      <c r="H229" s="210" t="s">
        <v>1053</v>
      </c>
      <c r="I229" s="20"/>
      <c r="J229" s="111"/>
      <c r="K229" s="191"/>
      <c r="L229" s="416" t="s">
        <v>16</v>
      </c>
      <c r="M229" s="21"/>
      <c r="N229" s="413"/>
      <c r="O229" s="20"/>
      <c r="P229" s="413"/>
      <c r="Q229" s="20"/>
      <c r="R229" s="20"/>
      <c r="S229" s="21"/>
      <c r="T229" s="20"/>
      <c r="U229" s="66"/>
      <c r="V229" s="415"/>
      <c r="W229" s="415"/>
      <c r="X229" s="415"/>
      <c r="Y229" s="415"/>
      <c r="Z229" s="397"/>
      <c r="AA229" s="397" t="s">
        <v>726</v>
      </c>
      <c r="AB229" s="397" t="s">
        <v>723</v>
      </c>
      <c r="AC229" s="397"/>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398">
        <v>2</v>
      </c>
      <c r="BG229" s="398">
        <v>2</v>
      </c>
      <c r="BH229" s="398">
        <v>2</v>
      </c>
      <c r="BI229" s="398">
        <v>2</v>
      </c>
      <c r="BJ229" s="398">
        <v>2</v>
      </c>
      <c r="BK229" s="398">
        <v>2</v>
      </c>
      <c r="BL229" s="398">
        <v>2</v>
      </c>
      <c r="BM229" s="398">
        <v>2</v>
      </c>
      <c r="BN229" s="398">
        <v>2</v>
      </c>
      <c r="BO229" s="398">
        <v>2</v>
      </c>
      <c r="BP229" s="398">
        <v>2</v>
      </c>
      <c r="BQ229" s="398">
        <v>2</v>
      </c>
      <c r="BR229" s="398">
        <v>2</v>
      </c>
      <c r="BS229" s="398">
        <v>2</v>
      </c>
      <c r="BT229" s="398">
        <v>1</v>
      </c>
      <c r="BU229" s="398">
        <v>2</v>
      </c>
      <c r="BV229" s="420">
        <f t="shared" ref="BV229:BV230" si="148">COUNTIF($BE229:$BU229,2)</f>
        <v>15</v>
      </c>
      <c r="BW229" s="228">
        <f t="shared" ref="BW229:BW230" si="149">BV229/COUNTA($BE229:$BU229)</f>
        <v>0.9375</v>
      </c>
      <c r="BX229" s="420">
        <f t="shared" ref="BX229:BX230" si="150">COUNTIF($BE229:$BU229,1)</f>
        <v>1</v>
      </c>
      <c r="BY229" s="228">
        <f t="shared" ref="BY229:BY230" si="151">BX229/COUNTA($BE229:$BU229)</f>
        <v>6.25E-2</v>
      </c>
      <c r="BZ229" s="420">
        <f t="shared" ref="BZ229:BZ230" si="152">COUNTIF($BE229:$BU229,0)</f>
        <v>0</v>
      </c>
      <c r="CA229" s="228">
        <f t="shared" ref="CA229:CA230" si="153">BZ229/COUNTA($BE229:$BU229)</f>
        <v>0</v>
      </c>
      <c r="CB229" s="420">
        <f t="shared" ref="CB229:CB230" si="154">(((BV229*2)+(BX229*1)+(BZ229*0)))/COUNTA($BE229:$BU229)</f>
        <v>1.9375</v>
      </c>
      <c r="CC229" s="420" t="str">
        <f t="shared" ref="CC229:CC231" si="155">IF(CB229&gt;=1.6,"Đạt mục tiêu",IF(CB229&gt;=1,"Cần cố gắng","Chưa đạt"))</f>
        <v>Đạt mục tiêu</v>
      </c>
    </row>
    <row r="230" spans="1:82" ht="56.25" hidden="1">
      <c r="A230" s="171">
        <v>200</v>
      </c>
      <c r="B230" s="375">
        <v>200</v>
      </c>
      <c r="C230" s="186" t="s">
        <v>500</v>
      </c>
      <c r="D230" s="77" t="s">
        <v>14</v>
      </c>
      <c r="E230" s="101" t="s">
        <v>509</v>
      </c>
      <c r="F230" s="244" t="s">
        <v>17</v>
      </c>
      <c r="G230" s="212" t="s">
        <v>514</v>
      </c>
      <c r="H230" s="210" t="s">
        <v>1114</v>
      </c>
      <c r="I230" s="20" t="s">
        <v>275</v>
      </c>
      <c r="J230" s="111" t="s">
        <v>192</v>
      </c>
      <c r="K230" s="21"/>
      <c r="L230" s="416" t="s">
        <v>16</v>
      </c>
      <c r="M230" s="21"/>
      <c r="N230" s="413"/>
      <c r="O230" s="20"/>
      <c r="P230" s="413"/>
      <c r="Q230" s="20"/>
      <c r="R230" s="20"/>
      <c r="S230" s="21"/>
      <c r="T230" s="20"/>
      <c r="U230" s="66">
        <f t="shared" si="119"/>
        <v>1</v>
      </c>
      <c r="V230" s="20"/>
      <c r="W230" s="20"/>
      <c r="X230" s="20"/>
      <c r="Y230" s="20"/>
      <c r="Z230" s="397" t="s">
        <v>723</v>
      </c>
      <c r="AA230" s="397" t="s">
        <v>724</v>
      </c>
      <c r="AB230" s="397" t="s">
        <v>726</v>
      </c>
      <c r="AC230" s="397" t="s">
        <v>724</v>
      </c>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398"/>
      <c r="BF230" s="398">
        <v>2</v>
      </c>
      <c r="BG230" s="398">
        <v>2</v>
      </c>
      <c r="BH230" s="398">
        <v>2</v>
      </c>
      <c r="BI230" s="398">
        <v>2</v>
      </c>
      <c r="BJ230" s="398">
        <v>2</v>
      </c>
      <c r="BK230" s="398">
        <v>2</v>
      </c>
      <c r="BL230" s="398">
        <v>2</v>
      </c>
      <c r="BM230" s="398">
        <v>1</v>
      </c>
      <c r="BN230" s="398">
        <v>2</v>
      </c>
      <c r="BO230" s="398">
        <v>2</v>
      </c>
      <c r="BP230" s="398">
        <v>2</v>
      </c>
      <c r="BQ230" s="398">
        <v>1</v>
      </c>
      <c r="BR230" s="398">
        <v>2</v>
      </c>
      <c r="BS230" s="398">
        <v>2</v>
      </c>
      <c r="BT230" s="398">
        <v>1</v>
      </c>
      <c r="BU230" s="398">
        <v>2</v>
      </c>
      <c r="BV230" s="420">
        <f t="shared" si="148"/>
        <v>13</v>
      </c>
      <c r="BW230" s="228">
        <f t="shared" si="149"/>
        <v>0.8125</v>
      </c>
      <c r="BX230" s="420">
        <f t="shared" si="150"/>
        <v>3</v>
      </c>
      <c r="BY230" s="228">
        <f t="shared" si="151"/>
        <v>0.1875</v>
      </c>
      <c r="BZ230" s="420">
        <f t="shared" si="152"/>
        <v>0</v>
      </c>
      <c r="CA230" s="228">
        <f t="shared" si="153"/>
        <v>0</v>
      </c>
      <c r="CB230" s="420">
        <f t="shared" si="154"/>
        <v>1.8125</v>
      </c>
      <c r="CC230" s="420" t="str">
        <f t="shared" si="155"/>
        <v>Đạt mục tiêu</v>
      </c>
    </row>
    <row r="231" spans="1:82" s="2" customFormat="1" ht="48" hidden="1">
      <c r="A231" s="19">
        <v>201</v>
      </c>
      <c r="B231" s="375">
        <v>201</v>
      </c>
      <c r="C231" s="78" t="s">
        <v>500</v>
      </c>
      <c r="D231" s="77" t="s">
        <v>14</v>
      </c>
      <c r="E231" s="101" t="s">
        <v>509</v>
      </c>
      <c r="F231" s="77" t="s">
        <v>17</v>
      </c>
      <c r="G231" s="101" t="s">
        <v>515</v>
      </c>
      <c r="H231" s="23" t="s">
        <v>717</v>
      </c>
      <c r="I231" s="20" t="s">
        <v>275</v>
      </c>
      <c r="J231" s="111" t="s">
        <v>192</v>
      </c>
      <c r="K231" s="21"/>
      <c r="L231" s="21"/>
      <c r="M231" s="21" t="s">
        <v>16</v>
      </c>
      <c r="N231" s="413"/>
      <c r="O231" s="20"/>
      <c r="P231" s="413"/>
      <c r="Q231" s="20"/>
      <c r="R231" s="20"/>
      <c r="S231" s="21"/>
      <c r="T231" s="20"/>
      <c r="U231" s="66">
        <f t="shared" si="119"/>
        <v>1</v>
      </c>
      <c r="V231" s="20"/>
      <c r="W231" s="20"/>
      <c r="X231" s="20"/>
      <c r="Y231" s="20"/>
      <c r="Z231" s="20"/>
      <c r="AA231" s="20"/>
      <c r="AB231" s="20"/>
      <c r="AC231" s="20"/>
      <c r="AD231" s="20" t="s">
        <v>726</v>
      </c>
      <c r="AE231" s="20" t="s">
        <v>724</v>
      </c>
      <c r="AF231" s="20" t="s">
        <v>723</v>
      </c>
      <c r="AG231" s="20" t="s">
        <v>723</v>
      </c>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114">
        <v>2</v>
      </c>
      <c r="BF231" s="114">
        <v>2</v>
      </c>
      <c r="BG231" s="114">
        <v>2</v>
      </c>
      <c r="BH231" s="114">
        <v>2</v>
      </c>
      <c r="BI231" s="114">
        <v>2</v>
      </c>
      <c r="BJ231" s="114">
        <v>2</v>
      </c>
      <c r="BK231" s="114">
        <v>2</v>
      </c>
      <c r="BL231" s="114">
        <v>1</v>
      </c>
      <c r="BM231" s="114">
        <v>1</v>
      </c>
      <c r="BN231" s="114">
        <v>2</v>
      </c>
      <c r="BO231" s="114">
        <v>2</v>
      </c>
      <c r="BP231" s="114">
        <v>2</v>
      </c>
      <c r="BQ231" s="114">
        <v>2</v>
      </c>
      <c r="BR231" s="114">
        <v>2</v>
      </c>
      <c r="BS231" s="114">
        <v>2</v>
      </c>
      <c r="BT231" s="114">
        <v>1</v>
      </c>
      <c r="BU231" s="114">
        <v>2</v>
      </c>
      <c r="BV231" s="426">
        <f>COUNTIF($BE231:$BU231,2)</f>
        <v>14</v>
      </c>
      <c r="BW231" s="119">
        <f>BV231/COUNTA($BE231:$BU231)</f>
        <v>0.82352941176470584</v>
      </c>
      <c r="BX231" s="426">
        <f>COUNTIF($BE231:$BU231,1)</f>
        <v>3</v>
      </c>
      <c r="BY231" s="119">
        <f>BX231/COUNTA($BE231:$BU231)</f>
        <v>0.17647058823529413</v>
      </c>
      <c r="BZ231" s="426">
        <f>COUNTIF($BE231:$BU231,0)</f>
        <v>0</v>
      </c>
      <c r="CA231" s="119">
        <f>BZ231/COUNTA($BE231:$BU231)</f>
        <v>0</v>
      </c>
      <c r="CB231" s="426">
        <f>(((BV231*2)+(BX231*1)+(BZ231*0)))/COUNTA($BE231:$BU231)</f>
        <v>1.8235294117647058</v>
      </c>
      <c r="CC231" s="449" t="str">
        <f t="shared" si="155"/>
        <v>Đạt mục tiêu</v>
      </c>
    </row>
    <row r="232" spans="1:82" s="2" customFormat="1" ht="48">
      <c r="A232" s="19">
        <v>202</v>
      </c>
      <c r="B232" s="375">
        <v>202</v>
      </c>
      <c r="C232" s="78" t="s">
        <v>500</v>
      </c>
      <c r="D232" s="77" t="s">
        <v>14</v>
      </c>
      <c r="E232" s="101" t="s">
        <v>509</v>
      </c>
      <c r="F232" s="77" t="s">
        <v>17</v>
      </c>
      <c r="G232" s="213" t="s">
        <v>516</v>
      </c>
      <c r="H232" s="23" t="s">
        <v>1124</v>
      </c>
      <c r="I232" s="20" t="s">
        <v>275</v>
      </c>
      <c r="J232" s="111" t="s">
        <v>192</v>
      </c>
      <c r="K232" s="21"/>
      <c r="L232" s="21"/>
      <c r="M232" s="21"/>
      <c r="N232" s="413" t="s">
        <v>16</v>
      </c>
      <c r="O232" s="20"/>
      <c r="P232" s="413"/>
      <c r="Q232" s="20"/>
      <c r="R232" s="20"/>
      <c r="S232" s="21"/>
      <c r="T232" s="20"/>
      <c r="U232" s="66">
        <f t="shared" si="119"/>
        <v>1</v>
      </c>
      <c r="V232" s="20"/>
      <c r="W232" s="20"/>
      <c r="X232" s="20"/>
      <c r="Y232" s="20"/>
      <c r="Z232" s="20"/>
      <c r="AA232" s="20"/>
      <c r="AB232" s="20"/>
      <c r="AC232" s="20"/>
      <c r="AD232" s="20"/>
      <c r="AE232" s="20"/>
      <c r="AF232" s="20"/>
      <c r="AG232" s="20"/>
      <c r="AH232" s="384" t="s">
        <v>723</v>
      </c>
      <c r="AI232" s="384" t="s">
        <v>723</v>
      </c>
      <c r="AJ232" s="384" t="s">
        <v>726</v>
      </c>
      <c r="AK232" s="384" t="s">
        <v>723</v>
      </c>
      <c r="AL232" s="384" t="s">
        <v>726</v>
      </c>
      <c r="AM232" s="20"/>
      <c r="AN232" s="20"/>
      <c r="AO232" s="20"/>
      <c r="AP232" s="20"/>
      <c r="AQ232" s="20"/>
      <c r="AR232" s="20"/>
      <c r="AS232" s="20"/>
      <c r="AT232" s="20"/>
      <c r="AU232" s="20"/>
      <c r="AV232" s="20"/>
      <c r="AW232" s="20"/>
      <c r="AX232" s="20"/>
      <c r="AY232" s="20"/>
      <c r="AZ232" s="20"/>
      <c r="BA232" s="20"/>
      <c r="BB232" s="20"/>
      <c r="BC232" s="20"/>
      <c r="BD232" s="20"/>
      <c r="BE232" s="20">
        <v>2</v>
      </c>
      <c r="BF232" s="20">
        <v>1</v>
      </c>
      <c r="BG232" s="20">
        <v>2</v>
      </c>
      <c r="BH232" s="20">
        <v>2</v>
      </c>
      <c r="BI232" s="20">
        <v>2</v>
      </c>
      <c r="BJ232" s="20">
        <v>2</v>
      </c>
      <c r="BK232" s="20">
        <v>2</v>
      </c>
      <c r="BL232" s="20">
        <v>1</v>
      </c>
      <c r="BM232" s="20">
        <v>2</v>
      </c>
      <c r="BN232" s="20">
        <v>2</v>
      </c>
      <c r="BO232" s="20">
        <v>2</v>
      </c>
      <c r="BP232" s="20">
        <v>2</v>
      </c>
      <c r="BQ232" s="20">
        <v>2</v>
      </c>
      <c r="BR232" s="20">
        <v>2</v>
      </c>
      <c r="BS232" s="20">
        <v>2</v>
      </c>
      <c r="BT232" s="20">
        <v>1</v>
      </c>
      <c r="BU232" s="20">
        <v>2</v>
      </c>
      <c r="BV232" s="21">
        <f>COUNTIF($BE232:$BU232,2)</f>
        <v>14</v>
      </c>
      <c r="BW232" s="22">
        <f>BV232/COUNTA($BE232:$BU232)</f>
        <v>0.82352941176470584</v>
      </c>
      <c r="BX232" s="21">
        <f>COUNTIF($BE232:$BU232,1)</f>
        <v>3</v>
      </c>
      <c r="BY232" s="22">
        <f>BX232/COUNTA($BE232:$BU232)</f>
        <v>0.17647058823529413</v>
      </c>
      <c r="BZ232" s="21">
        <f>COUNTIF($BE232:$BU232,0)</f>
        <v>0</v>
      </c>
      <c r="CA232" s="22">
        <f>BZ232/COUNTA($BE232:$BU232)</f>
        <v>0</v>
      </c>
      <c r="CB232" s="21">
        <f>(((BV232*2)+(BX232*1)+(BZ232*0)))/COUNTA($BE232:$BU232)</f>
        <v>1.8235294117647058</v>
      </c>
      <c r="CC232" s="427" t="str">
        <f>IF(CB232&gt;=1.6,"Đạt mục tiêu",IF(CB232&gt;=1,"Cần cố gắng","Chưa đạt"))</f>
        <v>Đạt mục tiêu</v>
      </c>
    </row>
    <row r="233" spans="1:82" s="2" customFormat="1" ht="48" hidden="1">
      <c r="A233" s="19">
        <v>203</v>
      </c>
      <c r="B233" s="375">
        <v>203</v>
      </c>
      <c r="C233" s="78" t="s">
        <v>500</v>
      </c>
      <c r="D233" s="77" t="s">
        <v>14</v>
      </c>
      <c r="E233" s="101" t="s">
        <v>509</v>
      </c>
      <c r="F233" s="77" t="s">
        <v>17</v>
      </c>
      <c r="G233" s="101" t="s">
        <v>517</v>
      </c>
      <c r="H233" s="23" t="s">
        <v>718</v>
      </c>
      <c r="I233" s="20" t="s">
        <v>275</v>
      </c>
      <c r="J233" s="111" t="s">
        <v>192</v>
      </c>
      <c r="K233" s="21"/>
      <c r="L233" s="21"/>
      <c r="M233" s="21"/>
      <c r="N233" s="413"/>
      <c r="O233" s="21" t="s">
        <v>16</v>
      </c>
      <c r="P233" s="413"/>
      <c r="Q233" s="20"/>
      <c r="R233" s="20"/>
      <c r="S233" s="21"/>
      <c r="T233" s="20"/>
      <c r="U233" s="66">
        <f t="shared" si="119"/>
        <v>1</v>
      </c>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BQ233" s="20"/>
      <c r="BR233" s="20"/>
      <c r="BS233" s="20"/>
      <c r="BT233" s="50"/>
      <c r="BU233" s="50"/>
      <c r="BV233" s="21"/>
      <c r="BW233" s="22"/>
      <c r="BX233" s="21"/>
      <c r="BY233" s="22"/>
      <c r="BZ233" s="21"/>
      <c r="CA233" s="22"/>
      <c r="CB233" s="21"/>
      <c r="CC233" s="21"/>
    </row>
    <row r="234" spans="1:82" s="2" customFormat="1" ht="31.5" hidden="1">
      <c r="A234" s="19">
        <v>203</v>
      </c>
      <c r="B234" s="375"/>
      <c r="C234" s="78" t="s">
        <v>500</v>
      </c>
      <c r="D234" s="77"/>
      <c r="E234" s="101"/>
      <c r="F234" s="77"/>
      <c r="G234" s="101"/>
      <c r="H234" s="23" t="s">
        <v>1027</v>
      </c>
      <c r="I234" s="20"/>
      <c r="J234" s="111"/>
      <c r="K234" s="21"/>
      <c r="L234" s="21"/>
      <c r="M234" s="21"/>
      <c r="N234" s="413"/>
      <c r="O234" s="21"/>
      <c r="P234" s="413"/>
      <c r="Q234" s="20"/>
      <c r="R234" s="20"/>
      <c r="S234" s="21" t="s">
        <v>16</v>
      </c>
      <c r="T234" s="20"/>
      <c r="U234" s="66"/>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0"/>
      <c r="BH234" s="20"/>
      <c r="BI234" s="20"/>
      <c r="BJ234" s="20"/>
      <c r="BK234" s="20"/>
      <c r="BL234" s="20"/>
      <c r="BM234" s="20"/>
      <c r="BN234" s="20"/>
      <c r="BO234" s="20"/>
      <c r="BP234" s="20"/>
      <c r="BQ234" s="20"/>
      <c r="BR234" s="20"/>
      <c r="BS234" s="20"/>
      <c r="BT234" s="50"/>
      <c r="BU234" s="50"/>
      <c r="BV234" s="21"/>
      <c r="BW234" s="22"/>
      <c r="BX234" s="21"/>
      <c r="BY234" s="22"/>
      <c r="BZ234" s="21"/>
      <c r="CA234" s="22"/>
      <c r="CB234" s="21"/>
      <c r="CC234" s="21"/>
    </row>
    <row r="235" spans="1:82" s="2" customFormat="1" ht="48" hidden="1">
      <c r="A235" s="19">
        <v>203</v>
      </c>
      <c r="B235" s="375">
        <v>204</v>
      </c>
      <c r="C235" s="78" t="s">
        <v>500</v>
      </c>
      <c r="D235" s="77" t="s">
        <v>14</v>
      </c>
      <c r="E235" s="101" t="s">
        <v>509</v>
      </c>
      <c r="F235" s="77" t="s">
        <v>17</v>
      </c>
      <c r="G235" s="101" t="s">
        <v>518</v>
      </c>
      <c r="H235" s="23" t="s">
        <v>719</v>
      </c>
      <c r="I235" s="20" t="s">
        <v>275</v>
      </c>
      <c r="J235" s="111" t="s">
        <v>192</v>
      </c>
      <c r="K235" s="21"/>
      <c r="L235" s="21"/>
      <c r="M235" s="21"/>
      <c r="N235" s="413"/>
      <c r="O235" s="20"/>
      <c r="P235" s="413" t="s">
        <v>16</v>
      </c>
      <c r="Q235" s="20"/>
      <c r="R235" s="20"/>
      <c r="S235" s="21"/>
      <c r="T235" s="20"/>
      <c r="U235" s="66">
        <f t="shared" si="119"/>
        <v>1</v>
      </c>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0"/>
      <c r="BH235" s="20"/>
      <c r="BI235" s="20"/>
      <c r="BJ235" s="20"/>
      <c r="BK235" s="20"/>
      <c r="BL235" s="20"/>
      <c r="BM235" s="20"/>
      <c r="BN235" s="20"/>
      <c r="BO235" s="20"/>
      <c r="BP235" s="20"/>
      <c r="BQ235" s="20"/>
      <c r="BR235" s="20"/>
      <c r="BS235" s="20"/>
      <c r="BT235" s="50"/>
      <c r="BU235" s="50"/>
      <c r="BV235" s="21"/>
      <c r="BW235" s="22"/>
      <c r="BX235" s="21"/>
      <c r="BY235" s="22"/>
      <c r="BZ235" s="21"/>
      <c r="CA235" s="22"/>
      <c r="CB235" s="21"/>
      <c r="CC235" s="21"/>
    </row>
    <row r="236" spans="1:82" s="2" customFormat="1" ht="48" hidden="1">
      <c r="A236" s="19">
        <v>205</v>
      </c>
      <c r="B236" s="375">
        <v>205</v>
      </c>
      <c r="C236" s="78" t="s">
        <v>501</v>
      </c>
      <c r="D236" s="77" t="s">
        <v>14</v>
      </c>
      <c r="E236" s="101" t="s">
        <v>511</v>
      </c>
      <c r="F236" s="77" t="s">
        <v>17</v>
      </c>
      <c r="G236" s="101" t="s">
        <v>519</v>
      </c>
      <c r="H236" s="23" t="s">
        <v>520</v>
      </c>
      <c r="I236" s="20" t="s">
        <v>275</v>
      </c>
      <c r="J236" s="111" t="s">
        <v>192</v>
      </c>
      <c r="K236" s="21"/>
      <c r="L236" s="21"/>
      <c r="M236" s="21"/>
      <c r="N236" s="413"/>
      <c r="O236" s="20"/>
      <c r="P236" s="413"/>
      <c r="Q236" s="20"/>
      <c r="R236" s="20"/>
      <c r="S236" s="21" t="s">
        <v>16</v>
      </c>
      <c r="T236" s="20"/>
      <c r="U236" s="66">
        <f t="shared" si="119"/>
        <v>1</v>
      </c>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20"/>
      <c r="BQ236" s="20"/>
      <c r="BR236" s="20"/>
      <c r="BS236" s="20"/>
      <c r="BT236" s="50"/>
      <c r="BU236" s="50"/>
      <c r="BV236" s="21"/>
      <c r="BW236" s="22"/>
      <c r="BX236" s="21"/>
      <c r="BY236" s="22"/>
      <c r="BZ236" s="21"/>
      <c r="CA236" s="22"/>
      <c r="CB236" s="21"/>
      <c r="CC236" s="21"/>
    </row>
    <row r="237" spans="1:82" s="2" customFormat="1" ht="48" hidden="1">
      <c r="A237" s="19">
        <v>206</v>
      </c>
      <c r="B237" s="375">
        <v>206</v>
      </c>
      <c r="C237" s="78" t="s">
        <v>501</v>
      </c>
      <c r="D237" s="77" t="s">
        <v>14</v>
      </c>
      <c r="E237" s="101" t="s">
        <v>511</v>
      </c>
      <c r="F237" s="77" t="s">
        <v>17</v>
      </c>
      <c r="G237" s="101" t="s">
        <v>502</v>
      </c>
      <c r="H237" s="23" t="s">
        <v>521</v>
      </c>
      <c r="I237" s="20" t="s">
        <v>275</v>
      </c>
      <c r="J237" s="111" t="s">
        <v>192</v>
      </c>
      <c r="K237" s="21"/>
      <c r="L237" s="21"/>
      <c r="M237" s="21"/>
      <c r="N237" s="413"/>
      <c r="O237" s="20"/>
      <c r="P237" s="413"/>
      <c r="Q237" s="21" t="s">
        <v>16</v>
      </c>
      <c r="R237" s="20"/>
      <c r="S237" s="21"/>
      <c r="T237" s="20"/>
      <c r="U237" s="66">
        <f t="shared" si="119"/>
        <v>1</v>
      </c>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BQ237" s="20"/>
      <c r="BR237" s="20"/>
      <c r="BS237" s="20"/>
      <c r="BT237" s="50"/>
      <c r="BU237" s="50"/>
      <c r="BV237" s="21"/>
      <c r="BW237" s="22"/>
      <c r="BX237" s="21"/>
      <c r="BY237" s="22"/>
      <c r="BZ237" s="21"/>
      <c r="CA237" s="22"/>
      <c r="CB237" s="21"/>
      <c r="CC237" s="21"/>
    </row>
    <row r="238" spans="1:82" s="2" customFormat="1" ht="48" hidden="1">
      <c r="A238" s="19">
        <v>207</v>
      </c>
      <c r="B238" s="375">
        <v>207</v>
      </c>
      <c r="C238" s="78" t="s">
        <v>503</v>
      </c>
      <c r="D238" s="77" t="s">
        <v>14</v>
      </c>
      <c r="E238" s="101" t="s">
        <v>512</v>
      </c>
      <c r="F238" s="77" t="s">
        <v>17</v>
      </c>
      <c r="G238" s="101" t="s">
        <v>963</v>
      </c>
      <c r="H238" s="23" t="s">
        <v>964</v>
      </c>
      <c r="I238" s="20" t="s">
        <v>275</v>
      </c>
      <c r="J238" s="111" t="s">
        <v>192</v>
      </c>
      <c r="K238" s="21"/>
      <c r="L238" s="21"/>
      <c r="M238" s="21"/>
      <c r="N238" s="413"/>
      <c r="O238" s="20"/>
      <c r="P238" s="413"/>
      <c r="Q238" s="20"/>
      <c r="R238" s="20"/>
      <c r="S238" s="21"/>
      <c r="T238" s="20"/>
      <c r="U238" s="66">
        <f t="shared" si="119"/>
        <v>0</v>
      </c>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20"/>
      <c r="BS238" s="20"/>
      <c r="BT238" s="50"/>
      <c r="BU238" s="50"/>
      <c r="BV238" s="21"/>
      <c r="BW238" s="22"/>
      <c r="BX238" s="21"/>
      <c r="BY238" s="22"/>
      <c r="BZ238" s="21"/>
      <c r="CA238" s="22"/>
      <c r="CB238" s="21"/>
      <c r="CC238" s="21"/>
    </row>
    <row r="239" spans="1:82" s="2" customFormat="1" ht="48" hidden="1">
      <c r="A239" s="19">
        <v>208</v>
      </c>
      <c r="B239" s="375">
        <v>208</v>
      </c>
      <c r="C239" s="78" t="s">
        <v>503</v>
      </c>
      <c r="D239" s="77" t="s">
        <v>14</v>
      </c>
      <c r="E239" s="101" t="s">
        <v>512</v>
      </c>
      <c r="F239" s="77" t="s">
        <v>17</v>
      </c>
      <c r="G239" s="101" t="s">
        <v>535</v>
      </c>
      <c r="H239" s="23" t="s">
        <v>1002</v>
      </c>
      <c r="I239" s="20" t="s">
        <v>275</v>
      </c>
      <c r="J239" s="111" t="s">
        <v>192</v>
      </c>
      <c r="K239" s="20"/>
      <c r="L239" s="20"/>
      <c r="M239" s="20"/>
      <c r="N239" s="413"/>
      <c r="O239" s="20"/>
      <c r="P239" s="413" t="s">
        <v>16</v>
      </c>
      <c r="Q239" s="21"/>
      <c r="R239" s="21"/>
      <c r="S239" s="20"/>
      <c r="T239" s="20"/>
      <c r="U239" s="66">
        <f t="shared" si="119"/>
        <v>1</v>
      </c>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A239" s="20"/>
      <c r="BB239" s="20"/>
      <c r="BC239" s="20"/>
      <c r="BD239" s="20"/>
      <c r="BE239" s="20"/>
      <c r="BF239" s="20"/>
      <c r="BG239" s="20"/>
      <c r="BH239" s="20"/>
      <c r="BI239" s="20"/>
      <c r="BJ239" s="20"/>
      <c r="BK239" s="20"/>
      <c r="BL239" s="20"/>
      <c r="BM239" s="20"/>
      <c r="BN239" s="20"/>
      <c r="BO239" s="20"/>
      <c r="BP239" s="20"/>
      <c r="BQ239" s="20"/>
      <c r="BR239" s="20"/>
      <c r="BS239" s="20"/>
      <c r="BT239" s="50"/>
      <c r="BU239" s="50"/>
      <c r="BV239" s="21">
        <f>COUNTIF($BE239:$BU239,2)</f>
        <v>0</v>
      </c>
      <c r="BW239" s="22" t="e">
        <f>BV239/COUNTA($BE239:$BU239)</f>
        <v>#DIV/0!</v>
      </c>
      <c r="BX239" s="21">
        <f>COUNTIF($BE239:$BU239,1)</f>
        <v>0</v>
      </c>
      <c r="BY239" s="22" t="e">
        <f>BX239/COUNTA($BE239:$BU239)</f>
        <v>#DIV/0!</v>
      </c>
      <c r="BZ239" s="21">
        <f>COUNTIF($BE239:$BU239,0)</f>
        <v>0</v>
      </c>
      <c r="CA239" s="22" t="e">
        <f>BZ239/COUNTA($BE239:$BU239)</f>
        <v>#DIV/0!</v>
      </c>
      <c r="CB239" s="21" t="e">
        <f>(((BV239*2)+(BX239*1)+(BZ239*0)))/COUNTA($BE239:$BU239)</f>
        <v>#DIV/0!</v>
      </c>
      <c r="CC239" s="21" t="e">
        <f>IF(CB239&gt;=1.6,"Đạt mục tiêu",IF(CB239&gt;=1,"Cần cố gắng","Chưa đạt"))</f>
        <v>#DIV/0!</v>
      </c>
    </row>
    <row r="240" spans="1:82" s="2" customFormat="1" ht="48" hidden="1">
      <c r="A240" s="19">
        <v>209</v>
      </c>
      <c r="B240" s="375">
        <v>209</v>
      </c>
      <c r="C240" s="78" t="s">
        <v>503</v>
      </c>
      <c r="D240" s="77" t="s">
        <v>14</v>
      </c>
      <c r="E240" s="101" t="s">
        <v>513</v>
      </c>
      <c r="F240" s="77" t="s">
        <v>17</v>
      </c>
      <c r="G240" s="101" t="s">
        <v>504</v>
      </c>
      <c r="H240" s="23" t="s">
        <v>522</v>
      </c>
      <c r="I240" s="20" t="s">
        <v>275</v>
      </c>
      <c r="J240" s="111" t="s">
        <v>192</v>
      </c>
      <c r="K240" s="20"/>
      <c r="L240" s="20"/>
      <c r="M240" s="20"/>
      <c r="N240" s="413"/>
      <c r="O240" s="20"/>
      <c r="P240" s="413"/>
      <c r="Q240" s="21"/>
      <c r="R240" s="21"/>
      <c r="S240" s="20"/>
      <c r="T240" s="21" t="s">
        <v>16</v>
      </c>
      <c r="U240" s="66">
        <f t="shared" si="119"/>
        <v>1</v>
      </c>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c r="AZ240" s="20"/>
      <c r="BA240" s="20"/>
      <c r="BB240" s="20"/>
      <c r="BC240" s="20"/>
      <c r="BD240" s="20"/>
      <c r="BE240" s="20"/>
      <c r="BF240" s="20"/>
      <c r="BG240" s="20"/>
      <c r="BH240" s="20"/>
      <c r="BI240" s="20"/>
      <c r="BJ240" s="20"/>
      <c r="BK240" s="20"/>
      <c r="BL240" s="20"/>
      <c r="BM240" s="20"/>
      <c r="BN240" s="20"/>
      <c r="BO240" s="20"/>
      <c r="BP240" s="20"/>
      <c r="BQ240" s="20"/>
      <c r="BR240" s="20"/>
      <c r="BS240" s="20"/>
      <c r="BT240" s="50"/>
      <c r="BU240" s="50"/>
      <c r="BV240" s="21"/>
      <c r="BW240" s="22"/>
      <c r="BX240" s="21"/>
      <c r="BY240" s="22"/>
      <c r="BZ240" s="21"/>
      <c r="CA240" s="22"/>
      <c r="CB240" s="21"/>
      <c r="CC240" s="21"/>
    </row>
    <row r="241" spans="1:82" s="2" customFormat="1" ht="45" hidden="1">
      <c r="A241" s="19"/>
      <c r="B241" s="375"/>
      <c r="C241" s="78" t="s">
        <v>505</v>
      </c>
      <c r="D241" s="77"/>
      <c r="E241" s="101"/>
      <c r="F241" s="77"/>
      <c r="G241" s="101"/>
      <c r="H241" s="23" t="s">
        <v>1010</v>
      </c>
      <c r="I241" s="20"/>
      <c r="J241" s="111"/>
      <c r="K241" s="20"/>
      <c r="L241" s="20"/>
      <c r="M241" s="20"/>
      <c r="N241" s="413"/>
      <c r="O241" s="20"/>
      <c r="P241" s="413"/>
      <c r="Q241" s="21" t="s">
        <v>16</v>
      </c>
      <c r="R241" s="21"/>
      <c r="S241" s="20"/>
      <c r="T241" s="20"/>
      <c r="U241" s="66"/>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c r="BG241" s="20"/>
      <c r="BH241" s="20"/>
      <c r="BI241" s="20"/>
      <c r="BJ241" s="20"/>
      <c r="BK241" s="20"/>
      <c r="BL241" s="20"/>
      <c r="BM241" s="20"/>
      <c r="BN241" s="20"/>
      <c r="BO241" s="20"/>
      <c r="BP241" s="20"/>
      <c r="BQ241" s="20"/>
      <c r="BR241" s="20"/>
      <c r="BS241" s="20"/>
      <c r="BT241" s="50"/>
      <c r="BU241" s="50"/>
      <c r="BV241" s="21"/>
      <c r="BW241" s="22"/>
      <c r="BX241" s="21"/>
      <c r="BY241" s="22"/>
      <c r="BZ241" s="21"/>
      <c r="CA241" s="22"/>
      <c r="CB241" s="21"/>
      <c r="CC241" s="21"/>
    </row>
    <row r="242" spans="1:82" s="2" customFormat="1" ht="48" hidden="1">
      <c r="A242" s="19">
        <v>210</v>
      </c>
      <c r="B242" s="375">
        <v>210</v>
      </c>
      <c r="C242" s="78" t="s">
        <v>505</v>
      </c>
      <c r="D242" s="77" t="s">
        <v>14</v>
      </c>
      <c r="E242" s="101" t="s">
        <v>525</v>
      </c>
      <c r="F242" s="77" t="s">
        <v>17</v>
      </c>
      <c r="G242" s="101" t="s">
        <v>526</v>
      </c>
      <c r="H242" s="23" t="s">
        <v>527</v>
      </c>
      <c r="I242" s="20" t="s">
        <v>275</v>
      </c>
      <c r="J242" s="111" t="s">
        <v>192</v>
      </c>
      <c r="K242" s="20"/>
      <c r="L242" s="20"/>
      <c r="M242" s="20"/>
      <c r="N242" s="413"/>
      <c r="O242" s="20"/>
      <c r="P242" s="413" t="s">
        <v>16</v>
      </c>
      <c r="Q242" s="21"/>
      <c r="R242" s="21"/>
      <c r="S242" s="20"/>
      <c r="T242" s="20"/>
      <c r="U242" s="66">
        <f t="shared" si="119"/>
        <v>1</v>
      </c>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c r="BA242" s="20"/>
      <c r="BB242" s="20"/>
      <c r="BC242" s="20"/>
      <c r="BD242" s="20"/>
      <c r="BE242" s="20"/>
      <c r="BF242" s="20"/>
      <c r="BG242" s="20"/>
      <c r="BH242" s="20"/>
      <c r="BI242" s="20"/>
      <c r="BJ242" s="20"/>
      <c r="BK242" s="20"/>
      <c r="BL242" s="20"/>
      <c r="BM242" s="20"/>
      <c r="BN242" s="20"/>
      <c r="BO242" s="20"/>
      <c r="BP242" s="20"/>
      <c r="BQ242" s="20"/>
      <c r="BR242" s="20"/>
      <c r="BS242" s="20"/>
      <c r="BT242" s="50"/>
      <c r="BU242" s="50"/>
      <c r="BV242" s="21"/>
      <c r="BW242" s="22"/>
      <c r="BX242" s="21"/>
      <c r="BY242" s="22"/>
      <c r="BZ242" s="21"/>
      <c r="CA242" s="22"/>
      <c r="CB242" s="21"/>
      <c r="CC242" s="21"/>
    </row>
    <row r="243" spans="1:82" s="184" customFormat="1" ht="56.25" hidden="1">
      <c r="A243" s="216">
        <v>211</v>
      </c>
      <c r="B243" s="375">
        <v>211</v>
      </c>
      <c r="C243" s="179" t="s">
        <v>523</v>
      </c>
      <c r="D243" s="77" t="s">
        <v>14</v>
      </c>
      <c r="E243" s="67" t="s">
        <v>524</v>
      </c>
      <c r="F243" s="102" t="s">
        <v>17</v>
      </c>
      <c r="G243" s="190" t="s">
        <v>529</v>
      </c>
      <c r="H243" s="190" t="s">
        <v>528</v>
      </c>
      <c r="I243" s="79" t="s">
        <v>275</v>
      </c>
      <c r="J243" s="111" t="s">
        <v>192</v>
      </c>
      <c r="K243" s="191" t="s">
        <v>16</v>
      </c>
      <c r="L243" s="79"/>
      <c r="M243" s="79"/>
      <c r="N243" s="413"/>
      <c r="O243" s="79"/>
      <c r="P243" s="413"/>
      <c r="Q243" s="413"/>
      <c r="R243" s="413"/>
      <c r="S243" s="79"/>
      <c r="T243" s="79"/>
      <c r="U243" s="66">
        <f t="shared" si="119"/>
        <v>1</v>
      </c>
      <c r="V243" s="415" t="s">
        <v>727</v>
      </c>
      <c r="W243" s="415" t="s">
        <v>724</v>
      </c>
      <c r="X243" s="415" t="s">
        <v>726</v>
      </c>
      <c r="Y243" s="415" t="s">
        <v>723</v>
      </c>
      <c r="Z243" s="79"/>
      <c r="AA243" s="79"/>
      <c r="AB243" s="79"/>
      <c r="AC243" s="79"/>
      <c r="AD243" s="79"/>
      <c r="AE243" s="79"/>
      <c r="AF243" s="79"/>
      <c r="AG243" s="79"/>
      <c r="AH243" s="79"/>
      <c r="AI243" s="79"/>
      <c r="AJ243" s="79"/>
      <c r="AK243" s="79"/>
      <c r="AL243" s="79"/>
      <c r="AM243" s="79"/>
      <c r="AN243" s="79"/>
      <c r="AO243" s="79"/>
      <c r="AP243" s="79"/>
      <c r="AQ243" s="79"/>
      <c r="AR243" s="79"/>
      <c r="AS243" s="79"/>
      <c r="AT243" s="79"/>
      <c r="AU243" s="79"/>
      <c r="AV243" s="79"/>
      <c r="AW243" s="79"/>
      <c r="AX243" s="79"/>
      <c r="AY243" s="79"/>
      <c r="AZ243" s="79"/>
      <c r="BA243" s="79"/>
      <c r="BB243" s="79"/>
      <c r="BC243" s="79"/>
      <c r="BD243" s="79"/>
      <c r="BE243" s="20">
        <v>2</v>
      </c>
      <c r="BF243" s="20">
        <v>2</v>
      </c>
      <c r="BG243" s="20">
        <v>2</v>
      </c>
      <c r="BH243" s="20">
        <v>2</v>
      </c>
      <c r="BI243" s="20">
        <v>2</v>
      </c>
      <c r="BJ243" s="20">
        <v>2</v>
      </c>
      <c r="BK243" s="20">
        <v>2</v>
      </c>
      <c r="BL243" s="20">
        <v>2</v>
      </c>
      <c r="BM243" s="20">
        <v>2</v>
      </c>
      <c r="BN243" s="20">
        <v>2</v>
      </c>
      <c r="BO243" s="20">
        <v>2</v>
      </c>
      <c r="BP243" s="20">
        <v>2</v>
      </c>
      <c r="BQ243" s="20">
        <v>2</v>
      </c>
      <c r="BR243" s="20">
        <v>2</v>
      </c>
      <c r="BS243" s="20">
        <v>2</v>
      </c>
      <c r="BT243" s="20">
        <v>1</v>
      </c>
      <c r="BU243" s="20">
        <v>1</v>
      </c>
      <c r="BV243" s="413">
        <f>COUNTIF($BE243:$BU243,2)</f>
        <v>15</v>
      </c>
      <c r="BW243" s="81">
        <f>BV243/COUNTA($BE243:$BU243)</f>
        <v>0.88235294117647056</v>
      </c>
      <c r="BX243" s="413">
        <f>COUNTIF($BE243:$BU243,1)</f>
        <v>2</v>
      </c>
      <c r="BY243" s="81">
        <f>BX243/COUNTA($BE243:$BU243)</f>
        <v>0.11764705882352941</v>
      </c>
      <c r="BZ243" s="413">
        <f>COUNTIF($BE243:$BU243,0)</f>
        <v>0</v>
      </c>
      <c r="CA243" s="81">
        <f>BZ243/COUNTA($BE243:$BU243)</f>
        <v>0</v>
      </c>
      <c r="CB243" s="413">
        <f>(((BV243*2)+(BX243*1)+(BZ243*0)))/COUNTA($BE243:$BU243)</f>
        <v>1.8823529411764706</v>
      </c>
      <c r="CC243" s="414" t="str">
        <f>IF(CB243&gt;=1.6,"Đạt mục tiêu",IF(CB243&gt;=1,"Cần cố gắng","Chưa đạt"))</f>
        <v>Đạt mục tiêu</v>
      </c>
      <c r="CD243" s="74"/>
    </row>
    <row r="244" spans="1:82" ht="56.25" hidden="1">
      <c r="A244" s="171">
        <v>212</v>
      </c>
      <c r="B244" s="375">
        <v>212</v>
      </c>
      <c r="C244" s="402" t="s">
        <v>523</v>
      </c>
      <c r="D244" s="77" t="s">
        <v>14</v>
      </c>
      <c r="E244" s="67" t="s">
        <v>524</v>
      </c>
      <c r="F244" s="392" t="s">
        <v>17</v>
      </c>
      <c r="G244" s="210" t="s">
        <v>530</v>
      </c>
      <c r="H244" s="210" t="s">
        <v>531</v>
      </c>
      <c r="I244" s="79" t="s">
        <v>275</v>
      </c>
      <c r="J244" s="111" t="s">
        <v>192</v>
      </c>
      <c r="K244" s="79"/>
      <c r="L244" s="416" t="s">
        <v>16</v>
      </c>
      <c r="M244" s="79"/>
      <c r="N244" s="413"/>
      <c r="O244" s="79"/>
      <c r="P244" s="413"/>
      <c r="Q244" s="413"/>
      <c r="R244" s="413"/>
      <c r="S244" s="79"/>
      <c r="T244" s="79"/>
      <c r="U244" s="66">
        <f t="shared" si="119"/>
        <v>1</v>
      </c>
      <c r="V244" s="79"/>
      <c r="W244" s="79"/>
      <c r="X244" s="79"/>
      <c r="Y244" s="79"/>
      <c r="Z244" s="397" t="s">
        <v>724</v>
      </c>
      <c r="AA244" s="397"/>
      <c r="AB244" s="397" t="s">
        <v>724</v>
      </c>
      <c r="AC244" s="397" t="s">
        <v>726</v>
      </c>
      <c r="AD244" s="79"/>
      <c r="AE244" s="79"/>
      <c r="AF244" s="79"/>
      <c r="AG244" s="79"/>
      <c r="AH244" s="79"/>
      <c r="AI244" s="79"/>
      <c r="AJ244" s="79"/>
      <c r="AK244" s="79"/>
      <c r="AL244" s="79"/>
      <c r="AM244" s="79"/>
      <c r="AN244" s="79"/>
      <c r="AO244" s="79"/>
      <c r="AP244" s="79"/>
      <c r="AQ244" s="79"/>
      <c r="AR244" s="79"/>
      <c r="AS244" s="79"/>
      <c r="AT244" s="79"/>
      <c r="AU244" s="79"/>
      <c r="AV244" s="79"/>
      <c r="AW244" s="79"/>
      <c r="AX244" s="79"/>
      <c r="AY244" s="79"/>
      <c r="AZ244" s="79"/>
      <c r="BA244" s="79"/>
      <c r="BB244" s="79"/>
      <c r="BC244" s="79"/>
      <c r="BD244" s="79"/>
      <c r="BE244" s="398">
        <v>2</v>
      </c>
      <c r="BF244" s="398">
        <v>2</v>
      </c>
      <c r="BG244" s="398">
        <v>2</v>
      </c>
      <c r="BH244" s="398">
        <v>2</v>
      </c>
      <c r="BI244" s="398">
        <v>2</v>
      </c>
      <c r="BJ244" s="398">
        <v>2</v>
      </c>
      <c r="BK244" s="398">
        <v>2</v>
      </c>
      <c r="BL244" s="398">
        <v>2</v>
      </c>
      <c r="BM244" s="398">
        <v>2</v>
      </c>
      <c r="BN244" s="398">
        <v>2</v>
      </c>
      <c r="BO244" s="398">
        <v>2</v>
      </c>
      <c r="BP244" s="398">
        <v>2</v>
      </c>
      <c r="BQ244" s="398">
        <v>1</v>
      </c>
      <c r="BR244" s="398">
        <v>2</v>
      </c>
      <c r="BS244" s="398">
        <v>2</v>
      </c>
      <c r="BT244" s="398">
        <v>1</v>
      </c>
      <c r="BU244" s="398">
        <v>2</v>
      </c>
      <c r="BV244" s="420">
        <f>COUNTIF($BE244:$BU244,2)</f>
        <v>15</v>
      </c>
      <c r="BW244" s="228">
        <f>BV244/COUNTA($BE244:$BU244)</f>
        <v>0.88235294117647056</v>
      </c>
      <c r="BX244" s="420">
        <f>COUNTIF($BE244:$BU244,1)</f>
        <v>2</v>
      </c>
      <c r="BY244" s="228">
        <f>BX244/COUNTA($BE244:$BU244)</f>
        <v>0.11764705882352941</v>
      </c>
      <c r="BZ244" s="420">
        <f>COUNTIF($BE244:$BU244,0)</f>
        <v>0</v>
      </c>
      <c r="CA244" s="228">
        <f>BZ244/COUNTA($BE244:$BU244)</f>
        <v>0</v>
      </c>
      <c r="CB244" s="420">
        <f t="shared" ref="CB244" si="156">(((BV244*2)+(BX244*1)+(BZ244*0)))/COUNTA($BE244:$BU244)</f>
        <v>1.8823529411764706</v>
      </c>
      <c r="CC244" s="420" t="str">
        <f>IF(CB244&gt;=1.6,"Đạt mục tiêu",IF(CB244&gt;=1,"Cần cố gắng","Chưa đạt"))</f>
        <v>Đạt mục tiêu</v>
      </c>
    </row>
    <row r="245" spans="1:82" s="74" customFormat="1" ht="78.75" hidden="1">
      <c r="A245" s="19">
        <v>213</v>
      </c>
      <c r="B245" s="375">
        <v>213</v>
      </c>
      <c r="C245" s="67" t="s">
        <v>523</v>
      </c>
      <c r="D245" s="77" t="s">
        <v>14</v>
      </c>
      <c r="E245" s="67" t="s">
        <v>524</v>
      </c>
      <c r="F245" s="102" t="s">
        <v>17</v>
      </c>
      <c r="G245" s="96" t="s">
        <v>532</v>
      </c>
      <c r="H245" s="96" t="s">
        <v>986</v>
      </c>
      <c r="I245" s="79" t="s">
        <v>275</v>
      </c>
      <c r="J245" s="111" t="s">
        <v>192</v>
      </c>
      <c r="K245" s="79"/>
      <c r="L245" s="79"/>
      <c r="M245" s="413" t="s">
        <v>16</v>
      </c>
      <c r="N245" s="413"/>
      <c r="O245" s="79"/>
      <c r="P245" s="413"/>
      <c r="Q245" s="413"/>
      <c r="R245" s="413"/>
      <c r="S245" s="79"/>
      <c r="T245" s="79"/>
      <c r="U245" s="66">
        <f t="shared" si="119"/>
        <v>1</v>
      </c>
      <c r="V245" s="79"/>
      <c r="W245" s="79"/>
      <c r="X245" s="79"/>
      <c r="Y245" s="79"/>
      <c r="Z245" s="79"/>
      <c r="AA245" s="79"/>
      <c r="AB245" s="79"/>
      <c r="AC245" s="79"/>
      <c r="AD245" s="79" t="s">
        <v>723</v>
      </c>
      <c r="AE245" s="79" t="s">
        <v>726</v>
      </c>
      <c r="AF245" s="79" t="s">
        <v>726</v>
      </c>
      <c r="AG245" s="79" t="s">
        <v>726</v>
      </c>
      <c r="AH245" s="79"/>
      <c r="AI245" s="79"/>
      <c r="AJ245" s="79"/>
      <c r="AK245" s="79"/>
      <c r="AL245" s="79"/>
      <c r="AM245" s="79"/>
      <c r="AN245" s="79"/>
      <c r="AO245" s="79"/>
      <c r="AP245" s="79"/>
      <c r="AQ245" s="79"/>
      <c r="AR245" s="79"/>
      <c r="AS245" s="79"/>
      <c r="AT245" s="79"/>
      <c r="AU245" s="79"/>
      <c r="AV245" s="79"/>
      <c r="AW245" s="79"/>
      <c r="AX245" s="79"/>
      <c r="AY245" s="79"/>
      <c r="AZ245" s="79"/>
      <c r="BA245" s="79"/>
      <c r="BB245" s="79"/>
      <c r="BC245" s="79"/>
      <c r="BD245" s="79"/>
      <c r="BE245" s="114">
        <v>2</v>
      </c>
      <c r="BF245" s="114">
        <v>2</v>
      </c>
      <c r="BG245" s="114">
        <v>2</v>
      </c>
      <c r="BH245" s="114">
        <v>2</v>
      </c>
      <c r="BI245" s="114">
        <v>2</v>
      </c>
      <c r="BJ245" s="114">
        <v>2</v>
      </c>
      <c r="BK245" s="114">
        <v>2</v>
      </c>
      <c r="BL245" s="114">
        <v>1</v>
      </c>
      <c r="BM245" s="114">
        <v>1</v>
      </c>
      <c r="BN245" s="114">
        <v>2</v>
      </c>
      <c r="BO245" s="114">
        <v>2</v>
      </c>
      <c r="BP245" s="114">
        <v>2</v>
      </c>
      <c r="BQ245" s="114">
        <v>2</v>
      </c>
      <c r="BR245" s="114">
        <v>2</v>
      </c>
      <c r="BS245" s="114">
        <v>2</v>
      </c>
      <c r="BT245" s="114">
        <v>1</v>
      </c>
      <c r="BU245" s="114">
        <v>2</v>
      </c>
      <c r="BV245" s="426">
        <f>COUNTIF($BE245:$BU245,2)</f>
        <v>14</v>
      </c>
      <c r="BW245" s="119">
        <f>BV245/COUNTA($BE245:$BU245)</f>
        <v>0.82352941176470584</v>
      </c>
      <c r="BX245" s="426">
        <f>COUNTIF($BE245:$BU245,1)</f>
        <v>3</v>
      </c>
      <c r="BY245" s="119">
        <f>BX245/COUNTA($BE245:$BU245)</f>
        <v>0.17647058823529413</v>
      </c>
      <c r="BZ245" s="426">
        <f>COUNTIF($BE245:$BU245,0)</f>
        <v>0</v>
      </c>
      <c r="CA245" s="119">
        <f>BZ245/COUNTA($BE245:$BU245)</f>
        <v>0</v>
      </c>
      <c r="CB245" s="426">
        <f>(((BV245*2)+(BX245*1)+(BZ245*0)))/COUNTA($BE245:$BU245)</f>
        <v>1.8235294117647058</v>
      </c>
      <c r="CC245" s="449" t="str">
        <f t="shared" ref="CC245" si="157">IF(CB245&gt;=1.6,"Đạt mục tiêu",IF(CB245&gt;=1,"Cần cố gắng","Chưa đạt"))</f>
        <v>Đạt mục tiêu</v>
      </c>
    </row>
    <row r="246" spans="1:82" s="74" customFormat="1" ht="78.75">
      <c r="A246" s="19">
        <v>214</v>
      </c>
      <c r="B246" s="375">
        <v>214</v>
      </c>
      <c r="C246" s="67" t="s">
        <v>523</v>
      </c>
      <c r="D246" s="77" t="s">
        <v>14</v>
      </c>
      <c r="E246" s="67" t="s">
        <v>524</v>
      </c>
      <c r="F246" s="102" t="s">
        <v>17</v>
      </c>
      <c r="G246" s="96" t="s">
        <v>533</v>
      </c>
      <c r="H246" s="96" t="s">
        <v>534</v>
      </c>
      <c r="I246" s="79" t="s">
        <v>275</v>
      </c>
      <c r="J246" s="111" t="s">
        <v>192</v>
      </c>
      <c r="K246" s="79"/>
      <c r="L246" s="79"/>
      <c r="M246" s="79"/>
      <c r="N246" s="413" t="s">
        <v>16</v>
      </c>
      <c r="O246" s="79"/>
      <c r="P246" s="413"/>
      <c r="Q246" s="413"/>
      <c r="R246" s="413"/>
      <c r="S246" s="79"/>
      <c r="T246" s="79"/>
      <c r="U246" s="66">
        <f t="shared" si="119"/>
        <v>1</v>
      </c>
      <c r="V246" s="79"/>
      <c r="W246" s="79"/>
      <c r="X246" s="79"/>
      <c r="Y246" s="79"/>
      <c r="Z246" s="79"/>
      <c r="AA246" s="79"/>
      <c r="AB246" s="79"/>
      <c r="AC246" s="79"/>
      <c r="AD246" s="79"/>
      <c r="AE246" s="79"/>
      <c r="AF246" s="79"/>
      <c r="AG246" s="79"/>
      <c r="AH246" s="384" t="s">
        <v>726</v>
      </c>
      <c r="AI246" s="384" t="s">
        <v>726</v>
      </c>
      <c r="AJ246" s="384"/>
      <c r="AK246" s="384" t="s">
        <v>726</v>
      </c>
      <c r="AL246" s="384" t="s">
        <v>723</v>
      </c>
      <c r="AM246" s="79"/>
      <c r="AN246" s="79"/>
      <c r="AO246" s="79"/>
      <c r="AP246" s="79"/>
      <c r="AQ246" s="79"/>
      <c r="AR246" s="79"/>
      <c r="AS246" s="79"/>
      <c r="AT246" s="79"/>
      <c r="AU246" s="79"/>
      <c r="AV246" s="79"/>
      <c r="AW246" s="79"/>
      <c r="AX246" s="79"/>
      <c r="AY246" s="79"/>
      <c r="AZ246" s="79"/>
      <c r="BA246" s="79"/>
      <c r="BB246" s="79"/>
      <c r="BC246" s="79"/>
      <c r="BD246" s="79"/>
      <c r="BE246" s="20">
        <v>2</v>
      </c>
      <c r="BF246" s="20">
        <v>1</v>
      </c>
      <c r="BG246" s="20">
        <v>2</v>
      </c>
      <c r="BH246" s="20">
        <v>2</v>
      </c>
      <c r="BI246" s="20">
        <v>2</v>
      </c>
      <c r="BJ246" s="20">
        <v>2</v>
      </c>
      <c r="BK246" s="20">
        <v>2</v>
      </c>
      <c r="BL246" s="20">
        <v>1</v>
      </c>
      <c r="BM246" s="20">
        <v>2</v>
      </c>
      <c r="BN246" s="20">
        <v>1</v>
      </c>
      <c r="BO246" s="20">
        <v>2</v>
      </c>
      <c r="BP246" s="20">
        <v>2</v>
      </c>
      <c r="BQ246" s="20">
        <v>2</v>
      </c>
      <c r="BR246" s="20">
        <v>2</v>
      </c>
      <c r="BS246" s="20">
        <v>2</v>
      </c>
      <c r="BT246" s="20">
        <v>1</v>
      </c>
      <c r="BU246" s="20">
        <v>2</v>
      </c>
      <c r="BV246" s="21">
        <f>COUNTIF($BE246:$BU246,2)</f>
        <v>13</v>
      </c>
      <c r="BW246" s="22">
        <f>BV246/COUNTA($BE246:$BU246)</f>
        <v>0.76470588235294112</v>
      </c>
      <c r="BX246" s="21">
        <f>COUNTIF($BE246:$BU246,1)</f>
        <v>4</v>
      </c>
      <c r="BY246" s="22">
        <f>BX246/COUNTA($BE246:$BU246)</f>
        <v>0.23529411764705882</v>
      </c>
      <c r="BZ246" s="21">
        <f>COUNTIF($BE246:$BU246,0)</f>
        <v>0</v>
      </c>
      <c r="CA246" s="22">
        <f>BZ246/COUNTA($BE246:$BU246)</f>
        <v>0</v>
      </c>
      <c r="CB246" s="21">
        <f>(((BV246*2)+(BX246*1)+(BZ246*0)))/COUNTA($BE246:$BU246)</f>
        <v>1.7647058823529411</v>
      </c>
      <c r="CC246" s="427" t="str">
        <f>IF(CB246&gt;=1.6,"Đạt mục tiêu",IF(CB246&gt;=1,"Cần cố gắng","Chưa đạt"))</f>
        <v>Đạt mục tiêu</v>
      </c>
    </row>
    <row r="247" spans="1:82" s="74" customFormat="1" ht="48" hidden="1">
      <c r="A247" s="19">
        <v>215</v>
      </c>
      <c r="B247" s="375">
        <v>215</v>
      </c>
      <c r="C247" s="67" t="s">
        <v>523</v>
      </c>
      <c r="D247" s="77" t="s">
        <v>14</v>
      </c>
      <c r="E247" s="67" t="s">
        <v>524</v>
      </c>
      <c r="F247" s="102" t="s">
        <v>17</v>
      </c>
      <c r="G247" s="96" t="s">
        <v>536</v>
      </c>
      <c r="H247" s="96" t="s">
        <v>993</v>
      </c>
      <c r="I247" s="79" t="s">
        <v>275</v>
      </c>
      <c r="J247" s="111" t="s">
        <v>192</v>
      </c>
      <c r="K247" s="79"/>
      <c r="L247" s="79"/>
      <c r="M247" s="79"/>
      <c r="N247" s="413"/>
      <c r="O247" s="413" t="s">
        <v>16</v>
      </c>
      <c r="P247" s="413"/>
      <c r="Q247" s="413"/>
      <c r="R247" s="413"/>
      <c r="S247" s="79"/>
      <c r="T247" s="79"/>
      <c r="U247" s="66">
        <f t="shared" si="119"/>
        <v>1</v>
      </c>
      <c r="V247" s="79"/>
      <c r="W247" s="79"/>
      <c r="X247" s="79"/>
      <c r="Y247" s="79"/>
      <c r="Z247" s="79"/>
      <c r="AA247" s="79"/>
      <c r="AB247" s="79"/>
      <c r="AC247" s="79"/>
      <c r="AD247" s="79"/>
      <c r="AE247" s="79"/>
      <c r="AF247" s="79"/>
      <c r="AG247" s="79"/>
      <c r="AH247" s="79"/>
      <c r="AI247" s="79"/>
      <c r="AJ247" s="79"/>
      <c r="AK247" s="79"/>
      <c r="AL247" s="79"/>
      <c r="AM247" s="79"/>
      <c r="AN247" s="79"/>
      <c r="AO247" s="79"/>
      <c r="AP247" s="79"/>
      <c r="AQ247" s="79"/>
      <c r="AR247" s="79"/>
      <c r="AS247" s="79"/>
      <c r="AT247" s="79"/>
      <c r="AU247" s="79"/>
      <c r="AV247" s="79"/>
      <c r="AW247" s="79"/>
      <c r="AX247" s="79"/>
      <c r="AY247" s="79"/>
      <c r="AZ247" s="79"/>
      <c r="BA247" s="79"/>
      <c r="BB247" s="79"/>
      <c r="BC247" s="79"/>
      <c r="BD247" s="79"/>
      <c r="BE247" s="79"/>
      <c r="BF247" s="79"/>
      <c r="BG247" s="79"/>
      <c r="BH247" s="79"/>
      <c r="BI247" s="79"/>
      <c r="BJ247" s="79"/>
      <c r="BK247" s="79"/>
      <c r="BL247" s="79"/>
      <c r="BM247" s="79"/>
      <c r="BN247" s="79"/>
      <c r="BO247" s="79"/>
      <c r="BP247" s="79"/>
      <c r="BQ247" s="79"/>
      <c r="BR247" s="79"/>
      <c r="BS247" s="79"/>
      <c r="BT247" s="103"/>
      <c r="BU247" s="103"/>
      <c r="BV247" s="413"/>
      <c r="BW247" s="81"/>
      <c r="BX247" s="413"/>
      <c r="BY247" s="81"/>
      <c r="BZ247" s="413"/>
      <c r="CA247" s="81"/>
      <c r="CB247" s="413"/>
      <c r="CC247" s="413"/>
    </row>
    <row r="248" spans="1:82" s="74" customFormat="1" ht="63" hidden="1">
      <c r="A248" s="19">
        <v>216</v>
      </c>
      <c r="B248" s="375">
        <v>216</v>
      </c>
      <c r="C248" s="67" t="s">
        <v>523</v>
      </c>
      <c r="D248" s="77" t="s">
        <v>14</v>
      </c>
      <c r="E248" s="67" t="s">
        <v>524</v>
      </c>
      <c r="F248" s="102" t="s">
        <v>17</v>
      </c>
      <c r="G248" s="96" t="s">
        <v>537</v>
      </c>
      <c r="H248" s="96" t="s">
        <v>538</v>
      </c>
      <c r="I248" s="79" t="s">
        <v>275</v>
      </c>
      <c r="J248" s="111" t="s">
        <v>192</v>
      </c>
      <c r="K248" s="79"/>
      <c r="L248" s="79"/>
      <c r="M248" s="79"/>
      <c r="N248" s="413"/>
      <c r="O248" s="79"/>
      <c r="P248" s="144" t="s">
        <v>16</v>
      </c>
      <c r="Q248" s="413"/>
      <c r="R248" s="413"/>
      <c r="S248" s="79"/>
      <c r="T248" s="79"/>
      <c r="U248" s="66">
        <f t="shared" si="119"/>
        <v>1</v>
      </c>
      <c r="V248" s="79"/>
      <c r="W248" s="79"/>
      <c r="X248" s="79"/>
      <c r="Y248" s="79"/>
      <c r="Z248" s="79"/>
      <c r="AA248" s="79"/>
      <c r="AB248" s="79"/>
      <c r="AC248" s="79"/>
      <c r="AD248" s="79"/>
      <c r="AE248" s="79"/>
      <c r="AF248" s="79"/>
      <c r="AG248" s="79"/>
      <c r="AH248" s="79"/>
      <c r="AI248" s="79"/>
      <c r="AJ248" s="79"/>
      <c r="AK248" s="79"/>
      <c r="AL248" s="79"/>
      <c r="AM248" s="79"/>
      <c r="AN248" s="79"/>
      <c r="AO248" s="79"/>
      <c r="AP248" s="79"/>
      <c r="AQ248" s="79"/>
      <c r="AR248" s="79"/>
      <c r="AS248" s="79"/>
      <c r="AT248" s="79"/>
      <c r="AU248" s="79"/>
      <c r="AV248" s="79"/>
      <c r="AW248" s="79"/>
      <c r="AX248" s="79"/>
      <c r="AY248" s="79"/>
      <c r="AZ248" s="79"/>
      <c r="BA248" s="79"/>
      <c r="BB248" s="79"/>
      <c r="BC248" s="79"/>
      <c r="BD248" s="79"/>
      <c r="BE248" s="79"/>
      <c r="BF248" s="79"/>
      <c r="BG248" s="79"/>
      <c r="BH248" s="79"/>
      <c r="BI248" s="79"/>
      <c r="BJ248" s="79"/>
      <c r="BK248" s="79"/>
      <c r="BL248" s="79"/>
      <c r="BM248" s="79"/>
      <c r="BN248" s="79"/>
      <c r="BO248" s="79"/>
      <c r="BP248" s="79"/>
      <c r="BQ248" s="79"/>
      <c r="BR248" s="79"/>
      <c r="BS248" s="79"/>
      <c r="BT248" s="103"/>
      <c r="BU248" s="103"/>
      <c r="BV248" s="413"/>
      <c r="BW248" s="81"/>
      <c r="BX248" s="413"/>
      <c r="BY248" s="81"/>
      <c r="BZ248" s="413"/>
      <c r="CA248" s="81"/>
      <c r="CB248" s="413"/>
      <c r="CC248" s="413"/>
    </row>
    <row r="249" spans="1:82" s="74" customFormat="1" ht="48" hidden="1">
      <c r="A249" s="19">
        <v>217</v>
      </c>
      <c r="B249" s="375">
        <v>217</v>
      </c>
      <c r="C249" s="67" t="s">
        <v>523</v>
      </c>
      <c r="D249" s="77" t="s">
        <v>14</v>
      </c>
      <c r="E249" s="67" t="s">
        <v>524</v>
      </c>
      <c r="F249" s="102" t="s">
        <v>17</v>
      </c>
      <c r="G249" s="96" t="s">
        <v>539</v>
      </c>
      <c r="H249" s="96" t="s">
        <v>540</v>
      </c>
      <c r="I249" s="79" t="s">
        <v>275</v>
      </c>
      <c r="J249" s="111" t="s">
        <v>192</v>
      </c>
      <c r="K249" s="79"/>
      <c r="L249" s="79"/>
      <c r="M249" s="79"/>
      <c r="N249" s="413"/>
      <c r="O249" s="79"/>
      <c r="P249" s="413"/>
      <c r="Q249" s="413" t="s">
        <v>16</v>
      </c>
      <c r="R249" s="413"/>
      <c r="S249" s="79"/>
      <c r="T249" s="79"/>
      <c r="U249" s="66">
        <f t="shared" ref="U249:U250" si="158">COUNTIF(K249:T249,"x")</f>
        <v>1</v>
      </c>
      <c r="V249" s="79"/>
      <c r="W249" s="79"/>
      <c r="X249" s="79"/>
      <c r="Y249" s="79"/>
      <c r="Z249" s="79"/>
      <c r="AA249" s="79"/>
      <c r="AB249" s="79"/>
      <c r="AC249" s="79"/>
      <c r="AD249" s="79"/>
      <c r="AE249" s="79"/>
      <c r="AF249" s="79"/>
      <c r="AG249" s="79"/>
      <c r="AH249" s="79"/>
      <c r="AI249" s="79"/>
      <c r="AJ249" s="79"/>
      <c r="AK249" s="79"/>
      <c r="AL249" s="79"/>
      <c r="AM249" s="79"/>
      <c r="AN249" s="79"/>
      <c r="AO249" s="79"/>
      <c r="AP249" s="79"/>
      <c r="AQ249" s="79"/>
      <c r="AR249" s="79"/>
      <c r="AS249" s="79"/>
      <c r="AT249" s="79"/>
      <c r="AU249" s="79"/>
      <c r="AV249" s="79"/>
      <c r="AW249" s="79"/>
      <c r="AX249" s="79"/>
      <c r="AY249" s="79"/>
      <c r="AZ249" s="79"/>
      <c r="BA249" s="79"/>
      <c r="BB249" s="79"/>
      <c r="BC249" s="79"/>
      <c r="BD249" s="79"/>
      <c r="BE249" s="79"/>
      <c r="BF249" s="79"/>
      <c r="BG249" s="79"/>
      <c r="BH249" s="79"/>
      <c r="BI249" s="79"/>
      <c r="BJ249" s="79"/>
      <c r="BK249" s="79"/>
      <c r="BL249" s="79"/>
      <c r="BM249" s="79"/>
      <c r="BN249" s="79"/>
      <c r="BO249" s="79"/>
      <c r="BP249" s="79"/>
      <c r="BQ249" s="79"/>
      <c r="BR249" s="79"/>
      <c r="BS249" s="79"/>
      <c r="BT249" s="103"/>
      <c r="BU249" s="103"/>
      <c r="BV249" s="413"/>
      <c r="BW249" s="81"/>
      <c r="BX249" s="413"/>
      <c r="BY249" s="81"/>
      <c r="BZ249" s="413"/>
      <c r="CA249" s="81"/>
      <c r="CB249" s="413"/>
      <c r="CC249" s="413"/>
    </row>
    <row r="250" spans="1:82" s="74" customFormat="1" ht="27.75" hidden="1" customHeight="1">
      <c r="A250" s="19">
        <v>218</v>
      </c>
      <c r="B250" s="375">
        <v>218</v>
      </c>
      <c r="C250" s="67" t="s">
        <v>523</v>
      </c>
      <c r="D250" s="77" t="s">
        <v>14</v>
      </c>
      <c r="E250" s="67" t="s">
        <v>524</v>
      </c>
      <c r="F250" s="102" t="s">
        <v>17</v>
      </c>
      <c r="G250" s="96" t="s">
        <v>541</v>
      </c>
      <c r="H250" s="96" t="s">
        <v>542</v>
      </c>
      <c r="I250" s="79" t="s">
        <v>275</v>
      </c>
      <c r="J250" s="111" t="s">
        <v>192</v>
      </c>
      <c r="K250" s="79"/>
      <c r="L250" s="79"/>
      <c r="M250" s="79"/>
      <c r="N250" s="413"/>
      <c r="O250" s="79"/>
      <c r="P250" s="413"/>
      <c r="Q250" s="413"/>
      <c r="R250" s="413"/>
      <c r="S250" s="79" t="s">
        <v>16</v>
      </c>
      <c r="T250" s="79"/>
      <c r="U250" s="66">
        <f t="shared" si="158"/>
        <v>1</v>
      </c>
      <c r="V250" s="79"/>
      <c r="W250" s="79"/>
      <c r="X250" s="79"/>
      <c r="Y250" s="79"/>
      <c r="Z250" s="79"/>
      <c r="AA250" s="79"/>
      <c r="AB250" s="79"/>
      <c r="AC250" s="79"/>
      <c r="AD250" s="79"/>
      <c r="AE250" s="79"/>
      <c r="AF250" s="79"/>
      <c r="AG250" s="79"/>
      <c r="AH250" s="79"/>
      <c r="AI250" s="79"/>
      <c r="AJ250" s="79"/>
      <c r="AK250" s="79"/>
      <c r="AL250" s="79"/>
      <c r="AM250" s="79"/>
      <c r="AN250" s="79"/>
      <c r="AO250" s="79"/>
      <c r="AP250" s="79"/>
      <c r="AQ250" s="79"/>
      <c r="AR250" s="79"/>
      <c r="AS250" s="79"/>
      <c r="AT250" s="79"/>
      <c r="AU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3"/>
      <c r="BU250" s="103"/>
      <c r="BV250" s="413"/>
      <c r="BW250" s="81"/>
      <c r="BX250" s="413"/>
      <c r="BY250" s="81"/>
      <c r="BZ250" s="413"/>
      <c r="CA250" s="81"/>
      <c r="CB250" s="413"/>
      <c r="CC250" s="413"/>
    </row>
    <row r="251" spans="1:82" s="2" customFormat="1" ht="15.75" hidden="1">
      <c r="A251" s="26"/>
      <c r="B251" s="388"/>
      <c r="C251" s="388"/>
      <c r="D251" s="388"/>
      <c r="E251" s="388"/>
      <c r="F251" s="388"/>
      <c r="G251" s="1376" t="s">
        <v>216</v>
      </c>
      <c r="H251" s="1376"/>
      <c r="I251" s="27"/>
      <c r="J251" s="375">
        <f>SUM(J252:J256)</f>
        <v>178</v>
      </c>
      <c r="K251" s="375">
        <f>SUM(K252:K256)</f>
        <v>22</v>
      </c>
      <c r="L251" s="375">
        <f t="shared" ref="L251:BD251" si="159">SUM(L252:L256)</f>
        <v>28</v>
      </c>
      <c r="M251" s="375">
        <f t="shared" si="159"/>
        <v>24</v>
      </c>
      <c r="N251" s="375">
        <f t="shared" si="159"/>
        <v>26</v>
      </c>
      <c r="O251" s="375">
        <f t="shared" si="159"/>
        <v>18</v>
      </c>
      <c r="P251" s="375">
        <f t="shared" si="159"/>
        <v>25</v>
      </c>
      <c r="Q251" s="375">
        <f t="shared" si="159"/>
        <v>22</v>
      </c>
      <c r="R251" s="375">
        <f t="shared" si="159"/>
        <v>17</v>
      </c>
      <c r="S251" s="375">
        <f t="shared" si="159"/>
        <v>18</v>
      </c>
      <c r="T251" s="375">
        <f t="shared" si="159"/>
        <v>15</v>
      </c>
      <c r="U251" s="375">
        <f t="shared" si="159"/>
        <v>0</v>
      </c>
      <c r="V251" s="375">
        <f t="shared" si="159"/>
        <v>0</v>
      </c>
      <c r="W251" s="375">
        <f t="shared" si="159"/>
        <v>0</v>
      </c>
      <c r="X251" s="375">
        <f t="shared" si="159"/>
        <v>0</v>
      </c>
      <c r="Y251" s="375">
        <f t="shared" si="159"/>
        <v>0</v>
      </c>
      <c r="Z251" s="375">
        <f t="shared" si="159"/>
        <v>0</v>
      </c>
      <c r="AA251" s="375">
        <f t="shared" si="159"/>
        <v>0</v>
      </c>
      <c r="AB251" s="375">
        <f t="shared" si="159"/>
        <v>0</v>
      </c>
      <c r="AC251" s="375">
        <f t="shared" si="159"/>
        <v>0</v>
      </c>
      <c r="AD251" s="375">
        <f t="shared" si="159"/>
        <v>0</v>
      </c>
      <c r="AE251" s="375">
        <f t="shared" si="159"/>
        <v>0</v>
      </c>
      <c r="AF251" s="375">
        <f t="shared" si="159"/>
        <v>0</v>
      </c>
      <c r="AG251" s="375">
        <f t="shared" si="159"/>
        <v>0</v>
      </c>
      <c r="AH251" s="375">
        <f t="shared" si="159"/>
        <v>0</v>
      </c>
      <c r="AI251" s="375">
        <f t="shared" si="159"/>
        <v>0</v>
      </c>
      <c r="AJ251" s="375"/>
      <c r="AK251" s="375"/>
      <c r="AL251" s="375"/>
      <c r="AM251" s="375"/>
      <c r="AN251" s="375"/>
      <c r="AO251" s="375"/>
      <c r="AP251" s="375">
        <f t="shared" si="159"/>
        <v>0</v>
      </c>
      <c r="AQ251" s="375"/>
      <c r="AR251" s="375"/>
      <c r="AS251" s="375"/>
      <c r="AT251" s="375">
        <f t="shared" si="159"/>
        <v>0</v>
      </c>
      <c r="AU251" s="375"/>
      <c r="AV251" s="375"/>
      <c r="AW251" s="375">
        <f t="shared" si="159"/>
        <v>0</v>
      </c>
      <c r="AX251" s="375"/>
      <c r="AY251" s="375"/>
      <c r="AZ251" s="375">
        <f t="shared" si="159"/>
        <v>0</v>
      </c>
      <c r="BA251" s="375"/>
      <c r="BB251" s="375">
        <f t="shared" si="159"/>
        <v>0</v>
      </c>
      <c r="BC251" s="375"/>
      <c r="BD251" s="375">
        <f t="shared" si="159"/>
        <v>0</v>
      </c>
      <c r="BT251" s="48"/>
      <c r="BU251" s="48"/>
    </row>
    <row r="252" spans="1:82" s="2" customFormat="1" ht="15.75" hidden="1">
      <c r="A252" s="26"/>
      <c r="B252" s="385"/>
      <c r="C252" s="385"/>
      <c r="D252" s="385"/>
      <c r="E252" s="385"/>
      <c r="F252" s="385"/>
      <c r="G252" s="1376" t="s">
        <v>255</v>
      </c>
      <c r="H252" s="1376"/>
      <c r="I252" s="27"/>
      <c r="J252" s="28">
        <f>COUNTIF(J$11:J$86,"Thể chất")</f>
        <v>58</v>
      </c>
      <c r="K252" s="28">
        <f t="shared" ref="K252:Y252" si="160">COUNTIF(K$11:K$86,"x")</f>
        <v>8</v>
      </c>
      <c r="L252" s="28">
        <f t="shared" si="160"/>
        <v>8</v>
      </c>
      <c r="M252" s="28">
        <f t="shared" si="160"/>
        <v>7</v>
      </c>
      <c r="N252" s="28">
        <f t="shared" si="160"/>
        <v>11</v>
      </c>
      <c r="O252" s="28">
        <f t="shared" si="160"/>
        <v>7</v>
      </c>
      <c r="P252" s="28">
        <f t="shared" si="160"/>
        <v>10</v>
      </c>
      <c r="Q252" s="28">
        <f t="shared" si="160"/>
        <v>6</v>
      </c>
      <c r="R252" s="28">
        <f t="shared" si="160"/>
        <v>6</v>
      </c>
      <c r="S252" s="28">
        <f t="shared" si="160"/>
        <v>5</v>
      </c>
      <c r="T252" s="28">
        <f t="shared" si="160"/>
        <v>3</v>
      </c>
      <c r="U252" s="28">
        <f t="shared" si="160"/>
        <v>0</v>
      </c>
      <c r="V252" s="28">
        <f t="shared" si="160"/>
        <v>0</v>
      </c>
      <c r="W252" s="28">
        <f t="shared" si="160"/>
        <v>0</v>
      </c>
      <c r="X252" s="28">
        <f t="shared" si="160"/>
        <v>0</v>
      </c>
      <c r="Y252" s="28">
        <f t="shared" si="160"/>
        <v>0</v>
      </c>
      <c r="Z252" s="28">
        <f t="shared" ref="Z252:AI252" si="161">COUNTIF(Z$8:Z$86,"x")</f>
        <v>0</v>
      </c>
      <c r="AA252" s="28">
        <f t="shared" si="161"/>
        <v>0</v>
      </c>
      <c r="AB252" s="28">
        <f t="shared" si="161"/>
        <v>0</v>
      </c>
      <c r="AC252" s="28">
        <f t="shared" si="161"/>
        <v>0</v>
      </c>
      <c r="AD252" s="28">
        <f t="shared" si="161"/>
        <v>0</v>
      </c>
      <c r="AE252" s="28">
        <f t="shared" si="161"/>
        <v>0</v>
      </c>
      <c r="AF252" s="28">
        <f t="shared" si="161"/>
        <v>0</v>
      </c>
      <c r="AG252" s="28">
        <f t="shared" si="161"/>
        <v>0</v>
      </c>
      <c r="AH252" s="28">
        <f t="shared" si="161"/>
        <v>0</v>
      </c>
      <c r="AI252" s="28">
        <f t="shared" si="161"/>
        <v>0</v>
      </c>
      <c r="AJ252" s="28"/>
      <c r="AK252" s="28"/>
      <c r="AL252" s="28"/>
      <c r="AM252" s="28"/>
      <c r="AN252" s="28"/>
      <c r="AO252" s="28"/>
      <c r="AP252" s="28">
        <f>COUNTIF(AP$8:AP$86,"x")</f>
        <v>0</v>
      </c>
      <c r="AQ252" s="28"/>
      <c r="AR252" s="28"/>
      <c r="AS252" s="28"/>
      <c r="AT252" s="28">
        <f>COUNTIF(AT$8:AT$86,"x")</f>
        <v>0</v>
      </c>
      <c r="AU252" s="28"/>
      <c r="AV252" s="28"/>
      <c r="AW252" s="28">
        <f>COUNTIF(AW$8:AW$86,"x")</f>
        <v>0</v>
      </c>
      <c r="AX252" s="28"/>
      <c r="AY252" s="28"/>
      <c r="AZ252" s="28">
        <f>COUNTIF(AZ$8:AZ$86,"x")</f>
        <v>0</v>
      </c>
      <c r="BA252" s="28"/>
      <c r="BB252" s="28">
        <f>COUNTIF(BB$8:BB$86,"x")</f>
        <v>0</v>
      </c>
      <c r="BC252" s="28"/>
      <c r="BD252" s="28">
        <f>COUNTIF(BD$8:BD$86,"x")</f>
        <v>0</v>
      </c>
      <c r="BT252" s="48"/>
      <c r="BU252" s="48"/>
    </row>
    <row r="253" spans="1:82" s="2" customFormat="1" ht="15.75" hidden="1">
      <c r="A253" s="26"/>
      <c r="B253" s="385"/>
      <c r="C253" s="385"/>
      <c r="D253" s="385"/>
      <c r="E253" s="385"/>
      <c r="F253" s="385"/>
      <c r="G253" s="1376" t="s">
        <v>256</v>
      </c>
      <c r="H253" s="1376"/>
      <c r="I253" s="27"/>
      <c r="J253" s="28">
        <f>COUNTIF(J$89:J$129,"Nhận thức")</f>
        <v>29</v>
      </c>
      <c r="K253" s="28">
        <f t="shared" ref="K253:X253" si="162">COUNTIF(K$89:K$129,"x")</f>
        <v>4</v>
      </c>
      <c r="L253" s="28">
        <f t="shared" si="162"/>
        <v>4</v>
      </c>
      <c r="M253" s="28">
        <f t="shared" si="162"/>
        <v>2</v>
      </c>
      <c r="N253" s="28">
        <f t="shared" si="162"/>
        <v>4</v>
      </c>
      <c r="O253" s="28">
        <f t="shared" si="162"/>
        <v>4</v>
      </c>
      <c r="P253" s="28">
        <f t="shared" si="162"/>
        <v>3</v>
      </c>
      <c r="Q253" s="28">
        <f t="shared" si="162"/>
        <v>6</v>
      </c>
      <c r="R253" s="28">
        <f t="shared" si="162"/>
        <v>2</v>
      </c>
      <c r="S253" s="28">
        <f t="shared" si="162"/>
        <v>3</v>
      </c>
      <c r="T253" s="28">
        <f t="shared" si="162"/>
        <v>2</v>
      </c>
      <c r="U253" s="28">
        <f t="shared" si="162"/>
        <v>0</v>
      </c>
      <c r="V253" s="28">
        <f t="shared" si="162"/>
        <v>0</v>
      </c>
      <c r="W253" s="28">
        <f t="shared" si="162"/>
        <v>0</v>
      </c>
      <c r="X253" s="28">
        <f t="shared" si="162"/>
        <v>0</v>
      </c>
      <c r="Y253" s="28">
        <f t="shared" ref="Y253:AI253" si="163">COUNTIF(Y$87:Y$129,"x")</f>
        <v>0</v>
      </c>
      <c r="Z253" s="28">
        <f t="shared" si="163"/>
        <v>0</v>
      </c>
      <c r="AA253" s="28">
        <f t="shared" si="163"/>
        <v>0</v>
      </c>
      <c r="AB253" s="28">
        <f t="shared" si="163"/>
        <v>0</v>
      </c>
      <c r="AC253" s="28">
        <f t="shared" si="163"/>
        <v>0</v>
      </c>
      <c r="AD253" s="28">
        <f t="shared" si="163"/>
        <v>0</v>
      </c>
      <c r="AE253" s="28">
        <f t="shared" si="163"/>
        <v>0</v>
      </c>
      <c r="AF253" s="28">
        <f t="shared" si="163"/>
        <v>0</v>
      </c>
      <c r="AG253" s="28">
        <f t="shared" si="163"/>
        <v>0</v>
      </c>
      <c r="AH253" s="28">
        <f t="shared" si="163"/>
        <v>0</v>
      </c>
      <c r="AI253" s="28">
        <f t="shared" si="163"/>
        <v>0</v>
      </c>
      <c r="AJ253" s="28"/>
      <c r="AK253" s="28"/>
      <c r="AL253" s="28"/>
      <c r="AM253" s="28"/>
      <c r="AN253" s="28"/>
      <c r="AO253" s="28"/>
      <c r="AP253" s="28">
        <f>COUNTIF(AP$87:AP$129,"x")</f>
        <v>0</v>
      </c>
      <c r="AQ253" s="28"/>
      <c r="AR253" s="28"/>
      <c r="AS253" s="28"/>
      <c r="AT253" s="28">
        <f>COUNTIF(AT$87:AT$129,"x")</f>
        <v>0</v>
      </c>
      <c r="AU253" s="28"/>
      <c r="AV253" s="28"/>
      <c r="AW253" s="28">
        <f>COUNTIF(AW$87:AW$129,"x")</f>
        <v>0</v>
      </c>
      <c r="AX253" s="28"/>
      <c r="AY253" s="28"/>
      <c r="AZ253" s="28">
        <f>COUNTIF(AZ$87:AZ$129,"x")</f>
        <v>0</v>
      </c>
      <c r="BA253" s="28"/>
      <c r="BB253" s="28">
        <f>COUNTIF(BB$87:BB$129,"x")</f>
        <v>0</v>
      </c>
      <c r="BC253" s="28"/>
      <c r="BD253" s="28">
        <f>COUNTIF(BD$87:BD$129,"x")</f>
        <v>0</v>
      </c>
      <c r="BT253" s="48"/>
      <c r="BU253" s="48"/>
    </row>
    <row r="254" spans="1:82" s="2" customFormat="1" ht="15.75" hidden="1">
      <c r="A254" s="26"/>
      <c r="B254" s="385"/>
      <c r="C254" s="385"/>
      <c r="D254" s="385"/>
      <c r="E254" s="385"/>
      <c r="F254" s="385"/>
      <c r="G254" s="1376" t="s">
        <v>257</v>
      </c>
      <c r="H254" s="1376"/>
      <c r="I254" s="27"/>
      <c r="J254" s="28">
        <f>COUNTIF(J$130:J$189,"Ngôn ngữ")</f>
        <v>42</v>
      </c>
      <c r="K254" s="28">
        <f>COUNTIF(K$130:K$189,"x")</f>
        <v>4</v>
      </c>
      <c r="L254" s="28">
        <f t="shared" ref="L254:W254" si="164">COUNTIF(L$130:L$189,"x")</f>
        <v>6</v>
      </c>
      <c r="M254" s="28">
        <f t="shared" si="164"/>
        <v>8</v>
      </c>
      <c r="N254" s="28">
        <f t="shared" si="164"/>
        <v>6</v>
      </c>
      <c r="O254" s="28">
        <f t="shared" si="164"/>
        <v>4</v>
      </c>
      <c r="P254" s="28">
        <f t="shared" si="164"/>
        <v>4</v>
      </c>
      <c r="Q254" s="28">
        <f t="shared" si="164"/>
        <v>4</v>
      </c>
      <c r="R254" s="28">
        <f t="shared" si="164"/>
        <v>5</v>
      </c>
      <c r="S254" s="28">
        <f t="shared" si="164"/>
        <v>6</v>
      </c>
      <c r="T254" s="28">
        <f t="shared" si="164"/>
        <v>6</v>
      </c>
      <c r="U254" s="28">
        <f t="shared" si="164"/>
        <v>0</v>
      </c>
      <c r="V254" s="28">
        <f t="shared" si="164"/>
        <v>0</v>
      </c>
      <c r="W254" s="28">
        <f t="shared" si="164"/>
        <v>0</v>
      </c>
      <c r="X254" s="28">
        <f t="shared" ref="X254:AI254" si="165">COUNTIF(X$130:X$173,"x")</f>
        <v>0</v>
      </c>
      <c r="Y254" s="28">
        <f t="shared" si="165"/>
        <v>0</v>
      </c>
      <c r="Z254" s="28">
        <f t="shared" si="165"/>
        <v>0</v>
      </c>
      <c r="AA254" s="28">
        <f t="shared" si="165"/>
        <v>0</v>
      </c>
      <c r="AB254" s="28">
        <f t="shared" si="165"/>
        <v>0</v>
      </c>
      <c r="AC254" s="28">
        <f t="shared" si="165"/>
        <v>0</v>
      </c>
      <c r="AD254" s="28">
        <f t="shared" si="165"/>
        <v>0</v>
      </c>
      <c r="AE254" s="28">
        <f t="shared" si="165"/>
        <v>0</v>
      </c>
      <c r="AF254" s="28">
        <f t="shared" si="165"/>
        <v>0</v>
      </c>
      <c r="AG254" s="28">
        <f t="shared" si="165"/>
        <v>0</v>
      </c>
      <c r="AH254" s="28">
        <f t="shared" si="165"/>
        <v>0</v>
      </c>
      <c r="AI254" s="28">
        <f t="shared" si="165"/>
        <v>0</v>
      </c>
      <c r="AJ254" s="28"/>
      <c r="AK254" s="28"/>
      <c r="AL254" s="28"/>
      <c r="AM254" s="28"/>
      <c r="AN254" s="28"/>
      <c r="AO254" s="28"/>
      <c r="AP254" s="28">
        <f>COUNTIF(AP$130:AP$173,"x")</f>
        <v>0</v>
      </c>
      <c r="AQ254" s="28"/>
      <c r="AR254" s="28"/>
      <c r="AS254" s="28"/>
      <c r="AT254" s="28">
        <f>COUNTIF(AT$130:AT$173,"x")</f>
        <v>0</v>
      </c>
      <c r="AU254" s="28"/>
      <c r="AV254" s="28"/>
      <c r="AW254" s="28">
        <f>COUNTIF(AW$130:AW$173,"x")</f>
        <v>0</v>
      </c>
      <c r="AX254" s="28"/>
      <c r="AY254" s="28"/>
      <c r="AZ254" s="28">
        <f>COUNTIF(AZ$130:AZ$173,"x")</f>
        <v>0</v>
      </c>
      <c r="BA254" s="28"/>
      <c r="BB254" s="28">
        <f>COUNTIF(BB$130:BB$173,"x")</f>
        <v>0</v>
      </c>
      <c r="BC254" s="28"/>
      <c r="BD254" s="28">
        <f>COUNTIF(BD$130:BD$173,"x")</f>
        <v>0</v>
      </c>
      <c r="BT254" s="48"/>
      <c r="BU254" s="48"/>
    </row>
    <row r="255" spans="1:82" s="2" customFormat="1" ht="15.75" hidden="1">
      <c r="A255" s="26"/>
      <c r="B255" s="385"/>
      <c r="C255" s="385"/>
      <c r="D255" s="385"/>
      <c r="E255" s="385"/>
      <c r="F255" s="385"/>
      <c r="G255" s="1376" t="s">
        <v>258</v>
      </c>
      <c r="H255" s="1376"/>
      <c r="I255" s="27"/>
      <c r="J255" s="28">
        <f>COUNTIF(J$181:J$250,"TCKNXH-TM")</f>
        <v>49</v>
      </c>
      <c r="K255" s="28">
        <f t="shared" ref="K255:V255" si="166">COUNTIF(K$181:K$250,"x")</f>
        <v>6</v>
      </c>
      <c r="L255" s="28">
        <f t="shared" si="166"/>
        <v>10</v>
      </c>
      <c r="M255" s="28">
        <f t="shared" si="166"/>
        <v>7</v>
      </c>
      <c r="N255" s="28">
        <f t="shared" si="166"/>
        <v>5</v>
      </c>
      <c r="O255" s="28">
        <f t="shared" si="166"/>
        <v>3</v>
      </c>
      <c r="P255" s="28">
        <f t="shared" si="166"/>
        <v>8</v>
      </c>
      <c r="Q255" s="28">
        <f t="shared" si="166"/>
        <v>6</v>
      </c>
      <c r="R255" s="28">
        <f t="shared" si="166"/>
        <v>4</v>
      </c>
      <c r="S255" s="28">
        <f t="shared" si="166"/>
        <v>4</v>
      </c>
      <c r="T255" s="28">
        <f t="shared" si="166"/>
        <v>4</v>
      </c>
      <c r="U255" s="28">
        <f t="shared" si="166"/>
        <v>0</v>
      </c>
      <c r="V255" s="28">
        <f t="shared" si="166"/>
        <v>0</v>
      </c>
      <c r="W255" s="28">
        <f t="shared" ref="W255:AI255" si="167">COUNTIF(W$181:W$223,"x")</f>
        <v>0</v>
      </c>
      <c r="X255" s="28">
        <f t="shared" si="167"/>
        <v>0</v>
      </c>
      <c r="Y255" s="28">
        <f t="shared" si="167"/>
        <v>0</v>
      </c>
      <c r="Z255" s="28">
        <f t="shared" si="167"/>
        <v>0</v>
      </c>
      <c r="AA255" s="28">
        <f t="shared" si="167"/>
        <v>0</v>
      </c>
      <c r="AB255" s="28">
        <f t="shared" si="167"/>
        <v>0</v>
      </c>
      <c r="AC255" s="28">
        <f t="shared" si="167"/>
        <v>0</v>
      </c>
      <c r="AD255" s="28">
        <f t="shared" si="167"/>
        <v>0</v>
      </c>
      <c r="AE255" s="28">
        <f t="shared" si="167"/>
        <v>0</v>
      </c>
      <c r="AF255" s="28">
        <f t="shared" si="167"/>
        <v>0</v>
      </c>
      <c r="AG255" s="28">
        <f t="shared" si="167"/>
        <v>0</v>
      </c>
      <c r="AH255" s="28">
        <f t="shared" si="167"/>
        <v>0</v>
      </c>
      <c r="AI255" s="28">
        <f t="shared" si="167"/>
        <v>0</v>
      </c>
      <c r="AJ255" s="28"/>
      <c r="AK255" s="28"/>
      <c r="AL255" s="28"/>
      <c r="AM255" s="28"/>
      <c r="AN255" s="28"/>
      <c r="AO255" s="28"/>
      <c r="AP255" s="28">
        <f>COUNTIF(AP$181:AP$223,"x")</f>
        <v>0</v>
      </c>
      <c r="AQ255" s="28"/>
      <c r="AR255" s="28"/>
      <c r="AS255" s="28"/>
      <c r="AT255" s="28">
        <f>COUNTIF(AT$181:AT$223,"x")</f>
        <v>0</v>
      </c>
      <c r="AU255" s="28"/>
      <c r="AV255" s="28"/>
      <c r="AW255" s="28">
        <f>COUNTIF(AW$181:AW$223,"x")</f>
        <v>0</v>
      </c>
      <c r="AX255" s="28"/>
      <c r="AY255" s="28"/>
      <c r="AZ255" s="28">
        <f>COUNTIF(AZ$181:AZ$223,"x")</f>
        <v>0</v>
      </c>
      <c r="BA255" s="28"/>
      <c r="BB255" s="28">
        <f>COUNTIF(BB$181:BB$223,"x")</f>
        <v>0</v>
      </c>
      <c r="BC255" s="28"/>
      <c r="BD255" s="28">
        <f>COUNTIF(BD$181:BD$223,"x")</f>
        <v>0</v>
      </c>
      <c r="BT255" s="48"/>
      <c r="BU255" s="48"/>
    </row>
    <row r="256" spans="1:82" s="2" customFormat="1" ht="15.75" hidden="1">
      <c r="A256" s="26"/>
      <c r="B256" s="385"/>
      <c r="C256" s="385"/>
      <c r="D256" s="385"/>
      <c r="E256" s="385"/>
      <c r="F256" s="385"/>
      <c r="G256" s="1376"/>
      <c r="H256" s="1376"/>
      <c r="I256" s="27"/>
      <c r="J256" s="28"/>
      <c r="K256" s="28"/>
      <c r="L256" s="28"/>
      <c r="M256" s="28"/>
      <c r="N256" s="28"/>
      <c r="O256" s="28"/>
      <c r="P256" s="28"/>
      <c r="Q256" s="28"/>
      <c r="R256" s="28"/>
      <c r="S256" s="28"/>
      <c r="T256" s="28"/>
      <c r="U256" s="28"/>
      <c r="V256" s="28"/>
      <c r="W256" s="28">
        <f t="shared" ref="W256:AI256" si="168">COUNTIF(W$224:W$250,"x")</f>
        <v>0</v>
      </c>
      <c r="X256" s="28">
        <f t="shared" si="168"/>
        <v>0</v>
      </c>
      <c r="Y256" s="28">
        <f t="shared" si="168"/>
        <v>0</v>
      </c>
      <c r="Z256" s="28">
        <f t="shared" si="168"/>
        <v>0</v>
      </c>
      <c r="AA256" s="28">
        <f t="shared" si="168"/>
        <v>0</v>
      </c>
      <c r="AB256" s="28">
        <f t="shared" si="168"/>
        <v>0</v>
      </c>
      <c r="AC256" s="28">
        <f t="shared" si="168"/>
        <v>0</v>
      </c>
      <c r="AD256" s="28">
        <f t="shared" si="168"/>
        <v>0</v>
      </c>
      <c r="AE256" s="28">
        <f t="shared" si="168"/>
        <v>0</v>
      </c>
      <c r="AF256" s="28">
        <f t="shared" si="168"/>
        <v>0</v>
      </c>
      <c r="AG256" s="28">
        <f t="shared" si="168"/>
        <v>0</v>
      </c>
      <c r="AH256" s="28">
        <f t="shared" si="168"/>
        <v>0</v>
      </c>
      <c r="AI256" s="28">
        <f t="shared" si="168"/>
        <v>0</v>
      </c>
      <c r="AJ256" s="28"/>
      <c r="AK256" s="28"/>
      <c r="AL256" s="28"/>
      <c r="AM256" s="28"/>
      <c r="AN256" s="28"/>
      <c r="AO256" s="28"/>
      <c r="AP256" s="28">
        <f>COUNTIF(AP$224:AP$250,"x")</f>
        <v>0</v>
      </c>
      <c r="AQ256" s="28"/>
      <c r="AR256" s="28"/>
      <c r="AS256" s="28"/>
      <c r="AT256" s="28">
        <f>COUNTIF(AT$224:AT$250,"x")</f>
        <v>0</v>
      </c>
      <c r="AU256" s="28"/>
      <c r="AV256" s="28"/>
      <c r="AW256" s="28">
        <f>COUNTIF(AW$224:AW$250,"x")</f>
        <v>0</v>
      </c>
      <c r="AX256" s="28"/>
      <c r="AY256" s="28"/>
      <c r="AZ256" s="28">
        <f>COUNTIF(AZ$224:AZ$250,"x")</f>
        <v>0</v>
      </c>
      <c r="BA256" s="28"/>
      <c r="BB256" s="28">
        <f>COUNTIF(BB$224:BB$250,"x")</f>
        <v>0</v>
      </c>
      <c r="BC256" s="28"/>
      <c r="BD256" s="28">
        <f>COUNTIF(BD$224:BD$250,"x")</f>
        <v>0</v>
      </c>
      <c r="BT256" s="48"/>
      <c r="BU256" s="48"/>
    </row>
    <row r="257" spans="1:82" s="184" customFormat="1" hidden="1">
      <c r="B257" s="3"/>
      <c r="C257" s="217"/>
      <c r="D257" s="12"/>
      <c r="E257" s="4"/>
      <c r="F257" s="170"/>
      <c r="H257" s="217"/>
      <c r="I257" s="2"/>
      <c r="J257" s="2"/>
      <c r="L257" s="173"/>
      <c r="M257" s="2"/>
      <c r="N257" s="74"/>
      <c r="O257" s="2"/>
      <c r="P257" s="74"/>
      <c r="Q257" s="2"/>
      <c r="R257" s="2"/>
      <c r="S257" s="2"/>
      <c r="T257" s="2"/>
      <c r="U257" s="2"/>
      <c r="Z257" s="173"/>
      <c r="AA257" s="173"/>
      <c r="AB257" s="173"/>
      <c r="AC257" s="173"/>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48"/>
      <c r="BU257" s="48"/>
      <c r="BV257" s="2"/>
      <c r="BW257" s="2"/>
      <c r="BX257" s="2"/>
      <c r="BY257" s="2"/>
      <c r="BZ257" s="2"/>
      <c r="CA257" s="2"/>
      <c r="CB257" s="2"/>
      <c r="CC257" s="2"/>
      <c r="CD257" s="173"/>
    </row>
    <row r="258" spans="1:82" s="184" customFormat="1" hidden="1">
      <c r="B258" s="3"/>
      <c r="C258" s="217"/>
      <c r="D258" s="12"/>
      <c r="E258" s="4"/>
      <c r="F258" s="170"/>
      <c r="G258" s="1596" t="s">
        <v>217</v>
      </c>
      <c r="H258" s="1597"/>
      <c r="I258" s="377"/>
      <c r="J258" s="377"/>
      <c r="K258" s="415"/>
      <c r="L258" s="410"/>
      <c r="M258" s="377"/>
      <c r="N258" s="377"/>
      <c r="O258" s="377"/>
      <c r="P258" s="377"/>
      <c r="Q258" s="377"/>
      <c r="R258" s="377"/>
      <c r="S258" s="377"/>
      <c r="T258" s="377"/>
      <c r="U258" s="377"/>
      <c r="V258" s="194">
        <f t="shared" ref="V258:BD258" si="169">SUM(V259:V267)</f>
        <v>22</v>
      </c>
      <c r="W258" s="194">
        <f t="shared" si="169"/>
        <v>22</v>
      </c>
      <c r="X258" s="194">
        <f t="shared" si="169"/>
        <v>22</v>
      </c>
      <c r="Y258" s="194">
        <f t="shared" si="169"/>
        <v>22</v>
      </c>
      <c r="Z258" s="178">
        <f t="shared" si="169"/>
        <v>23</v>
      </c>
      <c r="AA258" s="178">
        <f t="shared" si="169"/>
        <v>23</v>
      </c>
      <c r="AB258" s="178">
        <f t="shared" si="169"/>
        <v>24</v>
      </c>
      <c r="AC258" s="178">
        <f t="shared" si="169"/>
        <v>23</v>
      </c>
      <c r="AD258" s="375">
        <f t="shared" si="169"/>
        <v>22</v>
      </c>
      <c r="AE258" s="375">
        <f t="shared" si="169"/>
        <v>22</v>
      </c>
      <c r="AF258" s="375">
        <f t="shared" si="169"/>
        <v>22</v>
      </c>
      <c r="AG258" s="375">
        <f t="shared" si="169"/>
        <v>22</v>
      </c>
      <c r="AH258" s="375">
        <f t="shared" si="169"/>
        <v>25</v>
      </c>
      <c r="AI258" s="375">
        <f t="shared" si="169"/>
        <v>25</v>
      </c>
      <c r="AJ258" s="375">
        <f t="shared" si="169"/>
        <v>25</v>
      </c>
      <c r="AK258" s="375">
        <f t="shared" si="169"/>
        <v>25</v>
      </c>
      <c r="AL258" s="375">
        <f t="shared" si="169"/>
        <v>25</v>
      </c>
      <c r="AM258" s="375"/>
      <c r="AN258" s="375"/>
      <c r="AO258" s="375"/>
      <c r="AP258" s="375">
        <f t="shared" si="169"/>
        <v>0</v>
      </c>
      <c r="AQ258" s="375"/>
      <c r="AR258" s="375"/>
      <c r="AS258" s="375"/>
      <c r="AT258" s="375">
        <f t="shared" si="169"/>
        <v>0</v>
      </c>
      <c r="AU258" s="375"/>
      <c r="AV258" s="375"/>
      <c r="AW258" s="375">
        <f t="shared" si="169"/>
        <v>0</v>
      </c>
      <c r="AX258" s="375"/>
      <c r="AY258" s="375"/>
      <c r="AZ258" s="375">
        <f t="shared" si="169"/>
        <v>0</v>
      </c>
      <c r="BA258" s="375"/>
      <c r="BB258" s="375">
        <f t="shared" si="169"/>
        <v>0</v>
      </c>
      <c r="BC258" s="375"/>
      <c r="BD258" s="375">
        <f t="shared" si="169"/>
        <v>0</v>
      </c>
      <c r="BE258" s="2"/>
      <c r="BF258" s="2"/>
      <c r="BG258" s="2"/>
      <c r="BH258" s="2"/>
      <c r="BI258" s="2"/>
      <c r="BJ258" s="2"/>
      <c r="BK258" s="2"/>
      <c r="BL258" s="2"/>
      <c r="BM258" s="2"/>
      <c r="BN258" s="2"/>
      <c r="BO258" s="2"/>
      <c r="BP258" s="2"/>
      <c r="BQ258" s="2"/>
      <c r="BR258" s="2"/>
      <c r="BS258" s="2"/>
      <c r="BT258" s="48"/>
      <c r="BU258" s="48"/>
      <c r="BV258" s="2"/>
      <c r="BW258" s="2"/>
      <c r="BX258" s="2"/>
      <c r="BY258" s="2"/>
      <c r="BZ258" s="2"/>
      <c r="CA258" s="2"/>
      <c r="CB258" s="2"/>
      <c r="CC258" s="2"/>
      <c r="CD258" s="173"/>
    </row>
    <row r="259" spans="1:82" s="184" customFormat="1" hidden="1">
      <c r="B259" s="3"/>
      <c r="C259" s="217"/>
      <c r="D259" s="12"/>
      <c r="E259" s="4"/>
      <c r="F259" s="170"/>
      <c r="G259" s="1594" t="s">
        <v>218</v>
      </c>
      <c r="H259" s="1595"/>
      <c r="I259" s="377"/>
      <c r="J259" s="377"/>
      <c r="K259" s="415"/>
      <c r="L259" s="410"/>
      <c r="M259" s="377"/>
      <c r="N259" s="377"/>
      <c r="O259" s="377"/>
      <c r="P259" s="377"/>
      <c r="Q259" s="377"/>
      <c r="R259" s="377"/>
      <c r="S259" s="377"/>
      <c r="T259" s="377"/>
      <c r="U259" s="377"/>
      <c r="V259" s="191">
        <f t="shared" ref="V259:CC259" si="170">COUNTIF(V$8:V$250,"ĐTT")</f>
        <v>2</v>
      </c>
      <c r="W259" s="191">
        <f t="shared" si="170"/>
        <v>1</v>
      </c>
      <c r="X259" s="191">
        <f t="shared" si="170"/>
        <v>2</v>
      </c>
      <c r="Y259" s="191">
        <f t="shared" si="170"/>
        <v>1</v>
      </c>
      <c r="Z259" s="204">
        <f t="shared" si="170"/>
        <v>1</v>
      </c>
      <c r="AA259" s="204">
        <f t="shared" si="170"/>
        <v>1</v>
      </c>
      <c r="AB259" s="204">
        <f t="shared" si="170"/>
        <v>1</v>
      </c>
      <c r="AC259" s="204">
        <f t="shared" si="170"/>
        <v>1</v>
      </c>
      <c r="AD259" s="405">
        <f t="shared" si="170"/>
        <v>1</v>
      </c>
      <c r="AE259" s="405">
        <f t="shared" si="170"/>
        <v>2</v>
      </c>
      <c r="AF259" s="405">
        <f t="shared" si="170"/>
        <v>1</v>
      </c>
      <c r="AG259" s="405">
        <f t="shared" si="170"/>
        <v>2</v>
      </c>
      <c r="AH259" s="405">
        <f t="shared" si="170"/>
        <v>2</v>
      </c>
      <c r="AI259" s="405">
        <f t="shared" si="170"/>
        <v>1</v>
      </c>
      <c r="AJ259" s="405">
        <f t="shared" si="170"/>
        <v>1</v>
      </c>
      <c r="AK259" s="405">
        <f t="shared" si="170"/>
        <v>1</v>
      </c>
      <c r="AL259" s="405">
        <f t="shared" si="170"/>
        <v>2</v>
      </c>
      <c r="AM259" s="405">
        <f t="shared" si="170"/>
        <v>0</v>
      </c>
      <c r="AN259" s="405">
        <f t="shared" si="170"/>
        <v>0</v>
      </c>
      <c r="AO259" s="405">
        <f t="shared" si="170"/>
        <v>0</v>
      </c>
      <c r="AP259" s="405">
        <f t="shared" si="170"/>
        <v>0</v>
      </c>
      <c r="AQ259" s="405">
        <f t="shared" si="170"/>
        <v>0</v>
      </c>
      <c r="AR259" s="405">
        <f t="shared" si="170"/>
        <v>0</v>
      </c>
      <c r="AS259" s="405">
        <f t="shared" si="170"/>
        <v>0</v>
      </c>
      <c r="AT259" s="405">
        <f t="shared" si="170"/>
        <v>0</v>
      </c>
      <c r="AU259" s="405">
        <f t="shared" si="170"/>
        <v>0</v>
      </c>
      <c r="AV259" s="405">
        <f t="shared" si="170"/>
        <v>0</v>
      </c>
      <c r="AW259" s="405">
        <f t="shared" si="170"/>
        <v>0</v>
      </c>
      <c r="AX259" s="405">
        <f t="shared" si="170"/>
        <v>0</v>
      </c>
      <c r="AY259" s="405">
        <f t="shared" si="170"/>
        <v>0</v>
      </c>
      <c r="AZ259" s="405">
        <f t="shared" si="170"/>
        <v>0</v>
      </c>
      <c r="BA259" s="405">
        <f t="shared" si="170"/>
        <v>0</v>
      </c>
      <c r="BB259" s="405">
        <f t="shared" si="170"/>
        <v>0</v>
      </c>
      <c r="BC259" s="405">
        <f t="shared" si="170"/>
        <v>0</v>
      </c>
      <c r="BD259" s="405">
        <f t="shared" si="170"/>
        <v>0</v>
      </c>
      <c r="BE259" s="405">
        <f t="shared" si="170"/>
        <v>0</v>
      </c>
      <c r="BF259" s="405">
        <f t="shared" si="170"/>
        <v>0</v>
      </c>
      <c r="BG259" s="405">
        <f t="shared" si="170"/>
        <v>0</v>
      </c>
      <c r="BH259" s="405">
        <f t="shared" si="170"/>
        <v>0</v>
      </c>
      <c r="BI259" s="405">
        <f t="shared" si="170"/>
        <v>0</v>
      </c>
      <c r="BJ259" s="405">
        <f t="shared" si="170"/>
        <v>0</v>
      </c>
      <c r="BK259" s="405">
        <f t="shared" si="170"/>
        <v>0</v>
      </c>
      <c r="BL259" s="405">
        <f t="shared" si="170"/>
        <v>0</v>
      </c>
      <c r="BM259" s="405">
        <f t="shared" si="170"/>
        <v>0</v>
      </c>
      <c r="BN259" s="405">
        <f t="shared" si="170"/>
        <v>0</v>
      </c>
      <c r="BO259" s="405">
        <f t="shared" si="170"/>
        <v>0</v>
      </c>
      <c r="BP259" s="421"/>
      <c r="BQ259" s="421"/>
      <c r="BR259" s="405">
        <f t="shared" si="170"/>
        <v>0</v>
      </c>
      <c r="BS259" s="405">
        <f t="shared" si="170"/>
        <v>0</v>
      </c>
      <c r="BT259" s="405">
        <f t="shared" si="170"/>
        <v>0</v>
      </c>
      <c r="BU259" s="405">
        <f t="shared" si="170"/>
        <v>0</v>
      </c>
      <c r="BV259" s="405">
        <f t="shared" si="170"/>
        <v>0</v>
      </c>
      <c r="BW259" s="405">
        <f t="shared" si="170"/>
        <v>0</v>
      </c>
      <c r="BX259" s="405">
        <f t="shared" si="170"/>
        <v>0</v>
      </c>
      <c r="BY259" s="405">
        <f t="shared" si="170"/>
        <v>0</v>
      </c>
      <c r="BZ259" s="405">
        <f t="shared" si="170"/>
        <v>0</v>
      </c>
      <c r="CA259" s="405">
        <f t="shared" si="170"/>
        <v>0</v>
      </c>
      <c r="CB259" s="405">
        <f t="shared" si="170"/>
        <v>0</v>
      </c>
      <c r="CC259" s="405">
        <f t="shared" si="170"/>
        <v>0</v>
      </c>
      <c r="CD259" s="173"/>
    </row>
    <row r="260" spans="1:82" s="184" customFormat="1" hidden="1">
      <c r="B260" s="3"/>
      <c r="C260" s="217"/>
      <c r="D260" s="12"/>
      <c r="E260" s="4"/>
      <c r="F260" s="170"/>
      <c r="G260" s="1594" t="s">
        <v>219</v>
      </c>
      <c r="H260" s="1595"/>
      <c r="I260" s="377"/>
      <c r="J260" s="377"/>
      <c r="K260" s="415"/>
      <c r="L260" s="410"/>
      <c r="M260" s="377"/>
      <c r="N260" s="377"/>
      <c r="O260" s="377"/>
      <c r="P260" s="377"/>
      <c r="Q260" s="377"/>
      <c r="R260" s="377"/>
      <c r="S260" s="377"/>
      <c r="T260" s="377"/>
      <c r="U260" s="377"/>
      <c r="V260" s="191">
        <f t="shared" ref="V260:AL260" si="171">COUNTIF(V$8:V$250,"TDS")</f>
        <v>1</v>
      </c>
      <c r="W260" s="191">
        <f t="shared" si="171"/>
        <v>1</v>
      </c>
      <c r="X260" s="191">
        <f t="shared" si="171"/>
        <v>1</v>
      </c>
      <c r="Y260" s="191">
        <f t="shared" si="171"/>
        <v>1</v>
      </c>
      <c r="Z260" s="204">
        <f t="shared" si="171"/>
        <v>1</v>
      </c>
      <c r="AA260" s="204">
        <f t="shared" si="171"/>
        <v>1</v>
      </c>
      <c r="AB260" s="204">
        <f t="shared" si="171"/>
        <v>1</v>
      </c>
      <c r="AC260" s="204">
        <f t="shared" si="171"/>
        <v>1</v>
      </c>
      <c r="AD260" s="405">
        <f t="shared" si="171"/>
        <v>1</v>
      </c>
      <c r="AE260" s="405">
        <f t="shared" si="171"/>
        <v>1</v>
      </c>
      <c r="AF260" s="405">
        <f t="shared" si="171"/>
        <v>1</v>
      </c>
      <c r="AG260" s="405">
        <f t="shared" si="171"/>
        <v>1</v>
      </c>
      <c r="AH260" s="405">
        <f t="shared" si="171"/>
        <v>1</v>
      </c>
      <c r="AI260" s="405">
        <f t="shared" si="171"/>
        <v>1</v>
      </c>
      <c r="AJ260" s="405">
        <f t="shared" si="171"/>
        <v>1</v>
      </c>
      <c r="AK260" s="405">
        <f t="shared" si="171"/>
        <v>1</v>
      </c>
      <c r="AL260" s="405">
        <f t="shared" si="171"/>
        <v>1</v>
      </c>
      <c r="AM260" s="405"/>
      <c r="AN260" s="405"/>
      <c r="AO260" s="405"/>
      <c r="AP260" s="405">
        <f>COUNTIF(AP$8:AP$250,"TDS")</f>
        <v>0</v>
      </c>
      <c r="AQ260" s="405"/>
      <c r="AR260" s="405"/>
      <c r="AS260" s="405"/>
      <c r="AT260" s="405">
        <f>COUNTIF(AT$8:AT$250,"TDS")</f>
        <v>0</v>
      </c>
      <c r="AU260" s="405"/>
      <c r="AV260" s="405"/>
      <c r="AW260" s="405">
        <f>COUNTIF(AW$8:AW$250,"TDS")</f>
        <v>0</v>
      </c>
      <c r="AX260" s="405"/>
      <c r="AY260" s="405"/>
      <c r="AZ260" s="405">
        <f>COUNTIF(AZ$8:AZ$250,"TDS")</f>
        <v>0</v>
      </c>
      <c r="BA260" s="405"/>
      <c r="BB260" s="405">
        <f>COUNTIF(BB$8:BB$250,"TDS")</f>
        <v>0</v>
      </c>
      <c r="BC260" s="405"/>
      <c r="BD260" s="405">
        <f>COUNTIF(BD$8:BD$250,"TDS")</f>
        <v>0</v>
      </c>
      <c r="BE260" s="2"/>
      <c r="BF260" s="2"/>
      <c r="BG260" s="2"/>
      <c r="BH260" s="2"/>
      <c r="BI260" s="2"/>
      <c r="BJ260" s="2"/>
      <c r="BK260" s="2"/>
      <c r="BL260" s="2"/>
      <c r="BM260" s="2"/>
      <c r="BN260" s="2"/>
      <c r="BO260" s="2"/>
      <c r="BP260" s="2"/>
      <c r="BQ260" s="2"/>
      <c r="BR260" s="2"/>
      <c r="BS260" s="2"/>
      <c r="BT260" s="48"/>
      <c r="BU260" s="48"/>
      <c r="BV260" s="2"/>
      <c r="BW260" s="2"/>
      <c r="BX260" s="2"/>
      <c r="BY260" s="2"/>
      <c r="BZ260" s="2"/>
      <c r="CA260" s="2"/>
      <c r="CB260" s="2"/>
      <c r="CC260" s="2"/>
      <c r="CD260" s="173"/>
    </row>
    <row r="261" spans="1:82" s="184" customFormat="1" hidden="1">
      <c r="B261" s="3"/>
      <c r="C261" s="217"/>
      <c r="D261" s="12"/>
      <c r="E261" s="4"/>
      <c r="F261" s="170"/>
      <c r="G261" s="1594" t="s">
        <v>220</v>
      </c>
      <c r="H261" s="1595"/>
      <c r="I261" s="377"/>
      <c r="J261" s="377"/>
      <c r="K261" s="415"/>
      <c r="L261" s="410"/>
      <c r="M261" s="377"/>
      <c r="N261" s="377"/>
      <c r="O261" s="377"/>
      <c r="P261" s="377"/>
      <c r="Q261" s="377"/>
      <c r="R261" s="377"/>
      <c r="S261" s="377"/>
      <c r="T261" s="377"/>
      <c r="U261" s="377"/>
      <c r="V261" s="191">
        <f t="shared" ref="V261:AL261" si="172">COUNTIF(V$8:V$250,"HĐG")</f>
        <v>5</v>
      </c>
      <c r="W261" s="191">
        <f t="shared" si="172"/>
        <v>5</v>
      </c>
      <c r="X261" s="191">
        <f t="shared" si="172"/>
        <v>4</v>
      </c>
      <c r="Y261" s="191">
        <f t="shared" si="172"/>
        <v>4</v>
      </c>
      <c r="Z261" s="204">
        <f t="shared" si="172"/>
        <v>5</v>
      </c>
      <c r="AA261" s="204">
        <f t="shared" si="172"/>
        <v>5</v>
      </c>
      <c r="AB261" s="204">
        <f t="shared" si="172"/>
        <v>5</v>
      </c>
      <c r="AC261" s="204">
        <f t="shared" si="172"/>
        <v>4</v>
      </c>
      <c r="AD261" s="405">
        <f t="shared" si="172"/>
        <v>5</v>
      </c>
      <c r="AE261" s="405">
        <f t="shared" si="172"/>
        <v>5</v>
      </c>
      <c r="AF261" s="405">
        <f t="shared" si="172"/>
        <v>4</v>
      </c>
      <c r="AG261" s="405">
        <f t="shared" si="172"/>
        <v>4</v>
      </c>
      <c r="AH261" s="405">
        <f t="shared" si="172"/>
        <v>5</v>
      </c>
      <c r="AI261" s="405">
        <f t="shared" si="172"/>
        <v>5</v>
      </c>
      <c r="AJ261" s="405">
        <f t="shared" si="172"/>
        <v>5</v>
      </c>
      <c r="AK261" s="405">
        <f t="shared" si="172"/>
        <v>5</v>
      </c>
      <c r="AL261" s="405">
        <f t="shared" si="172"/>
        <v>5</v>
      </c>
      <c r="AM261" s="405"/>
      <c r="AN261" s="405"/>
      <c r="AO261" s="405"/>
      <c r="AP261" s="405">
        <f>COUNTIF(AP$8:AP$250,"HĐG")</f>
        <v>0</v>
      </c>
      <c r="AQ261" s="405"/>
      <c r="AR261" s="405"/>
      <c r="AS261" s="405"/>
      <c r="AT261" s="405">
        <f>COUNTIF(AT$8:AT$250,"HĐG")</f>
        <v>0</v>
      </c>
      <c r="AU261" s="405"/>
      <c r="AV261" s="405"/>
      <c r="AW261" s="405">
        <f>COUNTIF(AW$8:AW$250,"HĐG")</f>
        <v>0</v>
      </c>
      <c r="AX261" s="405"/>
      <c r="AY261" s="405"/>
      <c r="AZ261" s="405">
        <f>COUNTIF(AZ$8:AZ$250,"HĐG")</f>
        <v>0</v>
      </c>
      <c r="BA261" s="405"/>
      <c r="BB261" s="405">
        <f>COUNTIF(BB$8:BB$250,"HĐG")</f>
        <v>0</v>
      </c>
      <c r="BC261" s="405"/>
      <c r="BD261" s="405">
        <f>COUNTIF(BD$8:BD$250,"HĐG")</f>
        <v>0</v>
      </c>
      <c r="BE261" s="2"/>
      <c r="BF261" s="2"/>
      <c r="BG261" s="2"/>
      <c r="BH261" s="2"/>
      <c r="BI261" s="2"/>
      <c r="BJ261" s="2"/>
      <c r="BK261" s="2"/>
      <c r="BL261" s="2"/>
      <c r="BM261" s="2"/>
      <c r="BN261" s="2"/>
      <c r="BO261" s="2"/>
      <c r="BP261" s="2"/>
      <c r="BQ261" s="2"/>
      <c r="BR261" s="2"/>
      <c r="BS261" s="2"/>
      <c r="BT261" s="48"/>
      <c r="BU261" s="48"/>
      <c r="BV261" s="2"/>
      <c r="BW261" s="2"/>
      <c r="BX261" s="2"/>
      <c r="BY261" s="2"/>
      <c r="BZ261" s="2"/>
      <c r="CA261" s="2"/>
      <c r="CB261" s="2"/>
      <c r="CC261" s="2"/>
    </row>
    <row r="262" spans="1:82" s="184" customFormat="1" hidden="1">
      <c r="B262" s="3"/>
      <c r="C262" s="217"/>
      <c r="D262" s="12"/>
      <c r="E262" s="4"/>
      <c r="F262" s="170"/>
      <c r="G262" s="1594" t="s">
        <v>221</v>
      </c>
      <c r="H262" s="1595"/>
      <c r="I262" s="377"/>
      <c r="J262" s="377"/>
      <c r="K262" s="415"/>
      <c r="L262" s="410"/>
      <c r="M262" s="377"/>
      <c r="N262" s="377"/>
      <c r="O262" s="377"/>
      <c r="P262" s="377"/>
      <c r="Q262" s="377"/>
      <c r="R262" s="377"/>
      <c r="S262" s="377"/>
      <c r="T262" s="377"/>
      <c r="U262" s="377"/>
      <c r="V262" s="191">
        <f t="shared" ref="V262:CC262" si="173">COUNTIF(V$8:V$250,"HĐNT")</f>
        <v>4</v>
      </c>
      <c r="W262" s="191">
        <f t="shared" si="173"/>
        <v>4</v>
      </c>
      <c r="X262" s="191">
        <f t="shared" si="173"/>
        <v>4</v>
      </c>
      <c r="Y262" s="191">
        <f t="shared" si="173"/>
        <v>5</v>
      </c>
      <c r="Z262" s="204">
        <f t="shared" si="173"/>
        <v>5</v>
      </c>
      <c r="AA262" s="204">
        <f t="shared" si="173"/>
        <v>5</v>
      </c>
      <c r="AB262" s="204">
        <f t="shared" si="173"/>
        <v>5</v>
      </c>
      <c r="AC262" s="204">
        <f t="shared" si="173"/>
        <v>5</v>
      </c>
      <c r="AD262" s="405">
        <f t="shared" si="173"/>
        <v>4</v>
      </c>
      <c r="AE262" s="405">
        <f t="shared" si="173"/>
        <v>4</v>
      </c>
      <c r="AF262" s="405">
        <f t="shared" si="173"/>
        <v>5</v>
      </c>
      <c r="AG262" s="405">
        <f t="shared" si="173"/>
        <v>4</v>
      </c>
      <c r="AH262" s="405">
        <f t="shared" si="173"/>
        <v>5</v>
      </c>
      <c r="AI262" s="405">
        <f t="shared" si="173"/>
        <v>5</v>
      </c>
      <c r="AJ262" s="405">
        <f t="shared" si="173"/>
        <v>5</v>
      </c>
      <c r="AK262" s="405">
        <f t="shared" si="173"/>
        <v>5</v>
      </c>
      <c r="AL262" s="405">
        <f t="shared" si="173"/>
        <v>4</v>
      </c>
      <c r="AM262" s="405">
        <f t="shared" si="173"/>
        <v>0</v>
      </c>
      <c r="AN262" s="405">
        <f t="shared" si="173"/>
        <v>0</v>
      </c>
      <c r="AO262" s="405">
        <f t="shared" si="173"/>
        <v>0</v>
      </c>
      <c r="AP262" s="405">
        <f t="shared" si="173"/>
        <v>0</v>
      </c>
      <c r="AQ262" s="405">
        <f t="shared" si="173"/>
        <v>0</v>
      </c>
      <c r="AR262" s="405">
        <f t="shared" si="173"/>
        <v>0</v>
      </c>
      <c r="AS262" s="405">
        <f t="shared" si="173"/>
        <v>0</v>
      </c>
      <c r="AT262" s="405">
        <f t="shared" si="173"/>
        <v>0</v>
      </c>
      <c r="AU262" s="405">
        <f t="shared" si="173"/>
        <v>0</v>
      </c>
      <c r="AV262" s="405">
        <f t="shared" si="173"/>
        <v>0</v>
      </c>
      <c r="AW262" s="405">
        <f t="shared" si="173"/>
        <v>0</v>
      </c>
      <c r="AX262" s="405">
        <f t="shared" si="173"/>
        <v>0</v>
      </c>
      <c r="AY262" s="405">
        <f t="shared" si="173"/>
        <v>0</v>
      </c>
      <c r="AZ262" s="405">
        <f t="shared" si="173"/>
        <v>0</v>
      </c>
      <c r="BA262" s="405">
        <f t="shared" si="173"/>
        <v>0</v>
      </c>
      <c r="BB262" s="405">
        <f t="shared" si="173"/>
        <v>0</v>
      </c>
      <c r="BC262" s="405">
        <f t="shared" si="173"/>
        <v>0</v>
      </c>
      <c r="BD262" s="405">
        <f t="shared" si="173"/>
        <v>0</v>
      </c>
      <c r="BE262" s="405">
        <f t="shared" si="173"/>
        <v>0</v>
      </c>
      <c r="BF262" s="405">
        <f t="shared" si="173"/>
        <v>0</v>
      </c>
      <c r="BG262" s="405">
        <f t="shared" si="173"/>
        <v>0</v>
      </c>
      <c r="BH262" s="405">
        <f t="shared" si="173"/>
        <v>0</v>
      </c>
      <c r="BI262" s="405">
        <f t="shared" si="173"/>
        <v>0</v>
      </c>
      <c r="BJ262" s="405">
        <f t="shared" si="173"/>
        <v>0</v>
      </c>
      <c r="BK262" s="405">
        <f t="shared" si="173"/>
        <v>0</v>
      </c>
      <c r="BL262" s="405">
        <f t="shared" si="173"/>
        <v>0</v>
      </c>
      <c r="BM262" s="405">
        <f t="shared" si="173"/>
        <v>0</v>
      </c>
      <c r="BN262" s="405">
        <f t="shared" si="173"/>
        <v>0</v>
      </c>
      <c r="BO262" s="405">
        <f t="shared" si="173"/>
        <v>0</v>
      </c>
      <c r="BP262" s="421"/>
      <c r="BQ262" s="421"/>
      <c r="BR262" s="405">
        <f t="shared" si="173"/>
        <v>0</v>
      </c>
      <c r="BS262" s="405">
        <f t="shared" si="173"/>
        <v>0</v>
      </c>
      <c r="BT262" s="405">
        <f t="shared" si="173"/>
        <v>0</v>
      </c>
      <c r="BU262" s="405">
        <f t="shared" si="173"/>
        <v>0</v>
      </c>
      <c r="BV262" s="405">
        <f t="shared" si="173"/>
        <v>0</v>
      </c>
      <c r="BW262" s="405">
        <f t="shared" si="173"/>
        <v>0</v>
      </c>
      <c r="BX262" s="405">
        <f t="shared" si="173"/>
        <v>0</v>
      </c>
      <c r="BY262" s="405">
        <f t="shared" si="173"/>
        <v>0</v>
      </c>
      <c r="BZ262" s="405">
        <f t="shared" si="173"/>
        <v>0</v>
      </c>
      <c r="CA262" s="405">
        <f t="shared" si="173"/>
        <v>0</v>
      </c>
      <c r="CB262" s="405">
        <f t="shared" si="173"/>
        <v>0</v>
      </c>
      <c r="CC262" s="405">
        <f t="shared" si="173"/>
        <v>0</v>
      </c>
      <c r="CD262" s="173"/>
    </row>
    <row r="263" spans="1:82" s="184" customFormat="1" hidden="1">
      <c r="B263" s="3"/>
      <c r="C263" s="217"/>
      <c r="D263" s="12"/>
      <c r="E263" s="4"/>
      <c r="F263" s="170"/>
      <c r="G263" s="1594" t="s">
        <v>222</v>
      </c>
      <c r="H263" s="1595"/>
      <c r="I263" s="377"/>
      <c r="J263" s="377"/>
      <c r="K263" s="415"/>
      <c r="L263" s="410"/>
      <c r="M263" s="377"/>
      <c r="N263" s="377"/>
      <c r="O263" s="377"/>
      <c r="P263" s="377"/>
      <c r="Q263" s="377"/>
      <c r="R263" s="377"/>
      <c r="S263" s="377"/>
      <c r="T263" s="377"/>
      <c r="U263" s="377"/>
      <c r="V263" s="191">
        <f t="shared" ref="V263:AL263" si="174">COUNTIF(V$8:V$250,"VS-AN")</f>
        <v>1</v>
      </c>
      <c r="W263" s="191">
        <f t="shared" si="174"/>
        <v>1</v>
      </c>
      <c r="X263" s="191">
        <f t="shared" si="174"/>
        <v>1</v>
      </c>
      <c r="Y263" s="191">
        <f t="shared" si="174"/>
        <v>1</v>
      </c>
      <c r="Z263" s="204">
        <f t="shared" si="174"/>
        <v>1</v>
      </c>
      <c r="AA263" s="204">
        <f t="shared" si="174"/>
        <v>1</v>
      </c>
      <c r="AB263" s="204">
        <f t="shared" si="174"/>
        <v>2</v>
      </c>
      <c r="AC263" s="204">
        <f t="shared" si="174"/>
        <v>2</v>
      </c>
      <c r="AD263" s="405">
        <f t="shared" si="174"/>
        <v>1</v>
      </c>
      <c r="AE263" s="405">
        <f t="shared" si="174"/>
        <v>1</v>
      </c>
      <c r="AF263" s="405">
        <f t="shared" si="174"/>
        <v>1</v>
      </c>
      <c r="AG263" s="405">
        <f t="shared" si="174"/>
        <v>1</v>
      </c>
      <c r="AH263" s="405">
        <f t="shared" si="174"/>
        <v>2</v>
      </c>
      <c r="AI263" s="405">
        <f t="shared" si="174"/>
        <v>3</v>
      </c>
      <c r="AJ263" s="405">
        <f t="shared" si="174"/>
        <v>3</v>
      </c>
      <c r="AK263" s="405">
        <f t="shared" si="174"/>
        <v>3</v>
      </c>
      <c r="AL263" s="405">
        <f t="shared" si="174"/>
        <v>3</v>
      </c>
      <c r="AM263" s="405"/>
      <c r="AN263" s="405"/>
      <c r="AO263" s="405"/>
      <c r="AP263" s="405">
        <f>COUNTIF(AP$8:AP$250,"VS-AN")</f>
        <v>0</v>
      </c>
      <c r="AQ263" s="405"/>
      <c r="AR263" s="405"/>
      <c r="AS263" s="405"/>
      <c r="AT263" s="405">
        <f>COUNTIF(AT$8:AT$250,"VS-AN")</f>
        <v>0</v>
      </c>
      <c r="AU263" s="405"/>
      <c r="AV263" s="405"/>
      <c r="AW263" s="405">
        <f>COUNTIF(AW$8:AW$250,"VS-AN")</f>
        <v>0</v>
      </c>
      <c r="AX263" s="405"/>
      <c r="AY263" s="405"/>
      <c r="AZ263" s="405">
        <f>COUNTIF(AZ$8:AZ$250,"VS-AN")</f>
        <v>0</v>
      </c>
      <c r="BA263" s="405"/>
      <c r="BB263" s="405">
        <f>COUNTIF(BB$8:BB$250,"VS-AN")</f>
        <v>0</v>
      </c>
      <c r="BC263" s="405"/>
      <c r="BD263" s="405">
        <f>COUNTIF(BD$8:BD$250,"VS-AN")</f>
        <v>0</v>
      </c>
      <c r="BE263" s="2"/>
      <c r="BF263" s="2"/>
      <c r="BG263" s="2"/>
      <c r="BH263" s="2"/>
      <c r="BI263" s="2"/>
      <c r="BJ263" s="2"/>
      <c r="BK263" s="2"/>
      <c r="BL263" s="2"/>
      <c r="BM263" s="2"/>
      <c r="BN263" s="2"/>
      <c r="BO263" s="2"/>
      <c r="BP263" s="2"/>
      <c r="BQ263" s="2"/>
      <c r="BR263" s="2"/>
      <c r="BS263" s="2"/>
      <c r="BT263" s="48"/>
      <c r="BU263" s="48"/>
      <c r="BV263" s="2"/>
      <c r="BW263" s="2"/>
      <c r="BX263" s="2"/>
      <c r="BY263" s="2"/>
      <c r="BZ263" s="2"/>
      <c r="CA263" s="2"/>
      <c r="CB263" s="2"/>
      <c r="CC263" s="2"/>
      <c r="CD263" s="173"/>
    </row>
    <row r="264" spans="1:82" s="184" customFormat="1" hidden="1">
      <c r="B264" s="3"/>
      <c r="C264" s="217"/>
      <c r="D264" s="12"/>
      <c r="E264" s="4"/>
      <c r="F264" s="170"/>
      <c r="G264" s="1594" t="s">
        <v>223</v>
      </c>
      <c r="H264" s="1595"/>
      <c r="I264" s="377"/>
      <c r="J264" s="377"/>
      <c r="K264" s="415"/>
      <c r="L264" s="410"/>
      <c r="M264" s="377"/>
      <c r="N264" s="377"/>
      <c r="O264" s="377"/>
      <c r="P264" s="377"/>
      <c r="Q264" s="377"/>
      <c r="R264" s="377"/>
      <c r="S264" s="377"/>
      <c r="T264" s="377"/>
      <c r="U264" s="377"/>
      <c r="V264" s="191">
        <f t="shared" ref="V264:AL264" si="175">COUNTIF(V$8:V$250,"HĐC")</f>
        <v>5</v>
      </c>
      <c r="W264" s="191">
        <f t="shared" si="175"/>
        <v>5</v>
      </c>
      <c r="X264" s="191">
        <f t="shared" si="175"/>
        <v>5</v>
      </c>
      <c r="Y264" s="191">
        <f t="shared" si="175"/>
        <v>5</v>
      </c>
      <c r="Z264" s="204">
        <f t="shared" si="175"/>
        <v>5</v>
      </c>
      <c r="AA264" s="204">
        <f t="shared" si="175"/>
        <v>5</v>
      </c>
      <c r="AB264" s="204">
        <f t="shared" si="175"/>
        <v>5</v>
      </c>
      <c r="AC264" s="204">
        <f t="shared" si="175"/>
        <v>5</v>
      </c>
      <c r="AD264" s="405">
        <f t="shared" si="175"/>
        <v>5</v>
      </c>
      <c r="AE264" s="405">
        <f t="shared" si="175"/>
        <v>4</v>
      </c>
      <c r="AF264" s="405">
        <f t="shared" si="175"/>
        <v>5</v>
      </c>
      <c r="AG264" s="405">
        <f t="shared" si="175"/>
        <v>5</v>
      </c>
      <c r="AH264" s="405">
        <f t="shared" si="175"/>
        <v>5</v>
      </c>
      <c r="AI264" s="405">
        <f t="shared" si="175"/>
        <v>5</v>
      </c>
      <c r="AJ264" s="405">
        <f t="shared" si="175"/>
        <v>5</v>
      </c>
      <c r="AK264" s="405">
        <f t="shared" si="175"/>
        <v>5</v>
      </c>
      <c r="AL264" s="405">
        <f t="shared" si="175"/>
        <v>5</v>
      </c>
      <c r="AM264" s="405"/>
      <c r="AN264" s="405"/>
      <c r="AO264" s="405"/>
      <c r="AP264" s="405">
        <f>COUNTIF(AP$8:AP$250,"HĐC")</f>
        <v>0</v>
      </c>
      <c r="AQ264" s="405"/>
      <c r="AR264" s="405"/>
      <c r="AS264" s="405"/>
      <c r="AT264" s="405">
        <f>COUNTIF(AT$8:AT$250,"HĐC")</f>
        <v>0</v>
      </c>
      <c r="AU264" s="405"/>
      <c r="AV264" s="405"/>
      <c r="AW264" s="405">
        <f>COUNTIF(AW$8:AW$250,"HĐC")</f>
        <v>0</v>
      </c>
      <c r="AX264" s="405"/>
      <c r="AY264" s="405"/>
      <c r="AZ264" s="405">
        <f>COUNTIF(AZ$8:AZ$250,"HĐC")</f>
        <v>0</v>
      </c>
      <c r="BA264" s="405"/>
      <c r="BB264" s="405">
        <f>COUNTIF(BB$8:BB$250,"HĐC")</f>
        <v>0</v>
      </c>
      <c r="BC264" s="405"/>
      <c r="BD264" s="405">
        <f>COUNTIF(BD$8:BD$250,"HĐC")</f>
        <v>0</v>
      </c>
      <c r="BE264" s="2"/>
      <c r="BF264" s="2"/>
      <c r="BG264" s="2"/>
      <c r="BH264" s="2"/>
      <c r="BI264" s="2"/>
      <c r="BJ264" s="2"/>
      <c r="BK264" s="2"/>
      <c r="BL264" s="2"/>
      <c r="BM264" s="2"/>
      <c r="BN264" s="2"/>
      <c r="BO264" s="2"/>
      <c r="BP264" s="2"/>
      <c r="BQ264" s="2"/>
      <c r="BR264" s="2"/>
      <c r="BS264" s="2"/>
      <c r="BT264" s="48"/>
      <c r="BU264" s="48"/>
      <c r="BV264" s="2"/>
      <c r="BW264" s="2"/>
      <c r="BX264" s="2"/>
      <c r="BY264" s="2"/>
      <c r="BZ264" s="2"/>
      <c r="CA264" s="2"/>
      <c r="CB264" s="2"/>
      <c r="CC264" s="2"/>
      <c r="CD264" s="173"/>
    </row>
    <row r="265" spans="1:82" s="184" customFormat="1" hidden="1">
      <c r="B265" s="3"/>
      <c r="C265" s="217"/>
      <c r="D265" s="12"/>
      <c r="E265" s="4"/>
      <c r="F265" s="170"/>
      <c r="G265" s="1594" t="s">
        <v>224</v>
      </c>
      <c r="H265" s="1595"/>
      <c r="I265" s="377"/>
      <c r="J265" s="377"/>
      <c r="K265" s="415"/>
      <c r="L265" s="410"/>
      <c r="M265" s="377"/>
      <c r="N265" s="377"/>
      <c r="O265" s="377"/>
      <c r="P265" s="377"/>
      <c r="Q265" s="377"/>
      <c r="R265" s="377"/>
      <c r="S265" s="377"/>
      <c r="T265" s="377"/>
      <c r="U265" s="377"/>
      <c r="V265" s="191">
        <f t="shared" ref="V265:AL265" si="176">COUNTIF(V$8:V$250,"TQDN")</f>
        <v>0</v>
      </c>
      <c r="W265" s="191">
        <f t="shared" si="176"/>
        <v>0</v>
      </c>
      <c r="X265" s="191">
        <f t="shared" si="176"/>
        <v>0</v>
      </c>
      <c r="Y265" s="191">
        <f t="shared" si="176"/>
        <v>0</v>
      </c>
      <c r="Z265" s="204">
        <f t="shared" si="176"/>
        <v>0</v>
      </c>
      <c r="AA265" s="204">
        <f t="shared" si="176"/>
        <v>0</v>
      </c>
      <c r="AB265" s="204">
        <f t="shared" si="176"/>
        <v>0</v>
      </c>
      <c r="AC265" s="204">
        <f t="shared" si="176"/>
        <v>0</v>
      </c>
      <c r="AD265" s="405">
        <f t="shared" si="176"/>
        <v>0</v>
      </c>
      <c r="AE265" s="405">
        <f t="shared" si="176"/>
        <v>0</v>
      </c>
      <c r="AF265" s="405">
        <f t="shared" si="176"/>
        <v>0</v>
      </c>
      <c r="AG265" s="405">
        <f t="shared" si="176"/>
        <v>0</v>
      </c>
      <c r="AH265" s="405">
        <f t="shared" si="176"/>
        <v>0</v>
      </c>
      <c r="AI265" s="405">
        <f t="shared" si="176"/>
        <v>0</v>
      </c>
      <c r="AJ265" s="405">
        <f t="shared" si="176"/>
        <v>0</v>
      </c>
      <c r="AK265" s="405">
        <f t="shared" si="176"/>
        <v>0</v>
      </c>
      <c r="AL265" s="405">
        <f t="shared" si="176"/>
        <v>0</v>
      </c>
      <c r="AM265" s="405"/>
      <c r="AN265" s="405"/>
      <c r="AO265" s="405"/>
      <c r="AP265" s="405">
        <f>COUNTIF(AP$8:AP$250,"TQDN")</f>
        <v>0</v>
      </c>
      <c r="AQ265" s="405"/>
      <c r="AR265" s="405"/>
      <c r="AS265" s="405"/>
      <c r="AT265" s="405">
        <f>COUNTIF(AT$8:AT$250,"TQDN")</f>
        <v>0</v>
      </c>
      <c r="AU265" s="405"/>
      <c r="AV265" s="405"/>
      <c r="AW265" s="405">
        <f>COUNTIF(AW$8:AW$250,"TQDN")</f>
        <v>0</v>
      </c>
      <c r="AX265" s="405"/>
      <c r="AY265" s="405"/>
      <c r="AZ265" s="405">
        <f>COUNTIF(AZ$8:AZ$250,"TQDN")</f>
        <v>0</v>
      </c>
      <c r="BA265" s="405"/>
      <c r="BB265" s="405">
        <f>COUNTIF(BB$8:BB$250,"TQDN")</f>
        <v>0</v>
      </c>
      <c r="BC265" s="405"/>
      <c r="BD265" s="405">
        <f>COUNTIF(BD$8:BD$250,"TQDN")</f>
        <v>0</v>
      </c>
      <c r="BE265" s="2"/>
      <c r="BF265" s="2"/>
      <c r="BG265" s="2"/>
      <c r="BH265" s="2"/>
      <c r="BI265" s="2"/>
      <c r="BJ265" s="2"/>
      <c r="BK265" s="2"/>
      <c r="BL265" s="2"/>
      <c r="BM265" s="2"/>
      <c r="BN265" s="2"/>
      <c r="BO265" s="2"/>
      <c r="BP265" s="2"/>
      <c r="BQ265" s="2"/>
      <c r="BR265" s="2"/>
      <c r="BS265" s="2"/>
      <c r="BT265" s="48"/>
      <c r="BU265" s="48"/>
      <c r="BV265" s="2"/>
      <c r="BW265" s="2"/>
      <c r="BX265" s="2"/>
      <c r="BY265" s="2"/>
      <c r="BZ265" s="2"/>
      <c r="CA265" s="2"/>
      <c r="CB265" s="2"/>
      <c r="CC265" s="2"/>
      <c r="CD265" s="173"/>
    </row>
    <row r="266" spans="1:82" s="184" customFormat="1" hidden="1">
      <c r="B266" s="3"/>
      <c r="C266" s="217"/>
      <c r="D266" s="12"/>
      <c r="E266" s="4"/>
      <c r="F266" s="170"/>
      <c r="G266" s="1594" t="s">
        <v>225</v>
      </c>
      <c r="H266" s="1595"/>
      <c r="I266" s="377"/>
      <c r="J266" s="377"/>
      <c r="K266" s="415"/>
      <c r="L266" s="410"/>
      <c r="M266" s="377"/>
      <c r="N266" s="377"/>
      <c r="O266" s="377"/>
      <c r="P266" s="377"/>
      <c r="Q266" s="377"/>
      <c r="R266" s="377"/>
      <c r="S266" s="377"/>
      <c r="T266" s="377"/>
      <c r="U266" s="377"/>
      <c r="V266" s="191">
        <f t="shared" ref="V266:AL266" si="177">COUNTIF(V$8:V$250,"LH")</f>
        <v>0</v>
      </c>
      <c r="W266" s="191">
        <f t="shared" si="177"/>
        <v>0</v>
      </c>
      <c r="X266" s="191">
        <f t="shared" si="177"/>
        <v>0</v>
      </c>
      <c r="Y266" s="191">
        <f t="shared" si="177"/>
        <v>0</v>
      </c>
      <c r="Z266" s="204">
        <f t="shared" si="177"/>
        <v>0</v>
      </c>
      <c r="AA266" s="204">
        <f t="shared" si="177"/>
        <v>0</v>
      </c>
      <c r="AB266" s="204">
        <f t="shared" si="177"/>
        <v>0</v>
      </c>
      <c r="AC266" s="204">
        <f t="shared" si="177"/>
        <v>0</v>
      </c>
      <c r="AD266" s="405">
        <f t="shared" si="177"/>
        <v>0</v>
      </c>
      <c r="AE266" s="405">
        <f t="shared" si="177"/>
        <v>0</v>
      </c>
      <c r="AF266" s="405">
        <f t="shared" si="177"/>
        <v>0</v>
      </c>
      <c r="AG266" s="405">
        <f t="shared" si="177"/>
        <v>0</v>
      </c>
      <c r="AH266" s="405">
        <f t="shared" si="177"/>
        <v>0</v>
      </c>
      <c r="AI266" s="405">
        <f t="shared" si="177"/>
        <v>0</v>
      </c>
      <c r="AJ266" s="405">
        <f t="shared" si="177"/>
        <v>0</v>
      </c>
      <c r="AK266" s="405">
        <f t="shared" si="177"/>
        <v>0</v>
      </c>
      <c r="AL266" s="405">
        <f t="shared" si="177"/>
        <v>0</v>
      </c>
      <c r="AM266" s="405"/>
      <c r="AN266" s="405"/>
      <c r="AO266" s="405"/>
      <c r="AP266" s="405">
        <f>COUNTIF(AP$8:AP$250,"LH")</f>
        <v>0</v>
      </c>
      <c r="AQ266" s="405"/>
      <c r="AR266" s="405"/>
      <c r="AS266" s="405"/>
      <c r="AT266" s="405">
        <f>COUNTIF(AT$8:AT$250,"LH")</f>
        <v>0</v>
      </c>
      <c r="AU266" s="405"/>
      <c r="AV266" s="405"/>
      <c r="AW266" s="405">
        <f>COUNTIF(AW$8:AW$250,"LH")</f>
        <v>0</v>
      </c>
      <c r="AX266" s="405"/>
      <c r="AY266" s="405"/>
      <c r="AZ266" s="405">
        <f>COUNTIF(AZ$8:AZ$250,"LH")</f>
        <v>0</v>
      </c>
      <c r="BA266" s="405"/>
      <c r="BB266" s="405">
        <f>COUNTIF(BB$8:BB$250,"LH")</f>
        <v>0</v>
      </c>
      <c r="BC266" s="405"/>
      <c r="BD266" s="405">
        <f>COUNTIF(BD$8:BD$250,"LH")</f>
        <v>0</v>
      </c>
      <c r="BE266" s="2"/>
      <c r="BF266" s="2"/>
      <c r="BG266" s="2"/>
      <c r="BH266" s="2"/>
      <c r="BI266" s="2"/>
      <c r="BJ266" s="2"/>
      <c r="BK266" s="2"/>
      <c r="BL266" s="2"/>
      <c r="BM266" s="2"/>
      <c r="BN266" s="2"/>
      <c r="BO266" s="2"/>
      <c r="BP266" s="2"/>
      <c r="BQ266" s="2"/>
      <c r="BR266" s="2"/>
      <c r="BS266" s="2"/>
      <c r="BT266" s="48"/>
      <c r="BU266" s="48"/>
      <c r="BV266" s="2"/>
      <c r="BW266" s="2"/>
      <c r="BX266" s="2"/>
      <c r="BY266" s="2"/>
      <c r="BZ266" s="2"/>
      <c r="CA266" s="2"/>
      <c r="CB266" s="2"/>
      <c r="CC266" s="2"/>
      <c r="CD266" s="173"/>
    </row>
    <row r="267" spans="1:82" s="184" customFormat="1" hidden="1">
      <c r="B267" s="3"/>
      <c r="C267" s="217"/>
      <c r="D267" s="12"/>
      <c r="E267" s="4"/>
      <c r="F267" s="170"/>
      <c r="G267" s="1588" t="s">
        <v>226</v>
      </c>
      <c r="H267" s="1589"/>
      <c r="I267" s="377"/>
      <c r="J267" s="377"/>
      <c r="K267" s="415"/>
      <c r="L267" s="410"/>
      <c r="M267" s="377"/>
      <c r="N267" s="377"/>
      <c r="O267" s="377"/>
      <c r="P267" s="377"/>
      <c r="Q267" s="377"/>
      <c r="R267" s="377"/>
      <c r="S267" s="377"/>
      <c r="T267" s="377"/>
      <c r="U267" s="377"/>
      <c r="V267" s="194">
        <f t="shared" ref="V267:AL267" si="178">COUNTIF(V$8:V$250,"HĐH")</f>
        <v>4</v>
      </c>
      <c r="W267" s="194">
        <f t="shared" si="178"/>
        <v>5</v>
      </c>
      <c r="X267" s="194">
        <f t="shared" si="178"/>
        <v>5</v>
      </c>
      <c r="Y267" s="194">
        <f t="shared" si="178"/>
        <v>5</v>
      </c>
      <c r="Z267" s="178">
        <f t="shared" si="178"/>
        <v>5</v>
      </c>
      <c r="AA267" s="178">
        <f t="shared" si="178"/>
        <v>5</v>
      </c>
      <c r="AB267" s="178">
        <f t="shared" si="178"/>
        <v>5</v>
      </c>
      <c r="AC267" s="178">
        <f t="shared" si="178"/>
        <v>5</v>
      </c>
      <c r="AD267" s="375">
        <f t="shared" si="178"/>
        <v>5</v>
      </c>
      <c r="AE267" s="375">
        <f t="shared" si="178"/>
        <v>5</v>
      </c>
      <c r="AF267" s="375">
        <f t="shared" si="178"/>
        <v>5</v>
      </c>
      <c r="AG267" s="375">
        <f t="shared" si="178"/>
        <v>5</v>
      </c>
      <c r="AH267" s="375">
        <f t="shared" si="178"/>
        <v>5</v>
      </c>
      <c r="AI267" s="375">
        <f t="shared" si="178"/>
        <v>5</v>
      </c>
      <c r="AJ267" s="375">
        <f t="shared" si="178"/>
        <v>5</v>
      </c>
      <c r="AK267" s="375">
        <f t="shared" si="178"/>
        <v>5</v>
      </c>
      <c r="AL267" s="375">
        <f t="shared" si="178"/>
        <v>5</v>
      </c>
      <c r="AM267" s="375"/>
      <c r="AN267" s="375"/>
      <c r="AO267" s="375"/>
      <c r="AP267" s="375">
        <f>COUNTIF(AP$8:AP$250,"HĐH")</f>
        <v>0</v>
      </c>
      <c r="AQ267" s="375"/>
      <c r="AR267" s="375"/>
      <c r="AS267" s="375"/>
      <c r="AT267" s="375">
        <f>COUNTIF(AT$8:AT$250,"HĐH")</f>
        <v>0</v>
      </c>
      <c r="AU267" s="375"/>
      <c r="AV267" s="375"/>
      <c r="AW267" s="375">
        <f>COUNTIF(AW$8:AW$250,"HĐH")</f>
        <v>0</v>
      </c>
      <c r="AX267" s="375"/>
      <c r="AY267" s="375"/>
      <c r="AZ267" s="375">
        <f>COUNTIF(AZ$8:AZ$250,"HĐH")</f>
        <v>0</v>
      </c>
      <c r="BA267" s="375"/>
      <c r="BB267" s="375">
        <f>COUNTIF(BB$8:BB$250,"HĐH")</f>
        <v>0</v>
      </c>
      <c r="BC267" s="375"/>
      <c r="BD267" s="375">
        <f>COUNTIF(BD$8:BD$250,"HĐH")</f>
        <v>0</v>
      </c>
      <c r="BE267" s="2"/>
      <c r="BF267" s="2"/>
      <c r="BG267" s="2"/>
      <c r="BH267" s="2"/>
      <c r="BI267" s="2"/>
      <c r="BJ267" s="2"/>
      <c r="BK267" s="2"/>
      <c r="BL267" s="2"/>
      <c r="BM267" s="2"/>
      <c r="BN267" s="2"/>
      <c r="BO267" s="2"/>
      <c r="BP267" s="2"/>
      <c r="BQ267" s="2"/>
      <c r="BR267" s="2"/>
      <c r="BS267" s="2"/>
      <c r="BT267" s="48"/>
      <c r="BU267" s="48"/>
      <c r="BV267" s="2"/>
      <c r="BW267" s="2"/>
      <c r="BX267" s="2"/>
      <c r="BY267" s="2"/>
      <c r="BZ267" s="2"/>
      <c r="CA267" s="2"/>
      <c r="CB267" s="2"/>
      <c r="CC267" s="2"/>
      <c r="CD267" s="173"/>
    </row>
    <row r="268" spans="1:82" s="184" customFormat="1" hidden="1">
      <c r="B268" s="3"/>
      <c r="C268" s="217"/>
      <c r="D268" s="12"/>
      <c r="E268" s="4"/>
      <c r="F268" s="170"/>
      <c r="G268" s="1590" t="s">
        <v>1044</v>
      </c>
      <c r="H268" s="1591"/>
      <c r="I268" s="377"/>
      <c r="J268" s="377"/>
      <c r="K268" s="415"/>
      <c r="L268" s="410"/>
      <c r="M268" s="377"/>
      <c r="N268" s="377"/>
      <c r="O268" s="377"/>
      <c r="P268" s="377"/>
      <c r="Q268" s="377"/>
      <c r="R268" s="377"/>
      <c r="S268" s="377"/>
      <c r="T268" s="377"/>
      <c r="U268" s="377"/>
      <c r="V268" s="224">
        <f t="shared" ref="V268:AL268" si="179">COUNTIF(V$8:V$86,"HĐH")</f>
        <v>0</v>
      </c>
      <c r="W268" s="224">
        <f t="shared" si="179"/>
        <v>1</v>
      </c>
      <c r="X268" s="224">
        <f t="shared" si="179"/>
        <v>1</v>
      </c>
      <c r="Y268" s="224">
        <f t="shared" si="179"/>
        <v>1</v>
      </c>
      <c r="Z268" s="211">
        <f t="shared" si="179"/>
        <v>1</v>
      </c>
      <c r="AA268" s="211">
        <f t="shared" si="179"/>
        <v>1</v>
      </c>
      <c r="AB268" s="211">
        <f t="shared" si="179"/>
        <v>1</v>
      </c>
      <c r="AC268" s="211">
        <f t="shared" si="179"/>
        <v>1</v>
      </c>
      <c r="AD268" s="29">
        <f t="shared" si="179"/>
        <v>1</v>
      </c>
      <c r="AE268" s="29">
        <f t="shared" si="179"/>
        <v>1</v>
      </c>
      <c r="AF268" s="29">
        <f t="shared" si="179"/>
        <v>1</v>
      </c>
      <c r="AG268" s="29">
        <f t="shared" si="179"/>
        <v>1</v>
      </c>
      <c r="AH268" s="29">
        <f t="shared" si="179"/>
        <v>1</v>
      </c>
      <c r="AI268" s="29">
        <f t="shared" si="179"/>
        <v>1</v>
      </c>
      <c r="AJ268" s="29">
        <f t="shared" si="179"/>
        <v>1</v>
      </c>
      <c r="AK268" s="29">
        <f t="shared" si="179"/>
        <v>1</v>
      </c>
      <c r="AL268" s="29">
        <f t="shared" si="179"/>
        <v>1</v>
      </c>
      <c r="AM268" s="29"/>
      <c r="AN268" s="29"/>
      <c r="AO268" s="29"/>
      <c r="AP268" s="29">
        <f>COUNTIF(AP$8:AP$86,"HĐH")</f>
        <v>0</v>
      </c>
      <c r="AQ268" s="29"/>
      <c r="AR268" s="29"/>
      <c r="AS268" s="29"/>
      <c r="AT268" s="29">
        <f>COUNTIF(AT$8:AT$86,"HĐH")</f>
        <v>0</v>
      </c>
      <c r="AU268" s="29"/>
      <c r="AV268" s="29"/>
      <c r="AW268" s="29">
        <f>COUNTIF(AW$8:AW$86,"HĐH")</f>
        <v>0</v>
      </c>
      <c r="AX268" s="29"/>
      <c r="AY268" s="29"/>
      <c r="AZ268" s="29">
        <f>COUNTIF(AZ$8:AZ$86,"HĐH")</f>
        <v>0</v>
      </c>
      <c r="BA268" s="29"/>
      <c r="BB268" s="29">
        <f>COUNTIF(BB$8:BB$86,"HĐH")</f>
        <v>0</v>
      </c>
      <c r="BC268" s="29"/>
      <c r="BD268" s="29">
        <f>COUNTIF(BD$8:BD$86,"HĐH")</f>
        <v>0</v>
      </c>
      <c r="BE268" s="2"/>
      <c r="BF268" s="2"/>
      <c r="BG268" s="2"/>
      <c r="BH268" s="2"/>
      <c r="BI268" s="2"/>
      <c r="BJ268" s="2"/>
      <c r="BK268" s="2"/>
      <c r="BL268" s="2"/>
      <c r="BM268" s="2"/>
      <c r="BN268" s="2"/>
      <c r="BO268" s="2"/>
      <c r="BP268" s="2"/>
      <c r="BQ268" s="2"/>
      <c r="BR268" s="2"/>
      <c r="BS268" s="2"/>
      <c r="BT268" s="48"/>
      <c r="BU268" s="48"/>
      <c r="BV268" s="2"/>
      <c r="BW268" s="2"/>
      <c r="BX268" s="2"/>
      <c r="BY268" s="2"/>
      <c r="BZ268" s="2"/>
      <c r="CA268" s="2"/>
      <c r="CB268" s="2"/>
      <c r="CC268" s="2"/>
      <c r="CD268" s="173"/>
    </row>
    <row r="269" spans="1:82" s="184" customFormat="1" hidden="1">
      <c r="B269" s="3"/>
      <c r="C269" s="217"/>
      <c r="D269" s="12"/>
      <c r="E269" s="4"/>
      <c r="F269" s="170"/>
      <c r="G269" s="1590" t="s">
        <v>228</v>
      </c>
      <c r="H269" s="1591"/>
      <c r="I269" s="377"/>
      <c r="J269" s="377"/>
      <c r="K269" s="415"/>
      <c r="L269" s="410"/>
      <c r="M269" s="377"/>
      <c r="N269" s="377"/>
      <c r="O269" s="377"/>
      <c r="P269" s="377"/>
      <c r="Q269" s="377"/>
      <c r="R269" s="377"/>
      <c r="S269" s="377"/>
      <c r="T269" s="377"/>
      <c r="U269" s="377"/>
      <c r="V269" s="224">
        <f t="shared" ref="V269:AL269" si="180">COUNTIF(V$87:V$129,"HĐH")</f>
        <v>1</v>
      </c>
      <c r="W269" s="224">
        <f t="shared" si="180"/>
        <v>0</v>
      </c>
      <c r="X269" s="224">
        <f t="shared" si="180"/>
        <v>1</v>
      </c>
      <c r="Y269" s="224">
        <f t="shared" si="180"/>
        <v>1</v>
      </c>
      <c r="Z269" s="211">
        <f t="shared" si="180"/>
        <v>1</v>
      </c>
      <c r="AA269" s="211">
        <f t="shared" si="180"/>
        <v>1</v>
      </c>
      <c r="AB269" s="211">
        <f t="shared" si="180"/>
        <v>1</v>
      </c>
      <c r="AC269" s="211">
        <f t="shared" si="180"/>
        <v>1</v>
      </c>
      <c r="AD269" s="29">
        <f t="shared" si="180"/>
        <v>1</v>
      </c>
      <c r="AE269" s="29">
        <f t="shared" si="180"/>
        <v>1</v>
      </c>
      <c r="AF269" s="29">
        <f t="shared" si="180"/>
        <v>1</v>
      </c>
      <c r="AG269" s="29">
        <f t="shared" si="180"/>
        <v>1</v>
      </c>
      <c r="AH269" s="29">
        <f t="shared" si="180"/>
        <v>1</v>
      </c>
      <c r="AI269" s="29">
        <f t="shared" si="180"/>
        <v>1</v>
      </c>
      <c r="AJ269" s="29">
        <f t="shared" si="180"/>
        <v>1</v>
      </c>
      <c r="AK269" s="29">
        <f t="shared" si="180"/>
        <v>1</v>
      </c>
      <c r="AL269" s="29">
        <f t="shared" si="180"/>
        <v>1</v>
      </c>
      <c r="AM269" s="29"/>
      <c r="AN269" s="29"/>
      <c r="AO269" s="29"/>
      <c r="AP269" s="29">
        <f>COUNTIF(AP$87:AP$129,"HĐH")</f>
        <v>0</v>
      </c>
      <c r="AQ269" s="29"/>
      <c r="AR269" s="29"/>
      <c r="AS269" s="29"/>
      <c r="AT269" s="29">
        <f>COUNTIF(AT$87:AT$129,"HĐH")</f>
        <v>0</v>
      </c>
      <c r="AU269" s="29"/>
      <c r="AV269" s="29"/>
      <c r="AW269" s="29">
        <f>COUNTIF(AW$87:AW$129,"HĐH")</f>
        <v>0</v>
      </c>
      <c r="AX269" s="29"/>
      <c r="AY269" s="29"/>
      <c r="AZ269" s="29">
        <f>COUNTIF(AZ$87:AZ$129,"HĐH")</f>
        <v>0</v>
      </c>
      <c r="BA269" s="29"/>
      <c r="BB269" s="29">
        <f>COUNTIF(BB$87:BB$129,"HĐH")</f>
        <v>0</v>
      </c>
      <c r="BC269" s="29"/>
      <c r="BD269" s="29">
        <f>COUNTIF(BD$87:BD$129,"HĐH")</f>
        <v>0</v>
      </c>
      <c r="BE269" s="2"/>
      <c r="BF269" s="2"/>
      <c r="BG269" s="2"/>
      <c r="BH269" s="2"/>
      <c r="BI269" s="2"/>
      <c r="BJ269" s="2"/>
      <c r="BK269" s="2"/>
      <c r="BL269" s="2"/>
      <c r="BM269" s="2"/>
      <c r="BN269" s="2"/>
      <c r="BO269" s="2"/>
      <c r="BP269" s="2"/>
      <c r="BQ269" s="2"/>
      <c r="BR269" s="2"/>
      <c r="BS269" s="2"/>
      <c r="BT269" s="48"/>
      <c r="BU269" s="48"/>
      <c r="BV269" s="2"/>
      <c r="BW269" s="2"/>
      <c r="BX269" s="2"/>
      <c r="BY269" s="2"/>
      <c r="BZ269" s="2"/>
      <c r="CA269" s="2"/>
      <c r="CB269" s="2"/>
      <c r="CC269" s="2"/>
      <c r="CD269" s="173"/>
    </row>
    <row r="270" spans="1:82" s="184" customFormat="1" hidden="1">
      <c r="B270" s="3"/>
      <c r="C270" s="217"/>
      <c r="D270" s="12"/>
      <c r="E270" s="4"/>
      <c r="F270" s="170"/>
      <c r="G270" s="1590" t="s">
        <v>229</v>
      </c>
      <c r="H270" s="1591"/>
      <c r="I270" s="377"/>
      <c r="J270" s="377"/>
      <c r="K270" s="415"/>
      <c r="L270" s="410"/>
      <c r="M270" s="377"/>
      <c r="N270" s="377"/>
      <c r="O270" s="377"/>
      <c r="P270" s="377"/>
      <c r="Q270" s="377"/>
      <c r="R270" s="377"/>
      <c r="S270" s="377"/>
      <c r="T270" s="377"/>
      <c r="U270" s="377"/>
      <c r="V270" s="224">
        <f t="shared" ref="V270:AL270" si="181">COUNTIF(V$130:V$173,"HĐH")</f>
        <v>1</v>
      </c>
      <c r="W270" s="224">
        <f t="shared" si="181"/>
        <v>1</v>
      </c>
      <c r="X270" s="224">
        <f t="shared" si="181"/>
        <v>1</v>
      </c>
      <c r="Y270" s="224">
        <f t="shared" si="181"/>
        <v>1</v>
      </c>
      <c r="Z270" s="211">
        <f t="shared" si="181"/>
        <v>1</v>
      </c>
      <c r="AA270" s="211">
        <f t="shared" si="181"/>
        <v>1</v>
      </c>
      <c r="AB270" s="211">
        <f t="shared" si="181"/>
        <v>1</v>
      </c>
      <c r="AC270" s="211">
        <f t="shared" si="181"/>
        <v>1</v>
      </c>
      <c r="AD270" s="29">
        <f t="shared" si="181"/>
        <v>1</v>
      </c>
      <c r="AE270" s="29">
        <f t="shared" si="181"/>
        <v>1</v>
      </c>
      <c r="AF270" s="29">
        <f t="shared" si="181"/>
        <v>1</v>
      </c>
      <c r="AG270" s="29">
        <f t="shared" si="181"/>
        <v>0</v>
      </c>
      <c r="AH270" s="29">
        <f t="shared" si="181"/>
        <v>1</v>
      </c>
      <c r="AI270" s="29">
        <f t="shared" si="181"/>
        <v>1</v>
      </c>
      <c r="AJ270" s="29">
        <f t="shared" si="181"/>
        <v>1</v>
      </c>
      <c r="AK270" s="29">
        <f t="shared" si="181"/>
        <v>1</v>
      </c>
      <c r="AL270" s="29">
        <f t="shared" si="181"/>
        <v>1</v>
      </c>
      <c r="AM270" s="29"/>
      <c r="AN270" s="29"/>
      <c r="AO270" s="29"/>
      <c r="AP270" s="29">
        <f>COUNTIF(AP$130:AP$173,"HĐH")</f>
        <v>0</v>
      </c>
      <c r="AQ270" s="29"/>
      <c r="AR270" s="29"/>
      <c r="AS270" s="29"/>
      <c r="AT270" s="29">
        <f>COUNTIF(AT$130:AT$173,"HĐH")</f>
        <v>0</v>
      </c>
      <c r="AU270" s="29"/>
      <c r="AV270" s="29"/>
      <c r="AW270" s="29">
        <f>COUNTIF(AW$130:AW$173,"HĐH")</f>
        <v>0</v>
      </c>
      <c r="AX270" s="29"/>
      <c r="AY270" s="29"/>
      <c r="AZ270" s="29">
        <f>COUNTIF(AZ$130:AZ$173,"HĐH")</f>
        <v>0</v>
      </c>
      <c r="BA270" s="29"/>
      <c r="BB270" s="29">
        <f>COUNTIF(BB$130:BB$173,"HĐH")</f>
        <v>0</v>
      </c>
      <c r="BC270" s="29"/>
      <c r="BD270" s="29">
        <f>COUNTIF(BD$130:BD$173,"HĐH")</f>
        <v>0</v>
      </c>
      <c r="BE270" s="2"/>
      <c r="BF270" s="2"/>
      <c r="BG270" s="2"/>
      <c r="BH270" s="2"/>
      <c r="BI270" s="2"/>
      <c r="BJ270" s="2"/>
      <c r="BK270" s="2"/>
      <c r="BL270" s="2"/>
      <c r="BM270" s="2"/>
      <c r="BN270" s="2"/>
      <c r="BO270" s="2"/>
      <c r="BP270" s="2"/>
      <c r="BQ270" s="2"/>
      <c r="BR270" s="2"/>
      <c r="BS270" s="2"/>
      <c r="BT270" s="48"/>
      <c r="BU270" s="48"/>
      <c r="BV270" s="2"/>
      <c r="BW270" s="2"/>
      <c r="BX270" s="2"/>
      <c r="BY270" s="2"/>
      <c r="BZ270" s="2"/>
      <c r="CA270" s="2"/>
      <c r="CB270" s="2"/>
      <c r="CC270" s="2"/>
      <c r="CD270" s="173"/>
    </row>
    <row r="271" spans="1:82" s="184" customFormat="1" hidden="1">
      <c r="B271" s="3"/>
      <c r="C271" s="217"/>
      <c r="D271" s="12"/>
      <c r="E271" s="4"/>
      <c r="F271" s="170"/>
      <c r="G271" s="1590" t="s">
        <v>1054</v>
      </c>
      <c r="H271" s="1591"/>
      <c r="I271" s="377"/>
      <c r="J271" s="377"/>
      <c r="K271" s="415"/>
      <c r="L271" s="410"/>
      <c r="M271" s="377"/>
      <c r="N271" s="377"/>
      <c r="O271" s="377"/>
      <c r="P271" s="377"/>
      <c r="Q271" s="377"/>
      <c r="R271" s="377"/>
      <c r="S271" s="377"/>
      <c r="T271" s="377"/>
      <c r="U271" s="377"/>
      <c r="V271" s="224">
        <f t="shared" ref="V271:AL271" si="182">COUNTIF(V$205:V$250,"HĐH")</f>
        <v>2</v>
      </c>
      <c r="W271" s="224">
        <f>COUNTIF(W$184:W$250,"HĐH")</f>
        <v>3</v>
      </c>
      <c r="X271" s="224">
        <f t="shared" si="182"/>
        <v>2</v>
      </c>
      <c r="Y271" s="224">
        <f>COUNTIF(Y$193:Y$250,"HĐH")</f>
        <v>2</v>
      </c>
      <c r="Z271" s="211">
        <f>COUNTIF(Z$185:Z$250,"HĐH")</f>
        <v>2</v>
      </c>
      <c r="AA271" s="211">
        <f t="shared" si="182"/>
        <v>2</v>
      </c>
      <c r="AB271" s="211">
        <f t="shared" si="182"/>
        <v>2</v>
      </c>
      <c r="AC271" s="211">
        <f t="shared" si="182"/>
        <v>2</v>
      </c>
      <c r="AD271" s="29">
        <f t="shared" si="182"/>
        <v>2</v>
      </c>
      <c r="AE271" s="29">
        <f t="shared" si="182"/>
        <v>2</v>
      </c>
      <c r="AF271" s="29">
        <f t="shared" si="182"/>
        <v>2</v>
      </c>
      <c r="AG271" s="29">
        <f t="shared" si="182"/>
        <v>2</v>
      </c>
      <c r="AH271" s="29">
        <f t="shared" si="182"/>
        <v>2</v>
      </c>
      <c r="AI271" s="29">
        <f t="shared" si="182"/>
        <v>2</v>
      </c>
      <c r="AJ271" s="29">
        <f t="shared" si="182"/>
        <v>2</v>
      </c>
      <c r="AK271" s="29">
        <f t="shared" si="182"/>
        <v>2</v>
      </c>
      <c r="AL271" s="29">
        <f t="shared" si="182"/>
        <v>2</v>
      </c>
      <c r="AM271" s="29"/>
      <c r="AN271" s="29"/>
      <c r="AO271" s="29"/>
      <c r="AP271" s="29">
        <f t="shared" ref="AP271:AZ271" si="183">COUNTIF(AP$205:AP$250,"HĐH")</f>
        <v>0</v>
      </c>
      <c r="AQ271" s="29">
        <f t="shared" si="183"/>
        <v>0</v>
      </c>
      <c r="AR271" s="29">
        <f t="shared" si="183"/>
        <v>0</v>
      </c>
      <c r="AS271" s="29">
        <f t="shared" si="183"/>
        <v>0</v>
      </c>
      <c r="AT271" s="29">
        <f t="shared" si="183"/>
        <v>0</v>
      </c>
      <c r="AU271" s="29">
        <f t="shared" si="183"/>
        <v>0</v>
      </c>
      <c r="AV271" s="29">
        <f t="shared" si="183"/>
        <v>0</v>
      </c>
      <c r="AW271" s="29">
        <f t="shared" si="183"/>
        <v>0</v>
      </c>
      <c r="AX271" s="29"/>
      <c r="AY271" s="29"/>
      <c r="AZ271" s="29">
        <f t="shared" si="183"/>
        <v>0</v>
      </c>
      <c r="BA271" s="29"/>
      <c r="BB271" s="29">
        <f>COUNTIF(BB$205:BB$250,"HĐH")</f>
        <v>0</v>
      </c>
      <c r="BC271" s="29"/>
      <c r="BD271" s="29">
        <f>COUNTIF(BD$205:BD$250,"HĐH")</f>
        <v>0</v>
      </c>
      <c r="BE271" s="2"/>
      <c r="BF271" s="2"/>
      <c r="BG271" s="2"/>
      <c r="BH271" s="2"/>
      <c r="BI271" s="2"/>
      <c r="BJ271" s="2"/>
      <c r="BK271" s="2"/>
      <c r="BL271" s="2"/>
      <c r="BM271" s="2"/>
      <c r="BN271" s="2"/>
      <c r="BO271" s="2"/>
      <c r="BP271" s="2"/>
      <c r="BQ271" s="2"/>
      <c r="BR271" s="2"/>
      <c r="BS271" s="2"/>
      <c r="BT271" s="48"/>
      <c r="BU271" s="48"/>
      <c r="BV271" s="2"/>
      <c r="BW271" s="2"/>
      <c r="BX271" s="2"/>
      <c r="BY271" s="2"/>
      <c r="BZ271" s="2"/>
      <c r="CA271" s="2"/>
      <c r="CB271" s="2"/>
      <c r="CC271" s="2"/>
      <c r="CD271" s="173"/>
    </row>
    <row r="272" spans="1:82" s="173" customFormat="1" hidden="1">
      <c r="A272" s="170"/>
      <c r="B272" s="3"/>
      <c r="C272" s="172"/>
      <c r="D272" s="12"/>
      <c r="E272" s="4"/>
      <c r="F272" s="170"/>
      <c r="H272" s="174"/>
      <c r="I272" s="2"/>
      <c r="J272" s="2"/>
      <c r="M272" s="2"/>
      <c r="N272" s="74"/>
      <c r="O272" s="2"/>
      <c r="P272" s="74"/>
      <c r="Q272" s="2"/>
      <c r="R272" s="2"/>
      <c r="S272" s="2"/>
      <c r="T272" s="2"/>
      <c r="U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48"/>
      <c r="BU272" s="48"/>
      <c r="BV272" s="2"/>
      <c r="BW272" s="2"/>
      <c r="BX272" s="2"/>
      <c r="BY272" s="2"/>
      <c r="BZ272" s="2"/>
      <c r="CA272" s="2"/>
      <c r="CB272" s="2"/>
      <c r="CC272" s="2"/>
    </row>
    <row r="273" spans="1:82" ht="233.25" hidden="1">
      <c r="A273" s="424" t="s">
        <v>1131</v>
      </c>
      <c r="B273" s="381"/>
      <c r="C273" s="207" t="s">
        <v>233</v>
      </c>
      <c r="D273" s="30"/>
      <c r="E273" s="31"/>
      <c r="F273" s="36"/>
      <c r="G273" s="397"/>
      <c r="H273" s="210"/>
      <c r="I273" s="377"/>
      <c r="J273" s="377"/>
      <c r="K273" s="410"/>
      <c r="L273" s="398"/>
      <c r="M273" s="377"/>
      <c r="N273" s="377"/>
      <c r="O273" s="377"/>
      <c r="P273" s="377"/>
      <c r="Q273" s="377"/>
      <c r="R273" s="377"/>
      <c r="S273" s="377"/>
      <c r="T273" s="377"/>
      <c r="U273" s="377"/>
      <c r="V273" s="410"/>
      <c r="W273" s="410"/>
      <c r="X273" s="410"/>
      <c r="Y273" s="410"/>
      <c r="Z273" s="398"/>
      <c r="AA273" s="398"/>
      <c r="AB273" s="398"/>
      <c r="AC273" s="398"/>
      <c r="AD273" s="377"/>
      <c r="AE273" s="377"/>
      <c r="AF273" s="377"/>
      <c r="AG273" s="377"/>
      <c r="AH273" s="377"/>
      <c r="AI273" s="377"/>
      <c r="AJ273" s="377"/>
      <c r="AK273" s="377"/>
      <c r="AL273" s="377"/>
      <c r="AM273" s="377"/>
      <c r="AN273" s="377"/>
      <c r="AO273" s="377"/>
      <c r="AP273" s="377"/>
      <c r="AQ273" s="377"/>
      <c r="AR273" s="377"/>
      <c r="AS273" s="377"/>
      <c r="AT273" s="377"/>
      <c r="AU273" s="377"/>
      <c r="AV273" s="377"/>
      <c r="AW273" s="377"/>
      <c r="AX273" s="377"/>
      <c r="AY273" s="377"/>
      <c r="AZ273" s="377"/>
      <c r="BA273" s="377"/>
      <c r="BB273" s="377"/>
      <c r="BC273" s="377"/>
      <c r="BD273" s="377"/>
      <c r="BE273" s="382">
        <f t="shared" ref="BE273:BU273" si="184">COUNTIFS($K$8:$K$250,"x",BE$8:BE$250,"2")</f>
        <v>21</v>
      </c>
      <c r="BF273" s="382">
        <f t="shared" si="184"/>
        <v>21</v>
      </c>
      <c r="BG273" s="382">
        <f t="shared" si="184"/>
        <v>21</v>
      </c>
      <c r="BH273" s="382">
        <f t="shared" si="184"/>
        <v>17</v>
      </c>
      <c r="BI273" s="382">
        <f t="shared" si="184"/>
        <v>21</v>
      </c>
      <c r="BJ273" s="59">
        <f t="shared" si="184"/>
        <v>21</v>
      </c>
      <c r="BK273" s="382">
        <f t="shared" si="184"/>
        <v>11</v>
      </c>
      <c r="BL273" s="382">
        <f t="shared" si="184"/>
        <v>21</v>
      </c>
      <c r="BM273" s="382">
        <f t="shared" si="184"/>
        <v>20</v>
      </c>
      <c r="BN273" s="382">
        <f t="shared" si="184"/>
        <v>21</v>
      </c>
      <c r="BO273" s="382">
        <f t="shared" si="184"/>
        <v>21</v>
      </c>
      <c r="BP273" s="422">
        <f t="shared" si="184"/>
        <v>21</v>
      </c>
      <c r="BQ273" s="422">
        <f t="shared" si="184"/>
        <v>21</v>
      </c>
      <c r="BR273" s="422">
        <f t="shared" si="184"/>
        <v>20</v>
      </c>
      <c r="BS273" s="382">
        <f t="shared" si="184"/>
        <v>21</v>
      </c>
      <c r="BT273" s="382">
        <f t="shared" si="184"/>
        <v>11</v>
      </c>
      <c r="BU273" s="382">
        <f t="shared" si="184"/>
        <v>1</v>
      </c>
      <c r="BV273" s="398"/>
      <c r="BW273" s="398"/>
      <c r="BX273" s="398"/>
      <c r="BY273" s="398"/>
      <c r="BZ273" s="398"/>
      <c r="CA273" s="398"/>
      <c r="CB273" s="398"/>
      <c r="CC273" s="254"/>
      <c r="CD273" s="3"/>
    </row>
    <row r="274" spans="1:82" ht="56.25" hidden="1">
      <c r="A274" s="383"/>
      <c r="B274" s="381"/>
      <c r="C274" s="207" t="s">
        <v>234</v>
      </c>
      <c r="D274" s="30"/>
      <c r="E274" s="31"/>
      <c r="F274" s="36"/>
      <c r="G274" s="397"/>
      <c r="H274" s="210"/>
      <c r="I274" s="377"/>
      <c r="J274" s="377"/>
      <c r="K274" s="410"/>
      <c r="L274" s="398"/>
      <c r="M274" s="377"/>
      <c r="N274" s="377"/>
      <c r="O274" s="377"/>
      <c r="P274" s="377"/>
      <c r="Q274" s="377"/>
      <c r="R274" s="377"/>
      <c r="S274" s="377"/>
      <c r="T274" s="377"/>
      <c r="U274" s="377"/>
      <c r="V274" s="410"/>
      <c r="W274" s="410"/>
      <c r="X274" s="410"/>
      <c r="Y274" s="410"/>
      <c r="Z274" s="398"/>
      <c r="AA274" s="398"/>
      <c r="AB274" s="398"/>
      <c r="AC274" s="398"/>
      <c r="AD274" s="377"/>
      <c r="AE274" s="377"/>
      <c r="AF274" s="377"/>
      <c r="AG274" s="377"/>
      <c r="AH274" s="377"/>
      <c r="AI274" s="377"/>
      <c r="AJ274" s="377"/>
      <c r="AK274" s="377"/>
      <c r="AL274" s="377"/>
      <c r="AM274" s="377"/>
      <c r="AN274" s="377"/>
      <c r="AO274" s="377"/>
      <c r="AP274" s="377"/>
      <c r="AQ274" s="377"/>
      <c r="AR274" s="377"/>
      <c r="AS274" s="377"/>
      <c r="AT274" s="377"/>
      <c r="AU274" s="377"/>
      <c r="AV274" s="377"/>
      <c r="AW274" s="377"/>
      <c r="AX274" s="377"/>
      <c r="AY274" s="377"/>
      <c r="AZ274" s="377"/>
      <c r="BA274" s="377"/>
      <c r="BB274" s="377"/>
      <c r="BC274" s="377"/>
      <c r="BD274" s="377"/>
      <c r="BE274" s="382">
        <f t="shared" ref="BE274:BU274" si="185">COUNTIFS($K$8:$K$250,"x",BE$8:BE$250,"1")</f>
        <v>0</v>
      </c>
      <c r="BF274" s="382">
        <f t="shared" si="185"/>
        <v>0</v>
      </c>
      <c r="BG274" s="382">
        <f t="shared" si="185"/>
        <v>0</v>
      </c>
      <c r="BH274" s="382">
        <f t="shared" si="185"/>
        <v>4</v>
      </c>
      <c r="BI274" s="382">
        <f t="shared" si="185"/>
        <v>0</v>
      </c>
      <c r="BJ274" s="59">
        <f t="shared" si="185"/>
        <v>0</v>
      </c>
      <c r="BK274" s="382">
        <f t="shared" si="185"/>
        <v>10</v>
      </c>
      <c r="BL274" s="382">
        <f t="shared" si="185"/>
        <v>0</v>
      </c>
      <c r="BM274" s="382">
        <f t="shared" si="185"/>
        <v>1</v>
      </c>
      <c r="BN274" s="382">
        <f t="shared" si="185"/>
        <v>0</v>
      </c>
      <c r="BO274" s="382">
        <f t="shared" si="185"/>
        <v>0</v>
      </c>
      <c r="BP274" s="422">
        <f t="shared" si="185"/>
        <v>0</v>
      </c>
      <c r="BQ274" s="422">
        <f t="shared" si="185"/>
        <v>0</v>
      </c>
      <c r="BR274" s="422">
        <f t="shared" si="185"/>
        <v>1</v>
      </c>
      <c r="BS274" s="382">
        <f t="shared" si="185"/>
        <v>0</v>
      </c>
      <c r="BT274" s="382">
        <f t="shared" si="185"/>
        <v>10</v>
      </c>
      <c r="BU274" s="382">
        <f t="shared" si="185"/>
        <v>20</v>
      </c>
      <c r="BV274" s="398"/>
      <c r="BW274" s="398"/>
      <c r="BX274" s="398"/>
      <c r="BY274" s="398"/>
      <c r="BZ274" s="398"/>
      <c r="CA274" s="398"/>
      <c r="CB274" s="398"/>
      <c r="CC274" s="254"/>
      <c r="CD274" s="3"/>
    </row>
    <row r="275" spans="1:82" ht="56.25" hidden="1">
      <c r="A275" s="383"/>
      <c r="B275" s="381"/>
      <c r="C275" s="208" t="s">
        <v>235</v>
      </c>
      <c r="D275" s="32"/>
      <c r="E275" s="31"/>
      <c r="F275" s="36"/>
      <c r="G275" s="397"/>
      <c r="H275" s="210"/>
      <c r="I275" s="377"/>
      <c r="J275" s="377"/>
      <c r="K275" s="410"/>
      <c r="L275" s="398"/>
      <c r="M275" s="377"/>
      <c r="N275" s="377"/>
      <c r="O275" s="377"/>
      <c r="P275" s="377"/>
      <c r="Q275" s="377"/>
      <c r="R275" s="377"/>
      <c r="S275" s="377"/>
      <c r="T275" s="377"/>
      <c r="U275" s="377"/>
      <c r="V275" s="410"/>
      <c r="W275" s="410"/>
      <c r="X275" s="410"/>
      <c r="Y275" s="410"/>
      <c r="Z275" s="398"/>
      <c r="AA275" s="398"/>
      <c r="AB275" s="398"/>
      <c r="AC275" s="398"/>
      <c r="AD275" s="377"/>
      <c r="AE275" s="377"/>
      <c r="AF275" s="377"/>
      <c r="AG275" s="377"/>
      <c r="AH275" s="377"/>
      <c r="AI275" s="377"/>
      <c r="AJ275" s="377"/>
      <c r="AK275" s="377"/>
      <c r="AL275" s="377"/>
      <c r="AM275" s="377"/>
      <c r="AN275" s="377"/>
      <c r="AO275" s="377"/>
      <c r="AP275" s="377"/>
      <c r="AQ275" s="377"/>
      <c r="AR275" s="377"/>
      <c r="AS275" s="377"/>
      <c r="AT275" s="377"/>
      <c r="AU275" s="377"/>
      <c r="AV275" s="377"/>
      <c r="AW275" s="377"/>
      <c r="AX275" s="377"/>
      <c r="AY275" s="377"/>
      <c r="AZ275" s="377"/>
      <c r="BA275" s="377"/>
      <c r="BB275" s="377"/>
      <c r="BC275" s="377"/>
      <c r="BD275" s="377"/>
      <c r="BE275" s="382">
        <f t="shared" ref="BE275:BU275" si="186">COUNTIFS($K$8:$K$250,"x",BE$8:BE$250,"0")</f>
        <v>0</v>
      </c>
      <c r="BF275" s="382">
        <f t="shared" si="186"/>
        <v>0</v>
      </c>
      <c r="BG275" s="382">
        <f t="shared" si="186"/>
        <v>0</v>
      </c>
      <c r="BH275" s="382">
        <f t="shared" si="186"/>
        <v>0</v>
      </c>
      <c r="BI275" s="382">
        <f t="shared" si="186"/>
        <v>0</v>
      </c>
      <c r="BJ275" s="59">
        <f t="shared" si="186"/>
        <v>0</v>
      </c>
      <c r="BK275" s="382">
        <f t="shared" si="186"/>
        <v>0</v>
      </c>
      <c r="BL275" s="382">
        <f t="shared" si="186"/>
        <v>0</v>
      </c>
      <c r="BM275" s="382">
        <f t="shared" si="186"/>
        <v>0</v>
      </c>
      <c r="BN275" s="382">
        <f t="shared" si="186"/>
        <v>0</v>
      </c>
      <c r="BO275" s="382">
        <f t="shared" si="186"/>
        <v>0</v>
      </c>
      <c r="BP275" s="422">
        <f t="shared" si="186"/>
        <v>0</v>
      </c>
      <c r="BQ275" s="422">
        <f t="shared" si="186"/>
        <v>0</v>
      </c>
      <c r="BR275" s="422">
        <f t="shared" si="186"/>
        <v>0</v>
      </c>
      <c r="BS275" s="382">
        <f t="shared" si="186"/>
        <v>0</v>
      </c>
      <c r="BT275" s="382">
        <f t="shared" si="186"/>
        <v>0</v>
      </c>
      <c r="BU275" s="382">
        <f t="shared" si="186"/>
        <v>0</v>
      </c>
      <c r="BV275" s="398"/>
      <c r="BW275" s="398"/>
      <c r="BX275" s="398"/>
      <c r="BY275" s="398"/>
      <c r="BZ275" s="398"/>
      <c r="CA275" s="398"/>
      <c r="CB275" s="398"/>
      <c r="CC275" s="254"/>
      <c r="CD275" s="3"/>
    </row>
    <row r="276" spans="1:82" hidden="1">
      <c r="A276" s="383"/>
      <c r="B276" s="381"/>
      <c r="C276" s="1592" t="s">
        <v>236</v>
      </c>
      <c r="D276" s="33"/>
      <c r="E276" s="31"/>
      <c r="F276" s="36"/>
      <c r="G276" s="397"/>
      <c r="H276" s="210"/>
      <c r="I276" s="377"/>
      <c r="J276" s="377"/>
      <c r="K276" s="410"/>
      <c r="L276" s="398"/>
      <c r="M276" s="377"/>
      <c r="N276" s="377"/>
      <c r="O276" s="377"/>
      <c r="P276" s="377"/>
      <c r="Q276" s="377"/>
      <c r="R276" s="377"/>
      <c r="S276" s="377"/>
      <c r="T276" s="377"/>
      <c r="U276" s="377"/>
      <c r="V276" s="410"/>
      <c r="W276" s="410"/>
      <c r="X276" s="410"/>
      <c r="Y276" s="410"/>
      <c r="Z276" s="398"/>
      <c r="AA276" s="398"/>
      <c r="AB276" s="398"/>
      <c r="AC276" s="398"/>
      <c r="AD276" s="377"/>
      <c r="AE276" s="377"/>
      <c r="AF276" s="377"/>
      <c r="AG276" s="377"/>
      <c r="AH276" s="377"/>
      <c r="AI276" s="377"/>
      <c r="AJ276" s="377"/>
      <c r="AK276" s="377"/>
      <c r="AL276" s="377"/>
      <c r="AM276" s="377"/>
      <c r="AN276" s="377"/>
      <c r="AO276" s="377"/>
      <c r="AP276" s="377"/>
      <c r="AQ276" s="377"/>
      <c r="AR276" s="377"/>
      <c r="AS276" s="377"/>
      <c r="AT276" s="377"/>
      <c r="AU276" s="377"/>
      <c r="AV276" s="377"/>
      <c r="AW276" s="377"/>
      <c r="AX276" s="377"/>
      <c r="AY276" s="377"/>
      <c r="AZ276" s="377"/>
      <c r="BA276" s="377"/>
      <c r="BB276" s="377"/>
      <c r="BC276" s="377"/>
      <c r="BD276" s="377"/>
      <c r="BE276" s="38">
        <f t="shared" ref="BE276:BU276" si="187">(((BE273*2)+(BE274*1)+(BE275*0)))/(BE273+BE274+BE275)</f>
        <v>2</v>
      </c>
      <c r="BF276" s="38">
        <f t="shared" si="187"/>
        <v>2</v>
      </c>
      <c r="BG276" s="38">
        <f t="shared" si="187"/>
        <v>2</v>
      </c>
      <c r="BH276" s="38">
        <f t="shared" si="187"/>
        <v>1.8095238095238095</v>
      </c>
      <c r="BI276" s="38">
        <f t="shared" si="187"/>
        <v>2</v>
      </c>
      <c r="BJ276" s="60">
        <f t="shared" si="187"/>
        <v>2</v>
      </c>
      <c r="BK276" s="38">
        <f t="shared" si="187"/>
        <v>1.5238095238095237</v>
      </c>
      <c r="BL276" s="38">
        <f t="shared" si="187"/>
        <v>2</v>
      </c>
      <c r="BM276" s="38">
        <f t="shared" si="187"/>
        <v>1.9523809523809523</v>
      </c>
      <c r="BN276" s="38">
        <f t="shared" si="187"/>
        <v>2</v>
      </c>
      <c r="BO276" s="38">
        <f t="shared" si="187"/>
        <v>2</v>
      </c>
      <c r="BP276" s="38">
        <f t="shared" si="187"/>
        <v>2</v>
      </c>
      <c r="BQ276" s="38">
        <f t="shared" si="187"/>
        <v>2</v>
      </c>
      <c r="BR276" s="38">
        <f t="shared" si="187"/>
        <v>1.9523809523809523</v>
      </c>
      <c r="BS276" s="38">
        <f t="shared" si="187"/>
        <v>2</v>
      </c>
      <c r="BT276" s="38">
        <f t="shared" si="187"/>
        <v>1.5238095238095237</v>
      </c>
      <c r="BU276" s="38">
        <f t="shared" si="187"/>
        <v>1.0476190476190477</v>
      </c>
      <c r="BV276" s="1550">
        <f>COUNTIF($BE277:$BU277,"Đ")</f>
        <v>14</v>
      </c>
      <c r="BW276" s="1549">
        <f>BV276/COUNTA($BE277:$BU277)</f>
        <v>0.82352941176470584</v>
      </c>
      <c r="BX276" s="1550">
        <f>COUNTIF($BE277:$BU277,"CCG")</f>
        <v>3</v>
      </c>
      <c r="BY276" s="1549">
        <f>BX276/COUNTA($BE277:$BU277)</f>
        <v>0.17647058823529413</v>
      </c>
      <c r="BZ276" s="1550">
        <f>COUNTIF($BE277:$BU277,"CĐ")</f>
        <v>0</v>
      </c>
      <c r="CA276" s="1549">
        <f>BZ276/COUNTA($BE277:$BU277)</f>
        <v>0</v>
      </c>
      <c r="CB276" s="1407">
        <f>(((BV276*2)+(BX276*1)+(BZ276*0)))/(BV276+BX276+BZ276)</f>
        <v>1.8235294117647058</v>
      </c>
      <c r="CC276" s="1410" t="str">
        <f>IF(CB276&gt;=1.6,"Đạt mục tiêu",IF(CB276&gt;=1,"Cần cố gắng","Chưa đạt"))</f>
        <v>Đạt mục tiêu</v>
      </c>
      <c r="CD276" s="3"/>
    </row>
    <row r="277" spans="1:82" hidden="1">
      <c r="A277" s="383"/>
      <c r="B277" s="381"/>
      <c r="C277" s="1593"/>
      <c r="D277" s="33"/>
      <c r="E277" s="31"/>
      <c r="F277" s="36"/>
      <c r="G277" s="397"/>
      <c r="H277" s="210"/>
      <c r="I277" s="377"/>
      <c r="J277" s="377"/>
      <c r="K277" s="410"/>
      <c r="L277" s="398"/>
      <c r="M277" s="377"/>
      <c r="N277" s="377"/>
      <c r="O277" s="377"/>
      <c r="P277" s="377"/>
      <c r="Q277" s="377"/>
      <c r="R277" s="377"/>
      <c r="S277" s="377"/>
      <c r="T277" s="377"/>
      <c r="U277" s="377"/>
      <c r="V277" s="410"/>
      <c r="W277" s="410"/>
      <c r="X277" s="410"/>
      <c r="Y277" s="410"/>
      <c r="Z277" s="398"/>
      <c r="AA277" s="398"/>
      <c r="AB277" s="398"/>
      <c r="AC277" s="398"/>
      <c r="AD277" s="377"/>
      <c r="AE277" s="377"/>
      <c r="AF277" s="377"/>
      <c r="AG277" s="377"/>
      <c r="AH277" s="377"/>
      <c r="AI277" s="377"/>
      <c r="AJ277" s="377"/>
      <c r="AK277" s="377"/>
      <c r="AL277" s="377"/>
      <c r="AM277" s="377"/>
      <c r="AN277" s="377"/>
      <c r="AO277" s="377"/>
      <c r="AP277" s="377"/>
      <c r="AQ277" s="377"/>
      <c r="AR277" s="377"/>
      <c r="AS277" s="377"/>
      <c r="AT277" s="377"/>
      <c r="AU277" s="377"/>
      <c r="AV277" s="377"/>
      <c r="AW277" s="377"/>
      <c r="AX277" s="377"/>
      <c r="AY277" s="377"/>
      <c r="AZ277" s="377"/>
      <c r="BA277" s="377"/>
      <c r="BB277" s="377"/>
      <c r="BC277" s="377"/>
      <c r="BD277" s="377"/>
      <c r="BE277" s="38" t="str">
        <f t="shared" ref="BE277:BU277" si="188">IF(BE276&lt;1,"CĐ",IF(BE276&lt;1.6,"CCG","Đ"))</f>
        <v>Đ</v>
      </c>
      <c r="BF277" s="38" t="str">
        <f t="shared" si="188"/>
        <v>Đ</v>
      </c>
      <c r="BG277" s="38" t="str">
        <f t="shared" si="188"/>
        <v>Đ</v>
      </c>
      <c r="BH277" s="38" t="str">
        <f t="shared" si="188"/>
        <v>Đ</v>
      </c>
      <c r="BI277" s="38" t="str">
        <f t="shared" si="188"/>
        <v>Đ</v>
      </c>
      <c r="BJ277" s="60" t="str">
        <f t="shared" si="188"/>
        <v>Đ</v>
      </c>
      <c r="BK277" s="38" t="str">
        <f t="shared" si="188"/>
        <v>CCG</v>
      </c>
      <c r="BL277" s="38" t="str">
        <f t="shared" si="188"/>
        <v>Đ</v>
      </c>
      <c r="BM277" s="38" t="str">
        <f t="shared" si="188"/>
        <v>Đ</v>
      </c>
      <c r="BN277" s="38" t="str">
        <f t="shared" si="188"/>
        <v>Đ</v>
      </c>
      <c r="BO277" s="38" t="str">
        <f t="shared" si="188"/>
        <v>Đ</v>
      </c>
      <c r="BP277" s="38" t="str">
        <f t="shared" si="188"/>
        <v>Đ</v>
      </c>
      <c r="BQ277" s="38" t="str">
        <f t="shared" si="188"/>
        <v>Đ</v>
      </c>
      <c r="BR277" s="38" t="str">
        <f t="shared" si="188"/>
        <v>Đ</v>
      </c>
      <c r="BS277" s="38" t="str">
        <f t="shared" si="188"/>
        <v>Đ</v>
      </c>
      <c r="BT277" s="38" t="str">
        <f t="shared" si="188"/>
        <v>CCG</v>
      </c>
      <c r="BU277" s="38" t="str">
        <f t="shared" si="188"/>
        <v>CCG</v>
      </c>
      <c r="BV277" s="1550"/>
      <c r="BW277" s="1549"/>
      <c r="BX277" s="1550"/>
      <c r="BY277" s="1549"/>
      <c r="BZ277" s="1550"/>
      <c r="CA277" s="1549"/>
      <c r="CB277" s="1407"/>
      <c r="CC277" s="1410"/>
      <c r="CD277" s="3"/>
    </row>
    <row r="278" spans="1:82" s="173" customFormat="1" ht="216.75" hidden="1">
      <c r="A278" s="424" t="s">
        <v>1132</v>
      </c>
      <c r="B278" s="380"/>
      <c r="C278" s="207" t="s">
        <v>233</v>
      </c>
      <c r="D278" s="36"/>
      <c r="E278" s="37"/>
      <c r="F278" s="36"/>
      <c r="G278" s="397"/>
      <c r="H278" s="210"/>
      <c r="I278" s="398"/>
      <c r="J278" s="398"/>
      <c r="K278" s="397"/>
      <c r="L278" s="398"/>
      <c r="M278" s="398"/>
      <c r="N278" s="79"/>
      <c r="O278" s="398"/>
      <c r="P278" s="79"/>
      <c r="Q278" s="398"/>
      <c r="R278" s="398"/>
      <c r="S278" s="398"/>
      <c r="T278" s="398"/>
      <c r="U278" s="398"/>
      <c r="V278" s="397"/>
      <c r="W278" s="397"/>
      <c r="X278" s="397"/>
      <c r="Y278" s="397"/>
      <c r="Z278" s="398"/>
      <c r="AA278" s="398"/>
      <c r="AB278" s="398"/>
      <c r="AC278" s="398"/>
      <c r="AD278" s="398"/>
      <c r="AE278" s="398"/>
      <c r="AF278" s="398"/>
      <c r="AG278" s="398"/>
      <c r="AH278" s="398"/>
      <c r="AI278" s="398"/>
      <c r="AJ278" s="398"/>
      <c r="AK278" s="398"/>
      <c r="AL278" s="398"/>
      <c r="AM278" s="398"/>
      <c r="AN278" s="398"/>
      <c r="AO278" s="398"/>
      <c r="AP278" s="398"/>
      <c r="AQ278" s="398"/>
      <c r="AR278" s="398"/>
      <c r="AS278" s="398"/>
      <c r="AT278" s="398"/>
      <c r="AU278" s="398"/>
      <c r="AV278" s="398"/>
      <c r="AW278" s="398"/>
      <c r="AX278" s="398"/>
      <c r="AY278" s="398"/>
      <c r="AZ278" s="398"/>
      <c r="BA278" s="398"/>
      <c r="BB278" s="398"/>
      <c r="BC278" s="398"/>
      <c r="BD278" s="398"/>
      <c r="BE278" s="382">
        <f t="shared" ref="BE278:BU278" si="189">COUNTIFS($L$8:$L$250,"x",BE$8:BE$250,"2")</f>
        <v>3</v>
      </c>
      <c r="BF278" s="382">
        <f t="shared" si="189"/>
        <v>27</v>
      </c>
      <c r="BG278" s="382">
        <f t="shared" si="189"/>
        <v>27</v>
      </c>
      <c r="BH278" s="382">
        <f t="shared" si="189"/>
        <v>27</v>
      </c>
      <c r="BI278" s="382">
        <f t="shared" si="189"/>
        <v>20</v>
      </c>
      <c r="BJ278" s="59">
        <f t="shared" si="189"/>
        <v>27</v>
      </c>
      <c r="BK278" s="382">
        <f t="shared" si="189"/>
        <v>27</v>
      </c>
      <c r="BL278" s="382">
        <f t="shared" si="189"/>
        <v>27</v>
      </c>
      <c r="BM278" s="382">
        <f t="shared" si="189"/>
        <v>24</v>
      </c>
      <c r="BN278" s="382">
        <f t="shared" si="189"/>
        <v>27</v>
      </c>
      <c r="BO278" s="382">
        <f t="shared" si="189"/>
        <v>27</v>
      </c>
      <c r="BP278" s="422">
        <f t="shared" si="189"/>
        <v>27</v>
      </c>
      <c r="BQ278" s="422">
        <f t="shared" si="189"/>
        <v>5</v>
      </c>
      <c r="BR278" s="422">
        <f t="shared" si="189"/>
        <v>27</v>
      </c>
      <c r="BS278" s="422">
        <f t="shared" si="189"/>
        <v>26</v>
      </c>
      <c r="BT278" s="422">
        <f t="shared" si="189"/>
        <v>1</v>
      </c>
      <c r="BU278" s="422">
        <f t="shared" si="189"/>
        <v>25</v>
      </c>
      <c r="BV278" s="398"/>
      <c r="BW278" s="398"/>
      <c r="BX278" s="398"/>
      <c r="BY278" s="398"/>
      <c r="BZ278" s="398"/>
      <c r="CA278" s="398"/>
      <c r="CB278" s="398"/>
      <c r="CC278" s="254"/>
      <c r="CD278" s="2"/>
    </row>
    <row r="279" spans="1:82" s="173" customFormat="1" ht="56.25" hidden="1">
      <c r="A279" s="383"/>
      <c r="B279" s="380"/>
      <c r="C279" s="207" t="s">
        <v>234</v>
      </c>
      <c r="D279" s="36"/>
      <c r="E279" s="37"/>
      <c r="F279" s="36"/>
      <c r="G279" s="397"/>
      <c r="H279" s="210"/>
      <c r="I279" s="398"/>
      <c r="J279" s="398"/>
      <c r="K279" s="397"/>
      <c r="L279" s="398"/>
      <c r="M279" s="398"/>
      <c r="N279" s="79"/>
      <c r="O279" s="398"/>
      <c r="P279" s="79"/>
      <c r="Q279" s="398"/>
      <c r="R279" s="398"/>
      <c r="S279" s="398"/>
      <c r="T279" s="398"/>
      <c r="U279" s="398"/>
      <c r="V279" s="397"/>
      <c r="W279" s="397"/>
      <c r="X279" s="397"/>
      <c r="Y279" s="397"/>
      <c r="Z279" s="398"/>
      <c r="AA279" s="398"/>
      <c r="AB279" s="398"/>
      <c r="AC279" s="398"/>
      <c r="AD279" s="398"/>
      <c r="AE279" s="398"/>
      <c r="AF279" s="398"/>
      <c r="AG279" s="398"/>
      <c r="AH279" s="398"/>
      <c r="AI279" s="398"/>
      <c r="AJ279" s="398"/>
      <c r="AK279" s="398"/>
      <c r="AL279" s="398"/>
      <c r="AM279" s="398"/>
      <c r="AN279" s="398"/>
      <c r="AO279" s="398"/>
      <c r="AP279" s="398"/>
      <c r="AQ279" s="398"/>
      <c r="AR279" s="398"/>
      <c r="AS279" s="398"/>
      <c r="AT279" s="398"/>
      <c r="AU279" s="398"/>
      <c r="AV279" s="398"/>
      <c r="AW279" s="398"/>
      <c r="AX279" s="398"/>
      <c r="AY279" s="398"/>
      <c r="AZ279" s="398"/>
      <c r="BA279" s="398"/>
      <c r="BB279" s="398"/>
      <c r="BC279" s="398"/>
      <c r="BD279" s="398"/>
      <c r="BE279" s="382">
        <f t="shared" ref="BE279:BU279" si="190">COUNTIFS($L$8:$L$250,"x",BE$8:BE$250,"1")</f>
        <v>2</v>
      </c>
      <c r="BF279" s="382">
        <f t="shared" si="190"/>
        <v>0</v>
      </c>
      <c r="BG279" s="382">
        <f t="shared" si="190"/>
        <v>0</v>
      </c>
      <c r="BH279" s="382">
        <f t="shared" si="190"/>
        <v>0</v>
      </c>
      <c r="BI279" s="382">
        <f t="shared" si="190"/>
        <v>7</v>
      </c>
      <c r="BJ279" s="59">
        <f t="shared" si="190"/>
        <v>0</v>
      </c>
      <c r="BK279" s="382">
        <f t="shared" si="190"/>
        <v>0</v>
      </c>
      <c r="BL279" s="382">
        <f t="shared" si="190"/>
        <v>0</v>
      </c>
      <c r="BM279" s="382">
        <f t="shared" si="190"/>
        <v>3</v>
      </c>
      <c r="BN279" s="382">
        <f t="shared" si="190"/>
        <v>0</v>
      </c>
      <c r="BO279" s="382">
        <f t="shared" si="190"/>
        <v>0</v>
      </c>
      <c r="BP279" s="422">
        <f t="shared" si="190"/>
        <v>0</v>
      </c>
      <c r="BQ279" s="422">
        <f t="shared" si="190"/>
        <v>22</v>
      </c>
      <c r="BR279" s="422">
        <f t="shared" si="190"/>
        <v>0</v>
      </c>
      <c r="BS279" s="422">
        <f t="shared" si="190"/>
        <v>1</v>
      </c>
      <c r="BT279" s="422">
        <f t="shared" si="190"/>
        <v>26</v>
      </c>
      <c r="BU279" s="422">
        <f t="shared" si="190"/>
        <v>2</v>
      </c>
      <c r="BV279" s="398"/>
      <c r="BW279" s="398"/>
      <c r="BX279" s="398"/>
      <c r="BY279" s="398"/>
      <c r="BZ279" s="398"/>
      <c r="CA279" s="398"/>
      <c r="CB279" s="398"/>
      <c r="CC279" s="254"/>
      <c r="CD279" s="2"/>
    </row>
    <row r="280" spans="1:82" s="173" customFormat="1" ht="56.25" hidden="1">
      <c r="A280" s="383"/>
      <c r="B280" s="380"/>
      <c r="C280" s="207" t="s">
        <v>235</v>
      </c>
      <c r="D280" s="36"/>
      <c r="E280" s="37"/>
      <c r="F280" s="36"/>
      <c r="G280" s="397"/>
      <c r="H280" s="210"/>
      <c r="I280" s="398"/>
      <c r="J280" s="398"/>
      <c r="K280" s="397"/>
      <c r="L280" s="398"/>
      <c r="M280" s="398"/>
      <c r="N280" s="79"/>
      <c r="O280" s="398"/>
      <c r="P280" s="79"/>
      <c r="Q280" s="398"/>
      <c r="R280" s="398"/>
      <c r="S280" s="398"/>
      <c r="T280" s="398"/>
      <c r="U280" s="398"/>
      <c r="V280" s="397"/>
      <c r="W280" s="397"/>
      <c r="X280" s="397"/>
      <c r="Y280" s="397"/>
      <c r="Z280" s="398"/>
      <c r="AA280" s="398"/>
      <c r="AB280" s="398"/>
      <c r="AC280" s="398"/>
      <c r="AD280" s="398"/>
      <c r="AE280" s="398"/>
      <c r="AF280" s="398"/>
      <c r="AG280" s="398"/>
      <c r="AH280" s="398"/>
      <c r="AI280" s="398"/>
      <c r="AJ280" s="398"/>
      <c r="AK280" s="398"/>
      <c r="AL280" s="398"/>
      <c r="AM280" s="398"/>
      <c r="AN280" s="398"/>
      <c r="AO280" s="398"/>
      <c r="AP280" s="398"/>
      <c r="AQ280" s="398"/>
      <c r="AR280" s="398"/>
      <c r="AS280" s="398"/>
      <c r="AT280" s="398"/>
      <c r="AU280" s="398"/>
      <c r="AV280" s="398"/>
      <c r="AW280" s="398"/>
      <c r="AX280" s="398"/>
      <c r="AY280" s="398"/>
      <c r="AZ280" s="398"/>
      <c r="BA280" s="398"/>
      <c r="BB280" s="398"/>
      <c r="BC280" s="398"/>
      <c r="BD280" s="398"/>
      <c r="BE280" s="382">
        <f t="shared" ref="BE280:BU280" si="191">COUNTIFS($L$8:$L$250,"x",BE$8:BE$250,"0")</f>
        <v>0</v>
      </c>
      <c r="BF280" s="382">
        <f t="shared" si="191"/>
        <v>0</v>
      </c>
      <c r="BG280" s="382">
        <f t="shared" si="191"/>
        <v>0</v>
      </c>
      <c r="BH280" s="382">
        <f t="shared" si="191"/>
        <v>0</v>
      </c>
      <c r="BI280" s="382">
        <f t="shared" si="191"/>
        <v>0</v>
      </c>
      <c r="BJ280" s="59">
        <f t="shared" si="191"/>
        <v>0</v>
      </c>
      <c r="BK280" s="382">
        <f t="shared" si="191"/>
        <v>0</v>
      </c>
      <c r="BL280" s="382">
        <f t="shared" si="191"/>
        <v>0</v>
      </c>
      <c r="BM280" s="382">
        <f t="shared" si="191"/>
        <v>0</v>
      </c>
      <c r="BN280" s="382">
        <f t="shared" si="191"/>
        <v>0</v>
      </c>
      <c r="BO280" s="382">
        <f t="shared" si="191"/>
        <v>0</v>
      </c>
      <c r="BP280" s="422">
        <f t="shared" si="191"/>
        <v>0</v>
      </c>
      <c r="BQ280" s="422">
        <f t="shared" si="191"/>
        <v>0</v>
      </c>
      <c r="BR280" s="422">
        <f t="shared" si="191"/>
        <v>0</v>
      </c>
      <c r="BS280" s="422">
        <f t="shared" si="191"/>
        <v>0</v>
      </c>
      <c r="BT280" s="422">
        <f t="shared" si="191"/>
        <v>0</v>
      </c>
      <c r="BU280" s="422">
        <f t="shared" si="191"/>
        <v>0</v>
      </c>
      <c r="BV280" s="398"/>
      <c r="BW280" s="398"/>
      <c r="BX280" s="398"/>
      <c r="BY280" s="398"/>
      <c r="BZ280" s="398"/>
      <c r="CA280" s="398"/>
      <c r="CB280" s="398"/>
      <c r="CC280" s="254"/>
      <c r="CD280" s="2"/>
    </row>
    <row r="281" spans="1:82" s="173" customFormat="1" hidden="1">
      <c r="A281" s="383"/>
      <c r="B281" s="380"/>
      <c r="C281" s="1520" t="s">
        <v>236</v>
      </c>
      <c r="D281" s="36"/>
      <c r="E281" s="37"/>
      <c r="F281" s="36"/>
      <c r="G281" s="397"/>
      <c r="H281" s="210"/>
      <c r="I281" s="398"/>
      <c r="J281" s="398"/>
      <c r="K281" s="397"/>
      <c r="L281" s="398"/>
      <c r="M281" s="398"/>
      <c r="N281" s="79"/>
      <c r="O281" s="398"/>
      <c r="P281" s="79"/>
      <c r="Q281" s="398"/>
      <c r="R281" s="398"/>
      <c r="S281" s="398"/>
      <c r="T281" s="398"/>
      <c r="U281" s="398"/>
      <c r="V281" s="397"/>
      <c r="W281" s="397"/>
      <c r="X281" s="397"/>
      <c r="Y281" s="397"/>
      <c r="Z281" s="398"/>
      <c r="AA281" s="398"/>
      <c r="AB281" s="398"/>
      <c r="AC281" s="398"/>
      <c r="AD281" s="398"/>
      <c r="AE281" s="398"/>
      <c r="AF281" s="398"/>
      <c r="AG281" s="398"/>
      <c r="AH281" s="398"/>
      <c r="AI281" s="398"/>
      <c r="AJ281" s="398"/>
      <c r="AK281" s="398"/>
      <c r="AL281" s="398"/>
      <c r="AM281" s="398"/>
      <c r="AN281" s="398"/>
      <c r="AO281" s="398"/>
      <c r="AP281" s="398"/>
      <c r="AQ281" s="398"/>
      <c r="AR281" s="398"/>
      <c r="AS281" s="398"/>
      <c r="AT281" s="398"/>
      <c r="AU281" s="398"/>
      <c r="AV281" s="398"/>
      <c r="AW281" s="398"/>
      <c r="AX281" s="398"/>
      <c r="AY281" s="398"/>
      <c r="AZ281" s="398"/>
      <c r="BA281" s="398"/>
      <c r="BB281" s="398"/>
      <c r="BC281" s="398"/>
      <c r="BD281" s="398"/>
      <c r="BE281" s="38">
        <f t="shared" ref="BE281:BU281" si="192">(((BE278*2)+(BE279*1)+(BE280*0)))/(BE278+BE279+BE280)</f>
        <v>1.6</v>
      </c>
      <c r="BF281" s="38">
        <f t="shared" si="192"/>
        <v>2</v>
      </c>
      <c r="BG281" s="38">
        <f t="shared" si="192"/>
        <v>2</v>
      </c>
      <c r="BH281" s="38">
        <f t="shared" si="192"/>
        <v>2</v>
      </c>
      <c r="BI281" s="38">
        <f t="shared" si="192"/>
        <v>1.7407407407407407</v>
      </c>
      <c r="BJ281" s="60">
        <f t="shared" si="192"/>
        <v>2</v>
      </c>
      <c r="BK281" s="38">
        <f t="shared" si="192"/>
        <v>2</v>
      </c>
      <c r="BL281" s="38">
        <f t="shared" si="192"/>
        <v>2</v>
      </c>
      <c r="BM281" s="38">
        <f t="shared" si="192"/>
        <v>1.8888888888888888</v>
      </c>
      <c r="BN281" s="38">
        <f t="shared" si="192"/>
        <v>2</v>
      </c>
      <c r="BO281" s="38">
        <f t="shared" si="192"/>
        <v>2</v>
      </c>
      <c r="BP281" s="38">
        <f t="shared" si="192"/>
        <v>2</v>
      </c>
      <c r="BQ281" s="38">
        <f t="shared" si="192"/>
        <v>1.1851851851851851</v>
      </c>
      <c r="BR281" s="38">
        <f t="shared" si="192"/>
        <v>2</v>
      </c>
      <c r="BS281" s="38">
        <f t="shared" si="192"/>
        <v>1.962962962962963</v>
      </c>
      <c r="BT281" s="38">
        <f t="shared" si="192"/>
        <v>1.037037037037037</v>
      </c>
      <c r="BU281" s="38">
        <f t="shared" si="192"/>
        <v>1.9259259259259258</v>
      </c>
      <c r="BV281" s="1550">
        <f>COUNTIF($BE282:$BU282,"Đ")</f>
        <v>15</v>
      </c>
      <c r="BW281" s="1549">
        <f>BV281/COUNTA($BE282:$BU282)</f>
        <v>0.88235294117647056</v>
      </c>
      <c r="BX281" s="1550">
        <f>COUNTIF($BE282:$BU282,"CCG")</f>
        <v>2</v>
      </c>
      <c r="BY281" s="1549">
        <f>BX281/COUNTA($BE282:$BU282)</f>
        <v>0.11764705882352941</v>
      </c>
      <c r="BZ281" s="1550">
        <f>COUNTIF($BE282:$BU282,"CĐ")</f>
        <v>0</v>
      </c>
      <c r="CA281" s="1549">
        <f>BZ281/COUNTA($BE282:$BU282)</f>
        <v>0</v>
      </c>
      <c r="CB281" s="1407">
        <f>(((BV281*2)+(BX281*1)+(BZ281*0)))/(BV281+BX281+BZ281)</f>
        <v>1.8823529411764706</v>
      </c>
      <c r="CC281" s="1410" t="str">
        <f>IF(CB281&gt;=1.6,"Đạt mục tiêu",IF(CB281&gt;=1,"Cần cố gắng","Chưa đạt"))</f>
        <v>Đạt mục tiêu</v>
      </c>
      <c r="CD281" s="2"/>
    </row>
    <row r="282" spans="1:82" s="173" customFormat="1" hidden="1">
      <c r="A282" s="383"/>
      <c r="B282" s="380"/>
      <c r="C282" s="1520"/>
      <c r="D282" s="36"/>
      <c r="E282" s="37"/>
      <c r="F282" s="36"/>
      <c r="G282" s="397"/>
      <c r="H282" s="210"/>
      <c r="I282" s="398"/>
      <c r="J282" s="398"/>
      <c r="K282" s="397"/>
      <c r="L282" s="398"/>
      <c r="M282" s="398"/>
      <c r="N282" s="79"/>
      <c r="O282" s="398"/>
      <c r="P282" s="79"/>
      <c r="Q282" s="398"/>
      <c r="R282" s="398"/>
      <c r="S282" s="398"/>
      <c r="T282" s="398"/>
      <c r="U282" s="398"/>
      <c r="V282" s="397"/>
      <c r="W282" s="397"/>
      <c r="X282" s="397"/>
      <c r="Y282" s="397"/>
      <c r="Z282" s="398"/>
      <c r="AA282" s="398"/>
      <c r="AB282" s="398"/>
      <c r="AC282" s="398"/>
      <c r="AD282" s="398"/>
      <c r="AE282" s="398"/>
      <c r="AF282" s="398"/>
      <c r="AG282" s="398"/>
      <c r="AH282" s="398"/>
      <c r="AI282" s="398"/>
      <c r="AJ282" s="398"/>
      <c r="AK282" s="398"/>
      <c r="AL282" s="398"/>
      <c r="AM282" s="398"/>
      <c r="AN282" s="398"/>
      <c r="AO282" s="398"/>
      <c r="AP282" s="398"/>
      <c r="AQ282" s="398"/>
      <c r="AR282" s="398"/>
      <c r="AS282" s="398"/>
      <c r="AT282" s="398"/>
      <c r="AU282" s="398"/>
      <c r="AV282" s="398"/>
      <c r="AW282" s="398"/>
      <c r="AX282" s="398"/>
      <c r="AY282" s="398"/>
      <c r="AZ282" s="398"/>
      <c r="BA282" s="398"/>
      <c r="BB282" s="398"/>
      <c r="BC282" s="398"/>
      <c r="BD282" s="398"/>
      <c r="BE282" s="38" t="str">
        <f t="shared" ref="BE282:BU282" si="193">IF(BE281&lt;1,"CĐ",IF(BE281&lt;1.6,"CCG","Đ"))</f>
        <v>Đ</v>
      </c>
      <c r="BF282" s="38" t="str">
        <f t="shared" si="193"/>
        <v>Đ</v>
      </c>
      <c r="BG282" s="38" t="str">
        <f t="shared" si="193"/>
        <v>Đ</v>
      </c>
      <c r="BH282" s="38" t="str">
        <f t="shared" si="193"/>
        <v>Đ</v>
      </c>
      <c r="BI282" s="38" t="str">
        <f t="shared" si="193"/>
        <v>Đ</v>
      </c>
      <c r="BJ282" s="60" t="str">
        <f t="shared" si="193"/>
        <v>Đ</v>
      </c>
      <c r="BK282" s="38" t="str">
        <f t="shared" si="193"/>
        <v>Đ</v>
      </c>
      <c r="BL282" s="38" t="str">
        <f t="shared" si="193"/>
        <v>Đ</v>
      </c>
      <c r="BM282" s="38" t="str">
        <f t="shared" si="193"/>
        <v>Đ</v>
      </c>
      <c r="BN282" s="38" t="str">
        <f t="shared" si="193"/>
        <v>Đ</v>
      </c>
      <c r="BO282" s="38" t="str">
        <f t="shared" si="193"/>
        <v>Đ</v>
      </c>
      <c r="BP282" s="38" t="str">
        <f t="shared" si="193"/>
        <v>Đ</v>
      </c>
      <c r="BQ282" s="38" t="str">
        <f t="shared" si="193"/>
        <v>CCG</v>
      </c>
      <c r="BR282" s="38" t="str">
        <f t="shared" si="193"/>
        <v>Đ</v>
      </c>
      <c r="BS282" s="38" t="str">
        <f t="shared" si="193"/>
        <v>Đ</v>
      </c>
      <c r="BT282" s="38" t="str">
        <f t="shared" si="193"/>
        <v>CCG</v>
      </c>
      <c r="BU282" s="38" t="str">
        <f t="shared" si="193"/>
        <v>Đ</v>
      </c>
      <c r="BV282" s="1550"/>
      <c r="BW282" s="1549"/>
      <c r="BX282" s="1550"/>
      <c r="BY282" s="1549"/>
      <c r="BZ282" s="1550"/>
      <c r="CA282" s="1549"/>
      <c r="CB282" s="1407"/>
      <c r="CC282" s="1410"/>
      <c r="CD282" s="2"/>
    </row>
    <row r="283" spans="1:82" ht="195.75" hidden="1">
      <c r="A283" s="424" t="s">
        <v>238</v>
      </c>
      <c r="B283" s="381"/>
      <c r="C283" s="207" t="s">
        <v>233</v>
      </c>
      <c r="D283" s="15"/>
      <c r="E283" s="31"/>
      <c r="F283" s="15"/>
      <c r="G283" s="410"/>
      <c r="H283" s="175"/>
      <c r="I283" s="377"/>
      <c r="J283" s="377"/>
      <c r="K283" s="425"/>
      <c r="L283" s="377"/>
      <c r="M283" s="377"/>
      <c r="N283" s="79"/>
      <c r="O283" s="377"/>
      <c r="P283" s="79"/>
      <c r="Q283" s="377"/>
      <c r="R283" s="377"/>
      <c r="S283" s="377"/>
      <c r="T283" s="377"/>
      <c r="U283" s="377"/>
      <c r="V283" s="410"/>
      <c r="W283" s="410"/>
      <c r="X283" s="410"/>
      <c r="Y283" s="410"/>
      <c r="Z283" s="377"/>
      <c r="AA283" s="377"/>
      <c r="AB283" s="377"/>
      <c r="AC283" s="377"/>
      <c r="AD283" s="377"/>
      <c r="AE283" s="377"/>
      <c r="AF283" s="377"/>
      <c r="AG283" s="377"/>
      <c r="AH283" s="377"/>
      <c r="AI283" s="377"/>
      <c r="AJ283" s="377"/>
      <c r="AK283" s="377"/>
      <c r="AL283" s="377"/>
      <c r="AM283" s="377"/>
      <c r="AN283" s="377"/>
      <c r="AO283" s="377"/>
      <c r="AP283" s="377"/>
      <c r="AQ283" s="377"/>
      <c r="AR283" s="377"/>
      <c r="AS283" s="377"/>
      <c r="AT283" s="377"/>
      <c r="AU283" s="377"/>
      <c r="AV283" s="377"/>
      <c r="AW283" s="377"/>
      <c r="AX283" s="377"/>
      <c r="AY283" s="377"/>
      <c r="AZ283" s="377"/>
      <c r="BA283" s="377"/>
      <c r="BB283" s="377"/>
      <c r="BC283" s="377"/>
      <c r="BD283" s="377"/>
      <c r="BE283" s="422">
        <f t="shared" ref="BE283:BU283" si="194">COUNTIFS($M$8:$M$250,"x",BE$8:BE$250,"2")</f>
        <v>22</v>
      </c>
      <c r="BF283" s="422">
        <f t="shared" si="194"/>
        <v>21</v>
      </c>
      <c r="BG283" s="422">
        <f t="shared" si="194"/>
        <v>22</v>
      </c>
      <c r="BH283" s="422">
        <f t="shared" si="194"/>
        <v>22</v>
      </c>
      <c r="BI283" s="422">
        <f t="shared" si="194"/>
        <v>22</v>
      </c>
      <c r="BJ283" s="59">
        <f t="shared" si="194"/>
        <v>22</v>
      </c>
      <c r="BK283" s="422">
        <f t="shared" si="194"/>
        <v>22</v>
      </c>
      <c r="BL283" s="422">
        <f t="shared" si="194"/>
        <v>5</v>
      </c>
      <c r="BM283" s="422">
        <f t="shared" si="194"/>
        <v>5</v>
      </c>
      <c r="BN283" s="422">
        <f t="shared" si="194"/>
        <v>22</v>
      </c>
      <c r="BO283" s="422">
        <f t="shared" si="194"/>
        <v>22</v>
      </c>
      <c r="BP283" s="422">
        <f t="shared" si="194"/>
        <v>22</v>
      </c>
      <c r="BQ283" s="422">
        <f t="shared" si="194"/>
        <v>22</v>
      </c>
      <c r="BR283" s="422">
        <f t="shared" si="194"/>
        <v>22</v>
      </c>
      <c r="BS283" s="422">
        <f t="shared" si="194"/>
        <v>21</v>
      </c>
      <c r="BT283" s="422">
        <f t="shared" si="194"/>
        <v>3</v>
      </c>
      <c r="BU283" s="422">
        <f t="shared" si="194"/>
        <v>21</v>
      </c>
      <c r="BV283" s="398"/>
      <c r="BW283" s="398"/>
      <c r="BX283" s="398"/>
      <c r="BY283" s="398"/>
      <c r="BZ283" s="398"/>
      <c r="CA283" s="398"/>
      <c r="CB283" s="398"/>
      <c r="CC283" s="254"/>
      <c r="CD283" s="3"/>
    </row>
    <row r="284" spans="1:82" ht="56.25" hidden="1">
      <c r="A284" s="424"/>
      <c r="B284" s="381"/>
      <c r="C284" s="207" t="s">
        <v>234</v>
      </c>
      <c r="D284" s="15"/>
      <c r="E284" s="31"/>
      <c r="F284" s="15"/>
      <c r="G284" s="410"/>
      <c r="H284" s="175"/>
      <c r="I284" s="377"/>
      <c r="J284" s="377"/>
      <c r="K284" s="425"/>
      <c r="L284" s="377"/>
      <c r="M284" s="377"/>
      <c r="N284" s="79"/>
      <c r="O284" s="377"/>
      <c r="P284" s="79"/>
      <c r="Q284" s="377"/>
      <c r="R284" s="377"/>
      <c r="S284" s="377"/>
      <c r="T284" s="377"/>
      <c r="U284" s="377"/>
      <c r="V284" s="410"/>
      <c r="W284" s="410"/>
      <c r="X284" s="410"/>
      <c r="Y284" s="410"/>
      <c r="Z284" s="377"/>
      <c r="AA284" s="377"/>
      <c r="AB284" s="377"/>
      <c r="AC284" s="377"/>
      <c r="AD284" s="377"/>
      <c r="AE284" s="377"/>
      <c r="AF284" s="377"/>
      <c r="AG284" s="377"/>
      <c r="AH284" s="377"/>
      <c r="AI284" s="377"/>
      <c r="AJ284" s="377"/>
      <c r="AK284" s="377"/>
      <c r="AL284" s="377"/>
      <c r="AM284" s="377"/>
      <c r="AN284" s="377"/>
      <c r="AO284" s="377"/>
      <c r="AP284" s="377"/>
      <c r="AQ284" s="377"/>
      <c r="AR284" s="377"/>
      <c r="AS284" s="377"/>
      <c r="AT284" s="377"/>
      <c r="AU284" s="377"/>
      <c r="AV284" s="377"/>
      <c r="AW284" s="377"/>
      <c r="AX284" s="377"/>
      <c r="AY284" s="377"/>
      <c r="AZ284" s="377"/>
      <c r="BA284" s="377"/>
      <c r="BB284" s="377"/>
      <c r="BC284" s="377"/>
      <c r="BD284" s="377"/>
      <c r="BE284" s="422">
        <f t="shared" ref="BE284:BT284" si="195">COUNTIFS($M$8:$M$250,"x",BE$8:BE$250,"1")</f>
        <v>0</v>
      </c>
      <c r="BF284" s="422">
        <f t="shared" si="195"/>
        <v>1</v>
      </c>
      <c r="BG284" s="422">
        <f t="shared" si="195"/>
        <v>0</v>
      </c>
      <c r="BH284" s="422">
        <f t="shared" si="195"/>
        <v>0</v>
      </c>
      <c r="BI284" s="422">
        <f t="shared" si="195"/>
        <v>0</v>
      </c>
      <c r="BJ284" s="59">
        <f t="shared" si="195"/>
        <v>0</v>
      </c>
      <c r="BK284" s="422">
        <f t="shared" si="195"/>
        <v>0</v>
      </c>
      <c r="BL284" s="422">
        <f t="shared" si="195"/>
        <v>17</v>
      </c>
      <c r="BM284" s="422">
        <f t="shared" si="195"/>
        <v>17</v>
      </c>
      <c r="BN284" s="422">
        <f t="shared" si="195"/>
        <v>0</v>
      </c>
      <c r="BO284" s="422">
        <f t="shared" si="195"/>
        <v>0</v>
      </c>
      <c r="BP284" s="422">
        <f t="shared" si="195"/>
        <v>0</v>
      </c>
      <c r="BQ284" s="422">
        <f t="shared" si="195"/>
        <v>0</v>
      </c>
      <c r="BR284" s="422">
        <f t="shared" si="195"/>
        <v>0</v>
      </c>
      <c r="BS284" s="422">
        <f t="shared" si="195"/>
        <v>1</v>
      </c>
      <c r="BT284" s="422">
        <f t="shared" si="195"/>
        <v>19</v>
      </c>
      <c r="BU284" s="422">
        <f t="shared" ref="BU284" si="196">COUNTIFS($M$8:$M$250,"x",BU$8:BU$250,"1")</f>
        <v>1</v>
      </c>
      <c r="BV284" s="398"/>
      <c r="BW284" s="398"/>
      <c r="BX284" s="398"/>
      <c r="BY284" s="398"/>
      <c r="BZ284" s="398"/>
      <c r="CA284" s="398"/>
      <c r="CB284" s="398"/>
      <c r="CC284" s="254"/>
      <c r="CD284" s="3"/>
    </row>
    <row r="285" spans="1:82" ht="56.25" hidden="1">
      <c r="A285" s="424"/>
      <c r="B285" s="381"/>
      <c r="C285" s="207" t="s">
        <v>235</v>
      </c>
      <c r="D285" s="15"/>
      <c r="E285" s="31"/>
      <c r="F285" s="15"/>
      <c r="G285" s="410"/>
      <c r="H285" s="175"/>
      <c r="I285" s="377"/>
      <c r="J285" s="377"/>
      <c r="K285" s="425"/>
      <c r="L285" s="377"/>
      <c r="M285" s="377"/>
      <c r="N285" s="79"/>
      <c r="O285" s="377"/>
      <c r="P285" s="79"/>
      <c r="Q285" s="377"/>
      <c r="R285" s="377"/>
      <c r="S285" s="377"/>
      <c r="T285" s="377"/>
      <c r="U285" s="377"/>
      <c r="V285" s="410"/>
      <c r="W285" s="410"/>
      <c r="X285" s="410"/>
      <c r="Y285" s="410"/>
      <c r="Z285" s="377"/>
      <c r="AA285" s="377"/>
      <c r="AB285" s="377"/>
      <c r="AC285" s="377"/>
      <c r="AD285" s="377"/>
      <c r="AE285" s="377"/>
      <c r="AF285" s="377"/>
      <c r="AG285" s="377"/>
      <c r="AH285" s="377"/>
      <c r="AI285" s="377"/>
      <c r="AJ285" s="377"/>
      <c r="AK285" s="377"/>
      <c r="AL285" s="377"/>
      <c r="AM285" s="377"/>
      <c r="AN285" s="377"/>
      <c r="AO285" s="377"/>
      <c r="AP285" s="377"/>
      <c r="AQ285" s="377"/>
      <c r="AR285" s="377"/>
      <c r="AS285" s="377"/>
      <c r="AT285" s="377"/>
      <c r="AU285" s="377"/>
      <c r="AV285" s="377"/>
      <c r="AW285" s="377"/>
      <c r="AX285" s="377"/>
      <c r="AY285" s="377"/>
      <c r="AZ285" s="377"/>
      <c r="BA285" s="377"/>
      <c r="BB285" s="377"/>
      <c r="BC285" s="377"/>
      <c r="BD285" s="377"/>
      <c r="BE285" s="422">
        <f t="shared" ref="BE285:BU285" si="197">COUNTIFS($M$8:$M$250,"x",BE$8:BE$250,"0")</f>
        <v>0</v>
      </c>
      <c r="BF285" s="422">
        <f t="shared" si="197"/>
        <v>0</v>
      </c>
      <c r="BG285" s="422">
        <f t="shared" si="197"/>
        <v>0</v>
      </c>
      <c r="BH285" s="422">
        <f t="shared" si="197"/>
        <v>0</v>
      </c>
      <c r="BI285" s="422">
        <f t="shared" si="197"/>
        <v>0</v>
      </c>
      <c r="BJ285" s="59">
        <f t="shared" si="197"/>
        <v>0</v>
      </c>
      <c r="BK285" s="422">
        <f t="shared" si="197"/>
        <v>0</v>
      </c>
      <c r="BL285" s="422">
        <f t="shared" si="197"/>
        <v>0</v>
      </c>
      <c r="BM285" s="422">
        <f t="shared" si="197"/>
        <v>0</v>
      </c>
      <c r="BN285" s="422">
        <f t="shared" si="197"/>
        <v>0</v>
      </c>
      <c r="BO285" s="422">
        <f t="shared" si="197"/>
        <v>0</v>
      </c>
      <c r="BP285" s="422">
        <f t="shared" si="197"/>
        <v>0</v>
      </c>
      <c r="BQ285" s="422">
        <f t="shared" si="197"/>
        <v>0</v>
      </c>
      <c r="BR285" s="422">
        <f t="shared" si="197"/>
        <v>0</v>
      </c>
      <c r="BS285" s="422">
        <f t="shared" si="197"/>
        <v>0</v>
      </c>
      <c r="BT285" s="422">
        <f t="shared" si="197"/>
        <v>0</v>
      </c>
      <c r="BU285" s="422">
        <f t="shared" si="197"/>
        <v>0</v>
      </c>
      <c r="BV285" s="398"/>
      <c r="BW285" s="398"/>
      <c r="BX285" s="398"/>
      <c r="BY285" s="398"/>
      <c r="BZ285" s="398"/>
      <c r="CA285" s="398"/>
      <c r="CB285" s="398"/>
      <c r="CC285" s="254"/>
      <c r="CD285" s="3"/>
    </row>
    <row r="286" spans="1:82" hidden="1">
      <c r="A286" s="424"/>
      <c r="B286" s="381"/>
      <c r="C286" s="1520" t="s">
        <v>236</v>
      </c>
      <c r="D286" s="15"/>
      <c r="E286" s="31"/>
      <c r="F286" s="15"/>
      <c r="G286" s="410"/>
      <c r="H286" s="175"/>
      <c r="I286" s="377"/>
      <c r="J286" s="377"/>
      <c r="K286" s="425"/>
      <c r="L286" s="377"/>
      <c r="M286" s="377"/>
      <c r="N286" s="79"/>
      <c r="O286" s="377"/>
      <c r="P286" s="79"/>
      <c r="Q286" s="377"/>
      <c r="R286" s="377"/>
      <c r="S286" s="377"/>
      <c r="T286" s="377"/>
      <c r="U286" s="377"/>
      <c r="V286" s="410"/>
      <c r="W286" s="410"/>
      <c r="X286" s="410"/>
      <c r="Y286" s="410"/>
      <c r="Z286" s="377"/>
      <c r="AA286" s="377"/>
      <c r="AB286" s="377"/>
      <c r="AC286" s="377"/>
      <c r="AD286" s="377"/>
      <c r="AE286" s="377"/>
      <c r="AF286" s="377"/>
      <c r="AG286" s="377"/>
      <c r="AH286" s="377"/>
      <c r="AI286" s="377"/>
      <c r="AJ286" s="377"/>
      <c r="AK286" s="377"/>
      <c r="AL286" s="377"/>
      <c r="AM286" s="377"/>
      <c r="AN286" s="377"/>
      <c r="AO286" s="377"/>
      <c r="AP286" s="377"/>
      <c r="AQ286" s="377"/>
      <c r="AR286" s="377"/>
      <c r="AS286" s="377"/>
      <c r="AT286" s="377"/>
      <c r="AU286" s="377"/>
      <c r="AV286" s="377"/>
      <c r="AW286" s="377"/>
      <c r="AX286" s="377"/>
      <c r="AY286" s="377"/>
      <c r="AZ286" s="377"/>
      <c r="BA286" s="377"/>
      <c r="BB286" s="377"/>
      <c r="BC286" s="377"/>
      <c r="BD286" s="377"/>
      <c r="BE286" s="38">
        <f t="shared" ref="BE286:BU286" si="198">(((BE283*2)+(BE284*1)+(BE285*0)))/(BE283+BE284+BE285)</f>
        <v>2</v>
      </c>
      <c r="BF286" s="38">
        <f t="shared" si="198"/>
        <v>1.9545454545454546</v>
      </c>
      <c r="BG286" s="38">
        <f t="shared" si="198"/>
        <v>2</v>
      </c>
      <c r="BH286" s="38">
        <f t="shared" si="198"/>
        <v>2</v>
      </c>
      <c r="BI286" s="38">
        <f t="shared" si="198"/>
        <v>2</v>
      </c>
      <c r="BJ286" s="60">
        <f t="shared" si="198"/>
        <v>2</v>
      </c>
      <c r="BK286" s="38">
        <f t="shared" si="198"/>
        <v>2</v>
      </c>
      <c r="BL286" s="38">
        <f t="shared" si="198"/>
        <v>1.2272727272727273</v>
      </c>
      <c r="BM286" s="38">
        <f t="shared" si="198"/>
        <v>1.2272727272727273</v>
      </c>
      <c r="BN286" s="38">
        <f t="shared" si="198"/>
        <v>2</v>
      </c>
      <c r="BO286" s="38">
        <f t="shared" si="198"/>
        <v>2</v>
      </c>
      <c r="BP286" s="38">
        <f t="shared" si="198"/>
        <v>2</v>
      </c>
      <c r="BQ286" s="38">
        <f t="shared" si="198"/>
        <v>2</v>
      </c>
      <c r="BR286" s="38">
        <f t="shared" si="198"/>
        <v>2</v>
      </c>
      <c r="BS286" s="38">
        <f t="shared" si="198"/>
        <v>1.9545454545454546</v>
      </c>
      <c r="BT286" s="38">
        <f t="shared" si="198"/>
        <v>1.1363636363636365</v>
      </c>
      <c r="BU286" s="38">
        <f t="shared" si="198"/>
        <v>1.9545454545454546</v>
      </c>
      <c r="BV286" s="1550">
        <f>COUNTIF($BE287:$BU287,"Đ")</f>
        <v>14</v>
      </c>
      <c r="BW286" s="1549">
        <f>BV286/COUNTA($BE287:$BU287)</f>
        <v>0.82352941176470584</v>
      </c>
      <c r="BX286" s="1550">
        <f>COUNTIF($BE287:$BU287,"CCG")</f>
        <v>3</v>
      </c>
      <c r="BY286" s="1549">
        <f>BX286/COUNTA($BE287:$BU287)</f>
        <v>0.17647058823529413</v>
      </c>
      <c r="BZ286" s="1550">
        <f>COUNTIF($BE287:$BU287,"CĐ")</f>
        <v>0</v>
      </c>
      <c r="CA286" s="1549">
        <f>BZ286/COUNTA($BE287:$BU287)</f>
        <v>0</v>
      </c>
      <c r="CB286" s="1407">
        <f>(((BV286*2)+(BX286*1)+(BZ286*0)))/(BV286+BX286+BZ286)</f>
        <v>1.8235294117647058</v>
      </c>
      <c r="CC286" s="1410" t="str">
        <f>IF(CB286&gt;=1.6,"Đạt mục tiêu",IF(CB286&gt;=1,"Cần cố gắng","Chưa đạt"))</f>
        <v>Đạt mục tiêu</v>
      </c>
      <c r="CD286" s="3"/>
    </row>
    <row r="287" spans="1:82" hidden="1">
      <c r="A287" s="424"/>
      <c r="B287" s="381"/>
      <c r="C287" s="1520"/>
      <c r="D287" s="15"/>
      <c r="E287" s="31"/>
      <c r="F287" s="15"/>
      <c r="G287" s="410"/>
      <c r="H287" s="175"/>
      <c r="I287" s="377"/>
      <c r="J287" s="377"/>
      <c r="K287" s="425"/>
      <c r="L287" s="377"/>
      <c r="M287" s="377"/>
      <c r="N287" s="79"/>
      <c r="O287" s="377"/>
      <c r="P287" s="79"/>
      <c r="Q287" s="377"/>
      <c r="R287" s="377"/>
      <c r="S287" s="377"/>
      <c r="T287" s="377"/>
      <c r="U287" s="377"/>
      <c r="V287" s="410"/>
      <c r="W287" s="410"/>
      <c r="X287" s="410"/>
      <c r="Y287" s="410"/>
      <c r="Z287" s="377"/>
      <c r="AA287" s="377"/>
      <c r="AB287" s="377"/>
      <c r="AC287" s="377"/>
      <c r="AD287" s="377"/>
      <c r="AE287" s="377"/>
      <c r="AF287" s="377"/>
      <c r="AG287" s="377"/>
      <c r="AH287" s="377"/>
      <c r="AI287" s="377"/>
      <c r="AJ287" s="377"/>
      <c r="AK287" s="377"/>
      <c r="AL287" s="377"/>
      <c r="AM287" s="377"/>
      <c r="AN287" s="377"/>
      <c r="AO287" s="377"/>
      <c r="AP287" s="377"/>
      <c r="AQ287" s="377"/>
      <c r="AR287" s="377"/>
      <c r="AS287" s="377"/>
      <c r="AT287" s="377"/>
      <c r="AU287" s="377"/>
      <c r="AV287" s="377"/>
      <c r="AW287" s="377"/>
      <c r="AX287" s="377"/>
      <c r="AY287" s="377"/>
      <c r="AZ287" s="377"/>
      <c r="BA287" s="377"/>
      <c r="BB287" s="377"/>
      <c r="BC287" s="377"/>
      <c r="BD287" s="377"/>
      <c r="BE287" s="38" t="str">
        <f t="shared" ref="BE287:BU287" si="199">IF(BE286&lt;1,"CĐ",IF(BE286&lt;1.6,"CCG","Đ"))</f>
        <v>Đ</v>
      </c>
      <c r="BF287" s="38" t="str">
        <f t="shared" si="199"/>
        <v>Đ</v>
      </c>
      <c r="BG287" s="38" t="str">
        <f t="shared" si="199"/>
        <v>Đ</v>
      </c>
      <c r="BH287" s="38" t="str">
        <f t="shared" si="199"/>
        <v>Đ</v>
      </c>
      <c r="BI287" s="38" t="str">
        <f t="shared" si="199"/>
        <v>Đ</v>
      </c>
      <c r="BJ287" s="60" t="str">
        <f t="shared" si="199"/>
        <v>Đ</v>
      </c>
      <c r="BK287" s="38" t="str">
        <f t="shared" si="199"/>
        <v>Đ</v>
      </c>
      <c r="BL287" s="38" t="str">
        <f t="shared" si="199"/>
        <v>CCG</v>
      </c>
      <c r="BM287" s="38" t="str">
        <f t="shared" si="199"/>
        <v>CCG</v>
      </c>
      <c r="BN287" s="38" t="str">
        <f t="shared" si="199"/>
        <v>Đ</v>
      </c>
      <c r="BO287" s="38" t="str">
        <f t="shared" si="199"/>
        <v>Đ</v>
      </c>
      <c r="BP287" s="38" t="str">
        <f t="shared" si="199"/>
        <v>Đ</v>
      </c>
      <c r="BQ287" s="38" t="str">
        <f t="shared" si="199"/>
        <v>Đ</v>
      </c>
      <c r="BR287" s="38" t="str">
        <f t="shared" si="199"/>
        <v>Đ</v>
      </c>
      <c r="BS287" s="38" t="str">
        <f t="shared" si="199"/>
        <v>Đ</v>
      </c>
      <c r="BT287" s="38" t="str">
        <f t="shared" si="199"/>
        <v>CCG</v>
      </c>
      <c r="BU287" s="38" t="str">
        <f t="shared" si="199"/>
        <v>Đ</v>
      </c>
      <c r="BV287" s="1550"/>
      <c r="BW287" s="1549"/>
      <c r="BX287" s="1550"/>
      <c r="BY287" s="1549"/>
      <c r="BZ287" s="1550"/>
      <c r="CA287" s="1549"/>
      <c r="CB287" s="1407"/>
      <c r="CC287" s="1410"/>
      <c r="CD287" s="3"/>
    </row>
    <row r="288" spans="1:82" ht="37.5" hidden="1">
      <c r="A288" s="1431" t="s">
        <v>1129</v>
      </c>
      <c r="B288" s="380"/>
      <c r="C288" s="207" t="s">
        <v>233</v>
      </c>
      <c r="D288" s="36"/>
      <c r="E288" s="37"/>
      <c r="F288" s="36"/>
      <c r="G288" s="397"/>
      <c r="H288" s="210"/>
      <c r="I288" s="398"/>
      <c r="J288" s="398"/>
      <c r="K288" s="425"/>
      <c r="L288" s="398"/>
      <c r="M288" s="398"/>
      <c r="N288" s="79"/>
      <c r="O288" s="398"/>
      <c r="P288" s="79"/>
      <c r="Q288" s="398"/>
      <c r="R288" s="398"/>
      <c r="S288" s="398"/>
      <c r="T288" s="398"/>
      <c r="U288" s="398"/>
      <c r="V288" s="397"/>
      <c r="W288" s="397"/>
      <c r="X288" s="397"/>
      <c r="Y288" s="397"/>
      <c r="Z288" s="398"/>
      <c r="AA288" s="398"/>
      <c r="AB288" s="398"/>
      <c r="AC288" s="398"/>
      <c r="AD288" s="398"/>
      <c r="AE288" s="398"/>
      <c r="AF288" s="398"/>
      <c r="AG288" s="398"/>
      <c r="AH288" s="398"/>
      <c r="AI288" s="398"/>
      <c r="AJ288" s="398"/>
      <c r="AK288" s="398"/>
      <c r="AL288" s="398"/>
      <c r="AM288" s="398"/>
      <c r="AN288" s="398"/>
      <c r="AO288" s="398"/>
      <c r="AP288" s="398"/>
      <c r="AQ288" s="398"/>
      <c r="AR288" s="398"/>
      <c r="AS288" s="398"/>
      <c r="AT288" s="398"/>
      <c r="AU288" s="398"/>
      <c r="AV288" s="398"/>
      <c r="AW288" s="398"/>
      <c r="AX288" s="398"/>
      <c r="AY288" s="398"/>
      <c r="AZ288" s="398"/>
      <c r="BA288" s="398"/>
      <c r="BB288" s="398"/>
      <c r="BC288" s="398"/>
      <c r="BD288" s="398"/>
      <c r="BE288" s="422">
        <f t="shared" ref="BE288:BU288" si="200">COUNTIFS($N$8:$N$250,"x",BE$8:BE$250,"2")</f>
        <v>26</v>
      </c>
      <c r="BF288" s="422">
        <f t="shared" si="200"/>
        <v>4</v>
      </c>
      <c r="BG288" s="422">
        <f t="shared" si="200"/>
        <v>26</v>
      </c>
      <c r="BH288" s="422">
        <f t="shared" si="200"/>
        <v>26</v>
      </c>
      <c r="BI288" s="422">
        <f t="shared" si="200"/>
        <v>26</v>
      </c>
      <c r="BJ288" s="59">
        <f t="shared" si="200"/>
        <v>25</v>
      </c>
      <c r="BK288" s="422">
        <f t="shared" si="200"/>
        <v>26</v>
      </c>
      <c r="BL288" s="422">
        <f t="shared" si="200"/>
        <v>4</v>
      </c>
      <c r="BM288" s="422">
        <f t="shared" si="200"/>
        <v>26</v>
      </c>
      <c r="BN288" s="422">
        <f t="shared" si="200"/>
        <v>25</v>
      </c>
      <c r="BO288" s="422">
        <f t="shared" si="200"/>
        <v>26</v>
      </c>
      <c r="BP288" s="422">
        <f t="shared" si="200"/>
        <v>26</v>
      </c>
      <c r="BQ288" s="422">
        <f t="shared" si="200"/>
        <v>26</v>
      </c>
      <c r="BR288" s="422">
        <f t="shared" si="200"/>
        <v>26</v>
      </c>
      <c r="BS288" s="422">
        <f t="shared" si="200"/>
        <v>26</v>
      </c>
      <c r="BT288" s="422">
        <f t="shared" si="200"/>
        <v>2</v>
      </c>
      <c r="BU288" s="422">
        <f t="shared" si="200"/>
        <v>26</v>
      </c>
      <c r="BV288" s="398"/>
      <c r="BW288" s="398"/>
      <c r="BX288" s="398"/>
      <c r="BY288" s="398"/>
      <c r="BZ288" s="398"/>
      <c r="CA288" s="398"/>
      <c r="CB288" s="398"/>
      <c r="CC288" s="254"/>
      <c r="CD288" s="3"/>
    </row>
    <row r="289" spans="1:82" s="173" customFormat="1" ht="56.25" hidden="1">
      <c r="A289" s="1432"/>
      <c r="B289" s="380"/>
      <c r="C289" s="207" t="s">
        <v>234</v>
      </c>
      <c r="D289" s="36"/>
      <c r="E289" s="37"/>
      <c r="F289" s="36"/>
      <c r="G289" s="397"/>
      <c r="H289" s="210"/>
      <c r="I289" s="398"/>
      <c r="J289" s="398"/>
      <c r="K289" s="397"/>
      <c r="L289" s="398"/>
      <c r="M289" s="398"/>
      <c r="N289" s="79"/>
      <c r="O289" s="398"/>
      <c r="P289" s="79"/>
      <c r="Q289" s="398"/>
      <c r="R289" s="398"/>
      <c r="S289" s="398"/>
      <c r="T289" s="398"/>
      <c r="U289" s="398"/>
      <c r="V289" s="397"/>
      <c r="W289" s="397"/>
      <c r="X289" s="397"/>
      <c r="Y289" s="397"/>
      <c r="Z289" s="398"/>
      <c r="AA289" s="398"/>
      <c r="AB289" s="398"/>
      <c r="AC289" s="398"/>
      <c r="AD289" s="398"/>
      <c r="AE289" s="398"/>
      <c r="AF289" s="398"/>
      <c r="AG289" s="398"/>
      <c r="AH289" s="398"/>
      <c r="AI289" s="398"/>
      <c r="AJ289" s="398"/>
      <c r="AK289" s="398"/>
      <c r="AL289" s="398"/>
      <c r="AM289" s="398"/>
      <c r="AN289" s="398"/>
      <c r="AO289" s="398"/>
      <c r="AP289" s="398"/>
      <c r="AQ289" s="398"/>
      <c r="AR289" s="398"/>
      <c r="AS289" s="398"/>
      <c r="AT289" s="398"/>
      <c r="AU289" s="398"/>
      <c r="AV289" s="398"/>
      <c r="AW289" s="398"/>
      <c r="AX289" s="398"/>
      <c r="AY289" s="398"/>
      <c r="AZ289" s="398"/>
      <c r="BA289" s="398"/>
      <c r="BB289" s="398"/>
      <c r="BC289" s="398"/>
      <c r="BD289" s="398"/>
      <c r="BE289" s="382">
        <f t="shared" ref="BE289:BU289" si="201">COUNTIFS($N$8:$N$250,"x",BE$8:BE$250,"1")</f>
        <v>0</v>
      </c>
      <c r="BF289" s="382">
        <f t="shared" si="201"/>
        <v>22</v>
      </c>
      <c r="BG289" s="382">
        <f t="shared" si="201"/>
        <v>0</v>
      </c>
      <c r="BH289" s="382">
        <f t="shared" si="201"/>
        <v>0</v>
      </c>
      <c r="BI289" s="382">
        <f t="shared" si="201"/>
        <v>0</v>
      </c>
      <c r="BJ289" s="59">
        <f t="shared" si="201"/>
        <v>1</v>
      </c>
      <c r="BK289" s="382">
        <f t="shared" si="201"/>
        <v>0</v>
      </c>
      <c r="BL289" s="382">
        <f t="shared" si="201"/>
        <v>22</v>
      </c>
      <c r="BM289" s="382">
        <f t="shared" si="201"/>
        <v>0</v>
      </c>
      <c r="BN289" s="382">
        <f t="shared" si="201"/>
        <v>1</v>
      </c>
      <c r="BO289" s="382">
        <f t="shared" si="201"/>
        <v>0</v>
      </c>
      <c r="BP289" s="422">
        <f t="shared" si="201"/>
        <v>0</v>
      </c>
      <c r="BQ289" s="422">
        <f t="shared" si="201"/>
        <v>0</v>
      </c>
      <c r="BR289" s="422">
        <f t="shared" si="201"/>
        <v>0</v>
      </c>
      <c r="BS289" s="382">
        <f t="shared" si="201"/>
        <v>0</v>
      </c>
      <c r="BT289" s="422">
        <f t="shared" si="201"/>
        <v>24</v>
      </c>
      <c r="BU289" s="422">
        <f t="shared" si="201"/>
        <v>0</v>
      </c>
      <c r="BV289" s="398"/>
      <c r="BW289" s="398"/>
      <c r="BX289" s="398"/>
      <c r="BY289" s="398"/>
      <c r="BZ289" s="398"/>
      <c r="CA289" s="398"/>
      <c r="CB289" s="398"/>
      <c r="CC289" s="254"/>
      <c r="CD289" s="2"/>
    </row>
    <row r="290" spans="1:82" s="173" customFormat="1" ht="56.25" hidden="1">
      <c r="A290" s="1432"/>
      <c r="B290" s="380"/>
      <c r="C290" s="207" t="s">
        <v>235</v>
      </c>
      <c r="D290" s="36"/>
      <c r="E290" s="37"/>
      <c r="F290" s="36"/>
      <c r="G290" s="397"/>
      <c r="H290" s="210"/>
      <c r="I290" s="398"/>
      <c r="J290" s="398"/>
      <c r="K290" s="397"/>
      <c r="L290" s="398"/>
      <c r="M290" s="398"/>
      <c r="N290" s="79"/>
      <c r="O290" s="398"/>
      <c r="P290" s="79"/>
      <c r="Q290" s="398"/>
      <c r="R290" s="398"/>
      <c r="S290" s="398"/>
      <c r="T290" s="398"/>
      <c r="U290" s="398"/>
      <c r="V290" s="397"/>
      <c r="W290" s="397"/>
      <c r="X290" s="397"/>
      <c r="Y290" s="397"/>
      <c r="Z290" s="398"/>
      <c r="AA290" s="398"/>
      <c r="AB290" s="398"/>
      <c r="AC290" s="398"/>
      <c r="AD290" s="398"/>
      <c r="AE290" s="398"/>
      <c r="AF290" s="398"/>
      <c r="AG290" s="398"/>
      <c r="AH290" s="398"/>
      <c r="AI290" s="398"/>
      <c r="AJ290" s="398"/>
      <c r="AK290" s="398"/>
      <c r="AL290" s="398"/>
      <c r="AM290" s="398"/>
      <c r="AN290" s="398"/>
      <c r="AO290" s="398"/>
      <c r="AP290" s="398"/>
      <c r="AQ290" s="398"/>
      <c r="AR290" s="398"/>
      <c r="AS290" s="398"/>
      <c r="AT290" s="398"/>
      <c r="AU290" s="398"/>
      <c r="AV290" s="398"/>
      <c r="AW290" s="398"/>
      <c r="AX290" s="398"/>
      <c r="AY290" s="398"/>
      <c r="AZ290" s="398"/>
      <c r="BA290" s="398"/>
      <c r="BB290" s="398"/>
      <c r="BC290" s="398"/>
      <c r="BD290" s="398"/>
      <c r="BE290" s="382">
        <f t="shared" ref="BE290:BU290" si="202">COUNTIFS($N$8:$N$250,"x",BE$8:BE$250,"0")</f>
        <v>0</v>
      </c>
      <c r="BF290" s="382">
        <f t="shared" si="202"/>
        <v>0</v>
      </c>
      <c r="BG290" s="382">
        <f t="shared" si="202"/>
        <v>0</v>
      </c>
      <c r="BH290" s="382">
        <f t="shared" si="202"/>
        <v>0</v>
      </c>
      <c r="BI290" s="382">
        <f t="shared" si="202"/>
        <v>0</v>
      </c>
      <c r="BJ290" s="59">
        <f t="shared" si="202"/>
        <v>0</v>
      </c>
      <c r="BK290" s="382">
        <f t="shared" si="202"/>
        <v>0</v>
      </c>
      <c r="BL290" s="382">
        <f t="shared" si="202"/>
        <v>0</v>
      </c>
      <c r="BM290" s="382">
        <f t="shared" si="202"/>
        <v>0</v>
      </c>
      <c r="BN290" s="382">
        <f t="shared" si="202"/>
        <v>0</v>
      </c>
      <c r="BO290" s="382">
        <f t="shared" si="202"/>
        <v>0</v>
      </c>
      <c r="BP290" s="422">
        <f t="shared" si="202"/>
        <v>0</v>
      </c>
      <c r="BQ290" s="422">
        <f t="shared" si="202"/>
        <v>0</v>
      </c>
      <c r="BR290" s="422">
        <f t="shared" si="202"/>
        <v>0</v>
      </c>
      <c r="BS290" s="382">
        <f t="shared" si="202"/>
        <v>0</v>
      </c>
      <c r="BT290" s="422">
        <f t="shared" si="202"/>
        <v>0</v>
      </c>
      <c r="BU290" s="422">
        <f t="shared" si="202"/>
        <v>0</v>
      </c>
      <c r="BV290" s="398"/>
      <c r="BW290" s="398"/>
      <c r="BX290" s="398"/>
      <c r="BY290" s="398"/>
      <c r="BZ290" s="398"/>
      <c r="CA290" s="398"/>
      <c r="CB290" s="398"/>
      <c r="CC290" s="254"/>
      <c r="CD290" s="2"/>
    </row>
    <row r="291" spans="1:82" s="173" customFormat="1" hidden="1">
      <c r="A291" s="1432"/>
      <c r="B291" s="380"/>
      <c r="C291" s="1520" t="s">
        <v>236</v>
      </c>
      <c r="D291" s="36"/>
      <c r="E291" s="37"/>
      <c r="F291" s="36"/>
      <c r="G291" s="397"/>
      <c r="H291" s="210"/>
      <c r="I291" s="398"/>
      <c r="J291" s="398"/>
      <c r="K291" s="397"/>
      <c r="L291" s="398"/>
      <c r="M291" s="398"/>
      <c r="N291" s="79"/>
      <c r="O291" s="398"/>
      <c r="P291" s="79"/>
      <c r="Q291" s="398"/>
      <c r="R291" s="398"/>
      <c r="S291" s="398"/>
      <c r="T291" s="398"/>
      <c r="U291" s="398"/>
      <c r="V291" s="397"/>
      <c r="W291" s="397"/>
      <c r="X291" s="397"/>
      <c r="Y291" s="397"/>
      <c r="Z291" s="398"/>
      <c r="AA291" s="398"/>
      <c r="AB291" s="398"/>
      <c r="AC291" s="398"/>
      <c r="AD291" s="398"/>
      <c r="AE291" s="398"/>
      <c r="AF291" s="398"/>
      <c r="AG291" s="398"/>
      <c r="AH291" s="398"/>
      <c r="AI291" s="398"/>
      <c r="AJ291" s="398"/>
      <c r="AK291" s="398"/>
      <c r="AL291" s="398"/>
      <c r="AM291" s="398"/>
      <c r="AN291" s="398"/>
      <c r="AO291" s="398"/>
      <c r="AP291" s="398"/>
      <c r="AQ291" s="398"/>
      <c r="AR291" s="398"/>
      <c r="AS291" s="398"/>
      <c r="AT291" s="398"/>
      <c r="AU291" s="398"/>
      <c r="AV291" s="398"/>
      <c r="AW291" s="398"/>
      <c r="AX291" s="398"/>
      <c r="AY291" s="398"/>
      <c r="AZ291" s="398"/>
      <c r="BA291" s="398"/>
      <c r="BB291" s="398"/>
      <c r="BC291" s="398"/>
      <c r="BD291" s="398"/>
      <c r="BE291" s="38">
        <f t="shared" ref="BE291:BU291" si="203">(((BE288*2)+(BE289*1)+(BE290*0)))/(BE288+BE289+BE290)</f>
        <v>2</v>
      </c>
      <c r="BF291" s="38">
        <f t="shared" si="203"/>
        <v>1.1538461538461537</v>
      </c>
      <c r="BG291" s="38">
        <f t="shared" si="203"/>
        <v>2</v>
      </c>
      <c r="BH291" s="38">
        <f t="shared" si="203"/>
        <v>2</v>
      </c>
      <c r="BI291" s="38">
        <f t="shared" si="203"/>
        <v>2</v>
      </c>
      <c r="BJ291" s="60">
        <f t="shared" si="203"/>
        <v>1.9615384615384615</v>
      </c>
      <c r="BK291" s="38">
        <f t="shared" si="203"/>
        <v>2</v>
      </c>
      <c r="BL291" s="38">
        <f t="shared" si="203"/>
        <v>1.1538461538461537</v>
      </c>
      <c r="BM291" s="38">
        <f t="shared" si="203"/>
        <v>2</v>
      </c>
      <c r="BN291" s="38">
        <f t="shared" si="203"/>
        <v>1.9615384615384615</v>
      </c>
      <c r="BO291" s="38">
        <f t="shared" si="203"/>
        <v>2</v>
      </c>
      <c r="BP291" s="38">
        <f t="shared" si="203"/>
        <v>2</v>
      </c>
      <c r="BQ291" s="38">
        <f t="shared" si="203"/>
        <v>2</v>
      </c>
      <c r="BR291" s="38">
        <f t="shared" si="203"/>
        <v>2</v>
      </c>
      <c r="BS291" s="38">
        <f t="shared" si="203"/>
        <v>2</v>
      </c>
      <c r="BT291" s="38">
        <f t="shared" si="203"/>
        <v>1.0769230769230769</v>
      </c>
      <c r="BU291" s="38">
        <f t="shared" si="203"/>
        <v>2</v>
      </c>
      <c r="BV291" s="1550">
        <f>COUNTIF($BE292:$BU292,"Đ")</f>
        <v>14</v>
      </c>
      <c r="BW291" s="1549">
        <f>BV291/COUNTA($BE292:$BU292)</f>
        <v>0.82352941176470584</v>
      </c>
      <c r="BX291" s="1550">
        <f>COUNTIF($BE292:$BU292,"CCG")</f>
        <v>3</v>
      </c>
      <c r="BY291" s="1549">
        <f>BX291/COUNTA($BE292:$BU292)</f>
        <v>0.17647058823529413</v>
      </c>
      <c r="BZ291" s="1550">
        <f>COUNTIF($BE292:$BU292,"CĐ")</f>
        <v>0</v>
      </c>
      <c r="CA291" s="1549">
        <f>BZ291/COUNTA($BE292:$BU292)</f>
        <v>0</v>
      </c>
      <c r="CB291" s="1407">
        <f>(((BV291*2)+(BX291*1)+(BZ291*0)))/(BV291+BX291+BZ291)</f>
        <v>1.8235294117647058</v>
      </c>
      <c r="CC291" s="1410" t="str">
        <f>IF(CB291&gt;=1.6,"Đạt mục tiêu",IF(CB291&gt;=1,"Cần cố gắng","Chưa đạt"))</f>
        <v>Đạt mục tiêu</v>
      </c>
      <c r="CD291" s="2"/>
    </row>
    <row r="292" spans="1:82" s="173" customFormat="1" hidden="1">
      <c r="A292" s="1433"/>
      <c r="B292" s="380"/>
      <c r="C292" s="1520"/>
      <c r="D292" s="36"/>
      <c r="E292" s="37"/>
      <c r="F292" s="36"/>
      <c r="G292" s="397"/>
      <c r="H292" s="210"/>
      <c r="I292" s="398"/>
      <c r="J292" s="398"/>
      <c r="K292" s="397"/>
      <c r="L292" s="398"/>
      <c r="M292" s="398"/>
      <c r="N292" s="79"/>
      <c r="O292" s="398"/>
      <c r="P292" s="79"/>
      <c r="Q292" s="398"/>
      <c r="R292" s="398"/>
      <c r="S292" s="398"/>
      <c r="T292" s="398"/>
      <c r="U292" s="398"/>
      <c r="V292" s="397"/>
      <c r="W292" s="397"/>
      <c r="X292" s="397"/>
      <c r="Y292" s="397"/>
      <c r="Z292" s="398"/>
      <c r="AA292" s="398"/>
      <c r="AB292" s="398"/>
      <c r="AC292" s="398"/>
      <c r="AD292" s="398"/>
      <c r="AE292" s="398"/>
      <c r="AF292" s="398"/>
      <c r="AG292" s="398"/>
      <c r="AH292" s="398"/>
      <c r="AI292" s="398"/>
      <c r="AJ292" s="398"/>
      <c r="AK292" s="398"/>
      <c r="AL292" s="398"/>
      <c r="AM292" s="398"/>
      <c r="AN292" s="398"/>
      <c r="AO292" s="398"/>
      <c r="AP292" s="398"/>
      <c r="AQ292" s="398"/>
      <c r="AR292" s="398"/>
      <c r="AS292" s="398"/>
      <c r="AT292" s="398"/>
      <c r="AU292" s="398"/>
      <c r="AV292" s="398"/>
      <c r="AW292" s="398"/>
      <c r="AX292" s="398"/>
      <c r="AY292" s="398"/>
      <c r="AZ292" s="398"/>
      <c r="BA292" s="398"/>
      <c r="BB292" s="398"/>
      <c r="BC292" s="398"/>
      <c r="BD292" s="398"/>
      <c r="BE292" s="38" t="str">
        <f t="shared" ref="BE292:BU292" si="204">IF(BE291&lt;1,"CĐ",IF(BE291&lt;1.6,"CCG","Đ"))</f>
        <v>Đ</v>
      </c>
      <c r="BF292" s="38" t="str">
        <f t="shared" si="204"/>
        <v>CCG</v>
      </c>
      <c r="BG292" s="38" t="str">
        <f t="shared" si="204"/>
        <v>Đ</v>
      </c>
      <c r="BH292" s="38" t="str">
        <f t="shared" si="204"/>
        <v>Đ</v>
      </c>
      <c r="BI292" s="38" t="str">
        <f t="shared" si="204"/>
        <v>Đ</v>
      </c>
      <c r="BJ292" s="60" t="str">
        <f t="shared" si="204"/>
        <v>Đ</v>
      </c>
      <c r="BK292" s="38" t="str">
        <f t="shared" si="204"/>
        <v>Đ</v>
      </c>
      <c r="BL292" s="38" t="str">
        <f t="shared" si="204"/>
        <v>CCG</v>
      </c>
      <c r="BM292" s="38" t="str">
        <f t="shared" si="204"/>
        <v>Đ</v>
      </c>
      <c r="BN292" s="38" t="str">
        <f t="shared" si="204"/>
        <v>Đ</v>
      </c>
      <c r="BO292" s="38" t="str">
        <f t="shared" si="204"/>
        <v>Đ</v>
      </c>
      <c r="BP292" s="38" t="str">
        <f t="shared" si="204"/>
        <v>Đ</v>
      </c>
      <c r="BQ292" s="38" t="str">
        <f t="shared" si="204"/>
        <v>Đ</v>
      </c>
      <c r="BR292" s="38" t="str">
        <f t="shared" si="204"/>
        <v>Đ</v>
      </c>
      <c r="BS292" s="38" t="str">
        <f t="shared" si="204"/>
        <v>Đ</v>
      </c>
      <c r="BT292" s="38" t="str">
        <f t="shared" si="204"/>
        <v>CCG</v>
      </c>
      <c r="BU292" s="38" t="str">
        <f t="shared" si="204"/>
        <v>Đ</v>
      </c>
      <c r="BV292" s="1550"/>
      <c r="BW292" s="1549"/>
      <c r="BX292" s="1550"/>
      <c r="BY292" s="1549"/>
      <c r="BZ292" s="1550"/>
      <c r="CA292" s="1549"/>
      <c r="CB292" s="1407"/>
      <c r="CC292" s="1410"/>
      <c r="CD292" s="2"/>
    </row>
    <row r="293" spans="1:82" s="173" customFormat="1" ht="193.5" hidden="1">
      <c r="A293" s="352" t="s">
        <v>240</v>
      </c>
      <c r="B293" s="381"/>
      <c r="C293" s="205" t="s">
        <v>233</v>
      </c>
      <c r="D293" s="15"/>
      <c r="E293" s="31"/>
      <c r="F293" s="15"/>
      <c r="G293" s="410"/>
      <c r="H293" s="175"/>
      <c r="I293" s="377"/>
      <c r="J293" s="377"/>
      <c r="K293" s="410"/>
      <c r="L293" s="377"/>
      <c r="M293" s="377"/>
      <c r="N293" s="79"/>
      <c r="O293" s="377"/>
      <c r="P293" s="79"/>
      <c r="Q293" s="377"/>
      <c r="R293" s="377"/>
      <c r="S293" s="377"/>
      <c r="T293" s="377"/>
      <c r="U293" s="377"/>
      <c r="V293" s="410"/>
      <c r="W293" s="410"/>
      <c r="X293" s="410"/>
      <c r="Y293" s="410"/>
      <c r="Z293" s="377"/>
      <c r="AA293" s="377"/>
      <c r="AB293" s="377"/>
      <c r="AC293" s="377"/>
      <c r="AD293" s="377"/>
      <c r="AE293" s="377"/>
      <c r="AF293" s="377"/>
      <c r="AG293" s="377"/>
      <c r="AH293" s="377"/>
      <c r="AI293" s="377"/>
      <c r="AJ293" s="377"/>
      <c r="AK293" s="377"/>
      <c r="AL293" s="377"/>
      <c r="AM293" s="377"/>
      <c r="AN293" s="377"/>
      <c r="AO293" s="377"/>
      <c r="AP293" s="377"/>
      <c r="AQ293" s="377"/>
      <c r="AR293" s="377"/>
      <c r="AS293" s="377"/>
      <c r="AT293" s="377"/>
      <c r="AU293" s="377"/>
      <c r="AV293" s="377"/>
      <c r="AW293" s="377"/>
      <c r="AX293" s="377"/>
      <c r="AY293" s="377"/>
      <c r="AZ293" s="377"/>
      <c r="BA293" s="377"/>
      <c r="BB293" s="377"/>
      <c r="BC293" s="377"/>
      <c r="BD293" s="377"/>
      <c r="BE293" s="406">
        <f>COUNTIFS($O$8:$O$250,"x",BE$8:BE$250,"2")</f>
        <v>3</v>
      </c>
      <c r="BF293" s="406">
        <f>COUNTIFS($O$8:$O$250,"x",BF$8:BF$250,"2")</f>
        <v>1</v>
      </c>
      <c r="BG293" s="406">
        <f>COUNTIFS($O$8:$O$250,"x",BG$8:BG$250,"2")</f>
        <v>1</v>
      </c>
      <c r="BH293" s="406">
        <f>COUNTIFS($O$8:$O$250,"x",BH$8:BH$250,"2")</f>
        <v>2</v>
      </c>
      <c r="BI293" s="406">
        <f>COUNTIFS($O$8:$O$250,"x",BI$8:BI$250,"2")</f>
        <v>3</v>
      </c>
      <c r="BJ293" s="57"/>
      <c r="BK293" s="406"/>
      <c r="BL293" s="406"/>
      <c r="BM293" s="406"/>
      <c r="BN293" s="406"/>
      <c r="BO293" s="406"/>
      <c r="BP293" s="423"/>
      <c r="BQ293" s="423"/>
      <c r="BR293" s="406"/>
      <c r="BS293" s="406">
        <f>COUNTIFS($O$8:$O$250,"x",BS$8:BS$250,"2")</f>
        <v>3</v>
      </c>
      <c r="BT293" s="51"/>
      <c r="BU293" s="51"/>
      <c r="BV293" s="377"/>
      <c r="BW293" s="377"/>
      <c r="BX293" s="377"/>
      <c r="BY293" s="377"/>
      <c r="BZ293" s="377"/>
      <c r="CA293" s="377"/>
      <c r="CB293" s="377"/>
      <c r="CC293" s="377"/>
      <c r="CD293" s="2"/>
    </row>
    <row r="294" spans="1:82" s="173" customFormat="1" ht="56.25" hidden="1">
      <c r="A294" s="352"/>
      <c r="B294" s="381"/>
      <c r="C294" s="205" t="s">
        <v>234</v>
      </c>
      <c r="D294" s="15"/>
      <c r="E294" s="31"/>
      <c r="F294" s="15"/>
      <c r="G294" s="410"/>
      <c r="H294" s="175"/>
      <c r="I294" s="377"/>
      <c r="J294" s="377"/>
      <c r="K294" s="410"/>
      <c r="L294" s="377"/>
      <c r="M294" s="377"/>
      <c r="N294" s="79"/>
      <c r="O294" s="377"/>
      <c r="P294" s="79"/>
      <c r="Q294" s="377"/>
      <c r="R294" s="377"/>
      <c r="S294" s="377"/>
      <c r="T294" s="377"/>
      <c r="U294" s="377"/>
      <c r="V294" s="410"/>
      <c r="W294" s="410"/>
      <c r="X294" s="410"/>
      <c r="Y294" s="410"/>
      <c r="Z294" s="377"/>
      <c r="AA294" s="377"/>
      <c r="AB294" s="377"/>
      <c r="AC294" s="377"/>
      <c r="AD294" s="377"/>
      <c r="AE294" s="377"/>
      <c r="AF294" s="377"/>
      <c r="AG294" s="377"/>
      <c r="AH294" s="377"/>
      <c r="AI294" s="377"/>
      <c r="AJ294" s="377"/>
      <c r="AK294" s="377"/>
      <c r="AL294" s="377"/>
      <c r="AM294" s="377"/>
      <c r="AN294" s="377"/>
      <c r="AO294" s="377"/>
      <c r="AP294" s="377"/>
      <c r="AQ294" s="377"/>
      <c r="AR294" s="377"/>
      <c r="AS294" s="377"/>
      <c r="AT294" s="377"/>
      <c r="AU294" s="377"/>
      <c r="AV294" s="377"/>
      <c r="AW294" s="377"/>
      <c r="AX294" s="377"/>
      <c r="AY294" s="377"/>
      <c r="AZ294" s="377"/>
      <c r="BA294" s="377"/>
      <c r="BB294" s="377"/>
      <c r="BC294" s="377"/>
      <c r="BD294" s="377"/>
      <c r="BE294" s="406">
        <f>COUNTIFS($O$8:$O$250,"x",BE$8:BE$250,"1")</f>
        <v>0</v>
      </c>
      <c r="BF294" s="406">
        <f>COUNTIFS($O$8:$O$250,"x",BF$8:BF$250,"1")</f>
        <v>2</v>
      </c>
      <c r="BG294" s="406">
        <f>COUNTIFS($O$8:$O$250,"x",BG$8:BG$250,"1")</f>
        <v>2</v>
      </c>
      <c r="BH294" s="406">
        <f>COUNTIFS($O$8:$O$250,"x",BH$8:BH$250,"1")</f>
        <v>1</v>
      </c>
      <c r="BI294" s="406">
        <f>COUNTIFS($O$8:$O$250,"x",BI$8:BI$250,"1")</f>
        <v>0</v>
      </c>
      <c r="BJ294" s="57"/>
      <c r="BK294" s="406"/>
      <c r="BL294" s="406"/>
      <c r="BM294" s="406"/>
      <c r="BN294" s="406"/>
      <c r="BO294" s="406"/>
      <c r="BP294" s="423"/>
      <c r="BQ294" s="423"/>
      <c r="BR294" s="406"/>
      <c r="BS294" s="406">
        <f>COUNTIFS($O$8:$O$250,"x",BS$8:BS$250,"1")</f>
        <v>0</v>
      </c>
      <c r="BT294" s="51"/>
      <c r="BU294" s="51"/>
      <c r="BV294" s="377"/>
      <c r="BW294" s="377"/>
      <c r="BX294" s="377"/>
      <c r="BY294" s="377"/>
      <c r="BZ294" s="377"/>
      <c r="CA294" s="377"/>
      <c r="CB294" s="377"/>
      <c r="CC294" s="377"/>
      <c r="CD294" s="2"/>
    </row>
    <row r="295" spans="1:82" s="173" customFormat="1" ht="56.25" hidden="1">
      <c r="A295" s="352"/>
      <c r="B295" s="381"/>
      <c r="C295" s="205" t="s">
        <v>235</v>
      </c>
      <c r="D295" s="15"/>
      <c r="E295" s="31"/>
      <c r="F295" s="15"/>
      <c r="G295" s="410"/>
      <c r="H295" s="175"/>
      <c r="I295" s="377"/>
      <c r="J295" s="377"/>
      <c r="K295" s="410"/>
      <c r="L295" s="377"/>
      <c r="M295" s="377"/>
      <c r="N295" s="79"/>
      <c r="O295" s="377"/>
      <c r="P295" s="79"/>
      <c r="Q295" s="377"/>
      <c r="R295" s="377"/>
      <c r="S295" s="377"/>
      <c r="T295" s="377"/>
      <c r="U295" s="377"/>
      <c r="V295" s="410"/>
      <c r="W295" s="410"/>
      <c r="X295" s="410"/>
      <c r="Y295" s="410"/>
      <c r="Z295" s="377"/>
      <c r="AA295" s="377"/>
      <c r="AB295" s="377"/>
      <c r="AC295" s="377"/>
      <c r="AD295" s="377"/>
      <c r="AE295" s="377"/>
      <c r="AF295" s="377"/>
      <c r="AG295" s="377"/>
      <c r="AH295" s="377"/>
      <c r="AI295" s="377"/>
      <c r="AJ295" s="377"/>
      <c r="AK295" s="377"/>
      <c r="AL295" s="377"/>
      <c r="AM295" s="377"/>
      <c r="AN295" s="377"/>
      <c r="AO295" s="377"/>
      <c r="AP295" s="377"/>
      <c r="AQ295" s="377"/>
      <c r="AR295" s="377"/>
      <c r="AS295" s="377"/>
      <c r="AT295" s="377"/>
      <c r="AU295" s="377"/>
      <c r="AV295" s="377"/>
      <c r="AW295" s="377"/>
      <c r="AX295" s="377"/>
      <c r="AY295" s="377"/>
      <c r="AZ295" s="377"/>
      <c r="BA295" s="377"/>
      <c r="BB295" s="377"/>
      <c r="BC295" s="377"/>
      <c r="BD295" s="377"/>
      <c r="BE295" s="406">
        <f>COUNTIFS($O$8:$O$250,"x",BE$8:BE$250,"0")</f>
        <v>0</v>
      </c>
      <c r="BF295" s="406">
        <f>COUNTIFS($O$8:$O$250,"x",BF$8:BF$250,"0")</f>
        <v>0</v>
      </c>
      <c r="BG295" s="406">
        <f>COUNTIFS($O$8:$O$250,"x",BG$8:BG$250,"0")</f>
        <v>0</v>
      </c>
      <c r="BH295" s="406">
        <f>COUNTIFS($O$8:$O$250,"x",BH$8:BH$250,"0")</f>
        <v>0</v>
      </c>
      <c r="BI295" s="406">
        <f>COUNTIFS($O$8:$O$250,"x",BI$8:BI$250,"0")</f>
        <v>0</v>
      </c>
      <c r="BJ295" s="57"/>
      <c r="BK295" s="406"/>
      <c r="BL295" s="406"/>
      <c r="BM295" s="406"/>
      <c r="BN295" s="406"/>
      <c r="BO295" s="406"/>
      <c r="BP295" s="423"/>
      <c r="BQ295" s="423"/>
      <c r="BR295" s="406"/>
      <c r="BS295" s="406">
        <f>COUNTIFS($O$8:$O$250,"x",BS$8:BS$250,"0")</f>
        <v>0</v>
      </c>
      <c r="BT295" s="51"/>
      <c r="BU295" s="51"/>
      <c r="BV295" s="377"/>
      <c r="BW295" s="377"/>
      <c r="BX295" s="377"/>
      <c r="BY295" s="377"/>
      <c r="BZ295" s="377"/>
      <c r="CA295" s="377"/>
      <c r="CB295" s="377"/>
      <c r="CC295" s="377"/>
      <c r="CD295" s="2"/>
    </row>
    <row r="296" spans="1:82" s="173" customFormat="1" hidden="1">
      <c r="A296" s="352"/>
      <c r="B296" s="381"/>
      <c r="C296" s="1587" t="s">
        <v>236</v>
      </c>
      <c r="D296" s="15"/>
      <c r="E296" s="31"/>
      <c r="F296" s="15"/>
      <c r="G296" s="410"/>
      <c r="H296" s="175"/>
      <c r="I296" s="377"/>
      <c r="J296" s="377"/>
      <c r="K296" s="410"/>
      <c r="L296" s="377"/>
      <c r="M296" s="377"/>
      <c r="N296" s="79"/>
      <c r="O296" s="377"/>
      <c r="P296" s="79"/>
      <c r="Q296" s="377"/>
      <c r="R296" s="377"/>
      <c r="S296" s="377"/>
      <c r="T296" s="377"/>
      <c r="U296" s="377"/>
      <c r="V296" s="410"/>
      <c r="W296" s="410"/>
      <c r="X296" s="410"/>
      <c r="Y296" s="410"/>
      <c r="Z296" s="377"/>
      <c r="AA296" s="377"/>
      <c r="AB296" s="377"/>
      <c r="AC296" s="377"/>
      <c r="AD296" s="377"/>
      <c r="AE296" s="377"/>
      <c r="AF296" s="377"/>
      <c r="AG296" s="377"/>
      <c r="AH296" s="377"/>
      <c r="AI296" s="377"/>
      <c r="AJ296" s="377"/>
      <c r="AK296" s="377"/>
      <c r="AL296" s="377"/>
      <c r="AM296" s="377"/>
      <c r="AN296" s="377"/>
      <c r="AO296" s="377"/>
      <c r="AP296" s="377"/>
      <c r="AQ296" s="377"/>
      <c r="AR296" s="377"/>
      <c r="AS296" s="377"/>
      <c r="AT296" s="377"/>
      <c r="AU296" s="377"/>
      <c r="AV296" s="377"/>
      <c r="AW296" s="377"/>
      <c r="AX296" s="377"/>
      <c r="AY296" s="377"/>
      <c r="AZ296" s="377"/>
      <c r="BA296" s="377"/>
      <c r="BB296" s="377"/>
      <c r="BC296" s="377"/>
      <c r="BD296" s="377"/>
      <c r="BE296" s="34">
        <f>(((BE293*2)+(BE294*1)+(BE295*0)))/(BE293+BE294+BE295)</f>
        <v>2</v>
      </c>
      <c r="BF296" s="34">
        <f>(((BF293*2)+(BF294*1)+(BF295*0)))/(BF293+BF294+BF295)</f>
        <v>1.3333333333333333</v>
      </c>
      <c r="BG296" s="34">
        <f>(((BG293*2)+(BG294*1)+(BG295*0)))/(BG293+BG294+BG295)</f>
        <v>1.3333333333333333</v>
      </c>
      <c r="BH296" s="34">
        <f>(((BH293*2)+(BH294*1)+(BH295*0)))/(BH293+BH294+BH295)</f>
        <v>1.6666666666666667</v>
      </c>
      <c r="BI296" s="34">
        <f>(((BI293*2)+(BI294*1)+(BI295*0)))/(BI293+BI294+BI295)</f>
        <v>2</v>
      </c>
      <c r="BJ296" s="58"/>
      <c r="BK296" s="34"/>
      <c r="BL296" s="34"/>
      <c r="BM296" s="34"/>
      <c r="BN296" s="34"/>
      <c r="BO296" s="34"/>
      <c r="BP296" s="34"/>
      <c r="BQ296" s="34"/>
      <c r="BR296" s="34"/>
      <c r="BS296" s="34">
        <f>(((BS293*2)+(BS294*1)+(BS295*0)))/(BS293+BS294+BS295)</f>
        <v>2</v>
      </c>
      <c r="BT296" s="52"/>
      <c r="BU296" s="52"/>
      <c r="BV296" s="1585">
        <f>COUNTIF($BE297:$BU297,"Đ")</f>
        <v>4</v>
      </c>
      <c r="BW296" s="1586">
        <f>BV296/COUNTA($BE297:$BU297)</f>
        <v>0.66666666666666663</v>
      </c>
      <c r="BX296" s="1585">
        <f>COUNTIF($BE297:$BU297,"CCG")</f>
        <v>2</v>
      </c>
      <c r="BY296" s="1586">
        <f>BX296/COUNTA($BE297:$BU297)</f>
        <v>0.33333333333333331</v>
      </c>
      <c r="BZ296" s="1585">
        <f>COUNTIF($BE297:$BU297,"CĐ")</f>
        <v>0</v>
      </c>
      <c r="CA296" s="1586">
        <f>BZ296/COUNTA($BE297:$BU297)</f>
        <v>0</v>
      </c>
      <c r="CB296" s="1582">
        <f>(((BV296*2)+(BX296*1)+(BZ296*0)))/(BV296+BX296+BZ296)</f>
        <v>1.6666666666666667</v>
      </c>
      <c r="CC296" s="1582" t="str">
        <f>IF(CB296&gt;=1.6,"Đạt mục tiêu",IF(CB296&gt;=1,"Cần cố gắng","Chưa đạt"))</f>
        <v>Đạt mục tiêu</v>
      </c>
      <c r="CD296" s="2"/>
    </row>
    <row r="297" spans="1:82" s="173" customFormat="1" hidden="1">
      <c r="A297" s="352"/>
      <c r="B297" s="381"/>
      <c r="C297" s="1587"/>
      <c r="D297" s="15"/>
      <c r="E297" s="31"/>
      <c r="F297" s="15"/>
      <c r="G297" s="410"/>
      <c r="H297" s="175"/>
      <c r="I297" s="377"/>
      <c r="J297" s="377"/>
      <c r="K297" s="410"/>
      <c r="L297" s="377"/>
      <c r="M297" s="377"/>
      <c r="N297" s="79"/>
      <c r="O297" s="377"/>
      <c r="P297" s="79"/>
      <c r="Q297" s="377"/>
      <c r="R297" s="377"/>
      <c r="S297" s="377"/>
      <c r="T297" s="377"/>
      <c r="U297" s="377"/>
      <c r="V297" s="410"/>
      <c r="W297" s="410"/>
      <c r="X297" s="410"/>
      <c r="Y297" s="410"/>
      <c r="Z297" s="377"/>
      <c r="AA297" s="377"/>
      <c r="AB297" s="377"/>
      <c r="AC297" s="377"/>
      <c r="AD297" s="377"/>
      <c r="AE297" s="377"/>
      <c r="AF297" s="377"/>
      <c r="AG297" s="377"/>
      <c r="AH297" s="377"/>
      <c r="AI297" s="377"/>
      <c r="AJ297" s="377"/>
      <c r="AK297" s="377"/>
      <c r="AL297" s="377"/>
      <c r="AM297" s="377"/>
      <c r="AN297" s="377"/>
      <c r="AO297" s="377"/>
      <c r="AP297" s="377"/>
      <c r="AQ297" s="377"/>
      <c r="AR297" s="377"/>
      <c r="AS297" s="377"/>
      <c r="AT297" s="377"/>
      <c r="AU297" s="377"/>
      <c r="AV297" s="377"/>
      <c r="AW297" s="377"/>
      <c r="AX297" s="377"/>
      <c r="AY297" s="377"/>
      <c r="AZ297" s="377"/>
      <c r="BA297" s="377"/>
      <c r="BB297" s="377"/>
      <c r="BC297" s="377"/>
      <c r="BD297" s="377"/>
      <c r="BE297" s="34" t="str">
        <f>IF(BE296&lt;1,"CĐ",IF(BE296&lt;1.6,"CCG","Đ"))</f>
        <v>Đ</v>
      </c>
      <c r="BF297" s="34" t="str">
        <f>IF(BF296&lt;1,"CĐ",IF(BF296&lt;1.6,"CCG","Đ"))</f>
        <v>CCG</v>
      </c>
      <c r="BG297" s="34" t="str">
        <f>IF(BG296&lt;1,"CĐ",IF(BG296&lt;1.6,"CCG","Đ"))</f>
        <v>CCG</v>
      </c>
      <c r="BH297" s="34" t="str">
        <f>IF(BH296&lt;1,"CĐ",IF(BH296&lt;1.6,"CCG","Đ"))</f>
        <v>Đ</v>
      </c>
      <c r="BI297" s="34" t="str">
        <f>IF(BI296&lt;1,"CĐ",IF(BI296&lt;1.6,"CCG","Đ"))</f>
        <v>Đ</v>
      </c>
      <c r="BJ297" s="58"/>
      <c r="BK297" s="34"/>
      <c r="BL297" s="34"/>
      <c r="BM297" s="34"/>
      <c r="BN297" s="34"/>
      <c r="BO297" s="34"/>
      <c r="BP297" s="34"/>
      <c r="BQ297" s="34"/>
      <c r="BR297" s="34"/>
      <c r="BS297" s="34" t="str">
        <f>IF(BS296&lt;1,"CĐ",IF(BS296&lt;1.6,"CCG","Đ"))</f>
        <v>Đ</v>
      </c>
      <c r="BT297" s="52"/>
      <c r="BU297" s="52"/>
      <c r="BV297" s="1585"/>
      <c r="BW297" s="1586"/>
      <c r="BX297" s="1585"/>
      <c r="BY297" s="1586"/>
      <c r="BZ297" s="1585"/>
      <c r="CA297" s="1586"/>
      <c r="CB297" s="1582"/>
      <c r="CC297" s="1582"/>
      <c r="CD297" s="2"/>
    </row>
    <row r="298" spans="1:82" s="173" customFormat="1" ht="197.25" hidden="1">
      <c r="A298" s="383" t="s">
        <v>241</v>
      </c>
      <c r="B298" s="380"/>
      <c r="C298" s="207" t="s">
        <v>233</v>
      </c>
      <c r="D298" s="36"/>
      <c r="E298" s="37"/>
      <c r="F298" s="36"/>
      <c r="G298" s="397"/>
      <c r="H298" s="210"/>
      <c r="I298" s="398"/>
      <c r="J298" s="398"/>
      <c r="K298" s="397"/>
      <c r="L298" s="398"/>
      <c r="M298" s="398"/>
      <c r="N298" s="79"/>
      <c r="O298" s="398"/>
      <c r="P298" s="79"/>
      <c r="Q298" s="398"/>
      <c r="R298" s="398"/>
      <c r="S298" s="398"/>
      <c r="T298" s="398"/>
      <c r="U298" s="398"/>
      <c r="V298" s="397"/>
      <c r="W298" s="397"/>
      <c r="X298" s="397"/>
      <c r="Y298" s="397"/>
      <c r="Z298" s="398"/>
      <c r="AA298" s="398"/>
      <c r="AB298" s="398"/>
      <c r="AC298" s="398"/>
      <c r="AD298" s="398"/>
      <c r="AE298" s="398"/>
      <c r="AF298" s="398"/>
      <c r="AG298" s="398"/>
      <c r="AH298" s="398"/>
      <c r="AI298" s="398"/>
      <c r="AJ298" s="398"/>
      <c r="AK298" s="398"/>
      <c r="AL298" s="398"/>
      <c r="AM298" s="398"/>
      <c r="AN298" s="398"/>
      <c r="AO298" s="398"/>
      <c r="AP298" s="398"/>
      <c r="AQ298" s="398"/>
      <c r="AR298" s="398"/>
      <c r="AS298" s="398"/>
      <c r="AT298" s="398"/>
      <c r="AU298" s="398"/>
      <c r="AV298" s="398"/>
      <c r="AW298" s="398"/>
      <c r="AX298" s="398"/>
      <c r="AY298" s="398"/>
      <c r="AZ298" s="398"/>
      <c r="BA298" s="398"/>
      <c r="BB298" s="398"/>
      <c r="BC298" s="398"/>
      <c r="BD298" s="398"/>
      <c r="BE298" s="382">
        <f>COUNTIFS($P$8:$P$250,"x",BE$8:BE$250,"2")</f>
        <v>2</v>
      </c>
      <c r="BF298" s="382">
        <f>COUNTIFS($P$8:$P$250,"x",BF$8:BF$250,"2")</f>
        <v>3</v>
      </c>
      <c r="BG298" s="382">
        <f>COUNTIFS($P$8:$P$250,"x",BG$8:BG$250,"2")</f>
        <v>3</v>
      </c>
      <c r="BH298" s="382">
        <f>COUNTIFS($P$8:$P$250,"x",BH$8:BH$250,"2")</f>
        <v>2</v>
      </c>
      <c r="BI298" s="382">
        <f>COUNTIFS($P$8:$P$250,"x",BI$8:BI$250,"2")</f>
        <v>3</v>
      </c>
      <c r="BJ298" s="59"/>
      <c r="BK298" s="382"/>
      <c r="BL298" s="382"/>
      <c r="BM298" s="382"/>
      <c r="BN298" s="382"/>
      <c r="BO298" s="382"/>
      <c r="BP298" s="422"/>
      <c r="BQ298" s="422"/>
      <c r="BR298" s="382"/>
      <c r="BS298" s="382">
        <f>COUNTIFS($P$8:$P$250,"x",BS$8:BS$250,"2")</f>
        <v>1</v>
      </c>
      <c r="BT298" s="53"/>
      <c r="BU298" s="53"/>
      <c r="BV298" s="398"/>
      <c r="BW298" s="398"/>
      <c r="BX298" s="398"/>
      <c r="BY298" s="398"/>
      <c r="BZ298" s="398"/>
      <c r="CA298" s="398"/>
      <c r="CB298" s="398"/>
      <c r="CC298" s="398"/>
      <c r="CD298" s="2"/>
    </row>
    <row r="299" spans="1:82" s="173" customFormat="1" ht="56.25" hidden="1">
      <c r="A299" s="383"/>
      <c r="B299" s="380"/>
      <c r="C299" s="207" t="s">
        <v>234</v>
      </c>
      <c r="D299" s="36"/>
      <c r="E299" s="37"/>
      <c r="F299" s="36"/>
      <c r="G299" s="397"/>
      <c r="H299" s="210"/>
      <c r="I299" s="398"/>
      <c r="J299" s="398"/>
      <c r="K299" s="397"/>
      <c r="L299" s="398"/>
      <c r="M299" s="398"/>
      <c r="N299" s="79"/>
      <c r="O299" s="398"/>
      <c r="P299" s="79"/>
      <c r="Q299" s="398"/>
      <c r="R299" s="398"/>
      <c r="S299" s="398"/>
      <c r="T299" s="398"/>
      <c r="U299" s="398"/>
      <c r="V299" s="397"/>
      <c r="W299" s="397"/>
      <c r="X299" s="397"/>
      <c r="Y299" s="397"/>
      <c r="Z299" s="398"/>
      <c r="AA299" s="398"/>
      <c r="AB299" s="398"/>
      <c r="AC299" s="398"/>
      <c r="AD299" s="398"/>
      <c r="AE299" s="398"/>
      <c r="AF299" s="398"/>
      <c r="AG299" s="398"/>
      <c r="AH299" s="398"/>
      <c r="AI299" s="398"/>
      <c r="AJ299" s="398"/>
      <c r="AK299" s="398"/>
      <c r="AL299" s="398"/>
      <c r="AM299" s="398"/>
      <c r="AN299" s="398"/>
      <c r="AO299" s="398"/>
      <c r="AP299" s="398"/>
      <c r="AQ299" s="398"/>
      <c r="AR299" s="398"/>
      <c r="AS299" s="398"/>
      <c r="AT299" s="398"/>
      <c r="AU299" s="398"/>
      <c r="AV299" s="398"/>
      <c r="AW299" s="398"/>
      <c r="AX299" s="398"/>
      <c r="AY299" s="398"/>
      <c r="AZ299" s="398"/>
      <c r="BA299" s="398"/>
      <c r="BB299" s="398"/>
      <c r="BC299" s="398"/>
      <c r="BD299" s="398"/>
      <c r="BE299" s="382">
        <f>COUNTIFS($P$8:$P$250,"x",BE$8:BE$250,"1")</f>
        <v>1</v>
      </c>
      <c r="BF299" s="382">
        <f>COUNTIFS($P$8:$P$250,"x",BF$8:BF$250,"1")</f>
        <v>0</v>
      </c>
      <c r="BG299" s="382">
        <f>COUNTIFS($P$8:$P$250,"x",BG$8:BG$250,"1")</f>
        <v>0</v>
      </c>
      <c r="BH299" s="382">
        <f>COUNTIFS($P$8:$P$250,"x",BH$8:BH$250,"1")</f>
        <v>1</v>
      </c>
      <c r="BI299" s="382">
        <f>COUNTIFS($P$8:$P$250,"x",BI$8:BI$250,"1")</f>
        <v>0</v>
      </c>
      <c r="BJ299" s="59"/>
      <c r="BK299" s="382"/>
      <c r="BL299" s="382"/>
      <c r="BM299" s="382"/>
      <c r="BN299" s="382"/>
      <c r="BO299" s="382"/>
      <c r="BP299" s="422"/>
      <c r="BQ299" s="422"/>
      <c r="BR299" s="382"/>
      <c r="BS299" s="382">
        <f>COUNTIFS($P$8:$P$250,"x",BS$8:BS$250,"1")</f>
        <v>2</v>
      </c>
      <c r="BT299" s="53"/>
      <c r="BU299" s="53"/>
      <c r="BV299" s="398"/>
      <c r="BW299" s="398"/>
      <c r="BX299" s="398"/>
      <c r="BY299" s="398"/>
      <c r="BZ299" s="398"/>
      <c r="CA299" s="398"/>
      <c r="CB299" s="398"/>
      <c r="CC299" s="398"/>
      <c r="CD299" s="2"/>
    </row>
    <row r="300" spans="1:82" s="173" customFormat="1" ht="56.25" hidden="1">
      <c r="A300" s="383"/>
      <c r="B300" s="380"/>
      <c r="C300" s="207" t="s">
        <v>235</v>
      </c>
      <c r="D300" s="36"/>
      <c r="E300" s="37"/>
      <c r="F300" s="36"/>
      <c r="G300" s="397"/>
      <c r="H300" s="210"/>
      <c r="I300" s="398"/>
      <c r="J300" s="398"/>
      <c r="K300" s="397"/>
      <c r="L300" s="398"/>
      <c r="M300" s="398"/>
      <c r="N300" s="79"/>
      <c r="O300" s="398"/>
      <c r="P300" s="79"/>
      <c r="Q300" s="398"/>
      <c r="R300" s="398"/>
      <c r="S300" s="398"/>
      <c r="T300" s="398"/>
      <c r="U300" s="398"/>
      <c r="V300" s="397"/>
      <c r="W300" s="397"/>
      <c r="X300" s="397"/>
      <c r="Y300" s="397"/>
      <c r="Z300" s="398"/>
      <c r="AA300" s="398"/>
      <c r="AB300" s="398"/>
      <c r="AC300" s="398"/>
      <c r="AD300" s="398"/>
      <c r="AE300" s="398"/>
      <c r="AF300" s="398"/>
      <c r="AG300" s="398"/>
      <c r="AH300" s="398"/>
      <c r="AI300" s="398"/>
      <c r="AJ300" s="398"/>
      <c r="AK300" s="398"/>
      <c r="AL300" s="398"/>
      <c r="AM300" s="398"/>
      <c r="AN300" s="398"/>
      <c r="AO300" s="398"/>
      <c r="AP300" s="398"/>
      <c r="AQ300" s="398"/>
      <c r="AR300" s="398"/>
      <c r="AS300" s="398"/>
      <c r="AT300" s="398"/>
      <c r="AU300" s="398"/>
      <c r="AV300" s="398"/>
      <c r="AW300" s="398"/>
      <c r="AX300" s="398"/>
      <c r="AY300" s="398"/>
      <c r="AZ300" s="398"/>
      <c r="BA300" s="398"/>
      <c r="BB300" s="398"/>
      <c r="BC300" s="398"/>
      <c r="BD300" s="398"/>
      <c r="BE300" s="382">
        <f>COUNTIFS($P$8:$P$250,"x",BE$8:BE$250,"0")</f>
        <v>0</v>
      </c>
      <c r="BF300" s="382">
        <f>COUNTIFS($P$8:$P$250,"x",BF$8:BF$250,"0")</f>
        <v>0</v>
      </c>
      <c r="BG300" s="382">
        <f>COUNTIFS($P$8:$P$250,"x",BG$8:BG$250,"0")</f>
        <v>0</v>
      </c>
      <c r="BH300" s="382">
        <f>COUNTIFS($P$8:$P$250,"x",BH$8:BH$250,"0")</f>
        <v>0</v>
      </c>
      <c r="BI300" s="382">
        <f>COUNTIFS($P$8:$P$250,"x",BI$8:BI$250,"0")</f>
        <v>0</v>
      </c>
      <c r="BJ300" s="59"/>
      <c r="BK300" s="382"/>
      <c r="BL300" s="382"/>
      <c r="BM300" s="382"/>
      <c r="BN300" s="382"/>
      <c r="BO300" s="382"/>
      <c r="BP300" s="422"/>
      <c r="BQ300" s="422"/>
      <c r="BR300" s="382"/>
      <c r="BS300" s="382">
        <f>COUNTIFS($P$8:$P$250,"x",BS$8:BS$250,"0")</f>
        <v>0</v>
      </c>
      <c r="BT300" s="53"/>
      <c r="BU300" s="53"/>
      <c r="BV300" s="398"/>
      <c r="BW300" s="398"/>
      <c r="BX300" s="398"/>
      <c r="BY300" s="398"/>
      <c r="BZ300" s="398"/>
      <c r="CA300" s="398"/>
      <c r="CB300" s="398"/>
      <c r="CC300" s="398"/>
      <c r="CD300" s="2"/>
    </row>
    <row r="301" spans="1:82" s="173" customFormat="1" hidden="1">
      <c r="A301" s="383"/>
      <c r="B301" s="380"/>
      <c r="C301" s="1520" t="s">
        <v>236</v>
      </c>
      <c r="D301" s="36"/>
      <c r="E301" s="37"/>
      <c r="F301" s="36"/>
      <c r="G301" s="397"/>
      <c r="H301" s="210"/>
      <c r="I301" s="398"/>
      <c r="J301" s="398"/>
      <c r="K301" s="397"/>
      <c r="L301" s="398"/>
      <c r="M301" s="398"/>
      <c r="N301" s="79"/>
      <c r="O301" s="398"/>
      <c r="P301" s="79"/>
      <c r="Q301" s="398"/>
      <c r="R301" s="398"/>
      <c r="S301" s="398"/>
      <c r="T301" s="398"/>
      <c r="U301" s="398"/>
      <c r="V301" s="397"/>
      <c r="W301" s="397"/>
      <c r="X301" s="397"/>
      <c r="Y301" s="397"/>
      <c r="Z301" s="398"/>
      <c r="AA301" s="398"/>
      <c r="AB301" s="398"/>
      <c r="AC301" s="398"/>
      <c r="AD301" s="398"/>
      <c r="AE301" s="398"/>
      <c r="AF301" s="398"/>
      <c r="AG301" s="398"/>
      <c r="AH301" s="398"/>
      <c r="AI301" s="398"/>
      <c r="AJ301" s="398"/>
      <c r="AK301" s="398"/>
      <c r="AL301" s="398"/>
      <c r="AM301" s="398"/>
      <c r="AN301" s="398"/>
      <c r="AO301" s="398"/>
      <c r="AP301" s="398"/>
      <c r="AQ301" s="398"/>
      <c r="AR301" s="398"/>
      <c r="AS301" s="398"/>
      <c r="AT301" s="398"/>
      <c r="AU301" s="398"/>
      <c r="AV301" s="398"/>
      <c r="AW301" s="398"/>
      <c r="AX301" s="398"/>
      <c r="AY301" s="398"/>
      <c r="AZ301" s="398"/>
      <c r="BA301" s="398"/>
      <c r="BB301" s="398"/>
      <c r="BC301" s="398"/>
      <c r="BD301" s="398"/>
      <c r="BE301" s="38">
        <f>(((BE298*2)+(BE299*1)+(BE300*0)))/(BE298+BE299+BE300)</f>
        <v>1.6666666666666667</v>
      </c>
      <c r="BF301" s="38">
        <f>(((BF298*2)+(BF299*1)+(BF300*0)))/(BF298+BF299+BF300)</f>
        <v>2</v>
      </c>
      <c r="BG301" s="38">
        <f>(((BG298*2)+(BG299*1)+(BG300*0)))/(BG298+BG299+BG300)</f>
        <v>2</v>
      </c>
      <c r="BH301" s="38">
        <f>(((BH298*2)+(BH299*1)+(BH300*0)))/(BH298+BH299+BH300)</f>
        <v>1.6666666666666667</v>
      </c>
      <c r="BI301" s="38">
        <f>(((BI298*2)+(BI299*1)+(BI300*0)))/(BI298+BI299+BI300)</f>
        <v>2</v>
      </c>
      <c r="BJ301" s="60"/>
      <c r="BK301" s="38"/>
      <c r="BL301" s="38"/>
      <c r="BM301" s="38"/>
      <c r="BN301" s="38"/>
      <c r="BO301" s="38"/>
      <c r="BP301" s="38"/>
      <c r="BQ301" s="38"/>
      <c r="BR301" s="38"/>
      <c r="BS301" s="38">
        <f>(((BS298*2)+(BS299*1)+(BS300*0)))/(BS298+BS299+BS300)</f>
        <v>1.3333333333333333</v>
      </c>
      <c r="BT301" s="54"/>
      <c r="BU301" s="54"/>
      <c r="BV301" s="1550">
        <f>COUNTIF($BE302:$BU302,"Đ")</f>
        <v>5</v>
      </c>
      <c r="BW301" s="1549">
        <f>BV301/COUNTA($BE302:$BU302)</f>
        <v>0.83333333333333337</v>
      </c>
      <c r="BX301" s="1550">
        <f>COUNTIF($BE302:$BU302,"CCG")</f>
        <v>1</v>
      </c>
      <c r="BY301" s="1549">
        <f>BX301/COUNTA($BE302:$BU302)</f>
        <v>0.16666666666666666</v>
      </c>
      <c r="BZ301" s="1550">
        <f>COUNTIF($BE302:$BU302,"CĐ")</f>
        <v>0</v>
      </c>
      <c r="CA301" s="1549">
        <f>BZ301/COUNTA($BE302:$BU302)</f>
        <v>0</v>
      </c>
      <c r="CB301" s="1407">
        <f>(((BV301*2)+(BX301*1)+(BZ301*0)))/(BV301+BX301+BZ301)</f>
        <v>1.8333333333333333</v>
      </c>
      <c r="CC301" s="1407" t="str">
        <f>IF(CB301&gt;=1.6,"Đạt mục tiêu",IF(CB301&gt;=1,"Cần cố gắng","Chưa đạt"))</f>
        <v>Đạt mục tiêu</v>
      </c>
      <c r="CD301" s="2"/>
    </row>
    <row r="302" spans="1:82" s="173" customFormat="1" hidden="1">
      <c r="A302" s="383"/>
      <c r="B302" s="380"/>
      <c r="C302" s="1520"/>
      <c r="D302" s="36"/>
      <c r="E302" s="37"/>
      <c r="F302" s="36"/>
      <c r="G302" s="397"/>
      <c r="H302" s="210"/>
      <c r="I302" s="398"/>
      <c r="J302" s="398"/>
      <c r="K302" s="397"/>
      <c r="L302" s="398"/>
      <c r="M302" s="398"/>
      <c r="N302" s="79"/>
      <c r="O302" s="398"/>
      <c r="P302" s="79"/>
      <c r="Q302" s="398"/>
      <c r="R302" s="398"/>
      <c r="S302" s="398"/>
      <c r="T302" s="398"/>
      <c r="U302" s="398"/>
      <c r="V302" s="397"/>
      <c r="W302" s="397"/>
      <c r="X302" s="397"/>
      <c r="Y302" s="397"/>
      <c r="Z302" s="398"/>
      <c r="AA302" s="398"/>
      <c r="AB302" s="398"/>
      <c r="AC302" s="398"/>
      <c r="AD302" s="398"/>
      <c r="AE302" s="398"/>
      <c r="AF302" s="398"/>
      <c r="AG302" s="398"/>
      <c r="AH302" s="398"/>
      <c r="AI302" s="398"/>
      <c r="AJ302" s="398"/>
      <c r="AK302" s="398"/>
      <c r="AL302" s="398"/>
      <c r="AM302" s="398"/>
      <c r="AN302" s="398"/>
      <c r="AO302" s="398"/>
      <c r="AP302" s="398"/>
      <c r="AQ302" s="398"/>
      <c r="AR302" s="398"/>
      <c r="AS302" s="398"/>
      <c r="AT302" s="398"/>
      <c r="AU302" s="398"/>
      <c r="AV302" s="398"/>
      <c r="AW302" s="398"/>
      <c r="AX302" s="398"/>
      <c r="AY302" s="398"/>
      <c r="AZ302" s="398"/>
      <c r="BA302" s="398"/>
      <c r="BB302" s="398"/>
      <c r="BC302" s="398"/>
      <c r="BD302" s="398"/>
      <c r="BE302" s="38" t="str">
        <f>IF(BE301&lt;1,"CĐ",IF(BE301&lt;1.6,"CCG","Đ"))</f>
        <v>Đ</v>
      </c>
      <c r="BF302" s="38" t="str">
        <f>IF(BF301&lt;1,"CĐ",IF(BF301&lt;1.6,"CCG","Đ"))</f>
        <v>Đ</v>
      </c>
      <c r="BG302" s="38" t="str">
        <f>IF(BG301&lt;1,"CĐ",IF(BG301&lt;1.6,"CCG","Đ"))</f>
        <v>Đ</v>
      </c>
      <c r="BH302" s="38" t="str">
        <f>IF(BH301&lt;1,"CĐ",IF(BH301&lt;1.6,"CCG","Đ"))</f>
        <v>Đ</v>
      </c>
      <c r="BI302" s="38" t="str">
        <f>IF(BI301&lt;1,"CĐ",IF(BI301&lt;1.6,"CCG","Đ"))</f>
        <v>Đ</v>
      </c>
      <c r="BJ302" s="60"/>
      <c r="BK302" s="38"/>
      <c r="BL302" s="38"/>
      <c r="BM302" s="38"/>
      <c r="BN302" s="38"/>
      <c r="BO302" s="38"/>
      <c r="BP302" s="38"/>
      <c r="BQ302" s="38"/>
      <c r="BR302" s="38"/>
      <c r="BS302" s="38" t="str">
        <f>IF(BS301&lt;1,"CĐ",IF(BS301&lt;1.6,"CCG","Đ"))</f>
        <v>CCG</v>
      </c>
      <c r="BT302" s="54"/>
      <c r="BU302" s="54"/>
      <c r="BV302" s="1550"/>
      <c r="BW302" s="1549"/>
      <c r="BX302" s="1550"/>
      <c r="BY302" s="1549"/>
      <c r="BZ302" s="1550"/>
      <c r="CA302" s="1549"/>
      <c r="CB302" s="1407"/>
      <c r="CC302" s="1407"/>
      <c r="CD302" s="2"/>
    </row>
    <row r="303" spans="1:82" s="173" customFormat="1" ht="194.25" hidden="1">
      <c r="A303" s="352" t="s">
        <v>242</v>
      </c>
      <c r="B303" s="381"/>
      <c r="C303" s="205" t="s">
        <v>233</v>
      </c>
      <c r="D303" s="15"/>
      <c r="E303" s="31"/>
      <c r="F303" s="15"/>
      <c r="G303" s="410"/>
      <c r="H303" s="175"/>
      <c r="I303" s="377"/>
      <c r="J303" s="377"/>
      <c r="K303" s="410"/>
      <c r="L303" s="377"/>
      <c r="M303" s="377"/>
      <c r="N303" s="79"/>
      <c r="O303" s="377"/>
      <c r="P303" s="79"/>
      <c r="Q303" s="377"/>
      <c r="R303" s="377"/>
      <c r="S303" s="377"/>
      <c r="T303" s="377"/>
      <c r="U303" s="377"/>
      <c r="V303" s="410"/>
      <c r="W303" s="410"/>
      <c r="X303" s="410"/>
      <c r="Y303" s="410"/>
      <c r="Z303" s="377"/>
      <c r="AA303" s="377"/>
      <c r="AB303" s="377"/>
      <c r="AC303" s="377"/>
      <c r="AD303" s="377"/>
      <c r="AE303" s="377"/>
      <c r="AF303" s="377"/>
      <c r="AG303" s="377"/>
      <c r="AH303" s="377"/>
      <c r="AI303" s="377"/>
      <c r="AJ303" s="377"/>
      <c r="AK303" s="377"/>
      <c r="AL303" s="377"/>
      <c r="AM303" s="377"/>
      <c r="AN303" s="377"/>
      <c r="AO303" s="377"/>
      <c r="AP303" s="377"/>
      <c r="AQ303" s="377"/>
      <c r="AR303" s="377"/>
      <c r="AS303" s="377"/>
      <c r="AT303" s="377"/>
      <c r="AU303" s="377"/>
      <c r="AV303" s="377"/>
      <c r="AW303" s="377"/>
      <c r="AX303" s="377"/>
      <c r="AY303" s="377"/>
      <c r="AZ303" s="377"/>
      <c r="BA303" s="377"/>
      <c r="BB303" s="377"/>
      <c r="BC303" s="377"/>
      <c r="BD303" s="377"/>
      <c r="BE303" s="406">
        <f>COUNTIFS($Q$8:$Q$250,"x",BE$8:BE$250,"2")</f>
        <v>6</v>
      </c>
      <c r="BF303" s="406">
        <f>COUNTIFS($Q$8:$Q$250,"x",BF$8:BF$250,"2")</f>
        <v>3</v>
      </c>
      <c r="BG303" s="406">
        <f>COUNTIFS($Q$8:$Q$250,"x",BG$8:BG$250,"2")</f>
        <v>6</v>
      </c>
      <c r="BH303" s="406">
        <f>COUNTIFS($Q$8:$Q$250,"x",BH$8:BH$250,"2")</f>
        <v>6</v>
      </c>
      <c r="BI303" s="406">
        <f>COUNTIFS($Q$8:$Q$250,"x",BI$8:BI$250,"2")</f>
        <v>4</v>
      </c>
      <c r="BJ303" s="57"/>
      <c r="BK303" s="406"/>
      <c r="BL303" s="406"/>
      <c r="BM303" s="406"/>
      <c r="BN303" s="406"/>
      <c r="BO303" s="406"/>
      <c r="BP303" s="423"/>
      <c r="BQ303" s="423"/>
      <c r="BR303" s="406"/>
      <c r="BS303" s="406">
        <f>COUNTIFS($Q$8:$Q$250,"x",BS$8:BS$250,"2")</f>
        <v>6</v>
      </c>
      <c r="BT303" s="51"/>
      <c r="BU303" s="51"/>
      <c r="BV303" s="377"/>
      <c r="BW303" s="377"/>
      <c r="BX303" s="377"/>
      <c r="BY303" s="377"/>
      <c r="BZ303" s="377"/>
      <c r="CA303" s="377"/>
      <c r="CB303" s="377"/>
      <c r="CC303" s="377"/>
      <c r="CD303" s="2"/>
    </row>
    <row r="304" spans="1:82" s="173" customFormat="1" ht="56.25" hidden="1">
      <c r="A304" s="352"/>
      <c r="B304" s="381"/>
      <c r="C304" s="205" t="s">
        <v>234</v>
      </c>
      <c r="D304" s="15"/>
      <c r="E304" s="31"/>
      <c r="F304" s="15"/>
      <c r="G304" s="410"/>
      <c r="H304" s="175"/>
      <c r="I304" s="377"/>
      <c r="J304" s="377"/>
      <c r="K304" s="410"/>
      <c r="L304" s="377"/>
      <c r="M304" s="377"/>
      <c r="N304" s="79"/>
      <c r="O304" s="377"/>
      <c r="P304" s="79"/>
      <c r="Q304" s="377"/>
      <c r="R304" s="377"/>
      <c r="S304" s="377"/>
      <c r="T304" s="377"/>
      <c r="U304" s="377"/>
      <c r="V304" s="410"/>
      <c r="W304" s="410"/>
      <c r="X304" s="410"/>
      <c r="Y304" s="410"/>
      <c r="Z304" s="377"/>
      <c r="AA304" s="377"/>
      <c r="AB304" s="377"/>
      <c r="AC304" s="377"/>
      <c r="AD304" s="377"/>
      <c r="AE304" s="377"/>
      <c r="AF304" s="377"/>
      <c r="AG304" s="377"/>
      <c r="AH304" s="377"/>
      <c r="AI304" s="377"/>
      <c r="AJ304" s="377"/>
      <c r="AK304" s="377"/>
      <c r="AL304" s="377"/>
      <c r="AM304" s="377"/>
      <c r="AN304" s="377"/>
      <c r="AO304" s="377"/>
      <c r="AP304" s="377"/>
      <c r="AQ304" s="377"/>
      <c r="AR304" s="377"/>
      <c r="AS304" s="377"/>
      <c r="AT304" s="377"/>
      <c r="AU304" s="377"/>
      <c r="AV304" s="377"/>
      <c r="AW304" s="377"/>
      <c r="AX304" s="377"/>
      <c r="AY304" s="377"/>
      <c r="AZ304" s="377"/>
      <c r="BA304" s="377"/>
      <c r="BB304" s="377"/>
      <c r="BC304" s="377"/>
      <c r="BD304" s="377"/>
      <c r="BE304" s="406">
        <f>COUNTIFS($Q$8:$Q$250,"x",BE$8:BE$250,"1")</f>
        <v>1</v>
      </c>
      <c r="BF304" s="406">
        <f>COUNTIFS($Q$8:$Q$250,"x",BF$8:BF$250,"1")</f>
        <v>4</v>
      </c>
      <c r="BG304" s="406">
        <f>COUNTIFS($Q$8:$Q$250,"x",BG$8:BG$250,"1")</f>
        <v>1</v>
      </c>
      <c r="BH304" s="406">
        <f>COUNTIFS($Q$8:$Q$250,"x",BH$8:BH$250,"1")</f>
        <v>1</v>
      </c>
      <c r="BI304" s="406">
        <f>COUNTIFS($Q$8:$Q$250,"x",BI$8:BI$250,"1")</f>
        <v>3</v>
      </c>
      <c r="BJ304" s="57"/>
      <c r="BK304" s="406"/>
      <c r="BL304" s="406"/>
      <c r="BM304" s="406"/>
      <c r="BN304" s="406"/>
      <c r="BO304" s="406"/>
      <c r="BP304" s="423"/>
      <c r="BQ304" s="423"/>
      <c r="BR304" s="406"/>
      <c r="BS304" s="406">
        <f>COUNTIFS($Q$8:$Q$250,"x",BS$8:BS$250,"1")</f>
        <v>1</v>
      </c>
      <c r="BT304" s="51"/>
      <c r="BU304" s="51"/>
      <c r="BV304" s="377"/>
      <c r="BW304" s="377"/>
      <c r="BX304" s="377"/>
      <c r="BY304" s="377"/>
      <c r="BZ304" s="377"/>
      <c r="CA304" s="377"/>
      <c r="CB304" s="377"/>
      <c r="CC304" s="377"/>
      <c r="CD304" s="2"/>
    </row>
    <row r="305" spans="1:82" s="173" customFormat="1" ht="56.25" hidden="1">
      <c r="A305" s="352"/>
      <c r="B305" s="381"/>
      <c r="C305" s="205" t="s">
        <v>235</v>
      </c>
      <c r="D305" s="15"/>
      <c r="E305" s="31"/>
      <c r="F305" s="15"/>
      <c r="G305" s="410"/>
      <c r="H305" s="175"/>
      <c r="I305" s="377"/>
      <c r="J305" s="377"/>
      <c r="K305" s="410"/>
      <c r="L305" s="377"/>
      <c r="M305" s="377"/>
      <c r="N305" s="79"/>
      <c r="O305" s="377"/>
      <c r="P305" s="79"/>
      <c r="Q305" s="377"/>
      <c r="R305" s="377"/>
      <c r="S305" s="377"/>
      <c r="T305" s="377"/>
      <c r="U305" s="377"/>
      <c r="V305" s="410"/>
      <c r="W305" s="410"/>
      <c r="X305" s="410"/>
      <c r="Y305" s="410"/>
      <c r="Z305" s="377"/>
      <c r="AA305" s="377"/>
      <c r="AB305" s="377"/>
      <c r="AC305" s="377"/>
      <c r="AD305" s="377"/>
      <c r="AE305" s="377"/>
      <c r="AF305" s="377"/>
      <c r="AG305" s="377"/>
      <c r="AH305" s="377"/>
      <c r="AI305" s="377"/>
      <c r="AJ305" s="377"/>
      <c r="AK305" s="377"/>
      <c r="AL305" s="377"/>
      <c r="AM305" s="377"/>
      <c r="AN305" s="377"/>
      <c r="AO305" s="377"/>
      <c r="AP305" s="377"/>
      <c r="AQ305" s="377"/>
      <c r="AR305" s="377"/>
      <c r="AS305" s="377"/>
      <c r="AT305" s="377"/>
      <c r="AU305" s="377"/>
      <c r="AV305" s="377"/>
      <c r="AW305" s="377"/>
      <c r="AX305" s="377"/>
      <c r="AY305" s="377"/>
      <c r="AZ305" s="377"/>
      <c r="BA305" s="377"/>
      <c r="BB305" s="377"/>
      <c r="BC305" s="377"/>
      <c r="BD305" s="377"/>
      <c r="BE305" s="406">
        <f>COUNTIFS($Q$8:$Q$250,"x",BE$8:BE$250,"0")</f>
        <v>0</v>
      </c>
      <c r="BF305" s="406">
        <f>COUNTIFS($Q$8:$Q$250,"x",BF$8:BF$250,"0")</f>
        <v>0</v>
      </c>
      <c r="BG305" s="406">
        <f>COUNTIFS($Q$8:$Q$250,"x",BG$8:BG$250,"0")</f>
        <v>0</v>
      </c>
      <c r="BH305" s="406">
        <f>COUNTIFS($Q$8:$Q$250,"x",BH$8:BH$250,"0")</f>
        <v>0</v>
      </c>
      <c r="BI305" s="406">
        <f>COUNTIFS($Q$8:$Q$250,"x",BI$8:BI$250,"0")</f>
        <v>0</v>
      </c>
      <c r="BJ305" s="57"/>
      <c r="BK305" s="406"/>
      <c r="BL305" s="406"/>
      <c r="BM305" s="406"/>
      <c r="BN305" s="406"/>
      <c r="BO305" s="406"/>
      <c r="BP305" s="423"/>
      <c r="BQ305" s="423"/>
      <c r="BR305" s="406"/>
      <c r="BS305" s="406">
        <f>COUNTIFS($Q$8:$Q$250,"x",BS$8:BS$250,"0")</f>
        <v>0</v>
      </c>
      <c r="BT305" s="51"/>
      <c r="BU305" s="51"/>
      <c r="BV305" s="377"/>
      <c r="BW305" s="377"/>
      <c r="BX305" s="377"/>
      <c r="BY305" s="377"/>
      <c r="BZ305" s="377"/>
      <c r="CA305" s="377"/>
      <c r="CB305" s="377"/>
      <c r="CC305" s="377"/>
      <c r="CD305" s="2"/>
    </row>
    <row r="306" spans="1:82" s="173" customFormat="1" hidden="1">
      <c r="A306" s="352"/>
      <c r="B306" s="381"/>
      <c r="C306" s="1587" t="s">
        <v>236</v>
      </c>
      <c r="D306" s="15"/>
      <c r="E306" s="31"/>
      <c r="F306" s="15"/>
      <c r="G306" s="410"/>
      <c r="H306" s="175"/>
      <c r="I306" s="377"/>
      <c r="J306" s="377"/>
      <c r="K306" s="410"/>
      <c r="L306" s="377"/>
      <c r="M306" s="377"/>
      <c r="N306" s="79"/>
      <c r="O306" s="377"/>
      <c r="P306" s="79"/>
      <c r="Q306" s="377"/>
      <c r="R306" s="377"/>
      <c r="S306" s="377"/>
      <c r="T306" s="377"/>
      <c r="U306" s="377"/>
      <c r="V306" s="410"/>
      <c r="W306" s="410"/>
      <c r="X306" s="410"/>
      <c r="Y306" s="410"/>
      <c r="Z306" s="377"/>
      <c r="AA306" s="377"/>
      <c r="AB306" s="377"/>
      <c r="AC306" s="377"/>
      <c r="AD306" s="377"/>
      <c r="AE306" s="377"/>
      <c r="AF306" s="377"/>
      <c r="AG306" s="377"/>
      <c r="AH306" s="377"/>
      <c r="AI306" s="377"/>
      <c r="AJ306" s="377"/>
      <c r="AK306" s="377"/>
      <c r="AL306" s="377"/>
      <c r="AM306" s="377"/>
      <c r="AN306" s="377"/>
      <c r="AO306" s="377"/>
      <c r="AP306" s="377"/>
      <c r="AQ306" s="377"/>
      <c r="AR306" s="377"/>
      <c r="AS306" s="377"/>
      <c r="AT306" s="377"/>
      <c r="AU306" s="377"/>
      <c r="AV306" s="377"/>
      <c r="AW306" s="377"/>
      <c r="AX306" s="377"/>
      <c r="AY306" s="377"/>
      <c r="AZ306" s="377"/>
      <c r="BA306" s="377"/>
      <c r="BB306" s="377"/>
      <c r="BC306" s="377"/>
      <c r="BD306" s="377"/>
      <c r="BE306" s="34">
        <f>(((BE303*2)+(BE304*1)+(BE305*0)))/(BE303+BE304+BE305)</f>
        <v>1.8571428571428572</v>
      </c>
      <c r="BF306" s="34">
        <f>(((BF303*2)+(BF304*1)+(BF305*0)))/(BF303+BF304+BF305)</f>
        <v>1.4285714285714286</v>
      </c>
      <c r="BG306" s="34">
        <f>(((BG303*2)+(BG304*1)+(BG305*0)))/(BG303+BG304+BG305)</f>
        <v>1.8571428571428572</v>
      </c>
      <c r="BH306" s="34">
        <f>(((BH303*2)+(BH304*1)+(BH305*0)))/(BH303+BH304+BH305)</f>
        <v>1.8571428571428572</v>
      </c>
      <c r="BI306" s="34">
        <f>(((BI303*2)+(BI304*1)+(BI305*0)))/(BI303+BI304+BI305)</f>
        <v>1.5714285714285714</v>
      </c>
      <c r="BJ306" s="58"/>
      <c r="BK306" s="34"/>
      <c r="BL306" s="34"/>
      <c r="BM306" s="34"/>
      <c r="BN306" s="34"/>
      <c r="BO306" s="34"/>
      <c r="BP306" s="34"/>
      <c r="BQ306" s="34"/>
      <c r="BR306" s="34"/>
      <c r="BS306" s="34">
        <f>(((BS303*2)+(BS304*1)+(BS305*0)))/(BS303+BS304+BS305)</f>
        <v>1.8571428571428572</v>
      </c>
      <c r="BT306" s="52"/>
      <c r="BU306" s="52"/>
      <c r="BV306" s="1585">
        <f>COUNTIF($BE307:$BU307,"Đ")</f>
        <v>4</v>
      </c>
      <c r="BW306" s="1586">
        <f>BV306/COUNTA($BE307:$BU307)</f>
        <v>0.66666666666666663</v>
      </c>
      <c r="BX306" s="1585">
        <f>COUNTIF($BE307:$BU307,"CCG")</f>
        <v>2</v>
      </c>
      <c r="BY306" s="1586">
        <f>BX306/COUNTA($BE307:$BU307)</f>
        <v>0.33333333333333331</v>
      </c>
      <c r="BZ306" s="1585">
        <f>COUNTIF($BE307:$BU307,"CĐ")</f>
        <v>0</v>
      </c>
      <c r="CA306" s="1586">
        <f>BZ306/COUNTA($BE307:$BU307)</f>
        <v>0</v>
      </c>
      <c r="CB306" s="1582">
        <f>(((BV306*2)+(BX306*1)+(BZ306*0)))/(BV306+BX306+BZ306)</f>
        <v>1.6666666666666667</v>
      </c>
      <c r="CC306" s="1582" t="str">
        <f>IF(CB306&gt;=1.6,"Đạt mục tiêu",IF(CB306&gt;=1,"Cần cố gắng","Chưa đạt"))</f>
        <v>Đạt mục tiêu</v>
      </c>
      <c r="CD306" s="2"/>
    </row>
    <row r="307" spans="1:82" s="173" customFormat="1" hidden="1">
      <c r="A307" s="352"/>
      <c r="B307" s="381"/>
      <c r="C307" s="1587"/>
      <c r="D307" s="15"/>
      <c r="E307" s="31"/>
      <c r="F307" s="15"/>
      <c r="G307" s="410"/>
      <c r="H307" s="175"/>
      <c r="I307" s="377"/>
      <c r="J307" s="377"/>
      <c r="K307" s="410"/>
      <c r="L307" s="377"/>
      <c r="M307" s="377"/>
      <c r="N307" s="79"/>
      <c r="O307" s="377"/>
      <c r="P307" s="79"/>
      <c r="Q307" s="377"/>
      <c r="R307" s="377"/>
      <c r="S307" s="377"/>
      <c r="T307" s="377"/>
      <c r="U307" s="377"/>
      <c r="V307" s="410"/>
      <c r="W307" s="410"/>
      <c r="X307" s="410"/>
      <c r="Y307" s="410"/>
      <c r="Z307" s="377"/>
      <c r="AA307" s="377"/>
      <c r="AB307" s="377"/>
      <c r="AC307" s="377"/>
      <c r="AD307" s="377"/>
      <c r="AE307" s="377"/>
      <c r="AF307" s="377"/>
      <c r="AG307" s="377"/>
      <c r="AH307" s="377"/>
      <c r="AI307" s="377"/>
      <c r="AJ307" s="377"/>
      <c r="AK307" s="377"/>
      <c r="AL307" s="377"/>
      <c r="AM307" s="377"/>
      <c r="AN307" s="377"/>
      <c r="AO307" s="377"/>
      <c r="AP307" s="377"/>
      <c r="AQ307" s="377"/>
      <c r="AR307" s="377"/>
      <c r="AS307" s="377"/>
      <c r="AT307" s="377"/>
      <c r="AU307" s="377"/>
      <c r="AV307" s="377"/>
      <c r="AW307" s="377"/>
      <c r="AX307" s="377"/>
      <c r="AY307" s="377"/>
      <c r="AZ307" s="377"/>
      <c r="BA307" s="377"/>
      <c r="BB307" s="377"/>
      <c r="BC307" s="377"/>
      <c r="BD307" s="377"/>
      <c r="BE307" s="34" t="str">
        <f>IF(BE306&lt;1,"CĐ",IF(BE306&lt;1.6,"CCG","Đ"))</f>
        <v>Đ</v>
      </c>
      <c r="BF307" s="34" t="str">
        <f>IF(BF306&lt;1,"CĐ",IF(BF306&lt;1.6,"CCG","Đ"))</f>
        <v>CCG</v>
      </c>
      <c r="BG307" s="34" t="str">
        <f>IF(BG306&lt;1,"CĐ",IF(BG306&lt;1.6,"CCG","Đ"))</f>
        <v>Đ</v>
      </c>
      <c r="BH307" s="34" t="str">
        <f>IF(BH306&lt;1,"CĐ",IF(BH306&lt;1.6,"CCG","Đ"))</f>
        <v>Đ</v>
      </c>
      <c r="BI307" s="34" t="str">
        <f>IF(BI306&lt;1,"CĐ",IF(BI306&lt;1.6,"CCG","Đ"))</f>
        <v>CCG</v>
      </c>
      <c r="BJ307" s="58"/>
      <c r="BK307" s="34"/>
      <c r="BL307" s="34"/>
      <c r="BM307" s="34"/>
      <c r="BN307" s="34"/>
      <c r="BO307" s="34"/>
      <c r="BP307" s="34"/>
      <c r="BQ307" s="34"/>
      <c r="BR307" s="34"/>
      <c r="BS307" s="34" t="str">
        <f>IF(BS306&lt;1,"CĐ",IF(BS306&lt;1.6,"CCG","Đ"))</f>
        <v>Đ</v>
      </c>
      <c r="BT307" s="52"/>
      <c r="BU307" s="52"/>
      <c r="BV307" s="1585"/>
      <c r="BW307" s="1586"/>
      <c r="BX307" s="1585"/>
      <c r="BY307" s="1586"/>
      <c r="BZ307" s="1585"/>
      <c r="CA307" s="1586"/>
      <c r="CB307" s="1582"/>
      <c r="CC307" s="1582"/>
      <c r="CD307" s="2"/>
    </row>
    <row r="308" spans="1:82" s="173" customFormat="1" ht="214.5" hidden="1">
      <c r="A308" s="383" t="s">
        <v>243</v>
      </c>
      <c r="B308" s="380"/>
      <c r="C308" s="207" t="s">
        <v>233</v>
      </c>
      <c r="D308" s="36"/>
      <c r="E308" s="37"/>
      <c r="F308" s="36"/>
      <c r="G308" s="397"/>
      <c r="H308" s="210"/>
      <c r="I308" s="398"/>
      <c r="J308" s="398"/>
      <c r="K308" s="397"/>
      <c r="L308" s="398"/>
      <c r="M308" s="398"/>
      <c r="N308" s="79"/>
      <c r="O308" s="398"/>
      <c r="P308" s="79"/>
      <c r="Q308" s="398"/>
      <c r="R308" s="398"/>
      <c r="S308" s="398"/>
      <c r="T308" s="398"/>
      <c r="U308" s="398"/>
      <c r="V308" s="397"/>
      <c r="W308" s="397"/>
      <c r="X308" s="397"/>
      <c r="Y308" s="397"/>
      <c r="Z308" s="398"/>
      <c r="AA308" s="398"/>
      <c r="AB308" s="398"/>
      <c r="AC308" s="398"/>
      <c r="AD308" s="398"/>
      <c r="AE308" s="398"/>
      <c r="AF308" s="398"/>
      <c r="AG308" s="398"/>
      <c r="AH308" s="398"/>
      <c r="AI308" s="398"/>
      <c r="AJ308" s="398"/>
      <c r="AK308" s="398"/>
      <c r="AL308" s="398"/>
      <c r="AM308" s="398"/>
      <c r="AN308" s="398"/>
      <c r="AO308" s="398"/>
      <c r="AP308" s="398"/>
      <c r="AQ308" s="398"/>
      <c r="AR308" s="398"/>
      <c r="AS308" s="398"/>
      <c r="AT308" s="398"/>
      <c r="AU308" s="398"/>
      <c r="AV308" s="398"/>
      <c r="AW308" s="398"/>
      <c r="AX308" s="398"/>
      <c r="AY308" s="398"/>
      <c r="AZ308" s="398"/>
      <c r="BA308" s="398"/>
      <c r="BB308" s="398"/>
      <c r="BC308" s="398"/>
      <c r="BD308" s="398"/>
      <c r="BE308" s="382">
        <f>COUNTIFS($S$8:$S$250,"x",BE$8:BE$250,"2")</f>
        <v>3</v>
      </c>
      <c r="BF308" s="382">
        <f>COUNTIFS($S$8:$S$250,"x",BF$8:BF$250,"2")</f>
        <v>2</v>
      </c>
      <c r="BG308" s="382">
        <f>COUNTIFS($S$8:$S$250,"x",BG$8:BG$250,"2")</f>
        <v>2</v>
      </c>
      <c r="BH308" s="382">
        <f>COUNTIFS($S$8:$S$250,"x",BH$8:BH$250,"2")</f>
        <v>3</v>
      </c>
      <c r="BI308" s="382">
        <f>COUNTIFS($S$8:$S$250,"x",BI$8:BI$250,"2")</f>
        <v>3</v>
      </c>
      <c r="BJ308" s="59"/>
      <c r="BK308" s="382"/>
      <c r="BL308" s="382"/>
      <c r="BM308" s="382"/>
      <c r="BN308" s="382"/>
      <c r="BO308" s="382"/>
      <c r="BP308" s="422"/>
      <c r="BQ308" s="422"/>
      <c r="BR308" s="382"/>
      <c r="BS308" s="382">
        <f>COUNTIFS($S$8:$S$250,"x",BS$8:BS$250,"2")</f>
        <v>2</v>
      </c>
      <c r="BT308" s="53"/>
      <c r="BU308" s="53"/>
      <c r="BV308" s="398"/>
      <c r="BW308" s="398"/>
      <c r="BX308" s="398"/>
      <c r="BY308" s="398"/>
      <c r="BZ308" s="398"/>
      <c r="CA308" s="398"/>
      <c r="CB308" s="398"/>
      <c r="CC308" s="398"/>
      <c r="CD308" s="2"/>
    </row>
    <row r="309" spans="1:82" s="173" customFormat="1" ht="56.25" hidden="1">
      <c r="A309" s="383"/>
      <c r="B309" s="380"/>
      <c r="C309" s="207" t="s">
        <v>234</v>
      </c>
      <c r="D309" s="36"/>
      <c r="E309" s="37"/>
      <c r="F309" s="36"/>
      <c r="G309" s="397"/>
      <c r="H309" s="210"/>
      <c r="I309" s="398"/>
      <c r="J309" s="398"/>
      <c r="K309" s="397"/>
      <c r="L309" s="398"/>
      <c r="M309" s="398"/>
      <c r="N309" s="79"/>
      <c r="O309" s="398"/>
      <c r="P309" s="79"/>
      <c r="Q309" s="398"/>
      <c r="R309" s="398"/>
      <c r="S309" s="398"/>
      <c r="T309" s="398"/>
      <c r="U309" s="398"/>
      <c r="V309" s="397"/>
      <c r="W309" s="397"/>
      <c r="X309" s="397"/>
      <c r="Y309" s="397"/>
      <c r="Z309" s="398"/>
      <c r="AA309" s="398"/>
      <c r="AB309" s="398"/>
      <c r="AC309" s="398"/>
      <c r="AD309" s="398"/>
      <c r="AE309" s="398"/>
      <c r="AF309" s="398"/>
      <c r="AG309" s="398"/>
      <c r="AH309" s="398"/>
      <c r="AI309" s="398"/>
      <c r="AJ309" s="398"/>
      <c r="AK309" s="398"/>
      <c r="AL309" s="398"/>
      <c r="AM309" s="398"/>
      <c r="AN309" s="398"/>
      <c r="AO309" s="398"/>
      <c r="AP309" s="398"/>
      <c r="AQ309" s="398"/>
      <c r="AR309" s="398"/>
      <c r="AS309" s="398"/>
      <c r="AT309" s="398"/>
      <c r="AU309" s="398"/>
      <c r="AV309" s="398"/>
      <c r="AW309" s="398"/>
      <c r="AX309" s="398"/>
      <c r="AY309" s="398"/>
      <c r="AZ309" s="398"/>
      <c r="BA309" s="398"/>
      <c r="BB309" s="398"/>
      <c r="BC309" s="398"/>
      <c r="BD309" s="398"/>
      <c r="BE309" s="382">
        <f>COUNTIFS($S$8:$S$250,"x",BE$8:BE$250,"1")</f>
        <v>0</v>
      </c>
      <c r="BF309" s="382">
        <f>COUNTIFS($S$8:$S$250,"x",BF$8:BF$250,"1")</f>
        <v>1</v>
      </c>
      <c r="BG309" s="382">
        <f>COUNTIFS($S$8:$S$250,"x",BG$8:BG$250,"1")</f>
        <v>1</v>
      </c>
      <c r="BH309" s="382">
        <f>COUNTIFS($S$8:$S$250,"x",BH$8:BH$250,"1")</f>
        <v>0</v>
      </c>
      <c r="BI309" s="382">
        <f>COUNTIFS($S$8:$S$250,"x",BI$8:BI$250,"1")</f>
        <v>0</v>
      </c>
      <c r="BJ309" s="59"/>
      <c r="BK309" s="382"/>
      <c r="BL309" s="382"/>
      <c r="BM309" s="382"/>
      <c r="BN309" s="382"/>
      <c r="BO309" s="382"/>
      <c r="BP309" s="422"/>
      <c r="BQ309" s="422"/>
      <c r="BR309" s="382"/>
      <c r="BS309" s="382">
        <f>COUNTIFS($S$8:$S$250,"x",BS$8:BS$250,"1")</f>
        <v>1</v>
      </c>
      <c r="BT309" s="53"/>
      <c r="BU309" s="53"/>
      <c r="BV309" s="398"/>
      <c r="BW309" s="398"/>
      <c r="BX309" s="398"/>
      <c r="BY309" s="398"/>
      <c r="BZ309" s="398"/>
      <c r="CA309" s="398"/>
      <c r="CB309" s="398"/>
      <c r="CC309" s="398"/>
      <c r="CD309" s="2"/>
    </row>
    <row r="310" spans="1:82" s="173" customFormat="1" ht="56.25" hidden="1">
      <c r="A310" s="383"/>
      <c r="B310" s="380"/>
      <c r="C310" s="207" t="s">
        <v>235</v>
      </c>
      <c r="D310" s="36"/>
      <c r="E310" s="37"/>
      <c r="F310" s="36"/>
      <c r="G310" s="397"/>
      <c r="H310" s="210"/>
      <c r="I310" s="398"/>
      <c r="J310" s="398"/>
      <c r="K310" s="397"/>
      <c r="L310" s="398"/>
      <c r="M310" s="398"/>
      <c r="N310" s="79"/>
      <c r="O310" s="398"/>
      <c r="P310" s="79"/>
      <c r="Q310" s="398"/>
      <c r="R310" s="398"/>
      <c r="S310" s="398"/>
      <c r="T310" s="398"/>
      <c r="U310" s="398"/>
      <c r="V310" s="397"/>
      <c r="W310" s="397"/>
      <c r="X310" s="397"/>
      <c r="Y310" s="397"/>
      <c r="Z310" s="398"/>
      <c r="AA310" s="398"/>
      <c r="AB310" s="398"/>
      <c r="AC310" s="398"/>
      <c r="AD310" s="398"/>
      <c r="AE310" s="398"/>
      <c r="AF310" s="398"/>
      <c r="AG310" s="398"/>
      <c r="AH310" s="398"/>
      <c r="AI310" s="398"/>
      <c r="AJ310" s="398"/>
      <c r="AK310" s="398"/>
      <c r="AL310" s="398"/>
      <c r="AM310" s="398"/>
      <c r="AN310" s="398"/>
      <c r="AO310" s="398"/>
      <c r="AP310" s="398"/>
      <c r="AQ310" s="398"/>
      <c r="AR310" s="398"/>
      <c r="AS310" s="398"/>
      <c r="AT310" s="398"/>
      <c r="AU310" s="398"/>
      <c r="AV310" s="398"/>
      <c r="AW310" s="398"/>
      <c r="AX310" s="398"/>
      <c r="AY310" s="398"/>
      <c r="AZ310" s="398"/>
      <c r="BA310" s="398"/>
      <c r="BB310" s="398"/>
      <c r="BC310" s="398"/>
      <c r="BD310" s="398"/>
      <c r="BE310" s="382">
        <f>COUNTIFS($S$8:$S$250,"x",BE$8:BE$250,"0")</f>
        <v>0</v>
      </c>
      <c r="BF310" s="382">
        <f>COUNTIFS($S$8:$S$250,"x",BF$8:BF$250,"0")</f>
        <v>0</v>
      </c>
      <c r="BG310" s="382">
        <f>COUNTIFS($S$8:$S$250,"x",BG$8:BG$250,"0")</f>
        <v>0</v>
      </c>
      <c r="BH310" s="382">
        <f>COUNTIFS($S$8:$S$250,"x",BH$8:BH$250,"0")</f>
        <v>0</v>
      </c>
      <c r="BI310" s="382">
        <f>COUNTIFS($S$8:$S$250,"x",BI$8:BI$250,"0")</f>
        <v>0</v>
      </c>
      <c r="BJ310" s="59"/>
      <c r="BK310" s="382"/>
      <c r="BL310" s="382"/>
      <c r="BM310" s="382"/>
      <c r="BN310" s="382"/>
      <c r="BO310" s="382"/>
      <c r="BP310" s="422"/>
      <c r="BQ310" s="422"/>
      <c r="BR310" s="382"/>
      <c r="BS310" s="382">
        <f>COUNTIFS($S$8:$S$250,"x",BS$8:BS$250,"0")</f>
        <v>0</v>
      </c>
      <c r="BT310" s="53"/>
      <c r="BU310" s="53"/>
      <c r="BV310" s="398"/>
      <c r="BW310" s="398"/>
      <c r="BX310" s="398"/>
      <c r="BY310" s="398"/>
      <c r="BZ310" s="398"/>
      <c r="CA310" s="398"/>
      <c r="CB310" s="398"/>
      <c r="CC310" s="398"/>
      <c r="CD310" s="2"/>
    </row>
    <row r="311" spans="1:82" s="173" customFormat="1" hidden="1">
      <c r="A311" s="383"/>
      <c r="B311" s="380"/>
      <c r="C311" s="1520" t="s">
        <v>236</v>
      </c>
      <c r="D311" s="36"/>
      <c r="E311" s="37"/>
      <c r="F311" s="36"/>
      <c r="G311" s="397"/>
      <c r="H311" s="210"/>
      <c r="I311" s="398"/>
      <c r="J311" s="398"/>
      <c r="K311" s="397"/>
      <c r="L311" s="398"/>
      <c r="M311" s="398"/>
      <c r="N311" s="79"/>
      <c r="O311" s="398"/>
      <c r="P311" s="79"/>
      <c r="Q311" s="398"/>
      <c r="R311" s="398"/>
      <c r="S311" s="398"/>
      <c r="T311" s="398"/>
      <c r="U311" s="398"/>
      <c r="V311" s="397"/>
      <c r="W311" s="397"/>
      <c r="X311" s="397"/>
      <c r="Y311" s="397"/>
      <c r="Z311" s="398"/>
      <c r="AA311" s="398"/>
      <c r="AB311" s="398"/>
      <c r="AC311" s="398"/>
      <c r="AD311" s="398"/>
      <c r="AE311" s="398"/>
      <c r="AF311" s="398"/>
      <c r="AG311" s="398"/>
      <c r="AH311" s="398"/>
      <c r="AI311" s="398"/>
      <c r="AJ311" s="398"/>
      <c r="AK311" s="398"/>
      <c r="AL311" s="398"/>
      <c r="AM311" s="398"/>
      <c r="AN311" s="398"/>
      <c r="AO311" s="398"/>
      <c r="AP311" s="398"/>
      <c r="AQ311" s="398"/>
      <c r="AR311" s="398"/>
      <c r="AS311" s="398"/>
      <c r="AT311" s="398"/>
      <c r="AU311" s="398"/>
      <c r="AV311" s="398"/>
      <c r="AW311" s="398"/>
      <c r="AX311" s="398"/>
      <c r="AY311" s="398"/>
      <c r="AZ311" s="398"/>
      <c r="BA311" s="398"/>
      <c r="BB311" s="398"/>
      <c r="BC311" s="398"/>
      <c r="BD311" s="398"/>
      <c r="BE311" s="38">
        <f>(((BE308*2)+(BE309*1)+(BE310*0)))/(BE308+BE309+BE310)</f>
        <v>2</v>
      </c>
      <c r="BF311" s="38">
        <f>(((BF308*2)+(BF309*1)+(BF310*0)))/(BF308+BF309+BF310)</f>
        <v>1.6666666666666667</v>
      </c>
      <c r="BG311" s="38">
        <f>(((BG308*2)+(BG309*1)+(BG310*0)))/(BG308+BG309+BG310)</f>
        <v>1.6666666666666667</v>
      </c>
      <c r="BH311" s="38">
        <f>(((BH308*2)+(BH309*1)+(BH310*0)))/(BH308+BH309+BH310)</f>
        <v>2</v>
      </c>
      <c r="BI311" s="38">
        <f>(((BI308*2)+(BI309*1)+(BI310*0)))/(BI308+BI309+BI310)</f>
        <v>2</v>
      </c>
      <c r="BJ311" s="60"/>
      <c r="BK311" s="38"/>
      <c r="BL311" s="38"/>
      <c r="BM311" s="38"/>
      <c r="BN311" s="38"/>
      <c r="BO311" s="38"/>
      <c r="BP311" s="38"/>
      <c r="BQ311" s="38"/>
      <c r="BR311" s="38"/>
      <c r="BS311" s="38">
        <f>(((BS308*2)+(BS309*1)+(BS310*0)))/(BS308+BS309+BS310)</f>
        <v>1.6666666666666667</v>
      </c>
      <c r="BT311" s="54"/>
      <c r="BU311" s="54"/>
      <c r="BV311" s="1550">
        <f>COUNTIF($BE312:$BU312,"Đ")</f>
        <v>6</v>
      </c>
      <c r="BW311" s="1549">
        <f>BV311/COUNTA($BE312:$BU312)</f>
        <v>1</v>
      </c>
      <c r="BX311" s="1550">
        <f>COUNTIF($BE312:$BU312,"CCG")</f>
        <v>0</v>
      </c>
      <c r="BY311" s="1549">
        <f>BX311/COUNTA($BE312:$BU312)</f>
        <v>0</v>
      </c>
      <c r="BZ311" s="1550">
        <f>COUNTIF($BE312:$BU312,"CĐ")</f>
        <v>0</v>
      </c>
      <c r="CA311" s="1549">
        <f>BZ311/COUNTA($BE312:$BU312)</f>
        <v>0</v>
      </c>
      <c r="CB311" s="1407">
        <f>(((BV311*2)+(BX311*1)+(BZ311*0)))/(BV311+BX311+BZ311)</f>
        <v>2</v>
      </c>
      <c r="CC311" s="1407" t="str">
        <f>IF(CB311&gt;=1.6,"Đạt mục tiêu",IF(CB311&gt;=1,"Cần cố gắng","Chưa đạt"))</f>
        <v>Đạt mục tiêu</v>
      </c>
      <c r="CD311" s="2"/>
    </row>
    <row r="312" spans="1:82" s="173" customFormat="1" hidden="1">
      <c r="A312" s="383"/>
      <c r="B312" s="380"/>
      <c r="C312" s="1520"/>
      <c r="D312" s="36"/>
      <c r="E312" s="37"/>
      <c r="F312" s="36"/>
      <c r="G312" s="397"/>
      <c r="H312" s="210"/>
      <c r="I312" s="398"/>
      <c r="J312" s="398"/>
      <c r="K312" s="397"/>
      <c r="L312" s="398"/>
      <c r="M312" s="398"/>
      <c r="N312" s="79"/>
      <c r="O312" s="398"/>
      <c r="P312" s="79"/>
      <c r="Q312" s="398"/>
      <c r="R312" s="398"/>
      <c r="S312" s="398"/>
      <c r="T312" s="398"/>
      <c r="U312" s="398"/>
      <c r="V312" s="397"/>
      <c r="W312" s="397"/>
      <c r="X312" s="397"/>
      <c r="Y312" s="397"/>
      <c r="Z312" s="398"/>
      <c r="AA312" s="398"/>
      <c r="AB312" s="398"/>
      <c r="AC312" s="398"/>
      <c r="AD312" s="398"/>
      <c r="AE312" s="398"/>
      <c r="AF312" s="398"/>
      <c r="AG312" s="398"/>
      <c r="AH312" s="398"/>
      <c r="AI312" s="398"/>
      <c r="AJ312" s="398"/>
      <c r="AK312" s="398"/>
      <c r="AL312" s="398"/>
      <c r="AM312" s="398"/>
      <c r="AN312" s="398"/>
      <c r="AO312" s="398"/>
      <c r="AP312" s="398"/>
      <c r="AQ312" s="398"/>
      <c r="AR312" s="398"/>
      <c r="AS312" s="398"/>
      <c r="AT312" s="398"/>
      <c r="AU312" s="398"/>
      <c r="AV312" s="398"/>
      <c r="AW312" s="398"/>
      <c r="AX312" s="398"/>
      <c r="AY312" s="398"/>
      <c r="AZ312" s="398"/>
      <c r="BA312" s="398"/>
      <c r="BB312" s="398"/>
      <c r="BC312" s="398"/>
      <c r="BD312" s="398"/>
      <c r="BE312" s="38" t="str">
        <f>IF(BE311&lt;1,"CĐ",IF(BE311&lt;1.6,"CCG","Đ"))</f>
        <v>Đ</v>
      </c>
      <c r="BF312" s="38" t="str">
        <f>IF(BF311&lt;1,"CĐ",IF(BF311&lt;1.6,"CCG","Đ"))</f>
        <v>Đ</v>
      </c>
      <c r="BG312" s="38" t="str">
        <f>IF(BG311&lt;1,"CĐ",IF(BG311&lt;1.6,"CCG","Đ"))</f>
        <v>Đ</v>
      </c>
      <c r="BH312" s="38" t="str">
        <f>IF(BH311&lt;1,"CĐ",IF(BH311&lt;1.6,"CCG","Đ"))</f>
        <v>Đ</v>
      </c>
      <c r="BI312" s="38" t="str">
        <f>IF(BI311&lt;1,"CĐ",IF(BI311&lt;1.6,"CCG","Đ"))</f>
        <v>Đ</v>
      </c>
      <c r="BJ312" s="60"/>
      <c r="BK312" s="38"/>
      <c r="BL312" s="38"/>
      <c r="BM312" s="38"/>
      <c r="BN312" s="38"/>
      <c r="BO312" s="38"/>
      <c r="BP312" s="38"/>
      <c r="BQ312" s="38"/>
      <c r="BR312" s="38"/>
      <c r="BS312" s="38" t="str">
        <f>IF(BS311&lt;1,"CĐ",IF(BS311&lt;1.6,"CCG","Đ"))</f>
        <v>Đ</v>
      </c>
      <c r="BT312" s="54"/>
      <c r="BU312" s="54"/>
      <c r="BV312" s="1550"/>
      <c r="BW312" s="1549"/>
      <c r="BX312" s="1550"/>
      <c r="BY312" s="1549"/>
      <c r="BZ312" s="1550"/>
      <c r="CA312" s="1549"/>
      <c r="CB312" s="1407"/>
      <c r="CC312" s="1407"/>
      <c r="CD312" s="2"/>
    </row>
    <row r="313" spans="1:82" s="173" customFormat="1" ht="215.25" hidden="1">
      <c r="A313" s="352" t="s">
        <v>244</v>
      </c>
      <c r="B313" s="381"/>
      <c r="C313" s="205" t="s">
        <v>233</v>
      </c>
      <c r="D313" s="15"/>
      <c r="E313" s="31"/>
      <c r="F313" s="15"/>
      <c r="G313" s="410"/>
      <c r="H313" s="175"/>
      <c r="I313" s="377"/>
      <c r="J313" s="377"/>
      <c r="K313" s="410"/>
      <c r="L313" s="377"/>
      <c r="M313" s="377"/>
      <c r="N313" s="79"/>
      <c r="O313" s="377"/>
      <c r="P313" s="79"/>
      <c r="Q313" s="377"/>
      <c r="R313" s="377"/>
      <c r="S313" s="377"/>
      <c r="T313" s="377"/>
      <c r="U313" s="377"/>
      <c r="V313" s="410"/>
      <c r="W313" s="410"/>
      <c r="X313" s="410"/>
      <c r="Y313" s="410"/>
      <c r="Z313" s="377"/>
      <c r="AA313" s="377"/>
      <c r="AB313" s="377"/>
      <c r="AC313" s="377"/>
      <c r="AD313" s="377"/>
      <c r="AE313" s="377"/>
      <c r="AF313" s="377"/>
      <c r="AG313" s="377"/>
      <c r="AH313" s="377"/>
      <c r="AI313" s="377"/>
      <c r="AJ313" s="377"/>
      <c r="AK313" s="377"/>
      <c r="AL313" s="377"/>
      <c r="AM313" s="377"/>
      <c r="AN313" s="377"/>
      <c r="AO313" s="377"/>
      <c r="AP313" s="377"/>
      <c r="AQ313" s="377"/>
      <c r="AR313" s="377"/>
      <c r="AS313" s="377"/>
      <c r="AT313" s="377"/>
      <c r="AU313" s="377"/>
      <c r="AV313" s="377"/>
      <c r="AW313" s="377"/>
      <c r="AX313" s="377"/>
      <c r="AY313" s="377"/>
      <c r="AZ313" s="377"/>
      <c r="BA313" s="377"/>
      <c r="BB313" s="377"/>
      <c r="BC313" s="377"/>
      <c r="BD313" s="377"/>
      <c r="BE313" s="406">
        <f>COUNTIFS($T$8:$T$250,"x",BE$8:BE$250,"2")</f>
        <v>1</v>
      </c>
      <c r="BF313" s="406">
        <f>COUNTIFS($T$8:$T$250,"x",BF$8:BF$250,"2")</f>
        <v>0</v>
      </c>
      <c r="BG313" s="406">
        <f>COUNTIFS($T$8:$T$250,"x",BG$8:BG$250,"2")</f>
        <v>1</v>
      </c>
      <c r="BH313" s="406">
        <f>COUNTIFS($T$8:$T$250,"x",BH$8:BH$250,"2")</f>
        <v>1</v>
      </c>
      <c r="BI313" s="406">
        <f>COUNTIFS($T$8:$T$250,"x",BI$8:BI$250,"2")</f>
        <v>1</v>
      </c>
      <c r="BJ313" s="57"/>
      <c r="BK313" s="406"/>
      <c r="BL313" s="406"/>
      <c r="BM313" s="406"/>
      <c r="BN313" s="406"/>
      <c r="BO313" s="406"/>
      <c r="BP313" s="423"/>
      <c r="BQ313" s="423"/>
      <c r="BR313" s="406"/>
      <c r="BS313" s="406">
        <f>COUNTIFS($T$8:$T$250,"x",BS$8:BS$250,"2")</f>
        <v>1</v>
      </c>
      <c r="BT313" s="51"/>
      <c r="BU313" s="51"/>
      <c r="BV313" s="377"/>
      <c r="BW313" s="377"/>
      <c r="BX313" s="377"/>
      <c r="BY313" s="377"/>
      <c r="BZ313" s="377"/>
      <c r="CA313" s="377"/>
      <c r="CB313" s="377"/>
      <c r="CC313" s="377"/>
      <c r="CD313" s="2"/>
    </row>
    <row r="314" spans="1:82" s="173" customFormat="1" ht="56.25" hidden="1">
      <c r="A314" s="352"/>
      <c r="B314" s="381"/>
      <c r="C314" s="205" t="s">
        <v>234</v>
      </c>
      <c r="D314" s="15"/>
      <c r="E314" s="31"/>
      <c r="F314" s="15"/>
      <c r="G314" s="410"/>
      <c r="H314" s="175"/>
      <c r="I314" s="377"/>
      <c r="J314" s="377"/>
      <c r="K314" s="410"/>
      <c r="L314" s="377"/>
      <c r="M314" s="377"/>
      <c r="N314" s="79"/>
      <c r="O314" s="377"/>
      <c r="P314" s="79"/>
      <c r="Q314" s="377"/>
      <c r="R314" s="377"/>
      <c r="S314" s="377"/>
      <c r="T314" s="377"/>
      <c r="U314" s="377"/>
      <c r="V314" s="410"/>
      <c r="W314" s="410"/>
      <c r="X314" s="410"/>
      <c r="Y314" s="410"/>
      <c r="Z314" s="377"/>
      <c r="AA314" s="377"/>
      <c r="AB314" s="377"/>
      <c r="AC314" s="377"/>
      <c r="AD314" s="377"/>
      <c r="AE314" s="377"/>
      <c r="AF314" s="377"/>
      <c r="AG314" s="377"/>
      <c r="AH314" s="377"/>
      <c r="AI314" s="377"/>
      <c r="AJ314" s="377"/>
      <c r="AK314" s="377"/>
      <c r="AL314" s="377"/>
      <c r="AM314" s="377"/>
      <c r="AN314" s="377"/>
      <c r="AO314" s="377"/>
      <c r="AP314" s="377"/>
      <c r="AQ314" s="377"/>
      <c r="AR314" s="377"/>
      <c r="AS314" s="377"/>
      <c r="AT314" s="377"/>
      <c r="AU314" s="377"/>
      <c r="AV314" s="377"/>
      <c r="AW314" s="377"/>
      <c r="AX314" s="377"/>
      <c r="AY314" s="377"/>
      <c r="AZ314" s="377"/>
      <c r="BA314" s="377"/>
      <c r="BB314" s="377"/>
      <c r="BC314" s="377"/>
      <c r="BD314" s="377"/>
      <c r="BE314" s="406">
        <f>COUNTIFS($T$8:$T$250,"x",BE$8:BE$250,"1")</f>
        <v>0</v>
      </c>
      <c r="BF314" s="406">
        <f>COUNTIFS($T$8:$T$250,"x",BF$8:BF$250,"1")</f>
        <v>1</v>
      </c>
      <c r="BG314" s="406">
        <f>COUNTIFS($T$8:$T$250,"x",BG$8:BG$250,"1")</f>
        <v>0</v>
      </c>
      <c r="BH314" s="406">
        <f>COUNTIFS($T$8:$T$250,"x",BH$8:BH$250,"1")</f>
        <v>0</v>
      </c>
      <c r="BI314" s="406">
        <f>COUNTIFS($T$8:$T$250,"x",BI$8:BI$250,"1")</f>
        <v>0</v>
      </c>
      <c r="BJ314" s="57"/>
      <c r="BK314" s="406"/>
      <c r="BL314" s="406"/>
      <c r="BM314" s="406"/>
      <c r="BN314" s="406"/>
      <c r="BO314" s="406"/>
      <c r="BP314" s="423"/>
      <c r="BQ314" s="423"/>
      <c r="BR314" s="406"/>
      <c r="BS314" s="406">
        <f>COUNTIFS($T$8:$T$250,"x",BS$8:BS$250,"1")</f>
        <v>0</v>
      </c>
      <c r="BT314" s="51"/>
      <c r="BU314" s="51"/>
      <c r="BV314" s="377"/>
      <c r="BW314" s="377"/>
      <c r="BX314" s="377"/>
      <c r="BY314" s="377"/>
      <c r="BZ314" s="377"/>
      <c r="CA314" s="377"/>
      <c r="CB314" s="377"/>
      <c r="CC314" s="377"/>
      <c r="CD314" s="2"/>
    </row>
    <row r="315" spans="1:82" s="173" customFormat="1" ht="56.25" hidden="1">
      <c r="A315" s="352"/>
      <c r="B315" s="381"/>
      <c r="C315" s="205" t="s">
        <v>235</v>
      </c>
      <c r="D315" s="15"/>
      <c r="E315" s="31"/>
      <c r="F315" s="15"/>
      <c r="G315" s="410"/>
      <c r="H315" s="175"/>
      <c r="I315" s="377"/>
      <c r="J315" s="377"/>
      <c r="K315" s="410"/>
      <c r="L315" s="377"/>
      <c r="M315" s="377"/>
      <c r="N315" s="79"/>
      <c r="O315" s="377"/>
      <c r="P315" s="79"/>
      <c r="Q315" s="377"/>
      <c r="R315" s="377"/>
      <c r="S315" s="377"/>
      <c r="T315" s="377"/>
      <c r="U315" s="377"/>
      <c r="V315" s="410"/>
      <c r="W315" s="410"/>
      <c r="X315" s="410"/>
      <c r="Y315" s="410"/>
      <c r="Z315" s="377"/>
      <c r="AA315" s="377"/>
      <c r="AB315" s="377"/>
      <c r="AC315" s="377"/>
      <c r="AD315" s="377"/>
      <c r="AE315" s="377"/>
      <c r="AF315" s="377"/>
      <c r="AG315" s="377"/>
      <c r="AH315" s="377"/>
      <c r="AI315" s="377"/>
      <c r="AJ315" s="377"/>
      <c r="AK315" s="377"/>
      <c r="AL315" s="377"/>
      <c r="AM315" s="377"/>
      <c r="AN315" s="377"/>
      <c r="AO315" s="377"/>
      <c r="AP315" s="377"/>
      <c r="AQ315" s="377"/>
      <c r="AR315" s="377"/>
      <c r="AS315" s="377"/>
      <c r="AT315" s="377"/>
      <c r="AU315" s="377"/>
      <c r="AV315" s="377"/>
      <c r="AW315" s="377"/>
      <c r="AX315" s="377"/>
      <c r="AY315" s="377"/>
      <c r="AZ315" s="377"/>
      <c r="BA315" s="377"/>
      <c r="BB315" s="377"/>
      <c r="BC315" s="377"/>
      <c r="BD315" s="377"/>
      <c r="BE315" s="406">
        <f>COUNTIFS($T$8:$T$250,"x",BE$8:BE$250,"0")</f>
        <v>0</v>
      </c>
      <c r="BF315" s="406">
        <f>COUNTIFS($T$8:$T$250,"x",BF$8:BF$250,"0")</f>
        <v>0</v>
      </c>
      <c r="BG315" s="406">
        <f>COUNTIFS($T$8:$T$250,"x",BG$8:BG$250,"0")</f>
        <v>0</v>
      </c>
      <c r="BH315" s="406">
        <f>COUNTIFS($T$8:$T$250,"x",BH$8:BH$250,"0")</f>
        <v>0</v>
      </c>
      <c r="BI315" s="406">
        <f>COUNTIFS($T$8:$T$250,"x",BI$8:BI$250,"0")</f>
        <v>0</v>
      </c>
      <c r="BJ315" s="57"/>
      <c r="BK315" s="406"/>
      <c r="BL315" s="406"/>
      <c r="BM315" s="406"/>
      <c r="BN315" s="406"/>
      <c r="BO315" s="406"/>
      <c r="BP315" s="423"/>
      <c r="BQ315" s="423"/>
      <c r="BR315" s="406"/>
      <c r="BS315" s="406">
        <f>COUNTIFS($T$8:$T$250,"x",BS$8:BS$250,"0")</f>
        <v>0</v>
      </c>
      <c r="BT315" s="51"/>
      <c r="BU315" s="51"/>
      <c r="BV315" s="377"/>
      <c r="BW315" s="377"/>
      <c r="BX315" s="377"/>
      <c r="BY315" s="377"/>
      <c r="BZ315" s="377"/>
      <c r="CA315" s="377"/>
      <c r="CB315" s="377"/>
      <c r="CC315" s="377"/>
      <c r="CD315" s="2"/>
    </row>
    <row r="316" spans="1:82" s="173" customFormat="1" hidden="1">
      <c r="A316" s="352"/>
      <c r="B316" s="381"/>
      <c r="C316" s="1587" t="s">
        <v>236</v>
      </c>
      <c r="D316" s="15"/>
      <c r="E316" s="31"/>
      <c r="F316" s="15"/>
      <c r="G316" s="410"/>
      <c r="H316" s="175"/>
      <c r="I316" s="377"/>
      <c r="J316" s="377"/>
      <c r="K316" s="410"/>
      <c r="L316" s="377"/>
      <c r="M316" s="377"/>
      <c r="N316" s="79"/>
      <c r="O316" s="377"/>
      <c r="P316" s="79"/>
      <c r="Q316" s="377"/>
      <c r="R316" s="377"/>
      <c r="S316" s="377"/>
      <c r="T316" s="377"/>
      <c r="U316" s="377"/>
      <c r="V316" s="410"/>
      <c r="W316" s="410"/>
      <c r="X316" s="410"/>
      <c r="Y316" s="410"/>
      <c r="Z316" s="377"/>
      <c r="AA316" s="377"/>
      <c r="AB316" s="377"/>
      <c r="AC316" s="377"/>
      <c r="AD316" s="377"/>
      <c r="AE316" s="377"/>
      <c r="AF316" s="377"/>
      <c r="AG316" s="377"/>
      <c r="AH316" s="377"/>
      <c r="AI316" s="377"/>
      <c r="AJ316" s="377"/>
      <c r="AK316" s="377"/>
      <c r="AL316" s="377"/>
      <c r="AM316" s="377"/>
      <c r="AN316" s="377"/>
      <c r="AO316" s="377"/>
      <c r="AP316" s="377"/>
      <c r="AQ316" s="377"/>
      <c r="AR316" s="377"/>
      <c r="AS316" s="377"/>
      <c r="AT316" s="377"/>
      <c r="AU316" s="377"/>
      <c r="AV316" s="377"/>
      <c r="AW316" s="377"/>
      <c r="AX316" s="377"/>
      <c r="AY316" s="377"/>
      <c r="AZ316" s="377"/>
      <c r="BA316" s="377"/>
      <c r="BB316" s="377"/>
      <c r="BC316" s="377"/>
      <c r="BD316" s="377"/>
      <c r="BE316" s="34">
        <f>(((BE313*2)+(BE314*1)+(BE315*0)))/(BE313+BE314+BE315)</f>
        <v>2</v>
      </c>
      <c r="BF316" s="34">
        <f>(((BF313*2)+(BF314*1)+(BF315*0)))/(BF313+BF314+BF315)</f>
        <v>1</v>
      </c>
      <c r="BG316" s="34">
        <f>(((BG313*2)+(BG314*1)+(BG315*0)))/(BG313+BG314+BG315)</f>
        <v>2</v>
      </c>
      <c r="BH316" s="34">
        <f>(((BH313*2)+(BH314*1)+(BH315*0)))/(BH313+BH314+BH315)</f>
        <v>2</v>
      </c>
      <c r="BI316" s="34">
        <f>(((BI313*2)+(BI314*1)+(BI315*0)))/(BI313+BI314+BI315)</f>
        <v>2</v>
      </c>
      <c r="BJ316" s="58"/>
      <c r="BK316" s="34"/>
      <c r="BL316" s="34"/>
      <c r="BM316" s="34"/>
      <c r="BN316" s="34"/>
      <c r="BO316" s="34"/>
      <c r="BP316" s="34"/>
      <c r="BQ316" s="34"/>
      <c r="BR316" s="34"/>
      <c r="BS316" s="34">
        <f>(((BS313*2)+(BS314*1)+(BS315*0)))/(BS313+BS314+BS315)</f>
        <v>2</v>
      </c>
      <c r="BT316" s="52"/>
      <c r="BU316" s="52"/>
      <c r="BV316" s="1585">
        <f>COUNTIF($BE317:$BU317,"Đ")</f>
        <v>5</v>
      </c>
      <c r="BW316" s="1586">
        <f>BV316/COUNTA($BE317:$BU317)</f>
        <v>0.83333333333333337</v>
      </c>
      <c r="BX316" s="1585">
        <f>COUNTIF($BE317:$BU317,"CCG")</f>
        <v>1</v>
      </c>
      <c r="BY316" s="1586">
        <f>BX316/COUNTA($BE317:$BU317)</f>
        <v>0.16666666666666666</v>
      </c>
      <c r="BZ316" s="1585">
        <f>COUNTIF($BE317:$BU317,"CĐ")</f>
        <v>0</v>
      </c>
      <c r="CA316" s="1586">
        <f>BZ316/COUNTA($BE317:$BU317)</f>
        <v>0</v>
      </c>
      <c r="CB316" s="1582">
        <f>(((BV316*2)+(BX316*1)+(BZ316*0)))/(BV316+BX316+BZ316)</f>
        <v>1.8333333333333333</v>
      </c>
      <c r="CC316" s="1582" t="str">
        <f>IF(CB316&gt;=1.6,"Đạt mục tiêu",IF(CB316&gt;=1,"Cần cố gắng","Chưa đạt"))</f>
        <v>Đạt mục tiêu</v>
      </c>
      <c r="CD316" s="2"/>
    </row>
    <row r="317" spans="1:82" s="173" customFormat="1" hidden="1">
      <c r="A317" s="352"/>
      <c r="B317" s="381"/>
      <c r="C317" s="1587"/>
      <c r="D317" s="15"/>
      <c r="E317" s="31"/>
      <c r="F317" s="15"/>
      <c r="G317" s="410"/>
      <c r="H317" s="175"/>
      <c r="I317" s="377"/>
      <c r="J317" s="377"/>
      <c r="K317" s="410"/>
      <c r="L317" s="377"/>
      <c r="M317" s="377"/>
      <c r="N317" s="79"/>
      <c r="O317" s="377"/>
      <c r="P317" s="79"/>
      <c r="Q317" s="377"/>
      <c r="R317" s="377"/>
      <c r="S317" s="377"/>
      <c r="T317" s="377"/>
      <c r="U317" s="377"/>
      <c r="V317" s="410"/>
      <c r="W317" s="410"/>
      <c r="X317" s="410"/>
      <c r="Y317" s="410"/>
      <c r="Z317" s="377"/>
      <c r="AA317" s="377"/>
      <c r="AB317" s="377"/>
      <c r="AC317" s="377"/>
      <c r="AD317" s="377"/>
      <c r="AE317" s="377"/>
      <c r="AF317" s="377"/>
      <c r="AG317" s="377"/>
      <c r="AH317" s="377"/>
      <c r="AI317" s="377"/>
      <c r="AJ317" s="377"/>
      <c r="AK317" s="377"/>
      <c r="AL317" s="377"/>
      <c r="AM317" s="377"/>
      <c r="AN317" s="377"/>
      <c r="AO317" s="377"/>
      <c r="AP317" s="377"/>
      <c r="AQ317" s="377"/>
      <c r="AR317" s="377"/>
      <c r="AS317" s="377"/>
      <c r="AT317" s="377"/>
      <c r="AU317" s="377"/>
      <c r="AV317" s="377"/>
      <c r="AW317" s="377"/>
      <c r="AX317" s="377"/>
      <c r="AY317" s="377"/>
      <c r="AZ317" s="377"/>
      <c r="BA317" s="377"/>
      <c r="BB317" s="377"/>
      <c r="BC317" s="377"/>
      <c r="BD317" s="377"/>
      <c r="BE317" s="34" t="str">
        <f>IF(BE316&lt;1,"CĐ",IF(BE316&lt;1.6,"CCG","Đ"))</f>
        <v>Đ</v>
      </c>
      <c r="BF317" s="34" t="str">
        <f>IF(BF316&lt;1,"CĐ",IF(BF316&lt;1.6,"CCG","Đ"))</f>
        <v>CCG</v>
      </c>
      <c r="BG317" s="34" t="str">
        <f>IF(BG316&lt;1,"CĐ",IF(BG316&lt;1.6,"CCG","Đ"))</f>
        <v>Đ</v>
      </c>
      <c r="BH317" s="34" t="str">
        <f>IF(BH316&lt;1,"CĐ",IF(BH316&lt;1.6,"CCG","Đ"))</f>
        <v>Đ</v>
      </c>
      <c r="BI317" s="34" t="str">
        <f>IF(BI316&lt;1,"CĐ",IF(BI316&lt;1.6,"CCG","Đ"))</f>
        <v>Đ</v>
      </c>
      <c r="BJ317" s="58"/>
      <c r="BK317" s="34"/>
      <c r="BL317" s="34"/>
      <c r="BM317" s="34"/>
      <c r="BN317" s="34"/>
      <c r="BO317" s="34"/>
      <c r="BP317" s="34"/>
      <c r="BQ317" s="34"/>
      <c r="BR317" s="34"/>
      <c r="BS317" s="34" t="str">
        <f>IF(BS316&lt;1,"CĐ",IF(BS316&lt;1.6,"CCG","Đ"))</f>
        <v>Đ</v>
      </c>
      <c r="BT317" s="52"/>
      <c r="BU317" s="52"/>
      <c r="BV317" s="1585"/>
      <c r="BW317" s="1586"/>
      <c r="BX317" s="1585"/>
      <c r="BY317" s="1586"/>
      <c r="BZ317" s="1585"/>
      <c r="CA317" s="1586"/>
      <c r="CB317" s="1582"/>
      <c r="CC317" s="1582"/>
      <c r="CD317" s="2"/>
    </row>
    <row r="318" spans="1:82" s="173" customFormat="1" ht="204.75" hidden="1">
      <c r="A318" s="383" t="s">
        <v>245</v>
      </c>
      <c r="B318" s="380"/>
      <c r="C318" s="207" t="s">
        <v>233</v>
      </c>
      <c r="D318" s="36"/>
      <c r="E318" s="37"/>
      <c r="F318" s="36"/>
      <c r="G318" s="397"/>
      <c r="H318" s="210"/>
      <c r="I318" s="398"/>
      <c r="J318" s="398"/>
      <c r="K318" s="397"/>
      <c r="L318" s="398"/>
      <c r="M318" s="398"/>
      <c r="N318" s="79"/>
      <c r="O318" s="398"/>
      <c r="P318" s="79"/>
      <c r="Q318" s="398"/>
      <c r="R318" s="398"/>
      <c r="S318" s="398"/>
      <c r="T318" s="398"/>
      <c r="U318" s="398"/>
      <c r="V318" s="397"/>
      <c r="W318" s="397"/>
      <c r="X318" s="397"/>
      <c r="Y318" s="397"/>
      <c r="Z318" s="398"/>
      <c r="AA318" s="398"/>
      <c r="AB318" s="398"/>
      <c r="AC318" s="398"/>
      <c r="AD318" s="398"/>
      <c r="AE318" s="398"/>
      <c r="AF318" s="398"/>
      <c r="AG318" s="398"/>
      <c r="AH318" s="398"/>
      <c r="AI318" s="398"/>
      <c r="AJ318" s="398"/>
      <c r="AK318" s="398"/>
      <c r="AL318" s="398"/>
      <c r="AM318" s="398"/>
      <c r="AN318" s="398"/>
      <c r="AO318" s="398"/>
      <c r="AP318" s="398"/>
      <c r="AQ318" s="398"/>
      <c r="AR318" s="398"/>
      <c r="AS318" s="398"/>
      <c r="AT318" s="398"/>
      <c r="AU318" s="398"/>
      <c r="AV318" s="398"/>
      <c r="AW318" s="398"/>
      <c r="AX318" s="398"/>
      <c r="AY318" s="398"/>
      <c r="AZ318" s="398"/>
      <c r="BA318" s="398"/>
      <c r="BB318" s="398"/>
      <c r="BC318" s="398"/>
      <c r="BD318" s="398"/>
      <c r="BE318" s="382" t="e">
        <f>COUNTIFS(#REF!,"x",BE$8:BE$250,"2")</f>
        <v>#REF!</v>
      </c>
      <c r="BF318" s="382" t="e">
        <f>COUNTIFS(#REF!,"x",BF$8:BF$250,"2")</f>
        <v>#REF!</v>
      </c>
      <c r="BG318" s="382" t="e">
        <f>COUNTIFS(#REF!,"x",BG$8:BG$250,"2")</f>
        <v>#REF!</v>
      </c>
      <c r="BH318" s="382" t="e">
        <f>COUNTIFS(#REF!,"x",BH$8:BH$250,"2")</f>
        <v>#REF!</v>
      </c>
      <c r="BI318" s="382" t="e">
        <f>COUNTIFS(#REF!,"x",BI$8:BI$250,"2")</f>
        <v>#REF!</v>
      </c>
      <c r="BJ318" s="59"/>
      <c r="BK318" s="382"/>
      <c r="BL318" s="382"/>
      <c r="BM318" s="382"/>
      <c r="BN318" s="382"/>
      <c r="BO318" s="382"/>
      <c r="BP318" s="422"/>
      <c r="BQ318" s="422"/>
      <c r="BR318" s="382"/>
      <c r="BS318" s="382" t="e">
        <f>COUNTIFS(#REF!,"x",BS$8:BS$250,"2")</f>
        <v>#REF!</v>
      </c>
      <c r="BT318" s="53"/>
      <c r="BU318" s="53"/>
      <c r="BV318" s="398"/>
      <c r="BW318" s="398"/>
      <c r="BX318" s="398"/>
      <c r="BY318" s="398"/>
      <c r="BZ318" s="398"/>
      <c r="CA318" s="398"/>
      <c r="CB318" s="398"/>
      <c r="CC318" s="398"/>
      <c r="CD318" s="2"/>
    </row>
    <row r="319" spans="1:82" s="173" customFormat="1" ht="56.25" hidden="1">
      <c r="A319" s="383"/>
      <c r="B319" s="380"/>
      <c r="C319" s="207" t="s">
        <v>234</v>
      </c>
      <c r="D319" s="36"/>
      <c r="E319" s="37"/>
      <c r="F319" s="36"/>
      <c r="G319" s="397"/>
      <c r="H319" s="210"/>
      <c r="I319" s="398"/>
      <c r="J319" s="398"/>
      <c r="K319" s="397"/>
      <c r="L319" s="398"/>
      <c r="M319" s="398"/>
      <c r="N319" s="79"/>
      <c r="O319" s="398"/>
      <c r="P319" s="79"/>
      <c r="Q319" s="398"/>
      <c r="R319" s="398"/>
      <c r="S319" s="398"/>
      <c r="T319" s="398"/>
      <c r="U319" s="398"/>
      <c r="V319" s="397"/>
      <c r="W319" s="397"/>
      <c r="X319" s="397"/>
      <c r="Y319" s="397"/>
      <c r="Z319" s="398"/>
      <c r="AA319" s="398"/>
      <c r="AB319" s="398"/>
      <c r="AC319" s="398"/>
      <c r="AD319" s="398"/>
      <c r="AE319" s="398"/>
      <c r="AF319" s="398"/>
      <c r="AG319" s="398"/>
      <c r="AH319" s="398"/>
      <c r="AI319" s="398"/>
      <c r="AJ319" s="398"/>
      <c r="AK319" s="398"/>
      <c r="AL319" s="398"/>
      <c r="AM319" s="398"/>
      <c r="AN319" s="398"/>
      <c r="AO319" s="398"/>
      <c r="AP319" s="398"/>
      <c r="AQ319" s="398"/>
      <c r="AR319" s="398"/>
      <c r="AS319" s="398"/>
      <c r="AT319" s="398"/>
      <c r="AU319" s="398"/>
      <c r="AV319" s="398"/>
      <c r="AW319" s="398"/>
      <c r="AX319" s="398"/>
      <c r="AY319" s="398"/>
      <c r="AZ319" s="398"/>
      <c r="BA319" s="398"/>
      <c r="BB319" s="398"/>
      <c r="BC319" s="398"/>
      <c r="BD319" s="398"/>
      <c r="BE319" s="382" t="e">
        <f>COUNTIFS(#REF!,"x",BE$8:BE$250,"1")</f>
        <v>#REF!</v>
      </c>
      <c r="BF319" s="382" t="e">
        <f>COUNTIFS(#REF!,"x",BF$8:BF$250,"1")</f>
        <v>#REF!</v>
      </c>
      <c r="BG319" s="382" t="e">
        <f>COUNTIFS(#REF!,"x",BG$8:BG$250,"1")</f>
        <v>#REF!</v>
      </c>
      <c r="BH319" s="382" t="e">
        <f>COUNTIFS(#REF!,"x",BH$8:BH$250,"1")</f>
        <v>#REF!</v>
      </c>
      <c r="BI319" s="382" t="e">
        <f>COUNTIFS(#REF!,"x",BI$8:BI$250,"1")</f>
        <v>#REF!</v>
      </c>
      <c r="BJ319" s="59"/>
      <c r="BK319" s="382"/>
      <c r="BL319" s="382"/>
      <c r="BM319" s="382"/>
      <c r="BN319" s="382"/>
      <c r="BO319" s="382"/>
      <c r="BP319" s="422"/>
      <c r="BQ319" s="422"/>
      <c r="BR319" s="382"/>
      <c r="BS319" s="382" t="e">
        <f>COUNTIFS(#REF!,"x",BS$8:BS$250,"1")</f>
        <v>#REF!</v>
      </c>
      <c r="BT319" s="53"/>
      <c r="BU319" s="53"/>
      <c r="BV319" s="398"/>
      <c r="BW319" s="398"/>
      <c r="BX319" s="398"/>
      <c r="BY319" s="398"/>
      <c r="BZ319" s="398"/>
      <c r="CA319" s="398"/>
      <c r="CB319" s="398"/>
      <c r="CC319" s="398"/>
      <c r="CD319" s="2"/>
    </row>
    <row r="320" spans="1:82" s="173" customFormat="1" ht="56.25" hidden="1">
      <c r="A320" s="383"/>
      <c r="B320" s="380"/>
      <c r="C320" s="207" t="s">
        <v>235</v>
      </c>
      <c r="D320" s="36"/>
      <c r="E320" s="37"/>
      <c r="F320" s="36"/>
      <c r="G320" s="397"/>
      <c r="H320" s="210"/>
      <c r="I320" s="398"/>
      <c r="J320" s="398"/>
      <c r="K320" s="397"/>
      <c r="L320" s="398"/>
      <c r="M320" s="398"/>
      <c r="N320" s="79"/>
      <c r="O320" s="398"/>
      <c r="P320" s="79"/>
      <c r="Q320" s="398"/>
      <c r="R320" s="398"/>
      <c r="S320" s="398"/>
      <c r="T320" s="398"/>
      <c r="U320" s="398"/>
      <c r="V320" s="397"/>
      <c r="W320" s="397"/>
      <c r="X320" s="397"/>
      <c r="Y320" s="397"/>
      <c r="Z320" s="398"/>
      <c r="AA320" s="398"/>
      <c r="AB320" s="398"/>
      <c r="AC320" s="398"/>
      <c r="AD320" s="398"/>
      <c r="AE320" s="398"/>
      <c r="AF320" s="398"/>
      <c r="AG320" s="398"/>
      <c r="AH320" s="398"/>
      <c r="AI320" s="398"/>
      <c r="AJ320" s="398"/>
      <c r="AK320" s="398"/>
      <c r="AL320" s="398"/>
      <c r="AM320" s="398"/>
      <c r="AN320" s="398"/>
      <c r="AO320" s="398"/>
      <c r="AP320" s="398"/>
      <c r="AQ320" s="398"/>
      <c r="AR320" s="398"/>
      <c r="AS320" s="398"/>
      <c r="AT320" s="398"/>
      <c r="AU320" s="398"/>
      <c r="AV320" s="398"/>
      <c r="AW320" s="398"/>
      <c r="AX320" s="398"/>
      <c r="AY320" s="398"/>
      <c r="AZ320" s="398"/>
      <c r="BA320" s="398"/>
      <c r="BB320" s="398"/>
      <c r="BC320" s="398"/>
      <c r="BD320" s="398"/>
      <c r="BE320" s="382" t="e">
        <f>COUNTIFS(#REF!,"x",BE$8:BE$250,"0")</f>
        <v>#REF!</v>
      </c>
      <c r="BF320" s="382" t="e">
        <f>COUNTIFS(#REF!,"x",BF$8:BF$250,"0")</f>
        <v>#REF!</v>
      </c>
      <c r="BG320" s="382" t="e">
        <f>COUNTIFS(#REF!,"x",BG$8:BG$250,"0")</f>
        <v>#REF!</v>
      </c>
      <c r="BH320" s="382" t="e">
        <f>COUNTIFS(#REF!,"x",BH$8:BH$250,"0")</f>
        <v>#REF!</v>
      </c>
      <c r="BI320" s="382" t="e">
        <f>COUNTIFS(#REF!,"x",BI$8:BI$250,"0")</f>
        <v>#REF!</v>
      </c>
      <c r="BJ320" s="59"/>
      <c r="BK320" s="382"/>
      <c r="BL320" s="382"/>
      <c r="BM320" s="382"/>
      <c r="BN320" s="382"/>
      <c r="BO320" s="382"/>
      <c r="BP320" s="422"/>
      <c r="BQ320" s="422"/>
      <c r="BR320" s="382"/>
      <c r="BS320" s="382" t="e">
        <f>COUNTIFS(#REF!,"x",BS$8:BS$250,"0")</f>
        <v>#REF!</v>
      </c>
      <c r="BT320" s="53"/>
      <c r="BU320" s="53"/>
      <c r="BV320" s="398"/>
      <c r="BW320" s="398"/>
      <c r="BX320" s="398"/>
      <c r="BY320" s="398"/>
      <c r="BZ320" s="398"/>
      <c r="CA320" s="398"/>
      <c r="CB320" s="398"/>
      <c r="CC320" s="398"/>
      <c r="CD320" s="2"/>
    </row>
    <row r="321" spans="1:82" s="173" customFormat="1" hidden="1">
      <c r="A321" s="383"/>
      <c r="B321" s="380"/>
      <c r="C321" s="1520" t="s">
        <v>236</v>
      </c>
      <c r="D321" s="36"/>
      <c r="E321" s="37"/>
      <c r="F321" s="36"/>
      <c r="G321" s="397"/>
      <c r="H321" s="210"/>
      <c r="I321" s="398"/>
      <c r="J321" s="398"/>
      <c r="K321" s="397"/>
      <c r="L321" s="398"/>
      <c r="M321" s="398"/>
      <c r="N321" s="79"/>
      <c r="O321" s="398"/>
      <c r="P321" s="79"/>
      <c r="Q321" s="398"/>
      <c r="R321" s="398"/>
      <c r="S321" s="398"/>
      <c r="T321" s="398"/>
      <c r="U321" s="398"/>
      <c r="V321" s="397"/>
      <c r="W321" s="397"/>
      <c r="X321" s="397"/>
      <c r="Y321" s="397"/>
      <c r="Z321" s="398"/>
      <c r="AA321" s="398"/>
      <c r="AB321" s="398"/>
      <c r="AC321" s="398"/>
      <c r="AD321" s="398"/>
      <c r="AE321" s="398"/>
      <c r="AF321" s="398"/>
      <c r="AG321" s="398"/>
      <c r="AH321" s="398"/>
      <c r="AI321" s="398"/>
      <c r="AJ321" s="398"/>
      <c r="AK321" s="398"/>
      <c r="AL321" s="398"/>
      <c r="AM321" s="398"/>
      <c r="AN321" s="398"/>
      <c r="AO321" s="398"/>
      <c r="AP321" s="398"/>
      <c r="AQ321" s="398"/>
      <c r="AR321" s="398"/>
      <c r="AS321" s="398"/>
      <c r="AT321" s="398"/>
      <c r="AU321" s="398"/>
      <c r="AV321" s="398"/>
      <c r="AW321" s="398"/>
      <c r="AX321" s="398"/>
      <c r="AY321" s="398"/>
      <c r="AZ321" s="398"/>
      <c r="BA321" s="398"/>
      <c r="BB321" s="398"/>
      <c r="BC321" s="398"/>
      <c r="BD321" s="398"/>
      <c r="BE321" s="38" t="e">
        <f>(((BE318*2)+(BE319*1)+(BE320*0)))/(BE318+BE319+BE320)</f>
        <v>#REF!</v>
      </c>
      <c r="BF321" s="38" t="e">
        <f>(((BF318*2)+(BF319*1)+(BF320*0)))/(BF318+BF319+BF320)</f>
        <v>#REF!</v>
      </c>
      <c r="BG321" s="38" t="e">
        <f>(((BG318*2)+(BG319*1)+(BG320*0)))/(BG318+BG319+BG320)</f>
        <v>#REF!</v>
      </c>
      <c r="BH321" s="38" t="e">
        <f>(((BH318*2)+(BH319*1)+(BH320*0)))/(BH318+BH319+BH320)</f>
        <v>#REF!</v>
      </c>
      <c r="BI321" s="38" t="e">
        <f>(((BI318*2)+(BI319*1)+(BI320*0)))/(BI318+BI319+BI320)</f>
        <v>#REF!</v>
      </c>
      <c r="BJ321" s="60"/>
      <c r="BK321" s="38"/>
      <c r="BL321" s="38"/>
      <c r="BM321" s="38"/>
      <c r="BN321" s="38"/>
      <c r="BO321" s="38"/>
      <c r="BP321" s="38"/>
      <c r="BQ321" s="38"/>
      <c r="BR321" s="38"/>
      <c r="BS321" s="38" t="e">
        <f>(((BS318*2)+(BS319*1)+(BS320*0)))/(BS318+BS319+BS320)</f>
        <v>#REF!</v>
      </c>
      <c r="BT321" s="54"/>
      <c r="BU321" s="54"/>
      <c r="BV321" s="1550">
        <f>COUNTIF($BE322:$BU322,"Đ")</f>
        <v>0</v>
      </c>
      <c r="BW321" s="1549">
        <f>BV321/COUNTA($BE322:$BU322)</f>
        <v>0</v>
      </c>
      <c r="BX321" s="1550">
        <f>COUNTIF($BE322:$BU322,"CCG")</f>
        <v>0</v>
      </c>
      <c r="BY321" s="1549">
        <f>BX321/COUNTA($BE322:$BU322)</f>
        <v>0</v>
      </c>
      <c r="BZ321" s="1550">
        <f>COUNTIF($BE322:$BU322,"CĐ")</f>
        <v>0</v>
      </c>
      <c r="CA321" s="1549">
        <f>BZ321/COUNTA($BE322:$BU322)</f>
        <v>0</v>
      </c>
      <c r="CB321" s="1407" t="e">
        <f>(((BV321*2)+(BX321*1)+(BZ321*0)))/(BV321+BX321+BZ321)</f>
        <v>#DIV/0!</v>
      </c>
      <c r="CC321" s="1407" t="e">
        <f>IF(CB321&gt;=1.6,"Đạt mục tiêu",IF(CB321&gt;=1,"Cần cố gắng","Chưa đạt"))</f>
        <v>#DIV/0!</v>
      </c>
      <c r="CD321" s="2"/>
    </row>
    <row r="322" spans="1:82" s="173" customFormat="1" hidden="1">
      <c r="A322" s="383"/>
      <c r="B322" s="380"/>
      <c r="C322" s="1520"/>
      <c r="D322" s="36"/>
      <c r="E322" s="37"/>
      <c r="F322" s="36"/>
      <c r="G322" s="397"/>
      <c r="H322" s="210"/>
      <c r="I322" s="398"/>
      <c r="J322" s="398"/>
      <c r="K322" s="397"/>
      <c r="L322" s="398"/>
      <c r="M322" s="398"/>
      <c r="N322" s="79"/>
      <c r="O322" s="398"/>
      <c r="P322" s="79"/>
      <c r="Q322" s="398"/>
      <c r="R322" s="398"/>
      <c r="S322" s="398"/>
      <c r="T322" s="398"/>
      <c r="U322" s="398"/>
      <c r="V322" s="397"/>
      <c r="W322" s="397"/>
      <c r="X322" s="397"/>
      <c r="Y322" s="397"/>
      <c r="Z322" s="398"/>
      <c r="AA322" s="398"/>
      <c r="AB322" s="398"/>
      <c r="AC322" s="398"/>
      <c r="AD322" s="398"/>
      <c r="AE322" s="398"/>
      <c r="AF322" s="398"/>
      <c r="AG322" s="398"/>
      <c r="AH322" s="398"/>
      <c r="AI322" s="398"/>
      <c r="AJ322" s="398"/>
      <c r="AK322" s="398"/>
      <c r="AL322" s="398"/>
      <c r="AM322" s="398"/>
      <c r="AN322" s="398"/>
      <c r="AO322" s="398"/>
      <c r="AP322" s="398"/>
      <c r="AQ322" s="398"/>
      <c r="AR322" s="398"/>
      <c r="AS322" s="398"/>
      <c r="AT322" s="398"/>
      <c r="AU322" s="398"/>
      <c r="AV322" s="398"/>
      <c r="AW322" s="398"/>
      <c r="AX322" s="398"/>
      <c r="AY322" s="398"/>
      <c r="AZ322" s="398"/>
      <c r="BA322" s="398"/>
      <c r="BB322" s="398"/>
      <c r="BC322" s="398"/>
      <c r="BD322" s="398"/>
      <c r="BE322" s="38" t="e">
        <f>IF(BE321&lt;1,"CĐ",IF(BE321&lt;1.6,"CCG","Đ"))</f>
        <v>#REF!</v>
      </c>
      <c r="BF322" s="38" t="e">
        <f>IF(BF321&lt;1,"CĐ",IF(BF321&lt;1.6,"CCG","Đ"))</f>
        <v>#REF!</v>
      </c>
      <c r="BG322" s="38" t="e">
        <f>IF(BG321&lt;1,"CĐ",IF(BG321&lt;1.6,"CCG","Đ"))</f>
        <v>#REF!</v>
      </c>
      <c r="BH322" s="38" t="e">
        <f>IF(BH321&lt;1,"CĐ",IF(BH321&lt;1.6,"CCG","Đ"))</f>
        <v>#REF!</v>
      </c>
      <c r="BI322" s="38" t="e">
        <f>IF(BI321&lt;1,"CĐ",IF(BI321&lt;1.6,"CCG","Đ"))</f>
        <v>#REF!</v>
      </c>
      <c r="BJ322" s="60"/>
      <c r="BK322" s="38"/>
      <c r="BL322" s="38"/>
      <c r="BM322" s="38"/>
      <c r="BN322" s="38"/>
      <c r="BO322" s="38"/>
      <c r="BP322" s="38"/>
      <c r="BQ322" s="38"/>
      <c r="BR322" s="38"/>
      <c r="BS322" s="38" t="e">
        <f>IF(BS321&lt;1,"CĐ",IF(BS321&lt;1.6,"CCG","Đ"))</f>
        <v>#REF!</v>
      </c>
      <c r="BT322" s="54"/>
      <c r="BU322" s="54"/>
      <c r="BV322" s="1550"/>
      <c r="BW322" s="1549"/>
      <c r="BX322" s="1550"/>
      <c r="BY322" s="1549"/>
      <c r="BZ322" s="1550"/>
      <c r="CA322" s="1549"/>
      <c r="CB322" s="1407"/>
      <c r="CC322" s="1407"/>
      <c r="CD322" s="2"/>
    </row>
    <row r="323" spans="1:82" s="173" customFormat="1" ht="37.5" hidden="1">
      <c r="A323" s="1536" t="s">
        <v>246</v>
      </c>
      <c r="B323" s="1415" t="s">
        <v>11</v>
      </c>
      <c r="C323" s="206" t="s">
        <v>233</v>
      </c>
      <c r="D323" s="15"/>
      <c r="E323" s="31"/>
      <c r="F323" s="15"/>
      <c r="G323" s="410"/>
      <c r="H323" s="175"/>
      <c r="I323" s="377"/>
      <c r="J323" s="377"/>
      <c r="K323" s="410"/>
      <c r="L323" s="377"/>
      <c r="M323" s="377"/>
      <c r="N323" s="79"/>
      <c r="O323" s="377"/>
      <c r="P323" s="79"/>
      <c r="Q323" s="377"/>
      <c r="R323" s="377"/>
      <c r="S323" s="377"/>
      <c r="T323" s="377"/>
      <c r="U323" s="377"/>
      <c r="V323" s="410"/>
      <c r="W323" s="410"/>
      <c r="X323" s="410"/>
      <c r="Y323" s="410"/>
      <c r="Z323" s="377"/>
      <c r="AA323" s="377"/>
      <c r="AB323" s="377"/>
      <c r="AC323" s="377"/>
      <c r="AD323" s="377"/>
      <c r="AE323" s="377"/>
      <c r="AF323" s="377"/>
      <c r="AG323" s="377"/>
      <c r="AH323" s="377"/>
      <c r="AI323" s="377"/>
      <c r="AJ323" s="377"/>
      <c r="AK323" s="377"/>
      <c r="AL323" s="377"/>
      <c r="AM323" s="377"/>
      <c r="AN323" s="377"/>
      <c r="AO323" s="377"/>
      <c r="AP323" s="377"/>
      <c r="AQ323" s="377"/>
      <c r="AR323" s="377"/>
      <c r="AS323" s="377"/>
      <c r="AT323" s="377"/>
      <c r="AU323" s="377"/>
      <c r="AV323" s="377"/>
      <c r="AW323" s="377"/>
      <c r="AX323" s="377"/>
      <c r="AY323" s="377"/>
      <c r="AZ323" s="377"/>
      <c r="BA323" s="377"/>
      <c r="BB323" s="377"/>
      <c r="BC323" s="377"/>
      <c r="BD323" s="377"/>
      <c r="BE323" s="39">
        <f t="shared" ref="BE323:BU323" si="205">COUNTIFS($J$8:$J$250,"Thể chất",BE$8:BE$250,"2")</f>
        <v>31</v>
      </c>
      <c r="BF323" s="39">
        <f t="shared" si="205"/>
        <v>24</v>
      </c>
      <c r="BG323" s="39">
        <f t="shared" si="205"/>
        <v>35</v>
      </c>
      <c r="BH323" s="39">
        <f t="shared" si="205"/>
        <v>34</v>
      </c>
      <c r="BI323" s="39">
        <f t="shared" si="205"/>
        <v>28</v>
      </c>
      <c r="BJ323" s="61">
        <f t="shared" si="205"/>
        <v>35</v>
      </c>
      <c r="BK323" s="39">
        <f t="shared" si="205"/>
        <v>31</v>
      </c>
      <c r="BL323" s="39">
        <f t="shared" si="205"/>
        <v>20</v>
      </c>
      <c r="BM323" s="39">
        <f t="shared" si="205"/>
        <v>27</v>
      </c>
      <c r="BN323" s="39">
        <f t="shared" si="205"/>
        <v>34</v>
      </c>
      <c r="BO323" s="39">
        <f t="shared" si="205"/>
        <v>35</v>
      </c>
      <c r="BP323" s="39"/>
      <c r="BQ323" s="39"/>
      <c r="BR323" s="39">
        <f t="shared" si="205"/>
        <v>33</v>
      </c>
      <c r="BS323" s="39">
        <f t="shared" si="205"/>
        <v>33</v>
      </c>
      <c r="BT323" s="55">
        <f t="shared" si="205"/>
        <v>10</v>
      </c>
      <c r="BU323" s="55">
        <f t="shared" si="205"/>
        <v>24</v>
      </c>
      <c r="BV323" s="377"/>
      <c r="BW323" s="377"/>
      <c r="BX323" s="377"/>
      <c r="BY323" s="377"/>
      <c r="BZ323" s="377"/>
      <c r="CA323" s="377"/>
      <c r="CB323" s="377"/>
      <c r="CC323" s="377"/>
      <c r="CD323" s="2"/>
    </row>
    <row r="324" spans="1:82" s="173" customFormat="1" ht="56.25" hidden="1">
      <c r="A324" s="1536"/>
      <c r="B324" s="1415"/>
      <c r="C324" s="206" t="s">
        <v>234</v>
      </c>
      <c r="D324" s="15"/>
      <c r="E324" s="31"/>
      <c r="F324" s="15"/>
      <c r="G324" s="410"/>
      <c r="H324" s="175"/>
      <c r="I324" s="377"/>
      <c r="J324" s="377"/>
      <c r="K324" s="410"/>
      <c r="L324" s="377"/>
      <c r="M324" s="377"/>
      <c r="N324" s="79"/>
      <c r="O324" s="377"/>
      <c r="P324" s="79"/>
      <c r="Q324" s="377"/>
      <c r="R324" s="377"/>
      <c r="S324" s="377"/>
      <c r="T324" s="377"/>
      <c r="U324" s="377"/>
      <c r="V324" s="410"/>
      <c r="W324" s="410"/>
      <c r="X324" s="410"/>
      <c r="Y324" s="410"/>
      <c r="Z324" s="377"/>
      <c r="AA324" s="377"/>
      <c r="AB324" s="377"/>
      <c r="AC324" s="377"/>
      <c r="AD324" s="377"/>
      <c r="AE324" s="377"/>
      <c r="AF324" s="377"/>
      <c r="AG324" s="377"/>
      <c r="AH324" s="377"/>
      <c r="AI324" s="377"/>
      <c r="AJ324" s="377"/>
      <c r="AK324" s="377"/>
      <c r="AL324" s="377"/>
      <c r="AM324" s="377"/>
      <c r="AN324" s="377"/>
      <c r="AO324" s="377"/>
      <c r="AP324" s="377"/>
      <c r="AQ324" s="377"/>
      <c r="AR324" s="377"/>
      <c r="AS324" s="377"/>
      <c r="AT324" s="377"/>
      <c r="AU324" s="377"/>
      <c r="AV324" s="377"/>
      <c r="AW324" s="377"/>
      <c r="AX324" s="377"/>
      <c r="AY324" s="377"/>
      <c r="AZ324" s="377"/>
      <c r="BA324" s="377"/>
      <c r="BB324" s="377"/>
      <c r="BC324" s="377"/>
      <c r="BD324" s="377"/>
      <c r="BE324" s="39">
        <f t="shared" ref="BE324:BS324" si="206">COUNTIFS($J$8:$J$250,"Thể chất",BE$8:BE$250,"1")</f>
        <v>0</v>
      </c>
      <c r="BF324" s="39">
        <f t="shared" si="206"/>
        <v>11</v>
      </c>
      <c r="BG324" s="39">
        <f t="shared" si="206"/>
        <v>0</v>
      </c>
      <c r="BH324" s="39">
        <f t="shared" si="206"/>
        <v>1</v>
      </c>
      <c r="BI324" s="39">
        <f t="shared" si="206"/>
        <v>7</v>
      </c>
      <c r="BJ324" s="61">
        <f t="shared" si="206"/>
        <v>0</v>
      </c>
      <c r="BK324" s="39">
        <f t="shared" si="206"/>
        <v>4</v>
      </c>
      <c r="BL324" s="39">
        <f t="shared" si="206"/>
        <v>15</v>
      </c>
      <c r="BM324" s="39">
        <f t="shared" si="206"/>
        <v>8</v>
      </c>
      <c r="BN324" s="39">
        <f t="shared" si="206"/>
        <v>1</v>
      </c>
      <c r="BO324" s="39">
        <f t="shared" si="206"/>
        <v>0</v>
      </c>
      <c r="BP324" s="39"/>
      <c r="BQ324" s="39"/>
      <c r="BR324" s="39">
        <f t="shared" si="206"/>
        <v>2</v>
      </c>
      <c r="BS324" s="39">
        <f t="shared" si="206"/>
        <v>2</v>
      </c>
      <c r="BT324" s="55"/>
      <c r="BU324" s="55"/>
      <c r="BV324" s="377"/>
      <c r="BW324" s="377"/>
      <c r="BX324" s="377"/>
      <c r="BY324" s="377"/>
      <c r="BZ324" s="377"/>
      <c r="CA324" s="377"/>
      <c r="CB324" s="377"/>
      <c r="CC324" s="377"/>
      <c r="CD324" s="2"/>
    </row>
    <row r="325" spans="1:82" s="173" customFormat="1" ht="56.25" hidden="1">
      <c r="A325" s="1536"/>
      <c r="B325" s="1415"/>
      <c r="C325" s="206" t="s">
        <v>235</v>
      </c>
      <c r="D325" s="15"/>
      <c r="E325" s="31"/>
      <c r="F325" s="15"/>
      <c r="G325" s="410"/>
      <c r="H325" s="175"/>
      <c r="I325" s="377"/>
      <c r="J325" s="377"/>
      <c r="K325" s="410"/>
      <c r="L325" s="377"/>
      <c r="M325" s="377"/>
      <c r="N325" s="79"/>
      <c r="O325" s="377"/>
      <c r="P325" s="79"/>
      <c r="Q325" s="377"/>
      <c r="R325" s="377"/>
      <c r="S325" s="377"/>
      <c r="T325" s="377"/>
      <c r="U325" s="377"/>
      <c r="V325" s="410"/>
      <c r="W325" s="410"/>
      <c r="X325" s="410"/>
      <c r="Y325" s="410"/>
      <c r="Z325" s="377"/>
      <c r="AA325" s="377"/>
      <c r="AB325" s="377"/>
      <c r="AC325" s="377"/>
      <c r="AD325" s="377"/>
      <c r="AE325" s="377"/>
      <c r="AF325" s="377"/>
      <c r="AG325" s="377"/>
      <c r="AH325" s="377"/>
      <c r="AI325" s="377"/>
      <c r="AJ325" s="377"/>
      <c r="AK325" s="377"/>
      <c r="AL325" s="377"/>
      <c r="AM325" s="377"/>
      <c r="AN325" s="377"/>
      <c r="AO325" s="377"/>
      <c r="AP325" s="377"/>
      <c r="AQ325" s="377"/>
      <c r="AR325" s="377"/>
      <c r="AS325" s="377"/>
      <c r="AT325" s="377"/>
      <c r="AU325" s="377"/>
      <c r="AV325" s="377"/>
      <c r="AW325" s="377"/>
      <c r="AX325" s="377"/>
      <c r="AY325" s="377"/>
      <c r="AZ325" s="377"/>
      <c r="BA325" s="377"/>
      <c r="BB325" s="377"/>
      <c r="BC325" s="377"/>
      <c r="BD325" s="377"/>
      <c r="BE325" s="39">
        <f t="shared" ref="BE325:BS325" si="207">COUNTIFS($J$8:$J$250,"Thể chất",BE$8:BE$250,"0")</f>
        <v>0</v>
      </c>
      <c r="BF325" s="39">
        <f t="shared" si="207"/>
        <v>0</v>
      </c>
      <c r="BG325" s="39">
        <f t="shared" si="207"/>
        <v>0</v>
      </c>
      <c r="BH325" s="39">
        <f t="shared" si="207"/>
        <v>0</v>
      </c>
      <c r="BI325" s="39">
        <f t="shared" si="207"/>
        <v>0</v>
      </c>
      <c r="BJ325" s="61">
        <f t="shared" si="207"/>
        <v>0</v>
      </c>
      <c r="BK325" s="39">
        <f t="shared" si="207"/>
        <v>0</v>
      </c>
      <c r="BL325" s="39">
        <f t="shared" si="207"/>
        <v>0</v>
      </c>
      <c r="BM325" s="39">
        <f t="shared" si="207"/>
        <v>0</v>
      </c>
      <c r="BN325" s="39">
        <f t="shared" si="207"/>
        <v>0</v>
      </c>
      <c r="BO325" s="39">
        <f t="shared" si="207"/>
        <v>0</v>
      </c>
      <c r="BP325" s="39"/>
      <c r="BQ325" s="39"/>
      <c r="BR325" s="39">
        <f t="shared" si="207"/>
        <v>0</v>
      </c>
      <c r="BS325" s="39">
        <f t="shared" si="207"/>
        <v>0</v>
      </c>
      <c r="BT325" s="55"/>
      <c r="BU325" s="55"/>
      <c r="BV325" s="377"/>
      <c r="BW325" s="377"/>
      <c r="BX325" s="377"/>
      <c r="BY325" s="377"/>
      <c r="BZ325" s="377"/>
      <c r="CA325" s="377"/>
      <c r="CB325" s="377"/>
      <c r="CC325" s="377"/>
      <c r="CD325" s="2"/>
    </row>
    <row r="326" spans="1:82" s="173" customFormat="1" hidden="1">
      <c r="A326" s="1536"/>
      <c r="B326" s="1415"/>
      <c r="C326" s="1583" t="s">
        <v>247</v>
      </c>
      <c r="D326" s="15"/>
      <c r="E326" s="31"/>
      <c r="F326" s="15"/>
      <c r="G326" s="410"/>
      <c r="H326" s="175"/>
      <c r="I326" s="377"/>
      <c r="J326" s="377"/>
      <c r="K326" s="410"/>
      <c r="L326" s="377"/>
      <c r="M326" s="377"/>
      <c r="N326" s="79"/>
      <c r="O326" s="377"/>
      <c r="P326" s="79"/>
      <c r="Q326" s="377"/>
      <c r="R326" s="377"/>
      <c r="S326" s="377"/>
      <c r="T326" s="377"/>
      <c r="U326" s="377"/>
      <c r="V326" s="410"/>
      <c r="W326" s="410"/>
      <c r="X326" s="410"/>
      <c r="Y326" s="410"/>
      <c r="Z326" s="377"/>
      <c r="AA326" s="377"/>
      <c r="AB326" s="377"/>
      <c r="AC326" s="377"/>
      <c r="AD326" s="377"/>
      <c r="AE326" s="377"/>
      <c r="AF326" s="377"/>
      <c r="AG326" s="377"/>
      <c r="AH326" s="377"/>
      <c r="AI326" s="377"/>
      <c r="AJ326" s="377"/>
      <c r="AK326" s="377"/>
      <c r="AL326" s="377"/>
      <c r="AM326" s="377"/>
      <c r="AN326" s="377"/>
      <c r="AO326" s="377"/>
      <c r="AP326" s="377"/>
      <c r="AQ326" s="377"/>
      <c r="AR326" s="377"/>
      <c r="AS326" s="377"/>
      <c r="AT326" s="377"/>
      <c r="AU326" s="377"/>
      <c r="AV326" s="377"/>
      <c r="AW326" s="377"/>
      <c r="AX326" s="377"/>
      <c r="AY326" s="377"/>
      <c r="AZ326" s="377"/>
      <c r="BA326" s="377"/>
      <c r="BB326" s="377"/>
      <c r="BC326" s="377"/>
      <c r="BD326" s="377"/>
      <c r="BE326" s="34">
        <f t="shared" ref="BE326:BS326" si="208">(((BE323*2)+(BE324*1)+(BE325*0)))/(BE323+BE324+BE325)</f>
        <v>2</v>
      </c>
      <c r="BF326" s="34">
        <f t="shared" si="208"/>
        <v>1.6857142857142857</v>
      </c>
      <c r="BG326" s="34">
        <f t="shared" si="208"/>
        <v>2</v>
      </c>
      <c r="BH326" s="34">
        <f t="shared" si="208"/>
        <v>1.9714285714285715</v>
      </c>
      <c r="BI326" s="34">
        <f t="shared" si="208"/>
        <v>1.8</v>
      </c>
      <c r="BJ326" s="58">
        <f t="shared" si="208"/>
        <v>2</v>
      </c>
      <c r="BK326" s="34">
        <f t="shared" si="208"/>
        <v>1.8857142857142857</v>
      </c>
      <c r="BL326" s="34">
        <f t="shared" si="208"/>
        <v>1.5714285714285714</v>
      </c>
      <c r="BM326" s="34">
        <f t="shared" si="208"/>
        <v>1.7714285714285714</v>
      </c>
      <c r="BN326" s="34">
        <f t="shared" si="208"/>
        <v>1.9714285714285715</v>
      </c>
      <c r="BO326" s="34">
        <f t="shared" si="208"/>
        <v>2</v>
      </c>
      <c r="BP326" s="34"/>
      <c r="BQ326" s="34"/>
      <c r="BR326" s="34">
        <f t="shared" si="208"/>
        <v>1.9428571428571428</v>
      </c>
      <c r="BS326" s="34">
        <f t="shared" si="208"/>
        <v>1.9428571428571428</v>
      </c>
      <c r="BT326" s="52"/>
      <c r="BU326" s="52"/>
      <c r="BV326" s="1585">
        <f>COUNTIF($BE327:$BU327,"Đ")</f>
        <v>12</v>
      </c>
      <c r="BW326" s="1586">
        <f>BV326/COUNTA($BE327:$BU327)</f>
        <v>0.92307692307692313</v>
      </c>
      <c r="BX326" s="1585">
        <f>COUNTIF($BE327:$BU327,"CCG")</f>
        <v>1</v>
      </c>
      <c r="BY326" s="1586">
        <f>BX326/COUNTA($BE327:$BU327)</f>
        <v>7.6923076923076927E-2</v>
      </c>
      <c r="BZ326" s="1585">
        <f>COUNTIF($BE327:$BU327,"CĐ")</f>
        <v>0</v>
      </c>
      <c r="CA326" s="1586">
        <f>BZ326/COUNTA($BE327:$BU327)</f>
        <v>0</v>
      </c>
      <c r="CB326" s="1582">
        <f>(((BV326*2)+(BX326*1)+(BZ326*0)))/(BV326+BX326+BZ326)</f>
        <v>1.9230769230769231</v>
      </c>
      <c r="CC326" s="1582" t="str">
        <f>IF(CB326&gt;=1.6,"Đạt mục tiêu",IF(CB326&gt;=1,"Cần cố gắng","Chưa đạt"))</f>
        <v>Đạt mục tiêu</v>
      </c>
      <c r="CD326" s="2"/>
    </row>
    <row r="327" spans="1:82" s="173" customFormat="1" hidden="1">
      <c r="A327" s="1536"/>
      <c r="B327" s="1415"/>
      <c r="C327" s="1584"/>
      <c r="D327" s="15"/>
      <c r="E327" s="31"/>
      <c r="F327" s="15"/>
      <c r="G327" s="410"/>
      <c r="H327" s="175"/>
      <c r="I327" s="377"/>
      <c r="J327" s="377"/>
      <c r="K327" s="410"/>
      <c r="L327" s="377"/>
      <c r="M327" s="377"/>
      <c r="N327" s="79"/>
      <c r="O327" s="377"/>
      <c r="P327" s="79"/>
      <c r="Q327" s="377"/>
      <c r="R327" s="377"/>
      <c r="S327" s="377"/>
      <c r="T327" s="377"/>
      <c r="U327" s="377"/>
      <c r="V327" s="410"/>
      <c r="W327" s="410"/>
      <c r="X327" s="410"/>
      <c r="Y327" s="410"/>
      <c r="Z327" s="377"/>
      <c r="AA327" s="377"/>
      <c r="AB327" s="377"/>
      <c r="AC327" s="377"/>
      <c r="AD327" s="377"/>
      <c r="AE327" s="377"/>
      <c r="AF327" s="377"/>
      <c r="AG327" s="377"/>
      <c r="AH327" s="377"/>
      <c r="AI327" s="377"/>
      <c r="AJ327" s="377"/>
      <c r="AK327" s="377"/>
      <c r="AL327" s="377"/>
      <c r="AM327" s="377"/>
      <c r="AN327" s="377"/>
      <c r="AO327" s="377"/>
      <c r="AP327" s="377"/>
      <c r="AQ327" s="377"/>
      <c r="AR327" s="377"/>
      <c r="AS327" s="377"/>
      <c r="AT327" s="377"/>
      <c r="AU327" s="377"/>
      <c r="AV327" s="377"/>
      <c r="AW327" s="377"/>
      <c r="AX327" s="377"/>
      <c r="AY327" s="377"/>
      <c r="AZ327" s="377"/>
      <c r="BA327" s="377"/>
      <c r="BB327" s="377"/>
      <c r="BC327" s="377"/>
      <c r="BD327" s="377"/>
      <c r="BE327" s="34" t="str">
        <f t="shared" ref="BE327:BS327" si="209">IF(BE326&lt;1,"CĐ",IF(BE326&lt;1.6,"CCG","Đ"))</f>
        <v>Đ</v>
      </c>
      <c r="BF327" s="34" t="str">
        <f t="shared" si="209"/>
        <v>Đ</v>
      </c>
      <c r="BG327" s="34" t="str">
        <f t="shared" si="209"/>
        <v>Đ</v>
      </c>
      <c r="BH327" s="34" t="str">
        <f t="shared" si="209"/>
        <v>Đ</v>
      </c>
      <c r="BI327" s="34" t="str">
        <f t="shared" si="209"/>
        <v>Đ</v>
      </c>
      <c r="BJ327" s="58" t="str">
        <f t="shared" si="209"/>
        <v>Đ</v>
      </c>
      <c r="BK327" s="34" t="str">
        <f t="shared" si="209"/>
        <v>Đ</v>
      </c>
      <c r="BL327" s="34" t="str">
        <f t="shared" si="209"/>
        <v>CCG</v>
      </c>
      <c r="BM327" s="34" t="str">
        <f t="shared" si="209"/>
        <v>Đ</v>
      </c>
      <c r="BN327" s="34" t="str">
        <f t="shared" si="209"/>
        <v>Đ</v>
      </c>
      <c r="BO327" s="34" t="str">
        <f t="shared" si="209"/>
        <v>Đ</v>
      </c>
      <c r="BP327" s="34"/>
      <c r="BQ327" s="34"/>
      <c r="BR327" s="34" t="str">
        <f t="shared" si="209"/>
        <v>Đ</v>
      </c>
      <c r="BS327" s="34" t="str">
        <f t="shared" si="209"/>
        <v>Đ</v>
      </c>
      <c r="BT327" s="52"/>
      <c r="BU327" s="52"/>
      <c r="BV327" s="1585"/>
      <c r="BW327" s="1586"/>
      <c r="BX327" s="1585"/>
      <c r="BY327" s="1586"/>
      <c r="BZ327" s="1585"/>
      <c r="CA327" s="1586"/>
      <c r="CB327" s="1582"/>
      <c r="CC327" s="1582"/>
      <c r="CD327" s="2"/>
    </row>
    <row r="328" spans="1:82" s="173" customFormat="1" ht="37.5" hidden="1">
      <c r="A328" s="1536"/>
      <c r="B328" s="1414" t="s">
        <v>23</v>
      </c>
      <c r="C328" s="208" t="s">
        <v>233</v>
      </c>
      <c r="D328" s="36"/>
      <c r="E328" s="37"/>
      <c r="F328" s="36"/>
      <c r="G328" s="397"/>
      <c r="H328" s="210"/>
      <c r="I328" s="398"/>
      <c r="J328" s="398"/>
      <c r="K328" s="397"/>
      <c r="L328" s="398"/>
      <c r="M328" s="398"/>
      <c r="N328" s="79"/>
      <c r="O328" s="398"/>
      <c r="P328" s="79"/>
      <c r="Q328" s="398"/>
      <c r="R328" s="398"/>
      <c r="S328" s="398"/>
      <c r="T328" s="398"/>
      <c r="U328" s="398"/>
      <c r="V328" s="397"/>
      <c r="W328" s="397"/>
      <c r="X328" s="397"/>
      <c r="Y328" s="397"/>
      <c r="Z328" s="398"/>
      <c r="AA328" s="398"/>
      <c r="AB328" s="398"/>
      <c r="AC328" s="398"/>
      <c r="AD328" s="398"/>
      <c r="AE328" s="398"/>
      <c r="AF328" s="398"/>
      <c r="AG328" s="398"/>
      <c r="AH328" s="398"/>
      <c r="AI328" s="398"/>
      <c r="AJ328" s="398"/>
      <c r="AK328" s="398"/>
      <c r="AL328" s="398"/>
      <c r="AM328" s="398"/>
      <c r="AN328" s="398"/>
      <c r="AO328" s="398"/>
      <c r="AP328" s="398"/>
      <c r="AQ328" s="398"/>
      <c r="AR328" s="398"/>
      <c r="AS328" s="398"/>
      <c r="AT328" s="398"/>
      <c r="AU328" s="398"/>
      <c r="AV328" s="398"/>
      <c r="AW328" s="398"/>
      <c r="AX328" s="398"/>
      <c r="AY328" s="398"/>
      <c r="AZ328" s="398"/>
      <c r="BA328" s="398"/>
      <c r="BB328" s="398"/>
      <c r="BC328" s="398"/>
      <c r="BD328" s="398"/>
      <c r="BE328" s="41">
        <f>COUNTIFS($J$8:$J$250,"Nhận thức",BE$8:BE$250,"2")</f>
        <v>16</v>
      </c>
      <c r="BF328" s="41">
        <f>COUNTIFS($J$8:$J$250,"Nhận thức",BF$8:BF$250,"2")</f>
        <v>15</v>
      </c>
      <c r="BG328" s="41">
        <f>COUNTIFS($J$8:$J$250,"Nhận thức",BG$8:BG$250,"2")</f>
        <v>18</v>
      </c>
      <c r="BH328" s="41">
        <f>COUNTIFS($J$8:$J$250,"Nhận thức",BH$8:BH$250,"2")</f>
        <v>19</v>
      </c>
      <c r="BI328" s="41">
        <f>COUNTIFS($J$8:$J$250,"Nhận thức",BI$8:BI$250,"2")</f>
        <v>20</v>
      </c>
      <c r="BJ328" s="62"/>
      <c r="BK328" s="41"/>
      <c r="BL328" s="41"/>
      <c r="BM328" s="41"/>
      <c r="BN328" s="41"/>
      <c r="BO328" s="41"/>
      <c r="BP328" s="41"/>
      <c r="BQ328" s="41"/>
      <c r="BR328" s="41"/>
      <c r="BS328" s="41">
        <f>COUNTIFS($J$8:$J$250,"Nhận thức",BS$8:BS$250,"2")</f>
        <v>18</v>
      </c>
      <c r="BT328" s="56"/>
      <c r="BU328" s="56"/>
      <c r="BV328" s="398"/>
      <c r="BW328" s="398"/>
      <c r="BX328" s="398"/>
      <c r="BY328" s="398"/>
      <c r="BZ328" s="398"/>
      <c r="CA328" s="398"/>
      <c r="CB328" s="398"/>
      <c r="CC328" s="398"/>
      <c r="CD328" s="2"/>
    </row>
    <row r="329" spans="1:82" s="173" customFormat="1" ht="56.25" hidden="1">
      <c r="A329" s="1536"/>
      <c r="B329" s="1414"/>
      <c r="C329" s="208" t="s">
        <v>234</v>
      </c>
      <c r="D329" s="36"/>
      <c r="E329" s="37"/>
      <c r="F329" s="36"/>
      <c r="G329" s="397"/>
      <c r="H329" s="210"/>
      <c r="I329" s="398"/>
      <c r="J329" s="398"/>
      <c r="K329" s="397"/>
      <c r="L329" s="398"/>
      <c r="M329" s="398"/>
      <c r="N329" s="79"/>
      <c r="O329" s="398"/>
      <c r="P329" s="79"/>
      <c r="Q329" s="398"/>
      <c r="R329" s="398"/>
      <c r="S329" s="398"/>
      <c r="T329" s="398"/>
      <c r="U329" s="398"/>
      <c r="V329" s="397"/>
      <c r="W329" s="397"/>
      <c r="X329" s="397"/>
      <c r="Y329" s="397"/>
      <c r="Z329" s="398"/>
      <c r="AA329" s="398"/>
      <c r="AB329" s="398"/>
      <c r="AC329" s="398"/>
      <c r="AD329" s="398"/>
      <c r="AE329" s="398"/>
      <c r="AF329" s="398"/>
      <c r="AG329" s="398"/>
      <c r="AH329" s="398"/>
      <c r="AI329" s="398"/>
      <c r="AJ329" s="398"/>
      <c r="AK329" s="398"/>
      <c r="AL329" s="398"/>
      <c r="AM329" s="398"/>
      <c r="AN329" s="398"/>
      <c r="AO329" s="398"/>
      <c r="AP329" s="398"/>
      <c r="AQ329" s="398"/>
      <c r="AR329" s="398"/>
      <c r="AS329" s="398"/>
      <c r="AT329" s="398"/>
      <c r="AU329" s="398"/>
      <c r="AV329" s="398"/>
      <c r="AW329" s="398"/>
      <c r="AX329" s="398"/>
      <c r="AY329" s="398"/>
      <c r="AZ329" s="398"/>
      <c r="BA329" s="398"/>
      <c r="BB329" s="398"/>
      <c r="BC329" s="398"/>
      <c r="BD329" s="398"/>
      <c r="BE329" s="41">
        <f>COUNTIFS($J$8:$J$250,"Nhận thức",BE$8:BE$250,"1")</f>
        <v>3</v>
      </c>
      <c r="BF329" s="41">
        <f>COUNTIFS($J$8:$J$250,"Nhận thức",BF$8:BF$250,"1")</f>
        <v>6</v>
      </c>
      <c r="BG329" s="41">
        <f>COUNTIFS($J$8:$J$250,"Nhận thức",BG$8:BG$250,"1")</f>
        <v>3</v>
      </c>
      <c r="BH329" s="41">
        <f>COUNTIFS($J$8:$J$250,"Nhận thức",BH$8:BH$250,"1")</f>
        <v>2</v>
      </c>
      <c r="BI329" s="41">
        <f>COUNTIFS($J$8:$J$250,"Nhận thức",BI$8:BI$250,"1")</f>
        <v>1</v>
      </c>
      <c r="BJ329" s="62"/>
      <c r="BK329" s="41"/>
      <c r="BL329" s="41"/>
      <c r="BM329" s="41"/>
      <c r="BN329" s="41"/>
      <c r="BO329" s="41"/>
      <c r="BP329" s="41"/>
      <c r="BQ329" s="41"/>
      <c r="BR329" s="41"/>
      <c r="BS329" s="41">
        <f>COUNTIFS($J$8:$J$250,"Nhận thức",BS$8:BS$250,"1")</f>
        <v>3</v>
      </c>
      <c r="BT329" s="56"/>
      <c r="BU329" s="56"/>
      <c r="BV329" s="398"/>
      <c r="BW329" s="398"/>
      <c r="BX329" s="398"/>
      <c r="BY329" s="398"/>
      <c r="BZ329" s="398"/>
      <c r="CA329" s="398"/>
      <c r="CB329" s="398"/>
      <c r="CC329" s="398"/>
      <c r="CD329" s="2"/>
    </row>
    <row r="330" spans="1:82" s="173" customFormat="1" ht="56.25" hidden="1">
      <c r="A330" s="1536"/>
      <c r="B330" s="1414"/>
      <c r="C330" s="208" t="s">
        <v>235</v>
      </c>
      <c r="D330" s="36"/>
      <c r="E330" s="37"/>
      <c r="F330" s="36"/>
      <c r="G330" s="397"/>
      <c r="H330" s="210"/>
      <c r="I330" s="398"/>
      <c r="J330" s="398"/>
      <c r="K330" s="397"/>
      <c r="L330" s="398"/>
      <c r="M330" s="398"/>
      <c r="N330" s="79"/>
      <c r="O330" s="398"/>
      <c r="P330" s="79"/>
      <c r="Q330" s="398"/>
      <c r="R330" s="398"/>
      <c r="S330" s="398"/>
      <c r="T330" s="398"/>
      <c r="U330" s="398"/>
      <c r="V330" s="397"/>
      <c r="W330" s="397"/>
      <c r="X330" s="397"/>
      <c r="Y330" s="397"/>
      <c r="Z330" s="398"/>
      <c r="AA330" s="398"/>
      <c r="AB330" s="398"/>
      <c r="AC330" s="398"/>
      <c r="AD330" s="398"/>
      <c r="AE330" s="398"/>
      <c r="AF330" s="398"/>
      <c r="AG330" s="398"/>
      <c r="AH330" s="398"/>
      <c r="AI330" s="398"/>
      <c r="AJ330" s="398"/>
      <c r="AK330" s="398"/>
      <c r="AL330" s="398"/>
      <c r="AM330" s="398"/>
      <c r="AN330" s="398"/>
      <c r="AO330" s="398"/>
      <c r="AP330" s="398"/>
      <c r="AQ330" s="398"/>
      <c r="AR330" s="398"/>
      <c r="AS330" s="398"/>
      <c r="AT330" s="398"/>
      <c r="AU330" s="398"/>
      <c r="AV330" s="398"/>
      <c r="AW330" s="398"/>
      <c r="AX330" s="398"/>
      <c r="AY330" s="398"/>
      <c r="AZ330" s="398"/>
      <c r="BA330" s="398"/>
      <c r="BB330" s="398"/>
      <c r="BC330" s="398"/>
      <c r="BD330" s="398"/>
      <c r="BE330" s="41">
        <f>COUNTIFS($J$8:$J$250,"Nhận thức",BE$8:BE$250,"0")</f>
        <v>0</v>
      </c>
      <c r="BF330" s="41">
        <f>COUNTIFS($J$8:$J$250,"Nhận thức",BF$8:BF$250,"0")</f>
        <v>0</v>
      </c>
      <c r="BG330" s="41">
        <f>COUNTIFS($J$8:$J$250,"Nhận thức",BG$8:BG$250,"0")</f>
        <v>0</v>
      </c>
      <c r="BH330" s="41">
        <f>COUNTIFS($J$8:$J$250,"Nhận thức",BH$8:BH$250,"0")</f>
        <v>0</v>
      </c>
      <c r="BI330" s="41">
        <f>COUNTIFS($J$8:$J$250,"Nhận thức",BI$8:BI$250,"0")</f>
        <v>0</v>
      </c>
      <c r="BJ330" s="62"/>
      <c r="BK330" s="41"/>
      <c r="BL330" s="41"/>
      <c r="BM330" s="41"/>
      <c r="BN330" s="41"/>
      <c r="BO330" s="41"/>
      <c r="BP330" s="41"/>
      <c r="BQ330" s="41"/>
      <c r="BR330" s="41"/>
      <c r="BS330" s="41">
        <f>COUNTIFS($J$8:$J$250,"Nhận thức",BS$8:BS$250,"0")</f>
        <v>0</v>
      </c>
      <c r="BT330" s="56"/>
      <c r="BU330" s="56"/>
      <c r="BV330" s="398"/>
      <c r="BW330" s="398"/>
      <c r="BX330" s="398"/>
      <c r="BY330" s="398"/>
      <c r="BZ330" s="398"/>
      <c r="CA330" s="398"/>
      <c r="CB330" s="398"/>
      <c r="CC330" s="398"/>
      <c r="CD330" s="2"/>
    </row>
    <row r="331" spans="1:82" s="173" customFormat="1" hidden="1">
      <c r="A331" s="1536"/>
      <c r="B331" s="1414"/>
      <c r="C331" s="1538" t="s">
        <v>248</v>
      </c>
      <c r="D331" s="36"/>
      <c r="E331" s="37"/>
      <c r="F331" s="36"/>
      <c r="G331" s="397"/>
      <c r="H331" s="210"/>
      <c r="I331" s="398"/>
      <c r="J331" s="398"/>
      <c r="K331" s="397"/>
      <c r="L331" s="398"/>
      <c r="M331" s="398"/>
      <c r="N331" s="79"/>
      <c r="O331" s="398"/>
      <c r="P331" s="79"/>
      <c r="Q331" s="398"/>
      <c r="R331" s="398"/>
      <c r="S331" s="398"/>
      <c r="T331" s="398"/>
      <c r="U331" s="398"/>
      <c r="V331" s="397"/>
      <c r="W331" s="397"/>
      <c r="X331" s="397"/>
      <c r="Y331" s="397"/>
      <c r="Z331" s="398"/>
      <c r="AA331" s="398"/>
      <c r="AB331" s="398"/>
      <c r="AC331" s="398"/>
      <c r="AD331" s="398"/>
      <c r="AE331" s="398"/>
      <c r="AF331" s="398"/>
      <c r="AG331" s="398"/>
      <c r="AH331" s="398"/>
      <c r="AI331" s="398"/>
      <c r="AJ331" s="398"/>
      <c r="AK331" s="398"/>
      <c r="AL331" s="398"/>
      <c r="AM331" s="398"/>
      <c r="AN331" s="398"/>
      <c r="AO331" s="398"/>
      <c r="AP331" s="398"/>
      <c r="AQ331" s="398"/>
      <c r="AR331" s="398"/>
      <c r="AS331" s="398"/>
      <c r="AT331" s="398"/>
      <c r="AU331" s="398"/>
      <c r="AV331" s="398"/>
      <c r="AW331" s="398"/>
      <c r="AX331" s="398"/>
      <c r="AY331" s="398"/>
      <c r="AZ331" s="398"/>
      <c r="BA331" s="398"/>
      <c r="BB331" s="398"/>
      <c r="BC331" s="398"/>
      <c r="BD331" s="398"/>
      <c r="BE331" s="38">
        <f>(((BE328*2)+(BE329*1)+(BE330*0)))/(BE328+BE329+BE330)</f>
        <v>1.8421052631578947</v>
      </c>
      <c r="BF331" s="38">
        <f>(((BF328*2)+(BF329*1)+(BF330*0)))/(BF328+BF329+BF330)</f>
        <v>1.7142857142857142</v>
      </c>
      <c r="BG331" s="38">
        <f>(((BG328*2)+(BG329*1)+(BG330*0)))/(BG328+BG329+BG330)</f>
        <v>1.8571428571428572</v>
      </c>
      <c r="BH331" s="38">
        <f>(((BH328*2)+(BH329*1)+(BH330*0)))/(BH328+BH329+BH330)</f>
        <v>1.9047619047619047</v>
      </c>
      <c r="BI331" s="38">
        <f>(((BI328*2)+(BI329*1)+(BI330*0)))/(BI328+BI329+BI330)</f>
        <v>1.9523809523809523</v>
      </c>
      <c r="BJ331" s="60"/>
      <c r="BK331" s="38"/>
      <c r="BL331" s="38"/>
      <c r="BM331" s="38"/>
      <c r="BN331" s="38"/>
      <c r="BO331" s="38"/>
      <c r="BP331" s="38"/>
      <c r="BQ331" s="38"/>
      <c r="BR331" s="38"/>
      <c r="BS331" s="38">
        <f>(((BS328*2)+(BS329*1)+(BS330*0)))/(BS328+BS329+BS330)</f>
        <v>1.8571428571428572</v>
      </c>
      <c r="BT331" s="54"/>
      <c r="BU331" s="54"/>
      <c r="BV331" s="1550">
        <f>COUNTIF($BE332:$BU332,"Đ")</f>
        <v>6</v>
      </c>
      <c r="BW331" s="1549">
        <f>BV331/COUNTA($BE332:$BU332)</f>
        <v>1</v>
      </c>
      <c r="BX331" s="1550">
        <f>COUNTIF($BE332:$BU332,"CCG")</f>
        <v>0</v>
      </c>
      <c r="BY331" s="1549">
        <f>BX331/COUNTA($BE332:$BU332)</f>
        <v>0</v>
      </c>
      <c r="BZ331" s="1550">
        <f>COUNTIF($BE332:$BU332,"CĐ")</f>
        <v>0</v>
      </c>
      <c r="CA331" s="1549">
        <f>BZ331/COUNTA($BE332:$BU332)</f>
        <v>0</v>
      </c>
      <c r="CB331" s="1407">
        <f>(((BV331*2)+(BX331*1)+(BZ331*0)))/(BV331+BX331+BZ331)</f>
        <v>2</v>
      </c>
      <c r="CC331" s="1407" t="str">
        <f>IF(CB331&gt;=1.6,"Đạt mục tiêu",IF(CB331&gt;=1,"Cần cố gắng","Chưa đạt"))</f>
        <v>Đạt mục tiêu</v>
      </c>
      <c r="CD331" s="2"/>
    </row>
    <row r="332" spans="1:82" s="173" customFormat="1" hidden="1">
      <c r="A332" s="1536"/>
      <c r="B332" s="1414"/>
      <c r="C332" s="1539"/>
      <c r="D332" s="36"/>
      <c r="E332" s="37"/>
      <c r="F332" s="36"/>
      <c r="G332" s="397"/>
      <c r="H332" s="210"/>
      <c r="I332" s="398"/>
      <c r="J332" s="398"/>
      <c r="K332" s="397"/>
      <c r="L332" s="398"/>
      <c r="M332" s="398"/>
      <c r="N332" s="79"/>
      <c r="O332" s="398"/>
      <c r="P332" s="79"/>
      <c r="Q332" s="398"/>
      <c r="R332" s="398"/>
      <c r="S332" s="398"/>
      <c r="T332" s="398"/>
      <c r="U332" s="398"/>
      <c r="V332" s="397"/>
      <c r="W332" s="397"/>
      <c r="X332" s="397"/>
      <c r="Y332" s="397"/>
      <c r="Z332" s="398"/>
      <c r="AA332" s="398"/>
      <c r="AB332" s="398"/>
      <c r="AC332" s="398"/>
      <c r="AD332" s="398"/>
      <c r="AE332" s="398"/>
      <c r="AF332" s="398"/>
      <c r="AG332" s="398"/>
      <c r="AH332" s="398"/>
      <c r="AI332" s="398"/>
      <c r="AJ332" s="398"/>
      <c r="AK332" s="398"/>
      <c r="AL332" s="398"/>
      <c r="AM332" s="398"/>
      <c r="AN332" s="398"/>
      <c r="AO332" s="398"/>
      <c r="AP332" s="398"/>
      <c r="AQ332" s="398"/>
      <c r="AR332" s="398"/>
      <c r="AS332" s="398"/>
      <c r="AT332" s="398"/>
      <c r="AU332" s="398"/>
      <c r="AV332" s="398"/>
      <c r="AW332" s="398"/>
      <c r="AX332" s="398"/>
      <c r="AY332" s="398"/>
      <c r="AZ332" s="398"/>
      <c r="BA332" s="398"/>
      <c r="BB332" s="398"/>
      <c r="BC332" s="398"/>
      <c r="BD332" s="398"/>
      <c r="BE332" s="38" t="str">
        <f>IF(BE331&lt;1,"CĐ",IF(BE331&lt;1.6,"CCG","Đ"))</f>
        <v>Đ</v>
      </c>
      <c r="BF332" s="38" t="str">
        <f>IF(BF331&lt;1,"CĐ",IF(BF331&lt;1.6,"CCG","Đ"))</f>
        <v>Đ</v>
      </c>
      <c r="BG332" s="38" t="str">
        <f>IF(BG331&lt;1,"CĐ",IF(BG331&lt;1.6,"CCG","Đ"))</f>
        <v>Đ</v>
      </c>
      <c r="BH332" s="38" t="str">
        <f>IF(BH331&lt;1,"CĐ",IF(BH331&lt;1.6,"CCG","Đ"))</f>
        <v>Đ</v>
      </c>
      <c r="BI332" s="38" t="str">
        <f>IF(BI331&lt;1,"CĐ",IF(BI331&lt;1.6,"CCG","Đ"))</f>
        <v>Đ</v>
      </c>
      <c r="BJ332" s="60"/>
      <c r="BK332" s="38"/>
      <c r="BL332" s="38"/>
      <c r="BM332" s="38"/>
      <c r="BN332" s="38"/>
      <c r="BO332" s="38"/>
      <c r="BP332" s="38"/>
      <c r="BQ332" s="38"/>
      <c r="BR332" s="38"/>
      <c r="BS332" s="38" t="str">
        <f>IF(BS331&lt;1,"CĐ",IF(BS331&lt;1.6,"CCG","Đ"))</f>
        <v>Đ</v>
      </c>
      <c r="BT332" s="54"/>
      <c r="BU332" s="54"/>
      <c r="BV332" s="1550"/>
      <c r="BW332" s="1549"/>
      <c r="BX332" s="1550"/>
      <c r="BY332" s="1549"/>
      <c r="BZ332" s="1550"/>
      <c r="CA332" s="1549"/>
      <c r="CB332" s="1407"/>
      <c r="CC332" s="1407"/>
      <c r="CD332" s="2"/>
    </row>
    <row r="333" spans="1:82" s="173" customFormat="1" ht="37.5" hidden="1">
      <c r="A333" s="1536"/>
      <c r="B333" s="1415" t="s">
        <v>25</v>
      </c>
      <c r="C333" s="206" t="s">
        <v>233</v>
      </c>
      <c r="D333" s="15"/>
      <c r="E333" s="31"/>
      <c r="F333" s="15"/>
      <c r="G333" s="410"/>
      <c r="H333" s="175"/>
      <c r="I333" s="377"/>
      <c r="J333" s="377"/>
      <c r="K333" s="410"/>
      <c r="L333" s="377"/>
      <c r="M333" s="377"/>
      <c r="N333" s="79"/>
      <c r="O333" s="377"/>
      <c r="P333" s="79"/>
      <c r="Q333" s="377"/>
      <c r="R333" s="377"/>
      <c r="S333" s="377"/>
      <c r="T333" s="377"/>
      <c r="U333" s="377"/>
      <c r="V333" s="410"/>
      <c r="W333" s="410"/>
      <c r="X333" s="410"/>
      <c r="Y333" s="410"/>
      <c r="Z333" s="377"/>
      <c r="AA333" s="377"/>
      <c r="AB333" s="377"/>
      <c r="AC333" s="377"/>
      <c r="AD333" s="377"/>
      <c r="AE333" s="377"/>
      <c r="AF333" s="377"/>
      <c r="AG333" s="377"/>
      <c r="AH333" s="377"/>
      <c r="AI333" s="377"/>
      <c r="AJ333" s="377"/>
      <c r="AK333" s="377"/>
      <c r="AL333" s="377"/>
      <c r="AM333" s="377"/>
      <c r="AN333" s="377"/>
      <c r="AO333" s="377"/>
      <c r="AP333" s="377"/>
      <c r="AQ333" s="377"/>
      <c r="AR333" s="377"/>
      <c r="AS333" s="377"/>
      <c r="AT333" s="377"/>
      <c r="AU333" s="377"/>
      <c r="AV333" s="377"/>
      <c r="AW333" s="377"/>
      <c r="AX333" s="377"/>
      <c r="AY333" s="377"/>
      <c r="AZ333" s="377"/>
      <c r="BA333" s="377"/>
      <c r="BB333" s="377"/>
      <c r="BC333" s="377"/>
      <c r="BD333" s="377"/>
      <c r="BE333" s="39">
        <f>COUNTIFS($J$8:$J$250,"Ngôn ngữ",BE$8:BE$250,"2")</f>
        <v>18</v>
      </c>
      <c r="BF333" s="39">
        <f>COUNTIFS($J$8:$J$250,"Ngôn ngữ",BF$8:BF$250,"2")</f>
        <v>15</v>
      </c>
      <c r="BG333" s="39">
        <f>COUNTIFS($J$8:$J$250,"Ngôn ngữ",BG$8:BG$250,"2")</f>
        <v>21</v>
      </c>
      <c r="BH333" s="39">
        <f>COUNTIFS($J$8:$J$250,"Ngôn ngữ",BH$8:BH$250,"2")</f>
        <v>21</v>
      </c>
      <c r="BI333" s="39">
        <f>COUNTIFS($J$8:$J$250,"Ngôn ngữ",BI$8:BI$250,"2")</f>
        <v>22</v>
      </c>
      <c r="BJ333" s="61"/>
      <c r="BK333" s="39"/>
      <c r="BL333" s="39"/>
      <c r="BM333" s="39"/>
      <c r="BN333" s="39"/>
      <c r="BO333" s="39"/>
      <c r="BP333" s="39"/>
      <c r="BQ333" s="39"/>
      <c r="BR333" s="39"/>
      <c r="BS333" s="39">
        <f>COUNTIFS($J$8:$J$250,"Ngôn ngữ",BS$8:BS$250,"2")</f>
        <v>21</v>
      </c>
      <c r="BT333" s="55"/>
      <c r="BU333" s="55"/>
      <c r="BV333" s="377"/>
      <c r="BW333" s="377"/>
      <c r="BX333" s="377"/>
      <c r="BY333" s="377"/>
      <c r="BZ333" s="377"/>
      <c r="CA333" s="377"/>
      <c r="CB333" s="377"/>
      <c r="CC333" s="377"/>
      <c r="CD333" s="2"/>
    </row>
    <row r="334" spans="1:82" s="173" customFormat="1" ht="56.25" hidden="1">
      <c r="A334" s="1536"/>
      <c r="B334" s="1415"/>
      <c r="C334" s="206" t="s">
        <v>234</v>
      </c>
      <c r="D334" s="15"/>
      <c r="E334" s="31"/>
      <c r="F334" s="15"/>
      <c r="G334" s="410"/>
      <c r="H334" s="175"/>
      <c r="I334" s="377"/>
      <c r="J334" s="377"/>
      <c r="K334" s="410"/>
      <c r="L334" s="377"/>
      <c r="M334" s="377"/>
      <c r="N334" s="79"/>
      <c r="O334" s="377"/>
      <c r="P334" s="79"/>
      <c r="Q334" s="377"/>
      <c r="R334" s="377"/>
      <c r="S334" s="377"/>
      <c r="T334" s="377"/>
      <c r="U334" s="377"/>
      <c r="V334" s="410"/>
      <c r="W334" s="410"/>
      <c r="X334" s="410"/>
      <c r="Y334" s="410"/>
      <c r="Z334" s="377"/>
      <c r="AA334" s="377"/>
      <c r="AB334" s="377"/>
      <c r="AC334" s="377"/>
      <c r="AD334" s="377"/>
      <c r="AE334" s="377"/>
      <c r="AF334" s="377"/>
      <c r="AG334" s="377"/>
      <c r="AH334" s="377"/>
      <c r="AI334" s="377"/>
      <c r="AJ334" s="377"/>
      <c r="AK334" s="377"/>
      <c r="AL334" s="377"/>
      <c r="AM334" s="377"/>
      <c r="AN334" s="377"/>
      <c r="AO334" s="377"/>
      <c r="AP334" s="377"/>
      <c r="AQ334" s="377"/>
      <c r="AR334" s="377"/>
      <c r="AS334" s="377"/>
      <c r="AT334" s="377"/>
      <c r="AU334" s="377"/>
      <c r="AV334" s="377"/>
      <c r="AW334" s="377"/>
      <c r="AX334" s="377"/>
      <c r="AY334" s="377"/>
      <c r="AZ334" s="377"/>
      <c r="BA334" s="377"/>
      <c r="BB334" s="377"/>
      <c r="BC334" s="377"/>
      <c r="BD334" s="377"/>
      <c r="BE334" s="39">
        <f>COUNTIFS($J$8:$J$250,"Ngôn ngữ",BE$8:BE$250,"1")</f>
        <v>0</v>
      </c>
      <c r="BF334" s="39">
        <f>COUNTIFS($J$8:$J$250,"Ngôn ngữ",BF$8:BF$250,"1")</f>
        <v>7</v>
      </c>
      <c r="BG334" s="39">
        <f>COUNTIFS($J$8:$J$250,"Ngôn ngữ",BG$8:BG$250,"1")</f>
        <v>1</v>
      </c>
      <c r="BH334" s="39">
        <f>COUNTIFS($J$8:$J$250,"Ngôn ngữ",BH$8:BH$250,"1")</f>
        <v>1</v>
      </c>
      <c r="BI334" s="39">
        <f>COUNTIFS($J$8:$J$250,"Ngôn ngữ",BI$8:BI$250,"1")</f>
        <v>0</v>
      </c>
      <c r="BJ334" s="61"/>
      <c r="BK334" s="39"/>
      <c r="BL334" s="39"/>
      <c r="BM334" s="39"/>
      <c r="BN334" s="39"/>
      <c r="BO334" s="39"/>
      <c r="BP334" s="39"/>
      <c r="BQ334" s="39"/>
      <c r="BR334" s="39"/>
      <c r="BS334" s="39">
        <f>COUNTIFS($J$8:$J$250,"Ngôn ngữ",BS$8:BS$250,"1")</f>
        <v>1</v>
      </c>
      <c r="BT334" s="55"/>
      <c r="BU334" s="55"/>
      <c r="BV334" s="377"/>
      <c r="BW334" s="377"/>
      <c r="BX334" s="377"/>
      <c r="BY334" s="377"/>
      <c r="BZ334" s="377"/>
      <c r="CA334" s="377"/>
      <c r="CB334" s="377"/>
      <c r="CC334" s="377"/>
      <c r="CD334" s="2"/>
    </row>
    <row r="335" spans="1:82" s="173" customFormat="1" ht="56.25" hidden="1">
      <c r="A335" s="1536"/>
      <c r="B335" s="1415"/>
      <c r="C335" s="206" t="s">
        <v>235</v>
      </c>
      <c r="D335" s="15"/>
      <c r="E335" s="31"/>
      <c r="F335" s="15"/>
      <c r="G335" s="410"/>
      <c r="H335" s="175"/>
      <c r="I335" s="377"/>
      <c r="J335" s="377"/>
      <c r="K335" s="410"/>
      <c r="L335" s="377"/>
      <c r="M335" s="377"/>
      <c r="N335" s="79"/>
      <c r="O335" s="377"/>
      <c r="P335" s="79"/>
      <c r="Q335" s="377"/>
      <c r="R335" s="377"/>
      <c r="S335" s="377"/>
      <c r="T335" s="377"/>
      <c r="U335" s="377"/>
      <c r="V335" s="410"/>
      <c r="W335" s="410"/>
      <c r="X335" s="410"/>
      <c r="Y335" s="410"/>
      <c r="Z335" s="377"/>
      <c r="AA335" s="377"/>
      <c r="AB335" s="377"/>
      <c r="AC335" s="377"/>
      <c r="AD335" s="377"/>
      <c r="AE335" s="377"/>
      <c r="AF335" s="377"/>
      <c r="AG335" s="377"/>
      <c r="AH335" s="377"/>
      <c r="AI335" s="377"/>
      <c r="AJ335" s="377"/>
      <c r="AK335" s="377"/>
      <c r="AL335" s="377"/>
      <c r="AM335" s="377"/>
      <c r="AN335" s="377"/>
      <c r="AO335" s="377"/>
      <c r="AP335" s="377"/>
      <c r="AQ335" s="377"/>
      <c r="AR335" s="377"/>
      <c r="AS335" s="377"/>
      <c r="AT335" s="377"/>
      <c r="AU335" s="377"/>
      <c r="AV335" s="377"/>
      <c r="AW335" s="377"/>
      <c r="AX335" s="377"/>
      <c r="AY335" s="377"/>
      <c r="AZ335" s="377"/>
      <c r="BA335" s="377"/>
      <c r="BB335" s="377"/>
      <c r="BC335" s="377"/>
      <c r="BD335" s="377"/>
      <c r="BE335" s="39">
        <f>COUNTIFS($J$8:$J$250,"Ngôn ngữ",BE$8:BE$250,"0")</f>
        <v>0</v>
      </c>
      <c r="BF335" s="39">
        <f>COUNTIFS($J$8:$J$250,"Ngôn ngữ",BF$8:BF$250,"0")</f>
        <v>0</v>
      </c>
      <c r="BG335" s="39">
        <f>COUNTIFS($J$8:$J$250,"Ngôn ngữ",BG$8:BG$250,"0")</f>
        <v>0</v>
      </c>
      <c r="BH335" s="39">
        <f>COUNTIFS($J$8:$J$250,"Ngôn ngữ",BH$8:BH$250,"0")</f>
        <v>0</v>
      </c>
      <c r="BI335" s="39">
        <f>COUNTIFS($J$8:$J$250,"Ngôn ngữ",BI$8:BI$250,"0")</f>
        <v>0</v>
      </c>
      <c r="BJ335" s="61"/>
      <c r="BK335" s="39"/>
      <c r="BL335" s="39"/>
      <c r="BM335" s="39"/>
      <c r="BN335" s="39"/>
      <c r="BO335" s="39"/>
      <c r="BP335" s="39"/>
      <c r="BQ335" s="39"/>
      <c r="BR335" s="39"/>
      <c r="BS335" s="39">
        <f>COUNTIFS($J$8:$J$250,"Ngôn ngữ",BS$8:BS$250,"0")</f>
        <v>0</v>
      </c>
      <c r="BT335" s="55"/>
      <c r="BU335" s="55"/>
      <c r="BV335" s="377"/>
      <c r="BW335" s="377"/>
      <c r="BX335" s="377"/>
      <c r="BY335" s="377"/>
      <c r="BZ335" s="377"/>
      <c r="CA335" s="377"/>
      <c r="CB335" s="377"/>
      <c r="CC335" s="377"/>
      <c r="CD335" s="2"/>
    </row>
    <row r="336" spans="1:82" s="173" customFormat="1" hidden="1">
      <c r="A336" s="1536"/>
      <c r="B336" s="1415"/>
      <c r="C336" s="1583" t="s">
        <v>249</v>
      </c>
      <c r="D336" s="15"/>
      <c r="E336" s="31"/>
      <c r="F336" s="15"/>
      <c r="G336" s="410"/>
      <c r="H336" s="175"/>
      <c r="I336" s="377"/>
      <c r="J336" s="377"/>
      <c r="K336" s="410"/>
      <c r="L336" s="377"/>
      <c r="M336" s="377"/>
      <c r="N336" s="79"/>
      <c r="O336" s="377"/>
      <c r="P336" s="79"/>
      <c r="Q336" s="377"/>
      <c r="R336" s="377"/>
      <c r="S336" s="377"/>
      <c r="T336" s="377"/>
      <c r="U336" s="377"/>
      <c r="V336" s="410"/>
      <c r="W336" s="410"/>
      <c r="X336" s="410"/>
      <c r="Y336" s="410"/>
      <c r="Z336" s="377"/>
      <c r="AA336" s="377"/>
      <c r="AB336" s="377"/>
      <c r="AC336" s="377"/>
      <c r="AD336" s="377"/>
      <c r="AE336" s="377"/>
      <c r="AF336" s="377"/>
      <c r="AG336" s="377"/>
      <c r="AH336" s="377"/>
      <c r="AI336" s="377"/>
      <c r="AJ336" s="377"/>
      <c r="AK336" s="377"/>
      <c r="AL336" s="377"/>
      <c r="AM336" s="377"/>
      <c r="AN336" s="377"/>
      <c r="AO336" s="377"/>
      <c r="AP336" s="377"/>
      <c r="AQ336" s="377"/>
      <c r="AR336" s="377"/>
      <c r="AS336" s="377"/>
      <c r="AT336" s="377"/>
      <c r="AU336" s="377"/>
      <c r="AV336" s="377"/>
      <c r="AW336" s="377"/>
      <c r="AX336" s="377"/>
      <c r="AY336" s="377"/>
      <c r="AZ336" s="377"/>
      <c r="BA336" s="377"/>
      <c r="BB336" s="377"/>
      <c r="BC336" s="377"/>
      <c r="BD336" s="377"/>
      <c r="BE336" s="34">
        <f>(((BE333*2)+(BE334*1)+(BE335*0)))/(BE333+BE334+BE335)</f>
        <v>2</v>
      </c>
      <c r="BF336" s="34">
        <f>(((BF333*2)+(BF334*1)+(BF335*0)))/(BF333+BF334+BF335)</f>
        <v>1.6818181818181819</v>
      </c>
      <c r="BG336" s="34">
        <f>(((BG333*2)+(BG334*1)+(BG335*0)))/(BG333+BG334+BG335)</f>
        <v>1.9545454545454546</v>
      </c>
      <c r="BH336" s="34">
        <f>(((BH333*2)+(BH334*1)+(BH335*0)))/(BH333+BH334+BH335)</f>
        <v>1.9545454545454546</v>
      </c>
      <c r="BI336" s="34">
        <f>(((BI333*2)+(BI334*1)+(BI335*0)))/(BI333+BI334+BI335)</f>
        <v>2</v>
      </c>
      <c r="BJ336" s="58"/>
      <c r="BK336" s="34"/>
      <c r="BL336" s="34"/>
      <c r="BM336" s="34"/>
      <c r="BN336" s="34"/>
      <c r="BO336" s="34"/>
      <c r="BP336" s="34"/>
      <c r="BQ336" s="34"/>
      <c r="BR336" s="34"/>
      <c r="BS336" s="34">
        <f>(((BS333*2)+(BS334*1)+(BS335*0)))/(BS333+BS334+BS335)</f>
        <v>1.9545454545454546</v>
      </c>
      <c r="BT336" s="52"/>
      <c r="BU336" s="52"/>
      <c r="BV336" s="1585">
        <f>COUNTIF($BE337:$BU337,"Đ")</f>
        <v>6</v>
      </c>
      <c r="BW336" s="1586">
        <f>BV336/COUNTA($BE337:$BU337)</f>
        <v>1</v>
      </c>
      <c r="BX336" s="1585">
        <f>COUNTIF($BE337:$BU337,"CCG")</f>
        <v>0</v>
      </c>
      <c r="BY336" s="1586">
        <f>BX336/COUNTA($BE337:$BU337)</f>
        <v>0</v>
      </c>
      <c r="BZ336" s="1585">
        <f>COUNTIF($BE337:$BU337,"CĐ")</f>
        <v>0</v>
      </c>
      <c r="CA336" s="1586">
        <f>BZ336/COUNTA($BE337:$BU337)</f>
        <v>0</v>
      </c>
      <c r="CB336" s="1582">
        <f>(((BV336*2)+(BX336*1)+(BZ336*0)))/(BV336+BX336+BZ336)</f>
        <v>2</v>
      </c>
      <c r="CC336" s="1582" t="str">
        <f>IF(CB336&gt;=1.6,"Đạt mục tiêu",IF(CB336&gt;=1,"Cần cố gắng","Chưa đạt"))</f>
        <v>Đạt mục tiêu</v>
      </c>
      <c r="CD336" s="2"/>
    </row>
    <row r="337" spans="1:82" s="173" customFormat="1" hidden="1">
      <c r="A337" s="1536"/>
      <c r="B337" s="1415"/>
      <c r="C337" s="1584"/>
      <c r="D337" s="15"/>
      <c r="E337" s="31"/>
      <c r="F337" s="15"/>
      <c r="G337" s="410"/>
      <c r="H337" s="175"/>
      <c r="I337" s="377"/>
      <c r="J337" s="377"/>
      <c r="K337" s="410"/>
      <c r="L337" s="377"/>
      <c r="M337" s="377"/>
      <c r="N337" s="79"/>
      <c r="O337" s="377"/>
      <c r="P337" s="79"/>
      <c r="Q337" s="377"/>
      <c r="R337" s="377"/>
      <c r="S337" s="377"/>
      <c r="T337" s="377"/>
      <c r="U337" s="377"/>
      <c r="V337" s="410"/>
      <c r="W337" s="410"/>
      <c r="X337" s="410"/>
      <c r="Y337" s="410"/>
      <c r="Z337" s="377"/>
      <c r="AA337" s="377"/>
      <c r="AB337" s="377"/>
      <c r="AC337" s="377"/>
      <c r="AD337" s="377"/>
      <c r="AE337" s="377"/>
      <c r="AF337" s="377"/>
      <c r="AG337" s="377"/>
      <c r="AH337" s="377"/>
      <c r="AI337" s="377"/>
      <c r="AJ337" s="377"/>
      <c r="AK337" s="377"/>
      <c r="AL337" s="377"/>
      <c r="AM337" s="377"/>
      <c r="AN337" s="377"/>
      <c r="AO337" s="377"/>
      <c r="AP337" s="377"/>
      <c r="AQ337" s="377"/>
      <c r="AR337" s="377"/>
      <c r="AS337" s="377"/>
      <c r="AT337" s="377"/>
      <c r="AU337" s="377"/>
      <c r="AV337" s="377"/>
      <c r="AW337" s="377"/>
      <c r="AX337" s="377"/>
      <c r="AY337" s="377"/>
      <c r="AZ337" s="377"/>
      <c r="BA337" s="377"/>
      <c r="BB337" s="377"/>
      <c r="BC337" s="377"/>
      <c r="BD337" s="377"/>
      <c r="BE337" s="34" t="str">
        <f>IF(BE336&lt;1,"CĐ",IF(BE336&lt;1.6,"CCG","Đ"))</f>
        <v>Đ</v>
      </c>
      <c r="BF337" s="34" t="str">
        <f>IF(BF336&lt;1,"CĐ",IF(BF336&lt;1.6,"CCG","Đ"))</f>
        <v>Đ</v>
      </c>
      <c r="BG337" s="34" t="str">
        <f>IF(BG336&lt;1,"CĐ",IF(BG336&lt;1.6,"CCG","Đ"))</f>
        <v>Đ</v>
      </c>
      <c r="BH337" s="34" t="str">
        <f>IF(BH336&lt;1,"CĐ",IF(BH336&lt;1.6,"CCG","Đ"))</f>
        <v>Đ</v>
      </c>
      <c r="BI337" s="34" t="str">
        <f>IF(BI336&lt;1,"CĐ",IF(BI336&lt;1.6,"CCG","Đ"))</f>
        <v>Đ</v>
      </c>
      <c r="BJ337" s="58"/>
      <c r="BK337" s="34"/>
      <c r="BL337" s="34"/>
      <c r="BM337" s="34"/>
      <c r="BN337" s="34"/>
      <c r="BO337" s="34"/>
      <c r="BP337" s="34"/>
      <c r="BQ337" s="34"/>
      <c r="BR337" s="34"/>
      <c r="BS337" s="34" t="str">
        <f>IF(BS336&lt;1,"CĐ",IF(BS336&lt;1.6,"CCG","Đ"))</f>
        <v>Đ</v>
      </c>
      <c r="BT337" s="52"/>
      <c r="BU337" s="52"/>
      <c r="BV337" s="1585"/>
      <c r="BW337" s="1586"/>
      <c r="BX337" s="1585"/>
      <c r="BY337" s="1586"/>
      <c r="BZ337" s="1585"/>
      <c r="CA337" s="1586"/>
      <c r="CB337" s="1582"/>
      <c r="CC337" s="1582"/>
      <c r="CD337" s="2"/>
    </row>
    <row r="338" spans="1:82" s="173" customFormat="1" ht="37.5" hidden="1">
      <c r="A338" s="1536"/>
      <c r="B338" s="1414" t="s">
        <v>214</v>
      </c>
      <c r="C338" s="208" t="s">
        <v>233</v>
      </c>
      <c r="D338" s="36"/>
      <c r="E338" s="37"/>
      <c r="F338" s="36"/>
      <c r="G338" s="397"/>
      <c r="H338" s="210"/>
      <c r="I338" s="398"/>
      <c r="J338" s="398"/>
      <c r="K338" s="397"/>
      <c r="L338" s="398"/>
      <c r="M338" s="398"/>
      <c r="N338" s="79"/>
      <c r="O338" s="398"/>
      <c r="P338" s="79"/>
      <c r="Q338" s="398"/>
      <c r="R338" s="398"/>
      <c r="S338" s="398"/>
      <c r="T338" s="398"/>
      <c r="U338" s="398"/>
      <c r="V338" s="397"/>
      <c r="W338" s="397"/>
      <c r="X338" s="397"/>
      <c r="Y338" s="397"/>
      <c r="Z338" s="398"/>
      <c r="AA338" s="398"/>
      <c r="AB338" s="398"/>
      <c r="AC338" s="398"/>
      <c r="AD338" s="398"/>
      <c r="AE338" s="398"/>
      <c r="AF338" s="398"/>
      <c r="AG338" s="398"/>
      <c r="AH338" s="398"/>
      <c r="AI338" s="398"/>
      <c r="AJ338" s="398"/>
      <c r="AK338" s="398"/>
      <c r="AL338" s="398"/>
      <c r="AM338" s="398"/>
      <c r="AN338" s="398"/>
      <c r="AO338" s="398"/>
      <c r="AP338" s="398"/>
      <c r="AQ338" s="398"/>
      <c r="AR338" s="398"/>
      <c r="AS338" s="398"/>
      <c r="AT338" s="398"/>
      <c r="AU338" s="398"/>
      <c r="AV338" s="398"/>
      <c r="AW338" s="398"/>
      <c r="AX338" s="398"/>
      <c r="AY338" s="398"/>
      <c r="AZ338" s="398"/>
      <c r="BA338" s="398"/>
      <c r="BB338" s="398"/>
      <c r="BC338" s="398"/>
      <c r="BD338" s="398"/>
      <c r="BE338" s="41">
        <f>COUNTIFS($J$8:$J$250,"TCKNXH",BE$8:BE$250,"2")</f>
        <v>0</v>
      </c>
      <c r="BF338" s="41">
        <f>COUNTIFS($J$8:$J$250,"TCKNXH",BF$8:BF$250,"2")</f>
        <v>0</v>
      </c>
      <c r="BG338" s="41">
        <f>COUNTIFS($J$8:$J$250,"TCKNXH",BG$8:BG$250,"2")</f>
        <v>0</v>
      </c>
      <c r="BH338" s="41">
        <f>COUNTIFS($J$8:$J$250,"TCKNXH",BH$8:BH$250,"2")</f>
        <v>0</v>
      </c>
      <c r="BI338" s="41">
        <f>COUNTIFS($J$8:$J$250,"TCKNXH",BI$8:BI$250,"2")</f>
        <v>0</v>
      </c>
      <c r="BJ338" s="62"/>
      <c r="BK338" s="41"/>
      <c r="BL338" s="41"/>
      <c r="BM338" s="41"/>
      <c r="BN338" s="41"/>
      <c r="BO338" s="41"/>
      <c r="BP338" s="41"/>
      <c r="BQ338" s="41"/>
      <c r="BR338" s="41"/>
      <c r="BS338" s="41">
        <f>COUNTIFS($J$8:$J$250,"TCKNXH",BS$8:BS$250,"2")</f>
        <v>0</v>
      </c>
      <c r="BT338" s="56"/>
      <c r="BU338" s="56"/>
      <c r="BV338" s="398"/>
      <c r="BW338" s="398"/>
      <c r="BX338" s="398"/>
      <c r="BY338" s="398"/>
      <c r="BZ338" s="398"/>
      <c r="CA338" s="398"/>
      <c r="CB338" s="398"/>
      <c r="CC338" s="398"/>
      <c r="CD338" s="2"/>
    </row>
    <row r="339" spans="1:82" s="173" customFormat="1" ht="56.25" hidden="1">
      <c r="A339" s="1536"/>
      <c r="B339" s="1414"/>
      <c r="C339" s="208" t="s">
        <v>234</v>
      </c>
      <c r="D339" s="36"/>
      <c r="E339" s="37"/>
      <c r="F339" s="36"/>
      <c r="G339" s="397"/>
      <c r="H339" s="210"/>
      <c r="I339" s="398"/>
      <c r="J339" s="398"/>
      <c r="K339" s="397"/>
      <c r="L339" s="398"/>
      <c r="M339" s="398"/>
      <c r="N339" s="79"/>
      <c r="O339" s="398"/>
      <c r="P339" s="79"/>
      <c r="Q339" s="398"/>
      <c r="R339" s="398"/>
      <c r="S339" s="398"/>
      <c r="T339" s="398"/>
      <c r="U339" s="398"/>
      <c r="V339" s="397"/>
      <c r="W339" s="397"/>
      <c r="X339" s="397"/>
      <c r="Y339" s="397"/>
      <c r="Z339" s="398"/>
      <c r="AA339" s="398"/>
      <c r="AB339" s="398"/>
      <c r="AC339" s="398"/>
      <c r="AD339" s="398"/>
      <c r="AE339" s="398"/>
      <c r="AF339" s="398"/>
      <c r="AG339" s="398"/>
      <c r="AH339" s="398"/>
      <c r="AI339" s="398"/>
      <c r="AJ339" s="398"/>
      <c r="AK339" s="398"/>
      <c r="AL339" s="398"/>
      <c r="AM339" s="398"/>
      <c r="AN339" s="398"/>
      <c r="AO339" s="398"/>
      <c r="AP339" s="398"/>
      <c r="AQ339" s="398"/>
      <c r="AR339" s="398"/>
      <c r="AS339" s="398"/>
      <c r="AT339" s="398"/>
      <c r="AU339" s="398"/>
      <c r="AV339" s="398"/>
      <c r="AW339" s="398"/>
      <c r="AX339" s="398"/>
      <c r="AY339" s="398"/>
      <c r="AZ339" s="398"/>
      <c r="BA339" s="398"/>
      <c r="BB339" s="398"/>
      <c r="BC339" s="398"/>
      <c r="BD339" s="398"/>
      <c r="BE339" s="41">
        <f>COUNTIFS($J$8:$J$250,"TCKNXH",BE$8:BE$250,"1")</f>
        <v>0</v>
      </c>
      <c r="BF339" s="41">
        <f>COUNTIFS($J$8:$J$250,"TCKNXH",BF$8:BF$250,"1")</f>
        <v>0</v>
      </c>
      <c r="BG339" s="41">
        <f>COUNTIFS($J$8:$J$250,"TCKNXH",BG$8:BG$250,"1")</f>
        <v>0</v>
      </c>
      <c r="BH339" s="41">
        <f>COUNTIFS($J$8:$J$250,"TCKNXH",BH$8:BH$250,"1")</f>
        <v>0</v>
      </c>
      <c r="BI339" s="41">
        <f>COUNTIFS($J$8:$J$250,"TCKNXH",BI$8:BI$250,"1")</f>
        <v>0</v>
      </c>
      <c r="BJ339" s="62"/>
      <c r="BK339" s="41"/>
      <c r="BL339" s="41"/>
      <c r="BM339" s="41"/>
      <c r="BN339" s="41"/>
      <c r="BO339" s="41"/>
      <c r="BP339" s="41"/>
      <c r="BQ339" s="41"/>
      <c r="BR339" s="41"/>
      <c r="BS339" s="41">
        <f>COUNTIFS($J$8:$J$250,"TCKNXH",BS$8:BS$250,"1")</f>
        <v>0</v>
      </c>
      <c r="BT339" s="56"/>
      <c r="BU339" s="56"/>
      <c r="BV339" s="398"/>
      <c r="BW339" s="398"/>
      <c r="BX339" s="398"/>
      <c r="BY339" s="398"/>
      <c r="BZ339" s="398"/>
      <c r="CA339" s="398"/>
      <c r="CB339" s="398"/>
      <c r="CC339" s="398"/>
      <c r="CD339" s="2"/>
    </row>
    <row r="340" spans="1:82" s="173" customFormat="1" ht="56.25" hidden="1">
      <c r="A340" s="1536"/>
      <c r="B340" s="1414"/>
      <c r="C340" s="208" t="s">
        <v>235</v>
      </c>
      <c r="D340" s="36"/>
      <c r="E340" s="37"/>
      <c r="F340" s="36"/>
      <c r="G340" s="397"/>
      <c r="H340" s="210"/>
      <c r="I340" s="398"/>
      <c r="J340" s="398"/>
      <c r="K340" s="397"/>
      <c r="L340" s="398"/>
      <c r="M340" s="398"/>
      <c r="N340" s="79"/>
      <c r="O340" s="398"/>
      <c r="P340" s="79"/>
      <c r="Q340" s="398"/>
      <c r="R340" s="398"/>
      <c r="S340" s="398"/>
      <c r="T340" s="398"/>
      <c r="U340" s="398"/>
      <c r="V340" s="397"/>
      <c r="W340" s="397"/>
      <c r="X340" s="397"/>
      <c r="Y340" s="397"/>
      <c r="Z340" s="398"/>
      <c r="AA340" s="398"/>
      <c r="AB340" s="398"/>
      <c r="AC340" s="398"/>
      <c r="AD340" s="398"/>
      <c r="AE340" s="398"/>
      <c r="AF340" s="398"/>
      <c r="AG340" s="398"/>
      <c r="AH340" s="398"/>
      <c r="AI340" s="398"/>
      <c r="AJ340" s="398"/>
      <c r="AK340" s="398"/>
      <c r="AL340" s="398"/>
      <c r="AM340" s="398"/>
      <c r="AN340" s="398"/>
      <c r="AO340" s="398"/>
      <c r="AP340" s="398"/>
      <c r="AQ340" s="398"/>
      <c r="AR340" s="398"/>
      <c r="AS340" s="398"/>
      <c r="AT340" s="398"/>
      <c r="AU340" s="398"/>
      <c r="AV340" s="398"/>
      <c r="AW340" s="398"/>
      <c r="AX340" s="398"/>
      <c r="AY340" s="398"/>
      <c r="AZ340" s="398"/>
      <c r="BA340" s="398"/>
      <c r="BB340" s="398"/>
      <c r="BC340" s="398"/>
      <c r="BD340" s="398"/>
      <c r="BE340" s="41">
        <f>COUNTIFS($J$8:$J$250,"TCKNXH",BE$8:BE$250,"0")</f>
        <v>0</v>
      </c>
      <c r="BF340" s="41">
        <f>COUNTIFS($J$8:$J$250,"TCKNXH",BF$8:BF$250,"0")</f>
        <v>0</v>
      </c>
      <c r="BG340" s="41">
        <f>COUNTIFS($J$8:$J$250,"TCKNXH",BG$8:BG$250,"0")</f>
        <v>0</v>
      </c>
      <c r="BH340" s="41">
        <f>COUNTIFS($J$8:$J$250,"TCKNXH",BH$8:BH$250,"0")</f>
        <v>0</v>
      </c>
      <c r="BI340" s="41">
        <f>COUNTIFS($J$8:$J$250,"TCKNXH",BI$8:BI$250,"0")</f>
        <v>0</v>
      </c>
      <c r="BJ340" s="62"/>
      <c r="BK340" s="41"/>
      <c r="BL340" s="41"/>
      <c r="BM340" s="41"/>
      <c r="BN340" s="41"/>
      <c r="BO340" s="41"/>
      <c r="BP340" s="41"/>
      <c r="BQ340" s="41"/>
      <c r="BR340" s="41"/>
      <c r="BS340" s="41">
        <f>COUNTIFS($J$8:$J$250,"TCKNXH",BS$8:BS$250,"0")</f>
        <v>0</v>
      </c>
      <c r="BT340" s="56"/>
      <c r="BU340" s="56"/>
      <c r="BV340" s="398"/>
      <c r="BW340" s="398"/>
      <c r="BX340" s="398"/>
      <c r="BY340" s="398"/>
      <c r="BZ340" s="398"/>
      <c r="CA340" s="398"/>
      <c r="CB340" s="398"/>
      <c r="CC340" s="398"/>
      <c r="CD340" s="2"/>
    </row>
    <row r="341" spans="1:82" s="173" customFormat="1" hidden="1">
      <c r="A341" s="1536"/>
      <c r="B341" s="1414"/>
      <c r="C341" s="1538" t="s">
        <v>250</v>
      </c>
      <c r="D341" s="36"/>
      <c r="E341" s="37"/>
      <c r="F341" s="36"/>
      <c r="G341" s="397"/>
      <c r="H341" s="210"/>
      <c r="I341" s="398"/>
      <c r="J341" s="398"/>
      <c r="K341" s="397"/>
      <c r="L341" s="398"/>
      <c r="M341" s="398"/>
      <c r="N341" s="79"/>
      <c r="O341" s="398"/>
      <c r="P341" s="79"/>
      <c r="Q341" s="398"/>
      <c r="R341" s="398"/>
      <c r="S341" s="398"/>
      <c r="T341" s="398"/>
      <c r="U341" s="398"/>
      <c r="V341" s="397"/>
      <c r="W341" s="397"/>
      <c r="X341" s="397"/>
      <c r="Y341" s="397"/>
      <c r="Z341" s="398"/>
      <c r="AA341" s="398"/>
      <c r="AB341" s="398"/>
      <c r="AC341" s="398"/>
      <c r="AD341" s="398"/>
      <c r="AE341" s="398"/>
      <c r="AF341" s="398"/>
      <c r="AG341" s="398"/>
      <c r="AH341" s="398"/>
      <c r="AI341" s="398"/>
      <c r="AJ341" s="398"/>
      <c r="AK341" s="398"/>
      <c r="AL341" s="398"/>
      <c r="AM341" s="398"/>
      <c r="AN341" s="398"/>
      <c r="AO341" s="398"/>
      <c r="AP341" s="398"/>
      <c r="AQ341" s="398"/>
      <c r="AR341" s="398"/>
      <c r="AS341" s="398"/>
      <c r="AT341" s="398"/>
      <c r="AU341" s="398"/>
      <c r="AV341" s="398"/>
      <c r="AW341" s="398"/>
      <c r="AX341" s="398"/>
      <c r="AY341" s="398"/>
      <c r="AZ341" s="398"/>
      <c r="BA341" s="398"/>
      <c r="BB341" s="398"/>
      <c r="BC341" s="398"/>
      <c r="BD341" s="398"/>
      <c r="BE341" s="38" t="e">
        <f>(((BE338*2)+(BE339*1)+(BE340*0)))/(BE338+BE339+BE340)</f>
        <v>#DIV/0!</v>
      </c>
      <c r="BF341" s="38" t="e">
        <f>(((BF338*2)+(BF339*1)+(BF340*0)))/(BF338+BF339+BF340)</f>
        <v>#DIV/0!</v>
      </c>
      <c r="BG341" s="38" t="e">
        <f>(((BG338*2)+(BG339*1)+(BG340*0)))/(BG338+BG339+BG340)</f>
        <v>#DIV/0!</v>
      </c>
      <c r="BH341" s="38" t="e">
        <f>(((BH338*2)+(BH339*1)+(BH340*0)))/(BH338+BH339+BH340)</f>
        <v>#DIV/0!</v>
      </c>
      <c r="BI341" s="38" t="e">
        <f>(((BI338*2)+(BI339*1)+(BI340*0)))/(BI338+BI339+BI340)</f>
        <v>#DIV/0!</v>
      </c>
      <c r="BJ341" s="60"/>
      <c r="BK341" s="38"/>
      <c r="BL341" s="38"/>
      <c r="BM341" s="38"/>
      <c r="BN341" s="38"/>
      <c r="BO341" s="38"/>
      <c r="BP341" s="38"/>
      <c r="BQ341" s="38"/>
      <c r="BR341" s="38"/>
      <c r="BS341" s="38" t="e">
        <f>(((BS338*2)+(BS339*1)+(BS340*0)))/(BS338+BS339+BS340)</f>
        <v>#DIV/0!</v>
      </c>
      <c r="BT341" s="54"/>
      <c r="BU341" s="54"/>
      <c r="BV341" s="1550">
        <f>COUNTIF($BE342:$BU342,"Đ")</f>
        <v>0</v>
      </c>
      <c r="BW341" s="1549">
        <f>BV341/COUNTA($BE342:$BU342)</f>
        <v>0</v>
      </c>
      <c r="BX341" s="1550">
        <f>COUNTIF($BE342:$BU342,"CCG")</f>
        <v>0</v>
      </c>
      <c r="BY341" s="1549">
        <f>BX341/COUNTA($BE342:$BU342)</f>
        <v>0</v>
      </c>
      <c r="BZ341" s="1550">
        <f>COUNTIF($BE342:$BU342,"CĐ")</f>
        <v>0</v>
      </c>
      <c r="CA341" s="1549">
        <f>BZ341/COUNTA($BE342:$BU342)</f>
        <v>0</v>
      </c>
      <c r="CB341" s="1407" t="e">
        <f>(((BV341*2)+(BX341*1)+(BZ341*0)))/(BV341+BX341+BZ341)</f>
        <v>#DIV/0!</v>
      </c>
      <c r="CC341" s="1407" t="e">
        <f>IF(CB341&gt;=1.6,"Đạt mục tiêu",IF(CB341&gt;=1,"Cần cố gắng","Chưa đạt"))</f>
        <v>#DIV/0!</v>
      </c>
      <c r="CD341" s="2"/>
    </row>
    <row r="342" spans="1:82" s="173" customFormat="1" hidden="1">
      <c r="A342" s="1536"/>
      <c r="B342" s="1414"/>
      <c r="C342" s="1539"/>
      <c r="D342" s="36"/>
      <c r="E342" s="37"/>
      <c r="F342" s="36"/>
      <c r="G342" s="397"/>
      <c r="H342" s="210"/>
      <c r="I342" s="398"/>
      <c r="J342" s="398"/>
      <c r="K342" s="397"/>
      <c r="L342" s="398"/>
      <c r="M342" s="398"/>
      <c r="N342" s="79"/>
      <c r="O342" s="398"/>
      <c r="P342" s="79"/>
      <c r="Q342" s="398"/>
      <c r="R342" s="398"/>
      <c r="S342" s="398"/>
      <c r="T342" s="398"/>
      <c r="U342" s="398"/>
      <c r="V342" s="397"/>
      <c r="W342" s="397"/>
      <c r="X342" s="397"/>
      <c r="Y342" s="397"/>
      <c r="Z342" s="398"/>
      <c r="AA342" s="398"/>
      <c r="AB342" s="398"/>
      <c r="AC342" s="398"/>
      <c r="AD342" s="398"/>
      <c r="AE342" s="398"/>
      <c r="AF342" s="398"/>
      <c r="AG342" s="398"/>
      <c r="AH342" s="398"/>
      <c r="AI342" s="398"/>
      <c r="AJ342" s="398"/>
      <c r="AK342" s="398"/>
      <c r="AL342" s="398"/>
      <c r="AM342" s="398"/>
      <c r="AN342" s="398"/>
      <c r="AO342" s="398"/>
      <c r="AP342" s="398"/>
      <c r="AQ342" s="398"/>
      <c r="AR342" s="398"/>
      <c r="AS342" s="398"/>
      <c r="AT342" s="398"/>
      <c r="AU342" s="398"/>
      <c r="AV342" s="398"/>
      <c r="AW342" s="398"/>
      <c r="AX342" s="398"/>
      <c r="AY342" s="398"/>
      <c r="AZ342" s="398"/>
      <c r="BA342" s="398"/>
      <c r="BB342" s="398"/>
      <c r="BC342" s="398"/>
      <c r="BD342" s="398"/>
      <c r="BE342" s="38" t="e">
        <f>IF(BE341&lt;1,"CĐ",IF(BE341&lt;1.6,"CCG","Đ"))</f>
        <v>#DIV/0!</v>
      </c>
      <c r="BF342" s="38" t="e">
        <f>IF(BF341&lt;1,"CĐ",IF(BF341&lt;1.6,"CCG","Đ"))</f>
        <v>#DIV/0!</v>
      </c>
      <c r="BG342" s="38" t="e">
        <f>IF(BG341&lt;1,"CĐ",IF(BG341&lt;1.6,"CCG","Đ"))</f>
        <v>#DIV/0!</v>
      </c>
      <c r="BH342" s="38" t="e">
        <f>IF(BH341&lt;1,"CĐ",IF(BH341&lt;1.6,"CCG","Đ"))</f>
        <v>#DIV/0!</v>
      </c>
      <c r="BI342" s="38" t="e">
        <f>IF(BI341&lt;1,"CĐ",IF(BI341&lt;1.6,"CCG","Đ"))</f>
        <v>#DIV/0!</v>
      </c>
      <c r="BJ342" s="60"/>
      <c r="BK342" s="38"/>
      <c r="BL342" s="38"/>
      <c r="BM342" s="38"/>
      <c r="BN342" s="38"/>
      <c r="BO342" s="38"/>
      <c r="BP342" s="38"/>
      <c r="BQ342" s="38"/>
      <c r="BR342" s="38"/>
      <c r="BS342" s="38" t="e">
        <f>IF(BS341&lt;1,"CĐ",IF(BS341&lt;1.6,"CCG","Đ"))</f>
        <v>#DIV/0!</v>
      </c>
      <c r="BT342" s="54"/>
      <c r="BU342" s="54"/>
      <c r="BV342" s="1550"/>
      <c r="BW342" s="1549"/>
      <c r="BX342" s="1550"/>
      <c r="BY342" s="1549"/>
      <c r="BZ342" s="1550"/>
      <c r="CA342" s="1549"/>
      <c r="CB342" s="1407"/>
      <c r="CC342" s="1407"/>
      <c r="CD342" s="2"/>
    </row>
    <row r="343" spans="1:82" s="173" customFormat="1" ht="37.5" hidden="1">
      <c r="A343" s="1536"/>
      <c r="B343" s="1415" t="s">
        <v>215</v>
      </c>
      <c r="C343" s="206" t="s">
        <v>233</v>
      </c>
      <c r="D343" s="15"/>
      <c r="E343" s="31"/>
      <c r="F343" s="15"/>
      <c r="G343" s="410"/>
      <c r="H343" s="175"/>
      <c r="I343" s="377"/>
      <c r="J343" s="377"/>
      <c r="K343" s="410"/>
      <c r="L343" s="377"/>
      <c r="M343" s="377"/>
      <c r="N343" s="79"/>
      <c r="O343" s="377"/>
      <c r="P343" s="79"/>
      <c r="Q343" s="377"/>
      <c r="R343" s="377"/>
      <c r="S343" s="377"/>
      <c r="T343" s="377"/>
      <c r="U343" s="377"/>
      <c r="V343" s="410"/>
      <c r="W343" s="410"/>
      <c r="X343" s="410"/>
      <c r="Y343" s="410"/>
      <c r="Z343" s="377"/>
      <c r="AA343" s="377"/>
      <c r="AB343" s="377"/>
      <c r="AC343" s="377"/>
      <c r="AD343" s="377"/>
      <c r="AE343" s="377"/>
      <c r="AF343" s="377"/>
      <c r="AG343" s="377"/>
      <c r="AH343" s="377"/>
      <c r="AI343" s="377"/>
      <c r="AJ343" s="377"/>
      <c r="AK343" s="377"/>
      <c r="AL343" s="377"/>
      <c r="AM343" s="377"/>
      <c r="AN343" s="377"/>
      <c r="AO343" s="377"/>
      <c r="AP343" s="377"/>
      <c r="AQ343" s="377"/>
      <c r="AR343" s="377"/>
      <c r="AS343" s="377"/>
      <c r="AT343" s="377"/>
      <c r="AU343" s="377"/>
      <c r="AV343" s="377"/>
      <c r="AW343" s="377"/>
      <c r="AX343" s="377"/>
      <c r="AY343" s="377"/>
      <c r="AZ343" s="377"/>
      <c r="BA343" s="377"/>
      <c r="BB343" s="377"/>
      <c r="BC343" s="377"/>
      <c r="BD343" s="377"/>
      <c r="BE343" s="39">
        <f>COUNTIFS($J$8:$J$250,"Thẩm mỹ",BE$8:BE$250,"2")</f>
        <v>0</v>
      </c>
      <c r="BF343" s="39">
        <f>COUNTIFS($J$8:$J$250,"Thẩm mỹ",BF$8:BF$250,"2")</f>
        <v>0</v>
      </c>
      <c r="BG343" s="39">
        <f>COUNTIFS($J$8:$J$250,"Thẩm mỹ",BG$8:BG$250,"2")</f>
        <v>0</v>
      </c>
      <c r="BH343" s="39">
        <f>COUNTIFS($J$8:$J$250,"Thẩm mỹ",BH$8:BH$250,"2")</f>
        <v>0</v>
      </c>
      <c r="BI343" s="39">
        <f>COUNTIFS($J$8:$J$250,"Thẩm mỹ",BI$8:BI$250,"2")</f>
        <v>0</v>
      </c>
      <c r="BJ343" s="61"/>
      <c r="BK343" s="39"/>
      <c r="BL343" s="39"/>
      <c r="BM343" s="39"/>
      <c r="BN343" s="39"/>
      <c r="BO343" s="39"/>
      <c r="BP343" s="39"/>
      <c r="BQ343" s="39"/>
      <c r="BR343" s="39"/>
      <c r="BS343" s="39">
        <f>COUNTIFS($J$8:$J$250,"Thẩm mỹ",BS$8:BS$250,"2")</f>
        <v>0</v>
      </c>
      <c r="BT343" s="55"/>
      <c r="BU343" s="55"/>
      <c r="BV343" s="377"/>
      <c r="BW343" s="377"/>
      <c r="BX343" s="377"/>
      <c r="BY343" s="377"/>
      <c r="BZ343" s="377"/>
      <c r="CA343" s="377"/>
      <c r="CB343" s="377"/>
      <c r="CC343" s="377"/>
      <c r="CD343" s="2"/>
    </row>
    <row r="344" spans="1:82" s="173" customFormat="1" ht="56.25" hidden="1">
      <c r="A344" s="1536"/>
      <c r="B344" s="1415"/>
      <c r="C344" s="206" t="s">
        <v>234</v>
      </c>
      <c r="D344" s="15"/>
      <c r="E344" s="31"/>
      <c r="F344" s="15"/>
      <c r="G344" s="410"/>
      <c r="H344" s="175"/>
      <c r="I344" s="377"/>
      <c r="J344" s="377"/>
      <c r="K344" s="410"/>
      <c r="L344" s="377"/>
      <c r="M344" s="377"/>
      <c r="N344" s="79"/>
      <c r="O344" s="377"/>
      <c r="P344" s="79"/>
      <c r="Q344" s="377"/>
      <c r="R344" s="377"/>
      <c r="S344" s="377"/>
      <c r="T344" s="377"/>
      <c r="U344" s="377"/>
      <c r="V344" s="410"/>
      <c r="W344" s="410"/>
      <c r="X344" s="410"/>
      <c r="Y344" s="410"/>
      <c r="Z344" s="377"/>
      <c r="AA344" s="377"/>
      <c r="AB344" s="377"/>
      <c r="AC344" s="377"/>
      <c r="AD344" s="377"/>
      <c r="AE344" s="377"/>
      <c r="AF344" s="377"/>
      <c r="AG344" s="377"/>
      <c r="AH344" s="377"/>
      <c r="AI344" s="377"/>
      <c r="AJ344" s="377"/>
      <c r="AK344" s="377"/>
      <c r="AL344" s="377"/>
      <c r="AM344" s="377"/>
      <c r="AN344" s="377"/>
      <c r="AO344" s="377"/>
      <c r="AP344" s="377"/>
      <c r="AQ344" s="377"/>
      <c r="AR344" s="377"/>
      <c r="AS344" s="377"/>
      <c r="AT344" s="377"/>
      <c r="AU344" s="377"/>
      <c r="AV344" s="377"/>
      <c r="AW344" s="377"/>
      <c r="AX344" s="377"/>
      <c r="AY344" s="377"/>
      <c r="AZ344" s="377"/>
      <c r="BA344" s="377"/>
      <c r="BB344" s="377"/>
      <c r="BC344" s="377"/>
      <c r="BD344" s="377"/>
      <c r="BE344" s="39">
        <f>COUNTIFS($J$8:$J$250,"Thẩm mỹ",BE$8:BE$250,"1")</f>
        <v>0</v>
      </c>
      <c r="BF344" s="39">
        <f>COUNTIFS($J$8:$J$250,"Thẩm mỹ",BF$8:BF$250,"1")</f>
        <v>0</v>
      </c>
      <c r="BG344" s="39">
        <f>COUNTIFS($J$8:$J$250,"Thẩm mỹ",BG$8:BG$250,"1")</f>
        <v>0</v>
      </c>
      <c r="BH344" s="39">
        <f>COUNTIFS($J$8:$J$250,"Thẩm mỹ",BH$8:BH$250,"1")</f>
        <v>0</v>
      </c>
      <c r="BI344" s="39">
        <f>COUNTIFS($J$8:$J$250,"Thẩm mỹ",BI$8:BI$250,"1")</f>
        <v>0</v>
      </c>
      <c r="BJ344" s="61"/>
      <c r="BK344" s="39"/>
      <c r="BL344" s="39"/>
      <c r="BM344" s="39"/>
      <c r="BN344" s="39"/>
      <c r="BO344" s="39"/>
      <c r="BP344" s="39"/>
      <c r="BQ344" s="39"/>
      <c r="BR344" s="39"/>
      <c r="BS344" s="39">
        <f>COUNTIFS($J$8:$J$250,"Thẩm mỹ",BS$8:BS$250,"1")</f>
        <v>0</v>
      </c>
      <c r="BT344" s="55"/>
      <c r="BU344" s="55"/>
      <c r="BV344" s="377"/>
      <c r="BW344" s="377"/>
      <c r="BX344" s="377"/>
      <c r="BY344" s="377"/>
      <c r="BZ344" s="377"/>
      <c r="CA344" s="377"/>
      <c r="CB344" s="377"/>
      <c r="CC344" s="377"/>
      <c r="CD344" s="2"/>
    </row>
    <row r="345" spans="1:82" s="173" customFormat="1" ht="56.25" hidden="1">
      <c r="A345" s="1536"/>
      <c r="B345" s="1415"/>
      <c r="C345" s="206" t="s">
        <v>235</v>
      </c>
      <c r="D345" s="15"/>
      <c r="E345" s="31"/>
      <c r="F345" s="15"/>
      <c r="G345" s="410"/>
      <c r="H345" s="175"/>
      <c r="I345" s="377"/>
      <c r="J345" s="377"/>
      <c r="K345" s="410"/>
      <c r="L345" s="377"/>
      <c r="M345" s="377"/>
      <c r="N345" s="79"/>
      <c r="O345" s="377"/>
      <c r="P345" s="79"/>
      <c r="Q345" s="377"/>
      <c r="R345" s="377"/>
      <c r="S345" s="377"/>
      <c r="T345" s="377"/>
      <c r="U345" s="377"/>
      <c r="V345" s="410"/>
      <c r="W345" s="410"/>
      <c r="X345" s="410"/>
      <c r="Y345" s="410"/>
      <c r="Z345" s="377"/>
      <c r="AA345" s="377"/>
      <c r="AB345" s="377"/>
      <c r="AC345" s="377"/>
      <c r="AD345" s="377"/>
      <c r="AE345" s="377"/>
      <c r="AF345" s="377"/>
      <c r="AG345" s="377"/>
      <c r="AH345" s="377"/>
      <c r="AI345" s="377"/>
      <c r="AJ345" s="377"/>
      <c r="AK345" s="377"/>
      <c r="AL345" s="377"/>
      <c r="AM345" s="377"/>
      <c r="AN345" s="377"/>
      <c r="AO345" s="377"/>
      <c r="AP345" s="377"/>
      <c r="AQ345" s="377"/>
      <c r="AR345" s="377"/>
      <c r="AS345" s="377"/>
      <c r="AT345" s="377"/>
      <c r="AU345" s="377"/>
      <c r="AV345" s="377"/>
      <c r="AW345" s="377"/>
      <c r="AX345" s="377"/>
      <c r="AY345" s="377"/>
      <c r="AZ345" s="377"/>
      <c r="BA345" s="377"/>
      <c r="BB345" s="377"/>
      <c r="BC345" s="377"/>
      <c r="BD345" s="377"/>
      <c r="BE345" s="39">
        <f>COUNTIFS($J$8:$J$250,"Thẩm mỹ",BE$8:BE$250,"0")</f>
        <v>0</v>
      </c>
      <c r="BF345" s="39">
        <f>COUNTIFS($J$8:$J$250,"Thẩm mỹ",BF$8:BF$250,"0")</f>
        <v>0</v>
      </c>
      <c r="BG345" s="39">
        <f>COUNTIFS($J$8:$J$250,"Thẩm mỹ",BG$8:BG$250,"0")</f>
        <v>0</v>
      </c>
      <c r="BH345" s="39">
        <f>COUNTIFS($J$8:$J$250,"Thẩm mỹ",BH$8:BH$250,"0")</f>
        <v>0</v>
      </c>
      <c r="BI345" s="39">
        <f>COUNTIFS($J$8:$J$250,"Thẩm mỹ",BI$8:BI$250,"0")</f>
        <v>0</v>
      </c>
      <c r="BJ345" s="61"/>
      <c r="BK345" s="39"/>
      <c r="BL345" s="39"/>
      <c r="BM345" s="39"/>
      <c r="BN345" s="39"/>
      <c r="BO345" s="39"/>
      <c r="BP345" s="39"/>
      <c r="BQ345" s="39"/>
      <c r="BR345" s="39"/>
      <c r="BS345" s="39">
        <f>COUNTIFS($J$8:$J$250,"Thẩm mỹ",BS$8:BS$250,"0")</f>
        <v>0</v>
      </c>
      <c r="BT345" s="55"/>
      <c r="BU345" s="55"/>
      <c r="BV345" s="377"/>
      <c r="BW345" s="377"/>
      <c r="BX345" s="377"/>
      <c r="BY345" s="377"/>
      <c r="BZ345" s="377"/>
      <c r="CA345" s="377"/>
      <c r="CB345" s="377"/>
      <c r="CC345" s="377"/>
      <c r="CD345" s="2"/>
    </row>
    <row r="346" spans="1:82" s="173" customFormat="1" hidden="1">
      <c r="A346" s="1536"/>
      <c r="B346" s="1415"/>
      <c r="C346" s="1583" t="s">
        <v>251</v>
      </c>
      <c r="D346" s="15"/>
      <c r="E346" s="31"/>
      <c r="F346" s="15"/>
      <c r="G346" s="410"/>
      <c r="H346" s="175"/>
      <c r="I346" s="377"/>
      <c r="J346" s="377"/>
      <c r="K346" s="410"/>
      <c r="L346" s="377"/>
      <c r="M346" s="377"/>
      <c r="N346" s="79"/>
      <c r="O346" s="377"/>
      <c r="P346" s="79"/>
      <c r="Q346" s="377"/>
      <c r="R346" s="377"/>
      <c r="S346" s="377"/>
      <c r="T346" s="377"/>
      <c r="U346" s="377"/>
      <c r="V346" s="410"/>
      <c r="W346" s="410"/>
      <c r="X346" s="410"/>
      <c r="Y346" s="410"/>
      <c r="Z346" s="377"/>
      <c r="AA346" s="377"/>
      <c r="AB346" s="377"/>
      <c r="AC346" s="377"/>
      <c r="AD346" s="377"/>
      <c r="AE346" s="377"/>
      <c r="AF346" s="377"/>
      <c r="AG346" s="377"/>
      <c r="AH346" s="377"/>
      <c r="AI346" s="377"/>
      <c r="AJ346" s="377"/>
      <c r="AK346" s="377"/>
      <c r="AL346" s="377"/>
      <c r="AM346" s="377"/>
      <c r="AN346" s="377"/>
      <c r="AO346" s="377"/>
      <c r="AP346" s="377"/>
      <c r="AQ346" s="377"/>
      <c r="AR346" s="377"/>
      <c r="AS346" s="377"/>
      <c r="AT346" s="377"/>
      <c r="AU346" s="377"/>
      <c r="AV346" s="377"/>
      <c r="AW346" s="377"/>
      <c r="AX346" s="377"/>
      <c r="AY346" s="377"/>
      <c r="AZ346" s="377"/>
      <c r="BA346" s="377"/>
      <c r="BB346" s="377"/>
      <c r="BC346" s="377"/>
      <c r="BD346" s="377"/>
      <c r="BE346" s="34" t="e">
        <f>(((BE343*2)+(BE344*1)+(BE345*0)))/(BE343+BE344+BE345)</f>
        <v>#DIV/0!</v>
      </c>
      <c r="BF346" s="34" t="e">
        <f>(((BF343*2)+(BF344*1)+(BF345*0)))/(BF343+BF344+BF345)</f>
        <v>#DIV/0!</v>
      </c>
      <c r="BG346" s="34" t="e">
        <f>(((BG343*2)+(BG344*1)+(BG345*0)))/(BG343+BG344+BG345)</f>
        <v>#DIV/0!</v>
      </c>
      <c r="BH346" s="34" t="e">
        <f>(((BH343*2)+(BH344*1)+(BH345*0)))/(BH343+BH344+BH345)</f>
        <v>#DIV/0!</v>
      </c>
      <c r="BI346" s="34" t="e">
        <f>(((BI343*2)+(BI344*1)+(BI345*0)))/(BI343+BI344+BI345)</f>
        <v>#DIV/0!</v>
      </c>
      <c r="BJ346" s="58"/>
      <c r="BK346" s="34"/>
      <c r="BL346" s="34"/>
      <c r="BM346" s="34"/>
      <c r="BN346" s="34"/>
      <c r="BO346" s="34"/>
      <c r="BP346" s="34"/>
      <c r="BQ346" s="34"/>
      <c r="BR346" s="34"/>
      <c r="BS346" s="34" t="e">
        <f>(((BS343*2)+(BS344*1)+(BS345*0)))/(BS343+BS344+BS345)</f>
        <v>#DIV/0!</v>
      </c>
      <c r="BT346" s="52"/>
      <c r="BU346" s="52"/>
      <c r="BV346" s="1585">
        <f>COUNTIF($BE347:$BU347,"Đ")</f>
        <v>0</v>
      </c>
      <c r="BW346" s="1586">
        <f>BV346/COUNTA($BE347:$BU347)</f>
        <v>0</v>
      </c>
      <c r="BX346" s="1585">
        <f>COUNTIF($BE347:$BU347,"CCG")</f>
        <v>0</v>
      </c>
      <c r="BY346" s="1586">
        <f>BX346/COUNTA($BE347:$BU347)</f>
        <v>0</v>
      </c>
      <c r="BZ346" s="1585">
        <f>COUNTIF($BE347:$BU347,"CĐ")</f>
        <v>0</v>
      </c>
      <c r="CA346" s="1586">
        <f>BZ346/COUNTA($BE347:$BU347)</f>
        <v>0</v>
      </c>
      <c r="CB346" s="1582" t="e">
        <f>(((BV346*2)+(BX346*1)+(BZ346*0)))/(BV346+BX346+BZ346)</f>
        <v>#DIV/0!</v>
      </c>
      <c r="CC346" s="1582" t="e">
        <f>IF(CB346&gt;=1.6,"Đạt mục tiêu",IF(CB346&gt;=1,"Cần cố gắng","Chưa đạt"))</f>
        <v>#DIV/0!</v>
      </c>
      <c r="CD346" s="2"/>
    </row>
    <row r="347" spans="1:82" s="173" customFormat="1" hidden="1">
      <c r="A347" s="1536"/>
      <c r="B347" s="1415"/>
      <c r="C347" s="1584"/>
      <c r="D347" s="15"/>
      <c r="E347" s="31"/>
      <c r="F347" s="15"/>
      <c r="G347" s="410"/>
      <c r="H347" s="175"/>
      <c r="I347" s="377"/>
      <c r="J347" s="377"/>
      <c r="K347" s="410"/>
      <c r="L347" s="377"/>
      <c r="M347" s="377"/>
      <c r="N347" s="79"/>
      <c r="O347" s="377"/>
      <c r="P347" s="79"/>
      <c r="Q347" s="377"/>
      <c r="R347" s="377"/>
      <c r="S347" s="377"/>
      <c r="T347" s="377"/>
      <c r="U347" s="377"/>
      <c r="V347" s="410"/>
      <c r="W347" s="410"/>
      <c r="X347" s="410"/>
      <c r="Y347" s="410"/>
      <c r="Z347" s="377"/>
      <c r="AA347" s="377"/>
      <c r="AB347" s="377"/>
      <c r="AC347" s="377"/>
      <c r="AD347" s="377"/>
      <c r="AE347" s="377"/>
      <c r="AF347" s="377"/>
      <c r="AG347" s="377"/>
      <c r="AH347" s="377"/>
      <c r="AI347" s="377"/>
      <c r="AJ347" s="377"/>
      <c r="AK347" s="377"/>
      <c r="AL347" s="377"/>
      <c r="AM347" s="377"/>
      <c r="AN347" s="377"/>
      <c r="AO347" s="377"/>
      <c r="AP347" s="377"/>
      <c r="AQ347" s="377"/>
      <c r="AR347" s="377"/>
      <c r="AS347" s="377"/>
      <c r="AT347" s="377"/>
      <c r="AU347" s="377"/>
      <c r="AV347" s="377"/>
      <c r="AW347" s="377"/>
      <c r="AX347" s="377"/>
      <c r="AY347" s="377"/>
      <c r="AZ347" s="377"/>
      <c r="BA347" s="377"/>
      <c r="BB347" s="377"/>
      <c r="BC347" s="377"/>
      <c r="BD347" s="377"/>
      <c r="BE347" s="34" t="e">
        <f>IF(BE346&lt;1,"CĐ",IF(BE346&lt;1.6,"CCG","Đ"))</f>
        <v>#DIV/0!</v>
      </c>
      <c r="BF347" s="34" t="e">
        <f>IF(BF346&lt;1,"CĐ",IF(BF346&lt;1.6,"CCG","Đ"))</f>
        <v>#DIV/0!</v>
      </c>
      <c r="BG347" s="34" t="e">
        <f>IF(BG346&lt;1,"CĐ",IF(BG346&lt;1.6,"CCG","Đ"))</f>
        <v>#DIV/0!</v>
      </c>
      <c r="BH347" s="34" t="e">
        <f>IF(BH346&lt;1,"CĐ",IF(BH346&lt;1.6,"CCG","Đ"))</f>
        <v>#DIV/0!</v>
      </c>
      <c r="BI347" s="34" t="e">
        <f>IF(BI346&lt;1,"CĐ",IF(BI346&lt;1.6,"CCG","Đ"))</f>
        <v>#DIV/0!</v>
      </c>
      <c r="BJ347" s="58"/>
      <c r="BK347" s="34"/>
      <c r="BL347" s="34"/>
      <c r="BM347" s="34"/>
      <c r="BN347" s="34"/>
      <c r="BO347" s="34"/>
      <c r="BP347" s="34"/>
      <c r="BQ347" s="34"/>
      <c r="BR347" s="34"/>
      <c r="BS347" s="34" t="e">
        <f>IF(BS346&lt;1,"CĐ",IF(BS346&lt;1.6,"CCG","Đ"))</f>
        <v>#DIV/0!</v>
      </c>
      <c r="BT347" s="52"/>
      <c r="BU347" s="52"/>
      <c r="BV347" s="1585"/>
      <c r="BW347" s="1586"/>
      <c r="BX347" s="1585"/>
      <c r="BY347" s="1586"/>
      <c r="BZ347" s="1585"/>
      <c r="CA347" s="1586"/>
      <c r="CB347" s="1582"/>
      <c r="CC347" s="1582"/>
      <c r="CD347" s="2"/>
    </row>
    <row r="348" spans="1:82" s="173" customFormat="1" ht="37.5" hidden="1">
      <c r="A348" s="1536"/>
      <c r="B348" s="1414" t="s">
        <v>199</v>
      </c>
      <c r="C348" s="208" t="s">
        <v>233</v>
      </c>
      <c r="D348" s="36"/>
      <c r="E348" s="37"/>
      <c r="F348" s="36"/>
      <c r="G348" s="397"/>
      <c r="H348" s="210"/>
      <c r="I348" s="398"/>
      <c r="J348" s="398"/>
      <c r="K348" s="397"/>
      <c r="L348" s="398"/>
      <c r="M348" s="398"/>
      <c r="N348" s="79"/>
      <c r="O348" s="398"/>
      <c r="P348" s="79"/>
      <c r="Q348" s="398"/>
      <c r="R348" s="398"/>
      <c r="S348" s="398"/>
      <c r="T348" s="398"/>
      <c r="U348" s="398"/>
      <c r="V348" s="397"/>
      <c r="W348" s="397"/>
      <c r="X348" s="397"/>
      <c r="Y348" s="397"/>
      <c r="Z348" s="398"/>
      <c r="AA348" s="398"/>
      <c r="AB348" s="398"/>
      <c r="AC348" s="398"/>
      <c r="AD348" s="398"/>
      <c r="AE348" s="398"/>
      <c r="AF348" s="398"/>
      <c r="AG348" s="398"/>
      <c r="AH348" s="398"/>
      <c r="AI348" s="398"/>
      <c r="AJ348" s="398"/>
      <c r="AK348" s="398"/>
      <c r="AL348" s="398"/>
      <c r="AM348" s="398"/>
      <c r="AN348" s="398"/>
      <c r="AO348" s="398"/>
      <c r="AP348" s="398"/>
      <c r="AQ348" s="398"/>
      <c r="AR348" s="398"/>
      <c r="AS348" s="398"/>
      <c r="AT348" s="398"/>
      <c r="AU348" s="398"/>
      <c r="AV348" s="398"/>
      <c r="AW348" s="398"/>
      <c r="AX348" s="398"/>
      <c r="AY348" s="398"/>
      <c r="AZ348" s="398"/>
      <c r="BA348" s="398"/>
      <c r="BB348" s="398"/>
      <c r="BC348" s="398"/>
      <c r="BD348" s="398"/>
      <c r="BE348" s="41">
        <f t="shared" ref="BE348:BI350" si="210">BE323+BE328+BE333+BE338+BE343</f>
        <v>65</v>
      </c>
      <c r="BF348" s="41">
        <f t="shared" si="210"/>
        <v>54</v>
      </c>
      <c r="BG348" s="41">
        <f t="shared" si="210"/>
        <v>74</v>
      </c>
      <c r="BH348" s="41">
        <f t="shared" si="210"/>
        <v>74</v>
      </c>
      <c r="BI348" s="41">
        <f t="shared" si="210"/>
        <v>70</v>
      </c>
      <c r="BJ348" s="62"/>
      <c r="BK348" s="41"/>
      <c r="BL348" s="41"/>
      <c r="BM348" s="41"/>
      <c r="BN348" s="41"/>
      <c r="BO348" s="41"/>
      <c r="BP348" s="41"/>
      <c r="BQ348" s="41"/>
      <c r="BR348" s="41"/>
      <c r="BS348" s="41">
        <f>BS323+BS328+BS333+BS338+BS343</f>
        <v>72</v>
      </c>
      <c r="BT348" s="56"/>
      <c r="BU348" s="56"/>
      <c r="BV348" s="398"/>
      <c r="BW348" s="398"/>
      <c r="BX348" s="398"/>
      <c r="BY348" s="398"/>
      <c r="BZ348" s="398"/>
      <c r="CA348" s="398"/>
      <c r="CB348" s="398"/>
      <c r="CC348" s="398"/>
      <c r="CD348" s="2"/>
    </row>
    <row r="349" spans="1:82" s="173" customFormat="1" ht="56.25" hidden="1">
      <c r="A349" s="1536"/>
      <c r="B349" s="1414"/>
      <c r="C349" s="208" t="s">
        <v>234</v>
      </c>
      <c r="D349" s="36"/>
      <c r="E349" s="37"/>
      <c r="F349" s="36"/>
      <c r="G349" s="397"/>
      <c r="H349" s="210"/>
      <c r="I349" s="398"/>
      <c r="J349" s="398"/>
      <c r="K349" s="397"/>
      <c r="L349" s="398"/>
      <c r="M349" s="398"/>
      <c r="N349" s="79"/>
      <c r="O349" s="398"/>
      <c r="P349" s="79"/>
      <c r="Q349" s="398"/>
      <c r="R349" s="398"/>
      <c r="S349" s="398"/>
      <c r="T349" s="398"/>
      <c r="U349" s="398"/>
      <c r="V349" s="397"/>
      <c r="W349" s="397"/>
      <c r="X349" s="397"/>
      <c r="Y349" s="397"/>
      <c r="Z349" s="398"/>
      <c r="AA349" s="398"/>
      <c r="AB349" s="398"/>
      <c r="AC349" s="398"/>
      <c r="AD349" s="398"/>
      <c r="AE349" s="398"/>
      <c r="AF349" s="398"/>
      <c r="AG349" s="398"/>
      <c r="AH349" s="398"/>
      <c r="AI349" s="398"/>
      <c r="AJ349" s="398"/>
      <c r="AK349" s="398"/>
      <c r="AL349" s="398"/>
      <c r="AM349" s="398"/>
      <c r="AN349" s="398"/>
      <c r="AO349" s="398"/>
      <c r="AP349" s="398"/>
      <c r="AQ349" s="398"/>
      <c r="AR349" s="398"/>
      <c r="AS349" s="398"/>
      <c r="AT349" s="398"/>
      <c r="AU349" s="398"/>
      <c r="AV349" s="398"/>
      <c r="AW349" s="398"/>
      <c r="AX349" s="398"/>
      <c r="AY349" s="398"/>
      <c r="AZ349" s="398"/>
      <c r="BA349" s="398"/>
      <c r="BB349" s="398"/>
      <c r="BC349" s="398"/>
      <c r="BD349" s="398"/>
      <c r="BE349" s="41">
        <f t="shared" si="210"/>
        <v>3</v>
      </c>
      <c r="BF349" s="41">
        <f t="shared" si="210"/>
        <v>24</v>
      </c>
      <c r="BG349" s="41">
        <f t="shared" si="210"/>
        <v>4</v>
      </c>
      <c r="BH349" s="41">
        <f t="shared" si="210"/>
        <v>4</v>
      </c>
      <c r="BI349" s="41">
        <f t="shared" si="210"/>
        <v>8</v>
      </c>
      <c r="BJ349" s="62"/>
      <c r="BK349" s="41"/>
      <c r="BL349" s="41"/>
      <c r="BM349" s="41"/>
      <c r="BN349" s="41"/>
      <c r="BO349" s="41"/>
      <c r="BP349" s="41"/>
      <c r="BQ349" s="41"/>
      <c r="BR349" s="41"/>
      <c r="BS349" s="41">
        <f>BS324+BS329+BS334+BS339+BS344</f>
        <v>6</v>
      </c>
      <c r="BT349" s="56"/>
      <c r="BU349" s="56"/>
      <c r="BV349" s="398"/>
      <c r="BW349" s="398"/>
      <c r="BX349" s="398"/>
      <c r="BY349" s="398"/>
      <c r="BZ349" s="398"/>
      <c r="CA349" s="398"/>
      <c r="CB349" s="398"/>
      <c r="CC349" s="398"/>
      <c r="CD349" s="2"/>
    </row>
    <row r="350" spans="1:82" s="173" customFormat="1" ht="56.25" hidden="1">
      <c r="A350" s="1536"/>
      <c r="B350" s="1414"/>
      <c r="C350" s="208" t="s">
        <v>235</v>
      </c>
      <c r="D350" s="36"/>
      <c r="E350" s="37"/>
      <c r="F350" s="36"/>
      <c r="G350" s="397"/>
      <c r="H350" s="210"/>
      <c r="I350" s="398"/>
      <c r="J350" s="398"/>
      <c r="K350" s="397"/>
      <c r="L350" s="398"/>
      <c r="M350" s="398"/>
      <c r="N350" s="79"/>
      <c r="O350" s="398"/>
      <c r="P350" s="79"/>
      <c r="Q350" s="398"/>
      <c r="R350" s="398"/>
      <c r="S350" s="398"/>
      <c r="T350" s="398"/>
      <c r="U350" s="398"/>
      <c r="V350" s="397"/>
      <c r="W350" s="397"/>
      <c r="X350" s="397"/>
      <c r="Y350" s="397"/>
      <c r="Z350" s="398"/>
      <c r="AA350" s="398"/>
      <c r="AB350" s="398"/>
      <c r="AC350" s="398"/>
      <c r="AD350" s="398"/>
      <c r="AE350" s="398"/>
      <c r="AF350" s="398"/>
      <c r="AG350" s="398"/>
      <c r="AH350" s="398"/>
      <c r="AI350" s="398"/>
      <c r="AJ350" s="398"/>
      <c r="AK350" s="398"/>
      <c r="AL350" s="398"/>
      <c r="AM350" s="398"/>
      <c r="AN350" s="398"/>
      <c r="AO350" s="398"/>
      <c r="AP350" s="398"/>
      <c r="AQ350" s="398"/>
      <c r="AR350" s="398"/>
      <c r="AS350" s="398"/>
      <c r="AT350" s="398"/>
      <c r="AU350" s="398"/>
      <c r="AV350" s="398"/>
      <c r="AW350" s="398"/>
      <c r="AX350" s="398"/>
      <c r="AY350" s="398"/>
      <c r="AZ350" s="398"/>
      <c r="BA350" s="398"/>
      <c r="BB350" s="398"/>
      <c r="BC350" s="398"/>
      <c r="BD350" s="398"/>
      <c r="BE350" s="41">
        <f t="shared" si="210"/>
        <v>0</v>
      </c>
      <c r="BF350" s="41">
        <f t="shared" si="210"/>
        <v>0</v>
      </c>
      <c r="BG350" s="41">
        <f t="shared" si="210"/>
        <v>0</v>
      </c>
      <c r="BH350" s="41">
        <f t="shared" si="210"/>
        <v>0</v>
      </c>
      <c r="BI350" s="41">
        <f t="shared" si="210"/>
        <v>0</v>
      </c>
      <c r="BJ350" s="62"/>
      <c r="BK350" s="41"/>
      <c r="BL350" s="41"/>
      <c r="BM350" s="41"/>
      <c r="BN350" s="41"/>
      <c r="BO350" s="41"/>
      <c r="BP350" s="41"/>
      <c r="BQ350" s="41"/>
      <c r="BR350" s="41"/>
      <c r="BS350" s="41">
        <f>BS325+BS330+BS335+BS340+BS345</f>
        <v>0</v>
      </c>
      <c r="BT350" s="56"/>
      <c r="BU350" s="56"/>
      <c r="BV350" s="398"/>
      <c r="BW350" s="398"/>
      <c r="BX350" s="398"/>
      <c r="BY350" s="398"/>
      <c r="BZ350" s="398"/>
      <c r="CA350" s="398"/>
      <c r="CB350" s="398"/>
      <c r="CC350" s="398"/>
      <c r="CD350" s="2"/>
    </row>
    <row r="351" spans="1:82" s="173" customFormat="1" hidden="1">
      <c r="A351" s="1536"/>
      <c r="B351" s="1414"/>
      <c r="C351" s="1538" t="s">
        <v>236</v>
      </c>
      <c r="D351" s="36"/>
      <c r="E351" s="37"/>
      <c r="F351" s="36"/>
      <c r="G351" s="397"/>
      <c r="H351" s="210"/>
      <c r="I351" s="398"/>
      <c r="J351" s="398"/>
      <c r="K351" s="397"/>
      <c r="L351" s="398"/>
      <c r="M351" s="398"/>
      <c r="N351" s="79"/>
      <c r="O351" s="398"/>
      <c r="P351" s="79"/>
      <c r="Q351" s="398"/>
      <c r="R351" s="398"/>
      <c r="S351" s="398"/>
      <c r="T351" s="398"/>
      <c r="U351" s="398"/>
      <c r="V351" s="397"/>
      <c r="W351" s="397"/>
      <c r="X351" s="397"/>
      <c r="Y351" s="397"/>
      <c r="Z351" s="398"/>
      <c r="AA351" s="398"/>
      <c r="AB351" s="398"/>
      <c r="AC351" s="398"/>
      <c r="AD351" s="398"/>
      <c r="AE351" s="398"/>
      <c r="AF351" s="398"/>
      <c r="AG351" s="398"/>
      <c r="AH351" s="398"/>
      <c r="AI351" s="398"/>
      <c r="AJ351" s="398"/>
      <c r="AK351" s="398"/>
      <c r="AL351" s="398"/>
      <c r="AM351" s="398"/>
      <c r="AN351" s="398"/>
      <c r="AO351" s="398"/>
      <c r="AP351" s="398"/>
      <c r="AQ351" s="398"/>
      <c r="AR351" s="398"/>
      <c r="AS351" s="398"/>
      <c r="AT351" s="398"/>
      <c r="AU351" s="398"/>
      <c r="AV351" s="398"/>
      <c r="AW351" s="398"/>
      <c r="AX351" s="398"/>
      <c r="AY351" s="398"/>
      <c r="AZ351" s="398"/>
      <c r="BA351" s="398"/>
      <c r="BB351" s="398"/>
      <c r="BC351" s="398"/>
      <c r="BD351" s="398"/>
      <c r="BE351" s="38">
        <f>(((BE348*2)+(BE349*1)+(BE350*0)))/(BE348+BE349+BE350)</f>
        <v>1.9558823529411764</v>
      </c>
      <c r="BF351" s="38">
        <f>(((BF348*2)+(BF349*1)+(BF350*0)))/(BF348+BF349+BF350)</f>
        <v>1.6923076923076923</v>
      </c>
      <c r="BG351" s="38">
        <f>(((BG348*2)+(BG349*1)+(BG350*0)))/(BG348+BG349+BG350)</f>
        <v>1.9487179487179487</v>
      </c>
      <c r="BH351" s="38">
        <f>(((BH348*2)+(BH349*1)+(BH350*0)))/(BH348+BH349+BH350)</f>
        <v>1.9487179487179487</v>
      </c>
      <c r="BI351" s="38">
        <f>(((BI348*2)+(BI349*1)+(BI350*0)))/(BI348+BI349+BI350)</f>
        <v>1.8974358974358974</v>
      </c>
      <c r="BJ351" s="60"/>
      <c r="BK351" s="38"/>
      <c r="BL351" s="38"/>
      <c r="BM351" s="38"/>
      <c r="BN351" s="38"/>
      <c r="BO351" s="38"/>
      <c r="BP351" s="38"/>
      <c r="BQ351" s="38"/>
      <c r="BR351" s="38"/>
      <c r="BS351" s="38">
        <f>(((BS348*2)+(BS349*1)+(BS350*0)))/(BS348+BS349+BS350)</f>
        <v>1.9230769230769231</v>
      </c>
      <c r="BT351" s="54"/>
      <c r="BU351" s="54"/>
      <c r="BV351" s="1550">
        <f>COUNTIF($BE352:$BU352,"Đ")</f>
        <v>6</v>
      </c>
      <c r="BW351" s="1549">
        <f>BV351/COUNTA($BE352:$BU352)</f>
        <v>1</v>
      </c>
      <c r="BX351" s="1550">
        <f>COUNTIF($BE352:$BU352,"CCG")</f>
        <v>0</v>
      </c>
      <c r="BY351" s="1549">
        <f>BX351/COUNTA($BE352:$BU352)</f>
        <v>0</v>
      </c>
      <c r="BZ351" s="1550">
        <f>COUNTIF($BE352:$BU352,"CĐ")</f>
        <v>0</v>
      </c>
      <c r="CA351" s="1549">
        <f>BZ351/COUNTA($BE352:$BU352)</f>
        <v>0</v>
      </c>
      <c r="CB351" s="1407">
        <f>(((BV351*2)+(BX351*1)+(BZ351*0)))/(BV351+BX351+BZ351)</f>
        <v>2</v>
      </c>
      <c r="CC351" s="1407" t="str">
        <f>IF(CB351&gt;=1.6,"Đạt mục tiêu",IF(CB351&gt;=1,"Cần cố gắng","Chưa đạt"))</f>
        <v>Đạt mục tiêu</v>
      </c>
      <c r="CD351" s="2"/>
    </row>
    <row r="352" spans="1:82" s="173" customFormat="1" hidden="1">
      <c r="A352" s="1536"/>
      <c r="B352" s="1414"/>
      <c r="C352" s="1539"/>
      <c r="D352" s="36"/>
      <c r="E352" s="37"/>
      <c r="F352" s="36"/>
      <c r="G352" s="397"/>
      <c r="H352" s="210"/>
      <c r="I352" s="398"/>
      <c r="J352" s="398"/>
      <c r="K352" s="397"/>
      <c r="L352" s="398"/>
      <c r="M352" s="398"/>
      <c r="N352" s="79"/>
      <c r="O352" s="398"/>
      <c r="P352" s="79"/>
      <c r="Q352" s="398"/>
      <c r="R352" s="398"/>
      <c r="S352" s="398"/>
      <c r="T352" s="398"/>
      <c r="U352" s="398"/>
      <c r="V352" s="397"/>
      <c r="W352" s="397"/>
      <c r="X352" s="397"/>
      <c r="Y352" s="397"/>
      <c r="Z352" s="398"/>
      <c r="AA352" s="398"/>
      <c r="AB352" s="398"/>
      <c r="AC352" s="398"/>
      <c r="AD352" s="398"/>
      <c r="AE352" s="398"/>
      <c r="AF352" s="398"/>
      <c r="AG352" s="398"/>
      <c r="AH352" s="398"/>
      <c r="AI352" s="398"/>
      <c r="AJ352" s="398"/>
      <c r="AK352" s="398"/>
      <c r="AL352" s="398"/>
      <c r="AM352" s="398"/>
      <c r="AN352" s="398"/>
      <c r="AO352" s="398"/>
      <c r="AP352" s="398"/>
      <c r="AQ352" s="398"/>
      <c r="AR352" s="398"/>
      <c r="AS352" s="398"/>
      <c r="AT352" s="398"/>
      <c r="AU352" s="398"/>
      <c r="AV352" s="398"/>
      <c r="AW352" s="398"/>
      <c r="AX352" s="398"/>
      <c r="AY352" s="398"/>
      <c r="AZ352" s="398"/>
      <c r="BA352" s="398"/>
      <c r="BB352" s="398"/>
      <c r="BC352" s="398"/>
      <c r="BD352" s="398"/>
      <c r="BE352" s="38" t="str">
        <f>IF(BE351&lt;1,"CĐ",IF(BE351&lt;1.6,"CCG","Đ"))</f>
        <v>Đ</v>
      </c>
      <c r="BF352" s="38" t="str">
        <f>IF(BF351&lt;1,"CĐ",IF(BF351&lt;1.6,"CCG","Đ"))</f>
        <v>Đ</v>
      </c>
      <c r="BG352" s="38" t="str">
        <f>IF(BG351&lt;1,"CĐ",IF(BG351&lt;1.6,"CCG","Đ"))</f>
        <v>Đ</v>
      </c>
      <c r="BH352" s="38" t="str">
        <f>IF(BH351&lt;1,"CĐ",IF(BH351&lt;1.6,"CCG","Đ"))</f>
        <v>Đ</v>
      </c>
      <c r="BI352" s="38" t="str">
        <f>IF(BI351&lt;1,"CĐ",IF(BI351&lt;1.6,"CCG","Đ"))</f>
        <v>Đ</v>
      </c>
      <c r="BJ352" s="60"/>
      <c r="BK352" s="38"/>
      <c r="BL352" s="38"/>
      <c r="BM352" s="38"/>
      <c r="BN352" s="38"/>
      <c r="BO352" s="38"/>
      <c r="BP352" s="38"/>
      <c r="BQ352" s="38"/>
      <c r="BR352" s="38"/>
      <c r="BS352" s="38" t="str">
        <f>IF(BS351&lt;1,"CĐ",IF(BS351&lt;1.6,"CCG","Đ"))</f>
        <v>Đ</v>
      </c>
      <c r="BT352" s="54"/>
      <c r="BU352" s="54"/>
      <c r="BV352" s="1550"/>
      <c r="BW352" s="1549"/>
      <c r="BX352" s="1550"/>
      <c r="BY352" s="1549"/>
      <c r="BZ352" s="1550"/>
      <c r="CA352" s="1549"/>
      <c r="CB352" s="1407"/>
      <c r="CC352" s="1407"/>
      <c r="CD352" s="2"/>
    </row>
    <row r="353" spans="1:82" s="173" customFormat="1" hidden="1">
      <c r="A353" s="170"/>
      <c r="B353" s="3"/>
      <c r="C353" s="172"/>
      <c r="D353" s="12"/>
      <c r="E353" s="4"/>
      <c r="F353" s="2"/>
      <c r="H353" s="174"/>
      <c r="I353" s="2"/>
      <c r="J353" s="2"/>
      <c r="L353" s="2"/>
      <c r="M353" s="2"/>
      <c r="N353" s="74"/>
      <c r="O353" s="2"/>
      <c r="P353" s="74"/>
      <c r="Q353" s="2"/>
      <c r="R353" s="2"/>
      <c r="S353" s="2"/>
      <c r="T353" s="2"/>
      <c r="U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48"/>
      <c r="BU353" s="48"/>
      <c r="BV353" s="2"/>
      <c r="BW353" s="2"/>
      <c r="BX353" s="2"/>
      <c r="BY353" s="2"/>
      <c r="BZ353" s="2"/>
      <c r="CA353" s="2"/>
      <c r="CB353" s="2"/>
      <c r="CC353" s="2"/>
      <c r="CD353" s="2"/>
    </row>
    <row r="354" spans="1:82">
      <c r="K354" s="173"/>
      <c r="V354" s="173"/>
      <c r="W354" s="173"/>
      <c r="X354" s="173"/>
      <c r="Y354" s="173"/>
    </row>
    <row r="355" spans="1:82">
      <c r="K355" s="173"/>
      <c r="V355" s="173"/>
      <c r="W355" s="173"/>
      <c r="X355" s="173"/>
      <c r="Y355" s="173"/>
    </row>
  </sheetData>
  <autoFilter ref="A7:CC256">
    <filterColumn colId="10"/>
    <filterColumn colId="11"/>
    <filterColumn colId="12"/>
    <filterColumn colId="13">
      <filters>
        <filter val="."/>
        <filter val="x"/>
      </filters>
    </filterColumn>
    <filterColumn colId="52" showButton="0"/>
    <filterColumn colId="67"/>
    <filterColumn colId="68"/>
  </autoFilter>
  <dataConsolidate link="1">
    <dataRefs count="1">
      <dataRef name="ớp học; Sân chơi; Phòng chức năng; Ngoài nhà trường"/>
    </dataRefs>
  </dataConsolidate>
  <mergeCells count="281">
    <mergeCell ref="C1:CC1"/>
    <mergeCell ref="A3:A5"/>
    <mergeCell ref="B3:B5"/>
    <mergeCell ref="C3:D5"/>
    <mergeCell ref="E3:F5"/>
    <mergeCell ref="G3:G5"/>
    <mergeCell ref="H3:H5"/>
    <mergeCell ref="I3:I5"/>
    <mergeCell ref="J3:J5"/>
    <mergeCell ref="K3:T3"/>
    <mergeCell ref="CB3:CC3"/>
    <mergeCell ref="BE4:BE7"/>
    <mergeCell ref="BF4:BF7"/>
    <mergeCell ref="BG4:BG7"/>
    <mergeCell ref="BH4:BH7"/>
    <mergeCell ref="BI4:BI7"/>
    <mergeCell ref="BJ4:BJ7"/>
    <mergeCell ref="BK4:BK7"/>
    <mergeCell ref="BL4:BL7"/>
    <mergeCell ref="BM4:BM7"/>
    <mergeCell ref="BE3:BU3"/>
    <mergeCell ref="BV3:CA3"/>
    <mergeCell ref="BN4:BN7"/>
    <mergeCell ref="BO4:BO7"/>
    <mergeCell ref="BR4:BR7"/>
    <mergeCell ref="BS4:BS7"/>
    <mergeCell ref="CC4:CC5"/>
    <mergeCell ref="V5:W5"/>
    <mergeCell ref="X5:Y5"/>
    <mergeCell ref="Z5:AA5"/>
    <mergeCell ref="AB5:AC5"/>
    <mergeCell ref="AD5:AE5"/>
    <mergeCell ref="AI5:AJ5"/>
    <mergeCell ref="AK5:AL5"/>
    <mergeCell ref="AM5:AN5"/>
    <mergeCell ref="AQ5:AR5"/>
    <mergeCell ref="BT4:BT7"/>
    <mergeCell ref="BU4:BU7"/>
    <mergeCell ref="BV4:BW5"/>
    <mergeCell ref="BX4:BY5"/>
    <mergeCell ref="BZ4:CA5"/>
    <mergeCell ref="CB4:CB5"/>
    <mergeCell ref="AT3:AW4"/>
    <mergeCell ref="AX3:AY4"/>
    <mergeCell ref="AZ3:BB4"/>
    <mergeCell ref="BC3:BD4"/>
    <mergeCell ref="V3:Y4"/>
    <mergeCell ref="Z3:AC4"/>
    <mergeCell ref="AD3:AG4"/>
    <mergeCell ref="AH3:AL4"/>
    <mergeCell ref="AT5:AU5"/>
    <mergeCell ref="AV5:AW5"/>
    <mergeCell ref="AX5:AY5"/>
    <mergeCell ref="AZ5:BA5"/>
    <mergeCell ref="B6:H6"/>
    <mergeCell ref="AM3:AP4"/>
    <mergeCell ref="AQ3:AS4"/>
    <mergeCell ref="C46:E46"/>
    <mergeCell ref="C67:E67"/>
    <mergeCell ref="AX7:AY7"/>
    <mergeCell ref="AZ7:BA7"/>
    <mergeCell ref="C9:E9"/>
    <mergeCell ref="C10:E10"/>
    <mergeCell ref="C21:E21"/>
    <mergeCell ref="AI7:AJ7"/>
    <mergeCell ref="AK7:AL7"/>
    <mergeCell ref="AN7:AO7"/>
    <mergeCell ref="AQ7:AR7"/>
    <mergeCell ref="AT7:AU7"/>
    <mergeCell ref="AV7:AW7"/>
    <mergeCell ref="V7:W7"/>
    <mergeCell ref="X7:Y7"/>
    <mergeCell ref="Z7:AA7"/>
    <mergeCell ref="AB7:AC7"/>
    <mergeCell ref="AD7:AE7"/>
    <mergeCell ref="C22:E22"/>
    <mergeCell ref="C29:E29"/>
    <mergeCell ref="C34:E34"/>
    <mergeCell ref="C38:E38"/>
    <mergeCell ref="C96:E96"/>
    <mergeCell ref="C99:E99"/>
    <mergeCell ref="C105:E105"/>
    <mergeCell ref="C107:E107"/>
    <mergeCell ref="C109:E109"/>
    <mergeCell ref="C111:F111"/>
    <mergeCell ref="C68:E68"/>
    <mergeCell ref="C74:E74"/>
    <mergeCell ref="C84:E84"/>
    <mergeCell ref="C88:E88"/>
    <mergeCell ref="C95:E95"/>
    <mergeCell ref="C182:E182"/>
    <mergeCell ref="C183:E183"/>
    <mergeCell ref="C188:E188"/>
    <mergeCell ref="C190:E190"/>
    <mergeCell ref="C191:E191"/>
    <mergeCell ref="C125:E125"/>
    <mergeCell ref="C131:E131"/>
    <mergeCell ref="C150:E150"/>
    <mergeCell ref="C170:E170"/>
    <mergeCell ref="C174:E174"/>
    <mergeCell ref="G254:H254"/>
    <mergeCell ref="G255:H255"/>
    <mergeCell ref="G256:H256"/>
    <mergeCell ref="G258:H258"/>
    <mergeCell ref="G259:H259"/>
    <mergeCell ref="G260:H260"/>
    <mergeCell ref="C196:G196"/>
    <mergeCell ref="C202:E202"/>
    <mergeCell ref="C203:E203"/>
    <mergeCell ref="G251:H251"/>
    <mergeCell ref="G252:H252"/>
    <mergeCell ref="G253:H253"/>
    <mergeCell ref="G267:H267"/>
    <mergeCell ref="G268:H268"/>
    <mergeCell ref="G269:H269"/>
    <mergeCell ref="G270:H270"/>
    <mergeCell ref="G271:H271"/>
    <mergeCell ref="C276:C277"/>
    <mergeCell ref="G261:H261"/>
    <mergeCell ref="G262:H262"/>
    <mergeCell ref="G263:H263"/>
    <mergeCell ref="G264:H264"/>
    <mergeCell ref="G265:H265"/>
    <mergeCell ref="G266:H266"/>
    <mergeCell ref="CB276:CB277"/>
    <mergeCell ref="CC276:CC277"/>
    <mergeCell ref="C281:C282"/>
    <mergeCell ref="BV281:BV282"/>
    <mergeCell ref="BW281:BW282"/>
    <mergeCell ref="BX281:BX282"/>
    <mergeCell ref="BY281:BY282"/>
    <mergeCell ref="BZ281:BZ282"/>
    <mergeCell ref="CA281:CA282"/>
    <mergeCell ref="CB281:CB282"/>
    <mergeCell ref="BV276:BV277"/>
    <mergeCell ref="BW276:BW277"/>
    <mergeCell ref="BX276:BX277"/>
    <mergeCell ref="BY276:BY277"/>
    <mergeCell ref="BZ276:BZ277"/>
    <mergeCell ref="CA276:CA277"/>
    <mergeCell ref="CC281:CC282"/>
    <mergeCell ref="C286:C287"/>
    <mergeCell ref="BV286:BV287"/>
    <mergeCell ref="BW286:BW287"/>
    <mergeCell ref="BX286:BX287"/>
    <mergeCell ref="BY286:BY287"/>
    <mergeCell ref="BZ286:BZ287"/>
    <mergeCell ref="CA286:CA287"/>
    <mergeCell ref="CB286:CB287"/>
    <mergeCell ref="CC286:CC287"/>
    <mergeCell ref="CA291:CA292"/>
    <mergeCell ref="CB291:CB292"/>
    <mergeCell ref="CC291:CC292"/>
    <mergeCell ref="C296:C297"/>
    <mergeCell ref="BV296:BV297"/>
    <mergeCell ref="BW296:BW297"/>
    <mergeCell ref="BX296:BX297"/>
    <mergeCell ref="BY296:BY297"/>
    <mergeCell ref="BZ296:BZ297"/>
    <mergeCell ref="CA296:CA297"/>
    <mergeCell ref="C291:C292"/>
    <mergeCell ref="BV291:BV292"/>
    <mergeCell ref="BW291:BW292"/>
    <mergeCell ref="BX291:BX292"/>
    <mergeCell ref="BY291:BY292"/>
    <mergeCell ref="BZ291:BZ292"/>
    <mergeCell ref="CB296:CB297"/>
    <mergeCell ref="CC296:CC297"/>
    <mergeCell ref="C301:C302"/>
    <mergeCell ref="BV301:BV302"/>
    <mergeCell ref="BW301:BW302"/>
    <mergeCell ref="BX301:BX302"/>
    <mergeCell ref="BY301:BY302"/>
    <mergeCell ref="BZ301:BZ302"/>
    <mergeCell ref="CA301:CA302"/>
    <mergeCell ref="CB301:CB302"/>
    <mergeCell ref="CC301:CC302"/>
    <mergeCell ref="C306:C307"/>
    <mergeCell ref="BV306:BV307"/>
    <mergeCell ref="BW306:BW307"/>
    <mergeCell ref="BX306:BX307"/>
    <mergeCell ref="BY306:BY307"/>
    <mergeCell ref="BZ306:BZ307"/>
    <mergeCell ref="CA306:CA307"/>
    <mergeCell ref="CB306:CB307"/>
    <mergeCell ref="CC306:CC307"/>
    <mergeCell ref="CA311:CA312"/>
    <mergeCell ref="CB311:CB312"/>
    <mergeCell ref="CC311:CC312"/>
    <mergeCell ref="C316:C317"/>
    <mergeCell ref="BV316:BV317"/>
    <mergeCell ref="BW316:BW317"/>
    <mergeCell ref="BX316:BX317"/>
    <mergeCell ref="BY316:BY317"/>
    <mergeCell ref="BZ316:BZ317"/>
    <mergeCell ref="CA316:CA317"/>
    <mergeCell ref="C311:C312"/>
    <mergeCell ref="BV311:BV312"/>
    <mergeCell ref="BW311:BW312"/>
    <mergeCell ref="BX311:BX312"/>
    <mergeCell ref="BY311:BY312"/>
    <mergeCell ref="BZ311:BZ312"/>
    <mergeCell ref="CB316:CB317"/>
    <mergeCell ref="CC316:CC317"/>
    <mergeCell ref="C321:C322"/>
    <mergeCell ref="BV321:BV322"/>
    <mergeCell ref="BW321:BW322"/>
    <mergeCell ref="BX321:BX322"/>
    <mergeCell ref="BY321:BY322"/>
    <mergeCell ref="BZ321:BZ322"/>
    <mergeCell ref="CA321:CA322"/>
    <mergeCell ref="CB321:CB322"/>
    <mergeCell ref="CC321:CC322"/>
    <mergeCell ref="A323:A352"/>
    <mergeCell ref="B323:B327"/>
    <mergeCell ref="C326:C327"/>
    <mergeCell ref="BV326:BV327"/>
    <mergeCell ref="BW326:BW327"/>
    <mergeCell ref="BX326:BX327"/>
    <mergeCell ref="BY326:BY327"/>
    <mergeCell ref="BZ326:BZ327"/>
    <mergeCell ref="CA326:CA327"/>
    <mergeCell ref="B333:B337"/>
    <mergeCell ref="C336:C337"/>
    <mergeCell ref="BV336:BV337"/>
    <mergeCell ref="BW336:BW337"/>
    <mergeCell ref="BX336:BX337"/>
    <mergeCell ref="BY336:BY337"/>
    <mergeCell ref="BZ336:BZ337"/>
    <mergeCell ref="CA336:CA337"/>
    <mergeCell ref="BZ346:BZ347"/>
    <mergeCell ref="CA346:CA347"/>
    <mergeCell ref="BW346:BW347"/>
    <mergeCell ref="BX346:BX347"/>
    <mergeCell ref="BY346:BY347"/>
    <mergeCell ref="CB326:CB327"/>
    <mergeCell ref="CC326:CC327"/>
    <mergeCell ref="B328:B332"/>
    <mergeCell ref="C331:C332"/>
    <mergeCell ref="BV331:BV332"/>
    <mergeCell ref="BW331:BW332"/>
    <mergeCell ref="BX331:BX332"/>
    <mergeCell ref="BY331:BY332"/>
    <mergeCell ref="BZ331:BZ332"/>
    <mergeCell ref="CA331:CA332"/>
    <mergeCell ref="CB331:CB332"/>
    <mergeCell ref="CC331:CC332"/>
    <mergeCell ref="CB336:CB337"/>
    <mergeCell ref="CC336:CC337"/>
    <mergeCell ref="B338:B342"/>
    <mergeCell ref="C341:C342"/>
    <mergeCell ref="BV341:BV342"/>
    <mergeCell ref="BW341:BW342"/>
    <mergeCell ref="BX341:BX342"/>
    <mergeCell ref="BY341:BY342"/>
    <mergeCell ref="BZ341:BZ342"/>
    <mergeCell ref="CA341:CA342"/>
    <mergeCell ref="A288:A292"/>
    <mergeCell ref="BP4:BP7"/>
    <mergeCell ref="BQ4:BQ7"/>
    <mergeCell ref="CB351:CB352"/>
    <mergeCell ref="CC351:CC352"/>
    <mergeCell ref="C181:H181"/>
    <mergeCell ref="C130:H130"/>
    <mergeCell ref="C87:H87"/>
    <mergeCell ref="C8:H8"/>
    <mergeCell ref="CB346:CB347"/>
    <mergeCell ref="CC346:CC347"/>
    <mergeCell ref="B348:B352"/>
    <mergeCell ref="C351:C352"/>
    <mergeCell ref="BV351:BV352"/>
    <mergeCell ref="BW351:BW352"/>
    <mergeCell ref="BX351:BX352"/>
    <mergeCell ref="BY351:BY352"/>
    <mergeCell ref="BZ351:BZ352"/>
    <mergeCell ref="CA351:CA352"/>
    <mergeCell ref="CB341:CB342"/>
    <mergeCell ref="CC341:CC342"/>
    <mergeCell ref="B343:B347"/>
    <mergeCell ref="C346:C347"/>
    <mergeCell ref="BV346:BV347"/>
  </mergeCells>
  <dataValidations count="8">
    <dataValidation type="list" allowBlank="1" showInputMessage="1" showErrorMessage="1" sqref="Z11">
      <formula1>"x, ĐTT, TDS, HĐH, HĐG, HĐNT, VS-AN, HĐC, TQDN, LH, HĐH+HĐNT, HĐH+HĐC, HĐH+HĐG"</formula1>
    </dataValidation>
    <dataValidation type="list" allowBlank="1" showInputMessage="1" showErrorMessage="1" sqref="BV32:CC32 BV127 Z12:AC20 W11:Y20 W30:BD32 V11 V23 V31 V71 V180:Y180 V135:Y135 V138 V158:V160 V184 V193 W69:BD73 AD13:AG13 AH11:BD20 W182:AN187 V126:BD129 AO184:BD187 W23:BD28 W171:BD173 W193:BD201 BV15:CC20 W189:BD189 AA11:AC11 AD11:AF12 AD14:AF20 BV73:CC73 BV70:CC70 BV26:CC26 BV28:CC28 BV172:CC173 BV199:CA201 CC199:CC201 CC186 BV186:CA186 CB185:CB186 CB198:CB201 BV195:CC196">
      <formula1>"x, ĐTT, TDS, HĐH, HĐG, HĐNT, VS-AN, HĐC, TQDN, LH"</formula1>
    </dataValidation>
    <dataValidation type="list" allowBlank="1" showInputMessage="1" showErrorMessage="1" sqref="J226:J251 J30:J33 J11:J20 J23:J28 J35:J37 J85:J86 J89:J94 J97:J98 J101:J104 J106:J108 J110:J124 J69:J83 J39:J66 J126:J173 J175:J189 J193:J223">
      <formula1>"Thể chất, Nhận thức, Ngôn ngữ, TCKNXH-TM"</formula1>
    </dataValidation>
    <dataValidation type="list" allowBlank="1" showInputMessage="1" showErrorMessage="1" sqref="I226:I250 I23:I28 I11:I20 I175:I189 I30:I33 I35:I37 I85:I86 I89:I94 I97:I98 I101:I104 I106:I108 I110:I124 I69:I83 J67:L67 I39:I67 I126:I173 I193:I223">
      <formula1>"Lớp học, Sân chơi, Phòng chức năng, Ngoài nhà trường"</formula1>
    </dataValidation>
    <dataValidation type="list" allowBlank="1" showInputMessage="1" showErrorMessage="1" sqref="V161:V169 V205:BD223 V139:V149 V151:V157 W175:Y179 W151:BD169 V106:BD106 V35:BD37 Z175:BD180 V47:BD66 AH133:AL133 V101:BD104 V33:BD33 V39:BD45 V75:BD83 V97:BD98 W110:BD110 V89:BD94 Z136:AC136 AD132:AG132 W138:BD149 V85:BD86 Z134:AC134 W108:BD108 V112:BD124 V226:BD250">
      <formula1>"ĐTT, TDS, HĐH, HĐG, HĐNT, VS-AN, HĐC, TQDN, LH, x,#"</formula1>
    </dataValidation>
    <dataValidation type="list" allowBlank="1" showInputMessage="1" showErrorMessage="1" sqref="K226:U250 K112:U124 K89:U94 K30:U33 V72:V73 K35:U37 K85:U86 K101:U104 K97:U98 K126:U129 K132:U149 V12:V20 V185:V187 K106:U106 K108:V108 K110:V110 R192 K184:U187 M39:U67 K189:V189 K193:U195 K197:U201 K151:U169 V24:V28 K69:U83 K205:U223 V32 V175:V179 K171:V173 K11:U20 K23:U28 V30 V69:V70 K175:U180 V182:V183 V194:V201 T192 K39:L66">
      <formula1>"x"</formula1>
    </dataValidation>
    <dataValidation type="list" allowBlank="1" showInputMessage="1" showErrorMessage="1" sqref="F226:F250 D97:D98 F106 F97:F98 F75:F83 F89:F94 D75:D83 F11:F20 D35:D37 F30:F33 D205:D223 D85:D86 D106 D101:D104 D108 D132:D149 D171:D173 F132:F149 F112:F124 F151:F169 F184:F187 D184:D187 D189 D193:D195 D197:D201 D23:D28 D30:D33 F35:F37 D175:D180 D69:D73 F69:F73 F85:F86 D89:D94 D39:D45 F110 D110 F108 F59:F66 D126:D129 F126:F129 R190:R191 D112:D124 D151:D169 F171:F173 F175:F180 F39:F45 F101:F104 F23:F28 F189:F195 D11:D20 F197:F223 G190:G192 H190:H191 T190:T191 U190:CC192 I190:Q192 S190:S192 F47:F57 D47:D57 D59:D66 D226:D250">
      <formula1>"KQMĐ, NDCT, TLHD, BC, ĐP"</formula1>
    </dataValidation>
    <dataValidation type="list" allowBlank="1" showInputMessage="1" showErrorMessage="1" sqref="BE175:BU180 BE110:BU110 BE171:BU173 BE23:BU28 BE75:BU83 BE108:BU108 BE106:BU106 BE126:BU129 BE112:BU124 BE97:BU98 BE189:BU189 BE193:BU201 BE30:BU33 BE47:BU66 BE39:BU45 BE11:BU20 BE69:BU73 BE89:BU94 BE101:BU104 BE132:BU133 BE205:BU223 BE184:BU187 BE35:BU37 BE138:BU149 BE151:BU169 BF136:BU136 BE135:BU135 BE85:BU86 BF134:BU134 BE226:BU250">
      <formula1>"2, 1, 0, KĐG,#"</formula1>
    </dataValidation>
  </dataValidations>
  <pageMargins left="0.45" right="0.45" top="0.5" bottom="0.5" header="0.3" footer="0.3"/>
  <pageSetup paperSize="9" orientation="landscape" r:id="rId1"/>
  <legacyDrawing r:id="rId2"/>
</worksheet>
</file>

<file path=xl/worksheets/sheet11.xml><?xml version="1.0" encoding="utf-8"?>
<worksheet xmlns="http://schemas.openxmlformats.org/spreadsheetml/2006/main" xmlns:r="http://schemas.openxmlformats.org/officeDocument/2006/relationships">
  <sheetPr filterMode="1"/>
  <dimension ref="A1:CE355"/>
  <sheetViews>
    <sheetView zoomScale="68" zoomScaleNormal="68" workbookViewId="0">
      <pane xSplit="6" ySplit="7" topLeftCell="G8" activePane="bottomRight" state="frozen"/>
      <selection pane="topRight" activeCell="G1" sqref="G1"/>
      <selection pane="bottomLeft" activeCell="A7" sqref="A7"/>
      <selection pane="bottomRight" activeCell="M4" sqref="M4"/>
    </sheetView>
  </sheetViews>
  <sheetFormatPr defaultRowHeight="18.75"/>
  <cols>
    <col min="1" max="1" width="6.42578125" style="170" customWidth="1"/>
    <col min="2" max="2" width="7" style="3" hidden="1" customWidth="1"/>
    <col min="3" max="3" width="14.140625" style="172" customWidth="1"/>
    <col min="4" max="4" width="14.140625" style="12" customWidth="1"/>
    <col min="5" max="5" width="14.140625" style="4" customWidth="1"/>
    <col min="6" max="7" width="14.140625" style="170" customWidth="1"/>
    <col min="8" max="8" width="14.140625" style="172" customWidth="1"/>
    <col min="9" max="10" width="14.140625" style="2" customWidth="1"/>
    <col min="11" max="11" width="14.140625" style="184" customWidth="1"/>
    <col min="12" max="12" width="14.140625" style="170" customWidth="1"/>
    <col min="13" max="13" width="14.140625" style="2" customWidth="1"/>
    <col min="14" max="14" width="14.140625" style="74" customWidth="1"/>
    <col min="15" max="15" width="14.140625" style="2" customWidth="1"/>
    <col min="16" max="16" width="14.140625" style="74" customWidth="1"/>
    <col min="17" max="21" width="14.140625" style="2" customWidth="1"/>
    <col min="22" max="25" width="14.140625" style="184" customWidth="1"/>
    <col min="26" max="29" width="14.140625" style="170" customWidth="1"/>
    <col min="30" max="56" width="14.140625" style="2" customWidth="1"/>
    <col min="57" max="57" width="14.140625" style="3" customWidth="1"/>
    <col min="58" max="71" width="6.28515625" style="3" customWidth="1"/>
    <col min="72" max="73" width="6.28515625" style="232" customWidth="1"/>
    <col min="74" max="80" width="6.28515625" style="3" customWidth="1"/>
    <col min="81" max="81" width="6.28515625" style="255" customWidth="1"/>
    <col min="82" max="82" width="2.7109375" style="170" bestFit="1" customWidth="1"/>
    <col min="83" max="189" width="9.140625" style="170"/>
    <col min="190" max="190" width="20.140625" style="170" customWidth="1"/>
    <col min="191" max="191" width="4.28515625" style="170" customWidth="1"/>
    <col min="192" max="192" width="39" style="170" customWidth="1"/>
    <col min="193" max="193" width="53.5703125" style="170" customWidth="1"/>
    <col min="194" max="197" width="7.7109375" style="170" customWidth="1"/>
    <col min="198" max="198" width="10" style="170" customWidth="1"/>
    <col min="199" max="200" width="9.28515625" style="170" customWidth="1"/>
    <col min="201" max="201" width="8" style="170" customWidth="1"/>
    <col min="202" max="445" width="9.140625" style="170"/>
    <col min="446" max="446" width="20.140625" style="170" customWidth="1"/>
    <col min="447" max="447" width="4.28515625" style="170" customWidth="1"/>
    <col min="448" max="448" width="39" style="170" customWidth="1"/>
    <col min="449" max="449" width="53.5703125" style="170" customWidth="1"/>
    <col min="450" max="453" width="7.7109375" style="170" customWidth="1"/>
    <col min="454" max="454" width="10" style="170" customWidth="1"/>
    <col min="455" max="456" width="9.28515625" style="170" customWidth="1"/>
    <col min="457" max="457" width="8" style="170" customWidth="1"/>
    <col min="458" max="701" width="9.140625" style="170"/>
    <col min="702" max="702" width="20.140625" style="170" customWidth="1"/>
    <col min="703" max="703" width="4.28515625" style="170" customWidth="1"/>
    <col min="704" max="704" width="39" style="170" customWidth="1"/>
    <col min="705" max="705" width="53.5703125" style="170" customWidth="1"/>
    <col min="706" max="709" width="7.7109375" style="170" customWidth="1"/>
    <col min="710" max="710" width="10" style="170" customWidth="1"/>
    <col min="711" max="712" width="9.28515625" style="170" customWidth="1"/>
    <col min="713" max="713" width="8" style="170" customWidth="1"/>
    <col min="714" max="957" width="9.140625" style="170"/>
    <col min="958" max="958" width="20.140625" style="170" customWidth="1"/>
    <col min="959" max="959" width="4.28515625" style="170" customWidth="1"/>
    <col min="960" max="960" width="39" style="170" customWidth="1"/>
    <col min="961" max="961" width="53.5703125" style="170" customWidth="1"/>
    <col min="962" max="965" width="7.7109375" style="170" customWidth="1"/>
    <col min="966" max="966" width="10" style="170" customWidth="1"/>
    <col min="967" max="968" width="9.28515625" style="170" customWidth="1"/>
    <col min="969" max="969" width="8" style="170" customWidth="1"/>
    <col min="970" max="1213" width="9.140625" style="170"/>
    <col min="1214" max="1214" width="20.140625" style="170" customWidth="1"/>
    <col min="1215" max="1215" width="4.28515625" style="170" customWidth="1"/>
    <col min="1216" max="1216" width="39" style="170" customWidth="1"/>
    <col min="1217" max="1217" width="53.5703125" style="170" customWidth="1"/>
    <col min="1218" max="1221" width="7.7109375" style="170" customWidth="1"/>
    <col min="1222" max="1222" width="10" style="170" customWidth="1"/>
    <col min="1223" max="1224" width="9.28515625" style="170" customWidth="1"/>
    <col min="1225" max="1225" width="8" style="170" customWidth="1"/>
    <col min="1226" max="1469" width="9.140625" style="170"/>
    <col min="1470" max="1470" width="20.140625" style="170" customWidth="1"/>
    <col min="1471" max="1471" width="4.28515625" style="170" customWidth="1"/>
    <col min="1472" max="1472" width="39" style="170" customWidth="1"/>
    <col min="1473" max="1473" width="53.5703125" style="170" customWidth="1"/>
    <col min="1474" max="1477" width="7.7109375" style="170" customWidth="1"/>
    <col min="1478" max="1478" width="10" style="170" customWidth="1"/>
    <col min="1479" max="1480" width="9.28515625" style="170" customWidth="1"/>
    <col min="1481" max="1481" width="8" style="170" customWidth="1"/>
    <col min="1482" max="1725" width="9.140625" style="170"/>
    <col min="1726" max="1726" width="20.140625" style="170" customWidth="1"/>
    <col min="1727" max="1727" width="4.28515625" style="170" customWidth="1"/>
    <col min="1728" max="1728" width="39" style="170" customWidth="1"/>
    <col min="1729" max="1729" width="53.5703125" style="170" customWidth="1"/>
    <col min="1730" max="1733" width="7.7109375" style="170" customWidth="1"/>
    <col min="1734" max="1734" width="10" style="170" customWidth="1"/>
    <col min="1735" max="1736" width="9.28515625" style="170" customWidth="1"/>
    <col min="1737" max="1737" width="8" style="170" customWidth="1"/>
    <col min="1738" max="1981" width="9.140625" style="170"/>
    <col min="1982" max="1982" width="20.140625" style="170" customWidth="1"/>
    <col min="1983" max="1983" width="4.28515625" style="170" customWidth="1"/>
    <col min="1984" max="1984" width="39" style="170" customWidth="1"/>
    <col min="1985" max="1985" width="53.5703125" style="170" customWidth="1"/>
    <col min="1986" max="1989" width="7.7109375" style="170" customWidth="1"/>
    <col min="1990" max="1990" width="10" style="170" customWidth="1"/>
    <col min="1991" max="1992" width="9.28515625" style="170" customWidth="1"/>
    <col min="1993" max="1993" width="8" style="170" customWidth="1"/>
    <col min="1994" max="2237" width="9.140625" style="170"/>
    <col min="2238" max="2238" width="20.140625" style="170" customWidth="1"/>
    <col min="2239" max="2239" width="4.28515625" style="170" customWidth="1"/>
    <col min="2240" max="2240" width="39" style="170" customWidth="1"/>
    <col min="2241" max="2241" width="53.5703125" style="170" customWidth="1"/>
    <col min="2242" max="2245" width="7.7109375" style="170" customWidth="1"/>
    <col min="2246" max="2246" width="10" style="170" customWidth="1"/>
    <col min="2247" max="2248" width="9.28515625" style="170" customWidth="1"/>
    <col min="2249" max="2249" width="8" style="170" customWidth="1"/>
    <col min="2250" max="2493" width="9.140625" style="170"/>
    <col min="2494" max="2494" width="20.140625" style="170" customWidth="1"/>
    <col min="2495" max="2495" width="4.28515625" style="170" customWidth="1"/>
    <col min="2496" max="2496" width="39" style="170" customWidth="1"/>
    <col min="2497" max="2497" width="53.5703125" style="170" customWidth="1"/>
    <col min="2498" max="2501" width="7.7109375" style="170" customWidth="1"/>
    <col min="2502" max="2502" width="10" style="170" customWidth="1"/>
    <col min="2503" max="2504" width="9.28515625" style="170" customWidth="1"/>
    <col min="2505" max="2505" width="8" style="170" customWidth="1"/>
    <col min="2506" max="2749" width="9.140625" style="170"/>
    <col min="2750" max="2750" width="20.140625" style="170" customWidth="1"/>
    <col min="2751" max="2751" width="4.28515625" style="170" customWidth="1"/>
    <col min="2752" max="2752" width="39" style="170" customWidth="1"/>
    <col min="2753" max="2753" width="53.5703125" style="170" customWidth="1"/>
    <col min="2754" max="2757" width="7.7109375" style="170" customWidth="1"/>
    <col min="2758" max="2758" width="10" style="170" customWidth="1"/>
    <col min="2759" max="2760" width="9.28515625" style="170" customWidth="1"/>
    <col min="2761" max="2761" width="8" style="170" customWidth="1"/>
    <col min="2762" max="3005" width="9.140625" style="170"/>
    <col min="3006" max="3006" width="20.140625" style="170" customWidth="1"/>
    <col min="3007" max="3007" width="4.28515625" style="170" customWidth="1"/>
    <col min="3008" max="3008" width="39" style="170" customWidth="1"/>
    <col min="3009" max="3009" width="53.5703125" style="170" customWidth="1"/>
    <col min="3010" max="3013" width="7.7109375" style="170" customWidth="1"/>
    <col min="3014" max="3014" width="10" style="170" customWidth="1"/>
    <col min="3015" max="3016" width="9.28515625" style="170" customWidth="1"/>
    <col min="3017" max="3017" width="8" style="170" customWidth="1"/>
    <col min="3018" max="3261" width="9.140625" style="170"/>
    <col min="3262" max="3262" width="20.140625" style="170" customWidth="1"/>
    <col min="3263" max="3263" width="4.28515625" style="170" customWidth="1"/>
    <col min="3264" max="3264" width="39" style="170" customWidth="1"/>
    <col min="3265" max="3265" width="53.5703125" style="170" customWidth="1"/>
    <col min="3266" max="3269" width="7.7109375" style="170" customWidth="1"/>
    <col min="3270" max="3270" width="10" style="170" customWidth="1"/>
    <col min="3271" max="3272" width="9.28515625" style="170" customWidth="1"/>
    <col min="3273" max="3273" width="8" style="170" customWidth="1"/>
    <col min="3274" max="3517" width="9.140625" style="170"/>
    <col min="3518" max="3518" width="20.140625" style="170" customWidth="1"/>
    <col min="3519" max="3519" width="4.28515625" style="170" customWidth="1"/>
    <col min="3520" max="3520" width="39" style="170" customWidth="1"/>
    <col min="3521" max="3521" width="53.5703125" style="170" customWidth="1"/>
    <col min="3522" max="3525" width="7.7109375" style="170" customWidth="1"/>
    <col min="3526" max="3526" width="10" style="170" customWidth="1"/>
    <col min="3527" max="3528" width="9.28515625" style="170" customWidth="1"/>
    <col min="3529" max="3529" width="8" style="170" customWidth="1"/>
    <col min="3530" max="3773" width="9.140625" style="170"/>
    <col min="3774" max="3774" width="20.140625" style="170" customWidth="1"/>
    <col min="3775" max="3775" width="4.28515625" style="170" customWidth="1"/>
    <col min="3776" max="3776" width="39" style="170" customWidth="1"/>
    <col min="3777" max="3777" width="53.5703125" style="170" customWidth="1"/>
    <col min="3778" max="3781" width="7.7109375" style="170" customWidth="1"/>
    <col min="3782" max="3782" width="10" style="170" customWidth="1"/>
    <col min="3783" max="3784" width="9.28515625" style="170" customWidth="1"/>
    <col min="3785" max="3785" width="8" style="170" customWidth="1"/>
    <col min="3786" max="4029" width="9.140625" style="170"/>
    <col min="4030" max="4030" width="20.140625" style="170" customWidth="1"/>
    <col min="4031" max="4031" width="4.28515625" style="170" customWidth="1"/>
    <col min="4032" max="4032" width="39" style="170" customWidth="1"/>
    <col min="4033" max="4033" width="53.5703125" style="170" customWidth="1"/>
    <col min="4034" max="4037" width="7.7109375" style="170" customWidth="1"/>
    <col min="4038" max="4038" width="10" style="170" customWidth="1"/>
    <col min="4039" max="4040" width="9.28515625" style="170" customWidth="1"/>
    <col min="4041" max="4041" width="8" style="170" customWidth="1"/>
    <col min="4042" max="4285" width="9.140625" style="170"/>
    <col min="4286" max="4286" width="20.140625" style="170" customWidth="1"/>
    <col min="4287" max="4287" width="4.28515625" style="170" customWidth="1"/>
    <col min="4288" max="4288" width="39" style="170" customWidth="1"/>
    <col min="4289" max="4289" width="53.5703125" style="170" customWidth="1"/>
    <col min="4290" max="4293" width="7.7109375" style="170" customWidth="1"/>
    <col min="4294" max="4294" width="10" style="170" customWidth="1"/>
    <col min="4295" max="4296" width="9.28515625" style="170" customWidth="1"/>
    <col min="4297" max="4297" width="8" style="170" customWidth="1"/>
    <col min="4298" max="4541" width="9.140625" style="170"/>
    <col min="4542" max="4542" width="20.140625" style="170" customWidth="1"/>
    <col min="4543" max="4543" width="4.28515625" style="170" customWidth="1"/>
    <col min="4544" max="4544" width="39" style="170" customWidth="1"/>
    <col min="4545" max="4545" width="53.5703125" style="170" customWidth="1"/>
    <col min="4546" max="4549" width="7.7109375" style="170" customWidth="1"/>
    <col min="4550" max="4550" width="10" style="170" customWidth="1"/>
    <col min="4551" max="4552" width="9.28515625" style="170" customWidth="1"/>
    <col min="4553" max="4553" width="8" style="170" customWidth="1"/>
    <col min="4554" max="4797" width="9.140625" style="170"/>
    <col min="4798" max="4798" width="20.140625" style="170" customWidth="1"/>
    <col min="4799" max="4799" width="4.28515625" style="170" customWidth="1"/>
    <col min="4800" max="4800" width="39" style="170" customWidth="1"/>
    <col min="4801" max="4801" width="53.5703125" style="170" customWidth="1"/>
    <col min="4802" max="4805" width="7.7109375" style="170" customWidth="1"/>
    <col min="4806" max="4806" width="10" style="170" customWidth="1"/>
    <col min="4807" max="4808" width="9.28515625" style="170" customWidth="1"/>
    <col min="4809" max="4809" width="8" style="170" customWidth="1"/>
    <col min="4810" max="5053" width="9.140625" style="170"/>
    <col min="5054" max="5054" width="20.140625" style="170" customWidth="1"/>
    <col min="5055" max="5055" width="4.28515625" style="170" customWidth="1"/>
    <col min="5056" max="5056" width="39" style="170" customWidth="1"/>
    <col min="5057" max="5057" width="53.5703125" style="170" customWidth="1"/>
    <col min="5058" max="5061" width="7.7109375" style="170" customWidth="1"/>
    <col min="5062" max="5062" width="10" style="170" customWidth="1"/>
    <col min="5063" max="5064" width="9.28515625" style="170" customWidth="1"/>
    <col min="5065" max="5065" width="8" style="170" customWidth="1"/>
    <col min="5066" max="5309" width="9.140625" style="170"/>
    <col min="5310" max="5310" width="20.140625" style="170" customWidth="1"/>
    <col min="5311" max="5311" width="4.28515625" style="170" customWidth="1"/>
    <col min="5312" max="5312" width="39" style="170" customWidth="1"/>
    <col min="5313" max="5313" width="53.5703125" style="170" customWidth="1"/>
    <col min="5314" max="5317" width="7.7109375" style="170" customWidth="1"/>
    <col min="5318" max="5318" width="10" style="170" customWidth="1"/>
    <col min="5319" max="5320" width="9.28515625" style="170" customWidth="1"/>
    <col min="5321" max="5321" width="8" style="170" customWidth="1"/>
    <col min="5322" max="5565" width="9.140625" style="170"/>
    <col min="5566" max="5566" width="20.140625" style="170" customWidth="1"/>
    <col min="5567" max="5567" width="4.28515625" style="170" customWidth="1"/>
    <col min="5568" max="5568" width="39" style="170" customWidth="1"/>
    <col min="5569" max="5569" width="53.5703125" style="170" customWidth="1"/>
    <col min="5570" max="5573" width="7.7109375" style="170" customWidth="1"/>
    <col min="5574" max="5574" width="10" style="170" customWidth="1"/>
    <col min="5575" max="5576" width="9.28515625" style="170" customWidth="1"/>
    <col min="5577" max="5577" width="8" style="170" customWidth="1"/>
    <col min="5578" max="5821" width="9.140625" style="170"/>
    <col min="5822" max="5822" width="20.140625" style="170" customWidth="1"/>
    <col min="5823" max="5823" width="4.28515625" style="170" customWidth="1"/>
    <col min="5824" max="5824" width="39" style="170" customWidth="1"/>
    <col min="5825" max="5825" width="53.5703125" style="170" customWidth="1"/>
    <col min="5826" max="5829" width="7.7109375" style="170" customWidth="1"/>
    <col min="5830" max="5830" width="10" style="170" customWidth="1"/>
    <col min="5831" max="5832" width="9.28515625" style="170" customWidth="1"/>
    <col min="5833" max="5833" width="8" style="170" customWidth="1"/>
    <col min="5834" max="6077" width="9.140625" style="170"/>
    <col min="6078" max="6078" width="20.140625" style="170" customWidth="1"/>
    <col min="6079" max="6079" width="4.28515625" style="170" customWidth="1"/>
    <col min="6080" max="6080" width="39" style="170" customWidth="1"/>
    <col min="6081" max="6081" width="53.5703125" style="170" customWidth="1"/>
    <col min="6082" max="6085" width="7.7109375" style="170" customWidth="1"/>
    <col min="6086" max="6086" width="10" style="170" customWidth="1"/>
    <col min="6087" max="6088" width="9.28515625" style="170" customWidth="1"/>
    <col min="6089" max="6089" width="8" style="170" customWidth="1"/>
    <col min="6090" max="6333" width="9.140625" style="170"/>
    <col min="6334" max="6334" width="20.140625" style="170" customWidth="1"/>
    <col min="6335" max="6335" width="4.28515625" style="170" customWidth="1"/>
    <col min="6336" max="6336" width="39" style="170" customWidth="1"/>
    <col min="6337" max="6337" width="53.5703125" style="170" customWidth="1"/>
    <col min="6338" max="6341" width="7.7109375" style="170" customWidth="1"/>
    <col min="6342" max="6342" width="10" style="170" customWidth="1"/>
    <col min="6343" max="6344" width="9.28515625" style="170" customWidth="1"/>
    <col min="6345" max="6345" width="8" style="170" customWidth="1"/>
    <col min="6346" max="6589" width="9.140625" style="170"/>
    <col min="6590" max="6590" width="20.140625" style="170" customWidth="1"/>
    <col min="6591" max="6591" width="4.28515625" style="170" customWidth="1"/>
    <col min="6592" max="6592" width="39" style="170" customWidth="1"/>
    <col min="6593" max="6593" width="53.5703125" style="170" customWidth="1"/>
    <col min="6594" max="6597" width="7.7109375" style="170" customWidth="1"/>
    <col min="6598" max="6598" width="10" style="170" customWidth="1"/>
    <col min="6599" max="6600" width="9.28515625" style="170" customWidth="1"/>
    <col min="6601" max="6601" width="8" style="170" customWidth="1"/>
    <col min="6602" max="6845" width="9.140625" style="170"/>
    <col min="6846" max="6846" width="20.140625" style="170" customWidth="1"/>
    <col min="6847" max="6847" width="4.28515625" style="170" customWidth="1"/>
    <col min="6848" max="6848" width="39" style="170" customWidth="1"/>
    <col min="6849" max="6849" width="53.5703125" style="170" customWidth="1"/>
    <col min="6850" max="6853" width="7.7109375" style="170" customWidth="1"/>
    <col min="6854" max="6854" width="10" style="170" customWidth="1"/>
    <col min="6855" max="6856" width="9.28515625" style="170" customWidth="1"/>
    <col min="6857" max="6857" width="8" style="170" customWidth="1"/>
    <col min="6858" max="7101" width="9.140625" style="170"/>
    <col min="7102" max="7102" width="20.140625" style="170" customWidth="1"/>
    <col min="7103" max="7103" width="4.28515625" style="170" customWidth="1"/>
    <col min="7104" max="7104" width="39" style="170" customWidth="1"/>
    <col min="7105" max="7105" width="53.5703125" style="170" customWidth="1"/>
    <col min="7106" max="7109" width="7.7109375" style="170" customWidth="1"/>
    <col min="7110" max="7110" width="10" style="170" customWidth="1"/>
    <col min="7111" max="7112" width="9.28515625" style="170" customWidth="1"/>
    <col min="7113" max="7113" width="8" style="170" customWidth="1"/>
    <col min="7114" max="7357" width="9.140625" style="170"/>
    <col min="7358" max="7358" width="20.140625" style="170" customWidth="1"/>
    <col min="7359" max="7359" width="4.28515625" style="170" customWidth="1"/>
    <col min="7360" max="7360" width="39" style="170" customWidth="1"/>
    <col min="7361" max="7361" width="53.5703125" style="170" customWidth="1"/>
    <col min="7362" max="7365" width="7.7109375" style="170" customWidth="1"/>
    <col min="7366" max="7366" width="10" style="170" customWidth="1"/>
    <col min="7367" max="7368" width="9.28515625" style="170" customWidth="1"/>
    <col min="7369" max="7369" width="8" style="170" customWidth="1"/>
    <col min="7370" max="7613" width="9.140625" style="170"/>
    <col min="7614" max="7614" width="20.140625" style="170" customWidth="1"/>
    <col min="7615" max="7615" width="4.28515625" style="170" customWidth="1"/>
    <col min="7616" max="7616" width="39" style="170" customWidth="1"/>
    <col min="7617" max="7617" width="53.5703125" style="170" customWidth="1"/>
    <col min="7618" max="7621" width="7.7109375" style="170" customWidth="1"/>
    <col min="7622" max="7622" width="10" style="170" customWidth="1"/>
    <col min="7623" max="7624" width="9.28515625" style="170" customWidth="1"/>
    <col min="7625" max="7625" width="8" style="170" customWidth="1"/>
    <col min="7626" max="7869" width="9.140625" style="170"/>
    <col min="7870" max="7870" width="20.140625" style="170" customWidth="1"/>
    <col min="7871" max="7871" width="4.28515625" style="170" customWidth="1"/>
    <col min="7872" max="7872" width="39" style="170" customWidth="1"/>
    <col min="7873" max="7873" width="53.5703125" style="170" customWidth="1"/>
    <col min="7874" max="7877" width="7.7109375" style="170" customWidth="1"/>
    <col min="7878" max="7878" width="10" style="170" customWidth="1"/>
    <col min="7879" max="7880" width="9.28515625" style="170" customWidth="1"/>
    <col min="7881" max="7881" width="8" style="170" customWidth="1"/>
    <col min="7882" max="8125" width="9.140625" style="170"/>
    <col min="8126" max="8126" width="20.140625" style="170" customWidth="1"/>
    <col min="8127" max="8127" width="4.28515625" style="170" customWidth="1"/>
    <col min="8128" max="8128" width="39" style="170" customWidth="1"/>
    <col min="8129" max="8129" width="53.5703125" style="170" customWidth="1"/>
    <col min="8130" max="8133" width="7.7109375" style="170" customWidth="1"/>
    <col min="8134" max="8134" width="10" style="170" customWidth="1"/>
    <col min="8135" max="8136" width="9.28515625" style="170" customWidth="1"/>
    <col min="8137" max="8137" width="8" style="170" customWidth="1"/>
    <col min="8138" max="8381" width="9.140625" style="170"/>
    <col min="8382" max="8382" width="20.140625" style="170" customWidth="1"/>
    <col min="8383" max="8383" width="4.28515625" style="170" customWidth="1"/>
    <col min="8384" max="8384" width="39" style="170" customWidth="1"/>
    <col min="8385" max="8385" width="53.5703125" style="170" customWidth="1"/>
    <col min="8386" max="8389" width="7.7109375" style="170" customWidth="1"/>
    <col min="8390" max="8390" width="10" style="170" customWidth="1"/>
    <col min="8391" max="8392" width="9.28515625" style="170" customWidth="1"/>
    <col min="8393" max="8393" width="8" style="170" customWidth="1"/>
    <col min="8394" max="8637" width="9.140625" style="170"/>
    <col min="8638" max="8638" width="20.140625" style="170" customWidth="1"/>
    <col min="8639" max="8639" width="4.28515625" style="170" customWidth="1"/>
    <col min="8640" max="8640" width="39" style="170" customWidth="1"/>
    <col min="8641" max="8641" width="53.5703125" style="170" customWidth="1"/>
    <col min="8642" max="8645" width="7.7109375" style="170" customWidth="1"/>
    <col min="8646" max="8646" width="10" style="170" customWidth="1"/>
    <col min="8647" max="8648" width="9.28515625" style="170" customWidth="1"/>
    <col min="8649" max="8649" width="8" style="170" customWidth="1"/>
    <col min="8650" max="8893" width="9.140625" style="170"/>
    <col min="8894" max="8894" width="20.140625" style="170" customWidth="1"/>
    <col min="8895" max="8895" width="4.28515625" style="170" customWidth="1"/>
    <col min="8896" max="8896" width="39" style="170" customWidth="1"/>
    <col min="8897" max="8897" width="53.5703125" style="170" customWidth="1"/>
    <col min="8898" max="8901" width="7.7109375" style="170" customWidth="1"/>
    <col min="8902" max="8902" width="10" style="170" customWidth="1"/>
    <col min="8903" max="8904" width="9.28515625" style="170" customWidth="1"/>
    <col min="8905" max="8905" width="8" style="170" customWidth="1"/>
    <col min="8906" max="9149" width="9.140625" style="170"/>
    <col min="9150" max="9150" width="20.140625" style="170" customWidth="1"/>
    <col min="9151" max="9151" width="4.28515625" style="170" customWidth="1"/>
    <col min="9152" max="9152" width="39" style="170" customWidth="1"/>
    <col min="9153" max="9153" width="53.5703125" style="170" customWidth="1"/>
    <col min="9154" max="9157" width="7.7109375" style="170" customWidth="1"/>
    <col min="9158" max="9158" width="10" style="170" customWidth="1"/>
    <col min="9159" max="9160" width="9.28515625" style="170" customWidth="1"/>
    <col min="9161" max="9161" width="8" style="170" customWidth="1"/>
    <col min="9162" max="9405" width="9.140625" style="170"/>
    <col min="9406" max="9406" width="20.140625" style="170" customWidth="1"/>
    <col min="9407" max="9407" width="4.28515625" style="170" customWidth="1"/>
    <col min="9408" max="9408" width="39" style="170" customWidth="1"/>
    <col min="9409" max="9409" width="53.5703125" style="170" customWidth="1"/>
    <col min="9410" max="9413" width="7.7109375" style="170" customWidth="1"/>
    <col min="9414" max="9414" width="10" style="170" customWidth="1"/>
    <col min="9415" max="9416" width="9.28515625" style="170" customWidth="1"/>
    <col min="9417" max="9417" width="8" style="170" customWidth="1"/>
    <col min="9418" max="9661" width="9.140625" style="170"/>
    <col min="9662" max="9662" width="20.140625" style="170" customWidth="1"/>
    <col min="9663" max="9663" width="4.28515625" style="170" customWidth="1"/>
    <col min="9664" max="9664" width="39" style="170" customWidth="1"/>
    <col min="9665" max="9665" width="53.5703125" style="170" customWidth="1"/>
    <col min="9666" max="9669" width="7.7109375" style="170" customWidth="1"/>
    <col min="9670" max="9670" width="10" style="170" customWidth="1"/>
    <col min="9671" max="9672" width="9.28515625" style="170" customWidth="1"/>
    <col min="9673" max="9673" width="8" style="170" customWidth="1"/>
    <col min="9674" max="9917" width="9.140625" style="170"/>
    <col min="9918" max="9918" width="20.140625" style="170" customWidth="1"/>
    <col min="9919" max="9919" width="4.28515625" style="170" customWidth="1"/>
    <col min="9920" max="9920" width="39" style="170" customWidth="1"/>
    <col min="9921" max="9921" width="53.5703125" style="170" customWidth="1"/>
    <col min="9922" max="9925" width="7.7109375" style="170" customWidth="1"/>
    <col min="9926" max="9926" width="10" style="170" customWidth="1"/>
    <col min="9927" max="9928" width="9.28515625" style="170" customWidth="1"/>
    <col min="9929" max="9929" width="8" style="170" customWidth="1"/>
    <col min="9930" max="10173" width="9.140625" style="170"/>
    <col min="10174" max="10174" width="20.140625" style="170" customWidth="1"/>
    <col min="10175" max="10175" width="4.28515625" style="170" customWidth="1"/>
    <col min="10176" max="10176" width="39" style="170" customWidth="1"/>
    <col min="10177" max="10177" width="53.5703125" style="170" customWidth="1"/>
    <col min="10178" max="10181" width="7.7109375" style="170" customWidth="1"/>
    <col min="10182" max="10182" width="10" style="170" customWidth="1"/>
    <col min="10183" max="10184" width="9.28515625" style="170" customWidth="1"/>
    <col min="10185" max="10185" width="8" style="170" customWidth="1"/>
    <col min="10186" max="10429" width="9.140625" style="170"/>
    <col min="10430" max="10430" width="20.140625" style="170" customWidth="1"/>
    <col min="10431" max="10431" width="4.28515625" style="170" customWidth="1"/>
    <col min="10432" max="10432" width="39" style="170" customWidth="1"/>
    <col min="10433" max="10433" width="53.5703125" style="170" customWidth="1"/>
    <col min="10434" max="10437" width="7.7109375" style="170" customWidth="1"/>
    <col min="10438" max="10438" width="10" style="170" customWidth="1"/>
    <col min="10439" max="10440" width="9.28515625" style="170" customWidth="1"/>
    <col min="10441" max="10441" width="8" style="170" customWidth="1"/>
    <col min="10442" max="10685" width="9.140625" style="170"/>
    <col min="10686" max="10686" width="20.140625" style="170" customWidth="1"/>
    <col min="10687" max="10687" width="4.28515625" style="170" customWidth="1"/>
    <col min="10688" max="10688" width="39" style="170" customWidth="1"/>
    <col min="10689" max="10689" width="53.5703125" style="170" customWidth="1"/>
    <col min="10690" max="10693" width="7.7109375" style="170" customWidth="1"/>
    <col min="10694" max="10694" width="10" style="170" customWidth="1"/>
    <col min="10695" max="10696" width="9.28515625" style="170" customWidth="1"/>
    <col min="10697" max="10697" width="8" style="170" customWidth="1"/>
    <col min="10698" max="10941" width="9.140625" style="170"/>
    <col min="10942" max="10942" width="20.140625" style="170" customWidth="1"/>
    <col min="10943" max="10943" width="4.28515625" style="170" customWidth="1"/>
    <col min="10944" max="10944" width="39" style="170" customWidth="1"/>
    <col min="10945" max="10945" width="53.5703125" style="170" customWidth="1"/>
    <col min="10946" max="10949" width="7.7109375" style="170" customWidth="1"/>
    <col min="10950" max="10950" width="10" style="170" customWidth="1"/>
    <col min="10951" max="10952" width="9.28515625" style="170" customWidth="1"/>
    <col min="10953" max="10953" width="8" style="170" customWidth="1"/>
    <col min="10954" max="11197" width="9.140625" style="170"/>
    <col min="11198" max="11198" width="20.140625" style="170" customWidth="1"/>
    <col min="11199" max="11199" width="4.28515625" style="170" customWidth="1"/>
    <col min="11200" max="11200" width="39" style="170" customWidth="1"/>
    <col min="11201" max="11201" width="53.5703125" style="170" customWidth="1"/>
    <col min="11202" max="11205" width="7.7109375" style="170" customWidth="1"/>
    <col min="11206" max="11206" width="10" style="170" customWidth="1"/>
    <col min="11207" max="11208" width="9.28515625" style="170" customWidth="1"/>
    <col min="11209" max="11209" width="8" style="170" customWidth="1"/>
    <col min="11210" max="11453" width="9.140625" style="170"/>
    <col min="11454" max="11454" width="20.140625" style="170" customWidth="1"/>
    <col min="11455" max="11455" width="4.28515625" style="170" customWidth="1"/>
    <col min="11456" max="11456" width="39" style="170" customWidth="1"/>
    <col min="11457" max="11457" width="53.5703125" style="170" customWidth="1"/>
    <col min="11458" max="11461" width="7.7109375" style="170" customWidth="1"/>
    <col min="11462" max="11462" width="10" style="170" customWidth="1"/>
    <col min="11463" max="11464" width="9.28515625" style="170" customWidth="1"/>
    <col min="11465" max="11465" width="8" style="170" customWidth="1"/>
    <col min="11466" max="11709" width="9.140625" style="170"/>
    <col min="11710" max="11710" width="20.140625" style="170" customWidth="1"/>
    <col min="11711" max="11711" width="4.28515625" style="170" customWidth="1"/>
    <col min="11712" max="11712" width="39" style="170" customWidth="1"/>
    <col min="11713" max="11713" width="53.5703125" style="170" customWidth="1"/>
    <col min="11714" max="11717" width="7.7109375" style="170" customWidth="1"/>
    <col min="11718" max="11718" width="10" style="170" customWidth="1"/>
    <col min="11719" max="11720" width="9.28515625" style="170" customWidth="1"/>
    <col min="11721" max="11721" width="8" style="170" customWidth="1"/>
    <col min="11722" max="11965" width="9.140625" style="170"/>
    <col min="11966" max="11966" width="20.140625" style="170" customWidth="1"/>
    <col min="11967" max="11967" width="4.28515625" style="170" customWidth="1"/>
    <col min="11968" max="11968" width="39" style="170" customWidth="1"/>
    <col min="11969" max="11969" width="53.5703125" style="170" customWidth="1"/>
    <col min="11970" max="11973" width="7.7109375" style="170" customWidth="1"/>
    <col min="11974" max="11974" width="10" style="170" customWidth="1"/>
    <col min="11975" max="11976" width="9.28515625" style="170" customWidth="1"/>
    <col min="11977" max="11977" width="8" style="170" customWidth="1"/>
    <col min="11978" max="12221" width="9.140625" style="170"/>
    <col min="12222" max="12222" width="20.140625" style="170" customWidth="1"/>
    <col min="12223" max="12223" width="4.28515625" style="170" customWidth="1"/>
    <col min="12224" max="12224" width="39" style="170" customWidth="1"/>
    <col min="12225" max="12225" width="53.5703125" style="170" customWidth="1"/>
    <col min="12226" max="12229" width="7.7109375" style="170" customWidth="1"/>
    <col min="12230" max="12230" width="10" style="170" customWidth="1"/>
    <col min="12231" max="12232" width="9.28515625" style="170" customWidth="1"/>
    <col min="12233" max="12233" width="8" style="170" customWidth="1"/>
    <col min="12234" max="12477" width="9.140625" style="170"/>
    <col min="12478" max="12478" width="20.140625" style="170" customWidth="1"/>
    <col min="12479" max="12479" width="4.28515625" style="170" customWidth="1"/>
    <col min="12480" max="12480" width="39" style="170" customWidth="1"/>
    <col min="12481" max="12481" width="53.5703125" style="170" customWidth="1"/>
    <col min="12482" max="12485" width="7.7109375" style="170" customWidth="1"/>
    <col min="12486" max="12486" width="10" style="170" customWidth="1"/>
    <col min="12487" max="12488" width="9.28515625" style="170" customWidth="1"/>
    <col min="12489" max="12489" width="8" style="170" customWidth="1"/>
    <col min="12490" max="12733" width="9.140625" style="170"/>
    <col min="12734" max="12734" width="20.140625" style="170" customWidth="1"/>
    <col min="12735" max="12735" width="4.28515625" style="170" customWidth="1"/>
    <col min="12736" max="12736" width="39" style="170" customWidth="1"/>
    <col min="12737" max="12737" width="53.5703125" style="170" customWidth="1"/>
    <col min="12738" max="12741" width="7.7109375" style="170" customWidth="1"/>
    <col min="12742" max="12742" width="10" style="170" customWidth="1"/>
    <col min="12743" max="12744" width="9.28515625" style="170" customWidth="1"/>
    <col min="12745" max="12745" width="8" style="170" customWidth="1"/>
    <col min="12746" max="12989" width="9.140625" style="170"/>
    <col min="12990" max="12990" width="20.140625" style="170" customWidth="1"/>
    <col min="12991" max="12991" width="4.28515625" style="170" customWidth="1"/>
    <col min="12992" max="12992" width="39" style="170" customWidth="1"/>
    <col min="12993" max="12993" width="53.5703125" style="170" customWidth="1"/>
    <col min="12994" max="12997" width="7.7109375" style="170" customWidth="1"/>
    <col min="12998" max="12998" width="10" style="170" customWidth="1"/>
    <col min="12999" max="13000" width="9.28515625" style="170" customWidth="1"/>
    <col min="13001" max="13001" width="8" style="170" customWidth="1"/>
    <col min="13002" max="13245" width="9.140625" style="170"/>
    <col min="13246" max="13246" width="20.140625" style="170" customWidth="1"/>
    <col min="13247" max="13247" width="4.28515625" style="170" customWidth="1"/>
    <col min="13248" max="13248" width="39" style="170" customWidth="1"/>
    <col min="13249" max="13249" width="53.5703125" style="170" customWidth="1"/>
    <col min="13250" max="13253" width="7.7109375" style="170" customWidth="1"/>
    <col min="13254" max="13254" width="10" style="170" customWidth="1"/>
    <col min="13255" max="13256" width="9.28515625" style="170" customWidth="1"/>
    <col min="13257" max="13257" width="8" style="170" customWidth="1"/>
    <col min="13258" max="13501" width="9.140625" style="170"/>
    <col min="13502" max="13502" width="20.140625" style="170" customWidth="1"/>
    <col min="13503" max="13503" width="4.28515625" style="170" customWidth="1"/>
    <col min="13504" max="13504" width="39" style="170" customWidth="1"/>
    <col min="13505" max="13505" width="53.5703125" style="170" customWidth="1"/>
    <col min="13506" max="13509" width="7.7109375" style="170" customWidth="1"/>
    <col min="13510" max="13510" width="10" style="170" customWidth="1"/>
    <col min="13511" max="13512" width="9.28515625" style="170" customWidth="1"/>
    <col min="13513" max="13513" width="8" style="170" customWidth="1"/>
    <col min="13514" max="13757" width="9.140625" style="170"/>
    <col min="13758" max="13758" width="20.140625" style="170" customWidth="1"/>
    <col min="13759" max="13759" width="4.28515625" style="170" customWidth="1"/>
    <col min="13760" max="13760" width="39" style="170" customWidth="1"/>
    <col min="13761" max="13761" width="53.5703125" style="170" customWidth="1"/>
    <col min="13762" max="13765" width="7.7109375" style="170" customWidth="1"/>
    <col min="13766" max="13766" width="10" style="170" customWidth="1"/>
    <col min="13767" max="13768" width="9.28515625" style="170" customWidth="1"/>
    <col min="13769" max="13769" width="8" style="170" customWidth="1"/>
    <col min="13770" max="14013" width="9.140625" style="170"/>
    <col min="14014" max="14014" width="20.140625" style="170" customWidth="1"/>
    <col min="14015" max="14015" width="4.28515625" style="170" customWidth="1"/>
    <col min="14016" max="14016" width="39" style="170" customWidth="1"/>
    <col min="14017" max="14017" width="53.5703125" style="170" customWidth="1"/>
    <col min="14018" max="14021" width="7.7109375" style="170" customWidth="1"/>
    <col min="14022" max="14022" width="10" style="170" customWidth="1"/>
    <col min="14023" max="14024" width="9.28515625" style="170" customWidth="1"/>
    <col min="14025" max="14025" width="8" style="170" customWidth="1"/>
    <col min="14026" max="14269" width="9.140625" style="170"/>
    <col min="14270" max="14270" width="20.140625" style="170" customWidth="1"/>
    <col min="14271" max="14271" width="4.28515625" style="170" customWidth="1"/>
    <col min="14272" max="14272" width="39" style="170" customWidth="1"/>
    <col min="14273" max="14273" width="53.5703125" style="170" customWidth="1"/>
    <col min="14274" max="14277" width="7.7109375" style="170" customWidth="1"/>
    <col min="14278" max="14278" width="10" style="170" customWidth="1"/>
    <col min="14279" max="14280" width="9.28515625" style="170" customWidth="1"/>
    <col min="14281" max="14281" width="8" style="170" customWidth="1"/>
    <col min="14282" max="14525" width="9.140625" style="170"/>
    <col min="14526" max="14526" width="20.140625" style="170" customWidth="1"/>
    <col min="14527" max="14527" width="4.28515625" style="170" customWidth="1"/>
    <col min="14528" max="14528" width="39" style="170" customWidth="1"/>
    <col min="14529" max="14529" width="53.5703125" style="170" customWidth="1"/>
    <col min="14530" max="14533" width="7.7109375" style="170" customWidth="1"/>
    <col min="14534" max="14534" width="10" style="170" customWidth="1"/>
    <col min="14535" max="14536" width="9.28515625" style="170" customWidth="1"/>
    <col min="14537" max="14537" width="8" style="170" customWidth="1"/>
    <col min="14538" max="14781" width="9.140625" style="170"/>
    <col min="14782" max="14782" width="20.140625" style="170" customWidth="1"/>
    <col min="14783" max="14783" width="4.28515625" style="170" customWidth="1"/>
    <col min="14784" max="14784" width="39" style="170" customWidth="1"/>
    <col min="14785" max="14785" width="53.5703125" style="170" customWidth="1"/>
    <col min="14786" max="14789" width="7.7109375" style="170" customWidth="1"/>
    <col min="14790" max="14790" width="10" style="170" customWidth="1"/>
    <col min="14791" max="14792" width="9.28515625" style="170" customWidth="1"/>
    <col min="14793" max="14793" width="8" style="170" customWidth="1"/>
    <col min="14794" max="15037" width="9.140625" style="170"/>
    <col min="15038" max="15038" width="20.140625" style="170" customWidth="1"/>
    <col min="15039" max="15039" width="4.28515625" style="170" customWidth="1"/>
    <col min="15040" max="15040" width="39" style="170" customWidth="1"/>
    <col min="15041" max="15041" width="53.5703125" style="170" customWidth="1"/>
    <col min="15042" max="15045" width="7.7109375" style="170" customWidth="1"/>
    <col min="15046" max="15046" width="10" style="170" customWidth="1"/>
    <col min="15047" max="15048" width="9.28515625" style="170" customWidth="1"/>
    <col min="15049" max="15049" width="8" style="170" customWidth="1"/>
    <col min="15050" max="15293" width="9.140625" style="170"/>
    <col min="15294" max="15294" width="20.140625" style="170" customWidth="1"/>
    <col min="15295" max="15295" width="4.28515625" style="170" customWidth="1"/>
    <col min="15296" max="15296" width="39" style="170" customWidth="1"/>
    <col min="15297" max="15297" width="53.5703125" style="170" customWidth="1"/>
    <col min="15298" max="15301" width="7.7109375" style="170" customWidth="1"/>
    <col min="15302" max="15302" width="10" style="170" customWidth="1"/>
    <col min="15303" max="15304" width="9.28515625" style="170" customWidth="1"/>
    <col min="15305" max="15305" width="8" style="170" customWidth="1"/>
    <col min="15306" max="15549" width="9.140625" style="170"/>
    <col min="15550" max="15550" width="20.140625" style="170" customWidth="1"/>
    <col min="15551" max="15551" width="4.28515625" style="170" customWidth="1"/>
    <col min="15552" max="15552" width="39" style="170" customWidth="1"/>
    <col min="15553" max="15553" width="53.5703125" style="170" customWidth="1"/>
    <col min="15554" max="15557" width="7.7109375" style="170" customWidth="1"/>
    <col min="15558" max="15558" width="10" style="170" customWidth="1"/>
    <col min="15559" max="15560" width="9.28515625" style="170" customWidth="1"/>
    <col min="15561" max="15561" width="8" style="170" customWidth="1"/>
    <col min="15562" max="15805" width="9.140625" style="170"/>
    <col min="15806" max="15806" width="20.140625" style="170" customWidth="1"/>
    <col min="15807" max="15807" width="4.28515625" style="170" customWidth="1"/>
    <col min="15808" max="15808" width="39" style="170" customWidth="1"/>
    <col min="15809" max="15809" width="53.5703125" style="170" customWidth="1"/>
    <col min="15810" max="15813" width="7.7109375" style="170" customWidth="1"/>
    <col min="15814" max="15814" width="10" style="170" customWidth="1"/>
    <col min="15815" max="15816" width="9.28515625" style="170" customWidth="1"/>
    <col min="15817" max="15817" width="8" style="170" customWidth="1"/>
    <col min="15818" max="16061" width="9.140625" style="170"/>
    <col min="16062" max="16062" width="20.140625" style="170" customWidth="1"/>
    <col min="16063" max="16063" width="4.28515625" style="170" customWidth="1"/>
    <col min="16064" max="16064" width="39" style="170" customWidth="1"/>
    <col min="16065" max="16065" width="53.5703125" style="170" customWidth="1"/>
    <col min="16066" max="16069" width="7.7109375" style="170" customWidth="1"/>
    <col min="16070" max="16070" width="10" style="170" customWidth="1"/>
    <col min="16071" max="16072" width="9.28515625" style="170" customWidth="1"/>
    <col min="16073" max="16073" width="8" style="170" customWidth="1"/>
    <col min="16074" max="16384" width="9.140625" style="170"/>
  </cols>
  <sheetData>
    <row r="1" spans="1:82" ht="39" customHeight="1">
      <c r="A1" s="340"/>
      <c r="B1" s="348"/>
      <c r="C1" s="1453" t="s">
        <v>1121</v>
      </c>
      <c r="D1" s="1610"/>
      <c r="E1" s="1610"/>
      <c r="F1" s="1453"/>
      <c r="G1" s="1453"/>
      <c r="H1" s="1453"/>
      <c r="I1" s="1610"/>
      <c r="J1" s="1610"/>
      <c r="K1" s="1610"/>
      <c r="L1" s="1453"/>
      <c r="M1" s="1610"/>
      <c r="N1" s="1610"/>
      <c r="O1" s="1610"/>
      <c r="P1" s="1610"/>
      <c r="Q1" s="1610"/>
      <c r="R1" s="1610"/>
      <c r="S1" s="1610"/>
      <c r="T1" s="1610"/>
      <c r="U1" s="1610"/>
      <c r="V1" s="1610"/>
      <c r="W1" s="1610"/>
      <c r="X1" s="1610"/>
      <c r="Y1" s="1610"/>
      <c r="Z1" s="1453"/>
      <c r="AA1" s="1453"/>
      <c r="AB1" s="1453"/>
      <c r="AC1" s="1453"/>
      <c r="AD1" s="1610"/>
      <c r="AE1" s="1610"/>
      <c r="AF1" s="1610"/>
      <c r="AG1" s="1610"/>
      <c r="AH1" s="1610"/>
      <c r="AI1" s="1610"/>
      <c r="AJ1" s="1610"/>
      <c r="AK1" s="1610"/>
      <c r="AL1" s="1610"/>
      <c r="AM1" s="1610"/>
      <c r="AN1" s="1610"/>
      <c r="AO1" s="1610"/>
      <c r="AP1" s="1610"/>
      <c r="AQ1" s="1610"/>
      <c r="AR1" s="1610"/>
      <c r="AS1" s="1610"/>
      <c r="AT1" s="1610"/>
      <c r="AU1" s="1610"/>
      <c r="AV1" s="1610"/>
      <c r="AW1" s="1610"/>
      <c r="AX1" s="1610"/>
      <c r="AY1" s="1610"/>
      <c r="AZ1" s="1610"/>
      <c r="BA1" s="1610"/>
      <c r="BB1" s="1610"/>
      <c r="BC1" s="1610"/>
      <c r="BD1" s="1610"/>
      <c r="BE1" s="1453"/>
      <c r="BF1" s="1453"/>
      <c r="BG1" s="1453"/>
      <c r="BH1" s="1453"/>
      <c r="BI1" s="1453"/>
      <c r="BJ1" s="1453"/>
      <c r="BK1" s="1453"/>
      <c r="BL1" s="1453"/>
      <c r="BM1" s="1453"/>
      <c r="BN1" s="1453"/>
      <c r="BO1" s="1453"/>
      <c r="BP1" s="1453"/>
      <c r="BQ1" s="1453"/>
      <c r="BR1" s="1453"/>
      <c r="BS1" s="1453"/>
      <c r="BT1" s="1453"/>
      <c r="BU1" s="1453"/>
      <c r="BV1" s="1453"/>
      <c r="BW1" s="1453"/>
      <c r="BX1" s="1453"/>
      <c r="BY1" s="1453"/>
      <c r="BZ1" s="1453"/>
      <c r="CA1" s="1453"/>
      <c r="CB1" s="1453"/>
      <c r="CC1" s="1455"/>
    </row>
    <row r="2" spans="1:82" ht="1.5" customHeight="1">
      <c r="D2" s="3"/>
      <c r="J2" s="3"/>
    </row>
    <row r="3" spans="1:82" ht="17.25" customHeight="1">
      <c r="A3" s="1458" t="s">
        <v>0</v>
      </c>
      <c r="B3" s="1331" t="s">
        <v>0</v>
      </c>
      <c r="C3" s="1458" t="s">
        <v>722</v>
      </c>
      <c r="D3" s="1331"/>
      <c r="E3" s="1457" t="s">
        <v>2</v>
      </c>
      <c r="F3" s="1458"/>
      <c r="G3" s="1458" t="s">
        <v>194</v>
      </c>
      <c r="H3" s="1458" t="s">
        <v>195</v>
      </c>
      <c r="I3" s="1331" t="s">
        <v>286</v>
      </c>
      <c r="J3" s="1611" t="s">
        <v>3</v>
      </c>
      <c r="K3" s="1612" t="s">
        <v>196</v>
      </c>
      <c r="L3" s="1460"/>
      <c r="M3" s="1613"/>
      <c r="N3" s="1613"/>
      <c r="O3" s="1613"/>
      <c r="P3" s="1613"/>
      <c r="Q3" s="1613"/>
      <c r="R3" s="1613"/>
      <c r="S3" s="1613"/>
      <c r="T3" s="1614"/>
      <c r="U3" s="64"/>
      <c r="V3" s="1434" t="s">
        <v>1090</v>
      </c>
      <c r="W3" s="1435"/>
      <c r="X3" s="1435"/>
      <c r="Y3" s="1436"/>
      <c r="Z3" s="1440" t="s">
        <v>1091</v>
      </c>
      <c r="AA3" s="1441"/>
      <c r="AB3" s="1441"/>
      <c r="AC3" s="1442"/>
      <c r="AD3" s="1446" t="s">
        <v>1092</v>
      </c>
      <c r="AE3" s="1446"/>
      <c r="AF3" s="1446"/>
      <c r="AG3" s="1446"/>
      <c r="AH3" s="1446" t="s">
        <v>1093</v>
      </c>
      <c r="AI3" s="1446"/>
      <c r="AJ3" s="1446"/>
      <c r="AK3" s="1446"/>
      <c r="AL3" s="1446"/>
      <c r="AM3" s="1446" t="s">
        <v>1094</v>
      </c>
      <c r="AN3" s="1446"/>
      <c r="AO3" s="1446"/>
      <c r="AP3" s="1446"/>
      <c r="AQ3" s="1446" t="s">
        <v>1095</v>
      </c>
      <c r="AR3" s="1446"/>
      <c r="AS3" s="1446"/>
      <c r="AT3" s="1446" t="s">
        <v>1096</v>
      </c>
      <c r="AU3" s="1446"/>
      <c r="AV3" s="1446"/>
      <c r="AW3" s="1446"/>
      <c r="AX3" s="1440" t="s">
        <v>1097</v>
      </c>
      <c r="AY3" s="1442"/>
      <c r="AZ3" s="1446" t="s">
        <v>1098</v>
      </c>
      <c r="BA3" s="1446"/>
      <c r="BB3" s="1446"/>
      <c r="BC3" s="1434" t="s">
        <v>1099</v>
      </c>
      <c r="BD3" s="1436"/>
      <c r="BE3" s="1616" t="s">
        <v>197</v>
      </c>
      <c r="BF3" s="1617"/>
      <c r="BG3" s="1617"/>
      <c r="BH3" s="1617"/>
      <c r="BI3" s="1617"/>
      <c r="BJ3" s="1617"/>
      <c r="BK3" s="1617"/>
      <c r="BL3" s="1617"/>
      <c r="BM3" s="1617"/>
      <c r="BN3" s="1617"/>
      <c r="BO3" s="1617"/>
      <c r="BP3" s="1617"/>
      <c r="BQ3" s="1617"/>
      <c r="BR3" s="1617"/>
      <c r="BS3" s="1617"/>
      <c r="BT3" s="1617"/>
      <c r="BU3" s="1617"/>
      <c r="BV3" s="1607" t="s">
        <v>198</v>
      </c>
      <c r="BW3" s="1607"/>
      <c r="BX3" s="1607"/>
      <c r="BY3" s="1607"/>
      <c r="BZ3" s="1607"/>
      <c r="CA3" s="1607"/>
      <c r="CB3" s="1607" t="s">
        <v>199</v>
      </c>
      <c r="CC3" s="1615"/>
    </row>
    <row r="4" spans="1:82" ht="49.5" customHeight="1">
      <c r="A4" s="1458"/>
      <c r="B4" s="1331"/>
      <c r="C4" s="1458"/>
      <c r="D4" s="1331"/>
      <c r="E4" s="1331"/>
      <c r="F4" s="1458"/>
      <c r="G4" s="1458"/>
      <c r="H4" s="1458"/>
      <c r="I4" s="1331"/>
      <c r="J4" s="1611"/>
      <c r="K4" s="356" t="s">
        <v>1041</v>
      </c>
      <c r="L4" s="344" t="s">
        <v>1055</v>
      </c>
      <c r="M4" s="344" t="s">
        <v>1056</v>
      </c>
      <c r="N4" s="344" t="s">
        <v>1057</v>
      </c>
      <c r="O4" s="344" t="s">
        <v>1071</v>
      </c>
      <c r="P4" s="344" t="s">
        <v>1073</v>
      </c>
      <c r="Q4" s="344" t="s">
        <v>1058</v>
      </c>
      <c r="R4" s="243" t="s">
        <v>965</v>
      </c>
      <c r="S4" s="344" t="s">
        <v>1059</v>
      </c>
      <c r="T4" s="345" t="s">
        <v>1060</v>
      </c>
      <c r="U4" s="65"/>
      <c r="V4" s="1437"/>
      <c r="W4" s="1438"/>
      <c r="X4" s="1438"/>
      <c r="Y4" s="1439"/>
      <c r="Z4" s="1443"/>
      <c r="AA4" s="1444"/>
      <c r="AB4" s="1444"/>
      <c r="AC4" s="1445"/>
      <c r="AD4" s="1446"/>
      <c r="AE4" s="1446"/>
      <c r="AF4" s="1446"/>
      <c r="AG4" s="1446"/>
      <c r="AH4" s="1446"/>
      <c r="AI4" s="1446"/>
      <c r="AJ4" s="1446"/>
      <c r="AK4" s="1446"/>
      <c r="AL4" s="1446"/>
      <c r="AM4" s="1446"/>
      <c r="AN4" s="1446"/>
      <c r="AO4" s="1446"/>
      <c r="AP4" s="1446"/>
      <c r="AQ4" s="1446"/>
      <c r="AR4" s="1446"/>
      <c r="AS4" s="1446"/>
      <c r="AT4" s="1446"/>
      <c r="AU4" s="1446"/>
      <c r="AV4" s="1446"/>
      <c r="AW4" s="1446"/>
      <c r="AX4" s="1443"/>
      <c r="AY4" s="1445"/>
      <c r="AZ4" s="1446"/>
      <c r="BA4" s="1446"/>
      <c r="BB4" s="1446"/>
      <c r="BC4" s="1437"/>
      <c r="BD4" s="1439"/>
      <c r="BE4" s="1466" t="s">
        <v>1040</v>
      </c>
      <c r="BF4" s="1469" t="s">
        <v>1100</v>
      </c>
      <c r="BG4" s="1466" t="s">
        <v>1039</v>
      </c>
      <c r="BH4" s="1466" t="s">
        <v>1101</v>
      </c>
      <c r="BI4" s="1466" t="s">
        <v>1102</v>
      </c>
      <c r="BJ4" s="1466" t="s">
        <v>1103</v>
      </c>
      <c r="BK4" s="1466" t="s">
        <v>1104</v>
      </c>
      <c r="BL4" s="1466" t="s">
        <v>1105</v>
      </c>
      <c r="BM4" s="1466" t="s">
        <v>1106</v>
      </c>
      <c r="BN4" s="1466" t="s">
        <v>1108</v>
      </c>
      <c r="BO4" s="1469" t="s">
        <v>1107</v>
      </c>
      <c r="BP4" s="1469" t="s">
        <v>1109</v>
      </c>
      <c r="BQ4" s="1469" t="s">
        <v>1110</v>
      </c>
      <c r="BR4" s="1466" t="s">
        <v>1127</v>
      </c>
      <c r="BS4" s="1466" t="s">
        <v>1128</v>
      </c>
      <c r="BT4" s="1475" t="s">
        <v>1112</v>
      </c>
      <c r="BU4" s="1475" t="s">
        <v>1111</v>
      </c>
      <c r="BV4" s="1607" t="s">
        <v>200</v>
      </c>
      <c r="BW4" s="1607"/>
      <c r="BX4" s="1607" t="s">
        <v>201</v>
      </c>
      <c r="BY4" s="1607"/>
      <c r="BZ4" s="1607" t="s">
        <v>202</v>
      </c>
      <c r="CA4" s="1607"/>
      <c r="CB4" s="1608" t="s">
        <v>203</v>
      </c>
      <c r="CC4" s="1603" t="s">
        <v>204</v>
      </c>
    </row>
    <row r="5" spans="1:82" ht="19.5" customHeight="1">
      <c r="A5" s="1458"/>
      <c r="B5" s="1331"/>
      <c r="C5" s="1458"/>
      <c r="D5" s="1331"/>
      <c r="E5" s="1331"/>
      <c r="F5" s="1458"/>
      <c r="G5" s="1458"/>
      <c r="H5" s="1458"/>
      <c r="I5" s="1331"/>
      <c r="J5" s="1611"/>
      <c r="K5" s="183" t="s">
        <v>205</v>
      </c>
      <c r="L5" s="346" t="s">
        <v>205</v>
      </c>
      <c r="M5" s="354" t="s">
        <v>205</v>
      </c>
      <c r="N5" s="354" t="s">
        <v>282</v>
      </c>
      <c r="O5" s="354" t="s">
        <v>206</v>
      </c>
      <c r="P5" s="354" t="s">
        <v>205</v>
      </c>
      <c r="Q5" s="354" t="s">
        <v>205</v>
      </c>
      <c r="R5" s="354" t="s">
        <v>281</v>
      </c>
      <c r="S5" s="354" t="s">
        <v>206</v>
      </c>
      <c r="T5" s="46" t="s">
        <v>281</v>
      </c>
      <c r="U5" s="365" t="s">
        <v>288</v>
      </c>
      <c r="V5" s="1605" t="s">
        <v>207</v>
      </c>
      <c r="W5" s="1606"/>
      <c r="X5" s="1605" t="s">
        <v>208</v>
      </c>
      <c r="Y5" s="1606"/>
      <c r="Z5" s="1450" t="s">
        <v>207</v>
      </c>
      <c r="AA5" s="1452"/>
      <c r="AB5" s="1450" t="s">
        <v>261</v>
      </c>
      <c r="AC5" s="1452"/>
      <c r="AD5" s="1600" t="s">
        <v>264</v>
      </c>
      <c r="AE5" s="1601"/>
      <c r="AF5" s="354" t="s">
        <v>208</v>
      </c>
      <c r="AG5" s="354" t="s">
        <v>265</v>
      </c>
      <c r="AH5" s="149" t="s">
        <v>207</v>
      </c>
      <c r="AI5" s="1600" t="s">
        <v>208</v>
      </c>
      <c r="AJ5" s="1601"/>
      <c r="AK5" s="1600" t="s">
        <v>209</v>
      </c>
      <c r="AL5" s="1601"/>
      <c r="AM5" s="1600" t="s">
        <v>207</v>
      </c>
      <c r="AN5" s="1601"/>
      <c r="AO5" s="353" t="s">
        <v>208</v>
      </c>
      <c r="AP5" s="149" t="s">
        <v>207</v>
      </c>
      <c r="AQ5" s="1600" t="s">
        <v>208</v>
      </c>
      <c r="AR5" s="1601"/>
      <c r="AS5" s="149" t="s">
        <v>209</v>
      </c>
      <c r="AT5" s="1600" t="s">
        <v>207</v>
      </c>
      <c r="AU5" s="1601"/>
      <c r="AV5" s="1600" t="s">
        <v>208</v>
      </c>
      <c r="AW5" s="1601"/>
      <c r="AX5" s="1600" t="s">
        <v>207</v>
      </c>
      <c r="AY5" s="1601"/>
      <c r="AZ5" s="1600" t="s">
        <v>207</v>
      </c>
      <c r="BA5" s="1601"/>
      <c r="BB5" s="354" t="s">
        <v>208</v>
      </c>
      <c r="BC5" s="354" t="s">
        <v>207</v>
      </c>
      <c r="BD5" s="354" t="s">
        <v>208</v>
      </c>
      <c r="BE5" s="1467"/>
      <c r="BF5" s="1470"/>
      <c r="BG5" s="1467"/>
      <c r="BH5" s="1467"/>
      <c r="BI5" s="1467"/>
      <c r="BJ5" s="1467"/>
      <c r="BK5" s="1467"/>
      <c r="BL5" s="1467"/>
      <c r="BM5" s="1467"/>
      <c r="BN5" s="1467"/>
      <c r="BO5" s="1470"/>
      <c r="BP5" s="1470"/>
      <c r="BQ5" s="1470"/>
      <c r="BR5" s="1467"/>
      <c r="BS5" s="1467"/>
      <c r="BT5" s="1476"/>
      <c r="BU5" s="1476"/>
      <c r="BV5" s="1608"/>
      <c r="BW5" s="1608"/>
      <c r="BX5" s="1608"/>
      <c r="BY5" s="1608"/>
      <c r="BZ5" s="1608"/>
      <c r="CA5" s="1608"/>
      <c r="CB5" s="1609"/>
      <c r="CC5" s="1604"/>
    </row>
    <row r="6" spans="1:82" ht="32.25" customHeight="1">
      <c r="A6" s="342"/>
      <c r="B6" s="1356" t="s">
        <v>216</v>
      </c>
      <c r="C6" s="1483"/>
      <c r="D6" s="1356"/>
      <c r="E6" s="1356"/>
      <c r="F6" s="1483"/>
      <c r="G6" s="1483"/>
      <c r="H6" s="1602"/>
      <c r="I6" s="27"/>
      <c r="J6" s="324">
        <f>SUM(J7:J11)</f>
        <v>0</v>
      </c>
      <c r="K6" s="221">
        <f t="shared" ref="K6:T6" si="0">COUNTIF(K11:K250,"x")</f>
        <v>21</v>
      </c>
      <c r="L6" s="245">
        <f t="shared" si="0"/>
        <v>27</v>
      </c>
      <c r="M6" s="28">
        <f t="shared" si="0"/>
        <v>22</v>
      </c>
      <c r="N6" s="28">
        <f t="shared" si="0"/>
        <v>26</v>
      </c>
      <c r="O6" s="28">
        <f t="shared" si="0"/>
        <v>18</v>
      </c>
      <c r="P6" s="28">
        <f t="shared" si="0"/>
        <v>25</v>
      </c>
      <c r="Q6" s="28">
        <f t="shared" si="0"/>
        <v>22</v>
      </c>
      <c r="R6" s="28">
        <f t="shared" si="0"/>
        <v>16</v>
      </c>
      <c r="S6" s="28">
        <f t="shared" si="0"/>
        <v>18</v>
      </c>
      <c r="T6" s="28">
        <f t="shared" si="0"/>
        <v>15</v>
      </c>
      <c r="U6" s="28">
        <f>COUNTIF(U11:U250,"1")</f>
        <v>165</v>
      </c>
      <c r="V6" s="194">
        <v>0</v>
      </c>
      <c r="W6" s="194">
        <v>0</v>
      </c>
      <c r="X6" s="194">
        <f t="shared" ref="X6:BD6" si="1">SUM(X7:X11)</f>
        <v>0</v>
      </c>
      <c r="Y6" s="194">
        <f t="shared" si="1"/>
        <v>0</v>
      </c>
      <c r="Z6" s="237">
        <f t="shared" si="1"/>
        <v>0</v>
      </c>
      <c r="AA6" s="237">
        <f t="shared" si="1"/>
        <v>0</v>
      </c>
      <c r="AB6" s="237">
        <f t="shared" si="1"/>
        <v>0</v>
      </c>
      <c r="AC6" s="237">
        <f t="shared" si="1"/>
        <v>0</v>
      </c>
      <c r="AD6" s="324">
        <f t="shared" si="1"/>
        <v>0</v>
      </c>
      <c r="AE6" s="324">
        <f t="shared" si="1"/>
        <v>0</v>
      </c>
      <c r="AF6" s="324">
        <f t="shared" si="1"/>
        <v>0</v>
      </c>
      <c r="AG6" s="324">
        <f t="shared" si="1"/>
        <v>0</v>
      </c>
      <c r="AH6" s="324">
        <f t="shared" si="1"/>
        <v>0</v>
      </c>
      <c r="AI6" s="324">
        <f>SUM(AI7:AI11)</f>
        <v>0</v>
      </c>
      <c r="AJ6" s="324">
        <f t="shared" si="1"/>
        <v>0</v>
      </c>
      <c r="AK6" s="324">
        <f>SUM(AK7:AK11)</f>
        <v>0</v>
      </c>
      <c r="AL6" s="324">
        <f t="shared" si="1"/>
        <v>0</v>
      </c>
      <c r="AM6" s="324">
        <f t="shared" si="1"/>
        <v>0</v>
      </c>
      <c r="AN6" s="324">
        <f t="shared" si="1"/>
        <v>0</v>
      </c>
      <c r="AO6" s="324">
        <f t="shared" si="1"/>
        <v>0</v>
      </c>
      <c r="AP6" s="324">
        <f t="shared" si="1"/>
        <v>0</v>
      </c>
      <c r="AQ6" s="324">
        <f t="shared" si="1"/>
        <v>0</v>
      </c>
      <c r="AR6" s="324">
        <f t="shared" si="1"/>
        <v>0</v>
      </c>
      <c r="AS6" s="324">
        <f t="shared" si="1"/>
        <v>0</v>
      </c>
      <c r="AT6" s="324">
        <f t="shared" si="1"/>
        <v>0</v>
      </c>
      <c r="AU6" s="324">
        <f t="shared" si="1"/>
        <v>0</v>
      </c>
      <c r="AV6" s="324">
        <f t="shared" si="1"/>
        <v>0</v>
      </c>
      <c r="AW6" s="324">
        <f t="shared" si="1"/>
        <v>0</v>
      </c>
      <c r="AX6" s="324">
        <f t="shared" si="1"/>
        <v>0</v>
      </c>
      <c r="AY6" s="324">
        <f t="shared" si="1"/>
        <v>0</v>
      </c>
      <c r="AZ6" s="324">
        <f t="shared" si="1"/>
        <v>0</v>
      </c>
      <c r="BA6" s="324">
        <f t="shared" si="1"/>
        <v>0</v>
      </c>
      <c r="BB6" s="324">
        <f t="shared" si="1"/>
        <v>0</v>
      </c>
      <c r="BC6" s="324"/>
      <c r="BD6" s="324">
        <f t="shared" si="1"/>
        <v>0</v>
      </c>
      <c r="BE6" s="1467"/>
      <c r="BF6" s="1470"/>
      <c r="BG6" s="1467"/>
      <c r="BH6" s="1467"/>
      <c r="BI6" s="1467"/>
      <c r="BJ6" s="1467"/>
      <c r="BK6" s="1467"/>
      <c r="BL6" s="1467"/>
      <c r="BM6" s="1467"/>
      <c r="BN6" s="1467"/>
      <c r="BO6" s="1470"/>
      <c r="BP6" s="1470"/>
      <c r="BQ6" s="1470"/>
      <c r="BR6" s="1467"/>
      <c r="BS6" s="1467"/>
      <c r="BT6" s="1476"/>
      <c r="BU6" s="1476"/>
      <c r="BV6" s="343"/>
      <c r="BW6" s="343"/>
      <c r="BX6" s="343"/>
      <c r="BY6" s="343"/>
      <c r="BZ6" s="343"/>
      <c r="CA6" s="343"/>
      <c r="CB6" s="343"/>
      <c r="CC6" s="254"/>
    </row>
    <row r="7" spans="1:82" ht="61.5" customHeight="1">
      <c r="A7" s="342"/>
      <c r="B7" s="326"/>
      <c r="C7" s="342" t="s">
        <v>6</v>
      </c>
      <c r="D7" s="15" t="s">
        <v>7</v>
      </c>
      <c r="E7" s="326" t="s">
        <v>8</v>
      </c>
      <c r="F7" s="342" t="s">
        <v>7</v>
      </c>
      <c r="G7" s="238"/>
      <c r="H7" s="210"/>
      <c r="I7" s="16"/>
      <c r="J7" s="327"/>
      <c r="K7" s="183" t="s">
        <v>1086</v>
      </c>
      <c r="L7" s="346" t="s">
        <v>1068</v>
      </c>
      <c r="M7" s="346" t="s">
        <v>1069</v>
      </c>
      <c r="N7" s="346" t="s">
        <v>1070</v>
      </c>
      <c r="O7" s="346" t="s">
        <v>1072</v>
      </c>
      <c r="P7" s="346" t="s">
        <v>1074</v>
      </c>
      <c r="Q7" s="346" t="s">
        <v>1075</v>
      </c>
      <c r="R7" s="346" t="s">
        <v>1076</v>
      </c>
      <c r="S7" s="346" t="s">
        <v>1077</v>
      </c>
      <c r="T7" s="244" t="s">
        <v>1113</v>
      </c>
      <c r="U7" s="365"/>
      <c r="V7" s="1450" t="s">
        <v>259</v>
      </c>
      <c r="W7" s="1452"/>
      <c r="X7" s="1450" t="s">
        <v>260</v>
      </c>
      <c r="Y7" s="1452"/>
      <c r="Z7" s="1450" t="s">
        <v>262</v>
      </c>
      <c r="AA7" s="1452"/>
      <c r="AB7" s="1450" t="s">
        <v>263</v>
      </c>
      <c r="AC7" s="1452"/>
      <c r="AD7" s="1450" t="s">
        <v>1035</v>
      </c>
      <c r="AE7" s="1452"/>
      <c r="AF7" s="346" t="s">
        <v>757</v>
      </c>
      <c r="AG7" s="346" t="s">
        <v>758</v>
      </c>
      <c r="AH7" s="212" t="s">
        <v>760</v>
      </c>
      <c r="AI7" s="1450" t="s">
        <v>266</v>
      </c>
      <c r="AJ7" s="1452"/>
      <c r="AK7" s="1450" t="s">
        <v>759</v>
      </c>
      <c r="AL7" s="1452"/>
      <c r="AM7" s="212" t="s">
        <v>1036</v>
      </c>
      <c r="AN7" s="1450" t="s">
        <v>267</v>
      </c>
      <c r="AO7" s="1452"/>
      <c r="AP7" s="212" t="s">
        <v>269</v>
      </c>
      <c r="AQ7" s="1450" t="s">
        <v>720</v>
      </c>
      <c r="AR7" s="1452"/>
      <c r="AS7" s="338" t="s">
        <v>898</v>
      </c>
      <c r="AT7" s="1450" t="s">
        <v>271</v>
      </c>
      <c r="AU7" s="1452"/>
      <c r="AV7" s="1450" t="s">
        <v>270</v>
      </c>
      <c r="AW7" s="1452"/>
      <c r="AX7" s="1450" t="s">
        <v>896</v>
      </c>
      <c r="AY7" s="1452"/>
      <c r="AZ7" s="1450" t="s">
        <v>272</v>
      </c>
      <c r="BA7" s="1452"/>
      <c r="BB7" s="212" t="s">
        <v>763</v>
      </c>
      <c r="BC7" s="339" t="s">
        <v>1037</v>
      </c>
      <c r="BD7" s="346" t="s">
        <v>1038</v>
      </c>
      <c r="BE7" s="1468"/>
      <c r="BF7" s="1471"/>
      <c r="BG7" s="1468"/>
      <c r="BH7" s="1468"/>
      <c r="BI7" s="1468"/>
      <c r="BJ7" s="1468"/>
      <c r="BK7" s="1468"/>
      <c r="BL7" s="1468"/>
      <c r="BM7" s="1468"/>
      <c r="BN7" s="1468"/>
      <c r="BO7" s="1471"/>
      <c r="BP7" s="1471"/>
      <c r="BQ7" s="1471"/>
      <c r="BR7" s="1468"/>
      <c r="BS7" s="1468"/>
      <c r="BT7" s="1477"/>
      <c r="BU7" s="1477"/>
      <c r="BV7" s="318" t="s">
        <v>210</v>
      </c>
      <c r="BW7" s="318" t="s">
        <v>211</v>
      </c>
      <c r="BX7" s="318" t="s">
        <v>210</v>
      </c>
      <c r="BY7" s="318" t="s">
        <v>211</v>
      </c>
      <c r="BZ7" s="318" t="s">
        <v>210</v>
      </c>
      <c r="CA7" s="318" t="s">
        <v>211</v>
      </c>
      <c r="CB7" s="319"/>
      <c r="CC7" s="320"/>
    </row>
    <row r="8" spans="1:82" ht="82.5" customHeight="1">
      <c r="A8" s="171">
        <v>1</v>
      </c>
      <c r="B8" s="324">
        <v>1</v>
      </c>
      <c r="C8" s="1579" t="s">
        <v>9</v>
      </c>
      <c r="D8" s="1576"/>
      <c r="E8" s="168" t="s">
        <v>316</v>
      </c>
      <c r="F8" s="366"/>
      <c r="G8" s="239" t="s">
        <v>316</v>
      </c>
      <c r="H8" s="358" t="s">
        <v>316</v>
      </c>
      <c r="I8" s="6" t="s">
        <v>316</v>
      </c>
      <c r="J8" s="6" t="s">
        <v>316</v>
      </c>
      <c r="K8" s="182" t="s">
        <v>316</v>
      </c>
      <c r="L8" s="239" t="s">
        <v>316</v>
      </c>
      <c r="M8" s="6" t="s">
        <v>316</v>
      </c>
      <c r="N8" s="6" t="s">
        <v>316</v>
      </c>
      <c r="O8" s="6" t="s">
        <v>316</v>
      </c>
      <c r="P8" s="6" t="s">
        <v>316</v>
      </c>
      <c r="Q8" s="6" t="s">
        <v>316</v>
      </c>
      <c r="R8" s="6"/>
      <c r="S8" s="6" t="s">
        <v>316</v>
      </c>
      <c r="T8" s="6" t="s">
        <v>316</v>
      </c>
      <c r="U8" s="6" t="s">
        <v>316</v>
      </c>
      <c r="V8" s="182" t="s">
        <v>316</v>
      </c>
      <c r="W8" s="182" t="s">
        <v>316</v>
      </c>
      <c r="X8" s="182" t="s">
        <v>316</v>
      </c>
      <c r="Y8" s="182" t="s">
        <v>316</v>
      </c>
      <c r="Z8" s="239" t="s">
        <v>316</v>
      </c>
      <c r="AA8" s="239" t="s">
        <v>316</v>
      </c>
      <c r="AB8" s="239" t="s">
        <v>316</v>
      </c>
      <c r="AC8" s="239" t="s">
        <v>316</v>
      </c>
      <c r="AD8" s="6" t="s">
        <v>316</v>
      </c>
      <c r="AE8" s="6" t="s">
        <v>316</v>
      </c>
      <c r="AF8" s="6" t="s">
        <v>316</v>
      </c>
      <c r="AG8" s="6" t="s">
        <v>316</v>
      </c>
      <c r="AH8" s="6" t="s">
        <v>316</v>
      </c>
      <c r="AI8" s="6" t="s">
        <v>316</v>
      </c>
      <c r="AJ8" s="6" t="s">
        <v>316</v>
      </c>
      <c r="AK8" s="6" t="s">
        <v>316</v>
      </c>
      <c r="AL8" s="6" t="s">
        <v>316</v>
      </c>
      <c r="AM8" s="6"/>
      <c r="AN8" s="6"/>
      <c r="AO8" s="6" t="s">
        <v>316</v>
      </c>
      <c r="AP8" s="6" t="s">
        <v>316</v>
      </c>
      <c r="AQ8" s="6" t="s">
        <v>316</v>
      </c>
      <c r="AR8" s="6" t="s">
        <v>316</v>
      </c>
      <c r="AS8" s="6" t="s">
        <v>316</v>
      </c>
      <c r="AT8" s="6" t="s">
        <v>316</v>
      </c>
      <c r="AU8" s="6" t="s">
        <v>316</v>
      </c>
      <c r="AV8" s="6" t="s">
        <v>316</v>
      </c>
      <c r="AW8" s="6" t="s">
        <v>316</v>
      </c>
      <c r="AX8" s="6"/>
      <c r="AY8" s="6"/>
      <c r="AZ8" s="6" t="s">
        <v>316</v>
      </c>
      <c r="BA8" s="6"/>
      <c r="BB8" s="6" t="s">
        <v>316</v>
      </c>
      <c r="BC8" s="6"/>
      <c r="BD8" s="6" t="s">
        <v>316</v>
      </c>
      <c r="BE8" s="11" t="s">
        <v>316</v>
      </c>
      <c r="BF8" s="11" t="s">
        <v>316</v>
      </c>
      <c r="BG8" s="11" t="s">
        <v>316</v>
      </c>
      <c r="BH8" s="11" t="s">
        <v>316</v>
      </c>
      <c r="BI8" s="11" t="s">
        <v>316</v>
      </c>
      <c r="BJ8" s="11" t="s">
        <v>316</v>
      </c>
      <c r="BK8" s="11" t="s">
        <v>316</v>
      </c>
      <c r="BL8" s="11" t="s">
        <v>316</v>
      </c>
      <c r="BM8" s="11" t="s">
        <v>316</v>
      </c>
      <c r="BN8" s="11" t="s">
        <v>316</v>
      </c>
      <c r="BO8" s="11" t="s">
        <v>316</v>
      </c>
      <c r="BP8" s="11" t="s">
        <v>316</v>
      </c>
      <c r="BQ8" s="11" t="s">
        <v>316</v>
      </c>
      <c r="BR8" s="11" t="s">
        <v>316</v>
      </c>
      <c r="BS8" s="11" t="s">
        <v>316</v>
      </c>
      <c r="BT8" s="11" t="s">
        <v>316</v>
      </c>
      <c r="BU8" s="11" t="s">
        <v>316</v>
      </c>
      <c r="BV8" s="11" t="s">
        <v>316</v>
      </c>
      <c r="BW8" s="11" t="s">
        <v>316</v>
      </c>
      <c r="BX8" s="11" t="s">
        <v>316</v>
      </c>
      <c r="BY8" s="11" t="s">
        <v>316</v>
      </c>
      <c r="BZ8" s="11" t="s">
        <v>316</v>
      </c>
      <c r="CA8" s="11" t="s">
        <v>316</v>
      </c>
      <c r="CB8" s="11" t="s">
        <v>316</v>
      </c>
      <c r="CC8" s="231" t="s">
        <v>316</v>
      </c>
    </row>
    <row r="9" spans="1:82" s="2" customFormat="1" ht="18" hidden="1" customHeight="1">
      <c r="A9" s="19">
        <v>2</v>
      </c>
      <c r="B9" s="324">
        <v>2</v>
      </c>
      <c r="C9" s="1366" t="s">
        <v>12</v>
      </c>
      <c r="D9" s="1366"/>
      <c r="E9" s="1366"/>
      <c r="F9" s="6" t="s">
        <v>316</v>
      </c>
      <c r="G9" s="6" t="s">
        <v>316</v>
      </c>
      <c r="H9" s="6" t="s">
        <v>316</v>
      </c>
      <c r="I9" s="6" t="s">
        <v>316</v>
      </c>
      <c r="J9" s="6" t="s">
        <v>316</v>
      </c>
      <c r="K9" s="6" t="s">
        <v>316</v>
      </c>
      <c r="L9" s="6" t="s">
        <v>316</v>
      </c>
      <c r="M9" s="6" t="s">
        <v>316</v>
      </c>
      <c r="N9" s="6" t="s">
        <v>316</v>
      </c>
      <c r="O9" s="6" t="s">
        <v>316</v>
      </c>
      <c r="P9" s="6" t="s">
        <v>316</v>
      </c>
      <c r="Q9" s="6" t="s">
        <v>316</v>
      </c>
      <c r="R9" s="6"/>
      <c r="S9" s="6" t="s">
        <v>316</v>
      </c>
      <c r="T9" s="6" t="s">
        <v>316</v>
      </c>
      <c r="U9" s="6" t="s">
        <v>316</v>
      </c>
      <c r="V9" s="6" t="s">
        <v>316</v>
      </c>
      <c r="W9" s="6" t="s">
        <v>316</v>
      </c>
      <c r="X9" s="6" t="s">
        <v>316</v>
      </c>
      <c r="Y9" s="6" t="s">
        <v>316</v>
      </c>
      <c r="Z9" s="6" t="s">
        <v>316</v>
      </c>
      <c r="AA9" s="6" t="s">
        <v>316</v>
      </c>
      <c r="AB9" s="6" t="s">
        <v>316</v>
      </c>
      <c r="AC9" s="6" t="s">
        <v>316</v>
      </c>
      <c r="AD9" s="6" t="s">
        <v>316</v>
      </c>
      <c r="AE9" s="6" t="s">
        <v>316</v>
      </c>
      <c r="AF9" s="6" t="s">
        <v>316</v>
      </c>
      <c r="AG9" s="6" t="s">
        <v>316</v>
      </c>
      <c r="AH9" s="6" t="s">
        <v>316</v>
      </c>
      <c r="AI9" s="6" t="s">
        <v>316</v>
      </c>
      <c r="AJ9" s="6" t="s">
        <v>316</v>
      </c>
      <c r="AK9" s="6" t="s">
        <v>316</v>
      </c>
      <c r="AL9" s="6" t="s">
        <v>316</v>
      </c>
      <c r="AM9" s="6"/>
      <c r="AN9" s="6"/>
      <c r="AO9" s="6" t="s">
        <v>316</v>
      </c>
      <c r="AP9" s="6" t="s">
        <v>316</v>
      </c>
      <c r="AQ9" s="6" t="s">
        <v>316</v>
      </c>
      <c r="AR9" s="6" t="s">
        <v>316</v>
      </c>
      <c r="AS9" s="6" t="s">
        <v>316</v>
      </c>
      <c r="AT9" s="6" t="s">
        <v>316</v>
      </c>
      <c r="AU9" s="6" t="s">
        <v>316</v>
      </c>
      <c r="AV9" s="6" t="s">
        <v>316</v>
      </c>
      <c r="AW9" s="6" t="s">
        <v>316</v>
      </c>
      <c r="AX9" s="6"/>
      <c r="AY9" s="6"/>
      <c r="AZ9" s="6" t="s">
        <v>316</v>
      </c>
      <c r="BA9" s="6"/>
      <c r="BB9" s="6" t="s">
        <v>316</v>
      </c>
      <c r="BC9" s="6"/>
      <c r="BD9" s="6" t="s">
        <v>316</v>
      </c>
      <c r="BE9" s="6" t="s">
        <v>316</v>
      </c>
      <c r="BF9" s="6" t="s">
        <v>316</v>
      </c>
      <c r="BG9" s="6" t="s">
        <v>316</v>
      </c>
      <c r="BH9" s="6" t="s">
        <v>316</v>
      </c>
      <c r="BI9" s="6" t="s">
        <v>316</v>
      </c>
      <c r="BJ9" s="6" t="s">
        <v>316</v>
      </c>
      <c r="BK9" s="6" t="s">
        <v>316</v>
      </c>
      <c r="BL9" s="6" t="s">
        <v>316</v>
      </c>
      <c r="BM9" s="6" t="s">
        <v>316</v>
      </c>
      <c r="BN9" s="6" t="s">
        <v>316</v>
      </c>
      <c r="BO9" s="6" t="s">
        <v>316</v>
      </c>
      <c r="BP9" s="6" t="s">
        <v>316</v>
      </c>
      <c r="BQ9" s="6" t="s">
        <v>316</v>
      </c>
      <c r="BR9" s="6"/>
      <c r="BS9" s="6"/>
      <c r="BT9" s="6" t="s">
        <v>316</v>
      </c>
      <c r="BU9" s="6" t="s">
        <v>316</v>
      </c>
      <c r="BV9" s="6" t="s">
        <v>316</v>
      </c>
      <c r="BW9" s="6" t="s">
        <v>316</v>
      </c>
      <c r="BX9" s="6" t="s">
        <v>316</v>
      </c>
      <c r="BY9" s="6" t="s">
        <v>316</v>
      </c>
      <c r="BZ9" s="6" t="s">
        <v>316</v>
      </c>
      <c r="CA9" s="6" t="s">
        <v>316</v>
      </c>
      <c r="CB9" s="6" t="s">
        <v>316</v>
      </c>
      <c r="CC9" s="6" t="s">
        <v>316</v>
      </c>
    </row>
    <row r="10" spans="1:82" s="2" customFormat="1" ht="27.75" hidden="1" customHeight="1">
      <c r="A10" s="19">
        <v>3</v>
      </c>
      <c r="B10" s="324">
        <v>3</v>
      </c>
      <c r="C10" s="1366" t="s">
        <v>13</v>
      </c>
      <c r="D10" s="1366"/>
      <c r="E10" s="1366"/>
      <c r="F10" s="6" t="s">
        <v>316</v>
      </c>
      <c r="G10" s="6" t="s">
        <v>316</v>
      </c>
      <c r="H10" s="6" t="s">
        <v>316</v>
      </c>
      <c r="I10" s="6" t="s">
        <v>316</v>
      </c>
      <c r="J10" s="6" t="s">
        <v>316</v>
      </c>
      <c r="K10" s="6" t="s">
        <v>316</v>
      </c>
      <c r="L10" s="6" t="s">
        <v>316</v>
      </c>
      <c r="M10" s="6" t="s">
        <v>316</v>
      </c>
      <c r="N10" s="6" t="s">
        <v>316</v>
      </c>
      <c r="O10" s="6" t="s">
        <v>316</v>
      </c>
      <c r="P10" s="6" t="s">
        <v>316</v>
      </c>
      <c r="Q10" s="6" t="s">
        <v>316</v>
      </c>
      <c r="R10" s="6"/>
      <c r="S10" s="6" t="s">
        <v>316</v>
      </c>
      <c r="T10" s="6" t="s">
        <v>316</v>
      </c>
      <c r="U10" s="6" t="s">
        <v>316</v>
      </c>
      <c r="V10" s="6" t="s">
        <v>316</v>
      </c>
      <c r="W10" s="6" t="s">
        <v>316</v>
      </c>
      <c r="X10" s="6" t="s">
        <v>316</v>
      </c>
      <c r="Y10" s="6" t="s">
        <v>316</v>
      </c>
      <c r="Z10" s="6" t="s">
        <v>316</v>
      </c>
      <c r="AA10" s="6" t="s">
        <v>316</v>
      </c>
      <c r="AB10" s="6" t="s">
        <v>316</v>
      </c>
      <c r="AC10" s="6" t="s">
        <v>316</v>
      </c>
      <c r="AD10" s="6" t="s">
        <v>316</v>
      </c>
      <c r="AE10" s="6" t="s">
        <v>316</v>
      </c>
      <c r="AF10" s="6" t="s">
        <v>316</v>
      </c>
      <c r="AG10" s="6" t="s">
        <v>316</v>
      </c>
      <c r="AH10" s="6" t="s">
        <v>316</v>
      </c>
      <c r="AI10" s="6" t="s">
        <v>316</v>
      </c>
      <c r="AJ10" s="6" t="s">
        <v>316</v>
      </c>
      <c r="AK10" s="6" t="s">
        <v>316</v>
      </c>
      <c r="AL10" s="6" t="s">
        <v>316</v>
      </c>
      <c r="AM10" s="6"/>
      <c r="AN10" s="6"/>
      <c r="AO10" s="6" t="s">
        <v>316</v>
      </c>
      <c r="AP10" s="6" t="s">
        <v>316</v>
      </c>
      <c r="AQ10" s="6" t="s">
        <v>316</v>
      </c>
      <c r="AR10" s="6" t="s">
        <v>316</v>
      </c>
      <c r="AS10" s="6" t="s">
        <v>316</v>
      </c>
      <c r="AT10" s="6" t="s">
        <v>316</v>
      </c>
      <c r="AU10" s="6" t="s">
        <v>316</v>
      </c>
      <c r="AV10" s="6" t="s">
        <v>316</v>
      </c>
      <c r="AW10" s="6" t="s">
        <v>316</v>
      </c>
      <c r="AX10" s="6"/>
      <c r="AY10" s="6"/>
      <c r="AZ10" s="6" t="s">
        <v>316</v>
      </c>
      <c r="BA10" s="6"/>
      <c r="BB10" s="6" t="s">
        <v>316</v>
      </c>
      <c r="BC10" s="6"/>
      <c r="BD10" s="6" t="s">
        <v>316</v>
      </c>
      <c r="BE10" s="6" t="s">
        <v>316</v>
      </c>
      <c r="BF10" s="6" t="s">
        <v>316</v>
      </c>
      <c r="BG10" s="6" t="s">
        <v>316</v>
      </c>
      <c r="BH10" s="6" t="s">
        <v>316</v>
      </c>
      <c r="BI10" s="6" t="s">
        <v>316</v>
      </c>
      <c r="BJ10" s="6" t="s">
        <v>316</v>
      </c>
      <c r="BK10" s="6" t="s">
        <v>316</v>
      </c>
      <c r="BL10" s="6" t="s">
        <v>316</v>
      </c>
      <c r="BM10" s="6" t="s">
        <v>316</v>
      </c>
      <c r="BN10" s="6" t="s">
        <v>316</v>
      </c>
      <c r="BO10" s="6" t="s">
        <v>316</v>
      </c>
      <c r="BP10" s="6" t="s">
        <v>316</v>
      </c>
      <c r="BQ10" s="6" t="s">
        <v>316</v>
      </c>
      <c r="BR10" s="6"/>
      <c r="BS10" s="6"/>
      <c r="BT10" s="6" t="s">
        <v>316</v>
      </c>
      <c r="BU10" s="6" t="s">
        <v>316</v>
      </c>
      <c r="BV10" s="6" t="s">
        <v>316</v>
      </c>
      <c r="BW10" s="6" t="s">
        <v>316</v>
      </c>
      <c r="BX10" s="6" t="s">
        <v>316</v>
      </c>
      <c r="BY10" s="6" t="s">
        <v>316</v>
      </c>
      <c r="BZ10" s="6" t="s">
        <v>316</v>
      </c>
      <c r="CA10" s="6" t="s">
        <v>316</v>
      </c>
      <c r="CB10" s="6" t="s">
        <v>316</v>
      </c>
      <c r="CC10" s="6" t="s">
        <v>316</v>
      </c>
    </row>
    <row r="11" spans="1:82" s="184" customFormat="1" ht="81" hidden="1" customHeight="1">
      <c r="A11" s="216">
        <v>4</v>
      </c>
      <c r="B11" s="324">
        <v>4</v>
      </c>
      <c r="C11" s="179" t="s">
        <v>27</v>
      </c>
      <c r="D11" s="68" t="s">
        <v>14</v>
      </c>
      <c r="E11" s="69" t="s">
        <v>273</v>
      </c>
      <c r="F11" s="8" t="s">
        <v>17</v>
      </c>
      <c r="G11" s="180" t="s">
        <v>295</v>
      </c>
      <c r="H11" s="181" t="s">
        <v>1042</v>
      </c>
      <c r="I11" s="115" t="s">
        <v>275</v>
      </c>
      <c r="J11" s="10" t="s">
        <v>11</v>
      </c>
      <c r="K11" s="182" t="s">
        <v>16</v>
      </c>
      <c r="L11" s="360"/>
      <c r="M11" s="71"/>
      <c r="N11" s="71"/>
      <c r="O11" s="71"/>
      <c r="P11" s="71"/>
      <c r="Q11" s="71"/>
      <c r="R11" s="71"/>
      <c r="S11" s="71"/>
      <c r="T11" s="71"/>
      <c r="U11" s="66">
        <f>COUNTIF(K11:T11,"x")</f>
        <v>1</v>
      </c>
      <c r="V11" s="183" t="s">
        <v>213</v>
      </c>
      <c r="W11" s="183" t="s">
        <v>213</v>
      </c>
      <c r="X11" s="183" t="s">
        <v>213</v>
      </c>
      <c r="Y11" s="183" t="s">
        <v>213</v>
      </c>
      <c r="Z11" s="71"/>
      <c r="AA11" s="71"/>
      <c r="AB11" s="71"/>
      <c r="AC11" s="71"/>
      <c r="AD11" s="71"/>
      <c r="AE11" s="71"/>
      <c r="AF11" s="71"/>
      <c r="AG11" s="72"/>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20">
        <v>2</v>
      </c>
      <c r="BF11" s="20">
        <v>2</v>
      </c>
      <c r="BG11" s="20">
        <v>2</v>
      </c>
      <c r="BH11" s="20">
        <v>2</v>
      </c>
      <c r="BI11" s="20">
        <v>2</v>
      </c>
      <c r="BJ11" s="20">
        <v>2</v>
      </c>
      <c r="BK11" s="20">
        <v>2</v>
      </c>
      <c r="BL11" s="20">
        <v>2</v>
      </c>
      <c r="BM11" s="20">
        <v>2</v>
      </c>
      <c r="BN11" s="20">
        <v>2</v>
      </c>
      <c r="BO11" s="20">
        <v>1</v>
      </c>
      <c r="BP11" s="20">
        <v>2</v>
      </c>
      <c r="BQ11" s="20">
        <v>2</v>
      </c>
      <c r="BR11" s="20"/>
      <c r="BS11" s="20"/>
      <c r="BT11" s="20">
        <v>1</v>
      </c>
      <c r="BU11" s="20">
        <v>1</v>
      </c>
      <c r="BV11" s="360">
        <f t="shared" ref="BV11" si="2">COUNTIF($BE11:$BU11,2)</f>
        <v>12</v>
      </c>
      <c r="BW11" s="81">
        <f t="shared" ref="BW11" si="3">BV11/COUNTA($BE11:$BU11)</f>
        <v>0.8</v>
      </c>
      <c r="BX11" s="360">
        <f t="shared" ref="BX11" si="4">COUNTIF($BE11:$BU11,1)</f>
        <v>3</v>
      </c>
      <c r="BY11" s="81">
        <f t="shared" ref="BY11" si="5">BX11/COUNTA($BE11:$BU11)</f>
        <v>0.2</v>
      </c>
      <c r="BZ11" s="360">
        <f t="shared" ref="BZ11" si="6">COUNTIF($BE11:$BU11,0)</f>
        <v>0</v>
      </c>
      <c r="CA11" s="81">
        <f t="shared" ref="CA11" si="7">BZ11/COUNTA($BE11:$BU11)</f>
        <v>0</v>
      </c>
      <c r="CB11" s="360">
        <f t="shared" ref="CB11" si="8">(((BV11*2)+(BX11*1)+(BZ11*0)))/COUNTA($BE11:$BU11)</f>
        <v>1.8</v>
      </c>
      <c r="CC11" s="361" t="str">
        <f t="shared" ref="CC11" si="9">IF(CB11&gt;=1.6,"Đạt mục tiêu",IF(CB11&gt;=1,"Cần cố gắng","Chưa đạt"))</f>
        <v>Đạt mục tiêu</v>
      </c>
      <c r="CD11" s="74"/>
    </row>
    <row r="12" spans="1:82" ht="185.25" hidden="1" customHeight="1">
      <c r="A12" s="171">
        <v>5</v>
      </c>
      <c r="B12" s="324">
        <v>5</v>
      </c>
      <c r="C12" s="347" t="s">
        <v>27</v>
      </c>
      <c r="D12" s="68" t="s">
        <v>14</v>
      </c>
      <c r="E12" s="69" t="s">
        <v>273</v>
      </c>
      <c r="F12" s="346" t="s">
        <v>17</v>
      </c>
      <c r="G12" s="246" t="s">
        <v>296</v>
      </c>
      <c r="H12" s="185" t="s">
        <v>1061</v>
      </c>
      <c r="I12" s="20" t="s">
        <v>212</v>
      </c>
      <c r="J12" s="10" t="s">
        <v>11</v>
      </c>
      <c r="K12" s="71"/>
      <c r="L12" s="239" t="s">
        <v>16</v>
      </c>
      <c r="M12" s="71"/>
      <c r="N12" s="71"/>
      <c r="O12" s="71"/>
      <c r="P12" s="71"/>
      <c r="Q12" s="71"/>
      <c r="R12" s="71"/>
      <c r="S12" s="71"/>
      <c r="T12" s="71"/>
      <c r="U12" s="66">
        <f t="shared" ref="U12:U33" si="10">COUNTIF(K12:T12,"x")</f>
        <v>1</v>
      </c>
      <c r="V12" s="71"/>
      <c r="W12" s="71"/>
      <c r="X12" s="71"/>
      <c r="Y12" s="71"/>
      <c r="Z12" s="239" t="s">
        <v>213</v>
      </c>
      <c r="AA12" s="239" t="s">
        <v>213</v>
      </c>
      <c r="AB12" s="239" t="s">
        <v>213</v>
      </c>
      <c r="AC12" s="239" t="s">
        <v>213</v>
      </c>
      <c r="AD12" s="71"/>
      <c r="AE12" s="71"/>
      <c r="AF12" s="71"/>
      <c r="AG12" s="72"/>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11"/>
      <c r="BF12" s="11"/>
      <c r="BG12" s="11"/>
      <c r="BH12" s="11"/>
      <c r="BI12" s="11"/>
      <c r="BJ12" s="11"/>
      <c r="BK12" s="11"/>
      <c r="BL12" s="11"/>
      <c r="BM12" s="11"/>
      <c r="BN12" s="11"/>
      <c r="BO12" s="11"/>
      <c r="BP12" s="11"/>
      <c r="BQ12" s="11"/>
      <c r="BR12" s="11"/>
      <c r="BS12" s="11"/>
      <c r="BT12" s="227"/>
      <c r="BU12" s="227"/>
      <c r="BV12" s="11"/>
      <c r="BW12" s="11"/>
      <c r="BX12" s="11"/>
      <c r="BY12" s="11"/>
      <c r="BZ12" s="11"/>
      <c r="CA12" s="11"/>
      <c r="CB12" s="11"/>
      <c r="CC12" s="11"/>
    </row>
    <row r="13" spans="1:82" s="74" customFormat="1" ht="147" customHeight="1">
      <c r="A13" s="19">
        <v>6</v>
      </c>
      <c r="B13" s="324">
        <v>6</v>
      </c>
      <c r="C13" s="67" t="s">
        <v>27</v>
      </c>
      <c r="D13" s="68" t="s">
        <v>14</v>
      </c>
      <c r="E13" s="69" t="s">
        <v>273</v>
      </c>
      <c r="F13" s="8" t="s">
        <v>17</v>
      </c>
      <c r="G13" s="69" t="s">
        <v>297</v>
      </c>
      <c r="H13" s="70" t="s">
        <v>290</v>
      </c>
      <c r="I13" s="20" t="s">
        <v>212</v>
      </c>
      <c r="J13" s="10" t="s">
        <v>11</v>
      </c>
      <c r="K13" s="71"/>
      <c r="L13" s="71"/>
      <c r="M13" s="71" t="s">
        <v>16</v>
      </c>
      <c r="N13" s="71"/>
      <c r="O13" s="71"/>
      <c r="P13" s="71"/>
      <c r="Q13" s="71"/>
      <c r="R13" s="71"/>
      <c r="S13" s="71"/>
      <c r="T13" s="71"/>
      <c r="U13" s="66">
        <f t="shared" si="10"/>
        <v>1</v>
      </c>
      <c r="V13" s="71"/>
      <c r="W13" s="71"/>
      <c r="X13" s="71"/>
      <c r="Y13" s="71"/>
      <c r="Z13" s="71"/>
      <c r="AA13" s="71"/>
      <c r="AB13" s="71"/>
      <c r="AC13" s="71"/>
      <c r="AD13" s="71" t="s">
        <v>213</v>
      </c>
      <c r="AE13" s="71" t="s">
        <v>213</v>
      </c>
      <c r="AF13" s="71" t="s">
        <v>213</v>
      </c>
      <c r="AG13" s="71" t="s">
        <v>213</v>
      </c>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20">
        <v>2</v>
      </c>
      <c r="BF13" s="20">
        <v>1</v>
      </c>
      <c r="BG13" s="20">
        <v>2</v>
      </c>
      <c r="BH13" s="20">
        <v>2</v>
      </c>
      <c r="BI13" s="20">
        <v>2</v>
      </c>
      <c r="BJ13" s="20">
        <v>2</v>
      </c>
      <c r="BK13" s="20">
        <v>2</v>
      </c>
      <c r="BL13" s="20">
        <v>2</v>
      </c>
      <c r="BM13" s="20">
        <v>2</v>
      </c>
      <c r="BN13" s="20">
        <v>2</v>
      </c>
      <c r="BO13" s="20">
        <v>2</v>
      </c>
      <c r="BP13" s="20">
        <v>2</v>
      </c>
      <c r="BQ13" s="20">
        <v>2</v>
      </c>
      <c r="BR13" s="20">
        <v>2</v>
      </c>
      <c r="BS13" s="20">
        <v>2</v>
      </c>
      <c r="BT13" s="20">
        <v>2</v>
      </c>
      <c r="BU13" s="20">
        <v>1</v>
      </c>
      <c r="BV13" s="21">
        <f>COUNTIF($BE13:$BU13,2)</f>
        <v>15</v>
      </c>
      <c r="BW13" s="22">
        <f>BV13/COUNTA($BE13:$BU13)</f>
        <v>0.88235294117647056</v>
      </c>
      <c r="BX13" s="21">
        <f>COUNTIF($BE13:$BU13,1)</f>
        <v>2</v>
      </c>
      <c r="BY13" s="22">
        <f>BX13/COUNTA($BE13:$BU13)</f>
        <v>0.11764705882352941</v>
      </c>
      <c r="BZ13" s="21">
        <f>COUNTIF($BE13:$BU13,0)</f>
        <v>0</v>
      </c>
      <c r="CA13" s="22">
        <f>BZ13/COUNTA($BE13:$BU13)</f>
        <v>0</v>
      </c>
      <c r="CB13" s="21">
        <f>(((BV13*2)+(BX13*1)+(BZ13*0)))/COUNTA($BE13:$BU13)</f>
        <v>1.8823529411764706</v>
      </c>
      <c r="CC13" s="21" t="str">
        <f>IF(CB13&gt;=1.6,"Đạt mục tiêu",IF(CB13&gt;=1,"Cần cố gắng","Chưa đạt"))</f>
        <v>Đạt mục tiêu</v>
      </c>
    </row>
    <row r="14" spans="1:82" s="74" customFormat="1" ht="107.25" hidden="1" customHeight="1">
      <c r="A14" s="19">
        <v>7</v>
      </c>
      <c r="B14" s="324">
        <v>7</v>
      </c>
      <c r="C14" s="67" t="s">
        <v>27</v>
      </c>
      <c r="D14" s="68" t="s">
        <v>14</v>
      </c>
      <c r="E14" s="69" t="s">
        <v>273</v>
      </c>
      <c r="F14" s="8" t="s">
        <v>17</v>
      </c>
      <c r="G14" s="69" t="s">
        <v>298</v>
      </c>
      <c r="H14" s="70" t="s">
        <v>292</v>
      </c>
      <c r="I14" s="20" t="s">
        <v>212</v>
      </c>
      <c r="J14" s="10" t="s">
        <v>11</v>
      </c>
      <c r="K14" s="71"/>
      <c r="L14" s="71"/>
      <c r="M14" s="71"/>
      <c r="N14" s="71" t="s">
        <v>16</v>
      </c>
      <c r="O14" s="71"/>
      <c r="P14" s="71"/>
      <c r="Q14" s="71"/>
      <c r="R14" s="71"/>
      <c r="S14" s="71"/>
      <c r="T14" s="71"/>
      <c r="U14" s="66">
        <f t="shared" si="10"/>
        <v>1</v>
      </c>
      <c r="V14" s="71"/>
      <c r="W14" s="71"/>
      <c r="X14" s="71"/>
      <c r="Y14" s="71"/>
      <c r="Z14" s="71"/>
      <c r="AA14" s="71"/>
      <c r="AB14" s="71"/>
      <c r="AC14" s="71"/>
      <c r="AD14" s="71"/>
      <c r="AE14" s="71"/>
      <c r="AF14" s="71"/>
      <c r="AG14" s="72"/>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3"/>
      <c r="BU14" s="73"/>
      <c r="BV14" s="71"/>
      <c r="BW14" s="71"/>
      <c r="BX14" s="71"/>
      <c r="BY14" s="71"/>
      <c r="BZ14" s="71"/>
      <c r="CA14" s="71"/>
      <c r="CB14" s="71"/>
      <c r="CC14" s="71"/>
    </row>
    <row r="15" spans="1:82" s="74" customFormat="1" ht="56.25" hidden="1" customHeight="1">
      <c r="A15" s="19">
        <v>8</v>
      </c>
      <c r="B15" s="324">
        <v>8</v>
      </c>
      <c r="C15" s="67" t="s">
        <v>27</v>
      </c>
      <c r="D15" s="68" t="s">
        <v>14</v>
      </c>
      <c r="E15" s="69" t="s">
        <v>273</v>
      </c>
      <c r="F15" s="8" t="s">
        <v>17</v>
      </c>
      <c r="G15" s="69" t="s">
        <v>299</v>
      </c>
      <c r="H15" s="70" t="s">
        <v>291</v>
      </c>
      <c r="I15" s="20" t="s">
        <v>212</v>
      </c>
      <c r="J15" s="10" t="s">
        <v>11</v>
      </c>
      <c r="K15" s="71"/>
      <c r="L15" s="71"/>
      <c r="M15" s="71"/>
      <c r="N15" s="71"/>
      <c r="O15" s="71" t="s">
        <v>16</v>
      </c>
      <c r="P15" s="71"/>
      <c r="Q15" s="71"/>
      <c r="R15" s="71"/>
      <c r="S15" s="71"/>
      <c r="T15" s="71"/>
      <c r="U15" s="66">
        <f t="shared" si="10"/>
        <v>1</v>
      </c>
      <c r="V15" s="71"/>
      <c r="W15" s="71"/>
      <c r="X15" s="71"/>
      <c r="Y15" s="71"/>
      <c r="Z15" s="71"/>
      <c r="AA15" s="71"/>
      <c r="AB15" s="71"/>
      <c r="AC15" s="71"/>
      <c r="AD15" s="71"/>
      <c r="AE15" s="71"/>
      <c r="AF15" s="71"/>
      <c r="AG15" s="72"/>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3"/>
      <c r="BU15" s="73"/>
      <c r="BV15" s="71"/>
      <c r="BW15" s="71"/>
      <c r="BX15" s="71"/>
      <c r="BY15" s="71"/>
      <c r="BZ15" s="71"/>
      <c r="CA15" s="71"/>
      <c r="CB15" s="71"/>
      <c r="CC15" s="71"/>
    </row>
    <row r="16" spans="1:82" s="74" customFormat="1" ht="56.25" hidden="1" customHeight="1">
      <c r="A16" s="19">
        <v>9</v>
      </c>
      <c r="B16" s="324">
        <v>9</v>
      </c>
      <c r="C16" s="67" t="s">
        <v>27</v>
      </c>
      <c r="D16" s="68" t="s">
        <v>14</v>
      </c>
      <c r="E16" s="69" t="s">
        <v>273</v>
      </c>
      <c r="F16" s="8" t="s">
        <v>17</v>
      </c>
      <c r="G16" s="69" t="s">
        <v>300</v>
      </c>
      <c r="H16" s="70" t="s">
        <v>293</v>
      </c>
      <c r="I16" s="20" t="s">
        <v>212</v>
      </c>
      <c r="J16" s="10" t="s">
        <v>11</v>
      </c>
      <c r="K16" s="71"/>
      <c r="L16" s="71"/>
      <c r="M16" s="71"/>
      <c r="N16" s="71"/>
      <c r="O16" s="71"/>
      <c r="P16" s="71" t="s">
        <v>16</v>
      </c>
      <c r="Q16" s="71"/>
      <c r="R16" s="71"/>
      <c r="S16" s="71"/>
      <c r="T16" s="71"/>
      <c r="U16" s="66">
        <f t="shared" si="10"/>
        <v>1</v>
      </c>
      <c r="V16" s="71"/>
      <c r="W16" s="71"/>
      <c r="X16" s="71"/>
      <c r="Y16" s="71"/>
      <c r="Z16" s="71"/>
      <c r="AA16" s="71"/>
      <c r="AB16" s="71"/>
      <c r="AC16" s="71"/>
      <c r="AD16" s="71"/>
      <c r="AE16" s="71"/>
      <c r="AF16" s="71"/>
      <c r="AG16" s="72"/>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3"/>
      <c r="BU16" s="73"/>
      <c r="BV16" s="71"/>
      <c r="BW16" s="71"/>
      <c r="BX16" s="71"/>
      <c r="BY16" s="71"/>
      <c r="BZ16" s="71"/>
      <c r="CA16" s="71"/>
      <c r="CB16" s="71"/>
      <c r="CC16" s="71"/>
    </row>
    <row r="17" spans="1:82" s="74" customFormat="1" ht="56.25" hidden="1" customHeight="1">
      <c r="A17" s="19">
        <v>10</v>
      </c>
      <c r="B17" s="324"/>
      <c r="C17" s="67" t="s">
        <v>27</v>
      </c>
      <c r="D17" s="68" t="s">
        <v>14</v>
      </c>
      <c r="E17" s="67" t="s">
        <v>27</v>
      </c>
      <c r="F17" s="8"/>
      <c r="G17" s="69" t="s">
        <v>301</v>
      </c>
      <c r="H17" s="70" t="s">
        <v>294</v>
      </c>
      <c r="I17" s="20"/>
      <c r="J17" s="10"/>
      <c r="K17" s="71"/>
      <c r="L17" s="71"/>
      <c r="M17" s="71"/>
      <c r="N17" s="71"/>
      <c r="O17" s="71"/>
      <c r="P17" s="71"/>
      <c r="Q17" s="71" t="s">
        <v>16</v>
      </c>
      <c r="R17" s="71"/>
      <c r="S17" s="71"/>
      <c r="T17" s="71"/>
      <c r="U17" s="66"/>
      <c r="V17" s="71"/>
      <c r="W17" s="71"/>
      <c r="X17" s="71"/>
      <c r="Y17" s="71"/>
      <c r="Z17" s="71"/>
      <c r="AA17" s="71"/>
      <c r="AB17" s="71"/>
      <c r="AC17" s="71"/>
      <c r="AD17" s="71"/>
      <c r="AE17" s="71"/>
      <c r="AF17" s="71"/>
      <c r="AG17" s="72"/>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3"/>
      <c r="BU17" s="73"/>
      <c r="BV17" s="71"/>
      <c r="BW17" s="71"/>
      <c r="BX17" s="71"/>
      <c r="BY17" s="71"/>
      <c r="BZ17" s="71"/>
      <c r="CA17" s="71"/>
      <c r="CB17" s="71"/>
      <c r="CC17" s="71"/>
    </row>
    <row r="18" spans="1:82" s="74" customFormat="1" ht="56.25" hidden="1" customHeight="1">
      <c r="A18" s="19">
        <v>10</v>
      </c>
      <c r="B18" s="324">
        <v>10</v>
      </c>
      <c r="C18" s="67" t="s">
        <v>27</v>
      </c>
      <c r="D18" s="68" t="s">
        <v>14</v>
      </c>
      <c r="E18" s="67" t="s">
        <v>27</v>
      </c>
      <c r="F18" s="8" t="s">
        <v>17</v>
      </c>
      <c r="G18" s="69" t="s">
        <v>301</v>
      </c>
      <c r="H18" s="70" t="s">
        <v>952</v>
      </c>
      <c r="I18" s="20" t="s">
        <v>212</v>
      </c>
      <c r="J18" s="10" t="s">
        <v>11</v>
      </c>
      <c r="K18" s="71"/>
      <c r="L18" s="71"/>
      <c r="M18" s="71"/>
      <c r="N18" s="71"/>
      <c r="O18" s="71"/>
      <c r="P18" s="71"/>
      <c r="Q18" s="71"/>
      <c r="R18" s="71" t="s">
        <v>16</v>
      </c>
      <c r="S18" s="71"/>
      <c r="T18" s="71"/>
      <c r="U18" s="66">
        <f t="shared" si="10"/>
        <v>1</v>
      </c>
      <c r="V18" s="71"/>
      <c r="W18" s="71"/>
      <c r="X18" s="71"/>
      <c r="Y18" s="71"/>
      <c r="Z18" s="71"/>
      <c r="AA18" s="71"/>
      <c r="AB18" s="71"/>
      <c r="AC18" s="71"/>
      <c r="AD18" s="71"/>
      <c r="AE18" s="71"/>
      <c r="AF18" s="71"/>
      <c r="AG18" s="72"/>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3"/>
      <c r="BU18" s="73"/>
      <c r="BV18" s="71"/>
      <c r="BW18" s="71"/>
      <c r="BX18" s="71"/>
      <c r="BY18" s="71"/>
      <c r="BZ18" s="71"/>
      <c r="CA18" s="71"/>
      <c r="CB18" s="71"/>
      <c r="CC18" s="71"/>
    </row>
    <row r="19" spans="1:82" s="74" customFormat="1" ht="138.75" hidden="1" customHeight="1">
      <c r="A19" s="19">
        <v>11</v>
      </c>
      <c r="B19" s="324">
        <v>11</v>
      </c>
      <c r="C19" s="67" t="s">
        <v>27</v>
      </c>
      <c r="D19" s="68" t="s">
        <v>14</v>
      </c>
      <c r="E19" s="67" t="s">
        <v>27</v>
      </c>
      <c r="F19" s="8" t="s">
        <v>17</v>
      </c>
      <c r="G19" s="69" t="s">
        <v>302</v>
      </c>
      <c r="H19" s="70" t="s">
        <v>953</v>
      </c>
      <c r="I19" s="20" t="s">
        <v>212</v>
      </c>
      <c r="J19" s="10" t="s">
        <v>11</v>
      </c>
      <c r="K19" s="71"/>
      <c r="L19" s="71"/>
      <c r="M19" s="71"/>
      <c r="N19" s="71"/>
      <c r="O19" s="71"/>
      <c r="P19" s="71"/>
      <c r="Q19" s="71"/>
      <c r="R19" s="71"/>
      <c r="S19" s="71" t="s">
        <v>16</v>
      </c>
      <c r="T19" s="71"/>
      <c r="U19" s="66">
        <f t="shared" si="10"/>
        <v>1</v>
      </c>
      <c r="V19" s="71"/>
      <c r="W19" s="71"/>
      <c r="X19" s="71"/>
      <c r="Y19" s="71"/>
      <c r="Z19" s="71"/>
      <c r="AA19" s="71"/>
      <c r="AB19" s="71"/>
      <c r="AC19" s="71"/>
      <c r="AD19" s="71"/>
      <c r="AE19" s="71"/>
      <c r="AF19" s="71"/>
      <c r="AG19" s="72"/>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3"/>
      <c r="BU19" s="73"/>
      <c r="BV19" s="71"/>
      <c r="BW19" s="71"/>
      <c r="BX19" s="71"/>
      <c r="BY19" s="71"/>
      <c r="BZ19" s="71"/>
      <c r="CA19" s="71"/>
      <c r="CB19" s="71"/>
      <c r="CC19" s="71"/>
    </row>
    <row r="20" spans="1:82" s="74" customFormat="1" ht="83.25" hidden="1" customHeight="1">
      <c r="A20" s="19">
        <v>12</v>
      </c>
      <c r="B20" s="324">
        <v>12</v>
      </c>
      <c r="C20" s="67" t="s">
        <v>27</v>
      </c>
      <c r="D20" s="68" t="s">
        <v>14</v>
      </c>
      <c r="E20" s="67" t="s">
        <v>27</v>
      </c>
      <c r="F20" s="8" t="s">
        <v>17</v>
      </c>
      <c r="G20" s="69" t="s">
        <v>303</v>
      </c>
      <c r="H20" s="70" t="s">
        <v>954</v>
      </c>
      <c r="I20" s="20" t="s">
        <v>212</v>
      </c>
      <c r="J20" s="10" t="s">
        <v>11</v>
      </c>
      <c r="K20" s="71"/>
      <c r="L20" s="71"/>
      <c r="M20" s="71"/>
      <c r="N20" s="71"/>
      <c r="O20" s="71"/>
      <c r="P20" s="71"/>
      <c r="Q20" s="71"/>
      <c r="R20" s="71"/>
      <c r="S20" s="71"/>
      <c r="T20" s="71" t="s">
        <v>16</v>
      </c>
      <c r="U20" s="66">
        <f t="shared" si="10"/>
        <v>1</v>
      </c>
      <c r="V20" s="71"/>
      <c r="W20" s="71"/>
      <c r="X20" s="71"/>
      <c r="Y20" s="71"/>
      <c r="Z20" s="71"/>
      <c r="AA20" s="71"/>
      <c r="AB20" s="71"/>
      <c r="AC20" s="71"/>
      <c r="AD20" s="71"/>
      <c r="AE20" s="71"/>
      <c r="AF20" s="71"/>
      <c r="AG20" s="72"/>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3"/>
      <c r="BU20" s="73"/>
      <c r="BV20" s="71"/>
      <c r="BW20" s="71"/>
      <c r="BX20" s="71"/>
      <c r="BY20" s="71"/>
      <c r="BZ20" s="71"/>
      <c r="CA20" s="71"/>
      <c r="CB20" s="71"/>
      <c r="CC20" s="71"/>
    </row>
    <row r="21" spans="1:82" s="2" customFormat="1" ht="15.75" hidden="1">
      <c r="A21" s="19">
        <v>13</v>
      </c>
      <c r="B21" s="324">
        <v>13</v>
      </c>
      <c r="C21" s="1378" t="s">
        <v>29</v>
      </c>
      <c r="D21" s="1368"/>
      <c r="E21" s="1379"/>
      <c r="F21" s="6" t="s">
        <v>316</v>
      </c>
      <c r="G21" s="6" t="s">
        <v>316</v>
      </c>
      <c r="H21" s="6" t="s">
        <v>316</v>
      </c>
      <c r="I21" s="6" t="s">
        <v>316</v>
      </c>
      <c r="J21" s="6" t="s">
        <v>316</v>
      </c>
      <c r="K21" s="6" t="s">
        <v>316</v>
      </c>
      <c r="L21" s="6" t="s">
        <v>316</v>
      </c>
      <c r="M21" s="6" t="s">
        <v>316</v>
      </c>
      <c r="N21" s="6" t="s">
        <v>316</v>
      </c>
      <c r="O21" s="6" t="s">
        <v>316</v>
      </c>
      <c r="P21" s="6" t="s">
        <v>316</v>
      </c>
      <c r="Q21" s="6" t="s">
        <v>316</v>
      </c>
      <c r="R21" s="6"/>
      <c r="S21" s="6" t="s">
        <v>316</v>
      </c>
      <c r="T21" s="6" t="s">
        <v>316</v>
      </c>
      <c r="U21" s="6" t="s">
        <v>316</v>
      </c>
      <c r="V21" s="6" t="s">
        <v>316</v>
      </c>
      <c r="W21" s="6" t="s">
        <v>316</v>
      </c>
      <c r="X21" s="6" t="s">
        <v>316</v>
      </c>
      <c r="Y21" s="6" t="s">
        <v>316</v>
      </c>
      <c r="Z21" s="6" t="s">
        <v>316</v>
      </c>
      <c r="AA21" s="6" t="s">
        <v>316</v>
      </c>
      <c r="AB21" s="6" t="s">
        <v>316</v>
      </c>
      <c r="AC21" s="6" t="s">
        <v>316</v>
      </c>
      <c r="AD21" s="6" t="s">
        <v>316</v>
      </c>
      <c r="AE21" s="6" t="s">
        <v>316</v>
      </c>
      <c r="AF21" s="6" t="s">
        <v>316</v>
      </c>
      <c r="AG21" s="6" t="s">
        <v>316</v>
      </c>
      <c r="AH21" s="6" t="s">
        <v>316</v>
      </c>
      <c r="AI21" s="6" t="s">
        <v>316</v>
      </c>
      <c r="AJ21" s="6" t="s">
        <v>316</v>
      </c>
      <c r="AK21" s="6" t="s">
        <v>316</v>
      </c>
      <c r="AL21" s="6" t="s">
        <v>316</v>
      </c>
      <c r="AM21" s="6"/>
      <c r="AN21" s="6"/>
      <c r="AO21" s="6" t="s">
        <v>316</v>
      </c>
      <c r="AP21" s="6" t="s">
        <v>316</v>
      </c>
      <c r="AQ21" s="6" t="s">
        <v>316</v>
      </c>
      <c r="AR21" s="6" t="s">
        <v>316</v>
      </c>
      <c r="AS21" s="6" t="s">
        <v>316</v>
      </c>
      <c r="AT21" s="6" t="s">
        <v>316</v>
      </c>
      <c r="AU21" s="6" t="s">
        <v>316</v>
      </c>
      <c r="AV21" s="6" t="s">
        <v>316</v>
      </c>
      <c r="AW21" s="6" t="s">
        <v>316</v>
      </c>
      <c r="AX21" s="6"/>
      <c r="AY21" s="6"/>
      <c r="AZ21" s="6" t="s">
        <v>316</v>
      </c>
      <c r="BA21" s="6"/>
      <c r="BB21" s="6" t="s">
        <v>316</v>
      </c>
      <c r="BC21" s="6"/>
      <c r="BD21" s="6" t="s">
        <v>316</v>
      </c>
      <c r="BE21" s="6" t="s">
        <v>316</v>
      </c>
      <c r="BF21" s="6" t="s">
        <v>316</v>
      </c>
      <c r="BG21" s="6" t="s">
        <v>316</v>
      </c>
      <c r="BH21" s="6" t="s">
        <v>316</v>
      </c>
      <c r="BI21" s="6" t="s">
        <v>316</v>
      </c>
      <c r="BJ21" s="6" t="s">
        <v>316</v>
      </c>
      <c r="BK21" s="6" t="s">
        <v>316</v>
      </c>
      <c r="BL21" s="6" t="s">
        <v>316</v>
      </c>
      <c r="BM21" s="6" t="s">
        <v>316</v>
      </c>
      <c r="BN21" s="6" t="s">
        <v>316</v>
      </c>
      <c r="BO21" s="6" t="s">
        <v>316</v>
      </c>
      <c r="BP21" s="6" t="s">
        <v>316</v>
      </c>
      <c r="BQ21" s="6" t="s">
        <v>316</v>
      </c>
      <c r="BR21" s="6"/>
      <c r="BS21" s="6"/>
      <c r="BT21" s="6" t="s">
        <v>316</v>
      </c>
      <c r="BU21" s="6" t="s">
        <v>316</v>
      </c>
      <c r="BV21" s="6" t="s">
        <v>316</v>
      </c>
      <c r="BW21" s="6" t="s">
        <v>316</v>
      </c>
      <c r="BX21" s="6" t="s">
        <v>316</v>
      </c>
      <c r="BY21" s="6" t="s">
        <v>316</v>
      </c>
      <c r="BZ21" s="6" t="s">
        <v>316</v>
      </c>
      <c r="CA21" s="6" t="s">
        <v>316</v>
      </c>
      <c r="CB21" s="6" t="s">
        <v>316</v>
      </c>
      <c r="CC21" s="6" t="s">
        <v>316</v>
      </c>
    </row>
    <row r="22" spans="1:82" s="2" customFormat="1" ht="15.75" hidden="1">
      <c r="A22" s="19">
        <v>14</v>
      </c>
      <c r="B22" s="324">
        <v>14</v>
      </c>
      <c r="C22" s="1378" t="s">
        <v>32</v>
      </c>
      <c r="D22" s="1368"/>
      <c r="E22" s="1379"/>
      <c r="F22" s="6" t="s">
        <v>316</v>
      </c>
      <c r="G22" s="6" t="s">
        <v>316</v>
      </c>
      <c r="H22" s="6" t="s">
        <v>316</v>
      </c>
      <c r="I22" s="6" t="s">
        <v>316</v>
      </c>
      <c r="J22" s="6" t="s">
        <v>316</v>
      </c>
      <c r="K22" s="6" t="s">
        <v>316</v>
      </c>
      <c r="L22" s="6" t="s">
        <v>316</v>
      </c>
      <c r="M22" s="6" t="s">
        <v>316</v>
      </c>
      <c r="N22" s="6" t="s">
        <v>316</v>
      </c>
      <c r="O22" s="6" t="s">
        <v>316</v>
      </c>
      <c r="P22" s="6" t="s">
        <v>316</v>
      </c>
      <c r="Q22" s="6" t="s">
        <v>316</v>
      </c>
      <c r="R22" s="6"/>
      <c r="S22" s="6" t="s">
        <v>316</v>
      </c>
      <c r="T22" s="6" t="s">
        <v>316</v>
      </c>
      <c r="U22" s="6" t="s">
        <v>316</v>
      </c>
      <c r="V22" s="6" t="s">
        <v>316</v>
      </c>
      <c r="W22" s="6" t="s">
        <v>316</v>
      </c>
      <c r="X22" s="6" t="s">
        <v>316</v>
      </c>
      <c r="Y22" s="6" t="s">
        <v>316</v>
      </c>
      <c r="Z22" s="6" t="s">
        <v>316</v>
      </c>
      <c r="AA22" s="6" t="s">
        <v>316</v>
      </c>
      <c r="AB22" s="6" t="s">
        <v>316</v>
      </c>
      <c r="AC22" s="6" t="s">
        <v>316</v>
      </c>
      <c r="AD22" s="6" t="s">
        <v>316</v>
      </c>
      <c r="AE22" s="6" t="s">
        <v>316</v>
      </c>
      <c r="AF22" s="6" t="s">
        <v>316</v>
      </c>
      <c r="AG22" s="6" t="s">
        <v>316</v>
      </c>
      <c r="AH22" s="6" t="s">
        <v>316</v>
      </c>
      <c r="AI22" s="6" t="s">
        <v>316</v>
      </c>
      <c r="AJ22" s="6" t="s">
        <v>316</v>
      </c>
      <c r="AK22" s="6" t="s">
        <v>316</v>
      </c>
      <c r="AL22" s="6" t="s">
        <v>316</v>
      </c>
      <c r="AM22" s="6"/>
      <c r="AN22" s="6"/>
      <c r="AO22" s="6" t="s">
        <v>316</v>
      </c>
      <c r="AP22" s="6" t="s">
        <v>316</v>
      </c>
      <c r="AQ22" s="6" t="s">
        <v>316</v>
      </c>
      <c r="AR22" s="6" t="s">
        <v>316</v>
      </c>
      <c r="AS22" s="6" t="s">
        <v>316</v>
      </c>
      <c r="AT22" s="6" t="s">
        <v>316</v>
      </c>
      <c r="AU22" s="6" t="s">
        <v>316</v>
      </c>
      <c r="AV22" s="6" t="s">
        <v>316</v>
      </c>
      <c r="AW22" s="6" t="s">
        <v>316</v>
      </c>
      <c r="AX22" s="6"/>
      <c r="AY22" s="6"/>
      <c r="AZ22" s="6" t="s">
        <v>316</v>
      </c>
      <c r="BA22" s="6"/>
      <c r="BB22" s="6" t="s">
        <v>316</v>
      </c>
      <c r="BC22" s="6"/>
      <c r="BD22" s="6" t="s">
        <v>316</v>
      </c>
      <c r="BE22" s="6" t="s">
        <v>316</v>
      </c>
      <c r="BF22" s="6" t="s">
        <v>316</v>
      </c>
      <c r="BG22" s="6" t="s">
        <v>316</v>
      </c>
      <c r="BH22" s="6" t="s">
        <v>316</v>
      </c>
      <c r="BI22" s="6" t="s">
        <v>316</v>
      </c>
      <c r="BJ22" s="6" t="s">
        <v>316</v>
      </c>
      <c r="BK22" s="6" t="s">
        <v>316</v>
      </c>
      <c r="BL22" s="6" t="s">
        <v>316</v>
      </c>
      <c r="BM22" s="6" t="s">
        <v>316</v>
      </c>
      <c r="BN22" s="6" t="s">
        <v>316</v>
      </c>
      <c r="BO22" s="6" t="s">
        <v>316</v>
      </c>
      <c r="BP22" s="6" t="s">
        <v>316</v>
      </c>
      <c r="BQ22" s="6" t="s">
        <v>316</v>
      </c>
      <c r="BR22" s="6"/>
      <c r="BS22" s="6"/>
      <c r="BT22" s="6" t="s">
        <v>316</v>
      </c>
      <c r="BU22" s="6" t="s">
        <v>316</v>
      </c>
      <c r="BV22" s="6" t="s">
        <v>316</v>
      </c>
      <c r="BW22" s="6" t="s">
        <v>316</v>
      </c>
      <c r="BX22" s="6" t="s">
        <v>316</v>
      </c>
      <c r="BY22" s="6" t="s">
        <v>316</v>
      </c>
      <c r="BZ22" s="6" t="s">
        <v>316</v>
      </c>
      <c r="CA22" s="6" t="s">
        <v>316</v>
      </c>
      <c r="CB22" s="6" t="s">
        <v>316</v>
      </c>
      <c r="CC22" s="6" t="s">
        <v>316</v>
      </c>
    </row>
    <row r="23" spans="1:82" s="184" customFormat="1" ht="56.25" hidden="1" customHeight="1">
      <c r="A23" s="216">
        <v>15</v>
      </c>
      <c r="B23" s="324">
        <v>15</v>
      </c>
      <c r="C23" s="181" t="s">
        <v>545</v>
      </c>
      <c r="D23" s="77" t="s">
        <v>15</v>
      </c>
      <c r="E23" s="78" t="s">
        <v>546</v>
      </c>
      <c r="F23" s="77" t="s">
        <v>15</v>
      </c>
      <c r="G23" s="188" t="s">
        <v>554</v>
      </c>
      <c r="H23" s="179" t="s">
        <v>555</v>
      </c>
      <c r="I23" s="20" t="s">
        <v>212</v>
      </c>
      <c r="J23" s="10" t="s">
        <v>11</v>
      </c>
      <c r="K23" s="187" t="s">
        <v>16</v>
      </c>
      <c r="L23" s="71"/>
      <c r="M23" s="71"/>
      <c r="N23" s="71"/>
      <c r="O23" s="71"/>
      <c r="P23" s="71"/>
      <c r="Q23" s="71"/>
      <c r="R23" s="71"/>
      <c r="S23" s="71"/>
      <c r="T23" s="71"/>
      <c r="U23" s="66">
        <f t="shared" si="10"/>
        <v>1</v>
      </c>
      <c r="V23" s="183" t="s">
        <v>724</v>
      </c>
      <c r="W23" s="183" t="s">
        <v>727</v>
      </c>
      <c r="X23" s="183" t="s">
        <v>727</v>
      </c>
      <c r="Y23" s="183" t="s">
        <v>727</v>
      </c>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20">
        <v>2</v>
      </c>
      <c r="BF23" s="20">
        <v>2</v>
      </c>
      <c r="BG23" s="20">
        <v>2</v>
      </c>
      <c r="BH23" s="20">
        <v>2</v>
      </c>
      <c r="BI23" s="20">
        <v>2</v>
      </c>
      <c r="BJ23" s="20">
        <v>2</v>
      </c>
      <c r="BK23" s="20">
        <v>1</v>
      </c>
      <c r="BL23" s="20">
        <v>2</v>
      </c>
      <c r="BM23" s="20">
        <v>2</v>
      </c>
      <c r="BN23" s="20">
        <v>2</v>
      </c>
      <c r="BO23" s="20">
        <v>2</v>
      </c>
      <c r="BP23" s="20">
        <v>2</v>
      </c>
      <c r="BQ23" s="20">
        <v>2</v>
      </c>
      <c r="BR23" s="20"/>
      <c r="BS23" s="20"/>
      <c r="BT23" s="20">
        <v>2</v>
      </c>
      <c r="BU23" s="20">
        <v>1</v>
      </c>
      <c r="BV23" s="360">
        <f t="shared" ref="BV23" si="11">COUNTIF($BE23:$BU23,2)</f>
        <v>13</v>
      </c>
      <c r="BW23" s="81">
        <f t="shared" ref="BW23" si="12">BV23/COUNTA($BE23:$BU23)</f>
        <v>0.8666666666666667</v>
      </c>
      <c r="BX23" s="360">
        <f t="shared" ref="BX23" si="13">COUNTIF($BE23:$BU23,1)</f>
        <v>2</v>
      </c>
      <c r="BY23" s="81">
        <f t="shared" ref="BY23" si="14">BX23/COUNTA($BE23:$BU23)</f>
        <v>0.13333333333333333</v>
      </c>
      <c r="BZ23" s="360">
        <f t="shared" ref="BZ23" si="15">COUNTIF($BE23:$BU23,0)</f>
        <v>0</v>
      </c>
      <c r="CA23" s="81">
        <f t="shared" ref="CA23" si="16">BZ23/COUNTA($BE23:$BU23)</f>
        <v>0</v>
      </c>
      <c r="CB23" s="360">
        <f t="shared" ref="CB23" si="17">(((BV23*2)+(BX23*1)+(BZ23*0)))/COUNTA($BE23:$BU23)</f>
        <v>1.8666666666666667</v>
      </c>
      <c r="CC23" s="361" t="str">
        <f t="shared" ref="CC23" si="18">IF(CB23&gt;=1.6,"Đạt mục tiêu",IF(CB23&gt;=1,"Cần cố gắng","Chưa đạt"))</f>
        <v>Đạt mục tiêu</v>
      </c>
      <c r="CD23" s="74"/>
    </row>
    <row r="24" spans="1:82" s="74" customFormat="1" ht="90" hidden="1">
      <c r="A24" s="19">
        <v>16</v>
      </c>
      <c r="B24" s="324">
        <v>16</v>
      </c>
      <c r="C24" s="78" t="s">
        <v>547</v>
      </c>
      <c r="D24" s="77" t="s">
        <v>14</v>
      </c>
      <c r="E24" s="78" t="s">
        <v>548</v>
      </c>
      <c r="F24" s="77" t="s">
        <v>17</v>
      </c>
      <c r="G24" s="78" t="s">
        <v>548</v>
      </c>
      <c r="H24" s="67" t="s">
        <v>553</v>
      </c>
      <c r="I24" s="20" t="s">
        <v>275</v>
      </c>
      <c r="J24" s="10" t="s">
        <v>11</v>
      </c>
      <c r="K24" s="71"/>
      <c r="L24" s="71"/>
      <c r="M24" s="71"/>
      <c r="N24" s="71" t="s">
        <v>16</v>
      </c>
      <c r="O24" s="71"/>
      <c r="P24" s="71"/>
      <c r="Q24" s="71"/>
      <c r="R24" s="71"/>
      <c r="S24" s="71"/>
      <c r="T24" s="71"/>
      <c r="U24" s="66">
        <f t="shared" si="10"/>
        <v>1</v>
      </c>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c r="BO24" s="71"/>
      <c r="BP24" s="71"/>
      <c r="BQ24" s="71"/>
      <c r="BR24" s="71"/>
      <c r="BS24" s="71"/>
      <c r="BT24" s="73"/>
      <c r="BU24" s="73"/>
      <c r="BV24" s="71"/>
      <c r="BW24" s="71"/>
      <c r="BX24" s="71"/>
      <c r="BY24" s="71"/>
      <c r="BZ24" s="71"/>
      <c r="CA24" s="71"/>
      <c r="CB24" s="71"/>
      <c r="CC24" s="71"/>
      <c r="CD24" s="74" t="s">
        <v>16</v>
      </c>
    </row>
    <row r="25" spans="1:82" s="74" customFormat="1" ht="60" hidden="1">
      <c r="A25" s="19">
        <v>17</v>
      </c>
      <c r="B25" s="324">
        <v>17</v>
      </c>
      <c r="C25" s="76" t="s">
        <v>549</v>
      </c>
      <c r="D25" s="77" t="s">
        <v>15</v>
      </c>
      <c r="E25" s="78" t="s">
        <v>550</v>
      </c>
      <c r="F25" s="77" t="s">
        <v>17</v>
      </c>
      <c r="G25" s="78" t="s">
        <v>550</v>
      </c>
      <c r="H25" s="67" t="s">
        <v>556</v>
      </c>
      <c r="I25" s="20" t="s">
        <v>275</v>
      </c>
      <c r="J25" s="10" t="s">
        <v>11</v>
      </c>
      <c r="K25" s="71"/>
      <c r="L25" s="71"/>
      <c r="M25" s="71"/>
      <c r="N25" s="71" t="s">
        <v>16</v>
      </c>
      <c r="O25" s="71"/>
      <c r="P25" s="71"/>
      <c r="Q25" s="71"/>
      <c r="R25" s="71"/>
      <c r="S25" s="71"/>
      <c r="T25" s="71"/>
      <c r="U25" s="66">
        <f t="shared" si="10"/>
        <v>1</v>
      </c>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1"/>
      <c r="BS25" s="71"/>
      <c r="BT25" s="73"/>
      <c r="BU25" s="73"/>
      <c r="BV25" s="71"/>
      <c r="BW25" s="71"/>
      <c r="BX25" s="71"/>
      <c r="BY25" s="71"/>
      <c r="BZ25" s="71"/>
      <c r="CA25" s="71"/>
      <c r="CB25" s="71"/>
      <c r="CC25" s="71"/>
      <c r="CD25" s="74" t="s">
        <v>16</v>
      </c>
    </row>
    <row r="26" spans="1:82" s="74" customFormat="1" ht="150" hidden="1">
      <c r="A26" s="19"/>
      <c r="B26" s="324"/>
      <c r="C26" s="76" t="s">
        <v>551</v>
      </c>
      <c r="D26" s="77"/>
      <c r="E26" s="78"/>
      <c r="F26" s="77"/>
      <c r="G26" s="78"/>
      <c r="H26" s="67" t="s">
        <v>955</v>
      </c>
      <c r="I26" s="20"/>
      <c r="J26" s="10"/>
      <c r="K26" s="71"/>
      <c r="L26" s="71"/>
      <c r="M26" s="71"/>
      <c r="N26" s="71"/>
      <c r="O26" s="71"/>
      <c r="P26" s="71"/>
      <c r="Q26" s="71"/>
      <c r="R26" s="71" t="s">
        <v>16</v>
      </c>
      <c r="S26" s="71"/>
      <c r="T26" s="71"/>
      <c r="U26" s="66"/>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3"/>
      <c r="BU26" s="73"/>
      <c r="BV26" s="71"/>
      <c r="BW26" s="71"/>
      <c r="BX26" s="71"/>
      <c r="BY26" s="71"/>
      <c r="BZ26" s="71"/>
      <c r="CA26" s="71"/>
      <c r="CB26" s="71"/>
      <c r="CC26" s="71"/>
    </row>
    <row r="27" spans="1:82" s="74" customFormat="1" ht="204.75" hidden="1">
      <c r="A27" s="19">
        <v>18</v>
      </c>
      <c r="B27" s="324">
        <v>18</v>
      </c>
      <c r="C27" s="76" t="s">
        <v>551</v>
      </c>
      <c r="D27" s="77" t="s">
        <v>15</v>
      </c>
      <c r="E27" s="104" t="s">
        <v>552</v>
      </c>
      <c r="F27" s="77" t="s">
        <v>17</v>
      </c>
      <c r="G27" s="72" t="s">
        <v>557</v>
      </c>
      <c r="H27" s="67" t="s">
        <v>955</v>
      </c>
      <c r="I27" s="20" t="s">
        <v>275</v>
      </c>
      <c r="J27" s="10" t="s">
        <v>11</v>
      </c>
      <c r="K27" s="71"/>
      <c r="L27" s="71"/>
      <c r="M27" s="71"/>
      <c r="N27" s="71" t="s">
        <v>16</v>
      </c>
      <c r="O27" s="71"/>
      <c r="P27" s="71"/>
      <c r="Q27" s="71"/>
      <c r="R27" s="71"/>
      <c r="S27" s="71"/>
      <c r="T27" s="71"/>
      <c r="U27" s="66">
        <f t="shared" si="10"/>
        <v>1</v>
      </c>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3"/>
      <c r="BU27" s="73"/>
      <c r="BV27" s="71"/>
      <c r="BW27" s="71"/>
      <c r="BX27" s="71"/>
      <c r="BY27" s="71"/>
      <c r="BZ27" s="71"/>
      <c r="CA27" s="71"/>
      <c r="CB27" s="71"/>
      <c r="CC27" s="71"/>
      <c r="CD27" s="74" t="s">
        <v>16</v>
      </c>
    </row>
    <row r="28" spans="1:82" s="74" customFormat="1" ht="204.75" hidden="1">
      <c r="A28" s="19">
        <v>19</v>
      </c>
      <c r="B28" s="324">
        <v>19</v>
      </c>
      <c r="C28" s="76" t="s">
        <v>551</v>
      </c>
      <c r="D28" s="77" t="s">
        <v>15</v>
      </c>
      <c r="E28" s="104" t="s">
        <v>552</v>
      </c>
      <c r="F28" s="77" t="s">
        <v>17</v>
      </c>
      <c r="G28" s="72" t="s">
        <v>557</v>
      </c>
      <c r="H28" s="67" t="s">
        <v>734</v>
      </c>
      <c r="I28" s="20" t="s">
        <v>275</v>
      </c>
      <c r="J28" s="10" t="s">
        <v>11</v>
      </c>
      <c r="K28" s="71"/>
      <c r="L28" s="71"/>
      <c r="M28" s="71"/>
      <c r="N28" s="71"/>
      <c r="O28" s="71"/>
      <c r="P28" s="71"/>
      <c r="Q28" s="71"/>
      <c r="R28" s="71"/>
      <c r="S28" s="71"/>
      <c r="T28" s="71" t="s">
        <v>16</v>
      </c>
      <c r="U28" s="66">
        <f t="shared" si="10"/>
        <v>1</v>
      </c>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1"/>
      <c r="BS28" s="71"/>
      <c r="BT28" s="73"/>
      <c r="BU28" s="73"/>
      <c r="BV28" s="71"/>
      <c r="BW28" s="71"/>
      <c r="BX28" s="71"/>
      <c r="BY28" s="71"/>
      <c r="BZ28" s="71"/>
      <c r="CA28" s="71"/>
      <c r="CB28" s="71"/>
      <c r="CC28" s="71"/>
    </row>
    <row r="29" spans="1:82" s="184" customFormat="1" hidden="1">
      <c r="A29" s="216">
        <v>20</v>
      </c>
      <c r="B29" s="324">
        <v>20</v>
      </c>
      <c r="C29" s="1599" t="s">
        <v>33</v>
      </c>
      <c r="D29" s="1368"/>
      <c r="E29" s="1379"/>
      <c r="F29" s="6" t="s">
        <v>316</v>
      </c>
      <c r="G29" s="182" t="s">
        <v>316</v>
      </c>
      <c r="H29" s="182" t="s">
        <v>316</v>
      </c>
      <c r="I29" s="6" t="s">
        <v>316</v>
      </c>
      <c r="J29" s="6" t="s">
        <v>316</v>
      </c>
      <c r="K29" s="182" t="s">
        <v>316</v>
      </c>
      <c r="L29" s="6" t="s">
        <v>316</v>
      </c>
      <c r="M29" s="6" t="s">
        <v>316</v>
      </c>
      <c r="N29" s="6" t="s">
        <v>316</v>
      </c>
      <c r="O29" s="6" t="s">
        <v>316</v>
      </c>
      <c r="P29" s="6" t="s">
        <v>316</v>
      </c>
      <c r="Q29" s="6" t="s">
        <v>316</v>
      </c>
      <c r="R29" s="6"/>
      <c r="S29" s="6" t="s">
        <v>316</v>
      </c>
      <c r="T29" s="6" t="s">
        <v>316</v>
      </c>
      <c r="U29" s="6" t="s">
        <v>316</v>
      </c>
      <c r="V29" s="182" t="s">
        <v>316</v>
      </c>
      <c r="W29" s="182" t="s">
        <v>316</v>
      </c>
      <c r="X29" s="182" t="s">
        <v>316</v>
      </c>
      <c r="Y29" s="182" t="s">
        <v>316</v>
      </c>
      <c r="Z29" s="6" t="s">
        <v>316</v>
      </c>
      <c r="AA29" s="6" t="s">
        <v>316</v>
      </c>
      <c r="AB29" s="6" t="s">
        <v>316</v>
      </c>
      <c r="AC29" s="6" t="s">
        <v>316</v>
      </c>
      <c r="AD29" s="6" t="s">
        <v>316</v>
      </c>
      <c r="AE29" s="6" t="s">
        <v>316</v>
      </c>
      <c r="AF29" s="6" t="s">
        <v>316</v>
      </c>
      <c r="AG29" s="6" t="s">
        <v>316</v>
      </c>
      <c r="AH29" s="6" t="s">
        <v>316</v>
      </c>
      <c r="AI29" s="6" t="s">
        <v>316</v>
      </c>
      <c r="AJ29" s="6" t="s">
        <v>316</v>
      </c>
      <c r="AK29" s="6" t="s">
        <v>316</v>
      </c>
      <c r="AL29" s="6" t="s">
        <v>316</v>
      </c>
      <c r="AM29" s="6"/>
      <c r="AN29" s="6"/>
      <c r="AO29" s="6" t="s">
        <v>316</v>
      </c>
      <c r="AP29" s="6" t="s">
        <v>316</v>
      </c>
      <c r="AQ29" s="6" t="s">
        <v>316</v>
      </c>
      <c r="AR29" s="6" t="s">
        <v>316</v>
      </c>
      <c r="AS29" s="6" t="s">
        <v>316</v>
      </c>
      <c r="AT29" s="6" t="s">
        <v>316</v>
      </c>
      <c r="AU29" s="6" t="s">
        <v>316</v>
      </c>
      <c r="AV29" s="6" t="s">
        <v>316</v>
      </c>
      <c r="AW29" s="6" t="s">
        <v>316</v>
      </c>
      <c r="AX29" s="6"/>
      <c r="AY29" s="6"/>
      <c r="AZ29" s="6" t="s">
        <v>316</v>
      </c>
      <c r="BA29" s="6"/>
      <c r="BB29" s="6" t="s">
        <v>316</v>
      </c>
      <c r="BC29" s="6"/>
      <c r="BD29" s="6" t="s">
        <v>316</v>
      </c>
      <c r="BE29" s="71" t="s">
        <v>316</v>
      </c>
      <c r="BF29" s="71" t="s">
        <v>316</v>
      </c>
      <c r="BG29" s="71" t="s">
        <v>316</v>
      </c>
      <c r="BH29" s="71" t="s">
        <v>316</v>
      </c>
      <c r="BI29" s="71" t="s">
        <v>316</v>
      </c>
      <c r="BJ29" s="71" t="s">
        <v>316</v>
      </c>
      <c r="BK29" s="71" t="s">
        <v>316</v>
      </c>
      <c r="BL29" s="71" t="s">
        <v>316</v>
      </c>
      <c r="BM29" s="71" t="s">
        <v>316</v>
      </c>
      <c r="BN29" s="71" t="s">
        <v>316</v>
      </c>
      <c r="BO29" s="71" t="s">
        <v>316</v>
      </c>
      <c r="BP29" s="71" t="s">
        <v>316</v>
      </c>
      <c r="BQ29" s="71" t="s">
        <v>316</v>
      </c>
      <c r="BR29" s="71"/>
      <c r="BS29" s="71"/>
      <c r="BT29" s="71" t="s">
        <v>316</v>
      </c>
      <c r="BU29" s="71" t="s">
        <v>316</v>
      </c>
      <c r="BV29" s="71" t="s">
        <v>316</v>
      </c>
      <c r="BW29" s="71" t="s">
        <v>316</v>
      </c>
      <c r="BX29" s="71" t="s">
        <v>316</v>
      </c>
      <c r="BY29" s="71" t="s">
        <v>316</v>
      </c>
      <c r="BZ29" s="71" t="s">
        <v>316</v>
      </c>
      <c r="CA29" s="71" t="s">
        <v>316</v>
      </c>
      <c r="CB29" s="71" t="s">
        <v>316</v>
      </c>
      <c r="CC29" s="71" t="s">
        <v>316</v>
      </c>
      <c r="CD29" s="74"/>
    </row>
    <row r="30" spans="1:82" ht="125.25" hidden="1" customHeight="1">
      <c r="A30" s="171">
        <v>21</v>
      </c>
      <c r="B30" s="324">
        <v>21</v>
      </c>
      <c r="C30" s="186" t="s">
        <v>558</v>
      </c>
      <c r="D30" s="87" t="s">
        <v>14</v>
      </c>
      <c r="E30" s="86" t="s">
        <v>559</v>
      </c>
      <c r="F30" s="244" t="s">
        <v>17</v>
      </c>
      <c r="G30" s="347" t="s">
        <v>37</v>
      </c>
      <c r="H30" s="240" t="s">
        <v>564</v>
      </c>
      <c r="I30" s="20" t="s">
        <v>275</v>
      </c>
      <c r="J30" s="10" t="s">
        <v>11</v>
      </c>
      <c r="K30" s="71"/>
      <c r="L30" s="239" t="s">
        <v>16</v>
      </c>
      <c r="M30" s="71"/>
      <c r="N30" s="71"/>
      <c r="O30" s="71"/>
      <c r="P30" s="71"/>
      <c r="Q30" s="71"/>
      <c r="R30" s="71"/>
      <c r="S30" s="71"/>
      <c r="T30" s="71"/>
      <c r="U30" s="66">
        <f t="shared" si="10"/>
        <v>1</v>
      </c>
      <c r="V30" s="214"/>
      <c r="W30" s="107"/>
      <c r="X30" s="71"/>
      <c r="Y30" s="71"/>
      <c r="Z30" s="346" t="s">
        <v>726</v>
      </c>
      <c r="AA30" s="346" t="s">
        <v>727</v>
      </c>
      <c r="AB30" s="346" t="s">
        <v>723</v>
      </c>
      <c r="AC30" s="346" t="s">
        <v>727</v>
      </c>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11"/>
      <c r="BF30" s="11"/>
      <c r="BG30" s="11"/>
      <c r="BH30" s="11"/>
      <c r="BI30" s="11"/>
      <c r="BJ30" s="11"/>
      <c r="BK30" s="11"/>
      <c r="BL30" s="11"/>
      <c r="BM30" s="11"/>
      <c r="BN30" s="11"/>
      <c r="BO30" s="11"/>
      <c r="BP30" s="11"/>
      <c r="BQ30" s="11"/>
      <c r="BR30" s="11"/>
      <c r="BS30" s="11"/>
      <c r="BT30" s="227"/>
      <c r="BU30" s="227"/>
      <c r="BV30" s="11"/>
      <c r="BW30" s="11"/>
      <c r="BX30" s="11"/>
      <c r="BY30" s="11"/>
      <c r="BZ30" s="11"/>
      <c r="CA30" s="11"/>
      <c r="CB30" s="11"/>
      <c r="CC30" s="11"/>
    </row>
    <row r="31" spans="1:82" s="184" customFormat="1" ht="187.5" hidden="1">
      <c r="A31" s="216">
        <v>22</v>
      </c>
      <c r="B31" s="324">
        <v>22</v>
      </c>
      <c r="C31" s="181" t="s">
        <v>560</v>
      </c>
      <c r="D31" s="87" t="s">
        <v>14</v>
      </c>
      <c r="E31" s="86" t="s">
        <v>561</v>
      </c>
      <c r="F31" s="87" t="s">
        <v>17</v>
      </c>
      <c r="G31" s="183" t="s">
        <v>561</v>
      </c>
      <c r="H31" s="179" t="s">
        <v>565</v>
      </c>
      <c r="I31" s="20" t="s">
        <v>275</v>
      </c>
      <c r="J31" s="10" t="s">
        <v>11</v>
      </c>
      <c r="K31" s="182" t="s">
        <v>16</v>
      </c>
      <c r="L31" s="71"/>
      <c r="M31" s="71"/>
      <c r="N31" s="71"/>
      <c r="O31" s="71"/>
      <c r="P31" s="71"/>
      <c r="Q31" s="71"/>
      <c r="R31" s="71"/>
      <c r="S31" s="71"/>
      <c r="T31" s="71"/>
      <c r="U31" s="66">
        <f t="shared" si="10"/>
        <v>1</v>
      </c>
      <c r="V31" s="183" t="s">
        <v>727</v>
      </c>
      <c r="W31" s="183" t="s">
        <v>727</v>
      </c>
      <c r="X31" s="183" t="s">
        <v>726</v>
      </c>
      <c r="Y31" s="183" t="s">
        <v>726</v>
      </c>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20">
        <v>2</v>
      </c>
      <c r="BF31" s="20">
        <v>2</v>
      </c>
      <c r="BG31" s="20">
        <v>2</v>
      </c>
      <c r="BH31" s="20">
        <v>2</v>
      </c>
      <c r="BI31" s="20">
        <v>2</v>
      </c>
      <c r="BJ31" s="20">
        <v>2</v>
      </c>
      <c r="BK31" s="20">
        <v>2</v>
      </c>
      <c r="BL31" s="20">
        <v>2</v>
      </c>
      <c r="BM31" s="20">
        <v>2</v>
      </c>
      <c r="BN31" s="20">
        <v>2</v>
      </c>
      <c r="BO31" s="20">
        <v>1</v>
      </c>
      <c r="BP31" s="20">
        <v>2</v>
      </c>
      <c r="BQ31" s="20">
        <v>2</v>
      </c>
      <c r="BR31" s="20"/>
      <c r="BS31" s="20"/>
      <c r="BT31" s="20">
        <v>1</v>
      </c>
      <c r="BU31" s="20">
        <v>1</v>
      </c>
      <c r="BV31" s="360">
        <f t="shared" ref="BV31" si="19">COUNTIF($BE31:$BU31,2)</f>
        <v>12</v>
      </c>
      <c r="BW31" s="81">
        <f t="shared" ref="BW31" si="20">BV31/COUNTA($BE31:$BU31)</f>
        <v>0.8</v>
      </c>
      <c r="BX31" s="360">
        <f t="shared" ref="BX31" si="21">COUNTIF($BE31:$BU31,1)</f>
        <v>3</v>
      </c>
      <c r="BY31" s="81">
        <f t="shared" ref="BY31" si="22">BX31/COUNTA($BE31:$BU31)</f>
        <v>0.2</v>
      </c>
      <c r="BZ31" s="360">
        <f t="shared" ref="BZ31" si="23">COUNTIF($BE31:$BU31,0)</f>
        <v>0</v>
      </c>
      <c r="CA31" s="81">
        <f t="shared" ref="CA31" si="24">BZ31/COUNTA($BE31:$BU31)</f>
        <v>0</v>
      </c>
      <c r="CB31" s="360">
        <f t="shared" ref="CB31" si="25">(((BV31*2)+(BX31*1)+(BZ31*0)))/COUNTA($BE31:$BU31)</f>
        <v>1.8</v>
      </c>
      <c r="CC31" s="361" t="str">
        <f t="shared" ref="CC31" si="26">IF(CB31&gt;=1.6,"Đạt mục tiêu",IF(CB31&gt;=1,"Cần cố gắng","Chưa đạt"))</f>
        <v>Đạt mục tiêu</v>
      </c>
      <c r="CD31" s="74"/>
    </row>
    <row r="32" spans="1:82" s="74" customFormat="1" ht="60" hidden="1">
      <c r="A32" s="19">
        <v>23</v>
      </c>
      <c r="B32" s="324">
        <v>23</v>
      </c>
      <c r="C32" s="88" t="s">
        <v>562</v>
      </c>
      <c r="D32" s="87" t="s">
        <v>17</v>
      </c>
      <c r="E32" s="86" t="s">
        <v>563</v>
      </c>
      <c r="F32" s="87" t="s">
        <v>17</v>
      </c>
      <c r="G32" s="86" t="s">
        <v>563</v>
      </c>
      <c r="H32" s="128" t="s">
        <v>566</v>
      </c>
      <c r="I32" s="20" t="s">
        <v>275</v>
      </c>
      <c r="J32" s="10" t="s">
        <v>11</v>
      </c>
      <c r="K32" s="71"/>
      <c r="L32" s="71"/>
      <c r="M32" s="71"/>
      <c r="N32" s="71"/>
      <c r="O32" s="71"/>
      <c r="P32" s="71"/>
      <c r="Q32" s="71" t="s">
        <v>16</v>
      </c>
      <c r="R32" s="71"/>
      <c r="S32" s="71"/>
      <c r="T32" s="71"/>
      <c r="U32" s="66">
        <f t="shared" si="10"/>
        <v>1</v>
      </c>
      <c r="V32" s="215"/>
      <c r="W32" s="107"/>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3"/>
      <c r="BU32" s="73"/>
      <c r="BV32" s="71"/>
      <c r="BW32" s="71"/>
      <c r="BX32" s="71"/>
      <c r="BY32" s="71"/>
      <c r="BZ32" s="71"/>
      <c r="CA32" s="71"/>
      <c r="CB32" s="71"/>
      <c r="CC32" s="71"/>
    </row>
    <row r="33" spans="1:82" s="74" customFormat="1" ht="94.5" hidden="1">
      <c r="A33" s="19">
        <v>24</v>
      </c>
      <c r="B33" s="324">
        <v>24</v>
      </c>
      <c r="C33" s="67" t="s">
        <v>41</v>
      </c>
      <c r="D33" s="68" t="s">
        <v>14</v>
      </c>
      <c r="E33" s="67" t="s">
        <v>42</v>
      </c>
      <c r="F33" s="68" t="s">
        <v>17</v>
      </c>
      <c r="G33" s="79" t="s">
        <v>567</v>
      </c>
      <c r="H33" s="128" t="s">
        <v>1003</v>
      </c>
      <c r="I33" s="79" t="s">
        <v>275</v>
      </c>
      <c r="J33" s="10" t="s">
        <v>11</v>
      </c>
      <c r="K33" s="79"/>
      <c r="L33" s="79"/>
      <c r="M33" s="79"/>
      <c r="N33" s="79"/>
      <c r="O33" s="79"/>
      <c r="P33" s="79"/>
      <c r="Q33" s="71" t="s">
        <v>16</v>
      </c>
      <c r="R33" s="71"/>
      <c r="S33" s="79"/>
      <c r="T33" s="79"/>
      <c r="U33" s="66">
        <f t="shared" si="10"/>
        <v>1</v>
      </c>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v>2</v>
      </c>
      <c r="BF33" s="79">
        <v>1</v>
      </c>
      <c r="BG33" s="79">
        <v>2</v>
      </c>
      <c r="BH33" s="79">
        <v>2</v>
      </c>
      <c r="BI33" s="79">
        <v>1</v>
      </c>
      <c r="BJ33" s="79">
        <v>2</v>
      </c>
      <c r="BK33" s="79">
        <v>2</v>
      </c>
      <c r="BL33" s="79">
        <v>2</v>
      </c>
      <c r="BM33" s="79">
        <v>1</v>
      </c>
      <c r="BN33" s="79">
        <v>2</v>
      </c>
      <c r="BO33" s="79">
        <v>2</v>
      </c>
      <c r="BP33" s="79">
        <v>1</v>
      </c>
      <c r="BQ33" s="79">
        <v>2</v>
      </c>
      <c r="BR33" s="79"/>
      <c r="BS33" s="79"/>
      <c r="BT33" s="79">
        <v>2</v>
      </c>
      <c r="BU33" s="79">
        <v>2</v>
      </c>
      <c r="BV33" s="360">
        <f>COUNTIF($BE33:$BU33,2)</f>
        <v>11</v>
      </c>
      <c r="BW33" s="81">
        <f>BV33/COUNTA($BE33:$BU33)</f>
        <v>0.73333333333333328</v>
      </c>
      <c r="BX33" s="360">
        <f>COUNTIF($BE33:$BU33,1)</f>
        <v>4</v>
      </c>
      <c r="BY33" s="81">
        <f>BX33/COUNTA($BE33:$BU33)</f>
        <v>0.26666666666666666</v>
      </c>
      <c r="BZ33" s="360">
        <f>COUNTIF($BE33:$BU33,0)</f>
        <v>0</v>
      </c>
      <c r="CA33" s="81">
        <f>BZ33/COUNTA($BE33:$BU33)</f>
        <v>0</v>
      </c>
      <c r="CB33" s="360">
        <f>(((BV33*2)+(BX33*1)+(BZ33*0)))/COUNTA($BE33:$BU33)</f>
        <v>1.7333333333333334</v>
      </c>
      <c r="CC33" s="360" t="str">
        <f>IF(CB33&gt;=1.6,"Đạt mục tiêu",IF(CB33&gt;=1,"Cần cố gắng","Chưa đạt"))</f>
        <v>Đạt mục tiêu</v>
      </c>
    </row>
    <row r="34" spans="1:82" s="173" customFormat="1" hidden="1">
      <c r="A34" s="171">
        <v>25</v>
      </c>
      <c r="B34" s="324">
        <v>25</v>
      </c>
      <c r="C34" s="1507" t="s">
        <v>569</v>
      </c>
      <c r="D34" s="1368"/>
      <c r="E34" s="1379"/>
      <c r="F34" s="6" t="s">
        <v>316</v>
      </c>
      <c r="G34" s="176" t="s">
        <v>316</v>
      </c>
      <c r="H34" s="176" t="s">
        <v>316</v>
      </c>
      <c r="I34" s="6" t="s">
        <v>316</v>
      </c>
      <c r="J34" s="6" t="s">
        <v>316</v>
      </c>
      <c r="K34" s="176" t="s">
        <v>316</v>
      </c>
      <c r="L34" s="6" t="s">
        <v>316</v>
      </c>
      <c r="M34" s="6" t="s">
        <v>316</v>
      </c>
      <c r="N34" s="6" t="s">
        <v>316</v>
      </c>
      <c r="O34" s="6" t="s">
        <v>316</v>
      </c>
      <c r="P34" s="6" t="s">
        <v>316</v>
      </c>
      <c r="Q34" s="6" t="s">
        <v>316</v>
      </c>
      <c r="R34" s="6"/>
      <c r="S34" s="6" t="s">
        <v>316</v>
      </c>
      <c r="T34" s="6" t="s">
        <v>316</v>
      </c>
      <c r="U34" s="6" t="s">
        <v>316</v>
      </c>
      <c r="V34" s="176" t="s">
        <v>316</v>
      </c>
      <c r="W34" s="176" t="s">
        <v>316</v>
      </c>
      <c r="X34" s="176" t="s">
        <v>316</v>
      </c>
      <c r="Y34" s="176" t="s">
        <v>316</v>
      </c>
      <c r="Z34" s="6" t="s">
        <v>316</v>
      </c>
      <c r="AA34" s="6" t="s">
        <v>316</v>
      </c>
      <c r="AB34" s="6" t="s">
        <v>316</v>
      </c>
      <c r="AC34" s="6" t="s">
        <v>316</v>
      </c>
      <c r="AD34" s="6" t="s">
        <v>316</v>
      </c>
      <c r="AE34" s="6" t="s">
        <v>316</v>
      </c>
      <c r="AF34" s="6" t="s">
        <v>316</v>
      </c>
      <c r="AG34" s="6" t="s">
        <v>316</v>
      </c>
      <c r="AH34" s="6" t="s">
        <v>316</v>
      </c>
      <c r="AI34" s="6" t="s">
        <v>316</v>
      </c>
      <c r="AJ34" s="6" t="s">
        <v>316</v>
      </c>
      <c r="AK34" s="6" t="s">
        <v>316</v>
      </c>
      <c r="AL34" s="6" t="s">
        <v>316</v>
      </c>
      <c r="AM34" s="6"/>
      <c r="AN34" s="6"/>
      <c r="AO34" s="6" t="s">
        <v>316</v>
      </c>
      <c r="AP34" s="6" t="s">
        <v>316</v>
      </c>
      <c r="AQ34" s="6" t="s">
        <v>316</v>
      </c>
      <c r="AR34" s="6" t="s">
        <v>316</v>
      </c>
      <c r="AS34" s="6" t="s">
        <v>316</v>
      </c>
      <c r="AT34" s="6" t="s">
        <v>316</v>
      </c>
      <c r="AU34" s="6" t="s">
        <v>316</v>
      </c>
      <c r="AV34" s="6" t="s">
        <v>316</v>
      </c>
      <c r="AW34" s="6" t="s">
        <v>316</v>
      </c>
      <c r="AX34" s="6"/>
      <c r="AY34" s="6"/>
      <c r="AZ34" s="6" t="s">
        <v>316</v>
      </c>
      <c r="BA34" s="6"/>
      <c r="BB34" s="6" t="s">
        <v>316</v>
      </c>
      <c r="BC34" s="6"/>
      <c r="BD34" s="6" t="s">
        <v>316</v>
      </c>
      <c r="BE34" s="6" t="s">
        <v>316</v>
      </c>
      <c r="BF34" s="6" t="s">
        <v>316</v>
      </c>
      <c r="BG34" s="6" t="s">
        <v>316</v>
      </c>
      <c r="BH34" s="6" t="s">
        <v>316</v>
      </c>
      <c r="BI34" s="6" t="s">
        <v>316</v>
      </c>
      <c r="BJ34" s="6" t="s">
        <v>316</v>
      </c>
      <c r="BK34" s="6" t="s">
        <v>316</v>
      </c>
      <c r="BL34" s="6" t="s">
        <v>316</v>
      </c>
      <c r="BM34" s="6" t="s">
        <v>316</v>
      </c>
      <c r="BN34" s="6" t="s">
        <v>316</v>
      </c>
      <c r="BO34" s="6" t="s">
        <v>316</v>
      </c>
      <c r="BP34" s="6" t="s">
        <v>316</v>
      </c>
      <c r="BQ34" s="6" t="s">
        <v>316</v>
      </c>
      <c r="BR34" s="6"/>
      <c r="BS34" s="6"/>
      <c r="BT34" s="6" t="s">
        <v>316</v>
      </c>
      <c r="BU34" s="6" t="s">
        <v>316</v>
      </c>
      <c r="BV34" s="6" t="s">
        <v>316</v>
      </c>
      <c r="BW34" s="6" t="s">
        <v>316</v>
      </c>
      <c r="BX34" s="6" t="s">
        <v>316</v>
      </c>
      <c r="BY34" s="6" t="s">
        <v>316</v>
      </c>
      <c r="BZ34" s="6" t="s">
        <v>316</v>
      </c>
      <c r="CA34" s="6" t="s">
        <v>316</v>
      </c>
      <c r="CB34" s="6" t="s">
        <v>316</v>
      </c>
      <c r="CC34" s="6" t="s">
        <v>316</v>
      </c>
      <c r="CD34" s="2"/>
    </row>
    <row r="35" spans="1:82" s="74" customFormat="1" ht="31.5" hidden="1">
      <c r="A35" s="19">
        <v>26</v>
      </c>
      <c r="B35" s="324">
        <v>26</v>
      </c>
      <c r="C35" s="88" t="s">
        <v>570</v>
      </c>
      <c r="D35" s="87" t="s">
        <v>17</v>
      </c>
      <c r="E35" s="86" t="s">
        <v>571</v>
      </c>
      <c r="F35" s="87" t="s">
        <v>17</v>
      </c>
      <c r="G35" s="79" t="s">
        <v>276</v>
      </c>
      <c r="H35" s="128" t="s">
        <v>990</v>
      </c>
      <c r="I35" s="79" t="s">
        <v>275</v>
      </c>
      <c r="J35" s="10" t="s">
        <v>11</v>
      </c>
      <c r="K35" s="79"/>
      <c r="L35" s="79"/>
      <c r="M35" s="79"/>
      <c r="N35" s="66" t="s">
        <v>16</v>
      </c>
      <c r="O35" s="79"/>
      <c r="P35" s="79"/>
      <c r="Q35" s="79"/>
      <c r="R35" s="79"/>
      <c r="S35" s="79"/>
      <c r="T35" s="79"/>
      <c r="U35" s="66">
        <f t="shared" ref="U35:U104" si="27">COUNTIF(K35:T35,"x")</f>
        <v>1</v>
      </c>
      <c r="V35" s="79"/>
      <c r="W35" s="79"/>
      <c r="X35" s="79"/>
      <c r="Y35" s="79"/>
      <c r="Z35" s="79"/>
      <c r="AA35" s="79"/>
      <c r="AB35" s="79"/>
      <c r="AC35" s="79"/>
      <c r="AD35" s="79"/>
      <c r="AE35" s="79"/>
      <c r="AF35" s="79"/>
      <c r="AG35" s="79"/>
      <c r="AH35" s="79"/>
      <c r="AI35" s="79"/>
      <c r="AJ35" s="79"/>
      <c r="AK35" s="79"/>
      <c r="AL35" s="79"/>
      <c r="AM35" s="79"/>
      <c r="AN35" s="79"/>
      <c r="AO35" s="79"/>
      <c r="AP35" s="79"/>
      <c r="AQ35" s="79"/>
      <c r="AR35" s="79"/>
      <c r="AS35" s="79"/>
      <c r="AT35" s="79"/>
      <c r="AU35" s="79"/>
      <c r="AV35" s="79"/>
      <c r="AW35" s="79"/>
      <c r="AX35" s="79"/>
      <c r="AY35" s="79"/>
      <c r="AZ35" s="79"/>
      <c r="BA35" s="79"/>
      <c r="BB35" s="79"/>
      <c r="BC35" s="79"/>
      <c r="BD35" s="79"/>
      <c r="BE35" s="79"/>
      <c r="BF35" s="79"/>
      <c r="BG35" s="79"/>
      <c r="BH35" s="79"/>
      <c r="BI35" s="79"/>
      <c r="BJ35" s="79"/>
      <c r="BK35" s="79"/>
      <c r="BL35" s="79"/>
      <c r="BM35" s="79"/>
      <c r="BN35" s="79"/>
      <c r="BO35" s="79"/>
      <c r="BP35" s="79"/>
      <c r="BQ35" s="79"/>
      <c r="BR35" s="79"/>
      <c r="BS35" s="79"/>
      <c r="BT35" s="79"/>
      <c r="BU35" s="79"/>
      <c r="BV35" s="360"/>
      <c r="BW35" s="81"/>
      <c r="BX35" s="360"/>
      <c r="BY35" s="81"/>
      <c r="BZ35" s="360"/>
      <c r="CA35" s="81"/>
      <c r="CB35" s="360"/>
      <c r="CC35" s="360"/>
      <c r="CD35" s="74" t="s">
        <v>16</v>
      </c>
    </row>
    <row r="36" spans="1:82" s="74" customFormat="1" ht="90" hidden="1">
      <c r="A36" s="19">
        <v>27</v>
      </c>
      <c r="B36" s="324">
        <v>27</v>
      </c>
      <c r="C36" s="88" t="s">
        <v>572</v>
      </c>
      <c r="D36" s="87" t="s">
        <v>17</v>
      </c>
      <c r="E36" s="86" t="s">
        <v>573</v>
      </c>
      <c r="F36" s="87" t="s">
        <v>17</v>
      </c>
      <c r="G36" s="79" t="s">
        <v>280</v>
      </c>
      <c r="H36" s="128" t="s">
        <v>991</v>
      </c>
      <c r="I36" s="79" t="s">
        <v>275</v>
      </c>
      <c r="J36" s="10" t="s">
        <v>11</v>
      </c>
      <c r="K36" s="79"/>
      <c r="L36" s="79"/>
      <c r="M36" s="79"/>
      <c r="N36" s="66" t="s">
        <v>16</v>
      </c>
      <c r="O36" s="79"/>
      <c r="P36" s="79"/>
      <c r="Q36" s="79"/>
      <c r="R36" s="79"/>
      <c r="S36" s="79"/>
      <c r="T36" s="79"/>
      <c r="U36" s="66">
        <f t="shared" si="27"/>
        <v>1</v>
      </c>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c r="BH36" s="79"/>
      <c r="BI36" s="79"/>
      <c r="BJ36" s="79"/>
      <c r="BK36" s="79"/>
      <c r="BL36" s="79"/>
      <c r="BM36" s="79"/>
      <c r="BN36" s="79"/>
      <c r="BO36" s="79"/>
      <c r="BP36" s="79"/>
      <c r="BQ36" s="79"/>
      <c r="BR36" s="79"/>
      <c r="BS36" s="79"/>
      <c r="BT36" s="79"/>
      <c r="BU36" s="79"/>
      <c r="BV36" s="360"/>
      <c r="BW36" s="81"/>
      <c r="BX36" s="360"/>
      <c r="BY36" s="81"/>
      <c r="BZ36" s="360"/>
      <c r="CA36" s="81"/>
      <c r="CB36" s="360"/>
      <c r="CC36" s="360"/>
    </row>
    <row r="37" spans="1:82" s="74" customFormat="1" ht="75" hidden="1">
      <c r="A37" s="19">
        <v>28</v>
      </c>
      <c r="B37" s="324">
        <v>28</v>
      </c>
      <c r="C37" s="88" t="s">
        <v>574</v>
      </c>
      <c r="D37" s="87" t="s">
        <v>17</v>
      </c>
      <c r="E37" s="86" t="s">
        <v>30</v>
      </c>
      <c r="F37" s="87" t="s">
        <v>17</v>
      </c>
      <c r="G37" s="79" t="s">
        <v>30</v>
      </c>
      <c r="H37" s="128" t="s">
        <v>568</v>
      </c>
      <c r="I37" s="79" t="s">
        <v>275</v>
      </c>
      <c r="J37" s="10" t="s">
        <v>11</v>
      </c>
      <c r="K37" s="79"/>
      <c r="L37" s="79"/>
      <c r="M37" s="79"/>
      <c r="N37" s="66"/>
      <c r="O37" s="66" t="s">
        <v>16</v>
      </c>
      <c r="P37" s="79"/>
      <c r="Q37" s="79"/>
      <c r="R37" s="79"/>
      <c r="S37" s="79"/>
      <c r="T37" s="79"/>
      <c r="U37" s="66">
        <f t="shared" si="27"/>
        <v>1</v>
      </c>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c r="BR37" s="79"/>
      <c r="BS37" s="79"/>
      <c r="BT37" s="79"/>
      <c r="BU37" s="79"/>
      <c r="BV37" s="360"/>
      <c r="BW37" s="81"/>
      <c r="BX37" s="360"/>
      <c r="BY37" s="81"/>
      <c r="BZ37" s="360"/>
      <c r="CA37" s="81"/>
      <c r="CB37" s="360"/>
      <c r="CC37" s="360"/>
    </row>
    <row r="38" spans="1:82" s="173" customFormat="1" hidden="1">
      <c r="A38" s="171">
        <v>29</v>
      </c>
      <c r="B38" s="324">
        <v>29</v>
      </c>
      <c r="C38" s="1507" t="s">
        <v>19</v>
      </c>
      <c r="D38" s="1368"/>
      <c r="E38" s="1379"/>
      <c r="F38" s="6" t="s">
        <v>316</v>
      </c>
      <c r="G38" s="176" t="s">
        <v>316</v>
      </c>
      <c r="H38" s="176" t="s">
        <v>316</v>
      </c>
      <c r="I38" s="6" t="s">
        <v>316</v>
      </c>
      <c r="J38" s="6" t="s">
        <v>316</v>
      </c>
      <c r="K38" s="176" t="s">
        <v>316</v>
      </c>
      <c r="L38" s="6" t="s">
        <v>316</v>
      </c>
      <c r="M38" s="6" t="s">
        <v>316</v>
      </c>
      <c r="N38" s="6" t="s">
        <v>316</v>
      </c>
      <c r="O38" s="6" t="s">
        <v>316</v>
      </c>
      <c r="P38" s="6" t="s">
        <v>316</v>
      </c>
      <c r="Q38" s="6" t="s">
        <v>316</v>
      </c>
      <c r="R38" s="6"/>
      <c r="S38" s="6" t="s">
        <v>316</v>
      </c>
      <c r="T38" s="6" t="s">
        <v>316</v>
      </c>
      <c r="U38" s="6" t="s">
        <v>316</v>
      </c>
      <c r="V38" s="176" t="s">
        <v>316</v>
      </c>
      <c r="W38" s="176" t="s">
        <v>316</v>
      </c>
      <c r="X38" s="176" t="s">
        <v>316</v>
      </c>
      <c r="Y38" s="176" t="s">
        <v>316</v>
      </c>
      <c r="Z38" s="6" t="s">
        <v>316</v>
      </c>
      <c r="AA38" s="6" t="s">
        <v>316</v>
      </c>
      <c r="AB38" s="6" t="s">
        <v>316</v>
      </c>
      <c r="AC38" s="6" t="s">
        <v>316</v>
      </c>
      <c r="AD38" s="6" t="s">
        <v>316</v>
      </c>
      <c r="AE38" s="6" t="s">
        <v>316</v>
      </c>
      <c r="AF38" s="6" t="s">
        <v>316</v>
      </c>
      <c r="AG38" s="6" t="s">
        <v>316</v>
      </c>
      <c r="AH38" s="6" t="s">
        <v>316</v>
      </c>
      <c r="AI38" s="6" t="s">
        <v>316</v>
      </c>
      <c r="AJ38" s="6" t="s">
        <v>316</v>
      </c>
      <c r="AK38" s="6" t="s">
        <v>316</v>
      </c>
      <c r="AL38" s="6" t="s">
        <v>316</v>
      </c>
      <c r="AM38" s="6"/>
      <c r="AN38" s="6"/>
      <c r="AO38" s="6" t="s">
        <v>316</v>
      </c>
      <c r="AP38" s="6" t="s">
        <v>316</v>
      </c>
      <c r="AQ38" s="6" t="s">
        <v>316</v>
      </c>
      <c r="AR38" s="6" t="s">
        <v>316</v>
      </c>
      <c r="AS38" s="6" t="s">
        <v>316</v>
      </c>
      <c r="AT38" s="6" t="s">
        <v>316</v>
      </c>
      <c r="AU38" s="6" t="s">
        <v>316</v>
      </c>
      <c r="AV38" s="6" t="s">
        <v>316</v>
      </c>
      <c r="AW38" s="6" t="s">
        <v>316</v>
      </c>
      <c r="AX38" s="6"/>
      <c r="AY38" s="6"/>
      <c r="AZ38" s="6" t="s">
        <v>316</v>
      </c>
      <c r="BA38" s="6"/>
      <c r="BB38" s="6" t="s">
        <v>316</v>
      </c>
      <c r="BC38" s="6"/>
      <c r="BD38" s="6" t="s">
        <v>316</v>
      </c>
      <c r="BE38" s="6" t="s">
        <v>316</v>
      </c>
      <c r="BF38" s="6" t="s">
        <v>316</v>
      </c>
      <c r="BG38" s="6" t="s">
        <v>316</v>
      </c>
      <c r="BH38" s="6" t="s">
        <v>316</v>
      </c>
      <c r="BI38" s="6" t="s">
        <v>316</v>
      </c>
      <c r="BJ38" s="6" t="s">
        <v>316</v>
      </c>
      <c r="BK38" s="6" t="s">
        <v>316</v>
      </c>
      <c r="BL38" s="6" t="s">
        <v>316</v>
      </c>
      <c r="BM38" s="6" t="s">
        <v>316</v>
      </c>
      <c r="BN38" s="6" t="s">
        <v>316</v>
      </c>
      <c r="BO38" s="6" t="s">
        <v>316</v>
      </c>
      <c r="BP38" s="6" t="s">
        <v>316</v>
      </c>
      <c r="BQ38" s="6" t="s">
        <v>316</v>
      </c>
      <c r="BR38" s="6"/>
      <c r="BS38" s="6"/>
      <c r="BT38" s="6" t="s">
        <v>316</v>
      </c>
      <c r="BU38" s="6" t="s">
        <v>316</v>
      </c>
      <c r="BV38" s="6" t="s">
        <v>316</v>
      </c>
      <c r="BW38" s="6" t="s">
        <v>316</v>
      </c>
      <c r="BX38" s="6" t="s">
        <v>316</v>
      </c>
      <c r="BY38" s="6" t="s">
        <v>316</v>
      </c>
      <c r="BZ38" s="6" t="s">
        <v>316</v>
      </c>
      <c r="CA38" s="6" t="s">
        <v>316</v>
      </c>
      <c r="CB38" s="6" t="s">
        <v>316</v>
      </c>
      <c r="CC38" s="6" t="s">
        <v>316</v>
      </c>
      <c r="CD38" s="2"/>
    </row>
    <row r="39" spans="1:82" s="74" customFormat="1" ht="105" hidden="1">
      <c r="A39" s="19">
        <v>30</v>
      </c>
      <c r="B39" s="324">
        <v>30</v>
      </c>
      <c r="C39" s="86" t="s">
        <v>575</v>
      </c>
      <c r="D39" s="87" t="s">
        <v>14</v>
      </c>
      <c r="E39" s="86" t="s">
        <v>576</v>
      </c>
      <c r="F39" s="87" t="s">
        <v>14</v>
      </c>
      <c r="G39" s="86" t="s">
        <v>576</v>
      </c>
      <c r="H39" s="96" t="s">
        <v>583</v>
      </c>
      <c r="I39" s="79" t="s">
        <v>212</v>
      </c>
      <c r="J39" s="10" t="s">
        <v>11</v>
      </c>
      <c r="K39" s="79"/>
      <c r="L39" s="79"/>
      <c r="M39" s="79"/>
      <c r="N39" s="79"/>
      <c r="O39" s="79"/>
      <c r="P39" s="79" t="s">
        <v>16</v>
      </c>
      <c r="Q39" s="79"/>
      <c r="R39" s="79"/>
      <c r="S39" s="79"/>
      <c r="T39" s="79"/>
      <c r="U39" s="66">
        <f t="shared" si="27"/>
        <v>1</v>
      </c>
      <c r="V39" s="79"/>
      <c r="W39" s="79"/>
      <c r="X39" s="79"/>
      <c r="Y39" s="79"/>
      <c r="Z39" s="79"/>
      <c r="AA39" s="79"/>
      <c r="AB39" s="79"/>
      <c r="AC39" s="79"/>
      <c r="AD39" s="79"/>
      <c r="AE39" s="79"/>
      <c r="AF39" s="79"/>
      <c r="AG39" s="79"/>
      <c r="AH39" s="79"/>
      <c r="AI39" s="79"/>
      <c r="AJ39" s="79"/>
      <c r="AK39" s="79"/>
      <c r="AL39" s="79"/>
      <c r="AM39" s="79"/>
      <c r="AN39" s="79"/>
      <c r="AO39" s="79"/>
      <c r="AP39" s="79"/>
      <c r="AQ39" s="79"/>
      <c r="AR39" s="79"/>
      <c r="AS39" s="79"/>
      <c r="AT39" s="79"/>
      <c r="AU39" s="79"/>
      <c r="AV39" s="79"/>
      <c r="AW39" s="79"/>
      <c r="AX39" s="79"/>
      <c r="AY39" s="79"/>
      <c r="AZ39" s="79"/>
      <c r="BA39" s="79"/>
      <c r="BB39" s="79"/>
      <c r="BC39" s="79"/>
      <c r="BD39" s="79"/>
      <c r="BE39" s="79"/>
      <c r="BF39" s="79"/>
      <c r="BG39" s="79"/>
      <c r="BH39" s="79"/>
      <c r="BI39" s="79"/>
      <c r="BJ39" s="79"/>
      <c r="BK39" s="79"/>
      <c r="BL39" s="79"/>
      <c r="BM39" s="79"/>
      <c r="BN39" s="79"/>
      <c r="BO39" s="79"/>
      <c r="BP39" s="79"/>
      <c r="BQ39" s="79"/>
      <c r="BR39" s="79"/>
      <c r="BS39" s="79"/>
      <c r="BT39" s="79"/>
      <c r="BU39" s="79"/>
      <c r="BV39" s="360"/>
      <c r="BW39" s="81"/>
      <c r="BX39" s="360"/>
      <c r="BY39" s="81"/>
      <c r="BZ39" s="360"/>
      <c r="CA39" s="81"/>
      <c r="CB39" s="360"/>
      <c r="CC39" s="360"/>
    </row>
    <row r="40" spans="1:82" s="74" customFormat="1" ht="135" hidden="1">
      <c r="A40" s="19">
        <v>31</v>
      </c>
      <c r="B40" s="324">
        <v>31</v>
      </c>
      <c r="C40" s="88" t="s">
        <v>577</v>
      </c>
      <c r="D40" s="87" t="s">
        <v>15</v>
      </c>
      <c r="E40" s="86" t="s">
        <v>578</v>
      </c>
      <c r="F40" s="87" t="s">
        <v>15</v>
      </c>
      <c r="G40" s="86" t="s">
        <v>578</v>
      </c>
      <c r="H40" s="96" t="s">
        <v>30</v>
      </c>
      <c r="I40" s="79" t="s">
        <v>212</v>
      </c>
      <c r="J40" s="10" t="s">
        <v>11</v>
      </c>
      <c r="K40" s="79"/>
      <c r="L40" s="79"/>
      <c r="M40" s="79"/>
      <c r="N40" s="79" t="s">
        <v>16</v>
      </c>
      <c r="O40" s="79"/>
      <c r="P40" s="79"/>
      <c r="Q40" s="79"/>
      <c r="R40" s="79"/>
      <c r="S40" s="360" t="s">
        <v>16</v>
      </c>
      <c r="T40" s="79"/>
      <c r="U40" s="66">
        <f t="shared" si="27"/>
        <v>2</v>
      </c>
      <c r="V40" s="79"/>
      <c r="W40" s="79"/>
      <c r="X40" s="79"/>
      <c r="Y40" s="79"/>
      <c r="Z40" s="79"/>
      <c r="AA40" s="79"/>
      <c r="AB40" s="79"/>
      <c r="AC40" s="79"/>
      <c r="AD40" s="79"/>
      <c r="AE40" s="79"/>
      <c r="AF40" s="79"/>
      <c r="AG40" s="79"/>
      <c r="AH40" s="79"/>
      <c r="AI40" s="79"/>
      <c r="AJ40" s="79"/>
      <c r="AK40" s="79"/>
      <c r="AL40" s="79"/>
      <c r="AM40" s="79"/>
      <c r="AN40" s="79"/>
      <c r="AO40" s="79"/>
      <c r="AP40" s="79"/>
      <c r="AQ40" s="79"/>
      <c r="AR40" s="79"/>
      <c r="AS40" s="79"/>
      <c r="AT40" s="79"/>
      <c r="AU40" s="79"/>
      <c r="AV40" s="79"/>
      <c r="AW40" s="79"/>
      <c r="AX40" s="79"/>
      <c r="AY40" s="79"/>
      <c r="AZ40" s="79"/>
      <c r="BA40" s="79"/>
      <c r="BB40" s="79"/>
      <c r="BC40" s="79"/>
      <c r="BD40" s="79"/>
      <c r="BE40" s="79"/>
      <c r="BF40" s="79"/>
      <c r="BG40" s="79"/>
      <c r="BH40" s="79"/>
      <c r="BI40" s="79"/>
      <c r="BJ40" s="79"/>
      <c r="BK40" s="79"/>
      <c r="BL40" s="79"/>
      <c r="BM40" s="79"/>
      <c r="BN40" s="79"/>
      <c r="BO40" s="79"/>
      <c r="BP40" s="79"/>
      <c r="BQ40" s="79"/>
      <c r="BR40" s="79"/>
      <c r="BS40" s="79"/>
      <c r="BT40" s="79"/>
      <c r="BU40" s="79"/>
      <c r="BV40" s="360"/>
      <c r="BW40" s="81"/>
      <c r="BX40" s="360"/>
      <c r="BY40" s="81"/>
      <c r="BZ40" s="360"/>
      <c r="CA40" s="81"/>
      <c r="CB40" s="360"/>
      <c r="CC40" s="360"/>
    </row>
    <row r="41" spans="1:82" s="74" customFormat="1" ht="82.5" customHeight="1">
      <c r="A41" s="19">
        <v>32</v>
      </c>
      <c r="B41" s="324">
        <v>32</v>
      </c>
      <c r="C41" s="86" t="s">
        <v>579</v>
      </c>
      <c r="D41" s="87" t="s">
        <v>14</v>
      </c>
      <c r="E41" s="86" t="s">
        <v>580</v>
      </c>
      <c r="F41" s="87" t="s">
        <v>17</v>
      </c>
      <c r="G41" s="86" t="s">
        <v>580</v>
      </c>
      <c r="H41" s="128" t="s">
        <v>584</v>
      </c>
      <c r="I41" s="79" t="s">
        <v>275</v>
      </c>
      <c r="J41" s="10" t="s">
        <v>11</v>
      </c>
      <c r="K41" s="79"/>
      <c r="L41" s="79"/>
      <c r="M41" s="360" t="s">
        <v>16</v>
      </c>
      <c r="N41" s="79"/>
      <c r="O41" s="79"/>
      <c r="P41" s="79"/>
      <c r="Q41" s="79"/>
      <c r="R41" s="79"/>
      <c r="S41" s="79"/>
      <c r="T41" s="79"/>
      <c r="U41" s="66">
        <f t="shared" si="27"/>
        <v>1</v>
      </c>
      <c r="V41" s="79"/>
      <c r="W41" s="79"/>
      <c r="X41" s="79"/>
      <c r="Y41" s="79"/>
      <c r="Z41" s="79"/>
      <c r="AA41" s="79"/>
      <c r="AB41" s="79"/>
      <c r="AC41" s="79"/>
      <c r="AD41" s="79" t="s">
        <v>726</v>
      </c>
      <c r="AE41" s="79" t="s">
        <v>727</v>
      </c>
      <c r="AF41" s="79" t="s">
        <v>727</v>
      </c>
      <c r="AG41" s="79" t="s">
        <v>727</v>
      </c>
      <c r="AH41" s="79"/>
      <c r="AI41" s="79"/>
      <c r="AJ41" s="79"/>
      <c r="AK41" s="79"/>
      <c r="AL41" s="79"/>
      <c r="AM41" s="79"/>
      <c r="AN41" s="79"/>
      <c r="AO41" s="79"/>
      <c r="AP41" s="79"/>
      <c r="AQ41" s="79"/>
      <c r="AR41" s="79"/>
      <c r="AS41" s="79"/>
      <c r="AT41" s="79"/>
      <c r="AU41" s="79"/>
      <c r="AV41" s="79"/>
      <c r="AW41" s="79"/>
      <c r="AX41" s="79"/>
      <c r="AY41" s="79"/>
      <c r="AZ41" s="79"/>
      <c r="BA41" s="79"/>
      <c r="BB41" s="79"/>
      <c r="BC41" s="79"/>
      <c r="BD41" s="79"/>
      <c r="BE41" s="20">
        <v>2</v>
      </c>
      <c r="BF41" s="20">
        <v>1</v>
      </c>
      <c r="BG41" s="20">
        <v>2</v>
      </c>
      <c r="BH41" s="20">
        <v>2</v>
      </c>
      <c r="BI41" s="20">
        <v>2</v>
      </c>
      <c r="BJ41" s="20">
        <v>2</v>
      </c>
      <c r="BK41" s="20">
        <v>2</v>
      </c>
      <c r="BL41" s="20">
        <v>2</v>
      </c>
      <c r="BM41" s="20">
        <v>2</v>
      </c>
      <c r="BN41" s="20">
        <v>2</v>
      </c>
      <c r="BO41" s="20">
        <v>2</v>
      </c>
      <c r="BP41" s="20">
        <v>2</v>
      </c>
      <c r="BQ41" s="20">
        <v>1</v>
      </c>
      <c r="BR41" s="20">
        <v>2</v>
      </c>
      <c r="BS41" s="20">
        <v>2</v>
      </c>
      <c r="BT41" s="20">
        <v>2</v>
      </c>
      <c r="BU41" s="20">
        <v>1</v>
      </c>
      <c r="BV41" s="21">
        <f>COUNTIF($BE41:$BU41,2)</f>
        <v>14</v>
      </c>
      <c r="BW41" s="22">
        <f>BV41/COUNTA($BE41:$BU41)</f>
        <v>0.82352941176470584</v>
      </c>
      <c r="BX41" s="21">
        <f>COUNTIF($BE41:$BU41,1)</f>
        <v>3</v>
      </c>
      <c r="BY41" s="22">
        <f>BX41/COUNTA($BE41:$BU41)</f>
        <v>0.17647058823529413</v>
      </c>
      <c r="BZ41" s="21">
        <f>COUNTIF($BE41:$BU41,0)</f>
        <v>0</v>
      </c>
      <c r="CA41" s="22">
        <f>BZ41/COUNTA($BE41:$BU41)</f>
        <v>0</v>
      </c>
      <c r="CB41" s="21">
        <f>(((BV41*2)+(BX41*1)+(BZ41*0)))/COUNTA($BE41:$BU41)</f>
        <v>1.8235294117647058</v>
      </c>
      <c r="CC41" s="21" t="str">
        <f>IF(CB41&gt;=1.6,"Đạt mục tiêu",IF(CB41&gt;=1,"Cần cố gắng","Chưa đạt"))</f>
        <v>Đạt mục tiêu</v>
      </c>
    </row>
    <row r="42" spans="1:82" s="74" customFormat="1" ht="33" hidden="1" customHeight="1">
      <c r="A42" s="19">
        <v>33</v>
      </c>
      <c r="B42" s="324">
        <v>33</v>
      </c>
      <c r="C42" s="86" t="s">
        <v>579</v>
      </c>
      <c r="D42" s="87"/>
      <c r="E42" s="86"/>
      <c r="F42" s="87"/>
      <c r="G42" s="86" t="s">
        <v>580</v>
      </c>
      <c r="H42" s="128" t="s">
        <v>584</v>
      </c>
      <c r="I42" s="79" t="s">
        <v>275</v>
      </c>
      <c r="J42" s="10" t="s">
        <v>11</v>
      </c>
      <c r="K42" s="79"/>
      <c r="L42" s="79"/>
      <c r="M42" s="79"/>
      <c r="N42" s="79"/>
      <c r="O42" s="79"/>
      <c r="P42" s="360" t="s">
        <v>16</v>
      </c>
      <c r="Q42" s="79"/>
      <c r="R42" s="79"/>
      <c r="S42" s="79"/>
      <c r="T42" s="79"/>
      <c r="U42" s="66">
        <f t="shared" si="27"/>
        <v>1</v>
      </c>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c r="AT42" s="79"/>
      <c r="AU42" s="79"/>
      <c r="AV42" s="79"/>
      <c r="AW42" s="79"/>
      <c r="AX42" s="79"/>
      <c r="AY42" s="79"/>
      <c r="AZ42" s="79"/>
      <c r="BA42" s="79"/>
      <c r="BB42" s="79"/>
      <c r="BC42" s="79"/>
      <c r="BD42" s="79"/>
      <c r="BE42" s="79"/>
      <c r="BF42" s="79"/>
      <c r="BG42" s="79"/>
      <c r="BH42" s="79"/>
      <c r="BI42" s="79"/>
      <c r="BJ42" s="79"/>
      <c r="BK42" s="79"/>
      <c r="BL42" s="79"/>
      <c r="BM42" s="79"/>
      <c r="BN42" s="79"/>
      <c r="BO42" s="79"/>
      <c r="BP42" s="79"/>
      <c r="BQ42" s="79"/>
      <c r="BR42" s="79"/>
      <c r="BS42" s="79"/>
      <c r="BT42" s="79"/>
      <c r="BU42" s="79"/>
      <c r="BV42" s="360"/>
      <c r="BW42" s="81"/>
      <c r="BX42" s="360"/>
      <c r="BY42" s="81"/>
      <c r="BZ42" s="360"/>
      <c r="CA42" s="81"/>
      <c r="CB42" s="360"/>
      <c r="CC42" s="360"/>
    </row>
    <row r="43" spans="1:82" s="74" customFormat="1" ht="102.75" customHeight="1">
      <c r="A43" s="19">
        <v>34</v>
      </c>
      <c r="B43" s="324">
        <v>34</v>
      </c>
      <c r="C43" s="86" t="s">
        <v>581</v>
      </c>
      <c r="D43" s="87" t="s">
        <v>14</v>
      </c>
      <c r="E43" s="86" t="s">
        <v>582</v>
      </c>
      <c r="F43" s="87" t="s">
        <v>17</v>
      </c>
      <c r="G43" s="79" t="s">
        <v>585</v>
      </c>
      <c r="H43" s="128" t="s">
        <v>586</v>
      </c>
      <c r="I43" s="79" t="s">
        <v>275</v>
      </c>
      <c r="J43" s="10" t="s">
        <v>11</v>
      </c>
      <c r="K43" s="79"/>
      <c r="L43" s="79"/>
      <c r="M43" s="360" t="s">
        <v>16</v>
      </c>
      <c r="N43" s="79"/>
      <c r="O43" s="79"/>
      <c r="P43" s="79"/>
      <c r="Q43" s="79"/>
      <c r="R43" s="79"/>
      <c r="S43" s="79"/>
      <c r="T43" s="79"/>
      <c r="U43" s="66">
        <f t="shared" si="27"/>
        <v>1</v>
      </c>
      <c r="V43" s="79"/>
      <c r="W43" s="79"/>
      <c r="X43" s="79"/>
      <c r="Y43" s="79"/>
      <c r="Z43" s="79"/>
      <c r="AA43" s="79"/>
      <c r="AB43" s="79"/>
      <c r="AC43" s="79"/>
      <c r="AD43" s="79" t="s">
        <v>727</v>
      </c>
      <c r="AE43" s="79" t="s">
        <v>727</v>
      </c>
      <c r="AF43" s="79" t="s">
        <v>726</v>
      </c>
      <c r="AG43" s="79" t="s">
        <v>727</v>
      </c>
      <c r="AH43" s="79"/>
      <c r="AI43" s="79"/>
      <c r="AJ43" s="79"/>
      <c r="AK43" s="79"/>
      <c r="AL43" s="79"/>
      <c r="AM43" s="79"/>
      <c r="AN43" s="79"/>
      <c r="AO43" s="79"/>
      <c r="AP43" s="79"/>
      <c r="AQ43" s="79"/>
      <c r="AR43" s="79"/>
      <c r="AS43" s="79"/>
      <c r="AT43" s="79"/>
      <c r="AU43" s="79"/>
      <c r="AV43" s="79"/>
      <c r="AW43" s="79"/>
      <c r="AX43" s="79"/>
      <c r="AY43" s="79"/>
      <c r="AZ43" s="79"/>
      <c r="BA43" s="79"/>
      <c r="BB43" s="79"/>
      <c r="BC43" s="79"/>
      <c r="BD43" s="79"/>
      <c r="BE43" s="20">
        <v>2</v>
      </c>
      <c r="BF43" s="20">
        <v>2</v>
      </c>
      <c r="BG43" s="20">
        <v>2</v>
      </c>
      <c r="BH43" s="20">
        <v>2</v>
      </c>
      <c r="BI43" s="20">
        <v>2</v>
      </c>
      <c r="BJ43" s="20">
        <v>2</v>
      </c>
      <c r="BK43" s="20">
        <v>2</v>
      </c>
      <c r="BL43" s="20">
        <v>1</v>
      </c>
      <c r="BM43" s="20">
        <v>2</v>
      </c>
      <c r="BN43" s="20">
        <v>2</v>
      </c>
      <c r="BO43" s="20">
        <v>2</v>
      </c>
      <c r="BP43" s="20">
        <v>2</v>
      </c>
      <c r="BQ43" s="20">
        <v>2</v>
      </c>
      <c r="BR43" s="20">
        <v>2</v>
      </c>
      <c r="BS43" s="20">
        <v>2</v>
      </c>
      <c r="BT43" s="20">
        <v>2</v>
      </c>
      <c r="BU43" s="20">
        <v>1</v>
      </c>
      <c r="BV43" s="21">
        <f>COUNTIF($BE43:$BU43,2)</f>
        <v>15</v>
      </c>
      <c r="BW43" s="22">
        <f>BV43/COUNTA($BE43:$BU43)</f>
        <v>0.88235294117647056</v>
      </c>
      <c r="BX43" s="21">
        <f>COUNTIF($BE43:$BU43,1)</f>
        <v>2</v>
      </c>
      <c r="BY43" s="22">
        <f>BX43/COUNTA($BE43:$BU43)</f>
        <v>0.11764705882352941</v>
      </c>
      <c r="BZ43" s="21">
        <f>COUNTIF($BE43:$BU43,0)</f>
        <v>0</v>
      </c>
      <c r="CA43" s="22">
        <f>BZ43/COUNTA($BE43:$BU43)</f>
        <v>0</v>
      </c>
      <c r="CB43" s="21">
        <f>(((BV43*2)+(BX43*1)+(BZ43*0)))/COUNTA($BE43:$BU43)</f>
        <v>1.8823529411764706</v>
      </c>
      <c r="CC43" s="21" t="str">
        <f>IF(CB43&gt;=1.6,"Đạt mục tiêu",IF(CB43&gt;=1,"Cần cố gắng","Chưa đạt"))</f>
        <v>Đạt mục tiêu</v>
      </c>
    </row>
    <row r="44" spans="1:82" s="74" customFormat="1" ht="63" hidden="1">
      <c r="A44" s="19">
        <v>35</v>
      </c>
      <c r="B44" s="324">
        <v>35</v>
      </c>
      <c r="C44" s="67" t="s">
        <v>49</v>
      </c>
      <c r="D44" s="68" t="s">
        <v>14</v>
      </c>
      <c r="E44" s="67" t="s">
        <v>50</v>
      </c>
      <c r="F44" s="68" t="s">
        <v>17</v>
      </c>
      <c r="G44" s="67" t="s">
        <v>50</v>
      </c>
      <c r="H44" s="128" t="s">
        <v>587</v>
      </c>
      <c r="I44" s="79" t="s">
        <v>275</v>
      </c>
      <c r="J44" s="10" t="s">
        <v>11</v>
      </c>
      <c r="K44" s="79"/>
      <c r="L44" s="79"/>
      <c r="M44" s="79"/>
      <c r="N44" s="79"/>
      <c r="O44" s="360" t="s">
        <v>16</v>
      </c>
      <c r="P44" s="79"/>
      <c r="Q44" s="79"/>
      <c r="R44" s="79"/>
      <c r="S44" s="79"/>
      <c r="T44" s="79"/>
      <c r="U44" s="66">
        <f t="shared" si="27"/>
        <v>1</v>
      </c>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79"/>
      <c r="BU44" s="79"/>
      <c r="BV44" s="360"/>
      <c r="BW44" s="81"/>
      <c r="BX44" s="360"/>
      <c r="BY44" s="81"/>
      <c r="BZ44" s="360"/>
      <c r="CA44" s="81"/>
      <c r="CB44" s="360"/>
      <c r="CC44" s="360"/>
    </row>
    <row r="45" spans="1:82" s="74" customFormat="1" ht="63" hidden="1">
      <c r="A45" s="19">
        <v>36</v>
      </c>
      <c r="B45" s="324">
        <v>36</v>
      </c>
      <c r="C45" s="67" t="s">
        <v>49</v>
      </c>
      <c r="D45" s="68" t="s">
        <v>14</v>
      </c>
      <c r="E45" s="67" t="s">
        <v>50</v>
      </c>
      <c r="F45" s="68" t="s">
        <v>17</v>
      </c>
      <c r="G45" s="67" t="s">
        <v>50</v>
      </c>
      <c r="H45" s="128" t="s">
        <v>1005</v>
      </c>
      <c r="I45" s="79" t="s">
        <v>275</v>
      </c>
      <c r="J45" s="10" t="s">
        <v>11</v>
      </c>
      <c r="K45" s="79"/>
      <c r="L45" s="79"/>
      <c r="M45" s="360"/>
      <c r="N45" s="79"/>
      <c r="O45" s="66"/>
      <c r="P45" s="144"/>
      <c r="Q45" s="360" t="s">
        <v>16</v>
      </c>
      <c r="R45" s="79"/>
      <c r="S45" s="79"/>
      <c r="T45" s="79"/>
      <c r="U45" s="66">
        <f t="shared" si="27"/>
        <v>1</v>
      </c>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v>2</v>
      </c>
      <c r="BF45" s="79">
        <v>1</v>
      </c>
      <c r="BG45" s="79">
        <v>2</v>
      </c>
      <c r="BH45" s="79">
        <v>2</v>
      </c>
      <c r="BI45" s="79">
        <v>1</v>
      </c>
      <c r="BJ45" s="79">
        <v>2</v>
      </c>
      <c r="BK45" s="79">
        <v>2</v>
      </c>
      <c r="BL45" s="79">
        <v>2</v>
      </c>
      <c r="BM45" s="79">
        <v>2</v>
      </c>
      <c r="BN45" s="79">
        <v>1</v>
      </c>
      <c r="BO45" s="79">
        <v>2</v>
      </c>
      <c r="BP45" s="79">
        <v>2</v>
      </c>
      <c r="BQ45" s="79">
        <v>2</v>
      </c>
      <c r="BR45" s="79"/>
      <c r="BS45" s="79"/>
      <c r="BT45" s="79">
        <v>2</v>
      </c>
      <c r="BU45" s="79">
        <v>1</v>
      </c>
      <c r="BV45" s="360">
        <f>COUNTIF($BE45:$BU45,2)</f>
        <v>11</v>
      </c>
      <c r="BW45" s="81">
        <f>BV45/COUNTA($BE45:$BU45)</f>
        <v>0.73333333333333328</v>
      </c>
      <c r="BX45" s="360">
        <f>COUNTIF($BE45:$BU45,1)</f>
        <v>4</v>
      </c>
      <c r="BY45" s="81">
        <f>BX45/COUNTA($BE45:$BU45)</f>
        <v>0.26666666666666666</v>
      </c>
      <c r="BZ45" s="360">
        <f>COUNTIF($BE45:$BU45,0)</f>
        <v>0</v>
      </c>
      <c r="CA45" s="81">
        <f>BZ45/COUNTA($BE45:$BU45)</f>
        <v>0</v>
      </c>
      <c r="CB45" s="360">
        <f>(((BV45*2)+(BX45*1)+(BZ45*0)))/COUNTA($BE45:$BU45)</f>
        <v>1.7333333333333334</v>
      </c>
      <c r="CC45" s="360" t="str">
        <f>IF(CB45&gt;=1.6,"Đạt mục tiêu",IF(CB45&gt;=1,"Cần cố gắng","Chưa đạt"))</f>
        <v>Đạt mục tiêu</v>
      </c>
    </row>
    <row r="46" spans="1:82" s="173" customFormat="1" hidden="1">
      <c r="A46" s="171">
        <v>37</v>
      </c>
      <c r="B46" s="324">
        <v>37</v>
      </c>
      <c r="C46" s="1507" t="s">
        <v>51</v>
      </c>
      <c r="D46" s="1368"/>
      <c r="E46" s="1379"/>
      <c r="F46" s="6" t="s">
        <v>316</v>
      </c>
      <c r="G46" s="176" t="s">
        <v>316</v>
      </c>
      <c r="H46" s="176" t="s">
        <v>316</v>
      </c>
      <c r="I46" s="6" t="s">
        <v>316</v>
      </c>
      <c r="J46" s="6" t="s">
        <v>316</v>
      </c>
      <c r="K46" s="176" t="s">
        <v>316</v>
      </c>
      <c r="L46" s="6" t="s">
        <v>316</v>
      </c>
      <c r="M46" s="6" t="s">
        <v>316</v>
      </c>
      <c r="N46" s="6" t="s">
        <v>316</v>
      </c>
      <c r="O46" s="6" t="s">
        <v>316</v>
      </c>
      <c r="P46" s="71" t="s">
        <v>316</v>
      </c>
      <c r="Q46" s="6" t="s">
        <v>316</v>
      </c>
      <c r="R46" s="6"/>
      <c r="S46" s="6" t="s">
        <v>316</v>
      </c>
      <c r="T46" s="6" t="s">
        <v>316</v>
      </c>
      <c r="U46" s="6" t="s">
        <v>316</v>
      </c>
      <c r="V46" s="176" t="s">
        <v>316</v>
      </c>
      <c r="W46" s="176" t="s">
        <v>316</v>
      </c>
      <c r="X46" s="176" t="s">
        <v>316</v>
      </c>
      <c r="Y46" s="176" t="s">
        <v>316</v>
      </c>
      <c r="Z46" s="6" t="s">
        <v>316</v>
      </c>
      <c r="AA46" s="6" t="s">
        <v>316</v>
      </c>
      <c r="AB46" s="6" t="s">
        <v>316</v>
      </c>
      <c r="AC46" s="6" t="s">
        <v>316</v>
      </c>
      <c r="AD46" s="6" t="s">
        <v>316</v>
      </c>
      <c r="AE46" s="6" t="s">
        <v>316</v>
      </c>
      <c r="AF46" s="6" t="s">
        <v>316</v>
      </c>
      <c r="AG46" s="6" t="s">
        <v>316</v>
      </c>
      <c r="AH46" s="6" t="s">
        <v>316</v>
      </c>
      <c r="AI46" s="6" t="s">
        <v>316</v>
      </c>
      <c r="AJ46" s="6" t="s">
        <v>316</v>
      </c>
      <c r="AK46" s="6" t="s">
        <v>316</v>
      </c>
      <c r="AL46" s="6" t="s">
        <v>316</v>
      </c>
      <c r="AM46" s="6"/>
      <c r="AN46" s="6"/>
      <c r="AO46" s="6" t="s">
        <v>316</v>
      </c>
      <c r="AP46" s="6" t="s">
        <v>316</v>
      </c>
      <c r="AQ46" s="6" t="s">
        <v>316</v>
      </c>
      <c r="AR46" s="6" t="s">
        <v>316</v>
      </c>
      <c r="AS46" s="6" t="s">
        <v>316</v>
      </c>
      <c r="AT46" s="6" t="s">
        <v>316</v>
      </c>
      <c r="AU46" s="6" t="s">
        <v>316</v>
      </c>
      <c r="AV46" s="6" t="s">
        <v>316</v>
      </c>
      <c r="AW46" s="6" t="s">
        <v>316</v>
      </c>
      <c r="AX46" s="6"/>
      <c r="AY46" s="6"/>
      <c r="AZ46" s="6" t="s">
        <v>316</v>
      </c>
      <c r="BA46" s="6"/>
      <c r="BB46" s="6" t="s">
        <v>316</v>
      </c>
      <c r="BC46" s="6"/>
      <c r="BD46" s="6" t="s">
        <v>316</v>
      </c>
      <c r="BE46" s="6" t="s">
        <v>316</v>
      </c>
      <c r="BF46" s="6" t="s">
        <v>316</v>
      </c>
      <c r="BG46" s="6" t="s">
        <v>316</v>
      </c>
      <c r="BH46" s="6" t="s">
        <v>316</v>
      </c>
      <c r="BI46" s="6" t="s">
        <v>316</v>
      </c>
      <c r="BJ46" s="6" t="s">
        <v>316</v>
      </c>
      <c r="BK46" s="6" t="s">
        <v>316</v>
      </c>
      <c r="BL46" s="6" t="s">
        <v>316</v>
      </c>
      <c r="BM46" s="6" t="s">
        <v>316</v>
      </c>
      <c r="BN46" s="6" t="s">
        <v>316</v>
      </c>
      <c r="BO46" s="6" t="s">
        <v>316</v>
      </c>
      <c r="BP46" s="6" t="s">
        <v>316</v>
      </c>
      <c r="BQ46" s="6" t="s">
        <v>316</v>
      </c>
      <c r="BR46" s="6"/>
      <c r="BS46" s="6"/>
      <c r="BT46" s="6" t="s">
        <v>316</v>
      </c>
      <c r="BU46" s="6" t="s">
        <v>316</v>
      </c>
      <c r="BV46" s="6" t="s">
        <v>316</v>
      </c>
      <c r="BW46" s="6" t="s">
        <v>316</v>
      </c>
      <c r="BX46" s="6" t="s">
        <v>316</v>
      </c>
      <c r="BY46" s="6" t="s">
        <v>316</v>
      </c>
      <c r="BZ46" s="6" t="s">
        <v>316</v>
      </c>
      <c r="CA46" s="6" t="s">
        <v>316</v>
      </c>
      <c r="CB46" s="6" t="s">
        <v>316</v>
      </c>
      <c r="CC46" s="6" t="s">
        <v>316</v>
      </c>
      <c r="CD46" s="2"/>
    </row>
    <row r="47" spans="1:82" s="74" customFormat="1" ht="94.5" hidden="1">
      <c r="A47" s="19">
        <v>38</v>
      </c>
      <c r="B47" s="324">
        <v>38</v>
      </c>
      <c r="C47" s="67" t="s">
        <v>54</v>
      </c>
      <c r="D47" s="68" t="s">
        <v>14</v>
      </c>
      <c r="E47" s="67" t="s">
        <v>52</v>
      </c>
      <c r="F47" s="68" t="s">
        <v>17</v>
      </c>
      <c r="G47" s="79" t="s">
        <v>52</v>
      </c>
      <c r="H47" s="128" t="s">
        <v>740</v>
      </c>
      <c r="I47" s="79" t="s">
        <v>275</v>
      </c>
      <c r="J47" s="10" t="s">
        <v>11</v>
      </c>
      <c r="K47" s="79"/>
      <c r="L47" s="79"/>
      <c r="M47" s="79"/>
      <c r="N47" s="66"/>
      <c r="O47" s="79"/>
      <c r="P47" s="66" t="s">
        <v>16</v>
      </c>
      <c r="Q47" s="42"/>
      <c r="R47" s="42"/>
      <c r="S47" s="79"/>
      <c r="T47" s="79"/>
      <c r="U47" s="66">
        <f t="shared" si="27"/>
        <v>1</v>
      </c>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79">
        <v>2</v>
      </c>
      <c r="BF47" s="79">
        <v>2</v>
      </c>
      <c r="BG47" s="79">
        <v>2</v>
      </c>
      <c r="BH47" s="79">
        <v>1</v>
      </c>
      <c r="BI47" s="79">
        <v>2</v>
      </c>
      <c r="BJ47" s="79">
        <v>2</v>
      </c>
      <c r="BK47" s="79">
        <v>2</v>
      </c>
      <c r="BL47" s="79">
        <v>2</v>
      </c>
      <c r="BM47" s="79">
        <v>2</v>
      </c>
      <c r="BN47" s="79">
        <v>2</v>
      </c>
      <c r="BO47" s="79">
        <v>2</v>
      </c>
      <c r="BP47" s="79">
        <v>2</v>
      </c>
      <c r="BQ47" s="79">
        <v>1</v>
      </c>
      <c r="BR47" s="79"/>
      <c r="BS47" s="79"/>
      <c r="BT47" s="79">
        <v>1</v>
      </c>
      <c r="BU47" s="79">
        <v>1</v>
      </c>
      <c r="BV47" s="360">
        <f>COUNTIF($BE47:$BU47,2)</f>
        <v>11</v>
      </c>
      <c r="BW47" s="81">
        <f>BV47/COUNTA($BE47:$BU47)</f>
        <v>0.73333333333333328</v>
      </c>
      <c r="BX47" s="360">
        <f>COUNTIF($BE47:$BU47,1)</f>
        <v>4</v>
      </c>
      <c r="BY47" s="81">
        <f>BX47/COUNTA($BE47:$BU47)</f>
        <v>0.26666666666666666</v>
      </c>
      <c r="BZ47" s="360">
        <f>COUNTIF($BE47:$BU47,0)</f>
        <v>0</v>
      </c>
      <c r="CA47" s="81">
        <f>BZ47/COUNTA($BE47:$BU47)</f>
        <v>0</v>
      </c>
      <c r="CB47" s="360">
        <f>(((BV47*2)+(BX47*1)+(BZ47*0)))/COUNTA($BE47:$BU47)</f>
        <v>1.7333333333333334</v>
      </c>
      <c r="CC47" s="360" t="str">
        <f t="shared" ref="CC47:CC67" si="28">IF(CB47&gt;=1.6,"Đạt mục tiêu",IF(CB47&gt;=1,"Cần cố gắng","Chưa đạt"))</f>
        <v>Đạt mục tiêu</v>
      </c>
    </row>
    <row r="48" spans="1:82" s="74" customFormat="1" ht="120" hidden="1">
      <c r="A48" s="19"/>
      <c r="B48" s="324"/>
      <c r="C48" s="88" t="s">
        <v>588</v>
      </c>
      <c r="D48" s="68"/>
      <c r="E48" s="67"/>
      <c r="F48" s="68"/>
      <c r="G48" s="79"/>
      <c r="H48" s="106" t="s">
        <v>1020</v>
      </c>
      <c r="I48" s="79"/>
      <c r="J48" s="10"/>
      <c r="K48" s="79"/>
      <c r="L48" s="79"/>
      <c r="M48" s="79"/>
      <c r="N48" s="66"/>
      <c r="O48" s="79"/>
      <c r="P48" s="66"/>
      <c r="Q48" s="42"/>
      <c r="R48" s="42"/>
      <c r="S48" s="360" t="s">
        <v>16</v>
      </c>
      <c r="T48" s="79"/>
      <c r="U48" s="66"/>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79"/>
      <c r="BA48" s="79"/>
      <c r="BB48" s="79"/>
      <c r="BC48" s="79"/>
      <c r="BD48" s="79"/>
      <c r="BE48" s="79"/>
      <c r="BF48" s="79"/>
      <c r="BG48" s="79"/>
      <c r="BH48" s="79"/>
      <c r="BI48" s="79"/>
      <c r="BJ48" s="79"/>
      <c r="BK48" s="79"/>
      <c r="BL48" s="79"/>
      <c r="BM48" s="79"/>
      <c r="BN48" s="79"/>
      <c r="BO48" s="79"/>
      <c r="BP48" s="79"/>
      <c r="BQ48" s="79"/>
      <c r="BR48" s="79"/>
      <c r="BS48" s="79"/>
      <c r="BT48" s="79"/>
      <c r="BU48" s="79"/>
      <c r="BV48" s="360"/>
      <c r="BW48" s="81"/>
      <c r="BX48" s="360"/>
      <c r="BY48" s="81"/>
      <c r="BZ48" s="360"/>
      <c r="CA48" s="81"/>
      <c r="CB48" s="360"/>
      <c r="CC48" s="360"/>
    </row>
    <row r="49" spans="1:82" s="74" customFormat="1" ht="120" hidden="1">
      <c r="A49" s="19">
        <v>39</v>
      </c>
      <c r="B49" s="324">
        <v>39</v>
      </c>
      <c r="C49" s="88" t="s">
        <v>588</v>
      </c>
      <c r="D49" s="87" t="s">
        <v>17</v>
      </c>
      <c r="E49" s="86" t="s">
        <v>589</v>
      </c>
      <c r="F49" s="87" t="s">
        <v>17</v>
      </c>
      <c r="G49" s="86" t="s">
        <v>609</v>
      </c>
      <c r="H49" s="106" t="s">
        <v>741</v>
      </c>
      <c r="I49" s="79" t="s">
        <v>275</v>
      </c>
      <c r="J49" s="10" t="s">
        <v>11</v>
      </c>
      <c r="K49" s="79"/>
      <c r="L49" s="79"/>
      <c r="M49" s="79"/>
      <c r="N49" s="66"/>
      <c r="O49" s="79"/>
      <c r="P49" s="66" t="s">
        <v>16</v>
      </c>
      <c r="Q49" s="42"/>
      <c r="R49" s="42"/>
      <c r="S49" s="79"/>
      <c r="T49" s="79"/>
      <c r="U49" s="66">
        <f t="shared" si="27"/>
        <v>1</v>
      </c>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79"/>
      <c r="BF49" s="79"/>
      <c r="BG49" s="79"/>
      <c r="BH49" s="79"/>
      <c r="BI49" s="79"/>
      <c r="BJ49" s="79"/>
      <c r="BK49" s="79"/>
      <c r="BL49" s="79"/>
      <c r="BM49" s="79"/>
      <c r="BN49" s="79"/>
      <c r="BO49" s="79"/>
      <c r="BP49" s="79"/>
      <c r="BQ49" s="79"/>
      <c r="BR49" s="79"/>
      <c r="BS49" s="79"/>
      <c r="BT49" s="79"/>
      <c r="BU49" s="79"/>
      <c r="BV49" s="360"/>
      <c r="BW49" s="81"/>
      <c r="BX49" s="360"/>
      <c r="BY49" s="81"/>
      <c r="BZ49" s="360"/>
      <c r="CA49" s="81"/>
      <c r="CB49" s="360"/>
      <c r="CC49" s="360"/>
    </row>
    <row r="50" spans="1:82" s="74" customFormat="1" ht="45" hidden="1">
      <c r="A50" s="19">
        <v>40</v>
      </c>
      <c r="B50" s="324">
        <v>40</v>
      </c>
      <c r="C50" s="86" t="s">
        <v>590</v>
      </c>
      <c r="D50" s="87" t="s">
        <v>17</v>
      </c>
      <c r="E50" s="86" t="s">
        <v>591</v>
      </c>
      <c r="F50" s="87" t="s">
        <v>17</v>
      </c>
      <c r="G50" s="79" t="s">
        <v>277</v>
      </c>
      <c r="H50" s="128" t="s">
        <v>1006</v>
      </c>
      <c r="I50" s="79" t="s">
        <v>275</v>
      </c>
      <c r="J50" s="10" t="s">
        <v>11</v>
      </c>
      <c r="K50" s="79"/>
      <c r="L50" s="79"/>
      <c r="M50" s="79"/>
      <c r="N50" s="66"/>
      <c r="O50" s="79"/>
      <c r="P50" s="66"/>
      <c r="Q50" s="360" t="s">
        <v>16</v>
      </c>
      <c r="R50" s="42"/>
      <c r="S50" s="79"/>
      <c r="T50" s="79"/>
      <c r="U50" s="66">
        <f t="shared" si="27"/>
        <v>1</v>
      </c>
      <c r="V50" s="79"/>
      <c r="W50" s="79"/>
      <c r="X50" s="79"/>
      <c r="Y50" s="79"/>
      <c r="Z50" s="79"/>
      <c r="AA50" s="79"/>
      <c r="AB50" s="79"/>
      <c r="AC50" s="79"/>
      <c r="AD50" s="79"/>
      <c r="AE50" s="79"/>
      <c r="AF50" s="79"/>
      <c r="AG50" s="79"/>
      <c r="AH50" s="79"/>
      <c r="AI50" s="79"/>
      <c r="AJ50" s="79"/>
      <c r="AK50" s="79"/>
      <c r="AL50" s="79"/>
      <c r="AM50" s="79"/>
      <c r="AN50" s="79"/>
      <c r="AO50" s="79"/>
      <c r="AP50" s="79"/>
      <c r="AQ50" s="79"/>
      <c r="AR50" s="79"/>
      <c r="AS50" s="79"/>
      <c r="AT50" s="79"/>
      <c r="AU50" s="79"/>
      <c r="AV50" s="79"/>
      <c r="AW50" s="79"/>
      <c r="AX50" s="79"/>
      <c r="AY50" s="79"/>
      <c r="AZ50" s="79"/>
      <c r="BA50" s="79"/>
      <c r="BB50" s="79"/>
      <c r="BC50" s="79"/>
      <c r="BD50" s="79"/>
      <c r="BE50" s="79"/>
      <c r="BF50" s="79"/>
      <c r="BG50" s="79"/>
      <c r="BH50" s="79"/>
      <c r="BI50" s="79"/>
      <c r="BJ50" s="79"/>
      <c r="BK50" s="79"/>
      <c r="BL50" s="79"/>
      <c r="BM50" s="79"/>
      <c r="BN50" s="79"/>
      <c r="BO50" s="79"/>
      <c r="BP50" s="79"/>
      <c r="BQ50" s="79"/>
      <c r="BR50" s="79"/>
      <c r="BS50" s="79"/>
      <c r="BT50" s="79"/>
      <c r="BU50" s="79"/>
      <c r="BV50" s="360"/>
      <c r="BW50" s="81"/>
      <c r="BX50" s="360"/>
      <c r="BY50" s="81"/>
      <c r="BZ50" s="360"/>
      <c r="CA50" s="81"/>
      <c r="CB50" s="360"/>
      <c r="CC50" s="360"/>
    </row>
    <row r="51" spans="1:82" s="74" customFormat="1" ht="60" hidden="1">
      <c r="A51" s="19"/>
      <c r="B51" s="324"/>
      <c r="C51" s="86" t="s">
        <v>592</v>
      </c>
      <c r="D51" s="87"/>
      <c r="E51" s="86"/>
      <c r="F51" s="87"/>
      <c r="G51" s="79"/>
      <c r="H51" s="96" t="s">
        <v>1011</v>
      </c>
      <c r="I51" s="79"/>
      <c r="J51" s="10"/>
      <c r="K51" s="79"/>
      <c r="L51" s="79"/>
      <c r="M51" s="79"/>
      <c r="N51" s="66"/>
      <c r="O51" s="79"/>
      <c r="P51" s="66"/>
      <c r="Q51" s="360"/>
      <c r="R51" s="360" t="s">
        <v>16</v>
      </c>
      <c r="S51" s="79"/>
      <c r="T51" s="79"/>
      <c r="U51" s="66"/>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c r="BV51" s="360"/>
      <c r="BW51" s="81"/>
      <c r="BX51" s="360"/>
      <c r="BY51" s="81"/>
      <c r="BZ51" s="360"/>
      <c r="CA51" s="81"/>
      <c r="CB51" s="360"/>
      <c r="CC51" s="360"/>
    </row>
    <row r="52" spans="1:82" s="184" customFormat="1" ht="42" hidden="1" customHeight="1">
      <c r="A52" s="216">
        <v>41</v>
      </c>
      <c r="B52" s="324">
        <v>41</v>
      </c>
      <c r="C52" s="188" t="s">
        <v>592</v>
      </c>
      <c r="D52" s="87" t="s">
        <v>17</v>
      </c>
      <c r="E52" s="86" t="s">
        <v>593</v>
      </c>
      <c r="F52" s="87" t="s">
        <v>17</v>
      </c>
      <c r="G52" s="362" t="s">
        <v>304</v>
      </c>
      <c r="H52" s="190" t="s">
        <v>285</v>
      </c>
      <c r="I52" s="79" t="s">
        <v>275</v>
      </c>
      <c r="J52" s="10" t="s">
        <v>11</v>
      </c>
      <c r="K52" s="261" t="s">
        <v>16</v>
      </c>
      <c r="L52" s="79"/>
      <c r="M52" s="79"/>
      <c r="N52" s="66"/>
      <c r="O52" s="79"/>
      <c r="P52" s="66"/>
      <c r="Q52" s="42"/>
      <c r="R52" s="42"/>
      <c r="S52" s="79"/>
      <c r="T52" s="79"/>
      <c r="U52" s="66">
        <f t="shared" si="27"/>
        <v>1</v>
      </c>
      <c r="V52" s="362" t="s">
        <v>724</v>
      </c>
      <c r="W52" s="362" t="s">
        <v>723</v>
      </c>
      <c r="X52" s="362" t="s">
        <v>727</v>
      </c>
      <c r="Y52" s="362" t="s">
        <v>727</v>
      </c>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79"/>
      <c r="AY52" s="79"/>
      <c r="AZ52" s="79"/>
      <c r="BA52" s="79"/>
      <c r="BB52" s="79"/>
      <c r="BC52" s="79"/>
      <c r="BD52" s="79"/>
      <c r="BE52" s="20">
        <v>2</v>
      </c>
      <c r="BF52" s="20">
        <v>2</v>
      </c>
      <c r="BG52" s="20">
        <v>2</v>
      </c>
      <c r="BH52" s="20">
        <v>2</v>
      </c>
      <c r="BI52" s="20">
        <v>2</v>
      </c>
      <c r="BJ52" s="20">
        <v>2</v>
      </c>
      <c r="BK52" s="20">
        <v>1</v>
      </c>
      <c r="BL52" s="20">
        <v>2</v>
      </c>
      <c r="BM52" s="20">
        <v>2</v>
      </c>
      <c r="BN52" s="20">
        <v>2</v>
      </c>
      <c r="BO52" s="20">
        <v>2</v>
      </c>
      <c r="BP52" s="20">
        <v>2</v>
      </c>
      <c r="BQ52" s="20">
        <v>2</v>
      </c>
      <c r="BR52" s="20"/>
      <c r="BS52" s="20"/>
      <c r="BT52" s="20">
        <v>2</v>
      </c>
      <c r="BU52" s="20">
        <v>1</v>
      </c>
      <c r="BV52" s="360">
        <f t="shared" ref="BV52" si="29">COUNTIF($BE52:$BU52,2)</f>
        <v>13</v>
      </c>
      <c r="BW52" s="81">
        <f t="shared" ref="BW52" si="30">BV52/COUNTA($BE52:$BU52)</f>
        <v>0.8666666666666667</v>
      </c>
      <c r="BX52" s="360">
        <f t="shared" ref="BX52" si="31">COUNTIF($BE52:$BU52,1)</f>
        <v>2</v>
      </c>
      <c r="BY52" s="81">
        <f t="shared" ref="BY52" si="32">BX52/COUNTA($BE52:$BU52)</f>
        <v>0.13333333333333333</v>
      </c>
      <c r="BZ52" s="360">
        <f t="shared" ref="BZ52" si="33">COUNTIF($BE52:$BU52,0)</f>
        <v>0</v>
      </c>
      <c r="CA52" s="81">
        <f t="shared" ref="CA52" si="34">BZ52/COUNTA($BE52:$BU52)</f>
        <v>0</v>
      </c>
      <c r="CB52" s="360">
        <f t="shared" ref="CB52" si="35">(((BV52*2)+(BX52*1)+(BZ52*0)))/COUNTA($BE52:$BU52)</f>
        <v>1.8666666666666667</v>
      </c>
      <c r="CC52" s="361" t="str">
        <f t="shared" ref="CC52" si="36">IF(CB52&gt;=1.6,"Đạt mục tiêu",IF(CB52&gt;=1,"Cần cố gắng","Chưa đạt"))</f>
        <v>Đạt mục tiêu</v>
      </c>
      <c r="CD52" s="74"/>
    </row>
    <row r="53" spans="1:82" s="74" customFormat="1" ht="90" hidden="1">
      <c r="A53" s="19">
        <v>42</v>
      </c>
      <c r="B53" s="324">
        <v>42</v>
      </c>
      <c r="C53" s="86" t="s">
        <v>594</v>
      </c>
      <c r="D53" s="87" t="s">
        <v>14</v>
      </c>
      <c r="E53" s="86" t="s">
        <v>595</v>
      </c>
      <c r="F53" s="87" t="s">
        <v>18</v>
      </c>
      <c r="G53" s="79" t="s">
        <v>595</v>
      </c>
      <c r="H53" s="128" t="s">
        <v>610</v>
      </c>
      <c r="I53" s="79" t="s">
        <v>275</v>
      </c>
      <c r="J53" s="10" t="s">
        <v>11</v>
      </c>
      <c r="K53" s="79"/>
      <c r="L53" s="79"/>
      <c r="M53" s="79"/>
      <c r="N53" s="66"/>
      <c r="O53" s="79" t="s">
        <v>16</v>
      </c>
      <c r="P53" s="66"/>
      <c r="Q53" s="42"/>
      <c r="R53" s="42"/>
      <c r="S53" s="79"/>
      <c r="T53" s="79"/>
      <c r="U53" s="66">
        <f t="shared" si="27"/>
        <v>1</v>
      </c>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c r="BM53" s="79"/>
      <c r="BN53" s="79"/>
      <c r="BO53" s="79"/>
      <c r="BP53" s="79"/>
      <c r="BQ53" s="79"/>
      <c r="BR53" s="79"/>
      <c r="BS53" s="79"/>
      <c r="BT53" s="79"/>
      <c r="BU53" s="79"/>
      <c r="BV53" s="360"/>
      <c r="BW53" s="81"/>
      <c r="BX53" s="360"/>
      <c r="BY53" s="81"/>
      <c r="BZ53" s="360"/>
      <c r="CA53" s="81"/>
      <c r="CB53" s="360"/>
      <c r="CC53" s="360"/>
    </row>
    <row r="54" spans="1:82" s="74" customFormat="1" ht="120" hidden="1">
      <c r="A54" s="19">
        <v>43</v>
      </c>
      <c r="B54" s="324">
        <v>43</v>
      </c>
      <c r="C54" s="86" t="s">
        <v>596</v>
      </c>
      <c r="D54" s="87" t="s">
        <v>14</v>
      </c>
      <c r="E54" s="86" t="s">
        <v>597</v>
      </c>
      <c r="F54" s="87" t="s">
        <v>17</v>
      </c>
      <c r="G54" s="86" t="s">
        <v>597</v>
      </c>
      <c r="H54" s="128" t="s">
        <v>1028</v>
      </c>
      <c r="I54" s="79" t="s">
        <v>275</v>
      </c>
      <c r="J54" s="10" t="s">
        <v>11</v>
      </c>
      <c r="K54" s="79"/>
      <c r="L54" s="79"/>
      <c r="M54" s="79"/>
      <c r="N54" s="145" t="s">
        <v>16</v>
      </c>
      <c r="O54" s="79"/>
      <c r="P54" s="66"/>
      <c r="Q54" s="42"/>
      <c r="R54" s="42"/>
      <c r="S54" s="79"/>
      <c r="T54" s="360" t="s">
        <v>16</v>
      </c>
      <c r="U54" s="66">
        <f t="shared" si="27"/>
        <v>2</v>
      </c>
      <c r="V54" s="79"/>
      <c r="W54" s="79"/>
      <c r="X54" s="79"/>
      <c r="Y54" s="79"/>
      <c r="Z54" s="79"/>
      <c r="AA54" s="79"/>
      <c r="AB54" s="79"/>
      <c r="AC54" s="79"/>
      <c r="AD54" s="79"/>
      <c r="AE54" s="79"/>
      <c r="AF54" s="79"/>
      <c r="AG54" s="79"/>
      <c r="AH54" s="79"/>
      <c r="AI54" s="79"/>
      <c r="AJ54" s="79"/>
      <c r="AK54" s="79"/>
      <c r="AL54" s="79"/>
      <c r="AM54" s="79"/>
      <c r="AN54" s="79"/>
      <c r="AO54" s="79"/>
      <c r="AP54" s="79"/>
      <c r="AQ54" s="79"/>
      <c r="AR54" s="79"/>
      <c r="AS54" s="79"/>
      <c r="AT54" s="79"/>
      <c r="AU54" s="79"/>
      <c r="AV54" s="79"/>
      <c r="AW54" s="79"/>
      <c r="AX54" s="79"/>
      <c r="AY54" s="79"/>
      <c r="AZ54" s="79"/>
      <c r="BA54" s="79"/>
      <c r="BB54" s="79"/>
      <c r="BC54" s="79"/>
      <c r="BD54" s="79"/>
      <c r="BE54" s="79"/>
      <c r="BF54" s="79"/>
      <c r="BG54" s="79"/>
      <c r="BH54" s="79"/>
      <c r="BI54" s="79"/>
      <c r="BJ54" s="79"/>
      <c r="BK54" s="79"/>
      <c r="BL54" s="79"/>
      <c r="BM54" s="79"/>
      <c r="BN54" s="79"/>
      <c r="BO54" s="79"/>
      <c r="BP54" s="79"/>
      <c r="BQ54" s="79"/>
      <c r="BR54" s="79"/>
      <c r="BS54" s="79"/>
      <c r="BT54" s="79"/>
      <c r="BU54" s="79"/>
      <c r="BV54" s="360"/>
      <c r="BW54" s="81"/>
      <c r="BX54" s="360"/>
      <c r="BY54" s="81"/>
      <c r="BZ54" s="360"/>
      <c r="CA54" s="81"/>
      <c r="CB54" s="360"/>
      <c r="CC54" s="360"/>
    </row>
    <row r="55" spans="1:82" s="184" customFormat="1" ht="123" hidden="1" customHeight="1">
      <c r="A55" s="216">
        <v>44</v>
      </c>
      <c r="B55" s="324">
        <v>44</v>
      </c>
      <c r="C55" s="188" t="s">
        <v>598</v>
      </c>
      <c r="D55" s="87" t="s">
        <v>14</v>
      </c>
      <c r="E55" s="86" t="s">
        <v>599</v>
      </c>
      <c r="F55" s="87" t="s">
        <v>14</v>
      </c>
      <c r="G55" s="188" t="s">
        <v>612</v>
      </c>
      <c r="H55" s="192" t="s">
        <v>1043</v>
      </c>
      <c r="I55" s="79" t="s">
        <v>275</v>
      </c>
      <c r="J55" s="10" t="s">
        <v>11</v>
      </c>
      <c r="K55" s="191" t="s">
        <v>16</v>
      </c>
      <c r="L55" s="79"/>
      <c r="M55" s="79"/>
      <c r="N55" s="66"/>
      <c r="O55" s="79"/>
      <c r="P55" s="66"/>
      <c r="Q55" s="42"/>
      <c r="R55" s="42"/>
      <c r="S55" s="79"/>
      <c r="T55" s="79"/>
      <c r="U55" s="66">
        <f t="shared" si="27"/>
        <v>1</v>
      </c>
      <c r="V55" s="362" t="s">
        <v>723</v>
      </c>
      <c r="W55" s="362" t="s">
        <v>726</v>
      </c>
      <c r="X55" s="362" t="s">
        <v>724</v>
      </c>
      <c r="Y55" s="362" t="s">
        <v>724</v>
      </c>
      <c r="Z55" s="79"/>
      <c r="AA55" s="79"/>
      <c r="AB55" s="79"/>
      <c r="AC55" s="79"/>
      <c r="AD55" s="79"/>
      <c r="AE55" s="79"/>
      <c r="AF55" s="79"/>
      <c r="AG55" s="79"/>
      <c r="AH55" s="79"/>
      <c r="AI55" s="79"/>
      <c r="AJ55" s="79"/>
      <c r="AK55" s="79"/>
      <c r="AL55" s="79"/>
      <c r="AM55" s="79"/>
      <c r="AN55" s="79"/>
      <c r="AO55" s="79"/>
      <c r="AP55" s="79"/>
      <c r="AQ55" s="79"/>
      <c r="AR55" s="79"/>
      <c r="AS55" s="79"/>
      <c r="AT55" s="79"/>
      <c r="AU55" s="79"/>
      <c r="AV55" s="79"/>
      <c r="AW55" s="79"/>
      <c r="AX55" s="79"/>
      <c r="AY55" s="79"/>
      <c r="AZ55" s="79"/>
      <c r="BA55" s="79"/>
      <c r="BB55" s="79"/>
      <c r="BC55" s="79"/>
      <c r="BD55" s="79"/>
      <c r="BE55" s="20">
        <v>2</v>
      </c>
      <c r="BF55" s="20">
        <v>2</v>
      </c>
      <c r="BG55" s="20">
        <v>2</v>
      </c>
      <c r="BH55" s="20">
        <v>2</v>
      </c>
      <c r="BI55" s="20">
        <v>2</v>
      </c>
      <c r="BJ55" s="20">
        <v>2</v>
      </c>
      <c r="BK55" s="20">
        <v>2</v>
      </c>
      <c r="BL55" s="20">
        <v>2</v>
      </c>
      <c r="BM55" s="20">
        <v>2</v>
      </c>
      <c r="BN55" s="20">
        <v>2</v>
      </c>
      <c r="BO55" s="20">
        <v>1</v>
      </c>
      <c r="BP55" s="20">
        <v>2</v>
      </c>
      <c r="BQ55" s="20">
        <v>2</v>
      </c>
      <c r="BR55" s="20"/>
      <c r="BS55" s="20"/>
      <c r="BT55" s="20">
        <v>1</v>
      </c>
      <c r="BU55" s="20">
        <v>1</v>
      </c>
      <c r="BV55" s="360">
        <f t="shared" ref="BV55" si="37">COUNTIF($BE55:$BU55,2)</f>
        <v>12</v>
      </c>
      <c r="BW55" s="81">
        <f t="shared" ref="BW55" si="38">BV55/COUNTA($BE55:$BU55)</f>
        <v>0.8</v>
      </c>
      <c r="BX55" s="360">
        <f t="shared" ref="BX55" si="39">COUNTIF($BE55:$BU55,1)</f>
        <v>3</v>
      </c>
      <c r="BY55" s="81">
        <f t="shared" ref="BY55" si="40">BX55/COUNTA($BE55:$BU55)</f>
        <v>0.2</v>
      </c>
      <c r="BZ55" s="360">
        <f t="shared" ref="BZ55" si="41">COUNTIF($BE55:$BU55,0)</f>
        <v>0</v>
      </c>
      <c r="CA55" s="81">
        <f t="shared" ref="CA55" si="42">BZ55/COUNTA($BE55:$BU55)</f>
        <v>0</v>
      </c>
      <c r="CB55" s="360">
        <f t="shared" ref="CB55" si="43">(((BV55*2)+(BX55*1)+(BZ55*0)))/COUNTA($BE55:$BU55)</f>
        <v>1.8</v>
      </c>
      <c r="CC55" s="361" t="str">
        <f t="shared" ref="CC55" si="44">IF(CB55&gt;=1.6,"Đạt mục tiêu",IF(CB55&gt;=1,"Cần cố gắng","Chưa đạt"))</f>
        <v>Đạt mục tiêu</v>
      </c>
      <c r="CD55" s="74"/>
    </row>
    <row r="56" spans="1:82" s="74" customFormat="1" ht="102.75" customHeight="1">
      <c r="A56" s="19">
        <v>45</v>
      </c>
      <c r="B56" s="324">
        <v>45</v>
      </c>
      <c r="C56" s="86" t="s">
        <v>598</v>
      </c>
      <c r="D56" s="87" t="s">
        <v>14</v>
      </c>
      <c r="E56" s="86" t="s">
        <v>599</v>
      </c>
      <c r="F56" s="87" t="s">
        <v>14</v>
      </c>
      <c r="G56" s="86" t="s">
        <v>611</v>
      </c>
      <c r="H56" s="128" t="s">
        <v>305</v>
      </c>
      <c r="I56" s="79" t="s">
        <v>275</v>
      </c>
      <c r="J56" s="10" t="s">
        <v>11</v>
      </c>
      <c r="K56" s="79"/>
      <c r="L56" s="79"/>
      <c r="M56" s="360" t="s">
        <v>16</v>
      </c>
      <c r="N56" s="66"/>
      <c r="O56" s="79"/>
      <c r="P56" s="66"/>
      <c r="Q56" s="42"/>
      <c r="R56" s="42"/>
      <c r="S56" s="79"/>
      <c r="T56" s="79"/>
      <c r="U56" s="66">
        <f t="shared" si="27"/>
        <v>1</v>
      </c>
      <c r="V56" s="79"/>
      <c r="W56" s="79"/>
      <c r="X56" s="79"/>
      <c r="Y56" s="79"/>
      <c r="Z56" s="79"/>
      <c r="AA56" s="79"/>
      <c r="AB56" s="79"/>
      <c r="AC56" s="79"/>
      <c r="AD56" s="79" t="s">
        <v>723</v>
      </c>
      <c r="AE56" s="79" t="s">
        <v>726</v>
      </c>
      <c r="AF56" s="79" t="s">
        <v>724</v>
      </c>
      <c r="AG56" s="79" t="s">
        <v>723</v>
      </c>
      <c r="AH56" s="79"/>
      <c r="AI56" s="79"/>
      <c r="AJ56" s="79"/>
      <c r="AK56" s="79"/>
      <c r="AL56" s="79"/>
      <c r="AM56" s="79"/>
      <c r="AN56" s="79"/>
      <c r="AO56" s="79"/>
      <c r="AP56" s="79"/>
      <c r="AQ56" s="79"/>
      <c r="AR56" s="79"/>
      <c r="AS56" s="79"/>
      <c r="AT56" s="79"/>
      <c r="AU56" s="79"/>
      <c r="AV56" s="79"/>
      <c r="AW56" s="79"/>
      <c r="AX56" s="79"/>
      <c r="AY56" s="79"/>
      <c r="AZ56" s="79"/>
      <c r="BA56" s="79"/>
      <c r="BB56" s="79"/>
      <c r="BC56" s="79"/>
      <c r="BD56" s="79"/>
      <c r="BE56" s="20">
        <v>2</v>
      </c>
      <c r="BF56" s="20">
        <v>1</v>
      </c>
      <c r="BG56" s="20">
        <v>2</v>
      </c>
      <c r="BH56" s="20">
        <v>2</v>
      </c>
      <c r="BI56" s="20">
        <v>2</v>
      </c>
      <c r="BJ56" s="20">
        <v>2</v>
      </c>
      <c r="BK56" s="20">
        <v>2</v>
      </c>
      <c r="BL56" s="20">
        <v>2</v>
      </c>
      <c r="BM56" s="20">
        <v>2</v>
      </c>
      <c r="BN56" s="20">
        <v>2</v>
      </c>
      <c r="BO56" s="20">
        <v>1</v>
      </c>
      <c r="BP56" s="20">
        <v>2</v>
      </c>
      <c r="BQ56" s="20">
        <v>2</v>
      </c>
      <c r="BR56" s="20">
        <v>2</v>
      </c>
      <c r="BS56" s="20">
        <v>2</v>
      </c>
      <c r="BT56" s="20">
        <v>2</v>
      </c>
      <c r="BU56" s="20">
        <v>1</v>
      </c>
      <c r="BV56" s="21">
        <f>COUNTIF($BE56:$BU56,2)</f>
        <v>14</v>
      </c>
      <c r="BW56" s="22">
        <f>BV56/COUNTA($BE56:$BU56)</f>
        <v>0.82352941176470584</v>
      </c>
      <c r="BX56" s="21">
        <f>COUNTIF($BE56:$BU56,1)</f>
        <v>3</v>
      </c>
      <c r="BY56" s="22">
        <f>BX56/COUNTA($BE56:$BU56)</f>
        <v>0.17647058823529413</v>
      </c>
      <c r="BZ56" s="21">
        <f>COUNTIF($BE56:$BU56,0)</f>
        <v>0</v>
      </c>
      <c r="CA56" s="22">
        <f>BZ56/COUNTA($BE56:$BU56)</f>
        <v>0</v>
      </c>
      <c r="CB56" s="21">
        <f>(((BV56*2)+(BX56*1)+(BZ56*0)))/COUNTA($BE56:$BU56)</f>
        <v>1.8235294117647058</v>
      </c>
      <c r="CC56" s="21" t="str">
        <f>IF(CB56&gt;=1.6,"Đạt mục tiêu",IF(CB56&gt;=1,"Cần cố gắng","Chưa đạt"))</f>
        <v>Đạt mục tiêu</v>
      </c>
    </row>
    <row r="57" spans="1:82" s="74" customFormat="1" ht="120" hidden="1">
      <c r="A57" s="19"/>
      <c r="B57" s="324"/>
      <c r="C57" s="86" t="s">
        <v>600</v>
      </c>
      <c r="D57" s="87"/>
      <c r="E57" s="86"/>
      <c r="F57" s="87"/>
      <c r="G57" s="86"/>
      <c r="H57" s="106" t="s">
        <v>980</v>
      </c>
      <c r="I57" s="79"/>
      <c r="J57" s="10"/>
      <c r="K57" s="79"/>
      <c r="L57" s="79"/>
      <c r="M57" s="360"/>
      <c r="N57" s="66"/>
      <c r="O57" s="79"/>
      <c r="P57" s="66"/>
      <c r="Q57" s="42"/>
      <c r="R57" s="42"/>
      <c r="S57" s="79"/>
      <c r="T57" s="79"/>
      <c r="U57" s="66"/>
      <c r="V57" s="79"/>
      <c r="W57" s="79"/>
      <c r="X57" s="79"/>
      <c r="Y57" s="79"/>
      <c r="Z57" s="79"/>
      <c r="AA57" s="79"/>
      <c r="AB57" s="79"/>
      <c r="AC57" s="79"/>
      <c r="AD57" s="79"/>
      <c r="AE57" s="79"/>
      <c r="AF57" s="79"/>
      <c r="AG57" s="79"/>
      <c r="AH57" s="79"/>
      <c r="AI57" s="79"/>
      <c r="AJ57" s="79"/>
      <c r="AK57" s="79"/>
      <c r="AL57" s="79"/>
      <c r="AM57" s="79"/>
      <c r="AN57" s="79"/>
      <c r="AO57" s="79"/>
      <c r="AP57" s="79"/>
      <c r="AQ57" s="79"/>
      <c r="AR57" s="79"/>
      <c r="AS57" s="79"/>
      <c r="AT57" s="79"/>
      <c r="AU57" s="79"/>
      <c r="AV57" s="79"/>
      <c r="AW57" s="79"/>
      <c r="AX57" s="79"/>
      <c r="AY57" s="79"/>
      <c r="AZ57" s="79"/>
      <c r="BA57" s="79"/>
      <c r="BB57" s="79"/>
      <c r="BC57" s="79"/>
      <c r="BD57" s="79"/>
      <c r="BE57" s="79"/>
      <c r="BF57" s="79"/>
      <c r="BG57" s="79"/>
      <c r="BH57" s="79"/>
      <c r="BI57" s="79"/>
      <c r="BJ57" s="79"/>
      <c r="BK57" s="79"/>
      <c r="BL57" s="79"/>
      <c r="BM57" s="79"/>
      <c r="BN57" s="79"/>
      <c r="BO57" s="79"/>
      <c r="BP57" s="79"/>
      <c r="BQ57" s="79"/>
      <c r="BR57" s="79"/>
      <c r="BS57" s="79"/>
      <c r="BT57" s="79"/>
      <c r="BU57" s="79"/>
      <c r="BV57" s="360"/>
      <c r="BW57" s="81"/>
      <c r="BX57" s="360"/>
      <c r="BY57" s="81"/>
      <c r="BZ57" s="360"/>
      <c r="CA57" s="81"/>
      <c r="CB57" s="360"/>
      <c r="CC57" s="360"/>
    </row>
    <row r="58" spans="1:82" ht="138" hidden="1" customHeight="1">
      <c r="A58" s="171"/>
      <c r="B58" s="324"/>
      <c r="C58" s="186" t="s">
        <v>600</v>
      </c>
      <c r="D58" s="186" t="s">
        <v>600</v>
      </c>
      <c r="E58" s="186" t="s">
        <v>600</v>
      </c>
      <c r="F58" s="186" t="s">
        <v>600</v>
      </c>
      <c r="G58" s="186" t="s">
        <v>600</v>
      </c>
      <c r="H58" s="247" t="s">
        <v>1062</v>
      </c>
      <c r="I58" s="79"/>
      <c r="J58" s="10"/>
      <c r="K58" s="79"/>
      <c r="L58" s="363" t="s">
        <v>16</v>
      </c>
      <c r="M58" s="360"/>
      <c r="N58" s="66"/>
      <c r="O58" s="79"/>
      <c r="P58" s="66"/>
      <c r="Q58" s="42"/>
      <c r="R58" s="42"/>
      <c r="S58" s="79"/>
      <c r="T58" s="79"/>
      <c r="U58" s="66"/>
      <c r="V58" s="79"/>
      <c r="W58" s="79"/>
      <c r="X58" s="79"/>
      <c r="Y58" s="79"/>
      <c r="Z58" s="342" t="s">
        <v>724</v>
      </c>
      <c r="AA58" s="342" t="s">
        <v>726</v>
      </c>
      <c r="AB58" s="342" t="s">
        <v>724</v>
      </c>
      <c r="AC58" s="342" t="s">
        <v>723</v>
      </c>
      <c r="AD58" s="79"/>
      <c r="AE58" s="79"/>
      <c r="AF58" s="79"/>
      <c r="AG58" s="79"/>
      <c r="AH58" s="79"/>
      <c r="AI58" s="79"/>
      <c r="AJ58" s="79"/>
      <c r="AK58" s="79"/>
      <c r="AL58" s="79"/>
      <c r="AM58" s="79"/>
      <c r="AN58" s="79"/>
      <c r="AO58" s="79"/>
      <c r="AP58" s="79"/>
      <c r="AQ58" s="79"/>
      <c r="AR58" s="79"/>
      <c r="AS58" s="79"/>
      <c r="AT58" s="79"/>
      <c r="AU58" s="79"/>
      <c r="AV58" s="79"/>
      <c r="AW58" s="79"/>
      <c r="AX58" s="79"/>
      <c r="AY58" s="79"/>
      <c r="AZ58" s="79"/>
      <c r="BA58" s="79"/>
      <c r="BB58" s="79"/>
      <c r="BC58" s="79"/>
      <c r="BD58" s="79"/>
      <c r="BE58" s="343"/>
      <c r="BF58" s="343"/>
      <c r="BG58" s="343"/>
      <c r="BH58" s="343"/>
      <c r="BI58" s="343"/>
      <c r="BJ58" s="343"/>
      <c r="BK58" s="343"/>
      <c r="BL58" s="343"/>
      <c r="BM58" s="343"/>
      <c r="BN58" s="343"/>
      <c r="BO58" s="343"/>
      <c r="BP58" s="343"/>
      <c r="BQ58" s="343"/>
      <c r="BR58" s="398"/>
      <c r="BS58" s="398"/>
      <c r="BT58" s="343"/>
      <c r="BU58" s="343"/>
      <c r="BV58" s="328"/>
      <c r="BW58" s="228"/>
      <c r="BX58" s="328"/>
      <c r="BY58" s="228"/>
      <c r="BZ58" s="328"/>
      <c r="CA58" s="228"/>
      <c r="CB58" s="328"/>
      <c r="CC58" s="328"/>
    </row>
    <row r="59" spans="1:82" s="74" customFormat="1" ht="120" hidden="1">
      <c r="A59" s="19"/>
      <c r="B59" s="324"/>
      <c r="C59" s="86" t="s">
        <v>600</v>
      </c>
      <c r="D59" s="87"/>
      <c r="E59" s="86"/>
      <c r="F59" s="87"/>
      <c r="G59" s="86"/>
      <c r="H59" s="106" t="s">
        <v>997</v>
      </c>
      <c r="I59" s="79"/>
      <c r="J59" s="10"/>
      <c r="K59" s="79"/>
      <c r="L59" s="360"/>
      <c r="M59" s="360"/>
      <c r="N59" s="66"/>
      <c r="O59" s="79"/>
      <c r="P59" s="66" t="s">
        <v>16</v>
      </c>
      <c r="Q59" s="42"/>
      <c r="R59" s="42"/>
      <c r="S59" s="79"/>
      <c r="T59" s="79"/>
      <c r="U59" s="66"/>
      <c r="V59" s="79"/>
      <c r="W59" s="79"/>
      <c r="X59" s="79"/>
      <c r="Y59" s="79"/>
      <c r="Z59" s="79"/>
      <c r="AA59" s="79"/>
      <c r="AB59" s="79"/>
      <c r="AC59" s="79"/>
      <c r="AD59" s="79"/>
      <c r="AE59" s="79"/>
      <c r="AF59" s="79"/>
      <c r="AG59" s="79"/>
      <c r="AH59" s="79"/>
      <c r="AI59" s="79"/>
      <c r="AJ59" s="79"/>
      <c r="AK59" s="79"/>
      <c r="AL59" s="79"/>
      <c r="AM59" s="79"/>
      <c r="AN59" s="79"/>
      <c r="AO59" s="79"/>
      <c r="AP59" s="79"/>
      <c r="AQ59" s="79"/>
      <c r="AR59" s="79"/>
      <c r="AS59" s="79"/>
      <c r="AT59" s="79"/>
      <c r="AU59" s="79"/>
      <c r="AV59" s="79"/>
      <c r="AW59" s="79"/>
      <c r="AX59" s="79"/>
      <c r="AY59" s="79"/>
      <c r="AZ59" s="79"/>
      <c r="BA59" s="79"/>
      <c r="BB59" s="79"/>
      <c r="BC59" s="79"/>
      <c r="BD59" s="79"/>
      <c r="BE59" s="79"/>
      <c r="BF59" s="79"/>
      <c r="BG59" s="79"/>
      <c r="BH59" s="79"/>
      <c r="BI59" s="79"/>
      <c r="BJ59" s="79"/>
      <c r="BK59" s="79"/>
      <c r="BL59" s="79"/>
      <c r="BM59" s="79"/>
      <c r="BN59" s="79"/>
      <c r="BO59" s="79"/>
      <c r="BP59" s="79"/>
      <c r="BQ59" s="79"/>
      <c r="BR59" s="79"/>
      <c r="BS59" s="79"/>
      <c r="BT59" s="79"/>
      <c r="BU59" s="79"/>
      <c r="BV59" s="360"/>
      <c r="BW59" s="81"/>
      <c r="BX59" s="360"/>
      <c r="BY59" s="81"/>
      <c r="BZ59" s="360"/>
      <c r="CA59" s="81"/>
      <c r="CB59" s="360"/>
      <c r="CC59" s="360"/>
    </row>
    <row r="60" spans="1:82" s="74" customFormat="1" ht="93.75" customHeight="1">
      <c r="A60" s="19">
        <v>46</v>
      </c>
      <c r="B60" s="324">
        <v>46</v>
      </c>
      <c r="C60" s="86" t="s">
        <v>600</v>
      </c>
      <c r="D60" s="87" t="s">
        <v>17</v>
      </c>
      <c r="E60" s="86" t="s">
        <v>601</v>
      </c>
      <c r="F60" s="87" t="s">
        <v>17</v>
      </c>
      <c r="G60" s="86" t="s">
        <v>601</v>
      </c>
      <c r="H60" s="106" t="s">
        <v>996</v>
      </c>
      <c r="I60" s="79" t="s">
        <v>275</v>
      </c>
      <c r="J60" s="10" t="s">
        <v>11</v>
      </c>
      <c r="K60" s="79"/>
      <c r="L60" s="360"/>
      <c r="M60" s="360" t="s">
        <v>16</v>
      </c>
      <c r="N60" s="66"/>
      <c r="O60" s="79"/>
      <c r="P60" s="66"/>
      <c r="Q60" s="42"/>
      <c r="R60" s="42"/>
      <c r="S60" s="79"/>
      <c r="T60" s="79"/>
      <c r="U60" s="66">
        <f t="shared" si="27"/>
        <v>1</v>
      </c>
      <c r="V60" s="79"/>
      <c r="W60" s="79"/>
      <c r="X60" s="79"/>
      <c r="Y60" s="79"/>
      <c r="Z60" s="79"/>
      <c r="AA60" s="79"/>
      <c r="AB60" s="79"/>
      <c r="AC60" s="79"/>
      <c r="AD60" s="79" t="s">
        <v>724</v>
      </c>
      <c r="AE60" s="79" t="s">
        <v>724</v>
      </c>
      <c r="AF60" s="79" t="s">
        <v>724</v>
      </c>
      <c r="AG60" s="79" t="s">
        <v>726</v>
      </c>
      <c r="AH60" s="79"/>
      <c r="AI60" s="79"/>
      <c r="AJ60" s="79"/>
      <c r="AK60" s="79"/>
      <c r="AL60" s="79"/>
      <c r="AM60" s="79"/>
      <c r="AN60" s="79"/>
      <c r="AO60" s="79"/>
      <c r="AP60" s="79"/>
      <c r="AQ60" s="79"/>
      <c r="AR60" s="79"/>
      <c r="AS60" s="79"/>
      <c r="AT60" s="79"/>
      <c r="AU60" s="79"/>
      <c r="AV60" s="79"/>
      <c r="AW60" s="79"/>
      <c r="AX60" s="79"/>
      <c r="AY60" s="79"/>
      <c r="AZ60" s="79"/>
      <c r="BA60" s="79"/>
      <c r="BB60" s="79"/>
      <c r="BC60" s="79"/>
      <c r="BD60" s="79"/>
      <c r="BE60" s="20">
        <v>2</v>
      </c>
      <c r="BF60" s="20">
        <v>1</v>
      </c>
      <c r="BG60" s="20">
        <v>2</v>
      </c>
      <c r="BH60" s="20">
        <v>2</v>
      </c>
      <c r="BI60" s="20">
        <v>2</v>
      </c>
      <c r="BJ60" s="20">
        <v>2</v>
      </c>
      <c r="BK60" s="20">
        <v>2</v>
      </c>
      <c r="BL60" s="20">
        <v>2</v>
      </c>
      <c r="BM60" s="20">
        <v>2</v>
      </c>
      <c r="BN60" s="20">
        <v>2</v>
      </c>
      <c r="BO60" s="20">
        <v>2</v>
      </c>
      <c r="BP60" s="20">
        <v>2</v>
      </c>
      <c r="BQ60" s="20">
        <v>2</v>
      </c>
      <c r="BR60" s="20">
        <v>2</v>
      </c>
      <c r="BS60" s="20">
        <v>2</v>
      </c>
      <c r="BT60" s="20">
        <v>2</v>
      </c>
      <c r="BU60" s="20">
        <v>1</v>
      </c>
      <c r="BV60" s="21">
        <f>COUNTIF($BE60:$BU60,2)</f>
        <v>15</v>
      </c>
      <c r="BW60" s="22">
        <f>BV60/COUNTA($BE60:$BU60)</f>
        <v>0.88235294117647056</v>
      </c>
      <c r="BX60" s="21">
        <f>COUNTIF($BE60:$BU60,1)</f>
        <v>2</v>
      </c>
      <c r="BY60" s="22">
        <f>BX60/COUNTA($BE60:$BU60)</f>
        <v>0.11764705882352941</v>
      </c>
      <c r="BZ60" s="21">
        <f>COUNTIF($BE60:$BU60,0)</f>
        <v>0</v>
      </c>
      <c r="CA60" s="22">
        <f>BZ60/COUNTA($BE60:$BU60)</f>
        <v>0</v>
      </c>
      <c r="CB60" s="21">
        <f>(((BV60*2)+(BX60*1)+(BZ60*0)))/COUNTA($BE60:$BU60)</f>
        <v>1.8823529411764706</v>
      </c>
      <c r="CC60" s="21" t="str">
        <f>IF(CB60&gt;=1.6,"Đạt mục tiêu",IF(CB60&gt;=1,"Cần cố gắng","Chưa đạt"))</f>
        <v>Đạt mục tiêu</v>
      </c>
    </row>
    <row r="61" spans="1:82" s="74" customFormat="1" ht="75" hidden="1">
      <c r="A61" s="19">
        <v>47</v>
      </c>
      <c r="B61" s="324">
        <v>47</v>
      </c>
      <c r="C61" s="86" t="s">
        <v>602</v>
      </c>
      <c r="D61" s="87" t="s">
        <v>17</v>
      </c>
      <c r="E61" s="86" t="s">
        <v>52</v>
      </c>
      <c r="F61" s="87" t="s">
        <v>17</v>
      </c>
      <c r="G61" s="86" t="s">
        <v>613</v>
      </c>
      <c r="H61" s="128" t="s">
        <v>614</v>
      </c>
      <c r="I61" s="79" t="s">
        <v>275</v>
      </c>
      <c r="J61" s="10" t="s">
        <v>11</v>
      </c>
      <c r="K61" s="79"/>
      <c r="L61" s="79"/>
      <c r="M61" s="79"/>
      <c r="N61" s="66"/>
      <c r="O61" s="79" t="s">
        <v>16</v>
      </c>
      <c r="P61" s="66"/>
      <c r="Q61" s="42"/>
      <c r="R61" s="42"/>
      <c r="S61" s="79"/>
      <c r="T61" s="79"/>
      <c r="U61" s="66">
        <f t="shared" si="27"/>
        <v>1</v>
      </c>
      <c r="V61" s="79"/>
      <c r="W61" s="79"/>
      <c r="X61" s="79"/>
      <c r="Y61" s="79"/>
      <c r="Z61" s="79"/>
      <c r="AA61" s="79"/>
      <c r="AB61" s="79"/>
      <c r="AC61" s="79"/>
      <c r="AD61" s="79"/>
      <c r="AE61" s="79"/>
      <c r="AF61" s="79"/>
      <c r="AG61" s="79"/>
      <c r="AH61" s="79"/>
      <c r="AI61" s="79"/>
      <c r="AJ61" s="79"/>
      <c r="AK61" s="79"/>
      <c r="AL61" s="79"/>
      <c r="AM61" s="79"/>
      <c r="AN61" s="79"/>
      <c r="AO61" s="79"/>
      <c r="AP61" s="79"/>
      <c r="AQ61" s="79"/>
      <c r="AR61" s="79"/>
      <c r="AS61" s="79"/>
      <c r="AT61" s="79"/>
      <c r="AU61" s="79"/>
      <c r="AV61" s="79"/>
      <c r="AW61" s="79"/>
      <c r="AX61" s="79"/>
      <c r="AY61" s="79"/>
      <c r="AZ61" s="79"/>
      <c r="BA61" s="79"/>
      <c r="BB61" s="79"/>
      <c r="BC61" s="79"/>
      <c r="BD61" s="79"/>
      <c r="BE61" s="79"/>
      <c r="BF61" s="79"/>
      <c r="BG61" s="79"/>
      <c r="BH61" s="79"/>
      <c r="BI61" s="79"/>
      <c r="BJ61" s="79"/>
      <c r="BK61" s="79"/>
      <c r="BL61" s="79"/>
      <c r="BM61" s="79"/>
      <c r="BN61" s="79"/>
      <c r="BO61" s="79"/>
      <c r="BP61" s="79"/>
      <c r="BQ61" s="79"/>
      <c r="BR61" s="79"/>
      <c r="BS61" s="79"/>
      <c r="BT61" s="79"/>
      <c r="BU61" s="79"/>
      <c r="BV61" s="360"/>
      <c r="BW61" s="81"/>
      <c r="BX61" s="360"/>
      <c r="BY61" s="81"/>
      <c r="BZ61" s="360"/>
      <c r="CA61" s="81"/>
      <c r="CB61" s="360"/>
      <c r="CC61" s="360"/>
    </row>
    <row r="62" spans="1:82" s="74" customFormat="1" ht="45" hidden="1">
      <c r="A62" s="19">
        <v>48</v>
      </c>
      <c r="B62" s="324">
        <v>48</v>
      </c>
      <c r="C62" s="86" t="s">
        <v>603</v>
      </c>
      <c r="D62" s="87" t="s">
        <v>17</v>
      </c>
      <c r="E62" s="86" t="s">
        <v>604</v>
      </c>
      <c r="F62" s="87" t="s">
        <v>17</v>
      </c>
      <c r="G62" s="86" t="s">
        <v>721</v>
      </c>
      <c r="H62" s="128" t="s">
        <v>710</v>
      </c>
      <c r="I62" s="79" t="s">
        <v>275</v>
      </c>
      <c r="J62" s="10" t="s">
        <v>11</v>
      </c>
      <c r="K62" s="79"/>
      <c r="L62" s="79"/>
      <c r="M62" s="79"/>
      <c r="N62" s="66"/>
      <c r="O62" s="360" t="s">
        <v>16</v>
      </c>
      <c r="P62" s="66"/>
      <c r="Q62" s="42"/>
      <c r="R62" s="42"/>
      <c r="S62" s="79"/>
      <c r="T62" s="79"/>
      <c r="U62" s="66">
        <f t="shared" si="27"/>
        <v>1</v>
      </c>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c r="BV62" s="360"/>
      <c r="BW62" s="81"/>
      <c r="BX62" s="360"/>
      <c r="BY62" s="81"/>
      <c r="BZ62" s="360"/>
      <c r="CA62" s="81"/>
      <c r="CB62" s="360"/>
      <c r="CC62" s="360"/>
    </row>
    <row r="63" spans="1:82" s="184" customFormat="1" ht="150" hidden="1">
      <c r="A63" s="216">
        <v>49</v>
      </c>
      <c r="B63" s="324">
        <v>49</v>
      </c>
      <c r="C63" s="188" t="s">
        <v>605</v>
      </c>
      <c r="D63" s="87" t="s">
        <v>17</v>
      </c>
      <c r="E63" s="86" t="s">
        <v>606</v>
      </c>
      <c r="F63" s="87" t="s">
        <v>17</v>
      </c>
      <c r="G63" s="188" t="s">
        <v>606</v>
      </c>
      <c r="H63" s="193" t="s">
        <v>935</v>
      </c>
      <c r="I63" s="79" t="s">
        <v>275</v>
      </c>
      <c r="J63" s="10" t="s">
        <v>11</v>
      </c>
      <c r="K63" s="362" t="s">
        <v>16</v>
      </c>
      <c r="L63" s="79"/>
      <c r="M63" s="79"/>
      <c r="N63" s="66"/>
      <c r="O63" s="79"/>
      <c r="P63" s="66"/>
      <c r="Q63" s="42"/>
      <c r="R63" s="42"/>
      <c r="S63" s="360" t="s">
        <v>16</v>
      </c>
      <c r="T63" s="79"/>
      <c r="U63" s="66">
        <f t="shared" si="27"/>
        <v>2</v>
      </c>
      <c r="V63" s="362" t="s">
        <v>724</v>
      </c>
      <c r="W63" s="362" t="s">
        <v>727</v>
      </c>
      <c r="X63" s="362" t="s">
        <v>723</v>
      </c>
      <c r="Y63" s="362" t="s">
        <v>727</v>
      </c>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20">
        <v>2</v>
      </c>
      <c r="BF63" s="20">
        <v>2</v>
      </c>
      <c r="BG63" s="20">
        <v>2</v>
      </c>
      <c r="BH63" s="20">
        <v>2</v>
      </c>
      <c r="BI63" s="20">
        <v>2</v>
      </c>
      <c r="BJ63" s="20">
        <v>2</v>
      </c>
      <c r="BK63" s="20">
        <v>1</v>
      </c>
      <c r="BL63" s="20">
        <v>2</v>
      </c>
      <c r="BM63" s="20">
        <v>2</v>
      </c>
      <c r="BN63" s="20">
        <v>2</v>
      </c>
      <c r="BO63" s="20">
        <v>2</v>
      </c>
      <c r="BP63" s="20">
        <v>2</v>
      </c>
      <c r="BQ63" s="20">
        <v>2</v>
      </c>
      <c r="BR63" s="20"/>
      <c r="BS63" s="20"/>
      <c r="BT63" s="20">
        <v>2</v>
      </c>
      <c r="BU63" s="20">
        <v>1</v>
      </c>
      <c r="BV63" s="360">
        <f t="shared" ref="BV63" si="45">COUNTIF($BE63:$BU63,2)</f>
        <v>13</v>
      </c>
      <c r="BW63" s="81">
        <f t="shared" ref="BW63" si="46">BV63/COUNTA($BE63:$BU63)</f>
        <v>0.8666666666666667</v>
      </c>
      <c r="BX63" s="360">
        <f t="shared" ref="BX63" si="47">COUNTIF($BE63:$BU63,1)</f>
        <v>2</v>
      </c>
      <c r="BY63" s="81">
        <f t="shared" ref="BY63" si="48">BX63/COUNTA($BE63:$BU63)</f>
        <v>0.13333333333333333</v>
      </c>
      <c r="BZ63" s="360">
        <f t="shared" ref="BZ63" si="49">COUNTIF($BE63:$BU63,0)</f>
        <v>0</v>
      </c>
      <c r="CA63" s="81">
        <f t="shared" ref="CA63" si="50">BZ63/COUNTA($BE63:$BU63)</f>
        <v>0</v>
      </c>
      <c r="CB63" s="360">
        <f t="shared" ref="CB63" si="51">(((BV63*2)+(BX63*1)+(BZ63*0)))/COUNTA($BE63:$BU63)</f>
        <v>1.8666666666666667</v>
      </c>
      <c r="CC63" s="361" t="str">
        <f t="shared" ref="CC63" si="52">IF(CB63&gt;=1.6,"Đạt mục tiêu",IF(CB63&gt;=1,"Cần cố gắng","Chưa đạt"))</f>
        <v>Đạt mục tiêu</v>
      </c>
      <c r="CD63" s="74"/>
    </row>
    <row r="64" spans="1:82" s="74" customFormat="1" ht="31.5" hidden="1">
      <c r="A64" s="19">
        <v>50</v>
      </c>
      <c r="B64" s="324">
        <v>50</v>
      </c>
      <c r="C64" s="86" t="s">
        <v>607</v>
      </c>
      <c r="D64" s="87" t="s">
        <v>17</v>
      </c>
      <c r="E64" s="86" t="s">
        <v>608</v>
      </c>
      <c r="F64" s="87" t="s">
        <v>17</v>
      </c>
      <c r="G64" s="79" t="s">
        <v>306</v>
      </c>
      <c r="H64" s="96" t="s">
        <v>743</v>
      </c>
      <c r="I64" s="79" t="s">
        <v>275</v>
      </c>
      <c r="J64" s="10" t="s">
        <v>11</v>
      </c>
      <c r="K64" s="79"/>
      <c r="L64" s="79"/>
      <c r="M64" s="79"/>
      <c r="N64" s="66"/>
      <c r="O64" s="79" t="s">
        <v>16</v>
      </c>
      <c r="P64" s="66"/>
      <c r="Q64" s="42"/>
      <c r="R64" s="42"/>
      <c r="S64" s="79"/>
      <c r="T64" s="79"/>
      <c r="U64" s="66">
        <f t="shared" si="27"/>
        <v>1</v>
      </c>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c r="BA64" s="79"/>
      <c r="BB64" s="79"/>
      <c r="BC64" s="79"/>
      <c r="BD64" s="79"/>
      <c r="BE64" s="79"/>
      <c r="BF64" s="79"/>
      <c r="BG64" s="79"/>
      <c r="BH64" s="79"/>
      <c r="BI64" s="79"/>
      <c r="BJ64" s="79"/>
      <c r="BK64" s="79"/>
      <c r="BL64" s="79"/>
      <c r="BM64" s="79"/>
      <c r="BN64" s="79"/>
      <c r="BO64" s="79"/>
      <c r="BP64" s="79"/>
      <c r="BQ64" s="79"/>
      <c r="BR64" s="79"/>
      <c r="BS64" s="79"/>
      <c r="BT64" s="79"/>
      <c r="BU64" s="79"/>
      <c r="BV64" s="360"/>
      <c r="BW64" s="81"/>
      <c r="BX64" s="360"/>
      <c r="BY64" s="81"/>
      <c r="BZ64" s="360"/>
      <c r="CA64" s="81"/>
      <c r="CB64" s="360"/>
      <c r="CC64" s="360"/>
    </row>
    <row r="65" spans="1:82" s="74" customFormat="1" ht="168.75" hidden="1">
      <c r="A65" s="19"/>
      <c r="B65" s="324"/>
      <c r="C65" s="347" t="s">
        <v>617</v>
      </c>
      <c r="D65" s="87"/>
      <c r="E65" s="86"/>
      <c r="F65" s="87"/>
      <c r="G65" s="347" t="s">
        <v>616</v>
      </c>
      <c r="H65" s="247" t="s">
        <v>1116</v>
      </c>
      <c r="I65" s="79"/>
      <c r="J65" s="10"/>
      <c r="K65" s="79"/>
      <c r="L65" s="237" t="s">
        <v>16</v>
      </c>
      <c r="M65" s="79"/>
      <c r="N65" s="66"/>
      <c r="O65" s="79"/>
      <c r="P65" s="66"/>
      <c r="Q65" s="42"/>
      <c r="R65" s="42"/>
      <c r="S65" s="79"/>
      <c r="T65" s="79"/>
      <c r="U65" s="66"/>
      <c r="V65" s="79"/>
      <c r="W65" s="79"/>
      <c r="X65" s="79"/>
      <c r="Y65" s="79"/>
      <c r="Z65" s="79"/>
      <c r="AA65" s="79" t="s">
        <v>724</v>
      </c>
      <c r="AB65" s="79"/>
      <c r="AC65" s="79" t="s">
        <v>726</v>
      </c>
      <c r="AD65" s="79"/>
      <c r="AE65" s="79"/>
      <c r="AF65" s="79"/>
      <c r="AG65" s="79"/>
      <c r="AH65" s="79"/>
      <c r="AI65" s="79"/>
      <c r="AJ65" s="79"/>
      <c r="AK65" s="79"/>
      <c r="AL65" s="79"/>
      <c r="AM65" s="79"/>
      <c r="AN65" s="79"/>
      <c r="AO65" s="79"/>
      <c r="AP65" s="79"/>
      <c r="AQ65" s="79"/>
      <c r="AR65" s="79"/>
      <c r="AS65" s="79"/>
      <c r="AT65" s="79"/>
      <c r="AU65" s="79"/>
      <c r="AV65" s="79"/>
      <c r="AW65" s="79"/>
      <c r="AX65" s="79"/>
      <c r="AY65" s="79"/>
      <c r="AZ65" s="79"/>
      <c r="BA65" s="79"/>
      <c r="BB65" s="79"/>
      <c r="BC65" s="79"/>
      <c r="BD65" s="79"/>
      <c r="BE65" s="79"/>
      <c r="BF65" s="79"/>
      <c r="BG65" s="79"/>
      <c r="BH65" s="79"/>
      <c r="BI65" s="79"/>
      <c r="BJ65" s="79"/>
      <c r="BK65" s="79"/>
      <c r="BL65" s="79"/>
      <c r="BM65" s="79"/>
      <c r="BN65" s="79"/>
      <c r="BO65" s="79"/>
      <c r="BP65" s="79"/>
      <c r="BQ65" s="79"/>
      <c r="BR65" s="79"/>
      <c r="BS65" s="79"/>
      <c r="BT65" s="79"/>
      <c r="BU65" s="79"/>
      <c r="BV65" s="360"/>
      <c r="BW65" s="81"/>
      <c r="BX65" s="360"/>
      <c r="BY65" s="81"/>
      <c r="BZ65" s="360"/>
      <c r="CA65" s="81"/>
      <c r="CB65" s="360"/>
      <c r="CC65" s="360"/>
    </row>
    <row r="66" spans="1:82" ht="127.5" hidden="1" customHeight="1">
      <c r="A66" s="171">
        <v>51</v>
      </c>
      <c r="B66" s="324">
        <v>51</v>
      </c>
      <c r="C66" s="347" t="s">
        <v>617</v>
      </c>
      <c r="D66" s="68" t="s">
        <v>14</v>
      </c>
      <c r="E66" s="67" t="s">
        <v>615</v>
      </c>
      <c r="F66" s="346" t="s">
        <v>17</v>
      </c>
      <c r="G66" s="347" t="s">
        <v>616</v>
      </c>
      <c r="H66" s="247" t="s">
        <v>1117</v>
      </c>
      <c r="I66" s="79" t="s">
        <v>275</v>
      </c>
      <c r="J66" s="10" t="s">
        <v>11</v>
      </c>
      <c r="K66" s="79"/>
      <c r="L66" s="237" t="s">
        <v>16</v>
      </c>
      <c r="M66" s="79"/>
      <c r="N66" s="79"/>
      <c r="O66" s="79"/>
      <c r="P66" s="79"/>
      <c r="Q66" s="79"/>
      <c r="R66" s="79"/>
      <c r="S66" s="79"/>
      <c r="T66" s="79"/>
      <c r="U66" s="66">
        <f t="shared" si="27"/>
        <v>1</v>
      </c>
      <c r="V66" s="79"/>
      <c r="W66" s="79"/>
      <c r="X66" s="79"/>
      <c r="Y66" s="79"/>
      <c r="Z66" s="342" t="s">
        <v>724</v>
      </c>
      <c r="AA66" s="342" t="s">
        <v>727</v>
      </c>
      <c r="AB66" s="342" t="s">
        <v>726</v>
      </c>
      <c r="AC66" s="342" t="s">
        <v>724</v>
      </c>
      <c r="AD66" s="79"/>
      <c r="AE66" s="79"/>
      <c r="AF66" s="79"/>
      <c r="AG66" s="79"/>
      <c r="AH66" s="79"/>
      <c r="AI66" s="79"/>
      <c r="AJ66" s="79"/>
      <c r="AK66" s="79"/>
      <c r="AL66" s="79"/>
      <c r="AM66" s="79"/>
      <c r="AN66" s="79"/>
      <c r="AO66" s="79"/>
      <c r="AP66" s="79"/>
      <c r="AQ66" s="79"/>
      <c r="AR66" s="79"/>
      <c r="AS66" s="79"/>
      <c r="AT66" s="79"/>
      <c r="AU66" s="79"/>
      <c r="AV66" s="79"/>
      <c r="AW66" s="79"/>
      <c r="AX66" s="79"/>
      <c r="AY66" s="79"/>
      <c r="AZ66" s="79"/>
      <c r="BA66" s="79"/>
      <c r="BB66" s="79"/>
      <c r="BC66" s="79"/>
      <c r="BD66" s="79"/>
      <c r="BE66" s="343">
        <v>2</v>
      </c>
      <c r="BF66" s="343">
        <v>2</v>
      </c>
      <c r="BG66" s="343">
        <v>2</v>
      </c>
      <c r="BH66" s="343">
        <v>2</v>
      </c>
      <c r="BI66" s="343">
        <v>2</v>
      </c>
      <c r="BJ66" s="343">
        <v>2</v>
      </c>
      <c r="BK66" s="343">
        <v>2</v>
      </c>
      <c r="BL66" s="343">
        <v>2</v>
      </c>
      <c r="BM66" s="343">
        <v>1</v>
      </c>
      <c r="BN66" s="343">
        <v>1</v>
      </c>
      <c r="BO66" s="343">
        <v>1</v>
      </c>
      <c r="BP66" s="343">
        <v>2</v>
      </c>
      <c r="BQ66" s="343">
        <v>2</v>
      </c>
      <c r="BR66" s="398"/>
      <c r="BS66" s="398"/>
      <c r="BT66" s="253"/>
      <c r="BU66" s="253"/>
      <c r="BV66" s="328">
        <f>COUNTIF($BE66:$BU66,2)</f>
        <v>10</v>
      </c>
      <c r="BW66" s="228">
        <f>BV66/COUNTA($BE66:$BU66)</f>
        <v>0.76923076923076927</v>
      </c>
      <c r="BX66" s="328">
        <f>COUNTIF($BE66:$BU66,1)</f>
        <v>3</v>
      </c>
      <c r="BY66" s="228">
        <f>BX66/COUNTA($BE66:$BU66)</f>
        <v>0.23076923076923078</v>
      </c>
      <c r="BZ66" s="328">
        <f>COUNTIF($BE66:$BU66,0)</f>
        <v>0</v>
      </c>
      <c r="CA66" s="228">
        <f>BZ66/COUNTA($BE66:$BU66)</f>
        <v>0</v>
      </c>
      <c r="CB66" s="328">
        <f>(((BV66*2)+(BX66*1)+(BZ66*0)))/COUNTA($BE66:$BU66)</f>
        <v>1.7692307692307692</v>
      </c>
      <c r="CC66" s="328" t="str">
        <f t="shared" si="28"/>
        <v>Đạt mục tiêu</v>
      </c>
    </row>
    <row r="67" spans="1:82" s="184" customFormat="1" ht="0.75" hidden="1" customHeight="1">
      <c r="A67" s="216">
        <v>52</v>
      </c>
      <c r="B67" s="324">
        <v>52</v>
      </c>
      <c r="C67" s="1599" t="s">
        <v>20</v>
      </c>
      <c r="D67" s="1368"/>
      <c r="E67" s="1379"/>
      <c r="F67" s="5" t="s">
        <v>316</v>
      </c>
      <c r="G67" s="182" t="s">
        <v>316</v>
      </c>
      <c r="H67" s="182" t="s">
        <v>316</v>
      </c>
      <c r="I67" s="5" t="s">
        <v>316</v>
      </c>
      <c r="J67" s="5" t="s">
        <v>316</v>
      </c>
      <c r="K67" s="182" t="s">
        <v>316</v>
      </c>
      <c r="L67" s="5" t="s">
        <v>316</v>
      </c>
      <c r="M67" s="5" t="s">
        <v>316</v>
      </c>
      <c r="N67" s="112" t="s">
        <v>316</v>
      </c>
      <c r="O67" s="5" t="s">
        <v>316</v>
      </c>
      <c r="P67" s="112" t="s">
        <v>316</v>
      </c>
      <c r="Q67" s="5" t="s">
        <v>316</v>
      </c>
      <c r="R67" s="5"/>
      <c r="S67" s="5" t="s">
        <v>316</v>
      </c>
      <c r="T67" s="5" t="s">
        <v>316</v>
      </c>
      <c r="U67" s="5" t="s">
        <v>316</v>
      </c>
      <c r="V67" s="182" t="s">
        <v>316</v>
      </c>
      <c r="W67" s="182" t="s">
        <v>316</v>
      </c>
      <c r="X67" s="182" t="s">
        <v>316</v>
      </c>
      <c r="Y67" s="182" t="s">
        <v>316</v>
      </c>
      <c r="Z67" s="5" t="s">
        <v>316</v>
      </c>
      <c r="AA67" s="5" t="s">
        <v>316</v>
      </c>
      <c r="AB67" s="5" t="s">
        <v>316</v>
      </c>
      <c r="AC67" s="5" t="s">
        <v>316</v>
      </c>
      <c r="AD67" s="5" t="s">
        <v>316</v>
      </c>
      <c r="AE67" s="5" t="s">
        <v>316</v>
      </c>
      <c r="AF67" s="5" t="s">
        <v>316</v>
      </c>
      <c r="AG67" s="5" t="s">
        <v>316</v>
      </c>
      <c r="AH67" s="5" t="s">
        <v>316</v>
      </c>
      <c r="AI67" s="5" t="s">
        <v>316</v>
      </c>
      <c r="AJ67" s="5" t="s">
        <v>316</v>
      </c>
      <c r="AK67" s="5" t="s">
        <v>316</v>
      </c>
      <c r="AL67" s="5" t="s">
        <v>316</v>
      </c>
      <c r="AM67" s="5"/>
      <c r="AN67" s="5"/>
      <c r="AO67" s="5" t="s">
        <v>316</v>
      </c>
      <c r="AP67" s="5" t="s">
        <v>316</v>
      </c>
      <c r="AQ67" s="5" t="s">
        <v>316</v>
      </c>
      <c r="AR67" s="5" t="s">
        <v>316</v>
      </c>
      <c r="AS67" s="5" t="s">
        <v>316</v>
      </c>
      <c r="AT67" s="5" t="s">
        <v>316</v>
      </c>
      <c r="AU67" s="5" t="s">
        <v>316</v>
      </c>
      <c r="AV67" s="5" t="s">
        <v>316</v>
      </c>
      <c r="AW67" s="5" t="s">
        <v>316</v>
      </c>
      <c r="AX67" s="5"/>
      <c r="AY67" s="5"/>
      <c r="AZ67" s="5" t="s">
        <v>316</v>
      </c>
      <c r="BA67" s="5"/>
      <c r="BB67" s="5" t="s">
        <v>316</v>
      </c>
      <c r="BC67" s="5"/>
      <c r="BD67" s="5" t="s">
        <v>316</v>
      </c>
      <c r="BE67" s="112" t="s">
        <v>316</v>
      </c>
      <c r="BF67" s="112" t="s">
        <v>316</v>
      </c>
      <c r="BG67" s="112" t="s">
        <v>316</v>
      </c>
      <c r="BH67" s="112" t="s">
        <v>316</v>
      </c>
      <c r="BI67" s="112" t="s">
        <v>316</v>
      </c>
      <c r="BJ67" s="112" t="s">
        <v>316</v>
      </c>
      <c r="BK67" s="112" t="s">
        <v>316</v>
      </c>
      <c r="BL67" s="112" t="s">
        <v>316</v>
      </c>
      <c r="BM67" s="112" t="s">
        <v>316</v>
      </c>
      <c r="BN67" s="112" t="s">
        <v>316</v>
      </c>
      <c r="BO67" s="112" t="s">
        <v>316</v>
      </c>
      <c r="BP67" s="112" t="s">
        <v>316</v>
      </c>
      <c r="BQ67" s="112" t="s">
        <v>316</v>
      </c>
      <c r="BR67" s="112"/>
      <c r="BS67" s="112"/>
      <c r="BT67" s="112" t="s">
        <v>316</v>
      </c>
      <c r="BU67" s="112" t="s">
        <v>316</v>
      </c>
      <c r="BV67" s="360">
        <f t="shared" ref="BV67" si="53">COUNTIF($BE67:$BU67,2)</f>
        <v>0</v>
      </c>
      <c r="BW67" s="81">
        <f t="shared" ref="BW67" si="54">BV67/COUNTA($BE67:$BU67)</f>
        <v>0</v>
      </c>
      <c r="BX67" s="360">
        <f t="shared" ref="BX67" si="55">COUNTIF($BE67:$BU67,1)</f>
        <v>0</v>
      </c>
      <c r="BY67" s="81">
        <f t="shared" ref="BY67" si="56">BX67/COUNTA($BE67:$BU67)</f>
        <v>0</v>
      </c>
      <c r="BZ67" s="360">
        <f t="shared" ref="BZ67" si="57">COUNTIF($BE67:$BU67,0)</f>
        <v>0</v>
      </c>
      <c r="CA67" s="81">
        <f t="shared" ref="CA67" si="58">BZ67/COUNTA($BE67:$BU67)</f>
        <v>0</v>
      </c>
      <c r="CB67" s="360">
        <f t="shared" ref="CB67" si="59">(((BV67*2)+(BX67*1)+(BZ67*0)))/COUNTA($BE67:$BU67)</f>
        <v>0</v>
      </c>
      <c r="CC67" s="361" t="str">
        <f t="shared" si="28"/>
        <v>Chưa đạt</v>
      </c>
      <c r="CD67" s="74"/>
    </row>
    <row r="68" spans="1:82" s="184" customFormat="1" hidden="1">
      <c r="A68" s="216">
        <v>53</v>
      </c>
      <c r="B68" s="324">
        <v>53</v>
      </c>
      <c r="C68" s="1599" t="s">
        <v>63</v>
      </c>
      <c r="D68" s="1368"/>
      <c r="E68" s="1379"/>
      <c r="F68" s="5" t="s">
        <v>316</v>
      </c>
      <c r="G68" s="182" t="s">
        <v>316</v>
      </c>
      <c r="H68" s="182" t="s">
        <v>316</v>
      </c>
      <c r="I68" s="5" t="s">
        <v>316</v>
      </c>
      <c r="J68" s="5" t="s">
        <v>316</v>
      </c>
      <c r="K68" s="182" t="s">
        <v>316</v>
      </c>
      <c r="L68" s="5" t="s">
        <v>316</v>
      </c>
      <c r="M68" s="5" t="s">
        <v>316</v>
      </c>
      <c r="N68" s="5" t="s">
        <v>316</v>
      </c>
      <c r="O68" s="5" t="s">
        <v>316</v>
      </c>
      <c r="P68" s="5" t="s">
        <v>316</v>
      </c>
      <c r="Q68" s="5" t="s">
        <v>316</v>
      </c>
      <c r="R68" s="5"/>
      <c r="S68" s="5" t="s">
        <v>316</v>
      </c>
      <c r="T68" s="5" t="s">
        <v>316</v>
      </c>
      <c r="U68" s="5" t="s">
        <v>316</v>
      </c>
      <c r="V68" s="182" t="s">
        <v>316</v>
      </c>
      <c r="W68" s="182" t="s">
        <v>316</v>
      </c>
      <c r="X68" s="182" t="s">
        <v>316</v>
      </c>
      <c r="Y68" s="182" t="s">
        <v>316</v>
      </c>
      <c r="Z68" s="5" t="s">
        <v>316</v>
      </c>
      <c r="AA68" s="5" t="s">
        <v>316</v>
      </c>
      <c r="AB68" s="5" t="s">
        <v>316</v>
      </c>
      <c r="AC68" s="5" t="s">
        <v>316</v>
      </c>
      <c r="AD68" s="5" t="s">
        <v>316</v>
      </c>
      <c r="AE68" s="5" t="s">
        <v>316</v>
      </c>
      <c r="AF68" s="5" t="s">
        <v>316</v>
      </c>
      <c r="AG68" s="5" t="s">
        <v>316</v>
      </c>
      <c r="AH68" s="5" t="s">
        <v>316</v>
      </c>
      <c r="AI68" s="5" t="s">
        <v>316</v>
      </c>
      <c r="AJ68" s="5" t="s">
        <v>316</v>
      </c>
      <c r="AK68" s="5" t="s">
        <v>316</v>
      </c>
      <c r="AL68" s="5" t="s">
        <v>316</v>
      </c>
      <c r="AM68" s="5"/>
      <c r="AN68" s="5"/>
      <c r="AO68" s="5" t="s">
        <v>316</v>
      </c>
      <c r="AP68" s="5" t="s">
        <v>316</v>
      </c>
      <c r="AQ68" s="5" t="s">
        <v>316</v>
      </c>
      <c r="AR68" s="5" t="s">
        <v>316</v>
      </c>
      <c r="AS68" s="5" t="s">
        <v>316</v>
      </c>
      <c r="AT68" s="5" t="s">
        <v>316</v>
      </c>
      <c r="AU68" s="5" t="s">
        <v>316</v>
      </c>
      <c r="AV68" s="5" t="s">
        <v>316</v>
      </c>
      <c r="AW68" s="5" t="s">
        <v>316</v>
      </c>
      <c r="AX68" s="5"/>
      <c r="AY68" s="5"/>
      <c r="AZ68" s="5" t="s">
        <v>316</v>
      </c>
      <c r="BA68" s="5"/>
      <c r="BB68" s="5" t="s">
        <v>316</v>
      </c>
      <c r="BC68" s="5"/>
      <c r="BD68" s="5" t="s">
        <v>316</v>
      </c>
      <c r="BE68" s="5" t="s">
        <v>316</v>
      </c>
      <c r="BF68" s="5" t="s">
        <v>316</v>
      </c>
      <c r="BG68" s="5" t="s">
        <v>316</v>
      </c>
      <c r="BH68" s="5" t="s">
        <v>316</v>
      </c>
      <c r="BI68" s="5" t="s">
        <v>316</v>
      </c>
      <c r="BJ68" s="5" t="s">
        <v>316</v>
      </c>
      <c r="BK68" s="5" t="s">
        <v>316</v>
      </c>
      <c r="BL68" s="5" t="s">
        <v>316</v>
      </c>
      <c r="BM68" s="5" t="s">
        <v>316</v>
      </c>
      <c r="BN68" s="5" t="s">
        <v>316</v>
      </c>
      <c r="BO68" s="5" t="s">
        <v>316</v>
      </c>
      <c r="BP68" s="5" t="s">
        <v>316</v>
      </c>
      <c r="BQ68" s="5" t="s">
        <v>316</v>
      </c>
      <c r="BR68" s="5"/>
      <c r="BS68" s="5"/>
      <c r="BT68" s="5" t="s">
        <v>316</v>
      </c>
      <c r="BU68" s="5" t="s">
        <v>316</v>
      </c>
      <c r="BV68" s="5" t="s">
        <v>316</v>
      </c>
      <c r="BW68" s="5" t="s">
        <v>316</v>
      </c>
      <c r="BX68" s="5" t="s">
        <v>316</v>
      </c>
      <c r="BY68" s="5" t="s">
        <v>316</v>
      </c>
      <c r="BZ68" s="5" t="s">
        <v>316</v>
      </c>
      <c r="CA68" s="5" t="s">
        <v>316</v>
      </c>
      <c r="CB68" s="5" t="s">
        <v>316</v>
      </c>
      <c r="CC68" s="5" t="s">
        <v>316</v>
      </c>
      <c r="CD68" s="2"/>
    </row>
    <row r="69" spans="1:82" s="74" customFormat="1" ht="94.5" hidden="1">
      <c r="A69" s="19">
        <v>54</v>
      </c>
      <c r="B69" s="324">
        <v>54</v>
      </c>
      <c r="C69" s="86" t="s">
        <v>618</v>
      </c>
      <c r="D69" s="87" t="s">
        <v>14</v>
      </c>
      <c r="E69" s="86" t="s">
        <v>619</v>
      </c>
      <c r="F69" s="87" t="s">
        <v>17</v>
      </c>
      <c r="G69" s="86" t="s">
        <v>619</v>
      </c>
      <c r="H69" s="67" t="s">
        <v>627</v>
      </c>
      <c r="I69" s="71"/>
      <c r="J69" s="10" t="s">
        <v>11</v>
      </c>
      <c r="K69" s="71"/>
      <c r="L69" s="71"/>
      <c r="M69" s="71"/>
      <c r="N69" s="130" t="s">
        <v>16</v>
      </c>
      <c r="O69" s="71"/>
      <c r="P69" s="71"/>
      <c r="Q69" s="71"/>
      <c r="R69" s="71"/>
      <c r="S69" s="71"/>
      <c r="T69" s="71"/>
      <c r="U69" s="66">
        <f t="shared" si="27"/>
        <v>1</v>
      </c>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3"/>
      <c r="BU69" s="73"/>
      <c r="BV69" s="71"/>
      <c r="BW69" s="71"/>
      <c r="BX69" s="71"/>
      <c r="BY69" s="71"/>
      <c r="BZ69" s="71"/>
      <c r="CA69" s="71"/>
      <c r="CB69" s="71"/>
      <c r="CC69" s="71"/>
    </row>
    <row r="70" spans="1:82" s="74" customFormat="1" ht="78.75" hidden="1">
      <c r="A70" s="19">
        <v>55</v>
      </c>
      <c r="B70" s="324">
        <v>55</v>
      </c>
      <c r="C70" s="86" t="s">
        <v>620</v>
      </c>
      <c r="D70" s="87" t="s">
        <v>14</v>
      </c>
      <c r="E70" s="86" t="s">
        <v>621</v>
      </c>
      <c r="F70" s="87" t="s">
        <v>17</v>
      </c>
      <c r="G70" s="79" t="s">
        <v>310</v>
      </c>
      <c r="H70" s="96" t="s">
        <v>709</v>
      </c>
      <c r="I70" s="71"/>
      <c r="J70" s="10" t="s">
        <v>11</v>
      </c>
      <c r="K70" s="71"/>
      <c r="L70" s="71"/>
      <c r="M70" s="71"/>
      <c r="N70" s="71"/>
      <c r="O70" s="71"/>
      <c r="P70" s="130" t="s">
        <v>16</v>
      </c>
      <c r="Q70" s="71"/>
      <c r="R70" s="71"/>
      <c r="S70" s="71"/>
      <c r="T70" s="71"/>
      <c r="U70" s="66">
        <f t="shared" si="27"/>
        <v>1</v>
      </c>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3"/>
      <c r="BU70" s="73"/>
      <c r="BV70" s="71"/>
      <c r="BW70" s="71"/>
      <c r="BX70" s="71"/>
      <c r="BY70" s="71"/>
      <c r="BZ70" s="71"/>
      <c r="CA70" s="71"/>
      <c r="CB70" s="71"/>
      <c r="CC70" s="71"/>
    </row>
    <row r="71" spans="1:82" s="184" customFormat="1" ht="79.5" hidden="1" customHeight="1">
      <c r="A71" s="216">
        <v>56</v>
      </c>
      <c r="B71" s="324">
        <v>56</v>
      </c>
      <c r="C71" s="188" t="s">
        <v>622</v>
      </c>
      <c r="D71" s="87" t="s">
        <v>14</v>
      </c>
      <c r="E71" s="86" t="s">
        <v>21</v>
      </c>
      <c r="F71" s="87" t="s">
        <v>14</v>
      </c>
      <c r="G71" s="188" t="s">
        <v>21</v>
      </c>
      <c r="H71" s="179" t="s">
        <v>628</v>
      </c>
      <c r="I71" s="71"/>
      <c r="J71" s="10" t="s">
        <v>11</v>
      </c>
      <c r="K71" s="187" t="s">
        <v>16</v>
      </c>
      <c r="L71" s="71"/>
      <c r="M71" s="71"/>
      <c r="N71" s="71"/>
      <c r="O71" s="71"/>
      <c r="P71" s="71"/>
      <c r="Q71" s="71"/>
      <c r="R71" s="130" t="s">
        <v>16</v>
      </c>
      <c r="S71" s="71"/>
      <c r="T71" s="71"/>
      <c r="U71" s="66">
        <f t="shared" si="27"/>
        <v>2</v>
      </c>
      <c r="V71" s="183" t="s">
        <v>728</v>
      </c>
      <c r="W71" s="183" t="s">
        <v>728</v>
      </c>
      <c r="X71" s="183" t="s">
        <v>723</v>
      </c>
      <c r="Y71" s="183" t="s">
        <v>728</v>
      </c>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20">
        <v>2</v>
      </c>
      <c r="BF71" s="20">
        <v>2</v>
      </c>
      <c r="BG71" s="20">
        <v>2</v>
      </c>
      <c r="BH71" s="20">
        <v>2</v>
      </c>
      <c r="BI71" s="20">
        <v>2</v>
      </c>
      <c r="BJ71" s="20">
        <v>2</v>
      </c>
      <c r="BK71" s="20">
        <v>2</v>
      </c>
      <c r="BL71" s="20">
        <v>2</v>
      </c>
      <c r="BM71" s="20">
        <v>2</v>
      </c>
      <c r="BN71" s="20">
        <v>2</v>
      </c>
      <c r="BO71" s="20">
        <v>1</v>
      </c>
      <c r="BP71" s="20">
        <v>2</v>
      </c>
      <c r="BQ71" s="20">
        <v>2</v>
      </c>
      <c r="BR71" s="20"/>
      <c r="BS71" s="20"/>
      <c r="BT71" s="20">
        <v>1</v>
      </c>
      <c r="BU71" s="20">
        <v>1</v>
      </c>
      <c r="BV71" s="360">
        <f t="shared" ref="BV71" si="60">COUNTIF($BE71:$BU71,2)</f>
        <v>12</v>
      </c>
      <c r="BW71" s="81">
        <f t="shared" ref="BW71" si="61">BV71/COUNTA($BE71:$BU71)</f>
        <v>0.8</v>
      </c>
      <c r="BX71" s="360">
        <f t="shared" ref="BX71" si="62">COUNTIF($BE71:$BU71,1)</f>
        <v>3</v>
      </c>
      <c r="BY71" s="81">
        <f t="shared" ref="BY71" si="63">BX71/COUNTA($BE71:$BU71)</f>
        <v>0.2</v>
      </c>
      <c r="BZ71" s="360">
        <f t="shared" ref="BZ71" si="64">COUNTIF($BE71:$BU71,0)</f>
        <v>0</v>
      </c>
      <c r="CA71" s="81">
        <f t="shared" ref="CA71" si="65">BZ71/COUNTA($BE71:$BU71)</f>
        <v>0</v>
      </c>
      <c r="CB71" s="360">
        <f t="shared" ref="CB71" si="66">(((BV71*2)+(BX71*1)+(BZ71*0)))/COUNTA($BE71:$BU71)</f>
        <v>1.8</v>
      </c>
      <c r="CC71" s="361" t="str">
        <f t="shared" ref="CC71" si="67">IF(CB71&gt;=1.6,"Đạt mục tiêu",IF(CB71&gt;=1,"Cần cố gắng","Chưa đạt"))</f>
        <v>Đạt mục tiêu</v>
      </c>
      <c r="CD71" s="74"/>
    </row>
    <row r="72" spans="1:82" s="74" customFormat="1" ht="150" hidden="1">
      <c r="A72" s="19">
        <v>57</v>
      </c>
      <c r="B72" s="324">
        <v>57</v>
      </c>
      <c r="C72" s="86" t="s">
        <v>623</v>
      </c>
      <c r="D72" s="87" t="s">
        <v>17</v>
      </c>
      <c r="E72" s="86" t="s">
        <v>624</v>
      </c>
      <c r="F72" s="87" t="s">
        <v>17</v>
      </c>
      <c r="G72" s="79" t="s">
        <v>278</v>
      </c>
      <c r="H72" s="96" t="s">
        <v>307</v>
      </c>
      <c r="I72" s="71"/>
      <c r="J72" s="10" t="s">
        <v>11</v>
      </c>
      <c r="K72" s="71"/>
      <c r="L72" s="71"/>
      <c r="M72" s="71"/>
      <c r="N72" s="130" t="s">
        <v>16</v>
      </c>
      <c r="O72" s="71"/>
      <c r="P72" s="71"/>
      <c r="Q72" s="71"/>
      <c r="R72" s="71"/>
      <c r="S72" s="71"/>
      <c r="T72" s="71"/>
      <c r="U72" s="66">
        <f t="shared" si="27"/>
        <v>1</v>
      </c>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3"/>
      <c r="BU72" s="73"/>
      <c r="BV72" s="71"/>
      <c r="BW72" s="71"/>
      <c r="BX72" s="71"/>
      <c r="BY72" s="71"/>
      <c r="BZ72" s="71"/>
      <c r="CA72" s="71"/>
      <c r="CB72" s="71"/>
      <c r="CC72" s="71"/>
    </row>
    <row r="73" spans="1:82" s="74" customFormat="1" ht="75" hidden="1">
      <c r="A73" s="19">
        <v>58</v>
      </c>
      <c r="B73" s="324">
        <v>58</v>
      </c>
      <c r="C73" s="86" t="s">
        <v>625</v>
      </c>
      <c r="D73" s="87" t="s">
        <v>17</v>
      </c>
      <c r="E73" s="86" t="s">
        <v>626</v>
      </c>
      <c r="F73" s="87" t="s">
        <v>17</v>
      </c>
      <c r="G73" s="79" t="s">
        <v>308</v>
      </c>
      <c r="H73" s="96" t="s">
        <v>309</v>
      </c>
      <c r="I73" s="71"/>
      <c r="J73" s="10" t="s">
        <v>11</v>
      </c>
      <c r="K73" s="71"/>
      <c r="L73" s="71"/>
      <c r="M73" s="71"/>
      <c r="N73" s="71"/>
      <c r="O73" s="71"/>
      <c r="P73" s="130" t="s">
        <v>16</v>
      </c>
      <c r="Q73" s="71"/>
      <c r="R73" s="71"/>
      <c r="S73" s="71"/>
      <c r="T73" s="71"/>
      <c r="U73" s="66">
        <f t="shared" si="27"/>
        <v>1</v>
      </c>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3"/>
      <c r="BU73" s="73"/>
      <c r="BV73" s="71"/>
      <c r="BW73" s="71"/>
      <c r="BX73" s="71"/>
      <c r="BY73" s="71"/>
      <c r="BZ73" s="71"/>
      <c r="CA73" s="71"/>
      <c r="CB73" s="71"/>
      <c r="CC73" s="71"/>
    </row>
    <row r="74" spans="1:82" s="184" customFormat="1" hidden="1">
      <c r="A74" s="216">
        <v>59</v>
      </c>
      <c r="B74" s="324">
        <v>59</v>
      </c>
      <c r="C74" s="1599" t="s">
        <v>629</v>
      </c>
      <c r="D74" s="1368"/>
      <c r="E74" s="1379"/>
      <c r="F74" s="5" t="s">
        <v>316</v>
      </c>
      <c r="G74" s="182" t="s">
        <v>316</v>
      </c>
      <c r="H74" s="182" t="s">
        <v>316</v>
      </c>
      <c r="I74" s="5" t="s">
        <v>316</v>
      </c>
      <c r="J74" s="5" t="s">
        <v>316</v>
      </c>
      <c r="K74" s="182" t="s">
        <v>316</v>
      </c>
      <c r="L74" s="5" t="s">
        <v>316</v>
      </c>
      <c r="M74" s="5" t="s">
        <v>316</v>
      </c>
      <c r="N74" s="5" t="s">
        <v>316</v>
      </c>
      <c r="O74" s="5" t="s">
        <v>316</v>
      </c>
      <c r="P74" s="5" t="s">
        <v>316</v>
      </c>
      <c r="Q74" s="5" t="s">
        <v>316</v>
      </c>
      <c r="R74" s="5"/>
      <c r="S74" s="5" t="s">
        <v>316</v>
      </c>
      <c r="T74" s="5" t="s">
        <v>316</v>
      </c>
      <c r="U74" s="5" t="s">
        <v>316</v>
      </c>
      <c r="V74" s="182" t="s">
        <v>316</v>
      </c>
      <c r="W74" s="182" t="s">
        <v>316</v>
      </c>
      <c r="X74" s="182" t="s">
        <v>316</v>
      </c>
      <c r="Y74" s="182" t="s">
        <v>316</v>
      </c>
      <c r="Z74" s="5" t="s">
        <v>316</v>
      </c>
      <c r="AA74" s="5" t="s">
        <v>316</v>
      </c>
      <c r="AB74" s="5" t="s">
        <v>316</v>
      </c>
      <c r="AC74" s="5" t="s">
        <v>316</v>
      </c>
      <c r="AD74" s="5" t="s">
        <v>316</v>
      </c>
      <c r="AE74" s="5" t="s">
        <v>316</v>
      </c>
      <c r="AF74" s="5" t="s">
        <v>316</v>
      </c>
      <c r="AG74" s="5" t="s">
        <v>316</v>
      </c>
      <c r="AH74" s="5" t="s">
        <v>316</v>
      </c>
      <c r="AI74" s="5" t="s">
        <v>316</v>
      </c>
      <c r="AJ74" s="5" t="s">
        <v>316</v>
      </c>
      <c r="AK74" s="5" t="s">
        <v>316</v>
      </c>
      <c r="AL74" s="5" t="s">
        <v>316</v>
      </c>
      <c r="AM74" s="5"/>
      <c r="AN74" s="5"/>
      <c r="AO74" s="5" t="s">
        <v>316</v>
      </c>
      <c r="AP74" s="5" t="s">
        <v>316</v>
      </c>
      <c r="AQ74" s="5" t="s">
        <v>316</v>
      </c>
      <c r="AR74" s="5" t="s">
        <v>316</v>
      </c>
      <c r="AS74" s="5" t="s">
        <v>316</v>
      </c>
      <c r="AT74" s="5" t="s">
        <v>316</v>
      </c>
      <c r="AU74" s="5" t="s">
        <v>316</v>
      </c>
      <c r="AV74" s="5" t="s">
        <v>316</v>
      </c>
      <c r="AW74" s="5" t="s">
        <v>316</v>
      </c>
      <c r="AX74" s="5"/>
      <c r="AY74" s="5"/>
      <c r="AZ74" s="5" t="s">
        <v>316</v>
      </c>
      <c r="BA74" s="5"/>
      <c r="BB74" s="5" t="s">
        <v>316</v>
      </c>
      <c r="BC74" s="5"/>
      <c r="BD74" s="5" t="s">
        <v>316</v>
      </c>
      <c r="BE74" s="5" t="s">
        <v>316</v>
      </c>
      <c r="BF74" s="5" t="s">
        <v>316</v>
      </c>
      <c r="BG74" s="5" t="s">
        <v>316</v>
      </c>
      <c r="BH74" s="5" t="s">
        <v>316</v>
      </c>
      <c r="BI74" s="5" t="s">
        <v>316</v>
      </c>
      <c r="BJ74" s="5" t="s">
        <v>316</v>
      </c>
      <c r="BK74" s="5" t="s">
        <v>316</v>
      </c>
      <c r="BL74" s="5" t="s">
        <v>316</v>
      </c>
      <c r="BM74" s="5" t="s">
        <v>316</v>
      </c>
      <c r="BN74" s="5" t="s">
        <v>316</v>
      </c>
      <c r="BO74" s="5" t="s">
        <v>316</v>
      </c>
      <c r="BP74" s="5" t="s">
        <v>316</v>
      </c>
      <c r="BQ74" s="5" t="s">
        <v>316</v>
      </c>
      <c r="BR74" s="5"/>
      <c r="BS74" s="5"/>
      <c r="BT74" s="5" t="s">
        <v>316</v>
      </c>
      <c r="BU74" s="5" t="s">
        <v>316</v>
      </c>
      <c r="BV74" s="5" t="s">
        <v>316</v>
      </c>
      <c r="BW74" s="5" t="s">
        <v>316</v>
      </c>
      <c r="BX74" s="5" t="s">
        <v>316</v>
      </c>
      <c r="BY74" s="5" t="s">
        <v>316</v>
      </c>
      <c r="BZ74" s="5" t="s">
        <v>316</v>
      </c>
      <c r="CA74" s="5" t="s">
        <v>316</v>
      </c>
      <c r="CB74" s="5" t="s">
        <v>316</v>
      </c>
      <c r="CC74" s="5" t="s">
        <v>316</v>
      </c>
      <c r="CD74" s="2"/>
    </row>
    <row r="75" spans="1:82" s="184" customFormat="1" ht="112.5" hidden="1">
      <c r="A75" s="216">
        <v>60</v>
      </c>
      <c r="B75" s="324">
        <v>60</v>
      </c>
      <c r="C75" s="188" t="s">
        <v>630</v>
      </c>
      <c r="D75" s="77" t="s">
        <v>18</v>
      </c>
      <c r="E75" s="78" t="s">
        <v>631</v>
      </c>
      <c r="F75" s="77" t="s">
        <v>18</v>
      </c>
      <c r="G75" s="188" t="s">
        <v>631</v>
      </c>
      <c r="H75" s="190" t="s">
        <v>653</v>
      </c>
      <c r="I75" s="79"/>
      <c r="J75" s="10" t="s">
        <v>11</v>
      </c>
      <c r="K75" s="362" t="s">
        <v>16</v>
      </c>
      <c r="L75" s="79"/>
      <c r="M75" s="79"/>
      <c r="N75" s="360"/>
      <c r="O75" s="79"/>
      <c r="P75" s="360"/>
      <c r="Q75" s="79"/>
      <c r="R75" s="79"/>
      <c r="S75" s="79"/>
      <c r="T75" s="79"/>
      <c r="U75" s="66">
        <f t="shared" si="27"/>
        <v>1</v>
      </c>
      <c r="V75" s="362" t="s">
        <v>725</v>
      </c>
      <c r="W75" s="362" t="s">
        <v>723</v>
      </c>
      <c r="X75" s="362" t="s">
        <v>725</v>
      </c>
      <c r="Y75" s="362" t="s">
        <v>723</v>
      </c>
      <c r="Z75" s="79"/>
      <c r="AA75" s="79"/>
      <c r="AB75" s="79"/>
      <c r="AC75" s="79"/>
      <c r="AD75" s="79"/>
      <c r="AE75" s="79"/>
      <c r="AF75" s="79"/>
      <c r="AG75" s="79"/>
      <c r="AH75" s="79"/>
      <c r="AI75" s="79"/>
      <c r="AJ75" s="79"/>
      <c r="AK75" s="79"/>
      <c r="AL75" s="79"/>
      <c r="AM75" s="79"/>
      <c r="AN75" s="79"/>
      <c r="AO75" s="79"/>
      <c r="AP75" s="79"/>
      <c r="AQ75" s="79"/>
      <c r="AR75" s="79"/>
      <c r="AS75" s="79"/>
      <c r="AT75" s="79"/>
      <c r="AU75" s="79"/>
      <c r="AV75" s="79"/>
      <c r="AW75" s="79"/>
      <c r="AX75" s="79"/>
      <c r="AY75" s="79"/>
      <c r="AZ75" s="79"/>
      <c r="BA75" s="79"/>
      <c r="BB75" s="79"/>
      <c r="BC75" s="79"/>
      <c r="BD75" s="79"/>
      <c r="BE75" s="20">
        <v>2</v>
      </c>
      <c r="BF75" s="20">
        <v>2</v>
      </c>
      <c r="BG75" s="20">
        <v>2</v>
      </c>
      <c r="BH75" s="20">
        <v>2</v>
      </c>
      <c r="BI75" s="20">
        <v>2</v>
      </c>
      <c r="BJ75" s="20">
        <v>2</v>
      </c>
      <c r="BK75" s="20">
        <v>1</v>
      </c>
      <c r="BL75" s="20">
        <v>2</v>
      </c>
      <c r="BM75" s="20">
        <v>2</v>
      </c>
      <c r="BN75" s="20">
        <v>2</v>
      </c>
      <c r="BO75" s="20">
        <v>2</v>
      </c>
      <c r="BP75" s="20">
        <v>2</v>
      </c>
      <c r="BQ75" s="20">
        <v>2</v>
      </c>
      <c r="BR75" s="20"/>
      <c r="BS75" s="20"/>
      <c r="BT75" s="20">
        <v>2</v>
      </c>
      <c r="BU75" s="20">
        <v>1</v>
      </c>
      <c r="BV75" s="360">
        <f t="shared" ref="BV75" si="68">COUNTIF($BE75:$BU75,2)</f>
        <v>13</v>
      </c>
      <c r="BW75" s="81">
        <f t="shared" ref="BW75" si="69">BV75/COUNTA($BE75:$BU75)</f>
        <v>0.8666666666666667</v>
      </c>
      <c r="BX75" s="360">
        <f t="shared" ref="BX75" si="70">COUNTIF($BE75:$BU75,1)</f>
        <v>2</v>
      </c>
      <c r="BY75" s="81">
        <f t="shared" ref="BY75" si="71">BX75/COUNTA($BE75:$BU75)</f>
        <v>0.13333333333333333</v>
      </c>
      <c r="BZ75" s="360">
        <f t="shared" ref="BZ75" si="72">COUNTIF($BE75:$BU75,0)</f>
        <v>0</v>
      </c>
      <c r="CA75" s="81">
        <f t="shared" ref="CA75" si="73">BZ75/COUNTA($BE75:$BU75)</f>
        <v>0</v>
      </c>
      <c r="CB75" s="360">
        <f t="shared" ref="CB75" si="74">(((BV75*2)+(BX75*1)+(BZ75*0)))/COUNTA($BE75:$BU75)</f>
        <v>1.8666666666666667</v>
      </c>
      <c r="CC75" s="361" t="str">
        <f t="shared" ref="CC75" si="75">IF(CB75&gt;=1.6,"Đạt mục tiêu",IF(CB75&gt;=1,"Cần cố gắng","Chưa đạt"))</f>
        <v>Đạt mục tiêu</v>
      </c>
      <c r="CD75" s="74"/>
    </row>
    <row r="76" spans="1:82" s="74" customFormat="1" ht="89.25" customHeight="1">
      <c r="A76" s="19">
        <v>61</v>
      </c>
      <c r="B76" s="324">
        <v>61</v>
      </c>
      <c r="C76" s="78" t="s">
        <v>632</v>
      </c>
      <c r="D76" s="77" t="s">
        <v>14</v>
      </c>
      <c r="E76" s="78" t="s">
        <v>633</v>
      </c>
      <c r="F76" s="77" t="s">
        <v>17</v>
      </c>
      <c r="G76" s="78" t="s">
        <v>633</v>
      </c>
      <c r="H76" s="78" t="s">
        <v>652</v>
      </c>
      <c r="I76" s="79"/>
      <c r="J76" s="10" t="s">
        <v>11</v>
      </c>
      <c r="K76" s="79"/>
      <c r="L76" s="79"/>
      <c r="M76" s="79" t="s">
        <v>16</v>
      </c>
      <c r="N76" s="360"/>
      <c r="O76" s="79"/>
      <c r="P76" s="360"/>
      <c r="Q76" s="79"/>
      <c r="R76" s="79"/>
      <c r="S76" s="79"/>
      <c r="T76" s="79"/>
      <c r="U76" s="66">
        <f t="shared" si="27"/>
        <v>1</v>
      </c>
      <c r="V76" s="79"/>
      <c r="W76" s="79"/>
      <c r="X76" s="79"/>
      <c r="Y76" s="79"/>
      <c r="Z76" s="79"/>
      <c r="AA76" s="79"/>
      <c r="AB76" s="79"/>
      <c r="AC76" s="79"/>
      <c r="AD76" s="79" t="s">
        <v>728</v>
      </c>
      <c r="AE76" s="79" t="s">
        <v>728</v>
      </c>
      <c r="AF76" s="79" t="s">
        <v>728</v>
      </c>
      <c r="AG76" s="79" t="s">
        <v>728</v>
      </c>
      <c r="AH76" s="79"/>
      <c r="AI76" s="79"/>
      <c r="AJ76" s="79"/>
      <c r="AK76" s="79"/>
      <c r="AL76" s="79"/>
      <c r="AM76" s="79"/>
      <c r="AN76" s="79"/>
      <c r="AO76" s="79"/>
      <c r="AP76" s="79"/>
      <c r="AQ76" s="79"/>
      <c r="AR76" s="79"/>
      <c r="AS76" s="79"/>
      <c r="AT76" s="79"/>
      <c r="AU76" s="79"/>
      <c r="AV76" s="79"/>
      <c r="AW76" s="79"/>
      <c r="AX76" s="79"/>
      <c r="AY76" s="79"/>
      <c r="AZ76" s="79"/>
      <c r="BA76" s="79"/>
      <c r="BB76" s="79"/>
      <c r="BC76" s="79"/>
      <c r="BD76" s="79"/>
      <c r="BE76" s="20">
        <v>2</v>
      </c>
      <c r="BF76" s="20">
        <v>1</v>
      </c>
      <c r="BG76" s="20">
        <v>2</v>
      </c>
      <c r="BH76" s="20">
        <v>2</v>
      </c>
      <c r="BI76" s="20">
        <v>2</v>
      </c>
      <c r="BJ76" s="20">
        <v>2</v>
      </c>
      <c r="BK76" s="20">
        <v>2</v>
      </c>
      <c r="BL76" s="20">
        <v>2</v>
      </c>
      <c r="BM76" s="20">
        <v>2</v>
      </c>
      <c r="BN76" s="20">
        <v>2</v>
      </c>
      <c r="BO76" s="20">
        <v>2</v>
      </c>
      <c r="BP76" s="20">
        <v>2</v>
      </c>
      <c r="BQ76" s="20">
        <v>2</v>
      </c>
      <c r="BR76" s="20">
        <v>2</v>
      </c>
      <c r="BS76" s="20">
        <v>2</v>
      </c>
      <c r="BT76" s="20">
        <v>2</v>
      </c>
      <c r="BU76" s="20">
        <v>1</v>
      </c>
      <c r="BV76" s="21">
        <f>COUNTIF($BE76:$BU76,2)</f>
        <v>15</v>
      </c>
      <c r="BW76" s="22">
        <f>BV76/COUNTA($BE76:$BU76)</f>
        <v>0.88235294117647056</v>
      </c>
      <c r="BX76" s="21">
        <f>COUNTIF($BE76:$BU76,1)</f>
        <v>2</v>
      </c>
      <c r="BY76" s="22">
        <f>BX76/COUNTA($BE76:$BU76)</f>
        <v>0.11764705882352941</v>
      </c>
      <c r="BZ76" s="21">
        <f>COUNTIF($BE76:$BU76,0)</f>
        <v>0</v>
      </c>
      <c r="CA76" s="22">
        <f>BZ76/COUNTA($BE76:$BU76)</f>
        <v>0</v>
      </c>
      <c r="CB76" s="21">
        <f>(((BV76*2)+(BX76*1)+(BZ76*0)))/COUNTA($BE76:$BU76)</f>
        <v>1.8823529411764706</v>
      </c>
      <c r="CC76" s="21" t="str">
        <f>IF(CB76&gt;=1.6,"Đạt mục tiêu",IF(CB76&gt;=1,"Cần cố gắng","Chưa đạt"))</f>
        <v>Đạt mục tiêu</v>
      </c>
    </row>
    <row r="77" spans="1:82" s="74" customFormat="1" ht="90" hidden="1">
      <c r="A77" s="19">
        <v>62</v>
      </c>
      <c r="B77" s="324">
        <v>62</v>
      </c>
      <c r="C77" s="78" t="s">
        <v>634</v>
      </c>
      <c r="D77" s="77" t="s">
        <v>14</v>
      </c>
      <c r="E77" s="78" t="s">
        <v>635</v>
      </c>
      <c r="F77" s="77" t="s">
        <v>17</v>
      </c>
      <c r="G77" s="78" t="s">
        <v>635</v>
      </c>
      <c r="H77" s="23" t="s">
        <v>311</v>
      </c>
      <c r="I77" s="79"/>
      <c r="J77" s="10" t="s">
        <v>11</v>
      </c>
      <c r="K77" s="79"/>
      <c r="L77" s="79"/>
      <c r="M77" s="79"/>
      <c r="N77" s="360"/>
      <c r="O77" s="79"/>
      <c r="P77" s="144" t="s">
        <v>16</v>
      </c>
      <c r="Q77" s="79"/>
      <c r="R77" s="79"/>
      <c r="S77" s="79"/>
      <c r="T77" s="79"/>
      <c r="U77" s="66">
        <f t="shared" si="27"/>
        <v>1</v>
      </c>
      <c r="V77" s="79"/>
      <c r="W77" s="79"/>
      <c r="X77" s="79"/>
      <c r="Y77" s="79"/>
      <c r="Z77" s="79"/>
      <c r="AA77" s="79"/>
      <c r="AB77" s="79"/>
      <c r="AC77" s="79"/>
      <c r="AD77" s="79"/>
      <c r="AE77" s="79"/>
      <c r="AF77" s="79"/>
      <c r="AG77" s="79"/>
      <c r="AH77" s="79"/>
      <c r="AI77" s="79"/>
      <c r="AJ77" s="79"/>
      <c r="AK77" s="79"/>
      <c r="AL77" s="79"/>
      <c r="AM77" s="79"/>
      <c r="AN77" s="79"/>
      <c r="AO77" s="79"/>
      <c r="AP77" s="79"/>
      <c r="AQ77" s="79"/>
      <c r="AR77" s="79"/>
      <c r="AS77" s="79"/>
      <c r="AT77" s="79"/>
      <c r="AU77" s="79"/>
      <c r="AV77" s="79"/>
      <c r="AW77" s="79"/>
      <c r="AX77" s="79"/>
      <c r="AY77" s="79"/>
      <c r="AZ77" s="79"/>
      <c r="BA77" s="79"/>
      <c r="BB77" s="79"/>
      <c r="BC77" s="79"/>
      <c r="BD77" s="79"/>
      <c r="BE77" s="79"/>
      <c r="BF77" s="79"/>
      <c r="BG77" s="79"/>
      <c r="BH77" s="79"/>
      <c r="BI77" s="79"/>
      <c r="BJ77" s="79"/>
      <c r="BK77" s="79"/>
      <c r="BL77" s="79"/>
      <c r="BM77" s="79"/>
      <c r="BN77" s="79"/>
      <c r="BO77" s="79"/>
      <c r="BP77" s="79"/>
      <c r="BQ77" s="79"/>
      <c r="BR77" s="79"/>
      <c r="BS77" s="79"/>
      <c r="BT77" s="79"/>
      <c r="BU77" s="79"/>
      <c r="BV77" s="360"/>
      <c r="BW77" s="81"/>
      <c r="BX77" s="360"/>
      <c r="BY77" s="81"/>
      <c r="BZ77" s="360"/>
      <c r="CA77" s="81"/>
      <c r="CB77" s="360"/>
      <c r="CC77" s="360"/>
    </row>
    <row r="78" spans="1:82" s="74" customFormat="1" ht="126" hidden="1">
      <c r="A78" s="19">
        <v>63</v>
      </c>
      <c r="B78" s="324">
        <v>63</v>
      </c>
      <c r="C78" s="78" t="s">
        <v>636</v>
      </c>
      <c r="D78" s="77" t="s">
        <v>14</v>
      </c>
      <c r="E78" s="78" t="s">
        <v>637</v>
      </c>
      <c r="F78" s="77" t="s">
        <v>17</v>
      </c>
      <c r="G78" s="78" t="s">
        <v>637</v>
      </c>
      <c r="H78" s="96" t="s">
        <v>651</v>
      </c>
      <c r="I78" s="79"/>
      <c r="J78" s="10" t="s">
        <v>11</v>
      </c>
      <c r="K78" s="79"/>
      <c r="L78" s="79"/>
      <c r="M78" s="79"/>
      <c r="N78" s="360"/>
      <c r="O78" s="79"/>
      <c r="P78" s="360"/>
      <c r="Q78" s="79" t="s">
        <v>16</v>
      </c>
      <c r="R78" s="79"/>
      <c r="S78" s="79"/>
      <c r="T78" s="79"/>
      <c r="U78" s="66">
        <f t="shared" si="27"/>
        <v>1</v>
      </c>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79"/>
      <c r="BU78" s="79"/>
      <c r="BV78" s="360"/>
      <c r="BW78" s="81"/>
      <c r="BX78" s="360"/>
      <c r="BY78" s="81"/>
      <c r="BZ78" s="360"/>
      <c r="CA78" s="81"/>
      <c r="CB78" s="360"/>
      <c r="CC78" s="360"/>
    </row>
    <row r="79" spans="1:82" ht="150" hidden="1">
      <c r="A79" s="171">
        <v>64</v>
      </c>
      <c r="B79" s="324">
        <v>64</v>
      </c>
      <c r="C79" s="186" t="s">
        <v>638</v>
      </c>
      <c r="D79" s="77" t="s">
        <v>18</v>
      </c>
      <c r="E79" s="78" t="s">
        <v>639</v>
      </c>
      <c r="F79" s="244" t="s">
        <v>18</v>
      </c>
      <c r="G79" s="186" t="s">
        <v>639</v>
      </c>
      <c r="H79" s="210" t="s">
        <v>650</v>
      </c>
      <c r="I79" s="79"/>
      <c r="J79" s="10" t="s">
        <v>11</v>
      </c>
      <c r="K79" s="79"/>
      <c r="L79" s="342" t="s">
        <v>16</v>
      </c>
      <c r="M79" s="79"/>
      <c r="N79" s="360"/>
      <c r="O79" s="79"/>
      <c r="P79" s="360"/>
      <c r="Q79" s="79"/>
      <c r="R79" s="79"/>
      <c r="S79" s="79"/>
      <c r="T79" s="79"/>
      <c r="U79" s="66">
        <f t="shared" si="27"/>
        <v>1</v>
      </c>
      <c r="V79" s="79"/>
      <c r="W79" s="79"/>
      <c r="X79" s="79"/>
      <c r="Y79" s="79"/>
      <c r="Z79" s="342" t="s">
        <v>723</v>
      </c>
      <c r="AA79" s="342" t="s">
        <v>727</v>
      </c>
      <c r="AB79" s="342" t="s">
        <v>728</v>
      </c>
      <c r="AC79" s="342" t="s">
        <v>728</v>
      </c>
      <c r="AD79" s="79"/>
      <c r="AE79" s="79"/>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343"/>
      <c r="BF79" s="343"/>
      <c r="BG79" s="343"/>
      <c r="BH79" s="343"/>
      <c r="BI79" s="343"/>
      <c r="BJ79" s="343"/>
      <c r="BK79" s="343"/>
      <c r="BL79" s="343"/>
      <c r="BM79" s="343"/>
      <c r="BN79" s="343"/>
      <c r="BO79" s="343"/>
      <c r="BP79" s="343"/>
      <c r="BQ79" s="343"/>
      <c r="BR79" s="398"/>
      <c r="BS79" s="398"/>
      <c r="BT79" s="343"/>
      <c r="BU79" s="343"/>
      <c r="BV79" s="328"/>
      <c r="BW79" s="228"/>
      <c r="BX79" s="328"/>
      <c r="BY79" s="228"/>
      <c r="BZ79" s="328"/>
      <c r="CA79" s="228"/>
      <c r="CB79" s="328"/>
      <c r="CC79" s="328"/>
    </row>
    <row r="80" spans="1:82" s="74" customFormat="1" ht="75" hidden="1">
      <c r="A80" s="19">
        <v>65</v>
      </c>
      <c r="B80" s="324">
        <v>65</v>
      </c>
      <c r="C80" s="78" t="s">
        <v>640</v>
      </c>
      <c r="D80" s="77" t="s">
        <v>18</v>
      </c>
      <c r="E80" s="78" t="s">
        <v>641</v>
      </c>
      <c r="F80" s="77" t="s">
        <v>17</v>
      </c>
      <c r="G80" s="78" t="s">
        <v>641</v>
      </c>
      <c r="H80" s="96" t="s">
        <v>649</v>
      </c>
      <c r="I80" s="79"/>
      <c r="J80" s="10" t="s">
        <v>11</v>
      </c>
      <c r="K80" s="79"/>
      <c r="L80" s="79"/>
      <c r="M80" s="79"/>
      <c r="N80" s="144" t="s">
        <v>16</v>
      </c>
      <c r="O80" s="79"/>
      <c r="P80" s="360"/>
      <c r="Q80" s="79"/>
      <c r="R80" s="79"/>
      <c r="S80" s="79"/>
      <c r="T80" s="79"/>
      <c r="U80" s="66">
        <f t="shared" si="27"/>
        <v>1</v>
      </c>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79"/>
      <c r="BF80" s="79"/>
      <c r="BG80" s="79"/>
      <c r="BH80" s="79"/>
      <c r="BI80" s="79"/>
      <c r="BJ80" s="79"/>
      <c r="BK80" s="79"/>
      <c r="BL80" s="79"/>
      <c r="BM80" s="79"/>
      <c r="BN80" s="79"/>
      <c r="BO80" s="79"/>
      <c r="BP80" s="79"/>
      <c r="BQ80" s="79"/>
      <c r="BR80" s="79"/>
      <c r="BS80" s="79"/>
      <c r="BT80" s="79"/>
      <c r="BU80" s="79"/>
      <c r="BV80" s="360"/>
      <c r="BW80" s="81"/>
      <c r="BX80" s="360"/>
      <c r="BY80" s="81"/>
      <c r="BZ80" s="360"/>
      <c r="CA80" s="81"/>
      <c r="CB80" s="360"/>
      <c r="CC80" s="360"/>
    </row>
    <row r="81" spans="1:82" s="74" customFormat="1" ht="78.75" hidden="1">
      <c r="A81" s="19">
        <v>66</v>
      </c>
      <c r="B81" s="324">
        <v>66</v>
      </c>
      <c r="C81" s="78" t="s">
        <v>642</v>
      </c>
      <c r="D81" s="77" t="s">
        <v>17</v>
      </c>
      <c r="E81" s="78" t="s">
        <v>643</v>
      </c>
      <c r="F81" s="77" t="s">
        <v>17</v>
      </c>
      <c r="G81" s="78" t="s">
        <v>643</v>
      </c>
      <c r="H81" s="23" t="s">
        <v>312</v>
      </c>
      <c r="I81" s="79"/>
      <c r="J81" s="10" t="s">
        <v>11</v>
      </c>
      <c r="K81" s="79"/>
      <c r="L81" s="79"/>
      <c r="M81" s="79"/>
      <c r="N81" s="360"/>
      <c r="O81" s="79"/>
      <c r="P81" s="144" t="s">
        <v>16</v>
      </c>
      <c r="Q81" s="79"/>
      <c r="R81" s="79"/>
      <c r="S81" s="79"/>
      <c r="T81" s="79"/>
      <c r="U81" s="66">
        <f t="shared" si="27"/>
        <v>1</v>
      </c>
      <c r="V81" s="79"/>
      <c r="W81" s="79"/>
      <c r="X81" s="79"/>
      <c r="Y81" s="79"/>
      <c r="Z81" s="79"/>
      <c r="AA81" s="79"/>
      <c r="AB81" s="79"/>
      <c r="AC81" s="79"/>
      <c r="AD81" s="79"/>
      <c r="AE81" s="79"/>
      <c r="AF81" s="79"/>
      <c r="AG81" s="79"/>
      <c r="AH81" s="79"/>
      <c r="AI81" s="79"/>
      <c r="AJ81" s="79"/>
      <c r="AK81" s="79"/>
      <c r="AL81" s="79"/>
      <c r="AM81" s="79"/>
      <c r="AN81" s="79"/>
      <c r="AO81" s="79"/>
      <c r="AP81" s="79"/>
      <c r="AQ81" s="79"/>
      <c r="AR81" s="79"/>
      <c r="AS81" s="79"/>
      <c r="AT81" s="79"/>
      <c r="AU81" s="79"/>
      <c r="AV81" s="79"/>
      <c r="AW81" s="79"/>
      <c r="AX81" s="79"/>
      <c r="AY81" s="79"/>
      <c r="AZ81" s="79"/>
      <c r="BA81" s="79"/>
      <c r="BB81" s="79"/>
      <c r="BC81" s="79"/>
      <c r="BD81" s="79"/>
      <c r="BE81" s="79"/>
      <c r="BF81" s="79"/>
      <c r="BG81" s="79"/>
      <c r="BH81" s="79"/>
      <c r="BI81" s="79"/>
      <c r="BJ81" s="79"/>
      <c r="BK81" s="79"/>
      <c r="BL81" s="79"/>
      <c r="BM81" s="79"/>
      <c r="BN81" s="79"/>
      <c r="BO81" s="79"/>
      <c r="BP81" s="79"/>
      <c r="BQ81" s="79"/>
      <c r="BR81" s="79"/>
      <c r="BS81" s="79"/>
      <c r="BT81" s="79"/>
      <c r="BU81" s="79"/>
      <c r="BV81" s="360"/>
      <c r="BW81" s="81"/>
      <c r="BX81" s="360"/>
      <c r="BY81" s="81"/>
      <c r="BZ81" s="360"/>
      <c r="CA81" s="81"/>
      <c r="CB81" s="360"/>
      <c r="CC81" s="360"/>
    </row>
    <row r="82" spans="1:82" ht="101.25" hidden="1" customHeight="1">
      <c r="A82" s="171">
        <v>67</v>
      </c>
      <c r="B82" s="324">
        <v>67</v>
      </c>
      <c r="C82" s="186" t="s">
        <v>644</v>
      </c>
      <c r="D82" s="77" t="s">
        <v>17</v>
      </c>
      <c r="E82" s="78" t="s">
        <v>645</v>
      </c>
      <c r="F82" s="244" t="s">
        <v>17</v>
      </c>
      <c r="G82" s="186" t="s">
        <v>645</v>
      </c>
      <c r="H82" s="210" t="s">
        <v>313</v>
      </c>
      <c r="I82" s="79"/>
      <c r="J82" s="10" t="s">
        <v>11</v>
      </c>
      <c r="K82" s="79"/>
      <c r="L82" s="342" t="s">
        <v>16</v>
      </c>
      <c r="M82" s="79"/>
      <c r="N82" s="360"/>
      <c r="O82" s="79"/>
      <c r="P82" s="360"/>
      <c r="Q82" s="79"/>
      <c r="R82" s="79"/>
      <c r="S82" s="79"/>
      <c r="T82" s="79"/>
      <c r="U82" s="66">
        <f t="shared" si="27"/>
        <v>1</v>
      </c>
      <c r="V82" s="79"/>
      <c r="W82" s="79"/>
      <c r="X82" s="79"/>
      <c r="Y82" s="79"/>
      <c r="Z82" s="342" t="s">
        <v>728</v>
      </c>
      <c r="AA82" s="342" t="s">
        <v>728</v>
      </c>
      <c r="AB82" s="342" t="s">
        <v>728</v>
      </c>
      <c r="AC82" s="342" t="s">
        <v>728</v>
      </c>
      <c r="AD82" s="79"/>
      <c r="AE82" s="79"/>
      <c r="AF82" s="79"/>
      <c r="AG82" s="79"/>
      <c r="AH82" s="79"/>
      <c r="AI82" s="79"/>
      <c r="AJ82" s="79"/>
      <c r="AK82" s="79"/>
      <c r="AL82" s="79"/>
      <c r="AM82" s="79"/>
      <c r="AN82" s="79"/>
      <c r="AO82" s="79"/>
      <c r="AP82" s="79"/>
      <c r="AQ82" s="79"/>
      <c r="AR82" s="79"/>
      <c r="AS82" s="79"/>
      <c r="AT82" s="79"/>
      <c r="AU82" s="79"/>
      <c r="AV82" s="79"/>
      <c r="AW82" s="79"/>
      <c r="AX82" s="79"/>
      <c r="AY82" s="79"/>
      <c r="AZ82" s="79"/>
      <c r="BA82" s="79"/>
      <c r="BB82" s="79"/>
      <c r="BC82" s="79"/>
      <c r="BD82" s="79"/>
      <c r="BE82" s="343"/>
      <c r="BF82" s="343"/>
      <c r="BG82" s="343"/>
      <c r="BH82" s="343"/>
      <c r="BI82" s="343"/>
      <c r="BJ82" s="343"/>
      <c r="BK82" s="343"/>
      <c r="BL82" s="343"/>
      <c r="BM82" s="343"/>
      <c r="BN82" s="343"/>
      <c r="BO82" s="343"/>
      <c r="BP82" s="343"/>
      <c r="BQ82" s="343"/>
      <c r="BR82" s="398"/>
      <c r="BS82" s="398"/>
      <c r="BT82" s="343"/>
      <c r="BU82" s="343"/>
      <c r="BV82" s="328"/>
      <c r="BW82" s="228"/>
      <c r="BX82" s="328"/>
      <c r="BY82" s="228"/>
      <c r="BZ82" s="328"/>
      <c r="CA82" s="228"/>
      <c r="CB82" s="328"/>
      <c r="CC82" s="328"/>
    </row>
    <row r="83" spans="1:82" s="74" customFormat="1" ht="94.5" hidden="1">
      <c r="A83" s="19">
        <v>68</v>
      </c>
      <c r="B83" s="324">
        <v>68</v>
      </c>
      <c r="C83" s="78" t="s">
        <v>646</v>
      </c>
      <c r="D83" s="77" t="s">
        <v>14</v>
      </c>
      <c r="E83" s="78" t="s">
        <v>647</v>
      </c>
      <c r="F83" s="77" t="s">
        <v>14</v>
      </c>
      <c r="G83" s="78" t="s">
        <v>647</v>
      </c>
      <c r="H83" s="96" t="s">
        <v>648</v>
      </c>
      <c r="I83" s="79"/>
      <c r="J83" s="10" t="s">
        <v>11</v>
      </c>
      <c r="K83" s="79"/>
      <c r="L83" s="79"/>
      <c r="M83" s="79"/>
      <c r="N83" s="360"/>
      <c r="O83" s="79"/>
      <c r="P83" s="360"/>
      <c r="Q83" s="79"/>
      <c r="R83" s="79"/>
      <c r="S83" s="79" t="s">
        <v>16</v>
      </c>
      <c r="T83" s="79"/>
      <c r="U83" s="66">
        <f t="shared" si="27"/>
        <v>1</v>
      </c>
      <c r="V83" s="79"/>
      <c r="W83" s="79"/>
      <c r="X83" s="79"/>
      <c r="Y83" s="79"/>
      <c r="Z83" s="79"/>
      <c r="AA83" s="79"/>
      <c r="AB83" s="79"/>
      <c r="AC83" s="79"/>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c r="BF83" s="79"/>
      <c r="BG83" s="79"/>
      <c r="BH83" s="79"/>
      <c r="BI83" s="79"/>
      <c r="BJ83" s="79"/>
      <c r="BK83" s="79"/>
      <c r="BL83" s="79"/>
      <c r="BM83" s="79"/>
      <c r="BN83" s="79"/>
      <c r="BO83" s="79"/>
      <c r="BP83" s="79"/>
      <c r="BQ83" s="79"/>
      <c r="BR83" s="79"/>
      <c r="BS83" s="79"/>
      <c r="BT83" s="79"/>
      <c r="BU83" s="79"/>
      <c r="BV83" s="360"/>
      <c r="BW83" s="81"/>
      <c r="BX83" s="360"/>
      <c r="BY83" s="81"/>
      <c r="BZ83" s="360"/>
      <c r="CA83" s="81"/>
      <c r="CB83" s="360"/>
      <c r="CC83" s="360"/>
    </row>
    <row r="84" spans="1:82" s="173" customFormat="1" hidden="1">
      <c r="A84" s="171">
        <v>69</v>
      </c>
      <c r="B84" s="324">
        <v>69</v>
      </c>
      <c r="C84" s="1507" t="s">
        <v>314</v>
      </c>
      <c r="D84" s="1368"/>
      <c r="E84" s="1379"/>
      <c r="F84" s="5" t="s">
        <v>316</v>
      </c>
      <c r="G84" s="176" t="s">
        <v>316</v>
      </c>
      <c r="H84" s="176" t="s">
        <v>316</v>
      </c>
      <c r="I84" s="5" t="s">
        <v>316</v>
      </c>
      <c r="J84" s="5" t="s">
        <v>316</v>
      </c>
      <c r="K84" s="176" t="s">
        <v>316</v>
      </c>
      <c r="L84" s="5" t="s">
        <v>316</v>
      </c>
      <c r="M84" s="5" t="s">
        <v>316</v>
      </c>
      <c r="N84" s="5" t="s">
        <v>316</v>
      </c>
      <c r="O84" s="5" t="s">
        <v>316</v>
      </c>
      <c r="P84" s="5" t="s">
        <v>316</v>
      </c>
      <c r="Q84" s="5" t="s">
        <v>316</v>
      </c>
      <c r="R84" s="5"/>
      <c r="S84" s="5" t="s">
        <v>316</v>
      </c>
      <c r="T84" s="5" t="s">
        <v>316</v>
      </c>
      <c r="U84" s="5" t="s">
        <v>316</v>
      </c>
      <c r="V84" s="176" t="s">
        <v>316</v>
      </c>
      <c r="W84" s="176" t="s">
        <v>316</v>
      </c>
      <c r="X84" s="176" t="s">
        <v>316</v>
      </c>
      <c r="Y84" s="176" t="s">
        <v>316</v>
      </c>
      <c r="Z84" s="5" t="s">
        <v>316</v>
      </c>
      <c r="AA84" s="5" t="s">
        <v>316</v>
      </c>
      <c r="AB84" s="5" t="s">
        <v>316</v>
      </c>
      <c r="AC84" s="5" t="s">
        <v>316</v>
      </c>
      <c r="AD84" s="5" t="s">
        <v>316</v>
      </c>
      <c r="AE84" s="5" t="s">
        <v>316</v>
      </c>
      <c r="AF84" s="5" t="s">
        <v>316</v>
      </c>
      <c r="AG84" s="5" t="s">
        <v>316</v>
      </c>
      <c r="AH84" s="5" t="s">
        <v>316</v>
      </c>
      <c r="AI84" s="5" t="s">
        <v>316</v>
      </c>
      <c r="AJ84" s="5" t="s">
        <v>316</v>
      </c>
      <c r="AK84" s="5" t="s">
        <v>316</v>
      </c>
      <c r="AL84" s="5" t="s">
        <v>316</v>
      </c>
      <c r="AM84" s="5"/>
      <c r="AN84" s="5"/>
      <c r="AO84" s="5" t="s">
        <v>316</v>
      </c>
      <c r="AP84" s="5" t="s">
        <v>316</v>
      </c>
      <c r="AQ84" s="5" t="s">
        <v>316</v>
      </c>
      <c r="AR84" s="5" t="s">
        <v>316</v>
      </c>
      <c r="AS84" s="5" t="s">
        <v>316</v>
      </c>
      <c r="AT84" s="5" t="s">
        <v>316</v>
      </c>
      <c r="AU84" s="5" t="s">
        <v>316</v>
      </c>
      <c r="AV84" s="5" t="s">
        <v>316</v>
      </c>
      <c r="AW84" s="5" t="s">
        <v>316</v>
      </c>
      <c r="AX84" s="5"/>
      <c r="AY84" s="5"/>
      <c r="AZ84" s="5" t="s">
        <v>316</v>
      </c>
      <c r="BA84" s="5"/>
      <c r="BB84" s="5" t="s">
        <v>316</v>
      </c>
      <c r="BC84" s="5"/>
      <c r="BD84" s="5" t="s">
        <v>316</v>
      </c>
      <c r="BE84" s="5" t="s">
        <v>316</v>
      </c>
      <c r="BF84" s="5" t="s">
        <v>316</v>
      </c>
      <c r="BG84" s="5" t="s">
        <v>316</v>
      </c>
      <c r="BH84" s="5" t="s">
        <v>316</v>
      </c>
      <c r="BI84" s="5" t="s">
        <v>316</v>
      </c>
      <c r="BJ84" s="5" t="s">
        <v>316</v>
      </c>
      <c r="BK84" s="5" t="s">
        <v>316</v>
      </c>
      <c r="BL84" s="5" t="s">
        <v>316</v>
      </c>
      <c r="BM84" s="5" t="s">
        <v>316</v>
      </c>
      <c r="BN84" s="5" t="s">
        <v>316</v>
      </c>
      <c r="BO84" s="5" t="s">
        <v>316</v>
      </c>
      <c r="BP84" s="5" t="s">
        <v>316</v>
      </c>
      <c r="BQ84" s="5" t="s">
        <v>316</v>
      </c>
      <c r="BR84" s="5"/>
      <c r="BS84" s="5"/>
      <c r="BT84" s="5" t="s">
        <v>316</v>
      </c>
      <c r="BU84" s="5" t="s">
        <v>316</v>
      </c>
      <c r="BV84" s="5" t="s">
        <v>316</v>
      </c>
      <c r="BW84" s="5" t="s">
        <v>316</v>
      </c>
      <c r="BX84" s="5" t="s">
        <v>316</v>
      </c>
      <c r="BY84" s="5" t="s">
        <v>316</v>
      </c>
      <c r="BZ84" s="5" t="s">
        <v>316</v>
      </c>
      <c r="CA84" s="5" t="s">
        <v>316</v>
      </c>
      <c r="CB84" s="5" t="s">
        <v>316</v>
      </c>
      <c r="CC84" s="5" t="s">
        <v>316</v>
      </c>
      <c r="CD84" s="2"/>
    </row>
    <row r="85" spans="1:82" s="2" customFormat="1" ht="112.5" customHeight="1">
      <c r="A85" s="19">
        <v>70</v>
      </c>
      <c r="B85" s="324">
        <v>70</v>
      </c>
      <c r="C85" s="78" t="s">
        <v>658</v>
      </c>
      <c r="D85" s="77" t="s">
        <v>14</v>
      </c>
      <c r="E85" s="78" t="s">
        <v>656</v>
      </c>
      <c r="F85" s="77" t="s">
        <v>17</v>
      </c>
      <c r="G85" s="20" t="s">
        <v>705</v>
      </c>
      <c r="H85" s="23" t="s">
        <v>654</v>
      </c>
      <c r="I85" s="20" t="s">
        <v>212</v>
      </c>
      <c r="J85" s="10" t="s">
        <v>11</v>
      </c>
      <c r="K85" s="20"/>
      <c r="L85" s="20"/>
      <c r="M85" s="20" t="s">
        <v>16</v>
      </c>
      <c r="N85" s="79"/>
      <c r="O85" s="20"/>
      <c r="P85" s="79"/>
      <c r="Q85" s="45"/>
      <c r="R85" s="45" t="s">
        <v>16</v>
      </c>
      <c r="S85" s="20"/>
      <c r="T85" s="47"/>
      <c r="U85" s="66">
        <f t="shared" si="27"/>
        <v>2</v>
      </c>
      <c r="V85" s="20"/>
      <c r="W85" s="20"/>
      <c r="X85" s="20"/>
      <c r="Y85" s="20"/>
      <c r="Z85" s="20"/>
      <c r="AA85" s="20"/>
      <c r="AB85" s="20"/>
      <c r="AC85" s="20"/>
      <c r="AD85" s="20" t="s">
        <v>723</v>
      </c>
      <c r="AE85" s="20" t="s">
        <v>725</v>
      </c>
      <c r="AF85" s="20" t="s">
        <v>727</v>
      </c>
      <c r="AG85" s="20" t="s">
        <v>725</v>
      </c>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v>2</v>
      </c>
      <c r="BF85" s="20">
        <v>1</v>
      </c>
      <c r="BG85" s="20">
        <v>2</v>
      </c>
      <c r="BH85" s="20">
        <v>2</v>
      </c>
      <c r="BI85" s="20">
        <v>2</v>
      </c>
      <c r="BJ85" s="20">
        <v>1</v>
      </c>
      <c r="BK85" s="20">
        <v>2</v>
      </c>
      <c r="BL85" s="20">
        <v>2</v>
      </c>
      <c r="BM85" s="20">
        <v>2</v>
      </c>
      <c r="BN85" s="20">
        <v>2</v>
      </c>
      <c r="BO85" s="20">
        <v>2</v>
      </c>
      <c r="BP85" s="20">
        <v>2</v>
      </c>
      <c r="BQ85" s="20">
        <v>2</v>
      </c>
      <c r="BR85" s="20">
        <v>2</v>
      </c>
      <c r="BS85" s="20">
        <v>2</v>
      </c>
      <c r="BT85" s="20">
        <v>2</v>
      </c>
      <c r="BU85" s="20">
        <v>1</v>
      </c>
      <c r="BV85" s="21">
        <f>COUNTIF($BE85:$BU85,2)</f>
        <v>14</v>
      </c>
      <c r="BW85" s="22">
        <f>BV85/COUNTA($BE85:$BU85)</f>
        <v>0.82352941176470584</v>
      </c>
      <c r="BX85" s="21">
        <f>COUNTIF($BE85:$BU85,1)</f>
        <v>3</v>
      </c>
      <c r="BY85" s="22">
        <f>BX85/COUNTA($BE85:$BU85)</f>
        <v>0.17647058823529413</v>
      </c>
      <c r="BZ85" s="21">
        <f>COUNTIF($BE85:$BU85,0)</f>
        <v>0</v>
      </c>
      <c r="CA85" s="22">
        <f>BZ85/COUNTA($BE85:$BU85)</f>
        <v>0</v>
      </c>
      <c r="CB85" s="21">
        <f>(((BV85*2)+(BX85*1)+(BZ85*0)))/COUNTA($BE85:$BU85)</f>
        <v>1.8235294117647058</v>
      </c>
      <c r="CC85" s="21" t="str">
        <f>IF(CB85&gt;=1.6,"Đạt mục tiêu",IF(CB85&gt;=1,"Cần cố gắng","Chưa đạt"))</f>
        <v>Đạt mục tiêu</v>
      </c>
    </row>
    <row r="86" spans="1:82" ht="138" hidden="1" customHeight="1">
      <c r="A86" s="171">
        <v>71</v>
      </c>
      <c r="B86" s="324">
        <v>71</v>
      </c>
      <c r="C86" s="186" t="s">
        <v>657</v>
      </c>
      <c r="D86" s="77" t="s">
        <v>14</v>
      </c>
      <c r="E86" s="78" t="s">
        <v>655</v>
      </c>
      <c r="F86" s="244" t="s">
        <v>17</v>
      </c>
      <c r="G86" s="342" t="s">
        <v>82</v>
      </c>
      <c r="H86" s="210" t="s">
        <v>315</v>
      </c>
      <c r="I86" s="20" t="s">
        <v>212</v>
      </c>
      <c r="J86" s="10" t="s">
        <v>11</v>
      </c>
      <c r="K86" s="20"/>
      <c r="L86" s="342" t="s">
        <v>16</v>
      </c>
      <c r="M86" s="20"/>
      <c r="N86" s="79"/>
      <c r="O86" s="20"/>
      <c r="P86" s="79"/>
      <c r="Q86" s="20"/>
      <c r="R86" s="20" t="s">
        <v>16</v>
      </c>
      <c r="S86" s="21"/>
      <c r="T86" s="20"/>
      <c r="U86" s="66">
        <f t="shared" si="27"/>
        <v>2</v>
      </c>
      <c r="V86" s="20"/>
      <c r="W86" s="20"/>
      <c r="X86" s="20"/>
      <c r="Y86" s="20"/>
      <c r="Z86" s="342" t="s">
        <v>727</v>
      </c>
      <c r="AA86" s="342" t="s">
        <v>725</v>
      </c>
      <c r="AB86" s="342" t="s">
        <v>727</v>
      </c>
      <c r="AC86" s="342" t="s">
        <v>725</v>
      </c>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343">
        <v>2</v>
      </c>
      <c r="BF86" s="343">
        <v>2</v>
      </c>
      <c r="BG86" s="343">
        <v>2</v>
      </c>
      <c r="BH86" s="343">
        <v>1</v>
      </c>
      <c r="BI86" s="343">
        <v>2</v>
      </c>
      <c r="BJ86" s="343">
        <v>2</v>
      </c>
      <c r="BK86" s="343">
        <v>2</v>
      </c>
      <c r="BL86" s="343">
        <v>2</v>
      </c>
      <c r="BM86" s="343">
        <v>1</v>
      </c>
      <c r="BN86" s="343">
        <v>2</v>
      </c>
      <c r="BO86" s="343">
        <v>2</v>
      </c>
      <c r="BP86" s="343">
        <v>1</v>
      </c>
      <c r="BQ86" s="343">
        <v>2</v>
      </c>
      <c r="BR86" s="398"/>
      <c r="BS86" s="398"/>
      <c r="BT86" s="343">
        <v>1</v>
      </c>
      <c r="BU86" s="343">
        <v>1</v>
      </c>
      <c r="BV86" s="328">
        <f>COUNTIF($BE86:$BU86,2)</f>
        <v>10</v>
      </c>
      <c r="BW86" s="228">
        <f>BV86/COUNTA($BE86:$BU86)</f>
        <v>0.66666666666666663</v>
      </c>
      <c r="BX86" s="328">
        <f>COUNTIF($BE86:$BU86,1)</f>
        <v>5</v>
      </c>
      <c r="BY86" s="228">
        <f>BX86/COUNTA($BE86:$BU86)</f>
        <v>0.33333333333333331</v>
      </c>
      <c r="BZ86" s="328">
        <f>COUNTIF($BE86:$BU86,0)</f>
        <v>0</v>
      </c>
      <c r="CA86" s="228">
        <f>BZ86/COUNTA($BE86:$BU86)</f>
        <v>0</v>
      </c>
      <c r="CB86" s="328">
        <f>(((BV86*2)+(BX86*1)+(BZ86*0)))/COUNTA($BE86:$BU86)</f>
        <v>1.6666666666666667</v>
      </c>
      <c r="CC86" s="328" t="str">
        <f>IF(CB86&gt;=1.6,"Đạt mục tiêu",IF(CB86&gt;=1,"Cần cố gắng","Chưa đạt"))</f>
        <v>Đạt mục tiêu</v>
      </c>
    </row>
    <row r="87" spans="1:82" ht="75" customHeight="1">
      <c r="A87" s="171">
        <v>72</v>
      </c>
      <c r="B87" s="324">
        <v>72</v>
      </c>
      <c r="C87" s="1497" t="s">
        <v>22</v>
      </c>
      <c r="D87" s="1366"/>
      <c r="E87" s="1366"/>
      <c r="F87" s="239" t="s">
        <v>316</v>
      </c>
      <c r="G87" s="239" t="s">
        <v>316</v>
      </c>
      <c r="H87" s="239" t="s">
        <v>316</v>
      </c>
      <c r="I87" s="6" t="s">
        <v>316</v>
      </c>
      <c r="J87" s="6" t="s">
        <v>316</v>
      </c>
      <c r="K87" s="182" t="s">
        <v>316</v>
      </c>
      <c r="L87" s="239" t="s">
        <v>316</v>
      </c>
      <c r="M87" s="6" t="s">
        <v>316</v>
      </c>
      <c r="N87" s="6" t="s">
        <v>316</v>
      </c>
      <c r="O87" s="6" t="s">
        <v>316</v>
      </c>
      <c r="P87" s="6" t="s">
        <v>316</v>
      </c>
      <c r="Q87" s="6" t="s">
        <v>316</v>
      </c>
      <c r="R87" s="6"/>
      <c r="S87" s="6" t="s">
        <v>316</v>
      </c>
      <c r="T87" s="6" t="s">
        <v>316</v>
      </c>
      <c r="U87" s="6" t="s">
        <v>316</v>
      </c>
      <c r="V87" s="182" t="s">
        <v>316</v>
      </c>
      <c r="W87" s="182" t="s">
        <v>316</v>
      </c>
      <c r="X87" s="182" t="s">
        <v>316</v>
      </c>
      <c r="Y87" s="182" t="s">
        <v>316</v>
      </c>
      <c r="Z87" s="239" t="s">
        <v>316</v>
      </c>
      <c r="AA87" s="239" t="s">
        <v>316</v>
      </c>
      <c r="AB87" s="239" t="s">
        <v>316</v>
      </c>
      <c r="AC87" s="239" t="s">
        <v>316</v>
      </c>
      <c r="AD87" s="6" t="s">
        <v>316</v>
      </c>
      <c r="AE87" s="6" t="s">
        <v>316</v>
      </c>
      <c r="AF87" s="6" t="s">
        <v>316</v>
      </c>
      <c r="AG87" s="6" t="s">
        <v>316</v>
      </c>
      <c r="AH87" s="6" t="s">
        <v>316</v>
      </c>
      <c r="AI87" s="6" t="s">
        <v>316</v>
      </c>
      <c r="AJ87" s="6" t="s">
        <v>316</v>
      </c>
      <c r="AK87" s="6" t="s">
        <v>316</v>
      </c>
      <c r="AL87" s="6" t="s">
        <v>316</v>
      </c>
      <c r="AM87" s="6"/>
      <c r="AN87" s="6"/>
      <c r="AO87" s="6" t="s">
        <v>316</v>
      </c>
      <c r="AP87" s="6" t="s">
        <v>316</v>
      </c>
      <c r="AQ87" s="6" t="s">
        <v>316</v>
      </c>
      <c r="AR87" s="6" t="s">
        <v>316</v>
      </c>
      <c r="AS87" s="6" t="s">
        <v>316</v>
      </c>
      <c r="AT87" s="6" t="s">
        <v>316</v>
      </c>
      <c r="AU87" s="6" t="s">
        <v>316</v>
      </c>
      <c r="AV87" s="6" t="s">
        <v>316</v>
      </c>
      <c r="AW87" s="6" t="s">
        <v>316</v>
      </c>
      <c r="AX87" s="6"/>
      <c r="AY87" s="6"/>
      <c r="AZ87" s="6" t="s">
        <v>316</v>
      </c>
      <c r="BA87" s="6"/>
      <c r="BB87" s="6" t="s">
        <v>316</v>
      </c>
      <c r="BC87" s="6"/>
      <c r="BD87" s="6" t="s">
        <v>316</v>
      </c>
      <c r="BE87" s="11" t="s">
        <v>316</v>
      </c>
      <c r="BF87" s="11" t="s">
        <v>316</v>
      </c>
      <c r="BG87" s="11" t="s">
        <v>316</v>
      </c>
      <c r="BH87" s="11" t="s">
        <v>316</v>
      </c>
      <c r="BI87" s="11" t="s">
        <v>316</v>
      </c>
      <c r="BJ87" s="11" t="s">
        <v>316</v>
      </c>
      <c r="BK87" s="11" t="s">
        <v>316</v>
      </c>
      <c r="BL87" s="11" t="s">
        <v>316</v>
      </c>
      <c r="BM87" s="11" t="s">
        <v>316</v>
      </c>
      <c r="BN87" s="11" t="s">
        <v>316</v>
      </c>
      <c r="BO87" s="11" t="s">
        <v>316</v>
      </c>
      <c r="BP87" s="11" t="s">
        <v>316</v>
      </c>
      <c r="BQ87" s="11" t="s">
        <v>316</v>
      </c>
      <c r="BR87" s="11" t="s">
        <v>316</v>
      </c>
      <c r="BS87" s="11" t="s">
        <v>316</v>
      </c>
      <c r="BT87" s="11" t="s">
        <v>316</v>
      </c>
      <c r="BU87" s="11" t="s">
        <v>316</v>
      </c>
      <c r="BV87" s="11" t="s">
        <v>316</v>
      </c>
      <c r="BW87" s="11" t="s">
        <v>316</v>
      </c>
      <c r="BX87" s="11" t="s">
        <v>316</v>
      </c>
      <c r="BY87" s="11" t="s">
        <v>316</v>
      </c>
      <c r="BZ87" s="11" t="s">
        <v>316</v>
      </c>
      <c r="CA87" s="11" t="s">
        <v>316</v>
      </c>
      <c r="CB87" s="11" t="s">
        <v>316</v>
      </c>
      <c r="CC87" s="231" t="s">
        <v>316</v>
      </c>
    </row>
    <row r="88" spans="1:82" s="173" customFormat="1" hidden="1">
      <c r="A88" s="171">
        <v>73</v>
      </c>
      <c r="B88" s="324">
        <v>73</v>
      </c>
      <c r="C88" s="1507" t="s">
        <v>85</v>
      </c>
      <c r="D88" s="1368"/>
      <c r="E88" s="1379"/>
      <c r="F88" s="6" t="s">
        <v>316</v>
      </c>
      <c r="G88" s="176" t="s">
        <v>316</v>
      </c>
      <c r="H88" s="176" t="s">
        <v>316</v>
      </c>
      <c r="I88" s="6" t="s">
        <v>316</v>
      </c>
      <c r="J88" s="6" t="s">
        <v>316</v>
      </c>
      <c r="K88" s="176" t="s">
        <v>316</v>
      </c>
      <c r="L88" s="6" t="s">
        <v>316</v>
      </c>
      <c r="M88" s="6" t="s">
        <v>316</v>
      </c>
      <c r="N88" s="6" t="s">
        <v>316</v>
      </c>
      <c r="O88" s="6" t="s">
        <v>316</v>
      </c>
      <c r="P88" s="6" t="s">
        <v>316</v>
      </c>
      <c r="Q88" s="6" t="s">
        <v>316</v>
      </c>
      <c r="R88" s="6"/>
      <c r="S88" s="6" t="s">
        <v>316</v>
      </c>
      <c r="T88" s="6" t="s">
        <v>316</v>
      </c>
      <c r="U88" s="6" t="s">
        <v>316</v>
      </c>
      <c r="V88" s="176" t="s">
        <v>316</v>
      </c>
      <c r="W88" s="176" t="s">
        <v>316</v>
      </c>
      <c r="X88" s="176" t="s">
        <v>316</v>
      </c>
      <c r="Y88" s="176" t="s">
        <v>316</v>
      </c>
      <c r="Z88" s="6" t="s">
        <v>316</v>
      </c>
      <c r="AA88" s="6" t="s">
        <v>316</v>
      </c>
      <c r="AB88" s="6" t="s">
        <v>316</v>
      </c>
      <c r="AC88" s="6" t="s">
        <v>316</v>
      </c>
      <c r="AD88" s="6" t="s">
        <v>316</v>
      </c>
      <c r="AE88" s="6" t="s">
        <v>316</v>
      </c>
      <c r="AF88" s="6" t="s">
        <v>316</v>
      </c>
      <c r="AG88" s="6" t="s">
        <v>316</v>
      </c>
      <c r="AH88" s="6" t="s">
        <v>316</v>
      </c>
      <c r="AI88" s="6" t="s">
        <v>316</v>
      </c>
      <c r="AJ88" s="6" t="s">
        <v>316</v>
      </c>
      <c r="AK88" s="6" t="s">
        <v>316</v>
      </c>
      <c r="AL88" s="6" t="s">
        <v>316</v>
      </c>
      <c r="AM88" s="6"/>
      <c r="AN88" s="6"/>
      <c r="AO88" s="6" t="s">
        <v>316</v>
      </c>
      <c r="AP88" s="6" t="s">
        <v>316</v>
      </c>
      <c r="AQ88" s="6" t="s">
        <v>316</v>
      </c>
      <c r="AR88" s="6" t="s">
        <v>316</v>
      </c>
      <c r="AS88" s="6" t="s">
        <v>316</v>
      </c>
      <c r="AT88" s="6" t="s">
        <v>316</v>
      </c>
      <c r="AU88" s="6" t="s">
        <v>316</v>
      </c>
      <c r="AV88" s="6" t="s">
        <v>316</v>
      </c>
      <c r="AW88" s="6" t="s">
        <v>316</v>
      </c>
      <c r="AX88" s="6"/>
      <c r="AY88" s="6"/>
      <c r="AZ88" s="6" t="s">
        <v>316</v>
      </c>
      <c r="BA88" s="6"/>
      <c r="BB88" s="6" t="s">
        <v>316</v>
      </c>
      <c r="BC88" s="6"/>
      <c r="BD88" s="6" t="s">
        <v>316</v>
      </c>
      <c r="BE88" s="6" t="s">
        <v>316</v>
      </c>
      <c r="BF88" s="6" t="s">
        <v>316</v>
      </c>
      <c r="BG88" s="6" t="s">
        <v>316</v>
      </c>
      <c r="BH88" s="6" t="s">
        <v>316</v>
      </c>
      <c r="BI88" s="6" t="s">
        <v>316</v>
      </c>
      <c r="BJ88" s="6" t="s">
        <v>316</v>
      </c>
      <c r="BK88" s="6" t="s">
        <v>316</v>
      </c>
      <c r="BL88" s="6" t="s">
        <v>316</v>
      </c>
      <c r="BM88" s="6" t="s">
        <v>316</v>
      </c>
      <c r="BN88" s="6" t="s">
        <v>316</v>
      </c>
      <c r="BO88" s="6" t="s">
        <v>316</v>
      </c>
      <c r="BP88" s="6" t="s">
        <v>316</v>
      </c>
      <c r="BQ88" s="6" t="s">
        <v>316</v>
      </c>
      <c r="BR88" s="6"/>
      <c r="BS88" s="6"/>
      <c r="BT88" s="6" t="s">
        <v>316</v>
      </c>
      <c r="BU88" s="6" t="s">
        <v>316</v>
      </c>
      <c r="BV88" s="6" t="s">
        <v>316</v>
      </c>
      <c r="BW88" s="6" t="s">
        <v>316</v>
      </c>
      <c r="BX88" s="6" t="s">
        <v>316</v>
      </c>
      <c r="BY88" s="6" t="s">
        <v>316</v>
      </c>
      <c r="BZ88" s="6" t="s">
        <v>316</v>
      </c>
      <c r="CA88" s="6" t="s">
        <v>316</v>
      </c>
      <c r="CB88" s="6" t="s">
        <v>316</v>
      </c>
      <c r="CC88" s="6" t="s">
        <v>316</v>
      </c>
      <c r="CD88" s="2"/>
    </row>
    <row r="89" spans="1:82" s="2" customFormat="1" ht="126" hidden="1">
      <c r="A89" s="19">
        <v>74</v>
      </c>
      <c r="B89" s="324">
        <v>74</v>
      </c>
      <c r="C89" s="336" t="s">
        <v>91</v>
      </c>
      <c r="D89" s="8" t="s">
        <v>17</v>
      </c>
      <c r="E89" s="336" t="s">
        <v>317</v>
      </c>
      <c r="F89" s="8" t="s">
        <v>17</v>
      </c>
      <c r="G89" s="20" t="s">
        <v>86</v>
      </c>
      <c r="H89" s="125" t="s">
        <v>733</v>
      </c>
      <c r="I89" s="20" t="s">
        <v>275</v>
      </c>
      <c r="J89" s="63" t="s">
        <v>23</v>
      </c>
      <c r="K89" s="20"/>
      <c r="L89" s="20"/>
      <c r="M89" s="20"/>
      <c r="N89" s="79"/>
      <c r="O89" s="20"/>
      <c r="P89" s="79"/>
      <c r="Q89" s="20" t="s">
        <v>16</v>
      </c>
      <c r="R89" s="20"/>
      <c r="S89" s="21"/>
      <c r="T89" s="20"/>
      <c r="U89" s="66">
        <f t="shared" si="27"/>
        <v>1</v>
      </c>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v>1</v>
      </c>
      <c r="BF89" s="20">
        <v>2</v>
      </c>
      <c r="BG89" s="20">
        <v>1</v>
      </c>
      <c r="BH89" s="20">
        <v>2</v>
      </c>
      <c r="BI89" s="20">
        <v>2</v>
      </c>
      <c r="BJ89" s="20">
        <v>2</v>
      </c>
      <c r="BK89" s="20">
        <v>2</v>
      </c>
      <c r="BL89" s="20">
        <v>2</v>
      </c>
      <c r="BM89" s="20">
        <v>1</v>
      </c>
      <c r="BN89" s="20">
        <v>2</v>
      </c>
      <c r="BO89" s="20">
        <v>2</v>
      </c>
      <c r="BP89" s="20">
        <v>2</v>
      </c>
      <c r="BQ89" s="20">
        <v>1</v>
      </c>
      <c r="BR89" s="20"/>
      <c r="BS89" s="20"/>
      <c r="BT89" s="50">
        <v>1</v>
      </c>
      <c r="BU89" s="50">
        <v>2</v>
      </c>
      <c r="BV89" s="21">
        <f>COUNTIF($BE89:$BU89,2)</f>
        <v>10</v>
      </c>
      <c r="BW89" s="22">
        <f>BV89/COUNTA($BE89:$BU89)</f>
        <v>0.66666666666666663</v>
      </c>
      <c r="BX89" s="21">
        <f>COUNTIF($BE89:$BU89,1)</f>
        <v>5</v>
      </c>
      <c r="BY89" s="22">
        <f>BX89/COUNTA($BE89:$BU89)</f>
        <v>0.33333333333333331</v>
      </c>
      <c r="BZ89" s="21">
        <f>COUNTIF($BE89:$BU89,0)</f>
        <v>0</v>
      </c>
      <c r="CA89" s="22">
        <f>BZ89/COUNTA($BE89:$BU89)</f>
        <v>0</v>
      </c>
      <c r="CB89" s="21">
        <f>(((BV89*2)+(BX89*1)+(BZ89*0)))/COUNTA($BE89:$BU89)</f>
        <v>1.6666666666666667</v>
      </c>
      <c r="CC89" s="21" t="str">
        <f>IF(CB89&gt;=1.6,"Đạt mục tiêu",IF(CB89&gt;=1,"Cần cố gắng","Chưa đạt"))</f>
        <v>Đạt mục tiêu</v>
      </c>
    </row>
    <row r="90" spans="1:82" s="74" customFormat="1" ht="75" hidden="1">
      <c r="A90" s="19">
        <v>75</v>
      </c>
      <c r="B90" s="324">
        <v>75</v>
      </c>
      <c r="C90" s="86" t="s">
        <v>659</v>
      </c>
      <c r="D90" s="87" t="s">
        <v>17</v>
      </c>
      <c r="E90" s="86" t="s">
        <v>660</v>
      </c>
      <c r="F90" s="87" t="s">
        <v>17</v>
      </c>
      <c r="G90" s="79" t="s">
        <v>318</v>
      </c>
      <c r="H90" s="128" t="s">
        <v>327</v>
      </c>
      <c r="I90" s="79" t="s">
        <v>212</v>
      </c>
      <c r="J90" s="63" t="s">
        <v>23</v>
      </c>
      <c r="K90" s="79"/>
      <c r="L90" s="79"/>
      <c r="M90" s="79"/>
      <c r="N90" s="79"/>
      <c r="O90" s="79"/>
      <c r="P90" s="79"/>
      <c r="Q90" s="79" t="s">
        <v>16</v>
      </c>
      <c r="R90" s="79"/>
      <c r="S90" s="360"/>
      <c r="T90" s="79"/>
      <c r="U90" s="66">
        <f t="shared" si="27"/>
        <v>1</v>
      </c>
      <c r="V90" s="79"/>
      <c r="W90" s="79"/>
      <c r="X90" s="79"/>
      <c r="Y90" s="79"/>
      <c r="Z90" s="79"/>
      <c r="AA90" s="79"/>
      <c r="AB90" s="79"/>
      <c r="AC90" s="79"/>
      <c r="AD90" s="79"/>
      <c r="AE90" s="79"/>
      <c r="AF90" s="79"/>
      <c r="AG90" s="79"/>
      <c r="AH90" s="79"/>
      <c r="AI90" s="79"/>
      <c r="AJ90" s="79"/>
      <c r="AK90" s="79"/>
      <c r="AL90" s="79"/>
      <c r="AM90" s="79"/>
      <c r="AN90" s="79"/>
      <c r="AO90" s="79"/>
      <c r="AP90" s="79"/>
      <c r="AQ90" s="79"/>
      <c r="AR90" s="79"/>
      <c r="AS90" s="79"/>
      <c r="AT90" s="79"/>
      <c r="AU90" s="79"/>
      <c r="AV90" s="79"/>
      <c r="AW90" s="79"/>
      <c r="AX90" s="79"/>
      <c r="AY90" s="79"/>
      <c r="AZ90" s="79"/>
      <c r="BA90" s="79"/>
      <c r="BB90" s="79"/>
      <c r="BC90" s="79"/>
      <c r="BD90" s="79"/>
      <c r="BE90" s="79"/>
      <c r="BF90" s="79"/>
      <c r="BG90" s="79"/>
      <c r="BH90" s="79"/>
      <c r="BI90" s="79"/>
      <c r="BJ90" s="79"/>
      <c r="BK90" s="79"/>
      <c r="BL90" s="79"/>
      <c r="BM90" s="79"/>
      <c r="BN90" s="79"/>
      <c r="BO90" s="79"/>
      <c r="BP90" s="79"/>
      <c r="BQ90" s="79"/>
      <c r="BR90" s="79"/>
      <c r="BS90" s="79"/>
      <c r="BT90" s="103"/>
      <c r="BU90" s="103"/>
      <c r="BV90" s="360"/>
      <c r="BW90" s="81"/>
      <c r="BX90" s="360"/>
      <c r="BY90" s="81"/>
      <c r="BZ90" s="360"/>
      <c r="CA90" s="81"/>
      <c r="CB90" s="360"/>
      <c r="CC90" s="360"/>
    </row>
    <row r="91" spans="1:82" s="74" customFormat="1" ht="105" hidden="1">
      <c r="A91" s="19">
        <v>76</v>
      </c>
      <c r="B91" s="324">
        <v>76</v>
      </c>
      <c r="C91" s="86" t="s">
        <v>661</v>
      </c>
      <c r="D91" s="87" t="s">
        <v>17</v>
      </c>
      <c r="E91" s="86" t="s">
        <v>662</v>
      </c>
      <c r="F91" s="87" t="s">
        <v>17</v>
      </c>
      <c r="G91" s="79" t="s">
        <v>319</v>
      </c>
      <c r="H91" s="128" t="s">
        <v>328</v>
      </c>
      <c r="I91" s="79" t="s">
        <v>212</v>
      </c>
      <c r="J91" s="63" t="s">
        <v>23</v>
      </c>
      <c r="K91" s="79"/>
      <c r="L91" s="79"/>
      <c r="M91" s="79"/>
      <c r="N91" s="79" t="s">
        <v>16</v>
      </c>
      <c r="O91" s="79"/>
      <c r="P91" s="79"/>
      <c r="Q91" s="79"/>
      <c r="R91" s="79"/>
      <c r="S91" s="360"/>
      <c r="T91" s="79"/>
      <c r="U91" s="66">
        <f t="shared" si="27"/>
        <v>1</v>
      </c>
      <c r="V91" s="79"/>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c r="AU91" s="79"/>
      <c r="AV91" s="79"/>
      <c r="AW91" s="79"/>
      <c r="AX91" s="79"/>
      <c r="AY91" s="79"/>
      <c r="AZ91" s="79"/>
      <c r="BA91" s="79"/>
      <c r="BB91" s="79"/>
      <c r="BC91" s="79"/>
      <c r="BD91" s="79"/>
      <c r="BE91" s="79"/>
      <c r="BF91" s="79"/>
      <c r="BG91" s="79"/>
      <c r="BH91" s="79"/>
      <c r="BI91" s="79"/>
      <c r="BJ91" s="79"/>
      <c r="BK91" s="79"/>
      <c r="BL91" s="79"/>
      <c r="BM91" s="79"/>
      <c r="BN91" s="79"/>
      <c r="BO91" s="79"/>
      <c r="BP91" s="79"/>
      <c r="BQ91" s="79"/>
      <c r="BR91" s="79"/>
      <c r="BS91" s="79"/>
      <c r="BT91" s="103"/>
      <c r="BU91" s="103"/>
      <c r="BV91" s="360"/>
      <c r="BW91" s="81"/>
      <c r="BX91" s="360"/>
      <c r="BY91" s="81"/>
      <c r="BZ91" s="360"/>
      <c r="CA91" s="81"/>
      <c r="CB91" s="360"/>
      <c r="CC91" s="360"/>
    </row>
    <row r="92" spans="1:82" s="74" customFormat="1" ht="120" hidden="1">
      <c r="A92" s="19">
        <v>77</v>
      </c>
      <c r="B92" s="324">
        <v>77</v>
      </c>
      <c r="C92" s="86" t="s">
        <v>663</v>
      </c>
      <c r="D92" s="87" t="s">
        <v>17</v>
      </c>
      <c r="E92" s="86" t="s">
        <v>664</v>
      </c>
      <c r="F92" s="87" t="s">
        <v>17</v>
      </c>
      <c r="G92" s="79" t="s">
        <v>326</v>
      </c>
      <c r="H92" s="128" t="s">
        <v>669</v>
      </c>
      <c r="I92" s="79"/>
      <c r="J92" s="63" t="s">
        <v>23</v>
      </c>
      <c r="K92" s="79"/>
      <c r="L92" s="79"/>
      <c r="M92" s="79"/>
      <c r="N92" s="79"/>
      <c r="O92" s="79"/>
      <c r="P92" s="79" t="s">
        <v>16</v>
      </c>
      <c r="Q92" s="79"/>
      <c r="R92" s="79"/>
      <c r="S92" s="360"/>
      <c r="T92" s="79"/>
      <c r="U92" s="66">
        <f t="shared" si="27"/>
        <v>1</v>
      </c>
      <c r="V92" s="79"/>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79"/>
      <c r="BF92" s="79"/>
      <c r="BG92" s="79"/>
      <c r="BH92" s="79"/>
      <c r="BI92" s="79"/>
      <c r="BJ92" s="79"/>
      <c r="BK92" s="79"/>
      <c r="BL92" s="79"/>
      <c r="BM92" s="79"/>
      <c r="BN92" s="79"/>
      <c r="BO92" s="79"/>
      <c r="BP92" s="79"/>
      <c r="BQ92" s="79"/>
      <c r="BR92" s="79"/>
      <c r="BS92" s="79"/>
      <c r="BT92" s="103"/>
      <c r="BU92" s="103"/>
      <c r="BV92" s="360"/>
      <c r="BW92" s="81"/>
      <c r="BX92" s="360"/>
      <c r="BY92" s="81"/>
      <c r="BZ92" s="360"/>
      <c r="CA92" s="81"/>
      <c r="CB92" s="360"/>
      <c r="CC92" s="360"/>
    </row>
    <row r="93" spans="1:82" ht="90.75" hidden="1" customHeight="1">
      <c r="A93" s="171">
        <v>78</v>
      </c>
      <c r="B93" s="324">
        <v>78</v>
      </c>
      <c r="C93" s="186" t="s">
        <v>665</v>
      </c>
      <c r="D93" s="87" t="s">
        <v>17</v>
      </c>
      <c r="E93" s="86" t="s">
        <v>666</v>
      </c>
      <c r="F93" s="244" t="s">
        <v>17</v>
      </c>
      <c r="G93" s="342" t="s">
        <v>320</v>
      </c>
      <c r="H93" s="210" t="s">
        <v>329</v>
      </c>
      <c r="I93" s="79"/>
      <c r="J93" s="63" t="s">
        <v>23</v>
      </c>
      <c r="K93" s="79"/>
      <c r="L93" s="363" t="s">
        <v>16</v>
      </c>
      <c r="M93" s="79"/>
      <c r="N93" s="79"/>
      <c r="O93" s="79"/>
      <c r="P93" s="79"/>
      <c r="Q93" s="79"/>
      <c r="R93" s="79"/>
      <c r="S93" s="360"/>
      <c r="T93" s="79"/>
      <c r="U93" s="66">
        <f t="shared" si="27"/>
        <v>1</v>
      </c>
      <c r="V93" s="79"/>
      <c r="W93" s="79"/>
      <c r="X93" s="79"/>
      <c r="Y93" s="79"/>
      <c r="Z93" s="342" t="s">
        <v>727</v>
      </c>
      <c r="AA93" s="342" t="s">
        <v>723</v>
      </c>
      <c r="AB93" s="342" t="s">
        <v>726</v>
      </c>
      <c r="AC93" s="342" t="s">
        <v>724</v>
      </c>
      <c r="AD93" s="79"/>
      <c r="AE93" s="79"/>
      <c r="AF93" s="79"/>
      <c r="AG93" s="79"/>
      <c r="AH93" s="79"/>
      <c r="AI93" s="79"/>
      <c r="AJ93" s="79"/>
      <c r="AK93" s="79"/>
      <c r="AL93" s="79"/>
      <c r="AM93" s="79"/>
      <c r="AN93" s="79"/>
      <c r="AO93" s="79"/>
      <c r="AP93" s="79"/>
      <c r="AQ93" s="79"/>
      <c r="AR93" s="79"/>
      <c r="AS93" s="79"/>
      <c r="AT93" s="79"/>
      <c r="AU93" s="79"/>
      <c r="AV93" s="79"/>
      <c r="AW93" s="79"/>
      <c r="AX93" s="79"/>
      <c r="AY93" s="79"/>
      <c r="AZ93" s="79"/>
      <c r="BA93" s="79"/>
      <c r="BB93" s="79"/>
      <c r="BC93" s="79"/>
      <c r="BD93" s="79"/>
      <c r="BE93" s="343"/>
      <c r="BF93" s="343"/>
      <c r="BG93" s="343"/>
      <c r="BH93" s="343"/>
      <c r="BI93" s="343"/>
      <c r="BJ93" s="343"/>
      <c r="BK93" s="343"/>
      <c r="BL93" s="343"/>
      <c r="BM93" s="343"/>
      <c r="BN93" s="343"/>
      <c r="BO93" s="343"/>
      <c r="BP93" s="343"/>
      <c r="BQ93" s="343"/>
      <c r="BR93" s="398"/>
      <c r="BS93" s="398"/>
      <c r="BT93" s="253"/>
      <c r="BU93" s="253"/>
      <c r="BV93" s="328"/>
      <c r="BW93" s="228"/>
      <c r="BX93" s="328"/>
      <c r="BY93" s="228"/>
      <c r="BZ93" s="328"/>
      <c r="CA93" s="228"/>
      <c r="CB93" s="328"/>
      <c r="CC93" s="328"/>
    </row>
    <row r="94" spans="1:82" s="74" customFormat="1" ht="90" hidden="1">
      <c r="A94" s="19">
        <v>79</v>
      </c>
      <c r="B94" s="324">
        <v>79</v>
      </c>
      <c r="C94" s="86" t="s">
        <v>667</v>
      </c>
      <c r="D94" s="87" t="s">
        <v>17</v>
      </c>
      <c r="E94" s="86" t="s">
        <v>668</v>
      </c>
      <c r="F94" s="87" t="s">
        <v>17</v>
      </c>
      <c r="G94" s="79" t="s">
        <v>321</v>
      </c>
      <c r="H94" s="96" t="s">
        <v>330</v>
      </c>
      <c r="I94" s="79"/>
      <c r="J94" s="63" t="s">
        <v>23</v>
      </c>
      <c r="K94" s="79"/>
      <c r="L94" s="79"/>
      <c r="M94" s="79"/>
      <c r="N94" s="79"/>
      <c r="O94" s="79" t="s">
        <v>16</v>
      </c>
      <c r="P94" s="79"/>
      <c r="Q94" s="79"/>
      <c r="R94" s="79"/>
      <c r="S94" s="360"/>
      <c r="T94" s="79"/>
      <c r="U94" s="66">
        <f t="shared" si="27"/>
        <v>1</v>
      </c>
      <c r="V94" s="79"/>
      <c r="W94" s="79"/>
      <c r="X94" s="79"/>
      <c r="Y94" s="79"/>
      <c r="Z94" s="79"/>
      <c r="AA94" s="79"/>
      <c r="AB94" s="79"/>
      <c r="AC94" s="79"/>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c r="BF94" s="79"/>
      <c r="BG94" s="79"/>
      <c r="BH94" s="79"/>
      <c r="BI94" s="79"/>
      <c r="BJ94" s="79"/>
      <c r="BK94" s="79"/>
      <c r="BL94" s="79"/>
      <c r="BM94" s="79"/>
      <c r="BN94" s="79"/>
      <c r="BO94" s="79"/>
      <c r="BP94" s="79"/>
      <c r="BQ94" s="79"/>
      <c r="BR94" s="79"/>
      <c r="BS94" s="79"/>
      <c r="BT94" s="103"/>
      <c r="BU94" s="103"/>
      <c r="BV94" s="360"/>
      <c r="BW94" s="81"/>
      <c r="BX94" s="360"/>
      <c r="BY94" s="81"/>
      <c r="BZ94" s="360"/>
      <c r="CA94" s="81"/>
      <c r="CB94" s="360"/>
      <c r="CC94" s="360"/>
    </row>
    <row r="95" spans="1:82" s="195" customFormat="1" hidden="1">
      <c r="A95" s="171">
        <v>80</v>
      </c>
      <c r="B95" s="324">
        <v>80</v>
      </c>
      <c r="C95" s="1507" t="s">
        <v>96</v>
      </c>
      <c r="D95" s="1565"/>
      <c r="E95" s="1567"/>
      <c r="F95" s="5" t="s">
        <v>316</v>
      </c>
      <c r="G95" s="176" t="s">
        <v>316</v>
      </c>
      <c r="H95" s="176" t="s">
        <v>316</v>
      </c>
      <c r="I95" s="5" t="s">
        <v>316</v>
      </c>
      <c r="J95" s="5" t="s">
        <v>316</v>
      </c>
      <c r="K95" s="176" t="s">
        <v>316</v>
      </c>
      <c r="L95" s="5" t="s">
        <v>316</v>
      </c>
      <c r="M95" s="5" t="s">
        <v>316</v>
      </c>
      <c r="N95" s="5" t="s">
        <v>316</v>
      </c>
      <c r="O95" s="5" t="s">
        <v>316</v>
      </c>
      <c r="P95" s="5" t="s">
        <v>316</v>
      </c>
      <c r="Q95" s="5" t="s">
        <v>316</v>
      </c>
      <c r="R95" s="5"/>
      <c r="S95" s="5" t="s">
        <v>316</v>
      </c>
      <c r="T95" s="5" t="s">
        <v>316</v>
      </c>
      <c r="U95" s="5" t="s">
        <v>316</v>
      </c>
      <c r="V95" s="176" t="s">
        <v>316</v>
      </c>
      <c r="W95" s="176" t="s">
        <v>316</v>
      </c>
      <c r="X95" s="176" t="s">
        <v>316</v>
      </c>
      <c r="Y95" s="176" t="s">
        <v>316</v>
      </c>
      <c r="Z95" s="5" t="s">
        <v>316</v>
      </c>
      <c r="AA95" s="5" t="s">
        <v>316</v>
      </c>
      <c r="AB95" s="5" t="s">
        <v>316</v>
      </c>
      <c r="AC95" s="5" t="s">
        <v>316</v>
      </c>
      <c r="AD95" s="5" t="s">
        <v>316</v>
      </c>
      <c r="AE95" s="5" t="s">
        <v>316</v>
      </c>
      <c r="AF95" s="5" t="s">
        <v>316</v>
      </c>
      <c r="AG95" s="5" t="s">
        <v>316</v>
      </c>
      <c r="AH95" s="5" t="s">
        <v>316</v>
      </c>
      <c r="AI95" s="5" t="s">
        <v>316</v>
      </c>
      <c r="AJ95" s="5" t="s">
        <v>316</v>
      </c>
      <c r="AK95" s="5" t="s">
        <v>316</v>
      </c>
      <c r="AL95" s="5" t="s">
        <v>316</v>
      </c>
      <c r="AM95" s="5"/>
      <c r="AN95" s="5"/>
      <c r="AO95" s="5" t="s">
        <v>316</v>
      </c>
      <c r="AP95" s="5" t="s">
        <v>316</v>
      </c>
      <c r="AQ95" s="5" t="s">
        <v>316</v>
      </c>
      <c r="AR95" s="5" t="s">
        <v>316</v>
      </c>
      <c r="AS95" s="5" t="s">
        <v>316</v>
      </c>
      <c r="AT95" s="5" t="s">
        <v>316</v>
      </c>
      <c r="AU95" s="5" t="s">
        <v>316</v>
      </c>
      <c r="AV95" s="5" t="s">
        <v>316</v>
      </c>
      <c r="AW95" s="5" t="s">
        <v>316</v>
      </c>
      <c r="AX95" s="5"/>
      <c r="AY95" s="5"/>
      <c r="AZ95" s="5" t="s">
        <v>316</v>
      </c>
      <c r="BA95" s="5"/>
      <c r="BB95" s="5" t="s">
        <v>316</v>
      </c>
      <c r="BC95" s="5"/>
      <c r="BD95" s="5" t="s">
        <v>316</v>
      </c>
      <c r="BE95" s="5" t="s">
        <v>316</v>
      </c>
      <c r="BF95" s="5" t="s">
        <v>316</v>
      </c>
      <c r="BG95" s="5" t="s">
        <v>316</v>
      </c>
      <c r="BH95" s="5" t="s">
        <v>316</v>
      </c>
      <c r="BI95" s="5" t="s">
        <v>316</v>
      </c>
      <c r="BJ95" s="5" t="s">
        <v>316</v>
      </c>
      <c r="BK95" s="5" t="s">
        <v>316</v>
      </c>
      <c r="BL95" s="5" t="s">
        <v>316</v>
      </c>
      <c r="BM95" s="5" t="s">
        <v>316</v>
      </c>
      <c r="BN95" s="5" t="s">
        <v>316</v>
      </c>
      <c r="BO95" s="5" t="s">
        <v>316</v>
      </c>
      <c r="BP95" s="5" t="s">
        <v>316</v>
      </c>
      <c r="BQ95" s="5" t="s">
        <v>316</v>
      </c>
      <c r="BR95" s="5"/>
      <c r="BS95" s="5"/>
      <c r="BT95" s="5" t="s">
        <v>316</v>
      </c>
      <c r="BU95" s="5" t="s">
        <v>316</v>
      </c>
      <c r="BV95" s="5" t="s">
        <v>316</v>
      </c>
      <c r="BW95" s="5" t="s">
        <v>316</v>
      </c>
      <c r="BX95" s="5" t="s">
        <v>316</v>
      </c>
      <c r="BY95" s="5" t="s">
        <v>316</v>
      </c>
      <c r="BZ95" s="5" t="s">
        <v>316</v>
      </c>
      <c r="CA95" s="5" t="s">
        <v>316</v>
      </c>
      <c r="CB95" s="5" t="s">
        <v>316</v>
      </c>
      <c r="CC95" s="5" t="s">
        <v>316</v>
      </c>
      <c r="CD95" s="121"/>
    </row>
    <row r="96" spans="1:82" s="195" customFormat="1" hidden="1">
      <c r="A96" s="171">
        <v>81</v>
      </c>
      <c r="B96" s="324">
        <v>81</v>
      </c>
      <c r="C96" s="1507" t="s">
        <v>670</v>
      </c>
      <c r="D96" s="1565"/>
      <c r="E96" s="1567"/>
      <c r="F96" s="5" t="s">
        <v>316</v>
      </c>
      <c r="G96" s="176" t="s">
        <v>316</v>
      </c>
      <c r="H96" s="176" t="s">
        <v>316</v>
      </c>
      <c r="I96" s="5" t="s">
        <v>316</v>
      </c>
      <c r="J96" s="5" t="s">
        <v>316</v>
      </c>
      <c r="K96" s="176" t="s">
        <v>316</v>
      </c>
      <c r="L96" s="5" t="s">
        <v>316</v>
      </c>
      <c r="M96" s="5" t="s">
        <v>316</v>
      </c>
      <c r="N96" s="5" t="s">
        <v>316</v>
      </c>
      <c r="O96" s="5" t="s">
        <v>316</v>
      </c>
      <c r="P96" s="5" t="s">
        <v>316</v>
      </c>
      <c r="Q96" s="5" t="s">
        <v>316</v>
      </c>
      <c r="R96" s="5"/>
      <c r="S96" s="5" t="s">
        <v>316</v>
      </c>
      <c r="T96" s="5" t="s">
        <v>316</v>
      </c>
      <c r="U96" s="5" t="s">
        <v>316</v>
      </c>
      <c r="V96" s="176" t="s">
        <v>316</v>
      </c>
      <c r="W96" s="176" t="s">
        <v>316</v>
      </c>
      <c r="X96" s="176" t="s">
        <v>316</v>
      </c>
      <c r="Y96" s="176" t="s">
        <v>316</v>
      </c>
      <c r="Z96" s="5" t="s">
        <v>316</v>
      </c>
      <c r="AA96" s="5" t="s">
        <v>316</v>
      </c>
      <c r="AB96" s="5" t="s">
        <v>316</v>
      </c>
      <c r="AC96" s="5" t="s">
        <v>316</v>
      </c>
      <c r="AD96" s="5" t="s">
        <v>316</v>
      </c>
      <c r="AE96" s="5" t="s">
        <v>316</v>
      </c>
      <c r="AF96" s="5" t="s">
        <v>316</v>
      </c>
      <c r="AG96" s="5" t="s">
        <v>316</v>
      </c>
      <c r="AH96" s="5" t="s">
        <v>316</v>
      </c>
      <c r="AI96" s="5" t="s">
        <v>316</v>
      </c>
      <c r="AJ96" s="5" t="s">
        <v>316</v>
      </c>
      <c r="AK96" s="5" t="s">
        <v>316</v>
      </c>
      <c r="AL96" s="5" t="s">
        <v>316</v>
      </c>
      <c r="AM96" s="5"/>
      <c r="AN96" s="5"/>
      <c r="AO96" s="5" t="s">
        <v>316</v>
      </c>
      <c r="AP96" s="5" t="s">
        <v>316</v>
      </c>
      <c r="AQ96" s="5" t="s">
        <v>316</v>
      </c>
      <c r="AR96" s="5" t="s">
        <v>316</v>
      </c>
      <c r="AS96" s="5" t="s">
        <v>316</v>
      </c>
      <c r="AT96" s="5" t="s">
        <v>316</v>
      </c>
      <c r="AU96" s="5" t="s">
        <v>316</v>
      </c>
      <c r="AV96" s="5" t="s">
        <v>316</v>
      </c>
      <c r="AW96" s="5" t="s">
        <v>316</v>
      </c>
      <c r="AX96" s="5"/>
      <c r="AY96" s="5"/>
      <c r="AZ96" s="5" t="s">
        <v>316</v>
      </c>
      <c r="BA96" s="5"/>
      <c r="BB96" s="5" t="s">
        <v>316</v>
      </c>
      <c r="BC96" s="5"/>
      <c r="BD96" s="5" t="s">
        <v>316</v>
      </c>
      <c r="BE96" s="5" t="s">
        <v>316</v>
      </c>
      <c r="BF96" s="5" t="s">
        <v>316</v>
      </c>
      <c r="BG96" s="5" t="s">
        <v>316</v>
      </c>
      <c r="BH96" s="5" t="s">
        <v>316</v>
      </c>
      <c r="BI96" s="5" t="s">
        <v>316</v>
      </c>
      <c r="BJ96" s="5" t="s">
        <v>316</v>
      </c>
      <c r="BK96" s="5" t="s">
        <v>316</v>
      </c>
      <c r="BL96" s="5" t="s">
        <v>316</v>
      </c>
      <c r="BM96" s="5" t="s">
        <v>316</v>
      </c>
      <c r="BN96" s="5" t="s">
        <v>316</v>
      </c>
      <c r="BO96" s="5" t="s">
        <v>316</v>
      </c>
      <c r="BP96" s="5" t="s">
        <v>316</v>
      </c>
      <c r="BQ96" s="5" t="s">
        <v>316</v>
      </c>
      <c r="BR96" s="5"/>
      <c r="BS96" s="5"/>
      <c r="BT96" s="5" t="s">
        <v>316</v>
      </c>
      <c r="BU96" s="5" t="s">
        <v>316</v>
      </c>
      <c r="BV96" s="5" t="s">
        <v>316</v>
      </c>
      <c r="BW96" s="5" t="s">
        <v>316</v>
      </c>
      <c r="BX96" s="5" t="s">
        <v>316</v>
      </c>
      <c r="BY96" s="5" t="s">
        <v>316</v>
      </c>
      <c r="BZ96" s="5" t="s">
        <v>316</v>
      </c>
      <c r="CA96" s="5" t="s">
        <v>316</v>
      </c>
      <c r="CB96" s="5" t="s">
        <v>316</v>
      </c>
      <c r="CC96" s="5" t="s">
        <v>316</v>
      </c>
      <c r="CD96" s="121"/>
    </row>
    <row r="97" spans="1:82" s="184" customFormat="1" ht="64.5" hidden="1" customHeight="1">
      <c r="A97" s="216">
        <v>82</v>
      </c>
      <c r="B97" s="324">
        <v>82</v>
      </c>
      <c r="C97" s="188" t="s">
        <v>671</v>
      </c>
      <c r="D97" s="87" t="s">
        <v>14</v>
      </c>
      <c r="E97" s="86" t="s">
        <v>672</v>
      </c>
      <c r="F97" s="87" t="s">
        <v>17</v>
      </c>
      <c r="G97" s="188" t="s">
        <v>672</v>
      </c>
      <c r="H97" s="190" t="s">
        <v>966</v>
      </c>
      <c r="I97" s="360"/>
      <c r="J97" s="63" t="s">
        <v>23</v>
      </c>
      <c r="K97" s="194" t="s">
        <v>16</v>
      </c>
      <c r="L97" s="66"/>
      <c r="M97" s="79"/>
      <c r="N97" s="79"/>
      <c r="O97" s="79"/>
      <c r="P97" s="79"/>
      <c r="Q97" s="79"/>
      <c r="R97" s="79"/>
      <c r="S97" s="79"/>
      <c r="T97" s="79"/>
      <c r="U97" s="66">
        <f t="shared" si="27"/>
        <v>1</v>
      </c>
      <c r="V97" s="362" t="s">
        <v>726</v>
      </c>
      <c r="W97" s="362" t="s">
        <v>723</v>
      </c>
      <c r="X97" s="362" t="s">
        <v>723</v>
      </c>
      <c r="Y97" s="362" t="s">
        <v>724</v>
      </c>
      <c r="Z97" s="79"/>
      <c r="AA97" s="79"/>
      <c r="AB97" s="79"/>
      <c r="AC97" s="79"/>
      <c r="AD97" s="79"/>
      <c r="AE97" s="79"/>
      <c r="AF97" s="79"/>
      <c r="AG97" s="79"/>
      <c r="AH97" s="79"/>
      <c r="AI97" s="79"/>
      <c r="AJ97" s="79"/>
      <c r="AK97" s="79"/>
      <c r="AL97" s="79"/>
      <c r="AM97" s="79"/>
      <c r="AN97" s="79"/>
      <c r="AO97" s="79"/>
      <c r="AP97" s="79"/>
      <c r="AQ97" s="79"/>
      <c r="AR97" s="79"/>
      <c r="AS97" s="79"/>
      <c r="AT97" s="79"/>
      <c r="AU97" s="79"/>
      <c r="AV97" s="79"/>
      <c r="AW97" s="79"/>
      <c r="AX97" s="79"/>
      <c r="AY97" s="79"/>
      <c r="AZ97" s="79"/>
      <c r="BA97" s="79"/>
      <c r="BB97" s="79"/>
      <c r="BC97" s="79"/>
      <c r="BD97" s="79"/>
      <c r="BE97" s="20">
        <v>2</v>
      </c>
      <c r="BF97" s="20">
        <v>2</v>
      </c>
      <c r="BG97" s="20">
        <v>2</v>
      </c>
      <c r="BH97" s="20">
        <v>2</v>
      </c>
      <c r="BI97" s="20">
        <v>2</v>
      </c>
      <c r="BJ97" s="20">
        <v>2</v>
      </c>
      <c r="BK97" s="20">
        <v>2</v>
      </c>
      <c r="BL97" s="20">
        <v>2</v>
      </c>
      <c r="BM97" s="20">
        <v>2</v>
      </c>
      <c r="BN97" s="20">
        <v>2</v>
      </c>
      <c r="BO97" s="20">
        <v>1</v>
      </c>
      <c r="BP97" s="20">
        <v>2</v>
      </c>
      <c r="BQ97" s="20">
        <v>2</v>
      </c>
      <c r="BR97" s="20"/>
      <c r="BS97" s="20"/>
      <c r="BT97" s="20">
        <v>1</v>
      </c>
      <c r="BU97" s="20">
        <v>1</v>
      </c>
      <c r="BV97" s="360">
        <f t="shared" ref="BV97:BV98" si="76">COUNTIF($BE97:$BU97,2)</f>
        <v>12</v>
      </c>
      <c r="BW97" s="81">
        <f t="shared" ref="BW97:BW98" si="77">BV97/COUNTA($BE97:$BU97)</f>
        <v>0.8</v>
      </c>
      <c r="BX97" s="360">
        <f t="shared" ref="BX97:BX98" si="78">COUNTIF($BE97:$BU97,1)</f>
        <v>3</v>
      </c>
      <c r="BY97" s="81">
        <f t="shared" ref="BY97:BY98" si="79">BX97/COUNTA($BE97:$BU97)</f>
        <v>0.2</v>
      </c>
      <c r="BZ97" s="360">
        <f t="shared" ref="BZ97:BZ98" si="80">COUNTIF($BE97:$BU97,0)</f>
        <v>0</v>
      </c>
      <c r="CA97" s="81">
        <f t="shared" ref="CA97:CA98" si="81">BZ97/COUNTA($BE97:$BU97)</f>
        <v>0</v>
      </c>
      <c r="CB97" s="360">
        <f t="shared" ref="CB97:CB98" si="82">(((BV97*2)+(BX97*1)+(BZ97*0)))/COUNTA($BE97:$BU97)</f>
        <v>1.8</v>
      </c>
      <c r="CC97" s="361" t="str">
        <f t="shared" ref="CC97:CC98" si="83">IF(CB97&gt;=1.6,"Đạt mục tiêu",IF(CB97&gt;=1,"Cần cố gắng","Chưa đạt"))</f>
        <v>Đạt mục tiêu</v>
      </c>
      <c r="CD97" s="74"/>
    </row>
    <row r="98" spans="1:82" s="184" customFormat="1" ht="74.25" hidden="1" customHeight="1">
      <c r="A98" s="216">
        <v>83</v>
      </c>
      <c r="B98" s="324">
        <v>83</v>
      </c>
      <c r="C98" s="181" t="s">
        <v>673</v>
      </c>
      <c r="D98" s="87" t="s">
        <v>14</v>
      </c>
      <c r="E98" s="86" t="s">
        <v>674</v>
      </c>
      <c r="F98" s="87" t="s">
        <v>17</v>
      </c>
      <c r="G98" s="362" t="s">
        <v>322</v>
      </c>
      <c r="H98" s="190" t="s">
        <v>967</v>
      </c>
      <c r="I98" s="360"/>
      <c r="J98" s="63" t="s">
        <v>23</v>
      </c>
      <c r="K98" s="262" t="s">
        <v>16</v>
      </c>
      <c r="L98" s="66"/>
      <c r="M98" s="79"/>
      <c r="N98" s="79"/>
      <c r="O98" s="79"/>
      <c r="P98" s="79"/>
      <c r="Q98" s="79"/>
      <c r="R98" s="79"/>
      <c r="S98" s="79"/>
      <c r="T98" s="79"/>
      <c r="U98" s="66">
        <f t="shared" si="27"/>
        <v>1</v>
      </c>
      <c r="V98" s="362" t="s">
        <v>727</v>
      </c>
      <c r="W98" s="362" t="s">
        <v>724</v>
      </c>
      <c r="X98" s="362" t="s">
        <v>727</v>
      </c>
      <c r="Y98" s="362" t="s">
        <v>723</v>
      </c>
      <c r="Z98" s="79"/>
      <c r="AA98" s="79"/>
      <c r="AB98" s="79"/>
      <c r="AC98" s="79"/>
      <c r="AD98" s="79"/>
      <c r="AE98" s="79"/>
      <c r="AF98" s="79"/>
      <c r="AG98" s="79"/>
      <c r="AH98" s="79"/>
      <c r="AI98" s="79"/>
      <c r="AJ98" s="79"/>
      <c r="AK98" s="79"/>
      <c r="AL98" s="79"/>
      <c r="AM98" s="79"/>
      <c r="AN98" s="79"/>
      <c r="AO98" s="79"/>
      <c r="AP98" s="79"/>
      <c r="AQ98" s="79"/>
      <c r="AR98" s="79"/>
      <c r="AS98" s="79"/>
      <c r="AT98" s="79"/>
      <c r="AU98" s="79"/>
      <c r="AV98" s="79"/>
      <c r="AW98" s="79"/>
      <c r="AX98" s="79"/>
      <c r="AY98" s="79"/>
      <c r="AZ98" s="79"/>
      <c r="BA98" s="79"/>
      <c r="BB98" s="79"/>
      <c r="BC98" s="79"/>
      <c r="BD98" s="79"/>
      <c r="BE98" s="20">
        <v>2</v>
      </c>
      <c r="BF98" s="20">
        <v>2</v>
      </c>
      <c r="BG98" s="20">
        <v>2</v>
      </c>
      <c r="BH98" s="20">
        <v>2</v>
      </c>
      <c r="BI98" s="20">
        <v>2</v>
      </c>
      <c r="BJ98" s="20">
        <v>2</v>
      </c>
      <c r="BK98" s="20">
        <v>1</v>
      </c>
      <c r="BL98" s="20">
        <v>2</v>
      </c>
      <c r="BM98" s="20">
        <v>2</v>
      </c>
      <c r="BN98" s="20">
        <v>2</v>
      </c>
      <c r="BO98" s="20">
        <v>2</v>
      </c>
      <c r="BP98" s="20">
        <v>2</v>
      </c>
      <c r="BQ98" s="20">
        <v>2</v>
      </c>
      <c r="BR98" s="20"/>
      <c r="BS98" s="20"/>
      <c r="BT98" s="20">
        <v>2</v>
      </c>
      <c r="BU98" s="20">
        <v>1</v>
      </c>
      <c r="BV98" s="360">
        <f t="shared" si="76"/>
        <v>13</v>
      </c>
      <c r="BW98" s="81">
        <f t="shared" si="77"/>
        <v>0.8666666666666667</v>
      </c>
      <c r="BX98" s="360">
        <f t="shared" si="78"/>
        <v>2</v>
      </c>
      <c r="BY98" s="81">
        <f t="shared" si="79"/>
        <v>0.13333333333333333</v>
      </c>
      <c r="BZ98" s="360">
        <f t="shared" si="80"/>
        <v>0</v>
      </c>
      <c r="CA98" s="81">
        <f t="shared" si="81"/>
        <v>0</v>
      </c>
      <c r="CB98" s="360">
        <f t="shared" si="82"/>
        <v>1.8666666666666667</v>
      </c>
      <c r="CC98" s="361" t="str">
        <f t="shared" si="83"/>
        <v>Đạt mục tiêu</v>
      </c>
      <c r="CD98" s="74"/>
    </row>
    <row r="99" spans="1:82" s="173" customFormat="1" hidden="1">
      <c r="A99" s="171">
        <v>84</v>
      </c>
      <c r="B99" s="324">
        <v>84</v>
      </c>
      <c r="C99" s="1507" t="s">
        <v>675</v>
      </c>
      <c r="D99" s="1565"/>
      <c r="E99" s="1567"/>
      <c r="F99" s="5" t="s">
        <v>316</v>
      </c>
      <c r="G99" s="176" t="s">
        <v>316</v>
      </c>
      <c r="H99" s="176" t="s">
        <v>316</v>
      </c>
      <c r="I99" s="5" t="s">
        <v>316</v>
      </c>
      <c r="J99" s="5" t="s">
        <v>316</v>
      </c>
      <c r="K99" s="176" t="s">
        <v>316</v>
      </c>
      <c r="L99" s="5" t="s">
        <v>316</v>
      </c>
      <c r="M99" s="5" t="s">
        <v>316</v>
      </c>
      <c r="N99" s="5" t="s">
        <v>316</v>
      </c>
      <c r="O99" s="5" t="s">
        <v>316</v>
      </c>
      <c r="P99" s="5" t="s">
        <v>316</v>
      </c>
      <c r="Q99" s="5" t="s">
        <v>316</v>
      </c>
      <c r="R99" s="5"/>
      <c r="S99" s="5" t="s">
        <v>316</v>
      </c>
      <c r="T99" s="5" t="s">
        <v>316</v>
      </c>
      <c r="U99" s="5" t="s">
        <v>316</v>
      </c>
      <c r="V99" s="176" t="s">
        <v>316</v>
      </c>
      <c r="W99" s="176" t="s">
        <v>316</v>
      </c>
      <c r="X99" s="176" t="s">
        <v>316</v>
      </c>
      <c r="Y99" s="176" t="s">
        <v>316</v>
      </c>
      <c r="Z99" s="5" t="s">
        <v>316</v>
      </c>
      <c r="AA99" s="5" t="s">
        <v>316</v>
      </c>
      <c r="AB99" s="5" t="s">
        <v>316</v>
      </c>
      <c r="AC99" s="5" t="s">
        <v>316</v>
      </c>
      <c r="AD99" s="5" t="s">
        <v>316</v>
      </c>
      <c r="AE99" s="5" t="s">
        <v>316</v>
      </c>
      <c r="AF99" s="5" t="s">
        <v>316</v>
      </c>
      <c r="AG99" s="5" t="s">
        <v>316</v>
      </c>
      <c r="AH99" s="5" t="s">
        <v>316</v>
      </c>
      <c r="AI99" s="5" t="s">
        <v>316</v>
      </c>
      <c r="AJ99" s="5" t="s">
        <v>316</v>
      </c>
      <c r="AK99" s="5" t="s">
        <v>316</v>
      </c>
      <c r="AL99" s="5" t="s">
        <v>316</v>
      </c>
      <c r="AM99" s="5"/>
      <c r="AN99" s="5"/>
      <c r="AO99" s="5" t="s">
        <v>316</v>
      </c>
      <c r="AP99" s="5" t="s">
        <v>316</v>
      </c>
      <c r="AQ99" s="5" t="s">
        <v>316</v>
      </c>
      <c r="AR99" s="5" t="s">
        <v>316</v>
      </c>
      <c r="AS99" s="5" t="s">
        <v>316</v>
      </c>
      <c r="AT99" s="5" t="s">
        <v>316</v>
      </c>
      <c r="AU99" s="5" t="s">
        <v>316</v>
      </c>
      <c r="AV99" s="5" t="s">
        <v>316</v>
      </c>
      <c r="AW99" s="5" t="s">
        <v>316</v>
      </c>
      <c r="AX99" s="5"/>
      <c r="AY99" s="5"/>
      <c r="AZ99" s="5" t="s">
        <v>316</v>
      </c>
      <c r="BA99" s="5"/>
      <c r="BB99" s="5" t="s">
        <v>316</v>
      </c>
      <c r="BC99" s="5"/>
      <c r="BD99" s="5" t="s">
        <v>316</v>
      </c>
      <c r="BE99" s="5" t="s">
        <v>316</v>
      </c>
      <c r="BF99" s="5" t="s">
        <v>316</v>
      </c>
      <c r="BG99" s="5" t="s">
        <v>316</v>
      </c>
      <c r="BH99" s="5" t="s">
        <v>316</v>
      </c>
      <c r="BI99" s="5" t="s">
        <v>316</v>
      </c>
      <c r="BJ99" s="5" t="s">
        <v>316</v>
      </c>
      <c r="BK99" s="5" t="s">
        <v>316</v>
      </c>
      <c r="BL99" s="5" t="s">
        <v>316</v>
      </c>
      <c r="BM99" s="5" t="s">
        <v>316</v>
      </c>
      <c r="BN99" s="5" t="s">
        <v>316</v>
      </c>
      <c r="BO99" s="5" t="s">
        <v>316</v>
      </c>
      <c r="BP99" s="5" t="s">
        <v>316</v>
      </c>
      <c r="BQ99" s="5" t="s">
        <v>316</v>
      </c>
      <c r="BR99" s="5"/>
      <c r="BS99" s="5"/>
      <c r="BT99" s="5" t="s">
        <v>316</v>
      </c>
      <c r="BU99" s="5" t="s">
        <v>316</v>
      </c>
      <c r="BV99" s="5" t="s">
        <v>316</v>
      </c>
      <c r="BW99" s="5" t="s">
        <v>316</v>
      </c>
      <c r="BX99" s="5" t="s">
        <v>316</v>
      </c>
      <c r="BY99" s="5" t="s">
        <v>316</v>
      </c>
      <c r="BZ99" s="5" t="s">
        <v>316</v>
      </c>
      <c r="CA99" s="5" t="s">
        <v>316</v>
      </c>
      <c r="CB99" s="5" t="s">
        <v>316</v>
      </c>
      <c r="CC99" s="5" t="s">
        <v>316</v>
      </c>
      <c r="CD99" s="2"/>
    </row>
    <row r="100" spans="1:82" s="2" customFormat="1" ht="120" hidden="1">
      <c r="A100" s="19"/>
      <c r="B100" s="324"/>
      <c r="C100" s="78" t="s">
        <v>676</v>
      </c>
      <c r="D100" s="334"/>
      <c r="E100" s="335"/>
      <c r="F100" s="5"/>
      <c r="G100" s="5"/>
      <c r="H100" s="23" t="s">
        <v>1012</v>
      </c>
      <c r="I100" s="5"/>
      <c r="J100" s="5"/>
      <c r="K100" s="148"/>
      <c r="L100" s="148"/>
      <c r="M100" s="148"/>
      <c r="N100" s="148"/>
      <c r="O100" s="148"/>
      <c r="P100" s="148"/>
      <c r="Q100" s="148"/>
      <c r="R100" s="148" t="s">
        <v>16</v>
      </c>
      <c r="S100" s="148"/>
      <c r="T100" s="148"/>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row>
    <row r="101" spans="1:82" ht="132" hidden="1" customHeight="1">
      <c r="A101" s="171">
        <v>85</v>
      </c>
      <c r="B101" s="324">
        <v>85</v>
      </c>
      <c r="C101" s="186" t="s">
        <v>676</v>
      </c>
      <c r="D101" s="77" t="s">
        <v>17</v>
      </c>
      <c r="E101" s="78" t="s">
        <v>677</v>
      </c>
      <c r="F101" s="244" t="s">
        <v>17</v>
      </c>
      <c r="G101" s="342" t="s">
        <v>323</v>
      </c>
      <c r="H101" s="210" t="s">
        <v>678</v>
      </c>
      <c r="I101" s="20" t="s">
        <v>275</v>
      </c>
      <c r="J101" s="10" t="s">
        <v>23</v>
      </c>
      <c r="K101" s="44"/>
      <c r="L101" s="237" t="s">
        <v>16</v>
      </c>
      <c r="M101" s="20"/>
      <c r="N101" s="79"/>
      <c r="O101" s="20"/>
      <c r="P101" s="79"/>
      <c r="Q101" s="20"/>
      <c r="R101" s="20"/>
      <c r="S101" s="20"/>
      <c r="T101" s="20"/>
      <c r="U101" s="66">
        <f t="shared" si="27"/>
        <v>1</v>
      </c>
      <c r="V101" s="20"/>
      <c r="W101" s="20"/>
      <c r="X101" s="20"/>
      <c r="Y101" s="20"/>
      <c r="Z101" s="342" t="s">
        <v>726</v>
      </c>
      <c r="AA101" s="342" t="s">
        <v>727</v>
      </c>
      <c r="AB101" s="342" t="s">
        <v>723</v>
      </c>
      <c r="AC101" s="342" t="s">
        <v>727</v>
      </c>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343">
        <v>1</v>
      </c>
      <c r="BF101" s="343">
        <v>2</v>
      </c>
      <c r="BG101" s="343">
        <v>2</v>
      </c>
      <c r="BH101" s="343">
        <v>2</v>
      </c>
      <c r="BI101" s="343">
        <v>2</v>
      </c>
      <c r="BJ101" s="343">
        <v>2</v>
      </c>
      <c r="BK101" s="343">
        <v>2</v>
      </c>
      <c r="BL101" s="343">
        <v>2</v>
      </c>
      <c r="BM101" s="343">
        <v>2</v>
      </c>
      <c r="BN101" s="343">
        <v>2</v>
      </c>
      <c r="BO101" s="343">
        <v>2</v>
      </c>
      <c r="BP101" s="343">
        <v>2</v>
      </c>
      <c r="BQ101" s="343">
        <v>1</v>
      </c>
      <c r="BR101" s="398"/>
      <c r="BS101" s="398"/>
      <c r="BT101" s="343">
        <v>1</v>
      </c>
      <c r="BU101" s="343">
        <v>2</v>
      </c>
      <c r="BV101" s="328">
        <f>COUNTIF($BE101:$BU101,2)</f>
        <v>12</v>
      </c>
      <c r="BW101" s="228">
        <f>BV101/COUNTA($BE101:$BU101)</f>
        <v>0.8</v>
      </c>
      <c r="BX101" s="328">
        <f>COUNTIF($BE101:$BU101,1)</f>
        <v>3</v>
      </c>
      <c r="BY101" s="228">
        <f>BX101/COUNTA($BE101:$BU101)</f>
        <v>0.2</v>
      </c>
      <c r="BZ101" s="328">
        <f>COUNTIF($BE101:$BU101,0)</f>
        <v>0</v>
      </c>
      <c r="CA101" s="228">
        <f>BZ101/COUNTA($BE101:$BU101)</f>
        <v>0</v>
      </c>
      <c r="CB101" s="328">
        <f>(((BV101*2)+(BX101*1)+(BZ101*0)))/COUNTA($BE101:$BU101)</f>
        <v>1.8</v>
      </c>
      <c r="CC101" s="328" t="str">
        <f>IF(CB101&gt;=1.6,"Đạt mục tiêu",IF(CB101&gt;=1,"Cần cố gắng","Chưa đạt"))</f>
        <v>Đạt mục tiêu</v>
      </c>
    </row>
    <row r="102" spans="1:82" s="2" customFormat="1" ht="120" hidden="1">
      <c r="A102" s="19">
        <v>86</v>
      </c>
      <c r="B102" s="324">
        <v>86</v>
      </c>
      <c r="C102" s="78" t="s">
        <v>676</v>
      </c>
      <c r="D102" s="77" t="s">
        <v>17</v>
      </c>
      <c r="E102" s="78" t="s">
        <v>677</v>
      </c>
      <c r="F102" s="77" t="s">
        <v>17</v>
      </c>
      <c r="G102" s="20" t="s">
        <v>711</v>
      </c>
      <c r="H102" s="23" t="s">
        <v>1014</v>
      </c>
      <c r="I102" s="20"/>
      <c r="J102" s="10" t="s">
        <v>23</v>
      </c>
      <c r="K102" s="44"/>
      <c r="L102" s="44"/>
      <c r="M102" s="20"/>
      <c r="N102" s="79"/>
      <c r="O102" s="21" t="s">
        <v>16</v>
      </c>
      <c r="P102" s="79"/>
      <c r="Q102" s="20"/>
      <c r="R102" s="20"/>
      <c r="S102" s="20"/>
      <c r="T102" s="20"/>
      <c r="U102" s="66">
        <f t="shared" si="27"/>
        <v>1</v>
      </c>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1"/>
      <c r="BW102" s="22"/>
      <c r="BX102" s="21"/>
      <c r="BY102" s="22"/>
      <c r="BZ102" s="21"/>
      <c r="CA102" s="22"/>
      <c r="CB102" s="21"/>
      <c r="CC102" s="21"/>
    </row>
    <row r="103" spans="1:82" s="2" customFormat="1" ht="120" hidden="1">
      <c r="A103" s="19"/>
      <c r="B103" s="324"/>
      <c r="C103" s="78" t="s">
        <v>676</v>
      </c>
      <c r="D103" s="77"/>
      <c r="E103" s="78"/>
      <c r="F103" s="77"/>
      <c r="G103" s="20"/>
      <c r="H103" s="23" t="s">
        <v>1013</v>
      </c>
      <c r="I103" s="20"/>
      <c r="J103" s="10"/>
      <c r="K103" s="44"/>
      <c r="L103" s="44"/>
      <c r="M103" s="20"/>
      <c r="N103" s="79"/>
      <c r="O103" s="21"/>
      <c r="P103" s="79"/>
      <c r="Q103" s="20"/>
      <c r="R103" s="21" t="s">
        <v>16</v>
      </c>
      <c r="S103" s="20"/>
      <c r="T103" s="20"/>
      <c r="U103" s="66"/>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1"/>
      <c r="BW103" s="22"/>
      <c r="BX103" s="21"/>
      <c r="BY103" s="22"/>
      <c r="BZ103" s="21"/>
      <c r="CA103" s="22"/>
      <c r="CB103" s="21"/>
      <c r="CC103" s="21"/>
    </row>
    <row r="104" spans="1:82" s="2" customFormat="1" ht="120" hidden="1">
      <c r="A104" s="19">
        <v>87</v>
      </c>
      <c r="B104" s="324">
        <v>87</v>
      </c>
      <c r="C104" s="78" t="s">
        <v>676</v>
      </c>
      <c r="D104" s="77" t="s">
        <v>17</v>
      </c>
      <c r="E104" s="78" t="s">
        <v>677</v>
      </c>
      <c r="F104" s="77" t="s">
        <v>17</v>
      </c>
      <c r="G104" s="20" t="s">
        <v>712</v>
      </c>
      <c r="H104" s="23" t="s">
        <v>1021</v>
      </c>
      <c r="I104" s="20"/>
      <c r="J104" s="10" t="s">
        <v>23</v>
      </c>
      <c r="K104" s="44"/>
      <c r="L104" s="44"/>
      <c r="M104" s="20"/>
      <c r="N104" s="79"/>
      <c r="O104" s="20"/>
      <c r="P104" s="79"/>
      <c r="Q104" s="20"/>
      <c r="R104" s="20"/>
      <c r="S104" s="21" t="s">
        <v>16</v>
      </c>
      <c r="T104" s="20"/>
      <c r="U104" s="66">
        <f t="shared" si="27"/>
        <v>1</v>
      </c>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1"/>
      <c r="BW104" s="22"/>
      <c r="BX104" s="21"/>
      <c r="BY104" s="22"/>
      <c r="BZ104" s="21"/>
      <c r="CA104" s="22"/>
      <c r="CB104" s="21"/>
      <c r="CC104" s="21"/>
    </row>
    <row r="105" spans="1:82" s="173" customFormat="1" hidden="1">
      <c r="A105" s="171">
        <v>88</v>
      </c>
      <c r="B105" s="324">
        <v>88</v>
      </c>
      <c r="C105" s="1507" t="s">
        <v>679</v>
      </c>
      <c r="D105" s="1565"/>
      <c r="E105" s="1567"/>
      <c r="F105" s="5" t="s">
        <v>316</v>
      </c>
      <c r="G105" s="176" t="s">
        <v>316</v>
      </c>
      <c r="H105" s="176" t="s">
        <v>316</v>
      </c>
      <c r="I105" s="5" t="s">
        <v>316</v>
      </c>
      <c r="J105" s="5" t="s">
        <v>316</v>
      </c>
      <c r="K105" s="176" t="s">
        <v>316</v>
      </c>
      <c r="L105" s="5" t="s">
        <v>316</v>
      </c>
      <c r="M105" s="5" t="s">
        <v>316</v>
      </c>
      <c r="N105" s="5" t="s">
        <v>316</v>
      </c>
      <c r="O105" s="5" t="s">
        <v>316</v>
      </c>
      <c r="P105" s="5" t="s">
        <v>316</v>
      </c>
      <c r="Q105" s="5" t="s">
        <v>316</v>
      </c>
      <c r="R105" s="5"/>
      <c r="S105" s="5" t="s">
        <v>316</v>
      </c>
      <c r="T105" s="5" t="s">
        <v>316</v>
      </c>
      <c r="U105" s="5" t="s">
        <v>316</v>
      </c>
      <c r="V105" s="176" t="s">
        <v>316</v>
      </c>
      <c r="W105" s="176" t="s">
        <v>316</v>
      </c>
      <c r="X105" s="176" t="s">
        <v>316</v>
      </c>
      <c r="Y105" s="176" t="s">
        <v>316</v>
      </c>
      <c r="Z105" s="5" t="s">
        <v>316</v>
      </c>
      <c r="AA105" s="5" t="s">
        <v>316</v>
      </c>
      <c r="AB105" s="5" t="s">
        <v>316</v>
      </c>
      <c r="AC105" s="5" t="s">
        <v>316</v>
      </c>
      <c r="AD105" s="5" t="s">
        <v>316</v>
      </c>
      <c r="AE105" s="5" t="s">
        <v>316</v>
      </c>
      <c r="AF105" s="5" t="s">
        <v>316</v>
      </c>
      <c r="AG105" s="5" t="s">
        <v>316</v>
      </c>
      <c r="AH105" s="5" t="s">
        <v>316</v>
      </c>
      <c r="AI105" s="5" t="s">
        <v>316</v>
      </c>
      <c r="AJ105" s="5" t="s">
        <v>316</v>
      </c>
      <c r="AK105" s="5" t="s">
        <v>316</v>
      </c>
      <c r="AL105" s="5" t="s">
        <v>316</v>
      </c>
      <c r="AM105" s="5"/>
      <c r="AN105" s="5"/>
      <c r="AO105" s="5" t="s">
        <v>316</v>
      </c>
      <c r="AP105" s="5" t="s">
        <v>316</v>
      </c>
      <c r="AQ105" s="5" t="s">
        <v>316</v>
      </c>
      <c r="AR105" s="5" t="s">
        <v>316</v>
      </c>
      <c r="AS105" s="5" t="s">
        <v>316</v>
      </c>
      <c r="AT105" s="5" t="s">
        <v>316</v>
      </c>
      <c r="AU105" s="5" t="s">
        <v>316</v>
      </c>
      <c r="AV105" s="5" t="s">
        <v>316</v>
      </c>
      <c r="AW105" s="5" t="s">
        <v>316</v>
      </c>
      <c r="AX105" s="5"/>
      <c r="AY105" s="5"/>
      <c r="AZ105" s="5" t="s">
        <v>316</v>
      </c>
      <c r="BA105" s="5"/>
      <c r="BB105" s="5" t="s">
        <v>316</v>
      </c>
      <c r="BC105" s="5"/>
      <c r="BD105" s="5" t="s">
        <v>316</v>
      </c>
      <c r="BE105" s="5" t="s">
        <v>316</v>
      </c>
      <c r="BF105" s="5" t="s">
        <v>316</v>
      </c>
      <c r="BG105" s="5" t="s">
        <v>316</v>
      </c>
      <c r="BH105" s="5" t="s">
        <v>316</v>
      </c>
      <c r="BI105" s="5" t="s">
        <v>316</v>
      </c>
      <c r="BJ105" s="5" t="s">
        <v>316</v>
      </c>
      <c r="BK105" s="5" t="s">
        <v>316</v>
      </c>
      <c r="BL105" s="5" t="s">
        <v>316</v>
      </c>
      <c r="BM105" s="5" t="s">
        <v>316</v>
      </c>
      <c r="BN105" s="5" t="s">
        <v>316</v>
      </c>
      <c r="BO105" s="5" t="s">
        <v>316</v>
      </c>
      <c r="BP105" s="5" t="s">
        <v>316</v>
      </c>
      <c r="BQ105" s="5" t="s">
        <v>316</v>
      </c>
      <c r="BR105" s="5"/>
      <c r="BS105" s="5"/>
      <c r="BT105" s="5" t="s">
        <v>316</v>
      </c>
      <c r="BU105" s="5" t="s">
        <v>316</v>
      </c>
      <c r="BV105" s="5" t="s">
        <v>316</v>
      </c>
      <c r="BW105" s="5" t="s">
        <v>316</v>
      </c>
      <c r="BX105" s="5" t="s">
        <v>316</v>
      </c>
      <c r="BY105" s="5" t="s">
        <v>316</v>
      </c>
      <c r="BZ105" s="5" t="s">
        <v>316</v>
      </c>
      <c r="CA105" s="5" t="s">
        <v>316</v>
      </c>
      <c r="CB105" s="5" t="s">
        <v>316</v>
      </c>
      <c r="CC105" s="5" t="s">
        <v>316</v>
      </c>
      <c r="CD105" s="2"/>
    </row>
    <row r="106" spans="1:82" s="2" customFormat="1" ht="126" hidden="1">
      <c r="A106" s="19">
        <v>89</v>
      </c>
      <c r="B106" s="324">
        <v>89</v>
      </c>
      <c r="C106" s="336" t="s">
        <v>101</v>
      </c>
      <c r="D106" s="8" t="s">
        <v>17</v>
      </c>
      <c r="E106" s="336" t="s">
        <v>324</v>
      </c>
      <c r="F106" s="8" t="s">
        <v>17</v>
      </c>
      <c r="G106" s="23" t="s">
        <v>331</v>
      </c>
      <c r="H106" s="23" t="s">
        <v>680</v>
      </c>
      <c r="I106" s="20" t="s">
        <v>275</v>
      </c>
      <c r="J106" s="10" t="s">
        <v>23</v>
      </c>
      <c r="K106" s="20"/>
      <c r="L106" s="20"/>
      <c r="M106" s="20"/>
      <c r="N106" s="79"/>
      <c r="O106" s="20"/>
      <c r="P106" s="79"/>
      <c r="Q106" s="44" t="s">
        <v>16</v>
      </c>
      <c r="R106" s="44"/>
      <c r="S106" s="20"/>
      <c r="T106" s="20"/>
      <c r="U106" s="66">
        <f t="shared" ref="U106:U176" si="84">COUNTIF(K106:T106,"x")</f>
        <v>1</v>
      </c>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v>2</v>
      </c>
      <c r="BF106" s="20">
        <v>2</v>
      </c>
      <c r="BG106" s="20">
        <v>2</v>
      </c>
      <c r="BH106" s="20">
        <v>2</v>
      </c>
      <c r="BI106" s="20">
        <v>1</v>
      </c>
      <c r="BJ106" s="20">
        <v>2</v>
      </c>
      <c r="BK106" s="20">
        <v>2</v>
      </c>
      <c r="BL106" s="20">
        <v>2</v>
      </c>
      <c r="BM106" s="20">
        <v>2</v>
      </c>
      <c r="BN106" s="20">
        <v>2</v>
      </c>
      <c r="BO106" s="20">
        <v>1</v>
      </c>
      <c r="BP106" s="20">
        <v>2</v>
      </c>
      <c r="BQ106" s="20">
        <v>2</v>
      </c>
      <c r="BR106" s="20"/>
      <c r="BS106" s="20"/>
      <c r="BT106" s="20">
        <v>1</v>
      </c>
      <c r="BU106" s="20">
        <v>1</v>
      </c>
      <c r="BV106" s="21">
        <f>COUNTIF($BE106:$BU106,2)</f>
        <v>11</v>
      </c>
      <c r="BW106" s="22">
        <f>BV106/COUNTA($BE106:$BU106)</f>
        <v>0.73333333333333328</v>
      </c>
      <c r="BX106" s="21">
        <f>COUNTIF($BE106:$BU106,1)</f>
        <v>4</v>
      </c>
      <c r="BY106" s="22">
        <f>BX106/COUNTA($BE106:$BU106)</f>
        <v>0.26666666666666666</v>
      </c>
      <c r="BZ106" s="21">
        <f>COUNTIF($BE106:$BU106,0)</f>
        <v>0</v>
      </c>
      <c r="CA106" s="22">
        <f>BZ106/COUNTA($BE106:$BU106)</f>
        <v>0</v>
      </c>
      <c r="CB106" s="21">
        <f>(((BV106*2)+(BX106*1)+(BZ106*0)))/COUNTA($BE106:$BU106)</f>
        <v>1.7333333333333334</v>
      </c>
      <c r="CC106" s="21" t="str">
        <f>IF(CB106&gt;=1.6,"Đạt mục tiêu",IF(CB106&gt;=1,"Cần cố gắng","Chưa đạt"))</f>
        <v>Đạt mục tiêu</v>
      </c>
    </row>
    <row r="107" spans="1:82" s="173" customFormat="1" hidden="1">
      <c r="A107" s="171">
        <v>90</v>
      </c>
      <c r="B107" s="324">
        <v>90</v>
      </c>
      <c r="C107" s="1507" t="s">
        <v>681</v>
      </c>
      <c r="D107" s="1565"/>
      <c r="E107" s="1567"/>
      <c r="F107" s="5" t="s">
        <v>316</v>
      </c>
      <c r="G107" s="176" t="s">
        <v>316</v>
      </c>
      <c r="H107" s="291" t="s">
        <v>316</v>
      </c>
      <c r="I107" s="5" t="s">
        <v>316</v>
      </c>
      <c r="J107" s="5" t="s">
        <v>316</v>
      </c>
      <c r="K107" s="176" t="s">
        <v>316</v>
      </c>
      <c r="L107" s="5" t="s">
        <v>316</v>
      </c>
      <c r="M107" s="5" t="s">
        <v>316</v>
      </c>
      <c r="N107" s="5" t="s">
        <v>316</v>
      </c>
      <c r="O107" s="5" t="s">
        <v>316</v>
      </c>
      <c r="P107" s="5" t="s">
        <v>316</v>
      </c>
      <c r="Q107" s="5" t="s">
        <v>316</v>
      </c>
      <c r="R107" s="5"/>
      <c r="S107" s="5" t="s">
        <v>316</v>
      </c>
      <c r="T107" s="5" t="s">
        <v>316</v>
      </c>
      <c r="U107" s="5" t="s">
        <v>316</v>
      </c>
      <c r="V107" s="176" t="s">
        <v>316</v>
      </c>
      <c r="W107" s="176" t="s">
        <v>316</v>
      </c>
      <c r="X107" s="176" t="s">
        <v>316</v>
      </c>
      <c r="Y107" s="176" t="s">
        <v>316</v>
      </c>
      <c r="Z107" s="5" t="s">
        <v>316</v>
      </c>
      <c r="AA107" s="5" t="s">
        <v>316</v>
      </c>
      <c r="AB107" s="5" t="s">
        <v>316</v>
      </c>
      <c r="AC107" s="5" t="s">
        <v>316</v>
      </c>
      <c r="AD107" s="5" t="s">
        <v>316</v>
      </c>
      <c r="AE107" s="5" t="s">
        <v>316</v>
      </c>
      <c r="AF107" s="5" t="s">
        <v>316</v>
      </c>
      <c r="AG107" s="5" t="s">
        <v>316</v>
      </c>
      <c r="AH107" s="5" t="s">
        <v>316</v>
      </c>
      <c r="AI107" s="5" t="s">
        <v>316</v>
      </c>
      <c r="AJ107" s="5" t="s">
        <v>316</v>
      </c>
      <c r="AK107" s="5" t="s">
        <v>316</v>
      </c>
      <c r="AL107" s="5" t="s">
        <v>316</v>
      </c>
      <c r="AM107" s="5"/>
      <c r="AN107" s="5"/>
      <c r="AO107" s="5" t="s">
        <v>316</v>
      </c>
      <c r="AP107" s="5" t="s">
        <v>316</v>
      </c>
      <c r="AQ107" s="5" t="s">
        <v>316</v>
      </c>
      <c r="AR107" s="5" t="s">
        <v>316</v>
      </c>
      <c r="AS107" s="5" t="s">
        <v>316</v>
      </c>
      <c r="AT107" s="5" t="s">
        <v>316</v>
      </c>
      <c r="AU107" s="5" t="s">
        <v>316</v>
      </c>
      <c r="AV107" s="5" t="s">
        <v>316</v>
      </c>
      <c r="AW107" s="5" t="s">
        <v>316</v>
      </c>
      <c r="AX107" s="5"/>
      <c r="AY107" s="5"/>
      <c r="AZ107" s="5" t="s">
        <v>316</v>
      </c>
      <c r="BA107" s="5"/>
      <c r="BB107" s="5" t="s">
        <v>316</v>
      </c>
      <c r="BC107" s="5"/>
      <c r="BD107" s="5" t="s">
        <v>316</v>
      </c>
      <c r="BE107" s="5" t="s">
        <v>316</v>
      </c>
      <c r="BF107" s="5" t="s">
        <v>316</v>
      </c>
      <c r="BG107" s="5" t="s">
        <v>316</v>
      </c>
      <c r="BH107" s="5" t="s">
        <v>316</v>
      </c>
      <c r="BI107" s="5" t="s">
        <v>316</v>
      </c>
      <c r="BJ107" s="5" t="s">
        <v>316</v>
      </c>
      <c r="BK107" s="5" t="s">
        <v>316</v>
      </c>
      <c r="BL107" s="5" t="s">
        <v>316</v>
      </c>
      <c r="BM107" s="5" t="s">
        <v>316</v>
      </c>
      <c r="BN107" s="5" t="s">
        <v>316</v>
      </c>
      <c r="BO107" s="5" t="s">
        <v>316</v>
      </c>
      <c r="BP107" s="5" t="s">
        <v>316</v>
      </c>
      <c r="BQ107" s="5" t="s">
        <v>316</v>
      </c>
      <c r="BR107" s="5"/>
      <c r="BS107" s="5"/>
      <c r="BT107" s="5" t="s">
        <v>316</v>
      </c>
      <c r="BU107" s="5" t="s">
        <v>316</v>
      </c>
      <c r="BV107" s="5" t="s">
        <v>316</v>
      </c>
      <c r="BW107" s="5" t="s">
        <v>316</v>
      </c>
      <c r="BX107" s="5" t="s">
        <v>316</v>
      </c>
      <c r="BY107" s="5" t="s">
        <v>316</v>
      </c>
      <c r="BZ107" s="5" t="s">
        <v>316</v>
      </c>
      <c r="CA107" s="5" t="s">
        <v>316</v>
      </c>
      <c r="CB107" s="5" t="s">
        <v>316</v>
      </c>
      <c r="CC107" s="5" t="s">
        <v>316</v>
      </c>
      <c r="CD107" s="2"/>
    </row>
    <row r="108" spans="1:82" s="74" customFormat="1" ht="165" hidden="1">
      <c r="A108" s="19">
        <v>91</v>
      </c>
      <c r="B108" s="324">
        <v>91</v>
      </c>
      <c r="C108" s="86" t="s">
        <v>682</v>
      </c>
      <c r="D108" s="87" t="s">
        <v>14</v>
      </c>
      <c r="E108" s="86" t="s">
        <v>683</v>
      </c>
      <c r="F108" s="87" t="s">
        <v>17</v>
      </c>
      <c r="G108" s="79" t="s">
        <v>106</v>
      </c>
      <c r="H108" s="96" t="s">
        <v>956</v>
      </c>
      <c r="I108" s="79"/>
      <c r="J108" s="10" t="s">
        <v>23</v>
      </c>
      <c r="K108" s="79"/>
      <c r="L108" s="79"/>
      <c r="M108" s="79"/>
      <c r="N108" s="360" t="s">
        <v>16</v>
      </c>
      <c r="O108" s="79"/>
      <c r="P108" s="66"/>
      <c r="Q108" s="79"/>
      <c r="R108" s="79"/>
      <c r="S108" s="79"/>
      <c r="T108" s="79"/>
      <c r="U108" s="66">
        <f t="shared" si="84"/>
        <v>1</v>
      </c>
      <c r="V108" s="79"/>
      <c r="W108" s="79"/>
      <c r="X108" s="79"/>
      <c r="Y108" s="79"/>
      <c r="Z108" s="79"/>
      <c r="AA108" s="79"/>
      <c r="AB108" s="79"/>
      <c r="AC108" s="79"/>
      <c r="AD108" s="79"/>
      <c r="AE108" s="79"/>
      <c r="AF108" s="79"/>
      <c r="AG108" s="79"/>
      <c r="AH108" s="79"/>
      <c r="AI108" s="79"/>
      <c r="AJ108" s="79"/>
      <c r="AK108" s="79"/>
      <c r="AL108" s="79"/>
      <c r="AM108" s="79"/>
      <c r="AN108" s="79"/>
      <c r="AO108" s="79"/>
      <c r="AP108" s="79"/>
      <c r="AQ108" s="79"/>
      <c r="AR108" s="79"/>
      <c r="AS108" s="79"/>
      <c r="AT108" s="79"/>
      <c r="AU108" s="79"/>
      <c r="AV108" s="79"/>
      <c r="AW108" s="79"/>
      <c r="AX108" s="79"/>
      <c r="AY108" s="79"/>
      <c r="AZ108" s="79"/>
      <c r="BA108" s="79"/>
      <c r="BB108" s="79"/>
      <c r="BC108" s="79"/>
      <c r="BD108" s="79"/>
      <c r="BE108" s="79"/>
      <c r="BF108" s="79"/>
      <c r="BG108" s="79"/>
      <c r="BH108" s="79"/>
      <c r="BI108" s="79"/>
      <c r="BJ108" s="79"/>
      <c r="BK108" s="79"/>
      <c r="BL108" s="79"/>
      <c r="BM108" s="79"/>
      <c r="BN108" s="79"/>
      <c r="BO108" s="79"/>
      <c r="BP108" s="79"/>
      <c r="BQ108" s="79"/>
      <c r="BR108" s="79"/>
      <c r="BS108" s="79"/>
      <c r="BT108" s="79"/>
      <c r="BU108" s="79"/>
      <c r="BV108" s="360"/>
      <c r="BW108" s="81"/>
      <c r="BX108" s="360"/>
      <c r="BY108" s="81"/>
      <c r="BZ108" s="360"/>
      <c r="CA108" s="81"/>
      <c r="CB108" s="360"/>
      <c r="CC108" s="360"/>
    </row>
    <row r="109" spans="1:82" s="173" customFormat="1" hidden="1">
      <c r="A109" s="171">
        <v>92</v>
      </c>
      <c r="B109" s="324">
        <v>92</v>
      </c>
      <c r="C109" s="1507" t="s">
        <v>684</v>
      </c>
      <c r="D109" s="1565"/>
      <c r="E109" s="1567"/>
      <c r="F109" s="5" t="s">
        <v>316</v>
      </c>
      <c r="G109" s="176" t="s">
        <v>316</v>
      </c>
      <c r="H109" s="176" t="s">
        <v>316</v>
      </c>
      <c r="I109" s="5" t="s">
        <v>316</v>
      </c>
      <c r="J109" s="5" t="s">
        <v>316</v>
      </c>
      <c r="K109" s="176" t="s">
        <v>316</v>
      </c>
      <c r="L109" s="5" t="s">
        <v>316</v>
      </c>
      <c r="M109" s="5" t="s">
        <v>316</v>
      </c>
      <c r="N109" s="5" t="s">
        <v>316</v>
      </c>
      <c r="O109" s="5" t="s">
        <v>316</v>
      </c>
      <c r="P109" s="5" t="s">
        <v>316</v>
      </c>
      <c r="Q109" s="5" t="s">
        <v>316</v>
      </c>
      <c r="R109" s="5"/>
      <c r="S109" s="5" t="s">
        <v>316</v>
      </c>
      <c r="T109" s="5" t="s">
        <v>316</v>
      </c>
      <c r="U109" s="5" t="s">
        <v>316</v>
      </c>
      <c r="V109" s="176" t="s">
        <v>316</v>
      </c>
      <c r="W109" s="176" t="s">
        <v>316</v>
      </c>
      <c r="X109" s="176" t="s">
        <v>316</v>
      </c>
      <c r="Y109" s="176" t="s">
        <v>316</v>
      </c>
      <c r="Z109" s="5" t="s">
        <v>316</v>
      </c>
      <c r="AA109" s="5" t="s">
        <v>316</v>
      </c>
      <c r="AB109" s="5" t="s">
        <v>316</v>
      </c>
      <c r="AC109" s="5" t="s">
        <v>316</v>
      </c>
      <c r="AD109" s="5" t="s">
        <v>316</v>
      </c>
      <c r="AE109" s="5" t="s">
        <v>316</v>
      </c>
      <c r="AF109" s="5" t="s">
        <v>316</v>
      </c>
      <c r="AG109" s="5" t="s">
        <v>316</v>
      </c>
      <c r="AH109" s="5" t="s">
        <v>316</v>
      </c>
      <c r="AI109" s="5" t="s">
        <v>316</v>
      </c>
      <c r="AJ109" s="5" t="s">
        <v>316</v>
      </c>
      <c r="AK109" s="5" t="s">
        <v>316</v>
      </c>
      <c r="AL109" s="5" t="s">
        <v>316</v>
      </c>
      <c r="AM109" s="5"/>
      <c r="AN109" s="5"/>
      <c r="AO109" s="5" t="s">
        <v>316</v>
      </c>
      <c r="AP109" s="5" t="s">
        <v>316</v>
      </c>
      <c r="AQ109" s="5" t="s">
        <v>316</v>
      </c>
      <c r="AR109" s="5" t="s">
        <v>316</v>
      </c>
      <c r="AS109" s="5" t="s">
        <v>316</v>
      </c>
      <c r="AT109" s="5" t="s">
        <v>316</v>
      </c>
      <c r="AU109" s="5" t="s">
        <v>316</v>
      </c>
      <c r="AV109" s="5" t="s">
        <v>316</v>
      </c>
      <c r="AW109" s="5" t="s">
        <v>316</v>
      </c>
      <c r="AX109" s="5"/>
      <c r="AY109" s="5"/>
      <c r="AZ109" s="5" t="s">
        <v>316</v>
      </c>
      <c r="BA109" s="5"/>
      <c r="BB109" s="5" t="s">
        <v>316</v>
      </c>
      <c r="BC109" s="5"/>
      <c r="BD109" s="5" t="s">
        <v>316</v>
      </c>
      <c r="BE109" s="5" t="s">
        <v>316</v>
      </c>
      <c r="BF109" s="5" t="s">
        <v>316</v>
      </c>
      <c r="BG109" s="5" t="s">
        <v>316</v>
      </c>
      <c r="BH109" s="5" t="s">
        <v>316</v>
      </c>
      <c r="BI109" s="5" t="s">
        <v>316</v>
      </c>
      <c r="BJ109" s="5" t="s">
        <v>316</v>
      </c>
      <c r="BK109" s="5" t="s">
        <v>316</v>
      </c>
      <c r="BL109" s="5" t="s">
        <v>316</v>
      </c>
      <c r="BM109" s="5" t="s">
        <v>316</v>
      </c>
      <c r="BN109" s="5" t="s">
        <v>316</v>
      </c>
      <c r="BO109" s="5" t="s">
        <v>316</v>
      </c>
      <c r="BP109" s="5" t="s">
        <v>316</v>
      </c>
      <c r="BQ109" s="5" t="s">
        <v>316</v>
      </c>
      <c r="BR109" s="5"/>
      <c r="BS109" s="5"/>
      <c r="BT109" s="5" t="s">
        <v>316</v>
      </c>
      <c r="BU109" s="5" t="s">
        <v>316</v>
      </c>
      <c r="BV109" s="5" t="s">
        <v>316</v>
      </c>
      <c r="BW109" s="5" t="s">
        <v>316</v>
      </c>
      <c r="BX109" s="5" t="s">
        <v>316</v>
      </c>
      <c r="BY109" s="5" t="s">
        <v>316</v>
      </c>
      <c r="BZ109" s="5" t="s">
        <v>316</v>
      </c>
      <c r="CA109" s="5" t="s">
        <v>316</v>
      </c>
      <c r="CB109" s="5" t="s">
        <v>316</v>
      </c>
      <c r="CC109" s="5" t="s">
        <v>316</v>
      </c>
      <c r="CD109" s="2"/>
    </row>
    <row r="110" spans="1:82" s="74" customFormat="1" ht="180" hidden="1">
      <c r="A110" s="19">
        <v>93</v>
      </c>
      <c r="B110" s="324">
        <v>93</v>
      </c>
      <c r="C110" s="86" t="s">
        <v>685</v>
      </c>
      <c r="D110" s="87" t="s">
        <v>14</v>
      </c>
      <c r="E110" s="86" t="s">
        <v>686</v>
      </c>
      <c r="F110" s="87" t="s">
        <v>17</v>
      </c>
      <c r="G110" s="79" t="s">
        <v>325</v>
      </c>
      <c r="H110" s="128" t="s">
        <v>998</v>
      </c>
      <c r="I110" s="79"/>
      <c r="J110" s="10" t="s">
        <v>23</v>
      </c>
      <c r="K110" s="79"/>
      <c r="L110" s="79"/>
      <c r="M110" s="79"/>
      <c r="N110" s="79"/>
      <c r="O110" s="79"/>
      <c r="P110" s="66" t="s">
        <v>16</v>
      </c>
      <c r="Q110" s="79"/>
      <c r="R110" s="79"/>
      <c r="S110" s="79"/>
      <c r="T110" s="79"/>
      <c r="U110" s="66">
        <f t="shared" si="84"/>
        <v>1</v>
      </c>
      <c r="V110" s="79"/>
      <c r="W110" s="79"/>
      <c r="X110" s="79"/>
      <c r="Y110" s="79"/>
      <c r="Z110" s="79"/>
      <c r="AA110" s="79"/>
      <c r="AB110" s="79"/>
      <c r="AC110" s="79"/>
      <c r="AD110" s="79"/>
      <c r="AE110" s="79"/>
      <c r="AF110" s="79"/>
      <c r="AG110" s="79"/>
      <c r="AH110" s="79"/>
      <c r="AI110" s="79"/>
      <c r="AJ110" s="79"/>
      <c r="AK110" s="79"/>
      <c r="AL110" s="79"/>
      <c r="AM110" s="79"/>
      <c r="AN110" s="79"/>
      <c r="AO110" s="79"/>
      <c r="AP110" s="79"/>
      <c r="AQ110" s="79"/>
      <c r="AR110" s="79"/>
      <c r="AS110" s="79"/>
      <c r="AT110" s="79"/>
      <c r="AU110" s="79"/>
      <c r="AV110" s="79"/>
      <c r="AW110" s="79"/>
      <c r="AX110" s="79"/>
      <c r="AY110" s="79"/>
      <c r="AZ110" s="79"/>
      <c r="BA110" s="79"/>
      <c r="BB110" s="79"/>
      <c r="BC110" s="79"/>
      <c r="BD110" s="79"/>
      <c r="BE110" s="79"/>
      <c r="BF110" s="79"/>
      <c r="BG110" s="79"/>
      <c r="BH110" s="79"/>
      <c r="BI110" s="79"/>
      <c r="BJ110" s="79"/>
      <c r="BK110" s="79"/>
      <c r="BL110" s="79"/>
      <c r="BM110" s="79"/>
      <c r="BN110" s="79"/>
      <c r="BO110" s="79"/>
      <c r="BP110" s="79"/>
      <c r="BQ110" s="79"/>
      <c r="BR110" s="79"/>
      <c r="BS110" s="79"/>
      <c r="BT110" s="79"/>
      <c r="BU110" s="79"/>
      <c r="BV110" s="360"/>
      <c r="BW110" s="81"/>
      <c r="BX110" s="360"/>
      <c r="BY110" s="81"/>
      <c r="BZ110" s="360"/>
      <c r="CA110" s="81"/>
      <c r="CB110" s="360"/>
      <c r="CC110" s="360"/>
    </row>
    <row r="111" spans="1:82" s="173" customFormat="1" hidden="1">
      <c r="A111" s="171">
        <v>94</v>
      </c>
      <c r="B111" s="324">
        <v>94</v>
      </c>
      <c r="C111" s="1598" t="s">
        <v>687</v>
      </c>
      <c r="D111" s="1372"/>
      <c r="E111" s="1372"/>
      <c r="F111" s="1372"/>
      <c r="G111" s="196"/>
      <c r="H111" s="291" t="s">
        <v>316</v>
      </c>
      <c r="I111" s="94" t="s">
        <v>316</v>
      </c>
      <c r="J111" s="94" t="s">
        <v>316</v>
      </c>
      <c r="K111" s="291" t="s">
        <v>316</v>
      </c>
      <c r="L111" s="94" t="s">
        <v>316</v>
      </c>
      <c r="M111" s="94" t="s">
        <v>316</v>
      </c>
      <c r="N111" s="94" t="s">
        <v>316</v>
      </c>
      <c r="O111" s="94" t="s">
        <v>316</v>
      </c>
      <c r="P111" s="94" t="s">
        <v>316</v>
      </c>
      <c r="Q111" s="94" t="s">
        <v>316</v>
      </c>
      <c r="R111" s="94"/>
      <c r="S111" s="94" t="s">
        <v>316</v>
      </c>
      <c r="T111" s="94" t="s">
        <v>316</v>
      </c>
      <c r="U111" s="94" t="s">
        <v>316</v>
      </c>
      <c r="V111" s="291" t="s">
        <v>316</v>
      </c>
      <c r="W111" s="291" t="s">
        <v>316</v>
      </c>
      <c r="X111" s="291" t="s">
        <v>316</v>
      </c>
      <c r="Y111" s="291" t="s">
        <v>316</v>
      </c>
      <c r="Z111" s="94" t="s">
        <v>316</v>
      </c>
      <c r="AA111" s="94" t="s">
        <v>316</v>
      </c>
      <c r="AB111" s="94" t="s">
        <v>316</v>
      </c>
      <c r="AC111" s="94" t="s">
        <v>316</v>
      </c>
      <c r="AD111" s="94" t="s">
        <v>316</v>
      </c>
      <c r="AE111" s="94" t="s">
        <v>316</v>
      </c>
      <c r="AF111" s="94" t="s">
        <v>316</v>
      </c>
      <c r="AG111" s="94" t="s">
        <v>316</v>
      </c>
      <c r="AH111" s="94" t="s">
        <v>316</v>
      </c>
      <c r="AI111" s="94" t="s">
        <v>316</v>
      </c>
      <c r="AJ111" s="94" t="s">
        <v>316</v>
      </c>
      <c r="AK111" s="94" t="s">
        <v>316</v>
      </c>
      <c r="AL111" s="94" t="s">
        <v>316</v>
      </c>
      <c r="AM111" s="94"/>
      <c r="AN111" s="94"/>
      <c r="AO111" s="94" t="s">
        <v>316</v>
      </c>
      <c r="AP111" s="94" t="s">
        <v>316</v>
      </c>
      <c r="AQ111" s="94" t="s">
        <v>316</v>
      </c>
      <c r="AR111" s="94" t="s">
        <v>316</v>
      </c>
      <c r="AS111" s="94" t="s">
        <v>316</v>
      </c>
      <c r="AT111" s="94" t="s">
        <v>316</v>
      </c>
      <c r="AU111" s="94" t="s">
        <v>316</v>
      </c>
      <c r="AV111" s="94" t="s">
        <v>316</v>
      </c>
      <c r="AW111" s="94" t="s">
        <v>316</v>
      </c>
      <c r="AX111" s="94"/>
      <c r="AY111" s="94"/>
      <c r="AZ111" s="94" t="s">
        <v>316</v>
      </c>
      <c r="BA111" s="94"/>
      <c r="BB111" s="94" t="s">
        <v>316</v>
      </c>
      <c r="BC111" s="94"/>
      <c r="BD111" s="94" t="s">
        <v>316</v>
      </c>
      <c r="BE111" s="94" t="s">
        <v>316</v>
      </c>
      <c r="BF111" s="94" t="s">
        <v>316</v>
      </c>
      <c r="BG111" s="94" t="s">
        <v>316</v>
      </c>
      <c r="BH111" s="94" t="s">
        <v>316</v>
      </c>
      <c r="BI111" s="94" t="s">
        <v>316</v>
      </c>
      <c r="BJ111" s="94" t="s">
        <v>316</v>
      </c>
      <c r="BK111" s="94" t="s">
        <v>316</v>
      </c>
      <c r="BL111" s="94" t="s">
        <v>316</v>
      </c>
      <c r="BM111" s="94" t="s">
        <v>316</v>
      </c>
      <c r="BN111" s="94" t="s">
        <v>316</v>
      </c>
      <c r="BO111" s="94" t="s">
        <v>316</v>
      </c>
      <c r="BP111" s="94" t="s">
        <v>316</v>
      </c>
      <c r="BQ111" s="94" t="s">
        <v>316</v>
      </c>
      <c r="BR111" s="94"/>
      <c r="BS111" s="94"/>
      <c r="BT111" s="94" t="s">
        <v>316</v>
      </c>
      <c r="BU111" s="94" t="s">
        <v>316</v>
      </c>
      <c r="BV111" s="94" t="s">
        <v>316</v>
      </c>
      <c r="BW111" s="94" t="s">
        <v>316</v>
      </c>
      <c r="BX111" s="94" t="s">
        <v>316</v>
      </c>
      <c r="BY111" s="94" t="s">
        <v>316</v>
      </c>
      <c r="BZ111" s="94" t="s">
        <v>316</v>
      </c>
      <c r="CA111" s="94" t="s">
        <v>316</v>
      </c>
      <c r="CB111" s="94" t="s">
        <v>316</v>
      </c>
      <c r="CC111" s="94" t="s">
        <v>316</v>
      </c>
      <c r="CD111" s="2"/>
    </row>
    <row r="112" spans="1:82" s="74" customFormat="1" ht="63.75" customHeight="1">
      <c r="A112" s="19">
        <v>95</v>
      </c>
      <c r="B112" s="324">
        <v>95</v>
      </c>
      <c r="C112" s="86" t="s">
        <v>690</v>
      </c>
      <c r="D112" s="116" t="s">
        <v>14</v>
      </c>
      <c r="E112" s="86" t="s">
        <v>691</v>
      </c>
      <c r="F112" s="116" t="s">
        <v>17</v>
      </c>
      <c r="G112" s="114" t="s">
        <v>706</v>
      </c>
      <c r="H112" s="129" t="s">
        <v>989</v>
      </c>
      <c r="I112" s="114" t="s">
        <v>275</v>
      </c>
      <c r="J112" s="10" t="s">
        <v>23</v>
      </c>
      <c r="K112" s="113"/>
      <c r="L112" s="118"/>
      <c r="M112" s="113" t="s">
        <v>16</v>
      </c>
      <c r="N112" s="113"/>
      <c r="O112" s="114"/>
      <c r="P112" s="114"/>
      <c r="Q112" s="114"/>
      <c r="R112" s="114"/>
      <c r="S112" s="114"/>
      <c r="T112" s="114"/>
      <c r="U112" s="66">
        <f t="shared" si="84"/>
        <v>1</v>
      </c>
      <c r="V112" s="114"/>
      <c r="W112" s="114"/>
      <c r="X112" s="114"/>
      <c r="Y112" s="114"/>
      <c r="Z112" s="114"/>
      <c r="AA112" s="114"/>
      <c r="AB112" s="114"/>
      <c r="AC112" s="114"/>
      <c r="AD112" s="114" t="s">
        <v>724</v>
      </c>
      <c r="AE112" s="114" t="s">
        <v>726</v>
      </c>
      <c r="AF112" s="114" t="s">
        <v>723</v>
      </c>
      <c r="AG112" s="114" t="s">
        <v>726</v>
      </c>
      <c r="AH112" s="114"/>
      <c r="AI112" s="114"/>
      <c r="AJ112" s="114"/>
      <c r="AK112" s="114"/>
      <c r="AL112" s="114"/>
      <c r="AM112" s="114"/>
      <c r="AN112" s="114"/>
      <c r="AO112" s="114"/>
      <c r="AP112" s="114"/>
      <c r="AQ112" s="114"/>
      <c r="AR112" s="114"/>
      <c r="AS112" s="114"/>
      <c r="AT112" s="114"/>
      <c r="AU112" s="114"/>
      <c r="AV112" s="114"/>
      <c r="AW112" s="114"/>
      <c r="AX112" s="114"/>
      <c r="AY112" s="114"/>
      <c r="AZ112" s="114"/>
      <c r="BA112" s="114"/>
      <c r="BB112" s="114"/>
      <c r="BC112" s="114"/>
      <c r="BD112" s="114"/>
      <c r="BE112" s="114">
        <v>2</v>
      </c>
      <c r="BF112" s="114">
        <v>2</v>
      </c>
      <c r="BG112" s="114">
        <v>2</v>
      </c>
      <c r="BH112" s="114">
        <v>2</v>
      </c>
      <c r="BI112" s="114">
        <v>2</v>
      </c>
      <c r="BJ112" s="114">
        <v>2</v>
      </c>
      <c r="BK112" s="114">
        <v>2</v>
      </c>
      <c r="BL112" s="114">
        <v>2</v>
      </c>
      <c r="BM112" s="114">
        <v>1</v>
      </c>
      <c r="BN112" s="114">
        <v>2</v>
      </c>
      <c r="BO112" s="114">
        <v>2</v>
      </c>
      <c r="BP112" s="114">
        <v>2</v>
      </c>
      <c r="BQ112" s="114">
        <v>2</v>
      </c>
      <c r="BR112" s="114">
        <v>2</v>
      </c>
      <c r="BS112" s="114">
        <v>2</v>
      </c>
      <c r="BT112" s="114">
        <v>1</v>
      </c>
      <c r="BU112" s="114">
        <v>2</v>
      </c>
      <c r="BV112" s="118">
        <f>COUNTIF($BE112:$BU112,2)</f>
        <v>15</v>
      </c>
      <c r="BW112" s="119">
        <f>BV112/COUNTA($BE112:$BU112)</f>
        <v>0.88235294117647056</v>
      </c>
      <c r="BX112" s="118">
        <f>COUNTIF($BE112:$BU112,1)</f>
        <v>2</v>
      </c>
      <c r="BY112" s="119">
        <f>BX112/COUNTA($BE112:$BU112)</f>
        <v>0.11764705882352941</v>
      </c>
      <c r="BZ112" s="118">
        <f>COUNTIF($BE112:$BU112,0)</f>
        <v>0</v>
      </c>
      <c r="CA112" s="119">
        <f>BZ112/COUNTA($BE112:$BU112)</f>
        <v>0</v>
      </c>
      <c r="CB112" s="118">
        <f>(((BV112*2)+(BX112*1)+(BZ112*0)))/COUNTA($BE112:$BU112)</f>
        <v>1.8823529411764706</v>
      </c>
      <c r="CC112" s="118" t="str">
        <f t="shared" ref="CC112:CC122" si="85">IF(CB112&gt;=1.6,"Đạt mục tiêu",IF(CB112&gt;=1,"Cần cố gắng","Chưa đạt"))</f>
        <v>Đạt mục tiêu</v>
      </c>
    </row>
    <row r="113" spans="1:82" s="74" customFormat="1" ht="90" hidden="1">
      <c r="A113" s="19">
        <v>96</v>
      </c>
      <c r="B113" s="324">
        <v>96</v>
      </c>
      <c r="C113" s="86" t="s">
        <v>690</v>
      </c>
      <c r="D113" s="116" t="s">
        <v>14</v>
      </c>
      <c r="E113" s="86" t="s">
        <v>691</v>
      </c>
      <c r="F113" s="116" t="s">
        <v>17</v>
      </c>
      <c r="G113" s="114" t="s">
        <v>707</v>
      </c>
      <c r="H113" s="117" t="s">
        <v>957</v>
      </c>
      <c r="I113" s="114"/>
      <c r="J113" s="10" t="s">
        <v>23</v>
      </c>
      <c r="K113" s="113"/>
      <c r="L113" s="118"/>
      <c r="M113" s="113"/>
      <c r="N113" s="113" t="s">
        <v>16</v>
      </c>
      <c r="O113" s="114"/>
      <c r="P113" s="114"/>
      <c r="Q113" s="114"/>
      <c r="R113" s="114"/>
      <c r="S113" s="114"/>
      <c r="T113" s="114"/>
      <c r="U113" s="66">
        <f t="shared" si="84"/>
        <v>1</v>
      </c>
      <c r="V113" s="114"/>
      <c r="W113" s="114"/>
      <c r="X113" s="114"/>
      <c r="Y113" s="114"/>
      <c r="Z113" s="114"/>
      <c r="AA113" s="114"/>
      <c r="AB113" s="114"/>
      <c r="AC113" s="114"/>
      <c r="AD113" s="114"/>
      <c r="AE113" s="114"/>
      <c r="AF113" s="114"/>
      <c r="AG113" s="114"/>
      <c r="AH113" s="114"/>
      <c r="AI113" s="114"/>
      <c r="AJ113" s="114"/>
      <c r="AK113" s="114"/>
      <c r="AL113" s="114"/>
      <c r="AM113" s="114"/>
      <c r="AN113" s="114"/>
      <c r="AO113" s="114"/>
      <c r="AP113" s="114"/>
      <c r="AQ113" s="114"/>
      <c r="AR113" s="114"/>
      <c r="AS113" s="114"/>
      <c r="AT113" s="114"/>
      <c r="AU113" s="114"/>
      <c r="AV113" s="114"/>
      <c r="AW113" s="114"/>
      <c r="AX113" s="114"/>
      <c r="AY113" s="114"/>
      <c r="AZ113" s="114"/>
      <c r="BA113" s="114"/>
      <c r="BB113" s="114"/>
      <c r="BC113" s="114"/>
      <c r="BD113" s="114"/>
      <c r="BE113" s="114"/>
      <c r="BF113" s="114"/>
      <c r="BG113" s="114"/>
      <c r="BH113" s="114"/>
      <c r="BI113" s="114"/>
      <c r="BJ113" s="114"/>
      <c r="BK113" s="114"/>
      <c r="BL113" s="114"/>
      <c r="BM113" s="114"/>
      <c r="BN113" s="114"/>
      <c r="BO113" s="114"/>
      <c r="BP113" s="114"/>
      <c r="BQ113" s="114"/>
      <c r="BR113" s="114"/>
      <c r="BS113" s="114"/>
      <c r="BT113" s="114"/>
      <c r="BU113" s="114"/>
      <c r="BV113" s="118"/>
      <c r="BW113" s="119"/>
      <c r="BX113" s="118"/>
      <c r="BY113" s="119"/>
      <c r="BZ113" s="118"/>
      <c r="CA113" s="119"/>
      <c r="CB113" s="118"/>
      <c r="CC113" s="118"/>
    </row>
    <row r="114" spans="1:82" ht="150" hidden="1">
      <c r="A114" s="171">
        <v>97</v>
      </c>
      <c r="B114" s="324">
        <v>97</v>
      </c>
      <c r="C114" s="186" t="s">
        <v>690</v>
      </c>
      <c r="D114" s="116" t="s">
        <v>14</v>
      </c>
      <c r="E114" s="86" t="s">
        <v>691</v>
      </c>
      <c r="F114" s="248" t="s">
        <v>17</v>
      </c>
      <c r="G114" s="342" t="s">
        <v>118</v>
      </c>
      <c r="H114" s="240" t="s">
        <v>974</v>
      </c>
      <c r="I114" s="79" t="s">
        <v>275</v>
      </c>
      <c r="J114" s="10" t="s">
        <v>23</v>
      </c>
      <c r="K114" s="79"/>
      <c r="L114" s="237" t="s">
        <v>16</v>
      </c>
      <c r="M114" s="79"/>
      <c r="N114" s="360"/>
      <c r="O114" s="79"/>
      <c r="P114" s="79" t="s">
        <v>16</v>
      </c>
      <c r="Q114" s="79"/>
      <c r="R114" s="79"/>
      <c r="S114" s="79"/>
      <c r="T114" s="79"/>
      <c r="U114" s="66">
        <f t="shared" si="84"/>
        <v>2</v>
      </c>
      <c r="V114" s="79"/>
      <c r="W114" s="79"/>
      <c r="X114" s="79"/>
      <c r="Y114" s="79"/>
      <c r="Z114" s="342" t="s">
        <v>727</v>
      </c>
      <c r="AA114" s="342" t="s">
        <v>726</v>
      </c>
      <c r="AB114" s="342" t="s">
        <v>724</v>
      </c>
      <c r="AC114" s="342" t="s">
        <v>727</v>
      </c>
      <c r="AD114" s="79"/>
      <c r="AE114" s="79"/>
      <c r="AF114" s="79"/>
      <c r="AG114" s="79"/>
      <c r="AH114" s="79"/>
      <c r="AI114" s="79"/>
      <c r="AJ114" s="79"/>
      <c r="AK114" s="79"/>
      <c r="AL114" s="79"/>
      <c r="AM114" s="79"/>
      <c r="AN114" s="79"/>
      <c r="AO114" s="79"/>
      <c r="AP114" s="79"/>
      <c r="AQ114" s="79"/>
      <c r="AR114" s="79"/>
      <c r="AS114" s="79"/>
      <c r="AT114" s="79"/>
      <c r="AU114" s="79"/>
      <c r="AV114" s="79"/>
      <c r="AW114" s="79"/>
      <c r="AX114" s="79"/>
      <c r="AY114" s="79"/>
      <c r="AZ114" s="79"/>
      <c r="BA114" s="79"/>
      <c r="BB114" s="79"/>
      <c r="BC114" s="79"/>
      <c r="BD114" s="79"/>
      <c r="BE114" s="343">
        <v>1</v>
      </c>
      <c r="BF114" s="343">
        <v>2</v>
      </c>
      <c r="BG114" s="343">
        <v>2</v>
      </c>
      <c r="BH114" s="343">
        <v>1</v>
      </c>
      <c r="BI114" s="343">
        <v>1</v>
      </c>
      <c r="BJ114" s="343">
        <v>2</v>
      </c>
      <c r="BK114" s="343">
        <v>2</v>
      </c>
      <c r="BL114" s="343">
        <v>2</v>
      </c>
      <c r="BM114" s="343">
        <v>2</v>
      </c>
      <c r="BN114" s="343">
        <v>1</v>
      </c>
      <c r="BO114" s="343">
        <v>1</v>
      </c>
      <c r="BP114" s="343">
        <v>2</v>
      </c>
      <c r="BQ114" s="343">
        <v>2</v>
      </c>
      <c r="BR114" s="398"/>
      <c r="BS114" s="398"/>
      <c r="BT114" s="343">
        <v>1</v>
      </c>
      <c r="BU114" s="343">
        <v>2</v>
      </c>
      <c r="BV114" s="328">
        <f>COUNTIF($BE114:$BU114,2)</f>
        <v>9</v>
      </c>
      <c r="BW114" s="228">
        <f>BV114/COUNTA($BE114:$BU114)</f>
        <v>0.6</v>
      </c>
      <c r="BX114" s="328">
        <f>COUNTIF($BE114:$BU114,1)</f>
        <v>6</v>
      </c>
      <c r="BY114" s="228">
        <f>BX114/COUNTA($BE114:$BU114)</f>
        <v>0.4</v>
      </c>
      <c r="BZ114" s="328">
        <f>COUNTIF($BE114:$BU114,0)</f>
        <v>0</v>
      </c>
      <c r="CA114" s="228">
        <f>BZ114/COUNTA($BE114:$BU114)</f>
        <v>0</v>
      </c>
      <c r="CB114" s="328">
        <f>(((BV114*2)+(BX114*1)+(BZ114*0)))/COUNTA($BE114:$BU114)</f>
        <v>1.6</v>
      </c>
      <c r="CC114" s="328" t="str">
        <f t="shared" si="85"/>
        <v>Đạt mục tiêu</v>
      </c>
    </row>
    <row r="115" spans="1:82" s="74" customFormat="1" ht="90" hidden="1">
      <c r="A115" s="19">
        <v>98</v>
      </c>
      <c r="B115" s="324">
        <v>98</v>
      </c>
      <c r="C115" s="86" t="s">
        <v>690</v>
      </c>
      <c r="D115" s="116" t="s">
        <v>14</v>
      </c>
      <c r="E115" s="86" t="s">
        <v>691</v>
      </c>
      <c r="F115" s="116" t="s">
        <v>17</v>
      </c>
      <c r="G115" s="79" t="s">
        <v>119</v>
      </c>
      <c r="H115" s="96" t="s">
        <v>708</v>
      </c>
      <c r="I115" s="79" t="s">
        <v>275</v>
      </c>
      <c r="J115" s="10" t="s">
        <v>23</v>
      </c>
      <c r="K115" s="79"/>
      <c r="L115" s="79"/>
      <c r="M115" s="79"/>
      <c r="N115" s="360"/>
      <c r="O115" s="79"/>
      <c r="P115" s="66"/>
      <c r="Q115" s="79" t="s">
        <v>16</v>
      </c>
      <c r="R115" s="79"/>
      <c r="S115" s="79"/>
      <c r="T115" s="79"/>
      <c r="U115" s="66">
        <f t="shared" si="84"/>
        <v>1</v>
      </c>
      <c r="V115" s="79"/>
      <c r="W115" s="79"/>
      <c r="X115" s="79"/>
      <c r="Y115" s="79"/>
      <c r="Z115" s="79"/>
      <c r="AA115" s="79"/>
      <c r="AB115" s="79"/>
      <c r="AC115" s="79"/>
      <c r="AD115" s="79"/>
      <c r="AE115" s="79"/>
      <c r="AF115" s="79"/>
      <c r="AG115" s="79"/>
      <c r="AH115" s="79"/>
      <c r="AI115" s="79"/>
      <c r="AJ115" s="79"/>
      <c r="AK115" s="79"/>
      <c r="AL115" s="79"/>
      <c r="AM115" s="79"/>
      <c r="AN115" s="79"/>
      <c r="AO115" s="79"/>
      <c r="AP115" s="79"/>
      <c r="AQ115" s="79"/>
      <c r="AR115" s="79"/>
      <c r="AS115" s="79"/>
      <c r="AT115" s="79"/>
      <c r="AU115" s="79"/>
      <c r="AV115" s="79"/>
      <c r="AW115" s="79"/>
      <c r="AX115" s="79"/>
      <c r="AY115" s="79"/>
      <c r="AZ115" s="79"/>
      <c r="BA115" s="79"/>
      <c r="BB115" s="79"/>
      <c r="BC115" s="79"/>
      <c r="BD115" s="79"/>
      <c r="BE115" s="79">
        <v>2</v>
      </c>
      <c r="BF115" s="79">
        <v>1</v>
      </c>
      <c r="BG115" s="79">
        <v>2</v>
      </c>
      <c r="BH115" s="79">
        <v>1</v>
      </c>
      <c r="BI115" s="79">
        <v>2</v>
      </c>
      <c r="BJ115" s="79">
        <v>1</v>
      </c>
      <c r="BK115" s="79">
        <v>2</v>
      </c>
      <c r="BL115" s="79">
        <v>2</v>
      </c>
      <c r="BM115" s="79">
        <v>2</v>
      </c>
      <c r="BN115" s="79">
        <v>2</v>
      </c>
      <c r="BO115" s="79">
        <v>2</v>
      </c>
      <c r="BP115" s="79">
        <v>1</v>
      </c>
      <c r="BQ115" s="79">
        <v>2</v>
      </c>
      <c r="BR115" s="79"/>
      <c r="BS115" s="79"/>
      <c r="BT115" s="79">
        <v>2</v>
      </c>
      <c r="BU115" s="79">
        <v>2</v>
      </c>
      <c r="BV115" s="360">
        <f>COUNTIF($BE115:$BU115,2)</f>
        <v>11</v>
      </c>
      <c r="BW115" s="81">
        <f>BV115/COUNTA($BE115:$BU115)</f>
        <v>0.73333333333333328</v>
      </c>
      <c r="BX115" s="360">
        <f>COUNTIF($BE115:$BU115,1)</f>
        <v>4</v>
      </c>
      <c r="BY115" s="81">
        <f>BX115/COUNTA($BE115:$BU115)</f>
        <v>0.26666666666666666</v>
      </c>
      <c r="BZ115" s="360">
        <f>COUNTIF($BE115:$BU115,0)</f>
        <v>0</v>
      </c>
      <c r="CA115" s="81">
        <f>BZ115/COUNTA($BE115:$BU115)</f>
        <v>0</v>
      </c>
      <c r="CB115" s="360">
        <f>(((BV115*2)+(BX115*1)+(BZ115*0)))/COUNTA($BE115:$BU115)</f>
        <v>1.7333333333333334</v>
      </c>
      <c r="CC115" s="360" t="str">
        <f t="shared" si="85"/>
        <v>Đạt mục tiêu</v>
      </c>
    </row>
    <row r="116" spans="1:82" s="74" customFormat="1" ht="90" hidden="1">
      <c r="A116" s="19">
        <v>99</v>
      </c>
      <c r="B116" s="324">
        <v>99</v>
      </c>
      <c r="C116" s="86" t="s">
        <v>690</v>
      </c>
      <c r="D116" s="116" t="s">
        <v>14</v>
      </c>
      <c r="E116" s="86" t="s">
        <v>691</v>
      </c>
      <c r="F116" s="116" t="s">
        <v>17</v>
      </c>
      <c r="G116" s="79" t="s">
        <v>119</v>
      </c>
      <c r="H116" s="96" t="s">
        <v>1022</v>
      </c>
      <c r="I116" s="79"/>
      <c r="J116" s="10" t="s">
        <v>23</v>
      </c>
      <c r="K116" s="79"/>
      <c r="L116" s="79"/>
      <c r="M116" s="79"/>
      <c r="N116" s="360"/>
      <c r="O116" s="79"/>
      <c r="P116" s="66"/>
      <c r="Q116" s="79"/>
      <c r="R116" s="79"/>
      <c r="S116" s="79" t="s">
        <v>16</v>
      </c>
      <c r="T116" s="79"/>
      <c r="U116" s="66">
        <f t="shared" si="84"/>
        <v>1</v>
      </c>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c r="AU116" s="79"/>
      <c r="AV116" s="79"/>
      <c r="AW116" s="79"/>
      <c r="AX116" s="79"/>
      <c r="AY116" s="79"/>
      <c r="AZ116" s="79"/>
      <c r="BA116" s="79"/>
      <c r="BB116" s="79"/>
      <c r="BC116" s="79"/>
      <c r="BD116" s="79"/>
      <c r="BE116" s="79"/>
      <c r="BF116" s="79"/>
      <c r="BG116" s="79"/>
      <c r="BH116" s="79"/>
      <c r="BI116" s="79"/>
      <c r="BJ116" s="79"/>
      <c r="BK116" s="79"/>
      <c r="BL116" s="79"/>
      <c r="BM116" s="79"/>
      <c r="BN116" s="79"/>
      <c r="BO116" s="79"/>
      <c r="BP116" s="79"/>
      <c r="BQ116" s="79"/>
      <c r="BR116" s="79"/>
      <c r="BS116" s="79"/>
      <c r="BT116" s="79"/>
      <c r="BU116" s="79"/>
      <c r="BV116" s="360"/>
      <c r="BW116" s="81"/>
      <c r="BX116" s="360"/>
      <c r="BY116" s="81"/>
      <c r="BZ116" s="360"/>
      <c r="CA116" s="81"/>
      <c r="CB116" s="360"/>
      <c r="CC116" s="360"/>
    </row>
    <row r="117" spans="1:82" s="74" customFormat="1" ht="47.25" hidden="1">
      <c r="A117" s="19">
        <v>100</v>
      </c>
      <c r="B117" s="324">
        <v>100</v>
      </c>
      <c r="C117" s="88" t="s">
        <v>696</v>
      </c>
      <c r="D117" s="87" t="s">
        <v>17</v>
      </c>
      <c r="E117" s="86" t="s">
        <v>697</v>
      </c>
      <c r="F117" s="87" t="s">
        <v>17</v>
      </c>
      <c r="G117" s="79" t="s">
        <v>120</v>
      </c>
      <c r="H117" s="96" t="s">
        <v>332</v>
      </c>
      <c r="I117" s="79" t="s">
        <v>275</v>
      </c>
      <c r="J117" s="10" t="s">
        <v>23</v>
      </c>
      <c r="K117" s="79"/>
      <c r="L117" s="79"/>
      <c r="M117" s="79"/>
      <c r="N117" s="79"/>
      <c r="O117" s="79"/>
      <c r="P117" s="79"/>
      <c r="Q117" s="66" t="s">
        <v>16</v>
      </c>
      <c r="R117" s="66"/>
      <c r="S117" s="360"/>
      <c r="T117" s="79"/>
      <c r="U117" s="66">
        <f t="shared" si="84"/>
        <v>1</v>
      </c>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79"/>
      <c r="BA117" s="79"/>
      <c r="BB117" s="79"/>
      <c r="BC117" s="79"/>
      <c r="BD117" s="79"/>
      <c r="BE117" s="79">
        <v>2</v>
      </c>
      <c r="BF117" s="79">
        <v>1</v>
      </c>
      <c r="BG117" s="79">
        <v>2</v>
      </c>
      <c r="BH117" s="79">
        <v>2</v>
      </c>
      <c r="BI117" s="79">
        <v>2</v>
      </c>
      <c r="BJ117" s="79">
        <v>2</v>
      </c>
      <c r="BK117" s="79">
        <v>2</v>
      </c>
      <c r="BL117" s="79">
        <v>2</v>
      </c>
      <c r="BM117" s="79">
        <v>2</v>
      </c>
      <c r="BN117" s="79">
        <v>1</v>
      </c>
      <c r="BO117" s="79">
        <v>1</v>
      </c>
      <c r="BP117" s="79">
        <v>2</v>
      </c>
      <c r="BQ117" s="79">
        <v>2</v>
      </c>
      <c r="BR117" s="79"/>
      <c r="BS117" s="79"/>
      <c r="BT117" s="79">
        <v>1</v>
      </c>
      <c r="BU117" s="79">
        <v>2</v>
      </c>
      <c r="BV117" s="360">
        <f>COUNTIF($BE117:$BU117,2)</f>
        <v>11</v>
      </c>
      <c r="BW117" s="81">
        <f>BV117/COUNTA($BE117:$BU117)</f>
        <v>0.73333333333333328</v>
      </c>
      <c r="BX117" s="360">
        <f>COUNTIF($BE117:$BU117,1)</f>
        <v>4</v>
      </c>
      <c r="BY117" s="81">
        <f>BX117/COUNTA($BE117:$BU117)</f>
        <v>0.26666666666666666</v>
      </c>
      <c r="BZ117" s="360">
        <f>COUNTIF($BE117:$BU117,0)</f>
        <v>0</v>
      </c>
      <c r="CA117" s="81">
        <f>BZ117/COUNTA($BE117:$BU117)</f>
        <v>0</v>
      </c>
      <c r="CB117" s="360">
        <f>(((BV117*2)+(BX117*1)+(BZ117*0)))/COUNTA($BE117:$BU117)</f>
        <v>1.7333333333333334</v>
      </c>
      <c r="CC117" s="360" t="str">
        <f t="shared" si="85"/>
        <v>Đạt mục tiêu</v>
      </c>
    </row>
    <row r="118" spans="1:82" s="74" customFormat="1" ht="45" hidden="1">
      <c r="A118" s="19"/>
      <c r="B118" s="324"/>
      <c r="C118" s="88" t="s">
        <v>692</v>
      </c>
      <c r="D118" s="87"/>
      <c r="E118" s="86"/>
      <c r="F118" s="87"/>
      <c r="G118" s="79"/>
      <c r="H118" s="96" t="s">
        <v>333</v>
      </c>
      <c r="I118" s="79"/>
      <c r="J118" s="10"/>
      <c r="K118" s="79"/>
      <c r="L118" s="79"/>
      <c r="M118" s="79"/>
      <c r="N118" s="79"/>
      <c r="O118" s="79"/>
      <c r="P118" s="79"/>
      <c r="Q118" s="66"/>
      <c r="R118" s="66"/>
      <c r="S118" s="360"/>
      <c r="T118" s="360" t="s">
        <v>16</v>
      </c>
      <c r="U118" s="66"/>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c r="AU118" s="79"/>
      <c r="AV118" s="79"/>
      <c r="AW118" s="79"/>
      <c r="AX118" s="79"/>
      <c r="AY118" s="79"/>
      <c r="AZ118" s="79"/>
      <c r="BA118" s="79"/>
      <c r="BB118" s="79"/>
      <c r="BC118" s="79"/>
      <c r="BD118" s="79"/>
      <c r="BE118" s="79"/>
      <c r="BF118" s="79"/>
      <c r="BG118" s="79"/>
      <c r="BH118" s="79"/>
      <c r="BI118" s="79"/>
      <c r="BJ118" s="79"/>
      <c r="BK118" s="79"/>
      <c r="BL118" s="79"/>
      <c r="BM118" s="79"/>
      <c r="BN118" s="79"/>
      <c r="BO118" s="79"/>
      <c r="BP118" s="79"/>
      <c r="BQ118" s="79"/>
      <c r="BR118" s="79"/>
      <c r="BS118" s="79"/>
      <c r="BT118" s="79"/>
      <c r="BU118" s="79"/>
      <c r="BV118" s="360"/>
      <c r="BW118" s="81"/>
      <c r="BX118" s="360"/>
      <c r="BY118" s="81"/>
      <c r="BZ118" s="360"/>
      <c r="CA118" s="81"/>
      <c r="CB118" s="360"/>
      <c r="CC118" s="360"/>
    </row>
    <row r="119" spans="1:82" s="74" customFormat="1" ht="47.25" hidden="1">
      <c r="A119" s="19">
        <v>101</v>
      </c>
      <c r="B119" s="324">
        <v>101</v>
      </c>
      <c r="C119" s="88" t="s">
        <v>692</v>
      </c>
      <c r="D119" s="87" t="s">
        <v>17</v>
      </c>
      <c r="E119" s="86" t="s">
        <v>693</v>
      </c>
      <c r="F119" s="87" t="s">
        <v>17</v>
      </c>
      <c r="G119" s="79" t="s">
        <v>121</v>
      </c>
      <c r="H119" s="96" t="s">
        <v>333</v>
      </c>
      <c r="I119" s="79" t="s">
        <v>275</v>
      </c>
      <c r="J119" s="10" t="s">
        <v>23</v>
      </c>
      <c r="K119" s="79"/>
      <c r="L119" s="79"/>
      <c r="M119" s="79"/>
      <c r="N119" s="79"/>
      <c r="O119" s="360"/>
      <c r="P119" s="79"/>
      <c r="Q119" s="66"/>
      <c r="R119" s="66"/>
      <c r="S119" s="360" t="s">
        <v>16</v>
      </c>
      <c r="T119" s="79"/>
      <c r="U119" s="66">
        <f t="shared" si="84"/>
        <v>1</v>
      </c>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79"/>
      <c r="BA119" s="79"/>
      <c r="BB119" s="79"/>
      <c r="BC119" s="79"/>
      <c r="BD119" s="79"/>
      <c r="BE119" s="79">
        <v>2</v>
      </c>
      <c r="BF119" s="79">
        <v>2</v>
      </c>
      <c r="BG119" s="79">
        <v>1</v>
      </c>
      <c r="BH119" s="79">
        <v>2</v>
      </c>
      <c r="BI119" s="79">
        <v>2</v>
      </c>
      <c r="BJ119" s="79">
        <v>2</v>
      </c>
      <c r="BK119" s="79">
        <v>1</v>
      </c>
      <c r="BL119" s="79">
        <v>2</v>
      </c>
      <c r="BM119" s="79">
        <v>2</v>
      </c>
      <c r="BN119" s="79">
        <v>2</v>
      </c>
      <c r="BO119" s="79">
        <v>2</v>
      </c>
      <c r="BP119" s="79">
        <v>2</v>
      </c>
      <c r="BQ119" s="79">
        <v>1</v>
      </c>
      <c r="BR119" s="79"/>
      <c r="BS119" s="79"/>
      <c r="BT119" s="79">
        <v>1</v>
      </c>
      <c r="BU119" s="79">
        <v>1</v>
      </c>
      <c r="BV119" s="360">
        <f>COUNTIF($BE119:$BU119,2)</f>
        <v>10</v>
      </c>
      <c r="BW119" s="81">
        <f>BV119/COUNTA($BE119:$BU119)</f>
        <v>0.66666666666666663</v>
      </c>
      <c r="BX119" s="360">
        <f>COUNTIF($BE119:$BU119,1)</f>
        <v>5</v>
      </c>
      <c r="BY119" s="81">
        <f>BX119/COUNTA($BE119:$BU119)</f>
        <v>0.33333333333333331</v>
      </c>
      <c r="BZ119" s="360">
        <f>COUNTIF($BE119:$BU119,0)</f>
        <v>0</v>
      </c>
      <c r="CA119" s="81">
        <f>BZ119/COUNTA($BE119:$BU119)</f>
        <v>0</v>
      </c>
      <c r="CB119" s="360">
        <f>(((BV119*2)+(BX119*1)+(BZ119*0)))/COUNTA($BE119:$BU119)</f>
        <v>1.6666666666666667</v>
      </c>
      <c r="CC119" s="360" t="str">
        <f t="shared" si="85"/>
        <v>Đạt mục tiêu</v>
      </c>
    </row>
    <row r="120" spans="1:82" s="74" customFormat="1" ht="47.25" hidden="1">
      <c r="A120" s="19">
        <v>102</v>
      </c>
      <c r="B120" s="324">
        <v>102</v>
      </c>
      <c r="C120" s="88" t="s">
        <v>692</v>
      </c>
      <c r="D120" s="87" t="s">
        <v>17</v>
      </c>
      <c r="E120" s="86" t="s">
        <v>693</v>
      </c>
      <c r="F120" s="87" t="s">
        <v>17</v>
      </c>
      <c r="G120" s="79" t="s">
        <v>122</v>
      </c>
      <c r="H120" s="96" t="s">
        <v>334</v>
      </c>
      <c r="I120" s="79" t="s">
        <v>275</v>
      </c>
      <c r="J120" s="10" t="s">
        <v>23</v>
      </c>
      <c r="K120" s="79"/>
      <c r="L120" s="79"/>
      <c r="M120" s="79"/>
      <c r="N120" s="79"/>
      <c r="O120" s="360" t="s">
        <v>16</v>
      </c>
      <c r="P120" s="79"/>
      <c r="Q120" s="66"/>
      <c r="R120" s="66"/>
      <c r="S120" s="79"/>
      <c r="T120" s="79"/>
      <c r="U120" s="66">
        <f t="shared" si="84"/>
        <v>1</v>
      </c>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79"/>
      <c r="BA120" s="79"/>
      <c r="BB120" s="79"/>
      <c r="BC120" s="79"/>
      <c r="BD120" s="79"/>
      <c r="BE120" s="79">
        <v>2</v>
      </c>
      <c r="BF120" s="79">
        <v>2</v>
      </c>
      <c r="BG120" s="79">
        <v>1</v>
      </c>
      <c r="BH120" s="79">
        <v>2</v>
      </c>
      <c r="BI120" s="79">
        <v>2</v>
      </c>
      <c r="BJ120" s="79">
        <v>2</v>
      </c>
      <c r="BK120" s="79">
        <v>1</v>
      </c>
      <c r="BL120" s="79">
        <v>2</v>
      </c>
      <c r="BM120" s="79">
        <v>2</v>
      </c>
      <c r="BN120" s="79">
        <v>2</v>
      </c>
      <c r="BO120" s="79">
        <v>1</v>
      </c>
      <c r="BP120" s="79">
        <v>2</v>
      </c>
      <c r="BQ120" s="79">
        <v>2</v>
      </c>
      <c r="BR120" s="79"/>
      <c r="BS120" s="79"/>
      <c r="BT120" s="79">
        <v>1</v>
      </c>
      <c r="BU120" s="79">
        <v>1</v>
      </c>
      <c r="BV120" s="360">
        <f>COUNTIF($BE120:$BU120,2)</f>
        <v>10</v>
      </c>
      <c r="BW120" s="81">
        <f>BV120/COUNTA($BE120:$BU120)</f>
        <v>0.66666666666666663</v>
      </c>
      <c r="BX120" s="360">
        <f>COUNTIF($BE120:$BU120,1)</f>
        <v>5</v>
      </c>
      <c r="BY120" s="81">
        <f>BX120/COUNTA($BE120:$BU120)</f>
        <v>0.33333333333333331</v>
      </c>
      <c r="BZ120" s="360">
        <f>COUNTIF($BE120:$BU120,0)</f>
        <v>0</v>
      </c>
      <c r="CA120" s="81">
        <f>BZ120/COUNTA($BE120:$BU120)</f>
        <v>0</v>
      </c>
      <c r="CB120" s="360">
        <f>(((BV120*2)+(BX120*1)+(BZ120*0)))/COUNTA($BE120:$BU120)</f>
        <v>1.6666666666666667</v>
      </c>
      <c r="CC120" s="360" t="str">
        <f t="shared" si="85"/>
        <v>Đạt mục tiêu</v>
      </c>
    </row>
    <row r="121" spans="1:82" ht="85.5" hidden="1" customHeight="1">
      <c r="A121" s="171">
        <v>103</v>
      </c>
      <c r="B121" s="324">
        <v>103</v>
      </c>
      <c r="C121" s="185" t="s">
        <v>688</v>
      </c>
      <c r="D121" s="87" t="s">
        <v>14</v>
      </c>
      <c r="E121" s="86" t="s">
        <v>689</v>
      </c>
      <c r="F121" s="244" t="s">
        <v>17</v>
      </c>
      <c r="G121" s="342" t="s">
        <v>123</v>
      </c>
      <c r="H121" s="210" t="s">
        <v>335</v>
      </c>
      <c r="I121" s="79" t="s">
        <v>275</v>
      </c>
      <c r="J121" s="10" t="s">
        <v>23</v>
      </c>
      <c r="K121" s="79"/>
      <c r="L121" s="363" t="s">
        <v>16</v>
      </c>
      <c r="M121" s="79"/>
      <c r="N121" s="79"/>
      <c r="O121" s="79"/>
      <c r="P121" s="79"/>
      <c r="Q121" s="66"/>
      <c r="R121" s="66"/>
      <c r="S121" s="79"/>
      <c r="T121" s="79"/>
      <c r="U121" s="66">
        <f t="shared" si="84"/>
        <v>1</v>
      </c>
      <c r="V121" s="79"/>
      <c r="W121" s="79"/>
      <c r="X121" s="79"/>
      <c r="Y121" s="79"/>
      <c r="Z121" s="342"/>
      <c r="AA121" s="342" t="s">
        <v>723</v>
      </c>
      <c r="AB121" s="342" t="s">
        <v>727</v>
      </c>
      <c r="AC121" s="342" t="s">
        <v>726</v>
      </c>
      <c r="AD121" s="79"/>
      <c r="AE121" s="79"/>
      <c r="AF121" s="79"/>
      <c r="AG121" s="79"/>
      <c r="AH121" s="79"/>
      <c r="AI121" s="79"/>
      <c r="AJ121" s="79"/>
      <c r="AK121" s="79"/>
      <c r="AL121" s="79"/>
      <c r="AM121" s="79"/>
      <c r="AN121" s="79"/>
      <c r="AO121" s="79"/>
      <c r="AP121" s="79"/>
      <c r="AQ121" s="79"/>
      <c r="AR121" s="79"/>
      <c r="AS121" s="79"/>
      <c r="AT121" s="79"/>
      <c r="AU121" s="79"/>
      <c r="AV121" s="79"/>
      <c r="AW121" s="79"/>
      <c r="AX121" s="79"/>
      <c r="AY121" s="79"/>
      <c r="AZ121" s="79"/>
      <c r="BA121" s="79"/>
      <c r="BB121" s="79"/>
      <c r="BC121" s="79"/>
      <c r="BD121" s="79"/>
      <c r="BE121" s="343"/>
      <c r="BF121" s="343"/>
      <c r="BG121" s="343"/>
      <c r="BH121" s="343"/>
      <c r="BI121" s="343"/>
      <c r="BJ121" s="343"/>
      <c r="BK121" s="343"/>
      <c r="BL121" s="343"/>
      <c r="BM121" s="343"/>
      <c r="BN121" s="343"/>
      <c r="BO121" s="343"/>
      <c r="BP121" s="343"/>
      <c r="BQ121" s="343"/>
      <c r="BR121" s="398"/>
      <c r="BS121" s="398"/>
      <c r="BT121" s="343"/>
      <c r="BU121" s="343"/>
      <c r="BV121" s="328"/>
      <c r="BW121" s="228"/>
      <c r="BX121" s="328"/>
      <c r="BY121" s="228"/>
      <c r="BZ121" s="328"/>
      <c r="CA121" s="228"/>
      <c r="CB121" s="328"/>
      <c r="CC121" s="328"/>
    </row>
    <row r="122" spans="1:82" s="74" customFormat="1" ht="94.5" hidden="1">
      <c r="A122" s="19">
        <v>104</v>
      </c>
      <c r="B122" s="324">
        <v>104</v>
      </c>
      <c r="C122" s="67" t="s">
        <v>111</v>
      </c>
      <c r="D122" s="68" t="s">
        <v>14</v>
      </c>
      <c r="E122" s="67" t="s">
        <v>123</v>
      </c>
      <c r="F122" s="68" t="s">
        <v>17</v>
      </c>
      <c r="G122" s="79" t="s">
        <v>123</v>
      </c>
      <c r="H122" s="96" t="s">
        <v>335</v>
      </c>
      <c r="I122" s="79" t="s">
        <v>275</v>
      </c>
      <c r="J122" s="10" t="s">
        <v>23</v>
      </c>
      <c r="K122" s="79"/>
      <c r="L122" s="66"/>
      <c r="M122" s="79"/>
      <c r="N122" s="79"/>
      <c r="O122" s="360" t="s">
        <v>16</v>
      </c>
      <c r="P122" s="79"/>
      <c r="Q122" s="79"/>
      <c r="R122" s="79"/>
      <c r="S122" s="79"/>
      <c r="T122" s="79"/>
      <c r="U122" s="66">
        <f t="shared" si="84"/>
        <v>1</v>
      </c>
      <c r="V122" s="79"/>
      <c r="W122" s="79"/>
      <c r="X122" s="79"/>
      <c r="Y122" s="79"/>
      <c r="Z122" s="79"/>
      <c r="AA122" s="79"/>
      <c r="AB122" s="79"/>
      <c r="AC122" s="79"/>
      <c r="AD122" s="79"/>
      <c r="AE122" s="79"/>
      <c r="AF122" s="79"/>
      <c r="AG122" s="79"/>
      <c r="AH122" s="79"/>
      <c r="AI122" s="79"/>
      <c r="AJ122" s="79"/>
      <c r="AK122" s="79"/>
      <c r="AL122" s="79"/>
      <c r="AM122" s="79"/>
      <c r="AN122" s="79"/>
      <c r="AO122" s="79"/>
      <c r="AP122" s="79"/>
      <c r="AQ122" s="79"/>
      <c r="AR122" s="79"/>
      <c r="AS122" s="79"/>
      <c r="AT122" s="79"/>
      <c r="AU122" s="79"/>
      <c r="AV122" s="79"/>
      <c r="AW122" s="79"/>
      <c r="AX122" s="79"/>
      <c r="AY122" s="79"/>
      <c r="AZ122" s="79"/>
      <c r="BA122" s="79"/>
      <c r="BB122" s="79"/>
      <c r="BC122" s="79"/>
      <c r="BD122" s="79"/>
      <c r="BE122" s="79">
        <v>2</v>
      </c>
      <c r="BF122" s="79">
        <v>1</v>
      </c>
      <c r="BG122" s="79">
        <v>2</v>
      </c>
      <c r="BH122" s="79">
        <v>1</v>
      </c>
      <c r="BI122" s="79">
        <v>2</v>
      </c>
      <c r="BJ122" s="79">
        <v>1</v>
      </c>
      <c r="BK122" s="79">
        <v>2</v>
      </c>
      <c r="BL122" s="79">
        <v>2</v>
      </c>
      <c r="BM122" s="79">
        <v>2</v>
      </c>
      <c r="BN122" s="79">
        <v>2</v>
      </c>
      <c r="BO122" s="79">
        <v>2</v>
      </c>
      <c r="BP122" s="79">
        <v>2</v>
      </c>
      <c r="BQ122" s="79">
        <v>2</v>
      </c>
      <c r="BR122" s="79"/>
      <c r="BS122" s="79"/>
      <c r="BT122" s="79">
        <v>1</v>
      </c>
      <c r="BU122" s="79">
        <v>1</v>
      </c>
      <c r="BV122" s="360">
        <f>COUNTIF($BE122:$BU122,2)</f>
        <v>10</v>
      </c>
      <c r="BW122" s="81">
        <f>BV122/COUNTA($BE122:$BU122)</f>
        <v>0.66666666666666663</v>
      </c>
      <c r="BX122" s="360">
        <f>COUNTIF($BE122:$BU122,1)</f>
        <v>5</v>
      </c>
      <c r="BY122" s="81">
        <f>BX122/COUNTA($BE122:$BU122)</f>
        <v>0.33333333333333331</v>
      </c>
      <c r="BZ122" s="360">
        <f>COUNTIF($BE122:$BU122,0)</f>
        <v>0</v>
      </c>
      <c r="CA122" s="81">
        <f>BZ122/COUNTA($BE122:$BU122)</f>
        <v>0</v>
      </c>
      <c r="CB122" s="360">
        <f>(((BV122*2)+(BX122*1)+(BZ122*0)))/COUNTA($BE122:$BU122)</f>
        <v>1.6666666666666667</v>
      </c>
      <c r="CC122" s="360" t="str">
        <f t="shared" si="85"/>
        <v>Đạt mục tiêu</v>
      </c>
    </row>
    <row r="123" spans="1:82" s="74" customFormat="1" ht="105" hidden="1">
      <c r="A123" s="19">
        <v>105</v>
      </c>
      <c r="B123" s="324">
        <v>105</v>
      </c>
      <c r="C123" s="88" t="s">
        <v>694</v>
      </c>
      <c r="D123" s="87" t="s">
        <v>17</v>
      </c>
      <c r="E123" s="86" t="s">
        <v>695</v>
      </c>
      <c r="F123" s="87" t="s">
        <v>17</v>
      </c>
      <c r="G123" s="79" t="s">
        <v>124</v>
      </c>
      <c r="H123" s="96" t="s">
        <v>339</v>
      </c>
      <c r="I123" s="79" t="s">
        <v>275</v>
      </c>
      <c r="J123" s="10" t="s">
        <v>23</v>
      </c>
      <c r="K123" s="79"/>
      <c r="L123" s="66"/>
      <c r="M123" s="79"/>
      <c r="N123" s="360" t="s">
        <v>16</v>
      </c>
      <c r="O123" s="360"/>
      <c r="P123" s="79"/>
      <c r="Q123" s="79"/>
      <c r="R123" s="79"/>
      <c r="S123" s="79"/>
      <c r="T123" s="79"/>
      <c r="U123" s="66">
        <f t="shared" si="84"/>
        <v>1</v>
      </c>
      <c r="V123" s="79"/>
      <c r="W123" s="79"/>
      <c r="X123" s="79"/>
      <c r="Y123" s="79"/>
      <c r="Z123" s="79"/>
      <c r="AA123" s="79"/>
      <c r="AB123" s="79"/>
      <c r="AC123" s="79"/>
      <c r="AD123" s="79"/>
      <c r="AE123" s="79"/>
      <c r="AF123" s="79"/>
      <c r="AG123" s="79"/>
      <c r="AH123" s="79"/>
      <c r="AI123" s="79"/>
      <c r="AJ123" s="79"/>
      <c r="AK123" s="79"/>
      <c r="AL123" s="79"/>
      <c r="AM123" s="79"/>
      <c r="AN123" s="79"/>
      <c r="AO123" s="79"/>
      <c r="AP123" s="79"/>
      <c r="AQ123" s="79"/>
      <c r="AR123" s="79"/>
      <c r="AS123" s="79"/>
      <c r="AT123" s="79"/>
      <c r="AU123" s="79"/>
      <c r="AV123" s="79"/>
      <c r="AW123" s="79"/>
      <c r="AX123" s="79"/>
      <c r="AY123" s="79"/>
      <c r="AZ123" s="79"/>
      <c r="BA123" s="79"/>
      <c r="BB123" s="79"/>
      <c r="BC123" s="79"/>
      <c r="BD123" s="79"/>
      <c r="BE123" s="79"/>
      <c r="BF123" s="79"/>
      <c r="BG123" s="79"/>
      <c r="BH123" s="79"/>
      <c r="BI123" s="79"/>
      <c r="BJ123" s="79"/>
      <c r="BK123" s="79"/>
      <c r="BL123" s="79"/>
      <c r="BM123" s="79"/>
      <c r="BN123" s="79"/>
      <c r="BO123" s="79"/>
      <c r="BP123" s="79"/>
      <c r="BQ123" s="79"/>
      <c r="BR123" s="79"/>
      <c r="BS123" s="79"/>
      <c r="BT123" s="79"/>
      <c r="BU123" s="79"/>
      <c r="BV123" s="360"/>
      <c r="BW123" s="81"/>
      <c r="BX123" s="360"/>
      <c r="BY123" s="81"/>
      <c r="BZ123" s="360"/>
      <c r="CA123" s="81"/>
      <c r="CB123" s="360"/>
      <c r="CC123" s="360"/>
    </row>
    <row r="124" spans="1:82" s="74" customFormat="1" ht="105" hidden="1">
      <c r="A124" s="19">
        <v>106</v>
      </c>
      <c r="B124" s="324">
        <v>106</v>
      </c>
      <c r="C124" s="88" t="s">
        <v>694</v>
      </c>
      <c r="D124" s="87" t="s">
        <v>17</v>
      </c>
      <c r="E124" s="86" t="s">
        <v>695</v>
      </c>
      <c r="F124" s="87" t="s">
        <v>17</v>
      </c>
      <c r="G124" s="79" t="s">
        <v>336</v>
      </c>
      <c r="H124" s="96" t="s">
        <v>340</v>
      </c>
      <c r="I124" s="79" t="s">
        <v>275</v>
      </c>
      <c r="J124" s="10" t="s">
        <v>23</v>
      </c>
      <c r="K124" s="79"/>
      <c r="L124" s="79"/>
      <c r="M124" s="79"/>
      <c r="N124" s="360"/>
      <c r="O124" s="79"/>
      <c r="P124" s="79"/>
      <c r="Q124" s="360" t="s">
        <v>16</v>
      </c>
      <c r="R124" s="360"/>
      <c r="S124" s="79"/>
      <c r="T124" s="66"/>
      <c r="U124" s="66">
        <f t="shared" si="84"/>
        <v>1</v>
      </c>
      <c r="V124" s="79"/>
      <c r="W124" s="79"/>
      <c r="X124" s="79"/>
      <c r="Y124" s="79"/>
      <c r="Z124" s="79"/>
      <c r="AA124" s="79"/>
      <c r="AB124" s="79"/>
      <c r="AC124" s="79"/>
      <c r="AD124" s="79"/>
      <c r="AE124" s="79"/>
      <c r="AF124" s="79"/>
      <c r="AG124" s="79"/>
      <c r="AH124" s="79"/>
      <c r="AI124" s="79"/>
      <c r="AJ124" s="79"/>
      <c r="AK124" s="79"/>
      <c r="AL124" s="79"/>
      <c r="AM124" s="79"/>
      <c r="AN124" s="79"/>
      <c r="AO124" s="79"/>
      <c r="AP124" s="79"/>
      <c r="AQ124" s="79"/>
      <c r="AR124" s="79"/>
      <c r="AS124" s="79"/>
      <c r="AT124" s="79"/>
      <c r="AU124" s="79"/>
      <c r="AV124" s="79"/>
      <c r="AW124" s="79"/>
      <c r="AX124" s="79"/>
      <c r="AY124" s="79"/>
      <c r="AZ124" s="79"/>
      <c r="BA124" s="79"/>
      <c r="BB124" s="79"/>
      <c r="BC124" s="79"/>
      <c r="BD124" s="79"/>
      <c r="BE124" s="79"/>
      <c r="BF124" s="79"/>
      <c r="BG124" s="79"/>
      <c r="BH124" s="79"/>
      <c r="BI124" s="79"/>
      <c r="BJ124" s="79"/>
      <c r="BK124" s="79"/>
      <c r="BL124" s="79"/>
      <c r="BM124" s="79"/>
      <c r="BN124" s="79"/>
      <c r="BO124" s="79"/>
      <c r="BP124" s="79"/>
      <c r="BQ124" s="79"/>
      <c r="BR124" s="79"/>
      <c r="BS124" s="79"/>
      <c r="BT124" s="79"/>
      <c r="BU124" s="79"/>
      <c r="BV124" s="360"/>
      <c r="BW124" s="81"/>
      <c r="BX124" s="360"/>
      <c r="BY124" s="81"/>
      <c r="BZ124" s="360"/>
      <c r="CA124" s="81"/>
      <c r="CB124" s="360"/>
      <c r="CC124" s="360"/>
    </row>
    <row r="125" spans="1:82" s="173" customFormat="1" hidden="1">
      <c r="A125" s="171">
        <v>107</v>
      </c>
      <c r="B125" s="324">
        <v>107</v>
      </c>
      <c r="C125" s="1507" t="s">
        <v>698</v>
      </c>
      <c r="D125" s="1565"/>
      <c r="E125" s="1567"/>
      <c r="F125" s="5" t="s">
        <v>316</v>
      </c>
      <c r="G125" s="176" t="s">
        <v>316</v>
      </c>
      <c r="H125" s="176" t="s">
        <v>316</v>
      </c>
      <c r="I125" s="5" t="s">
        <v>316</v>
      </c>
      <c r="J125" s="5" t="s">
        <v>316</v>
      </c>
      <c r="K125" s="176" t="s">
        <v>316</v>
      </c>
      <c r="L125" s="5" t="s">
        <v>316</v>
      </c>
      <c r="M125" s="5" t="s">
        <v>316</v>
      </c>
      <c r="N125" s="5" t="s">
        <v>316</v>
      </c>
      <c r="O125" s="5" t="s">
        <v>316</v>
      </c>
      <c r="P125" s="5" t="s">
        <v>316</v>
      </c>
      <c r="Q125" s="5" t="s">
        <v>316</v>
      </c>
      <c r="R125" s="5"/>
      <c r="S125" s="5" t="s">
        <v>316</v>
      </c>
      <c r="T125" s="5" t="s">
        <v>316</v>
      </c>
      <c r="U125" s="5" t="s">
        <v>316</v>
      </c>
      <c r="V125" s="176" t="s">
        <v>316</v>
      </c>
      <c r="W125" s="176" t="s">
        <v>316</v>
      </c>
      <c r="X125" s="176" t="s">
        <v>316</v>
      </c>
      <c r="Y125" s="176" t="s">
        <v>316</v>
      </c>
      <c r="Z125" s="5" t="s">
        <v>316</v>
      </c>
      <c r="AA125" s="5" t="s">
        <v>316</v>
      </c>
      <c r="AB125" s="5" t="s">
        <v>316</v>
      </c>
      <c r="AC125" s="5" t="s">
        <v>316</v>
      </c>
      <c r="AD125" s="5" t="s">
        <v>316</v>
      </c>
      <c r="AE125" s="5" t="s">
        <v>316</v>
      </c>
      <c r="AF125" s="5" t="s">
        <v>316</v>
      </c>
      <c r="AG125" s="5" t="s">
        <v>316</v>
      </c>
      <c r="AH125" s="5" t="s">
        <v>316</v>
      </c>
      <c r="AI125" s="5" t="s">
        <v>316</v>
      </c>
      <c r="AJ125" s="5" t="s">
        <v>316</v>
      </c>
      <c r="AK125" s="5" t="s">
        <v>316</v>
      </c>
      <c r="AL125" s="5" t="s">
        <v>316</v>
      </c>
      <c r="AM125" s="5"/>
      <c r="AN125" s="5"/>
      <c r="AO125" s="5" t="s">
        <v>316</v>
      </c>
      <c r="AP125" s="5" t="s">
        <v>316</v>
      </c>
      <c r="AQ125" s="5" t="s">
        <v>316</v>
      </c>
      <c r="AR125" s="5" t="s">
        <v>316</v>
      </c>
      <c r="AS125" s="5" t="s">
        <v>316</v>
      </c>
      <c r="AT125" s="5" t="s">
        <v>316</v>
      </c>
      <c r="AU125" s="5" t="s">
        <v>316</v>
      </c>
      <c r="AV125" s="5" t="s">
        <v>316</v>
      </c>
      <c r="AW125" s="5" t="s">
        <v>316</v>
      </c>
      <c r="AX125" s="5"/>
      <c r="AY125" s="5"/>
      <c r="AZ125" s="5" t="s">
        <v>316</v>
      </c>
      <c r="BA125" s="5"/>
      <c r="BB125" s="5" t="s">
        <v>316</v>
      </c>
      <c r="BC125" s="5"/>
      <c r="BD125" s="5" t="s">
        <v>316</v>
      </c>
      <c r="BE125" s="5" t="s">
        <v>316</v>
      </c>
      <c r="BF125" s="5" t="s">
        <v>316</v>
      </c>
      <c r="BG125" s="5" t="s">
        <v>316</v>
      </c>
      <c r="BH125" s="5" t="s">
        <v>316</v>
      </c>
      <c r="BI125" s="5" t="s">
        <v>316</v>
      </c>
      <c r="BJ125" s="5" t="s">
        <v>316</v>
      </c>
      <c r="BK125" s="5" t="s">
        <v>316</v>
      </c>
      <c r="BL125" s="5" t="s">
        <v>316</v>
      </c>
      <c r="BM125" s="5" t="s">
        <v>316</v>
      </c>
      <c r="BN125" s="5" t="s">
        <v>316</v>
      </c>
      <c r="BO125" s="5" t="s">
        <v>316</v>
      </c>
      <c r="BP125" s="5" t="s">
        <v>316</v>
      </c>
      <c r="BQ125" s="5" t="s">
        <v>316</v>
      </c>
      <c r="BR125" s="5"/>
      <c r="BS125" s="5"/>
      <c r="BT125" s="5" t="s">
        <v>316</v>
      </c>
      <c r="BU125" s="5" t="s">
        <v>316</v>
      </c>
      <c r="BV125" s="5" t="s">
        <v>316</v>
      </c>
      <c r="BW125" s="5" t="s">
        <v>316</v>
      </c>
      <c r="BX125" s="5" t="s">
        <v>316</v>
      </c>
      <c r="BY125" s="5" t="s">
        <v>316</v>
      </c>
      <c r="BZ125" s="5" t="s">
        <v>316</v>
      </c>
      <c r="CA125" s="5" t="s">
        <v>316</v>
      </c>
      <c r="CB125" s="5" t="s">
        <v>316</v>
      </c>
      <c r="CC125" s="5" t="s">
        <v>316</v>
      </c>
      <c r="CD125" s="2"/>
    </row>
    <row r="126" spans="1:82" s="184" customFormat="1" ht="150" hidden="1">
      <c r="A126" s="216">
        <v>108</v>
      </c>
      <c r="B126" s="324">
        <v>108</v>
      </c>
      <c r="C126" s="188" t="s">
        <v>699</v>
      </c>
      <c r="D126" s="87" t="s">
        <v>17</v>
      </c>
      <c r="E126" s="86" t="s">
        <v>700</v>
      </c>
      <c r="F126" s="87" t="s">
        <v>17</v>
      </c>
      <c r="G126" s="197" t="s">
        <v>337</v>
      </c>
      <c r="H126" s="181" t="s">
        <v>338</v>
      </c>
      <c r="I126" s="79" t="s">
        <v>275</v>
      </c>
      <c r="J126" s="10" t="s">
        <v>23</v>
      </c>
      <c r="K126" s="182" t="s">
        <v>16</v>
      </c>
      <c r="L126" s="71"/>
      <c r="M126" s="71"/>
      <c r="N126" s="71"/>
      <c r="O126" s="71"/>
      <c r="P126" s="71"/>
      <c r="Q126" s="71"/>
      <c r="R126" s="71"/>
      <c r="S126" s="71"/>
      <c r="T126" s="71"/>
      <c r="U126" s="66">
        <f t="shared" si="84"/>
        <v>1</v>
      </c>
      <c r="V126" s="183" t="s">
        <v>724</v>
      </c>
      <c r="W126" s="183" t="s">
        <v>727</v>
      </c>
      <c r="X126" s="183" t="s">
        <v>724</v>
      </c>
      <c r="Y126" s="183" t="s">
        <v>726</v>
      </c>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20">
        <v>2</v>
      </c>
      <c r="BF126" s="20">
        <v>2</v>
      </c>
      <c r="BG126" s="20">
        <v>2</v>
      </c>
      <c r="BH126" s="20">
        <v>2</v>
      </c>
      <c r="BI126" s="20">
        <v>2</v>
      </c>
      <c r="BJ126" s="20">
        <v>2</v>
      </c>
      <c r="BK126" s="20">
        <v>2</v>
      </c>
      <c r="BL126" s="20">
        <v>2</v>
      </c>
      <c r="BM126" s="20">
        <v>2</v>
      </c>
      <c r="BN126" s="20">
        <v>2</v>
      </c>
      <c r="BO126" s="20">
        <v>1</v>
      </c>
      <c r="BP126" s="20">
        <v>2</v>
      </c>
      <c r="BQ126" s="20">
        <v>2</v>
      </c>
      <c r="BR126" s="20"/>
      <c r="BS126" s="20"/>
      <c r="BT126" s="20">
        <v>1</v>
      </c>
      <c r="BU126" s="20">
        <v>1</v>
      </c>
      <c r="BV126" s="360">
        <f>COUNTIF($BE126:$BU126,2)</f>
        <v>12</v>
      </c>
      <c r="BW126" s="81">
        <f>BV126/COUNTA($BE126:$BU126)</f>
        <v>0.8</v>
      </c>
      <c r="BX126" s="360">
        <f>COUNTIF($BE126:$BU126,1)</f>
        <v>3</v>
      </c>
      <c r="BY126" s="81">
        <f>BX126/COUNTA($BE126:$BU126)</f>
        <v>0.2</v>
      </c>
      <c r="BZ126" s="360">
        <f>COUNTIF($BE126:$BU126,0)</f>
        <v>0</v>
      </c>
      <c r="CA126" s="81">
        <f>BZ126/COUNTA($BE126:$BU126)</f>
        <v>0</v>
      </c>
      <c r="CB126" s="360">
        <f>(((BV126*2)+(BX126*1)+(BZ126*0)))/COUNTA($BE126:$BU126)</f>
        <v>1.8</v>
      </c>
      <c r="CC126" s="361" t="str">
        <f>IF(CB126&gt;=1.6,"Đạt mục tiêu",IF(CB126&gt;=1,"Cần cố gắng","Chưa đạt"))</f>
        <v>Đạt mục tiêu</v>
      </c>
      <c r="CD126" s="74"/>
    </row>
    <row r="127" spans="1:82" s="74" customFormat="1" ht="60" hidden="1">
      <c r="A127" s="19"/>
      <c r="B127" s="324"/>
      <c r="C127" s="88" t="s">
        <v>701</v>
      </c>
      <c r="D127" s="87"/>
      <c r="E127" s="86"/>
      <c r="F127" s="87"/>
      <c r="G127" s="109"/>
      <c r="H127" s="96" t="s">
        <v>1029</v>
      </c>
      <c r="I127" s="79"/>
      <c r="J127" s="10"/>
      <c r="K127" s="71"/>
      <c r="L127" s="71"/>
      <c r="M127" s="71"/>
      <c r="N127" s="71"/>
      <c r="O127" s="71"/>
      <c r="P127" s="71"/>
      <c r="Q127" s="71"/>
      <c r="R127" s="71"/>
      <c r="S127" s="71"/>
      <c r="T127" s="71" t="s">
        <v>16</v>
      </c>
      <c r="U127" s="66"/>
      <c r="V127" s="72"/>
      <c r="W127" s="72"/>
      <c r="X127" s="72"/>
      <c r="Y127" s="72"/>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c r="BL127" s="71"/>
      <c r="BM127" s="71"/>
      <c r="BN127" s="71"/>
      <c r="BO127" s="71"/>
      <c r="BP127" s="71"/>
      <c r="BQ127" s="71"/>
      <c r="BR127" s="71"/>
      <c r="BS127" s="71"/>
      <c r="BT127" s="71"/>
      <c r="BU127" s="71"/>
      <c r="BV127" s="71"/>
      <c r="BW127" s="81"/>
      <c r="BX127" s="360"/>
      <c r="BY127" s="81"/>
      <c r="BZ127" s="360"/>
      <c r="CA127" s="81"/>
      <c r="CB127" s="360"/>
      <c r="CC127" s="360"/>
    </row>
    <row r="128" spans="1:82" s="184" customFormat="1" ht="93.75" hidden="1">
      <c r="A128" s="216">
        <v>109</v>
      </c>
      <c r="B128" s="324">
        <v>109</v>
      </c>
      <c r="C128" s="181" t="s">
        <v>701</v>
      </c>
      <c r="D128" s="87" t="s">
        <v>17</v>
      </c>
      <c r="E128" s="86" t="s">
        <v>702</v>
      </c>
      <c r="F128" s="87" t="s">
        <v>17</v>
      </c>
      <c r="G128" s="362" t="s">
        <v>128</v>
      </c>
      <c r="H128" s="190" t="s">
        <v>968</v>
      </c>
      <c r="I128" s="79" t="s">
        <v>275</v>
      </c>
      <c r="J128" s="10" t="s">
        <v>23</v>
      </c>
      <c r="K128" s="182" t="s">
        <v>16</v>
      </c>
      <c r="L128" s="71"/>
      <c r="M128" s="71"/>
      <c r="N128" s="71"/>
      <c r="O128" s="71"/>
      <c r="P128" s="71"/>
      <c r="Q128" s="71"/>
      <c r="R128" s="71"/>
      <c r="S128" s="71"/>
      <c r="T128" s="71"/>
      <c r="U128" s="66">
        <f t="shared" si="84"/>
        <v>1</v>
      </c>
      <c r="V128" s="183" t="s">
        <v>723</v>
      </c>
      <c r="W128" s="183" t="s">
        <v>724</v>
      </c>
      <c r="X128" s="183" t="s">
        <v>726</v>
      </c>
      <c r="Y128" s="183" t="s">
        <v>724</v>
      </c>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20">
        <v>2</v>
      </c>
      <c r="BF128" s="20">
        <v>2</v>
      </c>
      <c r="BG128" s="20">
        <v>2</v>
      </c>
      <c r="BH128" s="20">
        <v>2</v>
      </c>
      <c r="BI128" s="20">
        <v>2</v>
      </c>
      <c r="BJ128" s="20">
        <v>2</v>
      </c>
      <c r="BK128" s="20">
        <v>1</v>
      </c>
      <c r="BL128" s="20">
        <v>2</v>
      </c>
      <c r="BM128" s="20">
        <v>2</v>
      </c>
      <c r="BN128" s="20">
        <v>2</v>
      </c>
      <c r="BO128" s="20">
        <v>2</v>
      </c>
      <c r="BP128" s="20">
        <v>2</v>
      </c>
      <c r="BQ128" s="20">
        <v>2</v>
      </c>
      <c r="BR128" s="20"/>
      <c r="BS128" s="20"/>
      <c r="BT128" s="20">
        <v>2</v>
      </c>
      <c r="BU128" s="20">
        <v>1</v>
      </c>
      <c r="BV128" s="360">
        <f>COUNTIF($BE128:$BU128,2)</f>
        <v>13</v>
      </c>
      <c r="BW128" s="81">
        <f>BV128/COUNTA($BE128:$BU128)</f>
        <v>0.8666666666666667</v>
      </c>
      <c r="BX128" s="360">
        <f>COUNTIF($BE128:$BU128,1)</f>
        <v>2</v>
      </c>
      <c r="BY128" s="81">
        <f>BX128/COUNTA($BE128:$BU128)</f>
        <v>0.13333333333333333</v>
      </c>
      <c r="BZ128" s="360">
        <f>COUNTIF($BE128:$BU128,0)</f>
        <v>0</v>
      </c>
      <c r="CA128" s="81">
        <f>BZ128/COUNTA($BE128:$BU128)</f>
        <v>0</v>
      </c>
      <c r="CB128" s="360">
        <f>(((BV128*2)+(BX128*1)+(BZ128*0)))/COUNTA($BE128:$BU128)</f>
        <v>1.8666666666666667</v>
      </c>
      <c r="CC128" s="361" t="str">
        <f>IF(CB128&gt;=1.6,"Đạt mục tiêu",IF(CB128&gt;=1,"Cần cố gắng","Chưa đạt"))</f>
        <v>Đạt mục tiêu</v>
      </c>
      <c r="CD128" s="74"/>
    </row>
    <row r="129" spans="1:82" s="74" customFormat="1" ht="81" customHeight="1">
      <c r="A129" s="19">
        <v>110</v>
      </c>
      <c r="B129" s="324">
        <v>110</v>
      </c>
      <c r="C129" s="120" t="s">
        <v>703</v>
      </c>
      <c r="D129" s="87" t="s">
        <v>14</v>
      </c>
      <c r="E129" s="86" t="s">
        <v>704</v>
      </c>
      <c r="F129" s="87" t="s">
        <v>17</v>
      </c>
      <c r="G129" s="109" t="s">
        <v>127</v>
      </c>
      <c r="H129" s="70" t="s">
        <v>988</v>
      </c>
      <c r="I129" s="79" t="s">
        <v>275</v>
      </c>
      <c r="J129" s="10" t="s">
        <v>23</v>
      </c>
      <c r="K129" s="71"/>
      <c r="L129" s="71"/>
      <c r="M129" s="71" t="s">
        <v>16</v>
      </c>
      <c r="N129" s="71"/>
      <c r="O129" s="71"/>
      <c r="P129" s="71"/>
      <c r="Q129" s="71"/>
      <c r="R129" s="71"/>
      <c r="S129" s="71"/>
      <c r="T129" s="71"/>
      <c r="U129" s="66">
        <f t="shared" si="84"/>
        <v>1</v>
      </c>
      <c r="V129" s="72"/>
      <c r="W129" s="72"/>
      <c r="X129" s="72"/>
      <c r="Y129" s="72"/>
      <c r="Z129" s="71"/>
      <c r="AA129" s="71"/>
      <c r="AB129" s="71"/>
      <c r="AC129" s="71"/>
      <c r="AD129" s="72" t="s">
        <v>726</v>
      </c>
      <c r="AE129" s="72" t="s">
        <v>727</v>
      </c>
      <c r="AF129" s="72" t="s">
        <v>726</v>
      </c>
      <c r="AG129" s="72" t="s">
        <v>727</v>
      </c>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114">
        <v>2</v>
      </c>
      <c r="BF129" s="114">
        <v>2</v>
      </c>
      <c r="BG129" s="114">
        <v>2</v>
      </c>
      <c r="BH129" s="114">
        <v>2</v>
      </c>
      <c r="BI129" s="114">
        <v>2</v>
      </c>
      <c r="BJ129" s="114">
        <v>2</v>
      </c>
      <c r="BK129" s="114">
        <v>2</v>
      </c>
      <c r="BL129" s="114">
        <v>1</v>
      </c>
      <c r="BM129" s="114">
        <v>2</v>
      </c>
      <c r="BN129" s="114">
        <v>2</v>
      </c>
      <c r="BO129" s="114">
        <v>2</v>
      </c>
      <c r="BP129" s="114">
        <v>2</v>
      </c>
      <c r="BQ129" s="114">
        <v>2</v>
      </c>
      <c r="BR129" s="114">
        <v>2</v>
      </c>
      <c r="BS129" s="114">
        <v>2</v>
      </c>
      <c r="BT129" s="114">
        <v>1</v>
      </c>
      <c r="BU129" s="118">
        <v>1</v>
      </c>
      <c r="BV129" s="118">
        <f>COUNTIF($BE129:$BU129,2)</f>
        <v>14</v>
      </c>
      <c r="BW129" s="119">
        <f>BV129/COUNTA($BE129:$BU129)</f>
        <v>0.82352941176470584</v>
      </c>
      <c r="BX129" s="118">
        <f>COUNTIF($BE129:$BU129,1)</f>
        <v>3</v>
      </c>
      <c r="BY129" s="119">
        <f>BX129/COUNTA($BE129:$BU129)</f>
        <v>0.17647058823529413</v>
      </c>
      <c r="BZ129" s="118">
        <f>COUNTIF($BE129:$BU129,0)</f>
        <v>0</v>
      </c>
      <c r="CA129" s="119">
        <f>BZ129/COUNTA($BE129:$BU129)</f>
        <v>0</v>
      </c>
      <c r="CB129" s="118">
        <f>(((BV129*2)+(BX129*1)+(BZ129*0)))/COUNTA($BE129:$BU129)</f>
        <v>1.8235294117647058</v>
      </c>
      <c r="CC129" s="118" t="str">
        <f t="shared" ref="CC129:CC132" si="86">IF(CB129&gt;=1.6,"Đạt mục tiêu",IF(CB129&gt;=1,"Cần cố gắng","Chưa đạt"))</f>
        <v>Đạt mục tiêu</v>
      </c>
    </row>
    <row r="130" spans="1:82" ht="75" customHeight="1">
      <c r="A130" s="171">
        <v>111</v>
      </c>
      <c r="B130" s="324">
        <v>111</v>
      </c>
      <c r="C130" s="1497" t="s">
        <v>24</v>
      </c>
      <c r="D130" s="1366"/>
      <c r="E130" s="1366"/>
      <c r="F130" s="239" t="s">
        <v>316</v>
      </c>
      <c r="G130" s="239" t="s">
        <v>316</v>
      </c>
      <c r="H130" s="358" t="s">
        <v>316</v>
      </c>
      <c r="I130" s="6" t="s">
        <v>316</v>
      </c>
      <c r="J130" s="6" t="s">
        <v>316</v>
      </c>
      <c r="K130" s="182" t="s">
        <v>316</v>
      </c>
      <c r="L130" s="239" t="s">
        <v>316</v>
      </c>
      <c r="M130" s="6" t="s">
        <v>316</v>
      </c>
      <c r="N130" s="6" t="s">
        <v>316</v>
      </c>
      <c r="O130" s="6" t="s">
        <v>316</v>
      </c>
      <c r="P130" s="6" t="s">
        <v>316</v>
      </c>
      <c r="Q130" s="6" t="s">
        <v>316</v>
      </c>
      <c r="R130" s="6"/>
      <c r="S130" s="6" t="s">
        <v>316</v>
      </c>
      <c r="T130" s="6" t="s">
        <v>316</v>
      </c>
      <c r="U130" s="6" t="s">
        <v>316</v>
      </c>
      <c r="V130" s="182" t="s">
        <v>316</v>
      </c>
      <c r="W130" s="182" t="s">
        <v>316</v>
      </c>
      <c r="X130" s="182" t="s">
        <v>316</v>
      </c>
      <c r="Y130" s="182" t="s">
        <v>316</v>
      </c>
      <c r="Z130" s="239" t="s">
        <v>316</v>
      </c>
      <c r="AA130" s="239" t="s">
        <v>316</v>
      </c>
      <c r="AB130" s="239" t="s">
        <v>316</v>
      </c>
      <c r="AC130" s="239" t="s">
        <v>316</v>
      </c>
      <c r="AD130" s="6" t="s">
        <v>316</v>
      </c>
      <c r="AE130" s="6" t="s">
        <v>316</v>
      </c>
      <c r="AF130" s="6" t="s">
        <v>316</v>
      </c>
      <c r="AG130" s="6" t="s">
        <v>316</v>
      </c>
      <c r="AH130" s="6" t="s">
        <v>316</v>
      </c>
      <c r="AI130" s="6" t="s">
        <v>316</v>
      </c>
      <c r="AJ130" s="6" t="s">
        <v>316</v>
      </c>
      <c r="AK130" s="6" t="s">
        <v>316</v>
      </c>
      <c r="AL130" s="6" t="s">
        <v>316</v>
      </c>
      <c r="AM130" s="6"/>
      <c r="AN130" s="6"/>
      <c r="AO130" s="6" t="s">
        <v>316</v>
      </c>
      <c r="AP130" s="6" t="s">
        <v>316</v>
      </c>
      <c r="AQ130" s="6" t="s">
        <v>316</v>
      </c>
      <c r="AR130" s="6" t="s">
        <v>316</v>
      </c>
      <c r="AS130" s="6" t="s">
        <v>316</v>
      </c>
      <c r="AT130" s="6" t="s">
        <v>316</v>
      </c>
      <c r="AU130" s="6" t="s">
        <v>316</v>
      </c>
      <c r="AV130" s="6" t="s">
        <v>316</v>
      </c>
      <c r="AW130" s="6" t="s">
        <v>316</v>
      </c>
      <c r="AX130" s="6"/>
      <c r="AY130" s="6"/>
      <c r="AZ130" s="6" t="s">
        <v>316</v>
      </c>
      <c r="BA130" s="6"/>
      <c r="BB130" s="6" t="s">
        <v>316</v>
      </c>
      <c r="BC130" s="6"/>
      <c r="BD130" s="6" t="s">
        <v>316</v>
      </c>
      <c r="BE130" s="11" t="s">
        <v>316</v>
      </c>
      <c r="BF130" s="11" t="s">
        <v>316</v>
      </c>
      <c r="BG130" s="11" t="s">
        <v>316</v>
      </c>
      <c r="BH130" s="11" t="s">
        <v>316</v>
      </c>
      <c r="BI130" s="11" t="s">
        <v>316</v>
      </c>
      <c r="BJ130" s="11" t="s">
        <v>316</v>
      </c>
      <c r="BK130" s="11" t="s">
        <v>316</v>
      </c>
      <c r="BL130" s="11" t="s">
        <v>316</v>
      </c>
      <c r="BM130" s="11" t="s">
        <v>316</v>
      </c>
      <c r="BN130" s="11" t="s">
        <v>316</v>
      </c>
      <c r="BO130" s="11" t="s">
        <v>316</v>
      </c>
      <c r="BP130" s="11" t="s">
        <v>316</v>
      </c>
      <c r="BQ130" s="11" t="s">
        <v>316</v>
      </c>
      <c r="BR130" s="11" t="s">
        <v>316</v>
      </c>
      <c r="BS130" s="11" t="s">
        <v>316</v>
      </c>
      <c r="BT130" s="11" t="s">
        <v>316</v>
      </c>
      <c r="BU130" s="11" t="s">
        <v>316</v>
      </c>
      <c r="BV130" s="11" t="s">
        <v>316</v>
      </c>
      <c r="BW130" s="11" t="s">
        <v>316</v>
      </c>
      <c r="BX130" s="11" t="s">
        <v>316</v>
      </c>
      <c r="BY130" s="11" t="s">
        <v>316</v>
      </c>
      <c r="BZ130" s="11" t="s">
        <v>316</v>
      </c>
      <c r="CA130" s="11" t="s">
        <v>316</v>
      </c>
      <c r="CB130" s="11" t="s">
        <v>316</v>
      </c>
      <c r="CC130" s="11" t="s">
        <v>316</v>
      </c>
    </row>
    <row r="131" spans="1:82" s="173" customFormat="1" hidden="1">
      <c r="A131" s="171">
        <v>112</v>
      </c>
      <c r="B131" s="324">
        <v>112</v>
      </c>
      <c r="C131" s="1507" t="s">
        <v>116</v>
      </c>
      <c r="D131" s="1368"/>
      <c r="E131" s="1379"/>
      <c r="F131" s="6" t="s">
        <v>316</v>
      </c>
      <c r="G131" s="176" t="s">
        <v>316</v>
      </c>
      <c r="H131" s="291" t="s">
        <v>316</v>
      </c>
      <c r="I131" s="6" t="s">
        <v>316</v>
      </c>
      <c r="J131" s="6" t="s">
        <v>316</v>
      </c>
      <c r="K131" s="176" t="s">
        <v>316</v>
      </c>
      <c r="L131" s="6" t="s">
        <v>316</v>
      </c>
      <c r="M131" s="6" t="s">
        <v>316</v>
      </c>
      <c r="N131" s="6" t="s">
        <v>316</v>
      </c>
      <c r="O131" s="6" t="s">
        <v>316</v>
      </c>
      <c r="P131" s="6" t="s">
        <v>316</v>
      </c>
      <c r="Q131" s="6" t="s">
        <v>316</v>
      </c>
      <c r="R131" s="6"/>
      <c r="S131" s="6" t="s">
        <v>316</v>
      </c>
      <c r="T131" s="6" t="s">
        <v>316</v>
      </c>
      <c r="U131" s="6" t="s">
        <v>316</v>
      </c>
      <c r="V131" s="176" t="s">
        <v>316</v>
      </c>
      <c r="W131" s="176" t="s">
        <v>316</v>
      </c>
      <c r="X131" s="176" t="s">
        <v>316</v>
      </c>
      <c r="Y131" s="176" t="s">
        <v>316</v>
      </c>
      <c r="Z131" s="6" t="s">
        <v>316</v>
      </c>
      <c r="AA131" s="6" t="s">
        <v>316</v>
      </c>
      <c r="AB131" s="6" t="s">
        <v>316</v>
      </c>
      <c r="AC131" s="6" t="s">
        <v>316</v>
      </c>
      <c r="AD131" s="6" t="s">
        <v>316</v>
      </c>
      <c r="AE131" s="6" t="s">
        <v>316</v>
      </c>
      <c r="AF131" s="6" t="s">
        <v>316</v>
      </c>
      <c r="AG131" s="6" t="s">
        <v>316</v>
      </c>
      <c r="AH131" s="6" t="s">
        <v>316</v>
      </c>
      <c r="AI131" s="6" t="s">
        <v>316</v>
      </c>
      <c r="AJ131" s="6" t="s">
        <v>316</v>
      </c>
      <c r="AK131" s="6" t="s">
        <v>316</v>
      </c>
      <c r="AL131" s="6" t="s">
        <v>316</v>
      </c>
      <c r="AM131" s="6"/>
      <c r="AN131" s="6"/>
      <c r="AO131" s="6" t="s">
        <v>316</v>
      </c>
      <c r="AP131" s="6" t="s">
        <v>316</v>
      </c>
      <c r="AQ131" s="6" t="s">
        <v>316</v>
      </c>
      <c r="AR131" s="6" t="s">
        <v>316</v>
      </c>
      <c r="AS131" s="6" t="s">
        <v>316</v>
      </c>
      <c r="AT131" s="6" t="s">
        <v>316</v>
      </c>
      <c r="AU131" s="6" t="s">
        <v>316</v>
      </c>
      <c r="AV131" s="6" t="s">
        <v>316</v>
      </c>
      <c r="AW131" s="6" t="s">
        <v>316</v>
      </c>
      <c r="AX131" s="6"/>
      <c r="AY131" s="6"/>
      <c r="AZ131" s="6" t="s">
        <v>316</v>
      </c>
      <c r="BA131" s="6"/>
      <c r="BB131" s="6" t="s">
        <v>316</v>
      </c>
      <c r="BC131" s="6"/>
      <c r="BD131" s="6" t="s">
        <v>316</v>
      </c>
      <c r="BE131" s="6" t="s">
        <v>316</v>
      </c>
      <c r="BF131" s="6" t="s">
        <v>316</v>
      </c>
      <c r="BG131" s="6" t="s">
        <v>316</v>
      </c>
      <c r="BH131" s="6" t="s">
        <v>316</v>
      </c>
      <c r="BI131" s="6" t="s">
        <v>316</v>
      </c>
      <c r="BJ131" s="6" t="s">
        <v>316</v>
      </c>
      <c r="BK131" s="6" t="s">
        <v>316</v>
      </c>
      <c r="BL131" s="6" t="s">
        <v>316</v>
      </c>
      <c r="BM131" s="6" t="s">
        <v>316</v>
      </c>
      <c r="BN131" s="6" t="s">
        <v>316</v>
      </c>
      <c r="BO131" s="6" t="s">
        <v>316</v>
      </c>
      <c r="BP131" s="6" t="s">
        <v>316</v>
      </c>
      <c r="BQ131" s="6" t="s">
        <v>316</v>
      </c>
      <c r="BR131" s="6"/>
      <c r="BS131" s="6"/>
      <c r="BT131" s="6" t="s">
        <v>316</v>
      </c>
      <c r="BU131" s="6" t="s">
        <v>316</v>
      </c>
      <c r="BV131" s="6" t="s">
        <v>316</v>
      </c>
      <c r="BW131" s="6" t="s">
        <v>316</v>
      </c>
      <c r="BX131" s="6" t="s">
        <v>316</v>
      </c>
      <c r="BY131" s="6" t="s">
        <v>316</v>
      </c>
      <c r="BZ131" s="6" t="s">
        <v>316</v>
      </c>
      <c r="CA131" s="6" t="s">
        <v>316</v>
      </c>
      <c r="CB131" s="6" t="s">
        <v>316</v>
      </c>
      <c r="CC131" s="6" t="s">
        <v>316</v>
      </c>
      <c r="CD131" s="2"/>
    </row>
    <row r="132" spans="1:82" s="98" customFormat="1" ht="94.5">
      <c r="A132" s="19">
        <v>113</v>
      </c>
      <c r="B132" s="324">
        <v>113</v>
      </c>
      <c r="C132" s="88" t="s">
        <v>388</v>
      </c>
      <c r="D132" s="87" t="s">
        <v>17</v>
      </c>
      <c r="E132" s="86" t="s">
        <v>389</v>
      </c>
      <c r="F132" s="87" t="s">
        <v>17</v>
      </c>
      <c r="G132" s="42" t="s">
        <v>402</v>
      </c>
      <c r="H132" s="70" t="s">
        <v>403</v>
      </c>
      <c r="I132" s="79" t="s">
        <v>275</v>
      </c>
      <c r="J132" s="10" t="s">
        <v>25</v>
      </c>
      <c r="K132" s="21"/>
      <c r="L132" s="97"/>
      <c r="M132" s="97" t="s">
        <v>16</v>
      </c>
      <c r="N132" s="97"/>
      <c r="O132" s="97"/>
      <c r="P132" s="97"/>
      <c r="Q132" s="97"/>
      <c r="R132" s="97"/>
      <c r="S132" s="97"/>
      <c r="T132" s="97"/>
      <c r="U132" s="66">
        <f t="shared" si="84"/>
        <v>1</v>
      </c>
      <c r="V132" s="97"/>
      <c r="W132" s="97"/>
      <c r="X132" s="97"/>
      <c r="Y132" s="97"/>
      <c r="Z132" s="97"/>
      <c r="AA132" s="97"/>
      <c r="AB132" s="97"/>
      <c r="AC132" s="97"/>
      <c r="AD132" s="20" t="s">
        <v>724</v>
      </c>
      <c r="AE132" s="20" t="s">
        <v>723</v>
      </c>
      <c r="AF132" s="20" t="s">
        <v>724</v>
      </c>
      <c r="AG132" s="20" t="s">
        <v>723</v>
      </c>
      <c r="AH132" s="97"/>
      <c r="AI132" s="97"/>
      <c r="AJ132" s="97"/>
      <c r="AK132" s="97"/>
      <c r="AL132" s="97"/>
      <c r="AM132" s="97"/>
      <c r="AN132" s="97"/>
      <c r="AO132" s="97"/>
      <c r="AP132" s="97"/>
      <c r="AQ132" s="97"/>
      <c r="AR132" s="97"/>
      <c r="AS132" s="97"/>
      <c r="AT132" s="97"/>
      <c r="AU132" s="97"/>
      <c r="AV132" s="97"/>
      <c r="AW132" s="97"/>
      <c r="AX132" s="97"/>
      <c r="AY132" s="97"/>
      <c r="AZ132" s="97"/>
      <c r="BA132" s="97"/>
      <c r="BB132" s="97"/>
      <c r="BC132" s="97"/>
      <c r="BD132" s="97"/>
      <c r="BE132" s="114">
        <v>2</v>
      </c>
      <c r="BF132" s="114">
        <v>2</v>
      </c>
      <c r="BG132" s="114">
        <v>2</v>
      </c>
      <c r="BH132" s="114">
        <v>2</v>
      </c>
      <c r="BI132" s="114">
        <v>2</v>
      </c>
      <c r="BJ132" s="114">
        <v>2</v>
      </c>
      <c r="BK132" s="114">
        <v>2</v>
      </c>
      <c r="BL132" s="114">
        <v>1</v>
      </c>
      <c r="BM132" s="114">
        <v>2</v>
      </c>
      <c r="BN132" s="114">
        <v>2</v>
      </c>
      <c r="BO132" s="114">
        <v>2</v>
      </c>
      <c r="BP132" s="114">
        <v>2</v>
      </c>
      <c r="BQ132" s="114">
        <v>2</v>
      </c>
      <c r="BR132" s="114">
        <v>2</v>
      </c>
      <c r="BS132" s="114">
        <v>2</v>
      </c>
      <c r="BT132" s="114">
        <v>1</v>
      </c>
      <c r="BU132" s="114">
        <v>2</v>
      </c>
      <c r="BV132" s="118">
        <f>COUNTIF($BE132:$BU132,2)</f>
        <v>15</v>
      </c>
      <c r="BW132" s="119">
        <f>BV132/COUNTA($BE132:$BU132)</f>
        <v>0.88235294117647056</v>
      </c>
      <c r="BX132" s="118">
        <f>COUNTIF($BE132:$BU132,1)</f>
        <v>2</v>
      </c>
      <c r="BY132" s="119">
        <f>BX132/COUNTA($BE132:$BU132)</f>
        <v>0.11764705882352941</v>
      </c>
      <c r="BZ132" s="118">
        <f>COUNTIF($BE132:$BU132,0)</f>
        <v>0</v>
      </c>
      <c r="CA132" s="119">
        <f>BZ132/COUNTA($BE132:$BU132)</f>
        <v>0</v>
      </c>
      <c r="CB132" s="118">
        <f>(((BV132*2)+(BX132*1)+(BZ132*0)))/COUNTA($BE132:$BU132)</f>
        <v>1.8823529411764706</v>
      </c>
      <c r="CC132" s="118" t="str">
        <f t="shared" si="86"/>
        <v>Đạt mục tiêu</v>
      </c>
    </row>
    <row r="133" spans="1:82" s="98" customFormat="1" ht="94.5" hidden="1">
      <c r="A133" s="19">
        <v>114</v>
      </c>
      <c r="B133" s="324">
        <v>114</v>
      </c>
      <c r="C133" s="88" t="s">
        <v>388</v>
      </c>
      <c r="D133" s="87" t="s">
        <v>17</v>
      </c>
      <c r="E133" s="86" t="s">
        <v>389</v>
      </c>
      <c r="F133" s="87" t="s">
        <v>17</v>
      </c>
      <c r="G133" s="42" t="s">
        <v>404</v>
      </c>
      <c r="H133" s="70" t="s">
        <v>405</v>
      </c>
      <c r="I133" s="79" t="s">
        <v>275</v>
      </c>
      <c r="J133" s="10" t="s">
        <v>25</v>
      </c>
      <c r="K133" s="97"/>
      <c r="L133" s="97"/>
      <c r="M133" s="97"/>
      <c r="N133" s="97" t="s">
        <v>16</v>
      </c>
      <c r="O133" s="97"/>
      <c r="P133" s="97"/>
      <c r="Q133" s="97"/>
      <c r="R133" s="97"/>
      <c r="S133" s="97"/>
      <c r="T133" s="97"/>
      <c r="U133" s="66">
        <f t="shared" si="84"/>
        <v>1</v>
      </c>
      <c r="V133" s="97"/>
      <c r="W133" s="97"/>
      <c r="X133" s="97"/>
      <c r="Y133" s="97"/>
      <c r="Z133" s="97"/>
      <c r="AA133" s="97"/>
      <c r="AB133" s="97"/>
      <c r="AC133" s="97"/>
      <c r="AD133" s="97"/>
      <c r="AE133" s="97"/>
      <c r="AF133" s="97"/>
      <c r="AG133" s="97"/>
      <c r="AH133" s="97"/>
      <c r="AI133" s="97"/>
      <c r="AJ133" s="97"/>
      <c r="AK133" s="97"/>
      <c r="AL133" s="97"/>
      <c r="AM133" s="97"/>
      <c r="AN133" s="97"/>
      <c r="AO133" s="97"/>
      <c r="AP133" s="97"/>
      <c r="AQ133" s="97"/>
      <c r="AR133" s="97"/>
      <c r="AS133" s="97"/>
      <c r="AT133" s="97"/>
      <c r="AU133" s="97"/>
      <c r="AV133" s="97"/>
      <c r="AW133" s="97"/>
      <c r="AX133" s="97"/>
      <c r="AY133" s="97"/>
      <c r="AZ133" s="97"/>
      <c r="BA133" s="97"/>
      <c r="BB133" s="97"/>
      <c r="BC133" s="97"/>
      <c r="BD133" s="97"/>
      <c r="BE133" s="97"/>
      <c r="BF133" s="97"/>
      <c r="BG133" s="97"/>
      <c r="BH133" s="97"/>
      <c r="BI133" s="97"/>
      <c r="BJ133" s="97"/>
      <c r="BK133" s="97"/>
      <c r="BL133" s="97"/>
      <c r="BM133" s="97"/>
      <c r="BN133" s="97"/>
      <c r="BO133" s="97"/>
      <c r="BP133" s="97"/>
      <c r="BQ133" s="97"/>
      <c r="BR133" s="97"/>
      <c r="BS133" s="97"/>
      <c r="BT133" s="97"/>
      <c r="BU133" s="97"/>
      <c r="BV133" s="97"/>
      <c r="BW133" s="97"/>
      <c r="BX133" s="97"/>
      <c r="BY133" s="97"/>
      <c r="BZ133" s="97"/>
      <c r="CA133" s="97"/>
      <c r="CB133" s="97"/>
      <c r="CC133" s="97"/>
    </row>
    <row r="134" spans="1:82" s="250" customFormat="1" ht="94.5" hidden="1" customHeight="1">
      <c r="A134" s="171">
        <v>115</v>
      </c>
      <c r="B134" s="324">
        <v>115</v>
      </c>
      <c r="C134" s="186" t="s">
        <v>390</v>
      </c>
      <c r="D134" s="87" t="s">
        <v>17</v>
      </c>
      <c r="E134" s="86" t="s">
        <v>391</v>
      </c>
      <c r="F134" s="244" t="s">
        <v>17</v>
      </c>
      <c r="G134" s="186" t="s">
        <v>406</v>
      </c>
      <c r="H134" s="185" t="s">
        <v>407</v>
      </c>
      <c r="I134" s="79" t="s">
        <v>275</v>
      </c>
      <c r="J134" s="10" t="s">
        <v>25</v>
      </c>
      <c r="K134" s="97"/>
      <c r="L134" s="249" t="s">
        <v>16</v>
      </c>
      <c r="M134" s="97"/>
      <c r="N134" s="97"/>
      <c r="O134" s="97"/>
      <c r="P134" s="97"/>
      <c r="Q134" s="97"/>
      <c r="R134" s="97"/>
      <c r="S134" s="97"/>
      <c r="T134" s="97"/>
      <c r="U134" s="66">
        <f t="shared" si="84"/>
        <v>1</v>
      </c>
      <c r="V134" s="97"/>
      <c r="W134" s="97"/>
      <c r="X134" s="97"/>
      <c r="Y134" s="97"/>
      <c r="Z134" s="342" t="s">
        <v>727</v>
      </c>
      <c r="AA134" s="342" t="s">
        <v>723</v>
      </c>
      <c r="AB134" s="342" t="s">
        <v>727</v>
      </c>
      <c r="AC134" s="342" t="s">
        <v>727</v>
      </c>
      <c r="AD134" s="97"/>
      <c r="AE134" s="97"/>
      <c r="AF134" s="97"/>
      <c r="AG134" s="9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229"/>
      <c r="BF134" s="229"/>
      <c r="BG134" s="229"/>
      <c r="BH134" s="229"/>
      <c r="BI134" s="229"/>
      <c r="BJ134" s="229"/>
      <c r="BK134" s="229"/>
      <c r="BL134" s="229"/>
      <c r="BM134" s="229"/>
      <c r="BN134" s="229"/>
      <c r="BO134" s="229"/>
      <c r="BP134" s="229"/>
      <c r="BQ134" s="229"/>
      <c r="BR134" s="229"/>
      <c r="BS134" s="229"/>
      <c r="BT134" s="229"/>
      <c r="BU134" s="229"/>
      <c r="BV134" s="229"/>
      <c r="BW134" s="229"/>
      <c r="BX134" s="229"/>
      <c r="BY134" s="229"/>
      <c r="BZ134" s="229"/>
      <c r="CA134" s="229"/>
      <c r="CB134" s="229"/>
      <c r="CC134" s="229"/>
    </row>
    <row r="135" spans="1:82" s="199" customFormat="1" ht="92.25" hidden="1" customHeight="1">
      <c r="A135" s="216">
        <v>116</v>
      </c>
      <c r="B135" s="324">
        <v>116</v>
      </c>
      <c r="C135" s="188" t="s">
        <v>392</v>
      </c>
      <c r="D135" s="87" t="s">
        <v>14</v>
      </c>
      <c r="E135" s="86" t="s">
        <v>393</v>
      </c>
      <c r="F135" s="87" t="s">
        <v>14</v>
      </c>
      <c r="G135" s="188" t="s">
        <v>411</v>
      </c>
      <c r="H135" s="181" t="s">
        <v>408</v>
      </c>
      <c r="I135" s="79" t="s">
        <v>275</v>
      </c>
      <c r="J135" s="10" t="s">
        <v>25</v>
      </c>
      <c r="K135" s="198" t="s">
        <v>16</v>
      </c>
      <c r="L135" s="97"/>
      <c r="M135" s="97"/>
      <c r="N135" s="97"/>
      <c r="O135" s="97"/>
      <c r="P135" s="97"/>
      <c r="Q135" s="97"/>
      <c r="R135" s="97" t="s">
        <v>16</v>
      </c>
      <c r="S135" s="97"/>
      <c r="T135" s="97"/>
      <c r="U135" s="66">
        <f t="shared" si="84"/>
        <v>2</v>
      </c>
      <c r="V135" s="183" t="s">
        <v>723</v>
      </c>
      <c r="W135" s="183" t="s">
        <v>725</v>
      </c>
      <c r="X135" s="183" t="s">
        <v>728</v>
      </c>
      <c r="Y135" s="183" t="s">
        <v>727</v>
      </c>
      <c r="Z135" s="97"/>
      <c r="AA135" s="97"/>
      <c r="AB135" s="97"/>
      <c r="AC135" s="97"/>
      <c r="AD135" s="97"/>
      <c r="AE135" s="97"/>
      <c r="AF135" s="97"/>
      <c r="AG135" s="9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20">
        <v>2</v>
      </c>
      <c r="BF135" s="20">
        <v>2</v>
      </c>
      <c r="BG135" s="20">
        <v>2</v>
      </c>
      <c r="BH135" s="20">
        <v>2</v>
      </c>
      <c r="BI135" s="20">
        <v>2</v>
      </c>
      <c r="BJ135" s="20">
        <v>2</v>
      </c>
      <c r="BK135" s="20">
        <v>2</v>
      </c>
      <c r="BL135" s="20">
        <v>2</v>
      </c>
      <c r="BM135" s="20">
        <v>2</v>
      </c>
      <c r="BN135" s="20">
        <v>2</v>
      </c>
      <c r="BO135" s="20">
        <v>1</v>
      </c>
      <c r="BP135" s="20">
        <v>2</v>
      </c>
      <c r="BQ135" s="20">
        <v>2</v>
      </c>
      <c r="BR135" s="20"/>
      <c r="BS135" s="20"/>
      <c r="BT135" s="20">
        <v>1</v>
      </c>
      <c r="BU135" s="20">
        <v>1</v>
      </c>
      <c r="BV135" s="360">
        <f>COUNTIF($BE135:$BU135,2)</f>
        <v>12</v>
      </c>
      <c r="BW135" s="81">
        <f>BV135/COUNTA($BE135:$BU135)</f>
        <v>0.8</v>
      </c>
      <c r="BX135" s="360">
        <f>COUNTIF($BE135:$BU135,1)</f>
        <v>3</v>
      </c>
      <c r="BY135" s="81">
        <f>BX135/COUNTA($BE135:$BU135)</f>
        <v>0.2</v>
      </c>
      <c r="BZ135" s="360">
        <f>COUNTIF($BE135:$BU135,0)</f>
        <v>0</v>
      </c>
      <c r="CA135" s="81">
        <f>BZ135/COUNTA($BE135:$BU135)</f>
        <v>0</v>
      </c>
      <c r="CB135" s="360">
        <f>(((BV135*2)+(BX135*1)+(BZ135*0)))/COUNTA($BE135:$BU135)</f>
        <v>1.8</v>
      </c>
      <c r="CC135" s="361" t="str">
        <f>IF(CB135&gt;=1.6,"Đạt mục tiêu",IF(CB135&gt;=1,"Cần cố gắng","Chưa đạt"))</f>
        <v>Đạt mục tiêu</v>
      </c>
      <c r="CD135" s="98"/>
    </row>
    <row r="136" spans="1:82" s="250" customFormat="1" ht="117" hidden="1" customHeight="1">
      <c r="A136" s="171">
        <v>117</v>
      </c>
      <c r="B136" s="324">
        <v>117</v>
      </c>
      <c r="C136" s="186" t="s">
        <v>392</v>
      </c>
      <c r="D136" s="87" t="s">
        <v>14</v>
      </c>
      <c r="E136" s="86" t="s">
        <v>393</v>
      </c>
      <c r="F136" s="244" t="s">
        <v>14</v>
      </c>
      <c r="G136" s="186" t="s">
        <v>410</v>
      </c>
      <c r="H136" s="185" t="s">
        <v>409</v>
      </c>
      <c r="I136" s="79" t="s">
        <v>275</v>
      </c>
      <c r="J136" s="10" t="s">
        <v>25</v>
      </c>
      <c r="K136" s="97"/>
      <c r="L136" s="249" t="s">
        <v>16</v>
      </c>
      <c r="M136" s="97"/>
      <c r="N136" s="97"/>
      <c r="O136" s="97"/>
      <c r="P136" s="97"/>
      <c r="Q136" s="97"/>
      <c r="R136" s="97" t="s">
        <v>16</v>
      </c>
      <c r="S136" s="97"/>
      <c r="T136" s="97"/>
      <c r="U136" s="66">
        <f t="shared" si="84"/>
        <v>2</v>
      </c>
      <c r="V136" s="97"/>
      <c r="W136" s="97"/>
      <c r="X136" s="97"/>
      <c r="Y136" s="97"/>
      <c r="Z136" s="342" t="s">
        <v>725</v>
      </c>
      <c r="AA136" s="342" t="s">
        <v>727</v>
      </c>
      <c r="AB136" s="342" t="s">
        <v>725</v>
      </c>
      <c r="AC136" s="342"/>
      <c r="AD136" s="97"/>
      <c r="AE136" s="97"/>
      <c r="AF136" s="97"/>
      <c r="AG136" s="9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229"/>
      <c r="BF136" s="229"/>
      <c r="BG136" s="229"/>
      <c r="BH136" s="229"/>
      <c r="BI136" s="229"/>
      <c r="BJ136" s="229"/>
      <c r="BK136" s="229"/>
      <c r="BL136" s="229"/>
      <c r="BM136" s="229"/>
      <c r="BN136" s="229"/>
      <c r="BO136" s="229"/>
      <c r="BP136" s="229"/>
      <c r="BQ136" s="229"/>
      <c r="BR136" s="229"/>
      <c r="BS136" s="229"/>
      <c r="BT136" s="229"/>
      <c r="BU136" s="229"/>
      <c r="BV136" s="229"/>
      <c r="BW136" s="229"/>
      <c r="BX136" s="229"/>
      <c r="BY136" s="229"/>
      <c r="BZ136" s="229"/>
      <c r="CA136" s="229"/>
      <c r="CB136" s="229"/>
      <c r="CC136" s="229"/>
    </row>
    <row r="137" spans="1:82" s="98" customFormat="1" ht="33.75" hidden="1" customHeight="1">
      <c r="A137" s="19"/>
      <c r="B137" s="324"/>
      <c r="C137" s="336" t="s">
        <v>341</v>
      </c>
      <c r="D137" s="87"/>
      <c r="E137" s="86"/>
      <c r="F137" s="87"/>
      <c r="G137" s="86"/>
      <c r="H137" s="70" t="s">
        <v>942</v>
      </c>
      <c r="I137" s="79"/>
      <c r="J137" s="10"/>
      <c r="K137" s="97"/>
      <c r="L137" s="97"/>
      <c r="M137" s="97"/>
      <c r="N137" s="97"/>
      <c r="O137" s="97"/>
      <c r="P137" s="97"/>
      <c r="Q137" s="97"/>
      <c r="R137" s="97"/>
      <c r="S137" s="97"/>
      <c r="T137" s="71" t="s">
        <v>16</v>
      </c>
      <c r="U137" s="66"/>
      <c r="V137" s="97"/>
      <c r="W137" s="97"/>
      <c r="X137" s="97"/>
      <c r="Y137" s="97"/>
      <c r="Z137" s="97"/>
      <c r="AA137" s="97"/>
      <c r="AB137" s="97"/>
      <c r="AC137" s="97"/>
      <c r="AD137" s="97"/>
      <c r="AE137" s="97"/>
      <c r="AF137" s="97"/>
      <c r="AG137" s="97"/>
      <c r="AH137" s="97"/>
      <c r="AI137" s="97"/>
      <c r="AJ137" s="97"/>
      <c r="AK137" s="97"/>
      <c r="AL137" s="97"/>
      <c r="AM137" s="97"/>
      <c r="AN137" s="97"/>
      <c r="AO137" s="97"/>
      <c r="AP137" s="97"/>
      <c r="AQ137" s="97"/>
      <c r="AR137" s="97"/>
      <c r="AS137" s="97"/>
      <c r="AT137" s="97"/>
      <c r="AU137" s="97"/>
      <c r="AV137" s="97"/>
      <c r="AW137" s="97"/>
      <c r="AX137" s="97"/>
      <c r="AY137" s="97"/>
      <c r="AZ137" s="97"/>
      <c r="BA137" s="97"/>
      <c r="BB137" s="97"/>
      <c r="BC137" s="97"/>
      <c r="BD137" s="97"/>
      <c r="BE137" s="97"/>
      <c r="BF137" s="97"/>
      <c r="BG137" s="97"/>
      <c r="BH137" s="97"/>
      <c r="BI137" s="97"/>
      <c r="BJ137" s="97"/>
      <c r="BK137" s="97"/>
      <c r="BL137" s="97"/>
      <c r="BM137" s="97"/>
      <c r="BN137" s="97"/>
      <c r="BO137" s="97"/>
      <c r="BP137" s="97"/>
      <c r="BQ137" s="97"/>
      <c r="BR137" s="97"/>
      <c r="BS137" s="97"/>
      <c r="BT137" s="97"/>
      <c r="BU137" s="97"/>
      <c r="BV137" s="97"/>
      <c r="BW137" s="97"/>
      <c r="BX137" s="97"/>
      <c r="BY137" s="97"/>
      <c r="BZ137" s="97"/>
      <c r="CA137" s="97"/>
      <c r="CB137" s="97"/>
      <c r="CC137" s="97"/>
    </row>
    <row r="138" spans="1:82" s="184" customFormat="1" ht="150" hidden="1" customHeight="1">
      <c r="A138" s="216">
        <v>118</v>
      </c>
      <c r="B138" s="324">
        <v>118</v>
      </c>
      <c r="C138" s="179" t="s">
        <v>341</v>
      </c>
      <c r="D138" s="75" t="s">
        <v>15</v>
      </c>
      <c r="E138" s="43" t="s">
        <v>131</v>
      </c>
      <c r="F138" s="75" t="s">
        <v>17</v>
      </c>
      <c r="G138" s="188" t="s">
        <v>396</v>
      </c>
      <c r="H138" s="192" t="s">
        <v>1045</v>
      </c>
      <c r="I138" s="79" t="s">
        <v>275</v>
      </c>
      <c r="J138" s="10" t="s">
        <v>25</v>
      </c>
      <c r="K138" s="191" t="s">
        <v>16</v>
      </c>
      <c r="L138" s="20"/>
      <c r="M138" s="21"/>
      <c r="N138" s="360"/>
      <c r="O138" s="20"/>
      <c r="P138" s="360"/>
      <c r="Q138" s="21"/>
      <c r="R138" s="21"/>
      <c r="S138" s="20"/>
      <c r="T138" s="20"/>
      <c r="U138" s="66">
        <f t="shared" si="84"/>
        <v>1</v>
      </c>
      <c r="V138" s="183" t="s">
        <v>726</v>
      </c>
      <c r="W138" s="362" t="s">
        <v>726</v>
      </c>
      <c r="X138" s="362" t="s">
        <v>723</v>
      </c>
      <c r="Y138" s="362" t="s">
        <v>724</v>
      </c>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20">
        <v>2</v>
      </c>
      <c r="BF138" s="20">
        <v>2</v>
      </c>
      <c r="BG138" s="20">
        <v>2</v>
      </c>
      <c r="BH138" s="20">
        <v>1</v>
      </c>
      <c r="BI138" s="20">
        <v>2</v>
      </c>
      <c r="BJ138" s="20">
        <v>2</v>
      </c>
      <c r="BK138" s="20">
        <v>1</v>
      </c>
      <c r="BL138" s="20">
        <v>2</v>
      </c>
      <c r="BM138" s="20">
        <v>2</v>
      </c>
      <c r="BN138" s="20">
        <v>2</v>
      </c>
      <c r="BO138" s="20">
        <v>1</v>
      </c>
      <c r="BP138" s="20">
        <v>2</v>
      </c>
      <c r="BQ138" s="20">
        <v>2</v>
      </c>
      <c r="BR138" s="20"/>
      <c r="BS138" s="20"/>
      <c r="BT138" s="20">
        <v>2</v>
      </c>
      <c r="BU138" s="20">
        <v>1</v>
      </c>
      <c r="BV138" s="360">
        <f>COUNTIF($BE138:$BU138,2)</f>
        <v>11</v>
      </c>
      <c r="BW138" s="81">
        <f>BV138/COUNTA($BE138:$BU138)</f>
        <v>0.73333333333333328</v>
      </c>
      <c r="BX138" s="360">
        <f>COUNTIF($BE138:$BU138,1)</f>
        <v>4</v>
      </c>
      <c r="BY138" s="81">
        <f>BX138/COUNTA($BE138:$BU138)</f>
        <v>0.26666666666666666</v>
      </c>
      <c r="BZ138" s="360">
        <f>COUNTIF($BE138:$BU138,0)</f>
        <v>0</v>
      </c>
      <c r="CA138" s="81">
        <f>BZ138/COUNTA($BE138:$BU138)</f>
        <v>0</v>
      </c>
      <c r="CB138" s="360">
        <f>(((BV138*2)+(BX138*1)+(BZ138*0)))/COUNTA($BE138:$BU138)</f>
        <v>1.7333333333333334</v>
      </c>
      <c r="CC138" s="361" t="str">
        <f>IF(CB138&gt;=1.6,"Đạt mục tiêu",IF(CB138&gt;=1,"Cần cố gắng","Chưa đạt"))</f>
        <v>Đạt mục tiêu</v>
      </c>
      <c r="CD138" s="74"/>
    </row>
    <row r="139" spans="1:82" ht="210.75" hidden="1" customHeight="1">
      <c r="A139" s="171">
        <v>119</v>
      </c>
      <c r="B139" s="324">
        <v>119</v>
      </c>
      <c r="C139" s="347" t="s">
        <v>341</v>
      </c>
      <c r="D139" s="75" t="s">
        <v>15</v>
      </c>
      <c r="E139" s="336" t="s">
        <v>131</v>
      </c>
      <c r="F139" s="251" t="s">
        <v>17</v>
      </c>
      <c r="G139" s="186" t="s">
        <v>397</v>
      </c>
      <c r="H139" s="247" t="s">
        <v>1063</v>
      </c>
      <c r="I139" s="79" t="s">
        <v>275</v>
      </c>
      <c r="J139" s="10" t="s">
        <v>25</v>
      </c>
      <c r="K139" s="20"/>
      <c r="L139" s="363" t="s">
        <v>16</v>
      </c>
      <c r="M139" s="21"/>
      <c r="N139" s="360"/>
      <c r="O139" s="20"/>
      <c r="P139" s="360"/>
      <c r="Q139" s="21"/>
      <c r="R139" s="21"/>
      <c r="S139" s="20"/>
      <c r="T139" s="20"/>
      <c r="U139" s="66">
        <f t="shared" si="84"/>
        <v>1</v>
      </c>
      <c r="V139" s="20"/>
      <c r="W139" s="20"/>
      <c r="X139" s="20"/>
      <c r="Y139" s="20"/>
      <c r="Z139" s="342" t="s">
        <v>723</v>
      </c>
      <c r="AA139" s="342" t="s">
        <v>724</v>
      </c>
      <c r="AB139" s="342" t="s">
        <v>726</v>
      </c>
      <c r="AC139" s="342" t="s">
        <v>726</v>
      </c>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343"/>
      <c r="BF139" s="343"/>
      <c r="BG139" s="343"/>
      <c r="BH139" s="343"/>
      <c r="BI139" s="343"/>
      <c r="BJ139" s="343"/>
      <c r="BK139" s="343"/>
      <c r="BL139" s="343"/>
      <c r="BM139" s="343"/>
      <c r="BN139" s="343"/>
      <c r="BO139" s="343"/>
      <c r="BP139" s="343"/>
      <c r="BQ139" s="343"/>
      <c r="BR139" s="398"/>
      <c r="BS139" s="398"/>
      <c r="BT139" s="343"/>
      <c r="BU139" s="343"/>
      <c r="BV139" s="328"/>
      <c r="BW139" s="228"/>
      <c r="BX139" s="328"/>
      <c r="BY139" s="228"/>
      <c r="BZ139" s="328"/>
      <c r="CA139" s="228"/>
      <c r="CB139" s="328"/>
      <c r="CC139" s="328"/>
    </row>
    <row r="140" spans="1:82" s="2" customFormat="1" ht="164.25" customHeight="1">
      <c r="A140" s="19">
        <v>120</v>
      </c>
      <c r="B140" s="324">
        <v>120</v>
      </c>
      <c r="C140" s="336" t="s">
        <v>341</v>
      </c>
      <c r="D140" s="75" t="s">
        <v>15</v>
      </c>
      <c r="E140" s="336" t="s">
        <v>131</v>
      </c>
      <c r="F140" s="75" t="s">
        <v>17</v>
      </c>
      <c r="G140" s="78" t="s">
        <v>398</v>
      </c>
      <c r="H140" s="93" t="s">
        <v>982</v>
      </c>
      <c r="I140" s="79" t="s">
        <v>275</v>
      </c>
      <c r="J140" s="10" t="s">
        <v>25</v>
      </c>
      <c r="K140" s="20"/>
      <c r="L140" s="20"/>
      <c r="M140" s="21" t="s">
        <v>16</v>
      </c>
      <c r="N140" s="360"/>
      <c r="O140" s="20"/>
      <c r="P140" s="360"/>
      <c r="Q140" s="21"/>
      <c r="R140" s="21"/>
      <c r="S140" s="20"/>
      <c r="T140" s="20"/>
      <c r="U140" s="66">
        <f t="shared" si="84"/>
        <v>1</v>
      </c>
      <c r="V140" s="20"/>
      <c r="W140" s="20"/>
      <c r="X140" s="20"/>
      <c r="Y140" s="20"/>
      <c r="Z140" s="20"/>
      <c r="AA140" s="20"/>
      <c r="AB140" s="20"/>
      <c r="AC140" s="20"/>
      <c r="AD140" s="20" t="s">
        <v>724</v>
      </c>
      <c r="AE140" s="20" t="s">
        <v>726</v>
      </c>
      <c r="AF140" s="20" t="s">
        <v>723</v>
      </c>
      <c r="AG140" s="20" t="s">
        <v>724</v>
      </c>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114">
        <v>2</v>
      </c>
      <c r="BF140" s="114">
        <v>2</v>
      </c>
      <c r="BG140" s="114">
        <v>2</v>
      </c>
      <c r="BH140" s="114">
        <v>2</v>
      </c>
      <c r="BI140" s="114">
        <v>2</v>
      </c>
      <c r="BJ140" s="114">
        <v>2</v>
      </c>
      <c r="BK140" s="114">
        <v>2</v>
      </c>
      <c r="BL140" s="114">
        <v>1</v>
      </c>
      <c r="BM140" s="114">
        <v>2</v>
      </c>
      <c r="BN140" s="114">
        <v>2</v>
      </c>
      <c r="BO140" s="114">
        <v>2</v>
      </c>
      <c r="BP140" s="114">
        <v>2</v>
      </c>
      <c r="BQ140" s="114">
        <v>2</v>
      </c>
      <c r="BR140" s="114">
        <v>2</v>
      </c>
      <c r="BS140" s="114">
        <v>2</v>
      </c>
      <c r="BT140" s="114">
        <v>1</v>
      </c>
      <c r="BU140" s="114">
        <v>2</v>
      </c>
      <c r="BV140" s="118">
        <f>COUNTIF($BE140:$BU140,2)</f>
        <v>15</v>
      </c>
      <c r="BW140" s="119">
        <f>BV140/COUNTA($BE140:$BU140)</f>
        <v>0.88235294117647056</v>
      </c>
      <c r="BX140" s="118">
        <f>COUNTIF($BE140:$BU140,1)</f>
        <v>2</v>
      </c>
      <c r="BY140" s="119">
        <f>BX140/COUNTA($BE140:$BU140)</f>
        <v>0.11764705882352941</v>
      </c>
      <c r="BZ140" s="118">
        <f>COUNTIF($BE140:$BU140,0)</f>
        <v>0</v>
      </c>
      <c r="CA140" s="119">
        <f>BZ140/COUNTA($BE140:$BU140)</f>
        <v>0</v>
      </c>
      <c r="CB140" s="118">
        <f>(((BV140*2)+(BX140*1)+(BZ140*0)))/COUNTA($BE140:$BU140)</f>
        <v>1.8823529411764706</v>
      </c>
      <c r="CC140" s="118" t="str">
        <f t="shared" ref="CC140" si="87">IF(CB140&gt;=1.6,"Đạt mục tiêu",IF(CB140&gt;=1,"Cần cố gắng","Chưa đạt"))</f>
        <v>Đạt mục tiêu</v>
      </c>
    </row>
    <row r="141" spans="1:82" s="2" customFormat="1" ht="72.75" hidden="1" customHeight="1">
      <c r="A141" s="19">
        <v>121</v>
      </c>
      <c r="B141" s="324">
        <v>121</v>
      </c>
      <c r="C141" s="43" t="s">
        <v>737</v>
      </c>
      <c r="D141" s="75" t="s">
        <v>15</v>
      </c>
      <c r="E141" s="336" t="s">
        <v>131</v>
      </c>
      <c r="F141" s="75" t="s">
        <v>17</v>
      </c>
      <c r="G141" s="78" t="s">
        <v>399</v>
      </c>
      <c r="H141" s="93" t="s">
        <v>958</v>
      </c>
      <c r="I141" s="79" t="s">
        <v>275</v>
      </c>
      <c r="J141" s="10" t="s">
        <v>25</v>
      </c>
      <c r="K141" s="20"/>
      <c r="L141" s="20"/>
      <c r="M141" s="21"/>
      <c r="N141" s="360" t="s">
        <v>16</v>
      </c>
      <c r="O141" s="20"/>
      <c r="P141" s="360"/>
      <c r="Q141" s="21"/>
      <c r="R141" s="21"/>
      <c r="S141" s="20"/>
      <c r="T141" s="20"/>
      <c r="U141" s="66">
        <f t="shared" si="84"/>
        <v>1</v>
      </c>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20"/>
      <c r="BF141" s="20"/>
      <c r="BG141" s="20"/>
      <c r="BH141" s="20"/>
      <c r="BI141" s="20"/>
      <c r="BJ141" s="20"/>
      <c r="BK141" s="20"/>
      <c r="BL141" s="20"/>
      <c r="BM141" s="20"/>
      <c r="BN141" s="20"/>
      <c r="BO141" s="20"/>
      <c r="BP141" s="20"/>
      <c r="BQ141" s="20"/>
      <c r="BR141" s="20"/>
      <c r="BS141" s="20"/>
      <c r="BT141" s="20"/>
      <c r="BU141" s="20"/>
      <c r="BV141" s="21"/>
      <c r="BW141" s="22"/>
      <c r="BX141" s="21"/>
      <c r="BY141" s="22"/>
      <c r="BZ141" s="21"/>
      <c r="CA141" s="22"/>
      <c r="CB141" s="21"/>
      <c r="CC141" s="21"/>
    </row>
    <row r="142" spans="1:82" s="2" customFormat="1" ht="220.5" hidden="1">
      <c r="A142" s="19">
        <v>122</v>
      </c>
      <c r="B142" s="324">
        <v>122</v>
      </c>
      <c r="C142" s="336" t="s">
        <v>341</v>
      </c>
      <c r="D142" s="75" t="s">
        <v>15</v>
      </c>
      <c r="E142" s="336" t="s">
        <v>131</v>
      </c>
      <c r="F142" s="75" t="s">
        <v>17</v>
      </c>
      <c r="G142" s="78" t="s">
        <v>394</v>
      </c>
      <c r="H142" s="93" t="s">
        <v>735</v>
      </c>
      <c r="I142" s="79" t="s">
        <v>275</v>
      </c>
      <c r="J142" s="10" t="s">
        <v>25</v>
      </c>
      <c r="K142" s="20"/>
      <c r="L142" s="20"/>
      <c r="M142" s="21"/>
      <c r="N142" s="360"/>
      <c r="O142" s="21" t="s">
        <v>16</v>
      </c>
      <c r="P142" s="360"/>
      <c r="Q142" s="21"/>
      <c r="R142" s="21"/>
      <c r="S142" s="20"/>
      <c r="T142" s="20"/>
      <c r="U142" s="66">
        <f t="shared" si="84"/>
        <v>1</v>
      </c>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c r="BE142" s="20"/>
      <c r="BF142" s="20"/>
      <c r="BG142" s="20"/>
      <c r="BH142" s="20"/>
      <c r="BI142" s="20"/>
      <c r="BJ142" s="20"/>
      <c r="BK142" s="20"/>
      <c r="BL142" s="20"/>
      <c r="BM142" s="20"/>
      <c r="BN142" s="20"/>
      <c r="BO142" s="20"/>
      <c r="BP142" s="20"/>
      <c r="BQ142" s="20"/>
      <c r="BR142" s="20"/>
      <c r="BS142" s="20"/>
      <c r="BT142" s="20"/>
      <c r="BU142" s="20"/>
      <c r="BV142" s="21"/>
      <c r="BW142" s="22"/>
      <c r="BX142" s="21"/>
      <c r="BY142" s="22"/>
      <c r="BZ142" s="21"/>
      <c r="CA142" s="22"/>
      <c r="CB142" s="21"/>
      <c r="CC142" s="21"/>
    </row>
    <row r="143" spans="1:82" s="2" customFormat="1" ht="220.5" hidden="1">
      <c r="A143" s="19"/>
      <c r="B143" s="324"/>
      <c r="C143" s="336" t="s">
        <v>341</v>
      </c>
      <c r="D143" s="75"/>
      <c r="E143" s="336"/>
      <c r="F143" s="75"/>
      <c r="G143" s="78"/>
      <c r="H143" s="93" t="s">
        <v>1016</v>
      </c>
      <c r="I143" s="79"/>
      <c r="J143" s="10"/>
      <c r="K143" s="20"/>
      <c r="L143" s="20"/>
      <c r="M143" s="21"/>
      <c r="N143" s="360"/>
      <c r="O143" s="21"/>
      <c r="P143" s="360"/>
      <c r="Q143" s="21"/>
      <c r="R143" s="21" t="s">
        <v>16</v>
      </c>
      <c r="S143" s="20"/>
      <c r="T143" s="20"/>
      <c r="U143" s="66"/>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0"/>
      <c r="BU143" s="20"/>
      <c r="BV143" s="21"/>
      <c r="BW143" s="22"/>
      <c r="BX143" s="21"/>
      <c r="BY143" s="22"/>
      <c r="BZ143" s="21"/>
      <c r="CA143" s="22"/>
      <c r="CB143" s="21"/>
      <c r="CC143" s="21"/>
    </row>
    <row r="144" spans="1:82" s="2" customFormat="1" ht="220.5" hidden="1">
      <c r="A144" s="19">
        <v>123</v>
      </c>
      <c r="B144" s="324">
        <v>123</v>
      </c>
      <c r="C144" s="336" t="s">
        <v>341</v>
      </c>
      <c r="D144" s="75" t="s">
        <v>15</v>
      </c>
      <c r="E144" s="336" t="s">
        <v>131</v>
      </c>
      <c r="F144" s="75" t="s">
        <v>17</v>
      </c>
      <c r="G144" s="78" t="s">
        <v>400</v>
      </c>
      <c r="H144" s="125" t="s">
        <v>999</v>
      </c>
      <c r="I144" s="79" t="s">
        <v>275</v>
      </c>
      <c r="J144" s="10" t="s">
        <v>25</v>
      </c>
      <c r="K144" s="20"/>
      <c r="L144" s="20"/>
      <c r="M144" s="21"/>
      <c r="N144" s="360"/>
      <c r="O144" s="20"/>
      <c r="P144" s="360" t="s">
        <v>16</v>
      </c>
      <c r="Q144" s="21"/>
      <c r="R144" s="21"/>
      <c r="S144" s="20"/>
      <c r="T144" s="20"/>
      <c r="U144" s="66">
        <f t="shared" si="84"/>
        <v>1</v>
      </c>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1"/>
      <c r="BW144" s="22"/>
      <c r="BX144" s="21"/>
      <c r="BY144" s="22"/>
      <c r="BZ144" s="21"/>
      <c r="CA144" s="22"/>
      <c r="CB144" s="21"/>
      <c r="CC144" s="21"/>
    </row>
    <row r="145" spans="1:82" s="2" customFormat="1" ht="220.5" hidden="1">
      <c r="A145" s="19">
        <v>124</v>
      </c>
      <c r="B145" s="324">
        <v>124</v>
      </c>
      <c r="C145" s="336" t="s">
        <v>341</v>
      </c>
      <c r="D145" s="75" t="s">
        <v>15</v>
      </c>
      <c r="E145" s="336" t="s">
        <v>131</v>
      </c>
      <c r="F145" s="75" t="s">
        <v>17</v>
      </c>
      <c r="G145" s="78" t="s">
        <v>395</v>
      </c>
      <c r="H145" s="125" t="s">
        <v>713</v>
      </c>
      <c r="I145" s="79" t="s">
        <v>275</v>
      </c>
      <c r="J145" s="10" t="s">
        <v>25</v>
      </c>
      <c r="K145" s="20"/>
      <c r="L145" s="20"/>
      <c r="M145" s="21"/>
      <c r="N145" s="360"/>
      <c r="O145" s="20"/>
      <c r="P145" s="360"/>
      <c r="Q145" s="21" t="s">
        <v>16</v>
      </c>
      <c r="R145" s="21"/>
      <c r="S145" s="20"/>
      <c r="T145" s="20"/>
      <c r="U145" s="66">
        <f t="shared" si="84"/>
        <v>1</v>
      </c>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20"/>
      <c r="BF145" s="20"/>
      <c r="BG145" s="20"/>
      <c r="BH145" s="20"/>
      <c r="BI145" s="20"/>
      <c r="BJ145" s="20"/>
      <c r="BK145" s="20"/>
      <c r="BL145" s="20"/>
      <c r="BM145" s="20"/>
      <c r="BN145" s="20"/>
      <c r="BO145" s="20"/>
      <c r="BP145" s="20"/>
      <c r="BQ145" s="20"/>
      <c r="BR145" s="20"/>
      <c r="BS145" s="20"/>
      <c r="BT145" s="20"/>
      <c r="BU145" s="20"/>
      <c r="BV145" s="21"/>
      <c r="BW145" s="22"/>
      <c r="BX145" s="21"/>
      <c r="BY145" s="22"/>
      <c r="BZ145" s="21"/>
      <c r="CA145" s="22"/>
      <c r="CB145" s="21"/>
      <c r="CC145" s="21"/>
    </row>
    <row r="146" spans="1:82" s="2" customFormat="1" ht="5.25" hidden="1" customHeight="1">
      <c r="A146" s="19">
        <v>125</v>
      </c>
      <c r="B146" s="324">
        <v>125</v>
      </c>
      <c r="C146" s="336" t="s">
        <v>341</v>
      </c>
      <c r="D146" s="75" t="s">
        <v>15</v>
      </c>
      <c r="E146" s="336" t="s">
        <v>131</v>
      </c>
      <c r="F146" s="75" t="s">
        <v>17</v>
      </c>
      <c r="G146" s="78" t="s">
        <v>401</v>
      </c>
      <c r="H146" s="93" t="s">
        <v>736</v>
      </c>
      <c r="I146" s="79" t="s">
        <v>275</v>
      </c>
      <c r="J146" s="10" t="s">
        <v>25</v>
      </c>
      <c r="K146" s="20"/>
      <c r="L146" s="20"/>
      <c r="M146" s="21"/>
      <c r="N146" s="360"/>
      <c r="O146" s="20"/>
      <c r="P146" s="360"/>
      <c r="Q146" s="21"/>
      <c r="R146" s="21"/>
      <c r="S146" s="20" t="s">
        <v>16</v>
      </c>
      <c r="T146" s="20"/>
      <c r="U146" s="66">
        <f t="shared" si="84"/>
        <v>1</v>
      </c>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20"/>
      <c r="BF146" s="20"/>
      <c r="BG146" s="20"/>
      <c r="BH146" s="20"/>
      <c r="BI146" s="20"/>
      <c r="BJ146" s="20"/>
      <c r="BK146" s="20"/>
      <c r="BL146" s="20"/>
      <c r="BM146" s="20"/>
      <c r="BN146" s="20"/>
      <c r="BO146" s="20"/>
      <c r="BP146" s="20"/>
      <c r="BQ146" s="20"/>
      <c r="BR146" s="20"/>
      <c r="BS146" s="20"/>
      <c r="BT146" s="20"/>
      <c r="BU146" s="20"/>
      <c r="BV146" s="21"/>
      <c r="BW146" s="22"/>
      <c r="BX146" s="21"/>
      <c r="BY146" s="22"/>
      <c r="BZ146" s="21"/>
      <c r="CA146" s="22"/>
      <c r="CB146" s="21"/>
      <c r="CC146" s="21"/>
    </row>
    <row r="147" spans="1:82" s="2" customFormat="1" ht="90.75" customHeight="1">
      <c r="A147" s="19">
        <v>126</v>
      </c>
      <c r="B147" s="324">
        <v>126</v>
      </c>
      <c r="C147" s="78" t="s">
        <v>412</v>
      </c>
      <c r="D147" s="77" t="s">
        <v>14</v>
      </c>
      <c r="E147" s="78" t="s">
        <v>413</v>
      </c>
      <c r="F147" s="77" t="s">
        <v>17</v>
      </c>
      <c r="G147" s="78" t="s">
        <v>414</v>
      </c>
      <c r="H147" s="125" t="s">
        <v>417</v>
      </c>
      <c r="I147" s="79" t="s">
        <v>275</v>
      </c>
      <c r="J147" s="10" t="s">
        <v>25</v>
      </c>
      <c r="K147" s="20"/>
      <c r="L147" s="20"/>
      <c r="M147" s="47" t="s">
        <v>16</v>
      </c>
      <c r="N147" s="360"/>
      <c r="O147" s="20"/>
      <c r="P147" s="360"/>
      <c r="Q147" s="21"/>
      <c r="R147" s="21"/>
      <c r="S147" s="20"/>
      <c r="T147" s="20"/>
      <c r="U147" s="66">
        <f t="shared" si="84"/>
        <v>1</v>
      </c>
      <c r="V147" s="20"/>
      <c r="W147" s="20"/>
      <c r="X147" s="20"/>
      <c r="Y147" s="20"/>
      <c r="Z147" s="20"/>
      <c r="AA147" s="20"/>
      <c r="AB147" s="20"/>
      <c r="AC147" s="20"/>
      <c r="AD147" s="20" t="s">
        <v>723</v>
      </c>
      <c r="AE147" s="20" t="s">
        <v>724</v>
      </c>
      <c r="AF147" s="20" t="s">
        <v>727</v>
      </c>
      <c r="AG147" s="20" t="s">
        <v>724</v>
      </c>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114">
        <v>2</v>
      </c>
      <c r="BF147" s="114">
        <v>2</v>
      </c>
      <c r="BG147" s="114">
        <v>2</v>
      </c>
      <c r="BH147" s="114">
        <v>2</v>
      </c>
      <c r="BI147" s="114">
        <v>2</v>
      </c>
      <c r="BJ147" s="114">
        <v>2</v>
      </c>
      <c r="BK147" s="114">
        <v>2</v>
      </c>
      <c r="BL147" s="114">
        <v>1</v>
      </c>
      <c r="BM147" s="114">
        <v>2</v>
      </c>
      <c r="BN147" s="114">
        <v>2</v>
      </c>
      <c r="BO147" s="114">
        <v>2</v>
      </c>
      <c r="BP147" s="114">
        <v>2</v>
      </c>
      <c r="BQ147" s="114">
        <v>2</v>
      </c>
      <c r="BR147" s="114">
        <v>2</v>
      </c>
      <c r="BS147" s="114">
        <v>2</v>
      </c>
      <c r="BT147" s="114">
        <v>1</v>
      </c>
      <c r="BU147" s="114">
        <v>2</v>
      </c>
      <c r="BV147" s="118">
        <f>COUNTIF($BE147:$BU147,2)</f>
        <v>15</v>
      </c>
      <c r="BW147" s="119">
        <f>BV147/COUNTA($BE147:$BU147)</f>
        <v>0.88235294117647056</v>
      </c>
      <c r="BX147" s="118">
        <f>COUNTIF($BE147:$BU147,1)</f>
        <v>2</v>
      </c>
      <c r="BY147" s="119">
        <f>BX147/COUNTA($BE147:$BU147)</f>
        <v>0.11764705882352941</v>
      </c>
      <c r="BZ147" s="118">
        <f>COUNTIF($BE147:$BU147,0)</f>
        <v>0</v>
      </c>
      <c r="CA147" s="119">
        <f>BZ147/COUNTA($BE147:$BU147)</f>
        <v>0</v>
      </c>
      <c r="CB147" s="118">
        <f>(((BV147*2)+(BX147*1)+(BZ147*0)))/COUNTA($BE147:$BU147)</f>
        <v>1.8823529411764706</v>
      </c>
      <c r="CC147" s="118" t="str">
        <f t="shared" ref="CC147" si="88">IF(CB147&gt;=1.6,"Đạt mục tiêu",IF(CB147&gt;=1,"Cần cố gắng","Chưa đạt"))</f>
        <v>Đạt mục tiêu</v>
      </c>
    </row>
    <row r="148" spans="1:82" s="2" customFormat="1" ht="105" hidden="1">
      <c r="A148" s="19">
        <v>127</v>
      </c>
      <c r="B148" s="324">
        <v>127</v>
      </c>
      <c r="C148" s="78" t="s">
        <v>412</v>
      </c>
      <c r="D148" s="77" t="s">
        <v>14</v>
      </c>
      <c r="E148" s="78" t="s">
        <v>413</v>
      </c>
      <c r="F148" s="77" t="s">
        <v>17</v>
      </c>
      <c r="G148" s="78" t="s">
        <v>415</v>
      </c>
      <c r="H148" s="125" t="s">
        <v>714</v>
      </c>
      <c r="I148" s="79" t="s">
        <v>275</v>
      </c>
      <c r="J148" s="10" t="s">
        <v>25</v>
      </c>
      <c r="K148" s="20"/>
      <c r="L148" s="20"/>
      <c r="M148" s="21"/>
      <c r="N148" s="360"/>
      <c r="O148" s="20" t="s">
        <v>16</v>
      </c>
      <c r="P148" s="360"/>
      <c r="Q148" s="21"/>
      <c r="R148" s="21"/>
      <c r="S148" s="20"/>
      <c r="T148" s="20"/>
      <c r="U148" s="66">
        <f t="shared" si="84"/>
        <v>1</v>
      </c>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0"/>
      <c r="BU148" s="20"/>
      <c r="BV148" s="21"/>
      <c r="BW148" s="22"/>
      <c r="BX148" s="21"/>
      <c r="BY148" s="22"/>
      <c r="BZ148" s="21"/>
      <c r="CA148" s="22"/>
      <c r="CB148" s="21"/>
      <c r="CC148" s="21"/>
    </row>
    <row r="149" spans="1:82" s="2" customFormat="1" ht="105" hidden="1">
      <c r="A149" s="19">
        <v>128</v>
      </c>
      <c r="B149" s="324">
        <v>128</v>
      </c>
      <c r="C149" s="78" t="s">
        <v>412</v>
      </c>
      <c r="D149" s="77" t="s">
        <v>14</v>
      </c>
      <c r="E149" s="78" t="s">
        <v>413</v>
      </c>
      <c r="F149" s="77" t="s">
        <v>17</v>
      </c>
      <c r="G149" s="78" t="s">
        <v>416</v>
      </c>
      <c r="H149" s="125" t="s">
        <v>418</v>
      </c>
      <c r="I149" s="79" t="s">
        <v>275</v>
      </c>
      <c r="J149" s="10" t="s">
        <v>25</v>
      </c>
      <c r="K149" s="20"/>
      <c r="L149" s="20"/>
      <c r="M149" s="21"/>
      <c r="N149" s="360"/>
      <c r="O149" s="20"/>
      <c r="P149" s="360"/>
      <c r="Q149" s="47" t="s">
        <v>16</v>
      </c>
      <c r="R149" s="21"/>
      <c r="S149" s="20"/>
      <c r="T149" s="20"/>
      <c r="U149" s="66">
        <f t="shared" si="84"/>
        <v>1</v>
      </c>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c r="BA149" s="20"/>
      <c r="BB149" s="20"/>
      <c r="BC149" s="20"/>
      <c r="BD149" s="20"/>
      <c r="BE149" s="20"/>
      <c r="BF149" s="20"/>
      <c r="BG149" s="20"/>
      <c r="BH149" s="20"/>
      <c r="BI149" s="20"/>
      <c r="BJ149" s="20"/>
      <c r="BK149" s="20"/>
      <c r="BL149" s="20"/>
      <c r="BM149" s="20"/>
      <c r="BN149" s="20"/>
      <c r="BO149" s="20"/>
      <c r="BP149" s="20"/>
      <c r="BQ149" s="20"/>
      <c r="BR149" s="20"/>
      <c r="BS149" s="20"/>
      <c r="BT149" s="20"/>
      <c r="BU149" s="20"/>
      <c r="BV149" s="21"/>
      <c r="BW149" s="22"/>
      <c r="BX149" s="21"/>
      <c r="BY149" s="22"/>
      <c r="BZ149" s="21"/>
      <c r="CA149" s="22"/>
      <c r="CB149" s="21"/>
      <c r="CC149" s="21"/>
    </row>
    <row r="150" spans="1:82" hidden="1">
      <c r="A150" s="171">
        <v>129</v>
      </c>
      <c r="B150" s="324">
        <v>129</v>
      </c>
      <c r="C150" s="1502" t="s">
        <v>284</v>
      </c>
      <c r="D150" s="1368"/>
      <c r="E150" s="1379"/>
      <c r="F150" s="148" t="s">
        <v>316</v>
      </c>
      <c r="G150" s="239" t="s">
        <v>316</v>
      </c>
      <c r="H150" s="239" t="s">
        <v>316</v>
      </c>
      <c r="I150" s="5" t="s">
        <v>316</v>
      </c>
      <c r="J150" s="5" t="s">
        <v>316</v>
      </c>
      <c r="K150" s="176" t="s">
        <v>316</v>
      </c>
      <c r="L150" s="148" t="s">
        <v>316</v>
      </c>
      <c r="M150" s="5" t="s">
        <v>316</v>
      </c>
      <c r="N150" s="5" t="s">
        <v>316</v>
      </c>
      <c r="O150" s="5" t="s">
        <v>316</v>
      </c>
      <c r="P150" s="5" t="s">
        <v>316</v>
      </c>
      <c r="Q150" s="5" t="s">
        <v>316</v>
      </c>
      <c r="R150" s="5"/>
      <c r="S150" s="5" t="s">
        <v>316</v>
      </c>
      <c r="T150" s="5" t="s">
        <v>316</v>
      </c>
      <c r="U150" s="5" t="s">
        <v>316</v>
      </c>
      <c r="V150" s="176" t="s">
        <v>316</v>
      </c>
      <c r="W150" s="176" t="s">
        <v>316</v>
      </c>
      <c r="X150" s="176" t="s">
        <v>316</v>
      </c>
      <c r="Y150" s="176" t="s">
        <v>316</v>
      </c>
      <c r="Z150" s="148" t="s">
        <v>316</v>
      </c>
      <c r="AA150" s="148" t="s">
        <v>316</v>
      </c>
      <c r="AB150" s="148" t="s">
        <v>316</v>
      </c>
      <c r="AC150" s="148" t="s">
        <v>316</v>
      </c>
      <c r="AD150" s="5" t="s">
        <v>316</v>
      </c>
      <c r="AE150" s="5" t="s">
        <v>316</v>
      </c>
      <c r="AF150" s="5" t="s">
        <v>316</v>
      </c>
      <c r="AG150" s="5" t="s">
        <v>316</v>
      </c>
      <c r="AH150" s="5" t="s">
        <v>316</v>
      </c>
      <c r="AI150" s="5" t="s">
        <v>316</v>
      </c>
      <c r="AJ150" s="5" t="s">
        <v>316</v>
      </c>
      <c r="AK150" s="5" t="s">
        <v>316</v>
      </c>
      <c r="AL150" s="5" t="s">
        <v>316</v>
      </c>
      <c r="AM150" s="5"/>
      <c r="AN150" s="5"/>
      <c r="AO150" s="5" t="s">
        <v>316</v>
      </c>
      <c r="AP150" s="5" t="s">
        <v>316</v>
      </c>
      <c r="AQ150" s="5" t="s">
        <v>316</v>
      </c>
      <c r="AR150" s="5" t="s">
        <v>316</v>
      </c>
      <c r="AS150" s="5" t="s">
        <v>316</v>
      </c>
      <c r="AT150" s="5" t="s">
        <v>316</v>
      </c>
      <c r="AU150" s="5" t="s">
        <v>316</v>
      </c>
      <c r="AV150" s="5" t="s">
        <v>316</v>
      </c>
      <c r="AW150" s="5" t="s">
        <v>316</v>
      </c>
      <c r="AX150" s="5"/>
      <c r="AY150" s="5"/>
      <c r="AZ150" s="5" t="s">
        <v>316</v>
      </c>
      <c r="BA150" s="5"/>
      <c r="BB150" s="5" t="s">
        <v>316</v>
      </c>
      <c r="BC150" s="5"/>
      <c r="BD150" s="5" t="s">
        <v>316</v>
      </c>
      <c r="BE150" s="148" t="s">
        <v>316</v>
      </c>
      <c r="BF150" s="148" t="s">
        <v>316</v>
      </c>
      <c r="BG150" s="148" t="s">
        <v>316</v>
      </c>
      <c r="BH150" s="148" t="s">
        <v>316</v>
      </c>
      <c r="BI150" s="148" t="s">
        <v>316</v>
      </c>
      <c r="BJ150" s="148" t="s">
        <v>316</v>
      </c>
      <c r="BK150" s="148" t="s">
        <v>316</v>
      </c>
      <c r="BL150" s="148" t="s">
        <v>316</v>
      </c>
      <c r="BM150" s="148" t="s">
        <v>316</v>
      </c>
      <c r="BN150" s="148" t="s">
        <v>316</v>
      </c>
      <c r="BO150" s="148" t="s">
        <v>316</v>
      </c>
      <c r="BP150" s="148" t="s">
        <v>316</v>
      </c>
      <c r="BQ150" s="148" t="s">
        <v>316</v>
      </c>
      <c r="BR150" s="148"/>
      <c r="BS150" s="148"/>
      <c r="BT150" s="148" t="s">
        <v>316</v>
      </c>
      <c r="BU150" s="148" t="s">
        <v>316</v>
      </c>
      <c r="BV150" s="148" t="s">
        <v>316</v>
      </c>
      <c r="BW150" s="148" t="s">
        <v>316</v>
      </c>
      <c r="BX150" s="148" t="s">
        <v>316</v>
      </c>
      <c r="BY150" s="148" t="s">
        <v>316</v>
      </c>
      <c r="BZ150" s="148" t="s">
        <v>316</v>
      </c>
      <c r="CA150" s="148" t="s">
        <v>316</v>
      </c>
      <c r="CB150" s="148" t="s">
        <v>316</v>
      </c>
      <c r="CC150" s="148" t="s">
        <v>316</v>
      </c>
      <c r="CD150" s="3"/>
    </row>
    <row r="151" spans="1:82" s="2" customFormat="1" ht="42.75" hidden="1" customHeight="1">
      <c r="A151" s="19">
        <v>130</v>
      </c>
      <c r="B151" s="324">
        <v>130</v>
      </c>
      <c r="C151" s="336" t="s">
        <v>144</v>
      </c>
      <c r="D151" s="8" t="s">
        <v>14</v>
      </c>
      <c r="E151" s="336" t="s">
        <v>140</v>
      </c>
      <c r="F151" s="8" t="s">
        <v>17</v>
      </c>
      <c r="G151" s="20" t="s">
        <v>140</v>
      </c>
      <c r="H151" s="23" t="s">
        <v>283</v>
      </c>
      <c r="I151" s="20" t="s">
        <v>275</v>
      </c>
      <c r="J151" s="10" t="s">
        <v>25</v>
      </c>
      <c r="K151" s="20"/>
      <c r="L151" s="20"/>
      <c r="M151" s="20"/>
      <c r="N151" s="79"/>
      <c r="O151" s="20"/>
      <c r="P151" s="79"/>
      <c r="Q151" s="20" t="s">
        <v>16</v>
      </c>
      <c r="R151" s="20"/>
      <c r="S151" s="20"/>
      <c r="T151" s="20"/>
      <c r="U151" s="66">
        <f t="shared" si="84"/>
        <v>1</v>
      </c>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v>2</v>
      </c>
      <c r="BF151" s="20">
        <v>2</v>
      </c>
      <c r="BG151" s="20">
        <v>2</v>
      </c>
      <c r="BH151" s="20">
        <v>2</v>
      </c>
      <c r="BI151" s="20">
        <v>2</v>
      </c>
      <c r="BJ151" s="20">
        <v>2</v>
      </c>
      <c r="BK151" s="20">
        <v>1</v>
      </c>
      <c r="BL151" s="20">
        <v>2</v>
      </c>
      <c r="BM151" s="20">
        <v>2</v>
      </c>
      <c r="BN151" s="20">
        <v>2</v>
      </c>
      <c r="BO151" s="20">
        <v>2</v>
      </c>
      <c r="BP151" s="20">
        <v>2</v>
      </c>
      <c r="BQ151" s="20">
        <v>2</v>
      </c>
      <c r="BR151" s="20"/>
      <c r="BS151" s="20"/>
      <c r="BT151" s="20">
        <v>1</v>
      </c>
      <c r="BU151" s="20">
        <v>1</v>
      </c>
      <c r="BV151" s="21">
        <f>COUNTIF($BE151:$BU151,2)</f>
        <v>12</v>
      </c>
      <c r="BW151" s="22">
        <f>BV151/COUNTA($BE151:$BU151)</f>
        <v>0.8</v>
      </c>
      <c r="BX151" s="21">
        <f>COUNTIF($BE151:$BU151,1)</f>
        <v>3</v>
      </c>
      <c r="BY151" s="22">
        <f>BX151/COUNTA($BE151:$BU151)</f>
        <v>0.2</v>
      </c>
      <c r="BZ151" s="21">
        <f>COUNTIF($BE151:$BU151,0)</f>
        <v>0</v>
      </c>
      <c r="CA151" s="22">
        <f>BZ151/COUNTA($BE151:$BU151)</f>
        <v>0</v>
      </c>
      <c r="CB151" s="21">
        <f>(((BV151*2)+(BX151*1)+(BZ151*0)))/COUNTA($BE151:$BU151)</f>
        <v>1.8</v>
      </c>
      <c r="CC151" s="21" t="str">
        <f>IF(CB151&gt;=1.6,"Đạt mục tiêu",IF(CB151&gt;=1,"Cần cố gắng","Chưa đạt"))</f>
        <v>Đạt mục tiêu</v>
      </c>
    </row>
    <row r="152" spans="1:82" s="2" customFormat="1" ht="66.75" hidden="1" customHeight="1">
      <c r="A152" s="19">
        <v>131</v>
      </c>
      <c r="B152" s="324">
        <v>131</v>
      </c>
      <c r="C152" s="78" t="s">
        <v>346</v>
      </c>
      <c r="D152" s="77" t="s">
        <v>17</v>
      </c>
      <c r="E152" s="78" t="s">
        <v>347</v>
      </c>
      <c r="F152" s="77" t="s">
        <v>17</v>
      </c>
      <c r="G152" s="78" t="s">
        <v>419</v>
      </c>
      <c r="H152" s="23" t="s">
        <v>420</v>
      </c>
      <c r="I152" s="20" t="s">
        <v>275</v>
      </c>
      <c r="J152" s="10" t="s">
        <v>25</v>
      </c>
      <c r="K152" s="20"/>
      <c r="L152" s="20"/>
      <c r="M152" s="20"/>
      <c r="N152" s="79"/>
      <c r="O152" s="20"/>
      <c r="P152" s="79"/>
      <c r="Q152" s="20"/>
      <c r="R152" s="20"/>
      <c r="S152" s="20" t="s">
        <v>16</v>
      </c>
      <c r="T152" s="20"/>
      <c r="U152" s="66">
        <f t="shared" si="84"/>
        <v>1</v>
      </c>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c r="BF152" s="20"/>
      <c r="BG152" s="20"/>
      <c r="BH152" s="20"/>
      <c r="BI152" s="20"/>
      <c r="BJ152" s="20"/>
      <c r="BK152" s="20"/>
      <c r="BL152" s="20"/>
      <c r="BM152" s="20"/>
      <c r="BN152" s="20"/>
      <c r="BO152" s="20"/>
      <c r="BP152" s="20"/>
      <c r="BQ152" s="20"/>
      <c r="BR152" s="20"/>
      <c r="BS152" s="20"/>
      <c r="BT152" s="20"/>
      <c r="BU152" s="20"/>
      <c r="BV152" s="21"/>
      <c r="BW152" s="22"/>
      <c r="BX152" s="21"/>
      <c r="BY152" s="22"/>
      <c r="BZ152" s="21"/>
      <c r="CA152" s="22"/>
      <c r="CB152" s="21"/>
      <c r="CC152" s="21"/>
    </row>
    <row r="153" spans="1:82" s="2" customFormat="1" ht="66.75" hidden="1" customHeight="1">
      <c r="A153" s="19">
        <v>132</v>
      </c>
      <c r="B153" s="324">
        <v>132</v>
      </c>
      <c r="C153" s="78" t="s">
        <v>348</v>
      </c>
      <c r="D153" s="77" t="s">
        <v>17</v>
      </c>
      <c r="E153" s="78" t="s">
        <v>349</v>
      </c>
      <c r="F153" s="77" t="s">
        <v>17</v>
      </c>
      <c r="G153" s="78" t="s">
        <v>421</v>
      </c>
      <c r="H153" s="23" t="s">
        <v>422</v>
      </c>
      <c r="I153" s="20" t="s">
        <v>275</v>
      </c>
      <c r="J153" s="10" t="s">
        <v>25</v>
      </c>
      <c r="K153" s="20"/>
      <c r="L153" s="20"/>
      <c r="M153" s="20"/>
      <c r="N153" s="79"/>
      <c r="O153" s="20"/>
      <c r="P153" s="79"/>
      <c r="Q153" s="20"/>
      <c r="R153" s="20"/>
      <c r="S153" s="20"/>
      <c r="T153" s="20" t="s">
        <v>16</v>
      </c>
      <c r="U153" s="66">
        <f t="shared" si="84"/>
        <v>1</v>
      </c>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0"/>
      <c r="BU153" s="20"/>
      <c r="BV153" s="21"/>
      <c r="BW153" s="22"/>
      <c r="BX153" s="21"/>
      <c r="BY153" s="22"/>
      <c r="BZ153" s="21"/>
      <c r="CA153" s="22"/>
      <c r="CB153" s="21"/>
      <c r="CC153" s="21"/>
    </row>
    <row r="154" spans="1:82" s="2" customFormat="1" ht="93" hidden="1" customHeight="1">
      <c r="A154" s="19">
        <v>133</v>
      </c>
      <c r="B154" s="324">
        <v>133</v>
      </c>
      <c r="C154" s="78" t="s">
        <v>350</v>
      </c>
      <c r="D154" s="77" t="s">
        <v>17</v>
      </c>
      <c r="E154" s="78" t="s">
        <v>351</v>
      </c>
      <c r="F154" s="77" t="s">
        <v>17</v>
      </c>
      <c r="G154" s="78" t="s">
        <v>423</v>
      </c>
      <c r="H154" s="23" t="s">
        <v>427</v>
      </c>
      <c r="I154" s="20" t="s">
        <v>275</v>
      </c>
      <c r="J154" s="10" t="s">
        <v>25</v>
      </c>
      <c r="K154" s="20"/>
      <c r="L154" s="20"/>
      <c r="M154" s="20"/>
      <c r="N154" s="79" t="s">
        <v>16</v>
      </c>
      <c r="O154" s="20"/>
      <c r="P154" s="79"/>
      <c r="Q154" s="20"/>
      <c r="R154" s="20"/>
      <c r="S154" s="20"/>
      <c r="T154" s="20"/>
      <c r="U154" s="66">
        <f t="shared" si="84"/>
        <v>1</v>
      </c>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20"/>
      <c r="BV154" s="21"/>
      <c r="BW154" s="22"/>
      <c r="BX154" s="21"/>
      <c r="BY154" s="22"/>
      <c r="BZ154" s="21"/>
      <c r="CA154" s="22"/>
      <c r="CB154" s="21"/>
      <c r="CC154" s="21"/>
    </row>
    <row r="155" spans="1:82" s="2" customFormat="1" ht="72.75" hidden="1" customHeight="1">
      <c r="A155" s="19">
        <v>134</v>
      </c>
      <c r="B155" s="324">
        <v>134</v>
      </c>
      <c r="C155" s="78" t="s">
        <v>350</v>
      </c>
      <c r="D155" s="77" t="s">
        <v>17</v>
      </c>
      <c r="E155" s="78" t="s">
        <v>351</v>
      </c>
      <c r="F155" s="77" t="s">
        <v>17</v>
      </c>
      <c r="G155" s="78" t="s">
        <v>425</v>
      </c>
      <c r="H155" s="23" t="s">
        <v>428</v>
      </c>
      <c r="I155" s="20" t="s">
        <v>275</v>
      </c>
      <c r="J155" s="10" t="s">
        <v>25</v>
      </c>
      <c r="K155" s="20"/>
      <c r="L155" s="20"/>
      <c r="M155" s="20"/>
      <c r="N155" s="79"/>
      <c r="O155" s="20" t="s">
        <v>16</v>
      </c>
      <c r="P155" s="79"/>
      <c r="Q155" s="20"/>
      <c r="R155" s="20"/>
      <c r="S155" s="20"/>
      <c r="T155" s="20"/>
      <c r="U155" s="66">
        <f t="shared" si="84"/>
        <v>1</v>
      </c>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0"/>
      <c r="BU155" s="20"/>
      <c r="BV155" s="21"/>
      <c r="BW155" s="22"/>
      <c r="BX155" s="21"/>
      <c r="BY155" s="22"/>
      <c r="BZ155" s="21"/>
      <c r="CA155" s="22"/>
      <c r="CB155" s="21"/>
      <c r="CC155" s="21"/>
    </row>
    <row r="156" spans="1:82" s="2" customFormat="1" ht="84.75" hidden="1" customHeight="1">
      <c r="A156" s="19">
        <v>135</v>
      </c>
      <c r="B156" s="324">
        <v>135</v>
      </c>
      <c r="C156" s="78" t="s">
        <v>350</v>
      </c>
      <c r="D156" s="77" t="s">
        <v>17</v>
      </c>
      <c r="E156" s="78" t="s">
        <v>351</v>
      </c>
      <c r="F156" s="77" t="s">
        <v>17</v>
      </c>
      <c r="G156" s="78" t="s">
        <v>426</v>
      </c>
      <c r="H156" s="23" t="s">
        <v>429</v>
      </c>
      <c r="I156" s="20" t="s">
        <v>275</v>
      </c>
      <c r="J156" s="10" t="s">
        <v>25</v>
      </c>
      <c r="K156" s="20"/>
      <c r="L156" s="20"/>
      <c r="M156" s="20"/>
      <c r="N156" s="79"/>
      <c r="O156" s="20"/>
      <c r="P156" s="79"/>
      <c r="Q156" s="20"/>
      <c r="R156" s="20"/>
      <c r="S156" s="20"/>
      <c r="T156" s="20" t="s">
        <v>16</v>
      </c>
      <c r="U156" s="66">
        <f t="shared" si="84"/>
        <v>1</v>
      </c>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20"/>
      <c r="BF156" s="20"/>
      <c r="BG156" s="20"/>
      <c r="BH156" s="20"/>
      <c r="BI156" s="20"/>
      <c r="BJ156" s="20"/>
      <c r="BK156" s="20"/>
      <c r="BL156" s="20"/>
      <c r="BM156" s="20"/>
      <c r="BN156" s="20"/>
      <c r="BO156" s="20"/>
      <c r="BP156" s="20"/>
      <c r="BQ156" s="20"/>
      <c r="BR156" s="20"/>
      <c r="BS156" s="20"/>
      <c r="BT156" s="20"/>
      <c r="BU156" s="20"/>
      <c r="BV156" s="21"/>
      <c r="BW156" s="22"/>
      <c r="BX156" s="21"/>
      <c r="BY156" s="22"/>
      <c r="BZ156" s="21"/>
      <c r="CA156" s="22"/>
      <c r="CB156" s="21"/>
      <c r="CC156" s="21"/>
    </row>
    <row r="157" spans="1:82" s="2" customFormat="1" ht="66.75" hidden="1" customHeight="1">
      <c r="A157" s="19">
        <v>136</v>
      </c>
      <c r="B157" s="324">
        <v>136</v>
      </c>
      <c r="C157" s="78" t="s">
        <v>352</v>
      </c>
      <c r="D157" s="77" t="s">
        <v>17</v>
      </c>
      <c r="E157" s="78" t="s">
        <v>353</v>
      </c>
      <c r="F157" s="77" t="s">
        <v>17</v>
      </c>
      <c r="G157" s="78" t="s">
        <v>430</v>
      </c>
      <c r="H157" s="23" t="s">
        <v>431</v>
      </c>
      <c r="I157" s="20" t="s">
        <v>275</v>
      </c>
      <c r="J157" s="10" t="s">
        <v>25</v>
      </c>
      <c r="K157" s="20"/>
      <c r="L157" s="20"/>
      <c r="M157" s="20"/>
      <c r="N157" s="79"/>
      <c r="O157" s="20"/>
      <c r="P157" s="79"/>
      <c r="Q157" s="20"/>
      <c r="R157" s="20"/>
      <c r="S157" s="20" t="s">
        <v>16</v>
      </c>
      <c r="T157" s="20"/>
      <c r="U157" s="66">
        <f t="shared" si="84"/>
        <v>1</v>
      </c>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20"/>
      <c r="BV157" s="21"/>
      <c r="BW157" s="22"/>
      <c r="BX157" s="21"/>
      <c r="BY157" s="22"/>
      <c r="BZ157" s="21"/>
      <c r="CA157" s="22"/>
      <c r="CB157" s="21"/>
      <c r="CC157" s="21"/>
    </row>
    <row r="158" spans="1:82" s="184" customFormat="1" ht="74.25" hidden="1" customHeight="1">
      <c r="A158" s="216">
        <v>137</v>
      </c>
      <c r="B158" s="324">
        <v>137</v>
      </c>
      <c r="C158" s="179" t="s">
        <v>432</v>
      </c>
      <c r="D158" s="77" t="s">
        <v>14</v>
      </c>
      <c r="E158" s="78" t="s">
        <v>438</v>
      </c>
      <c r="F158" s="77" t="s">
        <v>17</v>
      </c>
      <c r="G158" s="188" t="s">
        <v>437</v>
      </c>
      <c r="H158" s="190" t="s">
        <v>973</v>
      </c>
      <c r="I158" s="20" t="s">
        <v>275</v>
      </c>
      <c r="J158" s="10" t="s">
        <v>25</v>
      </c>
      <c r="K158" s="191" t="s">
        <v>16</v>
      </c>
      <c r="L158" s="20"/>
      <c r="M158" s="20"/>
      <c r="N158" s="79"/>
      <c r="O158" s="20"/>
      <c r="P158" s="79"/>
      <c r="Q158" s="20"/>
      <c r="R158" s="20"/>
      <c r="S158" s="20"/>
      <c r="T158" s="20"/>
      <c r="U158" s="66">
        <f t="shared" si="84"/>
        <v>1</v>
      </c>
      <c r="V158" s="183" t="s">
        <v>725</v>
      </c>
      <c r="W158" s="362" t="s">
        <v>723</v>
      </c>
      <c r="X158" s="362" t="s">
        <v>726</v>
      </c>
      <c r="Y158" s="362" t="s">
        <v>726</v>
      </c>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v>2</v>
      </c>
      <c r="BF158" s="20">
        <v>2</v>
      </c>
      <c r="BG158" s="20">
        <v>2</v>
      </c>
      <c r="BH158" s="20">
        <v>2</v>
      </c>
      <c r="BI158" s="20">
        <v>2</v>
      </c>
      <c r="BJ158" s="20">
        <v>2</v>
      </c>
      <c r="BK158" s="20">
        <v>2</v>
      </c>
      <c r="BL158" s="20">
        <v>2</v>
      </c>
      <c r="BM158" s="20">
        <v>2</v>
      </c>
      <c r="BN158" s="20">
        <v>2</v>
      </c>
      <c r="BO158" s="20">
        <v>1</v>
      </c>
      <c r="BP158" s="20">
        <v>2</v>
      </c>
      <c r="BQ158" s="20">
        <v>2</v>
      </c>
      <c r="BR158" s="20"/>
      <c r="BS158" s="20"/>
      <c r="BT158" s="20">
        <v>1</v>
      </c>
      <c r="BU158" s="20">
        <v>1</v>
      </c>
      <c r="BV158" s="360">
        <f>COUNTIF($BE158:$BU158,2)</f>
        <v>12</v>
      </c>
      <c r="BW158" s="81">
        <f>BV158/COUNTA($BE158:$BU158)</f>
        <v>0.8</v>
      </c>
      <c r="BX158" s="360">
        <f>COUNTIF($BE158:$BU158,1)</f>
        <v>3</v>
      </c>
      <c r="BY158" s="81">
        <f>BX158/COUNTA($BE158:$BU158)</f>
        <v>0.2</v>
      </c>
      <c r="BZ158" s="360">
        <f>COUNTIF($BE158:$BU158,0)</f>
        <v>0</v>
      </c>
      <c r="CA158" s="81">
        <f>BZ158/COUNTA($BE158:$BU158)</f>
        <v>0</v>
      </c>
      <c r="CB158" s="360">
        <f>(((BV158*2)+(BX158*1)+(BZ158*0)))/COUNTA($BE158:$BU158)</f>
        <v>1.8</v>
      </c>
      <c r="CC158" s="361" t="str">
        <f>IF(CB158&gt;=1.6,"Đạt mục tiêu",IF(CB158&gt;=1,"Cần cố gắng","Chưa đạt"))</f>
        <v>Đạt mục tiêu</v>
      </c>
      <c r="CD158" s="74"/>
    </row>
    <row r="159" spans="1:82" s="2" customFormat="1" ht="55.5" hidden="1" customHeight="1">
      <c r="A159" s="19"/>
      <c r="B159" s="324"/>
      <c r="C159" s="336" t="s">
        <v>432</v>
      </c>
      <c r="D159" s="77"/>
      <c r="E159" s="78"/>
      <c r="F159" s="77"/>
      <c r="G159" s="78"/>
      <c r="H159" s="23" t="s">
        <v>1015</v>
      </c>
      <c r="I159" s="20"/>
      <c r="J159" s="10"/>
      <c r="K159" s="21"/>
      <c r="L159" s="20"/>
      <c r="M159" s="20"/>
      <c r="N159" s="79"/>
      <c r="O159" s="20"/>
      <c r="P159" s="79"/>
      <c r="Q159" s="20"/>
      <c r="R159" s="21" t="s">
        <v>16</v>
      </c>
      <c r="S159" s="20"/>
      <c r="T159" s="20"/>
      <c r="U159" s="66"/>
      <c r="V159" s="72"/>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20"/>
      <c r="BV159" s="21"/>
      <c r="BW159" s="22"/>
      <c r="BX159" s="21"/>
      <c r="BY159" s="22"/>
      <c r="BZ159" s="21"/>
      <c r="CA159" s="22"/>
      <c r="CB159" s="21"/>
      <c r="CC159" s="21"/>
    </row>
    <row r="160" spans="1:82" s="173" customFormat="1" ht="84.75" hidden="1" customHeight="1">
      <c r="A160" s="171"/>
      <c r="B160" s="324"/>
      <c r="C160" s="347" t="s">
        <v>432</v>
      </c>
      <c r="D160" s="77"/>
      <c r="E160" s="78"/>
      <c r="F160" s="244"/>
      <c r="G160" s="186" t="s">
        <v>439</v>
      </c>
      <c r="H160" s="210" t="s">
        <v>1049</v>
      </c>
      <c r="I160" s="20"/>
      <c r="J160" s="10"/>
      <c r="K160" s="21"/>
      <c r="L160" s="363" t="s">
        <v>16</v>
      </c>
      <c r="M160" s="20"/>
      <c r="N160" s="79"/>
      <c r="O160" s="20"/>
      <c r="P160" s="79"/>
      <c r="Q160" s="20"/>
      <c r="R160" s="21"/>
      <c r="S160" s="20"/>
      <c r="T160" s="20"/>
      <c r="U160" s="66"/>
      <c r="V160" s="72"/>
      <c r="W160" s="20"/>
      <c r="X160" s="20"/>
      <c r="Y160" s="20"/>
      <c r="Z160" s="342" t="s">
        <v>724</v>
      </c>
      <c r="AA160" s="342" t="s">
        <v>726</v>
      </c>
      <c r="AB160" s="342" t="s">
        <v>723</v>
      </c>
      <c r="AC160" s="342" t="s">
        <v>724</v>
      </c>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20"/>
      <c r="BG160" s="20"/>
      <c r="BH160" s="20"/>
      <c r="BI160" s="20"/>
      <c r="BJ160" s="20"/>
      <c r="BK160" s="20"/>
      <c r="BL160" s="20"/>
      <c r="BM160" s="20"/>
      <c r="BN160" s="20"/>
      <c r="BO160" s="20"/>
      <c r="BP160" s="20"/>
      <c r="BQ160" s="20"/>
      <c r="BR160" s="20"/>
      <c r="BS160" s="20"/>
      <c r="BT160" s="20"/>
      <c r="BU160" s="20"/>
      <c r="BV160" s="21"/>
      <c r="BW160" s="22"/>
      <c r="BX160" s="21"/>
      <c r="BY160" s="22"/>
      <c r="BZ160" s="21"/>
      <c r="CA160" s="22"/>
      <c r="CB160" s="21"/>
      <c r="CC160" s="21"/>
    </row>
    <row r="161" spans="1:82" ht="90" hidden="1" customHeight="1">
      <c r="A161" s="171">
        <v>138</v>
      </c>
      <c r="B161" s="324">
        <v>138</v>
      </c>
      <c r="C161" s="347" t="s">
        <v>432</v>
      </c>
      <c r="D161" s="77" t="s">
        <v>14</v>
      </c>
      <c r="E161" s="78" t="s">
        <v>438</v>
      </c>
      <c r="F161" s="244" t="s">
        <v>17</v>
      </c>
      <c r="G161" s="186" t="s">
        <v>439</v>
      </c>
      <c r="H161" s="210" t="s">
        <v>1048</v>
      </c>
      <c r="I161" s="20" t="s">
        <v>275</v>
      </c>
      <c r="J161" s="10" t="s">
        <v>25</v>
      </c>
      <c r="K161" s="20"/>
      <c r="L161" s="363" t="s">
        <v>16</v>
      </c>
      <c r="M161" s="20"/>
      <c r="N161" s="79"/>
      <c r="O161" s="20"/>
      <c r="P161" s="79"/>
      <c r="Q161" s="20"/>
      <c r="R161" s="20"/>
      <c r="S161" s="20"/>
      <c r="T161" s="20"/>
      <c r="U161" s="66">
        <f t="shared" si="84"/>
        <v>1</v>
      </c>
      <c r="V161" s="20"/>
      <c r="W161" s="20"/>
      <c r="X161" s="20"/>
      <c r="Y161" s="20"/>
      <c r="Z161" s="342" t="s">
        <v>726</v>
      </c>
      <c r="AA161" s="342" t="s">
        <v>723</v>
      </c>
      <c r="AB161" s="342" t="s">
        <v>727</v>
      </c>
      <c r="AC161" s="342" t="s">
        <v>723</v>
      </c>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343"/>
      <c r="BF161" s="343"/>
      <c r="BG161" s="343"/>
      <c r="BH161" s="343"/>
      <c r="BI161" s="343"/>
      <c r="BJ161" s="343"/>
      <c r="BK161" s="343"/>
      <c r="BL161" s="343"/>
      <c r="BM161" s="343"/>
      <c r="BN161" s="343"/>
      <c r="BO161" s="343"/>
      <c r="BP161" s="343"/>
      <c r="BQ161" s="343"/>
      <c r="BR161" s="398"/>
      <c r="BS161" s="398"/>
      <c r="BT161" s="343"/>
      <c r="BU161" s="343"/>
      <c r="BV161" s="328"/>
      <c r="BW161" s="228"/>
      <c r="BX161" s="328"/>
      <c r="BY161" s="228"/>
      <c r="BZ161" s="328"/>
      <c r="CA161" s="228"/>
      <c r="CB161" s="328"/>
      <c r="CC161" s="328"/>
    </row>
    <row r="162" spans="1:82" s="2" customFormat="1" ht="63" customHeight="1">
      <c r="A162" s="19">
        <v>139</v>
      </c>
      <c r="B162" s="324">
        <v>139</v>
      </c>
      <c r="C162" s="336" t="s">
        <v>432</v>
      </c>
      <c r="D162" s="77" t="s">
        <v>14</v>
      </c>
      <c r="E162" s="78" t="s">
        <v>438</v>
      </c>
      <c r="F162" s="77" t="s">
        <v>17</v>
      </c>
      <c r="G162" s="78" t="s">
        <v>433</v>
      </c>
      <c r="H162" s="23" t="s">
        <v>983</v>
      </c>
      <c r="I162" s="20" t="s">
        <v>275</v>
      </c>
      <c r="J162" s="10" t="s">
        <v>25</v>
      </c>
      <c r="K162" s="20"/>
      <c r="L162" s="20"/>
      <c r="M162" s="21" t="s">
        <v>16</v>
      </c>
      <c r="N162" s="79"/>
      <c r="O162" s="20"/>
      <c r="P162" s="79"/>
      <c r="Q162" s="20"/>
      <c r="R162" s="20"/>
      <c r="S162" s="20"/>
      <c r="T162" s="20"/>
      <c r="U162" s="66">
        <f t="shared" si="84"/>
        <v>1</v>
      </c>
      <c r="V162" s="20"/>
      <c r="W162" s="20"/>
      <c r="X162" s="20"/>
      <c r="Y162" s="20"/>
      <c r="Z162" s="20"/>
      <c r="AA162" s="20"/>
      <c r="AB162" s="20"/>
      <c r="AC162" s="20"/>
      <c r="AD162" s="20" t="s">
        <v>726</v>
      </c>
      <c r="AE162" s="20" t="s">
        <v>723</v>
      </c>
      <c r="AF162" s="20" t="s">
        <v>726</v>
      </c>
      <c r="AG162" s="20" t="s">
        <v>723</v>
      </c>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114">
        <v>2</v>
      </c>
      <c r="BF162" s="114">
        <v>2</v>
      </c>
      <c r="BG162" s="114">
        <v>2</v>
      </c>
      <c r="BH162" s="114">
        <v>2</v>
      </c>
      <c r="BI162" s="114">
        <v>2</v>
      </c>
      <c r="BJ162" s="114">
        <v>2</v>
      </c>
      <c r="BK162" s="114">
        <v>2</v>
      </c>
      <c r="BL162" s="114">
        <v>1</v>
      </c>
      <c r="BM162" s="114">
        <v>2</v>
      </c>
      <c r="BN162" s="114">
        <v>2</v>
      </c>
      <c r="BO162" s="114">
        <v>2</v>
      </c>
      <c r="BP162" s="114">
        <v>2</v>
      </c>
      <c r="BQ162" s="114">
        <v>2</v>
      </c>
      <c r="BR162" s="114">
        <v>2</v>
      </c>
      <c r="BS162" s="114">
        <v>2</v>
      </c>
      <c r="BT162" s="114">
        <v>1</v>
      </c>
      <c r="BU162" s="114">
        <v>2</v>
      </c>
      <c r="BV162" s="118">
        <f>COUNTIF($BE162:$BU162,2)</f>
        <v>15</v>
      </c>
      <c r="BW162" s="119">
        <f>BV162/COUNTA($BE162:$BU162)</f>
        <v>0.88235294117647056</v>
      </c>
      <c r="BX162" s="118">
        <f>COUNTIF($BE162:$BU162,1)</f>
        <v>2</v>
      </c>
      <c r="BY162" s="119">
        <f>BX162/COUNTA($BE162:$BU162)</f>
        <v>0.11764705882352941</v>
      </c>
      <c r="BZ162" s="118">
        <f>COUNTIF($BE162:$BU162,0)</f>
        <v>0</v>
      </c>
      <c r="CA162" s="119">
        <f>BZ162/COUNTA($BE162:$BU162)</f>
        <v>0</v>
      </c>
      <c r="CB162" s="118">
        <f>(((BV162*2)+(BX162*1)+(BZ162*0)))/COUNTA($BE162:$BU162)</f>
        <v>1.8823529411764706</v>
      </c>
      <c r="CC162" s="118" t="str">
        <f t="shared" ref="CC162" si="89">IF(CB162&gt;=1.6,"Đạt mục tiêu",IF(CB162&gt;=1,"Cần cố gắng","Chưa đạt"))</f>
        <v>Đạt mục tiêu</v>
      </c>
    </row>
    <row r="163" spans="1:82" s="2" customFormat="1" ht="55.5" hidden="1" customHeight="1">
      <c r="A163" s="19">
        <v>140</v>
      </c>
      <c r="B163" s="324">
        <v>140</v>
      </c>
      <c r="C163" s="336" t="s">
        <v>432</v>
      </c>
      <c r="D163" s="77" t="s">
        <v>14</v>
      </c>
      <c r="E163" s="78" t="s">
        <v>438</v>
      </c>
      <c r="F163" s="77" t="s">
        <v>17</v>
      </c>
      <c r="G163" s="78" t="s">
        <v>440</v>
      </c>
      <c r="H163" s="23" t="s">
        <v>715</v>
      </c>
      <c r="I163" s="20" t="s">
        <v>275</v>
      </c>
      <c r="J163" s="10" t="s">
        <v>25</v>
      </c>
      <c r="K163" s="20"/>
      <c r="L163" s="20"/>
      <c r="M163" s="20"/>
      <c r="N163" s="360" t="s">
        <v>16</v>
      </c>
      <c r="O163" s="20"/>
      <c r="P163" s="79"/>
      <c r="Q163" s="20"/>
      <c r="R163" s="20"/>
      <c r="S163" s="20"/>
      <c r="T163" s="20"/>
      <c r="U163" s="66">
        <f t="shared" si="84"/>
        <v>1</v>
      </c>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20"/>
      <c r="BG163" s="20"/>
      <c r="BH163" s="20"/>
      <c r="BI163" s="20"/>
      <c r="BJ163" s="20"/>
      <c r="BK163" s="20"/>
      <c r="BL163" s="20"/>
      <c r="BM163" s="20"/>
      <c r="BN163" s="20"/>
      <c r="BO163" s="20"/>
      <c r="BP163" s="20"/>
      <c r="BQ163" s="20"/>
      <c r="BR163" s="20"/>
      <c r="BS163" s="20"/>
      <c r="BT163" s="20"/>
      <c r="BU163" s="20"/>
      <c r="BV163" s="21"/>
      <c r="BW163" s="22"/>
      <c r="BX163" s="21"/>
      <c r="BY163" s="22"/>
      <c r="BZ163" s="21"/>
      <c r="CA163" s="22"/>
      <c r="CB163" s="21"/>
      <c r="CC163" s="21"/>
    </row>
    <row r="164" spans="1:82" s="2" customFormat="1" ht="55.5" hidden="1" customHeight="1">
      <c r="A164" s="19">
        <v>141</v>
      </c>
      <c r="B164" s="324">
        <v>141</v>
      </c>
      <c r="C164" s="336" t="s">
        <v>432</v>
      </c>
      <c r="D164" s="77" t="s">
        <v>14</v>
      </c>
      <c r="E164" s="78" t="s">
        <v>438</v>
      </c>
      <c r="F164" s="77" t="s">
        <v>17</v>
      </c>
      <c r="G164" s="78" t="s">
        <v>434</v>
      </c>
      <c r="H164" s="23" t="s">
        <v>992</v>
      </c>
      <c r="I164" s="20" t="s">
        <v>275</v>
      </c>
      <c r="J164" s="10" t="s">
        <v>25</v>
      </c>
      <c r="K164" s="20"/>
      <c r="L164" s="20"/>
      <c r="M164" s="20"/>
      <c r="N164" s="360"/>
      <c r="O164" s="21" t="s">
        <v>16</v>
      </c>
      <c r="P164" s="79"/>
      <c r="Q164" s="20"/>
      <c r="R164" s="20"/>
      <c r="S164" s="20"/>
      <c r="T164" s="20"/>
      <c r="U164" s="66">
        <f t="shared" si="84"/>
        <v>1</v>
      </c>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v>2</v>
      </c>
      <c r="BF164" s="20">
        <v>1</v>
      </c>
      <c r="BG164" s="20">
        <v>1</v>
      </c>
      <c r="BH164" s="20">
        <v>2</v>
      </c>
      <c r="BI164" s="20">
        <v>2</v>
      </c>
      <c r="BJ164" s="20">
        <v>2</v>
      </c>
      <c r="BK164" s="20">
        <v>2</v>
      </c>
      <c r="BL164" s="20">
        <v>2</v>
      </c>
      <c r="BM164" s="20">
        <v>2</v>
      </c>
      <c r="BN164" s="20">
        <v>2</v>
      </c>
      <c r="BO164" s="20">
        <v>2</v>
      </c>
      <c r="BP164" s="20">
        <v>2</v>
      </c>
      <c r="BQ164" s="20">
        <v>2</v>
      </c>
      <c r="BR164" s="20"/>
      <c r="BS164" s="20"/>
      <c r="BT164" s="20">
        <v>1</v>
      </c>
      <c r="BU164" s="20">
        <v>1</v>
      </c>
      <c r="BV164" s="21">
        <f>COUNTIF($BE164:$BU164,2)</f>
        <v>11</v>
      </c>
      <c r="BW164" s="22">
        <f>BV164/COUNTA($BE164:$BU164)</f>
        <v>0.73333333333333328</v>
      </c>
      <c r="BX164" s="21">
        <f>COUNTIF($BE164:$BU164,1)</f>
        <v>4</v>
      </c>
      <c r="BY164" s="22">
        <f>BX164/COUNTA($BE164:$BU164)</f>
        <v>0.26666666666666666</v>
      </c>
      <c r="BZ164" s="21">
        <f>COUNTIF($BE164:$BU164,0)</f>
        <v>0</v>
      </c>
      <c r="CA164" s="22">
        <f>BZ164/COUNTA($BE164:$BU164)</f>
        <v>0</v>
      </c>
      <c r="CB164" s="21">
        <f>(((BV164*2)+(BX164*1)+(BZ164*0)))/COUNTA($BE164:$BU164)</f>
        <v>1.7333333333333334</v>
      </c>
      <c r="CC164" s="21" t="str">
        <f>IF(CB164&gt;=1.6,"Đạt mục tiêu",IF(CB164&gt;=1,"Cần cố gắng","Chưa đạt"))</f>
        <v>Đạt mục tiêu</v>
      </c>
    </row>
    <row r="165" spans="1:82" s="2" customFormat="1" ht="62.25" hidden="1" customHeight="1">
      <c r="A165" s="19">
        <v>142</v>
      </c>
      <c r="B165" s="324">
        <v>142</v>
      </c>
      <c r="C165" s="336" t="s">
        <v>432</v>
      </c>
      <c r="D165" s="77" t="s">
        <v>14</v>
      </c>
      <c r="E165" s="78" t="s">
        <v>438</v>
      </c>
      <c r="F165" s="77" t="s">
        <v>17</v>
      </c>
      <c r="G165" s="78" t="s">
        <v>441</v>
      </c>
      <c r="H165" s="23" t="s">
        <v>442</v>
      </c>
      <c r="I165" s="20" t="s">
        <v>275</v>
      </c>
      <c r="J165" s="10" t="s">
        <v>25</v>
      </c>
      <c r="K165" s="20"/>
      <c r="L165" s="20"/>
      <c r="M165" s="20"/>
      <c r="N165" s="360"/>
      <c r="O165" s="20"/>
      <c r="P165" s="360" t="s">
        <v>16</v>
      </c>
      <c r="Q165" s="20"/>
      <c r="R165" s="20"/>
      <c r="S165" s="20"/>
      <c r="T165" s="20"/>
      <c r="U165" s="66">
        <f t="shared" si="84"/>
        <v>1</v>
      </c>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0"/>
      <c r="BU165" s="20"/>
      <c r="BV165" s="21"/>
      <c r="BW165" s="22"/>
      <c r="BX165" s="21"/>
      <c r="BY165" s="22"/>
      <c r="BZ165" s="21"/>
      <c r="CA165" s="22"/>
      <c r="CB165" s="21"/>
      <c r="CC165" s="21"/>
    </row>
    <row r="166" spans="1:82" s="2" customFormat="1" ht="62.25" hidden="1" customHeight="1">
      <c r="A166" s="19">
        <v>143</v>
      </c>
      <c r="B166" s="324">
        <v>143</v>
      </c>
      <c r="C166" s="336" t="s">
        <v>432</v>
      </c>
      <c r="D166" s="77" t="s">
        <v>14</v>
      </c>
      <c r="E166" s="78" t="s">
        <v>438</v>
      </c>
      <c r="F166" s="77" t="s">
        <v>17</v>
      </c>
      <c r="G166" s="78" t="s">
        <v>435</v>
      </c>
      <c r="H166" s="23" t="s">
        <v>1007</v>
      </c>
      <c r="I166" s="20" t="s">
        <v>275</v>
      </c>
      <c r="J166" s="10" t="s">
        <v>25</v>
      </c>
      <c r="K166" s="20"/>
      <c r="L166" s="20"/>
      <c r="M166" s="20"/>
      <c r="N166" s="360"/>
      <c r="O166" s="20"/>
      <c r="P166" s="79"/>
      <c r="Q166" s="21" t="s">
        <v>16</v>
      </c>
      <c r="R166" s="20"/>
      <c r="S166" s="20"/>
      <c r="T166" s="20"/>
      <c r="U166" s="66">
        <f t="shared" si="84"/>
        <v>1</v>
      </c>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0"/>
      <c r="BU166" s="20"/>
      <c r="BV166" s="21"/>
      <c r="BW166" s="22"/>
      <c r="BX166" s="21"/>
      <c r="BY166" s="22"/>
      <c r="BZ166" s="21"/>
      <c r="CA166" s="22"/>
      <c r="CB166" s="21"/>
      <c r="CC166" s="21"/>
    </row>
    <row r="167" spans="1:82" s="2" customFormat="1" ht="62.25" hidden="1" customHeight="1">
      <c r="A167" s="19">
        <v>144</v>
      </c>
      <c r="B167" s="324">
        <v>144</v>
      </c>
      <c r="C167" s="336" t="s">
        <v>432</v>
      </c>
      <c r="D167" s="77" t="s">
        <v>14</v>
      </c>
      <c r="E167" s="78" t="s">
        <v>438</v>
      </c>
      <c r="F167" s="77" t="s">
        <v>17</v>
      </c>
      <c r="G167" s="78" t="s">
        <v>436</v>
      </c>
      <c r="H167" s="23" t="s">
        <v>1023</v>
      </c>
      <c r="I167" s="20" t="s">
        <v>275</v>
      </c>
      <c r="J167" s="10" t="s">
        <v>25</v>
      </c>
      <c r="K167" s="20"/>
      <c r="L167" s="20"/>
      <c r="M167" s="20"/>
      <c r="N167" s="360"/>
      <c r="O167" s="20"/>
      <c r="P167" s="79"/>
      <c r="Q167" s="20"/>
      <c r="R167" s="20"/>
      <c r="S167" s="21" t="s">
        <v>16</v>
      </c>
      <c r="T167" s="20"/>
      <c r="U167" s="66">
        <f t="shared" si="84"/>
        <v>1</v>
      </c>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20"/>
      <c r="BT167" s="20"/>
      <c r="BU167" s="20"/>
      <c r="BV167" s="21"/>
      <c r="BW167" s="22"/>
      <c r="BX167" s="21"/>
      <c r="BY167" s="22"/>
      <c r="BZ167" s="21"/>
      <c r="CA167" s="22"/>
      <c r="CB167" s="21"/>
      <c r="CC167" s="21"/>
    </row>
    <row r="168" spans="1:82" s="2" customFormat="1" ht="62.25" hidden="1" customHeight="1">
      <c r="A168" s="19">
        <v>145</v>
      </c>
      <c r="B168" s="324">
        <v>145</v>
      </c>
      <c r="C168" s="336" t="s">
        <v>432</v>
      </c>
      <c r="D168" s="77" t="s">
        <v>14</v>
      </c>
      <c r="E168" s="78" t="s">
        <v>438</v>
      </c>
      <c r="F168" s="77" t="s">
        <v>17</v>
      </c>
      <c r="G168" s="20" t="s">
        <v>342</v>
      </c>
      <c r="H168" s="125" t="s">
        <v>738</v>
      </c>
      <c r="I168" s="20" t="s">
        <v>275</v>
      </c>
      <c r="J168" s="10" t="s">
        <v>25</v>
      </c>
      <c r="K168" s="20"/>
      <c r="L168" s="20"/>
      <c r="M168" s="20"/>
      <c r="N168" s="360"/>
      <c r="O168" s="20"/>
      <c r="P168" s="79"/>
      <c r="Q168" s="20"/>
      <c r="R168" s="20"/>
      <c r="S168" s="20"/>
      <c r="T168" s="21" t="s">
        <v>16</v>
      </c>
      <c r="U168" s="66">
        <f t="shared" si="84"/>
        <v>1</v>
      </c>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0"/>
      <c r="BH168" s="20"/>
      <c r="BI168" s="20"/>
      <c r="BJ168" s="20"/>
      <c r="BK168" s="20"/>
      <c r="BL168" s="20"/>
      <c r="BM168" s="20"/>
      <c r="BN168" s="20"/>
      <c r="BO168" s="20"/>
      <c r="BP168" s="20"/>
      <c r="BQ168" s="20"/>
      <c r="BR168" s="20"/>
      <c r="BS168" s="20"/>
      <c r="BT168" s="20"/>
      <c r="BU168" s="20"/>
      <c r="BV168" s="21"/>
      <c r="BW168" s="22"/>
      <c r="BX168" s="21"/>
      <c r="BY168" s="22"/>
      <c r="BZ168" s="21"/>
      <c r="CA168" s="22"/>
      <c r="CB168" s="21"/>
      <c r="CC168" s="21"/>
    </row>
    <row r="169" spans="1:82" s="2" customFormat="1" ht="59.25" hidden="1" customHeight="1">
      <c r="A169" s="19">
        <v>146</v>
      </c>
      <c r="B169" s="324">
        <v>146</v>
      </c>
      <c r="C169" s="336" t="s">
        <v>432</v>
      </c>
      <c r="D169" s="8"/>
      <c r="E169" s="336" t="s">
        <v>143</v>
      </c>
      <c r="F169" s="8"/>
      <c r="G169" s="20" t="s">
        <v>443</v>
      </c>
      <c r="H169" s="23" t="s">
        <v>1024</v>
      </c>
      <c r="I169" s="20" t="s">
        <v>275</v>
      </c>
      <c r="J169" s="10" t="s">
        <v>25</v>
      </c>
      <c r="K169" s="20"/>
      <c r="L169" s="20"/>
      <c r="M169" s="20"/>
      <c r="N169" s="360"/>
      <c r="O169" s="20"/>
      <c r="P169" s="79"/>
      <c r="Q169" s="20"/>
      <c r="R169" s="20"/>
      <c r="S169" s="21" t="s">
        <v>16</v>
      </c>
      <c r="T169" s="20"/>
      <c r="U169" s="66">
        <f t="shared" si="84"/>
        <v>1</v>
      </c>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0"/>
      <c r="BU169" s="20"/>
      <c r="BV169" s="21"/>
      <c r="BW169" s="22"/>
      <c r="BX169" s="21"/>
      <c r="BY169" s="22"/>
      <c r="BZ169" s="21"/>
      <c r="CA169" s="22"/>
      <c r="CB169" s="21"/>
      <c r="CC169" s="21"/>
    </row>
    <row r="170" spans="1:82" hidden="1">
      <c r="A170" s="171">
        <v>147</v>
      </c>
      <c r="B170" s="324">
        <v>147</v>
      </c>
      <c r="C170" s="1502" t="s">
        <v>253</v>
      </c>
      <c r="D170" s="1368"/>
      <c r="E170" s="1379"/>
      <c r="F170" s="148" t="s">
        <v>316</v>
      </c>
      <c r="G170" s="239" t="s">
        <v>316</v>
      </c>
      <c r="H170" s="239" t="s">
        <v>316</v>
      </c>
      <c r="I170" s="5" t="s">
        <v>316</v>
      </c>
      <c r="J170" s="5" t="s">
        <v>316</v>
      </c>
      <c r="K170" s="176" t="s">
        <v>316</v>
      </c>
      <c r="L170" s="148" t="s">
        <v>316</v>
      </c>
      <c r="M170" s="5" t="s">
        <v>316</v>
      </c>
      <c r="N170" s="5" t="s">
        <v>316</v>
      </c>
      <c r="O170" s="5" t="s">
        <v>316</v>
      </c>
      <c r="P170" s="5" t="s">
        <v>316</v>
      </c>
      <c r="Q170" s="5" t="s">
        <v>316</v>
      </c>
      <c r="R170" s="5"/>
      <c r="S170" s="5" t="s">
        <v>316</v>
      </c>
      <c r="T170" s="5" t="s">
        <v>316</v>
      </c>
      <c r="U170" s="5" t="s">
        <v>316</v>
      </c>
      <c r="V170" s="176" t="s">
        <v>316</v>
      </c>
      <c r="W170" s="176" t="s">
        <v>316</v>
      </c>
      <c r="X170" s="176" t="s">
        <v>316</v>
      </c>
      <c r="Y170" s="176" t="s">
        <v>316</v>
      </c>
      <c r="Z170" s="148" t="s">
        <v>316</v>
      </c>
      <c r="AA170" s="148" t="s">
        <v>316</v>
      </c>
      <c r="AB170" s="148" t="s">
        <v>316</v>
      </c>
      <c r="AC170" s="148" t="s">
        <v>316</v>
      </c>
      <c r="AD170" s="5" t="s">
        <v>316</v>
      </c>
      <c r="AE170" s="5" t="s">
        <v>316</v>
      </c>
      <c r="AF170" s="5" t="s">
        <v>316</v>
      </c>
      <c r="AG170" s="5" t="s">
        <v>316</v>
      </c>
      <c r="AH170" s="5" t="s">
        <v>316</v>
      </c>
      <c r="AI170" s="5" t="s">
        <v>316</v>
      </c>
      <c r="AJ170" s="5" t="s">
        <v>316</v>
      </c>
      <c r="AK170" s="5" t="s">
        <v>316</v>
      </c>
      <c r="AL170" s="5" t="s">
        <v>316</v>
      </c>
      <c r="AM170" s="5"/>
      <c r="AN170" s="5"/>
      <c r="AO170" s="5" t="s">
        <v>316</v>
      </c>
      <c r="AP170" s="5" t="s">
        <v>316</v>
      </c>
      <c r="AQ170" s="5" t="s">
        <v>316</v>
      </c>
      <c r="AR170" s="5" t="s">
        <v>316</v>
      </c>
      <c r="AS170" s="5" t="s">
        <v>316</v>
      </c>
      <c r="AT170" s="5" t="s">
        <v>316</v>
      </c>
      <c r="AU170" s="5" t="s">
        <v>316</v>
      </c>
      <c r="AV170" s="5" t="s">
        <v>316</v>
      </c>
      <c r="AW170" s="5" t="s">
        <v>316</v>
      </c>
      <c r="AX170" s="5"/>
      <c r="AY170" s="5"/>
      <c r="AZ170" s="5" t="s">
        <v>316</v>
      </c>
      <c r="BA170" s="5"/>
      <c r="BB170" s="5" t="s">
        <v>316</v>
      </c>
      <c r="BC170" s="5"/>
      <c r="BD170" s="5" t="s">
        <v>316</v>
      </c>
      <c r="BE170" s="148" t="s">
        <v>316</v>
      </c>
      <c r="BF170" s="148" t="s">
        <v>316</v>
      </c>
      <c r="BG170" s="148" t="s">
        <v>316</v>
      </c>
      <c r="BH170" s="148" t="s">
        <v>316</v>
      </c>
      <c r="BI170" s="148" t="s">
        <v>316</v>
      </c>
      <c r="BJ170" s="148" t="s">
        <v>316</v>
      </c>
      <c r="BK170" s="148" t="s">
        <v>316</v>
      </c>
      <c r="BL170" s="148" t="s">
        <v>316</v>
      </c>
      <c r="BM170" s="148" t="s">
        <v>316</v>
      </c>
      <c r="BN170" s="148" t="s">
        <v>316</v>
      </c>
      <c r="BO170" s="148" t="s">
        <v>316</v>
      </c>
      <c r="BP170" s="148" t="s">
        <v>316</v>
      </c>
      <c r="BQ170" s="148" t="s">
        <v>316</v>
      </c>
      <c r="BR170" s="148"/>
      <c r="BS170" s="148"/>
      <c r="BT170" s="148" t="s">
        <v>316</v>
      </c>
      <c r="BU170" s="148" t="s">
        <v>316</v>
      </c>
      <c r="BV170" s="148" t="s">
        <v>316</v>
      </c>
      <c r="BW170" s="148" t="s">
        <v>316</v>
      </c>
      <c r="BX170" s="148" t="s">
        <v>316</v>
      </c>
      <c r="BY170" s="148" t="s">
        <v>316</v>
      </c>
      <c r="BZ170" s="148" t="s">
        <v>316</v>
      </c>
      <c r="CA170" s="148" t="s">
        <v>316</v>
      </c>
      <c r="CB170" s="148" t="s">
        <v>316</v>
      </c>
      <c r="CC170" s="148" t="s">
        <v>316</v>
      </c>
      <c r="CD170" s="3"/>
    </row>
    <row r="171" spans="1:82" s="2" customFormat="1" ht="176.25" customHeight="1">
      <c r="A171" s="19">
        <v>148</v>
      </c>
      <c r="B171" s="324">
        <v>148</v>
      </c>
      <c r="C171" s="76" t="s">
        <v>444</v>
      </c>
      <c r="D171" s="77" t="s">
        <v>14</v>
      </c>
      <c r="E171" s="78" t="s">
        <v>343</v>
      </c>
      <c r="F171" s="77" t="s">
        <v>14</v>
      </c>
      <c r="G171" s="78" t="s">
        <v>424</v>
      </c>
      <c r="H171" s="23" t="s">
        <v>445</v>
      </c>
      <c r="I171" s="20" t="s">
        <v>275</v>
      </c>
      <c r="J171" s="10" t="s">
        <v>25</v>
      </c>
      <c r="K171" s="71"/>
      <c r="L171" s="71"/>
      <c r="M171" s="130" t="s">
        <v>16</v>
      </c>
      <c r="N171" s="71"/>
      <c r="O171" s="71"/>
      <c r="P171" s="71"/>
      <c r="Q171" s="71"/>
      <c r="R171" s="71"/>
      <c r="S171" s="71"/>
      <c r="T171" s="71"/>
      <c r="U171" s="66">
        <f t="shared" si="84"/>
        <v>1</v>
      </c>
      <c r="V171" s="6"/>
      <c r="W171" s="6"/>
      <c r="X171" s="6"/>
      <c r="Y171" s="6"/>
      <c r="Z171" s="6"/>
      <c r="AA171" s="6"/>
      <c r="AB171" s="6"/>
      <c r="AC171" s="6"/>
      <c r="AD171" s="372" t="s">
        <v>727</v>
      </c>
      <c r="AE171" s="372" t="s">
        <v>724</v>
      </c>
      <c r="AF171" s="372" t="s">
        <v>727</v>
      </c>
      <c r="AG171" s="372" t="s">
        <v>724</v>
      </c>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114">
        <v>2</v>
      </c>
      <c r="BF171" s="114">
        <v>2</v>
      </c>
      <c r="BG171" s="114">
        <v>2</v>
      </c>
      <c r="BH171" s="114">
        <v>2</v>
      </c>
      <c r="BI171" s="114">
        <v>2</v>
      </c>
      <c r="BJ171" s="114">
        <v>2</v>
      </c>
      <c r="BK171" s="114">
        <v>2</v>
      </c>
      <c r="BL171" s="114">
        <v>1</v>
      </c>
      <c r="BM171" s="114">
        <v>1</v>
      </c>
      <c r="BN171" s="114">
        <v>2</v>
      </c>
      <c r="BO171" s="114">
        <v>2</v>
      </c>
      <c r="BP171" s="114">
        <v>2</v>
      </c>
      <c r="BQ171" s="114">
        <v>2</v>
      </c>
      <c r="BR171" s="114">
        <v>2</v>
      </c>
      <c r="BS171" s="114">
        <v>2</v>
      </c>
      <c r="BT171" s="114">
        <v>1</v>
      </c>
      <c r="BU171" s="114">
        <v>2</v>
      </c>
      <c r="BV171" s="118">
        <f>COUNTIF($BE171:$BU171,2)</f>
        <v>14</v>
      </c>
      <c r="BW171" s="119">
        <f>BV171/COUNTA($BE171:$BU171)</f>
        <v>0.82352941176470584</v>
      </c>
      <c r="BX171" s="118">
        <f>COUNTIF($BE171:$BU171,1)</f>
        <v>3</v>
      </c>
      <c r="BY171" s="119">
        <f>BX171/COUNTA($BE171:$BU171)</f>
        <v>0.17647058823529413</v>
      </c>
      <c r="BZ171" s="118">
        <f>COUNTIF($BE171:$BU171,0)</f>
        <v>0</v>
      </c>
      <c r="CA171" s="119">
        <f>BZ171/COUNTA($BE171:$BU171)</f>
        <v>0</v>
      </c>
      <c r="CB171" s="118">
        <f>(((BV171*2)+(BX171*1)+(BZ171*0)))/COUNTA($BE171:$BU171)</f>
        <v>1.8235294117647058</v>
      </c>
      <c r="CC171" s="118" t="str">
        <f t="shared" ref="CC171" si="90">IF(CB171&gt;=1.6,"Đạt mục tiêu",IF(CB171&gt;=1,"Cần cố gắng","Chưa đạt"))</f>
        <v>Đạt mục tiêu</v>
      </c>
    </row>
    <row r="172" spans="1:82" s="2" customFormat="1" ht="129.75" hidden="1" customHeight="1">
      <c r="A172" s="19">
        <v>149</v>
      </c>
      <c r="B172" s="324">
        <v>149</v>
      </c>
      <c r="C172" s="76" t="s">
        <v>444</v>
      </c>
      <c r="D172" s="77" t="s">
        <v>14</v>
      </c>
      <c r="E172" s="78" t="s">
        <v>343</v>
      </c>
      <c r="F172" s="77" t="s">
        <v>14</v>
      </c>
      <c r="G172" s="78" t="s">
        <v>426</v>
      </c>
      <c r="H172" s="23" t="s">
        <v>446</v>
      </c>
      <c r="I172" s="20" t="s">
        <v>275</v>
      </c>
      <c r="J172" s="10" t="s">
        <v>25</v>
      </c>
      <c r="K172" s="71"/>
      <c r="L172" s="71"/>
      <c r="M172" s="71"/>
      <c r="N172" s="71"/>
      <c r="O172" s="71"/>
      <c r="P172" s="71"/>
      <c r="Q172" s="71"/>
      <c r="R172" s="71"/>
      <c r="S172" s="71"/>
      <c r="T172" s="71" t="s">
        <v>16</v>
      </c>
      <c r="U172" s="66">
        <f t="shared" si="84"/>
        <v>1</v>
      </c>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49"/>
      <c r="BU172" s="49"/>
      <c r="BV172" s="6"/>
      <c r="BW172" s="6"/>
      <c r="BX172" s="6"/>
      <c r="BY172" s="6"/>
      <c r="BZ172" s="6"/>
      <c r="CA172" s="6"/>
      <c r="CB172" s="6"/>
      <c r="CC172" s="6"/>
    </row>
    <row r="173" spans="1:82" s="2" customFormat="1" ht="126" hidden="1">
      <c r="A173" s="19">
        <v>150</v>
      </c>
      <c r="B173" s="324">
        <v>150</v>
      </c>
      <c r="C173" s="76" t="s">
        <v>344</v>
      </c>
      <c r="D173" s="77" t="s">
        <v>17</v>
      </c>
      <c r="E173" s="78" t="s">
        <v>345</v>
      </c>
      <c r="F173" s="77" t="s">
        <v>14</v>
      </c>
      <c r="G173" s="78" t="s">
        <v>448</v>
      </c>
      <c r="H173" s="70" t="s">
        <v>447</v>
      </c>
      <c r="I173" s="20" t="s">
        <v>275</v>
      </c>
      <c r="J173" s="10" t="s">
        <v>25</v>
      </c>
      <c r="K173" s="71"/>
      <c r="L173" s="71"/>
      <c r="M173" s="71"/>
      <c r="N173" s="71"/>
      <c r="O173" s="71"/>
      <c r="P173" s="71"/>
      <c r="Q173" s="71"/>
      <c r="R173" s="71"/>
      <c r="S173" s="71"/>
      <c r="T173" s="71" t="s">
        <v>16</v>
      </c>
      <c r="U173" s="66">
        <f t="shared" si="84"/>
        <v>1</v>
      </c>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49"/>
      <c r="BU173" s="49"/>
      <c r="BV173" s="6"/>
      <c r="BW173" s="6"/>
      <c r="BX173" s="6"/>
      <c r="BY173" s="6"/>
      <c r="BZ173" s="6"/>
      <c r="CA173" s="6"/>
      <c r="CB173" s="6"/>
      <c r="CC173" s="6"/>
    </row>
    <row r="174" spans="1:82" ht="1.5" hidden="1" customHeight="1">
      <c r="A174" s="171">
        <v>151</v>
      </c>
      <c r="B174" s="324">
        <v>151</v>
      </c>
      <c r="C174" s="1502" t="s">
        <v>254</v>
      </c>
      <c r="D174" s="1368"/>
      <c r="E174" s="1379"/>
      <c r="F174" s="148" t="s">
        <v>316</v>
      </c>
      <c r="G174" s="239" t="s">
        <v>316</v>
      </c>
      <c r="H174" s="239" t="s">
        <v>316</v>
      </c>
      <c r="I174" s="5" t="s">
        <v>316</v>
      </c>
      <c r="J174" s="5" t="s">
        <v>316</v>
      </c>
      <c r="K174" s="176" t="s">
        <v>316</v>
      </c>
      <c r="L174" s="148" t="s">
        <v>316</v>
      </c>
      <c r="M174" s="5" t="s">
        <v>316</v>
      </c>
      <c r="N174" s="5" t="s">
        <v>316</v>
      </c>
      <c r="O174" s="5" t="s">
        <v>316</v>
      </c>
      <c r="P174" s="5" t="s">
        <v>316</v>
      </c>
      <c r="Q174" s="5" t="s">
        <v>316</v>
      </c>
      <c r="R174" s="5"/>
      <c r="S174" s="5" t="s">
        <v>316</v>
      </c>
      <c r="T174" s="5" t="s">
        <v>316</v>
      </c>
      <c r="U174" s="5" t="s">
        <v>316</v>
      </c>
      <c r="V174" s="176" t="s">
        <v>316</v>
      </c>
      <c r="W174" s="176" t="s">
        <v>316</v>
      </c>
      <c r="X174" s="176" t="s">
        <v>316</v>
      </c>
      <c r="Y174" s="176" t="s">
        <v>316</v>
      </c>
      <c r="Z174" s="148" t="s">
        <v>316</v>
      </c>
      <c r="AA174" s="148" t="s">
        <v>316</v>
      </c>
      <c r="AB174" s="148" t="s">
        <v>316</v>
      </c>
      <c r="AC174" s="148" t="s">
        <v>316</v>
      </c>
      <c r="AD174" s="5" t="s">
        <v>316</v>
      </c>
      <c r="AE174" s="5" t="s">
        <v>316</v>
      </c>
      <c r="AF174" s="5" t="s">
        <v>316</v>
      </c>
      <c r="AG174" s="5" t="s">
        <v>316</v>
      </c>
      <c r="AH174" s="5" t="s">
        <v>316</v>
      </c>
      <c r="AI174" s="5" t="s">
        <v>316</v>
      </c>
      <c r="AJ174" s="5" t="s">
        <v>316</v>
      </c>
      <c r="AK174" s="5" t="s">
        <v>316</v>
      </c>
      <c r="AL174" s="5" t="s">
        <v>316</v>
      </c>
      <c r="AM174" s="5"/>
      <c r="AN174" s="5"/>
      <c r="AO174" s="5" t="s">
        <v>316</v>
      </c>
      <c r="AP174" s="5" t="s">
        <v>316</v>
      </c>
      <c r="AQ174" s="5" t="s">
        <v>316</v>
      </c>
      <c r="AR174" s="5" t="s">
        <v>316</v>
      </c>
      <c r="AS174" s="5" t="s">
        <v>316</v>
      </c>
      <c r="AT174" s="5" t="s">
        <v>316</v>
      </c>
      <c r="AU174" s="5" t="s">
        <v>316</v>
      </c>
      <c r="AV174" s="5" t="s">
        <v>316</v>
      </c>
      <c r="AW174" s="5" t="s">
        <v>316</v>
      </c>
      <c r="AX174" s="5"/>
      <c r="AY174" s="5"/>
      <c r="AZ174" s="5" t="s">
        <v>316</v>
      </c>
      <c r="BA174" s="5"/>
      <c r="BB174" s="5" t="s">
        <v>316</v>
      </c>
      <c r="BC174" s="5"/>
      <c r="BD174" s="5" t="s">
        <v>316</v>
      </c>
      <c r="BE174" s="148" t="s">
        <v>316</v>
      </c>
      <c r="BF174" s="148" t="s">
        <v>316</v>
      </c>
      <c r="BG174" s="148" t="s">
        <v>316</v>
      </c>
      <c r="BH174" s="148" t="s">
        <v>316</v>
      </c>
      <c r="BI174" s="148" t="s">
        <v>316</v>
      </c>
      <c r="BJ174" s="148" t="s">
        <v>316</v>
      </c>
      <c r="BK174" s="148" t="s">
        <v>316</v>
      </c>
      <c r="BL174" s="148" t="s">
        <v>316</v>
      </c>
      <c r="BM174" s="148" t="s">
        <v>316</v>
      </c>
      <c r="BN174" s="148" t="s">
        <v>316</v>
      </c>
      <c r="BO174" s="148" t="s">
        <v>316</v>
      </c>
      <c r="BP174" s="148" t="s">
        <v>316</v>
      </c>
      <c r="BQ174" s="148" t="s">
        <v>316</v>
      </c>
      <c r="BR174" s="148"/>
      <c r="BS174" s="148"/>
      <c r="BT174" s="148" t="s">
        <v>316</v>
      </c>
      <c r="BU174" s="148" t="s">
        <v>316</v>
      </c>
      <c r="BV174" s="148" t="s">
        <v>316</v>
      </c>
      <c r="BW174" s="148" t="s">
        <v>316</v>
      </c>
      <c r="BX174" s="148" t="s">
        <v>316</v>
      </c>
      <c r="BY174" s="148" t="s">
        <v>316</v>
      </c>
      <c r="BZ174" s="11" t="s">
        <v>10</v>
      </c>
      <c r="CA174" s="11" t="s">
        <v>10</v>
      </c>
      <c r="CB174" s="11" t="s">
        <v>10</v>
      </c>
      <c r="CC174" s="11" t="s">
        <v>10</v>
      </c>
      <c r="CD174" s="3"/>
    </row>
    <row r="175" spans="1:82" s="2" customFormat="1" ht="48" hidden="1" customHeight="1">
      <c r="A175" s="19">
        <v>152</v>
      </c>
      <c r="B175" s="324">
        <v>152</v>
      </c>
      <c r="C175" s="336" t="s">
        <v>153</v>
      </c>
      <c r="D175" s="8" t="s">
        <v>14</v>
      </c>
      <c r="E175" s="336" t="s">
        <v>154</v>
      </c>
      <c r="F175" s="8" t="s">
        <v>17</v>
      </c>
      <c r="G175" s="20" t="s">
        <v>449</v>
      </c>
      <c r="H175" s="23" t="s">
        <v>732</v>
      </c>
      <c r="I175" s="20" t="s">
        <v>275</v>
      </c>
      <c r="J175" s="10" t="s">
        <v>25</v>
      </c>
      <c r="K175" s="20"/>
      <c r="L175" s="20"/>
      <c r="M175" s="20"/>
      <c r="N175" s="144" t="s">
        <v>16</v>
      </c>
      <c r="O175" s="20"/>
      <c r="P175" s="79"/>
      <c r="Q175" s="20"/>
      <c r="R175" s="20"/>
      <c r="S175" s="20"/>
      <c r="T175" s="20"/>
      <c r="U175" s="66">
        <f t="shared" si="84"/>
        <v>1</v>
      </c>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c r="BB175" s="20"/>
      <c r="BC175" s="20"/>
      <c r="BD175" s="20"/>
      <c r="BE175" s="20">
        <v>2</v>
      </c>
      <c r="BF175" s="20">
        <v>2</v>
      </c>
      <c r="BG175" s="20">
        <v>2</v>
      </c>
      <c r="BH175" s="20">
        <v>2</v>
      </c>
      <c r="BI175" s="20">
        <v>2</v>
      </c>
      <c r="BJ175" s="20">
        <v>2</v>
      </c>
      <c r="BK175" s="20">
        <v>2</v>
      </c>
      <c r="BL175" s="20">
        <v>2</v>
      </c>
      <c r="BM175" s="20">
        <v>2</v>
      </c>
      <c r="BN175" s="20">
        <v>2</v>
      </c>
      <c r="BO175" s="20">
        <v>2</v>
      </c>
      <c r="BP175" s="20">
        <v>2</v>
      </c>
      <c r="BQ175" s="20">
        <v>2</v>
      </c>
      <c r="BR175" s="20"/>
      <c r="BS175" s="20"/>
      <c r="BT175" s="20">
        <v>2</v>
      </c>
      <c r="BU175" s="20">
        <v>2</v>
      </c>
      <c r="BV175" s="21">
        <f>COUNTIF($BE175:$BU175,2)</f>
        <v>15</v>
      </c>
      <c r="BW175" s="22">
        <f>BV175/COUNTA($BE175:$BU175)</f>
        <v>1</v>
      </c>
      <c r="BX175" s="21">
        <f>COUNTIF($BE175:$BU175,1)</f>
        <v>0</v>
      </c>
      <c r="BY175" s="22">
        <f>BX175/COUNTA($BE175:$BU175)</f>
        <v>0</v>
      </c>
      <c r="BZ175" s="21">
        <f>COUNTIF($BE175:$BU175,0)</f>
        <v>0</v>
      </c>
      <c r="CA175" s="22">
        <f>BZ175/COUNTA($BE175:$BU175)</f>
        <v>0</v>
      </c>
      <c r="CB175" s="21">
        <f>(((BV175*2)+(BX175*1)+(BZ175*0)))/COUNTA($BE175:$BU175)</f>
        <v>2</v>
      </c>
      <c r="CC175" s="21" t="str">
        <f>IF(CB175&gt;=1.6,"Đạt mục tiêu",IF(CB175&gt;=1,"Cần cố gắng","Chưa đạt"))</f>
        <v>Đạt mục tiêu</v>
      </c>
    </row>
    <row r="176" spans="1:82" s="2" customFormat="1" ht="48" hidden="1" customHeight="1">
      <c r="A176" s="19">
        <v>153</v>
      </c>
      <c r="B176" s="324">
        <v>153</v>
      </c>
      <c r="C176" s="336" t="s">
        <v>153</v>
      </c>
      <c r="D176" s="8" t="s">
        <v>14</v>
      </c>
      <c r="E176" s="336" t="s">
        <v>154</v>
      </c>
      <c r="F176" s="8" t="s">
        <v>17</v>
      </c>
      <c r="G176" s="336" t="s">
        <v>450</v>
      </c>
      <c r="H176" s="125" t="s">
        <v>1000</v>
      </c>
      <c r="I176" s="20" t="s">
        <v>275</v>
      </c>
      <c r="J176" s="10" t="s">
        <v>25</v>
      </c>
      <c r="K176" s="20"/>
      <c r="L176" s="20"/>
      <c r="M176" s="20"/>
      <c r="N176" s="360"/>
      <c r="O176" s="20"/>
      <c r="P176" s="79" t="s">
        <v>16</v>
      </c>
      <c r="Q176" s="20"/>
      <c r="R176" s="20"/>
      <c r="S176" s="20"/>
      <c r="T176" s="20"/>
      <c r="U176" s="66">
        <f t="shared" si="84"/>
        <v>1</v>
      </c>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c r="BB176" s="20"/>
      <c r="BC176" s="20"/>
      <c r="BD176" s="20"/>
      <c r="BE176" s="20"/>
      <c r="BF176" s="20"/>
      <c r="BG176" s="20"/>
      <c r="BH176" s="20"/>
      <c r="BI176" s="20"/>
      <c r="BJ176" s="20"/>
      <c r="BK176" s="20"/>
      <c r="BL176" s="20"/>
      <c r="BM176" s="20"/>
      <c r="BN176" s="20"/>
      <c r="BO176" s="20"/>
      <c r="BP176" s="20"/>
      <c r="BQ176" s="20"/>
      <c r="BR176" s="20"/>
      <c r="BS176" s="20"/>
      <c r="BT176" s="20"/>
      <c r="BU176" s="20"/>
      <c r="BV176" s="21"/>
      <c r="BW176" s="22"/>
      <c r="BX176" s="21"/>
      <c r="BY176" s="22"/>
      <c r="BZ176" s="21"/>
      <c r="CA176" s="22"/>
      <c r="CB176" s="21"/>
      <c r="CC176" s="21"/>
    </row>
    <row r="177" spans="1:82" s="2" customFormat="1" ht="48" hidden="1" customHeight="1">
      <c r="A177" s="19">
        <v>154</v>
      </c>
      <c r="B177" s="324">
        <v>154</v>
      </c>
      <c r="C177" s="336" t="s">
        <v>153</v>
      </c>
      <c r="D177" s="8" t="s">
        <v>14</v>
      </c>
      <c r="E177" s="336" t="s">
        <v>154</v>
      </c>
      <c r="F177" s="8" t="s">
        <v>17</v>
      </c>
      <c r="G177" s="336" t="s">
        <v>451</v>
      </c>
      <c r="H177" s="23" t="s">
        <v>1000</v>
      </c>
      <c r="I177" s="20" t="s">
        <v>275</v>
      </c>
      <c r="J177" s="10" t="s">
        <v>25</v>
      </c>
      <c r="K177" s="20"/>
      <c r="L177" s="20"/>
      <c r="M177" s="20"/>
      <c r="N177" s="360"/>
      <c r="O177" s="20"/>
      <c r="P177" s="79"/>
      <c r="Q177" s="20"/>
      <c r="R177" s="20"/>
      <c r="S177" s="20" t="s">
        <v>16</v>
      </c>
      <c r="T177" s="20"/>
      <c r="U177" s="66">
        <f t="shared" ref="U177:U248" si="91">COUNTIF(K177:T177,"x")</f>
        <v>1</v>
      </c>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c r="BA177" s="20"/>
      <c r="BB177" s="20"/>
      <c r="BC177" s="20"/>
      <c r="BD177" s="20"/>
      <c r="BE177" s="20"/>
      <c r="BF177" s="20"/>
      <c r="BG177" s="20"/>
      <c r="BH177" s="20"/>
      <c r="BI177" s="20"/>
      <c r="BJ177" s="20"/>
      <c r="BK177" s="20"/>
      <c r="BL177" s="20"/>
      <c r="BM177" s="20"/>
      <c r="BN177" s="20"/>
      <c r="BO177" s="20"/>
      <c r="BP177" s="20"/>
      <c r="BQ177" s="20"/>
      <c r="BR177" s="20"/>
      <c r="BS177" s="20"/>
      <c r="BT177" s="20"/>
      <c r="BU177" s="20"/>
      <c r="BV177" s="21"/>
      <c r="BW177" s="22"/>
      <c r="BX177" s="21"/>
      <c r="BY177" s="22"/>
      <c r="BZ177" s="21"/>
      <c r="CA177" s="22"/>
      <c r="CB177" s="21"/>
      <c r="CC177" s="21"/>
    </row>
    <row r="178" spans="1:82" s="2" customFormat="1" ht="66" hidden="1" customHeight="1">
      <c r="A178" s="19">
        <v>155</v>
      </c>
      <c r="B178" s="324">
        <v>155</v>
      </c>
      <c r="C178" s="78" t="s">
        <v>354</v>
      </c>
      <c r="D178" s="77" t="s">
        <v>17</v>
      </c>
      <c r="E178" s="78" t="s">
        <v>355</v>
      </c>
      <c r="F178" s="8" t="s">
        <v>17</v>
      </c>
      <c r="G178" s="20" t="s">
        <v>452</v>
      </c>
      <c r="H178" s="23" t="s">
        <v>453</v>
      </c>
      <c r="I178" s="20" t="s">
        <v>275</v>
      </c>
      <c r="J178" s="10" t="s">
        <v>25</v>
      </c>
      <c r="K178" s="20"/>
      <c r="L178" s="20"/>
      <c r="M178" s="20"/>
      <c r="N178" s="144" t="s">
        <v>16</v>
      </c>
      <c r="O178" s="20"/>
      <c r="P178" s="79"/>
      <c r="Q178" s="20"/>
      <c r="R178" s="20"/>
      <c r="S178" s="20"/>
      <c r="T178" s="20"/>
      <c r="U178" s="66">
        <f t="shared" si="91"/>
        <v>1</v>
      </c>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c r="BA178" s="20"/>
      <c r="BB178" s="20"/>
      <c r="BC178" s="20"/>
      <c r="BD178" s="20"/>
      <c r="BE178" s="20"/>
      <c r="BF178" s="20"/>
      <c r="BG178" s="20"/>
      <c r="BH178" s="20"/>
      <c r="BI178" s="20"/>
      <c r="BJ178" s="20"/>
      <c r="BK178" s="20"/>
      <c r="BL178" s="20"/>
      <c r="BM178" s="20"/>
      <c r="BN178" s="20"/>
      <c r="BO178" s="20"/>
      <c r="BP178" s="20"/>
      <c r="BQ178" s="20"/>
      <c r="BR178" s="20"/>
      <c r="BS178" s="20"/>
      <c r="BT178" s="20"/>
      <c r="BU178" s="20"/>
      <c r="BV178" s="21"/>
      <c r="BW178" s="22"/>
      <c r="BX178" s="21"/>
      <c r="BY178" s="22"/>
      <c r="BZ178" s="21"/>
      <c r="CA178" s="22"/>
      <c r="CB178" s="21"/>
      <c r="CC178" s="21"/>
    </row>
    <row r="179" spans="1:82" s="2" customFormat="1" ht="74.25" hidden="1" customHeight="1">
      <c r="A179" s="19">
        <v>156</v>
      </c>
      <c r="B179" s="324">
        <v>156</v>
      </c>
      <c r="C179" s="78" t="s">
        <v>354</v>
      </c>
      <c r="D179" s="77" t="s">
        <v>17</v>
      </c>
      <c r="E179" s="78" t="s">
        <v>355</v>
      </c>
      <c r="F179" s="8" t="s">
        <v>17</v>
      </c>
      <c r="G179" s="20" t="s">
        <v>454</v>
      </c>
      <c r="H179" s="23" t="s">
        <v>455</v>
      </c>
      <c r="I179" s="20" t="s">
        <v>275</v>
      </c>
      <c r="J179" s="10" t="s">
        <v>25</v>
      </c>
      <c r="K179" s="20"/>
      <c r="L179" s="20"/>
      <c r="M179" s="20"/>
      <c r="N179" s="79"/>
      <c r="O179" s="20"/>
      <c r="P179" s="79" t="s">
        <v>16</v>
      </c>
      <c r="Q179" s="20"/>
      <c r="R179" s="20"/>
      <c r="S179" s="20"/>
      <c r="T179" s="20"/>
      <c r="U179" s="66">
        <f t="shared" si="91"/>
        <v>1</v>
      </c>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c r="BA179" s="20"/>
      <c r="BB179" s="20"/>
      <c r="BC179" s="20"/>
      <c r="BD179" s="20"/>
      <c r="BE179" s="20">
        <v>2</v>
      </c>
      <c r="BF179" s="20">
        <v>2</v>
      </c>
      <c r="BG179" s="20">
        <v>2</v>
      </c>
      <c r="BH179" s="20">
        <v>2</v>
      </c>
      <c r="BI179" s="20">
        <v>2</v>
      </c>
      <c r="BJ179" s="20">
        <v>2</v>
      </c>
      <c r="BK179" s="20">
        <v>2</v>
      </c>
      <c r="BL179" s="20">
        <v>2</v>
      </c>
      <c r="BM179" s="20">
        <v>2</v>
      </c>
      <c r="BN179" s="20">
        <v>2</v>
      </c>
      <c r="BO179" s="20">
        <v>2</v>
      </c>
      <c r="BP179" s="20">
        <v>2</v>
      </c>
      <c r="BQ179" s="20">
        <v>1</v>
      </c>
      <c r="BR179" s="20"/>
      <c r="BS179" s="20"/>
      <c r="BT179" s="20">
        <v>1</v>
      </c>
      <c r="BU179" s="20">
        <v>1</v>
      </c>
      <c r="BV179" s="21">
        <f>COUNTIF($BE179:$BU179,2)</f>
        <v>12</v>
      </c>
      <c r="BW179" s="22">
        <f>BV179/COUNTA($BE179:$BU179)</f>
        <v>0.8</v>
      </c>
      <c r="BX179" s="21">
        <f>COUNTIF($BE179:$BU179,1)</f>
        <v>3</v>
      </c>
      <c r="BY179" s="22">
        <f>BX179/COUNTA($BE179:$BU179)</f>
        <v>0.2</v>
      </c>
      <c r="BZ179" s="21">
        <f>COUNTIF($BE179:$BU179,0)</f>
        <v>0</v>
      </c>
      <c r="CA179" s="22">
        <f>BZ179/COUNTA($BE179:$BU179)</f>
        <v>0</v>
      </c>
      <c r="CB179" s="21">
        <f>(((BV179*2)+(BX179*1)+(BZ179*0)))/COUNTA($BE179:$BU179)</f>
        <v>1.8</v>
      </c>
      <c r="CC179" s="21" t="str">
        <f>IF(CB179&gt;=1.6,"Đạt mục tiêu",IF(CB179&gt;=1,"Cần cố gắng","Chưa đạt"))</f>
        <v>Đạt mục tiêu</v>
      </c>
    </row>
    <row r="180" spans="1:82" s="2" customFormat="1" ht="104.25" customHeight="1">
      <c r="A180" s="19">
        <v>157</v>
      </c>
      <c r="B180" s="324">
        <v>157</v>
      </c>
      <c r="C180" s="76" t="s">
        <v>356</v>
      </c>
      <c r="D180" s="77" t="s">
        <v>18</v>
      </c>
      <c r="E180" s="78" t="s">
        <v>356</v>
      </c>
      <c r="F180" s="77" t="s">
        <v>18</v>
      </c>
      <c r="G180" s="78" t="s">
        <v>456</v>
      </c>
      <c r="H180" s="95" t="s">
        <v>457</v>
      </c>
      <c r="I180" s="20" t="s">
        <v>275</v>
      </c>
      <c r="J180" s="10" t="s">
        <v>25</v>
      </c>
      <c r="K180" s="82"/>
      <c r="L180" s="82"/>
      <c r="M180" s="82" t="s">
        <v>16</v>
      </c>
      <c r="N180" s="91"/>
      <c r="O180" s="82"/>
      <c r="P180" s="91"/>
      <c r="Q180" s="82"/>
      <c r="R180" s="82"/>
      <c r="S180" s="82"/>
      <c r="T180" s="82"/>
      <c r="U180" s="66">
        <f t="shared" si="91"/>
        <v>1</v>
      </c>
      <c r="V180" s="72" t="s">
        <v>723</v>
      </c>
      <c r="W180" s="72" t="s">
        <v>723</v>
      </c>
      <c r="X180" s="72" t="s">
        <v>723</v>
      </c>
      <c r="Y180" s="72" t="s">
        <v>723</v>
      </c>
      <c r="Z180" s="20"/>
      <c r="AA180" s="20"/>
      <c r="AB180" s="20"/>
      <c r="AC180" s="20"/>
      <c r="AD180" s="20" t="s">
        <v>727</v>
      </c>
      <c r="AE180" s="20" t="s">
        <v>723</v>
      </c>
      <c r="AF180" s="20" t="s">
        <v>724</v>
      </c>
      <c r="AG180" s="20" t="s">
        <v>723</v>
      </c>
      <c r="AH180" s="20"/>
      <c r="AI180" s="20"/>
      <c r="AJ180" s="20"/>
      <c r="AK180" s="20"/>
      <c r="AL180" s="20"/>
      <c r="AM180" s="20"/>
      <c r="AN180" s="20"/>
      <c r="AO180" s="20"/>
      <c r="AP180" s="20"/>
      <c r="AQ180" s="20"/>
      <c r="AR180" s="20"/>
      <c r="AS180" s="20"/>
      <c r="AT180" s="20"/>
      <c r="AU180" s="20"/>
      <c r="AV180" s="20"/>
      <c r="AW180" s="20"/>
      <c r="AX180" s="20"/>
      <c r="AY180" s="20"/>
      <c r="AZ180" s="20"/>
      <c r="BA180" s="20"/>
      <c r="BB180" s="20"/>
      <c r="BC180" s="20"/>
      <c r="BD180" s="20"/>
      <c r="BE180" s="114">
        <v>2</v>
      </c>
      <c r="BF180" s="114">
        <v>2</v>
      </c>
      <c r="BG180" s="114">
        <v>2</v>
      </c>
      <c r="BH180" s="114">
        <v>2</v>
      </c>
      <c r="BI180" s="114">
        <v>2</v>
      </c>
      <c r="BJ180" s="114">
        <v>2</v>
      </c>
      <c r="BK180" s="114">
        <v>2</v>
      </c>
      <c r="BL180" s="114">
        <v>1</v>
      </c>
      <c r="BM180" s="114">
        <v>2</v>
      </c>
      <c r="BN180" s="114">
        <v>2</v>
      </c>
      <c r="BO180" s="114">
        <v>2</v>
      </c>
      <c r="BP180" s="114">
        <v>2</v>
      </c>
      <c r="BQ180" s="114">
        <v>2</v>
      </c>
      <c r="BR180" s="114">
        <v>2</v>
      </c>
      <c r="BS180" s="114">
        <v>2</v>
      </c>
      <c r="BT180" s="114">
        <v>1</v>
      </c>
      <c r="BU180" s="114">
        <v>2</v>
      </c>
      <c r="BV180" s="118">
        <f t="shared" ref="BV180" si="92">COUNTIF($BE180:$BU180,2)</f>
        <v>15</v>
      </c>
      <c r="BW180" s="119">
        <f t="shared" ref="BW180" si="93">BV180/COUNTA($BE180:$BU180)</f>
        <v>0.88235294117647056</v>
      </c>
      <c r="BX180" s="118">
        <f t="shared" ref="BX180" si="94">COUNTIF($BE180:$BU180,1)</f>
        <v>2</v>
      </c>
      <c r="BY180" s="119">
        <f t="shared" ref="BY180" si="95">BX180/COUNTA($BE180:$BU180)</f>
        <v>0.11764705882352941</v>
      </c>
      <c r="BZ180" s="118">
        <f t="shared" ref="BZ180" si="96">COUNTIF($BE180:$BU180,0)</f>
        <v>0</v>
      </c>
      <c r="CA180" s="119">
        <f t="shared" ref="CA180" si="97">BZ180/COUNTA($BE180:$BU180)</f>
        <v>0</v>
      </c>
      <c r="CB180" s="118">
        <f t="shared" ref="CB180" si="98">(((BV180*2)+(BX180*1)+(BZ180*0)))/COUNTA($BE180:$BU180)</f>
        <v>1.8823529411764706</v>
      </c>
      <c r="CC180" s="118" t="str">
        <f t="shared" ref="CC180" si="99">IF(CB180&gt;=1.6,"Đạt mục tiêu",IF(CB180&gt;=1,"Cần cố gắng","Chưa đạt"))</f>
        <v>Đạt mục tiêu</v>
      </c>
    </row>
    <row r="181" spans="1:82" ht="78.75" customHeight="1">
      <c r="A181" s="171">
        <v>158</v>
      </c>
      <c r="B181" s="324">
        <v>158</v>
      </c>
      <c r="C181" s="1579" t="s">
        <v>157</v>
      </c>
      <c r="D181" s="1577"/>
      <c r="E181" s="1577"/>
      <c r="F181" s="1581"/>
      <c r="G181" s="357" t="s">
        <v>316</v>
      </c>
      <c r="H181" s="333" t="s">
        <v>316</v>
      </c>
      <c r="I181" s="13" t="s">
        <v>316</v>
      </c>
      <c r="J181" s="13" t="s">
        <v>316</v>
      </c>
      <c r="K181" s="359" t="s">
        <v>316</v>
      </c>
      <c r="L181" s="357" t="s">
        <v>316</v>
      </c>
      <c r="M181" s="13" t="s">
        <v>316</v>
      </c>
      <c r="N181" s="13" t="s">
        <v>316</v>
      </c>
      <c r="O181" s="13" t="s">
        <v>316</v>
      </c>
      <c r="P181" s="13" t="s">
        <v>316</v>
      </c>
      <c r="Q181" s="13" t="s">
        <v>316</v>
      </c>
      <c r="R181" s="13"/>
      <c r="S181" s="13" t="s">
        <v>316</v>
      </c>
      <c r="T181" s="13" t="s">
        <v>316</v>
      </c>
      <c r="U181" s="13" t="s">
        <v>316</v>
      </c>
      <c r="V181" s="359" t="s">
        <v>316</v>
      </c>
      <c r="W181" s="359" t="s">
        <v>316</v>
      </c>
      <c r="X181" s="359" t="s">
        <v>316</v>
      </c>
      <c r="Y181" s="359" t="s">
        <v>316</v>
      </c>
      <c r="Z181" s="357" t="s">
        <v>316</v>
      </c>
      <c r="AA181" s="357" t="s">
        <v>316</v>
      </c>
      <c r="AB181" s="357" t="s">
        <v>316</v>
      </c>
      <c r="AC181" s="357" t="s">
        <v>316</v>
      </c>
      <c r="AD181" s="13" t="s">
        <v>316</v>
      </c>
      <c r="AE181" s="13" t="s">
        <v>316</v>
      </c>
      <c r="AF181" s="13" t="s">
        <v>316</v>
      </c>
      <c r="AG181" s="13" t="s">
        <v>316</v>
      </c>
      <c r="AH181" s="13" t="s">
        <v>316</v>
      </c>
      <c r="AI181" s="13" t="s">
        <v>316</v>
      </c>
      <c r="AJ181" s="13" t="s">
        <v>316</v>
      </c>
      <c r="AK181" s="13" t="s">
        <v>316</v>
      </c>
      <c r="AL181" s="13" t="s">
        <v>316</v>
      </c>
      <c r="AM181" s="13"/>
      <c r="AN181" s="13"/>
      <c r="AO181" s="13" t="s">
        <v>316</v>
      </c>
      <c r="AP181" s="13" t="s">
        <v>316</v>
      </c>
      <c r="AQ181" s="13" t="s">
        <v>316</v>
      </c>
      <c r="AR181" s="13" t="s">
        <v>316</v>
      </c>
      <c r="AS181" s="13" t="s">
        <v>316</v>
      </c>
      <c r="AT181" s="13" t="s">
        <v>316</v>
      </c>
      <c r="AU181" s="13" t="s">
        <v>316</v>
      </c>
      <c r="AV181" s="13" t="s">
        <v>316</v>
      </c>
      <c r="AW181" s="13" t="s">
        <v>316</v>
      </c>
      <c r="AX181" s="13"/>
      <c r="AY181" s="13"/>
      <c r="AZ181" s="13" t="s">
        <v>316</v>
      </c>
      <c r="BA181" s="13"/>
      <c r="BB181" s="13" t="s">
        <v>316</v>
      </c>
      <c r="BC181" s="13"/>
      <c r="BD181" s="13" t="s">
        <v>316</v>
      </c>
      <c r="BE181" s="230" t="s">
        <v>316</v>
      </c>
      <c r="BF181" s="230" t="s">
        <v>316</v>
      </c>
      <c r="BG181" s="230" t="s">
        <v>316</v>
      </c>
      <c r="BH181" s="230" t="s">
        <v>316</v>
      </c>
      <c r="BI181" s="230" t="s">
        <v>316</v>
      </c>
      <c r="BJ181" s="230" t="s">
        <v>316</v>
      </c>
      <c r="BK181" s="230" t="s">
        <v>316</v>
      </c>
      <c r="BL181" s="230" t="s">
        <v>316</v>
      </c>
      <c r="BM181" s="230" t="s">
        <v>316</v>
      </c>
      <c r="BN181" s="230" t="s">
        <v>316</v>
      </c>
      <c r="BO181" s="230" t="s">
        <v>316</v>
      </c>
      <c r="BP181" s="230" t="s">
        <v>316</v>
      </c>
      <c r="BQ181" s="230" t="s">
        <v>316</v>
      </c>
      <c r="BR181" s="230"/>
      <c r="BS181" s="230"/>
      <c r="BT181" s="230" t="s">
        <v>316</v>
      </c>
      <c r="BU181" s="230" t="s">
        <v>316</v>
      </c>
      <c r="BV181" s="230" t="s">
        <v>316</v>
      </c>
      <c r="BW181" s="230" t="s">
        <v>316</v>
      </c>
      <c r="BX181" s="230" t="s">
        <v>316</v>
      </c>
      <c r="BY181" s="230" t="s">
        <v>316</v>
      </c>
      <c r="BZ181" s="230" t="s">
        <v>316</v>
      </c>
      <c r="CA181" s="230" t="s">
        <v>316</v>
      </c>
      <c r="CB181" s="230" t="s">
        <v>316</v>
      </c>
      <c r="CC181" s="230" t="s">
        <v>316</v>
      </c>
    </row>
    <row r="182" spans="1:82" ht="15.75" hidden="1" customHeight="1">
      <c r="A182" s="171">
        <v>159</v>
      </c>
      <c r="B182" s="324">
        <v>159</v>
      </c>
      <c r="C182" s="1502" t="s">
        <v>357</v>
      </c>
      <c r="D182" s="1565"/>
      <c r="E182" s="1567"/>
      <c r="F182" s="256"/>
      <c r="G182" s="357" t="s">
        <v>316</v>
      </c>
      <c r="H182" s="333" t="s">
        <v>316</v>
      </c>
      <c r="I182" s="13" t="s">
        <v>316</v>
      </c>
      <c r="J182" s="13" t="s">
        <v>316</v>
      </c>
      <c r="K182" s="290" t="s">
        <v>316</v>
      </c>
      <c r="L182" s="230" t="s">
        <v>316</v>
      </c>
      <c r="M182" s="13" t="s">
        <v>316</v>
      </c>
      <c r="N182" s="13" t="s">
        <v>316</v>
      </c>
      <c r="O182" s="13" t="s">
        <v>316</v>
      </c>
      <c r="P182" s="13" t="s">
        <v>316</v>
      </c>
      <c r="Q182" s="13" t="s">
        <v>316</v>
      </c>
      <c r="R182" s="13"/>
      <c r="S182" s="13" t="s">
        <v>316</v>
      </c>
      <c r="T182" s="13" t="s">
        <v>316</v>
      </c>
      <c r="U182" s="13" t="s">
        <v>316</v>
      </c>
      <c r="V182" s="176"/>
      <c r="W182" s="176"/>
      <c r="X182" s="176"/>
      <c r="Y182" s="176"/>
      <c r="Z182" s="11"/>
      <c r="AA182" s="11"/>
      <c r="AB182" s="11"/>
      <c r="AC182" s="11"/>
      <c r="AD182" s="6"/>
      <c r="AE182" s="6"/>
      <c r="AF182" s="6"/>
      <c r="AG182" s="6"/>
      <c r="AH182" s="6"/>
      <c r="AI182" s="6"/>
      <c r="AJ182" s="6"/>
      <c r="AK182" s="6"/>
      <c r="AL182" s="6"/>
      <c r="AM182" s="364"/>
      <c r="AN182" s="364"/>
      <c r="AO182" s="13" t="s">
        <v>316</v>
      </c>
      <c r="AP182" s="13" t="s">
        <v>316</v>
      </c>
      <c r="AQ182" s="13" t="s">
        <v>316</v>
      </c>
      <c r="AR182" s="13" t="s">
        <v>316</v>
      </c>
      <c r="AS182" s="13" t="s">
        <v>316</v>
      </c>
      <c r="AT182" s="13" t="s">
        <v>316</v>
      </c>
      <c r="AU182" s="13" t="s">
        <v>316</v>
      </c>
      <c r="AV182" s="13" t="s">
        <v>316</v>
      </c>
      <c r="AW182" s="13" t="s">
        <v>316</v>
      </c>
      <c r="AX182" s="13"/>
      <c r="AY182" s="13"/>
      <c r="AZ182" s="13" t="s">
        <v>316</v>
      </c>
      <c r="BA182" s="13"/>
      <c r="BB182" s="13" t="s">
        <v>316</v>
      </c>
      <c r="BC182" s="13"/>
      <c r="BD182" s="13" t="s">
        <v>316</v>
      </c>
      <c r="BE182" s="230" t="s">
        <v>316</v>
      </c>
      <c r="BF182" s="230" t="s">
        <v>316</v>
      </c>
      <c r="BG182" s="230" t="s">
        <v>316</v>
      </c>
      <c r="BH182" s="230" t="s">
        <v>316</v>
      </c>
      <c r="BI182" s="230" t="s">
        <v>316</v>
      </c>
      <c r="BJ182" s="230" t="s">
        <v>316</v>
      </c>
      <c r="BK182" s="230" t="s">
        <v>316</v>
      </c>
      <c r="BL182" s="230" t="s">
        <v>316</v>
      </c>
      <c r="BM182" s="230" t="s">
        <v>316</v>
      </c>
      <c r="BN182" s="230" t="s">
        <v>316</v>
      </c>
      <c r="BO182" s="230" t="s">
        <v>316</v>
      </c>
      <c r="BP182" s="230" t="s">
        <v>316</v>
      </c>
      <c r="BQ182" s="230" t="s">
        <v>316</v>
      </c>
      <c r="BR182" s="230"/>
      <c r="BS182" s="230"/>
      <c r="BT182" s="230" t="s">
        <v>316</v>
      </c>
      <c r="BU182" s="230" t="s">
        <v>316</v>
      </c>
      <c r="BV182" s="11" t="s">
        <v>316</v>
      </c>
      <c r="BW182" s="11" t="s">
        <v>316</v>
      </c>
      <c r="BX182" s="11" t="s">
        <v>316</v>
      </c>
      <c r="BY182" s="11" t="s">
        <v>316</v>
      </c>
      <c r="BZ182" s="11" t="s">
        <v>316</v>
      </c>
      <c r="CA182" s="11" t="s">
        <v>316</v>
      </c>
      <c r="CB182" s="11" t="s">
        <v>316</v>
      </c>
      <c r="CC182" s="11" t="s">
        <v>316</v>
      </c>
      <c r="CD182" s="3"/>
    </row>
    <row r="183" spans="1:82" hidden="1">
      <c r="A183" s="171">
        <v>160</v>
      </c>
      <c r="B183" s="324">
        <v>160</v>
      </c>
      <c r="C183" s="1502" t="s">
        <v>358</v>
      </c>
      <c r="D183" s="1565"/>
      <c r="E183" s="1567"/>
      <c r="F183" s="256"/>
      <c r="G183" s="357" t="s">
        <v>316</v>
      </c>
      <c r="H183" s="333" t="s">
        <v>316</v>
      </c>
      <c r="I183" s="13" t="s">
        <v>316</v>
      </c>
      <c r="J183" s="13" t="s">
        <v>316</v>
      </c>
      <c r="K183" s="290" t="s">
        <v>316</v>
      </c>
      <c r="L183" s="230" t="s">
        <v>316</v>
      </c>
      <c r="M183" s="13" t="s">
        <v>316</v>
      </c>
      <c r="N183" s="13" t="s">
        <v>316</v>
      </c>
      <c r="O183" s="13" t="s">
        <v>316</v>
      </c>
      <c r="P183" s="13" t="s">
        <v>316</v>
      </c>
      <c r="Q183" s="13" t="s">
        <v>316</v>
      </c>
      <c r="R183" s="13"/>
      <c r="S183" s="13" t="s">
        <v>316</v>
      </c>
      <c r="T183" s="13" t="s">
        <v>316</v>
      </c>
      <c r="U183" s="13" t="s">
        <v>316</v>
      </c>
      <c r="V183" s="176"/>
      <c r="W183" s="176"/>
      <c r="X183" s="176"/>
      <c r="Y183" s="176"/>
      <c r="Z183" s="11"/>
      <c r="AA183" s="11"/>
      <c r="AB183" s="11"/>
      <c r="AC183" s="11"/>
      <c r="AD183" s="6"/>
      <c r="AE183" s="6"/>
      <c r="AF183" s="6"/>
      <c r="AG183" s="6"/>
      <c r="AH183" s="6"/>
      <c r="AI183" s="6"/>
      <c r="AJ183" s="6"/>
      <c r="AK183" s="6"/>
      <c r="AL183" s="6"/>
      <c r="AM183" s="364"/>
      <c r="AN183" s="364"/>
      <c r="AO183" s="13" t="s">
        <v>316</v>
      </c>
      <c r="AP183" s="13" t="s">
        <v>316</v>
      </c>
      <c r="AQ183" s="13" t="s">
        <v>316</v>
      </c>
      <c r="AR183" s="13" t="s">
        <v>316</v>
      </c>
      <c r="AS183" s="13" t="s">
        <v>316</v>
      </c>
      <c r="AT183" s="13" t="s">
        <v>316</v>
      </c>
      <c r="AU183" s="13" t="s">
        <v>316</v>
      </c>
      <c r="AV183" s="13" t="s">
        <v>316</v>
      </c>
      <c r="AW183" s="13" t="s">
        <v>316</v>
      </c>
      <c r="AX183" s="13"/>
      <c r="AY183" s="13"/>
      <c r="AZ183" s="13" t="s">
        <v>316</v>
      </c>
      <c r="BA183" s="13"/>
      <c r="BB183" s="13" t="s">
        <v>316</v>
      </c>
      <c r="BC183" s="13"/>
      <c r="BD183" s="13" t="s">
        <v>316</v>
      </c>
      <c r="BE183" s="230" t="s">
        <v>316</v>
      </c>
      <c r="BF183" s="230" t="s">
        <v>316</v>
      </c>
      <c r="BG183" s="230" t="s">
        <v>316</v>
      </c>
      <c r="BH183" s="230" t="s">
        <v>316</v>
      </c>
      <c r="BI183" s="230" t="s">
        <v>316</v>
      </c>
      <c r="BJ183" s="230" t="s">
        <v>316</v>
      </c>
      <c r="BK183" s="230" t="s">
        <v>316</v>
      </c>
      <c r="BL183" s="230" t="s">
        <v>316</v>
      </c>
      <c r="BM183" s="230" t="s">
        <v>316</v>
      </c>
      <c r="BN183" s="230" t="s">
        <v>316</v>
      </c>
      <c r="BO183" s="230" t="s">
        <v>316</v>
      </c>
      <c r="BP183" s="230" t="s">
        <v>316</v>
      </c>
      <c r="BQ183" s="230" t="s">
        <v>316</v>
      </c>
      <c r="BR183" s="230"/>
      <c r="BS183" s="230"/>
      <c r="BT183" s="230" t="s">
        <v>316</v>
      </c>
      <c r="BU183" s="230" t="s">
        <v>316</v>
      </c>
      <c r="BV183" s="11" t="s">
        <v>316</v>
      </c>
      <c r="BW183" s="11" t="s">
        <v>316</v>
      </c>
      <c r="BX183" s="11" t="s">
        <v>316</v>
      </c>
      <c r="BY183" s="11" t="s">
        <v>316</v>
      </c>
      <c r="BZ183" s="11" t="s">
        <v>316</v>
      </c>
      <c r="CA183" s="11" t="s">
        <v>316</v>
      </c>
      <c r="CB183" s="11" t="s">
        <v>316</v>
      </c>
      <c r="CC183" s="11" t="s">
        <v>316</v>
      </c>
      <c r="CD183" s="3"/>
    </row>
    <row r="184" spans="1:82" s="202" customFormat="1" ht="54" hidden="1" customHeight="1">
      <c r="A184" s="216">
        <v>161</v>
      </c>
      <c r="B184" s="324">
        <v>161</v>
      </c>
      <c r="C184" s="188" t="s">
        <v>359</v>
      </c>
      <c r="D184" s="87" t="s">
        <v>14</v>
      </c>
      <c r="E184" s="86" t="s">
        <v>360</v>
      </c>
      <c r="F184" s="87" t="s">
        <v>17</v>
      </c>
      <c r="G184" s="362" t="s">
        <v>279</v>
      </c>
      <c r="H184" s="190" t="s">
        <v>1088</v>
      </c>
      <c r="I184" s="83"/>
      <c r="J184" s="111" t="s">
        <v>192</v>
      </c>
      <c r="K184" s="359" t="s">
        <v>16</v>
      </c>
      <c r="L184" s="83"/>
      <c r="M184" s="83"/>
      <c r="N184" s="83"/>
      <c r="O184" s="83"/>
      <c r="P184" s="83"/>
      <c r="Q184" s="83"/>
      <c r="R184" s="83"/>
      <c r="S184" s="83"/>
      <c r="T184" s="83"/>
      <c r="U184" s="66">
        <f t="shared" si="91"/>
        <v>1</v>
      </c>
      <c r="V184" s="183" t="s">
        <v>727</v>
      </c>
      <c r="W184" s="183" t="s">
        <v>726</v>
      </c>
      <c r="X184" s="183" t="s">
        <v>727</v>
      </c>
      <c r="Y184" s="183" t="s">
        <v>727</v>
      </c>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20">
        <v>2</v>
      </c>
      <c r="BF184" s="20">
        <v>2</v>
      </c>
      <c r="BG184" s="20">
        <v>2</v>
      </c>
      <c r="BH184" s="20">
        <v>1</v>
      </c>
      <c r="BI184" s="20">
        <v>2</v>
      </c>
      <c r="BJ184" s="20">
        <v>2</v>
      </c>
      <c r="BK184" s="20">
        <v>1</v>
      </c>
      <c r="BL184" s="20">
        <v>2</v>
      </c>
      <c r="BM184" s="20">
        <v>2</v>
      </c>
      <c r="BN184" s="20">
        <v>2</v>
      </c>
      <c r="BO184" s="20">
        <v>1</v>
      </c>
      <c r="BP184" s="20">
        <v>2</v>
      </c>
      <c r="BQ184" s="20">
        <v>2</v>
      </c>
      <c r="BR184" s="20"/>
      <c r="BS184" s="20"/>
      <c r="BT184" s="20">
        <v>2</v>
      </c>
      <c r="BU184" s="20">
        <v>1</v>
      </c>
      <c r="BV184" s="360">
        <f>COUNTIF($BE184:$BU184,2)</f>
        <v>11</v>
      </c>
      <c r="BW184" s="81">
        <f>BV184/COUNTA($BE184:$BU184)</f>
        <v>0.73333333333333328</v>
      </c>
      <c r="BX184" s="360">
        <f>COUNTIF($BE184:$BU184,1)</f>
        <v>4</v>
      </c>
      <c r="BY184" s="81">
        <f>BX184/COUNTA($BE184:$BU184)</f>
        <v>0.26666666666666666</v>
      </c>
      <c r="BZ184" s="360">
        <f>COUNTIF($BE184:$BU184,0)</f>
        <v>0</v>
      </c>
      <c r="CA184" s="81">
        <f>BZ184/COUNTA($BE184:$BU184)</f>
        <v>0</v>
      </c>
      <c r="CB184" s="360">
        <f>(((BV184*2)+(BX184*1)+(BZ184*0)))/COUNTA($BE184:$BU184)</f>
        <v>1.7333333333333334</v>
      </c>
      <c r="CC184" s="361" t="str">
        <f>IF(CB184&gt;=1.6,"Đạt mục tiêu",IF(CB184&gt;=1,"Cần cố gắng","Chưa đạt"))</f>
        <v>Đạt mục tiêu</v>
      </c>
      <c r="CD184" s="84"/>
    </row>
    <row r="185" spans="1:82" s="252" customFormat="1" ht="83.25" hidden="1" customHeight="1">
      <c r="A185" s="171">
        <v>162</v>
      </c>
      <c r="B185" s="324">
        <v>162</v>
      </c>
      <c r="C185" s="186" t="s">
        <v>361</v>
      </c>
      <c r="D185" s="87" t="s">
        <v>14</v>
      </c>
      <c r="E185" s="86" t="s">
        <v>362</v>
      </c>
      <c r="F185" s="244" t="s">
        <v>17</v>
      </c>
      <c r="G185" s="342" t="s">
        <v>1118</v>
      </c>
      <c r="H185" s="242" t="s">
        <v>460</v>
      </c>
      <c r="I185" s="83"/>
      <c r="J185" s="111" t="s">
        <v>192</v>
      </c>
      <c r="K185" s="83"/>
      <c r="L185" s="225" t="s">
        <v>16</v>
      </c>
      <c r="M185" s="83"/>
      <c r="N185" s="83"/>
      <c r="O185" s="83"/>
      <c r="P185" s="83"/>
      <c r="Q185" s="83"/>
      <c r="R185" s="83"/>
      <c r="S185" s="83"/>
      <c r="T185" s="83"/>
      <c r="U185" s="66">
        <f t="shared" si="91"/>
        <v>1</v>
      </c>
      <c r="V185" s="71"/>
      <c r="W185" s="71"/>
      <c r="X185" s="71"/>
      <c r="Y185" s="71"/>
      <c r="Z185" s="346" t="s">
        <v>727</v>
      </c>
      <c r="AA185" s="346" t="s">
        <v>723</v>
      </c>
      <c r="AB185" s="346" t="s">
        <v>727</v>
      </c>
      <c r="AC185" s="239"/>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11"/>
      <c r="BF185" s="11"/>
      <c r="BG185" s="11"/>
      <c r="BH185" s="11"/>
      <c r="BI185" s="11"/>
      <c r="BJ185" s="11"/>
      <c r="BK185" s="11"/>
      <c r="BL185" s="11"/>
      <c r="BM185" s="11"/>
      <c r="BN185" s="11"/>
      <c r="BO185" s="11"/>
      <c r="BP185" s="11"/>
      <c r="BQ185" s="11"/>
      <c r="BR185" s="11"/>
      <c r="BS185" s="11"/>
      <c r="BT185" s="11"/>
      <c r="BU185" s="11"/>
      <c r="BV185" s="11"/>
      <c r="BW185" s="11"/>
      <c r="BX185" s="11"/>
      <c r="BY185" s="11"/>
      <c r="BZ185" s="11"/>
      <c r="CA185" s="11"/>
      <c r="CB185" s="11"/>
      <c r="CC185" s="11"/>
    </row>
    <row r="186" spans="1:82" s="84" customFormat="1" ht="75" hidden="1">
      <c r="A186" s="19"/>
      <c r="B186" s="324"/>
      <c r="C186" s="76" t="s">
        <v>363</v>
      </c>
      <c r="D186" s="87"/>
      <c r="E186" s="86"/>
      <c r="F186" s="87"/>
      <c r="G186" s="91"/>
      <c r="H186" s="126" t="s">
        <v>1018</v>
      </c>
      <c r="I186" s="83"/>
      <c r="J186" s="111"/>
      <c r="K186" s="83"/>
      <c r="L186" s="147"/>
      <c r="M186" s="83"/>
      <c r="N186" s="83"/>
      <c r="O186" s="83"/>
      <c r="P186" s="83"/>
      <c r="Q186" s="83"/>
      <c r="R186" s="83" t="s">
        <v>16</v>
      </c>
      <c r="S186" s="83"/>
      <c r="T186" s="83"/>
      <c r="U186" s="66"/>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71"/>
      <c r="BF186" s="71"/>
      <c r="BG186" s="71"/>
      <c r="BH186" s="71"/>
      <c r="BI186" s="71"/>
      <c r="BJ186" s="71"/>
      <c r="BK186" s="71"/>
      <c r="BL186" s="71"/>
      <c r="BM186" s="71"/>
      <c r="BN186" s="71"/>
      <c r="BO186" s="71"/>
      <c r="BP186" s="71"/>
      <c r="BQ186" s="71"/>
      <c r="BR186" s="71"/>
      <c r="BS186" s="71"/>
      <c r="BT186" s="71"/>
      <c r="BU186" s="71"/>
      <c r="BV186" s="71"/>
      <c r="BW186" s="71"/>
      <c r="BX186" s="71"/>
      <c r="BY186" s="71"/>
      <c r="BZ186" s="71"/>
      <c r="CA186" s="71"/>
      <c r="CB186" s="71"/>
      <c r="CC186" s="71"/>
    </row>
    <row r="187" spans="1:82" s="84" customFormat="1" ht="51.75" customHeight="1">
      <c r="A187" s="19">
        <v>163</v>
      </c>
      <c r="B187" s="324">
        <v>163</v>
      </c>
      <c r="C187" s="76" t="s">
        <v>363</v>
      </c>
      <c r="D187" s="77" t="s">
        <v>17</v>
      </c>
      <c r="E187" s="78" t="s">
        <v>364</v>
      </c>
      <c r="F187" s="77" t="s">
        <v>17</v>
      </c>
      <c r="G187" s="100" t="s">
        <v>461</v>
      </c>
      <c r="H187" s="126" t="s">
        <v>984</v>
      </c>
      <c r="I187" s="83"/>
      <c r="J187" s="111" t="s">
        <v>192</v>
      </c>
      <c r="K187" s="83"/>
      <c r="L187" s="83"/>
      <c r="M187" s="83" t="s">
        <v>16</v>
      </c>
      <c r="N187" s="83"/>
      <c r="O187" s="83"/>
      <c r="P187" s="83"/>
      <c r="Q187" s="83"/>
      <c r="R187" s="83"/>
      <c r="S187" s="83"/>
      <c r="T187" s="83"/>
      <c r="U187" s="66">
        <f t="shared" si="91"/>
        <v>1</v>
      </c>
      <c r="V187" s="71"/>
      <c r="W187" s="71"/>
      <c r="X187" s="71"/>
      <c r="Y187" s="71"/>
      <c r="Z187" s="71"/>
      <c r="AA187" s="71"/>
      <c r="AB187" s="71"/>
      <c r="AC187" s="71"/>
      <c r="AD187" s="72" t="s">
        <v>723</v>
      </c>
      <c r="AE187" s="72" t="s">
        <v>724</v>
      </c>
      <c r="AF187" s="72" t="s">
        <v>723</v>
      </c>
      <c r="AG187" s="72" t="s">
        <v>726</v>
      </c>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114">
        <v>2</v>
      </c>
      <c r="BF187" s="114">
        <v>2</v>
      </c>
      <c r="BG187" s="114">
        <v>2</v>
      </c>
      <c r="BH187" s="114">
        <v>2</v>
      </c>
      <c r="BI187" s="114">
        <v>2</v>
      </c>
      <c r="BJ187" s="114">
        <v>2</v>
      </c>
      <c r="BK187" s="114">
        <v>2</v>
      </c>
      <c r="BL187" s="114">
        <v>1</v>
      </c>
      <c r="BM187" s="114">
        <v>2</v>
      </c>
      <c r="BN187" s="114">
        <v>2</v>
      </c>
      <c r="BO187" s="114">
        <v>2</v>
      </c>
      <c r="BP187" s="114">
        <v>2</v>
      </c>
      <c r="BQ187" s="114">
        <v>2</v>
      </c>
      <c r="BR187" s="114">
        <v>2</v>
      </c>
      <c r="BS187" s="114">
        <v>2</v>
      </c>
      <c r="BT187" s="114">
        <v>1</v>
      </c>
      <c r="BU187" s="114">
        <v>2</v>
      </c>
      <c r="BV187" s="118">
        <f>COUNTIF($BE187:$BU187,2)</f>
        <v>15</v>
      </c>
      <c r="BW187" s="119">
        <f>BV187/COUNTA($BE187:$BU187)</f>
        <v>0.88235294117647056</v>
      </c>
      <c r="BX187" s="118">
        <f>COUNTIF($BE187:$BU187,1)</f>
        <v>2</v>
      </c>
      <c r="BY187" s="119">
        <f>BX187/COUNTA($BE187:$BU187)</f>
        <v>0.11764705882352941</v>
      </c>
      <c r="BZ187" s="118">
        <f>COUNTIF($BE187:$BU187,0)</f>
        <v>0</v>
      </c>
      <c r="CA187" s="119">
        <f>BZ187/COUNTA($BE187:$BU187)</f>
        <v>0</v>
      </c>
      <c r="CB187" s="118">
        <f>(((BV187*2)+(BX187*1)+(BZ187*0)))/COUNTA($BE187:$BU187)</f>
        <v>1.8823529411764706</v>
      </c>
      <c r="CC187" s="118" t="str">
        <f t="shared" ref="CC187" si="100">IF(CB187&gt;=1.6,"Đạt mục tiêu",IF(CB187&gt;=1,"Cần cố gắng","Chưa đạt"))</f>
        <v>Đạt mục tiêu</v>
      </c>
    </row>
    <row r="188" spans="1:82" ht="29.25" hidden="1" customHeight="1">
      <c r="A188" s="171">
        <v>164</v>
      </c>
      <c r="B188" s="324">
        <v>164</v>
      </c>
      <c r="C188" s="1502" t="s">
        <v>464</v>
      </c>
      <c r="D188" s="1565"/>
      <c r="E188" s="1567"/>
      <c r="F188" s="230" t="s">
        <v>316</v>
      </c>
      <c r="G188" s="357" t="s">
        <v>316</v>
      </c>
      <c r="H188" s="357" t="s">
        <v>316</v>
      </c>
      <c r="I188" s="13" t="s">
        <v>316</v>
      </c>
      <c r="J188" s="13" t="s">
        <v>316</v>
      </c>
      <c r="K188" s="290" t="s">
        <v>316</v>
      </c>
      <c r="L188" s="230" t="s">
        <v>316</v>
      </c>
      <c r="M188" s="13" t="s">
        <v>316</v>
      </c>
      <c r="N188" s="13" t="s">
        <v>316</v>
      </c>
      <c r="O188" s="13" t="s">
        <v>316</v>
      </c>
      <c r="P188" s="13" t="s">
        <v>316</v>
      </c>
      <c r="Q188" s="13" t="s">
        <v>316</v>
      </c>
      <c r="R188" s="13"/>
      <c r="S188" s="13" t="s">
        <v>316</v>
      </c>
      <c r="T188" s="13" t="s">
        <v>316</v>
      </c>
      <c r="U188" s="13" t="s">
        <v>316</v>
      </c>
      <c r="V188" s="290" t="s">
        <v>316</v>
      </c>
      <c r="W188" s="290" t="s">
        <v>316</v>
      </c>
      <c r="X188" s="290" t="s">
        <v>316</v>
      </c>
      <c r="Y188" s="290" t="s">
        <v>316</v>
      </c>
      <c r="Z188" s="230" t="s">
        <v>316</v>
      </c>
      <c r="AA188" s="230" t="s">
        <v>316</v>
      </c>
      <c r="AB188" s="230" t="s">
        <v>316</v>
      </c>
      <c r="AC188" s="230" t="s">
        <v>316</v>
      </c>
      <c r="AD188" s="13" t="s">
        <v>316</v>
      </c>
      <c r="AE188" s="13" t="s">
        <v>316</v>
      </c>
      <c r="AF188" s="13" t="s">
        <v>316</v>
      </c>
      <c r="AG188" s="13" t="s">
        <v>316</v>
      </c>
      <c r="AH188" s="13" t="s">
        <v>316</v>
      </c>
      <c r="AI188" s="13" t="s">
        <v>316</v>
      </c>
      <c r="AJ188" s="13" t="s">
        <v>316</v>
      </c>
      <c r="AK188" s="13" t="s">
        <v>316</v>
      </c>
      <c r="AL188" s="13" t="s">
        <v>316</v>
      </c>
      <c r="AM188" s="13"/>
      <c r="AN188" s="13"/>
      <c r="AO188" s="13" t="s">
        <v>316</v>
      </c>
      <c r="AP188" s="13" t="s">
        <v>316</v>
      </c>
      <c r="AQ188" s="13" t="s">
        <v>316</v>
      </c>
      <c r="AR188" s="13" t="s">
        <v>316</v>
      </c>
      <c r="AS188" s="13" t="s">
        <v>316</v>
      </c>
      <c r="AT188" s="13" t="s">
        <v>316</v>
      </c>
      <c r="AU188" s="13" t="s">
        <v>316</v>
      </c>
      <c r="AV188" s="13" t="s">
        <v>316</v>
      </c>
      <c r="AW188" s="13" t="s">
        <v>316</v>
      </c>
      <c r="AX188" s="13"/>
      <c r="AY188" s="13"/>
      <c r="AZ188" s="13" t="s">
        <v>316</v>
      </c>
      <c r="BA188" s="13"/>
      <c r="BB188" s="13" t="s">
        <v>316</v>
      </c>
      <c r="BC188" s="13"/>
      <c r="BD188" s="13" t="s">
        <v>316</v>
      </c>
      <c r="BE188" s="230" t="s">
        <v>316</v>
      </c>
      <c r="BF188" s="230" t="s">
        <v>316</v>
      </c>
      <c r="BG188" s="230" t="s">
        <v>316</v>
      </c>
      <c r="BH188" s="230" t="s">
        <v>316</v>
      </c>
      <c r="BI188" s="230" t="s">
        <v>316</v>
      </c>
      <c r="BJ188" s="230" t="s">
        <v>316</v>
      </c>
      <c r="BK188" s="230" t="s">
        <v>316</v>
      </c>
      <c r="BL188" s="230" t="s">
        <v>316</v>
      </c>
      <c r="BM188" s="230" t="s">
        <v>316</v>
      </c>
      <c r="BN188" s="230" t="s">
        <v>316</v>
      </c>
      <c r="BO188" s="230" t="s">
        <v>316</v>
      </c>
      <c r="BP188" s="230" t="s">
        <v>316</v>
      </c>
      <c r="BQ188" s="230" t="s">
        <v>316</v>
      </c>
      <c r="BR188" s="230"/>
      <c r="BS188" s="230"/>
      <c r="BT188" s="230" t="s">
        <v>316</v>
      </c>
      <c r="BU188" s="230" t="s">
        <v>316</v>
      </c>
      <c r="BV188" s="230" t="s">
        <v>316</v>
      </c>
      <c r="BW188" s="230" t="s">
        <v>316</v>
      </c>
      <c r="BX188" s="230" t="s">
        <v>316</v>
      </c>
      <c r="BY188" s="230" t="s">
        <v>316</v>
      </c>
      <c r="BZ188" s="230" t="s">
        <v>316</v>
      </c>
      <c r="CA188" s="230" t="s">
        <v>316</v>
      </c>
      <c r="CB188" s="230" t="s">
        <v>316</v>
      </c>
      <c r="CC188" s="230" t="s">
        <v>316</v>
      </c>
      <c r="CD188" s="3"/>
    </row>
    <row r="189" spans="1:82" s="74" customFormat="1" ht="82.5" customHeight="1">
      <c r="A189" s="19">
        <v>165</v>
      </c>
      <c r="B189" s="324">
        <v>165</v>
      </c>
      <c r="C189" s="86" t="s">
        <v>365</v>
      </c>
      <c r="D189" s="87" t="s">
        <v>14</v>
      </c>
      <c r="E189" s="86" t="s">
        <v>366</v>
      </c>
      <c r="F189" s="87" t="s">
        <v>17</v>
      </c>
      <c r="G189" s="86" t="s">
        <v>462</v>
      </c>
      <c r="H189" s="67" t="s">
        <v>463</v>
      </c>
      <c r="I189" s="71"/>
      <c r="J189" s="68" t="s">
        <v>192</v>
      </c>
      <c r="K189" s="71"/>
      <c r="L189" s="71"/>
      <c r="M189" s="130" t="s">
        <v>16</v>
      </c>
      <c r="N189" s="71"/>
      <c r="O189" s="71"/>
      <c r="P189" s="71"/>
      <c r="Q189" s="71"/>
      <c r="R189" s="71"/>
      <c r="S189" s="71"/>
      <c r="T189" s="71"/>
      <c r="U189" s="66">
        <f t="shared" si="91"/>
        <v>1</v>
      </c>
      <c r="V189" s="71"/>
      <c r="W189" s="71"/>
      <c r="X189" s="71"/>
      <c r="Y189" s="71"/>
      <c r="Z189" s="71"/>
      <c r="AA189" s="71"/>
      <c r="AB189" s="71"/>
      <c r="AC189" s="71"/>
      <c r="AD189" s="72" t="s">
        <v>727</v>
      </c>
      <c r="AE189" s="72" t="s">
        <v>727</v>
      </c>
      <c r="AF189" s="72" t="s">
        <v>727</v>
      </c>
      <c r="AG189" s="72" t="s">
        <v>727</v>
      </c>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114">
        <v>2</v>
      </c>
      <c r="BF189" s="114">
        <v>2</v>
      </c>
      <c r="BG189" s="114">
        <v>2</v>
      </c>
      <c r="BH189" s="114">
        <v>2</v>
      </c>
      <c r="BI189" s="114">
        <v>2</v>
      </c>
      <c r="BJ189" s="114">
        <v>2</v>
      </c>
      <c r="BK189" s="114">
        <v>2</v>
      </c>
      <c r="BL189" s="114">
        <v>1</v>
      </c>
      <c r="BM189" s="114">
        <v>2</v>
      </c>
      <c r="BN189" s="114">
        <v>2</v>
      </c>
      <c r="BO189" s="114">
        <v>2</v>
      </c>
      <c r="BP189" s="114">
        <v>2</v>
      </c>
      <c r="BQ189" s="114">
        <v>2</v>
      </c>
      <c r="BR189" s="114">
        <v>2</v>
      </c>
      <c r="BS189" s="114">
        <v>2</v>
      </c>
      <c r="BT189" s="114">
        <v>1</v>
      </c>
      <c r="BU189" s="114">
        <v>2</v>
      </c>
      <c r="BV189" s="118">
        <f>COUNTIF($BE189:$BU189,2)</f>
        <v>15</v>
      </c>
      <c r="BW189" s="119">
        <f>BV189/COUNTA($BE189:$BU189)</f>
        <v>0.88235294117647056</v>
      </c>
      <c r="BX189" s="118">
        <f>COUNTIF($BE189:$BU189,1)</f>
        <v>2</v>
      </c>
      <c r="BY189" s="119">
        <f>BX189/COUNTA($BE189:$BU189)</f>
        <v>0.11764705882352941</v>
      </c>
      <c r="BZ189" s="118">
        <f>COUNTIF($BE189:$BU189,0)</f>
        <v>0</v>
      </c>
      <c r="CA189" s="119">
        <f>BZ189/COUNTA($BE189:$BU189)</f>
        <v>0</v>
      </c>
      <c r="CB189" s="118">
        <f>(((BV189*2)+(BX189*1)+(BZ189*0)))/COUNTA($BE189:$BU189)</f>
        <v>1.8823529411764706</v>
      </c>
      <c r="CC189" s="118" t="str">
        <f t="shared" ref="CC189" si="101">IF(CB189&gt;=1.6,"Đạt mục tiêu",IF(CB189&gt;=1,"Cần cố gắng","Chưa đạt"))</f>
        <v>Đạt mục tiêu</v>
      </c>
    </row>
    <row r="190" spans="1:82" s="2" customFormat="1" ht="19.5" hidden="1" customHeight="1">
      <c r="A190" s="19">
        <v>166</v>
      </c>
      <c r="B190" s="324">
        <v>166</v>
      </c>
      <c r="C190" s="1566" t="s">
        <v>367</v>
      </c>
      <c r="D190" s="1565"/>
      <c r="E190" s="1567"/>
      <c r="F190" s="85"/>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c r="BO190" s="85"/>
      <c r="BP190" s="85"/>
      <c r="BQ190" s="85"/>
      <c r="BR190" s="85"/>
      <c r="BS190" s="85"/>
      <c r="BT190" s="85"/>
      <c r="BU190" s="85"/>
      <c r="BV190" s="85"/>
      <c r="BW190" s="85"/>
      <c r="BX190" s="85"/>
      <c r="BY190" s="85"/>
      <c r="BZ190" s="85"/>
      <c r="CA190" s="85"/>
      <c r="CB190" s="85"/>
      <c r="CC190" s="85"/>
    </row>
    <row r="191" spans="1:82" s="2" customFormat="1" ht="21.75" hidden="1" customHeight="1">
      <c r="A191" s="19">
        <v>167</v>
      </c>
      <c r="B191" s="324">
        <v>167</v>
      </c>
      <c r="C191" s="1566" t="s">
        <v>368</v>
      </c>
      <c r="D191" s="1565"/>
      <c r="E191" s="1567"/>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c r="BM191" s="85"/>
      <c r="BN191" s="85"/>
      <c r="BO191" s="85"/>
      <c r="BP191" s="85"/>
      <c r="BQ191" s="85"/>
      <c r="BR191" s="85"/>
      <c r="BS191" s="85"/>
      <c r="BT191" s="85"/>
      <c r="BU191" s="85"/>
      <c r="BV191" s="85"/>
      <c r="BW191" s="85"/>
      <c r="BX191" s="85"/>
      <c r="BY191" s="85"/>
      <c r="BZ191" s="85"/>
      <c r="CA191" s="85"/>
      <c r="CB191" s="85"/>
      <c r="CC191" s="85"/>
    </row>
    <row r="192" spans="1:82" s="2" customFormat="1" ht="65.25" hidden="1" customHeight="1">
      <c r="A192" s="19"/>
      <c r="B192" s="324"/>
      <c r="C192" s="124" t="s">
        <v>369</v>
      </c>
      <c r="D192" s="334"/>
      <c r="E192" s="335"/>
      <c r="F192" s="85"/>
      <c r="G192" s="85"/>
      <c r="H192" s="67" t="s">
        <v>1019</v>
      </c>
      <c r="I192" s="349"/>
      <c r="J192" s="349"/>
      <c r="K192" s="349"/>
      <c r="L192" s="349"/>
      <c r="M192" s="349"/>
      <c r="N192" s="349"/>
      <c r="O192" s="349"/>
      <c r="P192" s="349"/>
      <c r="Q192" s="349"/>
      <c r="R192" s="71" t="s">
        <v>16</v>
      </c>
      <c r="S192" s="349"/>
      <c r="T192" s="71"/>
      <c r="U192" s="85"/>
      <c r="V192" s="85"/>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c r="CB192" s="85"/>
      <c r="CC192" s="85"/>
    </row>
    <row r="193" spans="1:82" s="184" customFormat="1" ht="63" hidden="1" customHeight="1">
      <c r="A193" s="216">
        <v>168</v>
      </c>
      <c r="B193" s="324">
        <v>168</v>
      </c>
      <c r="C193" s="203" t="s">
        <v>369</v>
      </c>
      <c r="D193" s="68" t="s">
        <v>14</v>
      </c>
      <c r="E193" s="124" t="s">
        <v>370</v>
      </c>
      <c r="F193" s="87" t="s">
        <v>14</v>
      </c>
      <c r="G193" s="203" t="s">
        <v>370</v>
      </c>
      <c r="H193" s="179" t="s">
        <v>729</v>
      </c>
      <c r="I193" s="71"/>
      <c r="J193" s="68" t="s">
        <v>192</v>
      </c>
      <c r="K193" s="182" t="s">
        <v>16</v>
      </c>
      <c r="L193" s="71"/>
      <c r="M193" s="71"/>
      <c r="N193" s="71"/>
      <c r="O193" s="71"/>
      <c r="P193" s="71"/>
      <c r="Q193" s="71"/>
      <c r="R193" s="71"/>
      <c r="S193" s="71"/>
      <c r="T193" s="71"/>
      <c r="U193" s="66">
        <f t="shared" si="91"/>
        <v>1</v>
      </c>
      <c r="V193" s="183" t="s">
        <v>723</v>
      </c>
      <c r="W193" s="183" t="s">
        <v>724</v>
      </c>
      <c r="X193" s="183" t="s">
        <v>724</v>
      </c>
      <c r="Y193" s="183" t="s">
        <v>726</v>
      </c>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20">
        <v>2</v>
      </c>
      <c r="BF193" s="20">
        <v>2</v>
      </c>
      <c r="BG193" s="20">
        <v>2</v>
      </c>
      <c r="BH193" s="20">
        <v>2</v>
      </c>
      <c r="BI193" s="20">
        <v>2</v>
      </c>
      <c r="BJ193" s="20">
        <v>2</v>
      </c>
      <c r="BK193" s="20">
        <v>2</v>
      </c>
      <c r="BL193" s="20">
        <v>2</v>
      </c>
      <c r="BM193" s="20">
        <v>2</v>
      </c>
      <c r="BN193" s="20">
        <v>2</v>
      </c>
      <c r="BO193" s="20">
        <v>1</v>
      </c>
      <c r="BP193" s="20">
        <v>2</v>
      </c>
      <c r="BQ193" s="20">
        <v>2</v>
      </c>
      <c r="BR193" s="20"/>
      <c r="BS193" s="20"/>
      <c r="BT193" s="20">
        <v>1</v>
      </c>
      <c r="BU193" s="20">
        <v>1</v>
      </c>
      <c r="BV193" s="360">
        <f>COUNTIF($BE193:$BU193,2)</f>
        <v>12</v>
      </c>
      <c r="BW193" s="81">
        <f>BV193/COUNTA($BE193:$BU193)</f>
        <v>0.8</v>
      </c>
      <c r="BX193" s="360">
        <f>COUNTIF($BE193:$BU193,1)</f>
        <v>3</v>
      </c>
      <c r="BY193" s="81">
        <f>BX193/COUNTA($BE193:$BU193)</f>
        <v>0.2</v>
      </c>
      <c r="BZ193" s="360">
        <f>COUNTIF($BE193:$BU193,0)</f>
        <v>0</v>
      </c>
      <c r="CA193" s="81">
        <f>BZ193/COUNTA($BE193:$BU193)</f>
        <v>0</v>
      </c>
      <c r="CB193" s="360">
        <f>(((BV193*2)+(BX193*1)+(BZ193*0)))/COUNTA($BE193:$BU193)</f>
        <v>1.8</v>
      </c>
      <c r="CC193" s="361" t="str">
        <f>IF(CB193&gt;=1.6,"Đạt mục tiêu",IF(CB193&gt;=1,"Cần cố gắng","Chưa đạt"))</f>
        <v>Đạt mục tiêu</v>
      </c>
      <c r="CD193" s="74"/>
    </row>
    <row r="194" spans="1:82" s="74" customFormat="1" ht="72.75" hidden="1" customHeight="1">
      <c r="A194" s="19">
        <v>169</v>
      </c>
      <c r="B194" s="324">
        <v>169</v>
      </c>
      <c r="C194" s="127" t="s">
        <v>371</v>
      </c>
      <c r="D194" s="90" t="s">
        <v>14</v>
      </c>
      <c r="E194" s="124" t="s">
        <v>372</v>
      </c>
      <c r="F194" s="87" t="s">
        <v>17</v>
      </c>
      <c r="G194" s="89" t="s">
        <v>465</v>
      </c>
      <c r="H194" s="67" t="s">
        <v>466</v>
      </c>
      <c r="I194" s="71"/>
      <c r="J194" s="68" t="s">
        <v>192</v>
      </c>
      <c r="K194" s="71"/>
      <c r="L194" s="71"/>
      <c r="M194" s="71"/>
      <c r="N194" s="130" t="s">
        <v>16</v>
      </c>
      <c r="O194" s="71"/>
      <c r="P194" s="71"/>
      <c r="Q194" s="71"/>
      <c r="R194" s="71"/>
      <c r="S194" s="71"/>
      <c r="T194" s="71"/>
      <c r="U194" s="66">
        <f t="shared" si="91"/>
        <v>1</v>
      </c>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c r="AV194" s="71"/>
      <c r="AW194" s="71"/>
      <c r="AX194" s="71"/>
      <c r="AY194" s="71"/>
      <c r="AZ194" s="71"/>
      <c r="BA194" s="71"/>
      <c r="BB194" s="71"/>
      <c r="BC194" s="71"/>
      <c r="BD194" s="71"/>
      <c r="BE194" s="71"/>
      <c r="BF194" s="71"/>
      <c r="BG194" s="71"/>
      <c r="BH194" s="71"/>
      <c r="BI194" s="71"/>
      <c r="BJ194" s="71"/>
      <c r="BK194" s="71"/>
      <c r="BL194" s="71"/>
      <c r="BM194" s="71"/>
      <c r="BN194" s="71"/>
      <c r="BO194" s="71"/>
      <c r="BP194" s="71"/>
      <c r="BQ194" s="71"/>
      <c r="BR194" s="71"/>
      <c r="BS194" s="71"/>
      <c r="BT194" s="73"/>
      <c r="BU194" s="73"/>
      <c r="BV194" s="71"/>
      <c r="BW194" s="71"/>
      <c r="BX194" s="71"/>
      <c r="BY194" s="71"/>
      <c r="BZ194" s="71"/>
      <c r="CA194" s="71"/>
      <c r="CB194" s="71"/>
      <c r="CC194" s="71"/>
    </row>
    <row r="195" spans="1:82" s="74" customFormat="1" ht="72.75" hidden="1" customHeight="1">
      <c r="A195" s="19">
        <v>170</v>
      </c>
      <c r="B195" s="324">
        <v>170</v>
      </c>
      <c r="C195" s="124" t="s">
        <v>373</v>
      </c>
      <c r="D195" s="90" t="s">
        <v>18</v>
      </c>
      <c r="E195" s="124" t="s">
        <v>374</v>
      </c>
      <c r="F195" s="87" t="s">
        <v>18</v>
      </c>
      <c r="G195" s="89" t="s">
        <v>467</v>
      </c>
      <c r="H195" s="67" t="s">
        <v>468</v>
      </c>
      <c r="I195" s="71"/>
      <c r="J195" s="68" t="s">
        <v>192</v>
      </c>
      <c r="K195" s="71"/>
      <c r="L195" s="71"/>
      <c r="M195" s="71"/>
      <c r="N195" s="71"/>
      <c r="O195" s="71"/>
      <c r="P195" s="130" t="s">
        <v>16</v>
      </c>
      <c r="Q195" s="71"/>
      <c r="R195" s="71"/>
      <c r="S195" s="71"/>
      <c r="T195" s="71"/>
      <c r="U195" s="66">
        <f t="shared" si="91"/>
        <v>1</v>
      </c>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c r="BL195" s="71"/>
      <c r="BM195" s="71"/>
      <c r="BN195" s="71"/>
      <c r="BO195" s="71"/>
      <c r="BP195" s="71"/>
      <c r="BQ195" s="71"/>
      <c r="BR195" s="71"/>
      <c r="BS195" s="71"/>
      <c r="BT195" s="73"/>
      <c r="BU195" s="73"/>
      <c r="BV195" s="71"/>
      <c r="BW195" s="71"/>
      <c r="BX195" s="71"/>
      <c r="BY195" s="71"/>
      <c r="BZ195" s="71"/>
      <c r="CA195" s="71"/>
      <c r="CB195" s="71"/>
      <c r="CC195" s="71"/>
    </row>
    <row r="196" spans="1:82" hidden="1">
      <c r="A196" s="171">
        <v>171</v>
      </c>
      <c r="B196" s="324">
        <v>171</v>
      </c>
      <c r="C196" s="1502" t="s">
        <v>375</v>
      </c>
      <c r="D196" s="1565"/>
      <c r="E196" s="1565"/>
      <c r="F196" s="1573"/>
      <c r="G196" s="1449"/>
      <c r="H196" s="358" t="s">
        <v>316</v>
      </c>
      <c r="I196" s="325" t="s">
        <v>316</v>
      </c>
      <c r="J196" s="325" t="s">
        <v>316</v>
      </c>
      <c r="K196" s="291" t="s">
        <v>316</v>
      </c>
      <c r="L196" s="337" t="s">
        <v>316</v>
      </c>
      <c r="M196" s="325" t="s">
        <v>316</v>
      </c>
      <c r="N196" s="325" t="s">
        <v>316</v>
      </c>
      <c r="O196" s="325" t="s">
        <v>316</v>
      </c>
      <c r="P196" s="325" t="s">
        <v>316</v>
      </c>
      <c r="Q196" s="325" t="s">
        <v>316</v>
      </c>
      <c r="R196" s="325"/>
      <c r="S196" s="325" t="s">
        <v>316</v>
      </c>
      <c r="T196" s="325" t="s">
        <v>316</v>
      </c>
      <c r="U196" s="325" t="s">
        <v>316</v>
      </c>
      <c r="V196" s="176"/>
      <c r="W196" s="176"/>
      <c r="X196" s="176"/>
      <c r="Y196" s="176"/>
      <c r="Z196" s="11"/>
      <c r="AA196" s="11"/>
      <c r="AB196" s="11"/>
      <c r="AC196" s="11"/>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11"/>
      <c r="BF196" s="11"/>
      <c r="BG196" s="11"/>
      <c r="BH196" s="11"/>
      <c r="BI196" s="11"/>
      <c r="BJ196" s="11"/>
      <c r="BK196" s="11"/>
      <c r="BL196" s="11"/>
      <c r="BM196" s="11"/>
      <c r="BN196" s="11"/>
      <c r="BO196" s="11"/>
      <c r="BP196" s="11"/>
      <c r="BQ196" s="11"/>
      <c r="BR196" s="11"/>
      <c r="BS196" s="11"/>
      <c r="BT196" s="227"/>
      <c r="BU196" s="227"/>
      <c r="BV196" s="11"/>
      <c r="BW196" s="11"/>
      <c r="BX196" s="11"/>
      <c r="BY196" s="11"/>
      <c r="BZ196" s="11"/>
      <c r="CA196" s="11"/>
      <c r="CB196" s="11"/>
      <c r="CC196" s="11"/>
      <c r="CD196" s="3"/>
    </row>
    <row r="197" spans="1:82" s="74" customFormat="1" ht="72" customHeight="1">
      <c r="A197" s="19">
        <v>172</v>
      </c>
      <c r="B197" s="324">
        <v>172</v>
      </c>
      <c r="C197" s="86" t="s">
        <v>376</v>
      </c>
      <c r="D197" s="87" t="s">
        <v>14</v>
      </c>
      <c r="E197" s="86" t="s">
        <v>377</v>
      </c>
      <c r="F197" s="87" t="s">
        <v>17</v>
      </c>
      <c r="G197" s="109" t="s">
        <v>469</v>
      </c>
      <c r="H197" s="70" t="s">
        <v>470</v>
      </c>
      <c r="I197" s="71"/>
      <c r="J197" s="111" t="s">
        <v>192</v>
      </c>
      <c r="K197" s="71"/>
      <c r="L197" s="71"/>
      <c r="M197" s="130" t="s">
        <v>16</v>
      </c>
      <c r="N197" s="71"/>
      <c r="O197" s="71"/>
      <c r="P197" s="71"/>
      <c r="Q197" s="71"/>
      <c r="R197" s="130" t="s">
        <v>16</v>
      </c>
      <c r="S197" s="71"/>
      <c r="T197" s="71"/>
      <c r="U197" s="66">
        <f t="shared" si="91"/>
        <v>2</v>
      </c>
      <c r="V197" s="71"/>
      <c r="W197" s="71"/>
      <c r="X197" s="71"/>
      <c r="Y197" s="71"/>
      <c r="Z197" s="71"/>
      <c r="AA197" s="71"/>
      <c r="AB197" s="71"/>
      <c r="AC197" s="71"/>
      <c r="AD197" s="72" t="s">
        <v>725</v>
      </c>
      <c r="AE197" s="72" t="s">
        <v>725</v>
      </c>
      <c r="AF197" s="72" t="s">
        <v>725</v>
      </c>
      <c r="AG197" s="72" t="s">
        <v>725</v>
      </c>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114">
        <v>2</v>
      </c>
      <c r="BF197" s="114">
        <v>2</v>
      </c>
      <c r="BG197" s="114">
        <v>2</v>
      </c>
      <c r="BH197" s="114">
        <v>2</v>
      </c>
      <c r="BI197" s="114">
        <v>2</v>
      </c>
      <c r="BJ197" s="114">
        <v>2</v>
      </c>
      <c r="BK197" s="114">
        <v>2</v>
      </c>
      <c r="BL197" s="114">
        <v>1</v>
      </c>
      <c r="BM197" s="114">
        <v>2</v>
      </c>
      <c r="BN197" s="114">
        <v>2</v>
      </c>
      <c r="BO197" s="114">
        <v>2</v>
      </c>
      <c r="BP197" s="114">
        <v>2</v>
      </c>
      <c r="BQ197" s="114">
        <v>2</v>
      </c>
      <c r="BR197" s="114">
        <v>2</v>
      </c>
      <c r="BS197" s="114">
        <v>2</v>
      </c>
      <c r="BT197" s="114">
        <v>1</v>
      </c>
      <c r="BU197" s="114">
        <v>2</v>
      </c>
      <c r="BV197" s="118">
        <f>COUNTIF($BE197:$BU197,2)</f>
        <v>15</v>
      </c>
      <c r="BW197" s="119">
        <f>BV197/COUNTA($BE197:$BU197)</f>
        <v>0.88235294117647056</v>
      </c>
      <c r="BX197" s="118">
        <f>COUNTIF($BE197:$BU197,1)</f>
        <v>2</v>
      </c>
      <c r="BY197" s="119">
        <f>BX197/COUNTA($BE197:$BU197)</f>
        <v>0.11764705882352941</v>
      </c>
      <c r="BZ197" s="118">
        <f>COUNTIF($BE197:$BU197,0)</f>
        <v>0</v>
      </c>
      <c r="CA197" s="119">
        <f>BZ197/COUNTA($BE197:$BU197)</f>
        <v>0</v>
      </c>
      <c r="CB197" s="118">
        <f>(((BV197*2)+(BX197*1)+(BZ197*0)))/COUNTA($BE197:$BU197)</f>
        <v>1.8823529411764706</v>
      </c>
      <c r="CC197" s="118" t="str">
        <f t="shared" ref="CC197" si="102">IF(CB197&gt;=1.6,"Đạt mục tiêu",IF(CB197&gt;=1,"Cần cố gắng","Chưa đạt"))</f>
        <v>Đạt mục tiêu</v>
      </c>
    </row>
    <row r="198" spans="1:82" ht="143.25" hidden="1" customHeight="1">
      <c r="A198" s="171">
        <v>173</v>
      </c>
      <c r="B198" s="324">
        <v>173</v>
      </c>
      <c r="C198" s="186" t="s">
        <v>378</v>
      </c>
      <c r="D198" s="87" t="s">
        <v>14</v>
      </c>
      <c r="E198" s="86" t="s">
        <v>379</v>
      </c>
      <c r="F198" s="244" t="s">
        <v>14</v>
      </c>
      <c r="G198" s="242" t="s">
        <v>1119</v>
      </c>
      <c r="H198" s="210" t="s">
        <v>1120</v>
      </c>
      <c r="I198" s="71"/>
      <c r="J198" s="111" t="s">
        <v>192</v>
      </c>
      <c r="K198" s="71"/>
      <c r="L198" s="239" t="s">
        <v>16</v>
      </c>
      <c r="M198" s="71"/>
      <c r="N198" s="71"/>
      <c r="O198" s="71"/>
      <c r="P198" s="71"/>
      <c r="Q198" s="71"/>
      <c r="R198" s="71"/>
      <c r="S198" s="71"/>
      <c r="T198" s="71"/>
      <c r="U198" s="66">
        <f t="shared" si="91"/>
        <v>1</v>
      </c>
      <c r="V198" s="71"/>
      <c r="W198" s="71"/>
      <c r="X198" s="71"/>
      <c r="Y198" s="71"/>
      <c r="Z198" s="346" t="s">
        <v>726</v>
      </c>
      <c r="AA198" s="346"/>
      <c r="AB198" s="346" t="s">
        <v>724</v>
      </c>
      <c r="AC198" s="346" t="s">
        <v>723</v>
      </c>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11"/>
      <c r="BF198" s="11"/>
      <c r="BG198" s="11"/>
      <c r="BH198" s="11"/>
      <c r="BI198" s="11"/>
      <c r="BJ198" s="11"/>
      <c r="BK198" s="11"/>
      <c r="BL198" s="11"/>
      <c r="BM198" s="11"/>
      <c r="BN198" s="11"/>
      <c r="BO198" s="11"/>
      <c r="BP198" s="11"/>
      <c r="BQ198" s="11"/>
      <c r="BR198" s="11"/>
      <c r="BS198" s="11"/>
      <c r="BT198" s="227"/>
      <c r="BU198" s="227"/>
      <c r="BV198" s="11"/>
      <c r="BW198" s="11"/>
      <c r="BX198" s="11"/>
      <c r="BY198" s="11"/>
      <c r="BZ198" s="11"/>
      <c r="CA198" s="11"/>
      <c r="CB198" s="11"/>
      <c r="CC198" s="11"/>
    </row>
    <row r="199" spans="1:82" s="74" customFormat="1" ht="126" hidden="1">
      <c r="A199" s="19">
        <v>174</v>
      </c>
      <c r="B199" s="324">
        <v>174</v>
      </c>
      <c r="C199" s="86" t="s">
        <v>380</v>
      </c>
      <c r="D199" s="87" t="s">
        <v>14</v>
      </c>
      <c r="E199" s="86" t="s">
        <v>381</v>
      </c>
      <c r="F199" s="87" t="s">
        <v>14</v>
      </c>
      <c r="G199" s="74" t="s">
        <v>473</v>
      </c>
      <c r="H199" s="96" t="s">
        <v>474</v>
      </c>
      <c r="I199" s="71"/>
      <c r="J199" s="111" t="s">
        <v>192</v>
      </c>
      <c r="K199" s="71"/>
      <c r="L199" s="71"/>
      <c r="M199" s="71"/>
      <c r="N199" s="71"/>
      <c r="O199" s="71"/>
      <c r="P199" s="71"/>
      <c r="Q199" s="130" t="s">
        <v>16</v>
      </c>
      <c r="R199" s="71"/>
      <c r="S199" s="71"/>
      <c r="T199" s="71"/>
      <c r="U199" s="66">
        <f t="shared" si="91"/>
        <v>1</v>
      </c>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c r="BH199" s="71"/>
      <c r="BI199" s="71"/>
      <c r="BJ199" s="71"/>
      <c r="BK199" s="71"/>
      <c r="BL199" s="71"/>
      <c r="BM199" s="71"/>
      <c r="BN199" s="71"/>
      <c r="BO199" s="71"/>
      <c r="BP199" s="71"/>
      <c r="BQ199" s="71"/>
      <c r="BR199" s="71"/>
      <c r="BS199" s="71"/>
      <c r="BT199" s="73"/>
      <c r="BU199" s="73"/>
      <c r="BV199" s="71"/>
      <c r="BW199" s="71"/>
      <c r="BX199" s="71"/>
      <c r="BY199" s="71"/>
      <c r="BZ199" s="71"/>
      <c r="CA199" s="71"/>
      <c r="CB199" s="71"/>
      <c r="CC199" s="71"/>
    </row>
    <row r="200" spans="1:82" s="74" customFormat="1" ht="126" hidden="1">
      <c r="A200" s="19">
        <v>175</v>
      </c>
      <c r="B200" s="324">
        <v>175</v>
      </c>
      <c r="C200" s="86" t="s">
        <v>382</v>
      </c>
      <c r="D200" s="87" t="s">
        <v>14</v>
      </c>
      <c r="E200" s="86" t="s">
        <v>383</v>
      </c>
      <c r="F200" s="87" t="s">
        <v>17</v>
      </c>
      <c r="G200" s="67" t="s">
        <v>472</v>
      </c>
      <c r="H200" s="67" t="s">
        <v>1032</v>
      </c>
      <c r="I200" s="71"/>
      <c r="J200" s="111" t="s">
        <v>192</v>
      </c>
      <c r="K200" s="71"/>
      <c r="L200" s="71"/>
      <c r="M200" s="71"/>
      <c r="N200" s="71"/>
      <c r="O200" s="71"/>
      <c r="P200" s="71"/>
      <c r="Q200" s="71"/>
      <c r="R200" s="71"/>
      <c r="S200" s="71"/>
      <c r="T200" s="71" t="s">
        <v>16</v>
      </c>
      <c r="U200" s="66">
        <f t="shared" si="91"/>
        <v>1</v>
      </c>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c r="BH200" s="71"/>
      <c r="BI200" s="71"/>
      <c r="BJ200" s="71"/>
      <c r="BK200" s="71"/>
      <c r="BL200" s="71"/>
      <c r="BM200" s="71"/>
      <c r="BN200" s="71"/>
      <c r="BO200" s="71"/>
      <c r="BP200" s="71"/>
      <c r="BQ200" s="71"/>
      <c r="BR200" s="71"/>
      <c r="BS200" s="71"/>
      <c r="BT200" s="73"/>
      <c r="BU200" s="73"/>
      <c r="BV200" s="71"/>
      <c r="BW200" s="71"/>
      <c r="BX200" s="71"/>
      <c r="BY200" s="71"/>
      <c r="BZ200" s="71"/>
      <c r="CA200" s="71"/>
      <c r="CB200" s="71"/>
      <c r="CC200" s="71"/>
    </row>
    <row r="201" spans="1:82" s="74" customFormat="1" ht="141.75" hidden="1">
      <c r="A201" s="19">
        <v>176</v>
      </c>
      <c r="B201" s="324">
        <v>176</v>
      </c>
      <c r="C201" s="86" t="s">
        <v>384</v>
      </c>
      <c r="D201" s="87" t="s">
        <v>17</v>
      </c>
      <c r="E201" s="86" t="s">
        <v>385</v>
      </c>
      <c r="F201" s="87" t="s">
        <v>17</v>
      </c>
      <c r="G201" s="79" t="s">
        <v>181</v>
      </c>
      <c r="H201" s="99" t="s">
        <v>471</v>
      </c>
      <c r="I201" s="71"/>
      <c r="J201" s="111" t="s">
        <v>192</v>
      </c>
      <c r="K201" s="71"/>
      <c r="L201" s="71"/>
      <c r="M201" s="71"/>
      <c r="N201" s="71"/>
      <c r="O201" s="71"/>
      <c r="P201" s="130" t="s">
        <v>16</v>
      </c>
      <c r="Q201" s="71"/>
      <c r="R201" s="71"/>
      <c r="S201" s="71"/>
      <c r="T201" s="71"/>
      <c r="U201" s="66">
        <f t="shared" si="91"/>
        <v>1</v>
      </c>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c r="BH201" s="71"/>
      <c r="BI201" s="71"/>
      <c r="BJ201" s="71"/>
      <c r="BK201" s="71"/>
      <c r="BL201" s="71"/>
      <c r="BM201" s="71"/>
      <c r="BN201" s="71"/>
      <c r="BO201" s="71"/>
      <c r="BP201" s="71"/>
      <c r="BQ201" s="71"/>
      <c r="BR201" s="71"/>
      <c r="BS201" s="71"/>
      <c r="BT201" s="73"/>
      <c r="BU201" s="73"/>
      <c r="BV201" s="71"/>
      <c r="BW201" s="71"/>
      <c r="BX201" s="71"/>
      <c r="BY201" s="71"/>
      <c r="BZ201" s="71"/>
      <c r="CA201" s="71"/>
      <c r="CB201" s="71"/>
      <c r="CC201" s="71"/>
    </row>
    <row r="202" spans="1:82" hidden="1">
      <c r="A202" s="171">
        <v>177</v>
      </c>
      <c r="B202" s="324">
        <v>177</v>
      </c>
      <c r="C202" s="1502" t="s">
        <v>386</v>
      </c>
      <c r="D202" s="1565"/>
      <c r="E202" s="1567"/>
      <c r="F202" s="8"/>
      <c r="G202" s="363" t="s">
        <v>316</v>
      </c>
      <c r="H202" s="363" t="s">
        <v>316</v>
      </c>
      <c r="I202" s="350" t="s">
        <v>316</v>
      </c>
      <c r="J202" s="350" t="s">
        <v>316</v>
      </c>
      <c r="K202" s="204" t="s">
        <v>316</v>
      </c>
      <c r="L202" s="328" t="s">
        <v>316</v>
      </c>
      <c r="M202" s="350" t="s">
        <v>316</v>
      </c>
      <c r="N202" s="350" t="s">
        <v>316</v>
      </c>
      <c r="O202" s="350" t="s">
        <v>316</v>
      </c>
      <c r="P202" s="350" t="s">
        <v>316</v>
      </c>
      <c r="Q202" s="350" t="s">
        <v>316</v>
      </c>
      <c r="R202" s="350"/>
      <c r="S202" s="350" t="s">
        <v>316</v>
      </c>
      <c r="T202" s="350" t="s">
        <v>316</v>
      </c>
      <c r="U202" s="350" t="s">
        <v>316</v>
      </c>
      <c r="V202" s="204" t="s">
        <v>316</v>
      </c>
      <c r="W202" s="204" t="s">
        <v>316</v>
      </c>
      <c r="X202" s="204" t="s">
        <v>316</v>
      </c>
      <c r="Y202" s="204" t="s">
        <v>316</v>
      </c>
      <c r="Z202" s="328" t="s">
        <v>316</v>
      </c>
      <c r="AA202" s="328" t="s">
        <v>316</v>
      </c>
      <c r="AB202" s="328" t="s">
        <v>316</v>
      </c>
      <c r="AC202" s="328" t="s">
        <v>316</v>
      </c>
      <c r="AD202" s="350" t="s">
        <v>316</v>
      </c>
      <c r="AE202" s="350" t="s">
        <v>316</v>
      </c>
      <c r="AF202" s="350" t="s">
        <v>316</v>
      </c>
      <c r="AG202" s="350" t="s">
        <v>316</v>
      </c>
      <c r="AH202" s="350" t="s">
        <v>316</v>
      </c>
      <c r="AI202" s="350" t="s">
        <v>316</v>
      </c>
      <c r="AJ202" s="350" t="s">
        <v>316</v>
      </c>
      <c r="AK202" s="350" t="s">
        <v>316</v>
      </c>
      <c r="AL202" s="350" t="s">
        <v>316</v>
      </c>
      <c r="AM202" s="350"/>
      <c r="AN202" s="350"/>
      <c r="AO202" s="350" t="s">
        <v>316</v>
      </c>
      <c r="AP202" s="350" t="s">
        <v>316</v>
      </c>
      <c r="AQ202" s="350" t="s">
        <v>316</v>
      </c>
      <c r="AR202" s="350" t="s">
        <v>316</v>
      </c>
      <c r="AS202" s="350" t="s">
        <v>316</v>
      </c>
      <c r="AT202" s="350" t="s">
        <v>316</v>
      </c>
      <c r="AU202" s="350" t="s">
        <v>316</v>
      </c>
      <c r="AV202" s="350" t="s">
        <v>316</v>
      </c>
      <c r="AW202" s="350" t="s">
        <v>316</v>
      </c>
      <c r="AX202" s="350"/>
      <c r="AY202" s="350"/>
      <c r="AZ202" s="350" t="s">
        <v>316</v>
      </c>
      <c r="BA202" s="350"/>
      <c r="BB202" s="350" t="s">
        <v>316</v>
      </c>
      <c r="BC202" s="350"/>
      <c r="BD202" s="350" t="s">
        <v>316</v>
      </c>
      <c r="BE202" s="328" t="s">
        <v>316</v>
      </c>
      <c r="BF202" s="328" t="s">
        <v>316</v>
      </c>
      <c r="BG202" s="328" t="s">
        <v>316</v>
      </c>
      <c r="BH202" s="328" t="s">
        <v>316</v>
      </c>
      <c r="BI202" s="328" t="s">
        <v>316</v>
      </c>
      <c r="BJ202" s="328" t="s">
        <v>316</v>
      </c>
      <c r="BK202" s="328" t="s">
        <v>316</v>
      </c>
      <c r="BL202" s="328" t="s">
        <v>316</v>
      </c>
      <c r="BM202" s="328" t="s">
        <v>316</v>
      </c>
      <c r="BN202" s="328" t="s">
        <v>316</v>
      </c>
      <c r="BO202" s="328" t="s">
        <v>316</v>
      </c>
      <c r="BP202" s="328" t="s">
        <v>316</v>
      </c>
      <c r="BQ202" s="328" t="s">
        <v>316</v>
      </c>
      <c r="BR202" s="420"/>
      <c r="BS202" s="420"/>
      <c r="BT202" s="328" t="s">
        <v>316</v>
      </c>
      <c r="BU202" s="328" t="s">
        <v>316</v>
      </c>
      <c r="BV202" s="328" t="s">
        <v>316</v>
      </c>
      <c r="BW202" s="328" t="s">
        <v>316</v>
      </c>
      <c r="BX202" s="328" t="s">
        <v>316</v>
      </c>
      <c r="BY202" s="328" t="s">
        <v>316</v>
      </c>
      <c r="BZ202" s="328" t="s">
        <v>316</v>
      </c>
      <c r="CA202" s="328" t="s">
        <v>316</v>
      </c>
      <c r="CB202" s="328" t="s">
        <v>316</v>
      </c>
      <c r="CC202" s="328" t="s">
        <v>316</v>
      </c>
      <c r="CD202" s="3"/>
    </row>
    <row r="203" spans="1:82" hidden="1">
      <c r="A203" s="171">
        <v>178</v>
      </c>
      <c r="B203" s="324">
        <v>178</v>
      </c>
      <c r="C203" s="1502" t="s">
        <v>387</v>
      </c>
      <c r="D203" s="1565"/>
      <c r="E203" s="1567"/>
      <c r="F203" s="8"/>
      <c r="G203" s="363" t="s">
        <v>316</v>
      </c>
      <c r="H203" s="363" t="s">
        <v>316</v>
      </c>
      <c r="I203" s="350" t="s">
        <v>316</v>
      </c>
      <c r="J203" s="350" t="s">
        <v>316</v>
      </c>
      <c r="K203" s="204" t="s">
        <v>316</v>
      </c>
      <c r="L203" s="328" t="s">
        <v>316</v>
      </c>
      <c r="M203" s="350" t="s">
        <v>316</v>
      </c>
      <c r="N203" s="350" t="s">
        <v>316</v>
      </c>
      <c r="O203" s="350" t="s">
        <v>316</v>
      </c>
      <c r="P203" s="350" t="s">
        <v>316</v>
      </c>
      <c r="Q203" s="350" t="s">
        <v>316</v>
      </c>
      <c r="R203" s="350"/>
      <c r="S203" s="350" t="s">
        <v>316</v>
      </c>
      <c r="T203" s="350" t="s">
        <v>316</v>
      </c>
      <c r="U203" s="350" t="s">
        <v>316</v>
      </c>
      <c r="V203" s="204" t="s">
        <v>316</v>
      </c>
      <c r="W203" s="204" t="s">
        <v>316</v>
      </c>
      <c r="X203" s="204" t="s">
        <v>316</v>
      </c>
      <c r="Y203" s="204" t="s">
        <v>316</v>
      </c>
      <c r="Z203" s="328" t="s">
        <v>316</v>
      </c>
      <c r="AA203" s="328" t="s">
        <v>316</v>
      </c>
      <c r="AB203" s="328" t="s">
        <v>316</v>
      </c>
      <c r="AC203" s="328" t="s">
        <v>316</v>
      </c>
      <c r="AD203" s="350" t="s">
        <v>316</v>
      </c>
      <c r="AE203" s="350" t="s">
        <v>316</v>
      </c>
      <c r="AF203" s="350" t="s">
        <v>316</v>
      </c>
      <c r="AG203" s="350" t="s">
        <v>316</v>
      </c>
      <c r="AH203" s="350" t="s">
        <v>316</v>
      </c>
      <c r="AI203" s="350" t="s">
        <v>316</v>
      </c>
      <c r="AJ203" s="350" t="s">
        <v>316</v>
      </c>
      <c r="AK203" s="350" t="s">
        <v>316</v>
      </c>
      <c r="AL203" s="350" t="s">
        <v>316</v>
      </c>
      <c r="AM203" s="350"/>
      <c r="AN203" s="350"/>
      <c r="AO203" s="350" t="s">
        <v>316</v>
      </c>
      <c r="AP203" s="350" t="s">
        <v>316</v>
      </c>
      <c r="AQ203" s="350" t="s">
        <v>316</v>
      </c>
      <c r="AR203" s="350" t="s">
        <v>316</v>
      </c>
      <c r="AS203" s="350" t="s">
        <v>316</v>
      </c>
      <c r="AT203" s="350" t="s">
        <v>316</v>
      </c>
      <c r="AU203" s="350" t="s">
        <v>316</v>
      </c>
      <c r="AV203" s="350" t="s">
        <v>316</v>
      </c>
      <c r="AW203" s="350" t="s">
        <v>316</v>
      </c>
      <c r="AX203" s="350"/>
      <c r="AY203" s="350"/>
      <c r="AZ203" s="350" t="s">
        <v>316</v>
      </c>
      <c r="BA203" s="350"/>
      <c r="BB203" s="350" t="s">
        <v>316</v>
      </c>
      <c r="BC203" s="350"/>
      <c r="BD203" s="350" t="s">
        <v>316</v>
      </c>
      <c r="BE203" s="328" t="s">
        <v>316</v>
      </c>
      <c r="BF203" s="328" t="s">
        <v>316</v>
      </c>
      <c r="BG203" s="328" t="s">
        <v>316</v>
      </c>
      <c r="BH203" s="328" t="s">
        <v>316</v>
      </c>
      <c r="BI203" s="328" t="s">
        <v>316</v>
      </c>
      <c r="BJ203" s="328" t="s">
        <v>316</v>
      </c>
      <c r="BK203" s="328" t="s">
        <v>316</v>
      </c>
      <c r="BL203" s="328" t="s">
        <v>316</v>
      </c>
      <c r="BM203" s="328" t="s">
        <v>316</v>
      </c>
      <c r="BN203" s="328" t="s">
        <v>316</v>
      </c>
      <c r="BO203" s="328" t="s">
        <v>316</v>
      </c>
      <c r="BP203" s="328" t="s">
        <v>316</v>
      </c>
      <c r="BQ203" s="328" t="s">
        <v>316</v>
      </c>
      <c r="BR203" s="420"/>
      <c r="BS203" s="420"/>
      <c r="BT203" s="328" t="s">
        <v>316</v>
      </c>
      <c r="BU203" s="328" t="s">
        <v>316</v>
      </c>
      <c r="BV203" s="328" t="s">
        <v>316</v>
      </c>
      <c r="BW203" s="328" t="s">
        <v>316</v>
      </c>
      <c r="BX203" s="328" t="s">
        <v>316</v>
      </c>
      <c r="BY203" s="328" t="s">
        <v>316</v>
      </c>
      <c r="BZ203" s="328" t="s">
        <v>316</v>
      </c>
      <c r="CA203" s="328" t="s">
        <v>316</v>
      </c>
      <c r="CB203" s="328" t="s">
        <v>316</v>
      </c>
      <c r="CC203" s="328" t="s">
        <v>316</v>
      </c>
      <c r="CD203" s="3"/>
    </row>
    <row r="204" spans="1:82" s="74" customFormat="1" ht="110.25" hidden="1">
      <c r="A204" s="19"/>
      <c r="B204" s="324"/>
      <c r="C204" s="336" t="s">
        <v>730</v>
      </c>
      <c r="D204" s="334"/>
      <c r="E204" s="335"/>
      <c r="F204" s="25"/>
      <c r="G204" s="350"/>
      <c r="H204" s="23" t="s">
        <v>1030</v>
      </c>
      <c r="I204" s="350"/>
      <c r="J204" s="350"/>
      <c r="K204" s="328"/>
      <c r="L204" s="328"/>
      <c r="M204" s="328"/>
      <c r="N204" s="328"/>
      <c r="O204" s="328"/>
      <c r="P204" s="328"/>
      <c r="Q204" s="328"/>
      <c r="R204" s="328"/>
      <c r="S204" s="328"/>
      <c r="T204" s="328" t="s">
        <v>16</v>
      </c>
      <c r="U204" s="350"/>
      <c r="V204" s="350"/>
      <c r="W204" s="350"/>
      <c r="X204" s="350"/>
      <c r="Y204" s="350"/>
      <c r="Z204" s="350"/>
      <c r="AA204" s="350"/>
      <c r="AB204" s="350"/>
      <c r="AC204" s="350"/>
      <c r="AD204" s="350"/>
      <c r="AE204" s="350"/>
      <c r="AF204" s="350"/>
      <c r="AG204" s="350"/>
      <c r="AH204" s="350"/>
      <c r="AI204" s="350"/>
      <c r="AJ204" s="350"/>
      <c r="AK204" s="350"/>
      <c r="AL204" s="350"/>
      <c r="AM204" s="350"/>
      <c r="AN204" s="350"/>
      <c r="AO204" s="350"/>
      <c r="AP204" s="350"/>
      <c r="AQ204" s="350"/>
      <c r="AR204" s="350"/>
      <c r="AS204" s="350"/>
      <c r="AT204" s="350"/>
      <c r="AU204" s="350"/>
      <c r="AV204" s="350"/>
      <c r="AW204" s="350"/>
      <c r="AX204" s="350"/>
      <c r="AY204" s="350"/>
      <c r="AZ204" s="350"/>
      <c r="BA204" s="350"/>
      <c r="BB204" s="350"/>
      <c r="BC204" s="350"/>
      <c r="BD204" s="350"/>
      <c r="BE204" s="350"/>
      <c r="BF204" s="350"/>
      <c r="BG204" s="350"/>
      <c r="BH204" s="350"/>
      <c r="BI204" s="350"/>
      <c r="BJ204" s="350"/>
      <c r="BK204" s="350"/>
      <c r="BL204" s="350"/>
      <c r="BM204" s="350"/>
      <c r="BN204" s="350"/>
      <c r="BO204" s="350"/>
      <c r="BP204" s="350"/>
      <c r="BQ204" s="350"/>
      <c r="BR204" s="421"/>
      <c r="BS204" s="421"/>
      <c r="BT204" s="350"/>
      <c r="BU204" s="350"/>
      <c r="BV204" s="350"/>
      <c r="BW204" s="350"/>
      <c r="BX204" s="350"/>
      <c r="BY204" s="350"/>
      <c r="BZ204" s="350"/>
      <c r="CA204" s="350"/>
      <c r="CB204" s="350"/>
      <c r="CC204" s="350"/>
    </row>
    <row r="205" spans="1:82" s="184" customFormat="1" ht="81" hidden="1" customHeight="1">
      <c r="A205" s="216">
        <v>179</v>
      </c>
      <c r="B205" s="324">
        <v>179</v>
      </c>
      <c r="C205" s="179" t="s">
        <v>730</v>
      </c>
      <c r="D205" s="77" t="s">
        <v>14</v>
      </c>
      <c r="E205" s="78" t="s">
        <v>480</v>
      </c>
      <c r="F205" s="77" t="s">
        <v>17</v>
      </c>
      <c r="G205" s="188"/>
      <c r="H205" s="190" t="s">
        <v>969</v>
      </c>
      <c r="I205" s="20" t="s">
        <v>275</v>
      </c>
      <c r="J205" s="111" t="s">
        <v>192</v>
      </c>
      <c r="K205" s="191" t="s">
        <v>16</v>
      </c>
      <c r="L205" s="21"/>
      <c r="M205" s="21"/>
      <c r="N205" s="360"/>
      <c r="O205" s="20"/>
      <c r="P205" s="360"/>
      <c r="Q205" s="20"/>
      <c r="R205" s="20"/>
      <c r="S205" s="21"/>
      <c r="T205" s="20"/>
      <c r="U205" s="66">
        <f t="shared" si="91"/>
        <v>1</v>
      </c>
      <c r="V205" s="362" t="s">
        <v>726</v>
      </c>
      <c r="W205" s="362" t="s">
        <v>724</v>
      </c>
      <c r="X205" s="362" t="s">
        <v>725</v>
      </c>
      <c r="Y205" s="362" t="s">
        <v>725</v>
      </c>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v>2</v>
      </c>
      <c r="BF205" s="20">
        <v>2</v>
      </c>
      <c r="BG205" s="20">
        <v>2</v>
      </c>
      <c r="BH205" s="20">
        <v>1</v>
      </c>
      <c r="BI205" s="20">
        <v>2</v>
      </c>
      <c r="BJ205" s="20">
        <v>2</v>
      </c>
      <c r="BK205" s="20">
        <v>1</v>
      </c>
      <c r="BL205" s="20">
        <v>2</v>
      </c>
      <c r="BM205" s="20">
        <v>2</v>
      </c>
      <c r="BN205" s="20">
        <v>2</v>
      </c>
      <c r="BO205" s="20">
        <v>1</v>
      </c>
      <c r="BP205" s="20">
        <v>2</v>
      </c>
      <c r="BQ205" s="20">
        <v>2</v>
      </c>
      <c r="BR205" s="20"/>
      <c r="BS205" s="20"/>
      <c r="BT205" s="20">
        <v>2</v>
      </c>
      <c r="BU205" s="20">
        <v>1</v>
      </c>
      <c r="BV205" s="360">
        <f>COUNTIF($BE205:$BU205,2)</f>
        <v>11</v>
      </c>
      <c r="BW205" s="81">
        <f>BV205/COUNTA($BE205:$BU205)</f>
        <v>0.73333333333333328</v>
      </c>
      <c r="BX205" s="360">
        <f>COUNTIF($BE205:$BU205,1)</f>
        <v>4</v>
      </c>
      <c r="BY205" s="81">
        <f>BX205/COUNTA($BE205:$BU205)</f>
        <v>0.26666666666666666</v>
      </c>
      <c r="BZ205" s="360">
        <f>COUNTIF($BE205:$BU205,0)</f>
        <v>0</v>
      </c>
      <c r="CA205" s="81">
        <f>BZ205/COUNTA($BE205:$BU205)</f>
        <v>0</v>
      </c>
      <c r="CB205" s="360">
        <f>(((BV205*2)+(BX205*1)+(BZ205*0)))/COUNTA($BE205:$BU205)</f>
        <v>1.7333333333333334</v>
      </c>
      <c r="CC205" s="361" t="str">
        <f>IF(CB205&gt;=1.6,"Đạt mục tiêu",IF(CB205&gt;=1,"Cần cố gắng","Chưa đạt"))</f>
        <v>Đạt mục tiêu</v>
      </c>
      <c r="CD205" s="74"/>
    </row>
    <row r="206" spans="1:82" s="2" customFormat="1" ht="110.25" hidden="1">
      <c r="A206" s="19"/>
      <c r="B206" s="324"/>
      <c r="C206" s="336" t="s">
        <v>730</v>
      </c>
      <c r="D206" s="77"/>
      <c r="E206" s="78"/>
      <c r="F206" s="77"/>
      <c r="G206" s="78"/>
      <c r="H206" s="23" t="s">
        <v>1017</v>
      </c>
      <c r="I206" s="20"/>
      <c r="J206" s="111"/>
      <c r="K206" s="21"/>
      <c r="L206" s="21"/>
      <c r="M206" s="21"/>
      <c r="N206" s="360"/>
      <c r="O206" s="20"/>
      <c r="P206" s="360"/>
      <c r="Q206" s="20"/>
      <c r="R206" s="21" t="s">
        <v>16</v>
      </c>
      <c r="S206" s="21"/>
      <c r="T206" s="20"/>
      <c r="U206" s="66"/>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c r="BM206" s="20"/>
      <c r="BN206" s="20"/>
      <c r="BO206" s="20"/>
      <c r="BP206" s="20"/>
      <c r="BQ206" s="20"/>
      <c r="BR206" s="20"/>
      <c r="BS206" s="20"/>
      <c r="BT206" s="50"/>
      <c r="BU206" s="50"/>
      <c r="BV206" s="21"/>
      <c r="BW206" s="22"/>
      <c r="BX206" s="21"/>
      <c r="BY206" s="22"/>
      <c r="BZ206" s="21"/>
      <c r="CA206" s="22"/>
      <c r="CB206" s="21"/>
      <c r="CC206" s="21"/>
    </row>
    <row r="207" spans="1:82" s="173" customFormat="1" ht="262.5" hidden="1">
      <c r="A207" s="171"/>
      <c r="B207" s="324"/>
      <c r="C207" s="347" t="s">
        <v>479</v>
      </c>
      <c r="D207" s="77"/>
      <c r="E207" s="78"/>
      <c r="F207" s="244"/>
      <c r="G207" s="186" t="s">
        <v>481</v>
      </c>
      <c r="H207" s="210" t="s">
        <v>1051</v>
      </c>
      <c r="I207" s="20"/>
      <c r="J207" s="111"/>
      <c r="K207" s="21"/>
      <c r="L207" s="363" t="s">
        <v>16</v>
      </c>
      <c r="M207" s="21"/>
      <c r="N207" s="360"/>
      <c r="O207" s="20"/>
      <c r="P207" s="360"/>
      <c r="Q207" s="20"/>
      <c r="R207" s="21"/>
      <c r="S207" s="21"/>
      <c r="T207" s="20"/>
      <c r="U207" s="66"/>
      <c r="V207" s="20"/>
      <c r="W207" s="20"/>
      <c r="X207" s="20"/>
      <c r="Y207" s="20"/>
      <c r="Z207" s="342" t="s">
        <v>724</v>
      </c>
      <c r="AA207" s="342"/>
      <c r="AB207" s="342" t="s">
        <v>726</v>
      </c>
      <c r="AC207" s="342" t="s">
        <v>723</v>
      </c>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20"/>
      <c r="BF207" s="20"/>
      <c r="BG207" s="20"/>
      <c r="BH207" s="20"/>
      <c r="BI207" s="20"/>
      <c r="BJ207" s="20"/>
      <c r="BK207" s="20"/>
      <c r="BL207" s="20"/>
      <c r="BM207" s="20"/>
      <c r="BN207" s="20"/>
      <c r="BO207" s="20"/>
      <c r="BP207" s="20"/>
      <c r="BQ207" s="20"/>
      <c r="BR207" s="20"/>
      <c r="BS207" s="20"/>
      <c r="BT207" s="50"/>
      <c r="BU207" s="50"/>
      <c r="BV207" s="21"/>
      <c r="BW207" s="22"/>
      <c r="BX207" s="21"/>
      <c r="BY207" s="22"/>
      <c r="BZ207" s="21"/>
      <c r="CA207" s="22"/>
      <c r="CB207" s="21"/>
      <c r="CC207" s="21"/>
    </row>
    <row r="208" spans="1:82" ht="262.5" hidden="1">
      <c r="A208" s="171">
        <v>180</v>
      </c>
      <c r="B208" s="324">
        <v>180</v>
      </c>
      <c r="C208" s="347" t="s">
        <v>479</v>
      </c>
      <c r="D208" s="77" t="s">
        <v>14</v>
      </c>
      <c r="E208" s="78" t="s">
        <v>480</v>
      </c>
      <c r="F208" s="244" t="s">
        <v>17</v>
      </c>
      <c r="G208" s="186" t="s">
        <v>481</v>
      </c>
      <c r="H208" s="210" t="s">
        <v>1050</v>
      </c>
      <c r="I208" s="20" t="s">
        <v>275</v>
      </c>
      <c r="J208" s="111" t="s">
        <v>192</v>
      </c>
      <c r="K208" s="21"/>
      <c r="L208" s="363" t="s">
        <v>16</v>
      </c>
      <c r="M208" s="21"/>
      <c r="N208" s="360"/>
      <c r="O208" s="20"/>
      <c r="P208" s="360"/>
      <c r="Q208" s="20"/>
      <c r="R208" s="20"/>
      <c r="S208" s="21"/>
      <c r="T208" s="20"/>
      <c r="U208" s="66">
        <f t="shared" si="91"/>
        <v>1</v>
      </c>
      <c r="V208" s="20"/>
      <c r="W208" s="20"/>
      <c r="X208" s="20"/>
      <c r="Y208" s="20"/>
      <c r="Z208" s="342" t="s">
        <v>726</v>
      </c>
      <c r="AA208" s="342" t="s">
        <v>724</v>
      </c>
      <c r="AB208" s="342" t="s">
        <v>723</v>
      </c>
      <c r="AC208" s="342"/>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343"/>
      <c r="BF208" s="343"/>
      <c r="BG208" s="343"/>
      <c r="BH208" s="343"/>
      <c r="BI208" s="343"/>
      <c r="BJ208" s="343"/>
      <c r="BK208" s="343"/>
      <c r="BL208" s="343"/>
      <c r="BM208" s="343"/>
      <c r="BN208" s="343"/>
      <c r="BO208" s="343"/>
      <c r="BP208" s="343"/>
      <c r="BQ208" s="343"/>
      <c r="BR208" s="398"/>
      <c r="BS208" s="398"/>
      <c r="BT208" s="253"/>
      <c r="BU208" s="253"/>
      <c r="BV208" s="328"/>
      <c r="BW208" s="228"/>
      <c r="BX208" s="328"/>
      <c r="BY208" s="228"/>
      <c r="BZ208" s="328"/>
      <c r="CA208" s="228"/>
      <c r="CB208" s="328"/>
      <c r="CC208" s="328"/>
    </row>
    <row r="209" spans="1:82" s="2" customFormat="1" ht="135">
      <c r="A209" s="19">
        <v>181</v>
      </c>
      <c r="B209" s="324">
        <v>181</v>
      </c>
      <c r="C209" s="336" t="s">
        <v>479</v>
      </c>
      <c r="D209" s="77" t="s">
        <v>14</v>
      </c>
      <c r="E209" s="78" t="s">
        <v>480</v>
      </c>
      <c r="F209" s="77" t="s">
        <v>17</v>
      </c>
      <c r="G209" s="78" t="s">
        <v>475</v>
      </c>
      <c r="H209" s="23" t="s">
        <v>483</v>
      </c>
      <c r="I209" s="20" t="s">
        <v>275</v>
      </c>
      <c r="J209" s="111" t="s">
        <v>192</v>
      </c>
      <c r="K209" s="21"/>
      <c r="L209" s="21"/>
      <c r="M209" s="21" t="s">
        <v>16</v>
      </c>
      <c r="N209" s="360"/>
      <c r="O209" s="20"/>
      <c r="P209" s="360"/>
      <c r="Q209" s="20"/>
      <c r="R209" s="20"/>
      <c r="S209" s="21"/>
      <c r="T209" s="20"/>
      <c r="U209" s="66">
        <f t="shared" si="91"/>
        <v>1</v>
      </c>
      <c r="V209" s="20"/>
      <c r="W209" s="20"/>
      <c r="X209" s="20"/>
      <c r="Y209" s="20"/>
      <c r="Z209" s="20"/>
      <c r="AA209" s="20"/>
      <c r="AB209" s="20"/>
      <c r="AC209" s="20"/>
      <c r="AD209" s="20" t="s">
        <v>724</v>
      </c>
      <c r="AE209" s="20" t="s">
        <v>723</v>
      </c>
      <c r="AF209" s="20" t="s">
        <v>726</v>
      </c>
      <c r="AG209" s="20" t="s">
        <v>724</v>
      </c>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114">
        <v>2</v>
      </c>
      <c r="BF209" s="114">
        <v>2</v>
      </c>
      <c r="BG209" s="114">
        <v>2</v>
      </c>
      <c r="BH209" s="114">
        <v>2</v>
      </c>
      <c r="BI209" s="114">
        <v>2</v>
      </c>
      <c r="BJ209" s="114">
        <v>2</v>
      </c>
      <c r="BK209" s="114">
        <v>2</v>
      </c>
      <c r="BL209" s="114">
        <v>2</v>
      </c>
      <c r="BM209" s="114">
        <v>2</v>
      </c>
      <c r="BN209" s="114">
        <v>2</v>
      </c>
      <c r="BO209" s="114">
        <v>2</v>
      </c>
      <c r="BP209" s="114">
        <v>2</v>
      </c>
      <c r="BQ209" s="114">
        <v>2</v>
      </c>
      <c r="BR209" s="114">
        <v>2</v>
      </c>
      <c r="BS209" s="114">
        <v>2</v>
      </c>
      <c r="BT209" s="114">
        <v>1</v>
      </c>
      <c r="BU209" s="114">
        <v>2</v>
      </c>
      <c r="BV209" s="118">
        <f>COUNTIF($BE209:$BU209,2)</f>
        <v>16</v>
      </c>
      <c r="BW209" s="119">
        <f>BV209/COUNTA($BE209:$BU209)</f>
        <v>0.94117647058823528</v>
      </c>
      <c r="BX209" s="118">
        <f>COUNTIF($BE209:$BU209,1)</f>
        <v>1</v>
      </c>
      <c r="BY209" s="119">
        <f>BX209/COUNTA($BE209:$BU209)</f>
        <v>5.8823529411764705E-2</v>
      </c>
      <c r="BZ209" s="118">
        <f>COUNTIF($BE209:$BU209,0)</f>
        <v>0</v>
      </c>
      <c r="CA209" s="119">
        <f>BZ209/COUNTA($BE209:$BU209)</f>
        <v>0</v>
      </c>
      <c r="CB209" s="118">
        <f>(((BV209*2)+(BX209*1)+(BZ209*0)))/COUNTA($BE209:$BU209)</f>
        <v>1.9411764705882353</v>
      </c>
      <c r="CC209" s="118" t="str">
        <f t="shared" ref="CC209" si="103">IF(CB209&gt;=1.6,"Đạt mục tiêu",IF(CB209&gt;=1,"Cần cố gắng","Chưa đạt"))</f>
        <v>Đạt mục tiêu</v>
      </c>
    </row>
    <row r="210" spans="1:82" s="2" customFormat="1" ht="135" hidden="1">
      <c r="A210" s="19">
        <v>182</v>
      </c>
      <c r="B210" s="324">
        <v>182</v>
      </c>
      <c r="C210" s="336" t="s">
        <v>479</v>
      </c>
      <c r="D210" s="77" t="s">
        <v>14</v>
      </c>
      <c r="E210" s="78" t="s">
        <v>480</v>
      </c>
      <c r="F210" s="77" t="s">
        <v>17</v>
      </c>
      <c r="G210" s="78" t="s">
        <v>477</v>
      </c>
      <c r="H210" s="23" t="s">
        <v>959</v>
      </c>
      <c r="I210" s="20" t="s">
        <v>275</v>
      </c>
      <c r="J210" s="111" t="s">
        <v>192</v>
      </c>
      <c r="K210" s="21"/>
      <c r="L210" s="21"/>
      <c r="M210" s="21"/>
      <c r="N210" s="360" t="s">
        <v>16</v>
      </c>
      <c r="O210" s="20"/>
      <c r="P210" s="360"/>
      <c r="Q210" s="20"/>
      <c r="R210" s="20"/>
      <c r="S210" s="21"/>
      <c r="T210" s="20"/>
      <c r="U210" s="66">
        <f t="shared" si="91"/>
        <v>1</v>
      </c>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20"/>
      <c r="BF210" s="20"/>
      <c r="BG210" s="20"/>
      <c r="BH210" s="20"/>
      <c r="BI210" s="20"/>
      <c r="BJ210" s="20"/>
      <c r="BK210" s="20"/>
      <c r="BL210" s="20"/>
      <c r="BM210" s="20"/>
      <c r="BN210" s="20"/>
      <c r="BO210" s="20"/>
      <c r="BP210" s="20"/>
      <c r="BQ210" s="20"/>
      <c r="BR210" s="20"/>
      <c r="BS210" s="20"/>
      <c r="BT210" s="50"/>
      <c r="BU210" s="50"/>
      <c r="BV210" s="21"/>
      <c r="BW210" s="22"/>
      <c r="BX210" s="21"/>
      <c r="BY210" s="22"/>
      <c r="BZ210" s="21"/>
      <c r="CA210" s="22"/>
      <c r="CB210" s="21"/>
      <c r="CC210" s="21"/>
    </row>
    <row r="211" spans="1:82" s="2" customFormat="1" ht="135" hidden="1">
      <c r="A211" s="19">
        <v>183</v>
      </c>
      <c r="B211" s="324">
        <v>183</v>
      </c>
      <c r="C211" s="336" t="s">
        <v>479</v>
      </c>
      <c r="D211" s="77" t="s">
        <v>14</v>
      </c>
      <c r="E211" s="78" t="s">
        <v>480</v>
      </c>
      <c r="F211" s="77" t="s">
        <v>17</v>
      </c>
      <c r="G211" s="78" t="s">
        <v>476</v>
      </c>
      <c r="H211" s="23" t="s">
        <v>484</v>
      </c>
      <c r="I211" s="20" t="s">
        <v>275</v>
      </c>
      <c r="J211" s="111" t="s">
        <v>192</v>
      </c>
      <c r="K211" s="21"/>
      <c r="L211" s="21"/>
      <c r="M211" s="21"/>
      <c r="N211" s="360"/>
      <c r="O211" s="20"/>
      <c r="P211" s="360"/>
      <c r="Q211" s="20"/>
      <c r="R211" s="20"/>
      <c r="S211" s="21"/>
      <c r="T211" s="20"/>
      <c r="U211" s="66">
        <f t="shared" si="91"/>
        <v>0</v>
      </c>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c r="BF211" s="20"/>
      <c r="BG211" s="20"/>
      <c r="BH211" s="20"/>
      <c r="BI211" s="20"/>
      <c r="BJ211" s="20"/>
      <c r="BK211" s="20"/>
      <c r="BL211" s="20"/>
      <c r="BM211" s="20"/>
      <c r="BN211" s="20"/>
      <c r="BO211" s="20"/>
      <c r="BP211" s="20"/>
      <c r="BQ211" s="20"/>
      <c r="BR211" s="20"/>
      <c r="BS211" s="20"/>
      <c r="BT211" s="50"/>
      <c r="BU211" s="50"/>
      <c r="BV211" s="21"/>
      <c r="BW211" s="22"/>
      <c r="BX211" s="21"/>
      <c r="BY211" s="22"/>
      <c r="BZ211" s="21"/>
      <c r="CA211" s="22"/>
      <c r="CB211" s="21"/>
      <c r="CC211" s="21"/>
    </row>
    <row r="212" spans="1:82" s="2" customFormat="1" ht="135" hidden="1">
      <c r="A212" s="19">
        <v>184</v>
      </c>
      <c r="B212" s="324">
        <v>184</v>
      </c>
      <c r="C212" s="336" t="s">
        <v>479</v>
      </c>
      <c r="D212" s="77" t="s">
        <v>14</v>
      </c>
      <c r="E212" s="78" t="s">
        <v>480</v>
      </c>
      <c r="F212" s="77" t="s">
        <v>17</v>
      </c>
      <c r="G212" s="78" t="s">
        <v>482</v>
      </c>
      <c r="H212" s="23" t="s">
        <v>1001</v>
      </c>
      <c r="I212" s="20" t="s">
        <v>275</v>
      </c>
      <c r="J212" s="111" t="s">
        <v>192</v>
      </c>
      <c r="K212" s="21"/>
      <c r="L212" s="21"/>
      <c r="M212" s="21"/>
      <c r="N212" s="360"/>
      <c r="O212" s="20"/>
      <c r="P212" s="360" t="s">
        <v>16</v>
      </c>
      <c r="Q212" s="20"/>
      <c r="R212" s="20"/>
      <c r="S212" s="21"/>
      <c r="T212" s="20"/>
      <c r="U212" s="66">
        <f t="shared" si="91"/>
        <v>1</v>
      </c>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20"/>
      <c r="BF212" s="20"/>
      <c r="BG212" s="20"/>
      <c r="BH212" s="20"/>
      <c r="BI212" s="20"/>
      <c r="BJ212" s="20"/>
      <c r="BK212" s="20"/>
      <c r="BL212" s="20"/>
      <c r="BM212" s="20"/>
      <c r="BN212" s="20"/>
      <c r="BO212" s="20"/>
      <c r="BP212" s="20"/>
      <c r="BQ212" s="20"/>
      <c r="BR212" s="20"/>
      <c r="BS212" s="20"/>
      <c r="BT212" s="50"/>
      <c r="BU212" s="50"/>
      <c r="BV212" s="21"/>
      <c r="BW212" s="22"/>
      <c r="BX212" s="21"/>
      <c r="BY212" s="22"/>
      <c r="BZ212" s="21"/>
      <c r="CA212" s="22"/>
      <c r="CB212" s="21"/>
      <c r="CC212" s="21"/>
    </row>
    <row r="213" spans="1:82" s="2" customFormat="1" ht="135" hidden="1">
      <c r="A213" s="19">
        <v>185</v>
      </c>
      <c r="B213" s="324">
        <v>185</v>
      </c>
      <c r="C213" s="336" t="s">
        <v>479</v>
      </c>
      <c r="D213" s="77" t="s">
        <v>14</v>
      </c>
      <c r="E213" s="78" t="s">
        <v>480</v>
      </c>
      <c r="F213" s="77" t="s">
        <v>17</v>
      </c>
      <c r="G213" s="78" t="s">
        <v>478</v>
      </c>
      <c r="H213" s="23" t="s">
        <v>1008</v>
      </c>
      <c r="I213" s="20" t="s">
        <v>275</v>
      </c>
      <c r="J213" s="111" t="s">
        <v>192</v>
      </c>
      <c r="K213" s="21"/>
      <c r="L213" s="21"/>
      <c r="M213" s="21"/>
      <c r="N213" s="360"/>
      <c r="O213" s="20"/>
      <c r="P213" s="360"/>
      <c r="Q213" s="21" t="s">
        <v>16</v>
      </c>
      <c r="R213" s="20"/>
      <c r="S213" s="21"/>
      <c r="T213" s="20"/>
      <c r="U213" s="66">
        <f t="shared" si="91"/>
        <v>1</v>
      </c>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20"/>
      <c r="BF213" s="20"/>
      <c r="BG213" s="20"/>
      <c r="BH213" s="20"/>
      <c r="BI213" s="20"/>
      <c r="BJ213" s="20"/>
      <c r="BK213" s="20"/>
      <c r="BL213" s="20"/>
      <c r="BM213" s="20"/>
      <c r="BN213" s="20"/>
      <c r="BO213" s="20"/>
      <c r="BP213" s="20"/>
      <c r="BQ213" s="20"/>
      <c r="BR213" s="20"/>
      <c r="BS213" s="20"/>
      <c r="BT213" s="50"/>
      <c r="BU213" s="50"/>
      <c r="BV213" s="21"/>
      <c r="BW213" s="22"/>
      <c r="BX213" s="21"/>
      <c r="BY213" s="22"/>
      <c r="BZ213" s="21"/>
      <c r="CA213" s="22"/>
      <c r="CB213" s="21"/>
      <c r="CC213" s="21"/>
    </row>
    <row r="214" spans="1:82" s="184" customFormat="1" ht="150" hidden="1">
      <c r="A214" s="216" t="s">
        <v>1089</v>
      </c>
      <c r="B214" s="324">
        <v>186</v>
      </c>
      <c r="C214" s="179" t="s">
        <v>479</v>
      </c>
      <c r="D214" s="77" t="s">
        <v>14</v>
      </c>
      <c r="E214" s="78" t="s">
        <v>485</v>
      </c>
      <c r="F214" s="77" t="s">
        <v>17</v>
      </c>
      <c r="G214" s="188" t="s">
        <v>491</v>
      </c>
      <c r="H214" s="193" t="s">
        <v>1046</v>
      </c>
      <c r="I214" s="20" t="s">
        <v>275</v>
      </c>
      <c r="J214" s="111" t="s">
        <v>192</v>
      </c>
      <c r="K214" s="191" t="s">
        <v>16</v>
      </c>
      <c r="L214" s="21"/>
      <c r="M214" s="21"/>
      <c r="N214" s="360"/>
      <c r="O214" s="20"/>
      <c r="P214" s="360"/>
      <c r="Q214" s="20"/>
      <c r="R214" s="20"/>
      <c r="S214" s="21"/>
      <c r="T214" s="20"/>
      <c r="U214" s="66">
        <f t="shared" si="91"/>
        <v>1</v>
      </c>
      <c r="V214" s="362" t="s">
        <v>724</v>
      </c>
      <c r="W214" s="362" t="s">
        <v>726</v>
      </c>
      <c r="X214" s="362" t="s">
        <v>726</v>
      </c>
      <c r="Y214" s="362" t="s">
        <v>726</v>
      </c>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v>2</v>
      </c>
      <c r="BF214" s="20">
        <v>2</v>
      </c>
      <c r="BG214" s="20">
        <v>2</v>
      </c>
      <c r="BH214" s="20">
        <v>2</v>
      </c>
      <c r="BI214" s="20">
        <v>2</v>
      </c>
      <c r="BJ214" s="20">
        <v>2</v>
      </c>
      <c r="BK214" s="20">
        <v>2</v>
      </c>
      <c r="BL214" s="20">
        <v>2</v>
      </c>
      <c r="BM214" s="20">
        <v>2</v>
      </c>
      <c r="BN214" s="20">
        <v>2</v>
      </c>
      <c r="BO214" s="20">
        <v>1</v>
      </c>
      <c r="BP214" s="20">
        <v>2</v>
      </c>
      <c r="BQ214" s="20">
        <v>2</v>
      </c>
      <c r="BR214" s="20"/>
      <c r="BS214" s="20"/>
      <c r="BT214" s="20">
        <v>1</v>
      </c>
      <c r="BU214" s="20">
        <v>1</v>
      </c>
      <c r="BV214" s="360">
        <f>COUNTIF($BE214:$BU214,2)</f>
        <v>12</v>
      </c>
      <c r="BW214" s="81">
        <f>BV214/COUNTA($BE214:$BU214)</f>
        <v>0.8</v>
      </c>
      <c r="BX214" s="360">
        <f>COUNTIF($BE214:$BU214,1)</f>
        <v>3</v>
      </c>
      <c r="BY214" s="81">
        <f>BX214/COUNTA($BE214:$BU214)</f>
        <v>0.2</v>
      </c>
      <c r="BZ214" s="360">
        <f>COUNTIF($BE214:$BU214,0)</f>
        <v>0</v>
      </c>
      <c r="CA214" s="81">
        <f>BZ214/COUNTA($BE214:$BU214)</f>
        <v>0</v>
      </c>
      <c r="CB214" s="360">
        <f>(((BV214*2)+(BX214*1)+(BZ214*0)))/COUNTA($BE214:$BU214)</f>
        <v>1.8</v>
      </c>
      <c r="CC214" s="361" t="str">
        <f>IF(CB214&gt;=1.6,"Đạt mục tiêu",IF(CB214&gt;=1,"Cần cố gắng","Chưa đạt"))</f>
        <v>Đạt mục tiêu</v>
      </c>
      <c r="CD214" s="74"/>
    </row>
    <row r="215" spans="1:82" s="2" customFormat="1" ht="110.25" hidden="1">
      <c r="A215" s="19">
        <v>187</v>
      </c>
      <c r="B215" s="324">
        <v>187</v>
      </c>
      <c r="C215" s="336" t="s">
        <v>479</v>
      </c>
      <c r="D215" s="77" t="s">
        <v>14</v>
      </c>
      <c r="E215" s="78" t="s">
        <v>485</v>
      </c>
      <c r="F215" s="77" t="s">
        <v>17</v>
      </c>
      <c r="G215" s="78" t="s">
        <v>492</v>
      </c>
      <c r="H215" s="23" t="s">
        <v>493</v>
      </c>
      <c r="I215" s="20" t="s">
        <v>275</v>
      </c>
      <c r="J215" s="111" t="s">
        <v>192</v>
      </c>
      <c r="K215" s="21"/>
      <c r="L215" s="21"/>
      <c r="M215" s="21"/>
      <c r="N215" s="360"/>
      <c r="O215" s="20"/>
      <c r="P215" s="360"/>
      <c r="Q215" s="20"/>
      <c r="R215" s="20"/>
      <c r="S215" s="21"/>
      <c r="T215" s="20"/>
      <c r="U215" s="66">
        <f t="shared" si="91"/>
        <v>0</v>
      </c>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H215" s="20"/>
      <c r="BI215" s="20"/>
      <c r="BJ215" s="20"/>
      <c r="BK215" s="20"/>
      <c r="BL215" s="20"/>
      <c r="BM215" s="20"/>
      <c r="BN215" s="20"/>
      <c r="BO215" s="20"/>
      <c r="BP215" s="20"/>
      <c r="BQ215" s="20"/>
      <c r="BR215" s="20"/>
      <c r="BS215" s="20"/>
      <c r="BT215" s="50"/>
      <c r="BU215" s="50"/>
      <c r="BV215" s="21"/>
      <c r="BW215" s="22"/>
      <c r="BX215" s="21"/>
      <c r="BY215" s="22"/>
      <c r="BZ215" s="21"/>
      <c r="CA215" s="22"/>
      <c r="CB215" s="21"/>
      <c r="CC215" s="21"/>
    </row>
    <row r="216" spans="1:82" s="2" customFormat="1" ht="88.5" customHeight="1">
      <c r="A216" s="19">
        <v>188</v>
      </c>
      <c r="B216" s="324">
        <v>188</v>
      </c>
      <c r="C216" s="336" t="s">
        <v>479</v>
      </c>
      <c r="D216" s="77" t="s">
        <v>14</v>
      </c>
      <c r="E216" s="78" t="s">
        <v>485</v>
      </c>
      <c r="F216" s="77" t="s">
        <v>17</v>
      </c>
      <c r="G216" s="78" t="s">
        <v>486</v>
      </c>
      <c r="H216" s="23" t="s">
        <v>494</v>
      </c>
      <c r="I216" s="20" t="s">
        <v>275</v>
      </c>
      <c r="J216" s="111" t="s">
        <v>192</v>
      </c>
      <c r="K216" s="21"/>
      <c r="L216" s="21"/>
      <c r="M216" s="21" t="s">
        <v>16</v>
      </c>
      <c r="N216" s="360"/>
      <c r="O216" s="20"/>
      <c r="P216" s="360"/>
      <c r="Q216" s="20"/>
      <c r="R216" s="20"/>
      <c r="S216" s="21"/>
      <c r="T216" s="20"/>
      <c r="U216" s="66">
        <f t="shared" si="91"/>
        <v>1</v>
      </c>
      <c r="V216" s="20"/>
      <c r="W216" s="20"/>
      <c r="X216" s="20"/>
      <c r="Y216" s="20"/>
      <c r="Z216" s="20"/>
      <c r="AA216" s="20"/>
      <c r="AB216" s="20"/>
      <c r="AC216" s="20"/>
      <c r="AD216" s="20" t="s">
        <v>726</v>
      </c>
      <c r="AE216" s="20" t="s">
        <v>726</v>
      </c>
      <c r="AF216" s="20" t="s">
        <v>723</v>
      </c>
      <c r="AG216" s="20" t="s">
        <v>726</v>
      </c>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114">
        <v>2</v>
      </c>
      <c r="BF216" s="114">
        <v>2</v>
      </c>
      <c r="BG216" s="114">
        <v>2</v>
      </c>
      <c r="BH216" s="114">
        <v>2</v>
      </c>
      <c r="BI216" s="114">
        <v>1</v>
      </c>
      <c r="BJ216" s="114">
        <v>2</v>
      </c>
      <c r="BK216" s="114">
        <v>2</v>
      </c>
      <c r="BL216" s="114">
        <v>1</v>
      </c>
      <c r="BM216" s="114">
        <v>2</v>
      </c>
      <c r="BN216" s="114">
        <v>2</v>
      </c>
      <c r="BO216" s="114">
        <v>2</v>
      </c>
      <c r="BP216" s="114">
        <v>2</v>
      </c>
      <c r="BQ216" s="114">
        <v>2</v>
      </c>
      <c r="BR216" s="114">
        <v>2</v>
      </c>
      <c r="BS216" s="114">
        <v>2</v>
      </c>
      <c r="BT216" s="114">
        <v>1</v>
      </c>
      <c r="BU216" s="114">
        <v>2</v>
      </c>
      <c r="BV216" s="118">
        <f>COUNTIF($BE216:$BU216,2)</f>
        <v>14</v>
      </c>
      <c r="BW216" s="119">
        <f>BV216/COUNTA($BE216:$BU216)</f>
        <v>0.82352941176470584</v>
      </c>
      <c r="BX216" s="118">
        <f>COUNTIF($BE216:$BU216,1)</f>
        <v>3</v>
      </c>
      <c r="BY216" s="119">
        <f>BX216/COUNTA($BE216:$BU216)</f>
        <v>0.17647058823529413</v>
      </c>
      <c r="BZ216" s="118">
        <f>COUNTIF($BE216:$BU216,0)</f>
        <v>0</v>
      </c>
      <c r="CA216" s="119">
        <f>BZ216/COUNTA($BE216:$BU216)</f>
        <v>0</v>
      </c>
      <c r="CB216" s="118">
        <f>(((BV216*2)+(BX216*1)+(BZ216*0)))/COUNTA($BE216:$BU216)</f>
        <v>1.8235294117647058</v>
      </c>
      <c r="CC216" s="118" t="str">
        <f t="shared" ref="CC216" si="104">IF(CB216&gt;=1.6,"Đạt mục tiêu",IF(CB216&gt;=1,"Cần cố gắng","Chưa đạt"))</f>
        <v>Đạt mục tiêu</v>
      </c>
    </row>
    <row r="217" spans="1:82" s="2" customFormat="1" ht="157.5" hidden="1">
      <c r="A217" s="19">
        <v>189</v>
      </c>
      <c r="B217" s="324">
        <v>189</v>
      </c>
      <c r="C217" s="336" t="s">
        <v>479</v>
      </c>
      <c r="D217" s="77" t="s">
        <v>14</v>
      </c>
      <c r="E217" s="78" t="s">
        <v>485</v>
      </c>
      <c r="F217" s="77" t="s">
        <v>17</v>
      </c>
      <c r="G217" s="78" t="s">
        <v>487</v>
      </c>
      <c r="H217" s="23" t="s">
        <v>994</v>
      </c>
      <c r="I217" s="20" t="s">
        <v>275</v>
      </c>
      <c r="J217" s="111" t="s">
        <v>192</v>
      </c>
      <c r="K217" s="21"/>
      <c r="L217" s="21"/>
      <c r="M217" s="21"/>
      <c r="N217" s="360"/>
      <c r="O217" s="21" t="s">
        <v>16</v>
      </c>
      <c r="P217" s="360"/>
      <c r="Q217" s="20"/>
      <c r="R217" s="20"/>
      <c r="S217" s="21"/>
      <c r="T217" s="20"/>
      <c r="U217" s="66">
        <f t="shared" si="91"/>
        <v>1</v>
      </c>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c r="BM217" s="20"/>
      <c r="BN217" s="20"/>
      <c r="BO217" s="20"/>
      <c r="BP217" s="20"/>
      <c r="BQ217" s="20"/>
      <c r="BR217" s="20"/>
      <c r="BS217" s="20"/>
      <c r="BT217" s="50"/>
      <c r="BU217" s="50"/>
      <c r="BV217" s="21"/>
      <c r="BW217" s="22"/>
      <c r="BX217" s="21"/>
      <c r="BY217" s="22"/>
      <c r="BZ217" s="21"/>
      <c r="CA217" s="22"/>
      <c r="CB217" s="21"/>
      <c r="CC217" s="21"/>
    </row>
    <row r="218" spans="1:82" s="2" customFormat="1" ht="141.75" hidden="1">
      <c r="A218" s="19">
        <v>190</v>
      </c>
      <c r="B218" s="324">
        <v>190</v>
      </c>
      <c r="C218" s="336" t="s">
        <v>479</v>
      </c>
      <c r="D218" s="77" t="s">
        <v>14</v>
      </c>
      <c r="E218" s="78" t="s">
        <v>485</v>
      </c>
      <c r="F218" s="77" t="s">
        <v>17</v>
      </c>
      <c r="G218" s="78" t="s">
        <v>960</v>
      </c>
      <c r="H218" s="23" t="s">
        <v>961</v>
      </c>
      <c r="I218" s="20" t="s">
        <v>275</v>
      </c>
      <c r="J218" s="111" t="s">
        <v>192</v>
      </c>
      <c r="K218" s="21"/>
      <c r="L218" s="21"/>
      <c r="M218" s="21"/>
      <c r="N218" s="360" t="s">
        <v>16</v>
      </c>
      <c r="O218" s="20"/>
      <c r="P218" s="360"/>
      <c r="Q218" s="20"/>
      <c r="R218" s="20"/>
      <c r="S218" s="21"/>
      <c r="T218" s="20"/>
      <c r="U218" s="66">
        <f t="shared" si="91"/>
        <v>1</v>
      </c>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c r="BG218" s="20"/>
      <c r="BH218" s="20"/>
      <c r="BI218" s="20"/>
      <c r="BJ218" s="20"/>
      <c r="BK218" s="20"/>
      <c r="BL218" s="20"/>
      <c r="BM218" s="20"/>
      <c r="BN218" s="20"/>
      <c r="BO218" s="20"/>
      <c r="BP218" s="20"/>
      <c r="BQ218" s="20"/>
      <c r="BR218" s="20"/>
      <c r="BS218" s="20"/>
      <c r="BT218" s="50"/>
      <c r="BU218" s="50"/>
      <c r="BV218" s="21"/>
      <c r="BW218" s="22"/>
      <c r="BX218" s="21"/>
      <c r="BY218" s="22"/>
      <c r="BZ218" s="21"/>
      <c r="CA218" s="22"/>
      <c r="CB218" s="21"/>
      <c r="CC218" s="21"/>
    </row>
    <row r="219" spans="1:82" s="2" customFormat="1" ht="110.25" hidden="1">
      <c r="A219" s="19">
        <v>192</v>
      </c>
      <c r="B219" s="324">
        <v>192</v>
      </c>
      <c r="C219" s="336" t="s">
        <v>479</v>
      </c>
      <c r="D219" s="77" t="s">
        <v>14</v>
      </c>
      <c r="E219" s="78" t="s">
        <v>485</v>
      </c>
      <c r="F219" s="77" t="s">
        <v>17</v>
      </c>
      <c r="G219" s="78" t="s">
        <v>488</v>
      </c>
      <c r="H219" s="23" t="s">
        <v>1009</v>
      </c>
      <c r="I219" s="20"/>
      <c r="J219" s="111" t="s">
        <v>192</v>
      </c>
      <c r="K219" s="21"/>
      <c r="L219" s="21"/>
      <c r="M219" s="21"/>
      <c r="N219" s="360"/>
      <c r="O219" s="20"/>
      <c r="P219" s="360"/>
      <c r="Q219" s="21" t="s">
        <v>16</v>
      </c>
      <c r="R219" s="20"/>
      <c r="S219" s="21"/>
      <c r="T219" s="20"/>
      <c r="U219" s="66">
        <f t="shared" si="91"/>
        <v>1</v>
      </c>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BP219" s="20"/>
      <c r="BQ219" s="20"/>
      <c r="BR219" s="20"/>
      <c r="BS219" s="20"/>
      <c r="BT219" s="50"/>
      <c r="BU219" s="50"/>
      <c r="BV219" s="21"/>
      <c r="BW219" s="22"/>
      <c r="BX219" s="21"/>
      <c r="BY219" s="22"/>
      <c r="BZ219" s="21"/>
      <c r="CA219" s="22"/>
      <c r="CB219" s="21"/>
      <c r="CC219" s="21"/>
    </row>
    <row r="220" spans="1:82" s="2" customFormat="1" ht="110.25" hidden="1">
      <c r="A220" s="19">
        <v>193</v>
      </c>
      <c r="B220" s="324">
        <v>193</v>
      </c>
      <c r="C220" s="336" t="s">
        <v>479</v>
      </c>
      <c r="D220" s="77" t="s">
        <v>14</v>
      </c>
      <c r="E220" s="78" t="s">
        <v>485</v>
      </c>
      <c r="F220" s="77" t="s">
        <v>17</v>
      </c>
      <c r="G220" s="78" t="s">
        <v>489</v>
      </c>
      <c r="H220" s="23" t="s">
        <v>1025</v>
      </c>
      <c r="I220" s="20"/>
      <c r="J220" s="111" t="s">
        <v>192</v>
      </c>
      <c r="K220" s="21"/>
      <c r="L220" s="21"/>
      <c r="M220" s="21"/>
      <c r="N220" s="360"/>
      <c r="O220" s="20"/>
      <c r="P220" s="360"/>
      <c r="Q220" s="20"/>
      <c r="R220" s="20"/>
      <c r="S220" s="21" t="s">
        <v>16</v>
      </c>
      <c r="T220" s="20"/>
      <c r="U220" s="66">
        <f t="shared" si="91"/>
        <v>1</v>
      </c>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20"/>
      <c r="BF220" s="20"/>
      <c r="BG220" s="20"/>
      <c r="BH220" s="20"/>
      <c r="BI220" s="20"/>
      <c r="BJ220" s="20"/>
      <c r="BK220" s="20"/>
      <c r="BL220" s="20"/>
      <c r="BM220" s="20"/>
      <c r="BN220" s="20"/>
      <c r="BO220" s="20"/>
      <c r="BP220" s="20"/>
      <c r="BQ220" s="20"/>
      <c r="BR220" s="20"/>
      <c r="BS220" s="20"/>
      <c r="BT220" s="50"/>
      <c r="BU220" s="50"/>
      <c r="BV220" s="21"/>
      <c r="BW220" s="22"/>
      <c r="BX220" s="21"/>
      <c r="BY220" s="22"/>
      <c r="BZ220" s="21"/>
      <c r="CA220" s="22"/>
      <c r="CB220" s="21"/>
      <c r="CC220" s="21"/>
    </row>
    <row r="221" spans="1:82" s="2" customFormat="1" ht="110.25" hidden="1">
      <c r="A221" s="19"/>
      <c r="B221" s="324"/>
      <c r="C221" s="336" t="s">
        <v>479</v>
      </c>
      <c r="D221" s="77"/>
      <c r="E221" s="78"/>
      <c r="F221" s="77"/>
      <c r="G221" s="78"/>
      <c r="H221" s="23" t="s">
        <v>1031</v>
      </c>
      <c r="I221" s="20"/>
      <c r="J221" s="111"/>
      <c r="K221" s="21"/>
      <c r="L221" s="21"/>
      <c r="M221" s="21"/>
      <c r="N221" s="360"/>
      <c r="O221" s="20"/>
      <c r="P221" s="360"/>
      <c r="Q221" s="20"/>
      <c r="R221" s="20"/>
      <c r="S221" s="21"/>
      <c r="T221" s="21" t="s">
        <v>16</v>
      </c>
      <c r="U221" s="66"/>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c r="AZ221" s="20"/>
      <c r="BA221" s="20"/>
      <c r="BB221" s="20"/>
      <c r="BC221" s="20"/>
      <c r="BD221" s="20"/>
      <c r="BE221" s="20"/>
      <c r="BF221" s="20"/>
      <c r="BG221" s="20"/>
      <c r="BH221" s="20"/>
      <c r="BI221" s="20"/>
      <c r="BJ221" s="20"/>
      <c r="BK221" s="20"/>
      <c r="BL221" s="20"/>
      <c r="BM221" s="20"/>
      <c r="BN221" s="20"/>
      <c r="BO221" s="20"/>
      <c r="BP221" s="20"/>
      <c r="BQ221" s="20"/>
      <c r="BR221" s="20"/>
      <c r="BS221" s="20"/>
      <c r="BT221" s="50"/>
      <c r="BU221" s="50"/>
      <c r="BV221" s="21"/>
      <c r="BW221" s="22"/>
      <c r="BX221" s="21"/>
      <c r="BY221" s="22"/>
      <c r="BZ221" s="21"/>
      <c r="CA221" s="22"/>
      <c r="CB221" s="21"/>
      <c r="CC221" s="21"/>
    </row>
    <row r="222" spans="1:82" s="173" customFormat="1" ht="150" hidden="1">
      <c r="A222" s="171"/>
      <c r="B222" s="324"/>
      <c r="C222" s="347" t="s">
        <v>479</v>
      </c>
      <c r="D222" s="77"/>
      <c r="E222" s="78"/>
      <c r="F222" s="244"/>
      <c r="G222" s="186" t="s">
        <v>485</v>
      </c>
      <c r="H222" s="210" t="s">
        <v>1052</v>
      </c>
      <c r="I222" s="20"/>
      <c r="J222" s="111"/>
      <c r="K222" s="21"/>
      <c r="L222" s="363" t="s">
        <v>16</v>
      </c>
      <c r="M222" s="21"/>
      <c r="N222" s="360"/>
      <c r="O222" s="20"/>
      <c r="P222" s="360"/>
      <c r="Q222" s="20"/>
      <c r="R222" s="20"/>
      <c r="S222" s="21"/>
      <c r="T222" s="21"/>
      <c r="U222" s="66"/>
      <c r="V222" s="20"/>
      <c r="W222" s="20"/>
      <c r="X222" s="20"/>
      <c r="Y222" s="20"/>
      <c r="Z222" s="342" t="s">
        <v>723</v>
      </c>
      <c r="AA222" s="342"/>
      <c r="AB222" s="342"/>
      <c r="AC222" s="342" t="s">
        <v>726</v>
      </c>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c r="AZ222" s="20"/>
      <c r="BA222" s="20"/>
      <c r="BB222" s="20"/>
      <c r="BC222" s="20"/>
      <c r="BD222" s="20"/>
      <c r="BE222" s="20"/>
      <c r="BF222" s="20"/>
      <c r="BG222" s="20"/>
      <c r="BH222" s="20"/>
      <c r="BI222" s="20"/>
      <c r="BJ222" s="20"/>
      <c r="BK222" s="20"/>
      <c r="BL222" s="20"/>
      <c r="BM222" s="20"/>
      <c r="BN222" s="20"/>
      <c r="BO222" s="20"/>
      <c r="BP222" s="20"/>
      <c r="BQ222" s="20"/>
      <c r="BR222" s="20"/>
      <c r="BS222" s="20"/>
      <c r="BT222" s="50"/>
      <c r="BU222" s="50"/>
      <c r="BV222" s="21"/>
      <c r="BW222" s="22"/>
      <c r="BX222" s="21"/>
      <c r="BY222" s="22"/>
      <c r="BZ222" s="21"/>
      <c r="CA222" s="22"/>
      <c r="CB222" s="21"/>
      <c r="CC222" s="21"/>
    </row>
    <row r="223" spans="1:82" ht="43.5" hidden="1" customHeight="1">
      <c r="A223" s="171">
        <v>194</v>
      </c>
      <c r="B223" s="324">
        <v>194</v>
      </c>
      <c r="C223" s="347" t="s">
        <v>479</v>
      </c>
      <c r="D223" s="77" t="s">
        <v>14</v>
      </c>
      <c r="E223" s="78" t="s">
        <v>485</v>
      </c>
      <c r="F223" s="244" t="s">
        <v>17</v>
      </c>
      <c r="G223" s="186" t="s">
        <v>490</v>
      </c>
      <c r="H223" s="210" t="s">
        <v>1115</v>
      </c>
      <c r="I223" s="20" t="s">
        <v>275</v>
      </c>
      <c r="J223" s="111" t="s">
        <v>192</v>
      </c>
      <c r="K223" s="21"/>
      <c r="L223" s="363" t="s">
        <v>16</v>
      </c>
      <c r="M223" s="21"/>
      <c r="N223" s="360"/>
      <c r="O223" s="20"/>
      <c r="P223" s="360"/>
      <c r="Q223" s="20"/>
      <c r="R223" s="20"/>
      <c r="S223" s="21"/>
      <c r="T223" s="20"/>
      <c r="U223" s="66">
        <f t="shared" si="91"/>
        <v>1</v>
      </c>
      <c r="V223" s="20"/>
      <c r="W223" s="20"/>
      <c r="X223" s="20"/>
      <c r="Y223" s="20"/>
      <c r="Z223" s="342"/>
      <c r="AA223" s="342" t="s">
        <v>726</v>
      </c>
      <c r="AB223" s="342"/>
      <c r="AC223" s="342" t="s">
        <v>727</v>
      </c>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c r="BB223" s="20"/>
      <c r="BC223" s="20"/>
      <c r="BD223" s="20"/>
      <c r="BE223" s="343"/>
      <c r="BF223" s="343"/>
      <c r="BG223" s="343"/>
      <c r="BH223" s="343"/>
      <c r="BI223" s="343"/>
      <c r="BJ223" s="343"/>
      <c r="BK223" s="343"/>
      <c r="BL223" s="343"/>
      <c r="BM223" s="343"/>
      <c r="BN223" s="343"/>
      <c r="BO223" s="343"/>
      <c r="BP223" s="343"/>
      <c r="BQ223" s="343"/>
      <c r="BR223" s="398"/>
      <c r="BS223" s="398"/>
      <c r="BT223" s="253"/>
      <c r="BU223" s="253"/>
      <c r="BV223" s="328"/>
      <c r="BW223" s="228"/>
      <c r="BX223" s="328"/>
      <c r="BY223" s="228"/>
      <c r="BZ223" s="328"/>
      <c r="CA223" s="228"/>
      <c r="CB223" s="328"/>
      <c r="CC223" s="328"/>
    </row>
    <row r="224" spans="1:82" ht="18.75" hidden="1" customHeight="1">
      <c r="A224" s="171">
        <v>195</v>
      </c>
      <c r="B224" s="324">
        <v>195</v>
      </c>
      <c r="C224" s="370" t="s">
        <v>187</v>
      </c>
      <c r="D224" s="367"/>
      <c r="E224" s="368"/>
      <c r="F224" s="230" t="s">
        <v>316</v>
      </c>
      <c r="G224" s="357" t="s">
        <v>316</v>
      </c>
      <c r="H224" s="357" t="s">
        <v>316</v>
      </c>
      <c r="I224" s="13" t="s">
        <v>316</v>
      </c>
      <c r="J224" s="13" t="s">
        <v>316</v>
      </c>
      <c r="K224" s="290" t="s">
        <v>316</v>
      </c>
      <c r="L224" s="230" t="s">
        <v>316</v>
      </c>
      <c r="M224" s="13" t="s">
        <v>316</v>
      </c>
      <c r="N224" s="13" t="s">
        <v>316</v>
      </c>
      <c r="O224" s="13" t="s">
        <v>316</v>
      </c>
      <c r="P224" s="13" t="s">
        <v>316</v>
      </c>
      <c r="Q224" s="13" t="s">
        <v>316</v>
      </c>
      <c r="R224" s="13"/>
      <c r="S224" s="13" t="s">
        <v>316</v>
      </c>
      <c r="T224" s="13" t="s">
        <v>316</v>
      </c>
      <c r="U224" s="13" t="s">
        <v>316</v>
      </c>
      <c r="V224" s="290" t="s">
        <v>316</v>
      </c>
      <c r="W224" s="290" t="s">
        <v>316</v>
      </c>
      <c r="X224" s="290" t="s">
        <v>316</v>
      </c>
      <c r="Y224" s="290" t="s">
        <v>316</v>
      </c>
      <c r="Z224" s="230" t="s">
        <v>316</v>
      </c>
      <c r="AA224" s="230" t="s">
        <v>316</v>
      </c>
      <c r="AB224" s="230" t="s">
        <v>316</v>
      </c>
      <c r="AC224" s="230" t="s">
        <v>316</v>
      </c>
      <c r="AD224" s="13" t="s">
        <v>316</v>
      </c>
      <c r="AE224" s="13" t="s">
        <v>316</v>
      </c>
      <c r="AF224" s="13" t="s">
        <v>316</v>
      </c>
      <c r="AG224" s="13" t="s">
        <v>316</v>
      </c>
      <c r="AH224" s="13" t="s">
        <v>316</v>
      </c>
      <c r="AI224" s="13" t="s">
        <v>316</v>
      </c>
      <c r="AJ224" s="13" t="s">
        <v>316</v>
      </c>
      <c r="AK224" s="13" t="s">
        <v>316</v>
      </c>
      <c r="AL224" s="13" t="s">
        <v>316</v>
      </c>
      <c r="AM224" s="13"/>
      <c r="AN224" s="13"/>
      <c r="AO224" s="13" t="s">
        <v>316</v>
      </c>
      <c r="AP224" s="13" t="s">
        <v>316</v>
      </c>
      <c r="AQ224" s="13" t="s">
        <v>316</v>
      </c>
      <c r="AR224" s="13" t="s">
        <v>316</v>
      </c>
      <c r="AS224" s="13" t="s">
        <v>316</v>
      </c>
      <c r="AT224" s="13" t="s">
        <v>316</v>
      </c>
      <c r="AU224" s="13" t="s">
        <v>316</v>
      </c>
      <c r="AV224" s="13" t="s">
        <v>316</v>
      </c>
      <c r="AW224" s="13" t="s">
        <v>316</v>
      </c>
      <c r="AX224" s="13"/>
      <c r="AY224" s="13"/>
      <c r="AZ224" s="13" t="s">
        <v>316</v>
      </c>
      <c r="BA224" s="13"/>
      <c r="BB224" s="13" t="s">
        <v>316</v>
      </c>
      <c r="BC224" s="13"/>
      <c r="BD224" s="13" t="s">
        <v>316</v>
      </c>
      <c r="BE224" s="230" t="s">
        <v>316</v>
      </c>
      <c r="BF224" s="230" t="s">
        <v>316</v>
      </c>
      <c r="BG224" s="230" t="s">
        <v>316</v>
      </c>
      <c r="BH224" s="230" t="s">
        <v>316</v>
      </c>
      <c r="BI224" s="230" t="s">
        <v>316</v>
      </c>
      <c r="BJ224" s="230" t="s">
        <v>316</v>
      </c>
      <c r="BK224" s="230" t="s">
        <v>316</v>
      </c>
      <c r="BL224" s="230" t="s">
        <v>316</v>
      </c>
      <c r="BM224" s="230" t="s">
        <v>316</v>
      </c>
      <c r="BN224" s="230" t="s">
        <v>316</v>
      </c>
      <c r="BO224" s="230" t="s">
        <v>316</v>
      </c>
      <c r="BP224" s="230" t="s">
        <v>316</v>
      </c>
      <c r="BQ224" s="230" t="s">
        <v>316</v>
      </c>
      <c r="BR224" s="230"/>
      <c r="BS224" s="230"/>
      <c r="BT224" s="230" t="s">
        <v>316</v>
      </c>
      <c r="BU224" s="230" t="s">
        <v>316</v>
      </c>
      <c r="BV224" s="230" t="s">
        <v>316</v>
      </c>
      <c r="BW224" s="230" t="s">
        <v>316</v>
      </c>
      <c r="BX224" s="230" t="s">
        <v>316</v>
      </c>
      <c r="BY224" s="230" t="s">
        <v>316</v>
      </c>
      <c r="BZ224" s="230" t="s">
        <v>316</v>
      </c>
      <c r="CA224" s="230" t="s">
        <v>316</v>
      </c>
      <c r="CB224" s="230" t="s">
        <v>316</v>
      </c>
      <c r="CC224" s="230" t="s">
        <v>316</v>
      </c>
      <c r="CD224" s="3"/>
    </row>
    <row r="225" spans="1:82" hidden="1">
      <c r="A225" s="171">
        <v>196</v>
      </c>
      <c r="B225" s="324">
        <v>196</v>
      </c>
      <c r="C225" s="333"/>
      <c r="D225" s="322"/>
      <c r="E225" s="323"/>
      <c r="F225" s="230" t="s">
        <v>316</v>
      </c>
      <c r="G225" s="357" t="s">
        <v>316</v>
      </c>
      <c r="H225" s="357" t="s">
        <v>316</v>
      </c>
      <c r="I225" s="13" t="s">
        <v>316</v>
      </c>
      <c r="J225" s="13" t="s">
        <v>316</v>
      </c>
      <c r="K225" s="290" t="s">
        <v>316</v>
      </c>
      <c r="L225" s="230" t="s">
        <v>316</v>
      </c>
      <c r="M225" s="13" t="s">
        <v>316</v>
      </c>
      <c r="N225" s="13" t="s">
        <v>316</v>
      </c>
      <c r="O225" s="13" t="s">
        <v>316</v>
      </c>
      <c r="P225" s="13" t="s">
        <v>316</v>
      </c>
      <c r="Q225" s="13" t="s">
        <v>316</v>
      </c>
      <c r="R225" s="13"/>
      <c r="S225" s="13" t="s">
        <v>316</v>
      </c>
      <c r="T225" s="13" t="s">
        <v>316</v>
      </c>
      <c r="U225" s="13" t="s">
        <v>316</v>
      </c>
      <c r="V225" s="290" t="s">
        <v>316</v>
      </c>
      <c r="W225" s="290" t="s">
        <v>316</v>
      </c>
      <c r="X225" s="290" t="s">
        <v>316</v>
      </c>
      <c r="Y225" s="290" t="s">
        <v>316</v>
      </c>
      <c r="Z225" s="230" t="s">
        <v>316</v>
      </c>
      <c r="AA225" s="230" t="s">
        <v>316</v>
      </c>
      <c r="AB225" s="230" t="s">
        <v>316</v>
      </c>
      <c r="AC225" s="230" t="s">
        <v>316</v>
      </c>
      <c r="AD225" s="13" t="s">
        <v>316</v>
      </c>
      <c r="AE225" s="13" t="s">
        <v>316</v>
      </c>
      <c r="AF225" s="13" t="s">
        <v>316</v>
      </c>
      <c r="AG225" s="13" t="s">
        <v>316</v>
      </c>
      <c r="AH225" s="13" t="s">
        <v>316</v>
      </c>
      <c r="AI225" s="13" t="s">
        <v>316</v>
      </c>
      <c r="AJ225" s="13" t="s">
        <v>316</v>
      </c>
      <c r="AK225" s="13" t="s">
        <v>316</v>
      </c>
      <c r="AL225" s="13" t="s">
        <v>316</v>
      </c>
      <c r="AM225" s="13"/>
      <c r="AN225" s="13"/>
      <c r="AO225" s="13" t="s">
        <v>316</v>
      </c>
      <c r="AP225" s="13" t="s">
        <v>316</v>
      </c>
      <c r="AQ225" s="13" t="s">
        <v>316</v>
      </c>
      <c r="AR225" s="13" t="s">
        <v>316</v>
      </c>
      <c r="AS225" s="13" t="s">
        <v>316</v>
      </c>
      <c r="AT225" s="13" t="s">
        <v>316</v>
      </c>
      <c r="AU225" s="13" t="s">
        <v>316</v>
      </c>
      <c r="AV225" s="13" t="s">
        <v>316</v>
      </c>
      <c r="AW225" s="13" t="s">
        <v>316</v>
      </c>
      <c r="AX225" s="13"/>
      <c r="AY225" s="13"/>
      <c r="AZ225" s="13" t="s">
        <v>316</v>
      </c>
      <c r="BA225" s="13"/>
      <c r="BB225" s="13" t="s">
        <v>316</v>
      </c>
      <c r="BC225" s="13"/>
      <c r="BD225" s="13" t="s">
        <v>316</v>
      </c>
      <c r="BE225" s="230" t="s">
        <v>316</v>
      </c>
      <c r="BF225" s="230" t="s">
        <v>316</v>
      </c>
      <c r="BG225" s="230" t="s">
        <v>316</v>
      </c>
      <c r="BH225" s="230" t="s">
        <v>316</v>
      </c>
      <c r="BI225" s="230" t="s">
        <v>316</v>
      </c>
      <c r="BJ225" s="230" t="s">
        <v>316</v>
      </c>
      <c r="BK225" s="230" t="s">
        <v>316</v>
      </c>
      <c r="BL225" s="230" t="s">
        <v>316</v>
      </c>
      <c r="BM225" s="230" t="s">
        <v>316</v>
      </c>
      <c r="BN225" s="230" t="s">
        <v>316</v>
      </c>
      <c r="BO225" s="230" t="s">
        <v>316</v>
      </c>
      <c r="BP225" s="230" t="s">
        <v>316</v>
      </c>
      <c r="BQ225" s="230" t="s">
        <v>316</v>
      </c>
      <c r="BR225" s="230"/>
      <c r="BS225" s="230"/>
      <c r="BT225" s="230" t="s">
        <v>316</v>
      </c>
      <c r="BU225" s="230" t="s">
        <v>316</v>
      </c>
      <c r="BV225" s="230" t="s">
        <v>316</v>
      </c>
      <c r="BW225" s="230" t="s">
        <v>316</v>
      </c>
      <c r="BX225" s="230" t="s">
        <v>316</v>
      </c>
      <c r="BY225" s="230" t="s">
        <v>316</v>
      </c>
      <c r="BZ225" s="230" t="s">
        <v>316</v>
      </c>
      <c r="CA225" s="230" t="s">
        <v>316</v>
      </c>
      <c r="CB225" s="230" t="s">
        <v>316</v>
      </c>
      <c r="CC225" s="230" t="s">
        <v>316</v>
      </c>
      <c r="CD225" s="3"/>
    </row>
    <row r="226" spans="1:82" ht="93.75" hidden="1">
      <c r="A226" s="171">
        <v>197</v>
      </c>
      <c r="B226" s="324">
        <v>197</v>
      </c>
      <c r="C226" s="186" t="s">
        <v>496</v>
      </c>
      <c r="D226" s="77" t="s">
        <v>14</v>
      </c>
      <c r="E226" s="101" t="s">
        <v>497</v>
      </c>
      <c r="F226" s="244" t="s">
        <v>17</v>
      </c>
      <c r="G226" s="342" t="s">
        <v>506</v>
      </c>
      <c r="H226" s="342" t="s">
        <v>506</v>
      </c>
      <c r="I226" s="20" t="s">
        <v>275</v>
      </c>
      <c r="J226" s="111" t="s">
        <v>192</v>
      </c>
      <c r="K226" s="21"/>
      <c r="L226" s="341" t="s">
        <v>16</v>
      </c>
      <c r="M226" s="21"/>
      <c r="N226" s="360"/>
      <c r="O226" s="20"/>
      <c r="P226" s="360"/>
      <c r="Q226" s="20"/>
      <c r="R226" s="20"/>
      <c r="S226" s="21"/>
      <c r="T226" s="20"/>
      <c r="U226" s="66">
        <f t="shared" si="91"/>
        <v>1</v>
      </c>
      <c r="V226" s="20"/>
      <c r="W226" s="20"/>
      <c r="X226" s="20"/>
      <c r="Y226" s="20"/>
      <c r="Z226" s="342" t="s">
        <v>723</v>
      </c>
      <c r="AA226" s="342" t="s">
        <v>724</v>
      </c>
      <c r="AB226" s="342" t="s">
        <v>724</v>
      </c>
      <c r="AC226" s="342" t="s">
        <v>723</v>
      </c>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343"/>
      <c r="BF226" s="343"/>
      <c r="BG226" s="343"/>
      <c r="BH226" s="343"/>
      <c r="BI226" s="343"/>
      <c r="BJ226" s="343"/>
      <c r="BK226" s="343"/>
      <c r="BL226" s="343"/>
      <c r="BM226" s="343"/>
      <c r="BN226" s="343"/>
      <c r="BO226" s="343"/>
      <c r="BP226" s="343"/>
      <c r="BQ226" s="343"/>
      <c r="BR226" s="398"/>
      <c r="BS226" s="398"/>
      <c r="BT226" s="253"/>
      <c r="BU226" s="253"/>
      <c r="BV226" s="328">
        <f>COUNTIF($BE226:$BU226,2)</f>
        <v>0</v>
      </c>
      <c r="BW226" s="228" t="e">
        <f>BV226/COUNTA($BE226:$BU226)</f>
        <v>#DIV/0!</v>
      </c>
      <c r="BX226" s="328">
        <f>COUNTIF($BE226:$BU226,1)</f>
        <v>0</v>
      </c>
      <c r="BY226" s="228" t="e">
        <f>BX226/COUNTA($BE226:$BU226)</f>
        <v>#DIV/0!</v>
      </c>
      <c r="BZ226" s="328">
        <f>COUNTIF($BE226:$BU226,0)</f>
        <v>0</v>
      </c>
      <c r="CA226" s="228" t="e">
        <f>BZ226/COUNTA($BE226:$BU226)</f>
        <v>#DIV/0!</v>
      </c>
      <c r="CB226" s="328" t="e">
        <f>(((BV226*2)+(BX226*1)+(BZ226*0)))/COUNTA($BE226:$BU226)</f>
        <v>#DIV/0!</v>
      </c>
      <c r="CC226" s="328" t="e">
        <f>IF(CB226&gt;=1.6,"Đạt mục tiêu",IF(CB226&gt;=1,"Cần cố gắng","Chưa đạt"))</f>
        <v>#DIV/0!</v>
      </c>
    </row>
    <row r="227" spans="1:82" s="2" customFormat="1" ht="94.5" hidden="1">
      <c r="A227" s="19">
        <v>198</v>
      </c>
      <c r="B227" s="324">
        <v>198</v>
      </c>
      <c r="C227" s="78" t="s">
        <v>498</v>
      </c>
      <c r="D227" s="77" t="s">
        <v>14</v>
      </c>
      <c r="E227" s="101" t="s">
        <v>499</v>
      </c>
      <c r="F227" s="77" t="s">
        <v>17</v>
      </c>
      <c r="G227" s="336" t="s">
        <v>507</v>
      </c>
      <c r="H227" s="23" t="s">
        <v>508</v>
      </c>
      <c r="I227" s="20" t="s">
        <v>275</v>
      </c>
      <c r="J227" s="111" t="s">
        <v>192</v>
      </c>
      <c r="K227" s="21"/>
      <c r="L227" s="21"/>
      <c r="M227" s="21"/>
      <c r="N227" s="360"/>
      <c r="O227" s="20"/>
      <c r="P227" s="144" t="s">
        <v>16</v>
      </c>
      <c r="Q227" s="20"/>
      <c r="R227" s="20"/>
      <c r="S227" s="21"/>
      <c r="T227" s="20"/>
      <c r="U227" s="66">
        <f t="shared" si="91"/>
        <v>1</v>
      </c>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c r="BG227" s="20"/>
      <c r="BH227" s="20"/>
      <c r="BI227" s="20"/>
      <c r="BJ227" s="20"/>
      <c r="BK227" s="20"/>
      <c r="BL227" s="20"/>
      <c r="BM227" s="20"/>
      <c r="BN227" s="20"/>
      <c r="BO227" s="20"/>
      <c r="BP227" s="20"/>
      <c r="BQ227" s="20"/>
      <c r="BR227" s="20"/>
      <c r="BS227" s="20"/>
      <c r="BT227" s="50"/>
      <c r="BU227" s="50"/>
      <c r="BV227" s="21"/>
      <c r="BW227" s="22"/>
      <c r="BX227" s="21"/>
      <c r="BY227" s="22"/>
      <c r="BZ227" s="21"/>
      <c r="CA227" s="22"/>
      <c r="CB227" s="21"/>
      <c r="CC227" s="21"/>
    </row>
    <row r="228" spans="1:82" s="184" customFormat="1" ht="131.25" hidden="1">
      <c r="A228" s="216">
        <v>199</v>
      </c>
      <c r="B228" s="324">
        <v>199</v>
      </c>
      <c r="C228" s="188" t="s">
        <v>500</v>
      </c>
      <c r="D228" s="77" t="s">
        <v>14</v>
      </c>
      <c r="E228" s="101" t="s">
        <v>509</v>
      </c>
      <c r="F228" s="77" t="s">
        <v>17</v>
      </c>
      <c r="G228" s="203" t="s">
        <v>510</v>
      </c>
      <c r="H228" s="190" t="s">
        <v>1047</v>
      </c>
      <c r="I228" s="20" t="s">
        <v>275</v>
      </c>
      <c r="J228" s="111" t="s">
        <v>192</v>
      </c>
      <c r="K228" s="191" t="s">
        <v>16</v>
      </c>
      <c r="L228" s="21"/>
      <c r="M228" s="21"/>
      <c r="N228" s="360"/>
      <c r="O228" s="20"/>
      <c r="P228" s="360"/>
      <c r="Q228" s="20"/>
      <c r="R228" s="20"/>
      <c r="S228" s="21"/>
      <c r="T228" s="20"/>
      <c r="U228" s="66">
        <f t="shared" si="91"/>
        <v>1</v>
      </c>
      <c r="V228" s="362" t="s">
        <v>726</v>
      </c>
      <c r="W228" s="362" t="s">
        <v>726</v>
      </c>
      <c r="X228" s="362" t="s">
        <v>724</v>
      </c>
      <c r="Y228" s="362" t="s">
        <v>723</v>
      </c>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20">
        <v>2</v>
      </c>
      <c r="BF228" s="20">
        <v>2</v>
      </c>
      <c r="BG228" s="20">
        <v>2</v>
      </c>
      <c r="BH228" s="20">
        <v>1</v>
      </c>
      <c r="BI228" s="20">
        <v>2</v>
      </c>
      <c r="BJ228" s="20">
        <v>2</v>
      </c>
      <c r="BK228" s="20">
        <v>1</v>
      </c>
      <c r="BL228" s="20">
        <v>2</v>
      </c>
      <c r="BM228" s="20">
        <v>2</v>
      </c>
      <c r="BN228" s="20">
        <v>2</v>
      </c>
      <c r="BO228" s="20">
        <v>1</v>
      </c>
      <c r="BP228" s="20">
        <v>2</v>
      </c>
      <c r="BQ228" s="20">
        <v>2</v>
      </c>
      <c r="BR228" s="20"/>
      <c r="BS228" s="20"/>
      <c r="BT228" s="20">
        <v>2</v>
      </c>
      <c r="BU228" s="20">
        <v>1</v>
      </c>
      <c r="BV228" s="360">
        <f>COUNTIF($BE228:$BU228,2)</f>
        <v>11</v>
      </c>
      <c r="BW228" s="81">
        <f>BV228/COUNTA($BE228:$BU228)</f>
        <v>0.73333333333333328</v>
      </c>
      <c r="BX228" s="360">
        <f>COUNTIF($BE228:$BU228,1)</f>
        <v>4</v>
      </c>
      <c r="BY228" s="81">
        <f>BX228/COUNTA($BE228:$BU228)</f>
        <v>0.26666666666666666</v>
      </c>
      <c r="BZ228" s="360">
        <f>COUNTIF($BE228:$BU228,0)</f>
        <v>0</v>
      </c>
      <c r="CA228" s="81">
        <f>BZ228/COUNTA($BE228:$BU228)</f>
        <v>0</v>
      </c>
      <c r="CB228" s="360">
        <f>(((BV228*2)+(BX228*1)+(BZ228*0)))/COUNTA($BE228:$BU228)</f>
        <v>1.7333333333333334</v>
      </c>
      <c r="CC228" s="361" t="str">
        <f>IF(CB228&gt;=1.6,"Đạt mục tiêu",IF(CB228&gt;=1,"Cần cố gắng","Chưa đạt"))</f>
        <v>Đạt mục tiêu</v>
      </c>
      <c r="CD228" s="74"/>
    </row>
    <row r="229" spans="1:82" s="184" customFormat="1" ht="93.75" hidden="1">
      <c r="A229" s="216"/>
      <c r="B229" s="324"/>
      <c r="C229" s="186" t="s">
        <v>500</v>
      </c>
      <c r="D229" s="77"/>
      <c r="E229" s="101"/>
      <c r="F229" s="244"/>
      <c r="G229" s="212" t="s">
        <v>514</v>
      </c>
      <c r="H229" s="210" t="s">
        <v>1053</v>
      </c>
      <c r="I229" s="20"/>
      <c r="J229" s="111"/>
      <c r="K229" s="191"/>
      <c r="L229" s="363" t="s">
        <v>16</v>
      </c>
      <c r="M229" s="21"/>
      <c r="N229" s="360"/>
      <c r="O229" s="20"/>
      <c r="P229" s="360"/>
      <c r="Q229" s="20"/>
      <c r="R229" s="20"/>
      <c r="S229" s="21"/>
      <c r="T229" s="20"/>
      <c r="U229" s="66"/>
      <c r="V229" s="362"/>
      <c r="W229" s="362"/>
      <c r="X229" s="362"/>
      <c r="Y229" s="362"/>
      <c r="Z229" s="342"/>
      <c r="AA229" s="342" t="s">
        <v>726</v>
      </c>
      <c r="AB229" s="342" t="s">
        <v>723</v>
      </c>
      <c r="AC229" s="342"/>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H229" s="20"/>
      <c r="BI229" s="20"/>
      <c r="BJ229" s="20"/>
      <c r="BK229" s="20"/>
      <c r="BL229" s="20"/>
      <c r="BM229" s="20"/>
      <c r="BN229" s="20"/>
      <c r="BO229" s="20"/>
      <c r="BP229" s="20"/>
      <c r="BQ229" s="20"/>
      <c r="BR229" s="20"/>
      <c r="BS229" s="20"/>
      <c r="BT229" s="20"/>
      <c r="BU229" s="20"/>
      <c r="BV229" s="360"/>
      <c r="BW229" s="81"/>
      <c r="BX229" s="360"/>
      <c r="BY229" s="81"/>
      <c r="BZ229" s="360"/>
      <c r="CA229" s="81"/>
      <c r="CB229" s="360"/>
      <c r="CC229" s="361"/>
    </row>
    <row r="230" spans="1:82" ht="93.75" hidden="1">
      <c r="A230" s="171">
        <v>200</v>
      </c>
      <c r="B230" s="324">
        <v>200</v>
      </c>
      <c r="C230" s="186" t="s">
        <v>500</v>
      </c>
      <c r="D230" s="77" t="s">
        <v>14</v>
      </c>
      <c r="E230" s="101" t="s">
        <v>509</v>
      </c>
      <c r="F230" s="244" t="s">
        <v>17</v>
      </c>
      <c r="G230" s="212" t="s">
        <v>514</v>
      </c>
      <c r="H230" s="210" t="s">
        <v>1114</v>
      </c>
      <c r="I230" s="20" t="s">
        <v>275</v>
      </c>
      <c r="J230" s="111" t="s">
        <v>192</v>
      </c>
      <c r="K230" s="21"/>
      <c r="L230" s="363" t="s">
        <v>16</v>
      </c>
      <c r="M230" s="21"/>
      <c r="N230" s="360"/>
      <c r="O230" s="20"/>
      <c r="P230" s="360"/>
      <c r="Q230" s="20"/>
      <c r="R230" s="20"/>
      <c r="S230" s="21"/>
      <c r="T230" s="20"/>
      <c r="U230" s="66">
        <f t="shared" si="91"/>
        <v>1</v>
      </c>
      <c r="V230" s="20"/>
      <c r="W230" s="20"/>
      <c r="X230" s="20"/>
      <c r="Y230" s="20"/>
      <c r="Z230" s="342" t="s">
        <v>723</v>
      </c>
      <c r="AA230" s="342" t="s">
        <v>724</v>
      </c>
      <c r="AB230" s="342" t="s">
        <v>726</v>
      </c>
      <c r="AC230" s="342" t="s">
        <v>724</v>
      </c>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343"/>
      <c r="BF230" s="343"/>
      <c r="BG230" s="343"/>
      <c r="BH230" s="343"/>
      <c r="BI230" s="343"/>
      <c r="BJ230" s="343"/>
      <c r="BK230" s="343"/>
      <c r="BL230" s="343"/>
      <c r="BM230" s="343"/>
      <c r="BN230" s="343"/>
      <c r="BO230" s="343"/>
      <c r="BP230" s="343"/>
      <c r="BQ230" s="343"/>
      <c r="BR230" s="398"/>
      <c r="BS230" s="398"/>
      <c r="BT230" s="253"/>
      <c r="BU230" s="253"/>
      <c r="BV230" s="328"/>
      <c r="BW230" s="228"/>
      <c r="BX230" s="328"/>
      <c r="BY230" s="228"/>
      <c r="BZ230" s="328"/>
      <c r="CA230" s="228"/>
      <c r="CB230" s="328"/>
      <c r="CC230" s="328"/>
    </row>
    <row r="231" spans="1:82" s="2" customFormat="1" ht="60">
      <c r="A231" s="19">
        <v>201</v>
      </c>
      <c r="B231" s="324">
        <v>201</v>
      </c>
      <c r="C231" s="78" t="s">
        <v>500</v>
      </c>
      <c r="D231" s="77" t="s">
        <v>14</v>
      </c>
      <c r="E231" s="101" t="s">
        <v>509</v>
      </c>
      <c r="F231" s="77" t="s">
        <v>17</v>
      </c>
      <c r="G231" s="101" t="s">
        <v>515</v>
      </c>
      <c r="H231" s="23" t="s">
        <v>717</v>
      </c>
      <c r="I231" s="20" t="s">
        <v>275</v>
      </c>
      <c r="J231" s="111" t="s">
        <v>192</v>
      </c>
      <c r="K231" s="21"/>
      <c r="L231" s="21"/>
      <c r="M231" s="21" t="s">
        <v>16</v>
      </c>
      <c r="N231" s="360"/>
      <c r="O231" s="20"/>
      <c r="P231" s="360"/>
      <c r="Q231" s="20"/>
      <c r="R231" s="20"/>
      <c r="S231" s="21"/>
      <c r="T231" s="20"/>
      <c r="U231" s="66">
        <f t="shared" si="91"/>
        <v>1</v>
      </c>
      <c r="V231" s="20"/>
      <c r="W231" s="20"/>
      <c r="X231" s="20"/>
      <c r="Y231" s="20"/>
      <c r="Z231" s="20"/>
      <c r="AA231" s="20"/>
      <c r="AB231" s="20"/>
      <c r="AC231" s="20"/>
      <c r="AD231" s="20" t="s">
        <v>726</v>
      </c>
      <c r="AE231" s="20" t="s">
        <v>724</v>
      </c>
      <c r="AF231" s="20" t="s">
        <v>723</v>
      </c>
      <c r="AG231" s="20" t="s">
        <v>723</v>
      </c>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114">
        <v>2</v>
      </c>
      <c r="BF231" s="114">
        <v>2</v>
      </c>
      <c r="BG231" s="114">
        <v>2</v>
      </c>
      <c r="BH231" s="114">
        <v>2</v>
      </c>
      <c r="BI231" s="114">
        <v>2</v>
      </c>
      <c r="BJ231" s="114">
        <v>2</v>
      </c>
      <c r="BK231" s="114">
        <v>2</v>
      </c>
      <c r="BL231" s="114">
        <v>1</v>
      </c>
      <c r="BM231" s="114">
        <v>2</v>
      </c>
      <c r="BN231" s="114">
        <v>2</v>
      </c>
      <c r="BO231" s="114">
        <v>2</v>
      </c>
      <c r="BP231" s="114">
        <v>2</v>
      </c>
      <c r="BQ231" s="114">
        <v>2</v>
      </c>
      <c r="BR231" s="114">
        <v>2</v>
      </c>
      <c r="BS231" s="114">
        <v>2</v>
      </c>
      <c r="BT231" s="114">
        <v>1</v>
      </c>
      <c r="BU231" s="114">
        <v>2</v>
      </c>
      <c r="BV231" s="118">
        <f>COUNTIF($BE231:$BU231,2)</f>
        <v>15</v>
      </c>
      <c r="BW231" s="119">
        <f>BV231/COUNTA($BE231:$BU231)</f>
        <v>0.88235294117647056</v>
      </c>
      <c r="BX231" s="118">
        <f>COUNTIF($BE231:$BU231,1)</f>
        <v>2</v>
      </c>
      <c r="BY231" s="119">
        <f>BX231/COUNTA($BE231:$BU231)</f>
        <v>0.11764705882352941</v>
      </c>
      <c r="BZ231" s="118">
        <f>COUNTIF($BE231:$BU231,0)</f>
        <v>0</v>
      </c>
      <c r="CA231" s="119">
        <f>BZ231/COUNTA($BE231:$BU231)</f>
        <v>0</v>
      </c>
      <c r="CB231" s="118">
        <f>(((BV231*2)+(BX231*1)+(BZ231*0)))/COUNTA($BE231:$BU231)</f>
        <v>1.8823529411764706</v>
      </c>
      <c r="CC231" s="118" t="str">
        <f t="shared" ref="CC231" si="105">IF(CB231&gt;=1.6,"Đạt mục tiêu",IF(CB231&gt;=1,"Cần cố gắng","Chưa đạt"))</f>
        <v>Đạt mục tiêu</v>
      </c>
    </row>
    <row r="232" spans="1:82" s="2" customFormat="1" ht="78.75" hidden="1">
      <c r="A232" s="19">
        <v>202</v>
      </c>
      <c r="B232" s="324">
        <v>202</v>
      </c>
      <c r="C232" s="78" t="s">
        <v>500</v>
      </c>
      <c r="D232" s="77" t="s">
        <v>14</v>
      </c>
      <c r="E232" s="101" t="s">
        <v>509</v>
      </c>
      <c r="F232" s="77" t="s">
        <v>17</v>
      </c>
      <c r="G232" s="101" t="s">
        <v>516</v>
      </c>
      <c r="H232" s="23" t="s">
        <v>962</v>
      </c>
      <c r="I232" s="20" t="s">
        <v>275</v>
      </c>
      <c r="J232" s="111" t="s">
        <v>192</v>
      </c>
      <c r="K232" s="21"/>
      <c r="L232" s="21"/>
      <c r="M232" s="21"/>
      <c r="N232" s="360" t="s">
        <v>16</v>
      </c>
      <c r="O232" s="20"/>
      <c r="P232" s="360"/>
      <c r="Q232" s="20"/>
      <c r="R232" s="20"/>
      <c r="S232" s="21"/>
      <c r="T232" s="20"/>
      <c r="U232" s="66">
        <f t="shared" si="91"/>
        <v>1</v>
      </c>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20"/>
      <c r="BF232" s="20"/>
      <c r="BG232" s="20"/>
      <c r="BH232" s="20"/>
      <c r="BI232" s="20"/>
      <c r="BJ232" s="20"/>
      <c r="BK232" s="20"/>
      <c r="BL232" s="20"/>
      <c r="BM232" s="20"/>
      <c r="BN232" s="20"/>
      <c r="BO232" s="20"/>
      <c r="BP232" s="20"/>
      <c r="BQ232" s="20"/>
      <c r="BR232" s="20"/>
      <c r="BS232" s="20"/>
      <c r="BT232" s="50"/>
      <c r="BU232" s="50"/>
      <c r="BV232" s="21"/>
      <c r="BW232" s="22"/>
      <c r="BX232" s="21"/>
      <c r="BY232" s="22"/>
      <c r="BZ232" s="21"/>
      <c r="CA232" s="22"/>
      <c r="CB232" s="21"/>
      <c r="CC232" s="21"/>
    </row>
    <row r="233" spans="1:82" s="2" customFormat="1" ht="60" hidden="1">
      <c r="A233" s="19">
        <v>203</v>
      </c>
      <c r="B233" s="324">
        <v>203</v>
      </c>
      <c r="C233" s="78" t="s">
        <v>500</v>
      </c>
      <c r="D233" s="77" t="s">
        <v>14</v>
      </c>
      <c r="E233" s="101" t="s">
        <v>509</v>
      </c>
      <c r="F233" s="77" t="s">
        <v>17</v>
      </c>
      <c r="G233" s="101" t="s">
        <v>517</v>
      </c>
      <c r="H233" s="23" t="s">
        <v>718</v>
      </c>
      <c r="I233" s="20" t="s">
        <v>275</v>
      </c>
      <c r="J233" s="111" t="s">
        <v>192</v>
      </c>
      <c r="K233" s="21"/>
      <c r="L233" s="21"/>
      <c r="M233" s="21"/>
      <c r="N233" s="360"/>
      <c r="O233" s="21" t="s">
        <v>16</v>
      </c>
      <c r="P233" s="360"/>
      <c r="Q233" s="20"/>
      <c r="R233" s="20"/>
      <c r="S233" s="21"/>
      <c r="T233" s="20"/>
      <c r="U233" s="66">
        <f t="shared" si="91"/>
        <v>1</v>
      </c>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BQ233" s="20"/>
      <c r="BR233" s="20"/>
      <c r="BS233" s="20"/>
      <c r="BT233" s="50"/>
      <c r="BU233" s="50"/>
      <c r="BV233" s="21"/>
      <c r="BW233" s="22"/>
      <c r="BX233" s="21"/>
      <c r="BY233" s="22"/>
      <c r="BZ233" s="21"/>
      <c r="CA233" s="22"/>
      <c r="CB233" s="21"/>
      <c r="CC233" s="21"/>
    </row>
    <row r="234" spans="1:82" s="2" customFormat="1" ht="47.25" hidden="1">
      <c r="A234" s="19">
        <v>203</v>
      </c>
      <c r="B234" s="324"/>
      <c r="C234" s="78" t="s">
        <v>500</v>
      </c>
      <c r="D234" s="77"/>
      <c r="E234" s="101"/>
      <c r="F234" s="77"/>
      <c r="G234" s="101"/>
      <c r="H234" s="23" t="s">
        <v>1027</v>
      </c>
      <c r="I234" s="20"/>
      <c r="J234" s="111"/>
      <c r="K234" s="21"/>
      <c r="L234" s="21"/>
      <c r="M234" s="21"/>
      <c r="N234" s="360"/>
      <c r="O234" s="21"/>
      <c r="P234" s="360"/>
      <c r="Q234" s="20"/>
      <c r="R234" s="20"/>
      <c r="S234" s="21" t="s">
        <v>16</v>
      </c>
      <c r="T234" s="20"/>
      <c r="U234" s="66"/>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0"/>
      <c r="BH234" s="20"/>
      <c r="BI234" s="20"/>
      <c r="BJ234" s="20"/>
      <c r="BK234" s="20"/>
      <c r="BL234" s="20"/>
      <c r="BM234" s="20"/>
      <c r="BN234" s="20"/>
      <c r="BO234" s="20"/>
      <c r="BP234" s="20"/>
      <c r="BQ234" s="20"/>
      <c r="BR234" s="20"/>
      <c r="BS234" s="20"/>
      <c r="BT234" s="50"/>
      <c r="BU234" s="50"/>
      <c r="BV234" s="21"/>
      <c r="BW234" s="22"/>
      <c r="BX234" s="21"/>
      <c r="BY234" s="22"/>
      <c r="BZ234" s="21"/>
      <c r="CA234" s="22"/>
      <c r="CB234" s="21"/>
      <c r="CC234" s="21"/>
    </row>
    <row r="235" spans="1:82" s="2" customFormat="1" ht="60" hidden="1">
      <c r="A235" s="19">
        <v>203</v>
      </c>
      <c r="B235" s="324">
        <v>204</v>
      </c>
      <c r="C235" s="78" t="s">
        <v>500</v>
      </c>
      <c r="D235" s="77" t="s">
        <v>14</v>
      </c>
      <c r="E235" s="101" t="s">
        <v>509</v>
      </c>
      <c r="F235" s="77" t="s">
        <v>17</v>
      </c>
      <c r="G235" s="101" t="s">
        <v>518</v>
      </c>
      <c r="H235" s="23" t="s">
        <v>719</v>
      </c>
      <c r="I235" s="20" t="s">
        <v>275</v>
      </c>
      <c r="J235" s="111" t="s">
        <v>192</v>
      </c>
      <c r="K235" s="21"/>
      <c r="L235" s="21"/>
      <c r="M235" s="21"/>
      <c r="N235" s="360"/>
      <c r="O235" s="20"/>
      <c r="P235" s="360" t="s">
        <v>16</v>
      </c>
      <c r="Q235" s="20"/>
      <c r="R235" s="20"/>
      <c r="S235" s="21"/>
      <c r="T235" s="20"/>
      <c r="U235" s="66">
        <f t="shared" si="91"/>
        <v>1</v>
      </c>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0"/>
      <c r="BH235" s="20"/>
      <c r="BI235" s="20"/>
      <c r="BJ235" s="20"/>
      <c r="BK235" s="20"/>
      <c r="BL235" s="20"/>
      <c r="BM235" s="20"/>
      <c r="BN235" s="20"/>
      <c r="BO235" s="20"/>
      <c r="BP235" s="20"/>
      <c r="BQ235" s="20"/>
      <c r="BR235" s="20"/>
      <c r="BS235" s="20"/>
      <c r="BT235" s="50"/>
      <c r="BU235" s="50"/>
      <c r="BV235" s="21"/>
      <c r="BW235" s="22"/>
      <c r="BX235" s="21"/>
      <c r="BY235" s="22"/>
      <c r="BZ235" s="21"/>
      <c r="CA235" s="22"/>
      <c r="CB235" s="21"/>
      <c r="CC235" s="21"/>
    </row>
    <row r="236" spans="1:82" s="2" customFormat="1" ht="45" hidden="1">
      <c r="A236" s="19">
        <v>205</v>
      </c>
      <c r="B236" s="324">
        <v>205</v>
      </c>
      <c r="C236" s="78" t="s">
        <v>501</v>
      </c>
      <c r="D236" s="77" t="s">
        <v>14</v>
      </c>
      <c r="E236" s="101" t="s">
        <v>511</v>
      </c>
      <c r="F236" s="77" t="s">
        <v>17</v>
      </c>
      <c r="G236" s="101" t="s">
        <v>519</v>
      </c>
      <c r="H236" s="23" t="s">
        <v>520</v>
      </c>
      <c r="I236" s="20" t="s">
        <v>275</v>
      </c>
      <c r="J236" s="111" t="s">
        <v>192</v>
      </c>
      <c r="K236" s="21"/>
      <c r="L236" s="21"/>
      <c r="M236" s="21"/>
      <c r="N236" s="360"/>
      <c r="O236" s="20"/>
      <c r="P236" s="360"/>
      <c r="Q236" s="20"/>
      <c r="R236" s="20"/>
      <c r="S236" s="21" t="s">
        <v>16</v>
      </c>
      <c r="T236" s="20"/>
      <c r="U236" s="66">
        <f t="shared" si="91"/>
        <v>1</v>
      </c>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20"/>
      <c r="BQ236" s="20"/>
      <c r="BR236" s="20"/>
      <c r="BS236" s="20"/>
      <c r="BT236" s="50"/>
      <c r="BU236" s="50"/>
      <c r="BV236" s="21"/>
      <c r="BW236" s="22"/>
      <c r="BX236" s="21"/>
      <c r="BY236" s="22"/>
      <c r="BZ236" s="21"/>
      <c r="CA236" s="22"/>
      <c r="CB236" s="21"/>
      <c r="CC236" s="21"/>
    </row>
    <row r="237" spans="1:82" s="2" customFormat="1" ht="63" hidden="1">
      <c r="A237" s="19">
        <v>206</v>
      </c>
      <c r="B237" s="324">
        <v>206</v>
      </c>
      <c r="C237" s="78" t="s">
        <v>501</v>
      </c>
      <c r="D237" s="77" t="s">
        <v>14</v>
      </c>
      <c r="E237" s="101" t="s">
        <v>511</v>
      </c>
      <c r="F237" s="77" t="s">
        <v>17</v>
      </c>
      <c r="G237" s="101" t="s">
        <v>502</v>
      </c>
      <c r="H237" s="23" t="s">
        <v>521</v>
      </c>
      <c r="I237" s="20" t="s">
        <v>275</v>
      </c>
      <c r="J237" s="111" t="s">
        <v>192</v>
      </c>
      <c r="K237" s="21"/>
      <c r="L237" s="21"/>
      <c r="M237" s="21"/>
      <c r="N237" s="360"/>
      <c r="O237" s="20"/>
      <c r="P237" s="360"/>
      <c r="Q237" s="21" t="s">
        <v>16</v>
      </c>
      <c r="R237" s="20"/>
      <c r="S237" s="21"/>
      <c r="T237" s="20"/>
      <c r="U237" s="66">
        <f t="shared" si="91"/>
        <v>1</v>
      </c>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BQ237" s="20"/>
      <c r="BR237" s="20"/>
      <c r="BS237" s="20"/>
      <c r="BT237" s="50"/>
      <c r="BU237" s="50"/>
      <c r="BV237" s="21"/>
      <c r="BW237" s="22"/>
      <c r="BX237" s="21"/>
      <c r="BY237" s="22"/>
      <c r="BZ237" s="21"/>
      <c r="CA237" s="22"/>
      <c r="CB237" s="21"/>
      <c r="CC237" s="21"/>
    </row>
    <row r="238" spans="1:82" s="2" customFormat="1" ht="60" hidden="1">
      <c r="A238" s="19">
        <v>207</v>
      </c>
      <c r="B238" s="324">
        <v>207</v>
      </c>
      <c r="C238" s="78" t="s">
        <v>503</v>
      </c>
      <c r="D238" s="77" t="s">
        <v>14</v>
      </c>
      <c r="E238" s="101" t="s">
        <v>512</v>
      </c>
      <c r="F238" s="77" t="s">
        <v>17</v>
      </c>
      <c r="G238" s="101" t="s">
        <v>963</v>
      </c>
      <c r="H238" s="23" t="s">
        <v>964</v>
      </c>
      <c r="I238" s="20" t="s">
        <v>275</v>
      </c>
      <c r="J238" s="111" t="s">
        <v>192</v>
      </c>
      <c r="K238" s="21"/>
      <c r="L238" s="21"/>
      <c r="M238" s="21"/>
      <c r="N238" s="360"/>
      <c r="O238" s="20"/>
      <c r="P238" s="360"/>
      <c r="Q238" s="20"/>
      <c r="R238" s="20"/>
      <c r="S238" s="21"/>
      <c r="T238" s="20"/>
      <c r="U238" s="66">
        <f t="shared" si="91"/>
        <v>0</v>
      </c>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20"/>
      <c r="BS238" s="20"/>
      <c r="BT238" s="50"/>
      <c r="BU238" s="50"/>
      <c r="BV238" s="21"/>
      <c r="BW238" s="22"/>
      <c r="BX238" s="21"/>
      <c r="BY238" s="22"/>
      <c r="BZ238" s="21"/>
      <c r="CA238" s="22"/>
      <c r="CB238" s="21"/>
      <c r="CC238" s="21"/>
    </row>
    <row r="239" spans="1:82" s="2" customFormat="1" ht="63" hidden="1">
      <c r="A239" s="19">
        <v>208</v>
      </c>
      <c r="B239" s="324">
        <v>208</v>
      </c>
      <c r="C239" s="78" t="s">
        <v>503</v>
      </c>
      <c r="D239" s="77" t="s">
        <v>14</v>
      </c>
      <c r="E239" s="101" t="s">
        <v>512</v>
      </c>
      <c r="F239" s="77" t="s">
        <v>17</v>
      </c>
      <c r="G239" s="101" t="s">
        <v>535</v>
      </c>
      <c r="H239" s="23" t="s">
        <v>1002</v>
      </c>
      <c r="I239" s="20" t="s">
        <v>275</v>
      </c>
      <c r="J239" s="111" t="s">
        <v>192</v>
      </c>
      <c r="K239" s="20"/>
      <c r="L239" s="20"/>
      <c r="M239" s="20"/>
      <c r="N239" s="360"/>
      <c r="O239" s="20"/>
      <c r="P239" s="360" t="s">
        <v>16</v>
      </c>
      <c r="Q239" s="21"/>
      <c r="R239" s="21"/>
      <c r="S239" s="20"/>
      <c r="T239" s="20"/>
      <c r="U239" s="66">
        <f t="shared" si="91"/>
        <v>1</v>
      </c>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A239" s="20"/>
      <c r="BB239" s="20"/>
      <c r="BC239" s="20"/>
      <c r="BD239" s="20"/>
      <c r="BE239" s="20"/>
      <c r="BF239" s="20"/>
      <c r="BG239" s="20"/>
      <c r="BH239" s="20"/>
      <c r="BI239" s="20"/>
      <c r="BJ239" s="20"/>
      <c r="BK239" s="20"/>
      <c r="BL239" s="20"/>
      <c r="BM239" s="20"/>
      <c r="BN239" s="20"/>
      <c r="BO239" s="20"/>
      <c r="BP239" s="20"/>
      <c r="BQ239" s="20"/>
      <c r="BR239" s="20"/>
      <c r="BS239" s="20"/>
      <c r="BT239" s="50"/>
      <c r="BU239" s="50"/>
      <c r="BV239" s="21">
        <f>COUNTIF($BE239:$BU239,2)</f>
        <v>0</v>
      </c>
      <c r="BW239" s="22" t="e">
        <f>BV239/COUNTA($BE239:$BU239)</f>
        <v>#DIV/0!</v>
      </c>
      <c r="BX239" s="21">
        <f>COUNTIF($BE239:$BU239,1)</f>
        <v>0</v>
      </c>
      <c r="BY239" s="22" t="e">
        <f>BX239/COUNTA($BE239:$BU239)</f>
        <v>#DIV/0!</v>
      </c>
      <c r="BZ239" s="21">
        <f>COUNTIF($BE239:$BU239,0)</f>
        <v>0</v>
      </c>
      <c r="CA239" s="22" t="e">
        <f>BZ239/COUNTA($BE239:$BU239)</f>
        <v>#DIV/0!</v>
      </c>
      <c r="CB239" s="21" t="e">
        <f>(((BV239*2)+(BX239*1)+(BZ239*0)))/COUNTA($BE239:$BU239)</f>
        <v>#DIV/0!</v>
      </c>
      <c r="CC239" s="21" t="e">
        <f>IF(CB239&gt;=1.6,"Đạt mục tiêu",IF(CB239&gt;=1,"Cần cố gắng","Chưa đạt"))</f>
        <v>#DIV/0!</v>
      </c>
    </row>
    <row r="240" spans="1:82" s="2" customFormat="1" ht="60" hidden="1">
      <c r="A240" s="19">
        <v>209</v>
      </c>
      <c r="B240" s="324">
        <v>209</v>
      </c>
      <c r="C240" s="78" t="s">
        <v>503</v>
      </c>
      <c r="D240" s="77" t="s">
        <v>14</v>
      </c>
      <c r="E240" s="101" t="s">
        <v>513</v>
      </c>
      <c r="F240" s="77" t="s">
        <v>17</v>
      </c>
      <c r="G240" s="101" t="s">
        <v>504</v>
      </c>
      <c r="H240" s="23" t="s">
        <v>522</v>
      </c>
      <c r="I240" s="20" t="s">
        <v>275</v>
      </c>
      <c r="J240" s="111" t="s">
        <v>192</v>
      </c>
      <c r="K240" s="20"/>
      <c r="L240" s="20"/>
      <c r="M240" s="20"/>
      <c r="N240" s="360"/>
      <c r="O240" s="20"/>
      <c r="P240" s="360"/>
      <c r="Q240" s="21"/>
      <c r="R240" s="21"/>
      <c r="S240" s="20"/>
      <c r="T240" s="21" t="s">
        <v>16</v>
      </c>
      <c r="U240" s="66">
        <f t="shared" si="91"/>
        <v>1</v>
      </c>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c r="AZ240" s="20"/>
      <c r="BA240" s="20"/>
      <c r="BB240" s="20"/>
      <c r="BC240" s="20"/>
      <c r="BD240" s="20"/>
      <c r="BE240" s="20"/>
      <c r="BF240" s="20"/>
      <c r="BG240" s="20"/>
      <c r="BH240" s="20"/>
      <c r="BI240" s="20"/>
      <c r="BJ240" s="20"/>
      <c r="BK240" s="20"/>
      <c r="BL240" s="20"/>
      <c r="BM240" s="20"/>
      <c r="BN240" s="20"/>
      <c r="BO240" s="20"/>
      <c r="BP240" s="20"/>
      <c r="BQ240" s="20"/>
      <c r="BR240" s="20"/>
      <c r="BS240" s="20"/>
      <c r="BT240" s="50"/>
      <c r="BU240" s="50"/>
      <c r="BV240" s="21"/>
      <c r="BW240" s="22"/>
      <c r="BX240" s="21"/>
      <c r="BY240" s="22"/>
      <c r="BZ240" s="21"/>
      <c r="CA240" s="22"/>
      <c r="CB240" s="21"/>
      <c r="CC240" s="21"/>
    </row>
    <row r="241" spans="1:83" s="2" customFormat="1" ht="90" hidden="1">
      <c r="A241" s="19"/>
      <c r="B241" s="324"/>
      <c r="C241" s="78" t="s">
        <v>505</v>
      </c>
      <c r="D241" s="77"/>
      <c r="E241" s="101"/>
      <c r="F241" s="77"/>
      <c r="G241" s="101"/>
      <c r="H241" s="23" t="s">
        <v>1010</v>
      </c>
      <c r="I241" s="20"/>
      <c r="J241" s="111"/>
      <c r="K241" s="20"/>
      <c r="L241" s="20"/>
      <c r="M241" s="20"/>
      <c r="N241" s="360"/>
      <c r="O241" s="20"/>
      <c r="P241" s="360"/>
      <c r="Q241" s="21" t="s">
        <v>16</v>
      </c>
      <c r="R241" s="21"/>
      <c r="S241" s="20"/>
      <c r="T241" s="20"/>
      <c r="U241" s="66"/>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c r="BG241" s="20"/>
      <c r="BH241" s="20"/>
      <c r="BI241" s="20"/>
      <c r="BJ241" s="20"/>
      <c r="BK241" s="20"/>
      <c r="BL241" s="20"/>
      <c r="BM241" s="20"/>
      <c r="BN241" s="20"/>
      <c r="BO241" s="20"/>
      <c r="BP241" s="20"/>
      <c r="BQ241" s="20"/>
      <c r="BR241" s="20"/>
      <c r="BS241" s="20"/>
      <c r="BT241" s="50"/>
      <c r="BU241" s="50"/>
      <c r="BV241" s="21"/>
      <c r="BW241" s="22"/>
      <c r="BX241" s="21"/>
      <c r="BY241" s="22"/>
      <c r="BZ241" s="21"/>
      <c r="CA241" s="22"/>
      <c r="CB241" s="21"/>
      <c r="CC241" s="21"/>
    </row>
    <row r="242" spans="1:83" s="2" customFormat="1" ht="90" hidden="1">
      <c r="A242" s="19">
        <v>210</v>
      </c>
      <c r="B242" s="324">
        <v>210</v>
      </c>
      <c r="C242" s="78" t="s">
        <v>505</v>
      </c>
      <c r="D242" s="77" t="s">
        <v>14</v>
      </c>
      <c r="E242" s="101" t="s">
        <v>525</v>
      </c>
      <c r="F242" s="77" t="s">
        <v>17</v>
      </c>
      <c r="G242" s="101" t="s">
        <v>526</v>
      </c>
      <c r="H242" s="23" t="s">
        <v>527</v>
      </c>
      <c r="I242" s="20" t="s">
        <v>275</v>
      </c>
      <c r="J242" s="111" t="s">
        <v>192</v>
      </c>
      <c r="K242" s="20"/>
      <c r="L242" s="20"/>
      <c r="M242" s="20"/>
      <c r="N242" s="360"/>
      <c r="O242" s="20"/>
      <c r="P242" s="360" t="s">
        <v>16</v>
      </c>
      <c r="Q242" s="21"/>
      <c r="R242" s="21"/>
      <c r="S242" s="20"/>
      <c r="T242" s="20"/>
      <c r="U242" s="66">
        <f t="shared" si="91"/>
        <v>1</v>
      </c>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c r="BA242" s="20"/>
      <c r="BB242" s="20"/>
      <c r="BC242" s="20"/>
      <c r="BD242" s="20"/>
      <c r="BE242" s="20"/>
      <c r="BF242" s="20"/>
      <c r="BG242" s="20"/>
      <c r="BH242" s="20"/>
      <c r="BI242" s="20"/>
      <c r="BJ242" s="20"/>
      <c r="BK242" s="20"/>
      <c r="BL242" s="20"/>
      <c r="BM242" s="20"/>
      <c r="BN242" s="20"/>
      <c r="BO242" s="20"/>
      <c r="BP242" s="20"/>
      <c r="BQ242" s="20"/>
      <c r="BR242" s="20"/>
      <c r="BS242" s="20"/>
      <c r="BT242" s="50"/>
      <c r="BU242" s="50"/>
      <c r="BV242" s="21"/>
      <c r="BW242" s="22"/>
      <c r="BX242" s="21"/>
      <c r="BY242" s="22"/>
      <c r="BZ242" s="21"/>
      <c r="CA242" s="22"/>
      <c r="CB242" s="21"/>
      <c r="CC242" s="21"/>
    </row>
    <row r="243" spans="1:83" s="184" customFormat="1" ht="112.5" hidden="1">
      <c r="A243" s="216">
        <v>211</v>
      </c>
      <c r="B243" s="324">
        <v>211</v>
      </c>
      <c r="C243" s="179" t="s">
        <v>523</v>
      </c>
      <c r="D243" s="77" t="s">
        <v>14</v>
      </c>
      <c r="E243" s="67" t="s">
        <v>524</v>
      </c>
      <c r="F243" s="102" t="s">
        <v>17</v>
      </c>
      <c r="G243" s="190" t="s">
        <v>529</v>
      </c>
      <c r="H243" s="190" t="s">
        <v>528</v>
      </c>
      <c r="I243" s="79" t="s">
        <v>275</v>
      </c>
      <c r="J243" s="111" t="s">
        <v>192</v>
      </c>
      <c r="K243" s="191" t="s">
        <v>16</v>
      </c>
      <c r="L243" s="79"/>
      <c r="M243" s="79"/>
      <c r="N243" s="360"/>
      <c r="O243" s="79"/>
      <c r="P243" s="360"/>
      <c r="Q243" s="360"/>
      <c r="R243" s="360"/>
      <c r="S243" s="79"/>
      <c r="T243" s="79"/>
      <c r="U243" s="66">
        <f t="shared" si="91"/>
        <v>1</v>
      </c>
      <c r="V243" s="362" t="s">
        <v>727</v>
      </c>
      <c r="W243" s="362" t="s">
        <v>724</v>
      </c>
      <c r="X243" s="362" t="s">
        <v>726</v>
      </c>
      <c r="Y243" s="362" t="s">
        <v>723</v>
      </c>
      <c r="Z243" s="79"/>
      <c r="AA243" s="79"/>
      <c r="AB243" s="79"/>
      <c r="AC243" s="79"/>
      <c r="AD243" s="79"/>
      <c r="AE243" s="79"/>
      <c r="AF243" s="79"/>
      <c r="AG243" s="79"/>
      <c r="AH243" s="79"/>
      <c r="AI243" s="79"/>
      <c r="AJ243" s="79"/>
      <c r="AK243" s="79"/>
      <c r="AL243" s="79"/>
      <c r="AM243" s="79"/>
      <c r="AN243" s="79"/>
      <c r="AO243" s="79"/>
      <c r="AP243" s="79"/>
      <c r="AQ243" s="79"/>
      <c r="AR243" s="79"/>
      <c r="AS243" s="79"/>
      <c r="AT243" s="79"/>
      <c r="AU243" s="79"/>
      <c r="AV243" s="79"/>
      <c r="AW243" s="79"/>
      <c r="AX243" s="79"/>
      <c r="AY243" s="79"/>
      <c r="AZ243" s="79"/>
      <c r="BA243" s="79"/>
      <c r="BB243" s="79"/>
      <c r="BC243" s="79"/>
      <c r="BD243" s="79"/>
      <c r="BE243" s="20">
        <v>2</v>
      </c>
      <c r="BF243" s="20">
        <v>2</v>
      </c>
      <c r="BG243" s="20">
        <v>2</v>
      </c>
      <c r="BH243" s="20">
        <v>2</v>
      </c>
      <c r="BI243" s="20">
        <v>2</v>
      </c>
      <c r="BJ243" s="20">
        <v>2</v>
      </c>
      <c r="BK243" s="20">
        <v>2</v>
      </c>
      <c r="BL243" s="20">
        <v>2</v>
      </c>
      <c r="BM243" s="20">
        <v>2</v>
      </c>
      <c r="BN243" s="20">
        <v>2</v>
      </c>
      <c r="BO243" s="20">
        <v>1</v>
      </c>
      <c r="BP243" s="20">
        <v>2</v>
      </c>
      <c r="BQ243" s="20">
        <v>2</v>
      </c>
      <c r="BR243" s="20"/>
      <c r="BS243" s="20"/>
      <c r="BT243" s="20">
        <v>1</v>
      </c>
      <c r="BU243" s="20">
        <v>1</v>
      </c>
      <c r="BV243" s="360">
        <f>COUNTIF($BE243:$BU243,2)</f>
        <v>12</v>
      </c>
      <c r="BW243" s="81">
        <f>BV243/COUNTA($BE243:$BU243)</f>
        <v>0.8</v>
      </c>
      <c r="BX243" s="360">
        <f>COUNTIF($BE243:$BU243,1)</f>
        <v>3</v>
      </c>
      <c r="BY243" s="81">
        <f>BX243/COUNTA($BE243:$BU243)</f>
        <v>0.2</v>
      </c>
      <c r="BZ243" s="360">
        <f>COUNTIF($BE243:$BU243,0)</f>
        <v>0</v>
      </c>
      <c r="CA243" s="81">
        <f>BZ243/COUNTA($BE243:$BU243)</f>
        <v>0</v>
      </c>
      <c r="CB243" s="360">
        <f>(((BV243*2)+(BX243*1)+(BZ243*0)))/COUNTA($BE243:$BU243)</f>
        <v>1.8</v>
      </c>
      <c r="CC243" s="361" t="str">
        <f>IF(CB243&gt;=1.6,"Đạt mục tiêu",IF(CB243&gt;=1,"Cần cố gắng","Chưa đạt"))</f>
        <v>Đạt mục tiêu</v>
      </c>
      <c r="CD243" s="74"/>
    </row>
    <row r="244" spans="1:83" ht="93.75" hidden="1">
      <c r="A244" s="171">
        <v>212</v>
      </c>
      <c r="B244" s="324">
        <v>212</v>
      </c>
      <c r="C244" s="347" t="s">
        <v>523</v>
      </c>
      <c r="D244" s="77" t="s">
        <v>14</v>
      </c>
      <c r="E244" s="67" t="s">
        <v>524</v>
      </c>
      <c r="F244" s="338" t="s">
        <v>17</v>
      </c>
      <c r="G244" s="210" t="s">
        <v>530</v>
      </c>
      <c r="H244" s="210" t="s">
        <v>531</v>
      </c>
      <c r="I244" s="79" t="s">
        <v>275</v>
      </c>
      <c r="J244" s="111" t="s">
        <v>192</v>
      </c>
      <c r="K244" s="79"/>
      <c r="L244" s="363" t="s">
        <v>16</v>
      </c>
      <c r="M244" s="79"/>
      <c r="N244" s="360"/>
      <c r="O244" s="79"/>
      <c r="P244" s="360"/>
      <c r="Q244" s="360"/>
      <c r="R244" s="360"/>
      <c r="S244" s="79"/>
      <c r="T244" s="79"/>
      <c r="U244" s="66">
        <f t="shared" si="91"/>
        <v>1</v>
      </c>
      <c r="V244" s="79"/>
      <c r="W244" s="79"/>
      <c r="X244" s="79"/>
      <c r="Y244" s="79"/>
      <c r="Z244" s="342" t="s">
        <v>724</v>
      </c>
      <c r="AA244" s="342"/>
      <c r="AB244" s="342" t="s">
        <v>724</v>
      </c>
      <c r="AC244" s="342" t="s">
        <v>726</v>
      </c>
      <c r="AD244" s="79"/>
      <c r="AE244" s="79"/>
      <c r="AF244" s="79"/>
      <c r="AG244" s="79"/>
      <c r="AH244" s="79"/>
      <c r="AI244" s="79"/>
      <c r="AJ244" s="79"/>
      <c r="AK244" s="79"/>
      <c r="AL244" s="79"/>
      <c r="AM244" s="79"/>
      <c r="AN244" s="79"/>
      <c r="AO244" s="79"/>
      <c r="AP244" s="79"/>
      <c r="AQ244" s="79"/>
      <c r="AR244" s="79"/>
      <c r="AS244" s="79"/>
      <c r="AT244" s="79"/>
      <c r="AU244" s="79"/>
      <c r="AV244" s="79"/>
      <c r="AW244" s="79"/>
      <c r="AX244" s="79"/>
      <c r="AY244" s="79"/>
      <c r="AZ244" s="79"/>
      <c r="BA244" s="79"/>
      <c r="BB244" s="79"/>
      <c r="BC244" s="79"/>
      <c r="BD244" s="79"/>
      <c r="BE244" s="343"/>
      <c r="BF244" s="343"/>
      <c r="BG244" s="343"/>
      <c r="BH244" s="343"/>
      <c r="BI244" s="343"/>
      <c r="BJ244" s="343"/>
      <c r="BK244" s="343"/>
      <c r="BL244" s="343"/>
      <c r="BM244" s="343"/>
      <c r="BN244" s="343"/>
      <c r="BO244" s="343"/>
      <c r="BP244" s="343"/>
      <c r="BQ244" s="343"/>
      <c r="BR244" s="398"/>
      <c r="BS244" s="398"/>
      <c r="BT244" s="253"/>
      <c r="BU244" s="253"/>
      <c r="BV244" s="328"/>
      <c r="BW244" s="228"/>
      <c r="BX244" s="328"/>
      <c r="BY244" s="228"/>
      <c r="BZ244" s="328"/>
      <c r="CA244" s="228"/>
      <c r="CB244" s="328"/>
      <c r="CC244" s="328"/>
    </row>
    <row r="245" spans="1:83" s="74" customFormat="1" ht="94.5">
      <c r="A245" s="19">
        <v>213</v>
      </c>
      <c r="B245" s="324">
        <v>213</v>
      </c>
      <c r="C245" s="67" t="s">
        <v>523</v>
      </c>
      <c r="D245" s="77" t="s">
        <v>14</v>
      </c>
      <c r="E245" s="67" t="s">
        <v>524</v>
      </c>
      <c r="F245" s="102" t="s">
        <v>17</v>
      </c>
      <c r="G245" s="96" t="s">
        <v>532</v>
      </c>
      <c r="H245" s="96" t="s">
        <v>986</v>
      </c>
      <c r="I245" s="79" t="s">
        <v>275</v>
      </c>
      <c r="J245" s="111" t="s">
        <v>192</v>
      </c>
      <c r="K245" s="79"/>
      <c r="L245" s="79"/>
      <c r="M245" s="360" t="s">
        <v>16</v>
      </c>
      <c r="N245" s="360"/>
      <c r="O245" s="79"/>
      <c r="P245" s="360"/>
      <c r="Q245" s="360"/>
      <c r="R245" s="360"/>
      <c r="S245" s="79"/>
      <c r="T245" s="79"/>
      <c r="U245" s="66">
        <f t="shared" si="91"/>
        <v>1</v>
      </c>
      <c r="V245" s="79"/>
      <c r="W245" s="79"/>
      <c r="X245" s="79"/>
      <c r="Y245" s="79"/>
      <c r="Z245" s="79"/>
      <c r="AA245" s="79"/>
      <c r="AB245" s="79"/>
      <c r="AC245" s="79"/>
      <c r="AD245" s="79" t="s">
        <v>723</v>
      </c>
      <c r="AE245" s="79" t="s">
        <v>726</v>
      </c>
      <c r="AF245" s="79" t="s">
        <v>726</v>
      </c>
      <c r="AG245" s="79" t="s">
        <v>726</v>
      </c>
      <c r="AH245" s="79"/>
      <c r="AI245" s="79"/>
      <c r="AJ245" s="79"/>
      <c r="AK245" s="79"/>
      <c r="AL245" s="79"/>
      <c r="AM245" s="79"/>
      <c r="AN245" s="79"/>
      <c r="AO245" s="79"/>
      <c r="AP245" s="79"/>
      <c r="AQ245" s="79"/>
      <c r="AR245" s="79"/>
      <c r="AS245" s="79"/>
      <c r="AT245" s="79"/>
      <c r="AU245" s="79"/>
      <c r="AV245" s="79"/>
      <c r="AW245" s="79"/>
      <c r="AX245" s="79"/>
      <c r="AY245" s="79"/>
      <c r="AZ245" s="79"/>
      <c r="BA245" s="79"/>
      <c r="BB245" s="79"/>
      <c r="BC245" s="79"/>
      <c r="BD245" s="79"/>
      <c r="BE245" s="114">
        <v>2</v>
      </c>
      <c r="BF245" s="114">
        <v>2</v>
      </c>
      <c r="BG245" s="114">
        <v>2</v>
      </c>
      <c r="BH245" s="114">
        <v>2</v>
      </c>
      <c r="BI245" s="114">
        <v>2</v>
      </c>
      <c r="BJ245" s="114">
        <v>2</v>
      </c>
      <c r="BK245" s="114">
        <v>2</v>
      </c>
      <c r="BL245" s="114">
        <v>2</v>
      </c>
      <c r="BM245" s="114">
        <v>2</v>
      </c>
      <c r="BN245" s="114">
        <v>2</v>
      </c>
      <c r="BO245" s="114">
        <v>2</v>
      </c>
      <c r="BP245" s="114">
        <v>2</v>
      </c>
      <c r="BQ245" s="114">
        <v>2</v>
      </c>
      <c r="BR245" s="114">
        <v>2</v>
      </c>
      <c r="BS245" s="114">
        <v>2</v>
      </c>
      <c r="BT245" s="114">
        <v>1</v>
      </c>
      <c r="BU245" s="114">
        <v>2</v>
      </c>
      <c r="BV245" s="118">
        <f>COUNTIF($BE245:$BU245,2)</f>
        <v>16</v>
      </c>
      <c r="BW245" s="119">
        <f>BV245/COUNTA($BE245:$BU245)</f>
        <v>0.94117647058823528</v>
      </c>
      <c r="BX245" s="118">
        <f>COUNTIF($BE245:$BU245,1)</f>
        <v>1</v>
      </c>
      <c r="BY245" s="119">
        <f>BX245/COUNTA($BE245:$BU245)</f>
        <v>5.8823529411764705E-2</v>
      </c>
      <c r="BZ245" s="118">
        <f>COUNTIF($BE245:$BU245,0)</f>
        <v>0</v>
      </c>
      <c r="CA245" s="119">
        <f>BZ245/COUNTA($BE245:$BU245)</f>
        <v>0</v>
      </c>
      <c r="CB245" s="118">
        <f>(((BV245*2)+(BX245*1)+(BZ245*0)))/COUNTA($BE245:$BU245)</f>
        <v>1.9411764705882353</v>
      </c>
      <c r="CC245" s="118" t="str">
        <f t="shared" ref="CC245" si="106">IF(CB245&gt;=1.6,"Đạt mục tiêu",IF(CB245&gt;=1,"Cần cố gắng","Chưa đạt"))</f>
        <v>Đạt mục tiêu</v>
      </c>
      <c r="CD245" s="1618"/>
      <c r="CE245" s="1618"/>
    </row>
    <row r="246" spans="1:83" s="74" customFormat="1" ht="48" hidden="1" customHeight="1">
      <c r="A246" s="19">
        <v>214</v>
      </c>
      <c r="B246" s="324">
        <v>214</v>
      </c>
      <c r="C246" s="67" t="s">
        <v>523</v>
      </c>
      <c r="D246" s="77" t="s">
        <v>14</v>
      </c>
      <c r="E246" s="67" t="s">
        <v>524</v>
      </c>
      <c r="F246" s="102" t="s">
        <v>17</v>
      </c>
      <c r="G246" s="96" t="s">
        <v>533</v>
      </c>
      <c r="H246" s="96" t="s">
        <v>534</v>
      </c>
      <c r="I246" s="79" t="s">
        <v>275</v>
      </c>
      <c r="J246" s="111" t="s">
        <v>192</v>
      </c>
      <c r="K246" s="79"/>
      <c r="L246" s="79"/>
      <c r="M246" s="79"/>
      <c r="N246" s="360" t="s">
        <v>16</v>
      </c>
      <c r="O246" s="79"/>
      <c r="P246" s="360"/>
      <c r="Q246" s="360"/>
      <c r="R246" s="360"/>
      <c r="S246" s="79"/>
      <c r="T246" s="79"/>
      <c r="U246" s="66">
        <f t="shared" si="91"/>
        <v>1</v>
      </c>
      <c r="V246" s="79"/>
      <c r="W246" s="79"/>
      <c r="X246" s="79"/>
      <c r="Y246" s="79"/>
      <c r="Z246" s="79"/>
      <c r="AA246" s="79"/>
      <c r="AB246" s="79"/>
      <c r="AC246" s="79"/>
      <c r="AD246" s="79"/>
      <c r="AE246" s="79"/>
      <c r="AF246" s="79"/>
      <c r="AG246" s="79"/>
      <c r="AH246" s="79"/>
      <c r="AI246" s="79"/>
      <c r="AJ246" s="79"/>
      <c r="AK246" s="79"/>
      <c r="AL246" s="79"/>
      <c r="AM246" s="79"/>
      <c r="AN246" s="79"/>
      <c r="AO246" s="79"/>
      <c r="AP246" s="79"/>
      <c r="AQ246" s="79"/>
      <c r="AR246" s="79"/>
      <c r="AS246" s="79"/>
      <c r="AT246" s="79"/>
      <c r="AU246" s="79"/>
      <c r="AV246" s="79"/>
      <c r="AW246" s="79"/>
      <c r="AX246" s="79"/>
      <c r="AY246" s="79"/>
      <c r="AZ246" s="79"/>
      <c r="BA246" s="79"/>
      <c r="BB246" s="79"/>
      <c r="BC246" s="79"/>
      <c r="BD246" s="79"/>
      <c r="BE246" s="79"/>
      <c r="BF246" s="79"/>
      <c r="BG246" s="79"/>
      <c r="BH246" s="79"/>
      <c r="BI246" s="79"/>
      <c r="BJ246" s="79"/>
      <c r="BK246" s="79"/>
      <c r="BL246" s="79"/>
      <c r="BM246" s="79"/>
      <c r="BN246" s="79"/>
      <c r="BO246" s="79"/>
      <c r="BP246" s="79"/>
      <c r="BQ246" s="79"/>
      <c r="BR246" s="79"/>
      <c r="BS246" s="79"/>
      <c r="BT246" s="103"/>
      <c r="BU246" s="103"/>
      <c r="BV246" s="360"/>
      <c r="BW246" s="81"/>
      <c r="BX246" s="360"/>
      <c r="BY246" s="81"/>
      <c r="BZ246" s="360"/>
      <c r="CA246" s="81"/>
      <c r="CB246" s="360"/>
      <c r="CC246" s="360"/>
      <c r="CD246" s="1618"/>
      <c r="CE246" s="1618"/>
    </row>
    <row r="247" spans="1:83" s="74" customFormat="1" ht="48" hidden="1" customHeight="1">
      <c r="A247" s="19">
        <v>215</v>
      </c>
      <c r="B247" s="324">
        <v>215</v>
      </c>
      <c r="C247" s="67" t="s">
        <v>523</v>
      </c>
      <c r="D247" s="77" t="s">
        <v>14</v>
      </c>
      <c r="E247" s="67" t="s">
        <v>524</v>
      </c>
      <c r="F247" s="102" t="s">
        <v>17</v>
      </c>
      <c r="G247" s="96" t="s">
        <v>536</v>
      </c>
      <c r="H247" s="96" t="s">
        <v>993</v>
      </c>
      <c r="I247" s="79" t="s">
        <v>275</v>
      </c>
      <c r="J247" s="111" t="s">
        <v>192</v>
      </c>
      <c r="K247" s="79"/>
      <c r="L247" s="79"/>
      <c r="M247" s="79"/>
      <c r="N247" s="360"/>
      <c r="O247" s="360" t="s">
        <v>16</v>
      </c>
      <c r="P247" s="360"/>
      <c r="Q247" s="360"/>
      <c r="R247" s="360"/>
      <c r="S247" s="79"/>
      <c r="T247" s="79"/>
      <c r="U247" s="66">
        <f t="shared" si="91"/>
        <v>1</v>
      </c>
      <c r="V247" s="79"/>
      <c r="W247" s="79"/>
      <c r="X247" s="79"/>
      <c r="Y247" s="79"/>
      <c r="Z247" s="79"/>
      <c r="AA247" s="79"/>
      <c r="AB247" s="79"/>
      <c r="AC247" s="79"/>
      <c r="AD247" s="79"/>
      <c r="AE247" s="79"/>
      <c r="AF247" s="79"/>
      <c r="AG247" s="79"/>
      <c r="AH247" s="79"/>
      <c r="AI247" s="79"/>
      <c r="AJ247" s="79"/>
      <c r="AK247" s="79"/>
      <c r="AL247" s="79"/>
      <c r="AM247" s="79"/>
      <c r="AN247" s="79"/>
      <c r="AO247" s="79"/>
      <c r="AP247" s="79"/>
      <c r="AQ247" s="79"/>
      <c r="AR247" s="79"/>
      <c r="AS247" s="79"/>
      <c r="AT247" s="79"/>
      <c r="AU247" s="79"/>
      <c r="AV247" s="79"/>
      <c r="AW247" s="79"/>
      <c r="AX247" s="79"/>
      <c r="AY247" s="79"/>
      <c r="AZ247" s="79"/>
      <c r="BA247" s="79"/>
      <c r="BB247" s="79"/>
      <c r="BC247" s="79"/>
      <c r="BD247" s="79"/>
      <c r="BE247" s="79"/>
      <c r="BF247" s="79"/>
      <c r="BG247" s="79"/>
      <c r="BH247" s="79"/>
      <c r="BI247" s="79"/>
      <c r="BJ247" s="79"/>
      <c r="BK247" s="79"/>
      <c r="BL247" s="79"/>
      <c r="BM247" s="79"/>
      <c r="BN247" s="79"/>
      <c r="BO247" s="79"/>
      <c r="BP247" s="79"/>
      <c r="BQ247" s="79"/>
      <c r="BR247" s="79"/>
      <c r="BS247" s="79"/>
      <c r="BT247" s="103"/>
      <c r="BU247" s="103"/>
      <c r="BV247" s="360"/>
      <c r="BW247" s="81"/>
      <c r="BX247" s="360"/>
      <c r="BY247" s="81"/>
      <c r="BZ247" s="360"/>
      <c r="CA247" s="81"/>
      <c r="CB247" s="360"/>
      <c r="CC247" s="360"/>
      <c r="CD247" s="1618"/>
      <c r="CE247" s="1618"/>
    </row>
    <row r="248" spans="1:83" s="74" customFormat="1" ht="48" hidden="1" customHeight="1">
      <c r="A248" s="19">
        <v>216</v>
      </c>
      <c r="B248" s="324">
        <v>216</v>
      </c>
      <c r="C248" s="67" t="s">
        <v>523</v>
      </c>
      <c r="D248" s="77" t="s">
        <v>14</v>
      </c>
      <c r="E248" s="67" t="s">
        <v>524</v>
      </c>
      <c r="F248" s="102" t="s">
        <v>17</v>
      </c>
      <c r="G248" s="96" t="s">
        <v>537</v>
      </c>
      <c r="H248" s="96" t="s">
        <v>538</v>
      </c>
      <c r="I248" s="79" t="s">
        <v>275</v>
      </c>
      <c r="J248" s="111" t="s">
        <v>192</v>
      </c>
      <c r="K248" s="79"/>
      <c r="L248" s="79"/>
      <c r="M248" s="79"/>
      <c r="N248" s="360"/>
      <c r="O248" s="79"/>
      <c r="P248" s="144" t="s">
        <v>16</v>
      </c>
      <c r="Q248" s="360"/>
      <c r="R248" s="360"/>
      <c r="S248" s="79"/>
      <c r="T248" s="79"/>
      <c r="U248" s="66">
        <f t="shared" si="91"/>
        <v>1</v>
      </c>
      <c r="V248" s="79"/>
      <c r="W248" s="79"/>
      <c r="X248" s="79"/>
      <c r="Y248" s="79"/>
      <c r="Z248" s="79"/>
      <c r="AA248" s="79"/>
      <c r="AB248" s="79"/>
      <c r="AC248" s="79"/>
      <c r="AD248" s="79"/>
      <c r="AE248" s="79"/>
      <c r="AF248" s="79"/>
      <c r="AG248" s="79"/>
      <c r="AH248" s="79"/>
      <c r="AI248" s="79"/>
      <c r="AJ248" s="79"/>
      <c r="AK248" s="79"/>
      <c r="AL248" s="79"/>
      <c r="AM248" s="79"/>
      <c r="AN248" s="79"/>
      <c r="AO248" s="79"/>
      <c r="AP248" s="79"/>
      <c r="AQ248" s="79"/>
      <c r="AR248" s="79"/>
      <c r="AS248" s="79"/>
      <c r="AT248" s="79"/>
      <c r="AU248" s="79"/>
      <c r="AV248" s="79"/>
      <c r="AW248" s="79"/>
      <c r="AX248" s="79"/>
      <c r="AY248" s="79"/>
      <c r="AZ248" s="79"/>
      <c r="BA248" s="79"/>
      <c r="BB248" s="79"/>
      <c r="BC248" s="79"/>
      <c r="BD248" s="79"/>
      <c r="BE248" s="79"/>
      <c r="BF248" s="79"/>
      <c r="BG248" s="79"/>
      <c r="BH248" s="79"/>
      <c r="BI248" s="79"/>
      <c r="BJ248" s="79"/>
      <c r="BK248" s="79"/>
      <c r="BL248" s="79"/>
      <c r="BM248" s="79"/>
      <c r="BN248" s="79"/>
      <c r="BO248" s="79"/>
      <c r="BP248" s="79"/>
      <c r="BQ248" s="79"/>
      <c r="BR248" s="79"/>
      <c r="BS248" s="79"/>
      <c r="BT248" s="103"/>
      <c r="BU248" s="103"/>
      <c r="BV248" s="360"/>
      <c r="BW248" s="81"/>
      <c r="BX248" s="360"/>
      <c r="BY248" s="81"/>
      <c r="BZ248" s="360"/>
      <c r="CA248" s="81"/>
      <c r="CB248" s="360"/>
      <c r="CC248" s="360"/>
      <c r="CD248" s="1618"/>
      <c r="CE248" s="1618"/>
    </row>
    <row r="249" spans="1:83" s="74" customFormat="1" ht="48" hidden="1" customHeight="1">
      <c r="A249" s="19">
        <v>217</v>
      </c>
      <c r="B249" s="324">
        <v>217</v>
      </c>
      <c r="C249" s="67" t="s">
        <v>523</v>
      </c>
      <c r="D249" s="77" t="s">
        <v>14</v>
      </c>
      <c r="E249" s="67" t="s">
        <v>524</v>
      </c>
      <c r="F249" s="102" t="s">
        <v>17</v>
      </c>
      <c r="G249" s="96" t="s">
        <v>539</v>
      </c>
      <c r="H249" s="96" t="s">
        <v>540</v>
      </c>
      <c r="I249" s="79" t="s">
        <v>275</v>
      </c>
      <c r="J249" s="111" t="s">
        <v>192</v>
      </c>
      <c r="K249" s="79"/>
      <c r="L249" s="79"/>
      <c r="M249" s="79"/>
      <c r="N249" s="360"/>
      <c r="O249" s="79"/>
      <c r="P249" s="360"/>
      <c r="Q249" s="360" t="s">
        <v>16</v>
      </c>
      <c r="R249" s="360"/>
      <c r="S249" s="79"/>
      <c r="T249" s="79"/>
      <c r="U249" s="66">
        <f t="shared" ref="U249:U250" si="107">COUNTIF(K249:T249,"x")</f>
        <v>1</v>
      </c>
      <c r="V249" s="79"/>
      <c r="W249" s="79"/>
      <c r="X249" s="79"/>
      <c r="Y249" s="79"/>
      <c r="Z249" s="79"/>
      <c r="AA249" s="79"/>
      <c r="AB249" s="79"/>
      <c r="AC249" s="79"/>
      <c r="AD249" s="79"/>
      <c r="AE249" s="79"/>
      <c r="AF249" s="79"/>
      <c r="AG249" s="79"/>
      <c r="AH249" s="79"/>
      <c r="AI249" s="79"/>
      <c r="AJ249" s="79"/>
      <c r="AK249" s="79"/>
      <c r="AL249" s="79"/>
      <c r="AM249" s="79"/>
      <c r="AN249" s="79"/>
      <c r="AO249" s="79"/>
      <c r="AP249" s="79"/>
      <c r="AQ249" s="79"/>
      <c r="AR249" s="79"/>
      <c r="AS249" s="79"/>
      <c r="AT249" s="79"/>
      <c r="AU249" s="79"/>
      <c r="AV249" s="79"/>
      <c r="AW249" s="79"/>
      <c r="AX249" s="79"/>
      <c r="AY249" s="79"/>
      <c r="AZ249" s="79"/>
      <c r="BA249" s="79"/>
      <c r="BB249" s="79"/>
      <c r="BC249" s="79"/>
      <c r="BD249" s="79"/>
      <c r="BE249" s="79"/>
      <c r="BF249" s="79"/>
      <c r="BG249" s="79"/>
      <c r="BH249" s="79"/>
      <c r="BI249" s="79"/>
      <c r="BJ249" s="79"/>
      <c r="BK249" s="79"/>
      <c r="BL249" s="79"/>
      <c r="BM249" s="79"/>
      <c r="BN249" s="79"/>
      <c r="BO249" s="79"/>
      <c r="BP249" s="79"/>
      <c r="BQ249" s="79"/>
      <c r="BR249" s="79"/>
      <c r="BS249" s="79"/>
      <c r="BT249" s="103"/>
      <c r="BU249" s="103"/>
      <c r="BV249" s="360"/>
      <c r="BW249" s="81"/>
      <c r="BX249" s="360"/>
      <c r="BY249" s="81"/>
      <c r="BZ249" s="360"/>
      <c r="CA249" s="81"/>
      <c r="CB249" s="360"/>
      <c r="CC249" s="360"/>
      <c r="CD249" s="1618"/>
      <c r="CE249" s="1618"/>
    </row>
    <row r="250" spans="1:83" s="74" customFormat="1" ht="48" hidden="1" customHeight="1">
      <c r="A250" s="19">
        <v>218</v>
      </c>
      <c r="B250" s="324">
        <v>218</v>
      </c>
      <c r="C250" s="67" t="s">
        <v>523</v>
      </c>
      <c r="D250" s="77" t="s">
        <v>14</v>
      </c>
      <c r="E250" s="67" t="s">
        <v>524</v>
      </c>
      <c r="F250" s="102" t="s">
        <v>17</v>
      </c>
      <c r="G250" s="96" t="s">
        <v>541</v>
      </c>
      <c r="H250" s="96" t="s">
        <v>542</v>
      </c>
      <c r="I250" s="79" t="s">
        <v>275</v>
      </c>
      <c r="J250" s="111" t="s">
        <v>192</v>
      </c>
      <c r="K250" s="79"/>
      <c r="L250" s="79"/>
      <c r="M250" s="79"/>
      <c r="N250" s="360"/>
      <c r="O250" s="79"/>
      <c r="P250" s="360"/>
      <c r="Q250" s="360"/>
      <c r="R250" s="360"/>
      <c r="S250" s="79" t="s">
        <v>16</v>
      </c>
      <c r="T250" s="79"/>
      <c r="U250" s="66">
        <f t="shared" si="107"/>
        <v>1</v>
      </c>
      <c r="V250" s="79"/>
      <c r="W250" s="79"/>
      <c r="X250" s="79"/>
      <c r="Y250" s="79"/>
      <c r="Z250" s="79"/>
      <c r="AA250" s="79"/>
      <c r="AB250" s="79"/>
      <c r="AC250" s="79"/>
      <c r="AD250" s="79"/>
      <c r="AE250" s="79"/>
      <c r="AF250" s="79"/>
      <c r="AG250" s="79"/>
      <c r="AH250" s="79"/>
      <c r="AI250" s="79"/>
      <c r="AJ250" s="79"/>
      <c r="AK250" s="79"/>
      <c r="AL250" s="79"/>
      <c r="AM250" s="79"/>
      <c r="AN250" s="79"/>
      <c r="AO250" s="79"/>
      <c r="AP250" s="79"/>
      <c r="AQ250" s="79"/>
      <c r="AR250" s="79"/>
      <c r="AS250" s="79"/>
      <c r="AT250" s="79"/>
      <c r="AU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3"/>
      <c r="BU250" s="103"/>
      <c r="BV250" s="360"/>
      <c r="BW250" s="81"/>
      <c r="BX250" s="360"/>
      <c r="BY250" s="81"/>
      <c r="BZ250" s="360"/>
      <c r="CA250" s="81"/>
      <c r="CB250" s="360"/>
      <c r="CC250" s="360"/>
      <c r="CD250" s="1618"/>
      <c r="CE250" s="1618"/>
    </row>
    <row r="251" spans="1:83" s="2" customFormat="1" ht="15.75" hidden="1" customHeight="1">
      <c r="A251" s="26"/>
      <c r="B251" s="371"/>
      <c r="C251" s="371"/>
      <c r="D251" s="371"/>
      <c r="E251" s="371"/>
      <c r="F251" s="371"/>
      <c r="G251" s="1376" t="s">
        <v>216</v>
      </c>
      <c r="H251" s="1376"/>
      <c r="I251" s="27"/>
      <c r="J251" s="324">
        <f>SUM(J252:J256)</f>
        <v>178</v>
      </c>
      <c r="K251" s="324">
        <f>SUM(K252:K256)</f>
        <v>22</v>
      </c>
      <c r="L251" s="324">
        <f t="shared" ref="L251:BD251" si="108">SUM(L252:L256)</f>
        <v>28</v>
      </c>
      <c r="M251" s="324">
        <f t="shared" si="108"/>
        <v>24</v>
      </c>
      <c r="N251" s="324">
        <f t="shared" si="108"/>
        <v>26</v>
      </c>
      <c r="O251" s="324">
        <f t="shared" si="108"/>
        <v>18</v>
      </c>
      <c r="P251" s="324">
        <f t="shared" si="108"/>
        <v>25</v>
      </c>
      <c r="Q251" s="324">
        <f t="shared" si="108"/>
        <v>22</v>
      </c>
      <c r="R251" s="324">
        <f t="shared" si="108"/>
        <v>17</v>
      </c>
      <c r="S251" s="324">
        <f t="shared" si="108"/>
        <v>18</v>
      </c>
      <c r="T251" s="324">
        <f t="shared" si="108"/>
        <v>15</v>
      </c>
      <c r="U251" s="324">
        <f t="shared" si="108"/>
        <v>0</v>
      </c>
      <c r="V251" s="324">
        <f t="shared" si="108"/>
        <v>0</v>
      </c>
      <c r="W251" s="324">
        <f t="shared" si="108"/>
        <v>0</v>
      </c>
      <c r="X251" s="324">
        <f t="shared" si="108"/>
        <v>0</v>
      </c>
      <c r="Y251" s="324">
        <f t="shared" si="108"/>
        <v>0</v>
      </c>
      <c r="Z251" s="324">
        <f t="shared" si="108"/>
        <v>0</v>
      </c>
      <c r="AA251" s="324">
        <f t="shared" si="108"/>
        <v>0</v>
      </c>
      <c r="AB251" s="324">
        <f t="shared" si="108"/>
        <v>0</v>
      </c>
      <c r="AC251" s="324">
        <f t="shared" si="108"/>
        <v>0</v>
      </c>
      <c r="AD251" s="324">
        <f t="shared" si="108"/>
        <v>0</v>
      </c>
      <c r="AE251" s="324">
        <f t="shared" si="108"/>
        <v>0</v>
      </c>
      <c r="AF251" s="324">
        <f t="shared" si="108"/>
        <v>0</v>
      </c>
      <c r="AG251" s="324">
        <f t="shared" si="108"/>
        <v>0</v>
      </c>
      <c r="AH251" s="324">
        <f t="shared" si="108"/>
        <v>0</v>
      </c>
      <c r="AI251" s="324">
        <f t="shared" si="108"/>
        <v>0</v>
      </c>
      <c r="AJ251" s="324"/>
      <c r="AK251" s="324"/>
      <c r="AL251" s="324"/>
      <c r="AM251" s="324"/>
      <c r="AN251" s="324"/>
      <c r="AO251" s="324"/>
      <c r="AP251" s="324">
        <f t="shared" si="108"/>
        <v>0</v>
      </c>
      <c r="AQ251" s="324"/>
      <c r="AR251" s="324"/>
      <c r="AS251" s="324"/>
      <c r="AT251" s="324">
        <f t="shared" si="108"/>
        <v>0</v>
      </c>
      <c r="AU251" s="324"/>
      <c r="AV251" s="324"/>
      <c r="AW251" s="324">
        <f t="shared" si="108"/>
        <v>0</v>
      </c>
      <c r="AX251" s="324"/>
      <c r="AY251" s="324"/>
      <c r="AZ251" s="324">
        <f t="shared" si="108"/>
        <v>0</v>
      </c>
      <c r="BA251" s="324"/>
      <c r="BB251" s="324">
        <f t="shared" si="108"/>
        <v>0</v>
      </c>
      <c r="BC251" s="324"/>
      <c r="BD251" s="324">
        <f t="shared" si="108"/>
        <v>0</v>
      </c>
      <c r="BT251" s="48"/>
      <c r="BU251" s="48"/>
      <c r="CD251" s="1618"/>
      <c r="CE251" s="1618"/>
    </row>
    <row r="252" spans="1:83" s="2" customFormat="1" ht="15.75" hidden="1" customHeight="1">
      <c r="A252" s="26"/>
      <c r="B252" s="369"/>
      <c r="C252" s="369"/>
      <c r="D252" s="369"/>
      <c r="E252" s="369"/>
      <c r="F252" s="369"/>
      <c r="G252" s="1376" t="s">
        <v>255</v>
      </c>
      <c r="H252" s="1376"/>
      <c r="I252" s="27"/>
      <c r="J252" s="28">
        <f>COUNTIF(J$11:J$86,"Thể chất")</f>
        <v>58</v>
      </c>
      <c r="K252" s="28">
        <f t="shared" ref="K252:Y252" si="109">COUNTIF(K$11:K$86,"x")</f>
        <v>8</v>
      </c>
      <c r="L252" s="28">
        <f t="shared" si="109"/>
        <v>8</v>
      </c>
      <c r="M252" s="28">
        <f t="shared" si="109"/>
        <v>7</v>
      </c>
      <c r="N252" s="28">
        <f t="shared" si="109"/>
        <v>11</v>
      </c>
      <c r="O252" s="28">
        <f t="shared" si="109"/>
        <v>7</v>
      </c>
      <c r="P252" s="28">
        <f t="shared" si="109"/>
        <v>10</v>
      </c>
      <c r="Q252" s="28">
        <f t="shared" si="109"/>
        <v>6</v>
      </c>
      <c r="R252" s="28">
        <f t="shared" si="109"/>
        <v>6</v>
      </c>
      <c r="S252" s="28">
        <f t="shared" si="109"/>
        <v>5</v>
      </c>
      <c r="T252" s="28">
        <f t="shared" si="109"/>
        <v>3</v>
      </c>
      <c r="U252" s="28">
        <f t="shared" si="109"/>
        <v>0</v>
      </c>
      <c r="V252" s="28">
        <f t="shared" si="109"/>
        <v>0</v>
      </c>
      <c r="W252" s="28">
        <f t="shared" si="109"/>
        <v>0</v>
      </c>
      <c r="X252" s="28">
        <f t="shared" si="109"/>
        <v>0</v>
      </c>
      <c r="Y252" s="28">
        <f t="shared" si="109"/>
        <v>0</v>
      </c>
      <c r="Z252" s="28">
        <f t="shared" ref="Z252:AI252" si="110">COUNTIF(Z$8:Z$86,"x")</f>
        <v>0</v>
      </c>
      <c r="AA252" s="28">
        <f t="shared" si="110"/>
        <v>0</v>
      </c>
      <c r="AB252" s="28">
        <f t="shared" si="110"/>
        <v>0</v>
      </c>
      <c r="AC252" s="28">
        <f t="shared" si="110"/>
        <v>0</v>
      </c>
      <c r="AD252" s="28">
        <f t="shared" si="110"/>
        <v>0</v>
      </c>
      <c r="AE252" s="28">
        <f t="shared" si="110"/>
        <v>0</v>
      </c>
      <c r="AF252" s="28">
        <f t="shared" si="110"/>
        <v>0</v>
      </c>
      <c r="AG252" s="28">
        <f t="shared" si="110"/>
        <v>0</v>
      </c>
      <c r="AH252" s="28">
        <f t="shared" si="110"/>
        <v>0</v>
      </c>
      <c r="AI252" s="28">
        <f t="shared" si="110"/>
        <v>0</v>
      </c>
      <c r="AJ252" s="28"/>
      <c r="AK252" s="28"/>
      <c r="AL252" s="28"/>
      <c r="AM252" s="28"/>
      <c r="AN252" s="28"/>
      <c r="AO252" s="28"/>
      <c r="AP252" s="28">
        <f>COUNTIF(AP$8:AP$86,"x")</f>
        <v>0</v>
      </c>
      <c r="AQ252" s="28"/>
      <c r="AR252" s="28"/>
      <c r="AS252" s="28"/>
      <c r="AT252" s="28">
        <f>COUNTIF(AT$8:AT$86,"x")</f>
        <v>0</v>
      </c>
      <c r="AU252" s="28"/>
      <c r="AV252" s="28"/>
      <c r="AW252" s="28">
        <f>COUNTIF(AW$8:AW$86,"x")</f>
        <v>0</v>
      </c>
      <c r="AX252" s="28"/>
      <c r="AY252" s="28"/>
      <c r="AZ252" s="28">
        <f>COUNTIF(AZ$8:AZ$86,"x")</f>
        <v>0</v>
      </c>
      <c r="BA252" s="28"/>
      <c r="BB252" s="28">
        <f>COUNTIF(BB$8:BB$86,"x")</f>
        <v>0</v>
      </c>
      <c r="BC252" s="28"/>
      <c r="BD252" s="28">
        <f>COUNTIF(BD$8:BD$86,"x")</f>
        <v>0</v>
      </c>
      <c r="BT252" s="48"/>
      <c r="BU252" s="48"/>
      <c r="CD252" s="1618"/>
      <c r="CE252" s="1618"/>
    </row>
    <row r="253" spans="1:83" s="2" customFormat="1" ht="15.75" hidden="1" customHeight="1">
      <c r="A253" s="26"/>
      <c r="B253" s="369"/>
      <c r="C253" s="369"/>
      <c r="D253" s="369"/>
      <c r="E253" s="369"/>
      <c r="F253" s="369"/>
      <c r="G253" s="1376" t="s">
        <v>256</v>
      </c>
      <c r="H253" s="1376"/>
      <c r="I253" s="27"/>
      <c r="J253" s="28">
        <f>COUNTIF(J$89:J$129,"Nhận thức")</f>
        <v>29</v>
      </c>
      <c r="K253" s="28">
        <f t="shared" ref="K253:X253" si="111">COUNTIF(K$89:K$129,"x")</f>
        <v>4</v>
      </c>
      <c r="L253" s="28">
        <f t="shared" si="111"/>
        <v>4</v>
      </c>
      <c r="M253" s="28">
        <f t="shared" si="111"/>
        <v>2</v>
      </c>
      <c r="N253" s="28">
        <f t="shared" si="111"/>
        <v>4</v>
      </c>
      <c r="O253" s="28">
        <f t="shared" si="111"/>
        <v>4</v>
      </c>
      <c r="P253" s="28">
        <f t="shared" si="111"/>
        <v>3</v>
      </c>
      <c r="Q253" s="28">
        <f t="shared" si="111"/>
        <v>6</v>
      </c>
      <c r="R253" s="28">
        <f t="shared" si="111"/>
        <v>2</v>
      </c>
      <c r="S253" s="28">
        <f t="shared" si="111"/>
        <v>3</v>
      </c>
      <c r="T253" s="28">
        <f t="shared" si="111"/>
        <v>2</v>
      </c>
      <c r="U253" s="28">
        <f t="shared" si="111"/>
        <v>0</v>
      </c>
      <c r="V253" s="28">
        <f t="shared" si="111"/>
        <v>0</v>
      </c>
      <c r="W253" s="28">
        <f t="shared" si="111"/>
        <v>0</v>
      </c>
      <c r="X253" s="28">
        <f t="shared" si="111"/>
        <v>0</v>
      </c>
      <c r="Y253" s="28">
        <f t="shared" ref="Y253:AI253" si="112">COUNTIF(Y$87:Y$129,"x")</f>
        <v>0</v>
      </c>
      <c r="Z253" s="28">
        <f t="shared" si="112"/>
        <v>0</v>
      </c>
      <c r="AA253" s="28">
        <f t="shared" si="112"/>
        <v>0</v>
      </c>
      <c r="AB253" s="28">
        <f t="shared" si="112"/>
        <v>0</v>
      </c>
      <c r="AC253" s="28">
        <f t="shared" si="112"/>
        <v>0</v>
      </c>
      <c r="AD253" s="28">
        <f t="shared" si="112"/>
        <v>0</v>
      </c>
      <c r="AE253" s="28">
        <f t="shared" si="112"/>
        <v>0</v>
      </c>
      <c r="AF253" s="28">
        <f t="shared" si="112"/>
        <v>0</v>
      </c>
      <c r="AG253" s="28">
        <f t="shared" si="112"/>
        <v>0</v>
      </c>
      <c r="AH253" s="28">
        <f t="shared" si="112"/>
        <v>0</v>
      </c>
      <c r="AI253" s="28">
        <f t="shared" si="112"/>
        <v>0</v>
      </c>
      <c r="AJ253" s="28"/>
      <c r="AK253" s="28"/>
      <c r="AL253" s="28"/>
      <c r="AM253" s="28"/>
      <c r="AN253" s="28"/>
      <c r="AO253" s="28"/>
      <c r="AP253" s="28">
        <f>COUNTIF(AP$87:AP$129,"x")</f>
        <v>0</v>
      </c>
      <c r="AQ253" s="28"/>
      <c r="AR253" s="28"/>
      <c r="AS253" s="28"/>
      <c r="AT253" s="28">
        <f>COUNTIF(AT$87:AT$129,"x")</f>
        <v>0</v>
      </c>
      <c r="AU253" s="28"/>
      <c r="AV253" s="28"/>
      <c r="AW253" s="28">
        <f>COUNTIF(AW$87:AW$129,"x")</f>
        <v>0</v>
      </c>
      <c r="AX253" s="28"/>
      <c r="AY253" s="28"/>
      <c r="AZ253" s="28">
        <f>COUNTIF(AZ$87:AZ$129,"x")</f>
        <v>0</v>
      </c>
      <c r="BA253" s="28"/>
      <c r="BB253" s="28">
        <f>COUNTIF(BB$87:BB$129,"x")</f>
        <v>0</v>
      </c>
      <c r="BC253" s="28"/>
      <c r="BD253" s="28">
        <f>COUNTIF(BD$87:BD$129,"x")</f>
        <v>0</v>
      </c>
      <c r="BT253" s="48"/>
      <c r="BU253" s="48"/>
      <c r="CD253" s="1618"/>
      <c r="CE253" s="1618"/>
    </row>
    <row r="254" spans="1:83" s="2" customFormat="1" ht="15.75" hidden="1" customHeight="1">
      <c r="A254" s="26"/>
      <c r="B254" s="369"/>
      <c r="C254" s="369"/>
      <c r="D254" s="369"/>
      <c r="E254" s="369"/>
      <c r="F254" s="369"/>
      <c r="G254" s="1376" t="s">
        <v>257</v>
      </c>
      <c r="H254" s="1376"/>
      <c r="I254" s="27"/>
      <c r="J254" s="28">
        <f>COUNTIF(J$130:J$189,"Ngôn ngữ")</f>
        <v>42</v>
      </c>
      <c r="K254" s="28">
        <f>COUNTIF(K$130:K$189,"x")</f>
        <v>4</v>
      </c>
      <c r="L254" s="28">
        <f t="shared" ref="L254:W254" si="113">COUNTIF(L$130:L$189,"x")</f>
        <v>6</v>
      </c>
      <c r="M254" s="28">
        <f t="shared" si="113"/>
        <v>8</v>
      </c>
      <c r="N254" s="28">
        <f t="shared" si="113"/>
        <v>6</v>
      </c>
      <c r="O254" s="28">
        <f t="shared" si="113"/>
        <v>4</v>
      </c>
      <c r="P254" s="28">
        <f t="shared" si="113"/>
        <v>4</v>
      </c>
      <c r="Q254" s="28">
        <f t="shared" si="113"/>
        <v>4</v>
      </c>
      <c r="R254" s="28">
        <f t="shared" si="113"/>
        <v>5</v>
      </c>
      <c r="S254" s="28">
        <f t="shared" si="113"/>
        <v>6</v>
      </c>
      <c r="T254" s="28">
        <f t="shared" si="113"/>
        <v>6</v>
      </c>
      <c r="U254" s="28">
        <f t="shared" si="113"/>
        <v>0</v>
      </c>
      <c r="V254" s="28">
        <f t="shared" si="113"/>
        <v>0</v>
      </c>
      <c r="W254" s="28">
        <f t="shared" si="113"/>
        <v>0</v>
      </c>
      <c r="X254" s="28">
        <f t="shared" ref="X254:AI254" si="114">COUNTIF(X$130:X$173,"x")</f>
        <v>0</v>
      </c>
      <c r="Y254" s="28">
        <f t="shared" si="114"/>
        <v>0</v>
      </c>
      <c r="Z254" s="28">
        <f t="shared" si="114"/>
        <v>0</v>
      </c>
      <c r="AA254" s="28">
        <f t="shared" si="114"/>
        <v>0</v>
      </c>
      <c r="AB254" s="28">
        <f t="shared" si="114"/>
        <v>0</v>
      </c>
      <c r="AC254" s="28">
        <f t="shared" si="114"/>
        <v>0</v>
      </c>
      <c r="AD254" s="28">
        <f t="shared" si="114"/>
        <v>0</v>
      </c>
      <c r="AE254" s="28">
        <f t="shared" si="114"/>
        <v>0</v>
      </c>
      <c r="AF254" s="28">
        <f t="shared" si="114"/>
        <v>0</v>
      </c>
      <c r="AG254" s="28">
        <f t="shared" si="114"/>
        <v>0</v>
      </c>
      <c r="AH254" s="28">
        <f t="shared" si="114"/>
        <v>0</v>
      </c>
      <c r="AI254" s="28">
        <f t="shared" si="114"/>
        <v>0</v>
      </c>
      <c r="AJ254" s="28"/>
      <c r="AK254" s="28"/>
      <c r="AL254" s="28"/>
      <c r="AM254" s="28"/>
      <c r="AN254" s="28"/>
      <c r="AO254" s="28"/>
      <c r="AP254" s="28">
        <f>COUNTIF(AP$130:AP$173,"x")</f>
        <v>0</v>
      </c>
      <c r="AQ254" s="28"/>
      <c r="AR254" s="28"/>
      <c r="AS254" s="28"/>
      <c r="AT254" s="28">
        <f>COUNTIF(AT$130:AT$173,"x")</f>
        <v>0</v>
      </c>
      <c r="AU254" s="28"/>
      <c r="AV254" s="28"/>
      <c r="AW254" s="28">
        <f>COUNTIF(AW$130:AW$173,"x")</f>
        <v>0</v>
      </c>
      <c r="AX254" s="28"/>
      <c r="AY254" s="28"/>
      <c r="AZ254" s="28">
        <f>COUNTIF(AZ$130:AZ$173,"x")</f>
        <v>0</v>
      </c>
      <c r="BA254" s="28"/>
      <c r="BB254" s="28">
        <f>COUNTIF(BB$130:BB$173,"x")</f>
        <v>0</v>
      </c>
      <c r="BC254" s="28"/>
      <c r="BD254" s="28">
        <f>COUNTIF(BD$130:BD$173,"x")</f>
        <v>0</v>
      </c>
      <c r="BT254" s="48"/>
      <c r="BU254" s="48"/>
      <c r="CD254" s="1618"/>
      <c r="CE254" s="1618"/>
    </row>
    <row r="255" spans="1:83" s="2" customFormat="1" ht="15.75" hidden="1" customHeight="1">
      <c r="A255" s="26"/>
      <c r="B255" s="369"/>
      <c r="C255" s="369"/>
      <c r="D255" s="369"/>
      <c r="E255" s="369"/>
      <c r="F255" s="369"/>
      <c r="G255" s="1376" t="s">
        <v>258</v>
      </c>
      <c r="H255" s="1376"/>
      <c r="I255" s="27"/>
      <c r="J255" s="28">
        <f>COUNTIF(J$181:J$250,"TCKNXH-TM")</f>
        <v>49</v>
      </c>
      <c r="K255" s="28">
        <f t="shared" ref="K255:V255" si="115">COUNTIF(K$181:K$250,"x")</f>
        <v>6</v>
      </c>
      <c r="L255" s="28">
        <f t="shared" si="115"/>
        <v>10</v>
      </c>
      <c r="M255" s="28">
        <f t="shared" si="115"/>
        <v>7</v>
      </c>
      <c r="N255" s="28">
        <f t="shared" si="115"/>
        <v>5</v>
      </c>
      <c r="O255" s="28">
        <f t="shared" si="115"/>
        <v>3</v>
      </c>
      <c r="P255" s="28">
        <f t="shared" si="115"/>
        <v>8</v>
      </c>
      <c r="Q255" s="28">
        <f t="shared" si="115"/>
        <v>6</v>
      </c>
      <c r="R255" s="28">
        <f t="shared" si="115"/>
        <v>4</v>
      </c>
      <c r="S255" s="28">
        <f t="shared" si="115"/>
        <v>4</v>
      </c>
      <c r="T255" s="28">
        <f t="shared" si="115"/>
        <v>4</v>
      </c>
      <c r="U255" s="28">
        <f t="shared" si="115"/>
        <v>0</v>
      </c>
      <c r="V255" s="28">
        <f t="shared" si="115"/>
        <v>0</v>
      </c>
      <c r="W255" s="28">
        <f t="shared" ref="W255:AI255" si="116">COUNTIF(W$181:W$223,"x")</f>
        <v>0</v>
      </c>
      <c r="X255" s="28">
        <f t="shared" si="116"/>
        <v>0</v>
      </c>
      <c r="Y255" s="28">
        <f t="shared" si="116"/>
        <v>0</v>
      </c>
      <c r="Z255" s="28">
        <f t="shared" si="116"/>
        <v>0</v>
      </c>
      <c r="AA255" s="28">
        <f t="shared" si="116"/>
        <v>0</v>
      </c>
      <c r="AB255" s="28">
        <f t="shared" si="116"/>
        <v>0</v>
      </c>
      <c r="AC255" s="28">
        <f t="shared" si="116"/>
        <v>0</v>
      </c>
      <c r="AD255" s="28">
        <f t="shared" si="116"/>
        <v>0</v>
      </c>
      <c r="AE255" s="28">
        <f t="shared" si="116"/>
        <v>0</v>
      </c>
      <c r="AF255" s="28">
        <f t="shared" si="116"/>
        <v>0</v>
      </c>
      <c r="AG255" s="28">
        <f t="shared" si="116"/>
        <v>0</v>
      </c>
      <c r="AH255" s="28">
        <f t="shared" si="116"/>
        <v>0</v>
      </c>
      <c r="AI255" s="28">
        <f t="shared" si="116"/>
        <v>0</v>
      </c>
      <c r="AJ255" s="28"/>
      <c r="AK255" s="28"/>
      <c r="AL255" s="28"/>
      <c r="AM255" s="28"/>
      <c r="AN255" s="28"/>
      <c r="AO255" s="28"/>
      <c r="AP255" s="28">
        <f>COUNTIF(AP$181:AP$223,"x")</f>
        <v>0</v>
      </c>
      <c r="AQ255" s="28"/>
      <c r="AR255" s="28"/>
      <c r="AS255" s="28"/>
      <c r="AT255" s="28">
        <f>COUNTIF(AT$181:AT$223,"x")</f>
        <v>0</v>
      </c>
      <c r="AU255" s="28"/>
      <c r="AV255" s="28"/>
      <c r="AW255" s="28">
        <f>COUNTIF(AW$181:AW$223,"x")</f>
        <v>0</v>
      </c>
      <c r="AX255" s="28"/>
      <c r="AY255" s="28"/>
      <c r="AZ255" s="28">
        <f>COUNTIF(AZ$181:AZ$223,"x")</f>
        <v>0</v>
      </c>
      <c r="BA255" s="28"/>
      <c r="BB255" s="28">
        <f>COUNTIF(BB$181:BB$223,"x")</f>
        <v>0</v>
      </c>
      <c r="BC255" s="28"/>
      <c r="BD255" s="28">
        <f>COUNTIF(BD$181:BD$223,"x")</f>
        <v>0</v>
      </c>
      <c r="BT255" s="48"/>
      <c r="BU255" s="48"/>
      <c r="CD255" s="1618"/>
      <c r="CE255" s="1618"/>
    </row>
    <row r="256" spans="1:83" s="2" customFormat="1" ht="15.75" hidden="1" customHeight="1">
      <c r="A256" s="26"/>
      <c r="B256" s="369"/>
      <c r="C256" s="369"/>
      <c r="D256" s="369"/>
      <c r="E256" s="369"/>
      <c r="F256" s="369"/>
      <c r="G256" s="1376"/>
      <c r="H256" s="1376"/>
      <c r="I256" s="27"/>
      <c r="J256" s="28"/>
      <c r="K256" s="28"/>
      <c r="L256" s="28"/>
      <c r="M256" s="28"/>
      <c r="N256" s="28"/>
      <c r="O256" s="28"/>
      <c r="P256" s="28"/>
      <c r="Q256" s="28"/>
      <c r="R256" s="28"/>
      <c r="S256" s="28"/>
      <c r="T256" s="28"/>
      <c r="U256" s="28"/>
      <c r="V256" s="28"/>
      <c r="W256" s="28">
        <f t="shared" ref="W256:AI256" si="117">COUNTIF(W$224:W$250,"x")</f>
        <v>0</v>
      </c>
      <c r="X256" s="28">
        <f t="shared" si="117"/>
        <v>0</v>
      </c>
      <c r="Y256" s="28">
        <f t="shared" si="117"/>
        <v>0</v>
      </c>
      <c r="Z256" s="28">
        <f t="shared" si="117"/>
        <v>0</v>
      </c>
      <c r="AA256" s="28">
        <f t="shared" si="117"/>
        <v>0</v>
      </c>
      <c r="AB256" s="28">
        <f t="shared" si="117"/>
        <v>0</v>
      </c>
      <c r="AC256" s="28">
        <f t="shared" si="117"/>
        <v>0</v>
      </c>
      <c r="AD256" s="28">
        <f t="shared" si="117"/>
        <v>0</v>
      </c>
      <c r="AE256" s="28">
        <f t="shared" si="117"/>
        <v>0</v>
      </c>
      <c r="AF256" s="28">
        <f t="shared" si="117"/>
        <v>0</v>
      </c>
      <c r="AG256" s="28">
        <f t="shared" si="117"/>
        <v>0</v>
      </c>
      <c r="AH256" s="28">
        <f t="shared" si="117"/>
        <v>0</v>
      </c>
      <c r="AI256" s="28">
        <f t="shared" si="117"/>
        <v>0</v>
      </c>
      <c r="AJ256" s="28"/>
      <c r="AK256" s="28"/>
      <c r="AL256" s="28"/>
      <c r="AM256" s="28"/>
      <c r="AN256" s="28"/>
      <c r="AO256" s="28"/>
      <c r="AP256" s="28">
        <f>COUNTIF(AP$224:AP$250,"x")</f>
        <v>0</v>
      </c>
      <c r="AQ256" s="28"/>
      <c r="AR256" s="28"/>
      <c r="AS256" s="28"/>
      <c r="AT256" s="28">
        <f>COUNTIF(AT$224:AT$250,"x")</f>
        <v>0</v>
      </c>
      <c r="AU256" s="28"/>
      <c r="AV256" s="28"/>
      <c r="AW256" s="28">
        <f>COUNTIF(AW$224:AW$250,"x")</f>
        <v>0</v>
      </c>
      <c r="AX256" s="28"/>
      <c r="AY256" s="28"/>
      <c r="AZ256" s="28">
        <f>COUNTIF(AZ$224:AZ$250,"x")</f>
        <v>0</v>
      </c>
      <c r="BA256" s="28"/>
      <c r="BB256" s="28">
        <f>COUNTIF(BB$224:BB$250,"x")</f>
        <v>0</v>
      </c>
      <c r="BC256" s="28"/>
      <c r="BD256" s="28">
        <f>COUNTIF(BD$224:BD$250,"x")</f>
        <v>0</v>
      </c>
      <c r="BT256" s="48"/>
      <c r="BU256" s="48"/>
      <c r="CD256" s="1618"/>
      <c r="CE256" s="1618"/>
    </row>
    <row r="257" spans="1:83" s="184" customFormat="1" ht="18.75" hidden="1" customHeight="1">
      <c r="B257" s="3"/>
      <c r="C257" s="217"/>
      <c r="D257" s="12"/>
      <c r="E257" s="4"/>
      <c r="F257" s="170"/>
      <c r="H257" s="217"/>
      <c r="I257" s="2"/>
      <c r="J257" s="2"/>
      <c r="L257" s="173"/>
      <c r="M257" s="2"/>
      <c r="N257" s="74"/>
      <c r="O257" s="2"/>
      <c r="P257" s="74"/>
      <c r="Q257" s="2"/>
      <c r="R257" s="2"/>
      <c r="S257" s="2"/>
      <c r="T257" s="2"/>
      <c r="U257" s="2"/>
      <c r="Z257" s="173"/>
      <c r="AA257" s="173"/>
      <c r="AB257" s="173"/>
      <c r="AC257" s="173"/>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48"/>
      <c r="BU257" s="48"/>
      <c r="BV257" s="2"/>
      <c r="BW257" s="2"/>
      <c r="BX257" s="2"/>
      <c r="BY257" s="2"/>
      <c r="BZ257" s="2"/>
      <c r="CA257" s="2"/>
      <c r="CB257" s="2"/>
      <c r="CC257" s="2"/>
      <c r="CD257" s="1618"/>
      <c r="CE257" s="1618"/>
    </row>
    <row r="258" spans="1:83" s="184" customFormat="1" ht="18.75" hidden="1" customHeight="1">
      <c r="B258" s="3"/>
      <c r="C258" s="217"/>
      <c r="D258" s="12"/>
      <c r="E258" s="4"/>
      <c r="F258" s="170"/>
      <c r="G258" s="1596" t="s">
        <v>217</v>
      </c>
      <c r="H258" s="1597"/>
      <c r="I258" s="326"/>
      <c r="J258" s="326"/>
      <c r="K258" s="362"/>
      <c r="L258" s="355"/>
      <c r="M258" s="326"/>
      <c r="N258" s="326"/>
      <c r="O258" s="326"/>
      <c r="P258" s="326"/>
      <c r="Q258" s="326"/>
      <c r="R258" s="326"/>
      <c r="S258" s="326"/>
      <c r="T258" s="326"/>
      <c r="U258" s="326"/>
      <c r="V258" s="194">
        <f t="shared" ref="V258:BD258" si="118">SUM(V259:V267)</f>
        <v>22</v>
      </c>
      <c r="W258" s="194">
        <f t="shared" si="118"/>
        <v>22</v>
      </c>
      <c r="X258" s="194">
        <f t="shared" si="118"/>
        <v>22</v>
      </c>
      <c r="Y258" s="194">
        <f t="shared" si="118"/>
        <v>22</v>
      </c>
      <c r="Z258" s="178">
        <f t="shared" si="118"/>
        <v>23</v>
      </c>
      <c r="AA258" s="178">
        <f t="shared" si="118"/>
        <v>23</v>
      </c>
      <c r="AB258" s="178">
        <f t="shared" si="118"/>
        <v>24</v>
      </c>
      <c r="AC258" s="178">
        <f t="shared" si="118"/>
        <v>23</v>
      </c>
      <c r="AD258" s="324">
        <f t="shared" si="118"/>
        <v>22</v>
      </c>
      <c r="AE258" s="324">
        <f t="shared" si="118"/>
        <v>22</v>
      </c>
      <c r="AF258" s="324">
        <f t="shared" si="118"/>
        <v>22</v>
      </c>
      <c r="AG258" s="324">
        <f t="shared" si="118"/>
        <v>22</v>
      </c>
      <c r="AH258" s="324">
        <f t="shared" si="118"/>
        <v>0</v>
      </c>
      <c r="AI258" s="324">
        <f t="shared" si="118"/>
        <v>0</v>
      </c>
      <c r="AJ258" s="324"/>
      <c r="AK258" s="324"/>
      <c r="AL258" s="324"/>
      <c r="AM258" s="324"/>
      <c r="AN258" s="324"/>
      <c r="AO258" s="324"/>
      <c r="AP258" s="324">
        <f t="shared" si="118"/>
        <v>0</v>
      </c>
      <c r="AQ258" s="324"/>
      <c r="AR258" s="324"/>
      <c r="AS258" s="324"/>
      <c r="AT258" s="324">
        <f t="shared" si="118"/>
        <v>0</v>
      </c>
      <c r="AU258" s="324"/>
      <c r="AV258" s="324"/>
      <c r="AW258" s="324">
        <f t="shared" si="118"/>
        <v>0</v>
      </c>
      <c r="AX258" s="324"/>
      <c r="AY258" s="324"/>
      <c r="AZ258" s="324">
        <f t="shared" si="118"/>
        <v>0</v>
      </c>
      <c r="BA258" s="324"/>
      <c r="BB258" s="324">
        <f t="shared" si="118"/>
        <v>0</v>
      </c>
      <c r="BC258" s="324"/>
      <c r="BD258" s="324">
        <f t="shared" si="118"/>
        <v>0</v>
      </c>
      <c r="BE258" s="2"/>
      <c r="BF258" s="2"/>
      <c r="BG258" s="2"/>
      <c r="BH258" s="2"/>
      <c r="BI258" s="2"/>
      <c r="BJ258" s="2"/>
      <c r="BK258" s="2"/>
      <c r="BL258" s="2"/>
      <c r="BM258" s="2"/>
      <c r="BN258" s="2"/>
      <c r="BO258" s="2"/>
      <c r="BP258" s="2"/>
      <c r="BQ258" s="2"/>
      <c r="BR258" s="2"/>
      <c r="BS258" s="2"/>
      <c r="BT258" s="48"/>
      <c r="BU258" s="48"/>
      <c r="BV258" s="2"/>
      <c r="BW258" s="2"/>
      <c r="BX258" s="2"/>
      <c r="BY258" s="2"/>
      <c r="BZ258" s="2"/>
      <c r="CA258" s="2"/>
      <c r="CB258" s="2"/>
      <c r="CC258" s="2"/>
      <c r="CD258" s="1618"/>
      <c r="CE258" s="1618"/>
    </row>
    <row r="259" spans="1:83" s="184" customFormat="1" ht="18.75" hidden="1" customHeight="1">
      <c r="B259" s="3"/>
      <c r="C259" s="217"/>
      <c r="D259" s="12"/>
      <c r="E259" s="4"/>
      <c r="F259" s="170"/>
      <c r="G259" s="1594" t="s">
        <v>218</v>
      </c>
      <c r="H259" s="1595"/>
      <c r="I259" s="326"/>
      <c r="J259" s="326"/>
      <c r="K259" s="362"/>
      <c r="L259" s="355"/>
      <c r="M259" s="326"/>
      <c r="N259" s="326"/>
      <c r="O259" s="326"/>
      <c r="P259" s="326"/>
      <c r="Q259" s="326"/>
      <c r="R259" s="326"/>
      <c r="S259" s="326"/>
      <c r="T259" s="326"/>
      <c r="U259" s="326"/>
      <c r="V259" s="191">
        <f t="shared" ref="V259:AI259" si="119">COUNTIF(V$8:V$250,"ĐTT")</f>
        <v>2</v>
      </c>
      <c r="W259" s="191">
        <f t="shared" si="119"/>
        <v>1</v>
      </c>
      <c r="X259" s="191">
        <f t="shared" si="119"/>
        <v>2</v>
      </c>
      <c r="Y259" s="191">
        <f t="shared" si="119"/>
        <v>1</v>
      </c>
      <c r="Z259" s="204">
        <f t="shared" si="119"/>
        <v>1</v>
      </c>
      <c r="AA259" s="204">
        <f t="shared" si="119"/>
        <v>1</v>
      </c>
      <c r="AB259" s="204">
        <f t="shared" si="119"/>
        <v>1</v>
      </c>
      <c r="AC259" s="204">
        <f t="shared" si="119"/>
        <v>1</v>
      </c>
      <c r="AD259" s="350">
        <f t="shared" si="119"/>
        <v>1</v>
      </c>
      <c r="AE259" s="350">
        <f t="shared" si="119"/>
        <v>2</v>
      </c>
      <c r="AF259" s="350">
        <f t="shared" si="119"/>
        <v>1</v>
      </c>
      <c r="AG259" s="350">
        <f t="shared" si="119"/>
        <v>2</v>
      </c>
      <c r="AH259" s="350">
        <f t="shared" si="119"/>
        <v>0</v>
      </c>
      <c r="AI259" s="350">
        <f t="shared" si="119"/>
        <v>0</v>
      </c>
      <c r="AJ259" s="350"/>
      <c r="AK259" s="350"/>
      <c r="AL259" s="350"/>
      <c r="AM259" s="350"/>
      <c r="AN259" s="350"/>
      <c r="AO259" s="350"/>
      <c r="AP259" s="350">
        <f>COUNTIF(AP$8:AP$250,"ĐTT")</f>
        <v>0</v>
      </c>
      <c r="AQ259" s="350"/>
      <c r="AR259" s="350"/>
      <c r="AS259" s="350"/>
      <c r="AT259" s="350">
        <f>COUNTIF(AT$8:AT$250,"ĐTT")</f>
        <v>0</v>
      </c>
      <c r="AU259" s="350"/>
      <c r="AV259" s="350"/>
      <c r="AW259" s="350">
        <f>COUNTIF(AW$8:AW$250,"ĐTT")</f>
        <v>0</v>
      </c>
      <c r="AX259" s="350"/>
      <c r="AY259" s="350"/>
      <c r="AZ259" s="350">
        <f>COUNTIF(AZ$8:AZ$250,"ĐTT")</f>
        <v>0</v>
      </c>
      <c r="BA259" s="350"/>
      <c r="BB259" s="350">
        <f>COUNTIF(BB$8:BB$250,"ĐTT")</f>
        <v>0</v>
      </c>
      <c r="BC259" s="350"/>
      <c r="BD259" s="350">
        <f>COUNTIF(BD$8:BD$250,"ĐTT")</f>
        <v>0</v>
      </c>
      <c r="BE259" s="2"/>
      <c r="BF259" s="2"/>
      <c r="BG259" s="2"/>
      <c r="BH259" s="2"/>
      <c r="BI259" s="2"/>
      <c r="BJ259" s="2"/>
      <c r="BK259" s="2"/>
      <c r="BL259" s="2"/>
      <c r="BM259" s="2"/>
      <c r="BN259" s="2"/>
      <c r="BO259" s="2"/>
      <c r="BP259" s="2"/>
      <c r="BQ259" s="2"/>
      <c r="BR259" s="2"/>
      <c r="BS259" s="2"/>
      <c r="BT259" s="48"/>
      <c r="BU259" s="48"/>
      <c r="BV259" s="2"/>
      <c r="BW259" s="2"/>
      <c r="BX259" s="2"/>
      <c r="BY259" s="2"/>
      <c r="BZ259" s="2"/>
      <c r="CA259" s="2"/>
      <c r="CB259" s="2"/>
      <c r="CC259" s="2"/>
      <c r="CD259" s="1618"/>
      <c r="CE259" s="1618"/>
    </row>
    <row r="260" spans="1:83" s="184" customFormat="1" ht="18.75" hidden="1" customHeight="1">
      <c r="B260" s="3"/>
      <c r="C260" s="217"/>
      <c r="D260" s="12"/>
      <c r="E260" s="4"/>
      <c r="F260" s="170"/>
      <c r="G260" s="1594" t="s">
        <v>219</v>
      </c>
      <c r="H260" s="1595"/>
      <c r="I260" s="326"/>
      <c r="J260" s="326"/>
      <c r="K260" s="362"/>
      <c r="L260" s="355"/>
      <c r="M260" s="326"/>
      <c r="N260" s="326"/>
      <c r="O260" s="326"/>
      <c r="P260" s="326"/>
      <c r="Q260" s="326"/>
      <c r="R260" s="326"/>
      <c r="S260" s="326"/>
      <c r="T260" s="326"/>
      <c r="U260" s="326"/>
      <c r="V260" s="191">
        <f t="shared" ref="V260:AI260" si="120">COUNTIF(V$8:V$250,"TDS")</f>
        <v>1</v>
      </c>
      <c r="W260" s="191">
        <f t="shared" si="120"/>
        <v>1</v>
      </c>
      <c r="X260" s="191">
        <f t="shared" si="120"/>
        <v>1</v>
      </c>
      <c r="Y260" s="191">
        <f t="shared" si="120"/>
        <v>1</v>
      </c>
      <c r="Z260" s="204">
        <f t="shared" si="120"/>
        <v>1</v>
      </c>
      <c r="AA260" s="204">
        <f t="shared" si="120"/>
        <v>1</v>
      </c>
      <c r="AB260" s="204">
        <f t="shared" si="120"/>
        <v>1</v>
      </c>
      <c r="AC260" s="204">
        <f t="shared" si="120"/>
        <v>1</v>
      </c>
      <c r="AD260" s="350">
        <f t="shared" si="120"/>
        <v>1</v>
      </c>
      <c r="AE260" s="350">
        <f t="shared" si="120"/>
        <v>1</v>
      </c>
      <c r="AF260" s="350">
        <f t="shared" si="120"/>
        <v>1</v>
      </c>
      <c r="AG260" s="350">
        <f t="shared" si="120"/>
        <v>1</v>
      </c>
      <c r="AH260" s="350">
        <f t="shared" si="120"/>
        <v>0</v>
      </c>
      <c r="AI260" s="350">
        <f t="shared" si="120"/>
        <v>0</v>
      </c>
      <c r="AJ260" s="350"/>
      <c r="AK260" s="350"/>
      <c r="AL260" s="350"/>
      <c r="AM260" s="350"/>
      <c r="AN260" s="350"/>
      <c r="AO260" s="350"/>
      <c r="AP260" s="350">
        <f>COUNTIF(AP$8:AP$250,"TDS")</f>
        <v>0</v>
      </c>
      <c r="AQ260" s="350"/>
      <c r="AR260" s="350"/>
      <c r="AS260" s="350"/>
      <c r="AT260" s="350">
        <f>COUNTIF(AT$8:AT$250,"TDS")</f>
        <v>0</v>
      </c>
      <c r="AU260" s="350"/>
      <c r="AV260" s="350"/>
      <c r="AW260" s="350">
        <f>COUNTIF(AW$8:AW$250,"TDS")</f>
        <v>0</v>
      </c>
      <c r="AX260" s="350"/>
      <c r="AY260" s="350"/>
      <c r="AZ260" s="350">
        <f>COUNTIF(AZ$8:AZ$250,"TDS")</f>
        <v>0</v>
      </c>
      <c r="BA260" s="350"/>
      <c r="BB260" s="350">
        <f>COUNTIF(BB$8:BB$250,"TDS")</f>
        <v>0</v>
      </c>
      <c r="BC260" s="350"/>
      <c r="BD260" s="350">
        <f>COUNTIF(BD$8:BD$250,"TDS")</f>
        <v>0</v>
      </c>
      <c r="BE260" s="2"/>
      <c r="BF260" s="2"/>
      <c r="BG260" s="2"/>
      <c r="BH260" s="2"/>
      <c r="BI260" s="2"/>
      <c r="BJ260" s="2"/>
      <c r="BK260" s="2"/>
      <c r="BL260" s="2"/>
      <c r="BM260" s="2"/>
      <c r="BN260" s="2"/>
      <c r="BO260" s="2"/>
      <c r="BP260" s="2"/>
      <c r="BQ260" s="2"/>
      <c r="BR260" s="2"/>
      <c r="BS260" s="2"/>
      <c r="BT260" s="48"/>
      <c r="BU260" s="48"/>
      <c r="BV260" s="2"/>
      <c r="BW260" s="2"/>
      <c r="BX260" s="2"/>
      <c r="BY260" s="2"/>
      <c r="BZ260" s="2"/>
      <c r="CA260" s="2"/>
      <c r="CB260" s="2"/>
      <c r="CC260" s="2"/>
      <c r="CD260" s="1618"/>
      <c r="CE260" s="1618"/>
    </row>
    <row r="261" spans="1:83" s="184" customFormat="1" ht="18.75" hidden="1" customHeight="1">
      <c r="B261" s="3"/>
      <c r="C261" s="217"/>
      <c r="D261" s="12"/>
      <c r="E261" s="4"/>
      <c r="F261" s="170"/>
      <c r="G261" s="1594" t="s">
        <v>220</v>
      </c>
      <c r="H261" s="1595"/>
      <c r="I261" s="326"/>
      <c r="J261" s="326"/>
      <c r="K261" s="362"/>
      <c r="L261" s="355"/>
      <c r="M261" s="326"/>
      <c r="N261" s="326"/>
      <c r="O261" s="326"/>
      <c r="P261" s="326"/>
      <c r="Q261" s="326"/>
      <c r="R261" s="326"/>
      <c r="S261" s="326"/>
      <c r="T261" s="326"/>
      <c r="U261" s="326"/>
      <c r="V261" s="191">
        <f t="shared" ref="V261:AI261" si="121">COUNTIF(V$8:V$250,"HĐG")</f>
        <v>5</v>
      </c>
      <c r="W261" s="191">
        <f t="shared" si="121"/>
        <v>5</v>
      </c>
      <c r="X261" s="191">
        <f t="shared" si="121"/>
        <v>4</v>
      </c>
      <c r="Y261" s="191">
        <f t="shared" si="121"/>
        <v>4</v>
      </c>
      <c r="Z261" s="204">
        <f t="shared" si="121"/>
        <v>5</v>
      </c>
      <c r="AA261" s="204">
        <f t="shared" si="121"/>
        <v>5</v>
      </c>
      <c r="AB261" s="204">
        <f t="shared" si="121"/>
        <v>5</v>
      </c>
      <c r="AC261" s="204">
        <f t="shared" si="121"/>
        <v>4</v>
      </c>
      <c r="AD261" s="350">
        <f t="shared" si="121"/>
        <v>5</v>
      </c>
      <c r="AE261" s="350">
        <f t="shared" si="121"/>
        <v>5</v>
      </c>
      <c r="AF261" s="350">
        <f t="shared" si="121"/>
        <v>4</v>
      </c>
      <c r="AG261" s="350">
        <f t="shared" si="121"/>
        <v>4</v>
      </c>
      <c r="AH261" s="350">
        <f t="shared" si="121"/>
        <v>0</v>
      </c>
      <c r="AI261" s="350">
        <f t="shared" si="121"/>
        <v>0</v>
      </c>
      <c r="AJ261" s="350"/>
      <c r="AK261" s="350"/>
      <c r="AL261" s="350"/>
      <c r="AM261" s="350"/>
      <c r="AN261" s="350"/>
      <c r="AO261" s="350"/>
      <c r="AP261" s="350">
        <f>COUNTIF(AP$8:AP$250,"HĐG")</f>
        <v>0</v>
      </c>
      <c r="AQ261" s="350"/>
      <c r="AR261" s="350"/>
      <c r="AS261" s="350"/>
      <c r="AT261" s="350">
        <f>COUNTIF(AT$8:AT$250,"HĐG")</f>
        <v>0</v>
      </c>
      <c r="AU261" s="350"/>
      <c r="AV261" s="350"/>
      <c r="AW261" s="350">
        <f>COUNTIF(AW$8:AW$250,"HĐG")</f>
        <v>0</v>
      </c>
      <c r="AX261" s="350"/>
      <c r="AY261" s="350"/>
      <c r="AZ261" s="350">
        <f>COUNTIF(AZ$8:AZ$250,"HĐG")</f>
        <v>0</v>
      </c>
      <c r="BA261" s="350"/>
      <c r="BB261" s="350">
        <f>COUNTIF(BB$8:BB$250,"HĐG")</f>
        <v>0</v>
      </c>
      <c r="BC261" s="350"/>
      <c r="BD261" s="350">
        <f>COUNTIF(BD$8:BD$250,"HĐG")</f>
        <v>0</v>
      </c>
      <c r="BE261" s="2"/>
      <c r="BF261" s="2"/>
      <c r="BG261" s="2"/>
      <c r="BH261" s="2"/>
      <c r="BI261" s="2"/>
      <c r="BJ261" s="2"/>
      <c r="BK261" s="2"/>
      <c r="BL261" s="2"/>
      <c r="BM261" s="2"/>
      <c r="BN261" s="2"/>
      <c r="BO261" s="2"/>
      <c r="BP261" s="2"/>
      <c r="BQ261" s="2"/>
      <c r="BR261" s="2"/>
      <c r="BS261" s="2"/>
      <c r="BT261" s="48"/>
      <c r="BU261" s="48"/>
      <c r="BV261" s="2"/>
      <c r="BW261" s="2"/>
      <c r="BX261" s="2"/>
      <c r="BY261" s="2"/>
      <c r="BZ261" s="2"/>
      <c r="CA261" s="2"/>
      <c r="CB261" s="2"/>
      <c r="CC261" s="2"/>
      <c r="CD261" s="1618"/>
      <c r="CE261" s="1618"/>
    </row>
    <row r="262" spans="1:83" s="184" customFormat="1" ht="18.75" hidden="1" customHeight="1">
      <c r="B262" s="3"/>
      <c r="C262" s="217"/>
      <c r="D262" s="12"/>
      <c r="E262" s="4"/>
      <c r="F262" s="170"/>
      <c r="G262" s="1594" t="s">
        <v>221</v>
      </c>
      <c r="H262" s="1595"/>
      <c r="I262" s="326"/>
      <c r="J262" s="326"/>
      <c r="K262" s="362"/>
      <c r="L262" s="355"/>
      <c r="M262" s="326"/>
      <c r="N262" s="326"/>
      <c r="O262" s="326"/>
      <c r="P262" s="326"/>
      <c r="Q262" s="326"/>
      <c r="R262" s="326"/>
      <c r="S262" s="326"/>
      <c r="T262" s="326"/>
      <c r="U262" s="326"/>
      <c r="V262" s="191">
        <f t="shared" ref="V262:AI262" si="122">COUNTIF(V$8:V$250,"HĐNT")</f>
        <v>4</v>
      </c>
      <c r="W262" s="191">
        <f t="shared" si="122"/>
        <v>4</v>
      </c>
      <c r="X262" s="191">
        <f t="shared" si="122"/>
        <v>4</v>
      </c>
      <c r="Y262" s="191">
        <f t="shared" si="122"/>
        <v>5</v>
      </c>
      <c r="Z262" s="204">
        <f t="shared" si="122"/>
        <v>5</v>
      </c>
      <c r="AA262" s="204">
        <f t="shared" si="122"/>
        <v>5</v>
      </c>
      <c r="AB262" s="204">
        <f t="shared" si="122"/>
        <v>5</v>
      </c>
      <c r="AC262" s="204">
        <f t="shared" si="122"/>
        <v>5</v>
      </c>
      <c r="AD262" s="350">
        <f t="shared" si="122"/>
        <v>4</v>
      </c>
      <c r="AE262" s="350">
        <f t="shared" si="122"/>
        <v>4</v>
      </c>
      <c r="AF262" s="350">
        <f t="shared" si="122"/>
        <v>5</v>
      </c>
      <c r="AG262" s="350">
        <f t="shared" si="122"/>
        <v>4</v>
      </c>
      <c r="AH262" s="350">
        <f t="shared" si="122"/>
        <v>0</v>
      </c>
      <c r="AI262" s="350">
        <f t="shared" si="122"/>
        <v>0</v>
      </c>
      <c r="AJ262" s="350"/>
      <c r="AK262" s="350"/>
      <c r="AL262" s="350"/>
      <c r="AM262" s="350"/>
      <c r="AN262" s="350"/>
      <c r="AO262" s="350"/>
      <c r="AP262" s="350">
        <f>COUNTIF(AP$8:AP$250,"HĐNT")</f>
        <v>0</v>
      </c>
      <c r="AQ262" s="350"/>
      <c r="AR262" s="350"/>
      <c r="AS262" s="350"/>
      <c r="AT262" s="350">
        <f>COUNTIF(AT$8:AT$250,"HĐNT")</f>
        <v>0</v>
      </c>
      <c r="AU262" s="350"/>
      <c r="AV262" s="350"/>
      <c r="AW262" s="350">
        <f>COUNTIF(AW$8:AW$250,"HĐNT")</f>
        <v>0</v>
      </c>
      <c r="AX262" s="350"/>
      <c r="AY262" s="350"/>
      <c r="AZ262" s="350">
        <f>COUNTIF(AZ$8:AZ$250,"HĐNT")</f>
        <v>0</v>
      </c>
      <c r="BA262" s="350"/>
      <c r="BB262" s="350">
        <f>COUNTIF(BB$8:BB$250,"HĐNT")</f>
        <v>0</v>
      </c>
      <c r="BC262" s="350"/>
      <c r="BD262" s="350">
        <f>COUNTIF(BD$8:BD$250,"HĐNT")</f>
        <v>0</v>
      </c>
      <c r="BE262" s="2"/>
      <c r="BF262" s="2"/>
      <c r="BG262" s="2"/>
      <c r="BH262" s="2"/>
      <c r="BI262" s="2"/>
      <c r="BJ262" s="2"/>
      <c r="BK262" s="2"/>
      <c r="BL262" s="2"/>
      <c r="BM262" s="2"/>
      <c r="BN262" s="2"/>
      <c r="BO262" s="2"/>
      <c r="BP262" s="2"/>
      <c r="BQ262" s="2"/>
      <c r="BR262" s="2"/>
      <c r="BS262" s="2"/>
      <c r="BT262" s="48"/>
      <c r="BU262" s="48"/>
      <c r="BV262" s="2"/>
      <c r="BW262" s="2"/>
      <c r="BX262" s="2"/>
      <c r="BY262" s="2"/>
      <c r="BZ262" s="2"/>
      <c r="CA262" s="2"/>
      <c r="CB262" s="2"/>
      <c r="CC262" s="2"/>
      <c r="CD262" s="1618"/>
      <c r="CE262" s="1618"/>
    </row>
    <row r="263" spans="1:83" s="184" customFormat="1" ht="18.75" hidden="1" customHeight="1">
      <c r="B263" s="3"/>
      <c r="C263" s="217"/>
      <c r="D263" s="12"/>
      <c r="E263" s="4"/>
      <c r="F263" s="170"/>
      <c r="G263" s="1594" t="s">
        <v>222</v>
      </c>
      <c r="H263" s="1595"/>
      <c r="I263" s="326"/>
      <c r="J263" s="326"/>
      <c r="K263" s="362"/>
      <c r="L263" s="355"/>
      <c r="M263" s="326"/>
      <c r="N263" s="326"/>
      <c r="O263" s="326"/>
      <c r="P263" s="326"/>
      <c r="Q263" s="326"/>
      <c r="R263" s="326"/>
      <c r="S263" s="326"/>
      <c r="T263" s="326"/>
      <c r="U263" s="326"/>
      <c r="V263" s="191">
        <f t="shared" ref="V263:AI263" si="123">COUNTIF(V$8:V$250,"VS-AN")</f>
        <v>1</v>
      </c>
      <c r="W263" s="191">
        <f t="shared" si="123"/>
        <v>1</v>
      </c>
      <c r="X263" s="191">
        <f t="shared" si="123"/>
        <v>1</v>
      </c>
      <c r="Y263" s="191">
        <f t="shared" si="123"/>
        <v>1</v>
      </c>
      <c r="Z263" s="204">
        <f t="shared" si="123"/>
        <v>1</v>
      </c>
      <c r="AA263" s="204">
        <f t="shared" si="123"/>
        <v>1</v>
      </c>
      <c r="AB263" s="204">
        <f t="shared" si="123"/>
        <v>2</v>
      </c>
      <c r="AC263" s="204">
        <f t="shared" si="123"/>
        <v>2</v>
      </c>
      <c r="AD263" s="350">
        <f t="shared" si="123"/>
        <v>1</v>
      </c>
      <c r="AE263" s="350">
        <f t="shared" si="123"/>
        <v>1</v>
      </c>
      <c r="AF263" s="350">
        <f t="shared" si="123"/>
        <v>1</v>
      </c>
      <c r="AG263" s="350">
        <f t="shared" si="123"/>
        <v>1</v>
      </c>
      <c r="AH263" s="350">
        <f t="shared" si="123"/>
        <v>0</v>
      </c>
      <c r="AI263" s="350">
        <f t="shared" si="123"/>
        <v>0</v>
      </c>
      <c r="AJ263" s="350"/>
      <c r="AK263" s="350"/>
      <c r="AL263" s="350"/>
      <c r="AM263" s="350"/>
      <c r="AN263" s="350"/>
      <c r="AO263" s="350"/>
      <c r="AP263" s="350">
        <f>COUNTIF(AP$8:AP$250,"VS-AN")</f>
        <v>0</v>
      </c>
      <c r="AQ263" s="350"/>
      <c r="AR263" s="350"/>
      <c r="AS263" s="350"/>
      <c r="AT263" s="350">
        <f>COUNTIF(AT$8:AT$250,"VS-AN")</f>
        <v>0</v>
      </c>
      <c r="AU263" s="350"/>
      <c r="AV263" s="350"/>
      <c r="AW263" s="350">
        <f>COUNTIF(AW$8:AW$250,"VS-AN")</f>
        <v>0</v>
      </c>
      <c r="AX263" s="350"/>
      <c r="AY263" s="350"/>
      <c r="AZ263" s="350">
        <f>COUNTIF(AZ$8:AZ$250,"VS-AN")</f>
        <v>0</v>
      </c>
      <c r="BA263" s="350"/>
      <c r="BB263" s="350">
        <f>COUNTIF(BB$8:BB$250,"VS-AN")</f>
        <v>0</v>
      </c>
      <c r="BC263" s="350"/>
      <c r="BD263" s="350">
        <f>COUNTIF(BD$8:BD$250,"VS-AN")</f>
        <v>0</v>
      </c>
      <c r="BE263" s="2"/>
      <c r="BF263" s="2"/>
      <c r="BG263" s="2"/>
      <c r="BH263" s="2"/>
      <c r="BI263" s="2"/>
      <c r="BJ263" s="2"/>
      <c r="BK263" s="2"/>
      <c r="BL263" s="2"/>
      <c r="BM263" s="2"/>
      <c r="BN263" s="2"/>
      <c r="BO263" s="2"/>
      <c r="BP263" s="2"/>
      <c r="BQ263" s="2"/>
      <c r="BR263" s="2"/>
      <c r="BS263" s="2"/>
      <c r="BT263" s="48"/>
      <c r="BU263" s="48"/>
      <c r="BV263" s="2"/>
      <c r="BW263" s="2"/>
      <c r="BX263" s="2"/>
      <c r="BY263" s="2"/>
      <c r="BZ263" s="2"/>
      <c r="CA263" s="2"/>
      <c r="CB263" s="2"/>
      <c r="CC263" s="2"/>
      <c r="CD263" s="1618"/>
      <c r="CE263" s="1618"/>
    </row>
    <row r="264" spans="1:83" s="184" customFormat="1" ht="18.75" hidden="1" customHeight="1">
      <c r="B264" s="3"/>
      <c r="C264" s="217"/>
      <c r="D264" s="12"/>
      <c r="E264" s="4"/>
      <c r="F264" s="170"/>
      <c r="G264" s="1594" t="s">
        <v>223</v>
      </c>
      <c r="H264" s="1595"/>
      <c r="I264" s="326"/>
      <c r="J264" s="326"/>
      <c r="K264" s="362"/>
      <c r="L264" s="355"/>
      <c r="M264" s="326"/>
      <c r="N264" s="326"/>
      <c r="O264" s="326"/>
      <c r="P264" s="326"/>
      <c r="Q264" s="326"/>
      <c r="R264" s="326"/>
      <c r="S264" s="326"/>
      <c r="T264" s="326"/>
      <c r="U264" s="326"/>
      <c r="V264" s="191">
        <f t="shared" ref="V264:AI264" si="124">COUNTIF(V$8:V$250,"HĐC")</f>
        <v>5</v>
      </c>
      <c r="W264" s="191">
        <f t="shared" si="124"/>
        <v>5</v>
      </c>
      <c r="X264" s="191">
        <f t="shared" si="124"/>
        <v>5</v>
      </c>
      <c r="Y264" s="191">
        <f t="shared" si="124"/>
        <v>5</v>
      </c>
      <c r="Z264" s="204">
        <f t="shared" si="124"/>
        <v>5</v>
      </c>
      <c r="AA264" s="204">
        <f t="shared" si="124"/>
        <v>5</v>
      </c>
      <c r="AB264" s="204">
        <f t="shared" si="124"/>
        <v>5</v>
      </c>
      <c r="AC264" s="204">
        <f t="shared" si="124"/>
        <v>5</v>
      </c>
      <c r="AD264" s="350">
        <f t="shared" si="124"/>
        <v>5</v>
      </c>
      <c r="AE264" s="350">
        <f t="shared" si="124"/>
        <v>4</v>
      </c>
      <c r="AF264" s="350">
        <f t="shared" si="124"/>
        <v>5</v>
      </c>
      <c r="AG264" s="350">
        <f t="shared" si="124"/>
        <v>5</v>
      </c>
      <c r="AH264" s="350">
        <f t="shared" si="124"/>
        <v>0</v>
      </c>
      <c r="AI264" s="350">
        <f t="shared" si="124"/>
        <v>0</v>
      </c>
      <c r="AJ264" s="350"/>
      <c r="AK264" s="350"/>
      <c r="AL264" s="350"/>
      <c r="AM264" s="350"/>
      <c r="AN264" s="350"/>
      <c r="AO264" s="350"/>
      <c r="AP264" s="350">
        <f>COUNTIF(AP$8:AP$250,"HĐC")</f>
        <v>0</v>
      </c>
      <c r="AQ264" s="350"/>
      <c r="AR264" s="350"/>
      <c r="AS264" s="350"/>
      <c r="AT264" s="350">
        <f>COUNTIF(AT$8:AT$250,"HĐC")</f>
        <v>0</v>
      </c>
      <c r="AU264" s="350"/>
      <c r="AV264" s="350"/>
      <c r="AW264" s="350">
        <f>COUNTIF(AW$8:AW$250,"HĐC")</f>
        <v>0</v>
      </c>
      <c r="AX264" s="350"/>
      <c r="AY264" s="350"/>
      <c r="AZ264" s="350">
        <f>COUNTIF(AZ$8:AZ$250,"HĐC")</f>
        <v>0</v>
      </c>
      <c r="BA264" s="350"/>
      <c r="BB264" s="350">
        <f>COUNTIF(BB$8:BB$250,"HĐC")</f>
        <v>0</v>
      </c>
      <c r="BC264" s="350"/>
      <c r="BD264" s="350">
        <f>COUNTIF(BD$8:BD$250,"HĐC")</f>
        <v>0</v>
      </c>
      <c r="BE264" s="2"/>
      <c r="BF264" s="2"/>
      <c r="BG264" s="2"/>
      <c r="BH264" s="2"/>
      <c r="BI264" s="2"/>
      <c r="BJ264" s="2"/>
      <c r="BK264" s="2"/>
      <c r="BL264" s="2"/>
      <c r="BM264" s="2"/>
      <c r="BN264" s="2"/>
      <c r="BO264" s="2"/>
      <c r="BP264" s="2"/>
      <c r="BQ264" s="2"/>
      <c r="BR264" s="2"/>
      <c r="BS264" s="2"/>
      <c r="BT264" s="48"/>
      <c r="BU264" s="48"/>
      <c r="BV264" s="2"/>
      <c r="BW264" s="2"/>
      <c r="BX264" s="2"/>
      <c r="BY264" s="2"/>
      <c r="BZ264" s="2"/>
      <c r="CA264" s="2"/>
      <c r="CB264" s="2"/>
      <c r="CC264" s="2"/>
      <c r="CD264" s="1618"/>
      <c r="CE264" s="1618"/>
    </row>
    <row r="265" spans="1:83" s="184" customFormat="1" ht="18.75" hidden="1" customHeight="1">
      <c r="B265" s="3"/>
      <c r="C265" s="217"/>
      <c r="D265" s="12"/>
      <c r="E265" s="4"/>
      <c r="F265" s="170"/>
      <c r="G265" s="1594" t="s">
        <v>224</v>
      </c>
      <c r="H265" s="1595"/>
      <c r="I265" s="326"/>
      <c r="J265" s="326"/>
      <c r="K265" s="362"/>
      <c r="L265" s="355"/>
      <c r="M265" s="326"/>
      <c r="N265" s="326"/>
      <c r="O265" s="326"/>
      <c r="P265" s="326"/>
      <c r="Q265" s="326"/>
      <c r="R265" s="326"/>
      <c r="S265" s="326"/>
      <c r="T265" s="326"/>
      <c r="U265" s="326"/>
      <c r="V265" s="191">
        <f t="shared" ref="V265:AI265" si="125">COUNTIF(V$8:V$250,"TQDN")</f>
        <v>0</v>
      </c>
      <c r="W265" s="191">
        <f t="shared" si="125"/>
        <v>0</v>
      </c>
      <c r="X265" s="191">
        <f t="shared" si="125"/>
        <v>0</v>
      </c>
      <c r="Y265" s="191">
        <f t="shared" si="125"/>
        <v>0</v>
      </c>
      <c r="Z265" s="204">
        <f t="shared" si="125"/>
        <v>0</v>
      </c>
      <c r="AA265" s="204">
        <f t="shared" si="125"/>
        <v>0</v>
      </c>
      <c r="AB265" s="204">
        <f t="shared" si="125"/>
        <v>0</v>
      </c>
      <c r="AC265" s="204">
        <f t="shared" si="125"/>
        <v>0</v>
      </c>
      <c r="AD265" s="350">
        <f t="shared" si="125"/>
        <v>0</v>
      </c>
      <c r="AE265" s="350">
        <f t="shared" si="125"/>
        <v>0</v>
      </c>
      <c r="AF265" s="350">
        <f t="shared" si="125"/>
        <v>0</v>
      </c>
      <c r="AG265" s="350">
        <f t="shared" si="125"/>
        <v>0</v>
      </c>
      <c r="AH265" s="350">
        <f t="shared" si="125"/>
        <v>0</v>
      </c>
      <c r="AI265" s="350">
        <f t="shared" si="125"/>
        <v>0</v>
      </c>
      <c r="AJ265" s="350"/>
      <c r="AK265" s="350"/>
      <c r="AL265" s="350"/>
      <c r="AM265" s="350"/>
      <c r="AN265" s="350"/>
      <c r="AO265" s="350"/>
      <c r="AP265" s="350">
        <f>COUNTIF(AP$8:AP$250,"TQDN")</f>
        <v>0</v>
      </c>
      <c r="AQ265" s="350"/>
      <c r="AR265" s="350"/>
      <c r="AS265" s="350"/>
      <c r="AT265" s="350">
        <f>COUNTIF(AT$8:AT$250,"TQDN")</f>
        <v>0</v>
      </c>
      <c r="AU265" s="350"/>
      <c r="AV265" s="350"/>
      <c r="AW265" s="350">
        <f>COUNTIF(AW$8:AW$250,"TQDN")</f>
        <v>0</v>
      </c>
      <c r="AX265" s="350"/>
      <c r="AY265" s="350"/>
      <c r="AZ265" s="350">
        <f>COUNTIF(AZ$8:AZ$250,"TQDN")</f>
        <v>0</v>
      </c>
      <c r="BA265" s="350"/>
      <c r="BB265" s="350">
        <f>COUNTIF(BB$8:BB$250,"TQDN")</f>
        <v>0</v>
      </c>
      <c r="BC265" s="350"/>
      <c r="BD265" s="350">
        <f>COUNTIF(BD$8:BD$250,"TQDN")</f>
        <v>0</v>
      </c>
      <c r="BE265" s="2"/>
      <c r="BF265" s="2"/>
      <c r="BG265" s="2"/>
      <c r="BH265" s="2"/>
      <c r="BI265" s="2"/>
      <c r="BJ265" s="2"/>
      <c r="BK265" s="2"/>
      <c r="BL265" s="2"/>
      <c r="BM265" s="2"/>
      <c r="BN265" s="2"/>
      <c r="BO265" s="2"/>
      <c r="BP265" s="2"/>
      <c r="BQ265" s="2"/>
      <c r="BR265" s="2"/>
      <c r="BS265" s="2"/>
      <c r="BT265" s="48"/>
      <c r="BU265" s="48"/>
      <c r="BV265" s="2"/>
      <c r="BW265" s="2"/>
      <c r="BX265" s="2"/>
      <c r="BY265" s="2"/>
      <c r="BZ265" s="2"/>
      <c r="CA265" s="2"/>
      <c r="CB265" s="2"/>
      <c r="CC265" s="2"/>
      <c r="CD265" s="1618"/>
      <c r="CE265" s="1618"/>
    </row>
    <row r="266" spans="1:83" s="184" customFormat="1" ht="18.75" hidden="1" customHeight="1">
      <c r="B266" s="3"/>
      <c r="C266" s="217"/>
      <c r="D266" s="12"/>
      <c r="E266" s="4"/>
      <c r="F266" s="170"/>
      <c r="G266" s="1594" t="s">
        <v>225</v>
      </c>
      <c r="H266" s="1595"/>
      <c r="I266" s="326"/>
      <c r="J266" s="326"/>
      <c r="K266" s="362"/>
      <c r="L266" s="355"/>
      <c r="M266" s="326"/>
      <c r="N266" s="326"/>
      <c r="O266" s="326"/>
      <c r="P266" s="326"/>
      <c r="Q266" s="326"/>
      <c r="R266" s="326"/>
      <c r="S266" s="326"/>
      <c r="T266" s="326"/>
      <c r="U266" s="326"/>
      <c r="V266" s="191">
        <f t="shared" ref="V266:AI266" si="126">COUNTIF(V$8:V$250,"LH")</f>
        <v>0</v>
      </c>
      <c r="W266" s="191">
        <f t="shared" si="126"/>
        <v>0</v>
      </c>
      <c r="X266" s="191">
        <f t="shared" si="126"/>
        <v>0</v>
      </c>
      <c r="Y266" s="191">
        <f t="shared" si="126"/>
        <v>0</v>
      </c>
      <c r="Z266" s="204">
        <f t="shared" si="126"/>
        <v>0</v>
      </c>
      <c r="AA266" s="204">
        <f t="shared" si="126"/>
        <v>0</v>
      </c>
      <c r="AB266" s="204">
        <f t="shared" si="126"/>
        <v>0</v>
      </c>
      <c r="AC266" s="204">
        <f t="shared" si="126"/>
        <v>0</v>
      </c>
      <c r="AD266" s="350">
        <f t="shared" si="126"/>
        <v>0</v>
      </c>
      <c r="AE266" s="350">
        <f t="shared" si="126"/>
        <v>0</v>
      </c>
      <c r="AF266" s="350">
        <f t="shared" si="126"/>
        <v>0</v>
      </c>
      <c r="AG266" s="350">
        <f t="shared" si="126"/>
        <v>0</v>
      </c>
      <c r="AH266" s="350">
        <f t="shared" si="126"/>
        <v>0</v>
      </c>
      <c r="AI266" s="350">
        <f t="shared" si="126"/>
        <v>0</v>
      </c>
      <c r="AJ266" s="350"/>
      <c r="AK266" s="350"/>
      <c r="AL266" s="350"/>
      <c r="AM266" s="350"/>
      <c r="AN266" s="350"/>
      <c r="AO266" s="350"/>
      <c r="AP266" s="350">
        <f>COUNTIF(AP$8:AP$250,"LH")</f>
        <v>0</v>
      </c>
      <c r="AQ266" s="350"/>
      <c r="AR266" s="350"/>
      <c r="AS266" s="350"/>
      <c r="AT266" s="350">
        <f>COUNTIF(AT$8:AT$250,"LH")</f>
        <v>0</v>
      </c>
      <c r="AU266" s="350"/>
      <c r="AV266" s="350"/>
      <c r="AW266" s="350">
        <f>COUNTIF(AW$8:AW$250,"LH")</f>
        <v>0</v>
      </c>
      <c r="AX266" s="350"/>
      <c r="AY266" s="350"/>
      <c r="AZ266" s="350">
        <f>COUNTIF(AZ$8:AZ$250,"LH")</f>
        <v>0</v>
      </c>
      <c r="BA266" s="350"/>
      <c r="BB266" s="350">
        <f>COUNTIF(BB$8:BB$250,"LH")</f>
        <v>0</v>
      </c>
      <c r="BC266" s="350"/>
      <c r="BD266" s="350">
        <f>COUNTIF(BD$8:BD$250,"LH")</f>
        <v>0</v>
      </c>
      <c r="BE266" s="2"/>
      <c r="BF266" s="2"/>
      <c r="BG266" s="2"/>
      <c r="BH266" s="2"/>
      <c r="BI266" s="2"/>
      <c r="BJ266" s="2"/>
      <c r="BK266" s="2"/>
      <c r="BL266" s="2"/>
      <c r="BM266" s="2"/>
      <c r="BN266" s="2"/>
      <c r="BO266" s="2"/>
      <c r="BP266" s="2"/>
      <c r="BQ266" s="2"/>
      <c r="BR266" s="2"/>
      <c r="BS266" s="2"/>
      <c r="BT266" s="48"/>
      <c r="BU266" s="48"/>
      <c r="BV266" s="2"/>
      <c r="BW266" s="2"/>
      <c r="BX266" s="2"/>
      <c r="BY266" s="2"/>
      <c r="BZ266" s="2"/>
      <c r="CA266" s="2"/>
      <c r="CB266" s="2"/>
      <c r="CC266" s="2"/>
      <c r="CD266" s="1618"/>
      <c r="CE266" s="1618"/>
    </row>
    <row r="267" spans="1:83" s="184" customFormat="1" ht="18.75" hidden="1" customHeight="1">
      <c r="B267" s="3"/>
      <c r="C267" s="217"/>
      <c r="D267" s="12"/>
      <c r="E267" s="4"/>
      <c r="F267" s="170"/>
      <c r="G267" s="1588" t="s">
        <v>226</v>
      </c>
      <c r="H267" s="1589"/>
      <c r="I267" s="326"/>
      <c r="J267" s="326"/>
      <c r="K267" s="362"/>
      <c r="L267" s="355"/>
      <c r="M267" s="326"/>
      <c r="N267" s="326"/>
      <c r="O267" s="326"/>
      <c r="P267" s="326"/>
      <c r="Q267" s="326"/>
      <c r="R267" s="326"/>
      <c r="S267" s="326"/>
      <c r="T267" s="326"/>
      <c r="U267" s="326"/>
      <c r="V267" s="194">
        <f t="shared" ref="V267:AI267" si="127">COUNTIF(V$8:V$250,"HĐH")</f>
        <v>4</v>
      </c>
      <c r="W267" s="194">
        <f t="shared" si="127"/>
        <v>5</v>
      </c>
      <c r="X267" s="194">
        <f t="shared" si="127"/>
        <v>5</v>
      </c>
      <c r="Y267" s="194">
        <f t="shared" si="127"/>
        <v>5</v>
      </c>
      <c r="Z267" s="178">
        <f t="shared" si="127"/>
        <v>5</v>
      </c>
      <c r="AA267" s="178">
        <f t="shared" si="127"/>
        <v>5</v>
      </c>
      <c r="AB267" s="178">
        <f t="shared" si="127"/>
        <v>5</v>
      </c>
      <c r="AC267" s="178">
        <f t="shared" si="127"/>
        <v>5</v>
      </c>
      <c r="AD267" s="324">
        <f t="shared" si="127"/>
        <v>5</v>
      </c>
      <c r="AE267" s="324">
        <f t="shared" si="127"/>
        <v>5</v>
      </c>
      <c r="AF267" s="324">
        <f t="shared" si="127"/>
        <v>5</v>
      </c>
      <c r="AG267" s="324">
        <f t="shared" si="127"/>
        <v>5</v>
      </c>
      <c r="AH267" s="324">
        <f t="shared" si="127"/>
        <v>0</v>
      </c>
      <c r="AI267" s="324">
        <f t="shared" si="127"/>
        <v>0</v>
      </c>
      <c r="AJ267" s="324"/>
      <c r="AK267" s="324"/>
      <c r="AL267" s="324"/>
      <c r="AM267" s="324"/>
      <c r="AN267" s="324"/>
      <c r="AO267" s="324"/>
      <c r="AP267" s="324">
        <f>COUNTIF(AP$8:AP$250,"HĐH")</f>
        <v>0</v>
      </c>
      <c r="AQ267" s="324"/>
      <c r="AR267" s="324"/>
      <c r="AS267" s="324"/>
      <c r="AT267" s="324">
        <f>COUNTIF(AT$8:AT$250,"HĐH")</f>
        <v>0</v>
      </c>
      <c r="AU267" s="324"/>
      <c r="AV267" s="324"/>
      <c r="AW267" s="324">
        <f>COUNTIF(AW$8:AW$250,"HĐH")</f>
        <v>0</v>
      </c>
      <c r="AX267" s="324"/>
      <c r="AY267" s="324"/>
      <c r="AZ267" s="324">
        <f>COUNTIF(AZ$8:AZ$250,"HĐH")</f>
        <v>0</v>
      </c>
      <c r="BA267" s="324"/>
      <c r="BB267" s="324">
        <f>COUNTIF(BB$8:BB$250,"HĐH")</f>
        <v>0</v>
      </c>
      <c r="BC267" s="324"/>
      <c r="BD267" s="324">
        <f>COUNTIF(BD$8:BD$250,"HĐH")</f>
        <v>0</v>
      </c>
      <c r="BE267" s="2"/>
      <c r="BF267" s="2"/>
      <c r="BG267" s="2"/>
      <c r="BH267" s="2"/>
      <c r="BI267" s="2"/>
      <c r="BJ267" s="2"/>
      <c r="BK267" s="2"/>
      <c r="BL267" s="2"/>
      <c r="BM267" s="2"/>
      <c r="BN267" s="2"/>
      <c r="BO267" s="2"/>
      <c r="BP267" s="2"/>
      <c r="BQ267" s="2"/>
      <c r="BR267" s="2"/>
      <c r="BS267" s="2"/>
      <c r="BT267" s="48"/>
      <c r="BU267" s="48"/>
      <c r="BV267" s="2"/>
      <c r="BW267" s="2"/>
      <c r="BX267" s="2"/>
      <c r="BY267" s="2"/>
      <c r="BZ267" s="2"/>
      <c r="CA267" s="2"/>
      <c r="CB267" s="2"/>
      <c r="CC267" s="2"/>
      <c r="CD267" s="1618"/>
      <c r="CE267" s="1618"/>
    </row>
    <row r="268" spans="1:83" s="184" customFormat="1" ht="18.75" hidden="1" customHeight="1">
      <c r="B268" s="3"/>
      <c r="C268" s="217"/>
      <c r="D268" s="12"/>
      <c r="E268" s="4"/>
      <c r="F268" s="170"/>
      <c r="G268" s="1590" t="s">
        <v>1044</v>
      </c>
      <c r="H268" s="1591"/>
      <c r="I268" s="326"/>
      <c r="J268" s="326"/>
      <c r="K268" s="362"/>
      <c r="L268" s="355"/>
      <c r="M268" s="326"/>
      <c r="N268" s="326"/>
      <c r="O268" s="326"/>
      <c r="P268" s="326"/>
      <c r="Q268" s="326"/>
      <c r="R268" s="326"/>
      <c r="S268" s="326"/>
      <c r="T268" s="326"/>
      <c r="U268" s="326"/>
      <c r="V268" s="224">
        <f t="shared" ref="V268:AI268" si="128">COUNTIF(V$8:V$86,"HĐH")</f>
        <v>0</v>
      </c>
      <c r="W268" s="224">
        <f t="shared" si="128"/>
        <v>1</v>
      </c>
      <c r="X268" s="224">
        <f t="shared" si="128"/>
        <v>1</v>
      </c>
      <c r="Y268" s="224">
        <f t="shared" si="128"/>
        <v>1</v>
      </c>
      <c r="Z268" s="211">
        <f t="shared" si="128"/>
        <v>1</v>
      </c>
      <c r="AA268" s="211">
        <f t="shared" si="128"/>
        <v>1</v>
      </c>
      <c r="AB268" s="211">
        <f t="shared" si="128"/>
        <v>1</v>
      </c>
      <c r="AC268" s="211">
        <f t="shared" si="128"/>
        <v>1</v>
      </c>
      <c r="AD268" s="29">
        <f t="shared" si="128"/>
        <v>1</v>
      </c>
      <c r="AE268" s="29">
        <f t="shared" si="128"/>
        <v>1</v>
      </c>
      <c r="AF268" s="29">
        <f t="shared" si="128"/>
        <v>1</v>
      </c>
      <c r="AG268" s="29">
        <f t="shared" si="128"/>
        <v>1</v>
      </c>
      <c r="AH268" s="29">
        <f t="shared" si="128"/>
        <v>0</v>
      </c>
      <c r="AI268" s="29">
        <f t="shared" si="128"/>
        <v>0</v>
      </c>
      <c r="AJ268" s="29"/>
      <c r="AK268" s="29"/>
      <c r="AL268" s="29"/>
      <c r="AM268" s="29"/>
      <c r="AN268" s="29"/>
      <c r="AO268" s="29"/>
      <c r="AP268" s="29">
        <f>COUNTIF(AP$8:AP$86,"HĐH")</f>
        <v>0</v>
      </c>
      <c r="AQ268" s="29"/>
      <c r="AR268" s="29"/>
      <c r="AS268" s="29"/>
      <c r="AT268" s="29">
        <f>COUNTIF(AT$8:AT$86,"HĐH")</f>
        <v>0</v>
      </c>
      <c r="AU268" s="29"/>
      <c r="AV268" s="29"/>
      <c r="AW268" s="29">
        <f>COUNTIF(AW$8:AW$86,"HĐH")</f>
        <v>0</v>
      </c>
      <c r="AX268" s="29"/>
      <c r="AY268" s="29"/>
      <c r="AZ268" s="29">
        <f>COUNTIF(AZ$8:AZ$86,"HĐH")</f>
        <v>0</v>
      </c>
      <c r="BA268" s="29"/>
      <c r="BB268" s="29">
        <f>COUNTIF(BB$8:BB$86,"HĐH")</f>
        <v>0</v>
      </c>
      <c r="BC268" s="29"/>
      <c r="BD268" s="29">
        <f>COUNTIF(BD$8:BD$86,"HĐH")</f>
        <v>0</v>
      </c>
      <c r="BE268" s="2"/>
      <c r="BF268" s="2"/>
      <c r="BG268" s="2"/>
      <c r="BH268" s="2"/>
      <c r="BI268" s="2"/>
      <c r="BJ268" s="2"/>
      <c r="BK268" s="2"/>
      <c r="BL268" s="2"/>
      <c r="BM268" s="2"/>
      <c r="BN268" s="2"/>
      <c r="BO268" s="2"/>
      <c r="BP268" s="2"/>
      <c r="BQ268" s="2"/>
      <c r="BR268" s="2"/>
      <c r="BS268" s="2"/>
      <c r="BT268" s="48"/>
      <c r="BU268" s="48"/>
      <c r="BV268" s="2"/>
      <c r="BW268" s="2"/>
      <c r="BX268" s="2"/>
      <c r="BY268" s="2"/>
      <c r="BZ268" s="2"/>
      <c r="CA268" s="2"/>
      <c r="CB268" s="2"/>
      <c r="CC268" s="2"/>
      <c r="CD268" s="1618"/>
      <c r="CE268" s="1618"/>
    </row>
    <row r="269" spans="1:83" s="184" customFormat="1" ht="18.75" hidden="1" customHeight="1">
      <c r="B269" s="3"/>
      <c r="C269" s="217"/>
      <c r="D269" s="12"/>
      <c r="E269" s="4"/>
      <c r="F269" s="170"/>
      <c r="G269" s="1590" t="s">
        <v>228</v>
      </c>
      <c r="H269" s="1591"/>
      <c r="I269" s="326"/>
      <c r="J269" s="326"/>
      <c r="K269" s="362"/>
      <c r="L269" s="355"/>
      <c r="M269" s="326"/>
      <c r="N269" s="326"/>
      <c r="O269" s="326"/>
      <c r="P269" s="326"/>
      <c r="Q269" s="326"/>
      <c r="R269" s="326"/>
      <c r="S269" s="326"/>
      <c r="T269" s="326"/>
      <c r="U269" s="326"/>
      <c r="V269" s="224">
        <f t="shared" ref="V269:AI269" si="129">COUNTIF(V$87:V$129,"HĐH")</f>
        <v>1</v>
      </c>
      <c r="W269" s="224">
        <f t="shared" si="129"/>
        <v>0</v>
      </c>
      <c r="X269" s="224">
        <f t="shared" si="129"/>
        <v>1</v>
      </c>
      <c r="Y269" s="224">
        <f t="shared" si="129"/>
        <v>1</v>
      </c>
      <c r="Z269" s="211">
        <f t="shared" si="129"/>
        <v>1</v>
      </c>
      <c r="AA269" s="211">
        <f t="shared" si="129"/>
        <v>1</v>
      </c>
      <c r="AB269" s="211">
        <f t="shared" si="129"/>
        <v>1</v>
      </c>
      <c r="AC269" s="211">
        <f t="shared" si="129"/>
        <v>1</v>
      </c>
      <c r="AD269" s="29">
        <f t="shared" si="129"/>
        <v>1</v>
      </c>
      <c r="AE269" s="29">
        <f t="shared" si="129"/>
        <v>1</v>
      </c>
      <c r="AF269" s="29">
        <f t="shared" si="129"/>
        <v>1</v>
      </c>
      <c r="AG269" s="29">
        <f t="shared" si="129"/>
        <v>1</v>
      </c>
      <c r="AH269" s="29">
        <f t="shared" si="129"/>
        <v>0</v>
      </c>
      <c r="AI269" s="29">
        <f t="shared" si="129"/>
        <v>0</v>
      </c>
      <c r="AJ269" s="29"/>
      <c r="AK269" s="29"/>
      <c r="AL269" s="29"/>
      <c r="AM269" s="29"/>
      <c r="AN269" s="29"/>
      <c r="AO269" s="29"/>
      <c r="AP269" s="29">
        <f>COUNTIF(AP$87:AP$129,"HĐH")</f>
        <v>0</v>
      </c>
      <c r="AQ269" s="29"/>
      <c r="AR269" s="29"/>
      <c r="AS269" s="29"/>
      <c r="AT269" s="29">
        <f>COUNTIF(AT$87:AT$129,"HĐH")</f>
        <v>0</v>
      </c>
      <c r="AU269" s="29"/>
      <c r="AV269" s="29"/>
      <c r="AW269" s="29">
        <f>COUNTIF(AW$87:AW$129,"HĐH")</f>
        <v>0</v>
      </c>
      <c r="AX269" s="29"/>
      <c r="AY269" s="29"/>
      <c r="AZ269" s="29">
        <f>COUNTIF(AZ$87:AZ$129,"HĐH")</f>
        <v>0</v>
      </c>
      <c r="BA269" s="29"/>
      <c r="BB269" s="29">
        <f>COUNTIF(BB$87:BB$129,"HĐH")</f>
        <v>0</v>
      </c>
      <c r="BC269" s="29"/>
      <c r="BD269" s="29">
        <f>COUNTIF(BD$87:BD$129,"HĐH")</f>
        <v>0</v>
      </c>
      <c r="BE269" s="2"/>
      <c r="BF269" s="2"/>
      <c r="BG269" s="2"/>
      <c r="BH269" s="2"/>
      <c r="BI269" s="2"/>
      <c r="BJ269" s="2"/>
      <c r="BK269" s="2"/>
      <c r="BL269" s="2"/>
      <c r="BM269" s="2"/>
      <c r="BN269" s="2"/>
      <c r="BO269" s="2"/>
      <c r="BP269" s="2"/>
      <c r="BQ269" s="2"/>
      <c r="BR269" s="2"/>
      <c r="BS269" s="2"/>
      <c r="BT269" s="48"/>
      <c r="BU269" s="48"/>
      <c r="BV269" s="2"/>
      <c r="BW269" s="2"/>
      <c r="BX269" s="2"/>
      <c r="BY269" s="2"/>
      <c r="BZ269" s="2"/>
      <c r="CA269" s="2"/>
      <c r="CB269" s="2"/>
      <c r="CC269" s="2"/>
      <c r="CD269" s="1618"/>
      <c r="CE269" s="1618"/>
    </row>
    <row r="270" spans="1:83" s="184" customFormat="1" ht="18.75" hidden="1" customHeight="1">
      <c r="B270" s="3"/>
      <c r="C270" s="217"/>
      <c r="D270" s="12"/>
      <c r="E270" s="4"/>
      <c r="F270" s="170"/>
      <c r="G270" s="1590" t="s">
        <v>229</v>
      </c>
      <c r="H270" s="1591"/>
      <c r="I270" s="326"/>
      <c r="J270" s="326"/>
      <c r="K270" s="362"/>
      <c r="L270" s="355"/>
      <c r="M270" s="326"/>
      <c r="N270" s="326"/>
      <c r="O270" s="326"/>
      <c r="P270" s="326"/>
      <c r="Q270" s="326"/>
      <c r="R270" s="326"/>
      <c r="S270" s="326"/>
      <c r="T270" s="326"/>
      <c r="U270" s="326"/>
      <c r="V270" s="224">
        <f t="shared" ref="V270:AI270" si="130">COUNTIF(V$130:V$173,"HĐH")</f>
        <v>1</v>
      </c>
      <c r="W270" s="224">
        <f t="shared" si="130"/>
        <v>1</v>
      </c>
      <c r="X270" s="224">
        <f t="shared" si="130"/>
        <v>1</v>
      </c>
      <c r="Y270" s="224">
        <f t="shared" si="130"/>
        <v>1</v>
      </c>
      <c r="Z270" s="211">
        <f t="shared" si="130"/>
        <v>1</v>
      </c>
      <c r="AA270" s="211">
        <f t="shared" si="130"/>
        <v>1</v>
      </c>
      <c r="AB270" s="211">
        <f t="shared" si="130"/>
        <v>1</v>
      </c>
      <c r="AC270" s="211">
        <f t="shared" si="130"/>
        <v>1</v>
      </c>
      <c r="AD270" s="29">
        <f t="shared" si="130"/>
        <v>1</v>
      </c>
      <c r="AE270" s="29">
        <f t="shared" si="130"/>
        <v>1</v>
      </c>
      <c r="AF270" s="29">
        <f t="shared" si="130"/>
        <v>1</v>
      </c>
      <c r="AG270" s="29">
        <f t="shared" si="130"/>
        <v>0</v>
      </c>
      <c r="AH270" s="29">
        <f t="shared" si="130"/>
        <v>0</v>
      </c>
      <c r="AI270" s="29">
        <f t="shared" si="130"/>
        <v>0</v>
      </c>
      <c r="AJ270" s="29"/>
      <c r="AK270" s="29"/>
      <c r="AL270" s="29"/>
      <c r="AM270" s="29"/>
      <c r="AN270" s="29"/>
      <c r="AO270" s="29"/>
      <c r="AP270" s="29">
        <f>COUNTIF(AP$130:AP$173,"HĐH")</f>
        <v>0</v>
      </c>
      <c r="AQ270" s="29"/>
      <c r="AR270" s="29"/>
      <c r="AS270" s="29"/>
      <c r="AT270" s="29">
        <f>COUNTIF(AT$130:AT$173,"HĐH")</f>
        <v>0</v>
      </c>
      <c r="AU270" s="29"/>
      <c r="AV270" s="29"/>
      <c r="AW270" s="29">
        <f>COUNTIF(AW$130:AW$173,"HĐH")</f>
        <v>0</v>
      </c>
      <c r="AX270" s="29"/>
      <c r="AY270" s="29"/>
      <c r="AZ270" s="29">
        <f>COUNTIF(AZ$130:AZ$173,"HĐH")</f>
        <v>0</v>
      </c>
      <c r="BA270" s="29"/>
      <c r="BB270" s="29">
        <f>COUNTIF(BB$130:BB$173,"HĐH")</f>
        <v>0</v>
      </c>
      <c r="BC270" s="29"/>
      <c r="BD270" s="29">
        <f>COUNTIF(BD$130:BD$173,"HĐH")</f>
        <v>0</v>
      </c>
      <c r="BE270" s="2"/>
      <c r="BF270" s="2"/>
      <c r="BG270" s="2"/>
      <c r="BH270" s="2"/>
      <c r="BI270" s="2"/>
      <c r="BJ270" s="2"/>
      <c r="BK270" s="2"/>
      <c r="BL270" s="2"/>
      <c r="BM270" s="2"/>
      <c r="BN270" s="2"/>
      <c r="BO270" s="2"/>
      <c r="BP270" s="2"/>
      <c r="BQ270" s="2"/>
      <c r="BR270" s="2"/>
      <c r="BS270" s="2"/>
      <c r="BT270" s="48"/>
      <c r="BU270" s="48"/>
      <c r="BV270" s="2"/>
      <c r="BW270" s="2"/>
      <c r="BX270" s="2"/>
      <c r="BY270" s="2"/>
      <c r="BZ270" s="2"/>
      <c r="CA270" s="2"/>
      <c r="CB270" s="2"/>
      <c r="CC270" s="2"/>
      <c r="CD270" s="1618"/>
      <c r="CE270" s="1618"/>
    </row>
    <row r="271" spans="1:83" s="184" customFormat="1" ht="18.75" hidden="1" customHeight="1">
      <c r="B271" s="3"/>
      <c r="C271" s="217"/>
      <c r="D271" s="12"/>
      <c r="E271" s="4"/>
      <c r="F271" s="170"/>
      <c r="G271" s="1590" t="s">
        <v>1054</v>
      </c>
      <c r="H271" s="1591"/>
      <c r="I271" s="326"/>
      <c r="J271" s="326"/>
      <c r="K271" s="362"/>
      <c r="L271" s="355"/>
      <c r="M271" s="326"/>
      <c r="N271" s="326"/>
      <c r="O271" s="326"/>
      <c r="P271" s="326"/>
      <c r="Q271" s="326"/>
      <c r="R271" s="326"/>
      <c r="S271" s="326"/>
      <c r="T271" s="326"/>
      <c r="U271" s="326"/>
      <c r="V271" s="224">
        <f t="shared" ref="V271:AL271" si="131">COUNTIF(V$205:V$250,"HĐH")</f>
        <v>2</v>
      </c>
      <c r="W271" s="224">
        <f>COUNTIF(W$184:W$250,"HĐH")</f>
        <v>3</v>
      </c>
      <c r="X271" s="224">
        <f t="shared" si="131"/>
        <v>2</v>
      </c>
      <c r="Y271" s="224">
        <f>COUNTIF(Y$193:Y$250,"HĐH")</f>
        <v>2</v>
      </c>
      <c r="Z271" s="211">
        <f>COUNTIF(Z$185:Z$250,"HĐH")</f>
        <v>2</v>
      </c>
      <c r="AA271" s="211">
        <f t="shared" si="131"/>
        <v>2</v>
      </c>
      <c r="AB271" s="211">
        <f t="shared" si="131"/>
        <v>2</v>
      </c>
      <c r="AC271" s="211">
        <f t="shared" si="131"/>
        <v>2</v>
      </c>
      <c r="AD271" s="29">
        <f t="shared" si="131"/>
        <v>2</v>
      </c>
      <c r="AE271" s="29">
        <f t="shared" si="131"/>
        <v>2</v>
      </c>
      <c r="AF271" s="29">
        <f t="shared" si="131"/>
        <v>2</v>
      </c>
      <c r="AG271" s="29">
        <f t="shared" si="131"/>
        <v>2</v>
      </c>
      <c r="AH271" s="29">
        <f t="shared" si="131"/>
        <v>0</v>
      </c>
      <c r="AI271" s="29">
        <f t="shared" si="131"/>
        <v>0</v>
      </c>
      <c r="AJ271" s="29">
        <f t="shared" si="131"/>
        <v>0</v>
      </c>
      <c r="AK271" s="29">
        <f t="shared" si="131"/>
        <v>0</v>
      </c>
      <c r="AL271" s="29">
        <f t="shared" si="131"/>
        <v>0</v>
      </c>
      <c r="AM271" s="29"/>
      <c r="AN271" s="29"/>
      <c r="AO271" s="29"/>
      <c r="AP271" s="29">
        <f t="shared" ref="AP271:AZ271" si="132">COUNTIF(AP$205:AP$250,"HĐH")</f>
        <v>0</v>
      </c>
      <c r="AQ271" s="29">
        <f t="shared" si="132"/>
        <v>0</v>
      </c>
      <c r="AR271" s="29">
        <f t="shared" si="132"/>
        <v>0</v>
      </c>
      <c r="AS271" s="29">
        <f t="shared" si="132"/>
        <v>0</v>
      </c>
      <c r="AT271" s="29">
        <f t="shared" si="132"/>
        <v>0</v>
      </c>
      <c r="AU271" s="29">
        <f t="shared" si="132"/>
        <v>0</v>
      </c>
      <c r="AV271" s="29">
        <f t="shared" si="132"/>
        <v>0</v>
      </c>
      <c r="AW271" s="29">
        <f t="shared" si="132"/>
        <v>0</v>
      </c>
      <c r="AX271" s="29"/>
      <c r="AY271" s="29"/>
      <c r="AZ271" s="29">
        <f t="shared" si="132"/>
        <v>0</v>
      </c>
      <c r="BA271" s="29"/>
      <c r="BB271" s="29">
        <f>COUNTIF(BB$205:BB$250,"HĐH")</f>
        <v>0</v>
      </c>
      <c r="BC271" s="29"/>
      <c r="BD271" s="29">
        <f>COUNTIF(BD$205:BD$250,"HĐH")</f>
        <v>0</v>
      </c>
      <c r="BE271" s="2"/>
      <c r="BF271" s="2"/>
      <c r="BG271" s="2"/>
      <c r="BH271" s="2"/>
      <c r="BI271" s="2"/>
      <c r="BJ271" s="2"/>
      <c r="BK271" s="2"/>
      <c r="BL271" s="2"/>
      <c r="BM271" s="2"/>
      <c r="BN271" s="2"/>
      <c r="BO271" s="2"/>
      <c r="BP271" s="2"/>
      <c r="BQ271" s="2"/>
      <c r="BR271" s="2"/>
      <c r="BS271" s="2"/>
      <c r="BT271" s="48"/>
      <c r="BU271" s="48"/>
      <c r="BV271" s="2"/>
      <c r="BW271" s="2"/>
      <c r="BX271" s="2"/>
      <c r="BY271" s="2"/>
      <c r="BZ271" s="2"/>
      <c r="CA271" s="2"/>
      <c r="CB271" s="2"/>
      <c r="CC271" s="2"/>
      <c r="CD271" s="1618"/>
      <c r="CE271" s="1618"/>
    </row>
    <row r="272" spans="1:83" s="173" customFormat="1" ht="18.75" hidden="1" customHeight="1">
      <c r="A272" s="170"/>
      <c r="B272" s="3"/>
      <c r="C272" s="172"/>
      <c r="D272" s="12"/>
      <c r="E272" s="4"/>
      <c r="F272" s="170"/>
      <c r="H272" s="174"/>
      <c r="I272" s="2"/>
      <c r="J272" s="2"/>
      <c r="M272" s="2"/>
      <c r="N272" s="74"/>
      <c r="O272" s="2"/>
      <c r="P272" s="74"/>
      <c r="Q272" s="2"/>
      <c r="R272" s="2"/>
      <c r="S272" s="2"/>
      <c r="T272" s="2"/>
      <c r="U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48"/>
      <c r="BU272" s="48"/>
      <c r="BV272" s="2"/>
      <c r="BW272" s="2"/>
      <c r="BX272" s="2"/>
      <c r="BY272" s="2"/>
      <c r="BZ272" s="2"/>
      <c r="CA272" s="2"/>
      <c r="CB272" s="2"/>
      <c r="CC272" s="2"/>
      <c r="CD272" s="1618"/>
      <c r="CE272" s="1618"/>
    </row>
    <row r="273" spans="1:83" ht="254.25" hidden="1" customHeight="1">
      <c r="A273" s="424" t="s">
        <v>1125</v>
      </c>
      <c r="B273" s="330"/>
      <c r="C273" s="207" t="s">
        <v>233</v>
      </c>
      <c r="D273" s="30"/>
      <c r="E273" s="31"/>
      <c r="F273" s="36"/>
      <c r="G273" s="342"/>
      <c r="H273" s="210"/>
      <c r="I273" s="326"/>
      <c r="J273" s="326"/>
      <c r="K273" s="355"/>
      <c r="L273" s="343"/>
      <c r="M273" s="326"/>
      <c r="N273" s="326"/>
      <c r="O273" s="326"/>
      <c r="P273" s="326"/>
      <c r="Q273" s="326"/>
      <c r="R273" s="326"/>
      <c r="S273" s="326"/>
      <c r="T273" s="326"/>
      <c r="U273" s="326"/>
      <c r="V273" s="355"/>
      <c r="W273" s="355"/>
      <c r="X273" s="355"/>
      <c r="Y273" s="355"/>
      <c r="Z273" s="343"/>
      <c r="AA273" s="343"/>
      <c r="AB273" s="343"/>
      <c r="AC273" s="343"/>
      <c r="AD273" s="326"/>
      <c r="AE273" s="326"/>
      <c r="AF273" s="326"/>
      <c r="AG273" s="326"/>
      <c r="AH273" s="326"/>
      <c r="AI273" s="326"/>
      <c r="AJ273" s="326"/>
      <c r="AK273" s="326"/>
      <c r="AL273" s="326"/>
      <c r="AM273" s="326"/>
      <c r="AN273" s="326"/>
      <c r="AO273" s="326"/>
      <c r="AP273" s="326"/>
      <c r="AQ273" s="326"/>
      <c r="AR273" s="326"/>
      <c r="AS273" s="326"/>
      <c r="AT273" s="326"/>
      <c r="AU273" s="326"/>
      <c r="AV273" s="326"/>
      <c r="AW273" s="326"/>
      <c r="AX273" s="326"/>
      <c r="AY273" s="326"/>
      <c r="AZ273" s="326"/>
      <c r="BA273" s="326"/>
      <c r="BB273" s="326"/>
      <c r="BC273" s="326"/>
      <c r="BD273" s="326"/>
      <c r="BE273" s="331">
        <f t="shared" ref="BE273:BU273" si="133">COUNTIFS($K$8:$K$250,"x",BE$8:BE$250,"2")</f>
        <v>21</v>
      </c>
      <c r="BF273" s="331">
        <f t="shared" si="133"/>
        <v>21</v>
      </c>
      <c r="BG273" s="331">
        <f t="shared" si="133"/>
        <v>21</v>
      </c>
      <c r="BH273" s="331">
        <f t="shared" si="133"/>
        <v>17</v>
      </c>
      <c r="BI273" s="331">
        <f t="shared" si="133"/>
        <v>21</v>
      </c>
      <c r="BJ273" s="59">
        <f t="shared" si="133"/>
        <v>21</v>
      </c>
      <c r="BK273" s="331">
        <f t="shared" si="133"/>
        <v>11</v>
      </c>
      <c r="BL273" s="331">
        <f t="shared" si="133"/>
        <v>21</v>
      </c>
      <c r="BM273" s="331">
        <f t="shared" si="133"/>
        <v>21</v>
      </c>
      <c r="BN273" s="331">
        <f t="shared" si="133"/>
        <v>21</v>
      </c>
      <c r="BO273" s="331">
        <f t="shared" si="133"/>
        <v>6</v>
      </c>
      <c r="BP273" s="331">
        <f t="shared" si="133"/>
        <v>21</v>
      </c>
      <c r="BQ273" s="331">
        <f t="shared" si="133"/>
        <v>21</v>
      </c>
      <c r="BR273" s="422"/>
      <c r="BS273" s="422"/>
      <c r="BT273" s="331">
        <f t="shared" si="133"/>
        <v>10</v>
      </c>
      <c r="BU273" s="331">
        <f t="shared" si="133"/>
        <v>0</v>
      </c>
      <c r="BV273" s="343"/>
      <c r="BW273" s="343"/>
      <c r="BX273" s="343"/>
      <c r="BY273" s="343"/>
      <c r="BZ273" s="343"/>
      <c r="CA273" s="343"/>
      <c r="CB273" s="343"/>
      <c r="CC273" s="254"/>
      <c r="CD273" s="1618"/>
      <c r="CE273" s="1618"/>
    </row>
    <row r="274" spans="1:83" ht="56.25" hidden="1" customHeight="1">
      <c r="A274" s="332"/>
      <c r="B274" s="330"/>
      <c r="C274" s="207" t="s">
        <v>234</v>
      </c>
      <c r="D274" s="30"/>
      <c r="E274" s="31"/>
      <c r="F274" s="36"/>
      <c r="G274" s="342"/>
      <c r="H274" s="210"/>
      <c r="I274" s="326"/>
      <c r="J274" s="326"/>
      <c r="K274" s="355"/>
      <c r="L274" s="343"/>
      <c r="M274" s="326"/>
      <c r="N274" s="326"/>
      <c r="O274" s="326"/>
      <c r="P274" s="326"/>
      <c r="Q274" s="326"/>
      <c r="R274" s="326"/>
      <c r="S274" s="326"/>
      <c r="T274" s="326"/>
      <c r="U274" s="326"/>
      <c r="V274" s="355"/>
      <c r="W274" s="355"/>
      <c r="X274" s="355"/>
      <c r="Y274" s="355"/>
      <c r="Z274" s="343"/>
      <c r="AA274" s="343"/>
      <c r="AB274" s="343"/>
      <c r="AC274" s="343"/>
      <c r="AD274" s="326"/>
      <c r="AE274" s="326"/>
      <c r="AF274" s="326"/>
      <c r="AG274" s="326"/>
      <c r="AH274" s="326"/>
      <c r="AI274" s="326"/>
      <c r="AJ274" s="326"/>
      <c r="AK274" s="326"/>
      <c r="AL274" s="326"/>
      <c r="AM274" s="326"/>
      <c r="AN274" s="326"/>
      <c r="AO274" s="326"/>
      <c r="AP274" s="326"/>
      <c r="AQ274" s="326"/>
      <c r="AR274" s="326"/>
      <c r="AS274" s="326"/>
      <c r="AT274" s="326"/>
      <c r="AU274" s="326"/>
      <c r="AV274" s="326"/>
      <c r="AW274" s="326"/>
      <c r="AX274" s="326"/>
      <c r="AY274" s="326"/>
      <c r="AZ274" s="326"/>
      <c r="BA274" s="326"/>
      <c r="BB274" s="326"/>
      <c r="BC274" s="326"/>
      <c r="BD274" s="326"/>
      <c r="BE274" s="331">
        <f t="shared" ref="BE274:BU274" si="134">COUNTIFS($K$8:$K$250,"x",BE$8:BE$250,"1")</f>
        <v>0</v>
      </c>
      <c r="BF274" s="331">
        <f t="shared" si="134"/>
        <v>0</v>
      </c>
      <c r="BG274" s="331">
        <f t="shared" si="134"/>
        <v>0</v>
      </c>
      <c r="BH274" s="331">
        <f t="shared" si="134"/>
        <v>4</v>
      </c>
      <c r="BI274" s="331">
        <f t="shared" si="134"/>
        <v>0</v>
      </c>
      <c r="BJ274" s="59">
        <f t="shared" si="134"/>
        <v>0</v>
      </c>
      <c r="BK274" s="331">
        <f t="shared" si="134"/>
        <v>10</v>
      </c>
      <c r="BL274" s="331">
        <f t="shared" si="134"/>
        <v>0</v>
      </c>
      <c r="BM274" s="331">
        <f t="shared" si="134"/>
        <v>0</v>
      </c>
      <c r="BN274" s="331">
        <f t="shared" si="134"/>
        <v>0</v>
      </c>
      <c r="BO274" s="331">
        <f t="shared" si="134"/>
        <v>15</v>
      </c>
      <c r="BP274" s="331">
        <f t="shared" si="134"/>
        <v>0</v>
      </c>
      <c r="BQ274" s="331">
        <f t="shared" si="134"/>
        <v>0</v>
      </c>
      <c r="BR274" s="422"/>
      <c r="BS274" s="422"/>
      <c r="BT274" s="331">
        <f t="shared" si="134"/>
        <v>11</v>
      </c>
      <c r="BU274" s="331">
        <f t="shared" si="134"/>
        <v>21</v>
      </c>
      <c r="BV274" s="343"/>
      <c r="BW274" s="343"/>
      <c r="BX274" s="343"/>
      <c r="BY274" s="343"/>
      <c r="BZ274" s="343"/>
      <c r="CA274" s="343"/>
      <c r="CB274" s="343"/>
      <c r="CC274" s="254"/>
      <c r="CD274" s="1618"/>
      <c r="CE274" s="1618"/>
    </row>
    <row r="275" spans="1:83" ht="56.25" hidden="1" customHeight="1">
      <c r="A275" s="332"/>
      <c r="B275" s="330"/>
      <c r="C275" s="208" t="s">
        <v>235</v>
      </c>
      <c r="D275" s="32"/>
      <c r="E275" s="31"/>
      <c r="F275" s="36"/>
      <c r="G275" s="342"/>
      <c r="H275" s="210"/>
      <c r="I275" s="326"/>
      <c r="J275" s="326"/>
      <c r="K275" s="355"/>
      <c r="L275" s="343"/>
      <c r="M275" s="326"/>
      <c r="N275" s="326"/>
      <c r="O275" s="326"/>
      <c r="P275" s="326"/>
      <c r="Q275" s="326"/>
      <c r="R275" s="326"/>
      <c r="S275" s="326"/>
      <c r="T275" s="326"/>
      <c r="U275" s="326"/>
      <c r="V275" s="355"/>
      <c r="W275" s="355"/>
      <c r="X275" s="355"/>
      <c r="Y275" s="355"/>
      <c r="Z275" s="343"/>
      <c r="AA275" s="343"/>
      <c r="AB275" s="343"/>
      <c r="AC275" s="343"/>
      <c r="AD275" s="326"/>
      <c r="AE275" s="326"/>
      <c r="AF275" s="326"/>
      <c r="AG275" s="326"/>
      <c r="AH275" s="326"/>
      <c r="AI275" s="326"/>
      <c r="AJ275" s="326"/>
      <c r="AK275" s="326"/>
      <c r="AL275" s="326"/>
      <c r="AM275" s="326"/>
      <c r="AN275" s="326"/>
      <c r="AO275" s="326"/>
      <c r="AP275" s="326"/>
      <c r="AQ275" s="326"/>
      <c r="AR275" s="326"/>
      <c r="AS275" s="326"/>
      <c r="AT275" s="326"/>
      <c r="AU275" s="326"/>
      <c r="AV275" s="326"/>
      <c r="AW275" s="326"/>
      <c r="AX275" s="326"/>
      <c r="AY275" s="326"/>
      <c r="AZ275" s="326"/>
      <c r="BA275" s="326"/>
      <c r="BB275" s="326"/>
      <c r="BC275" s="326"/>
      <c r="BD275" s="326"/>
      <c r="BE275" s="331">
        <f t="shared" ref="BE275:BU275" si="135">COUNTIFS($K$8:$K$250,"x",BE$8:BE$250,"0")</f>
        <v>0</v>
      </c>
      <c r="BF275" s="331">
        <f t="shared" si="135"/>
        <v>0</v>
      </c>
      <c r="BG275" s="331">
        <f t="shared" si="135"/>
        <v>0</v>
      </c>
      <c r="BH275" s="331">
        <f t="shared" si="135"/>
        <v>0</v>
      </c>
      <c r="BI275" s="331">
        <f t="shared" si="135"/>
        <v>0</v>
      </c>
      <c r="BJ275" s="59">
        <f t="shared" si="135"/>
        <v>0</v>
      </c>
      <c r="BK275" s="331">
        <f t="shared" si="135"/>
        <v>0</v>
      </c>
      <c r="BL275" s="331">
        <f t="shared" si="135"/>
        <v>0</v>
      </c>
      <c r="BM275" s="331">
        <f t="shared" si="135"/>
        <v>0</v>
      </c>
      <c r="BN275" s="331">
        <f t="shared" si="135"/>
        <v>0</v>
      </c>
      <c r="BO275" s="331">
        <f t="shared" si="135"/>
        <v>0</v>
      </c>
      <c r="BP275" s="331">
        <f t="shared" si="135"/>
        <v>0</v>
      </c>
      <c r="BQ275" s="331">
        <f t="shared" si="135"/>
        <v>0</v>
      </c>
      <c r="BR275" s="422"/>
      <c r="BS275" s="422"/>
      <c r="BT275" s="331">
        <f t="shared" si="135"/>
        <v>0</v>
      </c>
      <c r="BU275" s="331">
        <f t="shared" si="135"/>
        <v>0</v>
      </c>
      <c r="BV275" s="343"/>
      <c r="BW275" s="343"/>
      <c r="BX275" s="343"/>
      <c r="BY275" s="343"/>
      <c r="BZ275" s="343"/>
      <c r="CA275" s="343"/>
      <c r="CB275" s="343"/>
      <c r="CC275" s="254"/>
      <c r="CD275" s="1618"/>
      <c r="CE275" s="1618"/>
    </row>
    <row r="276" spans="1:83" ht="18.75" hidden="1" customHeight="1">
      <c r="A276" s="332"/>
      <c r="B276" s="330"/>
      <c r="C276" s="1592" t="s">
        <v>236</v>
      </c>
      <c r="D276" s="33"/>
      <c r="E276" s="31"/>
      <c r="F276" s="36"/>
      <c r="G276" s="342"/>
      <c r="H276" s="210"/>
      <c r="I276" s="326"/>
      <c r="J276" s="326"/>
      <c r="K276" s="355"/>
      <c r="L276" s="343"/>
      <c r="M276" s="326"/>
      <c r="N276" s="326"/>
      <c r="O276" s="326"/>
      <c r="P276" s="326"/>
      <c r="Q276" s="326"/>
      <c r="R276" s="326"/>
      <c r="S276" s="326"/>
      <c r="T276" s="326"/>
      <c r="U276" s="326"/>
      <c r="V276" s="355"/>
      <c r="W276" s="355"/>
      <c r="X276" s="355"/>
      <c r="Y276" s="355"/>
      <c r="Z276" s="343"/>
      <c r="AA276" s="343"/>
      <c r="AB276" s="343"/>
      <c r="AC276" s="343"/>
      <c r="AD276" s="326"/>
      <c r="AE276" s="326"/>
      <c r="AF276" s="326"/>
      <c r="AG276" s="326"/>
      <c r="AH276" s="326"/>
      <c r="AI276" s="326"/>
      <c r="AJ276" s="326"/>
      <c r="AK276" s="326"/>
      <c r="AL276" s="326"/>
      <c r="AM276" s="326"/>
      <c r="AN276" s="326"/>
      <c r="AO276" s="326"/>
      <c r="AP276" s="326"/>
      <c r="AQ276" s="326"/>
      <c r="AR276" s="326"/>
      <c r="AS276" s="326"/>
      <c r="AT276" s="326"/>
      <c r="AU276" s="326"/>
      <c r="AV276" s="326"/>
      <c r="AW276" s="326"/>
      <c r="AX276" s="326"/>
      <c r="AY276" s="326"/>
      <c r="AZ276" s="326"/>
      <c r="BA276" s="326"/>
      <c r="BB276" s="326"/>
      <c r="BC276" s="326"/>
      <c r="BD276" s="326"/>
      <c r="BE276" s="38">
        <f t="shared" ref="BE276:BU276" si="136">(((BE273*2)+(BE274*1)+(BE275*0)))/(BE273+BE274+BE275)</f>
        <v>2</v>
      </c>
      <c r="BF276" s="38">
        <f t="shared" si="136"/>
        <v>2</v>
      </c>
      <c r="BG276" s="38">
        <f t="shared" si="136"/>
        <v>2</v>
      </c>
      <c r="BH276" s="38">
        <f t="shared" si="136"/>
        <v>1.8095238095238095</v>
      </c>
      <c r="BI276" s="38">
        <f t="shared" si="136"/>
        <v>2</v>
      </c>
      <c r="BJ276" s="60">
        <f t="shared" si="136"/>
        <v>2</v>
      </c>
      <c r="BK276" s="38">
        <f t="shared" si="136"/>
        <v>1.5238095238095237</v>
      </c>
      <c r="BL276" s="38">
        <f t="shared" si="136"/>
        <v>2</v>
      </c>
      <c r="BM276" s="38">
        <f t="shared" si="136"/>
        <v>2</v>
      </c>
      <c r="BN276" s="38">
        <f t="shared" si="136"/>
        <v>2</v>
      </c>
      <c r="BO276" s="38">
        <f t="shared" si="136"/>
        <v>1.2857142857142858</v>
      </c>
      <c r="BP276" s="38">
        <f t="shared" si="136"/>
        <v>2</v>
      </c>
      <c r="BQ276" s="38">
        <f t="shared" si="136"/>
        <v>2</v>
      </c>
      <c r="BR276" s="38"/>
      <c r="BS276" s="38"/>
      <c r="BT276" s="38">
        <f t="shared" si="136"/>
        <v>1.4761904761904763</v>
      </c>
      <c r="BU276" s="38">
        <f t="shared" si="136"/>
        <v>1</v>
      </c>
      <c r="BV276" s="1550">
        <f>COUNTIF($BE277:$BU277,"Đ")</f>
        <v>11</v>
      </c>
      <c r="BW276" s="1549">
        <f>BV276/COUNTA($BE277:$BU277)</f>
        <v>0.73333333333333328</v>
      </c>
      <c r="BX276" s="1550">
        <f>COUNTIF($BE277:$BU277,"CCG")</f>
        <v>4</v>
      </c>
      <c r="BY276" s="1549">
        <f>BX276/COUNTA($BE277:$BU277)</f>
        <v>0.26666666666666666</v>
      </c>
      <c r="BZ276" s="1550">
        <f>COUNTIF($BE277:$BU277,"CĐ")</f>
        <v>0</v>
      </c>
      <c r="CA276" s="1549">
        <f>BZ276/COUNTA($BE277:$BU277)</f>
        <v>0</v>
      </c>
      <c r="CB276" s="1407">
        <f>(((BV276*2)+(BX276*1)+(BZ276*0)))/(BV276+BX276+BZ276)</f>
        <v>1.7333333333333334</v>
      </c>
      <c r="CC276" s="1410" t="str">
        <f>IF(CB276&gt;=1.6,"Đạt mục tiêu",IF(CB276&gt;=1,"Cần cố gắng","Chưa đạt"))</f>
        <v>Đạt mục tiêu</v>
      </c>
      <c r="CD276" s="1618"/>
      <c r="CE276" s="1618"/>
    </row>
    <row r="277" spans="1:83" ht="18.75" hidden="1" customHeight="1">
      <c r="A277" s="332"/>
      <c r="B277" s="330"/>
      <c r="C277" s="1593"/>
      <c r="D277" s="33"/>
      <c r="E277" s="31"/>
      <c r="F277" s="36"/>
      <c r="G277" s="342"/>
      <c r="H277" s="210"/>
      <c r="I277" s="326"/>
      <c r="J277" s="326"/>
      <c r="K277" s="355"/>
      <c r="L277" s="343"/>
      <c r="M277" s="326"/>
      <c r="N277" s="326"/>
      <c r="O277" s="326"/>
      <c r="P277" s="326"/>
      <c r="Q277" s="326"/>
      <c r="R277" s="326"/>
      <c r="S277" s="326"/>
      <c r="T277" s="326"/>
      <c r="U277" s="326"/>
      <c r="V277" s="355"/>
      <c r="W277" s="355"/>
      <c r="X277" s="355"/>
      <c r="Y277" s="355"/>
      <c r="Z277" s="343"/>
      <c r="AA277" s="343"/>
      <c r="AB277" s="343"/>
      <c r="AC277" s="343"/>
      <c r="AD277" s="326"/>
      <c r="AE277" s="326"/>
      <c r="AF277" s="326"/>
      <c r="AG277" s="326"/>
      <c r="AH277" s="326"/>
      <c r="AI277" s="326"/>
      <c r="AJ277" s="326"/>
      <c r="AK277" s="326"/>
      <c r="AL277" s="326"/>
      <c r="AM277" s="326"/>
      <c r="AN277" s="326"/>
      <c r="AO277" s="326"/>
      <c r="AP277" s="326"/>
      <c r="AQ277" s="326"/>
      <c r="AR277" s="326"/>
      <c r="AS277" s="326"/>
      <c r="AT277" s="326"/>
      <c r="AU277" s="326"/>
      <c r="AV277" s="326"/>
      <c r="AW277" s="326"/>
      <c r="AX277" s="326"/>
      <c r="AY277" s="326"/>
      <c r="AZ277" s="326"/>
      <c r="BA277" s="326"/>
      <c r="BB277" s="326"/>
      <c r="BC277" s="326"/>
      <c r="BD277" s="326"/>
      <c r="BE277" s="38" t="str">
        <f t="shared" ref="BE277:BU277" si="137">IF(BE276&lt;1,"CĐ",IF(BE276&lt;1.6,"CCG","Đ"))</f>
        <v>Đ</v>
      </c>
      <c r="BF277" s="38" t="str">
        <f t="shared" si="137"/>
        <v>Đ</v>
      </c>
      <c r="BG277" s="38" t="str">
        <f t="shared" si="137"/>
        <v>Đ</v>
      </c>
      <c r="BH277" s="38" t="str">
        <f t="shared" si="137"/>
        <v>Đ</v>
      </c>
      <c r="BI277" s="38" t="str">
        <f t="shared" si="137"/>
        <v>Đ</v>
      </c>
      <c r="BJ277" s="60" t="str">
        <f t="shared" si="137"/>
        <v>Đ</v>
      </c>
      <c r="BK277" s="38" t="str">
        <f t="shared" si="137"/>
        <v>CCG</v>
      </c>
      <c r="BL277" s="38" t="str">
        <f t="shared" si="137"/>
        <v>Đ</v>
      </c>
      <c r="BM277" s="38" t="str">
        <f t="shared" si="137"/>
        <v>Đ</v>
      </c>
      <c r="BN277" s="38" t="str">
        <f t="shared" si="137"/>
        <v>Đ</v>
      </c>
      <c r="BO277" s="38" t="str">
        <f t="shared" si="137"/>
        <v>CCG</v>
      </c>
      <c r="BP277" s="38" t="str">
        <f t="shared" si="137"/>
        <v>Đ</v>
      </c>
      <c r="BQ277" s="38" t="str">
        <f t="shared" si="137"/>
        <v>Đ</v>
      </c>
      <c r="BR277" s="38"/>
      <c r="BS277" s="38"/>
      <c r="BT277" s="38" t="str">
        <f t="shared" si="137"/>
        <v>CCG</v>
      </c>
      <c r="BU277" s="38" t="str">
        <f t="shared" si="137"/>
        <v>CCG</v>
      </c>
      <c r="BV277" s="1550"/>
      <c r="BW277" s="1549"/>
      <c r="BX277" s="1550"/>
      <c r="BY277" s="1549"/>
      <c r="BZ277" s="1550"/>
      <c r="CA277" s="1549"/>
      <c r="CB277" s="1407"/>
      <c r="CC277" s="1410"/>
      <c r="CD277" s="1618"/>
      <c r="CE277" s="1618"/>
    </row>
    <row r="278" spans="1:83" s="173" customFormat="1" ht="314.25" hidden="1" customHeight="1">
      <c r="A278" s="424" t="s">
        <v>1126</v>
      </c>
      <c r="B278" s="329"/>
      <c r="C278" s="207" t="s">
        <v>233</v>
      </c>
      <c r="D278" s="36"/>
      <c r="E278" s="37"/>
      <c r="F278" s="36"/>
      <c r="G278" s="342"/>
      <c r="H278" s="210"/>
      <c r="I278" s="343"/>
      <c r="J278" s="343"/>
      <c r="K278" s="342"/>
      <c r="L278" s="343"/>
      <c r="M278" s="343"/>
      <c r="N278" s="79"/>
      <c r="O278" s="343"/>
      <c r="P278" s="79"/>
      <c r="Q278" s="343"/>
      <c r="R278" s="343"/>
      <c r="S278" s="343"/>
      <c r="T278" s="343"/>
      <c r="U278" s="343"/>
      <c r="V278" s="342"/>
      <c r="W278" s="342"/>
      <c r="X278" s="342"/>
      <c r="Y278" s="342"/>
      <c r="Z278" s="343"/>
      <c r="AA278" s="343"/>
      <c r="AB278" s="343"/>
      <c r="AC278" s="343"/>
      <c r="AD278" s="343"/>
      <c r="AE278" s="343"/>
      <c r="AF278" s="343"/>
      <c r="AG278" s="343"/>
      <c r="AH278" s="343"/>
      <c r="AI278" s="343"/>
      <c r="AJ278" s="343"/>
      <c r="AK278" s="343"/>
      <c r="AL278" s="343"/>
      <c r="AM278" s="343"/>
      <c r="AN278" s="343"/>
      <c r="AO278" s="343"/>
      <c r="AP278" s="343"/>
      <c r="AQ278" s="343"/>
      <c r="AR278" s="343"/>
      <c r="AS278" s="343"/>
      <c r="AT278" s="343"/>
      <c r="AU278" s="343"/>
      <c r="AV278" s="343"/>
      <c r="AW278" s="343"/>
      <c r="AX278" s="343"/>
      <c r="AY278" s="343"/>
      <c r="AZ278" s="343"/>
      <c r="BA278" s="343"/>
      <c r="BB278" s="343"/>
      <c r="BC278" s="343"/>
      <c r="BD278" s="343"/>
      <c r="BE278" s="331">
        <f t="shared" ref="BE278:BQ278" si="138">COUNTIFS($L$8:$L$250,"x",BE$8:BE$250,"2")</f>
        <v>2</v>
      </c>
      <c r="BF278" s="331">
        <f t="shared" si="138"/>
        <v>4</v>
      </c>
      <c r="BG278" s="331">
        <f t="shared" si="138"/>
        <v>4</v>
      </c>
      <c r="BH278" s="331">
        <f t="shared" si="138"/>
        <v>2</v>
      </c>
      <c r="BI278" s="331">
        <f t="shared" si="138"/>
        <v>3</v>
      </c>
      <c r="BJ278" s="59">
        <f t="shared" si="138"/>
        <v>4</v>
      </c>
      <c r="BK278" s="331">
        <f t="shared" si="138"/>
        <v>4</v>
      </c>
      <c r="BL278" s="331">
        <f t="shared" si="138"/>
        <v>4</v>
      </c>
      <c r="BM278" s="331">
        <f t="shared" si="138"/>
        <v>2</v>
      </c>
      <c r="BN278" s="331">
        <f t="shared" si="138"/>
        <v>2</v>
      </c>
      <c r="BO278" s="331">
        <f t="shared" si="138"/>
        <v>2</v>
      </c>
      <c r="BP278" s="331">
        <f t="shared" si="138"/>
        <v>3</v>
      </c>
      <c r="BQ278" s="331">
        <f t="shared" si="138"/>
        <v>3</v>
      </c>
      <c r="BR278" s="422"/>
      <c r="BS278" s="422"/>
      <c r="BT278" s="53"/>
      <c r="BU278" s="53"/>
      <c r="BV278" s="343"/>
      <c r="BW278" s="343"/>
      <c r="BX278" s="343"/>
      <c r="BY278" s="343"/>
      <c r="BZ278" s="343"/>
      <c r="CA278" s="343"/>
      <c r="CB278" s="343"/>
      <c r="CC278" s="343"/>
      <c r="CD278" s="1618"/>
      <c r="CE278" s="1618"/>
    </row>
    <row r="279" spans="1:83" s="173" customFormat="1" ht="56.25" hidden="1" customHeight="1">
      <c r="A279" s="332"/>
      <c r="B279" s="329"/>
      <c r="C279" s="207" t="s">
        <v>234</v>
      </c>
      <c r="D279" s="36"/>
      <c r="E279" s="37"/>
      <c r="F279" s="36"/>
      <c r="G279" s="342"/>
      <c r="H279" s="210"/>
      <c r="I279" s="343"/>
      <c r="J279" s="343"/>
      <c r="K279" s="342"/>
      <c r="L279" s="343"/>
      <c r="M279" s="343"/>
      <c r="N279" s="79"/>
      <c r="O279" s="343"/>
      <c r="P279" s="79"/>
      <c r="Q279" s="343"/>
      <c r="R279" s="343"/>
      <c r="S279" s="343"/>
      <c r="T279" s="343"/>
      <c r="U279" s="343"/>
      <c r="V279" s="342"/>
      <c r="W279" s="342"/>
      <c r="X279" s="342"/>
      <c r="Y279" s="342"/>
      <c r="Z279" s="343"/>
      <c r="AA279" s="343"/>
      <c r="AB279" s="343"/>
      <c r="AC279" s="343"/>
      <c r="AD279" s="343"/>
      <c r="AE279" s="343"/>
      <c r="AF279" s="343"/>
      <c r="AG279" s="343"/>
      <c r="AH279" s="343"/>
      <c r="AI279" s="343"/>
      <c r="AJ279" s="343"/>
      <c r="AK279" s="343"/>
      <c r="AL279" s="343"/>
      <c r="AM279" s="343"/>
      <c r="AN279" s="343"/>
      <c r="AO279" s="343"/>
      <c r="AP279" s="343"/>
      <c r="AQ279" s="343"/>
      <c r="AR279" s="343"/>
      <c r="AS279" s="343"/>
      <c r="AT279" s="343"/>
      <c r="AU279" s="343"/>
      <c r="AV279" s="343"/>
      <c r="AW279" s="343"/>
      <c r="AX279" s="343"/>
      <c r="AY279" s="343"/>
      <c r="AZ279" s="343"/>
      <c r="BA279" s="343"/>
      <c r="BB279" s="343"/>
      <c r="BC279" s="343"/>
      <c r="BD279" s="343"/>
      <c r="BE279" s="331">
        <f t="shared" ref="BE279:BQ279" si="139">COUNTIFS($L$8:$L$250,"x",BE$8:BE$250,"1")</f>
        <v>2</v>
      </c>
      <c r="BF279" s="331">
        <f t="shared" si="139"/>
        <v>0</v>
      </c>
      <c r="BG279" s="331">
        <f t="shared" si="139"/>
        <v>0</v>
      </c>
      <c r="BH279" s="331">
        <f t="shared" si="139"/>
        <v>2</v>
      </c>
      <c r="BI279" s="331">
        <f t="shared" si="139"/>
        <v>1</v>
      </c>
      <c r="BJ279" s="59">
        <f t="shared" si="139"/>
        <v>0</v>
      </c>
      <c r="BK279" s="331">
        <f t="shared" si="139"/>
        <v>0</v>
      </c>
      <c r="BL279" s="331">
        <f t="shared" si="139"/>
        <v>0</v>
      </c>
      <c r="BM279" s="331">
        <f t="shared" si="139"/>
        <v>2</v>
      </c>
      <c r="BN279" s="331">
        <f t="shared" si="139"/>
        <v>2</v>
      </c>
      <c r="BO279" s="331">
        <f t="shared" si="139"/>
        <v>2</v>
      </c>
      <c r="BP279" s="331">
        <f t="shared" si="139"/>
        <v>1</v>
      </c>
      <c r="BQ279" s="331">
        <f t="shared" si="139"/>
        <v>1</v>
      </c>
      <c r="BR279" s="422"/>
      <c r="BS279" s="422"/>
      <c r="BT279" s="53"/>
      <c r="BU279" s="53"/>
      <c r="BV279" s="343"/>
      <c r="BW279" s="343"/>
      <c r="BX279" s="343"/>
      <c r="BY279" s="343"/>
      <c r="BZ279" s="343"/>
      <c r="CA279" s="343"/>
      <c r="CB279" s="343"/>
      <c r="CC279" s="343"/>
      <c r="CD279" s="1618"/>
      <c r="CE279" s="1618"/>
    </row>
    <row r="280" spans="1:83" s="173" customFormat="1" ht="56.25" hidden="1" customHeight="1">
      <c r="A280" s="332"/>
      <c r="B280" s="329"/>
      <c r="C280" s="207" t="s">
        <v>235</v>
      </c>
      <c r="D280" s="36"/>
      <c r="E280" s="37"/>
      <c r="F280" s="36"/>
      <c r="G280" s="342"/>
      <c r="H280" s="210"/>
      <c r="I280" s="343"/>
      <c r="J280" s="343"/>
      <c r="K280" s="342"/>
      <c r="L280" s="343"/>
      <c r="M280" s="343"/>
      <c r="N280" s="79"/>
      <c r="O280" s="343"/>
      <c r="P280" s="79"/>
      <c r="Q280" s="343"/>
      <c r="R280" s="343"/>
      <c r="S280" s="343"/>
      <c r="T280" s="343"/>
      <c r="U280" s="343"/>
      <c r="V280" s="342"/>
      <c r="W280" s="342"/>
      <c r="X280" s="342"/>
      <c r="Y280" s="342"/>
      <c r="Z280" s="343"/>
      <c r="AA280" s="343"/>
      <c r="AB280" s="343"/>
      <c r="AC280" s="343"/>
      <c r="AD280" s="343"/>
      <c r="AE280" s="343"/>
      <c r="AF280" s="343"/>
      <c r="AG280" s="343"/>
      <c r="AH280" s="343"/>
      <c r="AI280" s="343"/>
      <c r="AJ280" s="343"/>
      <c r="AK280" s="343"/>
      <c r="AL280" s="343"/>
      <c r="AM280" s="343"/>
      <c r="AN280" s="343"/>
      <c r="AO280" s="343"/>
      <c r="AP280" s="343"/>
      <c r="AQ280" s="343"/>
      <c r="AR280" s="343"/>
      <c r="AS280" s="343"/>
      <c r="AT280" s="343"/>
      <c r="AU280" s="343"/>
      <c r="AV280" s="343"/>
      <c r="AW280" s="343"/>
      <c r="AX280" s="343"/>
      <c r="AY280" s="343"/>
      <c r="AZ280" s="343"/>
      <c r="BA280" s="343"/>
      <c r="BB280" s="343"/>
      <c r="BC280" s="343"/>
      <c r="BD280" s="343"/>
      <c r="BE280" s="331">
        <f t="shared" ref="BE280:BQ280" si="140">COUNTIFS($L$8:$L$250,"x",BE$8:BE$250,"0")</f>
        <v>0</v>
      </c>
      <c r="BF280" s="331">
        <f t="shared" si="140"/>
        <v>0</v>
      </c>
      <c r="BG280" s="331">
        <f t="shared" si="140"/>
        <v>0</v>
      </c>
      <c r="BH280" s="331">
        <f t="shared" si="140"/>
        <v>0</v>
      </c>
      <c r="BI280" s="331">
        <f t="shared" si="140"/>
        <v>0</v>
      </c>
      <c r="BJ280" s="59">
        <f t="shared" si="140"/>
        <v>0</v>
      </c>
      <c r="BK280" s="331">
        <f t="shared" si="140"/>
        <v>0</v>
      </c>
      <c r="BL280" s="331">
        <f t="shared" si="140"/>
        <v>0</v>
      </c>
      <c r="BM280" s="331">
        <f t="shared" si="140"/>
        <v>0</v>
      </c>
      <c r="BN280" s="331">
        <f t="shared" si="140"/>
        <v>0</v>
      </c>
      <c r="BO280" s="331">
        <f t="shared" si="140"/>
        <v>0</v>
      </c>
      <c r="BP280" s="331">
        <f t="shared" si="140"/>
        <v>0</v>
      </c>
      <c r="BQ280" s="331">
        <f t="shared" si="140"/>
        <v>0</v>
      </c>
      <c r="BR280" s="422"/>
      <c r="BS280" s="422"/>
      <c r="BT280" s="53"/>
      <c r="BU280" s="53"/>
      <c r="BV280" s="343"/>
      <c r="BW280" s="343"/>
      <c r="BX280" s="343"/>
      <c r="BY280" s="343"/>
      <c r="BZ280" s="343"/>
      <c r="CA280" s="343"/>
      <c r="CB280" s="343"/>
      <c r="CC280" s="343"/>
      <c r="CD280" s="1618"/>
      <c r="CE280" s="1618"/>
    </row>
    <row r="281" spans="1:83" s="173" customFormat="1" ht="18.75" hidden="1" customHeight="1">
      <c r="A281" s="332"/>
      <c r="B281" s="329"/>
      <c r="C281" s="1520" t="s">
        <v>236</v>
      </c>
      <c r="D281" s="36"/>
      <c r="E281" s="37"/>
      <c r="F281" s="36"/>
      <c r="G281" s="342"/>
      <c r="H281" s="210"/>
      <c r="I281" s="343"/>
      <c r="J281" s="343"/>
      <c r="K281" s="342"/>
      <c r="L281" s="343"/>
      <c r="M281" s="343"/>
      <c r="N281" s="79"/>
      <c r="O281" s="343"/>
      <c r="P281" s="79"/>
      <c r="Q281" s="343"/>
      <c r="R281" s="343"/>
      <c r="S281" s="343"/>
      <c r="T281" s="343"/>
      <c r="U281" s="343"/>
      <c r="V281" s="342"/>
      <c r="W281" s="342"/>
      <c r="X281" s="342"/>
      <c r="Y281" s="342"/>
      <c r="Z281" s="343"/>
      <c r="AA281" s="343"/>
      <c r="AB281" s="343"/>
      <c r="AC281" s="343"/>
      <c r="AD281" s="343"/>
      <c r="AE281" s="343"/>
      <c r="AF281" s="343"/>
      <c r="AG281" s="343"/>
      <c r="AH281" s="343"/>
      <c r="AI281" s="343"/>
      <c r="AJ281" s="343"/>
      <c r="AK281" s="343"/>
      <c r="AL281" s="343"/>
      <c r="AM281" s="343"/>
      <c r="AN281" s="343"/>
      <c r="AO281" s="343"/>
      <c r="AP281" s="343"/>
      <c r="AQ281" s="343"/>
      <c r="AR281" s="343"/>
      <c r="AS281" s="343"/>
      <c r="AT281" s="343"/>
      <c r="AU281" s="343"/>
      <c r="AV281" s="343"/>
      <c r="AW281" s="343"/>
      <c r="AX281" s="343"/>
      <c r="AY281" s="343"/>
      <c r="AZ281" s="343"/>
      <c r="BA281" s="343"/>
      <c r="BB281" s="343"/>
      <c r="BC281" s="343"/>
      <c r="BD281" s="343"/>
      <c r="BE281" s="38">
        <f t="shared" ref="BE281:BQ281" si="141">(((BE278*2)+(BE279*1)+(BE280*0)))/(BE278+BE279+BE280)</f>
        <v>1.5</v>
      </c>
      <c r="BF281" s="38">
        <f t="shared" si="141"/>
        <v>2</v>
      </c>
      <c r="BG281" s="38">
        <f t="shared" si="141"/>
        <v>2</v>
      </c>
      <c r="BH281" s="38">
        <f t="shared" si="141"/>
        <v>1.5</v>
      </c>
      <c r="BI281" s="38">
        <f t="shared" si="141"/>
        <v>1.75</v>
      </c>
      <c r="BJ281" s="60">
        <f t="shared" si="141"/>
        <v>2</v>
      </c>
      <c r="BK281" s="38">
        <f t="shared" si="141"/>
        <v>2</v>
      </c>
      <c r="BL281" s="38">
        <f t="shared" si="141"/>
        <v>2</v>
      </c>
      <c r="BM281" s="38">
        <f t="shared" si="141"/>
        <v>1.5</v>
      </c>
      <c r="BN281" s="38">
        <f t="shared" si="141"/>
        <v>1.5</v>
      </c>
      <c r="BO281" s="38">
        <f t="shared" si="141"/>
        <v>1.5</v>
      </c>
      <c r="BP281" s="38">
        <f t="shared" si="141"/>
        <v>1.75</v>
      </c>
      <c r="BQ281" s="38">
        <f t="shared" si="141"/>
        <v>1.75</v>
      </c>
      <c r="BR281" s="38"/>
      <c r="BS281" s="38"/>
      <c r="BT281" s="54"/>
      <c r="BU281" s="54"/>
      <c r="BV281" s="1550">
        <f>COUNTIF($BE282:$BU282,"Đ")</f>
        <v>8</v>
      </c>
      <c r="BW281" s="1549">
        <f>BV281/COUNTA($BE282:$BU282)</f>
        <v>0.61538461538461542</v>
      </c>
      <c r="BX281" s="1550">
        <f>COUNTIF($BE282:$BU282,"CCG")</f>
        <v>5</v>
      </c>
      <c r="BY281" s="1549">
        <f>BX281/COUNTA($BE282:$BU282)</f>
        <v>0.38461538461538464</v>
      </c>
      <c r="BZ281" s="1550">
        <f>COUNTIF($BE282:$BU282,"CĐ")</f>
        <v>0</v>
      </c>
      <c r="CA281" s="1549">
        <f>BZ281/COUNTA($BE282:$BU282)</f>
        <v>0</v>
      </c>
      <c r="CB281" s="1407">
        <f>(((BV281*2)+(BX281*1)+(BZ281*0)))/(BV281+BX281+BZ281)</f>
        <v>1.6153846153846154</v>
      </c>
      <c r="CC281" s="1407" t="str">
        <f>IF(CB281&gt;=1.6,"Đạt mục tiêu",IF(CB281&gt;=1,"Cần cố gắng","Chưa đạt"))</f>
        <v>Đạt mục tiêu</v>
      </c>
      <c r="CD281" s="1618"/>
      <c r="CE281" s="1618"/>
    </row>
    <row r="282" spans="1:83" s="173" customFormat="1" ht="18.75" hidden="1" customHeight="1">
      <c r="A282" s="332"/>
      <c r="B282" s="329"/>
      <c r="C282" s="1520"/>
      <c r="D282" s="36"/>
      <c r="E282" s="37"/>
      <c r="F282" s="36"/>
      <c r="G282" s="342"/>
      <c r="H282" s="210"/>
      <c r="I282" s="343"/>
      <c r="J282" s="343"/>
      <c r="K282" s="342"/>
      <c r="L282" s="343"/>
      <c r="M282" s="343"/>
      <c r="N282" s="79"/>
      <c r="O282" s="343"/>
      <c r="P282" s="79"/>
      <c r="Q282" s="343"/>
      <c r="R282" s="343"/>
      <c r="S282" s="343"/>
      <c r="T282" s="343"/>
      <c r="U282" s="343"/>
      <c r="V282" s="342"/>
      <c r="W282" s="342"/>
      <c r="X282" s="342"/>
      <c r="Y282" s="342"/>
      <c r="Z282" s="343"/>
      <c r="AA282" s="343"/>
      <c r="AB282" s="343"/>
      <c r="AC282" s="343"/>
      <c r="AD282" s="343"/>
      <c r="AE282" s="343"/>
      <c r="AF282" s="343"/>
      <c r="AG282" s="343"/>
      <c r="AH282" s="343"/>
      <c r="AI282" s="343"/>
      <c r="AJ282" s="343"/>
      <c r="AK282" s="343"/>
      <c r="AL282" s="343"/>
      <c r="AM282" s="343"/>
      <c r="AN282" s="343"/>
      <c r="AO282" s="343"/>
      <c r="AP282" s="343"/>
      <c r="AQ282" s="343"/>
      <c r="AR282" s="343"/>
      <c r="AS282" s="343"/>
      <c r="AT282" s="343"/>
      <c r="AU282" s="343"/>
      <c r="AV282" s="343"/>
      <c r="AW282" s="343"/>
      <c r="AX282" s="343"/>
      <c r="AY282" s="343"/>
      <c r="AZ282" s="343"/>
      <c r="BA282" s="343"/>
      <c r="BB282" s="343"/>
      <c r="BC282" s="343"/>
      <c r="BD282" s="343"/>
      <c r="BE282" s="38" t="str">
        <f t="shared" ref="BE282:BQ282" si="142">IF(BE281&lt;1,"CĐ",IF(BE281&lt;1.6,"CCG","Đ"))</f>
        <v>CCG</v>
      </c>
      <c r="BF282" s="38" t="str">
        <f t="shared" si="142"/>
        <v>Đ</v>
      </c>
      <c r="BG282" s="38" t="str">
        <f t="shared" si="142"/>
        <v>Đ</v>
      </c>
      <c r="BH282" s="38" t="str">
        <f t="shared" si="142"/>
        <v>CCG</v>
      </c>
      <c r="BI282" s="38" t="str">
        <f t="shared" si="142"/>
        <v>Đ</v>
      </c>
      <c r="BJ282" s="60" t="str">
        <f t="shared" si="142"/>
        <v>Đ</v>
      </c>
      <c r="BK282" s="38" t="str">
        <f t="shared" si="142"/>
        <v>Đ</v>
      </c>
      <c r="BL282" s="38" t="str">
        <f t="shared" si="142"/>
        <v>Đ</v>
      </c>
      <c r="BM282" s="38" t="str">
        <f t="shared" si="142"/>
        <v>CCG</v>
      </c>
      <c r="BN282" s="38" t="str">
        <f t="shared" si="142"/>
        <v>CCG</v>
      </c>
      <c r="BO282" s="38" t="str">
        <f t="shared" si="142"/>
        <v>CCG</v>
      </c>
      <c r="BP282" s="38" t="str">
        <f t="shared" si="142"/>
        <v>Đ</v>
      </c>
      <c r="BQ282" s="38" t="str">
        <f t="shared" si="142"/>
        <v>Đ</v>
      </c>
      <c r="BR282" s="38"/>
      <c r="BS282" s="38"/>
      <c r="BT282" s="54"/>
      <c r="BU282" s="54"/>
      <c r="BV282" s="1550"/>
      <c r="BW282" s="1549"/>
      <c r="BX282" s="1550"/>
      <c r="BY282" s="1549"/>
      <c r="BZ282" s="1550"/>
      <c r="CA282" s="1549"/>
      <c r="CB282" s="1407"/>
      <c r="CC282" s="1407"/>
      <c r="CD282" s="1618"/>
      <c r="CE282" s="1618"/>
    </row>
    <row r="283" spans="1:83" s="173" customFormat="1" ht="66" customHeight="1">
      <c r="A283" s="1431" t="s">
        <v>238</v>
      </c>
      <c r="B283" s="330"/>
      <c r="C283" s="207" t="s">
        <v>233</v>
      </c>
      <c r="D283" s="15"/>
      <c r="E283" s="31"/>
      <c r="F283" s="36"/>
      <c r="G283" s="355"/>
      <c r="H283" s="175"/>
      <c r="I283" s="326"/>
      <c r="J283" s="326"/>
      <c r="K283" s="355"/>
      <c r="L283" s="326"/>
      <c r="M283" s="326"/>
      <c r="N283" s="79"/>
      <c r="O283" s="326"/>
      <c r="P283" s="79"/>
      <c r="Q283" s="326"/>
      <c r="R283" s="326"/>
      <c r="S283" s="326"/>
      <c r="T283" s="326"/>
      <c r="U283" s="326"/>
      <c r="V283" s="355"/>
      <c r="W283" s="355"/>
      <c r="X283" s="355"/>
      <c r="Y283" s="355"/>
      <c r="Z283" s="326"/>
      <c r="AA283" s="326"/>
      <c r="AB283" s="326"/>
      <c r="AC283" s="326"/>
      <c r="AD283" s="326"/>
      <c r="AE283" s="326"/>
      <c r="AF283" s="326"/>
      <c r="AG283" s="326"/>
      <c r="AH283" s="326"/>
      <c r="AI283" s="326"/>
      <c r="AJ283" s="326"/>
      <c r="AK283" s="326"/>
      <c r="AL283" s="326"/>
      <c r="AM283" s="326"/>
      <c r="AN283" s="326"/>
      <c r="AO283" s="326"/>
      <c r="AP283" s="326"/>
      <c r="AQ283" s="326"/>
      <c r="AR283" s="326"/>
      <c r="AS283" s="326"/>
      <c r="AT283" s="326"/>
      <c r="AU283" s="326"/>
      <c r="AV283" s="326"/>
      <c r="AW283" s="326"/>
      <c r="AX283" s="326"/>
      <c r="AY283" s="326"/>
      <c r="AZ283" s="326"/>
      <c r="BA283" s="326"/>
      <c r="BB283" s="326"/>
      <c r="BC283" s="326"/>
      <c r="BD283" s="326"/>
      <c r="BE283" s="422">
        <f t="shared" ref="BE283:BU283" si="143">COUNTIFS($M$8:$M$250,"x",BE$8:BE$250,"2")</f>
        <v>22</v>
      </c>
      <c r="BF283" s="422">
        <f t="shared" si="143"/>
        <v>16</v>
      </c>
      <c r="BG283" s="422">
        <f t="shared" si="143"/>
        <v>22</v>
      </c>
      <c r="BH283" s="422">
        <f t="shared" si="143"/>
        <v>22</v>
      </c>
      <c r="BI283" s="422">
        <f t="shared" si="143"/>
        <v>21</v>
      </c>
      <c r="BJ283" s="59">
        <f t="shared" si="143"/>
        <v>21</v>
      </c>
      <c r="BK283" s="422">
        <f t="shared" si="143"/>
        <v>22</v>
      </c>
      <c r="BL283" s="422">
        <f t="shared" si="143"/>
        <v>9</v>
      </c>
      <c r="BM283" s="422">
        <f t="shared" si="143"/>
        <v>20</v>
      </c>
      <c r="BN283" s="422">
        <f t="shared" si="143"/>
        <v>22</v>
      </c>
      <c r="BO283" s="422">
        <f t="shared" si="143"/>
        <v>21</v>
      </c>
      <c r="BP283" s="422">
        <f t="shared" si="143"/>
        <v>22</v>
      </c>
      <c r="BQ283" s="422">
        <f t="shared" si="143"/>
        <v>21</v>
      </c>
      <c r="BR283" s="422">
        <f t="shared" si="143"/>
        <v>22</v>
      </c>
      <c r="BS283" s="422">
        <f t="shared" si="143"/>
        <v>22</v>
      </c>
      <c r="BT283" s="422">
        <f t="shared" si="143"/>
        <v>7</v>
      </c>
      <c r="BU283" s="422">
        <f t="shared" si="143"/>
        <v>14</v>
      </c>
      <c r="BV283" s="118">
        <f t="shared" ref="BV283:BV285" si="144">COUNTIF($BE283:$BU283,2)</f>
        <v>0</v>
      </c>
      <c r="BW283" s="398"/>
      <c r="BX283" s="398"/>
      <c r="BY283" s="398"/>
      <c r="BZ283" s="398"/>
      <c r="CA283" s="398"/>
      <c r="CB283" s="398"/>
      <c r="CC283" s="398"/>
      <c r="CD283" s="1618"/>
      <c r="CE283" s="1618"/>
    </row>
    <row r="284" spans="1:83" s="173" customFormat="1" ht="93.75">
      <c r="A284" s="1432"/>
      <c r="B284" s="330"/>
      <c r="C284" s="207" t="s">
        <v>234</v>
      </c>
      <c r="D284" s="15"/>
      <c r="E284" s="31"/>
      <c r="F284" s="36"/>
      <c r="G284" s="355"/>
      <c r="H284" s="175"/>
      <c r="I284" s="326"/>
      <c r="J284" s="326"/>
      <c r="K284" s="355"/>
      <c r="L284" s="326"/>
      <c r="M284" s="326"/>
      <c r="N284" s="79"/>
      <c r="O284" s="326"/>
      <c r="P284" s="79"/>
      <c r="Q284" s="326"/>
      <c r="R284" s="326"/>
      <c r="S284" s="326"/>
      <c r="T284" s="326"/>
      <c r="U284" s="326"/>
      <c r="V284" s="355"/>
      <c r="W284" s="355"/>
      <c r="X284" s="355"/>
      <c r="Y284" s="355"/>
      <c r="Z284" s="326"/>
      <c r="AA284" s="326"/>
      <c r="AB284" s="326"/>
      <c r="AC284" s="326"/>
      <c r="AD284" s="326"/>
      <c r="AE284" s="326"/>
      <c r="AF284" s="326"/>
      <c r="AG284" s="326"/>
      <c r="AH284" s="326"/>
      <c r="AI284" s="326"/>
      <c r="AJ284" s="326"/>
      <c r="AK284" s="326"/>
      <c r="AL284" s="326"/>
      <c r="AM284" s="326"/>
      <c r="AN284" s="326"/>
      <c r="AO284" s="326"/>
      <c r="AP284" s="326"/>
      <c r="AQ284" s="326"/>
      <c r="AR284" s="326"/>
      <c r="AS284" s="326"/>
      <c r="AT284" s="326"/>
      <c r="AU284" s="326"/>
      <c r="AV284" s="326"/>
      <c r="AW284" s="326"/>
      <c r="AX284" s="326"/>
      <c r="AY284" s="326"/>
      <c r="AZ284" s="326"/>
      <c r="BA284" s="326"/>
      <c r="BB284" s="326"/>
      <c r="BC284" s="326"/>
      <c r="BD284" s="326"/>
      <c r="BE284" s="422">
        <f t="shared" ref="BE284:BU284" si="145">COUNTIFS($M$8:$M$250,"x",BE$8:BE$250,"1")</f>
        <v>0</v>
      </c>
      <c r="BF284" s="422">
        <f t="shared" si="145"/>
        <v>6</v>
      </c>
      <c r="BG284" s="422">
        <f t="shared" si="145"/>
        <v>0</v>
      </c>
      <c r="BH284" s="422">
        <f t="shared" si="145"/>
        <v>0</v>
      </c>
      <c r="BI284" s="422">
        <f t="shared" si="145"/>
        <v>1</v>
      </c>
      <c r="BJ284" s="59">
        <f t="shared" si="145"/>
        <v>1</v>
      </c>
      <c r="BK284" s="422">
        <f t="shared" si="145"/>
        <v>0</v>
      </c>
      <c r="BL284" s="422">
        <f t="shared" si="145"/>
        <v>13</v>
      </c>
      <c r="BM284" s="422">
        <f t="shared" si="145"/>
        <v>2</v>
      </c>
      <c r="BN284" s="422">
        <f t="shared" si="145"/>
        <v>0</v>
      </c>
      <c r="BO284" s="422">
        <f t="shared" si="145"/>
        <v>1</v>
      </c>
      <c r="BP284" s="422">
        <f t="shared" si="145"/>
        <v>0</v>
      </c>
      <c r="BQ284" s="422">
        <f t="shared" si="145"/>
        <v>1</v>
      </c>
      <c r="BR284" s="422">
        <f t="shared" si="145"/>
        <v>0</v>
      </c>
      <c r="BS284" s="422">
        <f t="shared" si="145"/>
        <v>0</v>
      </c>
      <c r="BT284" s="422">
        <f t="shared" si="145"/>
        <v>15</v>
      </c>
      <c r="BU284" s="422">
        <f t="shared" si="145"/>
        <v>8</v>
      </c>
      <c r="BV284" s="118">
        <f t="shared" si="144"/>
        <v>1</v>
      </c>
      <c r="BW284" s="398"/>
      <c r="BX284" s="398"/>
      <c r="BY284" s="398"/>
      <c r="BZ284" s="398"/>
      <c r="CA284" s="398"/>
      <c r="CB284" s="398"/>
      <c r="CC284" s="398"/>
      <c r="CD284" s="1618"/>
      <c r="CE284" s="1618"/>
    </row>
    <row r="285" spans="1:83" s="173" customFormat="1" ht="93.75">
      <c r="A285" s="1432"/>
      <c r="B285" s="330"/>
      <c r="C285" s="207" t="s">
        <v>235</v>
      </c>
      <c r="D285" s="15"/>
      <c r="E285" s="31"/>
      <c r="F285" s="36"/>
      <c r="G285" s="355"/>
      <c r="H285" s="175"/>
      <c r="I285" s="326"/>
      <c r="J285" s="326"/>
      <c r="K285" s="355"/>
      <c r="L285" s="326"/>
      <c r="M285" s="326"/>
      <c r="N285" s="79"/>
      <c r="O285" s="326"/>
      <c r="P285" s="79"/>
      <c r="Q285" s="326"/>
      <c r="R285" s="326"/>
      <c r="S285" s="326"/>
      <c r="T285" s="326"/>
      <c r="U285" s="326"/>
      <c r="V285" s="355"/>
      <c r="W285" s="355"/>
      <c r="X285" s="355"/>
      <c r="Y285" s="355"/>
      <c r="Z285" s="326"/>
      <c r="AA285" s="326"/>
      <c r="AB285" s="326"/>
      <c r="AC285" s="326"/>
      <c r="AD285" s="326"/>
      <c r="AE285" s="326"/>
      <c r="AF285" s="326"/>
      <c r="AG285" s="326"/>
      <c r="AH285" s="326"/>
      <c r="AI285" s="326"/>
      <c r="AJ285" s="326"/>
      <c r="AK285" s="326"/>
      <c r="AL285" s="326"/>
      <c r="AM285" s="326"/>
      <c r="AN285" s="326"/>
      <c r="AO285" s="326"/>
      <c r="AP285" s="326"/>
      <c r="AQ285" s="326"/>
      <c r="AR285" s="326"/>
      <c r="AS285" s="326"/>
      <c r="AT285" s="326"/>
      <c r="AU285" s="326"/>
      <c r="AV285" s="326"/>
      <c r="AW285" s="326"/>
      <c r="AX285" s="326"/>
      <c r="AY285" s="326"/>
      <c r="AZ285" s="326"/>
      <c r="BA285" s="326"/>
      <c r="BB285" s="326"/>
      <c r="BC285" s="326"/>
      <c r="BD285" s="326"/>
      <c r="BE285" s="422">
        <f t="shared" ref="BE285:BU285" si="146">COUNTIFS($M$8:$M$250,"x",BE$8:BE$250,"0")</f>
        <v>0</v>
      </c>
      <c r="BF285" s="422">
        <f t="shared" si="146"/>
        <v>0</v>
      </c>
      <c r="BG285" s="422">
        <f t="shared" si="146"/>
        <v>0</v>
      </c>
      <c r="BH285" s="422">
        <f t="shared" si="146"/>
        <v>0</v>
      </c>
      <c r="BI285" s="422">
        <f t="shared" si="146"/>
        <v>0</v>
      </c>
      <c r="BJ285" s="59">
        <f t="shared" si="146"/>
        <v>0</v>
      </c>
      <c r="BK285" s="422">
        <f t="shared" si="146"/>
        <v>0</v>
      </c>
      <c r="BL285" s="422">
        <f t="shared" si="146"/>
        <v>0</v>
      </c>
      <c r="BM285" s="422">
        <f t="shared" si="146"/>
        <v>0</v>
      </c>
      <c r="BN285" s="422">
        <f t="shared" si="146"/>
        <v>0</v>
      </c>
      <c r="BO285" s="422">
        <f t="shared" si="146"/>
        <v>0</v>
      </c>
      <c r="BP285" s="422">
        <f t="shared" si="146"/>
        <v>0</v>
      </c>
      <c r="BQ285" s="422">
        <f t="shared" si="146"/>
        <v>0</v>
      </c>
      <c r="BR285" s="422">
        <f t="shared" si="146"/>
        <v>0</v>
      </c>
      <c r="BS285" s="422">
        <f t="shared" si="146"/>
        <v>0</v>
      </c>
      <c r="BT285" s="422">
        <f t="shared" si="146"/>
        <v>0</v>
      </c>
      <c r="BU285" s="422">
        <f t="shared" si="146"/>
        <v>0</v>
      </c>
      <c r="BV285" s="118">
        <f t="shared" si="144"/>
        <v>0</v>
      </c>
      <c r="BW285" s="398"/>
      <c r="BX285" s="398"/>
      <c r="BY285" s="398"/>
      <c r="BZ285" s="398"/>
      <c r="CA285" s="398"/>
      <c r="CB285" s="398"/>
      <c r="CC285" s="398"/>
      <c r="CD285" s="2"/>
    </row>
    <row r="286" spans="1:83" s="173" customFormat="1" ht="18.75" customHeight="1">
      <c r="A286" s="1432"/>
      <c r="B286" s="330"/>
      <c r="C286" s="1520" t="s">
        <v>236</v>
      </c>
      <c r="D286" s="15"/>
      <c r="E286" s="31"/>
      <c r="F286" s="36"/>
      <c r="G286" s="355"/>
      <c r="H286" s="175"/>
      <c r="I286" s="326"/>
      <c r="J286" s="326"/>
      <c r="K286" s="355"/>
      <c r="L286" s="326"/>
      <c r="M286" s="326"/>
      <c r="N286" s="79"/>
      <c r="O286" s="326"/>
      <c r="P286" s="79"/>
      <c r="Q286" s="326"/>
      <c r="R286" s="326"/>
      <c r="S286" s="326"/>
      <c r="T286" s="326"/>
      <c r="U286" s="326"/>
      <c r="V286" s="355"/>
      <c r="W286" s="355"/>
      <c r="X286" s="355"/>
      <c r="Y286" s="355"/>
      <c r="Z286" s="326"/>
      <c r="AA286" s="326"/>
      <c r="AB286" s="326"/>
      <c r="AC286" s="326"/>
      <c r="AD286" s="326"/>
      <c r="AE286" s="326"/>
      <c r="AF286" s="326"/>
      <c r="AG286" s="326"/>
      <c r="AH286" s="326"/>
      <c r="AI286" s="326"/>
      <c r="AJ286" s="326"/>
      <c r="AK286" s="326"/>
      <c r="AL286" s="326"/>
      <c r="AM286" s="326"/>
      <c r="AN286" s="326"/>
      <c r="AO286" s="326"/>
      <c r="AP286" s="326"/>
      <c r="AQ286" s="326"/>
      <c r="AR286" s="326"/>
      <c r="AS286" s="326"/>
      <c r="AT286" s="326"/>
      <c r="AU286" s="326"/>
      <c r="AV286" s="326"/>
      <c r="AW286" s="326"/>
      <c r="AX286" s="326"/>
      <c r="AY286" s="326"/>
      <c r="AZ286" s="326"/>
      <c r="BA286" s="326"/>
      <c r="BB286" s="326"/>
      <c r="BC286" s="326"/>
      <c r="BD286" s="326"/>
      <c r="BE286" s="38">
        <f t="shared" ref="BE286:BU286" si="147">(((BE283*2)+(BE284*1)+(BE285*0)))/(BE283+BE284+BE285)</f>
        <v>2</v>
      </c>
      <c r="BF286" s="38">
        <f t="shared" si="147"/>
        <v>1.7272727272727273</v>
      </c>
      <c r="BG286" s="38">
        <f t="shared" si="147"/>
        <v>2</v>
      </c>
      <c r="BH286" s="38">
        <f t="shared" si="147"/>
        <v>2</v>
      </c>
      <c r="BI286" s="38">
        <f t="shared" si="147"/>
        <v>1.9545454545454546</v>
      </c>
      <c r="BJ286" s="60">
        <f t="shared" si="147"/>
        <v>1.9545454545454546</v>
      </c>
      <c r="BK286" s="38">
        <f t="shared" si="147"/>
        <v>2</v>
      </c>
      <c r="BL286" s="38">
        <f t="shared" si="147"/>
        <v>1.4090909090909092</v>
      </c>
      <c r="BM286" s="38">
        <f t="shared" si="147"/>
        <v>1.9090909090909092</v>
      </c>
      <c r="BN286" s="38">
        <f t="shared" si="147"/>
        <v>2</v>
      </c>
      <c r="BO286" s="38">
        <f t="shared" si="147"/>
        <v>1.9545454545454546</v>
      </c>
      <c r="BP286" s="38">
        <f t="shared" si="147"/>
        <v>2</v>
      </c>
      <c r="BQ286" s="38">
        <f t="shared" si="147"/>
        <v>1.9545454545454546</v>
      </c>
      <c r="BR286" s="38">
        <f t="shared" si="147"/>
        <v>2</v>
      </c>
      <c r="BS286" s="38">
        <f t="shared" si="147"/>
        <v>2</v>
      </c>
      <c r="BT286" s="38">
        <f t="shared" si="147"/>
        <v>1.3181818181818181</v>
      </c>
      <c r="BU286" s="38">
        <f t="shared" si="147"/>
        <v>1.6363636363636365</v>
      </c>
      <c r="BV286" s="1550">
        <f>COUNTIF($BE287:$BU287,"Đ")</f>
        <v>15</v>
      </c>
      <c r="BW286" s="1549">
        <f>BV286/COUNTA($BE287:$BU287)</f>
        <v>0.88235294117647056</v>
      </c>
      <c r="BX286" s="1550">
        <f>COUNTIF($BE287:$BU287,"CCG")</f>
        <v>2</v>
      </c>
      <c r="BY286" s="1549">
        <f>BX286/COUNTA($BE287:$BU287)</f>
        <v>0.11764705882352941</v>
      </c>
      <c r="BZ286" s="1550">
        <f>COUNTIF($BE287:$BU287,"CĐ")</f>
        <v>0</v>
      </c>
      <c r="CA286" s="1549">
        <f>BZ286/COUNTA($BE287:$BU287)</f>
        <v>0</v>
      </c>
      <c r="CB286" s="1407">
        <f>(((BV286*2)+(BX286*1)+(BZ286*0)))/(BV286+BX286+BZ286)</f>
        <v>1.8823529411764706</v>
      </c>
      <c r="CC286" s="1619" t="str">
        <f t="shared" ref="CC286" si="148">IF(CB286&gt;=1.6,"Đạt mục tiêu",IF(CB286&gt;=1,"Cần cố gắng","Chưa đạt"))</f>
        <v>Đạt mục tiêu</v>
      </c>
      <c r="CD286" s="2"/>
    </row>
    <row r="287" spans="1:83" s="173" customFormat="1" ht="51" customHeight="1">
      <c r="A287" s="1433"/>
      <c r="B287" s="330"/>
      <c r="C287" s="1520"/>
      <c r="D287" s="15"/>
      <c r="E287" s="31"/>
      <c r="F287" s="36"/>
      <c r="G287" s="355"/>
      <c r="H287" s="175"/>
      <c r="I287" s="326"/>
      <c r="J287" s="326"/>
      <c r="K287" s="355"/>
      <c r="L287" s="326"/>
      <c r="M287" s="326"/>
      <c r="N287" s="79"/>
      <c r="O287" s="326"/>
      <c r="P287" s="79"/>
      <c r="Q287" s="326"/>
      <c r="R287" s="326"/>
      <c r="S287" s="326"/>
      <c r="T287" s="326"/>
      <c r="U287" s="326"/>
      <c r="V287" s="355"/>
      <c r="W287" s="355"/>
      <c r="X287" s="355"/>
      <c r="Y287" s="355"/>
      <c r="Z287" s="326"/>
      <c r="AA287" s="326"/>
      <c r="AB287" s="326"/>
      <c r="AC287" s="326"/>
      <c r="AD287" s="326"/>
      <c r="AE287" s="326"/>
      <c r="AF287" s="326"/>
      <c r="AG287" s="326"/>
      <c r="AH287" s="326"/>
      <c r="AI287" s="326"/>
      <c r="AJ287" s="326"/>
      <c r="AK287" s="326"/>
      <c r="AL287" s="326"/>
      <c r="AM287" s="326"/>
      <c r="AN287" s="326"/>
      <c r="AO287" s="326"/>
      <c r="AP287" s="326"/>
      <c r="AQ287" s="326"/>
      <c r="AR287" s="326"/>
      <c r="AS287" s="326"/>
      <c r="AT287" s="326"/>
      <c r="AU287" s="326"/>
      <c r="AV287" s="326"/>
      <c r="AW287" s="326"/>
      <c r="AX287" s="326"/>
      <c r="AY287" s="326"/>
      <c r="AZ287" s="326"/>
      <c r="BA287" s="326"/>
      <c r="BB287" s="326"/>
      <c r="BC287" s="326"/>
      <c r="BD287" s="326"/>
      <c r="BE287" s="38" t="str">
        <f t="shared" ref="BE287:BU287" si="149">IF(BE286&lt;1,"CĐ",IF(BE286&lt;1.6,"CCG","Đ"))</f>
        <v>Đ</v>
      </c>
      <c r="BF287" s="38" t="str">
        <f t="shared" si="149"/>
        <v>Đ</v>
      </c>
      <c r="BG287" s="38" t="str">
        <f t="shared" si="149"/>
        <v>Đ</v>
      </c>
      <c r="BH287" s="38" t="str">
        <f t="shared" si="149"/>
        <v>Đ</v>
      </c>
      <c r="BI287" s="38" t="str">
        <f t="shared" si="149"/>
        <v>Đ</v>
      </c>
      <c r="BJ287" s="60" t="str">
        <f t="shared" si="149"/>
        <v>Đ</v>
      </c>
      <c r="BK287" s="38" t="str">
        <f t="shared" si="149"/>
        <v>Đ</v>
      </c>
      <c r="BL287" s="38" t="str">
        <f t="shared" si="149"/>
        <v>CCG</v>
      </c>
      <c r="BM287" s="38" t="str">
        <f t="shared" si="149"/>
        <v>Đ</v>
      </c>
      <c r="BN287" s="38" t="str">
        <f t="shared" si="149"/>
        <v>Đ</v>
      </c>
      <c r="BO287" s="38" t="str">
        <f t="shared" si="149"/>
        <v>Đ</v>
      </c>
      <c r="BP287" s="38" t="str">
        <f t="shared" si="149"/>
        <v>Đ</v>
      </c>
      <c r="BQ287" s="38" t="str">
        <f t="shared" si="149"/>
        <v>Đ</v>
      </c>
      <c r="BR287" s="38" t="str">
        <f t="shared" si="149"/>
        <v>Đ</v>
      </c>
      <c r="BS287" s="38" t="str">
        <f t="shared" si="149"/>
        <v>Đ</v>
      </c>
      <c r="BT287" s="38" t="str">
        <f t="shared" si="149"/>
        <v>CCG</v>
      </c>
      <c r="BU287" s="38" t="str">
        <f t="shared" si="149"/>
        <v>Đ</v>
      </c>
      <c r="BV287" s="1550"/>
      <c r="BW287" s="1549"/>
      <c r="BX287" s="1550"/>
      <c r="BY287" s="1549"/>
      <c r="BZ287" s="1550"/>
      <c r="CA287" s="1549"/>
      <c r="CB287" s="1407"/>
      <c r="CC287" s="1620"/>
      <c r="CD287" s="2"/>
    </row>
    <row r="288" spans="1:83" s="173" customFormat="1" ht="195" hidden="1">
      <c r="A288" s="332" t="s">
        <v>239</v>
      </c>
      <c r="B288" s="329"/>
      <c r="C288" s="207" t="s">
        <v>233</v>
      </c>
      <c r="D288" s="36"/>
      <c r="E288" s="37"/>
      <c r="F288" s="36"/>
      <c r="G288" s="342"/>
      <c r="H288" s="210"/>
      <c r="I288" s="343"/>
      <c r="J288" s="343"/>
      <c r="K288" s="342"/>
      <c r="L288" s="343"/>
      <c r="M288" s="343"/>
      <c r="N288" s="79"/>
      <c r="O288" s="343"/>
      <c r="P288" s="79"/>
      <c r="Q288" s="343"/>
      <c r="R288" s="343"/>
      <c r="S288" s="343"/>
      <c r="T288" s="343"/>
      <c r="U288" s="343"/>
      <c r="V288" s="342"/>
      <c r="W288" s="342"/>
      <c r="X288" s="342"/>
      <c r="Y288" s="342"/>
      <c r="Z288" s="343"/>
      <c r="AA288" s="343"/>
      <c r="AB288" s="343"/>
      <c r="AC288" s="343"/>
      <c r="AD288" s="343"/>
      <c r="AE288" s="343"/>
      <c r="AF288" s="343"/>
      <c r="AG288" s="343"/>
      <c r="AH288" s="343"/>
      <c r="AI288" s="343"/>
      <c r="AJ288" s="343"/>
      <c r="AK288" s="343"/>
      <c r="AL288" s="343"/>
      <c r="AM288" s="343"/>
      <c r="AN288" s="343"/>
      <c r="AO288" s="343"/>
      <c r="AP288" s="343"/>
      <c r="AQ288" s="343"/>
      <c r="AR288" s="343"/>
      <c r="AS288" s="343"/>
      <c r="AT288" s="343"/>
      <c r="AU288" s="343"/>
      <c r="AV288" s="343"/>
      <c r="AW288" s="343"/>
      <c r="AX288" s="343"/>
      <c r="AY288" s="343"/>
      <c r="AZ288" s="343"/>
      <c r="BA288" s="343"/>
      <c r="BB288" s="343"/>
      <c r="BC288" s="343"/>
      <c r="BD288" s="343"/>
      <c r="BE288" s="331">
        <f t="shared" ref="BE288:BQ288" si="150">COUNTIFS($N$8:$N$250,"x",BE$8:BE$250,"2")</f>
        <v>1</v>
      </c>
      <c r="BF288" s="331">
        <f t="shared" si="150"/>
        <v>1</v>
      </c>
      <c r="BG288" s="331">
        <f t="shared" si="150"/>
        <v>1</v>
      </c>
      <c r="BH288" s="331">
        <f t="shared" si="150"/>
        <v>1</v>
      </c>
      <c r="BI288" s="331">
        <f t="shared" si="150"/>
        <v>1</v>
      </c>
      <c r="BJ288" s="59">
        <f t="shared" si="150"/>
        <v>1</v>
      </c>
      <c r="BK288" s="331">
        <f t="shared" si="150"/>
        <v>1</v>
      </c>
      <c r="BL288" s="331">
        <f t="shared" si="150"/>
        <v>1</v>
      </c>
      <c r="BM288" s="331">
        <f t="shared" si="150"/>
        <v>1</v>
      </c>
      <c r="BN288" s="331">
        <f t="shared" si="150"/>
        <v>1</v>
      </c>
      <c r="BO288" s="331">
        <f t="shared" si="150"/>
        <v>1</v>
      </c>
      <c r="BP288" s="331">
        <f t="shared" si="150"/>
        <v>1</v>
      </c>
      <c r="BQ288" s="331">
        <f t="shared" si="150"/>
        <v>1</v>
      </c>
      <c r="BR288" s="422"/>
      <c r="BS288" s="422"/>
      <c r="BT288" s="53"/>
      <c r="BU288" s="53"/>
      <c r="BV288" s="343"/>
      <c r="BW288" s="343"/>
      <c r="BX288" s="343"/>
      <c r="BY288" s="343"/>
      <c r="BZ288" s="343"/>
      <c r="CA288" s="343"/>
      <c r="CB288" s="343"/>
      <c r="CC288" s="343"/>
      <c r="CD288" s="2"/>
    </row>
    <row r="289" spans="1:82" s="173" customFormat="1" ht="93.75" hidden="1">
      <c r="A289" s="332"/>
      <c r="B289" s="329"/>
      <c r="C289" s="207" t="s">
        <v>234</v>
      </c>
      <c r="D289" s="36"/>
      <c r="E289" s="37"/>
      <c r="F289" s="36"/>
      <c r="G289" s="342"/>
      <c r="H289" s="210"/>
      <c r="I289" s="343"/>
      <c r="J289" s="343"/>
      <c r="K289" s="342"/>
      <c r="L289" s="343"/>
      <c r="M289" s="343"/>
      <c r="N289" s="79"/>
      <c r="O289" s="343"/>
      <c r="P289" s="79"/>
      <c r="Q289" s="343"/>
      <c r="R289" s="343"/>
      <c r="S289" s="343"/>
      <c r="T289" s="343"/>
      <c r="U289" s="343"/>
      <c r="V289" s="342"/>
      <c r="W289" s="342"/>
      <c r="X289" s="342"/>
      <c r="Y289" s="342"/>
      <c r="Z289" s="343"/>
      <c r="AA289" s="343"/>
      <c r="AB289" s="343"/>
      <c r="AC289" s="343"/>
      <c r="AD289" s="343"/>
      <c r="AE289" s="343"/>
      <c r="AF289" s="343"/>
      <c r="AG289" s="343"/>
      <c r="AH289" s="343"/>
      <c r="AI289" s="343"/>
      <c r="AJ289" s="343"/>
      <c r="AK289" s="343"/>
      <c r="AL289" s="343"/>
      <c r="AM289" s="343"/>
      <c r="AN289" s="343"/>
      <c r="AO289" s="343"/>
      <c r="AP289" s="343"/>
      <c r="AQ289" s="343"/>
      <c r="AR289" s="343"/>
      <c r="AS289" s="343"/>
      <c r="AT289" s="343"/>
      <c r="AU289" s="343"/>
      <c r="AV289" s="343"/>
      <c r="AW289" s="343"/>
      <c r="AX289" s="343"/>
      <c r="AY289" s="343"/>
      <c r="AZ289" s="343"/>
      <c r="BA289" s="343"/>
      <c r="BB289" s="343"/>
      <c r="BC289" s="343"/>
      <c r="BD289" s="343"/>
      <c r="BE289" s="331">
        <f t="shared" ref="BE289:BQ289" si="151">COUNTIFS($N$8:$N$250,"x",BE$8:BE$250,"1")</f>
        <v>0</v>
      </c>
      <c r="BF289" s="331">
        <f t="shared" si="151"/>
        <v>0</v>
      </c>
      <c r="BG289" s="331">
        <f t="shared" si="151"/>
        <v>0</v>
      </c>
      <c r="BH289" s="331">
        <f t="shared" si="151"/>
        <v>0</v>
      </c>
      <c r="BI289" s="331">
        <f t="shared" si="151"/>
        <v>0</v>
      </c>
      <c r="BJ289" s="59">
        <f t="shared" si="151"/>
        <v>0</v>
      </c>
      <c r="BK289" s="331">
        <f t="shared" si="151"/>
        <v>0</v>
      </c>
      <c r="BL289" s="331">
        <f t="shared" si="151"/>
        <v>0</v>
      </c>
      <c r="BM289" s="331">
        <f t="shared" si="151"/>
        <v>0</v>
      </c>
      <c r="BN289" s="331">
        <f t="shared" si="151"/>
        <v>0</v>
      </c>
      <c r="BO289" s="331">
        <f t="shared" si="151"/>
        <v>0</v>
      </c>
      <c r="BP289" s="331">
        <f t="shared" si="151"/>
        <v>0</v>
      </c>
      <c r="BQ289" s="331">
        <f t="shared" si="151"/>
        <v>0</v>
      </c>
      <c r="BR289" s="422"/>
      <c r="BS289" s="422"/>
      <c r="BT289" s="53"/>
      <c r="BU289" s="53"/>
      <c r="BV289" s="343"/>
      <c r="BW289" s="343"/>
      <c r="BX289" s="343"/>
      <c r="BY289" s="343"/>
      <c r="BZ289" s="343"/>
      <c r="CA289" s="343"/>
      <c r="CB289" s="343"/>
      <c r="CC289" s="343"/>
      <c r="CD289" s="2"/>
    </row>
    <row r="290" spans="1:82" s="173" customFormat="1" ht="93.75" hidden="1">
      <c r="A290" s="332"/>
      <c r="B290" s="329"/>
      <c r="C290" s="207" t="s">
        <v>235</v>
      </c>
      <c r="D290" s="36"/>
      <c r="E290" s="37"/>
      <c r="F290" s="36"/>
      <c r="G290" s="342"/>
      <c r="H290" s="210"/>
      <c r="I290" s="343"/>
      <c r="J290" s="343"/>
      <c r="K290" s="342"/>
      <c r="L290" s="343"/>
      <c r="M290" s="343"/>
      <c r="N290" s="79"/>
      <c r="O290" s="343"/>
      <c r="P290" s="79"/>
      <c r="Q290" s="343"/>
      <c r="R290" s="343"/>
      <c r="S290" s="343"/>
      <c r="T290" s="343"/>
      <c r="U290" s="343"/>
      <c r="V290" s="342"/>
      <c r="W290" s="342"/>
      <c r="X290" s="342"/>
      <c r="Y290" s="342"/>
      <c r="Z290" s="343"/>
      <c r="AA290" s="343"/>
      <c r="AB290" s="343"/>
      <c r="AC290" s="343"/>
      <c r="AD290" s="343"/>
      <c r="AE290" s="343"/>
      <c r="AF290" s="343"/>
      <c r="AG290" s="343"/>
      <c r="AH290" s="343"/>
      <c r="AI290" s="343"/>
      <c r="AJ290" s="343"/>
      <c r="AK290" s="343"/>
      <c r="AL290" s="343"/>
      <c r="AM290" s="343"/>
      <c r="AN290" s="343"/>
      <c r="AO290" s="343"/>
      <c r="AP290" s="343"/>
      <c r="AQ290" s="343"/>
      <c r="AR290" s="343"/>
      <c r="AS290" s="343"/>
      <c r="AT290" s="343"/>
      <c r="AU290" s="343"/>
      <c r="AV290" s="343"/>
      <c r="AW290" s="343"/>
      <c r="AX290" s="343"/>
      <c r="AY290" s="343"/>
      <c r="AZ290" s="343"/>
      <c r="BA290" s="343"/>
      <c r="BB290" s="343"/>
      <c r="BC290" s="343"/>
      <c r="BD290" s="343"/>
      <c r="BE290" s="331">
        <f t="shared" ref="BE290:BQ290" si="152">COUNTIFS($N$8:$N$250,"x",BE$8:BE$250,"0")</f>
        <v>0</v>
      </c>
      <c r="BF290" s="331">
        <f t="shared" si="152"/>
        <v>0</v>
      </c>
      <c r="BG290" s="331">
        <f t="shared" si="152"/>
        <v>0</v>
      </c>
      <c r="BH290" s="331">
        <f t="shared" si="152"/>
        <v>0</v>
      </c>
      <c r="BI290" s="331">
        <f t="shared" si="152"/>
        <v>0</v>
      </c>
      <c r="BJ290" s="59">
        <f t="shared" si="152"/>
        <v>0</v>
      </c>
      <c r="BK290" s="331">
        <f t="shared" si="152"/>
        <v>0</v>
      </c>
      <c r="BL290" s="331">
        <f t="shared" si="152"/>
        <v>0</v>
      </c>
      <c r="BM290" s="331">
        <f t="shared" si="152"/>
        <v>0</v>
      </c>
      <c r="BN290" s="331">
        <f t="shared" si="152"/>
        <v>0</v>
      </c>
      <c r="BO290" s="331">
        <f t="shared" si="152"/>
        <v>0</v>
      </c>
      <c r="BP290" s="331">
        <f t="shared" si="152"/>
        <v>0</v>
      </c>
      <c r="BQ290" s="331">
        <f t="shared" si="152"/>
        <v>0</v>
      </c>
      <c r="BR290" s="422"/>
      <c r="BS290" s="422"/>
      <c r="BT290" s="53"/>
      <c r="BU290" s="53"/>
      <c r="BV290" s="343"/>
      <c r="BW290" s="343"/>
      <c r="BX290" s="343"/>
      <c r="BY290" s="343"/>
      <c r="BZ290" s="343"/>
      <c r="CA290" s="343"/>
      <c r="CB290" s="343"/>
      <c r="CC290" s="343"/>
      <c r="CD290" s="2"/>
    </row>
    <row r="291" spans="1:82" s="173" customFormat="1" hidden="1">
      <c r="A291" s="332"/>
      <c r="B291" s="329"/>
      <c r="C291" s="1520" t="s">
        <v>236</v>
      </c>
      <c r="D291" s="36"/>
      <c r="E291" s="37"/>
      <c r="F291" s="36"/>
      <c r="G291" s="342"/>
      <c r="H291" s="210"/>
      <c r="I291" s="343"/>
      <c r="J291" s="343"/>
      <c r="K291" s="342"/>
      <c r="L291" s="343"/>
      <c r="M291" s="343"/>
      <c r="N291" s="79"/>
      <c r="O291" s="343"/>
      <c r="P291" s="79"/>
      <c r="Q291" s="343"/>
      <c r="R291" s="343"/>
      <c r="S291" s="343"/>
      <c r="T291" s="343"/>
      <c r="U291" s="343"/>
      <c r="V291" s="342"/>
      <c r="W291" s="342"/>
      <c r="X291" s="342"/>
      <c r="Y291" s="342"/>
      <c r="Z291" s="343"/>
      <c r="AA291" s="343"/>
      <c r="AB291" s="343"/>
      <c r="AC291" s="343"/>
      <c r="AD291" s="343"/>
      <c r="AE291" s="343"/>
      <c r="AF291" s="343"/>
      <c r="AG291" s="343"/>
      <c r="AH291" s="343"/>
      <c r="AI291" s="343"/>
      <c r="AJ291" s="343"/>
      <c r="AK291" s="343"/>
      <c r="AL291" s="343"/>
      <c r="AM291" s="343"/>
      <c r="AN291" s="343"/>
      <c r="AO291" s="343"/>
      <c r="AP291" s="343"/>
      <c r="AQ291" s="343"/>
      <c r="AR291" s="343"/>
      <c r="AS291" s="343"/>
      <c r="AT291" s="343"/>
      <c r="AU291" s="343"/>
      <c r="AV291" s="343"/>
      <c r="AW291" s="343"/>
      <c r="AX291" s="343"/>
      <c r="AY291" s="343"/>
      <c r="AZ291" s="343"/>
      <c r="BA291" s="343"/>
      <c r="BB291" s="343"/>
      <c r="BC291" s="343"/>
      <c r="BD291" s="343"/>
      <c r="BE291" s="38">
        <f t="shared" ref="BE291:BQ291" si="153">(((BE288*2)+(BE289*1)+(BE290*0)))/(BE288+BE289+BE290)</f>
        <v>2</v>
      </c>
      <c r="BF291" s="38">
        <f t="shared" si="153"/>
        <v>2</v>
      </c>
      <c r="BG291" s="38">
        <f t="shared" si="153"/>
        <v>2</v>
      </c>
      <c r="BH291" s="38">
        <f t="shared" si="153"/>
        <v>2</v>
      </c>
      <c r="BI291" s="38">
        <f t="shared" si="153"/>
        <v>2</v>
      </c>
      <c r="BJ291" s="60">
        <f t="shared" si="153"/>
        <v>2</v>
      </c>
      <c r="BK291" s="38">
        <f t="shared" si="153"/>
        <v>2</v>
      </c>
      <c r="BL291" s="38">
        <f t="shared" si="153"/>
        <v>2</v>
      </c>
      <c r="BM291" s="38">
        <f t="shared" si="153"/>
        <v>2</v>
      </c>
      <c r="BN291" s="38">
        <f t="shared" si="153"/>
        <v>2</v>
      </c>
      <c r="BO291" s="38">
        <f t="shared" si="153"/>
        <v>2</v>
      </c>
      <c r="BP291" s="38">
        <f t="shared" si="153"/>
        <v>2</v>
      </c>
      <c r="BQ291" s="38">
        <f t="shared" si="153"/>
        <v>2</v>
      </c>
      <c r="BR291" s="38"/>
      <c r="BS291" s="38"/>
      <c r="BT291" s="54"/>
      <c r="BU291" s="54"/>
      <c r="BV291" s="1550">
        <f>COUNTIF($BE292:$BU292,"Đ")</f>
        <v>13</v>
      </c>
      <c r="BW291" s="1549">
        <f>BV291/COUNTA($BE292:$BU292)</f>
        <v>1</v>
      </c>
      <c r="BX291" s="1550">
        <f>COUNTIF($BE292:$BU292,"CCG")</f>
        <v>0</v>
      </c>
      <c r="BY291" s="1549">
        <f>BX291/COUNTA($BE292:$BU292)</f>
        <v>0</v>
      </c>
      <c r="BZ291" s="1550">
        <f>COUNTIF($BE292:$BU292,"CĐ")</f>
        <v>0</v>
      </c>
      <c r="CA291" s="1549">
        <f>BZ291/COUNTA($BE292:$BU292)</f>
        <v>0</v>
      </c>
      <c r="CB291" s="1407">
        <f>(((BV291*2)+(BX291*1)+(BZ291*0)))/(BV291+BX291+BZ291)</f>
        <v>2</v>
      </c>
      <c r="CC291" s="1407" t="str">
        <f>IF(CB291&gt;=1.6,"Đạt mục tiêu",IF(CB291&gt;=1,"Cần cố gắng","Chưa đạt"))</f>
        <v>Đạt mục tiêu</v>
      </c>
      <c r="CD291" s="2"/>
    </row>
    <row r="292" spans="1:82" s="173" customFormat="1" hidden="1">
      <c r="A292" s="332"/>
      <c r="B292" s="329"/>
      <c r="C292" s="1520"/>
      <c r="D292" s="36"/>
      <c r="E292" s="37"/>
      <c r="F292" s="36"/>
      <c r="G292" s="342"/>
      <c r="H292" s="210"/>
      <c r="I292" s="343"/>
      <c r="J292" s="343"/>
      <c r="K292" s="342"/>
      <c r="L292" s="343"/>
      <c r="M292" s="343"/>
      <c r="N292" s="79"/>
      <c r="O292" s="343"/>
      <c r="P292" s="79"/>
      <c r="Q292" s="343"/>
      <c r="R292" s="343"/>
      <c r="S292" s="343"/>
      <c r="T292" s="343"/>
      <c r="U292" s="343"/>
      <c r="V292" s="342"/>
      <c r="W292" s="342"/>
      <c r="X292" s="342"/>
      <c r="Y292" s="342"/>
      <c r="Z292" s="343"/>
      <c r="AA292" s="343"/>
      <c r="AB292" s="343"/>
      <c r="AC292" s="343"/>
      <c r="AD292" s="343"/>
      <c r="AE292" s="343"/>
      <c r="AF292" s="343"/>
      <c r="AG292" s="343"/>
      <c r="AH292" s="343"/>
      <c r="AI292" s="343"/>
      <c r="AJ292" s="343"/>
      <c r="AK292" s="343"/>
      <c r="AL292" s="343"/>
      <c r="AM292" s="343"/>
      <c r="AN292" s="343"/>
      <c r="AO292" s="343"/>
      <c r="AP292" s="343"/>
      <c r="AQ292" s="343"/>
      <c r="AR292" s="343"/>
      <c r="AS292" s="343"/>
      <c r="AT292" s="343"/>
      <c r="AU292" s="343"/>
      <c r="AV292" s="343"/>
      <c r="AW292" s="343"/>
      <c r="AX292" s="343"/>
      <c r="AY292" s="343"/>
      <c r="AZ292" s="343"/>
      <c r="BA292" s="343"/>
      <c r="BB292" s="343"/>
      <c r="BC292" s="343"/>
      <c r="BD292" s="343"/>
      <c r="BE292" s="38" t="str">
        <f t="shared" ref="BE292:BQ292" si="154">IF(BE291&lt;1,"CĐ",IF(BE291&lt;1.6,"CCG","Đ"))</f>
        <v>Đ</v>
      </c>
      <c r="BF292" s="38" t="str">
        <f t="shared" si="154"/>
        <v>Đ</v>
      </c>
      <c r="BG292" s="38" t="str">
        <f t="shared" si="154"/>
        <v>Đ</v>
      </c>
      <c r="BH292" s="38" t="str">
        <f t="shared" si="154"/>
        <v>Đ</v>
      </c>
      <c r="BI292" s="38" t="str">
        <f t="shared" si="154"/>
        <v>Đ</v>
      </c>
      <c r="BJ292" s="60" t="str">
        <f t="shared" si="154"/>
        <v>Đ</v>
      </c>
      <c r="BK292" s="38" t="str">
        <f t="shared" si="154"/>
        <v>Đ</v>
      </c>
      <c r="BL292" s="38" t="str">
        <f t="shared" si="154"/>
        <v>Đ</v>
      </c>
      <c r="BM292" s="38" t="str">
        <f t="shared" si="154"/>
        <v>Đ</v>
      </c>
      <c r="BN292" s="38" t="str">
        <f t="shared" si="154"/>
        <v>Đ</v>
      </c>
      <c r="BO292" s="38" t="str">
        <f t="shared" si="154"/>
        <v>Đ</v>
      </c>
      <c r="BP292" s="38" t="str">
        <f t="shared" si="154"/>
        <v>Đ</v>
      </c>
      <c r="BQ292" s="38" t="str">
        <f t="shared" si="154"/>
        <v>Đ</v>
      </c>
      <c r="BR292" s="38"/>
      <c r="BS292" s="38"/>
      <c r="BT292" s="54"/>
      <c r="BU292" s="54"/>
      <c r="BV292" s="1550"/>
      <c r="BW292" s="1549"/>
      <c r="BX292" s="1550"/>
      <c r="BY292" s="1549"/>
      <c r="BZ292" s="1550"/>
      <c r="CA292" s="1549"/>
      <c r="CB292" s="1407"/>
      <c r="CC292" s="1407"/>
      <c r="CD292" s="2"/>
    </row>
    <row r="293" spans="1:82" s="173" customFormat="1" ht="193.5" hidden="1">
      <c r="A293" s="352" t="s">
        <v>240</v>
      </c>
      <c r="B293" s="330"/>
      <c r="C293" s="205" t="s">
        <v>233</v>
      </c>
      <c r="D293" s="15"/>
      <c r="E293" s="31"/>
      <c r="F293" s="15"/>
      <c r="G293" s="355"/>
      <c r="H293" s="175"/>
      <c r="I293" s="326"/>
      <c r="J293" s="326"/>
      <c r="K293" s="355"/>
      <c r="L293" s="326"/>
      <c r="M293" s="326"/>
      <c r="N293" s="79"/>
      <c r="O293" s="326"/>
      <c r="P293" s="79"/>
      <c r="Q293" s="326"/>
      <c r="R293" s="326"/>
      <c r="S293" s="326"/>
      <c r="T293" s="326"/>
      <c r="U293" s="326"/>
      <c r="V293" s="355"/>
      <c r="W293" s="355"/>
      <c r="X293" s="355"/>
      <c r="Y293" s="355"/>
      <c r="Z293" s="326"/>
      <c r="AA293" s="326"/>
      <c r="AB293" s="326"/>
      <c r="AC293" s="326"/>
      <c r="AD293" s="326"/>
      <c r="AE293" s="326"/>
      <c r="AF293" s="326"/>
      <c r="AG293" s="326"/>
      <c r="AH293" s="326"/>
      <c r="AI293" s="326"/>
      <c r="AJ293" s="326"/>
      <c r="AK293" s="326"/>
      <c r="AL293" s="326"/>
      <c r="AM293" s="326"/>
      <c r="AN293" s="326"/>
      <c r="AO293" s="326"/>
      <c r="AP293" s="326"/>
      <c r="AQ293" s="326"/>
      <c r="AR293" s="326"/>
      <c r="AS293" s="326"/>
      <c r="AT293" s="326"/>
      <c r="AU293" s="326"/>
      <c r="AV293" s="326"/>
      <c r="AW293" s="326"/>
      <c r="AX293" s="326"/>
      <c r="AY293" s="326"/>
      <c r="AZ293" s="326"/>
      <c r="BA293" s="326"/>
      <c r="BB293" s="326"/>
      <c r="BC293" s="326"/>
      <c r="BD293" s="326"/>
      <c r="BE293" s="351">
        <f>COUNTIFS($O$8:$O$250,"x",BE$8:BE$250,"2")</f>
        <v>3</v>
      </c>
      <c r="BF293" s="351">
        <f>COUNTIFS($O$8:$O$250,"x",BF$8:BF$250,"2")</f>
        <v>1</v>
      </c>
      <c r="BG293" s="351">
        <f>COUNTIFS($O$8:$O$250,"x",BG$8:BG$250,"2")</f>
        <v>1</v>
      </c>
      <c r="BH293" s="351">
        <f>COUNTIFS($O$8:$O$250,"x",BH$8:BH$250,"2")</f>
        <v>2</v>
      </c>
      <c r="BI293" s="351">
        <f>COUNTIFS($O$8:$O$250,"x",BI$8:BI$250,"2")</f>
        <v>3</v>
      </c>
      <c r="BJ293" s="57"/>
      <c r="BK293" s="351"/>
      <c r="BL293" s="351"/>
      <c r="BM293" s="351"/>
      <c r="BN293" s="351"/>
      <c r="BO293" s="351"/>
      <c r="BP293" s="351"/>
      <c r="BQ293" s="351">
        <f>COUNTIFS($O$8:$O$250,"x",BQ$8:BQ$250,"2")</f>
        <v>3</v>
      </c>
      <c r="BR293" s="423"/>
      <c r="BS293" s="423"/>
      <c r="BT293" s="51"/>
      <c r="BU293" s="51"/>
      <c r="BV293" s="326"/>
      <c r="BW293" s="326"/>
      <c r="BX293" s="326"/>
      <c r="BY293" s="326"/>
      <c r="BZ293" s="326"/>
      <c r="CA293" s="326"/>
      <c r="CB293" s="326"/>
      <c r="CC293" s="326"/>
      <c r="CD293" s="2"/>
    </row>
    <row r="294" spans="1:82" s="173" customFormat="1" ht="93.75" hidden="1">
      <c r="A294" s="352"/>
      <c r="B294" s="330"/>
      <c r="C294" s="205" t="s">
        <v>234</v>
      </c>
      <c r="D294" s="15"/>
      <c r="E294" s="31"/>
      <c r="F294" s="15"/>
      <c r="G294" s="355"/>
      <c r="H294" s="175"/>
      <c r="I294" s="326"/>
      <c r="J294" s="326"/>
      <c r="K294" s="355"/>
      <c r="L294" s="326"/>
      <c r="M294" s="326"/>
      <c r="N294" s="79"/>
      <c r="O294" s="326"/>
      <c r="P294" s="79"/>
      <c r="Q294" s="326"/>
      <c r="R294" s="326"/>
      <c r="S294" s="326"/>
      <c r="T294" s="326"/>
      <c r="U294" s="326"/>
      <c r="V294" s="355"/>
      <c r="W294" s="355"/>
      <c r="X294" s="355"/>
      <c r="Y294" s="355"/>
      <c r="Z294" s="326"/>
      <c r="AA294" s="326"/>
      <c r="AB294" s="326"/>
      <c r="AC294" s="326"/>
      <c r="AD294" s="326"/>
      <c r="AE294" s="326"/>
      <c r="AF294" s="326"/>
      <c r="AG294" s="326"/>
      <c r="AH294" s="326"/>
      <c r="AI294" s="326"/>
      <c r="AJ294" s="326"/>
      <c r="AK294" s="326"/>
      <c r="AL294" s="326"/>
      <c r="AM294" s="326"/>
      <c r="AN294" s="326"/>
      <c r="AO294" s="326"/>
      <c r="AP294" s="326"/>
      <c r="AQ294" s="326"/>
      <c r="AR294" s="326"/>
      <c r="AS294" s="326"/>
      <c r="AT294" s="326"/>
      <c r="AU294" s="326"/>
      <c r="AV294" s="326"/>
      <c r="AW294" s="326"/>
      <c r="AX294" s="326"/>
      <c r="AY294" s="326"/>
      <c r="AZ294" s="326"/>
      <c r="BA294" s="326"/>
      <c r="BB294" s="326"/>
      <c r="BC294" s="326"/>
      <c r="BD294" s="326"/>
      <c r="BE294" s="351">
        <f>COUNTIFS($O$8:$O$250,"x",BE$8:BE$250,"1")</f>
        <v>0</v>
      </c>
      <c r="BF294" s="351">
        <f>COUNTIFS($O$8:$O$250,"x",BF$8:BF$250,"1")</f>
        <v>2</v>
      </c>
      <c r="BG294" s="351">
        <f>COUNTIFS($O$8:$O$250,"x",BG$8:BG$250,"1")</f>
        <v>2</v>
      </c>
      <c r="BH294" s="351">
        <f>COUNTIFS($O$8:$O$250,"x",BH$8:BH$250,"1")</f>
        <v>1</v>
      </c>
      <c r="BI294" s="351">
        <f>COUNTIFS($O$8:$O$250,"x",BI$8:BI$250,"1")</f>
        <v>0</v>
      </c>
      <c r="BJ294" s="57"/>
      <c r="BK294" s="351"/>
      <c r="BL294" s="351"/>
      <c r="BM294" s="351"/>
      <c r="BN294" s="351"/>
      <c r="BO294" s="351"/>
      <c r="BP294" s="351"/>
      <c r="BQ294" s="351">
        <f>COUNTIFS($O$8:$O$250,"x",BQ$8:BQ$250,"1")</f>
        <v>0</v>
      </c>
      <c r="BR294" s="423"/>
      <c r="BS294" s="423"/>
      <c r="BT294" s="51"/>
      <c r="BU294" s="51"/>
      <c r="BV294" s="326"/>
      <c r="BW294" s="326"/>
      <c r="BX294" s="326"/>
      <c r="BY294" s="326"/>
      <c r="BZ294" s="326"/>
      <c r="CA294" s="326"/>
      <c r="CB294" s="326"/>
      <c r="CC294" s="326"/>
      <c r="CD294" s="2"/>
    </row>
    <row r="295" spans="1:82" s="173" customFormat="1" ht="93.75" hidden="1">
      <c r="A295" s="352"/>
      <c r="B295" s="330"/>
      <c r="C295" s="205" t="s">
        <v>235</v>
      </c>
      <c r="D295" s="15"/>
      <c r="E295" s="31"/>
      <c r="F295" s="15"/>
      <c r="G295" s="355"/>
      <c r="H295" s="175"/>
      <c r="I295" s="326"/>
      <c r="J295" s="326"/>
      <c r="K295" s="355"/>
      <c r="L295" s="326"/>
      <c r="M295" s="326"/>
      <c r="N295" s="79"/>
      <c r="O295" s="326"/>
      <c r="P295" s="79"/>
      <c r="Q295" s="326"/>
      <c r="R295" s="326"/>
      <c r="S295" s="326"/>
      <c r="T295" s="326"/>
      <c r="U295" s="326"/>
      <c r="V295" s="355"/>
      <c r="W295" s="355"/>
      <c r="X295" s="355"/>
      <c r="Y295" s="355"/>
      <c r="Z295" s="326"/>
      <c r="AA295" s="326"/>
      <c r="AB295" s="326"/>
      <c r="AC295" s="326"/>
      <c r="AD295" s="326"/>
      <c r="AE295" s="326"/>
      <c r="AF295" s="326"/>
      <c r="AG295" s="326"/>
      <c r="AH295" s="326"/>
      <c r="AI295" s="326"/>
      <c r="AJ295" s="326"/>
      <c r="AK295" s="326"/>
      <c r="AL295" s="326"/>
      <c r="AM295" s="326"/>
      <c r="AN295" s="326"/>
      <c r="AO295" s="326"/>
      <c r="AP295" s="326"/>
      <c r="AQ295" s="326"/>
      <c r="AR295" s="326"/>
      <c r="AS295" s="326"/>
      <c r="AT295" s="326"/>
      <c r="AU295" s="326"/>
      <c r="AV295" s="326"/>
      <c r="AW295" s="326"/>
      <c r="AX295" s="326"/>
      <c r="AY295" s="326"/>
      <c r="AZ295" s="326"/>
      <c r="BA295" s="326"/>
      <c r="BB295" s="326"/>
      <c r="BC295" s="326"/>
      <c r="BD295" s="326"/>
      <c r="BE295" s="351">
        <f>COUNTIFS($O$8:$O$250,"x",BE$8:BE$250,"0")</f>
        <v>0</v>
      </c>
      <c r="BF295" s="351">
        <f>COUNTIFS($O$8:$O$250,"x",BF$8:BF$250,"0")</f>
        <v>0</v>
      </c>
      <c r="BG295" s="351">
        <f>COUNTIFS($O$8:$O$250,"x",BG$8:BG$250,"0")</f>
        <v>0</v>
      </c>
      <c r="BH295" s="351">
        <f>COUNTIFS($O$8:$O$250,"x",BH$8:BH$250,"0")</f>
        <v>0</v>
      </c>
      <c r="BI295" s="351">
        <f>COUNTIFS($O$8:$O$250,"x",BI$8:BI$250,"0")</f>
        <v>0</v>
      </c>
      <c r="BJ295" s="57"/>
      <c r="BK295" s="351"/>
      <c r="BL295" s="351"/>
      <c r="BM295" s="351"/>
      <c r="BN295" s="351"/>
      <c r="BO295" s="351"/>
      <c r="BP295" s="351"/>
      <c r="BQ295" s="351">
        <f>COUNTIFS($O$8:$O$250,"x",BQ$8:BQ$250,"0")</f>
        <v>0</v>
      </c>
      <c r="BR295" s="423"/>
      <c r="BS295" s="423"/>
      <c r="BT295" s="51"/>
      <c r="BU295" s="51"/>
      <c r="BV295" s="326"/>
      <c r="BW295" s="326"/>
      <c r="BX295" s="326"/>
      <c r="BY295" s="326"/>
      <c r="BZ295" s="326"/>
      <c r="CA295" s="326"/>
      <c r="CB295" s="326"/>
      <c r="CC295" s="326"/>
      <c r="CD295" s="2"/>
    </row>
    <row r="296" spans="1:82" s="173" customFormat="1" hidden="1">
      <c r="A296" s="352"/>
      <c r="B296" s="330"/>
      <c r="C296" s="1587" t="s">
        <v>236</v>
      </c>
      <c r="D296" s="15"/>
      <c r="E296" s="31"/>
      <c r="F296" s="15"/>
      <c r="G296" s="355"/>
      <c r="H296" s="175"/>
      <c r="I296" s="326"/>
      <c r="J296" s="326"/>
      <c r="K296" s="355"/>
      <c r="L296" s="326"/>
      <c r="M296" s="326"/>
      <c r="N296" s="79"/>
      <c r="O296" s="326"/>
      <c r="P296" s="79"/>
      <c r="Q296" s="326"/>
      <c r="R296" s="326"/>
      <c r="S296" s="326"/>
      <c r="T296" s="326"/>
      <c r="U296" s="326"/>
      <c r="V296" s="355"/>
      <c r="W296" s="355"/>
      <c r="X296" s="355"/>
      <c r="Y296" s="355"/>
      <c r="Z296" s="326"/>
      <c r="AA296" s="326"/>
      <c r="AB296" s="326"/>
      <c r="AC296" s="326"/>
      <c r="AD296" s="326"/>
      <c r="AE296" s="326"/>
      <c r="AF296" s="326"/>
      <c r="AG296" s="326"/>
      <c r="AH296" s="326"/>
      <c r="AI296" s="326"/>
      <c r="AJ296" s="326"/>
      <c r="AK296" s="326"/>
      <c r="AL296" s="326"/>
      <c r="AM296" s="326"/>
      <c r="AN296" s="326"/>
      <c r="AO296" s="326"/>
      <c r="AP296" s="326"/>
      <c r="AQ296" s="326"/>
      <c r="AR296" s="326"/>
      <c r="AS296" s="326"/>
      <c r="AT296" s="326"/>
      <c r="AU296" s="326"/>
      <c r="AV296" s="326"/>
      <c r="AW296" s="326"/>
      <c r="AX296" s="326"/>
      <c r="AY296" s="326"/>
      <c r="AZ296" s="326"/>
      <c r="BA296" s="326"/>
      <c r="BB296" s="326"/>
      <c r="BC296" s="326"/>
      <c r="BD296" s="326"/>
      <c r="BE296" s="34">
        <f>(((BE293*2)+(BE294*1)+(BE295*0)))/(BE293+BE294+BE295)</f>
        <v>2</v>
      </c>
      <c r="BF296" s="34">
        <f>(((BF293*2)+(BF294*1)+(BF295*0)))/(BF293+BF294+BF295)</f>
        <v>1.3333333333333333</v>
      </c>
      <c r="BG296" s="34">
        <f>(((BG293*2)+(BG294*1)+(BG295*0)))/(BG293+BG294+BG295)</f>
        <v>1.3333333333333333</v>
      </c>
      <c r="BH296" s="34">
        <f>(((BH293*2)+(BH294*1)+(BH295*0)))/(BH293+BH294+BH295)</f>
        <v>1.6666666666666667</v>
      </c>
      <c r="BI296" s="34">
        <f>(((BI293*2)+(BI294*1)+(BI295*0)))/(BI293+BI294+BI295)</f>
        <v>2</v>
      </c>
      <c r="BJ296" s="58"/>
      <c r="BK296" s="34"/>
      <c r="BL296" s="34"/>
      <c r="BM296" s="34"/>
      <c r="BN296" s="34"/>
      <c r="BO296" s="34"/>
      <c r="BP296" s="34"/>
      <c r="BQ296" s="34">
        <f>(((BQ293*2)+(BQ294*1)+(BQ295*0)))/(BQ293+BQ294+BQ295)</f>
        <v>2</v>
      </c>
      <c r="BR296" s="34"/>
      <c r="BS296" s="34"/>
      <c r="BT296" s="52"/>
      <c r="BU296" s="52"/>
      <c r="BV296" s="1585">
        <f>COUNTIF($BE297:$BU297,"Đ")</f>
        <v>4</v>
      </c>
      <c r="BW296" s="1586">
        <f>BV296/COUNTA($BE297:$BU297)</f>
        <v>0.66666666666666663</v>
      </c>
      <c r="BX296" s="1585">
        <f>COUNTIF($BE297:$BU297,"CCG")</f>
        <v>2</v>
      </c>
      <c r="BY296" s="1586">
        <f>BX296/COUNTA($BE297:$BU297)</f>
        <v>0.33333333333333331</v>
      </c>
      <c r="BZ296" s="1585">
        <f>COUNTIF($BE297:$BU297,"CĐ")</f>
        <v>0</v>
      </c>
      <c r="CA296" s="1586">
        <f>BZ296/COUNTA($BE297:$BU297)</f>
        <v>0</v>
      </c>
      <c r="CB296" s="1582">
        <f>(((BV296*2)+(BX296*1)+(BZ296*0)))/(BV296+BX296+BZ296)</f>
        <v>1.6666666666666667</v>
      </c>
      <c r="CC296" s="1582" t="str">
        <f>IF(CB296&gt;=1.6,"Đạt mục tiêu",IF(CB296&gt;=1,"Cần cố gắng","Chưa đạt"))</f>
        <v>Đạt mục tiêu</v>
      </c>
      <c r="CD296" s="2"/>
    </row>
    <row r="297" spans="1:82" s="173" customFormat="1" hidden="1">
      <c r="A297" s="352"/>
      <c r="B297" s="330"/>
      <c r="C297" s="1587"/>
      <c r="D297" s="15"/>
      <c r="E297" s="31"/>
      <c r="F297" s="15"/>
      <c r="G297" s="355"/>
      <c r="H297" s="175"/>
      <c r="I297" s="326"/>
      <c r="J297" s="326"/>
      <c r="K297" s="355"/>
      <c r="L297" s="326"/>
      <c r="M297" s="326"/>
      <c r="N297" s="79"/>
      <c r="O297" s="326"/>
      <c r="P297" s="79"/>
      <c r="Q297" s="326"/>
      <c r="R297" s="326"/>
      <c r="S297" s="326"/>
      <c r="T297" s="326"/>
      <c r="U297" s="326"/>
      <c r="V297" s="355"/>
      <c r="W297" s="355"/>
      <c r="X297" s="355"/>
      <c r="Y297" s="355"/>
      <c r="Z297" s="326"/>
      <c r="AA297" s="326"/>
      <c r="AB297" s="326"/>
      <c r="AC297" s="326"/>
      <c r="AD297" s="326"/>
      <c r="AE297" s="326"/>
      <c r="AF297" s="326"/>
      <c r="AG297" s="326"/>
      <c r="AH297" s="326"/>
      <c r="AI297" s="326"/>
      <c r="AJ297" s="326"/>
      <c r="AK297" s="326"/>
      <c r="AL297" s="326"/>
      <c r="AM297" s="326"/>
      <c r="AN297" s="326"/>
      <c r="AO297" s="326"/>
      <c r="AP297" s="326"/>
      <c r="AQ297" s="326"/>
      <c r="AR297" s="326"/>
      <c r="AS297" s="326"/>
      <c r="AT297" s="326"/>
      <c r="AU297" s="326"/>
      <c r="AV297" s="326"/>
      <c r="AW297" s="326"/>
      <c r="AX297" s="326"/>
      <c r="AY297" s="326"/>
      <c r="AZ297" s="326"/>
      <c r="BA297" s="326"/>
      <c r="BB297" s="326"/>
      <c r="BC297" s="326"/>
      <c r="BD297" s="326"/>
      <c r="BE297" s="34" t="str">
        <f>IF(BE296&lt;1,"CĐ",IF(BE296&lt;1.6,"CCG","Đ"))</f>
        <v>Đ</v>
      </c>
      <c r="BF297" s="34" t="str">
        <f>IF(BF296&lt;1,"CĐ",IF(BF296&lt;1.6,"CCG","Đ"))</f>
        <v>CCG</v>
      </c>
      <c r="BG297" s="34" t="str">
        <f>IF(BG296&lt;1,"CĐ",IF(BG296&lt;1.6,"CCG","Đ"))</f>
        <v>CCG</v>
      </c>
      <c r="BH297" s="34" t="str">
        <f>IF(BH296&lt;1,"CĐ",IF(BH296&lt;1.6,"CCG","Đ"))</f>
        <v>Đ</v>
      </c>
      <c r="BI297" s="34" t="str">
        <f>IF(BI296&lt;1,"CĐ",IF(BI296&lt;1.6,"CCG","Đ"))</f>
        <v>Đ</v>
      </c>
      <c r="BJ297" s="58"/>
      <c r="BK297" s="34"/>
      <c r="BL297" s="34"/>
      <c r="BM297" s="34"/>
      <c r="BN297" s="34"/>
      <c r="BO297" s="34"/>
      <c r="BP297" s="34"/>
      <c r="BQ297" s="34" t="str">
        <f>IF(BQ296&lt;1,"CĐ",IF(BQ296&lt;1.6,"CCG","Đ"))</f>
        <v>Đ</v>
      </c>
      <c r="BR297" s="34"/>
      <c r="BS297" s="34"/>
      <c r="BT297" s="52"/>
      <c r="BU297" s="52"/>
      <c r="BV297" s="1585"/>
      <c r="BW297" s="1586"/>
      <c r="BX297" s="1585"/>
      <c r="BY297" s="1586"/>
      <c r="BZ297" s="1585"/>
      <c r="CA297" s="1586"/>
      <c r="CB297" s="1582"/>
      <c r="CC297" s="1582"/>
      <c r="CD297" s="2"/>
    </row>
    <row r="298" spans="1:82" s="173" customFormat="1" ht="197.25" hidden="1">
      <c r="A298" s="332" t="s">
        <v>241</v>
      </c>
      <c r="B298" s="329"/>
      <c r="C298" s="207" t="s">
        <v>233</v>
      </c>
      <c r="D298" s="36"/>
      <c r="E298" s="37"/>
      <c r="F298" s="36"/>
      <c r="G298" s="342"/>
      <c r="H298" s="210"/>
      <c r="I298" s="343"/>
      <c r="J298" s="343"/>
      <c r="K298" s="342"/>
      <c r="L298" s="343"/>
      <c r="M298" s="343"/>
      <c r="N298" s="79"/>
      <c r="O298" s="343"/>
      <c r="P298" s="79"/>
      <c r="Q298" s="343"/>
      <c r="R298" s="343"/>
      <c r="S298" s="343"/>
      <c r="T298" s="343"/>
      <c r="U298" s="343"/>
      <c r="V298" s="342"/>
      <c r="W298" s="342"/>
      <c r="X298" s="342"/>
      <c r="Y298" s="342"/>
      <c r="Z298" s="343"/>
      <c r="AA298" s="343"/>
      <c r="AB298" s="343"/>
      <c r="AC298" s="343"/>
      <c r="AD298" s="343"/>
      <c r="AE298" s="343"/>
      <c r="AF298" s="343"/>
      <c r="AG298" s="343"/>
      <c r="AH298" s="343"/>
      <c r="AI298" s="343"/>
      <c r="AJ298" s="343"/>
      <c r="AK298" s="343"/>
      <c r="AL298" s="343"/>
      <c r="AM298" s="343"/>
      <c r="AN298" s="343"/>
      <c r="AO298" s="343"/>
      <c r="AP298" s="343"/>
      <c r="AQ298" s="343"/>
      <c r="AR298" s="343"/>
      <c r="AS298" s="343"/>
      <c r="AT298" s="343"/>
      <c r="AU298" s="343"/>
      <c r="AV298" s="343"/>
      <c r="AW298" s="343"/>
      <c r="AX298" s="343"/>
      <c r="AY298" s="343"/>
      <c r="AZ298" s="343"/>
      <c r="BA298" s="343"/>
      <c r="BB298" s="343"/>
      <c r="BC298" s="343"/>
      <c r="BD298" s="343"/>
      <c r="BE298" s="331">
        <f>COUNTIFS($P$8:$P$250,"x",BE$8:BE$250,"2")</f>
        <v>2</v>
      </c>
      <c r="BF298" s="331">
        <f>COUNTIFS($P$8:$P$250,"x",BF$8:BF$250,"2")</f>
        <v>3</v>
      </c>
      <c r="BG298" s="331">
        <f>COUNTIFS($P$8:$P$250,"x",BG$8:BG$250,"2")</f>
        <v>3</v>
      </c>
      <c r="BH298" s="331">
        <f>COUNTIFS($P$8:$P$250,"x",BH$8:BH$250,"2")</f>
        <v>1</v>
      </c>
      <c r="BI298" s="331">
        <f>COUNTIFS($P$8:$P$250,"x",BI$8:BI$250,"2")</f>
        <v>2</v>
      </c>
      <c r="BJ298" s="59"/>
      <c r="BK298" s="331"/>
      <c r="BL298" s="331"/>
      <c r="BM298" s="331"/>
      <c r="BN298" s="331"/>
      <c r="BO298" s="331"/>
      <c r="BP298" s="331"/>
      <c r="BQ298" s="331">
        <f>COUNTIFS($P$8:$P$250,"x",BQ$8:BQ$250,"2")</f>
        <v>1</v>
      </c>
      <c r="BR298" s="422"/>
      <c r="BS298" s="422"/>
      <c r="BT298" s="53"/>
      <c r="BU298" s="53"/>
      <c r="BV298" s="343"/>
      <c r="BW298" s="343"/>
      <c r="BX298" s="343"/>
      <c r="BY298" s="343"/>
      <c r="BZ298" s="343"/>
      <c r="CA298" s="343"/>
      <c r="CB298" s="343"/>
      <c r="CC298" s="343"/>
      <c r="CD298" s="2"/>
    </row>
    <row r="299" spans="1:82" s="173" customFormat="1" ht="93.75" hidden="1">
      <c r="A299" s="332"/>
      <c r="B299" s="329"/>
      <c r="C299" s="207" t="s">
        <v>234</v>
      </c>
      <c r="D299" s="36"/>
      <c r="E299" s="37"/>
      <c r="F299" s="36"/>
      <c r="G299" s="342"/>
      <c r="H299" s="210"/>
      <c r="I299" s="343"/>
      <c r="J299" s="343"/>
      <c r="K299" s="342"/>
      <c r="L299" s="343"/>
      <c r="M299" s="343"/>
      <c r="N299" s="79"/>
      <c r="O299" s="343"/>
      <c r="P299" s="79"/>
      <c r="Q299" s="343"/>
      <c r="R299" s="343"/>
      <c r="S299" s="343"/>
      <c r="T299" s="343"/>
      <c r="U299" s="343"/>
      <c r="V299" s="342"/>
      <c r="W299" s="342"/>
      <c r="X299" s="342"/>
      <c r="Y299" s="342"/>
      <c r="Z299" s="343"/>
      <c r="AA299" s="343"/>
      <c r="AB299" s="343"/>
      <c r="AC299" s="343"/>
      <c r="AD299" s="343"/>
      <c r="AE299" s="343"/>
      <c r="AF299" s="343"/>
      <c r="AG299" s="343"/>
      <c r="AH299" s="343"/>
      <c r="AI299" s="343"/>
      <c r="AJ299" s="343"/>
      <c r="AK299" s="343"/>
      <c r="AL299" s="343"/>
      <c r="AM299" s="343"/>
      <c r="AN299" s="343"/>
      <c r="AO299" s="343"/>
      <c r="AP299" s="343"/>
      <c r="AQ299" s="343"/>
      <c r="AR299" s="343"/>
      <c r="AS299" s="343"/>
      <c r="AT299" s="343"/>
      <c r="AU299" s="343"/>
      <c r="AV299" s="343"/>
      <c r="AW299" s="343"/>
      <c r="AX299" s="343"/>
      <c r="AY299" s="343"/>
      <c r="AZ299" s="343"/>
      <c r="BA299" s="343"/>
      <c r="BB299" s="343"/>
      <c r="BC299" s="343"/>
      <c r="BD299" s="343"/>
      <c r="BE299" s="331">
        <f>COUNTIFS($P$8:$P$250,"x",BE$8:BE$250,"1")</f>
        <v>1</v>
      </c>
      <c r="BF299" s="331">
        <f>COUNTIFS($P$8:$P$250,"x",BF$8:BF$250,"1")</f>
        <v>0</v>
      </c>
      <c r="BG299" s="331">
        <f>COUNTIFS($P$8:$P$250,"x",BG$8:BG$250,"1")</f>
        <v>0</v>
      </c>
      <c r="BH299" s="331">
        <f>COUNTIFS($P$8:$P$250,"x",BH$8:BH$250,"1")</f>
        <v>2</v>
      </c>
      <c r="BI299" s="331">
        <f>COUNTIFS($P$8:$P$250,"x",BI$8:BI$250,"1")</f>
        <v>1</v>
      </c>
      <c r="BJ299" s="59"/>
      <c r="BK299" s="331"/>
      <c r="BL299" s="331"/>
      <c r="BM299" s="331"/>
      <c r="BN299" s="331"/>
      <c r="BO299" s="331"/>
      <c r="BP299" s="331"/>
      <c r="BQ299" s="331">
        <f>COUNTIFS($P$8:$P$250,"x",BQ$8:BQ$250,"1")</f>
        <v>2</v>
      </c>
      <c r="BR299" s="422"/>
      <c r="BS299" s="422"/>
      <c r="BT299" s="53"/>
      <c r="BU299" s="53"/>
      <c r="BV299" s="343"/>
      <c r="BW299" s="343"/>
      <c r="BX299" s="343"/>
      <c r="BY299" s="343"/>
      <c r="BZ299" s="343"/>
      <c r="CA299" s="343"/>
      <c r="CB299" s="343"/>
      <c r="CC299" s="343"/>
      <c r="CD299" s="2"/>
    </row>
    <row r="300" spans="1:82" s="173" customFormat="1" ht="93.75" hidden="1">
      <c r="A300" s="332"/>
      <c r="B300" s="329"/>
      <c r="C300" s="207" t="s">
        <v>235</v>
      </c>
      <c r="D300" s="36"/>
      <c r="E300" s="37"/>
      <c r="F300" s="36"/>
      <c r="G300" s="342"/>
      <c r="H300" s="210"/>
      <c r="I300" s="343"/>
      <c r="J300" s="343"/>
      <c r="K300" s="342"/>
      <c r="L300" s="343"/>
      <c r="M300" s="343"/>
      <c r="N300" s="79"/>
      <c r="O300" s="343"/>
      <c r="P300" s="79"/>
      <c r="Q300" s="343"/>
      <c r="R300" s="343"/>
      <c r="S300" s="343"/>
      <c r="T300" s="343"/>
      <c r="U300" s="343"/>
      <c r="V300" s="342"/>
      <c r="W300" s="342"/>
      <c r="X300" s="342"/>
      <c r="Y300" s="342"/>
      <c r="Z300" s="343"/>
      <c r="AA300" s="343"/>
      <c r="AB300" s="343"/>
      <c r="AC300" s="343"/>
      <c r="AD300" s="343"/>
      <c r="AE300" s="343"/>
      <c r="AF300" s="343"/>
      <c r="AG300" s="343"/>
      <c r="AH300" s="343"/>
      <c r="AI300" s="343"/>
      <c r="AJ300" s="343"/>
      <c r="AK300" s="343"/>
      <c r="AL300" s="343"/>
      <c r="AM300" s="343"/>
      <c r="AN300" s="343"/>
      <c r="AO300" s="343"/>
      <c r="AP300" s="343"/>
      <c r="AQ300" s="343"/>
      <c r="AR300" s="343"/>
      <c r="AS300" s="343"/>
      <c r="AT300" s="343"/>
      <c r="AU300" s="343"/>
      <c r="AV300" s="343"/>
      <c r="AW300" s="343"/>
      <c r="AX300" s="343"/>
      <c r="AY300" s="343"/>
      <c r="AZ300" s="343"/>
      <c r="BA300" s="343"/>
      <c r="BB300" s="343"/>
      <c r="BC300" s="343"/>
      <c r="BD300" s="343"/>
      <c r="BE300" s="331">
        <f>COUNTIFS($P$8:$P$250,"x",BE$8:BE$250,"0")</f>
        <v>0</v>
      </c>
      <c r="BF300" s="331">
        <f>COUNTIFS($P$8:$P$250,"x",BF$8:BF$250,"0")</f>
        <v>0</v>
      </c>
      <c r="BG300" s="331">
        <f>COUNTIFS($P$8:$P$250,"x",BG$8:BG$250,"0")</f>
        <v>0</v>
      </c>
      <c r="BH300" s="331">
        <f>COUNTIFS($P$8:$P$250,"x",BH$8:BH$250,"0")</f>
        <v>0</v>
      </c>
      <c r="BI300" s="331">
        <f>COUNTIFS($P$8:$P$250,"x",BI$8:BI$250,"0")</f>
        <v>0</v>
      </c>
      <c r="BJ300" s="59"/>
      <c r="BK300" s="331"/>
      <c r="BL300" s="331"/>
      <c r="BM300" s="331"/>
      <c r="BN300" s="331"/>
      <c r="BO300" s="331"/>
      <c r="BP300" s="331"/>
      <c r="BQ300" s="331">
        <f>COUNTIFS($P$8:$P$250,"x",BQ$8:BQ$250,"0")</f>
        <v>0</v>
      </c>
      <c r="BR300" s="422"/>
      <c r="BS300" s="422"/>
      <c r="BT300" s="53"/>
      <c r="BU300" s="53"/>
      <c r="BV300" s="343"/>
      <c r="BW300" s="343"/>
      <c r="BX300" s="343"/>
      <c r="BY300" s="343"/>
      <c r="BZ300" s="343"/>
      <c r="CA300" s="343"/>
      <c r="CB300" s="343"/>
      <c r="CC300" s="343"/>
      <c r="CD300" s="2"/>
    </row>
    <row r="301" spans="1:82" s="173" customFormat="1" hidden="1">
      <c r="A301" s="332"/>
      <c r="B301" s="329"/>
      <c r="C301" s="1520" t="s">
        <v>236</v>
      </c>
      <c r="D301" s="36"/>
      <c r="E301" s="37"/>
      <c r="F301" s="36"/>
      <c r="G301" s="342"/>
      <c r="H301" s="210"/>
      <c r="I301" s="343"/>
      <c r="J301" s="343"/>
      <c r="K301" s="342"/>
      <c r="L301" s="343"/>
      <c r="M301" s="343"/>
      <c r="N301" s="79"/>
      <c r="O301" s="343"/>
      <c r="P301" s="79"/>
      <c r="Q301" s="343"/>
      <c r="R301" s="343"/>
      <c r="S301" s="343"/>
      <c r="T301" s="343"/>
      <c r="U301" s="343"/>
      <c r="V301" s="342"/>
      <c r="W301" s="342"/>
      <c r="X301" s="342"/>
      <c r="Y301" s="342"/>
      <c r="Z301" s="343"/>
      <c r="AA301" s="343"/>
      <c r="AB301" s="343"/>
      <c r="AC301" s="343"/>
      <c r="AD301" s="343"/>
      <c r="AE301" s="343"/>
      <c r="AF301" s="343"/>
      <c r="AG301" s="343"/>
      <c r="AH301" s="343"/>
      <c r="AI301" s="343"/>
      <c r="AJ301" s="343"/>
      <c r="AK301" s="343"/>
      <c r="AL301" s="343"/>
      <c r="AM301" s="343"/>
      <c r="AN301" s="343"/>
      <c r="AO301" s="343"/>
      <c r="AP301" s="343"/>
      <c r="AQ301" s="343"/>
      <c r="AR301" s="343"/>
      <c r="AS301" s="343"/>
      <c r="AT301" s="343"/>
      <c r="AU301" s="343"/>
      <c r="AV301" s="343"/>
      <c r="AW301" s="343"/>
      <c r="AX301" s="343"/>
      <c r="AY301" s="343"/>
      <c r="AZ301" s="343"/>
      <c r="BA301" s="343"/>
      <c r="BB301" s="343"/>
      <c r="BC301" s="343"/>
      <c r="BD301" s="343"/>
      <c r="BE301" s="38">
        <f>(((BE298*2)+(BE299*1)+(BE300*0)))/(BE298+BE299+BE300)</f>
        <v>1.6666666666666667</v>
      </c>
      <c r="BF301" s="38">
        <f>(((BF298*2)+(BF299*1)+(BF300*0)))/(BF298+BF299+BF300)</f>
        <v>2</v>
      </c>
      <c r="BG301" s="38">
        <f>(((BG298*2)+(BG299*1)+(BG300*0)))/(BG298+BG299+BG300)</f>
        <v>2</v>
      </c>
      <c r="BH301" s="38">
        <f>(((BH298*2)+(BH299*1)+(BH300*0)))/(BH298+BH299+BH300)</f>
        <v>1.3333333333333333</v>
      </c>
      <c r="BI301" s="38">
        <f>(((BI298*2)+(BI299*1)+(BI300*0)))/(BI298+BI299+BI300)</f>
        <v>1.6666666666666667</v>
      </c>
      <c r="BJ301" s="60"/>
      <c r="BK301" s="38"/>
      <c r="BL301" s="38"/>
      <c r="BM301" s="38"/>
      <c r="BN301" s="38"/>
      <c r="BO301" s="38"/>
      <c r="BP301" s="38"/>
      <c r="BQ301" s="38">
        <f>(((BQ298*2)+(BQ299*1)+(BQ300*0)))/(BQ298+BQ299+BQ300)</f>
        <v>1.3333333333333333</v>
      </c>
      <c r="BR301" s="38"/>
      <c r="BS301" s="38"/>
      <c r="BT301" s="54"/>
      <c r="BU301" s="54"/>
      <c r="BV301" s="1550">
        <f>COUNTIF($BE302:$BU302,"Đ")</f>
        <v>4</v>
      </c>
      <c r="BW301" s="1549">
        <f>BV301/COUNTA($BE302:$BU302)</f>
        <v>0.66666666666666663</v>
      </c>
      <c r="BX301" s="1550">
        <f>COUNTIF($BE302:$BU302,"CCG")</f>
        <v>2</v>
      </c>
      <c r="BY301" s="1549">
        <f>BX301/COUNTA($BE302:$BU302)</f>
        <v>0.33333333333333331</v>
      </c>
      <c r="BZ301" s="1550">
        <f>COUNTIF($BE302:$BU302,"CĐ")</f>
        <v>0</v>
      </c>
      <c r="CA301" s="1549">
        <f>BZ301/COUNTA($BE302:$BU302)</f>
        <v>0</v>
      </c>
      <c r="CB301" s="1407">
        <f>(((BV301*2)+(BX301*1)+(BZ301*0)))/(BV301+BX301+BZ301)</f>
        <v>1.6666666666666667</v>
      </c>
      <c r="CC301" s="1407" t="str">
        <f>IF(CB301&gt;=1.6,"Đạt mục tiêu",IF(CB301&gt;=1,"Cần cố gắng","Chưa đạt"))</f>
        <v>Đạt mục tiêu</v>
      </c>
      <c r="CD301" s="2"/>
    </row>
    <row r="302" spans="1:82" s="173" customFormat="1" hidden="1">
      <c r="A302" s="332"/>
      <c r="B302" s="329"/>
      <c r="C302" s="1520"/>
      <c r="D302" s="36"/>
      <c r="E302" s="37"/>
      <c r="F302" s="36"/>
      <c r="G302" s="342"/>
      <c r="H302" s="210"/>
      <c r="I302" s="343"/>
      <c r="J302" s="343"/>
      <c r="K302" s="342"/>
      <c r="L302" s="343"/>
      <c r="M302" s="343"/>
      <c r="N302" s="79"/>
      <c r="O302" s="343"/>
      <c r="P302" s="79"/>
      <c r="Q302" s="343"/>
      <c r="R302" s="343"/>
      <c r="S302" s="343"/>
      <c r="T302" s="343"/>
      <c r="U302" s="343"/>
      <c r="V302" s="342"/>
      <c r="W302" s="342"/>
      <c r="X302" s="342"/>
      <c r="Y302" s="342"/>
      <c r="Z302" s="343"/>
      <c r="AA302" s="343"/>
      <c r="AB302" s="343"/>
      <c r="AC302" s="343"/>
      <c r="AD302" s="343"/>
      <c r="AE302" s="343"/>
      <c r="AF302" s="343"/>
      <c r="AG302" s="343"/>
      <c r="AH302" s="343"/>
      <c r="AI302" s="343"/>
      <c r="AJ302" s="343"/>
      <c r="AK302" s="343"/>
      <c r="AL302" s="343"/>
      <c r="AM302" s="343"/>
      <c r="AN302" s="343"/>
      <c r="AO302" s="343"/>
      <c r="AP302" s="343"/>
      <c r="AQ302" s="343"/>
      <c r="AR302" s="343"/>
      <c r="AS302" s="343"/>
      <c r="AT302" s="343"/>
      <c r="AU302" s="343"/>
      <c r="AV302" s="343"/>
      <c r="AW302" s="343"/>
      <c r="AX302" s="343"/>
      <c r="AY302" s="343"/>
      <c r="AZ302" s="343"/>
      <c r="BA302" s="343"/>
      <c r="BB302" s="343"/>
      <c r="BC302" s="343"/>
      <c r="BD302" s="343"/>
      <c r="BE302" s="38" t="str">
        <f>IF(BE301&lt;1,"CĐ",IF(BE301&lt;1.6,"CCG","Đ"))</f>
        <v>Đ</v>
      </c>
      <c r="BF302" s="38" t="str">
        <f>IF(BF301&lt;1,"CĐ",IF(BF301&lt;1.6,"CCG","Đ"))</f>
        <v>Đ</v>
      </c>
      <c r="BG302" s="38" t="str">
        <f>IF(BG301&lt;1,"CĐ",IF(BG301&lt;1.6,"CCG","Đ"))</f>
        <v>Đ</v>
      </c>
      <c r="BH302" s="38" t="str">
        <f>IF(BH301&lt;1,"CĐ",IF(BH301&lt;1.6,"CCG","Đ"))</f>
        <v>CCG</v>
      </c>
      <c r="BI302" s="38" t="str">
        <f>IF(BI301&lt;1,"CĐ",IF(BI301&lt;1.6,"CCG","Đ"))</f>
        <v>Đ</v>
      </c>
      <c r="BJ302" s="60"/>
      <c r="BK302" s="38"/>
      <c r="BL302" s="38"/>
      <c r="BM302" s="38"/>
      <c r="BN302" s="38"/>
      <c r="BO302" s="38"/>
      <c r="BP302" s="38"/>
      <c r="BQ302" s="38" t="str">
        <f>IF(BQ301&lt;1,"CĐ",IF(BQ301&lt;1.6,"CCG","Đ"))</f>
        <v>CCG</v>
      </c>
      <c r="BR302" s="38"/>
      <c r="BS302" s="38"/>
      <c r="BT302" s="54"/>
      <c r="BU302" s="54"/>
      <c r="BV302" s="1550"/>
      <c r="BW302" s="1549"/>
      <c r="BX302" s="1550"/>
      <c r="BY302" s="1549"/>
      <c r="BZ302" s="1550"/>
      <c r="CA302" s="1549"/>
      <c r="CB302" s="1407"/>
      <c r="CC302" s="1407"/>
      <c r="CD302" s="2"/>
    </row>
    <row r="303" spans="1:82" s="173" customFormat="1" ht="194.25" hidden="1">
      <c r="A303" s="352" t="s">
        <v>242</v>
      </c>
      <c r="B303" s="330"/>
      <c r="C303" s="205" t="s">
        <v>233</v>
      </c>
      <c r="D303" s="15"/>
      <c r="E303" s="31"/>
      <c r="F303" s="15"/>
      <c r="G303" s="355"/>
      <c r="H303" s="175"/>
      <c r="I303" s="326"/>
      <c r="J303" s="326"/>
      <c r="K303" s="355"/>
      <c r="L303" s="326"/>
      <c r="M303" s="326"/>
      <c r="N303" s="79"/>
      <c r="O303" s="326"/>
      <c r="P303" s="79"/>
      <c r="Q303" s="326"/>
      <c r="R303" s="326"/>
      <c r="S303" s="326"/>
      <c r="T303" s="326"/>
      <c r="U303" s="326"/>
      <c r="V303" s="355"/>
      <c r="W303" s="355"/>
      <c r="X303" s="355"/>
      <c r="Y303" s="355"/>
      <c r="Z303" s="326"/>
      <c r="AA303" s="326"/>
      <c r="AB303" s="326"/>
      <c r="AC303" s="326"/>
      <c r="AD303" s="326"/>
      <c r="AE303" s="326"/>
      <c r="AF303" s="326"/>
      <c r="AG303" s="326"/>
      <c r="AH303" s="326"/>
      <c r="AI303" s="326"/>
      <c r="AJ303" s="326"/>
      <c r="AK303" s="326"/>
      <c r="AL303" s="326"/>
      <c r="AM303" s="326"/>
      <c r="AN303" s="326"/>
      <c r="AO303" s="326"/>
      <c r="AP303" s="326"/>
      <c r="AQ303" s="326"/>
      <c r="AR303" s="326"/>
      <c r="AS303" s="326"/>
      <c r="AT303" s="326"/>
      <c r="AU303" s="326"/>
      <c r="AV303" s="326"/>
      <c r="AW303" s="326"/>
      <c r="AX303" s="326"/>
      <c r="AY303" s="326"/>
      <c r="AZ303" s="326"/>
      <c r="BA303" s="326"/>
      <c r="BB303" s="326"/>
      <c r="BC303" s="326"/>
      <c r="BD303" s="326"/>
      <c r="BE303" s="351">
        <f>COUNTIFS($Q$8:$Q$250,"x",BE$8:BE$250,"2")</f>
        <v>6</v>
      </c>
      <c r="BF303" s="351">
        <f>COUNTIFS($Q$8:$Q$250,"x",BF$8:BF$250,"2")</f>
        <v>3</v>
      </c>
      <c r="BG303" s="351">
        <f>COUNTIFS($Q$8:$Q$250,"x",BG$8:BG$250,"2")</f>
        <v>6</v>
      </c>
      <c r="BH303" s="351">
        <f>COUNTIFS($Q$8:$Q$250,"x",BH$8:BH$250,"2")</f>
        <v>6</v>
      </c>
      <c r="BI303" s="351">
        <f>COUNTIFS($Q$8:$Q$250,"x",BI$8:BI$250,"2")</f>
        <v>4</v>
      </c>
      <c r="BJ303" s="57"/>
      <c r="BK303" s="351"/>
      <c r="BL303" s="351"/>
      <c r="BM303" s="351"/>
      <c r="BN303" s="351"/>
      <c r="BO303" s="351"/>
      <c r="BP303" s="351"/>
      <c r="BQ303" s="351">
        <f>COUNTIFS($Q$8:$Q$250,"x",BQ$8:BQ$250,"2")</f>
        <v>6</v>
      </c>
      <c r="BR303" s="423"/>
      <c r="BS303" s="423"/>
      <c r="BT303" s="51"/>
      <c r="BU303" s="51"/>
      <c r="BV303" s="326"/>
      <c r="BW303" s="326"/>
      <c r="BX303" s="326"/>
      <c r="BY303" s="326"/>
      <c r="BZ303" s="326"/>
      <c r="CA303" s="326"/>
      <c r="CB303" s="326"/>
      <c r="CC303" s="326"/>
      <c r="CD303" s="2"/>
    </row>
    <row r="304" spans="1:82" s="173" customFormat="1" ht="93.75" hidden="1">
      <c r="A304" s="352"/>
      <c r="B304" s="330"/>
      <c r="C304" s="205" t="s">
        <v>234</v>
      </c>
      <c r="D304" s="15"/>
      <c r="E304" s="31"/>
      <c r="F304" s="15"/>
      <c r="G304" s="355"/>
      <c r="H304" s="175"/>
      <c r="I304" s="326"/>
      <c r="J304" s="326"/>
      <c r="K304" s="355"/>
      <c r="L304" s="326"/>
      <c r="M304" s="326"/>
      <c r="N304" s="79"/>
      <c r="O304" s="326"/>
      <c r="P304" s="79"/>
      <c r="Q304" s="326"/>
      <c r="R304" s="326"/>
      <c r="S304" s="326"/>
      <c r="T304" s="326"/>
      <c r="U304" s="326"/>
      <c r="V304" s="355"/>
      <c r="W304" s="355"/>
      <c r="X304" s="355"/>
      <c r="Y304" s="355"/>
      <c r="Z304" s="326"/>
      <c r="AA304" s="326"/>
      <c r="AB304" s="326"/>
      <c r="AC304" s="326"/>
      <c r="AD304" s="326"/>
      <c r="AE304" s="326"/>
      <c r="AF304" s="326"/>
      <c r="AG304" s="326"/>
      <c r="AH304" s="326"/>
      <c r="AI304" s="326"/>
      <c r="AJ304" s="326"/>
      <c r="AK304" s="326"/>
      <c r="AL304" s="326"/>
      <c r="AM304" s="326"/>
      <c r="AN304" s="326"/>
      <c r="AO304" s="326"/>
      <c r="AP304" s="326"/>
      <c r="AQ304" s="326"/>
      <c r="AR304" s="326"/>
      <c r="AS304" s="326"/>
      <c r="AT304" s="326"/>
      <c r="AU304" s="326"/>
      <c r="AV304" s="326"/>
      <c r="AW304" s="326"/>
      <c r="AX304" s="326"/>
      <c r="AY304" s="326"/>
      <c r="AZ304" s="326"/>
      <c r="BA304" s="326"/>
      <c r="BB304" s="326"/>
      <c r="BC304" s="326"/>
      <c r="BD304" s="326"/>
      <c r="BE304" s="351">
        <f>COUNTIFS($Q$8:$Q$250,"x",BE$8:BE$250,"1")</f>
        <v>1</v>
      </c>
      <c r="BF304" s="351">
        <f>COUNTIFS($Q$8:$Q$250,"x",BF$8:BF$250,"1")</f>
        <v>4</v>
      </c>
      <c r="BG304" s="351">
        <f>COUNTIFS($Q$8:$Q$250,"x",BG$8:BG$250,"1")</f>
        <v>1</v>
      </c>
      <c r="BH304" s="351">
        <f>COUNTIFS($Q$8:$Q$250,"x",BH$8:BH$250,"1")</f>
        <v>1</v>
      </c>
      <c r="BI304" s="351">
        <f>COUNTIFS($Q$8:$Q$250,"x",BI$8:BI$250,"1")</f>
        <v>3</v>
      </c>
      <c r="BJ304" s="57"/>
      <c r="BK304" s="351"/>
      <c r="BL304" s="351"/>
      <c r="BM304" s="351"/>
      <c r="BN304" s="351"/>
      <c r="BO304" s="351"/>
      <c r="BP304" s="351"/>
      <c r="BQ304" s="351">
        <f>COUNTIFS($Q$8:$Q$250,"x",BQ$8:BQ$250,"1")</f>
        <v>1</v>
      </c>
      <c r="BR304" s="423"/>
      <c r="BS304" s="423"/>
      <c r="BT304" s="51"/>
      <c r="BU304" s="51"/>
      <c r="BV304" s="326"/>
      <c r="BW304" s="326"/>
      <c r="BX304" s="326"/>
      <c r="BY304" s="326"/>
      <c r="BZ304" s="326"/>
      <c r="CA304" s="326"/>
      <c r="CB304" s="326"/>
      <c r="CC304" s="326"/>
      <c r="CD304" s="2"/>
    </row>
    <row r="305" spans="1:82" s="173" customFormat="1" ht="93.75" hidden="1">
      <c r="A305" s="352"/>
      <c r="B305" s="330"/>
      <c r="C305" s="205" t="s">
        <v>235</v>
      </c>
      <c r="D305" s="15"/>
      <c r="E305" s="31"/>
      <c r="F305" s="15"/>
      <c r="G305" s="355"/>
      <c r="H305" s="175"/>
      <c r="I305" s="326"/>
      <c r="J305" s="326"/>
      <c r="K305" s="355"/>
      <c r="L305" s="326"/>
      <c r="M305" s="326"/>
      <c r="N305" s="79"/>
      <c r="O305" s="326"/>
      <c r="P305" s="79"/>
      <c r="Q305" s="326"/>
      <c r="R305" s="326"/>
      <c r="S305" s="326"/>
      <c r="T305" s="326"/>
      <c r="U305" s="326"/>
      <c r="V305" s="355"/>
      <c r="W305" s="355"/>
      <c r="X305" s="355"/>
      <c r="Y305" s="355"/>
      <c r="Z305" s="326"/>
      <c r="AA305" s="326"/>
      <c r="AB305" s="326"/>
      <c r="AC305" s="326"/>
      <c r="AD305" s="326"/>
      <c r="AE305" s="326"/>
      <c r="AF305" s="326"/>
      <c r="AG305" s="326"/>
      <c r="AH305" s="326"/>
      <c r="AI305" s="326"/>
      <c r="AJ305" s="326"/>
      <c r="AK305" s="326"/>
      <c r="AL305" s="326"/>
      <c r="AM305" s="326"/>
      <c r="AN305" s="326"/>
      <c r="AO305" s="326"/>
      <c r="AP305" s="326"/>
      <c r="AQ305" s="326"/>
      <c r="AR305" s="326"/>
      <c r="AS305" s="326"/>
      <c r="AT305" s="326"/>
      <c r="AU305" s="326"/>
      <c r="AV305" s="326"/>
      <c r="AW305" s="326"/>
      <c r="AX305" s="326"/>
      <c r="AY305" s="326"/>
      <c r="AZ305" s="326"/>
      <c r="BA305" s="326"/>
      <c r="BB305" s="326"/>
      <c r="BC305" s="326"/>
      <c r="BD305" s="326"/>
      <c r="BE305" s="351">
        <f>COUNTIFS($Q$8:$Q$250,"x",BE$8:BE$250,"0")</f>
        <v>0</v>
      </c>
      <c r="BF305" s="351">
        <f>COUNTIFS($Q$8:$Q$250,"x",BF$8:BF$250,"0")</f>
        <v>0</v>
      </c>
      <c r="BG305" s="351">
        <f>COUNTIFS($Q$8:$Q$250,"x",BG$8:BG$250,"0")</f>
        <v>0</v>
      </c>
      <c r="BH305" s="351">
        <f>COUNTIFS($Q$8:$Q$250,"x",BH$8:BH$250,"0")</f>
        <v>0</v>
      </c>
      <c r="BI305" s="351">
        <f>COUNTIFS($Q$8:$Q$250,"x",BI$8:BI$250,"0")</f>
        <v>0</v>
      </c>
      <c r="BJ305" s="57"/>
      <c r="BK305" s="351"/>
      <c r="BL305" s="351"/>
      <c r="BM305" s="351"/>
      <c r="BN305" s="351"/>
      <c r="BO305" s="351"/>
      <c r="BP305" s="351"/>
      <c r="BQ305" s="351">
        <f>COUNTIFS($Q$8:$Q$250,"x",BQ$8:BQ$250,"0")</f>
        <v>0</v>
      </c>
      <c r="BR305" s="423"/>
      <c r="BS305" s="423"/>
      <c r="BT305" s="51"/>
      <c r="BU305" s="51"/>
      <c r="BV305" s="326"/>
      <c r="BW305" s="326"/>
      <c r="BX305" s="326"/>
      <c r="BY305" s="326"/>
      <c r="BZ305" s="326"/>
      <c r="CA305" s="326"/>
      <c r="CB305" s="326"/>
      <c r="CC305" s="326"/>
      <c r="CD305" s="2"/>
    </row>
    <row r="306" spans="1:82" s="173" customFormat="1" hidden="1">
      <c r="A306" s="352"/>
      <c r="B306" s="330"/>
      <c r="C306" s="1587" t="s">
        <v>236</v>
      </c>
      <c r="D306" s="15"/>
      <c r="E306" s="31"/>
      <c r="F306" s="15"/>
      <c r="G306" s="355"/>
      <c r="H306" s="175"/>
      <c r="I306" s="326"/>
      <c r="J306" s="326"/>
      <c r="K306" s="355"/>
      <c r="L306" s="326"/>
      <c r="M306" s="326"/>
      <c r="N306" s="79"/>
      <c r="O306" s="326"/>
      <c r="P306" s="79"/>
      <c r="Q306" s="326"/>
      <c r="R306" s="326"/>
      <c r="S306" s="326"/>
      <c r="T306" s="326"/>
      <c r="U306" s="326"/>
      <c r="V306" s="355"/>
      <c r="W306" s="355"/>
      <c r="X306" s="355"/>
      <c r="Y306" s="355"/>
      <c r="Z306" s="326"/>
      <c r="AA306" s="326"/>
      <c r="AB306" s="326"/>
      <c r="AC306" s="326"/>
      <c r="AD306" s="326"/>
      <c r="AE306" s="326"/>
      <c r="AF306" s="326"/>
      <c r="AG306" s="326"/>
      <c r="AH306" s="326"/>
      <c r="AI306" s="326"/>
      <c r="AJ306" s="326"/>
      <c r="AK306" s="326"/>
      <c r="AL306" s="326"/>
      <c r="AM306" s="326"/>
      <c r="AN306" s="326"/>
      <c r="AO306" s="326"/>
      <c r="AP306" s="326"/>
      <c r="AQ306" s="326"/>
      <c r="AR306" s="326"/>
      <c r="AS306" s="326"/>
      <c r="AT306" s="326"/>
      <c r="AU306" s="326"/>
      <c r="AV306" s="326"/>
      <c r="AW306" s="326"/>
      <c r="AX306" s="326"/>
      <c r="AY306" s="326"/>
      <c r="AZ306" s="326"/>
      <c r="BA306" s="326"/>
      <c r="BB306" s="326"/>
      <c r="BC306" s="326"/>
      <c r="BD306" s="326"/>
      <c r="BE306" s="34">
        <f>(((BE303*2)+(BE304*1)+(BE305*0)))/(BE303+BE304+BE305)</f>
        <v>1.8571428571428572</v>
      </c>
      <c r="BF306" s="34">
        <f>(((BF303*2)+(BF304*1)+(BF305*0)))/(BF303+BF304+BF305)</f>
        <v>1.4285714285714286</v>
      </c>
      <c r="BG306" s="34">
        <f>(((BG303*2)+(BG304*1)+(BG305*0)))/(BG303+BG304+BG305)</f>
        <v>1.8571428571428572</v>
      </c>
      <c r="BH306" s="34">
        <f>(((BH303*2)+(BH304*1)+(BH305*0)))/(BH303+BH304+BH305)</f>
        <v>1.8571428571428572</v>
      </c>
      <c r="BI306" s="34">
        <f>(((BI303*2)+(BI304*1)+(BI305*0)))/(BI303+BI304+BI305)</f>
        <v>1.5714285714285714</v>
      </c>
      <c r="BJ306" s="58"/>
      <c r="BK306" s="34"/>
      <c r="BL306" s="34"/>
      <c r="BM306" s="34"/>
      <c r="BN306" s="34"/>
      <c r="BO306" s="34"/>
      <c r="BP306" s="34"/>
      <c r="BQ306" s="34">
        <f>(((BQ303*2)+(BQ304*1)+(BQ305*0)))/(BQ303+BQ304+BQ305)</f>
        <v>1.8571428571428572</v>
      </c>
      <c r="BR306" s="34"/>
      <c r="BS306" s="34"/>
      <c r="BT306" s="52"/>
      <c r="BU306" s="52"/>
      <c r="BV306" s="1585">
        <f>COUNTIF($BE307:$BU307,"Đ")</f>
        <v>4</v>
      </c>
      <c r="BW306" s="1586">
        <f>BV306/COUNTA($BE307:$BU307)</f>
        <v>0.66666666666666663</v>
      </c>
      <c r="BX306" s="1585">
        <f>COUNTIF($BE307:$BU307,"CCG")</f>
        <v>2</v>
      </c>
      <c r="BY306" s="1586">
        <f>BX306/COUNTA($BE307:$BU307)</f>
        <v>0.33333333333333331</v>
      </c>
      <c r="BZ306" s="1585">
        <f>COUNTIF($BE307:$BU307,"CĐ")</f>
        <v>0</v>
      </c>
      <c r="CA306" s="1586">
        <f>BZ306/COUNTA($BE307:$BU307)</f>
        <v>0</v>
      </c>
      <c r="CB306" s="1582">
        <f>(((BV306*2)+(BX306*1)+(BZ306*0)))/(BV306+BX306+BZ306)</f>
        <v>1.6666666666666667</v>
      </c>
      <c r="CC306" s="1582" t="str">
        <f>IF(CB306&gt;=1.6,"Đạt mục tiêu",IF(CB306&gt;=1,"Cần cố gắng","Chưa đạt"))</f>
        <v>Đạt mục tiêu</v>
      </c>
      <c r="CD306" s="2"/>
    </row>
    <row r="307" spans="1:82" s="173" customFormat="1" hidden="1">
      <c r="A307" s="352"/>
      <c r="B307" s="330"/>
      <c r="C307" s="1587"/>
      <c r="D307" s="15"/>
      <c r="E307" s="31"/>
      <c r="F307" s="15"/>
      <c r="G307" s="355"/>
      <c r="H307" s="175"/>
      <c r="I307" s="326"/>
      <c r="J307" s="326"/>
      <c r="K307" s="355"/>
      <c r="L307" s="326"/>
      <c r="M307" s="326"/>
      <c r="N307" s="79"/>
      <c r="O307" s="326"/>
      <c r="P307" s="79"/>
      <c r="Q307" s="326"/>
      <c r="R307" s="326"/>
      <c r="S307" s="326"/>
      <c r="T307" s="326"/>
      <c r="U307" s="326"/>
      <c r="V307" s="355"/>
      <c r="W307" s="355"/>
      <c r="X307" s="355"/>
      <c r="Y307" s="355"/>
      <c r="Z307" s="326"/>
      <c r="AA307" s="326"/>
      <c r="AB307" s="326"/>
      <c r="AC307" s="326"/>
      <c r="AD307" s="326"/>
      <c r="AE307" s="326"/>
      <c r="AF307" s="326"/>
      <c r="AG307" s="326"/>
      <c r="AH307" s="326"/>
      <c r="AI307" s="326"/>
      <c r="AJ307" s="326"/>
      <c r="AK307" s="326"/>
      <c r="AL307" s="326"/>
      <c r="AM307" s="326"/>
      <c r="AN307" s="326"/>
      <c r="AO307" s="326"/>
      <c r="AP307" s="326"/>
      <c r="AQ307" s="326"/>
      <c r="AR307" s="326"/>
      <c r="AS307" s="326"/>
      <c r="AT307" s="326"/>
      <c r="AU307" s="326"/>
      <c r="AV307" s="326"/>
      <c r="AW307" s="326"/>
      <c r="AX307" s="326"/>
      <c r="AY307" s="326"/>
      <c r="AZ307" s="326"/>
      <c r="BA307" s="326"/>
      <c r="BB307" s="326"/>
      <c r="BC307" s="326"/>
      <c r="BD307" s="326"/>
      <c r="BE307" s="34" t="str">
        <f>IF(BE306&lt;1,"CĐ",IF(BE306&lt;1.6,"CCG","Đ"))</f>
        <v>Đ</v>
      </c>
      <c r="BF307" s="34" t="str">
        <f>IF(BF306&lt;1,"CĐ",IF(BF306&lt;1.6,"CCG","Đ"))</f>
        <v>CCG</v>
      </c>
      <c r="BG307" s="34" t="str">
        <f>IF(BG306&lt;1,"CĐ",IF(BG306&lt;1.6,"CCG","Đ"))</f>
        <v>Đ</v>
      </c>
      <c r="BH307" s="34" t="str">
        <f>IF(BH306&lt;1,"CĐ",IF(BH306&lt;1.6,"CCG","Đ"))</f>
        <v>Đ</v>
      </c>
      <c r="BI307" s="34" t="str">
        <f>IF(BI306&lt;1,"CĐ",IF(BI306&lt;1.6,"CCG","Đ"))</f>
        <v>CCG</v>
      </c>
      <c r="BJ307" s="58"/>
      <c r="BK307" s="34"/>
      <c r="BL307" s="34"/>
      <c r="BM307" s="34"/>
      <c r="BN307" s="34"/>
      <c r="BO307" s="34"/>
      <c r="BP307" s="34"/>
      <c r="BQ307" s="34" t="str">
        <f>IF(BQ306&lt;1,"CĐ",IF(BQ306&lt;1.6,"CCG","Đ"))</f>
        <v>Đ</v>
      </c>
      <c r="BR307" s="34"/>
      <c r="BS307" s="34"/>
      <c r="BT307" s="52"/>
      <c r="BU307" s="52"/>
      <c r="BV307" s="1585"/>
      <c r="BW307" s="1586"/>
      <c r="BX307" s="1585"/>
      <c r="BY307" s="1586"/>
      <c r="BZ307" s="1585"/>
      <c r="CA307" s="1586"/>
      <c r="CB307" s="1582"/>
      <c r="CC307" s="1582"/>
      <c r="CD307" s="2"/>
    </row>
    <row r="308" spans="1:82" s="173" customFormat="1" ht="214.5" hidden="1">
      <c r="A308" s="332" t="s">
        <v>243</v>
      </c>
      <c r="B308" s="329"/>
      <c r="C308" s="207" t="s">
        <v>233</v>
      </c>
      <c r="D308" s="36"/>
      <c r="E308" s="37"/>
      <c r="F308" s="36"/>
      <c r="G308" s="342"/>
      <c r="H308" s="210"/>
      <c r="I308" s="343"/>
      <c r="J308" s="343"/>
      <c r="K308" s="342"/>
      <c r="L308" s="343"/>
      <c r="M308" s="343"/>
      <c r="N308" s="79"/>
      <c r="O308" s="343"/>
      <c r="P308" s="79"/>
      <c r="Q308" s="343"/>
      <c r="R308" s="343"/>
      <c r="S308" s="343"/>
      <c r="T308" s="343"/>
      <c r="U308" s="343"/>
      <c r="V308" s="342"/>
      <c r="W308" s="342"/>
      <c r="X308" s="342"/>
      <c r="Y308" s="342"/>
      <c r="Z308" s="343"/>
      <c r="AA308" s="343"/>
      <c r="AB308" s="343"/>
      <c r="AC308" s="343"/>
      <c r="AD308" s="343"/>
      <c r="AE308" s="343"/>
      <c r="AF308" s="343"/>
      <c r="AG308" s="343"/>
      <c r="AH308" s="343"/>
      <c r="AI308" s="343"/>
      <c r="AJ308" s="343"/>
      <c r="AK308" s="343"/>
      <c r="AL308" s="343"/>
      <c r="AM308" s="343"/>
      <c r="AN308" s="343"/>
      <c r="AO308" s="343"/>
      <c r="AP308" s="343"/>
      <c r="AQ308" s="343"/>
      <c r="AR308" s="343"/>
      <c r="AS308" s="343"/>
      <c r="AT308" s="343"/>
      <c r="AU308" s="343"/>
      <c r="AV308" s="343"/>
      <c r="AW308" s="343"/>
      <c r="AX308" s="343"/>
      <c r="AY308" s="343"/>
      <c r="AZ308" s="343"/>
      <c r="BA308" s="343"/>
      <c r="BB308" s="343"/>
      <c r="BC308" s="343"/>
      <c r="BD308" s="343"/>
      <c r="BE308" s="331">
        <f>COUNTIFS($S$8:$S$250,"x",BE$8:BE$250,"2")</f>
        <v>2</v>
      </c>
      <c r="BF308" s="331">
        <f>COUNTIFS($S$8:$S$250,"x",BF$8:BF$250,"2")</f>
        <v>2</v>
      </c>
      <c r="BG308" s="331">
        <f>COUNTIFS($S$8:$S$250,"x",BG$8:BG$250,"2")</f>
        <v>1</v>
      </c>
      <c r="BH308" s="331">
        <f>COUNTIFS($S$8:$S$250,"x",BH$8:BH$250,"2")</f>
        <v>2</v>
      </c>
      <c r="BI308" s="331">
        <f>COUNTIFS($S$8:$S$250,"x",BI$8:BI$250,"2")</f>
        <v>2</v>
      </c>
      <c r="BJ308" s="59"/>
      <c r="BK308" s="331"/>
      <c r="BL308" s="331"/>
      <c r="BM308" s="331"/>
      <c r="BN308" s="331"/>
      <c r="BO308" s="331"/>
      <c r="BP308" s="331"/>
      <c r="BQ308" s="331">
        <f>COUNTIFS($S$8:$S$250,"x",BQ$8:BQ$250,"2")</f>
        <v>1</v>
      </c>
      <c r="BR308" s="422"/>
      <c r="BS308" s="422"/>
      <c r="BT308" s="53"/>
      <c r="BU308" s="53"/>
      <c r="BV308" s="343"/>
      <c r="BW308" s="343"/>
      <c r="BX308" s="343"/>
      <c r="BY308" s="343"/>
      <c r="BZ308" s="343"/>
      <c r="CA308" s="343"/>
      <c r="CB308" s="343"/>
      <c r="CC308" s="343"/>
      <c r="CD308" s="2"/>
    </row>
    <row r="309" spans="1:82" s="173" customFormat="1" ht="93.75" hidden="1">
      <c r="A309" s="332"/>
      <c r="B309" s="329"/>
      <c r="C309" s="207" t="s">
        <v>234</v>
      </c>
      <c r="D309" s="36"/>
      <c r="E309" s="37"/>
      <c r="F309" s="36"/>
      <c r="G309" s="342"/>
      <c r="H309" s="210"/>
      <c r="I309" s="343"/>
      <c r="J309" s="343"/>
      <c r="K309" s="342"/>
      <c r="L309" s="343"/>
      <c r="M309" s="343"/>
      <c r="N309" s="79"/>
      <c r="O309" s="343"/>
      <c r="P309" s="79"/>
      <c r="Q309" s="343"/>
      <c r="R309" s="343"/>
      <c r="S309" s="343"/>
      <c r="T309" s="343"/>
      <c r="U309" s="343"/>
      <c r="V309" s="342"/>
      <c r="W309" s="342"/>
      <c r="X309" s="342"/>
      <c r="Y309" s="342"/>
      <c r="Z309" s="343"/>
      <c r="AA309" s="343"/>
      <c r="AB309" s="343"/>
      <c r="AC309" s="343"/>
      <c r="AD309" s="343"/>
      <c r="AE309" s="343"/>
      <c r="AF309" s="343"/>
      <c r="AG309" s="343"/>
      <c r="AH309" s="343"/>
      <c r="AI309" s="343"/>
      <c r="AJ309" s="343"/>
      <c r="AK309" s="343"/>
      <c r="AL309" s="343"/>
      <c r="AM309" s="343"/>
      <c r="AN309" s="343"/>
      <c r="AO309" s="343"/>
      <c r="AP309" s="343"/>
      <c r="AQ309" s="343"/>
      <c r="AR309" s="343"/>
      <c r="AS309" s="343"/>
      <c r="AT309" s="343"/>
      <c r="AU309" s="343"/>
      <c r="AV309" s="343"/>
      <c r="AW309" s="343"/>
      <c r="AX309" s="343"/>
      <c r="AY309" s="343"/>
      <c r="AZ309" s="343"/>
      <c r="BA309" s="343"/>
      <c r="BB309" s="343"/>
      <c r="BC309" s="343"/>
      <c r="BD309" s="343"/>
      <c r="BE309" s="331">
        <f>COUNTIFS($S$8:$S$250,"x",BE$8:BE$250,"1")</f>
        <v>0</v>
      </c>
      <c r="BF309" s="331">
        <f>COUNTIFS($S$8:$S$250,"x",BF$8:BF$250,"1")</f>
        <v>0</v>
      </c>
      <c r="BG309" s="331">
        <f>COUNTIFS($S$8:$S$250,"x",BG$8:BG$250,"1")</f>
        <v>1</v>
      </c>
      <c r="BH309" s="331">
        <f>COUNTIFS($S$8:$S$250,"x",BH$8:BH$250,"1")</f>
        <v>0</v>
      </c>
      <c r="BI309" s="331">
        <f>COUNTIFS($S$8:$S$250,"x",BI$8:BI$250,"1")</f>
        <v>0</v>
      </c>
      <c r="BJ309" s="59"/>
      <c r="BK309" s="331"/>
      <c r="BL309" s="331"/>
      <c r="BM309" s="331"/>
      <c r="BN309" s="331"/>
      <c r="BO309" s="331"/>
      <c r="BP309" s="331"/>
      <c r="BQ309" s="331">
        <f>COUNTIFS($S$8:$S$250,"x",BQ$8:BQ$250,"1")</f>
        <v>1</v>
      </c>
      <c r="BR309" s="422"/>
      <c r="BS309" s="422"/>
      <c r="BT309" s="53"/>
      <c r="BU309" s="53"/>
      <c r="BV309" s="343"/>
      <c r="BW309" s="343"/>
      <c r="BX309" s="343"/>
      <c r="BY309" s="343"/>
      <c r="BZ309" s="343"/>
      <c r="CA309" s="343"/>
      <c r="CB309" s="343"/>
      <c r="CC309" s="343"/>
      <c r="CD309" s="2"/>
    </row>
    <row r="310" spans="1:82" s="173" customFormat="1" ht="93.75" hidden="1">
      <c r="A310" s="332"/>
      <c r="B310" s="329"/>
      <c r="C310" s="207" t="s">
        <v>235</v>
      </c>
      <c r="D310" s="36"/>
      <c r="E310" s="37"/>
      <c r="F310" s="36"/>
      <c r="G310" s="342"/>
      <c r="H310" s="210"/>
      <c r="I310" s="343"/>
      <c r="J310" s="343"/>
      <c r="K310" s="342"/>
      <c r="L310" s="343"/>
      <c r="M310" s="343"/>
      <c r="N310" s="79"/>
      <c r="O310" s="343"/>
      <c r="P310" s="79"/>
      <c r="Q310" s="343"/>
      <c r="R310" s="343"/>
      <c r="S310" s="343"/>
      <c r="T310" s="343"/>
      <c r="U310" s="343"/>
      <c r="V310" s="342"/>
      <c r="W310" s="342"/>
      <c r="X310" s="342"/>
      <c r="Y310" s="342"/>
      <c r="Z310" s="343"/>
      <c r="AA310" s="343"/>
      <c r="AB310" s="343"/>
      <c r="AC310" s="343"/>
      <c r="AD310" s="343"/>
      <c r="AE310" s="343"/>
      <c r="AF310" s="343"/>
      <c r="AG310" s="343"/>
      <c r="AH310" s="343"/>
      <c r="AI310" s="343"/>
      <c r="AJ310" s="343"/>
      <c r="AK310" s="343"/>
      <c r="AL310" s="343"/>
      <c r="AM310" s="343"/>
      <c r="AN310" s="343"/>
      <c r="AO310" s="343"/>
      <c r="AP310" s="343"/>
      <c r="AQ310" s="343"/>
      <c r="AR310" s="343"/>
      <c r="AS310" s="343"/>
      <c r="AT310" s="343"/>
      <c r="AU310" s="343"/>
      <c r="AV310" s="343"/>
      <c r="AW310" s="343"/>
      <c r="AX310" s="343"/>
      <c r="AY310" s="343"/>
      <c r="AZ310" s="343"/>
      <c r="BA310" s="343"/>
      <c r="BB310" s="343"/>
      <c r="BC310" s="343"/>
      <c r="BD310" s="343"/>
      <c r="BE310" s="331">
        <f>COUNTIFS($S$8:$S$250,"x",BE$8:BE$250,"0")</f>
        <v>0</v>
      </c>
      <c r="BF310" s="331">
        <f>COUNTIFS($S$8:$S$250,"x",BF$8:BF$250,"0")</f>
        <v>0</v>
      </c>
      <c r="BG310" s="331">
        <f>COUNTIFS($S$8:$S$250,"x",BG$8:BG$250,"0")</f>
        <v>0</v>
      </c>
      <c r="BH310" s="331">
        <f>COUNTIFS($S$8:$S$250,"x",BH$8:BH$250,"0")</f>
        <v>0</v>
      </c>
      <c r="BI310" s="331">
        <f>COUNTIFS($S$8:$S$250,"x",BI$8:BI$250,"0")</f>
        <v>0</v>
      </c>
      <c r="BJ310" s="59"/>
      <c r="BK310" s="331"/>
      <c r="BL310" s="331"/>
      <c r="BM310" s="331"/>
      <c r="BN310" s="331"/>
      <c r="BO310" s="331"/>
      <c r="BP310" s="331"/>
      <c r="BQ310" s="331">
        <f>COUNTIFS($S$8:$S$250,"x",BQ$8:BQ$250,"0")</f>
        <v>0</v>
      </c>
      <c r="BR310" s="422"/>
      <c r="BS310" s="422"/>
      <c r="BT310" s="53"/>
      <c r="BU310" s="53"/>
      <c r="BV310" s="343"/>
      <c r="BW310" s="343"/>
      <c r="BX310" s="343"/>
      <c r="BY310" s="343"/>
      <c r="BZ310" s="343"/>
      <c r="CA310" s="343"/>
      <c r="CB310" s="343"/>
      <c r="CC310" s="343"/>
      <c r="CD310" s="2"/>
    </row>
    <row r="311" spans="1:82" s="173" customFormat="1" hidden="1">
      <c r="A311" s="332"/>
      <c r="B311" s="329"/>
      <c r="C311" s="1520" t="s">
        <v>236</v>
      </c>
      <c r="D311" s="36"/>
      <c r="E311" s="37"/>
      <c r="F311" s="36"/>
      <c r="G311" s="342"/>
      <c r="H311" s="210"/>
      <c r="I311" s="343"/>
      <c r="J311" s="343"/>
      <c r="K311" s="342"/>
      <c r="L311" s="343"/>
      <c r="M311" s="343"/>
      <c r="N311" s="79"/>
      <c r="O311" s="343"/>
      <c r="P311" s="79"/>
      <c r="Q311" s="343"/>
      <c r="R311" s="343"/>
      <c r="S311" s="343"/>
      <c r="T311" s="343"/>
      <c r="U311" s="343"/>
      <c r="V311" s="342"/>
      <c r="W311" s="342"/>
      <c r="X311" s="342"/>
      <c r="Y311" s="342"/>
      <c r="Z311" s="343"/>
      <c r="AA311" s="343"/>
      <c r="AB311" s="343"/>
      <c r="AC311" s="343"/>
      <c r="AD311" s="343"/>
      <c r="AE311" s="343"/>
      <c r="AF311" s="343"/>
      <c r="AG311" s="343"/>
      <c r="AH311" s="343"/>
      <c r="AI311" s="343"/>
      <c r="AJ311" s="343"/>
      <c r="AK311" s="343"/>
      <c r="AL311" s="343"/>
      <c r="AM311" s="343"/>
      <c r="AN311" s="343"/>
      <c r="AO311" s="343"/>
      <c r="AP311" s="343"/>
      <c r="AQ311" s="343"/>
      <c r="AR311" s="343"/>
      <c r="AS311" s="343"/>
      <c r="AT311" s="343"/>
      <c r="AU311" s="343"/>
      <c r="AV311" s="343"/>
      <c r="AW311" s="343"/>
      <c r="AX311" s="343"/>
      <c r="AY311" s="343"/>
      <c r="AZ311" s="343"/>
      <c r="BA311" s="343"/>
      <c r="BB311" s="343"/>
      <c r="BC311" s="343"/>
      <c r="BD311" s="343"/>
      <c r="BE311" s="38">
        <f>(((BE308*2)+(BE309*1)+(BE310*0)))/(BE308+BE309+BE310)</f>
        <v>2</v>
      </c>
      <c r="BF311" s="38">
        <f>(((BF308*2)+(BF309*1)+(BF310*0)))/(BF308+BF309+BF310)</f>
        <v>2</v>
      </c>
      <c r="BG311" s="38">
        <f>(((BG308*2)+(BG309*1)+(BG310*0)))/(BG308+BG309+BG310)</f>
        <v>1.5</v>
      </c>
      <c r="BH311" s="38">
        <f>(((BH308*2)+(BH309*1)+(BH310*0)))/(BH308+BH309+BH310)</f>
        <v>2</v>
      </c>
      <c r="BI311" s="38">
        <f>(((BI308*2)+(BI309*1)+(BI310*0)))/(BI308+BI309+BI310)</f>
        <v>2</v>
      </c>
      <c r="BJ311" s="60"/>
      <c r="BK311" s="38"/>
      <c r="BL311" s="38"/>
      <c r="BM311" s="38"/>
      <c r="BN311" s="38"/>
      <c r="BO311" s="38"/>
      <c r="BP311" s="38"/>
      <c r="BQ311" s="38">
        <f>(((BQ308*2)+(BQ309*1)+(BQ310*0)))/(BQ308+BQ309+BQ310)</f>
        <v>1.5</v>
      </c>
      <c r="BR311" s="38"/>
      <c r="BS311" s="38"/>
      <c r="BT311" s="54"/>
      <c r="BU311" s="54"/>
      <c r="BV311" s="1550">
        <f>COUNTIF($BE312:$BU312,"Đ")</f>
        <v>4</v>
      </c>
      <c r="BW311" s="1549">
        <f>BV311/COUNTA($BE312:$BU312)</f>
        <v>0.66666666666666663</v>
      </c>
      <c r="BX311" s="1550">
        <f>COUNTIF($BE312:$BU312,"CCG")</f>
        <v>2</v>
      </c>
      <c r="BY311" s="1549">
        <f>BX311/COUNTA($BE312:$BU312)</f>
        <v>0.33333333333333331</v>
      </c>
      <c r="BZ311" s="1550">
        <f>COUNTIF($BE312:$BU312,"CĐ")</f>
        <v>0</v>
      </c>
      <c r="CA311" s="1549">
        <f>BZ311/COUNTA($BE312:$BU312)</f>
        <v>0</v>
      </c>
      <c r="CB311" s="1407">
        <f>(((BV311*2)+(BX311*1)+(BZ311*0)))/(BV311+BX311+BZ311)</f>
        <v>1.6666666666666667</v>
      </c>
      <c r="CC311" s="1407" t="str">
        <f>IF(CB311&gt;=1.6,"Đạt mục tiêu",IF(CB311&gt;=1,"Cần cố gắng","Chưa đạt"))</f>
        <v>Đạt mục tiêu</v>
      </c>
      <c r="CD311" s="2"/>
    </row>
    <row r="312" spans="1:82" s="173" customFormat="1" hidden="1">
      <c r="A312" s="332"/>
      <c r="B312" s="329"/>
      <c r="C312" s="1520"/>
      <c r="D312" s="36"/>
      <c r="E312" s="37"/>
      <c r="F312" s="36"/>
      <c r="G312" s="342"/>
      <c r="H312" s="210"/>
      <c r="I312" s="343"/>
      <c r="J312" s="343"/>
      <c r="K312" s="342"/>
      <c r="L312" s="343"/>
      <c r="M312" s="343"/>
      <c r="N312" s="79"/>
      <c r="O312" s="343"/>
      <c r="P312" s="79"/>
      <c r="Q312" s="343"/>
      <c r="R312" s="343"/>
      <c r="S312" s="343"/>
      <c r="T312" s="343"/>
      <c r="U312" s="343"/>
      <c r="V312" s="342"/>
      <c r="W312" s="342"/>
      <c r="X312" s="342"/>
      <c r="Y312" s="342"/>
      <c r="Z312" s="343"/>
      <c r="AA312" s="343"/>
      <c r="AB312" s="343"/>
      <c r="AC312" s="343"/>
      <c r="AD312" s="343"/>
      <c r="AE312" s="343"/>
      <c r="AF312" s="343"/>
      <c r="AG312" s="343"/>
      <c r="AH312" s="343"/>
      <c r="AI312" s="343"/>
      <c r="AJ312" s="343"/>
      <c r="AK312" s="343"/>
      <c r="AL312" s="343"/>
      <c r="AM312" s="343"/>
      <c r="AN312" s="343"/>
      <c r="AO312" s="343"/>
      <c r="AP312" s="343"/>
      <c r="AQ312" s="343"/>
      <c r="AR312" s="343"/>
      <c r="AS312" s="343"/>
      <c r="AT312" s="343"/>
      <c r="AU312" s="343"/>
      <c r="AV312" s="343"/>
      <c r="AW312" s="343"/>
      <c r="AX312" s="343"/>
      <c r="AY312" s="343"/>
      <c r="AZ312" s="343"/>
      <c r="BA312" s="343"/>
      <c r="BB312" s="343"/>
      <c r="BC312" s="343"/>
      <c r="BD312" s="343"/>
      <c r="BE312" s="38" t="str">
        <f>IF(BE311&lt;1,"CĐ",IF(BE311&lt;1.6,"CCG","Đ"))</f>
        <v>Đ</v>
      </c>
      <c r="BF312" s="38" t="str">
        <f>IF(BF311&lt;1,"CĐ",IF(BF311&lt;1.6,"CCG","Đ"))</f>
        <v>Đ</v>
      </c>
      <c r="BG312" s="38" t="str">
        <f>IF(BG311&lt;1,"CĐ",IF(BG311&lt;1.6,"CCG","Đ"))</f>
        <v>CCG</v>
      </c>
      <c r="BH312" s="38" t="str">
        <f>IF(BH311&lt;1,"CĐ",IF(BH311&lt;1.6,"CCG","Đ"))</f>
        <v>Đ</v>
      </c>
      <c r="BI312" s="38" t="str">
        <f>IF(BI311&lt;1,"CĐ",IF(BI311&lt;1.6,"CCG","Đ"))</f>
        <v>Đ</v>
      </c>
      <c r="BJ312" s="60"/>
      <c r="BK312" s="38"/>
      <c r="BL312" s="38"/>
      <c r="BM312" s="38"/>
      <c r="BN312" s="38"/>
      <c r="BO312" s="38"/>
      <c r="BP312" s="38"/>
      <c r="BQ312" s="38" t="str">
        <f>IF(BQ311&lt;1,"CĐ",IF(BQ311&lt;1.6,"CCG","Đ"))</f>
        <v>CCG</v>
      </c>
      <c r="BR312" s="38"/>
      <c r="BS312" s="38"/>
      <c r="BT312" s="54"/>
      <c r="BU312" s="54"/>
      <c r="BV312" s="1550"/>
      <c r="BW312" s="1549"/>
      <c r="BX312" s="1550"/>
      <c r="BY312" s="1549"/>
      <c r="BZ312" s="1550"/>
      <c r="CA312" s="1549"/>
      <c r="CB312" s="1407"/>
      <c r="CC312" s="1407"/>
      <c r="CD312" s="2"/>
    </row>
    <row r="313" spans="1:82" s="173" customFormat="1" ht="215.25" hidden="1">
      <c r="A313" s="352" t="s">
        <v>244</v>
      </c>
      <c r="B313" s="330"/>
      <c r="C313" s="205" t="s">
        <v>233</v>
      </c>
      <c r="D313" s="15"/>
      <c r="E313" s="31"/>
      <c r="F313" s="15"/>
      <c r="G313" s="355"/>
      <c r="H313" s="175"/>
      <c r="I313" s="326"/>
      <c r="J313" s="326"/>
      <c r="K313" s="355"/>
      <c r="L313" s="326"/>
      <c r="M313" s="326"/>
      <c r="N313" s="79"/>
      <c r="O313" s="326"/>
      <c r="P313" s="79"/>
      <c r="Q313" s="326"/>
      <c r="R313" s="326"/>
      <c r="S313" s="326"/>
      <c r="T313" s="326"/>
      <c r="U313" s="326"/>
      <c r="V313" s="355"/>
      <c r="W313" s="355"/>
      <c r="X313" s="355"/>
      <c r="Y313" s="355"/>
      <c r="Z313" s="326"/>
      <c r="AA313" s="326"/>
      <c r="AB313" s="326"/>
      <c r="AC313" s="326"/>
      <c r="AD313" s="326"/>
      <c r="AE313" s="326"/>
      <c r="AF313" s="326"/>
      <c r="AG313" s="326"/>
      <c r="AH313" s="326"/>
      <c r="AI313" s="326"/>
      <c r="AJ313" s="326"/>
      <c r="AK313" s="326"/>
      <c r="AL313" s="326"/>
      <c r="AM313" s="326"/>
      <c r="AN313" s="326"/>
      <c r="AO313" s="326"/>
      <c r="AP313" s="326"/>
      <c r="AQ313" s="326"/>
      <c r="AR313" s="326"/>
      <c r="AS313" s="326"/>
      <c r="AT313" s="326"/>
      <c r="AU313" s="326"/>
      <c r="AV313" s="326"/>
      <c r="AW313" s="326"/>
      <c r="AX313" s="326"/>
      <c r="AY313" s="326"/>
      <c r="AZ313" s="326"/>
      <c r="BA313" s="326"/>
      <c r="BB313" s="326"/>
      <c r="BC313" s="326"/>
      <c r="BD313" s="326"/>
      <c r="BE313" s="351">
        <f>COUNTIFS($T$8:$T$250,"x",BE$8:BE$250,"2")</f>
        <v>0</v>
      </c>
      <c r="BF313" s="351">
        <f>COUNTIFS($T$8:$T$250,"x",BF$8:BF$250,"2")</f>
        <v>0</v>
      </c>
      <c r="BG313" s="351">
        <f>COUNTIFS($T$8:$T$250,"x",BG$8:BG$250,"2")</f>
        <v>0</v>
      </c>
      <c r="BH313" s="351">
        <f>COUNTIFS($T$8:$T$250,"x",BH$8:BH$250,"2")</f>
        <v>0</v>
      </c>
      <c r="BI313" s="351">
        <f>COUNTIFS($T$8:$T$250,"x",BI$8:BI$250,"2")</f>
        <v>0</v>
      </c>
      <c r="BJ313" s="57"/>
      <c r="BK313" s="351"/>
      <c r="BL313" s="351"/>
      <c r="BM313" s="351"/>
      <c r="BN313" s="351"/>
      <c r="BO313" s="351"/>
      <c r="BP313" s="351"/>
      <c r="BQ313" s="351">
        <f>COUNTIFS($T$8:$T$250,"x",BQ$8:BQ$250,"2")</f>
        <v>0</v>
      </c>
      <c r="BR313" s="423"/>
      <c r="BS313" s="423"/>
      <c r="BT313" s="51"/>
      <c r="BU313" s="51"/>
      <c r="BV313" s="326"/>
      <c r="BW313" s="326"/>
      <c r="BX313" s="326"/>
      <c r="BY313" s="326"/>
      <c r="BZ313" s="326"/>
      <c r="CA313" s="326"/>
      <c r="CB313" s="326"/>
      <c r="CC313" s="326"/>
      <c r="CD313" s="2"/>
    </row>
    <row r="314" spans="1:82" s="173" customFormat="1" ht="93.75" hidden="1">
      <c r="A314" s="352"/>
      <c r="B314" s="330"/>
      <c r="C314" s="205" t="s">
        <v>234</v>
      </c>
      <c r="D314" s="15"/>
      <c r="E314" s="31"/>
      <c r="F314" s="15"/>
      <c r="G314" s="355"/>
      <c r="H314" s="175"/>
      <c r="I314" s="326"/>
      <c r="J314" s="326"/>
      <c r="K314" s="355"/>
      <c r="L314" s="326"/>
      <c r="M314" s="326"/>
      <c r="N314" s="79"/>
      <c r="O314" s="326"/>
      <c r="P314" s="79"/>
      <c r="Q314" s="326"/>
      <c r="R314" s="326"/>
      <c r="S314" s="326"/>
      <c r="T314" s="326"/>
      <c r="U314" s="326"/>
      <c r="V314" s="355"/>
      <c r="W314" s="355"/>
      <c r="X314" s="355"/>
      <c r="Y314" s="355"/>
      <c r="Z314" s="326"/>
      <c r="AA314" s="326"/>
      <c r="AB314" s="326"/>
      <c r="AC314" s="326"/>
      <c r="AD314" s="326"/>
      <c r="AE314" s="326"/>
      <c r="AF314" s="326"/>
      <c r="AG314" s="326"/>
      <c r="AH314" s="326"/>
      <c r="AI314" s="326"/>
      <c r="AJ314" s="326"/>
      <c r="AK314" s="326"/>
      <c r="AL314" s="326"/>
      <c r="AM314" s="326"/>
      <c r="AN314" s="326"/>
      <c r="AO314" s="326"/>
      <c r="AP314" s="326"/>
      <c r="AQ314" s="326"/>
      <c r="AR314" s="326"/>
      <c r="AS314" s="326"/>
      <c r="AT314" s="326"/>
      <c r="AU314" s="326"/>
      <c r="AV314" s="326"/>
      <c r="AW314" s="326"/>
      <c r="AX314" s="326"/>
      <c r="AY314" s="326"/>
      <c r="AZ314" s="326"/>
      <c r="BA314" s="326"/>
      <c r="BB314" s="326"/>
      <c r="BC314" s="326"/>
      <c r="BD314" s="326"/>
      <c r="BE314" s="351">
        <f>COUNTIFS($T$8:$T$250,"x",BE$8:BE$250,"1")</f>
        <v>0</v>
      </c>
      <c r="BF314" s="351">
        <f>COUNTIFS($T$8:$T$250,"x",BF$8:BF$250,"1")</f>
        <v>0</v>
      </c>
      <c r="BG314" s="351">
        <f>COUNTIFS($T$8:$T$250,"x",BG$8:BG$250,"1")</f>
        <v>0</v>
      </c>
      <c r="BH314" s="351">
        <f>COUNTIFS($T$8:$T$250,"x",BH$8:BH$250,"1")</f>
        <v>0</v>
      </c>
      <c r="BI314" s="351">
        <f>COUNTIFS($T$8:$T$250,"x",BI$8:BI$250,"1")</f>
        <v>0</v>
      </c>
      <c r="BJ314" s="57"/>
      <c r="BK314" s="351"/>
      <c r="BL314" s="351"/>
      <c r="BM314" s="351"/>
      <c r="BN314" s="351"/>
      <c r="BO314" s="351"/>
      <c r="BP314" s="351"/>
      <c r="BQ314" s="351">
        <f>COUNTIFS($T$8:$T$250,"x",BQ$8:BQ$250,"1")</f>
        <v>0</v>
      </c>
      <c r="BR314" s="423"/>
      <c r="BS314" s="423"/>
      <c r="BT314" s="51"/>
      <c r="BU314" s="51"/>
      <c r="BV314" s="326"/>
      <c r="BW314" s="326"/>
      <c r="BX314" s="326"/>
      <c r="BY314" s="326"/>
      <c r="BZ314" s="326"/>
      <c r="CA314" s="326"/>
      <c r="CB314" s="326"/>
      <c r="CC314" s="326"/>
      <c r="CD314" s="2"/>
    </row>
    <row r="315" spans="1:82" s="173" customFormat="1" ht="93.75" hidden="1">
      <c r="A315" s="352"/>
      <c r="B315" s="330"/>
      <c r="C315" s="205" t="s">
        <v>235</v>
      </c>
      <c r="D315" s="15"/>
      <c r="E315" s="31"/>
      <c r="F315" s="15"/>
      <c r="G315" s="355"/>
      <c r="H315" s="175"/>
      <c r="I315" s="326"/>
      <c r="J315" s="326"/>
      <c r="K315" s="355"/>
      <c r="L315" s="326"/>
      <c r="M315" s="326"/>
      <c r="N315" s="79"/>
      <c r="O315" s="326"/>
      <c r="P315" s="79"/>
      <c r="Q315" s="326"/>
      <c r="R315" s="326"/>
      <c r="S315" s="326"/>
      <c r="T315" s="326"/>
      <c r="U315" s="326"/>
      <c r="V315" s="355"/>
      <c r="W315" s="355"/>
      <c r="X315" s="355"/>
      <c r="Y315" s="355"/>
      <c r="Z315" s="326"/>
      <c r="AA315" s="326"/>
      <c r="AB315" s="326"/>
      <c r="AC315" s="326"/>
      <c r="AD315" s="326"/>
      <c r="AE315" s="326"/>
      <c r="AF315" s="326"/>
      <c r="AG315" s="326"/>
      <c r="AH315" s="326"/>
      <c r="AI315" s="326"/>
      <c r="AJ315" s="326"/>
      <c r="AK315" s="326"/>
      <c r="AL315" s="326"/>
      <c r="AM315" s="326"/>
      <c r="AN315" s="326"/>
      <c r="AO315" s="326"/>
      <c r="AP315" s="326"/>
      <c r="AQ315" s="326"/>
      <c r="AR315" s="326"/>
      <c r="AS315" s="326"/>
      <c r="AT315" s="326"/>
      <c r="AU315" s="326"/>
      <c r="AV315" s="326"/>
      <c r="AW315" s="326"/>
      <c r="AX315" s="326"/>
      <c r="AY315" s="326"/>
      <c r="AZ315" s="326"/>
      <c r="BA315" s="326"/>
      <c r="BB315" s="326"/>
      <c r="BC315" s="326"/>
      <c r="BD315" s="326"/>
      <c r="BE315" s="351">
        <f>COUNTIFS($T$8:$T$250,"x",BE$8:BE$250,"0")</f>
        <v>0</v>
      </c>
      <c r="BF315" s="351">
        <f>COUNTIFS($T$8:$T$250,"x",BF$8:BF$250,"0")</f>
        <v>0</v>
      </c>
      <c r="BG315" s="351">
        <f>COUNTIFS($T$8:$T$250,"x",BG$8:BG$250,"0")</f>
        <v>0</v>
      </c>
      <c r="BH315" s="351">
        <f>COUNTIFS($T$8:$T$250,"x",BH$8:BH$250,"0")</f>
        <v>0</v>
      </c>
      <c r="BI315" s="351">
        <f>COUNTIFS($T$8:$T$250,"x",BI$8:BI$250,"0")</f>
        <v>0</v>
      </c>
      <c r="BJ315" s="57"/>
      <c r="BK315" s="351"/>
      <c r="BL315" s="351"/>
      <c r="BM315" s="351"/>
      <c r="BN315" s="351"/>
      <c r="BO315" s="351"/>
      <c r="BP315" s="351"/>
      <c r="BQ315" s="351">
        <f>COUNTIFS($T$8:$T$250,"x",BQ$8:BQ$250,"0")</f>
        <v>0</v>
      </c>
      <c r="BR315" s="423"/>
      <c r="BS315" s="423"/>
      <c r="BT315" s="51"/>
      <c r="BU315" s="51"/>
      <c r="BV315" s="326"/>
      <c r="BW315" s="326"/>
      <c r="BX315" s="326"/>
      <c r="BY315" s="326"/>
      <c r="BZ315" s="326"/>
      <c r="CA315" s="326"/>
      <c r="CB315" s="326"/>
      <c r="CC315" s="326"/>
      <c r="CD315" s="2"/>
    </row>
    <row r="316" spans="1:82" s="173" customFormat="1" hidden="1">
      <c r="A316" s="352"/>
      <c r="B316" s="330"/>
      <c r="C316" s="1587" t="s">
        <v>236</v>
      </c>
      <c r="D316" s="15"/>
      <c r="E316" s="31"/>
      <c r="F316" s="15"/>
      <c r="G316" s="355"/>
      <c r="H316" s="175"/>
      <c r="I316" s="326"/>
      <c r="J316" s="326"/>
      <c r="K316" s="355"/>
      <c r="L316" s="326"/>
      <c r="M316" s="326"/>
      <c r="N316" s="79"/>
      <c r="O316" s="326"/>
      <c r="P316" s="79"/>
      <c r="Q316" s="326"/>
      <c r="R316" s="326"/>
      <c r="S316" s="326"/>
      <c r="T316" s="326"/>
      <c r="U316" s="326"/>
      <c r="V316" s="355"/>
      <c r="W316" s="355"/>
      <c r="X316" s="355"/>
      <c r="Y316" s="355"/>
      <c r="Z316" s="326"/>
      <c r="AA316" s="326"/>
      <c r="AB316" s="326"/>
      <c r="AC316" s="326"/>
      <c r="AD316" s="326"/>
      <c r="AE316" s="326"/>
      <c r="AF316" s="326"/>
      <c r="AG316" s="326"/>
      <c r="AH316" s="326"/>
      <c r="AI316" s="326"/>
      <c r="AJ316" s="326"/>
      <c r="AK316" s="326"/>
      <c r="AL316" s="326"/>
      <c r="AM316" s="326"/>
      <c r="AN316" s="326"/>
      <c r="AO316" s="326"/>
      <c r="AP316" s="326"/>
      <c r="AQ316" s="326"/>
      <c r="AR316" s="326"/>
      <c r="AS316" s="326"/>
      <c r="AT316" s="326"/>
      <c r="AU316" s="326"/>
      <c r="AV316" s="326"/>
      <c r="AW316" s="326"/>
      <c r="AX316" s="326"/>
      <c r="AY316" s="326"/>
      <c r="AZ316" s="326"/>
      <c r="BA316" s="326"/>
      <c r="BB316" s="326"/>
      <c r="BC316" s="326"/>
      <c r="BD316" s="326"/>
      <c r="BE316" s="34" t="e">
        <f>(((BE313*2)+(BE314*1)+(BE315*0)))/(BE313+BE314+BE315)</f>
        <v>#DIV/0!</v>
      </c>
      <c r="BF316" s="34" t="e">
        <f>(((BF313*2)+(BF314*1)+(BF315*0)))/(BF313+BF314+BF315)</f>
        <v>#DIV/0!</v>
      </c>
      <c r="BG316" s="34" t="e">
        <f>(((BG313*2)+(BG314*1)+(BG315*0)))/(BG313+BG314+BG315)</f>
        <v>#DIV/0!</v>
      </c>
      <c r="BH316" s="34" t="e">
        <f>(((BH313*2)+(BH314*1)+(BH315*0)))/(BH313+BH314+BH315)</f>
        <v>#DIV/0!</v>
      </c>
      <c r="BI316" s="34" t="e">
        <f>(((BI313*2)+(BI314*1)+(BI315*0)))/(BI313+BI314+BI315)</f>
        <v>#DIV/0!</v>
      </c>
      <c r="BJ316" s="58"/>
      <c r="BK316" s="34"/>
      <c r="BL316" s="34"/>
      <c r="BM316" s="34"/>
      <c r="BN316" s="34"/>
      <c r="BO316" s="34"/>
      <c r="BP316" s="34"/>
      <c r="BQ316" s="34" t="e">
        <f>(((BQ313*2)+(BQ314*1)+(BQ315*0)))/(BQ313+BQ314+BQ315)</f>
        <v>#DIV/0!</v>
      </c>
      <c r="BR316" s="34"/>
      <c r="BS316" s="34"/>
      <c r="BT316" s="52"/>
      <c r="BU316" s="52"/>
      <c r="BV316" s="1585">
        <f>COUNTIF($BE317:$BU317,"Đ")</f>
        <v>0</v>
      </c>
      <c r="BW316" s="1586">
        <f>BV316/COUNTA($BE317:$BU317)</f>
        <v>0</v>
      </c>
      <c r="BX316" s="1585">
        <f>COUNTIF($BE317:$BU317,"CCG")</f>
        <v>0</v>
      </c>
      <c r="BY316" s="1586">
        <f>BX316/COUNTA($BE317:$BU317)</f>
        <v>0</v>
      </c>
      <c r="BZ316" s="1585">
        <f>COUNTIF($BE317:$BU317,"CĐ")</f>
        <v>0</v>
      </c>
      <c r="CA316" s="1586">
        <f>BZ316/COUNTA($BE317:$BU317)</f>
        <v>0</v>
      </c>
      <c r="CB316" s="1582" t="e">
        <f>(((BV316*2)+(BX316*1)+(BZ316*0)))/(BV316+BX316+BZ316)</f>
        <v>#DIV/0!</v>
      </c>
      <c r="CC316" s="1582" t="e">
        <f>IF(CB316&gt;=1.6,"Đạt mục tiêu",IF(CB316&gt;=1,"Cần cố gắng","Chưa đạt"))</f>
        <v>#DIV/0!</v>
      </c>
      <c r="CD316" s="2"/>
    </row>
    <row r="317" spans="1:82" s="173" customFormat="1" hidden="1">
      <c r="A317" s="352"/>
      <c r="B317" s="330"/>
      <c r="C317" s="1587"/>
      <c r="D317" s="15"/>
      <c r="E317" s="31"/>
      <c r="F317" s="15"/>
      <c r="G317" s="355"/>
      <c r="H317" s="175"/>
      <c r="I317" s="326"/>
      <c r="J317" s="326"/>
      <c r="K317" s="355"/>
      <c r="L317" s="326"/>
      <c r="M317" s="326"/>
      <c r="N317" s="79"/>
      <c r="O317" s="326"/>
      <c r="P317" s="79"/>
      <c r="Q317" s="326"/>
      <c r="R317" s="326"/>
      <c r="S317" s="326"/>
      <c r="T317" s="326"/>
      <c r="U317" s="326"/>
      <c r="V317" s="355"/>
      <c r="W317" s="355"/>
      <c r="X317" s="355"/>
      <c r="Y317" s="355"/>
      <c r="Z317" s="326"/>
      <c r="AA317" s="326"/>
      <c r="AB317" s="326"/>
      <c r="AC317" s="326"/>
      <c r="AD317" s="326"/>
      <c r="AE317" s="326"/>
      <c r="AF317" s="326"/>
      <c r="AG317" s="326"/>
      <c r="AH317" s="326"/>
      <c r="AI317" s="326"/>
      <c r="AJ317" s="326"/>
      <c r="AK317" s="326"/>
      <c r="AL317" s="326"/>
      <c r="AM317" s="326"/>
      <c r="AN317" s="326"/>
      <c r="AO317" s="326"/>
      <c r="AP317" s="326"/>
      <c r="AQ317" s="326"/>
      <c r="AR317" s="326"/>
      <c r="AS317" s="326"/>
      <c r="AT317" s="326"/>
      <c r="AU317" s="326"/>
      <c r="AV317" s="326"/>
      <c r="AW317" s="326"/>
      <c r="AX317" s="326"/>
      <c r="AY317" s="326"/>
      <c r="AZ317" s="326"/>
      <c r="BA317" s="326"/>
      <c r="BB317" s="326"/>
      <c r="BC317" s="326"/>
      <c r="BD317" s="326"/>
      <c r="BE317" s="34" t="e">
        <f>IF(BE316&lt;1,"CĐ",IF(BE316&lt;1.6,"CCG","Đ"))</f>
        <v>#DIV/0!</v>
      </c>
      <c r="BF317" s="34" t="e">
        <f>IF(BF316&lt;1,"CĐ",IF(BF316&lt;1.6,"CCG","Đ"))</f>
        <v>#DIV/0!</v>
      </c>
      <c r="BG317" s="34" t="e">
        <f>IF(BG316&lt;1,"CĐ",IF(BG316&lt;1.6,"CCG","Đ"))</f>
        <v>#DIV/0!</v>
      </c>
      <c r="BH317" s="34" t="e">
        <f>IF(BH316&lt;1,"CĐ",IF(BH316&lt;1.6,"CCG","Đ"))</f>
        <v>#DIV/0!</v>
      </c>
      <c r="BI317" s="34" t="e">
        <f>IF(BI316&lt;1,"CĐ",IF(BI316&lt;1.6,"CCG","Đ"))</f>
        <v>#DIV/0!</v>
      </c>
      <c r="BJ317" s="58"/>
      <c r="BK317" s="34"/>
      <c r="BL317" s="34"/>
      <c r="BM317" s="34"/>
      <c r="BN317" s="34"/>
      <c r="BO317" s="34"/>
      <c r="BP317" s="34"/>
      <c r="BQ317" s="34" t="e">
        <f>IF(BQ316&lt;1,"CĐ",IF(BQ316&lt;1.6,"CCG","Đ"))</f>
        <v>#DIV/0!</v>
      </c>
      <c r="BR317" s="34"/>
      <c r="BS317" s="34"/>
      <c r="BT317" s="52"/>
      <c r="BU317" s="52"/>
      <c r="BV317" s="1585"/>
      <c r="BW317" s="1586"/>
      <c r="BX317" s="1585"/>
      <c r="BY317" s="1586"/>
      <c r="BZ317" s="1585"/>
      <c r="CA317" s="1586"/>
      <c r="CB317" s="1582"/>
      <c r="CC317" s="1582"/>
      <c r="CD317" s="2"/>
    </row>
    <row r="318" spans="1:82" s="173" customFormat="1" ht="204.75" hidden="1">
      <c r="A318" s="332" t="s">
        <v>245</v>
      </c>
      <c r="B318" s="329"/>
      <c r="C318" s="207" t="s">
        <v>233</v>
      </c>
      <c r="D318" s="36"/>
      <c r="E318" s="37"/>
      <c r="F318" s="36"/>
      <c r="G318" s="342"/>
      <c r="H318" s="210"/>
      <c r="I318" s="343"/>
      <c r="J318" s="343"/>
      <c r="K318" s="342"/>
      <c r="L318" s="343"/>
      <c r="M318" s="343"/>
      <c r="N318" s="79"/>
      <c r="O318" s="343"/>
      <c r="P318" s="79"/>
      <c r="Q318" s="343"/>
      <c r="R318" s="343"/>
      <c r="S318" s="343"/>
      <c r="T318" s="343"/>
      <c r="U318" s="343"/>
      <c r="V318" s="342"/>
      <c r="W318" s="342"/>
      <c r="X318" s="342"/>
      <c r="Y318" s="342"/>
      <c r="Z318" s="343"/>
      <c r="AA318" s="343"/>
      <c r="AB318" s="343"/>
      <c r="AC318" s="343"/>
      <c r="AD318" s="343"/>
      <c r="AE318" s="343"/>
      <c r="AF318" s="343"/>
      <c r="AG318" s="343"/>
      <c r="AH318" s="343"/>
      <c r="AI318" s="343"/>
      <c r="AJ318" s="343"/>
      <c r="AK318" s="343"/>
      <c r="AL318" s="343"/>
      <c r="AM318" s="343"/>
      <c r="AN318" s="343"/>
      <c r="AO318" s="343"/>
      <c r="AP318" s="343"/>
      <c r="AQ318" s="343"/>
      <c r="AR318" s="343"/>
      <c r="AS318" s="343"/>
      <c r="AT318" s="343"/>
      <c r="AU318" s="343"/>
      <c r="AV318" s="343"/>
      <c r="AW318" s="343"/>
      <c r="AX318" s="343"/>
      <c r="AY318" s="343"/>
      <c r="AZ318" s="343"/>
      <c r="BA318" s="343"/>
      <c r="BB318" s="343"/>
      <c r="BC318" s="343"/>
      <c r="BD318" s="343"/>
      <c r="BE318" s="331" t="e">
        <f>COUNTIFS(#REF!,"x",BE$8:BE$250,"2")</f>
        <v>#REF!</v>
      </c>
      <c r="BF318" s="331" t="e">
        <f>COUNTIFS(#REF!,"x",BF$8:BF$250,"2")</f>
        <v>#REF!</v>
      </c>
      <c r="BG318" s="331" t="e">
        <f>COUNTIFS(#REF!,"x",BG$8:BG$250,"2")</f>
        <v>#REF!</v>
      </c>
      <c r="BH318" s="331" t="e">
        <f>COUNTIFS(#REF!,"x",BH$8:BH$250,"2")</f>
        <v>#REF!</v>
      </c>
      <c r="BI318" s="331" t="e">
        <f>COUNTIFS(#REF!,"x",BI$8:BI$250,"2")</f>
        <v>#REF!</v>
      </c>
      <c r="BJ318" s="59"/>
      <c r="BK318" s="331"/>
      <c r="BL318" s="331"/>
      <c r="BM318" s="331"/>
      <c r="BN318" s="331"/>
      <c r="BO318" s="331"/>
      <c r="BP318" s="331"/>
      <c r="BQ318" s="331" t="e">
        <f>COUNTIFS(#REF!,"x",BQ$8:BQ$250,"2")</f>
        <v>#REF!</v>
      </c>
      <c r="BR318" s="422"/>
      <c r="BS318" s="422"/>
      <c r="BT318" s="53"/>
      <c r="BU318" s="53"/>
      <c r="BV318" s="343"/>
      <c r="BW318" s="343"/>
      <c r="BX318" s="343"/>
      <c r="BY318" s="343"/>
      <c r="BZ318" s="343"/>
      <c r="CA318" s="343"/>
      <c r="CB318" s="343"/>
      <c r="CC318" s="343"/>
      <c r="CD318" s="2"/>
    </row>
    <row r="319" spans="1:82" s="173" customFormat="1" ht="93.75" hidden="1">
      <c r="A319" s="332"/>
      <c r="B319" s="329"/>
      <c r="C319" s="207" t="s">
        <v>234</v>
      </c>
      <c r="D319" s="36"/>
      <c r="E319" s="37"/>
      <c r="F319" s="36"/>
      <c r="G319" s="342"/>
      <c r="H319" s="210"/>
      <c r="I319" s="343"/>
      <c r="J319" s="343"/>
      <c r="K319" s="342"/>
      <c r="L319" s="343"/>
      <c r="M319" s="343"/>
      <c r="N319" s="79"/>
      <c r="O319" s="343"/>
      <c r="P319" s="79"/>
      <c r="Q319" s="343"/>
      <c r="R319" s="343"/>
      <c r="S319" s="343"/>
      <c r="T319" s="343"/>
      <c r="U319" s="343"/>
      <c r="V319" s="342"/>
      <c r="W319" s="342"/>
      <c r="X319" s="342"/>
      <c r="Y319" s="342"/>
      <c r="Z319" s="343"/>
      <c r="AA319" s="343"/>
      <c r="AB319" s="343"/>
      <c r="AC319" s="343"/>
      <c r="AD319" s="343"/>
      <c r="AE319" s="343"/>
      <c r="AF319" s="343"/>
      <c r="AG319" s="343"/>
      <c r="AH319" s="343"/>
      <c r="AI319" s="343"/>
      <c r="AJ319" s="343"/>
      <c r="AK319" s="343"/>
      <c r="AL319" s="343"/>
      <c r="AM319" s="343"/>
      <c r="AN319" s="343"/>
      <c r="AO319" s="343"/>
      <c r="AP319" s="343"/>
      <c r="AQ319" s="343"/>
      <c r="AR319" s="343"/>
      <c r="AS319" s="343"/>
      <c r="AT319" s="343"/>
      <c r="AU319" s="343"/>
      <c r="AV319" s="343"/>
      <c r="AW319" s="343"/>
      <c r="AX319" s="343"/>
      <c r="AY319" s="343"/>
      <c r="AZ319" s="343"/>
      <c r="BA319" s="343"/>
      <c r="BB319" s="343"/>
      <c r="BC319" s="343"/>
      <c r="BD319" s="343"/>
      <c r="BE319" s="331" t="e">
        <f>COUNTIFS(#REF!,"x",BE$8:BE$250,"1")</f>
        <v>#REF!</v>
      </c>
      <c r="BF319" s="331" t="e">
        <f>COUNTIFS(#REF!,"x",BF$8:BF$250,"1")</f>
        <v>#REF!</v>
      </c>
      <c r="BG319" s="331" t="e">
        <f>COUNTIFS(#REF!,"x",BG$8:BG$250,"1")</f>
        <v>#REF!</v>
      </c>
      <c r="BH319" s="331" t="e">
        <f>COUNTIFS(#REF!,"x",BH$8:BH$250,"1")</f>
        <v>#REF!</v>
      </c>
      <c r="BI319" s="331" t="e">
        <f>COUNTIFS(#REF!,"x",BI$8:BI$250,"1")</f>
        <v>#REF!</v>
      </c>
      <c r="BJ319" s="59"/>
      <c r="BK319" s="331"/>
      <c r="BL319" s="331"/>
      <c r="BM319" s="331"/>
      <c r="BN319" s="331"/>
      <c r="BO319" s="331"/>
      <c r="BP319" s="331"/>
      <c r="BQ319" s="331" t="e">
        <f>COUNTIFS(#REF!,"x",BQ$8:BQ$250,"1")</f>
        <v>#REF!</v>
      </c>
      <c r="BR319" s="422"/>
      <c r="BS319" s="422"/>
      <c r="BT319" s="53"/>
      <c r="BU319" s="53"/>
      <c r="BV319" s="343"/>
      <c r="BW319" s="343"/>
      <c r="BX319" s="343"/>
      <c r="BY319" s="343"/>
      <c r="BZ319" s="343"/>
      <c r="CA319" s="343"/>
      <c r="CB319" s="343"/>
      <c r="CC319" s="343"/>
      <c r="CD319" s="2"/>
    </row>
    <row r="320" spans="1:82" s="173" customFormat="1" ht="93.75" hidden="1">
      <c r="A320" s="332"/>
      <c r="B320" s="329"/>
      <c r="C320" s="207" t="s">
        <v>235</v>
      </c>
      <c r="D320" s="36"/>
      <c r="E320" s="37"/>
      <c r="F320" s="36"/>
      <c r="G320" s="342"/>
      <c r="H320" s="210"/>
      <c r="I320" s="343"/>
      <c r="J320" s="343"/>
      <c r="K320" s="342"/>
      <c r="L320" s="343"/>
      <c r="M320" s="343"/>
      <c r="N320" s="79"/>
      <c r="O320" s="343"/>
      <c r="P320" s="79"/>
      <c r="Q320" s="343"/>
      <c r="R320" s="343"/>
      <c r="S320" s="343"/>
      <c r="T320" s="343"/>
      <c r="U320" s="343"/>
      <c r="V320" s="342"/>
      <c r="W320" s="342"/>
      <c r="X320" s="342"/>
      <c r="Y320" s="342"/>
      <c r="Z320" s="343"/>
      <c r="AA320" s="343"/>
      <c r="AB320" s="343"/>
      <c r="AC320" s="343"/>
      <c r="AD320" s="343"/>
      <c r="AE320" s="343"/>
      <c r="AF320" s="343"/>
      <c r="AG320" s="343"/>
      <c r="AH320" s="343"/>
      <c r="AI320" s="343"/>
      <c r="AJ320" s="343"/>
      <c r="AK320" s="343"/>
      <c r="AL320" s="343"/>
      <c r="AM320" s="343"/>
      <c r="AN320" s="343"/>
      <c r="AO320" s="343"/>
      <c r="AP320" s="343"/>
      <c r="AQ320" s="343"/>
      <c r="AR320" s="343"/>
      <c r="AS320" s="343"/>
      <c r="AT320" s="343"/>
      <c r="AU320" s="343"/>
      <c r="AV320" s="343"/>
      <c r="AW320" s="343"/>
      <c r="AX320" s="343"/>
      <c r="AY320" s="343"/>
      <c r="AZ320" s="343"/>
      <c r="BA320" s="343"/>
      <c r="BB320" s="343"/>
      <c r="BC320" s="343"/>
      <c r="BD320" s="343"/>
      <c r="BE320" s="331" t="e">
        <f>COUNTIFS(#REF!,"x",BE$8:BE$250,"0")</f>
        <v>#REF!</v>
      </c>
      <c r="BF320" s="331" t="e">
        <f>COUNTIFS(#REF!,"x",BF$8:BF$250,"0")</f>
        <v>#REF!</v>
      </c>
      <c r="BG320" s="331" t="e">
        <f>COUNTIFS(#REF!,"x",BG$8:BG$250,"0")</f>
        <v>#REF!</v>
      </c>
      <c r="BH320" s="331" t="e">
        <f>COUNTIFS(#REF!,"x",BH$8:BH$250,"0")</f>
        <v>#REF!</v>
      </c>
      <c r="BI320" s="331" t="e">
        <f>COUNTIFS(#REF!,"x",BI$8:BI$250,"0")</f>
        <v>#REF!</v>
      </c>
      <c r="BJ320" s="59"/>
      <c r="BK320" s="331"/>
      <c r="BL320" s="331"/>
      <c r="BM320" s="331"/>
      <c r="BN320" s="331"/>
      <c r="BO320" s="331"/>
      <c r="BP320" s="331"/>
      <c r="BQ320" s="331" t="e">
        <f>COUNTIFS(#REF!,"x",BQ$8:BQ$250,"0")</f>
        <v>#REF!</v>
      </c>
      <c r="BR320" s="422"/>
      <c r="BS320" s="422"/>
      <c r="BT320" s="53"/>
      <c r="BU320" s="53"/>
      <c r="BV320" s="343"/>
      <c r="BW320" s="343"/>
      <c r="BX320" s="343"/>
      <c r="BY320" s="343"/>
      <c r="BZ320" s="343"/>
      <c r="CA320" s="343"/>
      <c r="CB320" s="343"/>
      <c r="CC320" s="343"/>
      <c r="CD320" s="2"/>
    </row>
    <row r="321" spans="1:82" s="173" customFormat="1" hidden="1">
      <c r="A321" s="332"/>
      <c r="B321" s="329"/>
      <c r="C321" s="1520" t="s">
        <v>236</v>
      </c>
      <c r="D321" s="36"/>
      <c r="E321" s="37"/>
      <c r="F321" s="36"/>
      <c r="G321" s="342"/>
      <c r="H321" s="210"/>
      <c r="I321" s="343"/>
      <c r="J321" s="343"/>
      <c r="K321" s="342"/>
      <c r="L321" s="343"/>
      <c r="M321" s="343"/>
      <c r="N321" s="79"/>
      <c r="O321" s="343"/>
      <c r="P321" s="79"/>
      <c r="Q321" s="343"/>
      <c r="R321" s="343"/>
      <c r="S321" s="343"/>
      <c r="T321" s="343"/>
      <c r="U321" s="343"/>
      <c r="V321" s="342"/>
      <c r="W321" s="342"/>
      <c r="X321" s="342"/>
      <c r="Y321" s="342"/>
      <c r="Z321" s="343"/>
      <c r="AA321" s="343"/>
      <c r="AB321" s="343"/>
      <c r="AC321" s="343"/>
      <c r="AD321" s="343"/>
      <c r="AE321" s="343"/>
      <c r="AF321" s="343"/>
      <c r="AG321" s="343"/>
      <c r="AH321" s="343"/>
      <c r="AI321" s="343"/>
      <c r="AJ321" s="343"/>
      <c r="AK321" s="343"/>
      <c r="AL321" s="343"/>
      <c r="AM321" s="343"/>
      <c r="AN321" s="343"/>
      <c r="AO321" s="343"/>
      <c r="AP321" s="343"/>
      <c r="AQ321" s="343"/>
      <c r="AR321" s="343"/>
      <c r="AS321" s="343"/>
      <c r="AT321" s="343"/>
      <c r="AU321" s="343"/>
      <c r="AV321" s="343"/>
      <c r="AW321" s="343"/>
      <c r="AX321" s="343"/>
      <c r="AY321" s="343"/>
      <c r="AZ321" s="343"/>
      <c r="BA321" s="343"/>
      <c r="BB321" s="343"/>
      <c r="BC321" s="343"/>
      <c r="BD321" s="343"/>
      <c r="BE321" s="38" t="e">
        <f>(((BE318*2)+(BE319*1)+(BE320*0)))/(BE318+BE319+BE320)</f>
        <v>#REF!</v>
      </c>
      <c r="BF321" s="38" t="e">
        <f>(((BF318*2)+(BF319*1)+(BF320*0)))/(BF318+BF319+BF320)</f>
        <v>#REF!</v>
      </c>
      <c r="BG321" s="38" t="e">
        <f>(((BG318*2)+(BG319*1)+(BG320*0)))/(BG318+BG319+BG320)</f>
        <v>#REF!</v>
      </c>
      <c r="BH321" s="38" t="e">
        <f>(((BH318*2)+(BH319*1)+(BH320*0)))/(BH318+BH319+BH320)</f>
        <v>#REF!</v>
      </c>
      <c r="BI321" s="38" t="e">
        <f>(((BI318*2)+(BI319*1)+(BI320*0)))/(BI318+BI319+BI320)</f>
        <v>#REF!</v>
      </c>
      <c r="BJ321" s="60"/>
      <c r="BK321" s="38"/>
      <c r="BL321" s="38"/>
      <c r="BM321" s="38"/>
      <c r="BN321" s="38"/>
      <c r="BO321" s="38"/>
      <c r="BP321" s="38"/>
      <c r="BQ321" s="38" t="e">
        <f>(((BQ318*2)+(BQ319*1)+(BQ320*0)))/(BQ318+BQ319+BQ320)</f>
        <v>#REF!</v>
      </c>
      <c r="BR321" s="38"/>
      <c r="BS321" s="38"/>
      <c r="BT321" s="54"/>
      <c r="BU321" s="54"/>
      <c r="BV321" s="1550">
        <f>COUNTIF($BE322:$BU322,"Đ")</f>
        <v>0</v>
      </c>
      <c r="BW321" s="1549">
        <f>BV321/COUNTA($BE322:$BU322)</f>
        <v>0</v>
      </c>
      <c r="BX321" s="1550">
        <f>COUNTIF($BE322:$BU322,"CCG")</f>
        <v>0</v>
      </c>
      <c r="BY321" s="1549">
        <f>BX321/COUNTA($BE322:$BU322)</f>
        <v>0</v>
      </c>
      <c r="BZ321" s="1550">
        <f>COUNTIF($BE322:$BU322,"CĐ")</f>
        <v>0</v>
      </c>
      <c r="CA321" s="1549">
        <f>BZ321/COUNTA($BE322:$BU322)</f>
        <v>0</v>
      </c>
      <c r="CB321" s="1407" t="e">
        <f>(((BV321*2)+(BX321*1)+(BZ321*0)))/(BV321+BX321+BZ321)</f>
        <v>#DIV/0!</v>
      </c>
      <c r="CC321" s="1407" t="e">
        <f>IF(CB321&gt;=1.6,"Đạt mục tiêu",IF(CB321&gt;=1,"Cần cố gắng","Chưa đạt"))</f>
        <v>#DIV/0!</v>
      </c>
      <c r="CD321" s="2"/>
    </row>
    <row r="322" spans="1:82" s="173" customFormat="1" hidden="1">
      <c r="A322" s="332"/>
      <c r="B322" s="329"/>
      <c r="C322" s="1520"/>
      <c r="D322" s="36"/>
      <c r="E322" s="37"/>
      <c r="F322" s="36"/>
      <c r="G322" s="342"/>
      <c r="H322" s="210"/>
      <c r="I322" s="343"/>
      <c r="J322" s="343"/>
      <c r="K322" s="342"/>
      <c r="L322" s="343"/>
      <c r="M322" s="343"/>
      <c r="N322" s="79"/>
      <c r="O322" s="343"/>
      <c r="P322" s="79"/>
      <c r="Q322" s="343"/>
      <c r="R322" s="343"/>
      <c r="S322" s="343"/>
      <c r="T322" s="343"/>
      <c r="U322" s="343"/>
      <c r="V322" s="342"/>
      <c r="W322" s="342"/>
      <c r="X322" s="342"/>
      <c r="Y322" s="342"/>
      <c r="Z322" s="343"/>
      <c r="AA322" s="343"/>
      <c r="AB322" s="343"/>
      <c r="AC322" s="343"/>
      <c r="AD322" s="343"/>
      <c r="AE322" s="343"/>
      <c r="AF322" s="343"/>
      <c r="AG322" s="343"/>
      <c r="AH322" s="343"/>
      <c r="AI322" s="343"/>
      <c r="AJ322" s="343"/>
      <c r="AK322" s="343"/>
      <c r="AL322" s="343"/>
      <c r="AM322" s="343"/>
      <c r="AN322" s="343"/>
      <c r="AO322" s="343"/>
      <c r="AP322" s="343"/>
      <c r="AQ322" s="343"/>
      <c r="AR322" s="343"/>
      <c r="AS322" s="343"/>
      <c r="AT322" s="343"/>
      <c r="AU322" s="343"/>
      <c r="AV322" s="343"/>
      <c r="AW322" s="343"/>
      <c r="AX322" s="343"/>
      <c r="AY322" s="343"/>
      <c r="AZ322" s="343"/>
      <c r="BA322" s="343"/>
      <c r="BB322" s="343"/>
      <c r="BC322" s="343"/>
      <c r="BD322" s="343"/>
      <c r="BE322" s="38" t="e">
        <f>IF(BE321&lt;1,"CĐ",IF(BE321&lt;1.6,"CCG","Đ"))</f>
        <v>#REF!</v>
      </c>
      <c r="BF322" s="38" t="e">
        <f>IF(BF321&lt;1,"CĐ",IF(BF321&lt;1.6,"CCG","Đ"))</f>
        <v>#REF!</v>
      </c>
      <c r="BG322" s="38" t="e">
        <f>IF(BG321&lt;1,"CĐ",IF(BG321&lt;1.6,"CCG","Đ"))</f>
        <v>#REF!</v>
      </c>
      <c r="BH322" s="38" t="e">
        <f>IF(BH321&lt;1,"CĐ",IF(BH321&lt;1.6,"CCG","Đ"))</f>
        <v>#REF!</v>
      </c>
      <c r="BI322" s="38" t="e">
        <f>IF(BI321&lt;1,"CĐ",IF(BI321&lt;1.6,"CCG","Đ"))</f>
        <v>#REF!</v>
      </c>
      <c r="BJ322" s="60"/>
      <c r="BK322" s="38"/>
      <c r="BL322" s="38"/>
      <c r="BM322" s="38"/>
      <c r="BN322" s="38"/>
      <c r="BO322" s="38"/>
      <c r="BP322" s="38"/>
      <c r="BQ322" s="38" t="e">
        <f>IF(BQ321&lt;1,"CĐ",IF(BQ321&lt;1.6,"CCG","Đ"))</f>
        <v>#REF!</v>
      </c>
      <c r="BR322" s="38"/>
      <c r="BS322" s="38"/>
      <c r="BT322" s="54"/>
      <c r="BU322" s="54"/>
      <c r="BV322" s="1550"/>
      <c r="BW322" s="1549"/>
      <c r="BX322" s="1550"/>
      <c r="BY322" s="1549"/>
      <c r="BZ322" s="1550"/>
      <c r="CA322" s="1549"/>
      <c r="CB322" s="1407"/>
      <c r="CC322" s="1407"/>
      <c r="CD322" s="2"/>
    </row>
    <row r="323" spans="1:82" s="173" customFormat="1" ht="75" hidden="1">
      <c r="A323" s="1536" t="s">
        <v>246</v>
      </c>
      <c r="B323" s="1415" t="s">
        <v>11</v>
      </c>
      <c r="C323" s="206" t="s">
        <v>233</v>
      </c>
      <c r="D323" s="15"/>
      <c r="E323" s="31"/>
      <c r="F323" s="15"/>
      <c r="G323" s="355"/>
      <c r="H323" s="175"/>
      <c r="I323" s="326"/>
      <c r="J323" s="326"/>
      <c r="K323" s="355"/>
      <c r="L323" s="326"/>
      <c r="M323" s="326"/>
      <c r="N323" s="79"/>
      <c r="O323" s="326"/>
      <c r="P323" s="79"/>
      <c r="Q323" s="326"/>
      <c r="R323" s="326"/>
      <c r="S323" s="326"/>
      <c r="T323" s="326"/>
      <c r="U323" s="326"/>
      <c r="V323" s="355"/>
      <c r="W323" s="355"/>
      <c r="X323" s="355"/>
      <c r="Y323" s="355"/>
      <c r="Z323" s="326"/>
      <c r="AA323" s="326"/>
      <c r="AB323" s="326"/>
      <c r="AC323" s="326"/>
      <c r="AD323" s="326"/>
      <c r="AE323" s="326"/>
      <c r="AF323" s="326"/>
      <c r="AG323" s="326"/>
      <c r="AH323" s="326"/>
      <c r="AI323" s="326"/>
      <c r="AJ323" s="326"/>
      <c r="AK323" s="326"/>
      <c r="AL323" s="326"/>
      <c r="AM323" s="326"/>
      <c r="AN323" s="326"/>
      <c r="AO323" s="326"/>
      <c r="AP323" s="326"/>
      <c r="AQ323" s="326"/>
      <c r="AR323" s="326"/>
      <c r="AS323" s="326"/>
      <c r="AT323" s="326"/>
      <c r="AU323" s="326"/>
      <c r="AV323" s="326"/>
      <c r="AW323" s="326"/>
      <c r="AX323" s="326"/>
      <c r="AY323" s="326"/>
      <c r="AZ323" s="326"/>
      <c r="BA323" s="326"/>
      <c r="BB323" s="326"/>
      <c r="BC323" s="326"/>
      <c r="BD323" s="326"/>
      <c r="BE323" s="39">
        <f t="shared" ref="BE323:BU323" si="155">COUNTIFS($J$8:$J$250,"Thể chất",BE$8:BE$250,"2")</f>
        <v>20</v>
      </c>
      <c r="BF323" s="39">
        <f t="shared" si="155"/>
        <v>12</v>
      </c>
      <c r="BG323" s="39">
        <f t="shared" si="155"/>
        <v>20</v>
      </c>
      <c r="BH323" s="39">
        <f t="shared" si="155"/>
        <v>18</v>
      </c>
      <c r="BI323" s="39">
        <f t="shared" si="155"/>
        <v>18</v>
      </c>
      <c r="BJ323" s="61">
        <f t="shared" si="155"/>
        <v>19</v>
      </c>
      <c r="BK323" s="39">
        <f t="shared" si="155"/>
        <v>16</v>
      </c>
      <c r="BL323" s="39">
        <f t="shared" si="155"/>
        <v>19</v>
      </c>
      <c r="BM323" s="39">
        <f t="shared" si="155"/>
        <v>17</v>
      </c>
      <c r="BN323" s="39">
        <f t="shared" si="155"/>
        <v>18</v>
      </c>
      <c r="BO323" s="39">
        <f t="shared" si="155"/>
        <v>14</v>
      </c>
      <c r="BP323" s="39">
        <f t="shared" si="155"/>
        <v>18</v>
      </c>
      <c r="BQ323" s="39">
        <f t="shared" si="155"/>
        <v>18</v>
      </c>
      <c r="BR323" s="39"/>
      <c r="BS323" s="39"/>
      <c r="BT323" s="55">
        <f t="shared" si="155"/>
        <v>13</v>
      </c>
      <c r="BU323" s="55">
        <f t="shared" si="155"/>
        <v>1</v>
      </c>
      <c r="BV323" s="326"/>
      <c r="BW323" s="326"/>
      <c r="BX323" s="326"/>
      <c r="BY323" s="326"/>
      <c r="BZ323" s="326"/>
      <c r="CA323" s="326"/>
      <c r="CB323" s="326"/>
      <c r="CC323" s="326"/>
      <c r="CD323" s="2"/>
    </row>
    <row r="324" spans="1:82" s="173" customFormat="1" ht="93.75" hidden="1">
      <c r="A324" s="1536"/>
      <c r="B324" s="1415"/>
      <c r="C324" s="206" t="s">
        <v>234</v>
      </c>
      <c r="D324" s="15"/>
      <c r="E324" s="31"/>
      <c r="F324" s="15"/>
      <c r="G324" s="355"/>
      <c r="H324" s="175"/>
      <c r="I324" s="326"/>
      <c r="J324" s="326"/>
      <c r="K324" s="355"/>
      <c r="L324" s="326"/>
      <c r="M324" s="326"/>
      <c r="N324" s="79"/>
      <c r="O324" s="326"/>
      <c r="P324" s="79"/>
      <c r="Q324" s="326"/>
      <c r="R324" s="326"/>
      <c r="S324" s="326"/>
      <c r="T324" s="326"/>
      <c r="U324" s="326"/>
      <c r="V324" s="355"/>
      <c r="W324" s="355"/>
      <c r="X324" s="355"/>
      <c r="Y324" s="355"/>
      <c r="Z324" s="326"/>
      <c r="AA324" s="326"/>
      <c r="AB324" s="326"/>
      <c r="AC324" s="326"/>
      <c r="AD324" s="326"/>
      <c r="AE324" s="326"/>
      <c r="AF324" s="326"/>
      <c r="AG324" s="326"/>
      <c r="AH324" s="326"/>
      <c r="AI324" s="326"/>
      <c r="AJ324" s="326"/>
      <c r="AK324" s="326"/>
      <c r="AL324" s="326"/>
      <c r="AM324" s="326"/>
      <c r="AN324" s="326"/>
      <c r="AO324" s="326"/>
      <c r="AP324" s="326"/>
      <c r="AQ324" s="326"/>
      <c r="AR324" s="326"/>
      <c r="AS324" s="326"/>
      <c r="AT324" s="326"/>
      <c r="AU324" s="326"/>
      <c r="AV324" s="326"/>
      <c r="AW324" s="326"/>
      <c r="AX324" s="326"/>
      <c r="AY324" s="326"/>
      <c r="AZ324" s="326"/>
      <c r="BA324" s="326"/>
      <c r="BB324" s="326"/>
      <c r="BC324" s="326"/>
      <c r="BD324" s="326"/>
      <c r="BE324" s="39">
        <f t="shared" ref="BE324:BQ324" si="156">COUNTIFS($J$8:$J$250,"Thể chất",BE$8:BE$250,"1")</f>
        <v>0</v>
      </c>
      <c r="BF324" s="39">
        <f t="shared" si="156"/>
        <v>8</v>
      </c>
      <c r="BG324" s="39">
        <f t="shared" si="156"/>
        <v>0</v>
      </c>
      <c r="BH324" s="39">
        <f t="shared" si="156"/>
        <v>2</v>
      </c>
      <c r="BI324" s="39">
        <f t="shared" si="156"/>
        <v>2</v>
      </c>
      <c r="BJ324" s="61">
        <f t="shared" si="156"/>
        <v>1</v>
      </c>
      <c r="BK324" s="39">
        <f t="shared" si="156"/>
        <v>4</v>
      </c>
      <c r="BL324" s="39">
        <f t="shared" si="156"/>
        <v>1</v>
      </c>
      <c r="BM324" s="39">
        <f t="shared" si="156"/>
        <v>3</v>
      </c>
      <c r="BN324" s="39">
        <f t="shared" si="156"/>
        <v>2</v>
      </c>
      <c r="BO324" s="39">
        <f t="shared" si="156"/>
        <v>6</v>
      </c>
      <c r="BP324" s="39">
        <f t="shared" si="156"/>
        <v>2</v>
      </c>
      <c r="BQ324" s="39">
        <f t="shared" si="156"/>
        <v>2</v>
      </c>
      <c r="BR324" s="39"/>
      <c r="BS324" s="39"/>
      <c r="BT324" s="55"/>
      <c r="BU324" s="55"/>
      <c r="BV324" s="326"/>
      <c r="BW324" s="326"/>
      <c r="BX324" s="326"/>
      <c r="BY324" s="326"/>
      <c r="BZ324" s="326"/>
      <c r="CA324" s="326"/>
      <c r="CB324" s="326"/>
      <c r="CC324" s="326"/>
      <c r="CD324" s="2"/>
    </row>
    <row r="325" spans="1:82" s="173" customFormat="1" ht="93.75" hidden="1">
      <c r="A325" s="1536"/>
      <c r="B325" s="1415"/>
      <c r="C325" s="206" t="s">
        <v>235</v>
      </c>
      <c r="D325" s="15"/>
      <c r="E325" s="31"/>
      <c r="F325" s="15"/>
      <c r="G325" s="355"/>
      <c r="H325" s="175"/>
      <c r="I325" s="326"/>
      <c r="J325" s="326"/>
      <c r="K325" s="355"/>
      <c r="L325" s="326"/>
      <c r="M325" s="326"/>
      <c r="N325" s="79"/>
      <c r="O325" s="326"/>
      <c r="P325" s="79"/>
      <c r="Q325" s="326"/>
      <c r="R325" s="326"/>
      <c r="S325" s="326"/>
      <c r="T325" s="326"/>
      <c r="U325" s="326"/>
      <c r="V325" s="355"/>
      <c r="W325" s="355"/>
      <c r="X325" s="355"/>
      <c r="Y325" s="355"/>
      <c r="Z325" s="326"/>
      <c r="AA325" s="326"/>
      <c r="AB325" s="326"/>
      <c r="AC325" s="326"/>
      <c r="AD325" s="326"/>
      <c r="AE325" s="326"/>
      <c r="AF325" s="326"/>
      <c r="AG325" s="326"/>
      <c r="AH325" s="326"/>
      <c r="AI325" s="326"/>
      <c r="AJ325" s="326"/>
      <c r="AK325" s="326"/>
      <c r="AL325" s="326"/>
      <c r="AM325" s="326"/>
      <c r="AN325" s="326"/>
      <c r="AO325" s="326"/>
      <c r="AP325" s="326"/>
      <c r="AQ325" s="326"/>
      <c r="AR325" s="326"/>
      <c r="AS325" s="326"/>
      <c r="AT325" s="326"/>
      <c r="AU325" s="326"/>
      <c r="AV325" s="326"/>
      <c r="AW325" s="326"/>
      <c r="AX325" s="326"/>
      <c r="AY325" s="326"/>
      <c r="AZ325" s="326"/>
      <c r="BA325" s="326"/>
      <c r="BB325" s="326"/>
      <c r="BC325" s="326"/>
      <c r="BD325" s="326"/>
      <c r="BE325" s="39">
        <f t="shared" ref="BE325:BQ325" si="157">COUNTIFS($J$8:$J$250,"Thể chất",BE$8:BE$250,"0")</f>
        <v>0</v>
      </c>
      <c r="BF325" s="39">
        <f t="shared" si="157"/>
        <v>0</v>
      </c>
      <c r="BG325" s="39">
        <f t="shared" si="157"/>
        <v>0</v>
      </c>
      <c r="BH325" s="39">
        <f t="shared" si="157"/>
        <v>0</v>
      </c>
      <c r="BI325" s="39">
        <f t="shared" si="157"/>
        <v>0</v>
      </c>
      <c r="BJ325" s="61">
        <f t="shared" si="157"/>
        <v>0</v>
      </c>
      <c r="BK325" s="39">
        <f t="shared" si="157"/>
        <v>0</v>
      </c>
      <c r="BL325" s="39">
        <f t="shared" si="157"/>
        <v>0</v>
      </c>
      <c r="BM325" s="39">
        <f t="shared" si="157"/>
        <v>0</v>
      </c>
      <c r="BN325" s="39">
        <f t="shared" si="157"/>
        <v>0</v>
      </c>
      <c r="BO325" s="39">
        <f t="shared" si="157"/>
        <v>0</v>
      </c>
      <c r="BP325" s="39">
        <f t="shared" si="157"/>
        <v>0</v>
      </c>
      <c r="BQ325" s="39">
        <f t="shared" si="157"/>
        <v>0</v>
      </c>
      <c r="BR325" s="39"/>
      <c r="BS325" s="39"/>
      <c r="BT325" s="55"/>
      <c r="BU325" s="55"/>
      <c r="BV325" s="326"/>
      <c r="BW325" s="326"/>
      <c r="BX325" s="326"/>
      <c r="BY325" s="326"/>
      <c r="BZ325" s="326"/>
      <c r="CA325" s="326"/>
      <c r="CB325" s="326"/>
      <c r="CC325" s="326"/>
      <c r="CD325" s="2"/>
    </row>
    <row r="326" spans="1:82" s="173" customFormat="1" hidden="1">
      <c r="A326" s="1536"/>
      <c r="B326" s="1415"/>
      <c r="C326" s="1583" t="s">
        <v>247</v>
      </c>
      <c r="D326" s="15"/>
      <c r="E326" s="31"/>
      <c r="F326" s="15"/>
      <c r="G326" s="355"/>
      <c r="H326" s="175"/>
      <c r="I326" s="326"/>
      <c r="J326" s="326"/>
      <c r="K326" s="355"/>
      <c r="L326" s="326"/>
      <c r="M326" s="326"/>
      <c r="N326" s="79"/>
      <c r="O326" s="326"/>
      <c r="P326" s="79"/>
      <c r="Q326" s="326"/>
      <c r="R326" s="326"/>
      <c r="S326" s="326"/>
      <c r="T326" s="326"/>
      <c r="U326" s="326"/>
      <c r="V326" s="355"/>
      <c r="W326" s="355"/>
      <c r="X326" s="355"/>
      <c r="Y326" s="355"/>
      <c r="Z326" s="326"/>
      <c r="AA326" s="326"/>
      <c r="AB326" s="326"/>
      <c r="AC326" s="326"/>
      <c r="AD326" s="326"/>
      <c r="AE326" s="326"/>
      <c r="AF326" s="326"/>
      <c r="AG326" s="326"/>
      <c r="AH326" s="326"/>
      <c r="AI326" s="326"/>
      <c r="AJ326" s="326"/>
      <c r="AK326" s="326"/>
      <c r="AL326" s="326"/>
      <c r="AM326" s="326"/>
      <c r="AN326" s="326"/>
      <c r="AO326" s="326"/>
      <c r="AP326" s="326"/>
      <c r="AQ326" s="326"/>
      <c r="AR326" s="326"/>
      <c r="AS326" s="326"/>
      <c r="AT326" s="326"/>
      <c r="AU326" s="326"/>
      <c r="AV326" s="326"/>
      <c r="AW326" s="326"/>
      <c r="AX326" s="326"/>
      <c r="AY326" s="326"/>
      <c r="AZ326" s="326"/>
      <c r="BA326" s="326"/>
      <c r="BB326" s="326"/>
      <c r="BC326" s="326"/>
      <c r="BD326" s="326"/>
      <c r="BE326" s="34">
        <f t="shared" ref="BE326:BQ326" si="158">(((BE323*2)+(BE324*1)+(BE325*0)))/(BE323+BE324+BE325)</f>
        <v>2</v>
      </c>
      <c r="BF326" s="34">
        <f t="shared" si="158"/>
        <v>1.6</v>
      </c>
      <c r="BG326" s="34">
        <f t="shared" si="158"/>
        <v>2</v>
      </c>
      <c r="BH326" s="34">
        <f t="shared" si="158"/>
        <v>1.9</v>
      </c>
      <c r="BI326" s="34">
        <f t="shared" si="158"/>
        <v>1.9</v>
      </c>
      <c r="BJ326" s="58">
        <f t="shared" si="158"/>
        <v>1.95</v>
      </c>
      <c r="BK326" s="34">
        <f t="shared" si="158"/>
        <v>1.8</v>
      </c>
      <c r="BL326" s="34">
        <f t="shared" si="158"/>
        <v>1.95</v>
      </c>
      <c r="BM326" s="34">
        <f t="shared" si="158"/>
        <v>1.85</v>
      </c>
      <c r="BN326" s="34">
        <f t="shared" si="158"/>
        <v>1.9</v>
      </c>
      <c r="BO326" s="34">
        <f t="shared" si="158"/>
        <v>1.7</v>
      </c>
      <c r="BP326" s="34">
        <f t="shared" si="158"/>
        <v>1.9</v>
      </c>
      <c r="BQ326" s="34">
        <f t="shared" si="158"/>
        <v>1.9</v>
      </c>
      <c r="BR326" s="34"/>
      <c r="BS326" s="34"/>
      <c r="BT326" s="52"/>
      <c r="BU326" s="52"/>
      <c r="BV326" s="1585">
        <f>COUNTIF($BE327:$BU327,"Đ")</f>
        <v>13</v>
      </c>
      <c r="BW326" s="1586">
        <f>BV326/COUNTA($BE327:$BU327)</f>
        <v>1</v>
      </c>
      <c r="BX326" s="1585">
        <f>COUNTIF($BE327:$BU327,"CCG")</f>
        <v>0</v>
      </c>
      <c r="BY326" s="1586">
        <f>BX326/COUNTA($BE327:$BU327)</f>
        <v>0</v>
      </c>
      <c r="BZ326" s="1585">
        <f>COUNTIF($BE327:$BU327,"CĐ")</f>
        <v>0</v>
      </c>
      <c r="CA326" s="1586">
        <f>BZ326/COUNTA($BE327:$BU327)</f>
        <v>0</v>
      </c>
      <c r="CB326" s="1582">
        <f>(((BV326*2)+(BX326*1)+(BZ326*0)))/(BV326+BX326+BZ326)</f>
        <v>2</v>
      </c>
      <c r="CC326" s="1582" t="str">
        <f>IF(CB326&gt;=1.6,"Đạt mục tiêu",IF(CB326&gt;=1,"Cần cố gắng","Chưa đạt"))</f>
        <v>Đạt mục tiêu</v>
      </c>
      <c r="CD326" s="2"/>
    </row>
    <row r="327" spans="1:82" s="173" customFormat="1" hidden="1">
      <c r="A327" s="1536"/>
      <c r="B327" s="1415"/>
      <c r="C327" s="1584"/>
      <c r="D327" s="15"/>
      <c r="E327" s="31"/>
      <c r="F327" s="15"/>
      <c r="G327" s="355"/>
      <c r="H327" s="175"/>
      <c r="I327" s="326"/>
      <c r="J327" s="326"/>
      <c r="K327" s="355"/>
      <c r="L327" s="326"/>
      <c r="M327" s="326"/>
      <c r="N327" s="79"/>
      <c r="O327" s="326"/>
      <c r="P327" s="79"/>
      <c r="Q327" s="326"/>
      <c r="R327" s="326"/>
      <c r="S327" s="326"/>
      <c r="T327" s="326"/>
      <c r="U327" s="326"/>
      <c r="V327" s="355"/>
      <c r="W327" s="355"/>
      <c r="X327" s="355"/>
      <c r="Y327" s="355"/>
      <c r="Z327" s="326"/>
      <c r="AA327" s="326"/>
      <c r="AB327" s="326"/>
      <c r="AC327" s="326"/>
      <c r="AD327" s="326"/>
      <c r="AE327" s="326"/>
      <c r="AF327" s="326"/>
      <c r="AG327" s="326"/>
      <c r="AH327" s="326"/>
      <c r="AI327" s="326"/>
      <c r="AJ327" s="326"/>
      <c r="AK327" s="326"/>
      <c r="AL327" s="326"/>
      <c r="AM327" s="326"/>
      <c r="AN327" s="326"/>
      <c r="AO327" s="326"/>
      <c r="AP327" s="326"/>
      <c r="AQ327" s="326"/>
      <c r="AR327" s="326"/>
      <c r="AS327" s="326"/>
      <c r="AT327" s="326"/>
      <c r="AU327" s="326"/>
      <c r="AV327" s="326"/>
      <c r="AW327" s="326"/>
      <c r="AX327" s="326"/>
      <c r="AY327" s="326"/>
      <c r="AZ327" s="326"/>
      <c r="BA327" s="326"/>
      <c r="BB327" s="326"/>
      <c r="BC327" s="326"/>
      <c r="BD327" s="326"/>
      <c r="BE327" s="34" t="str">
        <f t="shared" ref="BE327:BQ327" si="159">IF(BE326&lt;1,"CĐ",IF(BE326&lt;1.6,"CCG","Đ"))</f>
        <v>Đ</v>
      </c>
      <c r="BF327" s="34" t="str">
        <f t="shared" si="159"/>
        <v>Đ</v>
      </c>
      <c r="BG327" s="34" t="str">
        <f t="shared" si="159"/>
        <v>Đ</v>
      </c>
      <c r="BH327" s="34" t="str">
        <f t="shared" si="159"/>
        <v>Đ</v>
      </c>
      <c r="BI327" s="34" t="str">
        <f t="shared" si="159"/>
        <v>Đ</v>
      </c>
      <c r="BJ327" s="58" t="str">
        <f t="shared" si="159"/>
        <v>Đ</v>
      </c>
      <c r="BK327" s="34" t="str">
        <f t="shared" si="159"/>
        <v>Đ</v>
      </c>
      <c r="BL327" s="34" t="str">
        <f t="shared" si="159"/>
        <v>Đ</v>
      </c>
      <c r="BM327" s="34" t="str">
        <f t="shared" si="159"/>
        <v>Đ</v>
      </c>
      <c r="BN327" s="34" t="str">
        <f t="shared" si="159"/>
        <v>Đ</v>
      </c>
      <c r="BO327" s="34" t="str">
        <f t="shared" si="159"/>
        <v>Đ</v>
      </c>
      <c r="BP327" s="34" t="str">
        <f t="shared" si="159"/>
        <v>Đ</v>
      </c>
      <c r="BQ327" s="34" t="str">
        <f t="shared" si="159"/>
        <v>Đ</v>
      </c>
      <c r="BR327" s="34"/>
      <c r="BS327" s="34"/>
      <c r="BT327" s="52"/>
      <c r="BU327" s="52"/>
      <c r="BV327" s="1585"/>
      <c r="BW327" s="1586"/>
      <c r="BX327" s="1585"/>
      <c r="BY327" s="1586"/>
      <c r="BZ327" s="1585"/>
      <c r="CA327" s="1586"/>
      <c r="CB327" s="1582"/>
      <c r="CC327" s="1582"/>
      <c r="CD327" s="2"/>
    </row>
    <row r="328" spans="1:82" s="173" customFormat="1" ht="75" hidden="1">
      <c r="A328" s="1536"/>
      <c r="B328" s="1414" t="s">
        <v>23</v>
      </c>
      <c r="C328" s="208" t="s">
        <v>233</v>
      </c>
      <c r="D328" s="36"/>
      <c r="E328" s="37"/>
      <c r="F328" s="36"/>
      <c r="G328" s="342"/>
      <c r="H328" s="210"/>
      <c r="I328" s="343"/>
      <c r="J328" s="343"/>
      <c r="K328" s="342"/>
      <c r="L328" s="343"/>
      <c r="M328" s="343"/>
      <c r="N328" s="79"/>
      <c r="O328" s="343"/>
      <c r="P328" s="79"/>
      <c r="Q328" s="343"/>
      <c r="R328" s="343"/>
      <c r="S328" s="343"/>
      <c r="T328" s="343"/>
      <c r="U328" s="343"/>
      <c r="V328" s="342"/>
      <c r="W328" s="342"/>
      <c r="X328" s="342"/>
      <c r="Y328" s="342"/>
      <c r="Z328" s="343"/>
      <c r="AA328" s="343"/>
      <c r="AB328" s="343"/>
      <c r="AC328" s="343"/>
      <c r="AD328" s="343"/>
      <c r="AE328" s="343"/>
      <c r="AF328" s="343"/>
      <c r="AG328" s="343"/>
      <c r="AH328" s="343"/>
      <c r="AI328" s="343"/>
      <c r="AJ328" s="343"/>
      <c r="AK328" s="343"/>
      <c r="AL328" s="343"/>
      <c r="AM328" s="343"/>
      <c r="AN328" s="343"/>
      <c r="AO328" s="343"/>
      <c r="AP328" s="343"/>
      <c r="AQ328" s="343"/>
      <c r="AR328" s="343"/>
      <c r="AS328" s="343"/>
      <c r="AT328" s="343"/>
      <c r="AU328" s="343"/>
      <c r="AV328" s="343"/>
      <c r="AW328" s="343"/>
      <c r="AX328" s="343"/>
      <c r="AY328" s="343"/>
      <c r="AZ328" s="343"/>
      <c r="BA328" s="343"/>
      <c r="BB328" s="343"/>
      <c r="BC328" s="343"/>
      <c r="BD328" s="343"/>
      <c r="BE328" s="41">
        <f>COUNTIFS($J$8:$J$250,"Nhận thức",BE$8:BE$250,"2")</f>
        <v>12</v>
      </c>
      <c r="BF328" s="41">
        <f>COUNTIFS($J$8:$J$250,"Nhận thức",BF$8:BF$250,"2")</f>
        <v>12</v>
      </c>
      <c r="BG328" s="41">
        <f>COUNTIFS($J$8:$J$250,"Nhận thức",BG$8:BG$250,"2")</f>
        <v>12</v>
      </c>
      <c r="BH328" s="41">
        <f>COUNTIFS($J$8:$J$250,"Nhận thức",BH$8:BH$250,"2")</f>
        <v>12</v>
      </c>
      <c r="BI328" s="41">
        <f>COUNTIFS($J$8:$J$250,"Nhận thức",BI$8:BI$250,"2")</f>
        <v>13</v>
      </c>
      <c r="BJ328" s="62"/>
      <c r="BK328" s="41"/>
      <c r="BL328" s="41"/>
      <c r="BM328" s="41"/>
      <c r="BN328" s="41"/>
      <c r="BO328" s="41"/>
      <c r="BP328" s="41"/>
      <c r="BQ328" s="41">
        <f>COUNTIFS($J$8:$J$250,"Nhận thức",BQ$8:BQ$250,"2")</f>
        <v>12</v>
      </c>
      <c r="BR328" s="41"/>
      <c r="BS328" s="41"/>
      <c r="BT328" s="56"/>
      <c r="BU328" s="56"/>
      <c r="BV328" s="343"/>
      <c r="BW328" s="343"/>
      <c r="BX328" s="343"/>
      <c r="BY328" s="343"/>
      <c r="BZ328" s="343"/>
      <c r="CA328" s="343"/>
      <c r="CB328" s="343"/>
      <c r="CC328" s="343"/>
      <c r="CD328" s="2"/>
    </row>
    <row r="329" spans="1:82" s="173" customFormat="1" ht="93.75" hidden="1">
      <c r="A329" s="1536"/>
      <c r="B329" s="1414"/>
      <c r="C329" s="208" t="s">
        <v>234</v>
      </c>
      <c r="D329" s="36"/>
      <c r="E329" s="37"/>
      <c r="F329" s="36"/>
      <c r="G329" s="342"/>
      <c r="H329" s="210"/>
      <c r="I329" s="343"/>
      <c r="J329" s="343"/>
      <c r="K329" s="342"/>
      <c r="L329" s="343"/>
      <c r="M329" s="343"/>
      <c r="N329" s="79"/>
      <c r="O329" s="343"/>
      <c r="P329" s="79"/>
      <c r="Q329" s="343"/>
      <c r="R329" s="343"/>
      <c r="S329" s="343"/>
      <c r="T329" s="343"/>
      <c r="U329" s="343"/>
      <c r="V329" s="342"/>
      <c r="W329" s="342"/>
      <c r="X329" s="342"/>
      <c r="Y329" s="342"/>
      <c r="Z329" s="343"/>
      <c r="AA329" s="343"/>
      <c r="AB329" s="343"/>
      <c r="AC329" s="343"/>
      <c r="AD329" s="343"/>
      <c r="AE329" s="343"/>
      <c r="AF329" s="343"/>
      <c r="AG329" s="343"/>
      <c r="AH329" s="343"/>
      <c r="AI329" s="343"/>
      <c r="AJ329" s="343"/>
      <c r="AK329" s="343"/>
      <c r="AL329" s="343"/>
      <c r="AM329" s="343"/>
      <c r="AN329" s="343"/>
      <c r="AO329" s="343"/>
      <c r="AP329" s="343"/>
      <c r="AQ329" s="343"/>
      <c r="AR329" s="343"/>
      <c r="AS329" s="343"/>
      <c r="AT329" s="343"/>
      <c r="AU329" s="343"/>
      <c r="AV329" s="343"/>
      <c r="AW329" s="343"/>
      <c r="AX329" s="343"/>
      <c r="AY329" s="343"/>
      <c r="AZ329" s="343"/>
      <c r="BA329" s="343"/>
      <c r="BB329" s="343"/>
      <c r="BC329" s="343"/>
      <c r="BD329" s="343"/>
      <c r="BE329" s="41">
        <f>COUNTIFS($J$8:$J$250,"Nhận thức",BE$8:BE$250,"1")</f>
        <v>3</v>
      </c>
      <c r="BF329" s="41">
        <f>COUNTIFS($J$8:$J$250,"Nhận thức",BF$8:BF$250,"1")</f>
        <v>3</v>
      </c>
      <c r="BG329" s="41">
        <f>COUNTIFS($J$8:$J$250,"Nhận thức",BG$8:BG$250,"1")</f>
        <v>3</v>
      </c>
      <c r="BH329" s="41">
        <f>COUNTIFS($J$8:$J$250,"Nhận thức",BH$8:BH$250,"1")</f>
        <v>3</v>
      </c>
      <c r="BI329" s="41">
        <f>COUNTIFS($J$8:$J$250,"Nhận thức",BI$8:BI$250,"1")</f>
        <v>2</v>
      </c>
      <c r="BJ329" s="62"/>
      <c r="BK329" s="41"/>
      <c r="BL329" s="41"/>
      <c r="BM329" s="41"/>
      <c r="BN329" s="41"/>
      <c r="BO329" s="41"/>
      <c r="BP329" s="41"/>
      <c r="BQ329" s="41">
        <f>COUNTIFS($J$8:$J$250,"Nhận thức",BQ$8:BQ$250,"1")</f>
        <v>3</v>
      </c>
      <c r="BR329" s="41"/>
      <c r="BS329" s="41"/>
      <c r="BT329" s="56"/>
      <c r="BU329" s="56"/>
      <c r="BV329" s="343"/>
      <c r="BW329" s="343"/>
      <c r="BX329" s="343"/>
      <c r="BY329" s="343"/>
      <c r="BZ329" s="343"/>
      <c r="CA329" s="343"/>
      <c r="CB329" s="343"/>
      <c r="CC329" s="343"/>
      <c r="CD329" s="2"/>
    </row>
    <row r="330" spans="1:82" s="173" customFormat="1" ht="93.75" hidden="1">
      <c r="A330" s="1536"/>
      <c r="B330" s="1414"/>
      <c r="C330" s="208" t="s">
        <v>235</v>
      </c>
      <c r="D330" s="36"/>
      <c r="E330" s="37"/>
      <c r="F330" s="36"/>
      <c r="G330" s="342"/>
      <c r="H330" s="210"/>
      <c r="I330" s="343"/>
      <c r="J330" s="343"/>
      <c r="K330" s="342"/>
      <c r="L330" s="343"/>
      <c r="M330" s="343"/>
      <c r="N330" s="79"/>
      <c r="O330" s="343"/>
      <c r="P330" s="79"/>
      <c r="Q330" s="343"/>
      <c r="R330" s="343"/>
      <c r="S330" s="343"/>
      <c r="T330" s="343"/>
      <c r="U330" s="343"/>
      <c r="V330" s="342"/>
      <c r="W330" s="342"/>
      <c r="X330" s="342"/>
      <c r="Y330" s="342"/>
      <c r="Z330" s="343"/>
      <c r="AA330" s="343"/>
      <c r="AB330" s="343"/>
      <c r="AC330" s="343"/>
      <c r="AD330" s="343"/>
      <c r="AE330" s="343"/>
      <c r="AF330" s="343"/>
      <c r="AG330" s="343"/>
      <c r="AH330" s="343"/>
      <c r="AI330" s="343"/>
      <c r="AJ330" s="343"/>
      <c r="AK330" s="343"/>
      <c r="AL330" s="343"/>
      <c r="AM330" s="343"/>
      <c r="AN330" s="343"/>
      <c r="AO330" s="343"/>
      <c r="AP330" s="343"/>
      <c r="AQ330" s="343"/>
      <c r="AR330" s="343"/>
      <c r="AS330" s="343"/>
      <c r="AT330" s="343"/>
      <c r="AU330" s="343"/>
      <c r="AV330" s="343"/>
      <c r="AW330" s="343"/>
      <c r="AX330" s="343"/>
      <c r="AY330" s="343"/>
      <c r="AZ330" s="343"/>
      <c r="BA330" s="343"/>
      <c r="BB330" s="343"/>
      <c r="BC330" s="343"/>
      <c r="BD330" s="343"/>
      <c r="BE330" s="41">
        <f>COUNTIFS($J$8:$J$250,"Nhận thức",BE$8:BE$250,"0")</f>
        <v>0</v>
      </c>
      <c r="BF330" s="41">
        <f>COUNTIFS($J$8:$J$250,"Nhận thức",BF$8:BF$250,"0")</f>
        <v>0</v>
      </c>
      <c r="BG330" s="41">
        <f>COUNTIFS($J$8:$J$250,"Nhận thức",BG$8:BG$250,"0")</f>
        <v>0</v>
      </c>
      <c r="BH330" s="41">
        <f>COUNTIFS($J$8:$J$250,"Nhận thức",BH$8:BH$250,"0")</f>
        <v>0</v>
      </c>
      <c r="BI330" s="41">
        <f>COUNTIFS($J$8:$J$250,"Nhận thức",BI$8:BI$250,"0")</f>
        <v>0</v>
      </c>
      <c r="BJ330" s="62"/>
      <c r="BK330" s="41"/>
      <c r="BL330" s="41"/>
      <c r="BM330" s="41"/>
      <c r="BN330" s="41"/>
      <c r="BO330" s="41"/>
      <c r="BP330" s="41"/>
      <c r="BQ330" s="41">
        <f>COUNTIFS($J$8:$J$250,"Nhận thức",BQ$8:BQ$250,"0")</f>
        <v>0</v>
      </c>
      <c r="BR330" s="41"/>
      <c r="BS330" s="41"/>
      <c r="BT330" s="56"/>
      <c r="BU330" s="56"/>
      <c r="BV330" s="343"/>
      <c r="BW330" s="343"/>
      <c r="BX330" s="343"/>
      <c r="BY330" s="343"/>
      <c r="BZ330" s="343"/>
      <c r="CA330" s="343"/>
      <c r="CB330" s="343"/>
      <c r="CC330" s="343"/>
      <c r="CD330" s="2"/>
    </row>
    <row r="331" spans="1:82" s="173" customFormat="1" hidden="1">
      <c r="A331" s="1536"/>
      <c r="B331" s="1414"/>
      <c r="C331" s="1538" t="s">
        <v>248</v>
      </c>
      <c r="D331" s="36"/>
      <c r="E331" s="37"/>
      <c r="F331" s="36"/>
      <c r="G331" s="342"/>
      <c r="H331" s="210"/>
      <c r="I331" s="343"/>
      <c r="J331" s="343"/>
      <c r="K331" s="342"/>
      <c r="L331" s="343"/>
      <c r="M331" s="343"/>
      <c r="N331" s="79"/>
      <c r="O331" s="343"/>
      <c r="P331" s="79"/>
      <c r="Q331" s="343"/>
      <c r="R331" s="343"/>
      <c r="S331" s="343"/>
      <c r="T331" s="343"/>
      <c r="U331" s="343"/>
      <c r="V331" s="342"/>
      <c r="W331" s="342"/>
      <c r="X331" s="342"/>
      <c r="Y331" s="342"/>
      <c r="Z331" s="343"/>
      <c r="AA331" s="343"/>
      <c r="AB331" s="343"/>
      <c r="AC331" s="343"/>
      <c r="AD331" s="343"/>
      <c r="AE331" s="343"/>
      <c r="AF331" s="343"/>
      <c r="AG331" s="343"/>
      <c r="AH331" s="343"/>
      <c r="AI331" s="343"/>
      <c r="AJ331" s="343"/>
      <c r="AK331" s="343"/>
      <c r="AL331" s="343"/>
      <c r="AM331" s="343"/>
      <c r="AN331" s="343"/>
      <c r="AO331" s="343"/>
      <c r="AP331" s="343"/>
      <c r="AQ331" s="343"/>
      <c r="AR331" s="343"/>
      <c r="AS331" s="343"/>
      <c r="AT331" s="343"/>
      <c r="AU331" s="343"/>
      <c r="AV331" s="343"/>
      <c r="AW331" s="343"/>
      <c r="AX331" s="343"/>
      <c r="AY331" s="343"/>
      <c r="AZ331" s="343"/>
      <c r="BA331" s="343"/>
      <c r="BB331" s="343"/>
      <c r="BC331" s="343"/>
      <c r="BD331" s="343"/>
      <c r="BE331" s="38">
        <f>(((BE328*2)+(BE329*1)+(BE330*0)))/(BE328+BE329+BE330)</f>
        <v>1.8</v>
      </c>
      <c r="BF331" s="38">
        <f>(((BF328*2)+(BF329*1)+(BF330*0)))/(BF328+BF329+BF330)</f>
        <v>1.8</v>
      </c>
      <c r="BG331" s="38">
        <f>(((BG328*2)+(BG329*1)+(BG330*0)))/(BG328+BG329+BG330)</f>
        <v>1.8</v>
      </c>
      <c r="BH331" s="38">
        <f>(((BH328*2)+(BH329*1)+(BH330*0)))/(BH328+BH329+BH330)</f>
        <v>1.8</v>
      </c>
      <c r="BI331" s="38">
        <f>(((BI328*2)+(BI329*1)+(BI330*0)))/(BI328+BI329+BI330)</f>
        <v>1.8666666666666667</v>
      </c>
      <c r="BJ331" s="60"/>
      <c r="BK331" s="38"/>
      <c r="BL331" s="38"/>
      <c r="BM331" s="38"/>
      <c r="BN331" s="38"/>
      <c r="BO331" s="38"/>
      <c r="BP331" s="38"/>
      <c r="BQ331" s="38">
        <f>(((BQ328*2)+(BQ329*1)+(BQ330*0)))/(BQ328+BQ329+BQ330)</f>
        <v>1.8</v>
      </c>
      <c r="BR331" s="38"/>
      <c r="BS331" s="38"/>
      <c r="BT331" s="54"/>
      <c r="BU331" s="54"/>
      <c r="BV331" s="1550">
        <f>COUNTIF($BE332:$BU332,"Đ")</f>
        <v>6</v>
      </c>
      <c r="BW331" s="1549">
        <f>BV331/COUNTA($BE332:$BU332)</f>
        <v>1</v>
      </c>
      <c r="BX331" s="1550">
        <f>COUNTIF($BE332:$BU332,"CCG")</f>
        <v>0</v>
      </c>
      <c r="BY331" s="1549">
        <f>BX331/COUNTA($BE332:$BU332)</f>
        <v>0</v>
      </c>
      <c r="BZ331" s="1550">
        <f>COUNTIF($BE332:$BU332,"CĐ")</f>
        <v>0</v>
      </c>
      <c r="CA331" s="1549">
        <f>BZ331/COUNTA($BE332:$BU332)</f>
        <v>0</v>
      </c>
      <c r="CB331" s="1407">
        <f>(((BV331*2)+(BX331*1)+(BZ331*0)))/(BV331+BX331+BZ331)</f>
        <v>2</v>
      </c>
      <c r="CC331" s="1407" t="str">
        <f>IF(CB331&gt;=1.6,"Đạt mục tiêu",IF(CB331&gt;=1,"Cần cố gắng","Chưa đạt"))</f>
        <v>Đạt mục tiêu</v>
      </c>
      <c r="CD331" s="2"/>
    </row>
    <row r="332" spans="1:82" s="173" customFormat="1" hidden="1">
      <c r="A332" s="1536"/>
      <c r="B332" s="1414"/>
      <c r="C332" s="1539"/>
      <c r="D332" s="36"/>
      <c r="E332" s="37"/>
      <c r="F332" s="36"/>
      <c r="G332" s="342"/>
      <c r="H332" s="210"/>
      <c r="I332" s="343"/>
      <c r="J332" s="343"/>
      <c r="K332" s="342"/>
      <c r="L332" s="343"/>
      <c r="M332" s="343"/>
      <c r="N332" s="79"/>
      <c r="O332" s="343"/>
      <c r="P332" s="79"/>
      <c r="Q332" s="343"/>
      <c r="R332" s="343"/>
      <c r="S332" s="343"/>
      <c r="T332" s="343"/>
      <c r="U332" s="343"/>
      <c r="V332" s="342"/>
      <c r="W332" s="342"/>
      <c r="X332" s="342"/>
      <c r="Y332" s="342"/>
      <c r="Z332" s="343"/>
      <c r="AA332" s="343"/>
      <c r="AB332" s="343"/>
      <c r="AC332" s="343"/>
      <c r="AD332" s="343"/>
      <c r="AE332" s="343"/>
      <c r="AF332" s="343"/>
      <c r="AG332" s="343"/>
      <c r="AH332" s="343"/>
      <c r="AI332" s="343"/>
      <c r="AJ332" s="343"/>
      <c r="AK332" s="343"/>
      <c r="AL332" s="343"/>
      <c r="AM332" s="343"/>
      <c r="AN332" s="343"/>
      <c r="AO332" s="343"/>
      <c r="AP332" s="343"/>
      <c r="AQ332" s="343"/>
      <c r="AR332" s="343"/>
      <c r="AS332" s="343"/>
      <c r="AT332" s="343"/>
      <c r="AU332" s="343"/>
      <c r="AV332" s="343"/>
      <c r="AW332" s="343"/>
      <c r="AX332" s="343"/>
      <c r="AY332" s="343"/>
      <c r="AZ332" s="343"/>
      <c r="BA332" s="343"/>
      <c r="BB332" s="343"/>
      <c r="BC332" s="343"/>
      <c r="BD332" s="343"/>
      <c r="BE332" s="38" t="str">
        <f>IF(BE331&lt;1,"CĐ",IF(BE331&lt;1.6,"CCG","Đ"))</f>
        <v>Đ</v>
      </c>
      <c r="BF332" s="38" t="str">
        <f>IF(BF331&lt;1,"CĐ",IF(BF331&lt;1.6,"CCG","Đ"))</f>
        <v>Đ</v>
      </c>
      <c r="BG332" s="38" t="str">
        <f>IF(BG331&lt;1,"CĐ",IF(BG331&lt;1.6,"CCG","Đ"))</f>
        <v>Đ</v>
      </c>
      <c r="BH332" s="38" t="str">
        <f>IF(BH331&lt;1,"CĐ",IF(BH331&lt;1.6,"CCG","Đ"))</f>
        <v>Đ</v>
      </c>
      <c r="BI332" s="38" t="str">
        <f>IF(BI331&lt;1,"CĐ",IF(BI331&lt;1.6,"CCG","Đ"))</f>
        <v>Đ</v>
      </c>
      <c r="BJ332" s="60"/>
      <c r="BK332" s="38"/>
      <c r="BL332" s="38"/>
      <c r="BM332" s="38"/>
      <c r="BN332" s="38"/>
      <c r="BO332" s="38"/>
      <c r="BP332" s="38"/>
      <c r="BQ332" s="38" t="str">
        <f>IF(BQ331&lt;1,"CĐ",IF(BQ331&lt;1.6,"CCG","Đ"))</f>
        <v>Đ</v>
      </c>
      <c r="BR332" s="38"/>
      <c r="BS332" s="38"/>
      <c r="BT332" s="54"/>
      <c r="BU332" s="54"/>
      <c r="BV332" s="1550"/>
      <c r="BW332" s="1549"/>
      <c r="BX332" s="1550"/>
      <c r="BY332" s="1549"/>
      <c r="BZ332" s="1550"/>
      <c r="CA332" s="1549"/>
      <c r="CB332" s="1407"/>
      <c r="CC332" s="1407"/>
      <c r="CD332" s="2"/>
    </row>
    <row r="333" spans="1:82" s="173" customFormat="1" ht="75" hidden="1">
      <c r="A333" s="1536"/>
      <c r="B333" s="1415" t="s">
        <v>25</v>
      </c>
      <c r="C333" s="206" t="s">
        <v>233</v>
      </c>
      <c r="D333" s="15"/>
      <c r="E333" s="31"/>
      <c r="F333" s="15"/>
      <c r="G333" s="355"/>
      <c r="H333" s="175"/>
      <c r="I333" s="326"/>
      <c r="J333" s="326"/>
      <c r="K333" s="355"/>
      <c r="L333" s="326"/>
      <c r="M333" s="326"/>
      <c r="N333" s="79"/>
      <c r="O333" s="326"/>
      <c r="P333" s="79"/>
      <c r="Q333" s="326"/>
      <c r="R333" s="326"/>
      <c r="S333" s="326"/>
      <c r="T333" s="326"/>
      <c r="U333" s="326"/>
      <c r="V333" s="355"/>
      <c r="W333" s="355"/>
      <c r="X333" s="355"/>
      <c r="Y333" s="355"/>
      <c r="Z333" s="326"/>
      <c r="AA333" s="326"/>
      <c r="AB333" s="326"/>
      <c r="AC333" s="326"/>
      <c r="AD333" s="326"/>
      <c r="AE333" s="326"/>
      <c r="AF333" s="326"/>
      <c r="AG333" s="326"/>
      <c r="AH333" s="326"/>
      <c r="AI333" s="326"/>
      <c r="AJ333" s="326"/>
      <c r="AK333" s="326"/>
      <c r="AL333" s="326"/>
      <c r="AM333" s="326"/>
      <c r="AN333" s="326"/>
      <c r="AO333" s="326"/>
      <c r="AP333" s="326"/>
      <c r="AQ333" s="326"/>
      <c r="AR333" s="326"/>
      <c r="AS333" s="326"/>
      <c r="AT333" s="326"/>
      <c r="AU333" s="326"/>
      <c r="AV333" s="326"/>
      <c r="AW333" s="326"/>
      <c r="AX333" s="326"/>
      <c r="AY333" s="326"/>
      <c r="AZ333" s="326"/>
      <c r="BA333" s="326"/>
      <c r="BB333" s="326"/>
      <c r="BC333" s="326"/>
      <c r="BD333" s="326"/>
      <c r="BE333" s="39">
        <f>COUNTIFS($J$8:$J$250,"Ngôn ngữ",BE$8:BE$250,"2")</f>
        <v>13</v>
      </c>
      <c r="BF333" s="39">
        <f>COUNTIFS($J$8:$J$250,"Ngôn ngữ",BF$8:BF$250,"2")</f>
        <v>12</v>
      </c>
      <c r="BG333" s="39">
        <f>COUNTIFS($J$8:$J$250,"Ngôn ngữ",BG$8:BG$250,"2")</f>
        <v>12</v>
      </c>
      <c r="BH333" s="39">
        <f>COUNTIFS($J$8:$J$250,"Ngôn ngữ",BH$8:BH$250,"2")</f>
        <v>12</v>
      </c>
      <c r="BI333" s="39">
        <f>COUNTIFS($J$8:$J$250,"Ngôn ngữ",BI$8:BI$250,"2")</f>
        <v>13</v>
      </c>
      <c r="BJ333" s="61"/>
      <c r="BK333" s="39"/>
      <c r="BL333" s="39"/>
      <c r="BM333" s="39"/>
      <c r="BN333" s="39"/>
      <c r="BO333" s="39"/>
      <c r="BP333" s="39"/>
      <c r="BQ333" s="39">
        <f>COUNTIFS($J$8:$J$250,"Ngôn ngữ",BQ$8:BQ$250,"2")</f>
        <v>12</v>
      </c>
      <c r="BR333" s="39"/>
      <c r="BS333" s="39"/>
      <c r="BT333" s="55"/>
      <c r="BU333" s="55"/>
      <c r="BV333" s="326"/>
      <c r="BW333" s="326"/>
      <c r="BX333" s="326"/>
      <c r="BY333" s="326"/>
      <c r="BZ333" s="326"/>
      <c r="CA333" s="326"/>
      <c r="CB333" s="326"/>
      <c r="CC333" s="326"/>
      <c r="CD333" s="2"/>
    </row>
    <row r="334" spans="1:82" s="173" customFormat="1" ht="93.75" hidden="1">
      <c r="A334" s="1536"/>
      <c r="B334" s="1415"/>
      <c r="C334" s="206" t="s">
        <v>234</v>
      </c>
      <c r="D334" s="15"/>
      <c r="E334" s="31"/>
      <c r="F334" s="15"/>
      <c r="G334" s="355"/>
      <c r="H334" s="175"/>
      <c r="I334" s="326"/>
      <c r="J334" s="326"/>
      <c r="K334" s="355"/>
      <c r="L334" s="326"/>
      <c r="M334" s="326"/>
      <c r="N334" s="79"/>
      <c r="O334" s="326"/>
      <c r="P334" s="79"/>
      <c r="Q334" s="326"/>
      <c r="R334" s="326"/>
      <c r="S334" s="326"/>
      <c r="T334" s="326"/>
      <c r="U334" s="326"/>
      <c r="V334" s="355"/>
      <c r="W334" s="355"/>
      <c r="X334" s="355"/>
      <c r="Y334" s="355"/>
      <c r="Z334" s="326"/>
      <c r="AA334" s="326"/>
      <c r="AB334" s="326"/>
      <c r="AC334" s="326"/>
      <c r="AD334" s="326"/>
      <c r="AE334" s="326"/>
      <c r="AF334" s="326"/>
      <c r="AG334" s="326"/>
      <c r="AH334" s="326"/>
      <c r="AI334" s="326"/>
      <c r="AJ334" s="326"/>
      <c r="AK334" s="326"/>
      <c r="AL334" s="326"/>
      <c r="AM334" s="326"/>
      <c r="AN334" s="326"/>
      <c r="AO334" s="326"/>
      <c r="AP334" s="326"/>
      <c r="AQ334" s="326"/>
      <c r="AR334" s="326"/>
      <c r="AS334" s="326"/>
      <c r="AT334" s="326"/>
      <c r="AU334" s="326"/>
      <c r="AV334" s="326"/>
      <c r="AW334" s="326"/>
      <c r="AX334" s="326"/>
      <c r="AY334" s="326"/>
      <c r="AZ334" s="326"/>
      <c r="BA334" s="326"/>
      <c r="BB334" s="326"/>
      <c r="BC334" s="326"/>
      <c r="BD334" s="326"/>
      <c r="BE334" s="39">
        <f>COUNTIFS($J$8:$J$250,"Ngôn ngữ",BE$8:BE$250,"1")</f>
        <v>0</v>
      </c>
      <c r="BF334" s="39">
        <f>COUNTIFS($J$8:$J$250,"Ngôn ngữ",BF$8:BF$250,"1")</f>
        <v>1</v>
      </c>
      <c r="BG334" s="39">
        <f>COUNTIFS($J$8:$J$250,"Ngôn ngữ",BG$8:BG$250,"1")</f>
        <v>1</v>
      </c>
      <c r="BH334" s="39">
        <f>COUNTIFS($J$8:$J$250,"Ngôn ngữ",BH$8:BH$250,"1")</f>
        <v>1</v>
      </c>
      <c r="BI334" s="39">
        <f>COUNTIFS($J$8:$J$250,"Ngôn ngữ",BI$8:BI$250,"1")</f>
        <v>0</v>
      </c>
      <c r="BJ334" s="61"/>
      <c r="BK334" s="39"/>
      <c r="BL334" s="39"/>
      <c r="BM334" s="39"/>
      <c r="BN334" s="39"/>
      <c r="BO334" s="39"/>
      <c r="BP334" s="39"/>
      <c r="BQ334" s="39">
        <f>COUNTIFS($J$8:$J$250,"Ngôn ngữ",BQ$8:BQ$250,"1")</f>
        <v>1</v>
      </c>
      <c r="BR334" s="39"/>
      <c r="BS334" s="39"/>
      <c r="BT334" s="55"/>
      <c r="BU334" s="55"/>
      <c r="BV334" s="326"/>
      <c r="BW334" s="326"/>
      <c r="BX334" s="326"/>
      <c r="BY334" s="326"/>
      <c r="BZ334" s="326"/>
      <c r="CA334" s="326"/>
      <c r="CB334" s="326"/>
      <c r="CC334" s="326"/>
      <c r="CD334" s="2"/>
    </row>
    <row r="335" spans="1:82" s="173" customFormat="1" ht="93.75" hidden="1">
      <c r="A335" s="1536"/>
      <c r="B335" s="1415"/>
      <c r="C335" s="206" t="s">
        <v>235</v>
      </c>
      <c r="D335" s="15"/>
      <c r="E335" s="31"/>
      <c r="F335" s="15"/>
      <c r="G335" s="355"/>
      <c r="H335" s="175"/>
      <c r="I335" s="326"/>
      <c r="J335" s="326"/>
      <c r="K335" s="355"/>
      <c r="L335" s="326"/>
      <c r="M335" s="326"/>
      <c r="N335" s="79"/>
      <c r="O335" s="326"/>
      <c r="P335" s="79"/>
      <c r="Q335" s="326"/>
      <c r="R335" s="326"/>
      <c r="S335" s="326"/>
      <c r="T335" s="326"/>
      <c r="U335" s="326"/>
      <c r="V335" s="355"/>
      <c r="W335" s="355"/>
      <c r="X335" s="355"/>
      <c r="Y335" s="355"/>
      <c r="Z335" s="326"/>
      <c r="AA335" s="326"/>
      <c r="AB335" s="326"/>
      <c r="AC335" s="326"/>
      <c r="AD335" s="326"/>
      <c r="AE335" s="326"/>
      <c r="AF335" s="326"/>
      <c r="AG335" s="326"/>
      <c r="AH335" s="326"/>
      <c r="AI335" s="326"/>
      <c r="AJ335" s="326"/>
      <c r="AK335" s="326"/>
      <c r="AL335" s="326"/>
      <c r="AM335" s="326"/>
      <c r="AN335" s="326"/>
      <c r="AO335" s="326"/>
      <c r="AP335" s="326"/>
      <c r="AQ335" s="326"/>
      <c r="AR335" s="326"/>
      <c r="AS335" s="326"/>
      <c r="AT335" s="326"/>
      <c r="AU335" s="326"/>
      <c r="AV335" s="326"/>
      <c r="AW335" s="326"/>
      <c r="AX335" s="326"/>
      <c r="AY335" s="326"/>
      <c r="AZ335" s="326"/>
      <c r="BA335" s="326"/>
      <c r="BB335" s="326"/>
      <c r="BC335" s="326"/>
      <c r="BD335" s="326"/>
      <c r="BE335" s="39">
        <f>COUNTIFS($J$8:$J$250,"Ngôn ngữ",BE$8:BE$250,"0")</f>
        <v>0</v>
      </c>
      <c r="BF335" s="39">
        <f>COUNTIFS($J$8:$J$250,"Ngôn ngữ",BF$8:BF$250,"0")</f>
        <v>0</v>
      </c>
      <c r="BG335" s="39">
        <f>COUNTIFS($J$8:$J$250,"Ngôn ngữ",BG$8:BG$250,"0")</f>
        <v>0</v>
      </c>
      <c r="BH335" s="39">
        <f>COUNTIFS($J$8:$J$250,"Ngôn ngữ",BH$8:BH$250,"0")</f>
        <v>0</v>
      </c>
      <c r="BI335" s="39">
        <f>COUNTIFS($J$8:$J$250,"Ngôn ngữ",BI$8:BI$250,"0")</f>
        <v>0</v>
      </c>
      <c r="BJ335" s="61"/>
      <c r="BK335" s="39"/>
      <c r="BL335" s="39"/>
      <c r="BM335" s="39"/>
      <c r="BN335" s="39"/>
      <c r="BO335" s="39"/>
      <c r="BP335" s="39"/>
      <c r="BQ335" s="39">
        <f>COUNTIFS($J$8:$J$250,"Ngôn ngữ",BQ$8:BQ$250,"0")</f>
        <v>0</v>
      </c>
      <c r="BR335" s="39"/>
      <c r="BS335" s="39"/>
      <c r="BT335" s="55"/>
      <c r="BU335" s="55"/>
      <c r="BV335" s="326"/>
      <c r="BW335" s="326"/>
      <c r="BX335" s="326"/>
      <c r="BY335" s="326"/>
      <c r="BZ335" s="326"/>
      <c r="CA335" s="326"/>
      <c r="CB335" s="326"/>
      <c r="CC335" s="326"/>
      <c r="CD335" s="2"/>
    </row>
    <row r="336" spans="1:82" s="173" customFormat="1" hidden="1">
      <c r="A336" s="1536"/>
      <c r="B336" s="1415"/>
      <c r="C336" s="1583" t="s">
        <v>249</v>
      </c>
      <c r="D336" s="15"/>
      <c r="E336" s="31"/>
      <c r="F336" s="15"/>
      <c r="G336" s="355"/>
      <c r="H336" s="175"/>
      <c r="I336" s="326"/>
      <c r="J336" s="326"/>
      <c r="K336" s="355"/>
      <c r="L336" s="326"/>
      <c r="M336" s="326"/>
      <c r="N336" s="79"/>
      <c r="O336" s="326"/>
      <c r="P336" s="79"/>
      <c r="Q336" s="326"/>
      <c r="R336" s="326"/>
      <c r="S336" s="326"/>
      <c r="T336" s="326"/>
      <c r="U336" s="326"/>
      <c r="V336" s="355"/>
      <c r="W336" s="355"/>
      <c r="X336" s="355"/>
      <c r="Y336" s="355"/>
      <c r="Z336" s="326"/>
      <c r="AA336" s="326"/>
      <c r="AB336" s="326"/>
      <c r="AC336" s="326"/>
      <c r="AD336" s="326"/>
      <c r="AE336" s="326"/>
      <c r="AF336" s="326"/>
      <c r="AG336" s="326"/>
      <c r="AH336" s="326"/>
      <c r="AI336" s="326"/>
      <c r="AJ336" s="326"/>
      <c r="AK336" s="326"/>
      <c r="AL336" s="326"/>
      <c r="AM336" s="326"/>
      <c r="AN336" s="326"/>
      <c r="AO336" s="326"/>
      <c r="AP336" s="326"/>
      <c r="AQ336" s="326"/>
      <c r="AR336" s="326"/>
      <c r="AS336" s="326"/>
      <c r="AT336" s="326"/>
      <c r="AU336" s="326"/>
      <c r="AV336" s="326"/>
      <c r="AW336" s="326"/>
      <c r="AX336" s="326"/>
      <c r="AY336" s="326"/>
      <c r="AZ336" s="326"/>
      <c r="BA336" s="326"/>
      <c r="BB336" s="326"/>
      <c r="BC336" s="326"/>
      <c r="BD336" s="326"/>
      <c r="BE336" s="34">
        <f>(((BE333*2)+(BE334*1)+(BE335*0)))/(BE333+BE334+BE335)</f>
        <v>2</v>
      </c>
      <c r="BF336" s="34">
        <f>(((BF333*2)+(BF334*1)+(BF335*0)))/(BF333+BF334+BF335)</f>
        <v>1.9230769230769231</v>
      </c>
      <c r="BG336" s="34">
        <f>(((BG333*2)+(BG334*1)+(BG335*0)))/(BG333+BG334+BG335)</f>
        <v>1.9230769230769231</v>
      </c>
      <c r="BH336" s="34">
        <f>(((BH333*2)+(BH334*1)+(BH335*0)))/(BH333+BH334+BH335)</f>
        <v>1.9230769230769231</v>
      </c>
      <c r="BI336" s="34">
        <f>(((BI333*2)+(BI334*1)+(BI335*0)))/(BI333+BI334+BI335)</f>
        <v>2</v>
      </c>
      <c r="BJ336" s="58"/>
      <c r="BK336" s="34"/>
      <c r="BL336" s="34"/>
      <c r="BM336" s="34"/>
      <c r="BN336" s="34"/>
      <c r="BO336" s="34"/>
      <c r="BP336" s="34"/>
      <c r="BQ336" s="34">
        <f>(((BQ333*2)+(BQ334*1)+(BQ335*0)))/(BQ333+BQ334+BQ335)</f>
        <v>1.9230769230769231</v>
      </c>
      <c r="BR336" s="34"/>
      <c r="BS336" s="34"/>
      <c r="BT336" s="52"/>
      <c r="BU336" s="52"/>
      <c r="BV336" s="1585">
        <f>COUNTIF($BE337:$BU337,"Đ")</f>
        <v>6</v>
      </c>
      <c r="BW336" s="1586">
        <f>BV336/COUNTA($BE337:$BU337)</f>
        <v>1</v>
      </c>
      <c r="BX336" s="1585">
        <f>COUNTIF($BE337:$BU337,"CCG")</f>
        <v>0</v>
      </c>
      <c r="BY336" s="1586">
        <f>BX336/COUNTA($BE337:$BU337)</f>
        <v>0</v>
      </c>
      <c r="BZ336" s="1585">
        <f>COUNTIF($BE337:$BU337,"CĐ")</f>
        <v>0</v>
      </c>
      <c r="CA336" s="1586">
        <f>BZ336/COUNTA($BE337:$BU337)</f>
        <v>0</v>
      </c>
      <c r="CB336" s="1582">
        <f>(((BV336*2)+(BX336*1)+(BZ336*0)))/(BV336+BX336+BZ336)</f>
        <v>2</v>
      </c>
      <c r="CC336" s="1582" t="str">
        <f>IF(CB336&gt;=1.6,"Đạt mục tiêu",IF(CB336&gt;=1,"Cần cố gắng","Chưa đạt"))</f>
        <v>Đạt mục tiêu</v>
      </c>
      <c r="CD336" s="2"/>
    </row>
    <row r="337" spans="1:82" s="173" customFormat="1" hidden="1">
      <c r="A337" s="1536"/>
      <c r="B337" s="1415"/>
      <c r="C337" s="1584"/>
      <c r="D337" s="15"/>
      <c r="E337" s="31"/>
      <c r="F337" s="15"/>
      <c r="G337" s="355"/>
      <c r="H337" s="175"/>
      <c r="I337" s="326"/>
      <c r="J337" s="326"/>
      <c r="K337" s="355"/>
      <c r="L337" s="326"/>
      <c r="M337" s="326"/>
      <c r="N337" s="79"/>
      <c r="O337" s="326"/>
      <c r="P337" s="79"/>
      <c r="Q337" s="326"/>
      <c r="R337" s="326"/>
      <c r="S337" s="326"/>
      <c r="T337" s="326"/>
      <c r="U337" s="326"/>
      <c r="V337" s="355"/>
      <c r="W337" s="355"/>
      <c r="X337" s="355"/>
      <c r="Y337" s="355"/>
      <c r="Z337" s="326"/>
      <c r="AA337" s="326"/>
      <c r="AB337" s="326"/>
      <c r="AC337" s="326"/>
      <c r="AD337" s="326"/>
      <c r="AE337" s="326"/>
      <c r="AF337" s="326"/>
      <c r="AG337" s="326"/>
      <c r="AH337" s="326"/>
      <c r="AI337" s="326"/>
      <c r="AJ337" s="326"/>
      <c r="AK337" s="326"/>
      <c r="AL337" s="326"/>
      <c r="AM337" s="326"/>
      <c r="AN337" s="326"/>
      <c r="AO337" s="326"/>
      <c r="AP337" s="326"/>
      <c r="AQ337" s="326"/>
      <c r="AR337" s="326"/>
      <c r="AS337" s="326"/>
      <c r="AT337" s="326"/>
      <c r="AU337" s="326"/>
      <c r="AV337" s="326"/>
      <c r="AW337" s="326"/>
      <c r="AX337" s="326"/>
      <c r="AY337" s="326"/>
      <c r="AZ337" s="326"/>
      <c r="BA337" s="326"/>
      <c r="BB337" s="326"/>
      <c r="BC337" s="326"/>
      <c r="BD337" s="326"/>
      <c r="BE337" s="34" t="str">
        <f>IF(BE336&lt;1,"CĐ",IF(BE336&lt;1.6,"CCG","Đ"))</f>
        <v>Đ</v>
      </c>
      <c r="BF337" s="34" t="str">
        <f>IF(BF336&lt;1,"CĐ",IF(BF336&lt;1.6,"CCG","Đ"))</f>
        <v>Đ</v>
      </c>
      <c r="BG337" s="34" t="str">
        <f>IF(BG336&lt;1,"CĐ",IF(BG336&lt;1.6,"CCG","Đ"))</f>
        <v>Đ</v>
      </c>
      <c r="BH337" s="34" t="str">
        <f>IF(BH336&lt;1,"CĐ",IF(BH336&lt;1.6,"CCG","Đ"))</f>
        <v>Đ</v>
      </c>
      <c r="BI337" s="34" t="str">
        <f>IF(BI336&lt;1,"CĐ",IF(BI336&lt;1.6,"CCG","Đ"))</f>
        <v>Đ</v>
      </c>
      <c r="BJ337" s="58"/>
      <c r="BK337" s="34"/>
      <c r="BL337" s="34"/>
      <c r="BM337" s="34"/>
      <c r="BN337" s="34"/>
      <c r="BO337" s="34"/>
      <c r="BP337" s="34"/>
      <c r="BQ337" s="34" t="str">
        <f>IF(BQ336&lt;1,"CĐ",IF(BQ336&lt;1.6,"CCG","Đ"))</f>
        <v>Đ</v>
      </c>
      <c r="BR337" s="34"/>
      <c r="BS337" s="34"/>
      <c r="BT337" s="52"/>
      <c r="BU337" s="52"/>
      <c r="BV337" s="1585"/>
      <c r="BW337" s="1586"/>
      <c r="BX337" s="1585"/>
      <c r="BY337" s="1586"/>
      <c r="BZ337" s="1585"/>
      <c r="CA337" s="1586"/>
      <c r="CB337" s="1582"/>
      <c r="CC337" s="1582"/>
      <c r="CD337" s="2"/>
    </row>
    <row r="338" spans="1:82" s="173" customFormat="1" ht="75" hidden="1">
      <c r="A338" s="1536"/>
      <c r="B338" s="1414" t="s">
        <v>214</v>
      </c>
      <c r="C338" s="208" t="s">
        <v>233</v>
      </c>
      <c r="D338" s="36"/>
      <c r="E338" s="37"/>
      <c r="F338" s="36"/>
      <c r="G338" s="342"/>
      <c r="H338" s="210"/>
      <c r="I338" s="343"/>
      <c r="J338" s="343"/>
      <c r="K338" s="342"/>
      <c r="L338" s="343"/>
      <c r="M338" s="343"/>
      <c r="N338" s="79"/>
      <c r="O338" s="343"/>
      <c r="P338" s="79"/>
      <c r="Q338" s="343"/>
      <c r="R338" s="343"/>
      <c r="S338" s="343"/>
      <c r="T338" s="343"/>
      <c r="U338" s="343"/>
      <c r="V338" s="342"/>
      <c r="W338" s="342"/>
      <c r="X338" s="342"/>
      <c r="Y338" s="342"/>
      <c r="Z338" s="343"/>
      <c r="AA338" s="343"/>
      <c r="AB338" s="343"/>
      <c r="AC338" s="343"/>
      <c r="AD338" s="343"/>
      <c r="AE338" s="343"/>
      <c r="AF338" s="343"/>
      <c r="AG338" s="343"/>
      <c r="AH338" s="343"/>
      <c r="AI338" s="343"/>
      <c r="AJ338" s="343"/>
      <c r="AK338" s="343"/>
      <c r="AL338" s="343"/>
      <c r="AM338" s="343"/>
      <c r="AN338" s="343"/>
      <c r="AO338" s="343"/>
      <c r="AP338" s="343"/>
      <c r="AQ338" s="343"/>
      <c r="AR338" s="343"/>
      <c r="AS338" s="343"/>
      <c r="AT338" s="343"/>
      <c r="AU338" s="343"/>
      <c r="AV338" s="343"/>
      <c r="AW338" s="343"/>
      <c r="AX338" s="343"/>
      <c r="AY338" s="343"/>
      <c r="AZ338" s="343"/>
      <c r="BA338" s="343"/>
      <c r="BB338" s="343"/>
      <c r="BC338" s="343"/>
      <c r="BD338" s="343"/>
      <c r="BE338" s="41">
        <f>COUNTIFS($J$8:$J$250,"TCKNXH",BE$8:BE$250,"2")</f>
        <v>0</v>
      </c>
      <c r="BF338" s="41">
        <f>COUNTIFS($J$8:$J$250,"TCKNXH",BF$8:BF$250,"2")</f>
        <v>0</v>
      </c>
      <c r="BG338" s="41">
        <f>COUNTIFS($J$8:$J$250,"TCKNXH",BG$8:BG$250,"2")</f>
        <v>0</v>
      </c>
      <c r="BH338" s="41">
        <f>COUNTIFS($J$8:$J$250,"TCKNXH",BH$8:BH$250,"2")</f>
        <v>0</v>
      </c>
      <c r="BI338" s="41">
        <f>COUNTIFS($J$8:$J$250,"TCKNXH",BI$8:BI$250,"2")</f>
        <v>0</v>
      </c>
      <c r="BJ338" s="62"/>
      <c r="BK338" s="41"/>
      <c r="BL338" s="41"/>
      <c r="BM338" s="41"/>
      <c r="BN338" s="41"/>
      <c r="BO338" s="41"/>
      <c r="BP338" s="41"/>
      <c r="BQ338" s="41">
        <f>COUNTIFS($J$8:$J$250,"TCKNXH",BQ$8:BQ$250,"2")</f>
        <v>0</v>
      </c>
      <c r="BR338" s="41"/>
      <c r="BS338" s="41"/>
      <c r="BT338" s="56"/>
      <c r="BU338" s="56"/>
      <c r="BV338" s="343"/>
      <c r="BW338" s="343"/>
      <c r="BX338" s="343"/>
      <c r="BY338" s="343"/>
      <c r="BZ338" s="343"/>
      <c r="CA338" s="343"/>
      <c r="CB338" s="343"/>
      <c r="CC338" s="343"/>
      <c r="CD338" s="2"/>
    </row>
    <row r="339" spans="1:82" s="173" customFormat="1" ht="93.75" hidden="1">
      <c r="A339" s="1536"/>
      <c r="B339" s="1414"/>
      <c r="C339" s="208" t="s">
        <v>234</v>
      </c>
      <c r="D339" s="36"/>
      <c r="E339" s="37"/>
      <c r="F339" s="36"/>
      <c r="G339" s="342"/>
      <c r="H339" s="210"/>
      <c r="I339" s="343"/>
      <c r="J339" s="343"/>
      <c r="K339" s="342"/>
      <c r="L339" s="343"/>
      <c r="M339" s="343"/>
      <c r="N339" s="79"/>
      <c r="O339" s="343"/>
      <c r="P339" s="79"/>
      <c r="Q339" s="343"/>
      <c r="R339" s="343"/>
      <c r="S339" s="343"/>
      <c r="T339" s="343"/>
      <c r="U339" s="343"/>
      <c r="V339" s="342"/>
      <c r="W339" s="342"/>
      <c r="X339" s="342"/>
      <c r="Y339" s="342"/>
      <c r="Z339" s="343"/>
      <c r="AA339" s="343"/>
      <c r="AB339" s="343"/>
      <c r="AC339" s="343"/>
      <c r="AD339" s="343"/>
      <c r="AE339" s="343"/>
      <c r="AF339" s="343"/>
      <c r="AG339" s="343"/>
      <c r="AH339" s="343"/>
      <c r="AI339" s="343"/>
      <c r="AJ339" s="343"/>
      <c r="AK339" s="343"/>
      <c r="AL339" s="343"/>
      <c r="AM339" s="343"/>
      <c r="AN339" s="343"/>
      <c r="AO339" s="343"/>
      <c r="AP339" s="343"/>
      <c r="AQ339" s="343"/>
      <c r="AR339" s="343"/>
      <c r="AS339" s="343"/>
      <c r="AT339" s="343"/>
      <c r="AU339" s="343"/>
      <c r="AV339" s="343"/>
      <c r="AW339" s="343"/>
      <c r="AX339" s="343"/>
      <c r="AY339" s="343"/>
      <c r="AZ339" s="343"/>
      <c r="BA339" s="343"/>
      <c r="BB339" s="343"/>
      <c r="BC339" s="343"/>
      <c r="BD339" s="343"/>
      <c r="BE339" s="41">
        <f>COUNTIFS($J$8:$J$250,"TCKNXH",BE$8:BE$250,"1")</f>
        <v>0</v>
      </c>
      <c r="BF339" s="41">
        <f>COUNTIFS($J$8:$J$250,"TCKNXH",BF$8:BF$250,"1")</f>
        <v>0</v>
      </c>
      <c r="BG339" s="41">
        <f>COUNTIFS($J$8:$J$250,"TCKNXH",BG$8:BG$250,"1")</f>
        <v>0</v>
      </c>
      <c r="BH339" s="41">
        <f>COUNTIFS($J$8:$J$250,"TCKNXH",BH$8:BH$250,"1")</f>
        <v>0</v>
      </c>
      <c r="BI339" s="41">
        <f>COUNTIFS($J$8:$J$250,"TCKNXH",BI$8:BI$250,"1")</f>
        <v>0</v>
      </c>
      <c r="BJ339" s="62"/>
      <c r="BK339" s="41"/>
      <c r="BL339" s="41"/>
      <c r="BM339" s="41"/>
      <c r="BN339" s="41"/>
      <c r="BO339" s="41"/>
      <c r="BP339" s="41"/>
      <c r="BQ339" s="41">
        <f>COUNTIFS($J$8:$J$250,"TCKNXH",BQ$8:BQ$250,"1")</f>
        <v>0</v>
      </c>
      <c r="BR339" s="41"/>
      <c r="BS339" s="41"/>
      <c r="BT339" s="56"/>
      <c r="BU339" s="56"/>
      <c r="BV339" s="343"/>
      <c r="BW339" s="343"/>
      <c r="BX339" s="343"/>
      <c r="BY339" s="343"/>
      <c r="BZ339" s="343"/>
      <c r="CA339" s="343"/>
      <c r="CB339" s="343"/>
      <c r="CC339" s="343"/>
      <c r="CD339" s="2"/>
    </row>
    <row r="340" spans="1:82" s="173" customFormat="1" ht="93.75" hidden="1">
      <c r="A340" s="1536"/>
      <c r="B340" s="1414"/>
      <c r="C340" s="208" t="s">
        <v>235</v>
      </c>
      <c r="D340" s="36"/>
      <c r="E340" s="37"/>
      <c r="F340" s="36"/>
      <c r="G340" s="342"/>
      <c r="H340" s="210"/>
      <c r="I340" s="343"/>
      <c r="J340" s="343"/>
      <c r="K340" s="342"/>
      <c r="L340" s="343"/>
      <c r="M340" s="343"/>
      <c r="N340" s="79"/>
      <c r="O340" s="343"/>
      <c r="P340" s="79"/>
      <c r="Q340" s="343"/>
      <c r="R340" s="343"/>
      <c r="S340" s="343"/>
      <c r="T340" s="343"/>
      <c r="U340" s="343"/>
      <c r="V340" s="342"/>
      <c r="W340" s="342"/>
      <c r="X340" s="342"/>
      <c r="Y340" s="342"/>
      <c r="Z340" s="343"/>
      <c r="AA340" s="343"/>
      <c r="AB340" s="343"/>
      <c r="AC340" s="343"/>
      <c r="AD340" s="343"/>
      <c r="AE340" s="343"/>
      <c r="AF340" s="343"/>
      <c r="AG340" s="343"/>
      <c r="AH340" s="343"/>
      <c r="AI340" s="343"/>
      <c r="AJ340" s="343"/>
      <c r="AK340" s="343"/>
      <c r="AL340" s="343"/>
      <c r="AM340" s="343"/>
      <c r="AN340" s="343"/>
      <c r="AO340" s="343"/>
      <c r="AP340" s="343"/>
      <c r="AQ340" s="343"/>
      <c r="AR340" s="343"/>
      <c r="AS340" s="343"/>
      <c r="AT340" s="343"/>
      <c r="AU340" s="343"/>
      <c r="AV340" s="343"/>
      <c r="AW340" s="343"/>
      <c r="AX340" s="343"/>
      <c r="AY340" s="343"/>
      <c r="AZ340" s="343"/>
      <c r="BA340" s="343"/>
      <c r="BB340" s="343"/>
      <c r="BC340" s="343"/>
      <c r="BD340" s="343"/>
      <c r="BE340" s="41">
        <f>COUNTIFS($J$8:$J$250,"TCKNXH",BE$8:BE$250,"0")</f>
        <v>0</v>
      </c>
      <c r="BF340" s="41">
        <f>COUNTIFS($J$8:$J$250,"TCKNXH",BF$8:BF$250,"0")</f>
        <v>0</v>
      </c>
      <c r="BG340" s="41">
        <f>COUNTIFS($J$8:$J$250,"TCKNXH",BG$8:BG$250,"0")</f>
        <v>0</v>
      </c>
      <c r="BH340" s="41">
        <f>COUNTIFS($J$8:$J$250,"TCKNXH",BH$8:BH$250,"0")</f>
        <v>0</v>
      </c>
      <c r="BI340" s="41">
        <f>COUNTIFS($J$8:$J$250,"TCKNXH",BI$8:BI$250,"0")</f>
        <v>0</v>
      </c>
      <c r="BJ340" s="62"/>
      <c r="BK340" s="41"/>
      <c r="BL340" s="41"/>
      <c r="BM340" s="41"/>
      <c r="BN340" s="41"/>
      <c r="BO340" s="41"/>
      <c r="BP340" s="41"/>
      <c r="BQ340" s="41">
        <f>COUNTIFS($J$8:$J$250,"TCKNXH",BQ$8:BQ$250,"0")</f>
        <v>0</v>
      </c>
      <c r="BR340" s="41"/>
      <c r="BS340" s="41"/>
      <c r="BT340" s="56"/>
      <c r="BU340" s="56"/>
      <c r="BV340" s="343"/>
      <c r="BW340" s="343"/>
      <c r="BX340" s="343"/>
      <c r="BY340" s="343"/>
      <c r="BZ340" s="343"/>
      <c r="CA340" s="343"/>
      <c r="CB340" s="343"/>
      <c r="CC340" s="343"/>
      <c r="CD340" s="2"/>
    </row>
    <row r="341" spans="1:82" s="173" customFormat="1" hidden="1">
      <c r="A341" s="1536"/>
      <c r="B341" s="1414"/>
      <c r="C341" s="1538" t="s">
        <v>250</v>
      </c>
      <c r="D341" s="36"/>
      <c r="E341" s="37"/>
      <c r="F341" s="36"/>
      <c r="G341" s="342"/>
      <c r="H341" s="210"/>
      <c r="I341" s="343"/>
      <c r="J341" s="343"/>
      <c r="K341" s="342"/>
      <c r="L341" s="343"/>
      <c r="M341" s="343"/>
      <c r="N341" s="79"/>
      <c r="O341" s="343"/>
      <c r="P341" s="79"/>
      <c r="Q341" s="343"/>
      <c r="R341" s="343"/>
      <c r="S341" s="343"/>
      <c r="T341" s="343"/>
      <c r="U341" s="343"/>
      <c r="V341" s="342"/>
      <c r="W341" s="342"/>
      <c r="X341" s="342"/>
      <c r="Y341" s="342"/>
      <c r="Z341" s="343"/>
      <c r="AA341" s="343"/>
      <c r="AB341" s="343"/>
      <c r="AC341" s="343"/>
      <c r="AD341" s="343"/>
      <c r="AE341" s="343"/>
      <c r="AF341" s="343"/>
      <c r="AG341" s="343"/>
      <c r="AH341" s="343"/>
      <c r="AI341" s="343"/>
      <c r="AJ341" s="343"/>
      <c r="AK341" s="343"/>
      <c r="AL341" s="343"/>
      <c r="AM341" s="343"/>
      <c r="AN341" s="343"/>
      <c r="AO341" s="343"/>
      <c r="AP341" s="343"/>
      <c r="AQ341" s="343"/>
      <c r="AR341" s="343"/>
      <c r="AS341" s="343"/>
      <c r="AT341" s="343"/>
      <c r="AU341" s="343"/>
      <c r="AV341" s="343"/>
      <c r="AW341" s="343"/>
      <c r="AX341" s="343"/>
      <c r="AY341" s="343"/>
      <c r="AZ341" s="343"/>
      <c r="BA341" s="343"/>
      <c r="BB341" s="343"/>
      <c r="BC341" s="343"/>
      <c r="BD341" s="343"/>
      <c r="BE341" s="38" t="e">
        <f>(((BE338*2)+(BE339*1)+(BE340*0)))/(BE338+BE339+BE340)</f>
        <v>#DIV/0!</v>
      </c>
      <c r="BF341" s="38" t="e">
        <f>(((BF338*2)+(BF339*1)+(BF340*0)))/(BF338+BF339+BF340)</f>
        <v>#DIV/0!</v>
      </c>
      <c r="BG341" s="38" t="e">
        <f>(((BG338*2)+(BG339*1)+(BG340*0)))/(BG338+BG339+BG340)</f>
        <v>#DIV/0!</v>
      </c>
      <c r="BH341" s="38" t="e">
        <f>(((BH338*2)+(BH339*1)+(BH340*0)))/(BH338+BH339+BH340)</f>
        <v>#DIV/0!</v>
      </c>
      <c r="BI341" s="38" t="e">
        <f>(((BI338*2)+(BI339*1)+(BI340*0)))/(BI338+BI339+BI340)</f>
        <v>#DIV/0!</v>
      </c>
      <c r="BJ341" s="60"/>
      <c r="BK341" s="38"/>
      <c r="BL341" s="38"/>
      <c r="BM341" s="38"/>
      <c r="BN341" s="38"/>
      <c r="BO341" s="38"/>
      <c r="BP341" s="38"/>
      <c r="BQ341" s="38" t="e">
        <f>(((BQ338*2)+(BQ339*1)+(BQ340*0)))/(BQ338+BQ339+BQ340)</f>
        <v>#DIV/0!</v>
      </c>
      <c r="BR341" s="38"/>
      <c r="BS341" s="38"/>
      <c r="BT341" s="54"/>
      <c r="BU341" s="54"/>
      <c r="BV341" s="1550">
        <f>COUNTIF($BE342:$BU342,"Đ")</f>
        <v>0</v>
      </c>
      <c r="BW341" s="1549">
        <f>BV341/COUNTA($BE342:$BU342)</f>
        <v>0</v>
      </c>
      <c r="BX341" s="1550">
        <f>COUNTIF($BE342:$BU342,"CCG")</f>
        <v>0</v>
      </c>
      <c r="BY341" s="1549">
        <f>BX341/COUNTA($BE342:$BU342)</f>
        <v>0</v>
      </c>
      <c r="BZ341" s="1550">
        <f>COUNTIF($BE342:$BU342,"CĐ")</f>
        <v>0</v>
      </c>
      <c r="CA341" s="1549">
        <f>BZ341/COUNTA($BE342:$BU342)</f>
        <v>0</v>
      </c>
      <c r="CB341" s="1407" t="e">
        <f>(((BV341*2)+(BX341*1)+(BZ341*0)))/(BV341+BX341+BZ341)</f>
        <v>#DIV/0!</v>
      </c>
      <c r="CC341" s="1407" t="e">
        <f>IF(CB341&gt;=1.6,"Đạt mục tiêu",IF(CB341&gt;=1,"Cần cố gắng","Chưa đạt"))</f>
        <v>#DIV/0!</v>
      </c>
      <c r="CD341" s="2"/>
    </row>
    <row r="342" spans="1:82" s="173" customFormat="1" hidden="1">
      <c r="A342" s="1536"/>
      <c r="B342" s="1414"/>
      <c r="C342" s="1539"/>
      <c r="D342" s="36"/>
      <c r="E342" s="37"/>
      <c r="F342" s="36"/>
      <c r="G342" s="342"/>
      <c r="H342" s="210"/>
      <c r="I342" s="343"/>
      <c r="J342" s="343"/>
      <c r="K342" s="342"/>
      <c r="L342" s="343"/>
      <c r="M342" s="343"/>
      <c r="N342" s="79"/>
      <c r="O342" s="343"/>
      <c r="P342" s="79"/>
      <c r="Q342" s="343"/>
      <c r="R342" s="343"/>
      <c r="S342" s="343"/>
      <c r="T342" s="343"/>
      <c r="U342" s="343"/>
      <c r="V342" s="342"/>
      <c r="W342" s="342"/>
      <c r="X342" s="342"/>
      <c r="Y342" s="342"/>
      <c r="Z342" s="343"/>
      <c r="AA342" s="343"/>
      <c r="AB342" s="343"/>
      <c r="AC342" s="343"/>
      <c r="AD342" s="343"/>
      <c r="AE342" s="343"/>
      <c r="AF342" s="343"/>
      <c r="AG342" s="343"/>
      <c r="AH342" s="343"/>
      <c r="AI342" s="343"/>
      <c r="AJ342" s="343"/>
      <c r="AK342" s="343"/>
      <c r="AL342" s="343"/>
      <c r="AM342" s="343"/>
      <c r="AN342" s="343"/>
      <c r="AO342" s="343"/>
      <c r="AP342" s="343"/>
      <c r="AQ342" s="343"/>
      <c r="AR342" s="343"/>
      <c r="AS342" s="343"/>
      <c r="AT342" s="343"/>
      <c r="AU342" s="343"/>
      <c r="AV342" s="343"/>
      <c r="AW342" s="343"/>
      <c r="AX342" s="343"/>
      <c r="AY342" s="343"/>
      <c r="AZ342" s="343"/>
      <c r="BA342" s="343"/>
      <c r="BB342" s="343"/>
      <c r="BC342" s="343"/>
      <c r="BD342" s="343"/>
      <c r="BE342" s="38" t="e">
        <f>IF(BE341&lt;1,"CĐ",IF(BE341&lt;1.6,"CCG","Đ"))</f>
        <v>#DIV/0!</v>
      </c>
      <c r="BF342" s="38" t="e">
        <f>IF(BF341&lt;1,"CĐ",IF(BF341&lt;1.6,"CCG","Đ"))</f>
        <v>#DIV/0!</v>
      </c>
      <c r="BG342" s="38" t="e">
        <f>IF(BG341&lt;1,"CĐ",IF(BG341&lt;1.6,"CCG","Đ"))</f>
        <v>#DIV/0!</v>
      </c>
      <c r="BH342" s="38" t="e">
        <f>IF(BH341&lt;1,"CĐ",IF(BH341&lt;1.6,"CCG","Đ"))</f>
        <v>#DIV/0!</v>
      </c>
      <c r="BI342" s="38" t="e">
        <f>IF(BI341&lt;1,"CĐ",IF(BI341&lt;1.6,"CCG","Đ"))</f>
        <v>#DIV/0!</v>
      </c>
      <c r="BJ342" s="60"/>
      <c r="BK342" s="38"/>
      <c r="BL342" s="38"/>
      <c r="BM342" s="38"/>
      <c r="BN342" s="38"/>
      <c r="BO342" s="38"/>
      <c r="BP342" s="38"/>
      <c r="BQ342" s="38" t="e">
        <f>IF(BQ341&lt;1,"CĐ",IF(BQ341&lt;1.6,"CCG","Đ"))</f>
        <v>#DIV/0!</v>
      </c>
      <c r="BR342" s="38"/>
      <c r="BS342" s="38"/>
      <c r="BT342" s="54"/>
      <c r="BU342" s="54"/>
      <c r="BV342" s="1550"/>
      <c r="BW342" s="1549"/>
      <c r="BX342" s="1550"/>
      <c r="BY342" s="1549"/>
      <c r="BZ342" s="1550"/>
      <c r="CA342" s="1549"/>
      <c r="CB342" s="1407"/>
      <c r="CC342" s="1407"/>
      <c r="CD342" s="2"/>
    </row>
    <row r="343" spans="1:82" s="173" customFormat="1" ht="75" hidden="1">
      <c r="A343" s="1536"/>
      <c r="B343" s="1415" t="s">
        <v>215</v>
      </c>
      <c r="C343" s="206" t="s">
        <v>233</v>
      </c>
      <c r="D343" s="15"/>
      <c r="E343" s="31"/>
      <c r="F343" s="15"/>
      <c r="G343" s="355"/>
      <c r="H343" s="175"/>
      <c r="I343" s="326"/>
      <c r="J343" s="326"/>
      <c r="K343" s="355"/>
      <c r="L343" s="326"/>
      <c r="M343" s="326"/>
      <c r="N343" s="79"/>
      <c r="O343" s="326"/>
      <c r="P343" s="79"/>
      <c r="Q343" s="326"/>
      <c r="R343" s="326"/>
      <c r="S343" s="326"/>
      <c r="T343" s="326"/>
      <c r="U343" s="326"/>
      <c r="V343" s="355"/>
      <c r="W343" s="355"/>
      <c r="X343" s="355"/>
      <c r="Y343" s="355"/>
      <c r="Z343" s="326"/>
      <c r="AA343" s="326"/>
      <c r="AB343" s="326"/>
      <c r="AC343" s="326"/>
      <c r="AD343" s="326"/>
      <c r="AE343" s="326"/>
      <c r="AF343" s="326"/>
      <c r="AG343" s="326"/>
      <c r="AH343" s="326"/>
      <c r="AI343" s="326"/>
      <c r="AJ343" s="326"/>
      <c r="AK343" s="326"/>
      <c r="AL343" s="326"/>
      <c r="AM343" s="326"/>
      <c r="AN343" s="326"/>
      <c r="AO343" s="326"/>
      <c r="AP343" s="326"/>
      <c r="AQ343" s="326"/>
      <c r="AR343" s="326"/>
      <c r="AS343" s="326"/>
      <c r="AT343" s="326"/>
      <c r="AU343" s="326"/>
      <c r="AV343" s="326"/>
      <c r="AW343" s="326"/>
      <c r="AX343" s="326"/>
      <c r="AY343" s="326"/>
      <c r="AZ343" s="326"/>
      <c r="BA343" s="326"/>
      <c r="BB343" s="326"/>
      <c r="BC343" s="326"/>
      <c r="BD343" s="326"/>
      <c r="BE343" s="39">
        <f>COUNTIFS($J$8:$J$250,"Thẩm mỹ",BE$8:BE$250,"2")</f>
        <v>0</v>
      </c>
      <c r="BF343" s="39">
        <f>COUNTIFS($J$8:$J$250,"Thẩm mỹ",BF$8:BF$250,"2")</f>
        <v>0</v>
      </c>
      <c r="BG343" s="39">
        <f>COUNTIFS($J$8:$J$250,"Thẩm mỹ",BG$8:BG$250,"2")</f>
        <v>0</v>
      </c>
      <c r="BH343" s="39">
        <f>COUNTIFS($J$8:$J$250,"Thẩm mỹ",BH$8:BH$250,"2")</f>
        <v>0</v>
      </c>
      <c r="BI343" s="39">
        <f>COUNTIFS($J$8:$J$250,"Thẩm mỹ",BI$8:BI$250,"2")</f>
        <v>0</v>
      </c>
      <c r="BJ343" s="61"/>
      <c r="BK343" s="39"/>
      <c r="BL343" s="39"/>
      <c r="BM343" s="39"/>
      <c r="BN343" s="39"/>
      <c r="BO343" s="39"/>
      <c r="BP343" s="39"/>
      <c r="BQ343" s="39">
        <f>COUNTIFS($J$8:$J$250,"Thẩm mỹ",BQ$8:BQ$250,"2")</f>
        <v>0</v>
      </c>
      <c r="BR343" s="39"/>
      <c r="BS343" s="39"/>
      <c r="BT343" s="55"/>
      <c r="BU343" s="55"/>
      <c r="BV343" s="326"/>
      <c r="BW343" s="326"/>
      <c r="BX343" s="326"/>
      <c r="BY343" s="326"/>
      <c r="BZ343" s="326"/>
      <c r="CA343" s="326"/>
      <c r="CB343" s="326"/>
      <c r="CC343" s="326"/>
      <c r="CD343" s="2"/>
    </row>
    <row r="344" spans="1:82" s="173" customFormat="1" ht="93.75" hidden="1">
      <c r="A344" s="1536"/>
      <c r="B344" s="1415"/>
      <c r="C344" s="206" t="s">
        <v>234</v>
      </c>
      <c r="D344" s="15"/>
      <c r="E344" s="31"/>
      <c r="F344" s="15"/>
      <c r="G344" s="355"/>
      <c r="H344" s="175"/>
      <c r="I344" s="326"/>
      <c r="J344" s="326"/>
      <c r="K344" s="355"/>
      <c r="L344" s="326"/>
      <c r="M344" s="326"/>
      <c r="N344" s="79"/>
      <c r="O344" s="326"/>
      <c r="P344" s="79"/>
      <c r="Q344" s="326"/>
      <c r="R344" s="326"/>
      <c r="S344" s="326"/>
      <c r="T344" s="326"/>
      <c r="U344" s="326"/>
      <c r="V344" s="355"/>
      <c r="W344" s="355"/>
      <c r="X344" s="355"/>
      <c r="Y344" s="355"/>
      <c r="Z344" s="326"/>
      <c r="AA344" s="326"/>
      <c r="AB344" s="326"/>
      <c r="AC344" s="326"/>
      <c r="AD344" s="326"/>
      <c r="AE344" s="326"/>
      <c r="AF344" s="326"/>
      <c r="AG344" s="326"/>
      <c r="AH344" s="326"/>
      <c r="AI344" s="326"/>
      <c r="AJ344" s="326"/>
      <c r="AK344" s="326"/>
      <c r="AL344" s="326"/>
      <c r="AM344" s="326"/>
      <c r="AN344" s="326"/>
      <c r="AO344" s="326"/>
      <c r="AP344" s="326"/>
      <c r="AQ344" s="326"/>
      <c r="AR344" s="326"/>
      <c r="AS344" s="326"/>
      <c r="AT344" s="326"/>
      <c r="AU344" s="326"/>
      <c r="AV344" s="326"/>
      <c r="AW344" s="326"/>
      <c r="AX344" s="326"/>
      <c r="AY344" s="326"/>
      <c r="AZ344" s="326"/>
      <c r="BA344" s="326"/>
      <c r="BB344" s="326"/>
      <c r="BC344" s="326"/>
      <c r="BD344" s="326"/>
      <c r="BE344" s="39">
        <f>COUNTIFS($J$8:$J$250,"Thẩm mỹ",BE$8:BE$250,"1")</f>
        <v>0</v>
      </c>
      <c r="BF344" s="39">
        <f>COUNTIFS($J$8:$J$250,"Thẩm mỹ",BF$8:BF$250,"1")</f>
        <v>0</v>
      </c>
      <c r="BG344" s="39">
        <f>COUNTIFS($J$8:$J$250,"Thẩm mỹ",BG$8:BG$250,"1")</f>
        <v>0</v>
      </c>
      <c r="BH344" s="39">
        <f>COUNTIFS($J$8:$J$250,"Thẩm mỹ",BH$8:BH$250,"1")</f>
        <v>0</v>
      </c>
      <c r="BI344" s="39">
        <f>COUNTIFS($J$8:$J$250,"Thẩm mỹ",BI$8:BI$250,"1")</f>
        <v>0</v>
      </c>
      <c r="BJ344" s="61"/>
      <c r="BK344" s="39"/>
      <c r="BL344" s="39"/>
      <c r="BM344" s="39"/>
      <c r="BN344" s="39"/>
      <c r="BO344" s="39"/>
      <c r="BP344" s="39"/>
      <c r="BQ344" s="39">
        <f>COUNTIFS($J$8:$J$250,"Thẩm mỹ",BQ$8:BQ$250,"1")</f>
        <v>0</v>
      </c>
      <c r="BR344" s="39"/>
      <c r="BS344" s="39"/>
      <c r="BT344" s="55"/>
      <c r="BU344" s="55"/>
      <c r="BV344" s="326"/>
      <c r="BW344" s="326"/>
      <c r="BX344" s="326"/>
      <c r="BY344" s="326"/>
      <c r="BZ344" s="326"/>
      <c r="CA344" s="326"/>
      <c r="CB344" s="326"/>
      <c r="CC344" s="326"/>
      <c r="CD344" s="2"/>
    </row>
    <row r="345" spans="1:82" s="173" customFormat="1" ht="93.75" hidden="1">
      <c r="A345" s="1536"/>
      <c r="B345" s="1415"/>
      <c r="C345" s="206" t="s">
        <v>235</v>
      </c>
      <c r="D345" s="15"/>
      <c r="E345" s="31"/>
      <c r="F345" s="15"/>
      <c r="G345" s="355"/>
      <c r="H345" s="175"/>
      <c r="I345" s="326"/>
      <c r="J345" s="326"/>
      <c r="K345" s="355"/>
      <c r="L345" s="326"/>
      <c r="M345" s="326"/>
      <c r="N345" s="79"/>
      <c r="O345" s="326"/>
      <c r="P345" s="79"/>
      <c r="Q345" s="326"/>
      <c r="R345" s="326"/>
      <c r="S345" s="326"/>
      <c r="T345" s="326"/>
      <c r="U345" s="326"/>
      <c r="V345" s="355"/>
      <c r="W345" s="355"/>
      <c r="X345" s="355"/>
      <c r="Y345" s="355"/>
      <c r="Z345" s="326"/>
      <c r="AA345" s="326"/>
      <c r="AB345" s="326"/>
      <c r="AC345" s="326"/>
      <c r="AD345" s="326"/>
      <c r="AE345" s="326"/>
      <c r="AF345" s="326"/>
      <c r="AG345" s="326"/>
      <c r="AH345" s="326"/>
      <c r="AI345" s="326"/>
      <c r="AJ345" s="326"/>
      <c r="AK345" s="326"/>
      <c r="AL345" s="326"/>
      <c r="AM345" s="326"/>
      <c r="AN345" s="326"/>
      <c r="AO345" s="326"/>
      <c r="AP345" s="326"/>
      <c r="AQ345" s="326"/>
      <c r="AR345" s="326"/>
      <c r="AS345" s="326"/>
      <c r="AT345" s="326"/>
      <c r="AU345" s="326"/>
      <c r="AV345" s="326"/>
      <c r="AW345" s="326"/>
      <c r="AX345" s="326"/>
      <c r="AY345" s="326"/>
      <c r="AZ345" s="326"/>
      <c r="BA345" s="326"/>
      <c r="BB345" s="326"/>
      <c r="BC345" s="326"/>
      <c r="BD345" s="326"/>
      <c r="BE345" s="39">
        <f>COUNTIFS($J$8:$J$250,"Thẩm mỹ",BE$8:BE$250,"0")</f>
        <v>0</v>
      </c>
      <c r="BF345" s="39">
        <f>COUNTIFS($J$8:$J$250,"Thẩm mỹ",BF$8:BF$250,"0")</f>
        <v>0</v>
      </c>
      <c r="BG345" s="39">
        <f>COUNTIFS($J$8:$J$250,"Thẩm mỹ",BG$8:BG$250,"0")</f>
        <v>0</v>
      </c>
      <c r="BH345" s="39">
        <f>COUNTIFS($J$8:$J$250,"Thẩm mỹ",BH$8:BH$250,"0")</f>
        <v>0</v>
      </c>
      <c r="BI345" s="39">
        <f>COUNTIFS($J$8:$J$250,"Thẩm mỹ",BI$8:BI$250,"0")</f>
        <v>0</v>
      </c>
      <c r="BJ345" s="61"/>
      <c r="BK345" s="39"/>
      <c r="BL345" s="39"/>
      <c r="BM345" s="39"/>
      <c r="BN345" s="39"/>
      <c r="BO345" s="39"/>
      <c r="BP345" s="39"/>
      <c r="BQ345" s="39">
        <f>COUNTIFS($J$8:$J$250,"Thẩm mỹ",BQ$8:BQ$250,"0")</f>
        <v>0</v>
      </c>
      <c r="BR345" s="39"/>
      <c r="BS345" s="39"/>
      <c r="BT345" s="55"/>
      <c r="BU345" s="55"/>
      <c r="BV345" s="326"/>
      <c r="BW345" s="326"/>
      <c r="BX345" s="326"/>
      <c r="BY345" s="326"/>
      <c r="BZ345" s="326"/>
      <c r="CA345" s="326"/>
      <c r="CB345" s="326"/>
      <c r="CC345" s="326"/>
      <c r="CD345" s="2"/>
    </row>
    <row r="346" spans="1:82" s="173" customFormat="1" hidden="1">
      <c r="A346" s="1536"/>
      <c r="B346" s="1415"/>
      <c r="C346" s="1583" t="s">
        <v>251</v>
      </c>
      <c r="D346" s="15"/>
      <c r="E346" s="31"/>
      <c r="F346" s="15"/>
      <c r="G346" s="355"/>
      <c r="H346" s="175"/>
      <c r="I346" s="326"/>
      <c r="J346" s="326"/>
      <c r="K346" s="355"/>
      <c r="L346" s="326"/>
      <c r="M346" s="326"/>
      <c r="N346" s="79"/>
      <c r="O346" s="326"/>
      <c r="P346" s="79"/>
      <c r="Q346" s="326"/>
      <c r="R346" s="326"/>
      <c r="S346" s="326"/>
      <c r="T346" s="326"/>
      <c r="U346" s="326"/>
      <c r="V346" s="355"/>
      <c r="W346" s="355"/>
      <c r="X346" s="355"/>
      <c r="Y346" s="355"/>
      <c r="Z346" s="326"/>
      <c r="AA346" s="326"/>
      <c r="AB346" s="326"/>
      <c r="AC346" s="326"/>
      <c r="AD346" s="326"/>
      <c r="AE346" s="326"/>
      <c r="AF346" s="326"/>
      <c r="AG346" s="326"/>
      <c r="AH346" s="326"/>
      <c r="AI346" s="326"/>
      <c r="AJ346" s="326"/>
      <c r="AK346" s="326"/>
      <c r="AL346" s="326"/>
      <c r="AM346" s="326"/>
      <c r="AN346" s="326"/>
      <c r="AO346" s="326"/>
      <c r="AP346" s="326"/>
      <c r="AQ346" s="326"/>
      <c r="AR346" s="326"/>
      <c r="AS346" s="326"/>
      <c r="AT346" s="326"/>
      <c r="AU346" s="326"/>
      <c r="AV346" s="326"/>
      <c r="AW346" s="326"/>
      <c r="AX346" s="326"/>
      <c r="AY346" s="326"/>
      <c r="AZ346" s="326"/>
      <c r="BA346" s="326"/>
      <c r="BB346" s="326"/>
      <c r="BC346" s="326"/>
      <c r="BD346" s="326"/>
      <c r="BE346" s="34" t="e">
        <f>(((BE343*2)+(BE344*1)+(BE345*0)))/(BE343+BE344+BE345)</f>
        <v>#DIV/0!</v>
      </c>
      <c r="BF346" s="34" t="e">
        <f>(((BF343*2)+(BF344*1)+(BF345*0)))/(BF343+BF344+BF345)</f>
        <v>#DIV/0!</v>
      </c>
      <c r="BG346" s="34" t="e">
        <f>(((BG343*2)+(BG344*1)+(BG345*0)))/(BG343+BG344+BG345)</f>
        <v>#DIV/0!</v>
      </c>
      <c r="BH346" s="34" t="e">
        <f>(((BH343*2)+(BH344*1)+(BH345*0)))/(BH343+BH344+BH345)</f>
        <v>#DIV/0!</v>
      </c>
      <c r="BI346" s="34" t="e">
        <f>(((BI343*2)+(BI344*1)+(BI345*0)))/(BI343+BI344+BI345)</f>
        <v>#DIV/0!</v>
      </c>
      <c r="BJ346" s="58"/>
      <c r="BK346" s="34"/>
      <c r="BL346" s="34"/>
      <c r="BM346" s="34"/>
      <c r="BN346" s="34"/>
      <c r="BO346" s="34"/>
      <c r="BP346" s="34"/>
      <c r="BQ346" s="34" t="e">
        <f>(((BQ343*2)+(BQ344*1)+(BQ345*0)))/(BQ343+BQ344+BQ345)</f>
        <v>#DIV/0!</v>
      </c>
      <c r="BR346" s="34"/>
      <c r="BS346" s="34"/>
      <c r="BT346" s="52"/>
      <c r="BU346" s="52"/>
      <c r="BV346" s="1585">
        <f>COUNTIF($BE347:$BU347,"Đ")</f>
        <v>0</v>
      </c>
      <c r="BW346" s="1586">
        <f>BV346/COUNTA($BE347:$BU347)</f>
        <v>0</v>
      </c>
      <c r="BX346" s="1585">
        <f>COUNTIF($BE347:$BU347,"CCG")</f>
        <v>0</v>
      </c>
      <c r="BY346" s="1586">
        <f>BX346/COUNTA($BE347:$BU347)</f>
        <v>0</v>
      </c>
      <c r="BZ346" s="1585">
        <f>COUNTIF($BE347:$BU347,"CĐ")</f>
        <v>0</v>
      </c>
      <c r="CA346" s="1586">
        <f>BZ346/COUNTA($BE347:$BU347)</f>
        <v>0</v>
      </c>
      <c r="CB346" s="1582" t="e">
        <f>(((BV346*2)+(BX346*1)+(BZ346*0)))/(BV346+BX346+BZ346)</f>
        <v>#DIV/0!</v>
      </c>
      <c r="CC346" s="1582" t="e">
        <f>IF(CB346&gt;=1.6,"Đạt mục tiêu",IF(CB346&gt;=1,"Cần cố gắng","Chưa đạt"))</f>
        <v>#DIV/0!</v>
      </c>
      <c r="CD346" s="2"/>
    </row>
    <row r="347" spans="1:82" s="173" customFormat="1" hidden="1">
      <c r="A347" s="1536"/>
      <c r="B347" s="1415"/>
      <c r="C347" s="1584"/>
      <c r="D347" s="15"/>
      <c r="E347" s="31"/>
      <c r="F347" s="15"/>
      <c r="G347" s="355"/>
      <c r="H347" s="175"/>
      <c r="I347" s="326"/>
      <c r="J347" s="326"/>
      <c r="K347" s="355"/>
      <c r="L347" s="326"/>
      <c r="M347" s="326"/>
      <c r="N347" s="79"/>
      <c r="O347" s="326"/>
      <c r="P347" s="79"/>
      <c r="Q347" s="326"/>
      <c r="R347" s="326"/>
      <c r="S347" s="326"/>
      <c r="T347" s="326"/>
      <c r="U347" s="326"/>
      <c r="V347" s="355"/>
      <c r="W347" s="355"/>
      <c r="X347" s="355"/>
      <c r="Y347" s="355"/>
      <c r="Z347" s="326"/>
      <c r="AA347" s="326"/>
      <c r="AB347" s="326"/>
      <c r="AC347" s="326"/>
      <c r="AD347" s="326"/>
      <c r="AE347" s="326"/>
      <c r="AF347" s="326"/>
      <c r="AG347" s="326"/>
      <c r="AH347" s="326"/>
      <c r="AI347" s="326"/>
      <c r="AJ347" s="326"/>
      <c r="AK347" s="326"/>
      <c r="AL347" s="326"/>
      <c r="AM347" s="326"/>
      <c r="AN347" s="326"/>
      <c r="AO347" s="326"/>
      <c r="AP347" s="326"/>
      <c r="AQ347" s="326"/>
      <c r="AR347" s="326"/>
      <c r="AS347" s="326"/>
      <c r="AT347" s="326"/>
      <c r="AU347" s="326"/>
      <c r="AV347" s="326"/>
      <c r="AW347" s="326"/>
      <c r="AX347" s="326"/>
      <c r="AY347" s="326"/>
      <c r="AZ347" s="326"/>
      <c r="BA347" s="326"/>
      <c r="BB347" s="326"/>
      <c r="BC347" s="326"/>
      <c r="BD347" s="326"/>
      <c r="BE347" s="34" t="e">
        <f>IF(BE346&lt;1,"CĐ",IF(BE346&lt;1.6,"CCG","Đ"))</f>
        <v>#DIV/0!</v>
      </c>
      <c r="BF347" s="34" t="e">
        <f>IF(BF346&lt;1,"CĐ",IF(BF346&lt;1.6,"CCG","Đ"))</f>
        <v>#DIV/0!</v>
      </c>
      <c r="BG347" s="34" t="e">
        <f>IF(BG346&lt;1,"CĐ",IF(BG346&lt;1.6,"CCG","Đ"))</f>
        <v>#DIV/0!</v>
      </c>
      <c r="BH347" s="34" t="e">
        <f>IF(BH346&lt;1,"CĐ",IF(BH346&lt;1.6,"CCG","Đ"))</f>
        <v>#DIV/0!</v>
      </c>
      <c r="BI347" s="34" t="e">
        <f>IF(BI346&lt;1,"CĐ",IF(BI346&lt;1.6,"CCG","Đ"))</f>
        <v>#DIV/0!</v>
      </c>
      <c r="BJ347" s="58"/>
      <c r="BK347" s="34"/>
      <c r="BL347" s="34"/>
      <c r="BM347" s="34"/>
      <c r="BN347" s="34"/>
      <c r="BO347" s="34"/>
      <c r="BP347" s="34"/>
      <c r="BQ347" s="34" t="e">
        <f>IF(BQ346&lt;1,"CĐ",IF(BQ346&lt;1.6,"CCG","Đ"))</f>
        <v>#DIV/0!</v>
      </c>
      <c r="BR347" s="34"/>
      <c r="BS347" s="34"/>
      <c r="BT347" s="52"/>
      <c r="BU347" s="52"/>
      <c r="BV347" s="1585"/>
      <c r="BW347" s="1586"/>
      <c r="BX347" s="1585"/>
      <c r="BY347" s="1586"/>
      <c r="BZ347" s="1585"/>
      <c r="CA347" s="1586"/>
      <c r="CB347" s="1582"/>
      <c r="CC347" s="1582"/>
      <c r="CD347" s="2"/>
    </row>
    <row r="348" spans="1:82" s="173" customFormat="1" ht="75" hidden="1">
      <c r="A348" s="1536"/>
      <c r="B348" s="1414" t="s">
        <v>199</v>
      </c>
      <c r="C348" s="208" t="s">
        <v>233</v>
      </c>
      <c r="D348" s="36"/>
      <c r="E348" s="37"/>
      <c r="F348" s="36"/>
      <c r="G348" s="342"/>
      <c r="H348" s="210"/>
      <c r="I348" s="343"/>
      <c r="J348" s="343"/>
      <c r="K348" s="342"/>
      <c r="L348" s="343"/>
      <c r="M348" s="343"/>
      <c r="N348" s="79"/>
      <c r="O348" s="343"/>
      <c r="P348" s="79"/>
      <c r="Q348" s="343"/>
      <c r="R348" s="343"/>
      <c r="S348" s="343"/>
      <c r="T348" s="343"/>
      <c r="U348" s="343"/>
      <c r="V348" s="342"/>
      <c r="W348" s="342"/>
      <c r="X348" s="342"/>
      <c r="Y348" s="342"/>
      <c r="Z348" s="343"/>
      <c r="AA348" s="343"/>
      <c r="AB348" s="343"/>
      <c r="AC348" s="343"/>
      <c r="AD348" s="343"/>
      <c r="AE348" s="343"/>
      <c r="AF348" s="343"/>
      <c r="AG348" s="343"/>
      <c r="AH348" s="343"/>
      <c r="AI348" s="343"/>
      <c r="AJ348" s="343"/>
      <c r="AK348" s="343"/>
      <c r="AL348" s="343"/>
      <c r="AM348" s="343"/>
      <c r="AN348" s="343"/>
      <c r="AO348" s="343"/>
      <c r="AP348" s="343"/>
      <c r="AQ348" s="343"/>
      <c r="AR348" s="343"/>
      <c r="AS348" s="343"/>
      <c r="AT348" s="343"/>
      <c r="AU348" s="343"/>
      <c r="AV348" s="343"/>
      <c r="AW348" s="343"/>
      <c r="AX348" s="343"/>
      <c r="AY348" s="343"/>
      <c r="AZ348" s="343"/>
      <c r="BA348" s="343"/>
      <c r="BB348" s="343"/>
      <c r="BC348" s="343"/>
      <c r="BD348" s="343"/>
      <c r="BE348" s="41">
        <f t="shared" ref="BE348:BI350" si="160">BE323+BE328+BE333+BE338+BE343</f>
        <v>45</v>
      </c>
      <c r="BF348" s="41">
        <f t="shared" si="160"/>
        <v>36</v>
      </c>
      <c r="BG348" s="41">
        <f t="shared" si="160"/>
        <v>44</v>
      </c>
      <c r="BH348" s="41">
        <f t="shared" si="160"/>
        <v>42</v>
      </c>
      <c r="BI348" s="41">
        <f t="shared" si="160"/>
        <v>44</v>
      </c>
      <c r="BJ348" s="62"/>
      <c r="BK348" s="41"/>
      <c r="BL348" s="41"/>
      <c r="BM348" s="41"/>
      <c r="BN348" s="41"/>
      <c r="BO348" s="41"/>
      <c r="BP348" s="41"/>
      <c r="BQ348" s="41">
        <f>BQ323+BQ328+BQ333+BQ338+BQ343</f>
        <v>42</v>
      </c>
      <c r="BR348" s="41"/>
      <c r="BS348" s="41"/>
      <c r="BT348" s="56"/>
      <c r="BU348" s="56"/>
      <c r="BV348" s="343"/>
      <c r="BW348" s="343"/>
      <c r="BX348" s="343"/>
      <c r="BY348" s="343"/>
      <c r="BZ348" s="343"/>
      <c r="CA348" s="343"/>
      <c r="CB348" s="343"/>
      <c r="CC348" s="343"/>
      <c r="CD348" s="2"/>
    </row>
    <row r="349" spans="1:82" s="173" customFormat="1" ht="93.75" hidden="1">
      <c r="A349" s="1536"/>
      <c r="B349" s="1414"/>
      <c r="C349" s="208" t="s">
        <v>234</v>
      </c>
      <c r="D349" s="36"/>
      <c r="E349" s="37"/>
      <c r="F349" s="36"/>
      <c r="G349" s="342"/>
      <c r="H349" s="210"/>
      <c r="I349" s="343"/>
      <c r="J349" s="343"/>
      <c r="K349" s="342"/>
      <c r="L349" s="343"/>
      <c r="M349" s="343"/>
      <c r="N349" s="79"/>
      <c r="O349" s="343"/>
      <c r="P349" s="79"/>
      <c r="Q349" s="343"/>
      <c r="R349" s="343"/>
      <c r="S349" s="343"/>
      <c r="T349" s="343"/>
      <c r="U349" s="343"/>
      <c r="V349" s="342"/>
      <c r="W349" s="342"/>
      <c r="X349" s="342"/>
      <c r="Y349" s="342"/>
      <c r="Z349" s="343"/>
      <c r="AA349" s="343"/>
      <c r="AB349" s="343"/>
      <c r="AC349" s="343"/>
      <c r="AD349" s="343"/>
      <c r="AE349" s="343"/>
      <c r="AF349" s="343"/>
      <c r="AG349" s="343"/>
      <c r="AH349" s="343"/>
      <c r="AI349" s="343"/>
      <c r="AJ349" s="343"/>
      <c r="AK349" s="343"/>
      <c r="AL349" s="343"/>
      <c r="AM349" s="343"/>
      <c r="AN349" s="343"/>
      <c r="AO349" s="343"/>
      <c r="AP349" s="343"/>
      <c r="AQ349" s="343"/>
      <c r="AR349" s="343"/>
      <c r="AS349" s="343"/>
      <c r="AT349" s="343"/>
      <c r="AU349" s="343"/>
      <c r="AV349" s="343"/>
      <c r="AW349" s="343"/>
      <c r="AX349" s="343"/>
      <c r="AY349" s="343"/>
      <c r="AZ349" s="343"/>
      <c r="BA349" s="343"/>
      <c r="BB349" s="343"/>
      <c r="BC349" s="343"/>
      <c r="BD349" s="343"/>
      <c r="BE349" s="41">
        <f t="shared" si="160"/>
        <v>3</v>
      </c>
      <c r="BF349" s="41">
        <f t="shared" si="160"/>
        <v>12</v>
      </c>
      <c r="BG349" s="41">
        <f t="shared" si="160"/>
        <v>4</v>
      </c>
      <c r="BH349" s="41">
        <f t="shared" si="160"/>
        <v>6</v>
      </c>
      <c r="BI349" s="41">
        <f t="shared" si="160"/>
        <v>4</v>
      </c>
      <c r="BJ349" s="62"/>
      <c r="BK349" s="41"/>
      <c r="BL349" s="41"/>
      <c r="BM349" s="41"/>
      <c r="BN349" s="41"/>
      <c r="BO349" s="41"/>
      <c r="BP349" s="41"/>
      <c r="BQ349" s="41">
        <f>BQ324+BQ329+BQ334+BQ339+BQ344</f>
        <v>6</v>
      </c>
      <c r="BR349" s="41"/>
      <c r="BS349" s="41"/>
      <c r="BT349" s="56"/>
      <c r="BU349" s="56"/>
      <c r="BV349" s="343"/>
      <c r="BW349" s="343"/>
      <c r="BX349" s="343"/>
      <c r="BY349" s="343"/>
      <c r="BZ349" s="343"/>
      <c r="CA349" s="343"/>
      <c r="CB349" s="343"/>
      <c r="CC349" s="343"/>
      <c r="CD349" s="2"/>
    </row>
    <row r="350" spans="1:82" s="173" customFormat="1" ht="93.75" hidden="1">
      <c r="A350" s="1536"/>
      <c r="B350" s="1414"/>
      <c r="C350" s="208" t="s">
        <v>235</v>
      </c>
      <c r="D350" s="36"/>
      <c r="E350" s="37"/>
      <c r="F350" s="36"/>
      <c r="G350" s="342"/>
      <c r="H350" s="210"/>
      <c r="I350" s="343"/>
      <c r="J350" s="343"/>
      <c r="K350" s="342"/>
      <c r="L350" s="343"/>
      <c r="M350" s="343"/>
      <c r="N350" s="79"/>
      <c r="O350" s="343"/>
      <c r="P350" s="79"/>
      <c r="Q350" s="343"/>
      <c r="R350" s="343"/>
      <c r="S350" s="343"/>
      <c r="T350" s="343"/>
      <c r="U350" s="343"/>
      <c r="V350" s="342"/>
      <c r="W350" s="342"/>
      <c r="X350" s="342"/>
      <c r="Y350" s="342"/>
      <c r="Z350" s="343"/>
      <c r="AA350" s="343"/>
      <c r="AB350" s="343"/>
      <c r="AC350" s="343"/>
      <c r="AD350" s="343"/>
      <c r="AE350" s="343"/>
      <c r="AF350" s="343"/>
      <c r="AG350" s="343"/>
      <c r="AH350" s="343"/>
      <c r="AI350" s="343"/>
      <c r="AJ350" s="343"/>
      <c r="AK350" s="343"/>
      <c r="AL350" s="343"/>
      <c r="AM350" s="343"/>
      <c r="AN350" s="343"/>
      <c r="AO350" s="343"/>
      <c r="AP350" s="343"/>
      <c r="AQ350" s="343"/>
      <c r="AR350" s="343"/>
      <c r="AS350" s="343"/>
      <c r="AT350" s="343"/>
      <c r="AU350" s="343"/>
      <c r="AV350" s="343"/>
      <c r="AW350" s="343"/>
      <c r="AX350" s="343"/>
      <c r="AY350" s="343"/>
      <c r="AZ350" s="343"/>
      <c r="BA350" s="343"/>
      <c r="BB350" s="343"/>
      <c r="BC350" s="343"/>
      <c r="BD350" s="343"/>
      <c r="BE350" s="41">
        <f t="shared" si="160"/>
        <v>0</v>
      </c>
      <c r="BF350" s="41">
        <f t="shared" si="160"/>
        <v>0</v>
      </c>
      <c r="BG350" s="41">
        <f t="shared" si="160"/>
        <v>0</v>
      </c>
      <c r="BH350" s="41">
        <f t="shared" si="160"/>
        <v>0</v>
      </c>
      <c r="BI350" s="41">
        <f t="shared" si="160"/>
        <v>0</v>
      </c>
      <c r="BJ350" s="62"/>
      <c r="BK350" s="41"/>
      <c r="BL350" s="41"/>
      <c r="BM350" s="41"/>
      <c r="BN350" s="41"/>
      <c r="BO350" s="41"/>
      <c r="BP350" s="41"/>
      <c r="BQ350" s="41">
        <f>BQ325+BQ330+BQ335+BQ340+BQ345</f>
        <v>0</v>
      </c>
      <c r="BR350" s="41"/>
      <c r="BS350" s="41"/>
      <c r="BT350" s="56"/>
      <c r="BU350" s="56"/>
      <c r="BV350" s="343"/>
      <c r="BW350" s="343"/>
      <c r="BX350" s="343"/>
      <c r="BY350" s="343"/>
      <c r="BZ350" s="343"/>
      <c r="CA350" s="343"/>
      <c r="CB350" s="343"/>
      <c r="CC350" s="343"/>
      <c r="CD350" s="2"/>
    </row>
    <row r="351" spans="1:82" s="173" customFormat="1" hidden="1">
      <c r="A351" s="1536"/>
      <c r="B351" s="1414"/>
      <c r="C351" s="1538" t="s">
        <v>236</v>
      </c>
      <c r="D351" s="36"/>
      <c r="E351" s="37"/>
      <c r="F351" s="36"/>
      <c r="G351" s="342"/>
      <c r="H351" s="210"/>
      <c r="I351" s="343"/>
      <c r="J351" s="343"/>
      <c r="K351" s="342"/>
      <c r="L351" s="343"/>
      <c r="M351" s="343"/>
      <c r="N351" s="79"/>
      <c r="O351" s="343"/>
      <c r="P351" s="79"/>
      <c r="Q351" s="343"/>
      <c r="R351" s="343"/>
      <c r="S351" s="343"/>
      <c r="T351" s="343"/>
      <c r="U351" s="343"/>
      <c r="V351" s="342"/>
      <c r="W351" s="342"/>
      <c r="X351" s="342"/>
      <c r="Y351" s="342"/>
      <c r="Z351" s="343"/>
      <c r="AA351" s="343"/>
      <c r="AB351" s="343"/>
      <c r="AC351" s="343"/>
      <c r="AD351" s="343"/>
      <c r="AE351" s="343"/>
      <c r="AF351" s="343"/>
      <c r="AG351" s="343"/>
      <c r="AH351" s="343"/>
      <c r="AI351" s="343"/>
      <c r="AJ351" s="343"/>
      <c r="AK351" s="343"/>
      <c r="AL351" s="343"/>
      <c r="AM351" s="343"/>
      <c r="AN351" s="343"/>
      <c r="AO351" s="343"/>
      <c r="AP351" s="343"/>
      <c r="AQ351" s="343"/>
      <c r="AR351" s="343"/>
      <c r="AS351" s="343"/>
      <c r="AT351" s="343"/>
      <c r="AU351" s="343"/>
      <c r="AV351" s="343"/>
      <c r="AW351" s="343"/>
      <c r="AX351" s="343"/>
      <c r="AY351" s="343"/>
      <c r="AZ351" s="343"/>
      <c r="BA351" s="343"/>
      <c r="BB351" s="343"/>
      <c r="BC351" s="343"/>
      <c r="BD351" s="343"/>
      <c r="BE351" s="38">
        <f>(((BE348*2)+(BE349*1)+(BE350*0)))/(BE348+BE349+BE350)</f>
        <v>1.9375</v>
      </c>
      <c r="BF351" s="38">
        <f>(((BF348*2)+(BF349*1)+(BF350*0)))/(BF348+BF349+BF350)</f>
        <v>1.75</v>
      </c>
      <c r="BG351" s="38">
        <f>(((BG348*2)+(BG349*1)+(BG350*0)))/(BG348+BG349+BG350)</f>
        <v>1.9166666666666667</v>
      </c>
      <c r="BH351" s="38">
        <f>(((BH348*2)+(BH349*1)+(BH350*0)))/(BH348+BH349+BH350)</f>
        <v>1.875</v>
      </c>
      <c r="BI351" s="38">
        <f>(((BI348*2)+(BI349*1)+(BI350*0)))/(BI348+BI349+BI350)</f>
        <v>1.9166666666666667</v>
      </c>
      <c r="BJ351" s="60"/>
      <c r="BK351" s="38"/>
      <c r="BL351" s="38"/>
      <c r="BM351" s="38"/>
      <c r="BN351" s="38"/>
      <c r="BO351" s="38"/>
      <c r="BP351" s="38"/>
      <c r="BQ351" s="38">
        <f>(((BQ348*2)+(BQ349*1)+(BQ350*0)))/(BQ348+BQ349+BQ350)</f>
        <v>1.875</v>
      </c>
      <c r="BR351" s="38"/>
      <c r="BS351" s="38"/>
      <c r="BT351" s="54"/>
      <c r="BU351" s="54"/>
      <c r="BV351" s="1550">
        <f>COUNTIF($BE352:$BU352,"Đ")</f>
        <v>6</v>
      </c>
      <c r="BW351" s="1549">
        <f>BV351/COUNTA($BE352:$BU352)</f>
        <v>1</v>
      </c>
      <c r="BX351" s="1550">
        <f>COUNTIF($BE352:$BU352,"CCG")</f>
        <v>0</v>
      </c>
      <c r="BY351" s="1549">
        <f>BX351/COUNTA($BE352:$BU352)</f>
        <v>0</v>
      </c>
      <c r="BZ351" s="1550">
        <f>COUNTIF($BE352:$BU352,"CĐ")</f>
        <v>0</v>
      </c>
      <c r="CA351" s="1549">
        <f>BZ351/COUNTA($BE352:$BU352)</f>
        <v>0</v>
      </c>
      <c r="CB351" s="1407">
        <f>(((BV351*2)+(BX351*1)+(BZ351*0)))/(BV351+BX351+BZ351)</f>
        <v>2</v>
      </c>
      <c r="CC351" s="1407" t="str">
        <f>IF(CB351&gt;=1.6,"Đạt mục tiêu",IF(CB351&gt;=1,"Cần cố gắng","Chưa đạt"))</f>
        <v>Đạt mục tiêu</v>
      </c>
      <c r="CD351" s="2"/>
    </row>
    <row r="352" spans="1:82" s="173" customFormat="1" hidden="1">
      <c r="A352" s="1536"/>
      <c r="B352" s="1414"/>
      <c r="C352" s="1539"/>
      <c r="D352" s="36"/>
      <c r="E352" s="37"/>
      <c r="F352" s="36"/>
      <c r="G352" s="342"/>
      <c r="H352" s="210"/>
      <c r="I352" s="343"/>
      <c r="J352" s="343"/>
      <c r="K352" s="342"/>
      <c r="L352" s="343"/>
      <c r="M352" s="343"/>
      <c r="N352" s="79"/>
      <c r="O352" s="343"/>
      <c r="P352" s="79"/>
      <c r="Q352" s="343"/>
      <c r="R352" s="343"/>
      <c r="S352" s="343"/>
      <c r="T352" s="343"/>
      <c r="U352" s="343"/>
      <c r="V352" s="342"/>
      <c r="W352" s="342"/>
      <c r="X352" s="342"/>
      <c r="Y352" s="342"/>
      <c r="Z352" s="343"/>
      <c r="AA352" s="343"/>
      <c r="AB352" s="343"/>
      <c r="AC352" s="343"/>
      <c r="AD352" s="343"/>
      <c r="AE352" s="343"/>
      <c r="AF352" s="343"/>
      <c r="AG352" s="343"/>
      <c r="AH352" s="343"/>
      <c r="AI352" s="343"/>
      <c r="AJ352" s="343"/>
      <c r="AK352" s="343"/>
      <c r="AL352" s="343"/>
      <c r="AM352" s="343"/>
      <c r="AN352" s="343"/>
      <c r="AO352" s="343"/>
      <c r="AP352" s="343"/>
      <c r="AQ352" s="343"/>
      <c r="AR352" s="343"/>
      <c r="AS352" s="343"/>
      <c r="AT352" s="343"/>
      <c r="AU352" s="343"/>
      <c r="AV352" s="343"/>
      <c r="AW352" s="343"/>
      <c r="AX352" s="343"/>
      <c r="AY352" s="343"/>
      <c r="AZ352" s="343"/>
      <c r="BA352" s="343"/>
      <c r="BB352" s="343"/>
      <c r="BC352" s="343"/>
      <c r="BD352" s="343"/>
      <c r="BE352" s="38" t="str">
        <f>IF(BE351&lt;1,"CĐ",IF(BE351&lt;1.6,"CCG","Đ"))</f>
        <v>Đ</v>
      </c>
      <c r="BF352" s="38" t="str">
        <f>IF(BF351&lt;1,"CĐ",IF(BF351&lt;1.6,"CCG","Đ"))</f>
        <v>Đ</v>
      </c>
      <c r="BG352" s="38" t="str">
        <f>IF(BG351&lt;1,"CĐ",IF(BG351&lt;1.6,"CCG","Đ"))</f>
        <v>Đ</v>
      </c>
      <c r="BH352" s="38" t="str">
        <f>IF(BH351&lt;1,"CĐ",IF(BH351&lt;1.6,"CCG","Đ"))</f>
        <v>Đ</v>
      </c>
      <c r="BI352" s="38" t="str">
        <f>IF(BI351&lt;1,"CĐ",IF(BI351&lt;1.6,"CCG","Đ"))</f>
        <v>Đ</v>
      </c>
      <c r="BJ352" s="60"/>
      <c r="BK352" s="38"/>
      <c r="BL352" s="38"/>
      <c r="BM352" s="38"/>
      <c r="BN352" s="38"/>
      <c r="BO352" s="38"/>
      <c r="BP352" s="38"/>
      <c r="BQ352" s="38" t="str">
        <f>IF(BQ351&lt;1,"CĐ",IF(BQ351&lt;1.6,"CCG","Đ"))</f>
        <v>Đ</v>
      </c>
      <c r="BR352" s="38"/>
      <c r="BS352" s="38"/>
      <c r="BT352" s="54"/>
      <c r="BU352" s="54"/>
      <c r="BV352" s="1550"/>
      <c r="BW352" s="1549"/>
      <c r="BX352" s="1550"/>
      <c r="BY352" s="1549"/>
      <c r="BZ352" s="1550"/>
      <c r="CA352" s="1549"/>
      <c r="CB352" s="1407"/>
      <c r="CC352" s="1407"/>
      <c r="CD352" s="2"/>
    </row>
    <row r="353" spans="1:82" s="173" customFormat="1">
      <c r="A353" s="170"/>
      <c r="B353" s="3"/>
      <c r="C353" s="172"/>
      <c r="D353" s="12"/>
      <c r="E353" s="4"/>
      <c r="F353" s="2"/>
      <c r="H353" s="174"/>
      <c r="I353" s="2"/>
      <c r="J353" s="2"/>
      <c r="L353" s="2"/>
      <c r="M353" s="2"/>
      <c r="N353" s="74"/>
      <c r="O353" s="2"/>
      <c r="P353" s="74"/>
      <c r="Q353" s="2"/>
      <c r="R353" s="2"/>
      <c r="S353" s="2"/>
      <c r="T353" s="2"/>
      <c r="U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48"/>
      <c r="BU353" s="48"/>
      <c r="BV353" s="2"/>
      <c r="BW353" s="2"/>
      <c r="BX353" s="2"/>
      <c r="BY353" s="2"/>
      <c r="BZ353" s="2"/>
      <c r="CA353" s="2"/>
      <c r="CB353" s="2"/>
      <c r="CC353" s="2"/>
      <c r="CD353" s="2"/>
    </row>
    <row r="354" spans="1:82">
      <c r="K354" s="173"/>
      <c r="V354" s="173"/>
      <c r="W354" s="173"/>
      <c r="X354" s="173"/>
      <c r="Y354" s="173"/>
    </row>
    <row r="355" spans="1:82">
      <c r="K355" s="173"/>
      <c r="V355" s="173"/>
      <c r="W355" s="173"/>
      <c r="X355" s="173"/>
      <c r="Y355" s="173"/>
    </row>
  </sheetData>
  <autoFilter ref="A7:CC256">
    <filterColumn colId="10"/>
    <filterColumn colId="11"/>
    <filterColumn colId="12">
      <filters>
        <filter val="."/>
        <filter val="x"/>
      </filters>
    </filterColumn>
    <filterColumn colId="52" showButton="0"/>
    <filterColumn colId="69"/>
    <filterColumn colId="70"/>
  </autoFilter>
  <dataConsolidate link="1">
    <dataRefs count="1">
      <dataRef name="ớp học; Sân chơi; Phòng chức năng; Ngoài nhà trường"/>
    </dataRefs>
  </dataConsolidate>
  <mergeCells count="282">
    <mergeCell ref="C1:CC1"/>
    <mergeCell ref="A3:A5"/>
    <mergeCell ref="B3:B5"/>
    <mergeCell ref="C3:D5"/>
    <mergeCell ref="E3:F5"/>
    <mergeCell ref="G3:G5"/>
    <mergeCell ref="H3:H5"/>
    <mergeCell ref="I3:I5"/>
    <mergeCell ref="J3:J5"/>
    <mergeCell ref="K3:T3"/>
    <mergeCell ref="CB3:CC3"/>
    <mergeCell ref="BE4:BE7"/>
    <mergeCell ref="BF4:BF7"/>
    <mergeCell ref="BG4:BG7"/>
    <mergeCell ref="BH4:BH7"/>
    <mergeCell ref="BI4:BI7"/>
    <mergeCell ref="BJ4:BJ7"/>
    <mergeCell ref="BK4:BK7"/>
    <mergeCell ref="BL4:BL7"/>
    <mergeCell ref="BM4:BM7"/>
    <mergeCell ref="BE3:BU3"/>
    <mergeCell ref="BV3:CA3"/>
    <mergeCell ref="BN4:BN7"/>
    <mergeCell ref="BO4:BO7"/>
    <mergeCell ref="BP4:BP7"/>
    <mergeCell ref="BQ4:BQ7"/>
    <mergeCell ref="CC4:CC5"/>
    <mergeCell ref="V5:W5"/>
    <mergeCell ref="X5:Y5"/>
    <mergeCell ref="Z5:AA5"/>
    <mergeCell ref="AB5:AC5"/>
    <mergeCell ref="AD5:AE5"/>
    <mergeCell ref="AI5:AJ5"/>
    <mergeCell ref="AK5:AL5"/>
    <mergeCell ref="AM5:AN5"/>
    <mergeCell ref="AQ5:AR5"/>
    <mergeCell ref="BT4:BT7"/>
    <mergeCell ref="BU4:BU7"/>
    <mergeCell ref="BV4:BW5"/>
    <mergeCell ref="BX4:BY5"/>
    <mergeCell ref="BZ4:CA5"/>
    <mergeCell ref="CB4:CB5"/>
    <mergeCell ref="AT3:AW4"/>
    <mergeCell ref="AX3:AY4"/>
    <mergeCell ref="AZ3:BB4"/>
    <mergeCell ref="BC3:BD4"/>
    <mergeCell ref="AX7:AY7"/>
    <mergeCell ref="AZ7:BA7"/>
    <mergeCell ref="AZ5:BA5"/>
    <mergeCell ref="B6:H6"/>
    <mergeCell ref="AM3:AP4"/>
    <mergeCell ref="AQ3:AS4"/>
    <mergeCell ref="AK7:AL7"/>
    <mergeCell ref="AN7:AO7"/>
    <mergeCell ref="AQ7:AR7"/>
    <mergeCell ref="AT7:AU7"/>
    <mergeCell ref="AV7:AW7"/>
    <mergeCell ref="AI7:AJ7"/>
    <mergeCell ref="V3:Y4"/>
    <mergeCell ref="Z3:AC4"/>
    <mergeCell ref="AD3:AG4"/>
    <mergeCell ref="AH3:AL4"/>
    <mergeCell ref="AT5:AU5"/>
    <mergeCell ref="AV5:AW5"/>
    <mergeCell ref="AX5:AY5"/>
    <mergeCell ref="C68:E68"/>
    <mergeCell ref="V7:W7"/>
    <mergeCell ref="X7:Y7"/>
    <mergeCell ref="Z7:AA7"/>
    <mergeCell ref="AB7:AC7"/>
    <mergeCell ref="AD7:AE7"/>
    <mergeCell ref="C22:E22"/>
    <mergeCell ref="C29:E29"/>
    <mergeCell ref="C34:E34"/>
    <mergeCell ref="C38:E38"/>
    <mergeCell ref="C46:E46"/>
    <mergeCell ref="C67:E67"/>
    <mergeCell ref="C10:E10"/>
    <mergeCell ref="C21:E21"/>
    <mergeCell ref="C8:D8"/>
    <mergeCell ref="C9:E9"/>
    <mergeCell ref="C96:E96"/>
    <mergeCell ref="C99:E99"/>
    <mergeCell ref="C105:E105"/>
    <mergeCell ref="C107:E107"/>
    <mergeCell ref="C109:E109"/>
    <mergeCell ref="C111:F111"/>
    <mergeCell ref="C74:E74"/>
    <mergeCell ref="C84:E84"/>
    <mergeCell ref="C87:E87"/>
    <mergeCell ref="C88:E88"/>
    <mergeCell ref="C95:E95"/>
    <mergeCell ref="C181:F181"/>
    <mergeCell ref="C182:E182"/>
    <mergeCell ref="C183:E183"/>
    <mergeCell ref="C188:E188"/>
    <mergeCell ref="C190:E190"/>
    <mergeCell ref="C191:E191"/>
    <mergeCell ref="C125:E125"/>
    <mergeCell ref="C130:E130"/>
    <mergeCell ref="C131:E131"/>
    <mergeCell ref="C150:E150"/>
    <mergeCell ref="C170:E170"/>
    <mergeCell ref="C174:E174"/>
    <mergeCell ref="G255:H255"/>
    <mergeCell ref="G256:H256"/>
    <mergeCell ref="G258:H258"/>
    <mergeCell ref="G259:H259"/>
    <mergeCell ref="G252:H252"/>
    <mergeCell ref="G253:H253"/>
    <mergeCell ref="G254:H254"/>
    <mergeCell ref="C196:G196"/>
    <mergeCell ref="C202:E202"/>
    <mergeCell ref="C203:E203"/>
    <mergeCell ref="G251:H251"/>
    <mergeCell ref="G266:H266"/>
    <mergeCell ref="G267:H267"/>
    <mergeCell ref="G268:H268"/>
    <mergeCell ref="G269:H269"/>
    <mergeCell ref="G270:H270"/>
    <mergeCell ref="G271:H271"/>
    <mergeCell ref="G260:H260"/>
    <mergeCell ref="G261:H261"/>
    <mergeCell ref="G262:H262"/>
    <mergeCell ref="G263:H263"/>
    <mergeCell ref="G264:H264"/>
    <mergeCell ref="G265:H265"/>
    <mergeCell ref="CA276:CA277"/>
    <mergeCell ref="CB276:CB277"/>
    <mergeCell ref="CC276:CC277"/>
    <mergeCell ref="C281:C282"/>
    <mergeCell ref="BV281:BV282"/>
    <mergeCell ref="BW281:BW282"/>
    <mergeCell ref="BX281:BX282"/>
    <mergeCell ref="BY281:BY282"/>
    <mergeCell ref="BZ281:BZ282"/>
    <mergeCell ref="CA281:CA282"/>
    <mergeCell ref="C276:C277"/>
    <mergeCell ref="BV276:BV277"/>
    <mergeCell ref="BW276:BW277"/>
    <mergeCell ref="BX276:BX277"/>
    <mergeCell ref="BY276:BY277"/>
    <mergeCell ref="BZ276:BZ277"/>
    <mergeCell ref="CB281:CB282"/>
    <mergeCell ref="CC281:CC282"/>
    <mergeCell ref="C286:C287"/>
    <mergeCell ref="BV286:BV287"/>
    <mergeCell ref="BW286:BW287"/>
    <mergeCell ref="BX286:BX287"/>
    <mergeCell ref="BY286:BY287"/>
    <mergeCell ref="BZ286:BZ287"/>
    <mergeCell ref="CA286:CA287"/>
    <mergeCell ref="CB286:CB287"/>
    <mergeCell ref="CC286:CC287"/>
    <mergeCell ref="C291:C292"/>
    <mergeCell ref="BV291:BV292"/>
    <mergeCell ref="BW291:BW292"/>
    <mergeCell ref="BX291:BX292"/>
    <mergeCell ref="BY291:BY292"/>
    <mergeCell ref="BZ291:BZ292"/>
    <mergeCell ref="CA291:CA292"/>
    <mergeCell ref="CB291:CB292"/>
    <mergeCell ref="CC291:CC292"/>
    <mergeCell ref="CA296:CA297"/>
    <mergeCell ref="CB296:CB297"/>
    <mergeCell ref="CC296:CC297"/>
    <mergeCell ref="C301:C302"/>
    <mergeCell ref="BV301:BV302"/>
    <mergeCell ref="BW301:BW302"/>
    <mergeCell ref="BX301:BX302"/>
    <mergeCell ref="BY301:BY302"/>
    <mergeCell ref="BZ301:BZ302"/>
    <mergeCell ref="CA301:CA302"/>
    <mergeCell ref="C296:C297"/>
    <mergeCell ref="BV296:BV297"/>
    <mergeCell ref="BW296:BW297"/>
    <mergeCell ref="BX296:BX297"/>
    <mergeCell ref="BY296:BY297"/>
    <mergeCell ref="BZ296:BZ297"/>
    <mergeCell ref="CB301:CB302"/>
    <mergeCell ref="CC301:CC302"/>
    <mergeCell ref="C306:C307"/>
    <mergeCell ref="BV306:BV307"/>
    <mergeCell ref="BW306:BW307"/>
    <mergeCell ref="BX306:BX307"/>
    <mergeCell ref="BY306:BY307"/>
    <mergeCell ref="BZ306:BZ307"/>
    <mergeCell ref="CA306:CA307"/>
    <mergeCell ref="CB306:CB307"/>
    <mergeCell ref="CC306:CC307"/>
    <mergeCell ref="C311:C312"/>
    <mergeCell ref="BV311:BV312"/>
    <mergeCell ref="BW311:BW312"/>
    <mergeCell ref="BX311:BX312"/>
    <mergeCell ref="BY311:BY312"/>
    <mergeCell ref="BZ311:BZ312"/>
    <mergeCell ref="CA311:CA312"/>
    <mergeCell ref="CB311:CB312"/>
    <mergeCell ref="CC311:CC312"/>
    <mergeCell ref="CA316:CA317"/>
    <mergeCell ref="CB316:CB317"/>
    <mergeCell ref="CC316:CC317"/>
    <mergeCell ref="C321:C322"/>
    <mergeCell ref="BV321:BV322"/>
    <mergeCell ref="BW321:BW322"/>
    <mergeCell ref="BX321:BX322"/>
    <mergeCell ref="BY321:BY322"/>
    <mergeCell ref="BZ321:BZ322"/>
    <mergeCell ref="CA321:CA322"/>
    <mergeCell ref="C316:C317"/>
    <mergeCell ref="BV316:BV317"/>
    <mergeCell ref="BW316:BW317"/>
    <mergeCell ref="BX316:BX317"/>
    <mergeCell ref="BY316:BY317"/>
    <mergeCell ref="BZ316:BZ317"/>
    <mergeCell ref="CB321:CB322"/>
    <mergeCell ref="CC321:CC322"/>
    <mergeCell ref="A323:A352"/>
    <mergeCell ref="B323:B327"/>
    <mergeCell ref="C326:C327"/>
    <mergeCell ref="BV326:BV327"/>
    <mergeCell ref="BW326:BW327"/>
    <mergeCell ref="BX326:BX327"/>
    <mergeCell ref="BY326:BY327"/>
    <mergeCell ref="BZ326:BZ327"/>
    <mergeCell ref="CA326:CA327"/>
    <mergeCell ref="B333:B337"/>
    <mergeCell ref="C336:C337"/>
    <mergeCell ref="BV336:BV337"/>
    <mergeCell ref="BW336:BW337"/>
    <mergeCell ref="BX336:BX337"/>
    <mergeCell ref="BY336:BY337"/>
    <mergeCell ref="BZ336:BZ337"/>
    <mergeCell ref="CA336:CA337"/>
    <mergeCell ref="B343:B347"/>
    <mergeCell ref="C346:C347"/>
    <mergeCell ref="BV346:BV347"/>
    <mergeCell ref="BW346:BW347"/>
    <mergeCell ref="BX346:BX347"/>
    <mergeCell ref="BY346:BY347"/>
    <mergeCell ref="BZ346:BZ347"/>
    <mergeCell ref="BY341:BY342"/>
    <mergeCell ref="BZ341:BZ342"/>
    <mergeCell ref="CA341:CA342"/>
    <mergeCell ref="CB341:CB342"/>
    <mergeCell ref="CC341:CC342"/>
    <mergeCell ref="CB326:CB327"/>
    <mergeCell ref="CC326:CC327"/>
    <mergeCell ref="B328:B332"/>
    <mergeCell ref="C331:C332"/>
    <mergeCell ref="BV331:BV332"/>
    <mergeCell ref="BW331:BW332"/>
    <mergeCell ref="BX331:BX332"/>
    <mergeCell ref="BY331:BY332"/>
    <mergeCell ref="BZ331:BZ332"/>
    <mergeCell ref="CA331:CA332"/>
    <mergeCell ref="CB331:CB332"/>
    <mergeCell ref="CC331:CC332"/>
    <mergeCell ref="A283:A287"/>
    <mergeCell ref="BS4:BS7"/>
    <mergeCell ref="BR4:BR7"/>
    <mergeCell ref="CD245:CE284"/>
    <mergeCell ref="CA351:CA352"/>
    <mergeCell ref="CB351:CB352"/>
    <mergeCell ref="CC351:CC352"/>
    <mergeCell ref="CA346:CA347"/>
    <mergeCell ref="CB346:CB347"/>
    <mergeCell ref="CC346:CC347"/>
    <mergeCell ref="B348:B352"/>
    <mergeCell ref="C351:C352"/>
    <mergeCell ref="BV351:BV352"/>
    <mergeCell ref="BW351:BW352"/>
    <mergeCell ref="BX351:BX352"/>
    <mergeCell ref="BY351:BY352"/>
    <mergeCell ref="BZ351:BZ352"/>
    <mergeCell ref="CB336:CB337"/>
    <mergeCell ref="CC336:CC337"/>
    <mergeCell ref="B338:B342"/>
    <mergeCell ref="C341:C342"/>
    <mergeCell ref="BV341:BV342"/>
    <mergeCell ref="BW341:BW342"/>
    <mergeCell ref="BX341:BX342"/>
  </mergeCells>
  <dataValidations count="8">
    <dataValidation type="list" allowBlank="1" showInputMessage="1" showErrorMessage="1" sqref="BE205:BU223 BE23:BU28 BE132:BU132 BE151:BU169 BE193:BU201 BE171:BU173 BE184:BU187 BE85:BU86 BE112:BU124 BE108:BU108 BE101:BU104 BE69:BU73 BE226:BU250 BE97:BU98 BE35:BU37 BE11:BU20 BE75:BU83 BE189:BU189 BE110:BU110 BE135:BU135 BE175:BU180 BE106:BU106 BE89:BU94 BE47:BU66 BE30:BU33 BE138:BU149 BE39:BU45 BE126:BT129 BU126:BU128">
      <formula1>"2, 1, 0, KĐG,#"</formula1>
    </dataValidation>
    <dataValidation type="list" allowBlank="1" showInputMessage="1" showErrorMessage="1" sqref="F226:F250 D226:D250 D59:D66 D47:D57 F47:F57 S190:S192 I190:Q192 U190:CC192 T190:T191 H190:H191 G190:G192 F197:F223 D11:D20 F189:F195 F23:F28 F101:F104 F39:F45 F175:F180 F171:F173 D151:D169 D112:D124 R190:R191 F126:F129 D126:D129 F59:F66 F108 D110 F110 D39:D45 D89:D94 F85:F86 F69:F73 D69:D73 D175:D180 F35:F37 D30:D33 D23:D28 D197:D201 D193:D195 D189 D184:D187 F184:F187 F151:F169 F112:F124 F132:F149 D171:D173 D132:D149 D108 D101:D104 D106 D85:D86 D205:D223 F30:F33 D35:D37 F11:F20 D75:D83 F89:F94 F75:F83 F97:F98 F106 D97:D98">
      <formula1>"KQMĐ, NDCT, TLHD, BC, ĐP"</formula1>
    </dataValidation>
    <dataValidation type="list" allowBlank="1" showInputMessage="1" showErrorMessage="1" sqref="K226:U250 K39:L66 T192 V194:V201 V182:V183 K175:U180 V69:V70 V30 K23:U28 K11:U20 K171:V173 V175:V179 V32 K205:U223 K69:U83 V24:V28 K151:U169 K197:U201 K193:U195 K189:V189 M39:U67 K184:U187 R192 K110:V110 K108:V108 K106:U106 V185:V187 V12:V20 K132:U149 K126:U129 K97:U98 K101:U104 K85:U86 K35:U37 V72:V73 K30:U33 K89:U94 K112:U124">
      <formula1>"x"</formula1>
    </dataValidation>
    <dataValidation type="list" allowBlank="1" showInputMessage="1" showErrorMessage="1" sqref="V161:V169 V205:BD223 V112:BD124 Z134:AC134 V85:BD86 W151:BD169 AD132:AG132 Z136:AC136 W108:BD108 W110:BD110 V97:BD98 V47:BD66 V35:BD37 V33:BD33 V101:BD104 W138:BD149 V39:BD45 V75:BD83 V89:BD94 V106:BD106 Z175:BD180 W175:Y179 V151:V157 V139:V149 V226:BD250">
      <formula1>"ĐTT, TDS, HĐH, HĐG, HĐNT, VS-AN, HĐC, TQDN, LH, x,#"</formula1>
    </dataValidation>
    <dataValidation type="list" allowBlank="1" showInputMessage="1" showErrorMessage="1" sqref="I226:I250 I193:I223 I126:I173 I39:I67 J67:L67 I69:I83 I110:I124 I106:I108 I101:I104 I97:I98 I89:I94 I85:I86 I35:I37 I30:I33 I175:I189 I11:I20 I23:I28">
      <formula1>"Lớp học, Sân chơi, Phòng chức năng, Ngoài nhà trường"</formula1>
    </dataValidation>
    <dataValidation type="list" allowBlank="1" showInputMessage="1" showErrorMessage="1" sqref="J226:J251 J193:J223 J175:J189 J126:J173 J39:J66 J69:J83 J110:J124 J106:J108 J101:J104 J97:J98 J89:J94 J85:J86 J35:J37 J23:J28 J11:J20 J30:J33">
      <formula1>"Thể chất, Nhận thức, Ngôn ngữ, TCKNXH-TM"</formula1>
    </dataValidation>
    <dataValidation type="list" allowBlank="1" showInputMessage="1" showErrorMessage="1" sqref="W193:BD201 AD14:AF20 AD11:AF12 AA11:AC11 W189:BD189 BV24:CC28 BV30:CC30 BV69:CC70 BV14:CC20 W171:BD173 AH11:BD20 AO184:BD187 V126:BD129 W182:AN187 W69:BD73 AD13:AG13 W23:BD28 V193 V184 V158:V160 V138 V135:Y135 V180:Y180 V71 V31 V23 V11 W30:BD32 W11:Y20 Z12:AC20 BV72:CC73 BV127 BV32:CC32 BV12:CC12 BV172:BY173 BV185:CC186 BZ172:CC174 BV194:CC196 BV198:CC201">
      <formula1>"x, ĐTT, TDS, HĐH, HĐG, HĐNT, VS-AN, HĐC, TQDN, LH"</formula1>
    </dataValidation>
    <dataValidation type="list" allowBlank="1" showInputMessage="1" showErrorMessage="1" sqref="Z11">
      <formula1>"x, ĐTT, TDS, HĐH, HĐG, HĐNT, VS-AN, HĐC, TQDN, LH, HĐH+HĐNT, HĐH+HĐC, HĐH+HĐG"</formula1>
    </dataValidation>
  </dataValidations>
  <pageMargins left="0.45" right="0.45" top="0.5" bottom="0.5" header="0.3" footer="0.3"/>
  <pageSetup paperSize="9" orientation="landscape" r:id="rId1"/>
  <legacyDrawing r:id="rId2"/>
</worksheet>
</file>

<file path=xl/worksheets/sheet12.xml><?xml version="1.0" encoding="utf-8"?>
<worksheet xmlns="http://schemas.openxmlformats.org/spreadsheetml/2006/main" xmlns:r="http://schemas.openxmlformats.org/officeDocument/2006/relationships">
  <sheetPr filterMode="1"/>
  <dimension ref="A1:CB356"/>
  <sheetViews>
    <sheetView zoomScale="68" zoomScaleNormal="68" workbookViewId="0">
      <pane xSplit="6" ySplit="7" topLeftCell="G8" activePane="bottomRight" state="frozen"/>
      <selection pane="topRight" activeCell="G1" sqref="G1"/>
      <selection pane="bottomLeft" activeCell="A7" sqref="A7"/>
      <selection pane="bottomRight" activeCell="CE7" sqref="CE7"/>
    </sheetView>
  </sheetViews>
  <sheetFormatPr defaultRowHeight="18.75"/>
  <cols>
    <col min="1" max="2" width="4.140625" style="575" customWidth="1"/>
    <col min="3" max="3" width="27.42578125" style="1176" customWidth="1"/>
    <col min="4" max="4" width="6.28515625" style="575" customWidth="1"/>
    <col min="5" max="5" width="27.140625" style="1176" customWidth="1"/>
    <col min="6" max="6" width="7.5703125" style="575" customWidth="1"/>
    <col min="7" max="7" width="27.140625" style="575" customWidth="1"/>
    <col min="8" max="8" width="31.7109375" style="1176" customWidth="1"/>
    <col min="9" max="10" width="8.140625" style="1116" customWidth="1"/>
    <col min="11" max="11" width="12.7109375" style="184" hidden="1" customWidth="1"/>
    <col min="12" max="12" width="8" style="575" customWidth="1"/>
    <col min="13" max="13" width="20.7109375" style="2" hidden="1" customWidth="1"/>
    <col min="14" max="14" width="20.7109375" style="74" hidden="1" customWidth="1"/>
    <col min="15" max="15" width="29.140625" style="2" hidden="1" customWidth="1"/>
    <col min="16" max="16" width="24.28515625" style="74" hidden="1" customWidth="1"/>
    <col min="17" max="17" width="18.140625" style="2" hidden="1" customWidth="1"/>
    <col min="18" max="18" width="17" style="2" hidden="1" customWidth="1"/>
    <col min="19" max="19" width="15.7109375" style="2" hidden="1" customWidth="1"/>
    <col min="20" max="20" width="22.85546875" style="2" hidden="1" customWidth="1"/>
    <col min="21" max="21" width="7.85546875" style="2" hidden="1" customWidth="1"/>
    <col min="22" max="25" width="9.42578125" style="184" hidden="1" customWidth="1"/>
    <col min="26" max="29" width="6.85546875" style="575" customWidth="1"/>
    <col min="30" max="31" width="5.42578125" style="2" hidden="1" customWidth="1"/>
    <col min="32" max="32" width="21.42578125" style="2" hidden="1" customWidth="1"/>
    <col min="33" max="33" width="20.140625" style="2" hidden="1" customWidth="1"/>
    <col min="34" max="34" width="12.7109375" style="2" hidden="1" customWidth="1"/>
    <col min="35" max="35" width="5.42578125" style="2" hidden="1" customWidth="1"/>
    <col min="36" max="38" width="3.5703125" style="2" hidden="1" customWidth="1"/>
    <col min="39" max="39" width="9.140625" style="2" hidden="1" customWidth="1"/>
    <col min="40" max="40" width="2.7109375" style="2" hidden="1" customWidth="1"/>
    <col min="41" max="41" width="9.85546875" style="2" hidden="1" customWidth="1"/>
    <col min="42" max="42" width="14.28515625" style="2" hidden="1" customWidth="1"/>
    <col min="43" max="44" width="3.5703125" style="2" hidden="1" customWidth="1"/>
    <col min="45" max="45" width="27.42578125" style="2" hidden="1" customWidth="1"/>
    <col min="46" max="46" width="5.42578125" style="2" hidden="1" customWidth="1"/>
    <col min="47" max="48" width="3.5703125" style="2" hidden="1" customWidth="1"/>
    <col min="49" max="49" width="5.42578125" style="2" hidden="1" customWidth="1"/>
    <col min="50" max="51" width="2.7109375" style="2" hidden="1" customWidth="1"/>
    <col min="52" max="52" width="5.42578125" style="2" hidden="1" customWidth="1"/>
    <col min="53" max="53" width="2.7109375" style="2" hidden="1" customWidth="1"/>
    <col min="54" max="54" width="14" style="2" hidden="1" customWidth="1"/>
    <col min="55" max="55" width="26.5703125" style="2" hidden="1" customWidth="1"/>
    <col min="56" max="56" width="30.85546875" style="2" hidden="1" customWidth="1"/>
    <col min="57" max="69" width="4.7109375" style="575" hidden="1" customWidth="1"/>
    <col min="70" max="71" width="4.7109375" style="1186" hidden="1" customWidth="1"/>
    <col min="72" max="78" width="5.7109375" style="575" hidden="1" customWidth="1"/>
    <col min="79" max="79" width="5.7109375" style="1187" hidden="1" customWidth="1"/>
    <col min="80" max="80" width="2.7109375" style="575" bestFit="1" customWidth="1"/>
    <col min="81" max="187" width="9.140625" style="575"/>
    <col min="188" max="188" width="20.140625" style="575" customWidth="1"/>
    <col min="189" max="189" width="4.28515625" style="575" customWidth="1"/>
    <col min="190" max="190" width="39" style="575" customWidth="1"/>
    <col min="191" max="191" width="53.5703125" style="575" customWidth="1"/>
    <col min="192" max="195" width="7.7109375" style="575" customWidth="1"/>
    <col min="196" max="196" width="10" style="575" customWidth="1"/>
    <col min="197" max="198" width="9.28515625" style="575" customWidth="1"/>
    <col min="199" max="199" width="8" style="575" customWidth="1"/>
    <col min="200" max="443" width="9.140625" style="575"/>
    <col min="444" max="444" width="20.140625" style="575" customWidth="1"/>
    <col min="445" max="445" width="4.28515625" style="575" customWidth="1"/>
    <col min="446" max="446" width="39" style="575" customWidth="1"/>
    <col min="447" max="447" width="53.5703125" style="575" customWidth="1"/>
    <col min="448" max="451" width="7.7109375" style="575" customWidth="1"/>
    <col min="452" max="452" width="10" style="575" customWidth="1"/>
    <col min="453" max="454" width="9.28515625" style="575" customWidth="1"/>
    <col min="455" max="455" width="8" style="575" customWidth="1"/>
    <col min="456" max="699" width="9.140625" style="575"/>
    <col min="700" max="700" width="20.140625" style="575" customWidth="1"/>
    <col min="701" max="701" width="4.28515625" style="575" customWidth="1"/>
    <col min="702" max="702" width="39" style="575" customWidth="1"/>
    <col min="703" max="703" width="53.5703125" style="575" customWidth="1"/>
    <col min="704" max="707" width="7.7109375" style="575" customWidth="1"/>
    <col min="708" max="708" width="10" style="575" customWidth="1"/>
    <col min="709" max="710" width="9.28515625" style="575" customWidth="1"/>
    <col min="711" max="711" width="8" style="575" customWidth="1"/>
    <col min="712" max="955" width="9.140625" style="575"/>
    <col min="956" max="956" width="20.140625" style="575" customWidth="1"/>
    <col min="957" max="957" width="4.28515625" style="575" customWidth="1"/>
    <col min="958" max="958" width="39" style="575" customWidth="1"/>
    <col min="959" max="959" width="53.5703125" style="575" customWidth="1"/>
    <col min="960" max="963" width="7.7109375" style="575" customWidth="1"/>
    <col min="964" max="964" width="10" style="575" customWidth="1"/>
    <col min="965" max="966" width="9.28515625" style="575" customWidth="1"/>
    <col min="967" max="967" width="8" style="575" customWidth="1"/>
    <col min="968" max="1211" width="9.140625" style="575"/>
    <col min="1212" max="1212" width="20.140625" style="575" customWidth="1"/>
    <col min="1213" max="1213" width="4.28515625" style="575" customWidth="1"/>
    <col min="1214" max="1214" width="39" style="575" customWidth="1"/>
    <col min="1215" max="1215" width="53.5703125" style="575" customWidth="1"/>
    <col min="1216" max="1219" width="7.7109375" style="575" customWidth="1"/>
    <col min="1220" max="1220" width="10" style="575" customWidth="1"/>
    <col min="1221" max="1222" width="9.28515625" style="575" customWidth="1"/>
    <col min="1223" max="1223" width="8" style="575" customWidth="1"/>
    <col min="1224" max="1467" width="9.140625" style="575"/>
    <col min="1468" max="1468" width="20.140625" style="575" customWidth="1"/>
    <col min="1469" max="1469" width="4.28515625" style="575" customWidth="1"/>
    <col min="1470" max="1470" width="39" style="575" customWidth="1"/>
    <col min="1471" max="1471" width="53.5703125" style="575" customWidth="1"/>
    <col min="1472" max="1475" width="7.7109375" style="575" customWidth="1"/>
    <col min="1476" max="1476" width="10" style="575" customWidth="1"/>
    <col min="1477" max="1478" width="9.28515625" style="575" customWidth="1"/>
    <col min="1479" max="1479" width="8" style="575" customWidth="1"/>
    <col min="1480" max="1723" width="9.140625" style="575"/>
    <col min="1724" max="1724" width="20.140625" style="575" customWidth="1"/>
    <col min="1725" max="1725" width="4.28515625" style="575" customWidth="1"/>
    <col min="1726" max="1726" width="39" style="575" customWidth="1"/>
    <col min="1727" max="1727" width="53.5703125" style="575" customWidth="1"/>
    <col min="1728" max="1731" width="7.7109375" style="575" customWidth="1"/>
    <col min="1732" max="1732" width="10" style="575" customWidth="1"/>
    <col min="1733" max="1734" width="9.28515625" style="575" customWidth="1"/>
    <col min="1735" max="1735" width="8" style="575" customWidth="1"/>
    <col min="1736" max="1979" width="9.140625" style="575"/>
    <col min="1980" max="1980" width="20.140625" style="575" customWidth="1"/>
    <col min="1981" max="1981" width="4.28515625" style="575" customWidth="1"/>
    <col min="1982" max="1982" width="39" style="575" customWidth="1"/>
    <col min="1983" max="1983" width="53.5703125" style="575" customWidth="1"/>
    <col min="1984" max="1987" width="7.7109375" style="575" customWidth="1"/>
    <col min="1988" max="1988" width="10" style="575" customWidth="1"/>
    <col min="1989" max="1990" width="9.28515625" style="575" customWidth="1"/>
    <col min="1991" max="1991" width="8" style="575" customWidth="1"/>
    <col min="1992" max="2235" width="9.140625" style="575"/>
    <col min="2236" max="2236" width="20.140625" style="575" customWidth="1"/>
    <col min="2237" max="2237" width="4.28515625" style="575" customWidth="1"/>
    <col min="2238" max="2238" width="39" style="575" customWidth="1"/>
    <col min="2239" max="2239" width="53.5703125" style="575" customWidth="1"/>
    <col min="2240" max="2243" width="7.7109375" style="575" customWidth="1"/>
    <col min="2244" max="2244" width="10" style="575" customWidth="1"/>
    <col min="2245" max="2246" width="9.28515625" style="575" customWidth="1"/>
    <col min="2247" max="2247" width="8" style="575" customWidth="1"/>
    <col min="2248" max="2491" width="9.140625" style="575"/>
    <col min="2492" max="2492" width="20.140625" style="575" customWidth="1"/>
    <col min="2493" max="2493" width="4.28515625" style="575" customWidth="1"/>
    <col min="2494" max="2494" width="39" style="575" customWidth="1"/>
    <col min="2495" max="2495" width="53.5703125" style="575" customWidth="1"/>
    <col min="2496" max="2499" width="7.7109375" style="575" customWidth="1"/>
    <col min="2500" max="2500" width="10" style="575" customWidth="1"/>
    <col min="2501" max="2502" width="9.28515625" style="575" customWidth="1"/>
    <col min="2503" max="2503" width="8" style="575" customWidth="1"/>
    <col min="2504" max="2747" width="9.140625" style="575"/>
    <col min="2748" max="2748" width="20.140625" style="575" customWidth="1"/>
    <col min="2749" max="2749" width="4.28515625" style="575" customWidth="1"/>
    <col min="2750" max="2750" width="39" style="575" customWidth="1"/>
    <col min="2751" max="2751" width="53.5703125" style="575" customWidth="1"/>
    <col min="2752" max="2755" width="7.7109375" style="575" customWidth="1"/>
    <col min="2756" max="2756" width="10" style="575" customWidth="1"/>
    <col min="2757" max="2758" width="9.28515625" style="575" customWidth="1"/>
    <col min="2759" max="2759" width="8" style="575" customWidth="1"/>
    <col min="2760" max="3003" width="9.140625" style="575"/>
    <col min="3004" max="3004" width="20.140625" style="575" customWidth="1"/>
    <col min="3005" max="3005" width="4.28515625" style="575" customWidth="1"/>
    <col min="3006" max="3006" width="39" style="575" customWidth="1"/>
    <col min="3007" max="3007" width="53.5703125" style="575" customWidth="1"/>
    <col min="3008" max="3011" width="7.7109375" style="575" customWidth="1"/>
    <col min="3012" max="3012" width="10" style="575" customWidth="1"/>
    <col min="3013" max="3014" width="9.28515625" style="575" customWidth="1"/>
    <col min="3015" max="3015" width="8" style="575" customWidth="1"/>
    <col min="3016" max="3259" width="9.140625" style="575"/>
    <col min="3260" max="3260" width="20.140625" style="575" customWidth="1"/>
    <col min="3261" max="3261" width="4.28515625" style="575" customWidth="1"/>
    <col min="3262" max="3262" width="39" style="575" customWidth="1"/>
    <col min="3263" max="3263" width="53.5703125" style="575" customWidth="1"/>
    <col min="3264" max="3267" width="7.7109375" style="575" customWidth="1"/>
    <col min="3268" max="3268" width="10" style="575" customWidth="1"/>
    <col min="3269" max="3270" width="9.28515625" style="575" customWidth="1"/>
    <col min="3271" max="3271" width="8" style="575" customWidth="1"/>
    <col min="3272" max="3515" width="9.140625" style="575"/>
    <col min="3516" max="3516" width="20.140625" style="575" customWidth="1"/>
    <col min="3517" max="3517" width="4.28515625" style="575" customWidth="1"/>
    <col min="3518" max="3518" width="39" style="575" customWidth="1"/>
    <col min="3519" max="3519" width="53.5703125" style="575" customWidth="1"/>
    <col min="3520" max="3523" width="7.7109375" style="575" customWidth="1"/>
    <col min="3524" max="3524" width="10" style="575" customWidth="1"/>
    <col min="3525" max="3526" width="9.28515625" style="575" customWidth="1"/>
    <col min="3527" max="3527" width="8" style="575" customWidth="1"/>
    <col min="3528" max="3771" width="9.140625" style="575"/>
    <col min="3772" max="3772" width="20.140625" style="575" customWidth="1"/>
    <col min="3773" max="3773" width="4.28515625" style="575" customWidth="1"/>
    <col min="3774" max="3774" width="39" style="575" customWidth="1"/>
    <col min="3775" max="3775" width="53.5703125" style="575" customWidth="1"/>
    <col min="3776" max="3779" width="7.7109375" style="575" customWidth="1"/>
    <col min="3780" max="3780" width="10" style="575" customWidth="1"/>
    <col min="3781" max="3782" width="9.28515625" style="575" customWidth="1"/>
    <col min="3783" max="3783" width="8" style="575" customWidth="1"/>
    <col min="3784" max="4027" width="9.140625" style="575"/>
    <col min="4028" max="4028" width="20.140625" style="575" customWidth="1"/>
    <col min="4029" max="4029" width="4.28515625" style="575" customWidth="1"/>
    <col min="4030" max="4030" width="39" style="575" customWidth="1"/>
    <col min="4031" max="4031" width="53.5703125" style="575" customWidth="1"/>
    <col min="4032" max="4035" width="7.7109375" style="575" customWidth="1"/>
    <col min="4036" max="4036" width="10" style="575" customWidth="1"/>
    <col min="4037" max="4038" width="9.28515625" style="575" customWidth="1"/>
    <col min="4039" max="4039" width="8" style="575" customWidth="1"/>
    <col min="4040" max="4283" width="9.140625" style="575"/>
    <col min="4284" max="4284" width="20.140625" style="575" customWidth="1"/>
    <col min="4285" max="4285" width="4.28515625" style="575" customWidth="1"/>
    <col min="4286" max="4286" width="39" style="575" customWidth="1"/>
    <col min="4287" max="4287" width="53.5703125" style="575" customWidth="1"/>
    <col min="4288" max="4291" width="7.7109375" style="575" customWidth="1"/>
    <col min="4292" max="4292" width="10" style="575" customWidth="1"/>
    <col min="4293" max="4294" width="9.28515625" style="575" customWidth="1"/>
    <col min="4295" max="4295" width="8" style="575" customWidth="1"/>
    <col min="4296" max="4539" width="9.140625" style="575"/>
    <col min="4540" max="4540" width="20.140625" style="575" customWidth="1"/>
    <col min="4541" max="4541" width="4.28515625" style="575" customWidth="1"/>
    <col min="4542" max="4542" width="39" style="575" customWidth="1"/>
    <col min="4543" max="4543" width="53.5703125" style="575" customWidth="1"/>
    <col min="4544" max="4547" width="7.7109375" style="575" customWidth="1"/>
    <col min="4548" max="4548" width="10" style="575" customWidth="1"/>
    <col min="4549" max="4550" width="9.28515625" style="575" customWidth="1"/>
    <col min="4551" max="4551" width="8" style="575" customWidth="1"/>
    <col min="4552" max="4795" width="9.140625" style="575"/>
    <col min="4796" max="4796" width="20.140625" style="575" customWidth="1"/>
    <col min="4797" max="4797" width="4.28515625" style="575" customWidth="1"/>
    <col min="4798" max="4798" width="39" style="575" customWidth="1"/>
    <col min="4799" max="4799" width="53.5703125" style="575" customWidth="1"/>
    <col min="4800" max="4803" width="7.7109375" style="575" customWidth="1"/>
    <col min="4804" max="4804" width="10" style="575" customWidth="1"/>
    <col min="4805" max="4806" width="9.28515625" style="575" customWidth="1"/>
    <col min="4807" max="4807" width="8" style="575" customWidth="1"/>
    <col min="4808" max="5051" width="9.140625" style="575"/>
    <col min="5052" max="5052" width="20.140625" style="575" customWidth="1"/>
    <col min="5053" max="5053" width="4.28515625" style="575" customWidth="1"/>
    <col min="5054" max="5054" width="39" style="575" customWidth="1"/>
    <col min="5055" max="5055" width="53.5703125" style="575" customWidth="1"/>
    <col min="5056" max="5059" width="7.7109375" style="575" customWidth="1"/>
    <col min="5060" max="5060" width="10" style="575" customWidth="1"/>
    <col min="5061" max="5062" width="9.28515625" style="575" customWidth="1"/>
    <col min="5063" max="5063" width="8" style="575" customWidth="1"/>
    <col min="5064" max="5307" width="9.140625" style="575"/>
    <col min="5308" max="5308" width="20.140625" style="575" customWidth="1"/>
    <col min="5309" max="5309" width="4.28515625" style="575" customWidth="1"/>
    <col min="5310" max="5310" width="39" style="575" customWidth="1"/>
    <col min="5311" max="5311" width="53.5703125" style="575" customWidth="1"/>
    <col min="5312" max="5315" width="7.7109375" style="575" customWidth="1"/>
    <col min="5316" max="5316" width="10" style="575" customWidth="1"/>
    <col min="5317" max="5318" width="9.28515625" style="575" customWidth="1"/>
    <col min="5319" max="5319" width="8" style="575" customWidth="1"/>
    <col min="5320" max="5563" width="9.140625" style="575"/>
    <col min="5564" max="5564" width="20.140625" style="575" customWidth="1"/>
    <col min="5565" max="5565" width="4.28515625" style="575" customWidth="1"/>
    <col min="5566" max="5566" width="39" style="575" customWidth="1"/>
    <col min="5567" max="5567" width="53.5703125" style="575" customWidth="1"/>
    <col min="5568" max="5571" width="7.7109375" style="575" customWidth="1"/>
    <col min="5572" max="5572" width="10" style="575" customWidth="1"/>
    <col min="5573" max="5574" width="9.28515625" style="575" customWidth="1"/>
    <col min="5575" max="5575" width="8" style="575" customWidth="1"/>
    <col min="5576" max="5819" width="9.140625" style="575"/>
    <col min="5820" max="5820" width="20.140625" style="575" customWidth="1"/>
    <col min="5821" max="5821" width="4.28515625" style="575" customWidth="1"/>
    <col min="5822" max="5822" width="39" style="575" customWidth="1"/>
    <col min="5823" max="5823" width="53.5703125" style="575" customWidth="1"/>
    <col min="5824" max="5827" width="7.7109375" style="575" customWidth="1"/>
    <col min="5828" max="5828" width="10" style="575" customWidth="1"/>
    <col min="5829" max="5830" width="9.28515625" style="575" customWidth="1"/>
    <col min="5831" max="5831" width="8" style="575" customWidth="1"/>
    <col min="5832" max="6075" width="9.140625" style="575"/>
    <col min="6076" max="6076" width="20.140625" style="575" customWidth="1"/>
    <col min="6077" max="6077" width="4.28515625" style="575" customWidth="1"/>
    <col min="6078" max="6078" width="39" style="575" customWidth="1"/>
    <col min="6079" max="6079" width="53.5703125" style="575" customWidth="1"/>
    <col min="6080" max="6083" width="7.7109375" style="575" customWidth="1"/>
    <col min="6084" max="6084" width="10" style="575" customWidth="1"/>
    <col min="6085" max="6086" width="9.28515625" style="575" customWidth="1"/>
    <col min="6087" max="6087" width="8" style="575" customWidth="1"/>
    <col min="6088" max="6331" width="9.140625" style="575"/>
    <col min="6332" max="6332" width="20.140625" style="575" customWidth="1"/>
    <col min="6333" max="6333" width="4.28515625" style="575" customWidth="1"/>
    <col min="6334" max="6334" width="39" style="575" customWidth="1"/>
    <col min="6335" max="6335" width="53.5703125" style="575" customWidth="1"/>
    <col min="6336" max="6339" width="7.7109375" style="575" customWidth="1"/>
    <col min="6340" max="6340" width="10" style="575" customWidth="1"/>
    <col min="6341" max="6342" width="9.28515625" style="575" customWidth="1"/>
    <col min="6343" max="6343" width="8" style="575" customWidth="1"/>
    <col min="6344" max="6587" width="9.140625" style="575"/>
    <col min="6588" max="6588" width="20.140625" style="575" customWidth="1"/>
    <col min="6589" max="6589" width="4.28515625" style="575" customWidth="1"/>
    <col min="6590" max="6590" width="39" style="575" customWidth="1"/>
    <col min="6591" max="6591" width="53.5703125" style="575" customWidth="1"/>
    <col min="6592" max="6595" width="7.7109375" style="575" customWidth="1"/>
    <col min="6596" max="6596" width="10" style="575" customWidth="1"/>
    <col min="6597" max="6598" width="9.28515625" style="575" customWidth="1"/>
    <col min="6599" max="6599" width="8" style="575" customWidth="1"/>
    <col min="6600" max="6843" width="9.140625" style="575"/>
    <col min="6844" max="6844" width="20.140625" style="575" customWidth="1"/>
    <col min="6845" max="6845" width="4.28515625" style="575" customWidth="1"/>
    <col min="6846" max="6846" width="39" style="575" customWidth="1"/>
    <col min="6847" max="6847" width="53.5703125" style="575" customWidth="1"/>
    <col min="6848" max="6851" width="7.7109375" style="575" customWidth="1"/>
    <col min="6852" max="6852" width="10" style="575" customWidth="1"/>
    <col min="6853" max="6854" width="9.28515625" style="575" customWidth="1"/>
    <col min="6855" max="6855" width="8" style="575" customWidth="1"/>
    <col min="6856" max="7099" width="9.140625" style="575"/>
    <col min="7100" max="7100" width="20.140625" style="575" customWidth="1"/>
    <col min="7101" max="7101" width="4.28515625" style="575" customWidth="1"/>
    <col min="7102" max="7102" width="39" style="575" customWidth="1"/>
    <col min="7103" max="7103" width="53.5703125" style="575" customWidth="1"/>
    <col min="7104" max="7107" width="7.7109375" style="575" customWidth="1"/>
    <col min="7108" max="7108" width="10" style="575" customWidth="1"/>
    <col min="7109" max="7110" width="9.28515625" style="575" customWidth="1"/>
    <col min="7111" max="7111" width="8" style="575" customWidth="1"/>
    <col min="7112" max="7355" width="9.140625" style="575"/>
    <col min="7356" max="7356" width="20.140625" style="575" customWidth="1"/>
    <col min="7357" max="7357" width="4.28515625" style="575" customWidth="1"/>
    <col min="7358" max="7358" width="39" style="575" customWidth="1"/>
    <col min="7359" max="7359" width="53.5703125" style="575" customWidth="1"/>
    <col min="7360" max="7363" width="7.7109375" style="575" customWidth="1"/>
    <col min="7364" max="7364" width="10" style="575" customWidth="1"/>
    <col min="7365" max="7366" width="9.28515625" style="575" customWidth="1"/>
    <col min="7367" max="7367" width="8" style="575" customWidth="1"/>
    <col min="7368" max="7611" width="9.140625" style="575"/>
    <col min="7612" max="7612" width="20.140625" style="575" customWidth="1"/>
    <col min="7613" max="7613" width="4.28515625" style="575" customWidth="1"/>
    <col min="7614" max="7614" width="39" style="575" customWidth="1"/>
    <col min="7615" max="7615" width="53.5703125" style="575" customWidth="1"/>
    <col min="7616" max="7619" width="7.7109375" style="575" customWidth="1"/>
    <col min="7620" max="7620" width="10" style="575" customWidth="1"/>
    <col min="7621" max="7622" width="9.28515625" style="575" customWidth="1"/>
    <col min="7623" max="7623" width="8" style="575" customWidth="1"/>
    <col min="7624" max="7867" width="9.140625" style="575"/>
    <col min="7868" max="7868" width="20.140625" style="575" customWidth="1"/>
    <col min="7869" max="7869" width="4.28515625" style="575" customWidth="1"/>
    <col min="7870" max="7870" width="39" style="575" customWidth="1"/>
    <col min="7871" max="7871" width="53.5703125" style="575" customWidth="1"/>
    <col min="7872" max="7875" width="7.7109375" style="575" customWidth="1"/>
    <col min="7876" max="7876" width="10" style="575" customWidth="1"/>
    <col min="7877" max="7878" width="9.28515625" style="575" customWidth="1"/>
    <col min="7879" max="7879" width="8" style="575" customWidth="1"/>
    <col min="7880" max="8123" width="9.140625" style="575"/>
    <col min="8124" max="8124" width="20.140625" style="575" customWidth="1"/>
    <col min="8125" max="8125" width="4.28515625" style="575" customWidth="1"/>
    <col min="8126" max="8126" width="39" style="575" customWidth="1"/>
    <col min="8127" max="8127" width="53.5703125" style="575" customWidth="1"/>
    <col min="8128" max="8131" width="7.7109375" style="575" customWidth="1"/>
    <col min="8132" max="8132" width="10" style="575" customWidth="1"/>
    <col min="8133" max="8134" width="9.28515625" style="575" customWidth="1"/>
    <col min="8135" max="8135" width="8" style="575" customWidth="1"/>
    <col min="8136" max="8379" width="9.140625" style="575"/>
    <col min="8380" max="8380" width="20.140625" style="575" customWidth="1"/>
    <col min="8381" max="8381" width="4.28515625" style="575" customWidth="1"/>
    <col min="8382" max="8382" width="39" style="575" customWidth="1"/>
    <col min="8383" max="8383" width="53.5703125" style="575" customWidth="1"/>
    <col min="8384" max="8387" width="7.7109375" style="575" customWidth="1"/>
    <col min="8388" max="8388" width="10" style="575" customWidth="1"/>
    <col min="8389" max="8390" width="9.28515625" style="575" customWidth="1"/>
    <col min="8391" max="8391" width="8" style="575" customWidth="1"/>
    <col min="8392" max="8635" width="9.140625" style="575"/>
    <col min="8636" max="8636" width="20.140625" style="575" customWidth="1"/>
    <col min="8637" max="8637" width="4.28515625" style="575" customWidth="1"/>
    <col min="8638" max="8638" width="39" style="575" customWidth="1"/>
    <col min="8639" max="8639" width="53.5703125" style="575" customWidth="1"/>
    <col min="8640" max="8643" width="7.7109375" style="575" customWidth="1"/>
    <col min="8644" max="8644" width="10" style="575" customWidth="1"/>
    <col min="8645" max="8646" width="9.28515625" style="575" customWidth="1"/>
    <col min="8647" max="8647" width="8" style="575" customWidth="1"/>
    <col min="8648" max="8891" width="9.140625" style="575"/>
    <col min="8892" max="8892" width="20.140625" style="575" customWidth="1"/>
    <col min="8893" max="8893" width="4.28515625" style="575" customWidth="1"/>
    <col min="8894" max="8894" width="39" style="575" customWidth="1"/>
    <col min="8895" max="8895" width="53.5703125" style="575" customWidth="1"/>
    <col min="8896" max="8899" width="7.7109375" style="575" customWidth="1"/>
    <col min="8900" max="8900" width="10" style="575" customWidth="1"/>
    <col min="8901" max="8902" width="9.28515625" style="575" customWidth="1"/>
    <col min="8903" max="8903" width="8" style="575" customWidth="1"/>
    <col min="8904" max="9147" width="9.140625" style="575"/>
    <col min="9148" max="9148" width="20.140625" style="575" customWidth="1"/>
    <col min="9149" max="9149" width="4.28515625" style="575" customWidth="1"/>
    <col min="9150" max="9150" width="39" style="575" customWidth="1"/>
    <col min="9151" max="9151" width="53.5703125" style="575" customWidth="1"/>
    <col min="9152" max="9155" width="7.7109375" style="575" customWidth="1"/>
    <col min="9156" max="9156" width="10" style="575" customWidth="1"/>
    <col min="9157" max="9158" width="9.28515625" style="575" customWidth="1"/>
    <col min="9159" max="9159" width="8" style="575" customWidth="1"/>
    <col min="9160" max="9403" width="9.140625" style="575"/>
    <col min="9404" max="9404" width="20.140625" style="575" customWidth="1"/>
    <col min="9405" max="9405" width="4.28515625" style="575" customWidth="1"/>
    <col min="9406" max="9406" width="39" style="575" customWidth="1"/>
    <col min="9407" max="9407" width="53.5703125" style="575" customWidth="1"/>
    <col min="9408" max="9411" width="7.7109375" style="575" customWidth="1"/>
    <col min="9412" max="9412" width="10" style="575" customWidth="1"/>
    <col min="9413" max="9414" width="9.28515625" style="575" customWidth="1"/>
    <col min="9415" max="9415" width="8" style="575" customWidth="1"/>
    <col min="9416" max="9659" width="9.140625" style="575"/>
    <col min="9660" max="9660" width="20.140625" style="575" customWidth="1"/>
    <col min="9661" max="9661" width="4.28515625" style="575" customWidth="1"/>
    <col min="9662" max="9662" width="39" style="575" customWidth="1"/>
    <col min="9663" max="9663" width="53.5703125" style="575" customWidth="1"/>
    <col min="9664" max="9667" width="7.7109375" style="575" customWidth="1"/>
    <col min="9668" max="9668" width="10" style="575" customWidth="1"/>
    <col min="9669" max="9670" width="9.28515625" style="575" customWidth="1"/>
    <col min="9671" max="9671" width="8" style="575" customWidth="1"/>
    <col min="9672" max="9915" width="9.140625" style="575"/>
    <col min="9916" max="9916" width="20.140625" style="575" customWidth="1"/>
    <col min="9917" max="9917" width="4.28515625" style="575" customWidth="1"/>
    <col min="9918" max="9918" width="39" style="575" customWidth="1"/>
    <col min="9919" max="9919" width="53.5703125" style="575" customWidth="1"/>
    <col min="9920" max="9923" width="7.7109375" style="575" customWidth="1"/>
    <col min="9924" max="9924" width="10" style="575" customWidth="1"/>
    <col min="9925" max="9926" width="9.28515625" style="575" customWidth="1"/>
    <col min="9927" max="9927" width="8" style="575" customWidth="1"/>
    <col min="9928" max="10171" width="9.140625" style="575"/>
    <col min="10172" max="10172" width="20.140625" style="575" customWidth="1"/>
    <col min="10173" max="10173" width="4.28515625" style="575" customWidth="1"/>
    <col min="10174" max="10174" width="39" style="575" customWidth="1"/>
    <col min="10175" max="10175" width="53.5703125" style="575" customWidth="1"/>
    <col min="10176" max="10179" width="7.7109375" style="575" customWidth="1"/>
    <col min="10180" max="10180" width="10" style="575" customWidth="1"/>
    <col min="10181" max="10182" width="9.28515625" style="575" customWidth="1"/>
    <col min="10183" max="10183" width="8" style="575" customWidth="1"/>
    <col min="10184" max="10427" width="9.140625" style="575"/>
    <col min="10428" max="10428" width="20.140625" style="575" customWidth="1"/>
    <col min="10429" max="10429" width="4.28515625" style="575" customWidth="1"/>
    <col min="10430" max="10430" width="39" style="575" customWidth="1"/>
    <col min="10431" max="10431" width="53.5703125" style="575" customWidth="1"/>
    <col min="10432" max="10435" width="7.7109375" style="575" customWidth="1"/>
    <col min="10436" max="10436" width="10" style="575" customWidth="1"/>
    <col min="10437" max="10438" width="9.28515625" style="575" customWidth="1"/>
    <col min="10439" max="10439" width="8" style="575" customWidth="1"/>
    <col min="10440" max="10683" width="9.140625" style="575"/>
    <col min="10684" max="10684" width="20.140625" style="575" customWidth="1"/>
    <col min="10685" max="10685" width="4.28515625" style="575" customWidth="1"/>
    <col min="10686" max="10686" width="39" style="575" customWidth="1"/>
    <col min="10687" max="10687" width="53.5703125" style="575" customWidth="1"/>
    <col min="10688" max="10691" width="7.7109375" style="575" customWidth="1"/>
    <col min="10692" max="10692" width="10" style="575" customWidth="1"/>
    <col min="10693" max="10694" width="9.28515625" style="575" customWidth="1"/>
    <col min="10695" max="10695" width="8" style="575" customWidth="1"/>
    <col min="10696" max="10939" width="9.140625" style="575"/>
    <col min="10940" max="10940" width="20.140625" style="575" customWidth="1"/>
    <col min="10941" max="10941" width="4.28515625" style="575" customWidth="1"/>
    <col min="10942" max="10942" width="39" style="575" customWidth="1"/>
    <col min="10943" max="10943" width="53.5703125" style="575" customWidth="1"/>
    <col min="10944" max="10947" width="7.7109375" style="575" customWidth="1"/>
    <col min="10948" max="10948" width="10" style="575" customWidth="1"/>
    <col min="10949" max="10950" width="9.28515625" style="575" customWidth="1"/>
    <col min="10951" max="10951" width="8" style="575" customWidth="1"/>
    <col min="10952" max="11195" width="9.140625" style="575"/>
    <col min="11196" max="11196" width="20.140625" style="575" customWidth="1"/>
    <col min="11197" max="11197" width="4.28515625" style="575" customWidth="1"/>
    <col min="11198" max="11198" width="39" style="575" customWidth="1"/>
    <col min="11199" max="11199" width="53.5703125" style="575" customWidth="1"/>
    <col min="11200" max="11203" width="7.7109375" style="575" customWidth="1"/>
    <col min="11204" max="11204" width="10" style="575" customWidth="1"/>
    <col min="11205" max="11206" width="9.28515625" style="575" customWidth="1"/>
    <col min="11207" max="11207" width="8" style="575" customWidth="1"/>
    <col min="11208" max="11451" width="9.140625" style="575"/>
    <col min="11452" max="11452" width="20.140625" style="575" customWidth="1"/>
    <col min="11453" max="11453" width="4.28515625" style="575" customWidth="1"/>
    <col min="11454" max="11454" width="39" style="575" customWidth="1"/>
    <col min="11455" max="11455" width="53.5703125" style="575" customWidth="1"/>
    <col min="11456" max="11459" width="7.7109375" style="575" customWidth="1"/>
    <col min="11460" max="11460" width="10" style="575" customWidth="1"/>
    <col min="11461" max="11462" width="9.28515625" style="575" customWidth="1"/>
    <col min="11463" max="11463" width="8" style="575" customWidth="1"/>
    <col min="11464" max="11707" width="9.140625" style="575"/>
    <col min="11708" max="11708" width="20.140625" style="575" customWidth="1"/>
    <col min="11709" max="11709" width="4.28515625" style="575" customWidth="1"/>
    <col min="11710" max="11710" width="39" style="575" customWidth="1"/>
    <col min="11711" max="11711" width="53.5703125" style="575" customWidth="1"/>
    <col min="11712" max="11715" width="7.7109375" style="575" customWidth="1"/>
    <col min="11716" max="11716" width="10" style="575" customWidth="1"/>
    <col min="11717" max="11718" width="9.28515625" style="575" customWidth="1"/>
    <col min="11719" max="11719" width="8" style="575" customWidth="1"/>
    <col min="11720" max="11963" width="9.140625" style="575"/>
    <col min="11964" max="11964" width="20.140625" style="575" customWidth="1"/>
    <col min="11965" max="11965" width="4.28515625" style="575" customWidth="1"/>
    <col min="11966" max="11966" width="39" style="575" customWidth="1"/>
    <col min="11967" max="11967" width="53.5703125" style="575" customWidth="1"/>
    <col min="11968" max="11971" width="7.7109375" style="575" customWidth="1"/>
    <col min="11972" max="11972" width="10" style="575" customWidth="1"/>
    <col min="11973" max="11974" width="9.28515625" style="575" customWidth="1"/>
    <col min="11975" max="11975" width="8" style="575" customWidth="1"/>
    <col min="11976" max="12219" width="9.140625" style="575"/>
    <col min="12220" max="12220" width="20.140625" style="575" customWidth="1"/>
    <col min="12221" max="12221" width="4.28515625" style="575" customWidth="1"/>
    <col min="12222" max="12222" width="39" style="575" customWidth="1"/>
    <col min="12223" max="12223" width="53.5703125" style="575" customWidth="1"/>
    <col min="12224" max="12227" width="7.7109375" style="575" customWidth="1"/>
    <col min="12228" max="12228" width="10" style="575" customWidth="1"/>
    <col min="12229" max="12230" width="9.28515625" style="575" customWidth="1"/>
    <col min="12231" max="12231" width="8" style="575" customWidth="1"/>
    <col min="12232" max="12475" width="9.140625" style="575"/>
    <col min="12476" max="12476" width="20.140625" style="575" customWidth="1"/>
    <col min="12477" max="12477" width="4.28515625" style="575" customWidth="1"/>
    <col min="12478" max="12478" width="39" style="575" customWidth="1"/>
    <col min="12479" max="12479" width="53.5703125" style="575" customWidth="1"/>
    <col min="12480" max="12483" width="7.7109375" style="575" customWidth="1"/>
    <col min="12484" max="12484" width="10" style="575" customWidth="1"/>
    <col min="12485" max="12486" width="9.28515625" style="575" customWidth="1"/>
    <col min="12487" max="12487" width="8" style="575" customWidth="1"/>
    <col min="12488" max="12731" width="9.140625" style="575"/>
    <col min="12732" max="12732" width="20.140625" style="575" customWidth="1"/>
    <col min="12733" max="12733" width="4.28515625" style="575" customWidth="1"/>
    <col min="12734" max="12734" width="39" style="575" customWidth="1"/>
    <col min="12735" max="12735" width="53.5703125" style="575" customWidth="1"/>
    <col min="12736" max="12739" width="7.7109375" style="575" customWidth="1"/>
    <col min="12740" max="12740" width="10" style="575" customWidth="1"/>
    <col min="12741" max="12742" width="9.28515625" style="575" customWidth="1"/>
    <col min="12743" max="12743" width="8" style="575" customWidth="1"/>
    <col min="12744" max="12987" width="9.140625" style="575"/>
    <col min="12988" max="12988" width="20.140625" style="575" customWidth="1"/>
    <col min="12989" max="12989" width="4.28515625" style="575" customWidth="1"/>
    <col min="12990" max="12990" width="39" style="575" customWidth="1"/>
    <col min="12991" max="12991" width="53.5703125" style="575" customWidth="1"/>
    <col min="12992" max="12995" width="7.7109375" style="575" customWidth="1"/>
    <col min="12996" max="12996" width="10" style="575" customWidth="1"/>
    <col min="12997" max="12998" width="9.28515625" style="575" customWidth="1"/>
    <col min="12999" max="12999" width="8" style="575" customWidth="1"/>
    <col min="13000" max="13243" width="9.140625" style="575"/>
    <col min="13244" max="13244" width="20.140625" style="575" customWidth="1"/>
    <col min="13245" max="13245" width="4.28515625" style="575" customWidth="1"/>
    <col min="13246" max="13246" width="39" style="575" customWidth="1"/>
    <col min="13247" max="13247" width="53.5703125" style="575" customWidth="1"/>
    <col min="13248" max="13251" width="7.7109375" style="575" customWidth="1"/>
    <col min="13252" max="13252" width="10" style="575" customWidth="1"/>
    <col min="13253" max="13254" width="9.28515625" style="575" customWidth="1"/>
    <col min="13255" max="13255" width="8" style="575" customWidth="1"/>
    <col min="13256" max="13499" width="9.140625" style="575"/>
    <col min="13500" max="13500" width="20.140625" style="575" customWidth="1"/>
    <col min="13501" max="13501" width="4.28515625" style="575" customWidth="1"/>
    <col min="13502" max="13502" width="39" style="575" customWidth="1"/>
    <col min="13503" max="13503" width="53.5703125" style="575" customWidth="1"/>
    <col min="13504" max="13507" width="7.7109375" style="575" customWidth="1"/>
    <col min="13508" max="13508" width="10" style="575" customWidth="1"/>
    <col min="13509" max="13510" width="9.28515625" style="575" customWidth="1"/>
    <col min="13511" max="13511" width="8" style="575" customWidth="1"/>
    <col min="13512" max="13755" width="9.140625" style="575"/>
    <col min="13756" max="13756" width="20.140625" style="575" customWidth="1"/>
    <col min="13757" max="13757" width="4.28515625" style="575" customWidth="1"/>
    <col min="13758" max="13758" width="39" style="575" customWidth="1"/>
    <col min="13759" max="13759" width="53.5703125" style="575" customWidth="1"/>
    <col min="13760" max="13763" width="7.7109375" style="575" customWidth="1"/>
    <col min="13764" max="13764" width="10" style="575" customWidth="1"/>
    <col min="13765" max="13766" width="9.28515625" style="575" customWidth="1"/>
    <col min="13767" max="13767" width="8" style="575" customWidth="1"/>
    <col min="13768" max="14011" width="9.140625" style="575"/>
    <col min="14012" max="14012" width="20.140625" style="575" customWidth="1"/>
    <col min="14013" max="14013" width="4.28515625" style="575" customWidth="1"/>
    <col min="14014" max="14014" width="39" style="575" customWidth="1"/>
    <col min="14015" max="14015" width="53.5703125" style="575" customWidth="1"/>
    <col min="14016" max="14019" width="7.7109375" style="575" customWidth="1"/>
    <col min="14020" max="14020" width="10" style="575" customWidth="1"/>
    <col min="14021" max="14022" width="9.28515625" style="575" customWidth="1"/>
    <col min="14023" max="14023" width="8" style="575" customWidth="1"/>
    <col min="14024" max="14267" width="9.140625" style="575"/>
    <col min="14268" max="14268" width="20.140625" style="575" customWidth="1"/>
    <col min="14269" max="14269" width="4.28515625" style="575" customWidth="1"/>
    <col min="14270" max="14270" width="39" style="575" customWidth="1"/>
    <col min="14271" max="14271" width="53.5703125" style="575" customWidth="1"/>
    <col min="14272" max="14275" width="7.7109375" style="575" customWidth="1"/>
    <col min="14276" max="14276" width="10" style="575" customWidth="1"/>
    <col min="14277" max="14278" width="9.28515625" style="575" customWidth="1"/>
    <col min="14279" max="14279" width="8" style="575" customWidth="1"/>
    <col min="14280" max="14523" width="9.140625" style="575"/>
    <col min="14524" max="14524" width="20.140625" style="575" customWidth="1"/>
    <col min="14525" max="14525" width="4.28515625" style="575" customWidth="1"/>
    <col min="14526" max="14526" width="39" style="575" customWidth="1"/>
    <col min="14527" max="14527" width="53.5703125" style="575" customWidth="1"/>
    <col min="14528" max="14531" width="7.7109375" style="575" customWidth="1"/>
    <col min="14532" max="14532" width="10" style="575" customWidth="1"/>
    <col min="14533" max="14534" width="9.28515625" style="575" customWidth="1"/>
    <col min="14535" max="14535" width="8" style="575" customWidth="1"/>
    <col min="14536" max="14779" width="9.140625" style="575"/>
    <col min="14780" max="14780" width="20.140625" style="575" customWidth="1"/>
    <col min="14781" max="14781" width="4.28515625" style="575" customWidth="1"/>
    <col min="14782" max="14782" width="39" style="575" customWidth="1"/>
    <col min="14783" max="14783" width="53.5703125" style="575" customWidth="1"/>
    <col min="14784" max="14787" width="7.7109375" style="575" customWidth="1"/>
    <col min="14788" max="14788" width="10" style="575" customWidth="1"/>
    <col min="14789" max="14790" width="9.28515625" style="575" customWidth="1"/>
    <col min="14791" max="14791" width="8" style="575" customWidth="1"/>
    <col min="14792" max="15035" width="9.140625" style="575"/>
    <col min="15036" max="15036" width="20.140625" style="575" customWidth="1"/>
    <col min="15037" max="15037" width="4.28515625" style="575" customWidth="1"/>
    <col min="15038" max="15038" width="39" style="575" customWidth="1"/>
    <col min="15039" max="15039" width="53.5703125" style="575" customWidth="1"/>
    <col min="15040" max="15043" width="7.7109375" style="575" customWidth="1"/>
    <col min="15044" max="15044" width="10" style="575" customWidth="1"/>
    <col min="15045" max="15046" width="9.28515625" style="575" customWidth="1"/>
    <col min="15047" max="15047" width="8" style="575" customWidth="1"/>
    <col min="15048" max="15291" width="9.140625" style="575"/>
    <col min="15292" max="15292" width="20.140625" style="575" customWidth="1"/>
    <col min="15293" max="15293" width="4.28515625" style="575" customWidth="1"/>
    <col min="15294" max="15294" width="39" style="575" customWidth="1"/>
    <col min="15295" max="15295" width="53.5703125" style="575" customWidth="1"/>
    <col min="15296" max="15299" width="7.7109375" style="575" customWidth="1"/>
    <col min="15300" max="15300" width="10" style="575" customWidth="1"/>
    <col min="15301" max="15302" width="9.28515625" style="575" customWidth="1"/>
    <col min="15303" max="15303" width="8" style="575" customWidth="1"/>
    <col min="15304" max="15547" width="9.140625" style="575"/>
    <col min="15548" max="15548" width="20.140625" style="575" customWidth="1"/>
    <col min="15549" max="15549" width="4.28515625" style="575" customWidth="1"/>
    <col min="15550" max="15550" width="39" style="575" customWidth="1"/>
    <col min="15551" max="15551" width="53.5703125" style="575" customWidth="1"/>
    <col min="15552" max="15555" width="7.7109375" style="575" customWidth="1"/>
    <col min="15556" max="15556" width="10" style="575" customWidth="1"/>
    <col min="15557" max="15558" width="9.28515625" style="575" customWidth="1"/>
    <col min="15559" max="15559" width="8" style="575" customWidth="1"/>
    <col min="15560" max="15803" width="9.140625" style="575"/>
    <col min="15804" max="15804" width="20.140625" style="575" customWidth="1"/>
    <col min="15805" max="15805" width="4.28515625" style="575" customWidth="1"/>
    <col min="15806" max="15806" width="39" style="575" customWidth="1"/>
    <col min="15807" max="15807" width="53.5703125" style="575" customWidth="1"/>
    <col min="15808" max="15811" width="7.7109375" style="575" customWidth="1"/>
    <col min="15812" max="15812" width="10" style="575" customWidth="1"/>
    <col min="15813" max="15814" width="9.28515625" style="575" customWidth="1"/>
    <col min="15815" max="15815" width="8" style="575" customWidth="1"/>
    <col min="15816" max="16059" width="9.140625" style="575"/>
    <col min="16060" max="16060" width="20.140625" style="575" customWidth="1"/>
    <col min="16061" max="16061" width="4.28515625" style="575" customWidth="1"/>
    <col min="16062" max="16062" width="39" style="575" customWidth="1"/>
    <col min="16063" max="16063" width="53.5703125" style="575" customWidth="1"/>
    <col min="16064" max="16067" width="7.7109375" style="575" customWidth="1"/>
    <col min="16068" max="16068" width="10" style="575" customWidth="1"/>
    <col min="16069" max="16070" width="9.28515625" style="575" customWidth="1"/>
    <col min="16071" max="16071" width="8" style="575" customWidth="1"/>
    <col min="16072" max="16384" width="9.140625" style="575"/>
  </cols>
  <sheetData>
    <row r="1" spans="1:80" ht="39" customHeight="1">
      <c r="A1" s="1175"/>
      <c r="B1" s="1175"/>
      <c r="C1" s="1621" t="s">
        <v>1581</v>
      </c>
      <c r="D1" s="1622"/>
      <c r="E1" s="1622"/>
      <c r="F1" s="1621"/>
      <c r="G1" s="1621"/>
      <c r="H1" s="1621"/>
      <c r="I1" s="1622"/>
      <c r="J1" s="1622"/>
      <c r="K1" s="1610"/>
      <c r="L1" s="1621"/>
      <c r="M1" s="1610"/>
      <c r="N1" s="1610"/>
      <c r="O1" s="1610"/>
      <c r="P1" s="1610"/>
      <c r="Q1" s="1610"/>
      <c r="R1" s="1610"/>
      <c r="S1" s="1610"/>
      <c r="T1" s="1610"/>
      <c r="U1" s="1610"/>
      <c r="V1" s="1610"/>
      <c r="W1" s="1610"/>
      <c r="X1" s="1610"/>
      <c r="Y1" s="1610"/>
      <c r="Z1" s="1621"/>
      <c r="AA1" s="1621"/>
      <c r="AB1" s="1621"/>
      <c r="AC1" s="1621"/>
      <c r="AD1" s="1610"/>
      <c r="AE1" s="1610"/>
      <c r="AF1" s="1610"/>
      <c r="AG1" s="1610"/>
      <c r="AH1" s="1610"/>
      <c r="AI1" s="1610"/>
      <c r="AJ1" s="1610"/>
      <c r="AK1" s="1610"/>
      <c r="AL1" s="1610"/>
      <c r="AM1" s="1610"/>
      <c r="AN1" s="1610"/>
      <c r="AO1" s="1610"/>
      <c r="AP1" s="1610"/>
      <c r="AQ1" s="1610"/>
      <c r="AR1" s="1610"/>
      <c r="AS1" s="1610"/>
      <c r="AT1" s="1610"/>
      <c r="AU1" s="1610"/>
      <c r="AV1" s="1610"/>
      <c r="AW1" s="1610"/>
      <c r="AX1" s="1610"/>
      <c r="AY1" s="1610"/>
      <c r="AZ1" s="1610"/>
      <c r="BA1" s="1610"/>
      <c r="BB1" s="1610"/>
      <c r="BC1" s="1610"/>
      <c r="BD1" s="1610"/>
      <c r="BE1" s="1621"/>
      <c r="BF1" s="1621"/>
      <c r="BG1" s="1621"/>
      <c r="BH1" s="1621"/>
      <c r="BI1" s="1621"/>
      <c r="BJ1" s="1621"/>
      <c r="BK1" s="1621"/>
      <c r="BL1" s="1621"/>
      <c r="BM1" s="1621"/>
      <c r="BN1" s="1621"/>
      <c r="BO1" s="1621"/>
      <c r="BP1" s="1621"/>
      <c r="BQ1" s="1621"/>
      <c r="BR1" s="1621"/>
      <c r="BS1" s="1621"/>
      <c r="BT1" s="1621"/>
      <c r="BU1" s="1621"/>
      <c r="BV1" s="1621"/>
      <c r="BW1" s="1621"/>
      <c r="BX1" s="1621"/>
      <c r="BY1" s="1621"/>
      <c r="BZ1" s="1621"/>
      <c r="CA1" s="1623"/>
    </row>
    <row r="2" spans="1:80" ht="1.5" customHeight="1">
      <c r="J2" s="575"/>
    </row>
    <row r="3" spans="1:80" ht="17.25" customHeight="1">
      <c r="A3" s="1624" t="s">
        <v>0</v>
      </c>
      <c r="B3" s="1624" t="s">
        <v>0</v>
      </c>
      <c r="C3" s="1624" t="s">
        <v>722</v>
      </c>
      <c r="D3" s="1624"/>
      <c r="E3" s="1624" t="s">
        <v>2</v>
      </c>
      <c r="F3" s="1624"/>
      <c r="G3" s="1624" t="s">
        <v>194</v>
      </c>
      <c r="H3" s="1624" t="s">
        <v>195</v>
      </c>
      <c r="I3" s="1624" t="s">
        <v>286</v>
      </c>
      <c r="J3" s="1625" t="s">
        <v>3</v>
      </c>
      <c r="K3" s="1612" t="s">
        <v>196</v>
      </c>
      <c r="L3" s="1626"/>
      <c r="M3" s="1613"/>
      <c r="N3" s="1613"/>
      <c r="O3" s="1613"/>
      <c r="P3" s="1613"/>
      <c r="Q3" s="1613"/>
      <c r="R3" s="1613"/>
      <c r="S3" s="1613"/>
      <c r="T3" s="1614"/>
      <c r="U3" s="64"/>
      <c r="V3" s="1434" t="s">
        <v>1090</v>
      </c>
      <c r="W3" s="1435"/>
      <c r="X3" s="1435"/>
      <c r="Y3" s="1436"/>
      <c r="Z3" s="1648" t="s">
        <v>1582</v>
      </c>
      <c r="AA3" s="1649"/>
      <c r="AB3" s="1649"/>
      <c r="AC3" s="1650"/>
      <c r="AD3" s="1446" t="s">
        <v>1092</v>
      </c>
      <c r="AE3" s="1446"/>
      <c r="AF3" s="1446"/>
      <c r="AG3" s="1446"/>
      <c r="AH3" s="1446" t="s">
        <v>1093</v>
      </c>
      <c r="AI3" s="1446"/>
      <c r="AJ3" s="1446"/>
      <c r="AK3" s="1446"/>
      <c r="AL3" s="1446"/>
      <c r="AM3" s="1446" t="s">
        <v>1094</v>
      </c>
      <c r="AN3" s="1446"/>
      <c r="AO3" s="1446"/>
      <c r="AP3" s="1446"/>
      <c r="AQ3" s="1446" t="s">
        <v>1095</v>
      </c>
      <c r="AR3" s="1446"/>
      <c r="AS3" s="1446"/>
      <c r="AT3" s="1446" t="s">
        <v>1096</v>
      </c>
      <c r="AU3" s="1446"/>
      <c r="AV3" s="1446"/>
      <c r="AW3" s="1446"/>
      <c r="AX3" s="1440" t="s">
        <v>1097</v>
      </c>
      <c r="AY3" s="1442"/>
      <c r="AZ3" s="1446" t="s">
        <v>1098</v>
      </c>
      <c r="BA3" s="1446"/>
      <c r="BB3" s="1446"/>
      <c r="BC3" s="1434" t="s">
        <v>1099</v>
      </c>
      <c r="BD3" s="1436"/>
      <c r="BE3" s="1635" t="s">
        <v>197</v>
      </c>
      <c r="BF3" s="1636"/>
      <c r="BG3" s="1636"/>
      <c r="BH3" s="1636"/>
      <c r="BI3" s="1636"/>
      <c r="BJ3" s="1636"/>
      <c r="BK3" s="1636"/>
      <c r="BL3" s="1636"/>
      <c r="BM3" s="1636"/>
      <c r="BN3" s="1636"/>
      <c r="BO3" s="1636"/>
      <c r="BP3" s="1636"/>
      <c r="BQ3" s="1636"/>
      <c r="BR3" s="1636"/>
      <c r="BS3" s="1636"/>
      <c r="BT3" s="1627" t="s">
        <v>198</v>
      </c>
      <c r="BU3" s="1627"/>
      <c r="BV3" s="1627"/>
      <c r="BW3" s="1627"/>
      <c r="BX3" s="1627"/>
      <c r="BY3" s="1627"/>
      <c r="BZ3" s="1627" t="s">
        <v>199</v>
      </c>
      <c r="CA3" s="1628"/>
    </row>
    <row r="4" spans="1:80" ht="49.5" customHeight="1">
      <c r="A4" s="1624"/>
      <c r="B4" s="1624"/>
      <c r="C4" s="1624"/>
      <c r="D4" s="1624"/>
      <c r="E4" s="1624"/>
      <c r="F4" s="1624"/>
      <c r="G4" s="1624"/>
      <c r="H4" s="1624"/>
      <c r="I4" s="1624"/>
      <c r="J4" s="1625"/>
      <c r="K4" s="294" t="s">
        <v>1041</v>
      </c>
      <c r="L4" s="1185" t="s">
        <v>1583</v>
      </c>
      <c r="M4" s="270" t="s">
        <v>1056</v>
      </c>
      <c r="N4" s="270" t="s">
        <v>1057</v>
      </c>
      <c r="O4" s="270" t="s">
        <v>1071</v>
      </c>
      <c r="P4" s="270" t="s">
        <v>1073</v>
      </c>
      <c r="Q4" s="270" t="s">
        <v>1058</v>
      </c>
      <c r="R4" s="243" t="s">
        <v>965</v>
      </c>
      <c r="S4" s="270" t="s">
        <v>1059</v>
      </c>
      <c r="T4" s="281" t="s">
        <v>1060</v>
      </c>
      <c r="U4" s="65"/>
      <c r="V4" s="1437"/>
      <c r="W4" s="1438"/>
      <c r="X4" s="1438"/>
      <c r="Y4" s="1439"/>
      <c r="Z4" s="1651"/>
      <c r="AA4" s="1652"/>
      <c r="AB4" s="1652"/>
      <c r="AC4" s="1653"/>
      <c r="AD4" s="1446"/>
      <c r="AE4" s="1446"/>
      <c r="AF4" s="1446"/>
      <c r="AG4" s="1446"/>
      <c r="AH4" s="1446"/>
      <c r="AI4" s="1446"/>
      <c r="AJ4" s="1446"/>
      <c r="AK4" s="1446"/>
      <c r="AL4" s="1446"/>
      <c r="AM4" s="1446"/>
      <c r="AN4" s="1446"/>
      <c r="AO4" s="1446"/>
      <c r="AP4" s="1446"/>
      <c r="AQ4" s="1446"/>
      <c r="AR4" s="1446"/>
      <c r="AS4" s="1446"/>
      <c r="AT4" s="1446"/>
      <c r="AU4" s="1446"/>
      <c r="AV4" s="1446"/>
      <c r="AW4" s="1446"/>
      <c r="AX4" s="1443"/>
      <c r="AY4" s="1445"/>
      <c r="AZ4" s="1446"/>
      <c r="BA4" s="1446"/>
      <c r="BB4" s="1446"/>
      <c r="BC4" s="1437"/>
      <c r="BD4" s="1439"/>
      <c r="BE4" s="1629" t="s">
        <v>1040</v>
      </c>
      <c r="BF4" s="1632" t="s">
        <v>1100</v>
      </c>
      <c r="BG4" s="1629" t="s">
        <v>1039</v>
      </c>
      <c r="BH4" s="1629" t="s">
        <v>1101</v>
      </c>
      <c r="BI4" s="1629" t="s">
        <v>1102</v>
      </c>
      <c r="BJ4" s="1629" t="s">
        <v>1103</v>
      </c>
      <c r="BK4" s="1629" t="s">
        <v>1104</v>
      </c>
      <c r="BL4" s="1629" t="s">
        <v>1105</v>
      </c>
      <c r="BM4" s="1629" t="s">
        <v>1106</v>
      </c>
      <c r="BN4" s="1629" t="s">
        <v>1108</v>
      </c>
      <c r="BO4" s="1632" t="s">
        <v>1107</v>
      </c>
      <c r="BP4" s="1632" t="s">
        <v>1109</v>
      </c>
      <c r="BQ4" s="1632" t="s">
        <v>1110</v>
      </c>
      <c r="BR4" s="1641" t="s">
        <v>1112</v>
      </c>
      <c r="BS4" s="1641" t="s">
        <v>1111</v>
      </c>
      <c r="BT4" s="1627" t="s">
        <v>200</v>
      </c>
      <c r="BU4" s="1627"/>
      <c r="BV4" s="1627" t="s">
        <v>201</v>
      </c>
      <c r="BW4" s="1627"/>
      <c r="BX4" s="1627" t="s">
        <v>202</v>
      </c>
      <c r="BY4" s="1627"/>
      <c r="BZ4" s="1644" t="s">
        <v>203</v>
      </c>
      <c r="CA4" s="1639" t="s">
        <v>204</v>
      </c>
    </row>
    <row r="5" spans="1:80" ht="19.5" customHeight="1">
      <c r="A5" s="1624"/>
      <c r="B5" s="1624"/>
      <c r="C5" s="1624"/>
      <c r="D5" s="1624"/>
      <c r="E5" s="1624"/>
      <c r="F5" s="1624"/>
      <c r="G5" s="1624"/>
      <c r="H5" s="1624"/>
      <c r="I5" s="1624"/>
      <c r="J5" s="1625"/>
      <c r="K5" s="183" t="s">
        <v>205</v>
      </c>
      <c r="L5" s="1173" t="s">
        <v>205</v>
      </c>
      <c r="M5" s="284" t="s">
        <v>205</v>
      </c>
      <c r="N5" s="284" t="s">
        <v>282</v>
      </c>
      <c r="O5" s="284" t="s">
        <v>206</v>
      </c>
      <c r="P5" s="284" t="s">
        <v>205</v>
      </c>
      <c r="Q5" s="284" t="s">
        <v>205</v>
      </c>
      <c r="R5" s="284" t="s">
        <v>281</v>
      </c>
      <c r="S5" s="284" t="s">
        <v>206</v>
      </c>
      <c r="T5" s="46" t="s">
        <v>281</v>
      </c>
      <c r="U5" s="296" t="s">
        <v>288</v>
      </c>
      <c r="V5" s="1605" t="s">
        <v>207</v>
      </c>
      <c r="W5" s="1606"/>
      <c r="X5" s="1605" t="s">
        <v>208</v>
      </c>
      <c r="Y5" s="1606"/>
      <c r="Z5" s="1637" t="s">
        <v>207</v>
      </c>
      <c r="AA5" s="1638"/>
      <c r="AB5" s="1637" t="s">
        <v>261</v>
      </c>
      <c r="AC5" s="1638"/>
      <c r="AD5" s="1600" t="s">
        <v>264</v>
      </c>
      <c r="AE5" s="1601"/>
      <c r="AF5" s="284" t="s">
        <v>208</v>
      </c>
      <c r="AG5" s="284" t="s">
        <v>265</v>
      </c>
      <c r="AH5" s="149" t="s">
        <v>207</v>
      </c>
      <c r="AI5" s="1600" t="s">
        <v>208</v>
      </c>
      <c r="AJ5" s="1601"/>
      <c r="AK5" s="1600" t="s">
        <v>209</v>
      </c>
      <c r="AL5" s="1601"/>
      <c r="AM5" s="1600" t="s">
        <v>207</v>
      </c>
      <c r="AN5" s="1601"/>
      <c r="AO5" s="285" t="s">
        <v>208</v>
      </c>
      <c r="AP5" s="149" t="s">
        <v>207</v>
      </c>
      <c r="AQ5" s="1600" t="s">
        <v>208</v>
      </c>
      <c r="AR5" s="1601"/>
      <c r="AS5" s="149" t="s">
        <v>209</v>
      </c>
      <c r="AT5" s="1600" t="s">
        <v>207</v>
      </c>
      <c r="AU5" s="1601"/>
      <c r="AV5" s="1600" t="s">
        <v>208</v>
      </c>
      <c r="AW5" s="1601"/>
      <c r="AX5" s="1600" t="s">
        <v>207</v>
      </c>
      <c r="AY5" s="1601"/>
      <c r="AZ5" s="1600" t="s">
        <v>207</v>
      </c>
      <c r="BA5" s="1601"/>
      <c r="BB5" s="284" t="s">
        <v>208</v>
      </c>
      <c r="BC5" s="284" t="s">
        <v>207</v>
      </c>
      <c r="BD5" s="284" t="s">
        <v>208</v>
      </c>
      <c r="BE5" s="1630"/>
      <c r="BF5" s="1633"/>
      <c r="BG5" s="1630"/>
      <c r="BH5" s="1630"/>
      <c r="BI5" s="1630"/>
      <c r="BJ5" s="1630"/>
      <c r="BK5" s="1630"/>
      <c r="BL5" s="1630"/>
      <c r="BM5" s="1630"/>
      <c r="BN5" s="1630"/>
      <c r="BO5" s="1633"/>
      <c r="BP5" s="1633"/>
      <c r="BQ5" s="1633"/>
      <c r="BR5" s="1642"/>
      <c r="BS5" s="1642"/>
      <c r="BT5" s="1644"/>
      <c r="BU5" s="1644"/>
      <c r="BV5" s="1644"/>
      <c r="BW5" s="1644"/>
      <c r="BX5" s="1644"/>
      <c r="BY5" s="1644"/>
      <c r="BZ5" s="1645"/>
      <c r="CA5" s="1640"/>
    </row>
    <row r="6" spans="1:80" ht="32.25" customHeight="1">
      <c r="A6" s="573"/>
      <c r="B6" s="1646" t="s">
        <v>216</v>
      </c>
      <c r="C6" s="1646"/>
      <c r="D6" s="1646"/>
      <c r="E6" s="1646"/>
      <c r="F6" s="1646"/>
      <c r="G6" s="1646"/>
      <c r="H6" s="1647"/>
      <c r="I6" s="1177"/>
      <c r="J6" s="1178">
        <f>SUM(J7:J11)</f>
        <v>0</v>
      </c>
      <c r="K6" s="221">
        <f t="shared" ref="K6:T6" si="0">COUNTIF(K11:K251,"x")</f>
        <v>21</v>
      </c>
      <c r="L6" s="495">
        <f t="shared" si="0"/>
        <v>27</v>
      </c>
      <c r="M6" s="28">
        <f t="shared" si="0"/>
        <v>23</v>
      </c>
      <c r="N6" s="28">
        <f t="shared" si="0"/>
        <v>26</v>
      </c>
      <c r="O6" s="28">
        <f t="shared" si="0"/>
        <v>18</v>
      </c>
      <c r="P6" s="28">
        <f t="shared" si="0"/>
        <v>25</v>
      </c>
      <c r="Q6" s="28">
        <f t="shared" si="0"/>
        <v>22</v>
      </c>
      <c r="R6" s="28">
        <f t="shared" si="0"/>
        <v>16</v>
      </c>
      <c r="S6" s="28">
        <f t="shared" si="0"/>
        <v>18</v>
      </c>
      <c r="T6" s="28">
        <f t="shared" si="0"/>
        <v>15</v>
      </c>
      <c r="U6" s="28">
        <f>COUNTIF(U11:U251,"1")</f>
        <v>166</v>
      </c>
      <c r="V6" s="194">
        <v>0</v>
      </c>
      <c r="W6" s="194">
        <v>0</v>
      </c>
      <c r="X6" s="194">
        <f t="shared" ref="X6:BD6" si="1">SUM(X7:X11)</f>
        <v>0</v>
      </c>
      <c r="Y6" s="194">
        <f t="shared" si="1"/>
        <v>0</v>
      </c>
      <c r="Z6" s="1178">
        <f t="shared" si="1"/>
        <v>0</v>
      </c>
      <c r="AA6" s="1178">
        <f t="shared" si="1"/>
        <v>0</v>
      </c>
      <c r="AB6" s="1178">
        <f t="shared" si="1"/>
        <v>0</v>
      </c>
      <c r="AC6" s="1178">
        <f t="shared" si="1"/>
        <v>0</v>
      </c>
      <c r="AD6" s="265">
        <f t="shared" si="1"/>
        <v>0</v>
      </c>
      <c r="AE6" s="265">
        <f t="shared" si="1"/>
        <v>0</v>
      </c>
      <c r="AF6" s="265">
        <f t="shared" si="1"/>
        <v>0</v>
      </c>
      <c r="AG6" s="265">
        <f t="shared" si="1"/>
        <v>0</v>
      </c>
      <c r="AH6" s="265">
        <f t="shared" si="1"/>
        <v>0</v>
      </c>
      <c r="AI6" s="265">
        <f>SUM(AI7:AI11)</f>
        <v>0</v>
      </c>
      <c r="AJ6" s="265">
        <f t="shared" si="1"/>
        <v>0</v>
      </c>
      <c r="AK6" s="265">
        <f>SUM(AK7:AK11)</f>
        <v>0</v>
      </c>
      <c r="AL6" s="265">
        <f t="shared" si="1"/>
        <v>0</v>
      </c>
      <c r="AM6" s="265">
        <f t="shared" si="1"/>
        <v>0</v>
      </c>
      <c r="AN6" s="265">
        <f t="shared" si="1"/>
        <v>0</v>
      </c>
      <c r="AO6" s="265">
        <f t="shared" si="1"/>
        <v>0</v>
      </c>
      <c r="AP6" s="265">
        <f t="shared" si="1"/>
        <v>0</v>
      </c>
      <c r="AQ6" s="265">
        <f t="shared" si="1"/>
        <v>0</v>
      </c>
      <c r="AR6" s="265">
        <f t="shared" si="1"/>
        <v>0</v>
      </c>
      <c r="AS6" s="265">
        <f t="shared" si="1"/>
        <v>0</v>
      </c>
      <c r="AT6" s="265">
        <f t="shared" si="1"/>
        <v>0</v>
      </c>
      <c r="AU6" s="265">
        <f t="shared" si="1"/>
        <v>0</v>
      </c>
      <c r="AV6" s="265">
        <f t="shared" si="1"/>
        <v>0</v>
      </c>
      <c r="AW6" s="265">
        <f t="shared" si="1"/>
        <v>0</v>
      </c>
      <c r="AX6" s="265">
        <f t="shared" si="1"/>
        <v>0</v>
      </c>
      <c r="AY6" s="265">
        <f t="shared" si="1"/>
        <v>0</v>
      </c>
      <c r="AZ6" s="265">
        <f t="shared" si="1"/>
        <v>0</v>
      </c>
      <c r="BA6" s="265">
        <f t="shared" si="1"/>
        <v>0</v>
      </c>
      <c r="BB6" s="265">
        <f t="shared" si="1"/>
        <v>0</v>
      </c>
      <c r="BC6" s="265"/>
      <c r="BD6" s="265">
        <f t="shared" si="1"/>
        <v>0</v>
      </c>
      <c r="BE6" s="1630"/>
      <c r="BF6" s="1633"/>
      <c r="BG6" s="1630"/>
      <c r="BH6" s="1630"/>
      <c r="BI6" s="1630"/>
      <c r="BJ6" s="1630"/>
      <c r="BK6" s="1630"/>
      <c r="BL6" s="1630"/>
      <c r="BM6" s="1630"/>
      <c r="BN6" s="1630"/>
      <c r="BO6" s="1633"/>
      <c r="BP6" s="1633"/>
      <c r="BQ6" s="1633"/>
      <c r="BR6" s="1642"/>
      <c r="BS6" s="1642"/>
      <c r="BT6" s="573"/>
      <c r="BU6" s="573"/>
      <c r="BV6" s="573"/>
      <c r="BW6" s="573"/>
      <c r="BX6" s="573"/>
      <c r="BY6" s="573"/>
      <c r="BZ6" s="573"/>
      <c r="CA6" s="574"/>
    </row>
    <row r="7" spans="1:80" ht="61.5" customHeight="1">
      <c r="A7" s="573"/>
      <c r="B7" s="573"/>
      <c r="C7" s="573" t="s">
        <v>6</v>
      </c>
      <c r="D7" s="573" t="s">
        <v>7</v>
      </c>
      <c r="E7" s="573" t="s">
        <v>8</v>
      </c>
      <c r="F7" s="573" t="s">
        <v>7</v>
      </c>
      <c r="G7" s="1179"/>
      <c r="H7" s="1180"/>
      <c r="I7" s="1179"/>
      <c r="J7" s="1181"/>
      <c r="K7" s="183" t="s">
        <v>1086</v>
      </c>
      <c r="L7" s="1173" t="s">
        <v>1068</v>
      </c>
      <c r="M7" s="282" t="s">
        <v>1069</v>
      </c>
      <c r="N7" s="282" t="s">
        <v>1070</v>
      </c>
      <c r="O7" s="282" t="s">
        <v>1072</v>
      </c>
      <c r="P7" s="282" t="s">
        <v>1074</v>
      </c>
      <c r="Q7" s="282" t="s">
        <v>1075</v>
      </c>
      <c r="R7" s="282" t="s">
        <v>1076</v>
      </c>
      <c r="S7" s="282" t="s">
        <v>1077</v>
      </c>
      <c r="T7" s="244" t="s">
        <v>1113</v>
      </c>
      <c r="U7" s="296"/>
      <c r="V7" s="1450" t="s">
        <v>259</v>
      </c>
      <c r="W7" s="1452"/>
      <c r="X7" s="1450" t="s">
        <v>260</v>
      </c>
      <c r="Y7" s="1452"/>
      <c r="Z7" s="1637" t="s">
        <v>262</v>
      </c>
      <c r="AA7" s="1638"/>
      <c r="AB7" s="1637" t="s">
        <v>263</v>
      </c>
      <c r="AC7" s="1638"/>
      <c r="AD7" s="1450" t="s">
        <v>1035</v>
      </c>
      <c r="AE7" s="1452"/>
      <c r="AF7" s="282" t="s">
        <v>757</v>
      </c>
      <c r="AG7" s="282" t="s">
        <v>758</v>
      </c>
      <c r="AH7" s="212" t="s">
        <v>760</v>
      </c>
      <c r="AI7" s="1450" t="s">
        <v>266</v>
      </c>
      <c r="AJ7" s="1452"/>
      <c r="AK7" s="1450" t="s">
        <v>759</v>
      </c>
      <c r="AL7" s="1452"/>
      <c r="AM7" s="212" t="s">
        <v>1036</v>
      </c>
      <c r="AN7" s="1450" t="s">
        <v>267</v>
      </c>
      <c r="AO7" s="1452"/>
      <c r="AP7" s="212" t="s">
        <v>269</v>
      </c>
      <c r="AQ7" s="1450" t="s">
        <v>720</v>
      </c>
      <c r="AR7" s="1452"/>
      <c r="AS7" s="271" t="s">
        <v>898</v>
      </c>
      <c r="AT7" s="1450" t="s">
        <v>271</v>
      </c>
      <c r="AU7" s="1452"/>
      <c r="AV7" s="1450" t="s">
        <v>270</v>
      </c>
      <c r="AW7" s="1452"/>
      <c r="AX7" s="1450" t="s">
        <v>896</v>
      </c>
      <c r="AY7" s="1452"/>
      <c r="AZ7" s="1450" t="s">
        <v>272</v>
      </c>
      <c r="BA7" s="1452"/>
      <c r="BB7" s="212" t="s">
        <v>763</v>
      </c>
      <c r="BC7" s="272" t="s">
        <v>1037</v>
      </c>
      <c r="BD7" s="282" t="s">
        <v>1038</v>
      </c>
      <c r="BE7" s="1631"/>
      <c r="BF7" s="1634"/>
      <c r="BG7" s="1631"/>
      <c r="BH7" s="1631"/>
      <c r="BI7" s="1631"/>
      <c r="BJ7" s="1631"/>
      <c r="BK7" s="1631"/>
      <c r="BL7" s="1631"/>
      <c r="BM7" s="1631"/>
      <c r="BN7" s="1631"/>
      <c r="BO7" s="1634"/>
      <c r="BP7" s="1634"/>
      <c r="BQ7" s="1634"/>
      <c r="BR7" s="1643"/>
      <c r="BS7" s="1643"/>
      <c r="BT7" s="1188" t="s">
        <v>210</v>
      </c>
      <c r="BU7" s="1188" t="s">
        <v>211</v>
      </c>
      <c r="BV7" s="1188" t="s">
        <v>210</v>
      </c>
      <c r="BW7" s="1188" t="s">
        <v>211</v>
      </c>
      <c r="BX7" s="1188" t="s">
        <v>210</v>
      </c>
      <c r="BY7" s="1188" t="s">
        <v>211</v>
      </c>
      <c r="BZ7" s="1189"/>
      <c r="CA7" s="1190"/>
    </row>
    <row r="8" spans="1:80" ht="54" customHeight="1">
      <c r="A8" s="1182">
        <v>1</v>
      </c>
      <c r="B8" s="1178">
        <v>1</v>
      </c>
      <c r="C8" s="230" t="s">
        <v>9</v>
      </c>
      <c r="D8" s="1183"/>
      <c r="E8" s="1183" t="s">
        <v>316</v>
      </c>
      <c r="F8" s="1184"/>
      <c r="G8" s="148" t="s">
        <v>316</v>
      </c>
      <c r="H8" s="527" t="s">
        <v>316</v>
      </c>
      <c r="I8" s="148" t="s">
        <v>316</v>
      </c>
      <c r="J8" s="148" t="s">
        <v>316</v>
      </c>
      <c r="K8" s="182" t="s">
        <v>316</v>
      </c>
      <c r="L8" s="148" t="s">
        <v>316</v>
      </c>
      <c r="M8" s="6" t="s">
        <v>316</v>
      </c>
      <c r="N8" s="6" t="s">
        <v>316</v>
      </c>
      <c r="O8" s="6" t="s">
        <v>316</v>
      </c>
      <c r="P8" s="6" t="s">
        <v>316</v>
      </c>
      <c r="Q8" s="6" t="s">
        <v>316</v>
      </c>
      <c r="R8" s="6"/>
      <c r="S8" s="6" t="s">
        <v>316</v>
      </c>
      <c r="T8" s="6" t="s">
        <v>316</v>
      </c>
      <c r="U8" s="6" t="s">
        <v>316</v>
      </c>
      <c r="V8" s="182" t="s">
        <v>316</v>
      </c>
      <c r="W8" s="182" t="s">
        <v>316</v>
      </c>
      <c r="X8" s="182" t="s">
        <v>316</v>
      </c>
      <c r="Y8" s="182" t="s">
        <v>316</v>
      </c>
      <c r="Z8" s="148" t="s">
        <v>316</v>
      </c>
      <c r="AA8" s="148" t="s">
        <v>316</v>
      </c>
      <c r="AB8" s="148" t="s">
        <v>316</v>
      </c>
      <c r="AC8" s="148" t="s">
        <v>316</v>
      </c>
      <c r="AD8" s="6" t="s">
        <v>316</v>
      </c>
      <c r="AE8" s="6" t="s">
        <v>316</v>
      </c>
      <c r="AF8" s="6" t="s">
        <v>316</v>
      </c>
      <c r="AG8" s="6" t="s">
        <v>316</v>
      </c>
      <c r="AH8" s="6" t="s">
        <v>316</v>
      </c>
      <c r="AI8" s="6" t="s">
        <v>316</v>
      </c>
      <c r="AJ8" s="6" t="s">
        <v>316</v>
      </c>
      <c r="AK8" s="6" t="s">
        <v>316</v>
      </c>
      <c r="AL8" s="6" t="s">
        <v>316</v>
      </c>
      <c r="AM8" s="6"/>
      <c r="AN8" s="6"/>
      <c r="AO8" s="6" t="s">
        <v>316</v>
      </c>
      <c r="AP8" s="6" t="s">
        <v>316</v>
      </c>
      <c r="AQ8" s="6" t="s">
        <v>316</v>
      </c>
      <c r="AR8" s="6" t="s">
        <v>316</v>
      </c>
      <c r="AS8" s="6" t="s">
        <v>316</v>
      </c>
      <c r="AT8" s="6" t="s">
        <v>316</v>
      </c>
      <c r="AU8" s="6" t="s">
        <v>316</v>
      </c>
      <c r="AV8" s="6" t="s">
        <v>316</v>
      </c>
      <c r="AW8" s="6" t="s">
        <v>316</v>
      </c>
      <c r="AX8" s="6"/>
      <c r="AY8" s="6"/>
      <c r="AZ8" s="6" t="s">
        <v>316</v>
      </c>
      <c r="BA8" s="6"/>
      <c r="BB8" s="6" t="s">
        <v>316</v>
      </c>
      <c r="BC8" s="6"/>
      <c r="BD8" s="6" t="s">
        <v>316</v>
      </c>
      <c r="BE8" s="148" t="s">
        <v>316</v>
      </c>
      <c r="BF8" s="148" t="s">
        <v>316</v>
      </c>
      <c r="BG8" s="148" t="s">
        <v>316</v>
      </c>
      <c r="BH8" s="148" t="s">
        <v>316</v>
      </c>
      <c r="BI8" s="148" t="s">
        <v>316</v>
      </c>
      <c r="BJ8" s="148" t="s">
        <v>316</v>
      </c>
      <c r="BK8" s="148" t="s">
        <v>316</v>
      </c>
      <c r="BL8" s="148" t="s">
        <v>316</v>
      </c>
      <c r="BM8" s="148" t="s">
        <v>316</v>
      </c>
      <c r="BN8" s="148" t="s">
        <v>316</v>
      </c>
      <c r="BO8" s="148" t="s">
        <v>316</v>
      </c>
      <c r="BP8" s="148" t="s">
        <v>316</v>
      </c>
      <c r="BQ8" s="148" t="s">
        <v>316</v>
      </c>
      <c r="BR8" s="148" t="s">
        <v>316</v>
      </c>
      <c r="BS8" s="148" t="s">
        <v>316</v>
      </c>
      <c r="BT8" s="148" t="s">
        <v>316</v>
      </c>
      <c r="BU8" s="148" t="s">
        <v>316</v>
      </c>
      <c r="BV8" s="148" t="s">
        <v>316</v>
      </c>
      <c r="BW8" s="148" t="s">
        <v>316</v>
      </c>
      <c r="BX8" s="148" t="s">
        <v>316</v>
      </c>
      <c r="BY8" s="148" t="s">
        <v>316</v>
      </c>
      <c r="BZ8" s="148" t="s">
        <v>316</v>
      </c>
      <c r="CA8" s="1191" t="s">
        <v>316</v>
      </c>
    </row>
    <row r="9" spans="1:80" s="2" customFormat="1" ht="18" hidden="1" customHeight="1">
      <c r="A9" s="19">
        <v>2</v>
      </c>
      <c r="B9" s="265">
        <v>2</v>
      </c>
      <c r="C9" s="1366" t="s">
        <v>12</v>
      </c>
      <c r="D9" s="1366"/>
      <c r="E9" s="1366"/>
      <c r="F9" s="6" t="s">
        <v>316</v>
      </c>
      <c r="G9" s="6" t="s">
        <v>316</v>
      </c>
      <c r="H9" s="6" t="s">
        <v>316</v>
      </c>
      <c r="I9" s="6" t="s">
        <v>316</v>
      </c>
      <c r="J9" s="6" t="s">
        <v>316</v>
      </c>
      <c r="K9" s="6" t="s">
        <v>316</v>
      </c>
      <c r="L9" s="6" t="s">
        <v>316</v>
      </c>
      <c r="M9" s="6" t="s">
        <v>316</v>
      </c>
      <c r="N9" s="6" t="s">
        <v>316</v>
      </c>
      <c r="O9" s="6" t="s">
        <v>316</v>
      </c>
      <c r="P9" s="6" t="s">
        <v>316</v>
      </c>
      <c r="Q9" s="6" t="s">
        <v>316</v>
      </c>
      <c r="R9" s="6"/>
      <c r="S9" s="6" t="s">
        <v>316</v>
      </c>
      <c r="T9" s="6" t="s">
        <v>316</v>
      </c>
      <c r="U9" s="6" t="s">
        <v>316</v>
      </c>
      <c r="V9" s="6" t="s">
        <v>316</v>
      </c>
      <c r="W9" s="6" t="s">
        <v>316</v>
      </c>
      <c r="X9" s="6" t="s">
        <v>316</v>
      </c>
      <c r="Y9" s="6" t="s">
        <v>316</v>
      </c>
      <c r="Z9" s="6" t="s">
        <v>316</v>
      </c>
      <c r="AA9" s="6" t="s">
        <v>316</v>
      </c>
      <c r="AB9" s="6" t="s">
        <v>316</v>
      </c>
      <c r="AC9" s="6" t="s">
        <v>316</v>
      </c>
      <c r="AD9" s="6" t="s">
        <v>316</v>
      </c>
      <c r="AE9" s="6" t="s">
        <v>316</v>
      </c>
      <c r="AF9" s="6" t="s">
        <v>316</v>
      </c>
      <c r="AG9" s="6" t="s">
        <v>316</v>
      </c>
      <c r="AH9" s="6" t="s">
        <v>316</v>
      </c>
      <c r="AI9" s="6" t="s">
        <v>316</v>
      </c>
      <c r="AJ9" s="6" t="s">
        <v>316</v>
      </c>
      <c r="AK9" s="6" t="s">
        <v>316</v>
      </c>
      <c r="AL9" s="6" t="s">
        <v>316</v>
      </c>
      <c r="AM9" s="6"/>
      <c r="AN9" s="6"/>
      <c r="AO9" s="6" t="s">
        <v>316</v>
      </c>
      <c r="AP9" s="6" t="s">
        <v>316</v>
      </c>
      <c r="AQ9" s="6" t="s">
        <v>316</v>
      </c>
      <c r="AR9" s="6" t="s">
        <v>316</v>
      </c>
      <c r="AS9" s="6" t="s">
        <v>316</v>
      </c>
      <c r="AT9" s="6" t="s">
        <v>316</v>
      </c>
      <c r="AU9" s="6" t="s">
        <v>316</v>
      </c>
      <c r="AV9" s="6" t="s">
        <v>316</v>
      </c>
      <c r="AW9" s="6" t="s">
        <v>316</v>
      </c>
      <c r="AX9" s="6"/>
      <c r="AY9" s="6"/>
      <c r="AZ9" s="6" t="s">
        <v>316</v>
      </c>
      <c r="BA9" s="6"/>
      <c r="BB9" s="6" t="s">
        <v>316</v>
      </c>
      <c r="BC9" s="6"/>
      <c r="BD9" s="6" t="s">
        <v>316</v>
      </c>
      <c r="BE9" s="6" t="s">
        <v>316</v>
      </c>
      <c r="BF9" s="6" t="s">
        <v>316</v>
      </c>
      <c r="BG9" s="6" t="s">
        <v>316</v>
      </c>
      <c r="BH9" s="6" t="s">
        <v>316</v>
      </c>
      <c r="BI9" s="6" t="s">
        <v>316</v>
      </c>
      <c r="BJ9" s="6" t="s">
        <v>316</v>
      </c>
      <c r="BK9" s="6" t="s">
        <v>316</v>
      </c>
      <c r="BL9" s="6" t="s">
        <v>316</v>
      </c>
      <c r="BM9" s="6" t="s">
        <v>316</v>
      </c>
      <c r="BN9" s="6" t="s">
        <v>316</v>
      </c>
      <c r="BO9" s="6" t="s">
        <v>316</v>
      </c>
      <c r="BP9" s="6" t="s">
        <v>316</v>
      </c>
      <c r="BQ9" s="6" t="s">
        <v>316</v>
      </c>
      <c r="BR9" s="6" t="s">
        <v>316</v>
      </c>
      <c r="BS9" s="6" t="s">
        <v>316</v>
      </c>
      <c r="BT9" s="6" t="s">
        <v>316</v>
      </c>
      <c r="BU9" s="6" t="s">
        <v>316</v>
      </c>
      <c r="BV9" s="6" t="s">
        <v>316</v>
      </c>
      <c r="BW9" s="6" t="s">
        <v>316</v>
      </c>
      <c r="BX9" s="6" t="s">
        <v>316</v>
      </c>
      <c r="BY9" s="6" t="s">
        <v>316</v>
      </c>
      <c r="BZ9" s="6" t="s">
        <v>316</v>
      </c>
      <c r="CA9" s="6" t="s">
        <v>316</v>
      </c>
    </row>
    <row r="10" spans="1:80" s="2" customFormat="1" ht="27.75" hidden="1" customHeight="1">
      <c r="A10" s="19">
        <v>3</v>
      </c>
      <c r="B10" s="265">
        <v>3</v>
      </c>
      <c r="C10" s="1366" t="s">
        <v>13</v>
      </c>
      <c r="D10" s="1366"/>
      <c r="E10" s="1366"/>
      <c r="F10" s="6" t="s">
        <v>316</v>
      </c>
      <c r="G10" s="6" t="s">
        <v>316</v>
      </c>
      <c r="H10" s="6" t="s">
        <v>316</v>
      </c>
      <c r="I10" s="6" t="s">
        <v>316</v>
      </c>
      <c r="J10" s="6" t="s">
        <v>316</v>
      </c>
      <c r="K10" s="6" t="s">
        <v>316</v>
      </c>
      <c r="L10" s="6" t="s">
        <v>316</v>
      </c>
      <c r="M10" s="6" t="s">
        <v>316</v>
      </c>
      <c r="N10" s="6" t="s">
        <v>316</v>
      </c>
      <c r="O10" s="6" t="s">
        <v>316</v>
      </c>
      <c r="P10" s="6" t="s">
        <v>316</v>
      </c>
      <c r="Q10" s="6" t="s">
        <v>316</v>
      </c>
      <c r="R10" s="6"/>
      <c r="S10" s="6" t="s">
        <v>316</v>
      </c>
      <c r="T10" s="6" t="s">
        <v>316</v>
      </c>
      <c r="U10" s="6" t="s">
        <v>316</v>
      </c>
      <c r="V10" s="6" t="s">
        <v>316</v>
      </c>
      <c r="W10" s="6" t="s">
        <v>316</v>
      </c>
      <c r="X10" s="6" t="s">
        <v>316</v>
      </c>
      <c r="Y10" s="6" t="s">
        <v>316</v>
      </c>
      <c r="Z10" s="6" t="s">
        <v>316</v>
      </c>
      <c r="AA10" s="6" t="s">
        <v>316</v>
      </c>
      <c r="AB10" s="6" t="s">
        <v>316</v>
      </c>
      <c r="AC10" s="6" t="s">
        <v>316</v>
      </c>
      <c r="AD10" s="6" t="s">
        <v>316</v>
      </c>
      <c r="AE10" s="6" t="s">
        <v>316</v>
      </c>
      <c r="AF10" s="6" t="s">
        <v>316</v>
      </c>
      <c r="AG10" s="6" t="s">
        <v>316</v>
      </c>
      <c r="AH10" s="6" t="s">
        <v>316</v>
      </c>
      <c r="AI10" s="6" t="s">
        <v>316</v>
      </c>
      <c r="AJ10" s="6" t="s">
        <v>316</v>
      </c>
      <c r="AK10" s="6" t="s">
        <v>316</v>
      </c>
      <c r="AL10" s="6" t="s">
        <v>316</v>
      </c>
      <c r="AM10" s="6"/>
      <c r="AN10" s="6"/>
      <c r="AO10" s="6" t="s">
        <v>316</v>
      </c>
      <c r="AP10" s="6" t="s">
        <v>316</v>
      </c>
      <c r="AQ10" s="6" t="s">
        <v>316</v>
      </c>
      <c r="AR10" s="6" t="s">
        <v>316</v>
      </c>
      <c r="AS10" s="6" t="s">
        <v>316</v>
      </c>
      <c r="AT10" s="6" t="s">
        <v>316</v>
      </c>
      <c r="AU10" s="6" t="s">
        <v>316</v>
      </c>
      <c r="AV10" s="6" t="s">
        <v>316</v>
      </c>
      <c r="AW10" s="6" t="s">
        <v>316</v>
      </c>
      <c r="AX10" s="6"/>
      <c r="AY10" s="6"/>
      <c r="AZ10" s="6" t="s">
        <v>316</v>
      </c>
      <c r="BA10" s="6"/>
      <c r="BB10" s="6" t="s">
        <v>316</v>
      </c>
      <c r="BC10" s="6"/>
      <c r="BD10" s="6" t="s">
        <v>316</v>
      </c>
      <c r="BE10" s="6" t="s">
        <v>316</v>
      </c>
      <c r="BF10" s="6" t="s">
        <v>316</v>
      </c>
      <c r="BG10" s="6" t="s">
        <v>316</v>
      </c>
      <c r="BH10" s="6" t="s">
        <v>316</v>
      </c>
      <c r="BI10" s="6" t="s">
        <v>316</v>
      </c>
      <c r="BJ10" s="6" t="s">
        <v>316</v>
      </c>
      <c r="BK10" s="6" t="s">
        <v>316</v>
      </c>
      <c r="BL10" s="6" t="s">
        <v>316</v>
      </c>
      <c r="BM10" s="6" t="s">
        <v>316</v>
      </c>
      <c r="BN10" s="6" t="s">
        <v>316</v>
      </c>
      <c r="BO10" s="6" t="s">
        <v>316</v>
      </c>
      <c r="BP10" s="6" t="s">
        <v>316</v>
      </c>
      <c r="BQ10" s="6" t="s">
        <v>316</v>
      </c>
      <c r="BR10" s="6" t="s">
        <v>316</v>
      </c>
      <c r="BS10" s="6" t="s">
        <v>316</v>
      </c>
      <c r="BT10" s="6" t="s">
        <v>316</v>
      </c>
      <c r="BU10" s="6" t="s">
        <v>316</v>
      </c>
      <c r="BV10" s="6" t="s">
        <v>316</v>
      </c>
      <c r="BW10" s="6" t="s">
        <v>316</v>
      </c>
      <c r="BX10" s="6" t="s">
        <v>316</v>
      </c>
      <c r="BY10" s="6" t="s">
        <v>316</v>
      </c>
      <c r="BZ10" s="6" t="s">
        <v>316</v>
      </c>
      <c r="CA10" s="6" t="s">
        <v>316</v>
      </c>
    </row>
    <row r="11" spans="1:80" s="184" customFormat="1" ht="81" hidden="1" customHeight="1">
      <c r="A11" s="216">
        <v>4</v>
      </c>
      <c r="B11" s="265">
        <v>4</v>
      </c>
      <c r="C11" s="179" t="s">
        <v>27</v>
      </c>
      <c r="D11" s="68" t="s">
        <v>14</v>
      </c>
      <c r="E11" s="69" t="s">
        <v>273</v>
      </c>
      <c r="F11" s="8" t="s">
        <v>17</v>
      </c>
      <c r="G11" s="180" t="s">
        <v>295</v>
      </c>
      <c r="H11" s="181" t="s">
        <v>1042</v>
      </c>
      <c r="I11" s="115" t="s">
        <v>275</v>
      </c>
      <c r="J11" s="10" t="s">
        <v>11</v>
      </c>
      <c r="K11" s="182" t="s">
        <v>16</v>
      </c>
      <c r="L11" s="80"/>
      <c r="M11" s="71"/>
      <c r="N11" s="71"/>
      <c r="O11" s="71"/>
      <c r="P11" s="71"/>
      <c r="Q11" s="71"/>
      <c r="R11" s="71"/>
      <c r="S11" s="71"/>
      <c r="T11" s="71"/>
      <c r="U11" s="66">
        <f>COUNTIF(K11:T11,"x")</f>
        <v>1</v>
      </c>
      <c r="V11" s="183" t="s">
        <v>213</v>
      </c>
      <c r="W11" s="183" t="s">
        <v>213</v>
      </c>
      <c r="X11" s="183" t="s">
        <v>213</v>
      </c>
      <c r="Y11" s="183" t="s">
        <v>213</v>
      </c>
      <c r="Z11" s="71"/>
      <c r="AA11" s="71"/>
      <c r="AB11" s="71"/>
      <c r="AC11" s="71"/>
      <c r="AD11" s="71"/>
      <c r="AE11" s="71"/>
      <c r="AF11" s="71"/>
      <c r="AG11" s="72"/>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20">
        <v>2</v>
      </c>
      <c r="BF11" s="20">
        <v>2</v>
      </c>
      <c r="BG11" s="20">
        <v>2</v>
      </c>
      <c r="BH11" s="20">
        <v>2</v>
      </c>
      <c r="BI11" s="20">
        <v>2</v>
      </c>
      <c r="BJ11" s="20">
        <v>2</v>
      </c>
      <c r="BK11" s="20">
        <v>2</v>
      </c>
      <c r="BL11" s="20">
        <v>2</v>
      </c>
      <c r="BM11" s="20">
        <v>2</v>
      </c>
      <c r="BN11" s="20">
        <v>2</v>
      </c>
      <c r="BO11" s="20">
        <v>1</v>
      </c>
      <c r="BP11" s="20">
        <v>2</v>
      </c>
      <c r="BQ11" s="20">
        <v>2</v>
      </c>
      <c r="BR11" s="20">
        <v>1</v>
      </c>
      <c r="BS11" s="20">
        <v>1</v>
      </c>
      <c r="BT11" s="80">
        <f t="shared" ref="BT11" si="2">COUNTIF($BE11:$BS11,2)</f>
        <v>12</v>
      </c>
      <c r="BU11" s="81">
        <f t="shared" ref="BU11" si="3">BT11/COUNTA($BE11:$BS11)</f>
        <v>0.8</v>
      </c>
      <c r="BV11" s="80">
        <f t="shared" ref="BV11" si="4">COUNTIF($BE11:$BS11,1)</f>
        <v>3</v>
      </c>
      <c r="BW11" s="81">
        <f t="shared" ref="BW11" si="5">BV11/COUNTA($BE11:$BS11)</f>
        <v>0.2</v>
      </c>
      <c r="BX11" s="80">
        <f t="shared" ref="BX11" si="6">COUNTIF($BE11:$BS11,0)</f>
        <v>0</v>
      </c>
      <c r="BY11" s="81">
        <f t="shared" ref="BY11" si="7">BX11/COUNTA($BE11:$BS11)</f>
        <v>0</v>
      </c>
      <c r="BZ11" s="80">
        <f t="shared" ref="BZ11" si="8">(((BT11*2)+(BV11*1)+(BX11*0)))/COUNTA($BE11:$BS11)</f>
        <v>1.8</v>
      </c>
      <c r="CA11" s="226" t="str">
        <f t="shared" ref="CA11:CA12" si="9">IF(BZ11&gt;=1.6,"Đạt mục tiêu",IF(BZ11&gt;=1,"Cần cố gắng","Chưa đạt"))</f>
        <v>Đạt mục tiêu</v>
      </c>
      <c r="CB11" s="74"/>
    </row>
    <row r="12" spans="1:80" ht="132" customHeight="1">
      <c r="A12" s="1182">
        <v>5</v>
      </c>
      <c r="B12" s="1192">
        <v>5</v>
      </c>
      <c r="C12" s="515" t="s">
        <v>27</v>
      </c>
      <c r="D12" s="1193" t="s">
        <v>14</v>
      </c>
      <c r="E12" s="1194" t="s">
        <v>273</v>
      </c>
      <c r="F12" s="1173" t="s">
        <v>17</v>
      </c>
      <c r="G12" s="1195" t="s">
        <v>296</v>
      </c>
      <c r="H12" s="76" t="s">
        <v>1584</v>
      </c>
      <c r="I12" s="1121" t="s">
        <v>212</v>
      </c>
      <c r="J12" s="1196" t="s">
        <v>11</v>
      </c>
      <c r="K12" s="71"/>
      <c r="L12" s="148" t="s">
        <v>16</v>
      </c>
      <c r="M12" s="71"/>
      <c r="N12" s="71"/>
      <c r="O12" s="71"/>
      <c r="P12" s="71"/>
      <c r="Q12" s="71"/>
      <c r="R12" s="71"/>
      <c r="S12" s="71"/>
      <c r="T12" s="71"/>
      <c r="U12" s="66">
        <f t="shared" ref="U12:U33" si="10">COUNTIF(K12:T12,"x")</f>
        <v>1</v>
      </c>
      <c r="V12" s="71"/>
      <c r="W12" s="71"/>
      <c r="X12" s="71"/>
      <c r="Y12" s="71"/>
      <c r="Z12" s="148" t="s">
        <v>213</v>
      </c>
      <c r="AA12" s="148" t="s">
        <v>213</v>
      </c>
      <c r="AB12" s="148" t="s">
        <v>213</v>
      </c>
      <c r="AC12" s="148" t="s">
        <v>213</v>
      </c>
      <c r="AD12" s="71"/>
      <c r="AE12" s="71"/>
      <c r="AF12" s="71"/>
      <c r="AG12" s="72"/>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573">
        <v>2</v>
      </c>
      <c r="BF12" s="573">
        <v>2</v>
      </c>
      <c r="BG12" s="573">
        <v>2</v>
      </c>
      <c r="BH12" s="573">
        <v>1</v>
      </c>
      <c r="BI12" s="573">
        <v>2</v>
      </c>
      <c r="BJ12" s="573">
        <v>2</v>
      </c>
      <c r="BK12" s="573">
        <v>2</v>
      </c>
      <c r="BL12" s="573">
        <v>2</v>
      </c>
      <c r="BM12" s="573">
        <v>2</v>
      </c>
      <c r="BN12" s="573">
        <v>2</v>
      </c>
      <c r="BO12" s="573">
        <v>2</v>
      </c>
      <c r="BP12" s="573">
        <v>2</v>
      </c>
      <c r="BQ12" s="573">
        <v>2</v>
      </c>
      <c r="BR12" s="573">
        <v>1</v>
      </c>
      <c r="BS12" s="573">
        <v>2</v>
      </c>
      <c r="BT12" s="1167">
        <f>COUNTIF($BE12:$BS12,2)</f>
        <v>13</v>
      </c>
      <c r="BU12" s="1197">
        <f>BT12/COUNTA($BE12:$BS12)</f>
        <v>0.8666666666666667</v>
      </c>
      <c r="BV12" s="1167">
        <f>COUNTIF($BE12:$BS12,1)</f>
        <v>2</v>
      </c>
      <c r="BW12" s="1197">
        <f>BV12/COUNTA($BE12:$BS12)</f>
        <v>0.13333333333333333</v>
      </c>
      <c r="BX12" s="1167">
        <f>COUNTIF($BE12:$BS12,0)</f>
        <v>0</v>
      </c>
      <c r="BY12" s="1197">
        <f>BX12/COUNTA($BE12:$BS12)</f>
        <v>0</v>
      </c>
      <c r="BZ12" s="1167">
        <f>(((BT12*2)+(BV12*1)+(BX12*0)))/COUNTA($BE12:$BS12)</f>
        <v>1.8666666666666667</v>
      </c>
      <c r="CA12" s="1167" t="str">
        <f t="shared" si="9"/>
        <v>Đạt mục tiêu</v>
      </c>
    </row>
    <row r="13" spans="1:80" s="74" customFormat="1" ht="132.75" hidden="1" customHeight="1">
      <c r="A13" s="19">
        <v>6</v>
      </c>
      <c r="B13" s="265">
        <v>6</v>
      </c>
      <c r="C13" s="67" t="s">
        <v>27</v>
      </c>
      <c r="D13" s="68" t="s">
        <v>14</v>
      </c>
      <c r="E13" s="69" t="s">
        <v>273</v>
      </c>
      <c r="F13" s="8" t="s">
        <v>17</v>
      </c>
      <c r="G13" s="69" t="s">
        <v>297</v>
      </c>
      <c r="H13" s="70" t="s">
        <v>290</v>
      </c>
      <c r="I13" s="20" t="s">
        <v>212</v>
      </c>
      <c r="J13" s="10" t="s">
        <v>11</v>
      </c>
      <c r="K13" s="71"/>
      <c r="L13" s="71"/>
      <c r="M13" s="71" t="s">
        <v>16</v>
      </c>
      <c r="N13" s="71"/>
      <c r="O13" s="71"/>
      <c r="P13" s="71"/>
      <c r="Q13" s="71"/>
      <c r="R13" s="71"/>
      <c r="S13" s="71"/>
      <c r="T13" s="71"/>
      <c r="U13" s="66">
        <f t="shared" si="10"/>
        <v>1</v>
      </c>
      <c r="V13" s="71"/>
      <c r="W13" s="71"/>
      <c r="X13" s="71"/>
      <c r="Y13" s="71"/>
      <c r="Z13" s="71"/>
      <c r="AA13" s="71"/>
      <c r="AB13" s="71"/>
      <c r="AC13" s="71"/>
      <c r="AD13" s="71"/>
      <c r="AE13" s="71"/>
      <c r="AF13" s="71"/>
      <c r="AG13" s="72"/>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3"/>
      <c r="BS13" s="73"/>
      <c r="BT13" s="71"/>
      <c r="BU13" s="71"/>
      <c r="BV13" s="71"/>
      <c r="BW13" s="71"/>
      <c r="BX13" s="71"/>
      <c r="BY13" s="71"/>
      <c r="BZ13" s="71"/>
      <c r="CA13" s="71"/>
    </row>
    <row r="14" spans="1:80" s="74" customFormat="1" ht="107.25" hidden="1" customHeight="1">
      <c r="A14" s="19">
        <v>7</v>
      </c>
      <c r="B14" s="265">
        <v>7</v>
      </c>
      <c r="C14" s="67" t="s">
        <v>27</v>
      </c>
      <c r="D14" s="68" t="s">
        <v>14</v>
      </c>
      <c r="E14" s="69" t="s">
        <v>273</v>
      </c>
      <c r="F14" s="8" t="s">
        <v>17</v>
      </c>
      <c r="G14" s="69" t="s">
        <v>298</v>
      </c>
      <c r="H14" s="70" t="s">
        <v>292</v>
      </c>
      <c r="I14" s="20" t="s">
        <v>212</v>
      </c>
      <c r="J14" s="10" t="s">
        <v>11</v>
      </c>
      <c r="K14" s="71"/>
      <c r="L14" s="71"/>
      <c r="M14" s="71"/>
      <c r="N14" s="71" t="s">
        <v>16</v>
      </c>
      <c r="O14" s="71"/>
      <c r="P14" s="71"/>
      <c r="Q14" s="71"/>
      <c r="R14" s="71"/>
      <c r="S14" s="71"/>
      <c r="T14" s="71"/>
      <c r="U14" s="66">
        <f t="shared" si="10"/>
        <v>1</v>
      </c>
      <c r="V14" s="71"/>
      <c r="W14" s="71"/>
      <c r="X14" s="71"/>
      <c r="Y14" s="71"/>
      <c r="Z14" s="71"/>
      <c r="AA14" s="71"/>
      <c r="AB14" s="71"/>
      <c r="AC14" s="71"/>
      <c r="AD14" s="71"/>
      <c r="AE14" s="71"/>
      <c r="AF14" s="71"/>
      <c r="AG14" s="72"/>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3"/>
      <c r="BS14" s="73"/>
      <c r="BT14" s="71"/>
      <c r="BU14" s="71"/>
      <c r="BV14" s="71"/>
      <c r="BW14" s="71"/>
      <c r="BX14" s="71"/>
      <c r="BY14" s="71"/>
      <c r="BZ14" s="71"/>
      <c r="CA14" s="71"/>
    </row>
    <row r="15" spans="1:80" s="74" customFormat="1" ht="56.25" hidden="1" customHeight="1">
      <c r="A15" s="19">
        <v>8</v>
      </c>
      <c r="B15" s="265">
        <v>8</v>
      </c>
      <c r="C15" s="67" t="s">
        <v>27</v>
      </c>
      <c r="D15" s="68" t="s">
        <v>14</v>
      </c>
      <c r="E15" s="69" t="s">
        <v>273</v>
      </c>
      <c r="F15" s="8" t="s">
        <v>17</v>
      </c>
      <c r="G15" s="69" t="s">
        <v>299</v>
      </c>
      <c r="H15" s="70" t="s">
        <v>291</v>
      </c>
      <c r="I15" s="20" t="s">
        <v>212</v>
      </c>
      <c r="J15" s="10" t="s">
        <v>11</v>
      </c>
      <c r="K15" s="71"/>
      <c r="L15" s="71"/>
      <c r="M15" s="71"/>
      <c r="N15" s="71"/>
      <c r="O15" s="71" t="s">
        <v>16</v>
      </c>
      <c r="P15" s="71"/>
      <c r="Q15" s="71"/>
      <c r="R15" s="71"/>
      <c r="S15" s="71"/>
      <c r="T15" s="71"/>
      <c r="U15" s="66">
        <f t="shared" si="10"/>
        <v>1</v>
      </c>
      <c r="V15" s="71"/>
      <c r="W15" s="71"/>
      <c r="X15" s="71"/>
      <c r="Y15" s="71"/>
      <c r="Z15" s="71"/>
      <c r="AA15" s="71"/>
      <c r="AB15" s="71"/>
      <c r="AC15" s="71"/>
      <c r="AD15" s="71"/>
      <c r="AE15" s="71"/>
      <c r="AF15" s="71"/>
      <c r="AG15" s="72"/>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3"/>
      <c r="BS15" s="73"/>
      <c r="BT15" s="71"/>
      <c r="BU15" s="71"/>
      <c r="BV15" s="71"/>
      <c r="BW15" s="71"/>
      <c r="BX15" s="71"/>
      <c r="BY15" s="71"/>
      <c r="BZ15" s="71"/>
      <c r="CA15" s="71"/>
    </row>
    <row r="16" spans="1:80" s="74" customFormat="1" ht="56.25" hidden="1" customHeight="1">
      <c r="A16" s="19">
        <v>9</v>
      </c>
      <c r="B16" s="265">
        <v>9</v>
      </c>
      <c r="C16" s="67" t="s">
        <v>27</v>
      </c>
      <c r="D16" s="68" t="s">
        <v>14</v>
      </c>
      <c r="E16" s="69" t="s">
        <v>273</v>
      </c>
      <c r="F16" s="8" t="s">
        <v>17</v>
      </c>
      <c r="G16" s="69" t="s">
        <v>300</v>
      </c>
      <c r="H16" s="70" t="s">
        <v>293</v>
      </c>
      <c r="I16" s="20" t="s">
        <v>212</v>
      </c>
      <c r="J16" s="10" t="s">
        <v>11</v>
      </c>
      <c r="K16" s="71"/>
      <c r="L16" s="71"/>
      <c r="M16" s="71"/>
      <c r="N16" s="71"/>
      <c r="O16" s="71"/>
      <c r="P16" s="71" t="s">
        <v>16</v>
      </c>
      <c r="Q16" s="71"/>
      <c r="R16" s="71"/>
      <c r="S16" s="71"/>
      <c r="T16" s="71"/>
      <c r="U16" s="66">
        <f t="shared" si="10"/>
        <v>1</v>
      </c>
      <c r="V16" s="71"/>
      <c r="W16" s="71"/>
      <c r="X16" s="71"/>
      <c r="Y16" s="71"/>
      <c r="Z16" s="71"/>
      <c r="AA16" s="71"/>
      <c r="AB16" s="71"/>
      <c r="AC16" s="71"/>
      <c r="AD16" s="71"/>
      <c r="AE16" s="71"/>
      <c r="AF16" s="71"/>
      <c r="AG16" s="72"/>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3"/>
      <c r="BS16" s="73"/>
      <c r="BT16" s="71"/>
      <c r="BU16" s="71"/>
      <c r="BV16" s="71"/>
      <c r="BW16" s="71"/>
      <c r="BX16" s="71"/>
      <c r="BY16" s="71"/>
      <c r="BZ16" s="71"/>
      <c r="CA16" s="71"/>
    </row>
    <row r="17" spans="1:80" s="74" customFormat="1" ht="56.25" hidden="1" customHeight="1">
      <c r="A17" s="19">
        <v>10</v>
      </c>
      <c r="B17" s="265"/>
      <c r="C17" s="67" t="s">
        <v>27</v>
      </c>
      <c r="D17" s="68" t="s">
        <v>14</v>
      </c>
      <c r="E17" s="67" t="s">
        <v>27</v>
      </c>
      <c r="F17" s="8"/>
      <c r="G17" s="69" t="s">
        <v>301</v>
      </c>
      <c r="H17" s="70" t="s">
        <v>294</v>
      </c>
      <c r="I17" s="20"/>
      <c r="J17" s="10"/>
      <c r="K17" s="71"/>
      <c r="L17" s="71"/>
      <c r="M17" s="71"/>
      <c r="N17" s="71"/>
      <c r="O17" s="71"/>
      <c r="P17" s="71"/>
      <c r="Q17" s="71" t="s">
        <v>16</v>
      </c>
      <c r="R17" s="71"/>
      <c r="S17" s="71"/>
      <c r="T17" s="71"/>
      <c r="U17" s="66"/>
      <c r="V17" s="71"/>
      <c r="W17" s="71"/>
      <c r="X17" s="71"/>
      <c r="Y17" s="71"/>
      <c r="Z17" s="71"/>
      <c r="AA17" s="71"/>
      <c r="AB17" s="71"/>
      <c r="AC17" s="71"/>
      <c r="AD17" s="71"/>
      <c r="AE17" s="71"/>
      <c r="AF17" s="71"/>
      <c r="AG17" s="72"/>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3"/>
      <c r="BS17" s="73"/>
      <c r="BT17" s="71"/>
      <c r="BU17" s="71"/>
      <c r="BV17" s="71"/>
      <c r="BW17" s="71"/>
      <c r="BX17" s="71"/>
      <c r="BY17" s="71"/>
      <c r="BZ17" s="71"/>
      <c r="CA17" s="71"/>
    </row>
    <row r="18" spans="1:80" s="74" customFormat="1" ht="56.25" hidden="1" customHeight="1">
      <c r="A18" s="19">
        <v>10</v>
      </c>
      <c r="B18" s="265">
        <v>10</v>
      </c>
      <c r="C18" s="67" t="s">
        <v>27</v>
      </c>
      <c r="D18" s="68" t="s">
        <v>14</v>
      </c>
      <c r="E18" s="67" t="s">
        <v>27</v>
      </c>
      <c r="F18" s="8" t="s">
        <v>17</v>
      </c>
      <c r="G18" s="69" t="s">
        <v>301</v>
      </c>
      <c r="H18" s="70" t="s">
        <v>952</v>
      </c>
      <c r="I18" s="20" t="s">
        <v>212</v>
      </c>
      <c r="J18" s="10" t="s">
        <v>11</v>
      </c>
      <c r="K18" s="71"/>
      <c r="L18" s="71"/>
      <c r="M18" s="71"/>
      <c r="N18" s="71"/>
      <c r="O18" s="71"/>
      <c r="P18" s="71"/>
      <c r="Q18" s="71"/>
      <c r="R18" s="71" t="s">
        <v>16</v>
      </c>
      <c r="S18" s="71"/>
      <c r="T18" s="71"/>
      <c r="U18" s="66">
        <f t="shared" si="10"/>
        <v>1</v>
      </c>
      <c r="V18" s="71"/>
      <c r="W18" s="71"/>
      <c r="X18" s="71"/>
      <c r="Y18" s="71"/>
      <c r="Z18" s="71"/>
      <c r="AA18" s="71"/>
      <c r="AB18" s="71"/>
      <c r="AC18" s="71"/>
      <c r="AD18" s="71"/>
      <c r="AE18" s="71"/>
      <c r="AF18" s="71"/>
      <c r="AG18" s="72"/>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3"/>
      <c r="BS18" s="73"/>
      <c r="BT18" s="71"/>
      <c r="BU18" s="71"/>
      <c r="BV18" s="71"/>
      <c r="BW18" s="71"/>
      <c r="BX18" s="71"/>
      <c r="BY18" s="71"/>
      <c r="BZ18" s="71"/>
      <c r="CA18" s="71"/>
    </row>
    <row r="19" spans="1:80" s="74" customFormat="1" ht="138.75" hidden="1" customHeight="1">
      <c r="A19" s="19">
        <v>11</v>
      </c>
      <c r="B19" s="265">
        <v>11</v>
      </c>
      <c r="C19" s="67" t="s">
        <v>27</v>
      </c>
      <c r="D19" s="68" t="s">
        <v>14</v>
      </c>
      <c r="E19" s="67" t="s">
        <v>27</v>
      </c>
      <c r="F19" s="8" t="s">
        <v>17</v>
      </c>
      <c r="G19" s="69" t="s">
        <v>302</v>
      </c>
      <c r="H19" s="70" t="s">
        <v>953</v>
      </c>
      <c r="I19" s="20" t="s">
        <v>212</v>
      </c>
      <c r="J19" s="10" t="s">
        <v>11</v>
      </c>
      <c r="K19" s="71"/>
      <c r="L19" s="71"/>
      <c r="M19" s="71"/>
      <c r="N19" s="71"/>
      <c r="O19" s="71"/>
      <c r="P19" s="71"/>
      <c r="Q19" s="71"/>
      <c r="R19" s="71"/>
      <c r="S19" s="71" t="s">
        <v>16</v>
      </c>
      <c r="T19" s="71"/>
      <c r="U19" s="66">
        <f t="shared" si="10"/>
        <v>1</v>
      </c>
      <c r="V19" s="71"/>
      <c r="W19" s="71"/>
      <c r="X19" s="71"/>
      <c r="Y19" s="71"/>
      <c r="Z19" s="71"/>
      <c r="AA19" s="71"/>
      <c r="AB19" s="71"/>
      <c r="AC19" s="71"/>
      <c r="AD19" s="71"/>
      <c r="AE19" s="71"/>
      <c r="AF19" s="71"/>
      <c r="AG19" s="72"/>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3"/>
      <c r="BS19" s="73"/>
      <c r="BT19" s="71"/>
      <c r="BU19" s="71"/>
      <c r="BV19" s="71"/>
      <c r="BW19" s="71"/>
      <c r="BX19" s="71"/>
      <c r="BY19" s="71"/>
      <c r="BZ19" s="71"/>
      <c r="CA19" s="71"/>
    </row>
    <row r="20" spans="1:80" s="74" customFormat="1" ht="83.25" hidden="1" customHeight="1">
      <c r="A20" s="19">
        <v>12</v>
      </c>
      <c r="B20" s="265">
        <v>12</v>
      </c>
      <c r="C20" s="67" t="s">
        <v>27</v>
      </c>
      <c r="D20" s="68" t="s">
        <v>14</v>
      </c>
      <c r="E20" s="67" t="s">
        <v>27</v>
      </c>
      <c r="F20" s="8" t="s">
        <v>17</v>
      </c>
      <c r="G20" s="69" t="s">
        <v>303</v>
      </c>
      <c r="H20" s="70" t="s">
        <v>954</v>
      </c>
      <c r="I20" s="20" t="s">
        <v>212</v>
      </c>
      <c r="J20" s="10" t="s">
        <v>11</v>
      </c>
      <c r="K20" s="71"/>
      <c r="L20" s="71"/>
      <c r="M20" s="71"/>
      <c r="N20" s="71"/>
      <c r="O20" s="71"/>
      <c r="P20" s="71"/>
      <c r="Q20" s="71"/>
      <c r="R20" s="71"/>
      <c r="S20" s="71"/>
      <c r="T20" s="71" t="s">
        <v>16</v>
      </c>
      <c r="U20" s="66">
        <f t="shared" si="10"/>
        <v>1</v>
      </c>
      <c r="V20" s="71"/>
      <c r="W20" s="71"/>
      <c r="X20" s="71"/>
      <c r="Y20" s="71"/>
      <c r="Z20" s="71"/>
      <c r="AA20" s="71"/>
      <c r="AB20" s="71"/>
      <c r="AC20" s="71"/>
      <c r="AD20" s="71"/>
      <c r="AE20" s="71"/>
      <c r="AF20" s="71"/>
      <c r="AG20" s="72"/>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3"/>
      <c r="BS20" s="73"/>
      <c r="BT20" s="71"/>
      <c r="BU20" s="71"/>
      <c r="BV20" s="71"/>
      <c r="BW20" s="71"/>
      <c r="BX20" s="71"/>
      <c r="BY20" s="71"/>
      <c r="BZ20" s="71"/>
      <c r="CA20" s="71"/>
    </row>
    <row r="21" spans="1:80" s="2" customFormat="1" ht="15.75" hidden="1">
      <c r="A21" s="19">
        <v>13</v>
      </c>
      <c r="B21" s="265">
        <v>13</v>
      </c>
      <c r="C21" s="1378" t="s">
        <v>29</v>
      </c>
      <c r="D21" s="1368"/>
      <c r="E21" s="1379"/>
      <c r="F21" s="6" t="s">
        <v>316</v>
      </c>
      <c r="G21" s="6" t="s">
        <v>316</v>
      </c>
      <c r="H21" s="6" t="s">
        <v>316</v>
      </c>
      <c r="I21" s="6" t="s">
        <v>316</v>
      </c>
      <c r="J21" s="6" t="s">
        <v>316</v>
      </c>
      <c r="K21" s="6" t="s">
        <v>316</v>
      </c>
      <c r="L21" s="6" t="s">
        <v>316</v>
      </c>
      <c r="M21" s="6" t="s">
        <v>316</v>
      </c>
      <c r="N21" s="6" t="s">
        <v>316</v>
      </c>
      <c r="O21" s="6" t="s">
        <v>316</v>
      </c>
      <c r="P21" s="6" t="s">
        <v>316</v>
      </c>
      <c r="Q21" s="6" t="s">
        <v>316</v>
      </c>
      <c r="R21" s="6"/>
      <c r="S21" s="6" t="s">
        <v>316</v>
      </c>
      <c r="T21" s="6" t="s">
        <v>316</v>
      </c>
      <c r="U21" s="6" t="s">
        <v>316</v>
      </c>
      <c r="V21" s="6" t="s">
        <v>316</v>
      </c>
      <c r="W21" s="6" t="s">
        <v>316</v>
      </c>
      <c r="X21" s="6" t="s">
        <v>316</v>
      </c>
      <c r="Y21" s="6" t="s">
        <v>316</v>
      </c>
      <c r="Z21" s="6" t="s">
        <v>316</v>
      </c>
      <c r="AA21" s="6" t="s">
        <v>316</v>
      </c>
      <c r="AB21" s="6" t="s">
        <v>316</v>
      </c>
      <c r="AC21" s="6" t="s">
        <v>316</v>
      </c>
      <c r="AD21" s="6" t="s">
        <v>316</v>
      </c>
      <c r="AE21" s="6" t="s">
        <v>316</v>
      </c>
      <c r="AF21" s="6" t="s">
        <v>316</v>
      </c>
      <c r="AG21" s="6" t="s">
        <v>316</v>
      </c>
      <c r="AH21" s="6" t="s">
        <v>316</v>
      </c>
      <c r="AI21" s="6" t="s">
        <v>316</v>
      </c>
      <c r="AJ21" s="6" t="s">
        <v>316</v>
      </c>
      <c r="AK21" s="6" t="s">
        <v>316</v>
      </c>
      <c r="AL21" s="6" t="s">
        <v>316</v>
      </c>
      <c r="AM21" s="6"/>
      <c r="AN21" s="6"/>
      <c r="AO21" s="6" t="s">
        <v>316</v>
      </c>
      <c r="AP21" s="6" t="s">
        <v>316</v>
      </c>
      <c r="AQ21" s="6" t="s">
        <v>316</v>
      </c>
      <c r="AR21" s="6" t="s">
        <v>316</v>
      </c>
      <c r="AS21" s="6" t="s">
        <v>316</v>
      </c>
      <c r="AT21" s="6" t="s">
        <v>316</v>
      </c>
      <c r="AU21" s="6" t="s">
        <v>316</v>
      </c>
      <c r="AV21" s="6" t="s">
        <v>316</v>
      </c>
      <c r="AW21" s="6" t="s">
        <v>316</v>
      </c>
      <c r="AX21" s="6"/>
      <c r="AY21" s="6"/>
      <c r="AZ21" s="6" t="s">
        <v>316</v>
      </c>
      <c r="BA21" s="6"/>
      <c r="BB21" s="6" t="s">
        <v>316</v>
      </c>
      <c r="BC21" s="6"/>
      <c r="BD21" s="6" t="s">
        <v>316</v>
      </c>
      <c r="BE21" s="6" t="s">
        <v>316</v>
      </c>
      <c r="BF21" s="6" t="s">
        <v>316</v>
      </c>
      <c r="BG21" s="6" t="s">
        <v>316</v>
      </c>
      <c r="BH21" s="6" t="s">
        <v>316</v>
      </c>
      <c r="BI21" s="6" t="s">
        <v>316</v>
      </c>
      <c r="BJ21" s="6" t="s">
        <v>316</v>
      </c>
      <c r="BK21" s="6" t="s">
        <v>316</v>
      </c>
      <c r="BL21" s="6" t="s">
        <v>316</v>
      </c>
      <c r="BM21" s="6" t="s">
        <v>316</v>
      </c>
      <c r="BN21" s="6" t="s">
        <v>316</v>
      </c>
      <c r="BO21" s="6" t="s">
        <v>316</v>
      </c>
      <c r="BP21" s="6" t="s">
        <v>316</v>
      </c>
      <c r="BQ21" s="6" t="s">
        <v>316</v>
      </c>
      <c r="BR21" s="6" t="s">
        <v>316</v>
      </c>
      <c r="BS21" s="6" t="s">
        <v>316</v>
      </c>
      <c r="BT21" s="6" t="s">
        <v>316</v>
      </c>
      <c r="BU21" s="6" t="s">
        <v>316</v>
      </c>
      <c r="BV21" s="6" t="s">
        <v>316</v>
      </c>
      <c r="BW21" s="6" t="s">
        <v>316</v>
      </c>
      <c r="BX21" s="6" t="s">
        <v>316</v>
      </c>
      <c r="BY21" s="6" t="s">
        <v>316</v>
      </c>
      <c r="BZ21" s="6" t="s">
        <v>316</v>
      </c>
      <c r="CA21" s="6" t="s">
        <v>316</v>
      </c>
    </row>
    <row r="22" spans="1:80" s="2" customFormat="1" ht="15.75" hidden="1">
      <c r="A22" s="19">
        <v>14</v>
      </c>
      <c r="B22" s="265">
        <v>14</v>
      </c>
      <c r="C22" s="1378" t="s">
        <v>32</v>
      </c>
      <c r="D22" s="1368"/>
      <c r="E22" s="1379"/>
      <c r="F22" s="6" t="s">
        <v>316</v>
      </c>
      <c r="G22" s="6" t="s">
        <v>316</v>
      </c>
      <c r="H22" s="6" t="s">
        <v>316</v>
      </c>
      <c r="I22" s="6" t="s">
        <v>316</v>
      </c>
      <c r="J22" s="6" t="s">
        <v>316</v>
      </c>
      <c r="K22" s="6" t="s">
        <v>316</v>
      </c>
      <c r="L22" s="6" t="s">
        <v>316</v>
      </c>
      <c r="M22" s="6" t="s">
        <v>316</v>
      </c>
      <c r="N22" s="6" t="s">
        <v>316</v>
      </c>
      <c r="O22" s="6" t="s">
        <v>316</v>
      </c>
      <c r="P22" s="6" t="s">
        <v>316</v>
      </c>
      <c r="Q22" s="6" t="s">
        <v>316</v>
      </c>
      <c r="R22" s="6"/>
      <c r="S22" s="6" t="s">
        <v>316</v>
      </c>
      <c r="T22" s="6" t="s">
        <v>316</v>
      </c>
      <c r="U22" s="6" t="s">
        <v>316</v>
      </c>
      <c r="V22" s="6" t="s">
        <v>316</v>
      </c>
      <c r="W22" s="6" t="s">
        <v>316</v>
      </c>
      <c r="X22" s="6" t="s">
        <v>316</v>
      </c>
      <c r="Y22" s="6" t="s">
        <v>316</v>
      </c>
      <c r="Z22" s="6" t="s">
        <v>316</v>
      </c>
      <c r="AA22" s="6" t="s">
        <v>316</v>
      </c>
      <c r="AB22" s="6" t="s">
        <v>316</v>
      </c>
      <c r="AC22" s="6" t="s">
        <v>316</v>
      </c>
      <c r="AD22" s="6" t="s">
        <v>316</v>
      </c>
      <c r="AE22" s="6" t="s">
        <v>316</v>
      </c>
      <c r="AF22" s="6" t="s">
        <v>316</v>
      </c>
      <c r="AG22" s="6" t="s">
        <v>316</v>
      </c>
      <c r="AH22" s="6" t="s">
        <v>316</v>
      </c>
      <c r="AI22" s="6" t="s">
        <v>316</v>
      </c>
      <c r="AJ22" s="6" t="s">
        <v>316</v>
      </c>
      <c r="AK22" s="6" t="s">
        <v>316</v>
      </c>
      <c r="AL22" s="6" t="s">
        <v>316</v>
      </c>
      <c r="AM22" s="6"/>
      <c r="AN22" s="6"/>
      <c r="AO22" s="6" t="s">
        <v>316</v>
      </c>
      <c r="AP22" s="6" t="s">
        <v>316</v>
      </c>
      <c r="AQ22" s="6" t="s">
        <v>316</v>
      </c>
      <c r="AR22" s="6" t="s">
        <v>316</v>
      </c>
      <c r="AS22" s="6" t="s">
        <v>316</v>
      </c>
      <c r="AT22" s="6" t="s">
        <v>316</v>
      </c>
      <c r="AU22" s="6" t="s">
        <v>316</v>
      </c>
      <c r="AV22" s="6" t="s">
        <v>316</v>
      </c>
      <c r="AW22" s="6" t="s">
        <v>316</v>
      </c>
      <c r="AX22" s="6"/>
      <c r="AY22" s="6"/>
      <c r="AZ22" s="6" t="s">
        <v>316</v>
      </c>
      <c r="BA22" s="6"/>
      <c r="BB22" s="6" t="s">
        <v>316</v>
      </c>
      <c r="BC22" s="6"/>
      <c r="BD22" s="6" t="s">
        <v>316</v>
      </c>
      <c r="BE22" s="6" t="s">
        <v>316</v>
      </c>
      <c r="BF22" s="6" t="s">
        <v>316</v>
      </c>
      <c r="BG22" s="6" t="s">
        <v>316</v>
      </c>
      <c r="BH22" s="6" t="s">
        <v>316</v>
      </c>
      <c r="BI22" s="6" t="s">
        <v>316</v>
      </c>
      <c r="BJ22" s="6" t="s">
        <v>316</v>
      </c>
      <c r="BK22" s="6" t="s">
        <v>316</v>
      </c>
      <c r="BL22" s="6" t="s">
        <v>316</v>
      </c>
      <c r="BM22" s="6" t="s">
        <v>316</v>
      </c>
      <c r="BN22" s="6" t="s">
        <v>316</v>
      </c>
      <c r="BO22" s="6" t="s">
        <v>316</v>
      </c>
      <c r="BP22" s="6" t="s">
        <v>316</v>
      </c>
      <c r="BQ22" s="6" t="s">
        <v>316</v>
      </c>
      <c r="BR22" s="6" t="s">
        <v>316</v>
      </c>
      <c r="BS22" s="6" t="s">
        <v>316</v>
      </c>
      <c r="BT22" s="6" t="s">
        <v>316</v>
      </c>
      <c r="BU22" s="6" t="s">
        <v>316</v>
      </c>
      <c r="BV22" s="6" t="s">
        <v>316</v>
      </c>
      <c r="BW22" s="6" t="s">
        <v>316</v>
      </c>
      <c r="BX22" s="6" t="s">
        <v>316</v>
      </c>
      <c r="BY22" s="6" t="s">
        <v>316</v>
      </c>
      <c r="BZ22" s="6" t="s">
        <v>316</v>
      </c>
      <c r="CA22" s="6" t="s">
        <v>316</v>
      </c>
    </row>
    <row r="23" spans="1:80" s="184" customFormat="1" ht="56.25" hidden="1" customHeight="1">
      <c r="A23" s="216">
        <v>15</v>
      </c>
      <c r="B23" s="265">
        <v>15</v>
      </c>
      <c r="C23" s="181" t="s">
        <v>545</v>
      </c>
      <c r="D23" s="77" t="s">
        <v>15</v>
      </c>
      <c r="E23" s="78" t="s">
        <v>546</v>
      </c>
      <c r="F23" s="77" t="s">
        <v>15</v>
      </c>
      <c r="G23" s="188" t="s">
        <v>554</v>
      </c>
      <c r="H23" s="179" t="s">
        <v>555</v>
      </c>
      <c r="I23" s="20" t="s">
        <v>212</v>
      </c>
      <c r="J23" s="10" t="s">
        <v>11</v>
      </c>
      <c r="K23" s="187" t="s">
        <v>16</v>
      </c>
      <c r="L23" s="71"/>
      <c r="M23" s="71"/>
      <c r="N23" s="71"/>
      <c r="O23" s="71"/>
      <c r="P23" s="71"/>
      <c r="Q23" s="71"/>
      <c r="R23" s="71"/>
      <c r="S23" s="71"/>
      <c r="T23" s="71"/>
      <c r="U23" s="66">
        <f t="shared" si="10"/>
        <v>1</v>
      </c>
      <c r="V23" s="183" t="s">
        <v>724</v>
      </c>
      <c r="W23" s="183" t="s">
        <v>727</v>
      </c>
      <c r="X23" s="183" t="s">
        <v>727</v>
      </c>
      <c r="Y23" s="183" t="s">
        <v>727</v>
      </c>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20">
        <v>2</v>
      </c>
      <c r="BF23" s="20">
        <v>2</v>
      </c>
      <c r="BG23" s="20">
        <v>2</v>
      </c>
      <c r="BH23" s="20">
        <v>2</v>
      </c>
      <c r="BI23" s="20">
        <v>2</v>
      </c>
      <c r="BJ23" s="20">
        <v>2</v>
      </c>
      <c r="BK23" s="20">
        <v>1</v>
      </c>
      <c r="BL23" s="20">
        <v>2</v>
      </c>
      <c r="BM23" s="20">
        <v>2</v>
      </c>
      <c r="BN23" s="20">
        <v>2</v>
      </c>
      <c r="BO23" s="20">
        <v>2</v>
      </c>
      <c r="BP23" s="20">
        <v>2</v>
      </c>
      <c r="BQ23" s="20">
        <v>2</v>
      </c>
      <c r="BR23" s="20">
        <v>2</v>
      </c>
      <c r="BS23" s="20">
        <v>1</v>
      </c>
      <c r="BT23" s="80">
        <f t="shared" ref="BT23" si="11">COUNTIF($BE23:$BS23,2)</f>
        <v>13</v>
      </c>
      <c r="BU23" s="81">
        <f t="shared" ref="BU23" si="12">BT23/COUNTA($BE23:$BS23)</f>
        <v>0.8666666666666667</v>
      </c>
      <c r="BV23" s="80">
        <f t="shared" ref="BV23" si="13">COUNTIF($BE23:$BS23,1)</f>
        <v>2</v>
      </c>
      <c r="BW23" s="81">
        <f t="shared" ref="BW23" si="14">BV23/COUNTA($BE23:$BS23)</f>
        <v>0.13333333333333333</v>
      </c>
      <c r="BX23" s="80">
        <f t="shared" ref="BX23" si="15">COUNTIF($BE23:$BS23,0)</f>
        <v>0</v>
      </c>
      <c r="BY23" s="81">
        <f t="shared" ref="BY23" si="16">BX23/COUNTA($BE23:$BS23)</f>
        <v>0</v>
      </c>
      <c r="BZ23" s="80">
        <f t="shared" ref="BZ23" si="17">(((BT23*2)+(BV23*1)+(BX23*0)))/COUNTA($BE23:$BS23)</f>
        <v>1.8666666666666667</v>
      </c>
      <c r="CA23" s="226" t="str">
        <f t="shared" ref="CA23" si="18">IF(BZ23&gt;=1.6,"Đạt mục tiêu",IF(BZ23&gt;=1,"Cần cố gắng","Chưa đạt"))</f>
        <v>Đạt mục tiêu</v>
      </c>
      <c r="CB23" s="74"/>
    </row>
    <row r="24" spans="1:80" s="74" customFormat="1" ht="45" hidden="1">
      <c r="A24" s="19">
        <v>16</v>
      </c>
      <c r="B24" s="265">
        <v>16</v>
      </c>
      <c r="C24" s="78" t="s">
        <v>547</v>
      </c>
      <c r="D24" s="77" t="s">
        <v>14</v>
      </c>
      <c r="E24" s="78" t="s">
        <v>548</v>
      </c>
      <c r="F24" s="77" t="s">
        <v>17</v>
      </c>
      <c r="G24" s="78" t="s">
        <v>548</v>
      </c>
      <c r="H24" s="67" t="s">
        <v>553</v>
      </c>
      <c r="I24" s="20" t="s">
        <v>275</v>
      </c>
      <c r="J24" s="10" t="s">
        <v>11</v>
      </c>
      <c r="K24" s="71"/>
      <c r="L24" s="71"/>
      <c r="M24" s="71"/>
      <c r="N24" s="71" t="s">
        <v>16</v>
      </c>
      <c r="O24" s="71"/>
      <c r="P24" s="71"/>
      <c r="Q24" s="71"/>
      <c r="R24" s="71"/>
      <c r="S24" s="71"/>
      <c r="T24" s="71"/>
      <c r="U24" s="66">
        <f t="shared" si="10"/>
        <v>1</v>
      </c>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c r="BO24" s="71"/>
      <c r="BP24" s="71"/>
      <c r="BQ24" s="71"/>
      <c r="BR24" s="73"/>
      <c r="BS24" s="73"/>
      <c r="BT24" s="71"/>
      <c r="BU24" s="71"/>
      <c r="BV24" s="71"/>
      <c r="BW24" s="71"/>
      <c r="BX24" s="71"/>
      <c r="BY24" s="71"/>
      <c r="BZ24" s="71"/>
      <c r="CA24" s="71"/>
      <c r="CB24" s="74" t="s">
        <v>16</v>
      </c>
    </row>
    <row r="25" spans="1:80" s="74" customFormat="1" ht="31.5" hidden="1">
      <c r="A25" s="19">
        <v>17</v>
      </c>
      <c r="B25" s="265">
        <v>17</v>
      </c>
      <c r="C25" s="76" t="s">
        <v>549</v>
      </c>
      <c r="D25" s="77" t="s">
        <v>15</v>
      </c>
      <c r="E25" s="78" t="s">
        <v>550</v>
      </c>
      <c r="F25" s="77" t="s">
        <v>17</v>
      </c>
      <c r="G25" s="78" t="s">
        <v>550</v>
      </c>
      <c r="H25" s="67" t="s">
        <v>556</v>
      </c>
      <c r="I25" s="20" t="s">
        <v>275</v>
      </c>
      <c r="J25" s="10" t="s">
        <v>11</v>
      </c>
      <c r="K25" s="71"/>
      <c r="L25" s="71"/>
      <c r="M25" s="71"/>
      <c r="N25" s="71" t="s">
        <v>16</v>
      </c>
      <c r="O25" s="71"/>
      <c r="P25" s="71"/>
      <c r="Q25" s="71"/>
      <c r="R25" s="71"/>
      <c r="S25" s="71"/>
      <c r="T25" s="71"/>
      <c r="U25" s="66">
        <f t="shared" si="10"/>
        <v>1</v>
      </c>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3"/>
      <c r="BS25" s="73"/>
      <c r="BT25" s="71"/>
      <c r="BU25" s="71"/>
      <c r="BV25" s="71"/>
      <c r="BW25" s="71"/>
      <c r="BX25" s="71"/>
      <c r="BY25" s="71"/>
      <c r="BZ25" s="71"/>
      <c r="CA25" s="71"/>
      <c r="CB25" s="74" t="s">
        <v>16</v>
      </c>
    </row>
    <row r="26" spans="1:80" s="74" customFormat="1" ht="75" hidden="1">
      <c r="A26" s="19"/>
      <c r="B26" s="265"/>
      <c r="C26" s="76" t="s">
        <v>551</v>
      </c>
      <c r="D26" s="77"/>
      <c r="E26" s="78"/>
      <c r="F26" s="77"/>
      <c r="G26" s="78"/>
      <c r="H26" s="67" t="s">
        <v>955</v>
      </c>
      <c r="I26" s="20"/>
      <c r="J26" s="10"/>
      <c r="K26" s="71"/>
      <c r="L26" s="71"/>
      <c r="M26" s="71"/>
      <c r="N26" s="71"/>
      <c r="O26" s="71"/>
      <c r="P26" s="71"/>
      <c r="Q26" s="71"/>
      <c r="R26" s="71" t="s">
        <v>16</v>
      </c>
      <c r="S26" s="71"/>
      <c r="T26" s="71"/>
      <c r="U26" s="66"/>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3"/>
      <c r="BS26" s="73"/>
      <c r="BT26" s="71"/>
      <c r="BU26" s="71"/>
      <c r="BV26" s="71"/>
      <c r="BW26" s="71"/>
      <c r="BX26" s="71"/>
      <c r="BY26" s="71"/>
      <c r="BZ26" s="71"/>
      <c r="CA26" s="71"/>
    </row>
    <row r="27" spans="1:80" s="74" customFormat="1" ht="94.5" hidden="1">
      <c r="A27" s="19">
        <v>18</v>
      </c>
      <c r="B27" s="265">
        <v>18</v>
      </c>
      <c r="C27" s="76" t="s">
        <v>551</v>
      </c>
      <c r="D27" s="77" t="s">
        <v>15</v>
      </c>
      <c r="E27" s="104" t="s">
        <v>552</v>
      </c>
      <c r="F27" s="77" t="s">
        <v>17</v>
      </c>
      <c r="G27" s="72" t="s">
        <v>557</v>
      </c>
      <c r="H27" s="67" t="s">
        <v>955</v>
      </c>
      <c r="I27" s="20" t="s">
        <v>275</v>
      </c>
      <c r="J27" s="10" t="s">
        <v>11</v>
      </c>
      <c r="K27" s="71"/>
      <c r="L27" s="71"/>
      <c r="M27" s="71"/>
      <c r="N27" s="71" t="s">
        <v>16</v>
      </c>
      <c r="O27" s="71"/>
      <c r="P27" s="71"/>
      <c r="Q27" s="71"/>
      <c r="R27" s="71"/>
      <c r="S27" s="71"/>
      <c r="T27" s="71"/>
      <c r="U27" s="66">
        <f t="shared" si="10"/>
        <v>1</v>
      </c>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3"/>
      <c r="BS27" s="73"/>
      <c r="BT27" s="71"/>
      <c r="BU27" s="71"/>
      <c r="BV27" s="71"/>
      <c r="BW27" s="71"/>
      <c r="BX27" s="71"/>
      <c r="BY27" s="71"/>
      <c r="BZ27" s="71"/>
      <c r="CA27" s="71"/>
      <c r="CB27" s="74" t="s">
        <v>16</v>
      </c>
    </row>
    <row r="28" spans="1:80" s="74" customFormat="1" ht="94.5" hidden="1">
      <c r="A28" s="19">
        <v>19</v>
      </c>
      <c r="B28" s="265">
        <v>19</v>
      </c>
      <c r="C28" s="76" t="s">
        <v>551</v>
      </c>
      <c r="D28" s="77" t="s">
        <v>15</v>
      </c>
      <c r="E28" s="104" t="s">
        <v>552</v>
      </c>
      <c r="F28" s="77" t="s">
        <v>17</v>
      </c>
      <c r="G28" s="72" t="s">
        <v>557</v>
      </c>
      <c r="H28" s="67" t="s">
        <v>734</v>
      </c>
      <c r="I28" s="20" t="s">
        <v>275</v>
      </c>
      <c r="J28" s="10" t="s">
        <v>11</v>
      </c>
      <c r="K28" s="71"/>
      <c r="L28" s="71"/>
      <c r="M28" s="71"/>
      <c r="N28" s="71"/>
      <c r="O28" s="71"/>
      <c r="P28" s="71"/>
      <c r="Q28" s="71"/>
      <c r="R28" s="71"/>
      <c r="S28" s="71"/>
      <c r="T28" s="71" t="s">
        <v>16</v>
      </c>
      <c r="U28" s="66">
        <f t="shared" si="10"/>
        <v>1</v>
      </c>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3"/>
      <c r="BS28" s="73"/>
      <c r="BT28" s="71"/>
      <c r="BU28" s="71"/>
      <c r="BV28" s="71"/>
      <c r="BW28" s="71"/>
      <c r="BX28" s="71"/>
      <c r="BY28" s="71"/>
      <c r="BZ28" s="71"/>
      <c r="CA28" s="71"/>
    </row>
    <row r="29" spans="1:80" s="184" customFormat="1" hidden="1">
      <c r="A29" s="216">
        <v>20</v>
      </c>
      <c r="B29" s="265">
        <v>20</v>
      </c>
      <c r="C29" s="1599" t="s">
        <v>33</v>
      </c>
      <c r="D29" s="1368"/>
      <c r="E29" s="1379"/>
      <c r="F29" s="6" t="s">
        <v>316</v>
      </c>
      <c r="G29" s="182" t="s">
        <v>316</v>
      </c>
      <c r="H29" s="182" t="s">
        <v>316</v>
      </c>
      <c r="I29" s="6" t="s">
        <v>316</v>
      </c>
      <c r="J29" s="6" t="s">
        <v>316</v>
      </c>
      <c r="K29" s="182" t="s">
        <v>316</v>
      </c>
      <c r="L29" s="6" t="s">
        <v>316</v>
      </c>
      <c r="M29" s="6" t="s">
        <v>316</v>
      </c>
      <c r="N29" s="6" t="s">
        <v>316</v>
      </c>
      <c r="O29" s="6" t="s">
        <v>316</v>
      </c>
      <c r="P29" s="6" t="s">
        <v>316</v>
      </c>
      <c r="Q29" s="6" t="s">
        <v>316</v>
      </c>
      <c r="R29" s="6"/>
      <c r="S29" s="6" t="s">
        <v>316</v>
      </c>
      <c r="T29" s="6" t="s">
        <v>316</v>
      </c>
      <c r="U29" s="6" t="s">
        <v>316</v>
      </c>
      <c r="V29" s="182" t="s">
        <v>316</v>
      </c>
      <c r="W29" s="182" t="s">
        <v>316</v>
      </c>
      <c r="X29" s="182" t="s">
        <v>316</v>
      </c>
      <c r="Y29" s="182" t="s">
        <v>316</v>
      </c>
      <c r="Z29" s="6" t="s">
        <v>316</v>
      </c>
      <c r="AA29" s="6" t="s">
        <v>316</v>
      </c>
      <c r="AB29" s="6" t="s">
        <v>316</v>
      </c>
      <c r="AC29" s="6" t="s">
        <v>316</v>
      </c>
      <c r="AD29" s="6" t="s">
        <v>316</v>
      </c>
      <c r="AE29" s="6" t="s">
        <v>316</v>
      </c>
      <c r="AF29" s="6" t="s">
        <v>316</v>
      </c>
      <c r="AG29" s="6" t="s">
        <v>316</v>
      </c>
      <c r="AH29" s="6" t="s">
        <v>316</v>
      </c>
      <c r="AI29" s="6" t="s">
        <v>316</v>
      </c>
      <c r="AJ29" s="6" t="s">
        <v>316</v>
      </c>
      <c r="AK29" s="6" t="s">
        <v>316</v>
      </c>
      <c r="AL29" s="6" t="s">
        <v>316</v>
      </c>
      <c r="AM29" s="6"/>
      <c r="AN29" s="6"/>
      <c r="AO29" s="6" t="s">
        <v>316</v>
      </c>
      <c r="AP29" s="6" t="s">
        <v>316</v>
      </c>
      <c r="AQ29" s="6" t="s">
        <v>316</v>
      </c>
      <c r="AR29" s="6" t="s">
        <v>316</v>
      </c>
      <c r="AS29" s="6" t="s">
        <v>316</v>
      </c>
      <c r="AT29" s="6" t="s">
        <v>316</v>
      </c>
      <c r="AU29" s="6" t="s">
        <v>316</v>
      </c>
      <c r="AV29" s="6" t="s">
        <v>316</v>
      </c>
      <c r="AW29" s="6" t="s">
        <v>316</v>
      </c>
      <c r="AX29" s="6"/>
      <c r="AY29" s="6"/>
      <c r="AZ29" s="6" t="s">
        <v>316</v>
      </c>
      <c r="BA29" s="6"/>
      <c r="BB29" s="6" t="s">
        <v>316</v>
      </c>
      <c r="BC29" s="6"/>
      <c r="BD29" s="6" t="s">
        <v>316</v>
      </c>
      <c r="BE29" s="71" t="s">
        <v>316</v>
      </c>
      <c r="BF29" s="71" t="s">
        <v>316</v>
      </c>
      <c r="BG29" s="71" t="s">
        <v>316</v>
      </c>
      <c r="BH29" s="71" t="s">
        <v>316</v>
      </c>
      <c r="BI29" s="71" t="s">
        <v>316</v>
      </c>
      <c r="BJ29" s="71" t="s">
        <v>316</v>
      </c>
      <c r="BK29" s="71" t="s">
        <v>316</v>
      </c>
      <c r="BL29" s="71" t="s">
        <v>316</v>
      </c>
      <c r="BM29" s="71" t="s">
        <v>316</v>
      </c>
      <c r="BN29" s="71" t="s">
        <v>316</v>
      </c>
      <c r="BO29" s="71" t="s">
        <v>316</v>
      </c>
      <c r="BP29" s="71" t="s">
        <v>316</v>
      </c>
      <c r="BQ29" s="71" t="s">
        <v>316</v>
      </c>
      <c r="BR29" s="71" t="s">
        <v>316</v>
      </c>
      <c r="BS29" s="71" t="s">
        <v>316</v>
      </c>
      <c r="BT29" s="71" t="s">
        <v>316</v>
      </c>
      <c r="BU29" s="71" t="s">
        <v>316</v>
      </c>
      <c r="BV29" s="71" t="s">
        <v>316</v>
      </c>
      <c r="BW29" s="71" t="s">
        <v>316</v>
      </c>
      <c r="BX29" s="71" t="s">
        <v>316</v>
      </c>
      <c r="BY29" s="71" t="s">
        <v>316</v>
      </c>
      <c r="BZ29" s="71" t="s">
        <v>316</v>
      </c>
      <c r="CA29" s="71" t="s">
        <v>316</v>
      </c>
      <c r="CB29" s="74"/>
    </row>
    <row r="30" spans="1:80" ht="95.25" customHeight="1">
      <c r="A30" s="1182">
        <v>21</v>
      </c>
      <c r="B30" s="1192">
        <v>21</v>
      </c>
      <c r="C30" s="78" t="s">
        <v>558</v>
      </c>
      <c r="D30" s="1198" t="s">
        <v>14</v>
      </c>
      <c r="E30" s="86" t="s">
        <v>559</v>
      </c>
      <c r="F30" s="1172" t="s">
        <v>17</v>
      </c>
      <c r="G30" s="515" t="s">
        <v>37</v>
      </c>
      <c r="H30" s="1199" t="s">
        <v>564</v>
      </c>
      <c r="I30" s="1121" t="s">
        <v>275</v>
      </c>
      <c r="J30" s="1196" t="s">
        <v>11</v>
      </c>
      <c r="K30" s="71"/>
      <c r="L30" s="148" t="s">
        <v>16</v>
      </c>
      <c r="M30" s="71"/>
      <c r="N30" s="71"/>
      <c r="O30" s="71"/>
      <c r="P30" s="71"/>
      <c r="Q30" s="71"/>
      <c r="R30" s="71"/>
      <c r="S30" s="71"/>
      <c r="T30" s="71"/>
      <c r="U30" s="66">
        <f t="shared" si="10"/>
        <v>1</v>
      </c>
      <c r="V30" s="214"/>
      <c r="W30" s="107"/>
      <c r="X30" s="71"/>
      <c r="Y30" s="71"/>
      <c r="Z30" s="1173" t="s">
        <v>726</v>
      </c>
      <c r="AA30" s="1173" t="s">
        <v>727</v>
      </c>
      <c r="AB30" s="1173" t="s">
        <v>723</v>
      </c>
      <c r="AC30" s="1173" t="s">
        <v>727</v>
      </c>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573">
        <v>2</v>
      </c>
      <c r="BF30" s="573">
        <v>2</v>
      </c>
      <c r="BG30" s="573">
        <v>2</v>
      </c>
      <c r="BH30" s="573">
        <v>2</v>
      </c>
      <c r="BI30" s="573">
        <v>2</v>
      </c>
      <c r="BJ30" s="573">
        <v>2</v>
      </c>
      <c r="BK30" s="573">
        <v>2</v>
      </c>
      <c r="BL30" s="573">
        <v>2</v>
      </c>
      <c r="BM30" s="573">
        <v>2</v>
      </c>
      <c r="BN30" s="573">
        <v>2</v>
      </c>
      <c r="BO30" s="573">
        <v>2</v>
      </c>
      <c r="BP30" s="573">
        <v>2</v>
      </c>
      <c r="BQ30" s="573">
        <v>2</v>
      </c>
      <c r="BR30" s="573">
        <v>1</v>
      </c>
      <c r="BS30" s="573">
        <v>2</v>
      </c>
      <c r="BT30" s="1167">
        <f>COUNTIF($BE30:$BS30,2)</f>
        <v>14</v>
      </c>
      <c r="BU30" s="1197">
        <f>BT30/COUNTA($BE30:$BS30)</f>
        <v>0.93333333333333335</v>
      </c>
      <c r="BV30" s="1167">
        <f>COUNTIF($BE30:$BS30,1)</f>
        <v>1</v>
      </c>
      <c r="BW30" s="1197">
        <f>BV30/COUNTA($BE30:$BS30)</f>
        <v>6.6666666666666666E-2</v>
      </c>
      <c r="BX30" s="1167">
        <f>COUNTIF($BE30:$BS30,0)</f>
        <v>0</v>
      </c>
      <c r="BY30" s="1197">
        <f>BX30/COUNTA($BE30:$BS30)</f>
        <v>0</v>
      </c>
      <c r="BZ30" s="1167">
        <f>(((BT30*2)+(BV30*1)+(BX30*0)))/COUNTA($BE30:$BS30)</f>
        <v>1.9333333333333333</v>
      </c>
      <c r="CA30" s="1167" t="str">
        <f t="shared" ref="CA30" si="19">IF(BZ30&gt;=1.6,"Đạt mục tiêu",IF(BZ30&gt;=1,"Cần cố gắng","Chưa đạt"))</f>
        <v>Đạt mục tiêu</v>
      </c>
    </row>
    <row r="31" spans="1:80" s="184" customFormat="1" ht="75" hidden="1">
      <c r="A31" s="216">
        <v>22</v>
      </c>
      <c r="B31" s="265">
        <v>22</v>
      </c>
      <c r="C31" s="181" t="s">
        <v>560</v>
      </c>
      <c r="D31" s="87" t="s">
        <v>14</v>
      </c>
      <c r="E31" s="86" t="s">
        <v>561</v>
      </c>
      <c r="F31" s="87" t="s">
        <v>17</v>
      </c>
      <c r="G31" s="183" t="s">
        <v>561</v>
      </c>
      <c r="H31" s="179" t="s">
        <v>565</v>
      </c>
      <c r="I31" s="20" t="s">
        <v>275</v>
      </c>
      <c r="J31" s="10" t="s">
        <v>11</v>
      </c>
      <c r="K31" s="182" t="s">
        <v>16</v>
      </c>
      <c r="L31" s="71"/>
      <c r="M31" s="71"/>
      <c r="N31" s="71"/>
      <c r="O31" s="71"/>
      <c r="P31" s="71"/>
      <c r="Q31" s="71"/>
      <c r="R31" s="71"/>
      <c r="S31" s="71"/>
      <c r="T31" s="71"/>
      <c r="U31" s="66">
        <f t="shared" si="10"/>
        <v>1</v>
      </c>
      <c r="V31" s="183" t="s">
        <v>727</v>
      </c>
      <c r="W31" s="183" t="s">
        <v>727</v>
      </c>
      <c r="X31" s="183" t="s">
        <v>726</v>
      </c>
      <c r="Y31" s="183" t="s">
        <v>726</v>
      </c>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20">
        <v>2</v>
      </c>
      <c r="BF31" s="20">
        <v>2</v>
      </c>
      <c r="BG31" s="20">
        <v>2</v>
      </c>
      <c r="BH31" s="20">
        <v>2</v>
      </c>
      <c r="BI31" s="20">
        <v>2</v>
      </c>
      <c r="BJ31" s="20">
        <v>2</v>
      </c>
      <c r="BK31" s="20">
        <v>2</v>
      </c>
      <c r="BL31" s="20">
        <v>2</v>
      </c>
      <c r="BM31" s="20">
        <v>2</v>
      </c>
      <c r="BN31" s="20">
        <v>2</v>
      </c>
      <c r="BO31" s="20">
        <v>1</v>
      </c>
      <c r="BP31" s="20">
        <v>2</v>
      </c>
      <c r="BQ31" s="20">
        <v>2</v>
      </c>
      <c r="BR31" s="20">
        <v>1</v>
      </c>
      <c r="BS31" s="20">
        <v>1</v>
      </c>
      <c r="BT31" s="80">
        <f t="shared" ref="BT31" si="20">COUNTIF($BE31:$BS31,2)</f>
        <v>12</v>
      </c>
      <c r="BU31" s="81">
        <f t="shared" ref="BU31" si="21">BT31/COUNTA($BE31:$BS31)</f>
        <v>0.8</v>
      </c>
      <c r="BV31" s="80">
        <f t="shared" ref="BV31" si="22">COUNTIF($BE31:$BS31,1)</f>
        <v>3</v>
      </c>
      <c r="BW31" s="81">
        <f t="shared" ref="BW31" si="23">BV31/COUNTA($BE31:$BS31)</f>
        <v>0.2</v>
      </c>
      <c r="BX31" s="80">
        <f t="shared" ref="BX31" si="24">COUNTIF($BE31:$BS31,0)</f>
        <v>0</v>
      </c>
      <c r="BY31" s="81">
        <f t="shared" ref="BY31" si="25">BX31/COUNTA($BE31:$BS31)</f>
        <v>0</v>
      </c>
      <c r="BZ31" s="80">
        <f t="shared" ref="BZ31" si="26">(((BT31*2)+(BV31*1)+(BX31*0)))/COUNTA($BE31:$BS31)</f>
        <v>1.8</v>
      </c>
      <c r="CA31" s="226" t="str">
        <f t="shared" ref="CA31" si="27">IF(BZ31&gt;=1.6,"Đạt mục tiêu",IF(BZ31&gt;=1,"Cần cố gắng","Chưa đạt"))</f>
        <v>Đạt mục tiêu</v>
      </c>
      <c r="CB31" s="74"/>
    </row>
    <row r="32" spans="1:80" s="74" customFormat="1" ht="31.5" hidden="1">
      <c r="A32" s="19">
        <v>23</v>
      </c>
      <c r="B32" s="265">
        <v>23</v>
      </c>
      <c r="C32" s="88" t="s">
        <v>562</v>
      </c>
      <c r="D32" s="87" t="s">
        <v>17</v>
      </c>
      <c r="E32" s="86" t="s">
        <v>563</v>
      </c>
      <c r="F32" s="87" t="s">
        <v>17</v>
      </c>
      <c r="G32" s="86" t="s">
        <v>563</v>
      </c>
      <c r="H32" s="128" t="s">
        <v>566</v>
      </c>
      <c r="I32" s="20" t="s">
        <v>275</v>
      </c>
      <c r="J32" s="10" t="s">
        <v>11</v>
      </c>
      <c r="K32" s="71"/>
      <c r="L32" s="71"/>
      <c r="M32" s="71"/>
      <c r="N32" s="71"/>
      <c r="O32" s="71"/>
      <c r="P32" s="71"/>
      <c r="Q32" s="71" t="s">
        <v>16</v>
      </c>
      <c r="R32" s="71"/>
      <c r="S32" s="71"/>
      <c r="T32" s="71"/>
      <c r="U32" s="66">
        <f t="shared" si="10"/>
        <v>1</v>
      </c>
      <c r="V32" s="215"/>
      <c r="W32" s="107"/>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3"/>
      <c r="BS32" s="73"/>
      <c r="BT32" s="71"/>
      <c r="BU32" s="71"/>
      <c r="BV32" s="71"/>
      <c r="BW32" s="71"/>
      <c r="BX32" s="71"/>
      <c r="BY32" s="71"/>
      <c r="BZ32" s="71"/>
      <c r="CA32" s="71"/>
    </row>
    <row r="33" spans="1:80" s="74" customFormat="1" ht="47.25" hidden="1">
      <c r="A33" s="19">
        <v>24</v>
      </c>
      <c r="B33" s="265">
        <v>24</v>
      </c>
      <c r="C33" s="67" t="s">
        <v>41</v>
      </c>
      <c r="D33" s="68" t="s">
        <v>14</v>
      </c>
      <c r="E33" s="67" t="s">
        <v>42</v>
      </c>
      <c r="F33" s="68" t="s">
        <v>17</v>
      </c>
      <c r="G33" s="79" t="s">
        <v>567</v>
      </c>
      <c r="H33" s="128" t="s">
        <v>1003</v>
      </c>
      <c r="I33" s="79" t="s">
        <v>275</v>
      </c>
      <c r="J33" s="10" t="s">
        <v>11</v>
      </c>
      <c r="K33" s="79"/>
      <c r="L33" s="79"/>
      <c r="M33" s="79"/>
      <c r="N33" s="79"/>
      <c r="O33" s="79"/>
      <c r="P33" s="79"/>
      <c r="Q33" s="71" t="s">
        <v>16</v>
      </c>
      <c r="R33" s="71"/>
      <c r="S33" s="79"/>
      <c r="T33" s="79"/>
      <c r="U33" s="66">
        <f t="shared" si="10"/>
        <v>1</v>
      </c>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v>2</v>
      </c>
      <c r="BF33" s="79">
        <v>1</v>
      </c>
      <c r="BG33" s="79">
        <v>2</v>
      </c>
      <c r="BH33" s="79">
        <v>2</v>
      </c>
      <c r="BI33" s="79">
        <v>1</v>
      </c>
      <c r="BJ33" s="79">
        <v>2</v>
      </c>
      <c r="BK33" s="79">
        <v>2</v>
      </c>
      <c r="BL33" s="79">
        <v>2</v>
      </c>
      <c r="BM33" s="79">
        <v>1</v>
      </c>
      <c r="BN33" s="79">
        <v>2</v>
      </c>
      <c r="BO33" s="79">
        <v>2</v>
      </c>
      <c r="BP33" s="79">
        <v>1</v>
      </c>
      <c r="BQ33" s="79">
        <v>2</v>
      </c>
      <c r="BR33" s="79">
        <v>2</v>
      </c>
      <c r="BS33" s="79">
        <v>2</v>
      </c>
      <c r="BT33" s="80">
        <f>COUNTIF($BE33:$BS33,2)</f>
        <v>11</v>
      </c>
      <c r="BU33" s="81">
        <f>BT33/COUNTA($BE33:$BS33)</f>
        <v>0.73333333333333328</v>
      </c>
      <c r="BV33" s="80">
        <f>COUNTIF($BE33:$BS33,1)</f>
        <v>4</v>
      </c>
      <c r="BW33" s="81">
        <f>BV33/COUNTA($BE33:$BS33)</f>
        <v>0.26666666666666666</v>
      </c>
      <c r="BX33" s="80">
        <f>COUNTIF($BE33:$BS33,0)</f>
        <v>0</v>
      </c>
      <c r="BY33" s="81">
        <f>BX33/COUNTA($BE33:$BS33)</f>
        <v>0</v>
      </c>
      <c r="BZ33" s="80">
        <f>(((BT33*2)+(BV33*1)+(BX33*0)))/COUNTA($BE33:$BS33)</f>
        <v>1.7333333333333334</v>
      </c>
      <c r="CA33" s="80" t="str">
        <f>IF(BZ33&gt;=1.6,"Đạt mục tiêu",IF(BZ33&gt;=1,"Cần cố gắng","Chưa đạt"))</f>
        <v>Đạt mục tiêu</v>
      </c>
    </row>
    <row r="34" spans="1:80" s="173" customFormat="1" hidden="1">
      <c r="A34" s="171">
        <v>25</v>
      </c>
      <c r="B34" s="265">
        <v>25</v>
      </c>
      <c r="C34" s="1507" t="s">
        <v>569</v>
      </c>
      <c r="D34" s="1368"/>
      <c r="E34" s="1379"/>
      <c r="F34" s="6" t="s">
        <v>316</v>
      </c>
      <c r="G34" s="176" t="s">
        <v>316</v>
      </c>
      <c r="H34" s="176" t="s">
        <v>316</v>
      </c>
      <c r="I34" s="6" t="s">
        <v>316</v>
      </c>
      <c r="J34" s="6" t="s">
        <v>316</v>
      </c>
      <c r="K34" s="176" t="s">
        <v>316</v>
      </c>
      <c r="L34" s="6" t="s">
        <v>316</v>
      </c>
      <c r="M34" s="6" t="s">
        <v>316</v>
      </c>
      <c r="N34" s="6" t="s">
        <v>316</v>
      </c>
      <c r="O34" s="6" t="s">
        <v>316</v>
      </c>
      <c r="P34" s="6" t="s">
        <v>316</v>
      </c>
      <c r="Q34" s="6" t="s">
        <v>316</v>
      </c>
      <c r="R34" s="6"/>
      <c r="S34" s="6" t="s">
        <v>316</v>
      </c>
      <c r="T34" s="6" t="s">
        <v>316</v>
      </c>
      <c r="U34" s="6" t="s">
        <v>316</v>
      </c>
      <c r="V34" s="176" t="s">
        <v>316</v>
      </c>
      <c r="W34" s="176" t="s">
        <v>316</v>
      </c>
      <c r="X34" s="176" t="s">
        <v>316</v>
      </c>
      <c r="Y34" s="176" t="s">
        <v>316</v>
      </c>
      <c r="Z34" s="6" t="s">
        <v>316</v>
      </c>
      <c r="AA34" s="6" t="s">
        <v>316</v>
      </c>
      <c r="AB34" s="6" t="s">
        <v>316</v>
      </c>
      <c r="AC34" s="6" t="s">
        <v>316</v>
      </c>
      <c r="AD34" s="6" t="s">
        <v>316</v>
      </c>
      <c r="AE34" s="6" t="s">
        <v>316</v>
      </c>
      <c r="AF34" s="6" t="s">
        <v>316</v>
      </c>
      <c r="AG34" s="6" t="s">
        <v>316</v>
      </c>
      <c r="AH34" s="6" t="s">
        <v>316</v>
      </c>
      <c r="AI34" s="6" t="s">
        <v>316</v>
      </c>
      <c r="AJ34" s="6" t="s">
        <v>316</v>
      </c>
      <c r="AK34" s="6" t="s">
        <v>316</v>
      </c>
      <c r="AL34" s="6" t="s">
        <v>316</v>
      </c>
      <c r="AM34" s="6"/>
      <c r="AN34" s="6"/>
      <c r="AO34" s="6" t="s">
        <v>316</v>
      </c>
      <c r="AP34" s="6" t="s">
        <v>316</v>
      </c>
      <c r="AQ34" s="6" t="s">
        <v>316</v>
      </c>
      <c r="AR34" s="6" t="s">
        <v>316</v>
      </c>
      <c r="AS34" s="6" t="s">
        <v>316</v>
      </c>
      <c r="AT34" s="6" t="s">
        <v>316</v>
      </c>
      <c r="AU34" s="6" t="s">
        <v>316</v>
      </c>
      <c r="AV34" s="6" t="s">
        <v>316</v>
      </c>
      <c r="AW34" s="6" t="s">
        <v>316</v>
      </c>
      <c r="AX34" s="6"/>
      <c r="AY34" s="6"/>
      <c r="AZ34" s="6" t="s">
        <v>316</v>
      </c>
      <c r="BA34" s="6"/>
      <c r="BB34" s="6" t="s">
        <v>316</v>
      </c>
      <c r="BC34" s="6"/>
      <c r="BD34" s="6" t="s">
        <v>316</v>
      </c>
      <c r="BE34" s="6" t="s">
        <v>316</v>
      </c>
      <c r="BF34" s="6" t="s">
        <v>316</v>
      </c>
      <c r="BG34" s="6" t="s">
        <v>316</v>
      </c>
      <c r="BH34" s="6" t="s">
        <v>316</v>
      </c>
      <c r="BI34" s="6" t="s">
        <v>316</v>
      </c>
      <c r="BJ34" s="6" t="s">
        <v>316</v>
      </c>
      <c r="BK34" s="6" t="s">
        <v>316</v>
      </c>
      <c r="BL34" s="6" t="s">
        <v>316</v>
      </c>
      <c r="BM34" s="6" t="s">
        <v>316</v>
      </c>
      <c r="BN34" s="6" t="s">
        <v>316</v>
      </c>
      <c r="BO34" s="6" t="s">
        <v>316</v>
      </c>
      <c r="BP34" s="6" t="s">
        <v>316</v>
      </c>
      <c r="BQ34" s="6" t="s">
        <v>316</v>
      </c>
      <c r="BR34" s="6" t="s">
        <v>316</v>
      </c>
      <c r="BS34" s="6" t="s">
        <v>316</v>
      </c>
      <c r="BT34" s="6" t="s">
        <v>316</v>
      </c>
      <c r="BU34" s="6" t="s">
        <v>316</v>
      </c>
      <c r="BV34" s="6" t="s">
        <v>316</v>
      </c>
      <c r="BW34" s="6" t="s">
        <v>316</v>
      </c>
      <c r="BX34" s="6" t="s">
        <v>316</v>
      </c>
      <c r="BY34" s="6" t="s">
        <v>316</v>
      </c>
      <c r="BZ34" s="6" t="s">
        <v>316</v>
      </c>
      <c r="CA34" s="6" t="s">
        <v>316</v>
      </c>
      <c r="CB34" s="2"/>
    </row>
    <row r="35" spans="1:80" s="74" customFormat="1" ht="31.5" hidden="1">
      <c r="A35" s="19">
        <v>26</v>
      </c>
      <c r="B35" s="265">
        <v>26</v>
      </c>
      <c r="C35" s="88" t="s">
        <v>570</v>
      </c>
      <c r="D35" s="87" t="s">
        <v>17</v>
      </c>
      <c r="E35" s="86" t="s">
        <v>571</v>
      </c>
      <c r="F35" s="87" t="s">
        <v>17</v>
      </c>
      <c r="G35" s="79" t="s">
        <v>276</v>
      </c>
      <c r="H35" s="128" t="s">
        <v>990</v>
      </c>
      <c r="I35" s="79" t="s">
        <v>275</v>
      </c>
      <c r="J35" s="10" t="s">
        <v>11</v>
      </c>
      <c r="K35" s="79"/>
      <c r="L35" s="79"/>
      <c r="M35" s="79"/>
      <c r="N35" s="66" t="s">
        <v>16</v>
      </c>
      <c r="O35" s="79"/>
      <c r="P35" s="79"/>
      <c r="Q35" s="79"/>
      <c r="R35" s="79"/>
      <c r="S35" s="79"/>
      <c r="T35" s="79"/>
      <c r="U35" s="66">
        <f t="shared" ref="U35:U104" si="28">COUNTIF(K35:T35,"x")</f>
        <v>1</v>
      </c>
      <c r="V35" s="79"/>
      <c r="W35" s="79"/>
      <c r="X35" s="79"/>
      <c r="Y35" s="79"/>
      <c r="Z35" s="79"/>
      <c r="AA35" s="79"/>
      <c r="AB35" s="79"/>
      <c r="AC35" s="79"/>
      <c r="AD35" s="79"/>
      <c r="AE35" s="79"/>
      <c r="AF35" s="79"/>
      <c r="AG35" s="79"/>
      <c r="AH35" s="79"/>
      <c r="AI35" s="79"/>
      <c r="AJ35" s="79"/>
      <c r="AK35" s="79"/>
      <c r="AL35" s="79"/>
      <c r="AM35" s="79"/>
      <c r="AN35" s="79"/>
      <c r="AO35" s="79"/>
      <c r="AP35" s="79"/>
      <c r="AQ35" s="79"/>
      <c r="AR35" s="79"/>
      <c r="AS35" s="79"/>
      <c r="AT35" s="79"/>
      <c r="AU35" s="79"/>
      <c r="AV35" s="79"/>
      <c r="AW35" s="79"/>
      <c r="AX35" s="79"/>
      <c r="AY35" s="79"/>
      <c r="AZ35" s="79"/>
      <c r="BA35" s="79"/>
      <c r="BB35" s="79"/>
      <c r="BC35" s="79"/>
      <c r="BD35" s="79"/>
      <c r="BE35" s="79"/>
      <c r="BF35" s="79"/>
      <c r="BG35" s="79"/>
      <c r="BH35" s="79"/>
      <c r="BI35" s="79"/>
      <c r="BJ35" s="79"/>
      <c r="BK35" s="79"/>
      <c r="BL35" s="79"/>
      <c r="BM35" s="79"/>
      <c r="BN35" s="79"/>
      <c r="BO35" s="79"/>
      <c r="BP35" s="79"/>
      <c r="BQ35" s="79"/>
      <c r="BR35" s="79"/>
      <c r="BS35" s="79"/>
      <c r="BT35" s="80"/>
      <c r="BU35" s="81"/>
      <c r="BV35" s="80"/>
      <c r="BW35" s="81"/>
      <c r="BX35" s="80"/>
      <c r="BY35" s="81"/>
      <c r="BZ35" s="80"/>
      <c r="CA35" s="80"/>
      <c r="CB35" s="74" t="s">
        <v>16</v>
      </c>
    </row>
    <row r="36" spans="1:80" s="74" customFormat="1" ht="45" hidden="1">
      <c r="A36" s="19">
        <v>27</v>
      </c>
      <c r="B36" s="265">
        <v>27</v>
      </c>
      <c r="C36" s="88" t="s">
        <v>572</v>
      </c>
      <c r="D36" s="87" t="s">
        <v>17</v>
      </c>
      <c r="E36" s="86" t="s">
        <v>573</v>
      </c>
      <c r="F36" s="87" t="s">
        <v>17</v>
      </c>
      <c r="G36" s="79" t="s">
        <v>280</v>
      </c>
      <c r="H36" s="128" t="s">
        <v>991</v>
      </c>
      <c r="I36" s="79" t="s">
        <v>275</v>
      </c>
      <c r="J36" s="10" t="s">
        <v>11</v>
      </c>
      <c r="K36" s="79"/>
      <c r="L36" s="79"/>
      <c r="M36" s="79"/>
      <c r="N36" s="66" t="s">
        <v>16</v>
      </c>
      <c r="O36" s="79"/>
      <c r="P36" s="79"/>
      <c r="Q36" s="79"/>
      <c r="R36" s="79"/>
      <c r="S36" s="79"/>
      <c r="T36" s="79"/>
      <c r="U36" s="66">
        <f t="shared" si="28"/>
        <v>1</v>
      </c>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c r="BH36" s="79"/>
      <c r="BI36" s="79"/>
      <c r="BJ36" s="79"/>
      <c r="BK36" s="79"/>
      <c r="BL36" s="79"/>
      <c r="BM36" s="79"/>
      <c r="BN36" s="79"/>
      <c r="BO36" s="79"/>
      <c r="BP36" s="79"/>
      <c r="BQ36" s="79"/>
      <c r="BR36" s="79"/>
      <c r="BS36" s="79"/>
      <c r="BT36" s="80"/>
      <c r="BU36" s="81"/>
      <c r="BV36" s="80"/>
      <c r="BW36" s="81"/>
      <c r="BX36" s="80"/>
      <c r="BY36" s="81"/>
      <c r="BZ36" s="80"/>
      <c r="CA36" s="80"/>
    </row>
    <row r="37" spans="1:80" s="74" customFormat="1" ht="45" hidden="1">
      <c r="A37" s="19">
        <v>28</v>
      </c>
      <c r="B37" s="265">
        <v>28</v>
      </c>
      <c r="C37" s="88" t="s">
        <v>574</v>
      </c>
      <c r="D37" s="87" t="s">
        <v>17</v>
      </c>
      <c r="E37" s="86" t="s">
        <v>30</v>
      </c>
      <c r="F37" s="87" t="s">
        <v>17</v>
      </c>
      <c r="G37" s="79" t="s">
        <v>30</v>
      </c>
      <c r="H37" s="128" t="s">
        <v>568</v>
      </c>
      <c r="I37" s="79" t="s">
        <v>275</v>
      </c>
      <c r="J37" s="10" t="s">
        <v>11</v>
      </c>
      <c r="K37" s="79"/>
      <c r="L37" s="79"/>
      <c r="M37" s="79"/>
      <c r="N37" s="66"/>
      <c r="O37" s="66" t="s">
        <v>16</v>
      </c>
      <c r="P37" s="79"/>
      <c r="Q37" s="79"/>
      <c r="R37" s="79"/>
      <c r="S37" s="79"/>
      <c r="T37" s="79"/>
      <c r="U37" s="66">
        <f t="shared" si="28"/>
        <v>1</v>
      </c>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c r="BR37" s="79"/>
      <c r="BS37" s="79"/>
      <c r="BT37" s="80"/>
      <c r="BU37" s="81"/>
      <c r="BV37" s="80"/>
      <c r="BW37" s="81"/>
      <c r="BX37" s="80"/>
      <c r="BY37" s="81"/>
      <c r="BZ37" s="80"/>
      <c r="CA37" s="80"/>
    </row>
    <row r="38" spans="1:80" s="173" customFormat="1" hidden="1">
      <c r="A38" s="171">
        <v>29</v>
      </c>
      <c r="B38" s="265">
        <v>29</v>
      </c>
      <c r="C38" s="1507" t="s">
        <v>19</v>
      </c>
      <c r="D38" s="1368"/>
      <c r="E38" s="1379"/>
      <c r="F38" s="6" t="s">
        <v>316</v>
      </c>
      <c r="G38" s="176" t="s">
        <v>316</v>
      </c>
      <c r="H38" s="176" t="s">
        <v>316</v>
      </c>
      <c r="I38" s="6" t="s">
        <v>316</v>
      </c>
      <c r="J38" s="6" t="s">
        <v>316</v>
      </c>
      <c r="K38" s="176" t="s">
        <v>316</v>
      </c>
      <c r="L38" s="6" t="s">
        <v>316</v>
      </c>
      <c r="M38" s="6" t="s">
        <v>316</v>
      </c>
      <c r="N38" s="6" t="s">
        <v>316</v>
      </c>
      <c r="O38" s="6" t="s">
        <v>316</v>
      </c>
      <c r="P38" s="6" t="s">
        <v>316</v>
      </c>
      <c r="Q38" s="6" t="s">
        <v>316</v>
      </c>
      <c r="R38" s="6"/>
      <c r="S38" s="6" t="s">
        <v>316</v>
      </c>
      <c r="T38" s="6" t="s">
        <v>316</v>
      </c>
      <c r="U38" s="6" t="s">
        <v>316</v>
      </c>
      <c r="V38" s="176" t="s">
        <v>316</v>
      </c>
      <c r="W38" s="176" t="s">
        <v>316</v>
      </c>
      <c r="X38" s="176" t="s">
        <v>316</v>
      </c>
      <c r="Y38" s="176" t="s">
        <v>316</v>
      </c>
      <c r="Z38" s="6" t="s">
        <v>316</v>
      </c>
      <c r="AA38" s="6" t="s">
        <v>316</v>
      </c>
      <c r="AB38" s="6" t="s">
        <v>316</v>
      </c>
      <c r="AC38" s="6" t="s">
        <v>316</v>
      </c>
      <c r="AD38" s="6" t="s">
        <v>316</v>
      </c>
      <c r="AE38" s="6" t="s">
        <v>316</v>
      </c>
      <c r="AF38" s="6" t="s">
        <v>316</v>
      </c>
      <c r="AG38" s="6" t="s">
        <v>316</v>
      </c>
      <c r="AH38" s="6" t="s">
        <v>316</v>
      </c>
      <c r="AI38" s="6" t="s">
        <v>316</v>
      </c>
      <c r="AJ38" s="6" t="s">
        <v>316</v>
      </c>
      <c r="AK38" s="6" t="s">
        <v>316</v>
      </c>
      <c r="AL38" s="6" t="s">
        <v>316</v>
      </c>
      <c r="AM38" s="6"/>
      <c r="AN38" s="6"/>
      <c r="AO38" s="6" t="s">
        <v>316</v>
      </c>
      <c r="AP38" s="6" t="s">
        <v>316</v>
      </c>
      <c r="AQ38" s="6" t="s">
        <v>316</v>
      </c>
      <c r="AR38" s="6" t="s">
        <v>316</v>
      </c>
      <c r="AS38" s="6" t="s">
        <v>316</v>
      </c>
      <c r="AT38" s="6" t="s">
        <v>316</v>
      </c>
      <c r="AU38" s="6" t="s">
        <v>316</v>
      </c>
      <c r="AV38" s="6" t="s">
        <v>316</v>
      </c>
      <c r="AW38" s="6" t="s">
        <v>316</v>
      </c>
      <c r="AX38" s="6"/>
      <c r="AY38" s="6"/>
      <c r="AZ38" s="6" t="s">
        <v>316</v>
      </c>
      <c r="BA38" s="6"/>
      <c r="BB38" s="6" t="s">
        <v>316</v>
      </c>
      <c r="BC38" s="6"/>
      <c r="BD38" s="6" t="s">
        <v>316</v>
      </c>
      <c r="BE38" s="6" t="s">
        <v>316</v>
      </c>
      <c r="BF38" s="6" t="s">
        <v>316</v>
      </c>
      <c r="BG38" s="6" t="s">
        <v>316</v>
      </c>
      <c r="BH38" s="6" t="s">
        <v>316</v>
      </c>
      <c r="BI38" s="6" t="s">
        <v>316</v>
      </c>
      <c r="BJ38" s="6" t="s">
        <v>316</v>
      </c>
      <c r="BK38" s="6" t="s">
        <v>316</v>
      </c>
      <c r="BL38" s="6" t="s">
        <v>316</v>
      </c>
      <c r="BM38" s="6" t="s">
        <v>316</v>
      </c>
      <c r="BN38" s="6" t="s">
        <v>316</v>
      </c>
      <c r="BO38" s="6" t="s">
        <v>316</v>
      </c>
      <c r="BP38" s="6" t="s">
        <v>316</v>
      </c>
      <c r="BQ38" s="6" t="s">
        <v>316</v>
      </c>
      <c r="BR38" s="6" t="s">
        <v>316</v>
      </c>
      <c r="BS38" s="6" t="s">
        <v>316</v>
      </c>
      <c r="BT38" s="6" t="s">
        <v>316</v>
      </c>
      <c r="BU38" s="6" t="s">
        <v>316</v>
      </c>
      <c r="BV38" s="6" t="s">
        <v>316</v>
      </c>
      <c r="BW38" s="6" t="s">
        <v>316</v>
      </c>
      <c r="BX38" s="6" t="s">
        <v>316</v>
      </c>
      <c r="BY38" s="6" t="s">
        <v>316</v>
      </c>
      <c r="BZ38" s="6" t="s">
        <v>316</v>
      </c>
      <c r="CA38" s="6" t="s">
        <v>316</v>
      </c>
      <c r="CB38" s="2"/>
    </row>
    <row r="39" spans="1:80" s="74" customFormat="1" ht="45" hidden="1">
      <c r="A39" s="19">
        <v>30</v>
      </c>
      <c r="B39" s="265">
        <v>30</v>
      </c>
      <c r="C39" s="86" t="s">
        <v>575</v>
      </c>
      <c r="D39" s="87" t="s">
        <v>14</v>
      </c>
      <c r="E39" s="86" t="s">
        <v>576</v>
      </c>
      <c r="F39" s="87" t="s">
        <v>14</v>
      </c>
      <c r="G39" s="86" t="s">
        <v>576</v>
      </c>
      <c r="H39" s="96" t="s">
        <v>583</v>
      </c>
      <c r="I39" s="79" t="s">
        <v>212</v>
      </c>
      <c r="J39" s="10" t="s">
        <v>11</v>
      </c>
      <c r="K39" s="79"/>
      <c r="L39" s="79"/>
      <c r="M39" s="79"/>
      <c r="N39" s="79"/>
      <c r="O39" s="79"/>
      <c r="P39" s="79" t="s">
        <v>16</v>
      </c>
      <c r="Q39" s="79"/>
      <c r="R39" s="79"/>
      <c r="S39" s="79"/>
      <c r="T39" s="79"/>
      <c r="U39" s="66">
        <f t="shared" si="28"/>
        <v>1</v>
      </c>
      <c r="V39" s="79"/>
      <c r="W39" s="79"/>
      <c r="X39" s="79"/>
      <c r="Y39" s="79"/>
      <c r="Z39" s="79"/>
      <c r="AA39" s="79"/>
      <c r="AB39" s="79"/>
      <c r="AC39" s="79"/>
      <c r="AD39" s="79"/>
      <c r="AE39" s="79"/>
      <c r="AF39" s="79"/>
      <c r="AG39" s="79"/>
      <c r="AH39" s="79"/>
      <c r="AI39" s="79"/>
      <c r="AJ39" s="79"/>
      <c r="AK39" s="79"/>
      <c r="AL39" s="79"/>
      <c r="AM39" s="79"/>
      <c r="AN39" s="79"/>
      <c r="AO39" s="79"/>
      <c r="AP39" s="79"/>
      <c r="AQ39" s="79"/>
      <c r="AR39" s="79"/>
      <c r="AS39" s="79"/>
      <c r="AT39" s="79"/>
      <c r="AU39" s="79"/>
      <c r="AV39" s="79"/>
      <c r="AW39" s="79"/>
      <c r="AX39" s="79"/>
      <c r="AY39" s="79"/>
      <c r="AZ39" s="79"/>
      <c r="BA39" s="79"/>
      <c r="BB39" s="79"/>
      <c r="BC39" s="79"/>
      <c r="BD39" s="79"/>
      <c r="BE39" s="79"/>
      <c r="BF39" s="79"/>
      <c r="BG39" s="79"/>
      <c r="BH39" s="79"/>
      <c r="BI39" s="79"/>
      <c r="BJ39" s="79"/>
      <c r="BK39" s="79"/>
      <c r="BL39" s="79"/>
      <c r="BM39" s="79"/>
      <c r="BN39" s="79"/>
      <c r="BO39" s="79"/>
      <c r="BP39" s="79"/>
      <c r="BQ39" s="79"/>
      <c r="BR39" s="79"/>
      <c r="BS39" s="79"/>
      <c r="BT39" s="80"/>
      <c r="BU39" s="81"/>
      <c r="BV39" s="80"/>
      <c r="BW39" s="81"/>
      <c r="BX39" s="80"/>
      <c r="BY39" s="81"/>
      <c r="BZ39" s="80"/>
      <c r="CA39" s="80"/>
    </row>
    <row r="40" spans="1:80" s="74" customFormat="1" ht="60" hidden="1">
      <c r="A40" s="19">
        <v>31</v>
      </c>
      <c r="B40" s="265">
        <v>31</v>
      </c>
      <c r="C40" s="88" t="s">
        <v>577</v>
      </c>
      <c r="D40" s="87" t="s">
        <v>15</v>
      </c>
      <c r="E40" s="86" t="s">
        <v>578</v>
      </c>
      <c r="F40" s="87" t="s">
        <v>15</v>
      </c>
      <c r="G40" s="86" t="s">
        <v>578</v>
      </c>
      <c r="H40" s="96" t="s">
        <v>30</v>
      </c>
      <c r="I40" s="79" t="s">
        <v>212</v>
      </c>
      <c r="J40" s="10" t="s">
        <v>11</v>
      </c>
      <c r="K40" s="79"/>
      <c r="L40" s="79"/>
      <c r="M40" s="79"/>
      <c r="N40" s="79" t="s">
        <v>16</v>
      </c>
      <c r="O40" s="79"/>
      <c r="P40" s="79"/>
      <c r="Q40" s="79"/>
      <c r="R40" s="79"/>
      <c r="S40" s="80" t="s">
        <v>16</v>
      </c>
      <c r="T40" s="79"/>
      <c r="U40" s="66">
        <f t="shared" si="28"/>
        <v>2</v>
      </c>
      <c r="V40" s="79"/>
      <c r="W40" s="79"/>
      <c r="X40" s="79"/>
      <c r="Y40" s="79"/>
      <c r="Z40" s="79"/>
      <c r="AA40" s="79"/>
      <c r="AB40" s="79"/>
      <c r="AC40" s="79"/>
      <c r="AD40" s="79"/>
      <c r="AE40" s="79"/>
      <c r="AF40" s="79"/>
      <c r="AG40" s="79"/>
      <c r="AH40" s="79"/>
      <c r="AI40" s="79"/>
      <c r="AJ40" s="79"/>
      <c r="AK40" s="79"/>
      <c r="AL40" s="79"/>
      <c r="AM40" s="79"/>
      <c r="AN40" s="79"/>
      <c r="AO40" s="79"/>
      <c r="AP40" s="79"/>
      <c r="AQ40" s="79"/>
      <c r="AR40" s="79"/>
      <c r="AS40" s="79"/>
      <c r="AT40" s="79"/>
      <c r="AU40" s="79"/>
      <c r="AV40" s="79"/>
      <c r="AW40" s="79"/>
      <c r="AX40" s="79"/>
      <c r="AY40" s="79"/>
      <c r="AZ40" s="79"/>
      <c r="BA40" s="79"/>
      <c r="BB40" s="79"/>
      <c r="BC40" s="79"/>
      <c r="BD40" s="79"/>
      <c r="BE40" s="79"/>
      <c r="BF40" s="79"/>
      <c r="BG40" s="79"/>
      <c r="BH40" s="79"/>
      <c r="BI40" s="79"/>
      <c r="BJ40" s="79"/>
      <c r="BK40" s="79"/>
      <c r="BL40" s="79"/>
      <c r="BM40" s="79"/>
      <c r="BN40" s="79"/>
      <c r="BO40" s="79"/>
      <c r="BP40" s="79"/>
      <c r="BQ40" s="79"/>
      <c r="BR40" s="79"/>
      <c r="BS40" s="79"/>
      <c r="BT40" s="80"/>
      <c r="BU40" s="81"/>
      <c r="BV40" s="80"/>
      <c r="BW40" s="81"/>
      <c r="BX40" s="80"/>
      <c r="BY40" s="81"/>
      <c r="BZ40" s="80"/>
      <c r="CA40" s="80"/>
    </row>
    <row r="41" spans="1:80" s="74" customFormat="1" ht="45" hidden="1">
      <c r="A41" s="19">
        <v>32</v>
      </c>
      <c r="B41" s="265">
        <v>32</v>
      </c>
      <c r="C41" s="86" t="s">
        <v>579</v>
      </c>
      <c r="D41" s="87" t="s">
        <v>14</v>
      </c>
      <c r="E41" s="86" t="s">
        <v>580</v>
      </c>
      <c r="F41" s="87" t="s">
        <v>17</v>
      </c>
      <c r="G41" s="86" t="s">
        <v>580</v>
      </c>
      <c r="H41" s="128" t="s">
        <v>584</v>
      </c>
      <c r="I41" s="79" t="s">
        <v>275</v>
      </c>
      <c r="J41" s="10" t="s">
        <v>11</v>
      </c>
      <c r="K41" s="79"/>
      <c r="L41" s="79"/>
      <c r="M41" s="80" t="s">
        <v>16</v>
      </c>
      <c r="N41" s="79"/>
      <c r="O41" s="79"/>
      <c r="P41" s="79"/>
      <c r="Q41" s="79"/>
      <c r="R41" s="79"/>
      <c r="S41" s="79"/>
      <c r="T41" s="79"/>
      <c r="U41" s="66">
        <f t="shared" si="28"/>
        <v>1</v>
      </c>
      <c r="V41" s="79"/>
      <c r="W41" s="79"/>
      <c r="X41" s="79"/>
      <c r="Y41" s="79"/>
      <c r="Z41" s="79"/>
      <c r="AA41" s="79"/>
      <c r="AB41" s="79"/>
      <c r="AC41" s="79"/>
      <c r="AD41" s="79"/>
      <c r="AE41" s="79"/>
      <c r="AF41" s="79"/>
      <c r="AG41" s="79"/>
      <c r="AH41" s="79"/>
      <c r="AI41" s="79"/>
      <c r="AJ41" s="79"/>
      <c r="AK41" s="79"/>
      <c r="AL41" s="79"/>
      <c r="AM41" s="79"/>
      <c r="AN41" s="79"/>
      <c r="AO41" s="79"/>
      <c r="AP41" s="79"/>
      <c r="AQ41" s="79"/>
      <c r="AR41" s="79"/>
      <c r="AS41" s="79"/>
      <c r="AT41" s="79"/>
      <c r="AU41" s="79"/>
      <c r="AV41" s="79"/>
      <c r="AW41" s="79"/>
      <c r="AX41" s="79"/>
      <c r="AY41" s="79"/>
      <c r="AZ41" s="79"/>
      <c r="BA41" s="79"/>
      <c r="BB41" s="79"/>
      <c r="BC41" s="79"/>
      <c r="BD41" s="79"/>
      <c r="BE41" s="79"/>
      <c r="BF41" s="79"/>
      <c r="BG41" s="79"/>
      <c r="BH41" s="79"/>
      <c r="BI41" s="79"/>
      <c r="BJ41" s="79"/>
      <c r="BK41" s="79"/>
      <c r="BL41" s="79"/>
      <c r="BM41" s="79"/>
      <c r="BN41" s="79"/>
      <c r="BO41" s="79"/>
      <c r="BP41" s="79"/>
      <c r="BQ41" s="79"/>
      <c r="BR41" s="79"/>
      <c r="BS41" s="79"/>
      <c r="BT41" s="80"/>
      <c r="BU41" s="81"/>
      <c r="BV41" s="80"/>
      <c r="BW41" s="81"/>
      <c r="BX41" s="80"/>
      <c r="BY41" s="81"/>
      <c r="BZ41" s="80"/>
      <c r="CA41" s="80"/>
    </row>
    <row r="42" spans="1:80" s="74" customFormat="1" ht="45" hidden="1">
      <c r="A42" s="19">
        <v>33</v>
      </c>
      <c r="B42" s="265">
        <v>33</v>
      </c>
      <c r="C42" s="86" t="s">
        <v>579</v>
      </c>
      <c r="D42" s="87"/>
      <c r="E42" s="86"/>
      <c r="F42" s="87"/>
      <c r="G42" s="86" t="s">
        <v>580</v>
      </c>
      <c r="H42" s="128" t="s">
        <v>584</v>
      </c>
      <c r="I42" s="79" t="s">
        <v>275</v>
      </c>
      <c r="J42" s="10" t="s">
        <v>11</v>
      </c>
      <c r="K42" s="79"/>
      <c r="L42" s="79"/>
      <c r="M42" s="79"/>
      <c r="N42" s="79"/>
      <c r="O42" s="79"/>
      <c r="P42" s="80" t="s">
        <v>16</v>
      </c>
      <c r="Q42" s="79"/>
      <c r="R42" s="79"/>
      <c r="S42" s="79"/>
      <c r="T42" s="79"/>
      <c r="U42" s="66">
        <f t="shared" si="28"/>
        <v>1</v>
      </c>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c r="AT42" s="79"/>
      <c r="AU42" s="79"/>
      <c r="AV42" s="79"/>
      <c r="AW42" s="79"/>
      <c r="AX42" s="79"/>
      <c r="AY42" s="79"/>
      <c r="AZ42" s="79"/>
      <c r="BA42" s="79"/>
      <c r="BB42" s="79"/>
      <c r="BC42" s="79"/>
      <c r="BD42" s="79"/>
      <c r="BE42" s="79"/>
      <c r="BF42" s="79"/>
      <c r="BG42" s="79"/>
      <c r="BH42" s="79"/>
      <c r="BI42" s="79"/>
      <c r="BJ42" s="79"/>
      <c r="BK42" s="79"/>
      <c r="BL42" s="79"/>
      <c r="BM42" s="79"/>
      <c r="BN42" s="79"/>
      <c r="BO42" s="79"/>
      <c r="BP42" s="79"/>
      <c r="BQ42" s="79"/>
      <c r="BR42" s="79"/>
      <c r="BS42" s="79"/>
      <c r="BT42" s="80"/>
      <c r="BU42" s="81"/>
      <c r="BV42" s="80"/>
      <c r="BW42" s="81"/>
      <c r="BX42" s="80"/>
      <c r="BY42" s="81"/>
      <c r="BZ42" s="80"/>
      <c r="CA42" s="80"/>
    </row>
    <row r="43" spans="1:80" s="74" customFormat="1" ht="60" hidden="1">
      <c r="A43" s="19">
        <v>34</v>
      </c>
      <c r="B43" s="265">
        <v>34</v>
      </c>
      <c r="C43" s="86" t="s">
        <v>581</v>
      </c>
      <c r="D43" s="87" t="s">
        <v>14</v>
      </c>
      <c r="E43" s="86" t="s">
        <v>582</v>
      </c>
      <c r="F43" s="87" t="s">
        <v>17</v>
      </c>
      <c r="G43" s="79" t="s">
        <v>585</v>
      </c>
      <c r="H43" s="128" t="s">
        <v>586</v>
      </c>
      <c r="I43" s="79" t="s">
        <v>275</v>
      </c>
      <c r="J43" s="10" t="s">
        <v>11</v>
      </c>
      <c r="K43" s="79"/>
      <c r="L43" s="79"/>
      <c r="M43" s="80" t="s">
        <v>16</v>
      </c>
      <c r="N43" s="79"/>
      <c r="O43" s="79"/>
      <c r="P43" s="79"/>
      <c r="Q43" s="79"/>
      <c r="R43" s="79"/>
      <c r="S43" s="79"/>
      <c r="T43" s="79"/>
      <c r="U43" s="66">
        <f t="shared" si="28"/>
        <v>1</v>
      </c>
      <c r="V43" s="79"/>
      <c r="W43" s="79"/>
      <c r="X43" s="79"/>
      <c r="Y43" s="79"/>
      <c r="Z43" s="79"/>
      <c r="AA43" s="79"/>
      <c r="AB43" s="79"/>
      <c r="AC43" s="79"/>
      <c r="AD43" s="79"/>
      <c r="AE43" s="79"/>
      <c r="AF43" s="79"/>
      <c r="AG43" s="79"/>
      <c r="AH43" s="79"/>
      <c r="AI43" s="79"/>
      <c r="AJ43" s="79"/>
      <c r="AK43" s="79"/>
      <c r="AL43" s="79"/>
      <c r="AM43" s="79"/>
      <c r="AN43" s="79"/>
      <c r="AO43" s="79"/>
      <c r="AP43" s="79"/>
      <c r="AQ43" s="79"/>
      <c r="AR43" s="79"/>
      <c r="AS43" s="79"/>
      <c r="AT43" s="79"/>
      <c r="AU43" s="79"/>
      <c r="AV43" s="79"/>
      <c r="AW43" s="79"/>
      <c r="AX43" s="79"/>
      <c r="AY43" s="79"/>
      <c r="AZ43" s="79"/>
      <c r="BA43" s="79"/>
      <c r="BB43" s="79"/>
      <c r="BC43" s="79"/>
      <c r="BD43" s="79"/>
      <c r="BE43" s="79"/>
      <c r="BF43" s="79"/>
      <c r="BG43" s="79"/>
      <c r="BH43" s="79"/>
      <c r="BI43" s="79"/>
      <c r="BJ43" s="79"/>
      <c r="BK43" s="79"/>
      <c r="BL43" s="79"/>
      <c r="BM43" s="79"/>
      <c r="BN43" s="79"/>
      <c r="BO43" s="79"/>
      <c r="BP43" s="79"/>
      <c r="BQ43" s="79"/>
      <c r="BR43" s="79"/>
      <c r="BS43" s="79"/>
      <c r="BT43" s="80"/>
      <c r="BU43" s="81"/>
      <c r="BV43" s="80"/>
      <c r="BW43" s="81"/>
      <c r="BX43" s="80"/>
      <c r="BY43" s="81"/>
      <c r="BZ43" s="80"/>
      <c r="CA43" s="80"/>
    </row>
    <row r="44" spans="1:80" s="74" customFormat="1" ht="31.5" hidden="1">
      <c r="A44" s="19">
        <v>35</v>
      </c>
      <c r="B44" s="265">
        <v>35</v>
      </c>
      <c r="C44" s="67" t="s">
        <v>49</v>
      </c>
      <c r="D44" s="68" t="s">
        <v>14</v>
      </c>
      <c r="E44" s="67" t="s">
        <v>50</v>
      </c>
      <c r="F44" s="68" t="s">
        <v>17</v>
      </c>
      <c r="G44" s="67" t="s">
        <v>50</v>
      </c>
      <c r="H44" s="128" t="s">
        <v>587</v>
      </c>
      <c r="I44" s="79" t="s">
        <v>275</v>
      </c>
      <c r="J44" s="10" t="s">
        <v>11</v>
      </c>
      <c r="K44" s="79"/>
      <c r="L44" s="79"/>
      <c r="M44" s="79"/>
      <c r="N44" s="79"/>
      <c r="O44" s="80" t="s">
        <v>16</v>
      </c>
      <c r="P44" s="79"/>
      <c r="Q44" s="79"/>
      <c r="R44" s="79"/>
      <c r="S44" s="79"/>
      <c r="T44" s="79"/>
      <c r="U44" s="66">
        <f t="shared" si="28"/>
        <v>1</v>
      </c>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80"/>
      <c r="BU44" s="81"/>
      <c r="BV44" s="80"/>
      <c r="BW44" s="81"/>
      <c r="BX44" s="80"/>
      <c r="BY44" s="81"/>
      <c r="BZ44" s="80"/>
      <c r="CA44" s="80"/>
    </row>
    <row r="45" spans="1:80" s="74" customFormat="1" ht="47.25" hidden="1">
      <c r="A45" s="19">
        <v>36</v>
      </c>
      <c r="B45" s="265">
        <v>36</v>
      </c>
      <c r="C45" s="67" t="s">
        <v>49</v>
      </c>
      <c r="D45" s="68" t="s">
        <v>14</v>
      </c>
      <c r="E45" s="67" t="s">
        <v>50</v>
      </c>
      <c r="F45" s="68" t="s">
        <v>17</v>
      </c>
      <c r="G45" s="67" t="s">
        <v>50</v>
      </c>
      <c r="H45" s="128" t="s">
        <v>1005</v>
      </c>
      <c r="I45" s="79" t="s">
        <v>275</v>
      </c>
      <c r="J45" s="10" t="s">
        <v>11</v>
      </c>
      <c r="K45" s="79"/>
      <c r="L45" s="79"/>
      <c r="M45" s="80"/>
      <c r="N45" s="79"/>
      <c r="O45" s="66"/>
      <c r="P45" s="144"/>
      <c r="Q45" s="80" t="s">
        <v>16</v>
      </c>
      <c r="R45" s="79"/>
      <c r="S45" s="79"/>
      <c r="T45" s="79"/>
      <c r="U45" s="66">
        <f t="shared" si="28"/>
        <v>1</v>
      </c>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v>2</v>
      </c>
      <c r="BF45" s="79">
        <v>1</v>
      </c>
      <c r="BG45" s="79">
        <v>2</v>
      </c>
      <c r="BH45" s="79">
        <v>2</v>
      </c>
      <c r="BI45" s="79">
        <v>1</v>
      </c>
      <c r="BJ45" s="79">
        <v>2</v>
      </c>
      <c r="BK45" s="79">
        <v>2</v>
      </c>
      <c r="BL45" s="79">
        <v>2</v>
      </c>
      <c r="BM45" s="79">
        <v>2</v>
      </c>
      <c r="BN45" s="79">
        <v>1</v>
      </c>
      <c r="BO45" s="79">
        <v>2</v>
      </c>
      <c r="BP45" s="79">
        <v>2</v>
      </c>
      <c r="BQ45" s="79">
        <v>2</v>
      </c>
      <c r="BR45" s="79">
        <v>2</v>
      </c>
      <c r="BS45" s="79">
        <v>1</v>
      </c>
      <c r="BT45" s="80">
        <f>COUNTIF($BE45:$BS45,2)</f>
        <v>11</v>
      </c>
      <c r="BU45" s="81">
        <f>BT45/COUNTA($BE45:$BS45)</f>
        <v>0.73333333333333328</v>
      </c>
      <c r="BV45" s="80">
        <f>COUNTIF($BE45:$BS45,1)</f>
        <v>4</v>
      </c>
      <c r="BW45" s="81">
        <f>BV45/COUNTA($BE45:$BS45)</f>
        <v>0.26666666666666666</v>
      </c>
      <c r="BX45" s="80">
        <f>COUNTIF($BE45:$BS45,0)</f>
        <v>0</v>
      </c>
      <c r="BY45" s="81">
        <f>BX45/COUNTA($BE45:$BS45)</f>
        <v>0</v>
      </c>
      <c r="BZ45" s="80">
        <f>(((BT45*2)+(BV45*1)+(BX45*0)))/COUNTA($BE45:$BS45)</f>
        <v>1.7333333333333334</v>
      </c>
      <c r="CA45" s="80" t="str">
        <f>IF(BZ45&gt;=1.6,"Đạt mục tiêu",IF(BZ45&gt;=1,"Cần cố gắng","Chưa đạt"))</f>
        <v>Đạt mục tiêu</v>
      </c>
    </row>
    <row r="46" spans="1:80" s="173" customFormat="1" hidden="1">
      <c r="A46" s="171">
        <v>37</v>
      </c>
      <c r="B46" s="265">
        <v>37</v>
      </c>
      <c r="C46" s="1507" t="s">
        <v>51</v>
      </c>
      <c r="D46" s="1368"/>
      <c r="E46" s="1379"/>
      <c r="F46" s="6" t="s">
        <v>316</v>
      </c>
      <c r="G46" s="176" t="s">
        <v>316</v>
      </c>
      <c r="H46" s="176" t="s">
        <v>316</v>
      </c>
      <c r="I46" s="6" t="s">
        <v>316</v>
      </c>
      <c r="J46" s="6" t="s">
        <v>316</v>
      </c>
      <c r="K46" s="176" t="s">
        <v>316</v>
      </c>
      <c r="L46" s="6" t="s">
        <v>316</v>
      </c>
      <c r="M46" s="6" t="s">
        <v>316</v>
      </c>
      <c r="N46" s="6" t="s">
        <v>316</v>
      </c>
      <c r="O46" s="6" t="s">
        <v>316</v>
      </c>
      <c r="P46" s="71" t="s">
        <v>316</v>
      </c>
      <c r="Q46" s="6" t="s">
        <v>316</v>
      </c>
      <c r="R46" s="6"/>
      <c r="S46" s="6" t="s">
        <v>316</v>
      </c>
      <c r="T46" s="6" t="s">
        <v>316</v>
      </c>
      <c r="U46" s="6" t="s">
        <v>316</v>
      </c>
      <c r="V46" s="176" t="s">
        <v>316</v>
      </c>
      <c r="W46" s="176" t="s">
        <v>316</v>
      </c>
      <c r="X46" s="176" t="s">
        <v>316</v>
      </c>
      <c r="Y46" s="176" t="s">
        <v>316</v>
      </c>
      <c r="Z46" s="6" t="s">
        <v>316</v>
      </c>
      <c r="AA46" s="6" t="s">
        <v>316</v>
      </c>
      <c r="AB46" s="6" t="s">
        <v>316</v>
      </c>
      <c r="AC46" s="6" t="s">
        <v>316</v>
      </c>
      <c r="AD46" s="6" t="s">
        <v>316</v>
      </c>
      <c r="AE46" s="6" t="s">
        <v>316</v>
      </c>
      <c r="AF46" s="6" t="s">
        <v>316</v>
      </c>
      <c r="AG46" s="6" t="s">
        <v>316</v>
      </c>
      <c r="AH46" s="6" t="s">
        <v>316</v>
      </c>
      <c r="AI46" s="6" t="s">
        <v>316</v>
      </c>
      <c r="AJ46" s="6" t="s">
        <v>316</v>
      </c>
      <c r="AK46" s="6" t="s">
        <v>316</v>
      </c>
      <c r="AL46" s="6" t="s">
        <v>316</v>
      </c>
      <c r="AM46" s="6"/>
      <c r="AN46" s="6"/>
      <c r="AO46" s="6" t="s">
        <v>316</v>
      </c>
      <c r="AP46" s="6" t="s">
        <v>316</v>
      </c>
      <c r="AQ46" s="6" t="s">
        <v>316</v>
      </c>
      <c r="AR46" s="6" t="s">
        <v>316</v>
      </c>
      <c r="AS46" s="6" t="s">
        <v>316</v>
      </c>
      <c r="AT46" s="6" t="s">
        <v>316</v>
      </c>
      <c r="AU46" s="6" t="s">
        <v>316</v>
      </c>
      <c r="AV46" s="6" t="s">
        <v>316</v>
      </c>
      <c r="AW46" s="6" t="s">
        <v>316</v>
      </c>
      <c r="AX46" s="6"/>
      <c r="AY46" s="6"/>
      <c r="AZ46" s="6" t="s">
        <v>316</v>
      </c>
      <c r="BA46" s="6"/>
      <c r="BB46" s="6" t="s">
        <v>316</v>
      </c>
      <c r="BC46" s="6"/>
      <c r="BD46" s="6" t="s">
        <v>316</v>
      </c>
      <c r="BE46" s="6" t="s">
        <v>316</v>
      </c>
      <c r="BF46" s="6" t="s">
        <v>316</v>
      </c>
      <c r="BG46" s="6" t="s">
        <v>316</v>
      </c>
      <c r="BH46" s="6" t="s">
        <v>316</v>
      </c>
      <c r="BI46" s="6" t="s">
        <v>316</v>
      </c>
      <c r="BJ46" s="6" t="s">
        <v>316</v>
      </c>
      <c r="BK46" s="6" t="s">
        <v>316</v>
      </c>
      <c r="BL46" s="6" t="s">
        <v>316</v>
      </c>
      <c r="BM46" s="6" t="s">
        <v>316</v>
      </c>
      <c r="BN46" s="6" t="s">
        <v>316</v>
      </c>
      <c r="BO46" s="6" t="s">
        <v>316</v>
      </c>
      <c r="BP46" s="6" t="s">
        <v>316</v>
      </c>
      <c r="BQ46" s="6" t="s">
        <v>316</v>
      </c>
      <c r="BR46" s="6" t="s">
        <v>316</v>
      </c>
      <c r="BS46" s="6" t="s">
        <v>316</v>
      </c>
      <c r="BT46" s="6" t="s">
        <v>316</v>
      </c>
      <c r="BU46" s="6" t="s">
        <v>316</v>
      </c>
      <c r="BV46" s="6" t="s">
        <v>316</v>
      </c>
      <c r="BW46" s="6" t="s">
        <v>316</v>
      </c>
      <c r="BX46" s="6" t="s">
        <v>316</v>
      </c>
      <c r="BY46" s="6" t="s">
        <v>316</v>
      </c>
      <c r="BZ46" s="6" t="s">
        <v>316</v>
      </c>
      <c r="CA46" s="6" t="s">
        <v>316</v>
      </c>
      <c r="CB46" s="2"/>
    </row>
    <row r="47" spans="1:80" s="74" customFormat="1" ht="47.25" hidden="1">
      <c r="A47" s="19">
        <v>38</v>
      </c>
      <c r="B47" s="265">
        <v>38</v>
      </c>
      <c r="C47" s="67" t="s">
        <v>54</v>
      </c>
      <c r="D47" s="68" t="s">
        <v>14</v>
      </c>
      <c r="E47" s="67" t="s">
        <v>52</v>
      </c>
      <c r="F47" s="68" t="s">
        <v>17</v>
      </c>
      <c r="G47" s="79" t="s">
        <v>52</v>
      </c>
      <c r="H47" s="128" t="s">
        <v>740</v>
      </c>
      <c r="I47" s="79" t="s">
        <v>275</v>
      </c>
      <c r="J47" s="10" t="s">
        <v>11</v>
      </c>
      <c r="K47" s="79"/>
      <c r="L47" s="79"/>
      <c r="M47" s="79"/>
      <c r="N47" s="66"/>
      <c r="O47" s="79"/>
      <c r="P47" s="66" t="s">
        <v>16</v>
      </c>
      <c r="Q47" s="42"/>
      <c r="R47" s="42"/>
      <c r="S47" s="79"/>
      <c r="T47" s="79"/>
      <c r="U47" s="66">
        <f t="shared" si="28"/>
        <v>1</v>
      </c>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79">
        <v>2</v>
      </c>
      <c r="BF47" s="79">
        <v>2</v>
      </c>
      <c r="BG47" s="79">
        <v>2</v>
      </c>
      <c r="BH47" s="79">
        <v>1</v>
      </c>
      <c r="BI47" s="79">
        <v>2</v>
      </c>
      <c r="BJ47" s="79">
        <v>2</v>
      </c>
      <c r="BK47" s="79">
        <v>2</v>
      </c>
      <c r="BL47" s="79">
        <v>2</v>
      </c>
      <c r="BM47" s="79">
        <v>2</v>
      </c>
      <c r="BN47" s="79">
        <v>2</v>
      </c>
      <c r="BO47" s="79">
        <v>2</v>
      </c>
      <c r="BP47" s="79">
        <v>2</v>
      </c>
      <c r="BQ47" s="79">
        <v>1</v>
      </c>
      <c r="BR47" s="79">
        <v>1</v>
      </c>
      <c r="BS47" s="79">
        <v>1</v>
      </c>
      <c r="BT47" s="80">
        <f>COUNTIF($BE47:$BS47,2)</f>
        <v>11</v>
      </c>
      <c r="BU47" s="81">
        <f>BT47/COUNTA($BE47:$BS47)</f>
        <v>0.73333333333333328</v>
      </c>
      <c r="BV47" s="80">
        <f>COUNTIF($BE47:$BS47,1)</f>
        <v>4</v>
      </c>
      <c r="BW47" s="81">
        <f>BV47/COUNTA($BE47:$BS47)</f>
        <v>0.26666666666666666</v>
      </c>
      <c r="BX47" s="80">
        <f>COUNTIF($BE47:$BS47,0)</f>
        <v>0</v>
      </c>
      <c r="BY47" s="81">
        <f>BX47/COUNTA($BE47:$BS47)</f>
        <v>0</v>
      </c>
      <c r="BZ47" s="80">
        <f>(((BT47*2)+(BV47*1)+(BX47*0)))/COUNTA($BE47:$BS47)</f>
        <v>1.7333333333333334</v>
      </c>
      <c r="CA47" s="80" t="str">
        <f t="shared" ref="CA47:CA67" si="29">IF(BZ47&gt;=1.6,"Đạt mục tiêu",IF(BZ47&gt;=1,"Cần cố gắng","Chưa đạt"))</f>
        <v>Đạt mục tiêu</v>
      </c>
    </row>
    <row r="48" spans="1:80" s="74" customFormat="1" ht="60" hidden="1">
      <c r="A48" s="19"/>
      <c r="B48" s="265"/>
      <c r="C48" s="88" t="s">
        <v>588</v>
      </c>
      <c r="D48" s="68"/>
      <c r="E48" s="67"/>
      <c r="F48" s="68"/>
      <c r="G48" s="79"/>
      <c r="H48" s="106" t="s">
        <v>1020</v>
      </c>
      <c r="I48" s="79"/>
      <c r="J48" s="10"/>
      <c r="K48" s="79"/>
      <c r="L48" s="79"/>
      <c r="M48" s="79"/>
      <c r="N48" s="66"/>
      <c r="O48" s="79"/>
      <c r="P48" s="66"/>
      <c r="Q48" s="42"/>
      <c r="R48" s="42"/>
      <c r="S48" s="80" t="s">
        <v>16</v>
      </c>
      <c r="T48" s="79"/>
      <c r="U48" s="66"/>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79"/>
      <c r="BA48" s="79"/>
      <c r="BB48" s="79"/>
      <c r="BC48" s="79"/>
      <c r="BD48" s="79"/>
      <c r="BE48" s="79"/>
      <c r="BF48" s="79"/>
      <c r="BG48" s="79"/>
      <c r="BH48" s="79"/>
      <c r="BI48" s="79"/>
      <c r="BJ48" s="79"/>
      <c r="BK48" s="79"/>
      <c r="BL48" s="79"/>
      <c r="BM48" s="79"/>
      <c r="BN48" s="79"/>
      <c r="BO48" s="79"/>
      <c r="BP48" s="79"/>
      <c r="BQ48" s="79"/>
      <c r="BR48" s="79"/>
      <c r="BS48" s="79"/>
      <c r="BT48" s="80"/>
      <c r="BU48" s="81"/>
      <c r="BV48" s="80"/>
      <c r="BW48" s="81"/>
      <c r="BX48" s="80"/>
      <c r="BY48" s="81"/>
      <c r="BZ48" s="80"/>
      <c r="CA48" s="80"/>
    </row>
    <row r="49" spans="1:80" s="74" customFormat="1" ht="60" hidden="1">
      <c r="A49" s="19">
        <v>39</v>
      </c>
      <c r="B49" s="265">
        <v>39</v>
      </c>
      <c r="C49" s="88" t="s">
        <v>588</v>
      </c>
      <c r="D49" s="87" t="s">
        <v>17</v>
      </c>
      <c r="E49" s="86" t="s">
        <v>589</v>
      </c>
      <c r="F49" s="87" t="s">
        <v>17</v>
      </c>
      <c r="G49" s="86" t="s">
        <v>609</v>
      </c>
      <c r="H49" s="106" t="s">
        <v>741</v>
      </c>
      <c r="I49" s="79" t="s">
        <v>275</v>
      </c>
      <c r="J49" s="10" t="s">
        <v>11</v>
      </c>
      <c r="K49" s="79"/>
      <c r="L49" s="79"/>
      <c r="M49" s="79"/>
      <c r="N49" s="66"/>
      <c r="O49" s="79"/>
      <c r="P49" s="66" t="s">
        <v>16</v>
      </c>
      <c r="Q49" s="42"/>
      <c r="R49" s="42"/>
      <c r="S49" s="79"/>
      <c r="T49" s="79"/>
      <c r="U49" s="66">
        <f t="shared" si="28"/>
        <v>1</v>
      </c>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79"/>
      <c r="BF49" s="79"/>
      <c r="BG49" s="79"/>
      <c r="BH49" s="79"/>
      <c r="BI49" s="79"/>
      <c r="BJ49" s="79"/>
      <c r="BK49" s="79"/>
      <c r="BL49" s="79"/>
      <c r="BM49" s="79"/>
      <c r="BN49" s="79"/>
      <c r="BO49" s="79"/>
      <c r="BP49" s="79"/>
      <c r="BQ49" s="79"/>
      <c r="BR49" s="79"/>
      <c r="BS49" s="79"/>
      <c r="BT49" s="80"/>
      <c r="BU49" s="81"/>
      <c r="BV49" s="80"/>
      <c r="BW49" s="81"/>
      <c r="BX49" s="80"/>
      <c r="BY49" s="81"/>
      <c r="BZ49" s="80"/>
      <c r="CA49" s="80"/>
    </row>
    <row r="50" spans="1:80" s="74" customFormat="1" ht="31.5" hidden="1">
      <c r="A50" s="19">
        <v>40</v>
      </c>
      <c r="B50" s="265">
        <v>40</v>
      </c>
      <c r="C50" s="86" t="s">
        <v>590</v>
      </c>
      <c r="D50" s="87" t="s">
        <v>17</v>
      </c>
      <c r="E50" s="86" t="s">
        <v>591</v>
      </c>
      <c r="F50" s="87" t="s">
        <v>17</v>
      </c>
      <c r="G50" s="79" t="s">
        <v>277</v>
      </c>
      <c r="H50" s="128" t="s">
        <v>1006</v>
      </c>
      <c r="I50" s="79" t="s">
        <v>275</v>
      </c>
      <c r="J50" s="10" t="s">
        <v>11</v>
      </c>
      <c r="K50" s="79"/>
      <c r="L50" s="79"/>
      <c r="M50" s="79"/>
      <c r="N50" s="66"/>
      <c r="O50" s="79"/>
      <c r="P50" s="66"/>
      <c r="Q50" s="80" t="s">
        <v>16</v>
      </c>
      <c r="R50" s="42"/>
      <c r="S50" s="79"/>
      <c r="T50" s="79"/>
      <c r="U50" s="66">
        <f t="shared" si="28"/>
        <v>1</v>
      </c>
      <c r="V50" s="79"/>
      <c r="W50" s="79"/>
      <c r="X50" s="79"/>
      <c r="Y50" s="79"/>
      <c r="Z50" s="79"/>
      <c r="AA50" s="79"/>
      <c r="AB50" s="79"/>
      <c r="AC50" s="79"/>
      <c r="AD50" s="79"/>
      <c r="AE50" s="79"/>
      <c r="AF50" s="79"/>
      <c r="AG50" s="79"/>
      <c r="AH50" s="79"/>
      <c r="AI50" s="79"/>
      <c r="AJ50" s="79"/>
      <c r="AK50" s="79"/>
      <c r="AL50" s="79"/>
      <c r="AM50" s="79"/>
      <c r="AN50" s="79"/>
      <c r="AO50" s="79"/>
      <c r="AP50" s="79"/>
      <c r="AQ50" s="79"/>
      <c r="AR50" s="79"/>
      <c r="AS50" s="79"/>
      <c r="AT50" s="79"/>
      <c r="AU50" s="79"/>
      <c r="AV50" s="79"/>
      <c r="AW50" s="79"/>
      <c r="AX50" s="79"/>
      <c r="AY50" s="79"/>
      <c r="AZ50" s="79"/>
      <c r="BA50" s="79"/>
      <c r="BB50" s="79"/>
      <c r="BC50" s="79"/>
      <c r="BD50" s="79"/>
      <c r="BE50" s="79"/>
      <c r="BF50" s="79"/>
      <c r="BG50" s="79"/>
      <c r="BH50" s="79"/>
      <c r="BI50" s="79"/>
      <c r="BJ50" s="79"/>
      <c r="BK50" s="79"/>
      <c r="BL50" s="79"/>
      <c r="BM50" s="79"/>
      <c r="BN50" s="79"/>
      <c r="BO50" s="79"/>
      <c r="BP50" s="79"/>
      <c r="BQ50" s="79"/>
      <c r="BR50" s="79"/>
      <c r="BS50" s="79"/>
      <c r="BT50" s="80"/>
      <c r="BU50" s="81"/>
      <c r="BV50" s="80"/>
      <c r="BW50" s="81"/>
      <c r="BX50" s="80"/>
      <c r="BY50" s="81"/>
      <c r="BZ50" s="80"/>
      <c r="CA50" s="80"/>
    </row>
    <row r="51" spans="1:80" s="74" customFormat="1" ht="30" hidden="1">
      <c r="A51" s="19"/>
      <c r="B51" s="265"/>
      <c r="C51" s="86" t="s">
        <v>592</v>
      </c>
      <c r="D51" s="87"/>
      <c r="E51" s="86"/>
      <c r="F51" s="87"/>
      <c r="G51" s="79"/>
      <c r="H51" s="96" t="s">
        <v>1011</v>
      </c>
      <c r="I51" s="79"/>
      <c r="J51" s="10"/>
      <c r="K51" s="79"/>
      <c r="L51" s="79"/>
      <c r="M51" s="79"/>
      <c r="N51" s="66"/>
      <c r="O51" s="79"/>
      <c r="P51" s="66"/>
      <c r="Q51" s="80"/>
      <c r="R51" s="80" t="s">
        <v>16</v>
      </c>
      <c r="S51" s="79"/>
      <c r="T51" s="79"/>
      <c r="U51" s="66"/>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80"/>
      <c r="BU51" s="81"/>
      <c r="BV51" s="80"/>
      <c r="BW51" s="81"/>
      <c r="BX51" s="80"/>
      <c r="BY51" s="81"/>
      <c r="BZ51" s="80"/>
      <c r="CA51" s="80"/>
    </row>
    <row r="52" spans="1:80" s="184" customFormat="1" ht="42" hidden="1" customHeight="1">
      <c r="A52" s="216">
        <v>41</v>
      </c>
      <c r="B52" s="265">
        <v>41</v>
      </c>
      <c r="C52" s="188" t="s">
        <v>592</v>
      </c>
      <c r="D52" s="87" t="s">
        <v>17</v>
      </c>
      <c r="E52" s="86" t="s">
        <v>593</v>
      </c>
      <c r="F52" s="87" t="s">
        <v>17</v>
      </c>
      <c r="G52" s="292" t="s">
        <v>304</v>
      </c>
      <c r="H52" s="190" t="s">
        <v>285</v>
      </c>
      <c r="I52" s="79" t="s">
        <v>275</v>
      </c>
      <c r="J52" s="10" t="s">
        <v>11</v>
      </c>
      <c r="K52" s="261" t="s">
        <v>16</v>
      </c>
      <c r="L52" s="79"/>
      <c r="M52" s="79"/>
      <c r="N52" s="66"/>
      <c r="O52" s="79"/>
      <c r="P52" s="66"/>
      <c r="Q52" s="42"/>
      <c r="R52" s="42"/>
      <c r="S52" s="79"/>
      <c r="T52" s="79"/>
      <c r="U52" s="66">
        <f t="shared" si="28"/>
        <v>1</v>
      </c>
      <c r="V52" s="292" t="s">
        <v>724</v>
      </c>
      <c r="W52" s="292" t="s">
        <v>723</v>
      </c>
      <c r="X52" s="292" t="s">
        <v>727</v>
      </c>
      <c r="Y52" s="292" t="s">
        <v>727</v>
      </c>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79"/>
      <c r="AY52" s="79"/>
      <c r="AZ52" s="79"/>
      <c r="BA52" s="79"/>
      <c r="BB52" s="79"/>
      <c r="BC52" s="79"/>
      <c r="BD52" s="79"/>
      <c r="BE52" s="20">
        <v>2</v>
      </c>
      <c r="BF52" s="20">
        <v>2</v>
      </c>
      <c r="BG52" s="20">
        <v>2</v>
      </c>
      <c r="BH52" s="20">
        <v>2</v>
      </c>
      <c r="BI52" s="20">
        <v>2</v>
      </c>
      <c r="BJ52" s="20">
        <v>2</v>
      </c>
      <c r="BK52" s="20">
        <v>1</v>
      </c>
      <c r="BL52" s="20">
        <v>2</v>
      </c>
      <c r="BM52" s="20">
        <v>2</v>
      </c>
      <c r="BN52" s="20">
        <v>2</v>
      </c>
      <c r="BO52" s="20">
        <v>2</v>
      </c>
      <c r="BP52" s="20">
        <v>2</v>
      </c>
      <c r="BQ52" s="20">
        <v>2</v>
      </c>
      <c r="BR52" s="20">
        <v>2</v>
      </c>
      <c r="BS52" s="20">
        <v>1</v>
      </c>
      <c r="BT52" s="80">
        <f t="shared" ref="BT52" si="30">COUNTIF($BE52:$BS52,2)</f>
        <v>13</v>
      </c>
      <c r="BU52" s="81">
        <f t="shared" ref="BU52" si="31">BT52/COUNTA($BE52:$BS52)</f>
        <v>0.8666666666666667</v>
      </c>
      <c r="BV52" s="80">
        <f t="shared" ref="BV52" si="32">COUNTIF($BE52:$BS52,1)</f>
        <v>2</v>
      </c>
      <c r="BW52" s="81">
        <f t="shared" ref="BW52" si="33">BV52/COUNTA($BE52:$BS52)</f>
        <v>0.13333333333333333</v>
      </c>
      <c r="BX52" s="80">
        <f t="shared" ref="BX52" si="34">COUNTIF($BE52:$BS52,0)</f>
        <v>0</v>
      </c>
      <c r="BY52" s="81">
        <f t="shared" ref="BY52" si="35">BX52/COUNTA($BE52:$BS52)</f>
        <v>0</v>
      </c>
      <c r="BZ52" s="80">
        <f t="shared" ref="BZ52" si="36">(((BT52*2)+(BV52*1)+(BX52*0)))/COUNTA($BE52:$BS52)</f>
        <v>1.8666666666666667</v>
      </c>
      <c r="CA52" s="226" t="str">
        <f t="shared" ref="CA52" si="37">IF(BZ52&gt;=1.6,"Đạt mục tiêu",IF(BZ52&gt;=1,"Cần cố gắng","Chưa đạt"))</f>
        <v>Đạt mục tiêu</v>
      </c>
      <c r="CB52" s="74"/>
    </row>
    <row r="53" spans="1:80" s="74" customFormat="1" ht="45" hidden="1">
      <c r="A53" s="19">
        <v>42</v>
      </c>
      <c r="B53" s="265">
        <v>42</v>
      </c>
      <c r="C53" s="86" t="s">
        <v>594</v>
      </c>
      <c r="D53" s="87" t="s">
        <v>14</v>
      </c>
      <c r="E53" s="86" t="s">
        <v>595</v>
      </c>
      <c r="F53" s="87" t="s">
        <v>18</v>
      </c>
      <c r="G53" s="79" t="s">
        <v>595</v>
      </c>
      <c r="H53" s="128" t="s">
        <v>610</v>
      </c>
      <c r="I53" s="79" t="s">
        <v>275</v>
      </c>
      <c r="J53" s="10" t="s">
        <v>11</v>
      </c>
      <c r="K53" s="79"/>
      <c r="L53" s="79"/>
      <c r="M53" s="79"/>
      <c r="N53" s="66"/>
      <c r="O53" s="79" t="s">
        <v>16</v>
      </c>
      <c r="P53" s="66"/>
      <c r="Q53" s="42"/>
      <c r="R53" s="42"/>
      <c r="S53" s="79"/>
      <c r="T53" s="79"/>
      <c r="U53" s="66">
        <f t="shared" si="28"/>
        <v>1</v>
      </c>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c r="BM53" s="79"/>
      <c r="BN53" s="79"/>
      <c r="BO53" s="79"/>
      <c r="BP53" s="79"/>
      <c r="BQ53" s="79"/>
      <c r="BR53" s="79"/>
      <c r="BS53" s="79"/>
      <c r="BT53" s="80"/>
      <c r="BU53" s="81"/>
      <c r="BV53" s="80"/>
      <c r="BW53" s="81"/>
      <c r="BX53" s="80"/>
      <c r="BY53" s="81"/>
      <c r="BZ53" s="80"/>
      <c r="CA53" s="80"/>
    </row>
    <row r="54" spans="1:80" s="74" customFormat="1" ht="60" hidden="1">
      <c r="A54" s="19">
        <v>43</v>
      </c>
      <c r="B54" s="265">
        <v>43</v>
      </c>
      <c r="C54" s="86" t="s">
        <v>596</v>
      </c>
      <c r="D54" s="87" t="s">
        <v>14</v>
      </c>
      <c r="E54" s="86" t="s">
        <v>597</v>
      </c>
      <c r="F54" s="87" t="s">
        <v>17</v>
      </c>
      <c r="G54" s="86" t="s">
        <v>597</v>
      </c>
      <c r="H54" s="128" t="s">
        <v>1028</v>
      </c>
      <c r="I54" s="79" t="s">
        <v>275</v>
      </c>
      <c r="J54" s="10" t="s">
        <v>11</v>
      </c>
      <c r="K54" s="79"/>
      <c r="L54" s="79"/>
      <c r="M54" s="79"/>
      <c r="N54" s="145" t="s">
        <v>16</v>
      </c>
      <c r="O54" s="79"/>
      <c r="P54" s="66"/>
      <c r="Q54" s="42"/>
      <c r="R54" s="42"/>
      <c r="S54" s="79"/>
      <c r="T54" s="80" t="s">
        <v>16</v>
      </c>
      <c r="U54" s="66">
        <f t="shared" si="28"/>
        <v>2</v>
      </c>
      <c r="V54" s="79"/>
      <c r="W54" s="79"/>
      <c r="X54" s="79"/>
      <c r="Y54" s="79"/>
      <c r="Z54" s="79"/>
      <c r="AA54" s="79"/>
      <c r="AB54" s="79"/>
      <c r="AC54" s="79"/>
      <c r="AD54" s="79"/>
      <c r="AE54" s="79"/>
      <c r="AF54" s="79"/>
      <c r="AG54" s="79"/>
      <c r="AH54" s="79"/>
      <c r="AI54" s="79"/>
      <c r="AJ54" s="79"/>
      <c r="AK54" s="79"/>
      <c r="AL54" s="79"/>
      <c r="AM54" s="79"/>
      <c r="AN54" s="79"/>
      <c r="AO54" s="79"/>
      <c r="AP54" s="79"/>
      <c r="AQ54" s="79"/>
      <c r="AR54" s="79"/>
      <c r="AS54" s="79"/>
      <c r="AT54" s="79"/>
      <c r="AU54" s="79"/>
      <c r="AV54" s="79"/>
      <c r="AW54" s="79"/>
      <c r="AX54" s="79"/>
      <c r="AY54" s="79"/>
      <c r="AZ54" s="79"/>
      <c r="BA54" s="79"/>
      <c r="BB54" s="79"/>
      <c r="BC54" s="79"/>
      <c r="BD54" s="79"/>
      <c r="BE54" s="79"/>
      <c r="BF54" s="79"/>
      <c r="BG54" s="79"/>
      <c r="BH54" s="79"/>
      <c r="BI54" s="79"/>
      <c r="BJ54" s="79"/>
      <c r="BK54" s="79"/>
      <c r="BL54" s="79"/>
      <c r="BM54" s="79"/>
      <c r="BN54" s="79"/>
      <c r="BO54" s="79"/>
      <c r="BP54" s="79"/>
      <c r="BQ54" s="79"/>
      <c r="BR54" s="79"/>
      <c r="BS54" s="79"/>
      <c r="BT54" s="80"/>
      <c r="BU54" s="81"/>
      <c r="BV54" s="80"/>
      <c r="BW54" s="81"/>
      <c r="BX54" s="80"/>
      <c r="BY54" s="81"/>
      <c r="BZ54" s="80"/>
      <c r="CA54" s="80"/>
    </row>
    <row r="55" spans="1:80" s="184" customFormat="1" ht="123" hidden="1" customHeight="1">
      <c r="A55" s="216">
        <v>44</v>
      </c>
      <c r="B55" s="265">
        <v>44</v>
      </c>
      <c r="C55" s="188" t="s">
        <v>598</v>
      </c>
      <c r="D55" s="87" t="s">
        <v>14</v>
      </c>
      <c r="E55" s="86" t="s">
        <v>599</v>
      </c>
      <c r="F55" s="87" t="s">
        <v>14</v>
      </c>
      <c r="G55" s="188" t="s">
        <v>612</v>
      </c>
      <c r="H55" s="192" t="s">
        <v>1043</v>
      </c>
      <c r="I55" s="79" t="s">
        <v>275</v>
      </c>
      <c r="J55" s="10" t="s">
        <v>11</v>
      </c>
      <c r="K55" s="191" t="s">
        <v>16</v>
      </c>
      <c r="L55" s="79"/>
      <c r="M55" s="79"/>
      <c r="N55" s="66"/>
      <c r="O55" s="79"/>
      <c r="P55" s="66"/>
      <c r="Q55" s="42"/>
      <c r="R55" s="42"/>
      <c r="S55" s="79"/>
      <c r="T55" s="79"/>
      <c r="U55" s="66">
        <f t="shared" si="28"/>
        <v>1</v>
      </c>
      <c r="V55" s="292" t="s">
        <v>723</v>
      </c>
      <c r="W55" s="292" t="s">
        <v>726</v>
      </c>
      <c r="X55" s="292" t="s">
        <v>724</v>
      </c>
      <c r="Y55" s="292" t="s">
        <v>724</v>
      </c>
      <c r="Z55" s="79"/>
      <c r="AA55" s="79"/>
      <c r="AB55" s="79"/>
      <c r="AC55" s="79"/>
      <c r="AD55" s="79"/>
      <c r="AE55" s="79"/>
      <c r="AF55" s="79"/>
      <c r="AG55" s="79"/>
      <c r="AH55" s="79"/>
      <c r="AI55" s="79"/>
      <c r="AJ55" s="79"/>
      <c r="AK55" s="79"/>
      <c r="AL55" s="79"/>
      <c r="AM55" s="79"/>
      <c r="AN55" s="79"/>
      <c r="AO55" s="79"/>
      <c r="AP55" s="79"/>
      <c r="AQ55" s="79"/>
      <c r="AR55" s="79"/>
      <c r="AS55" s="79"/>
      <c r="AT55" s="79"/>
      <c r="AU55" s="79"/>
      <c r="AV55" s="79"/>
      <c r="AW55" s="79"/>
      <c r="AX55" s="79"/>
      <c r="AY55" s="79"/>
      <c r="AZ55" s="79"/>
      <c r="BA55" s="79"/>
      <c r="BB55" s="79"/>
      <c r="BC55" s="79"/>
      <c r="BD55" s="79"/>
      <c r="BE55" s="20">
        <v>2</v>
      </c>
      <c r="BF55" s="20">
        <v>2</v>
      </c>
      <c r="BG55" s="20">
        <v>2</v>
      </c>
      <c r="BH55" s="20">
        <v>2</v>
      </c>
      <c r="BI55" s="20">
        <v>2</v>
      </c>
      <c r="BJ55" s="20">
        <v>2</v>
      </c>
      <c r="BK55" s="20">
        <v>2</v>
      </c>
      <c r="BL55" s="20">
        <v>2</v>
      </c>
      <c r="BM55" s="20">
        <v>2</v>
      </c>
      <c r="BN55" s="20">
        <v>2</v>
      </c>
      <c r="BO55" s="20">
        <v>1</v>
      </c>
      <c r="BP55" s="20">
        <v>2</v>
      </c>
      <c r="BQ55" s="20">
        <v>2</v>
      </c>
      <c r="BR55" s="20">
        <v>1</v>
      </c>
      <c r="BS55" s="20">
        <v>1</v>
      </c>
      <c r="BT55" s="80">
        <f t="shared" ref="BT55" si="38">COUNTIF($BE55:$BS55,2)</f>
        <v>12</v>
      </c>
      <c r="BU55" s="81">
        <f t="shared" ref="BU55" si="39">BT55/COUNTA($BE55:$BS55)</f>
        <v>0.8</v>
      </c>
      <c r="BV55" s="80">
        <f t="shared" ref="BV55" si="40">COUNTIF($BE55:$BS55,1)</f>
        <v>3</v>
      </c>
      <c r="BW55" s="81">
        <f t="shared" ref="BW55" si="41">BV55/COUNTA($BE55:$BS55)</f>
        <v>0.2</v>
      </c>
      <c r="BX55" s="80">
        <f t="shared" ref="BX55" si="42">COUNTIF($BE55:$BS55,0)</f>
        <v>0</v>
      </c>
      <c r="BY55" s="81">
        <f t="shared" ref="BY55" si="43">BX55/COUNTA($BE55:$BS55)</f>
        <v>0</v>
      </c>
      <c r="BZ55" s="80">
        <f t="shared" ref="BZ55" si="44">(((BT55*2)+(BV55*1)+(BX55*0)))/COUNTA($BE55:$BS55)</f>
        <v>1.8</v>
      </c>
      <c r="CA55" s="226" t="str">
        <f t="shared" ref="CA55" si="45">IF(BZ55&gt;=1.6,"Đạt mục tiêu",IF(BZ55&gt;=1,"Cần cố gắng","Chưa đạt"))</f>
        <v>Đạt mục tiêu</v>
      </c>
      <c r="CB55" s="74"/>
    </row>
    <row r="56" spans="1:80" s="74" customFormat="1" ht="60" hidden="1">
      <c r="A56" s="19">
        <v>45</v>
      </c>
      <c r="B56" s="265">
        <v>45</v>
      </c>
      <c r="C56" s="86" t="s">
        <v>598</v>
      </c>
      <c r="D56" s="87" t="s">
        <v>14</v>
      </c>
      <c r="E56" s="86" t="s">
        <v>599</v>
      </c>
      <c r="F56" s="87" t="s">
        <v>14</v>
      </c>
      <c r="G56" s="86" t="s">
        <v>611</v>
      </c>
      <c r="H56" s="128" t="s">
        <v>305</v>
      </c>
      <c r="I56" s="79" t="s">
        <v>275</v>
      </c>
      <c r="J56" s="10" t="s">
        <v>11</v>
      </c>
      <c r="K56" s="79"/>
      <c r="L56" s="79"/>
      <c r="M56" s="80" t="s">
        <v>16</v>
      </c>
      <c r="N56" s="66"/>
      <c r="O56" s="79"/>
      <c r="P56" s="66"/>
      <c r="Q56" s="42"/>
      <c r="R56" s="42"/>
      <c r="S56" s="79"/>
      <c r="T56" s="79"/>
      <c r="U56" s="66">
        <f t="shared" si="28"/>
        <v>1</v>
      </c>
      <c r="V56" s="79"/>
      <c r="W56" s="79"/>
      <c r="X56" s="79"/>
      <c r="Y56" s="79"/>
      <c r="Z56" s="79"/>
      <c r="AA56" s="79"/>
      <c r="AB56" s="79"/>
      <c r="AC56" s="79"/>
      <c r="AD56" s="79"/>
      <c r="AE56" s="79"/>
      <c r="AF56" s="79"/>
      <c r="AG56" s="79"/>
      <c r="AH56" s="79"/>
      <c r="AI56" s="79"/>
      <c r="AJ56" s="79"/>
      <c r="AK56" s="79"/>
      <c r="AL56" s="79"/>
      <c r="AM56" s="79"/>
      <c r="AN56" s="79"/>
      <c r="AO56" s="79"/>
      <c r="AP56" s="79"/>
      <c r="AQ56" s="79"/>
      <c r="AR56" s="79"/>
      <c r="AS56" s="79"/>
      <c r="AT56" s="79"/>
      <c r="AU56" s="79"/>
      <c r="AV56" s="79"/>
      <c r="AW56" s="79"/>
      <c r="AX56" s="79"/>
      <c r="AY56" s="79"/>
      <c r="AZ56" s="79"/>
      <c r="BA56" s="79"/>
      <c r="BB56" s="79"/>
      <c r="BC56" s="79"/>
      <c r="BD56" s="79"/>
      <c r="BE56" s="79"/>
      <c r="BF56" s="79"/>
      <c r="BG56" s="79"/>
      <c r="BH56" s="79"/>
      <c r="BI56" s="79"/>
      <c r="BJ56" s="79"/>
      <c r="BK56" s="79"/>
      <c r="BL56" s="79"/>
      <c r="BM56" s="79"/>
      <c r="BN56" s="79"/>
      <c r="BO56" s="79"/>
      <c r="BP56" s="79"/>
      <c r="BQ56" s="79"/>
      <c r="BR56" s="79"/>
      <c r="BS56" s="79"/>
      <c r="BT56" s="80"/>
      <c r="BU56" s="81"/>
      <c r="BV56" s="80"/>
      <c r="BW56" s="81"/>
      <c r="BX56" s="80"/>
      <c r="BY56" s="81"/>
      <c r="BZ56" s="80"/>
      <c r="CA56" s="80"/>
    </row>
    <row r="57" spans="1:80" s="74" customFormat="1" ht="60" hidden="1">
      <c r="A57" s="19"/>
      <c r="B57" s="265"/>
      <c r="C57" s="86" t="s">
        <v>600</v>
      </c>
      <c r="D57" s="87"/>
      <c r="E57" s="86"/>
      <c r="F57" s="87"/>
      <c r="G57" s="86"/>
      <c r="H57" s="106" t="s">
        <v>980</v>
      </c>
      <c r="I57" s="79"/>
      <c r="J57" s="10"/>
      <c r="K57" s="79"/>
      <c r="L57" s="79"/>
      <c r="M57" s="80"/>
      <c r="N57" s="66"/>
      <c r="O57" s="79"/>
      <c r="P57" s="66"/>
      <c r="Q57" s="42"/>
      <c r="R57" s="42"/>
      <c r="S57" s="79"/>
      <c r="T57" s="79"/>
      <c r="U57" s="66"/>
      <c r="V57" s="79"/>
      <c r="W57" s="79"/>
      <c r="X57" s="79"/>
      <c r="Y57" s="79"/>
      <c r="Z57" s="79"/>
      <c r="AA57" s="79"/>
      <c r="AB57" s="79"/>
      <c r="AC57" s="79"/>
      <c r="AD57" s="79"/>
      <c r="AE57" s="79"/>
      <c r="AF57" s="79"/>
      <c r="AG57" s="79"/>
      <c r="AH57" s="79"/>
      <c r="AI57" s="79"/>
      <c r="AJ57" s="79"/>
      <c r="AK57" s="79"/>
      <c r="AL57" s="79"/>
      <c r="AM57" s="79"/>
      <c r="AN57" s="79"/>
      <c r="AO57" s="79"/>
      <c r="AP57" s="79"/>
      <c r="AQ57" s="79"/>
      <c r="AR57" s="79"/>
      <c r="AS57" s="79"/>
      <c r="AT57" s="79"/>
      <c r="AU57" s="79"/>
      <c r="AV57" s="79"/>
      <c r="AW57" s="79"/>
      <c r="AX57" s="79"/>
      <c r="AY57" s="79"/>
      <c r="AZ57" s="79"/>
      <c r="BA57" s="79"/>
      <c r="BB57" s="79"/>
      <c r="BC57" s="79"/>
      <c r="BD57" s="79"/>
      <c r="BE57" s="79"/>
      <c r="BF57" s="79"/>
      <c r="BG57" s="79"/>
      <c r="BH57" s="79"/>
      <c r="BI57" s="79"/>
      <c r="BJ57" s="79"/>
      <c r="BK57" s="79"/>
      <c r="BL57" s="79"/>
      <c r="BM57" s="79"/>
      <c r="BN57" s="79"/>
      <c r="BO57" s="79"/>
      <c r="BP57" s="79"/>
      <c r="BQ57" s="79"/>
      <c r="BR57" s="79"/>
      <c r="BS57" s="79"/>
      <c r="BT57" s="80"/>
      <c r="BU57" s="81"/>
      <c r="BV57" s="80"/>
      <c r="BW57" s="81"/>
      <c r="BX57" s="80"/>
      <c r="BY57" s="81"/>
      <c r="BZ57" s="80"/>
      <c r="CA57" s="80"/>
    </row>
    <row r="58" spans="1:80" ht="138" customHeight="1">
      <c r="A58" s="1182"/>
      <c r="B58" s="1192"/>
      <c r="C58" s="78" t="s">
        <v>600</v>
      </c>
      <c r="D58" s="1172" t="s">
        <v>17</v>
      </c>
      <c r="E58" s="78" t="s">
        <v>600</v>
      </c>
      <c r="F58" s="1172" t="s">
        <v>17</v>
      </c>
      <c r="G58" s="78" t="s">
        <v>600</v>
      </c>
      <c r="H58" s="1200" t="s">
        <v>1585</v>
      </c>
      <c r="I58" s="1119"/>
      <c r="J58" s="1196" t="s">
        <v>11</v>
      </c>
      <c r="K58" s="79"/>
      <c r="L58" s="1167" t="s">
        <v>16</v>
      </c>
      <c r="M58" s="80"/>
      <c r="N58" s="66"/>
      <c r="O58" s="79"/>
      <c r="P58" s="66"/>
      <c r="Q58" s="42"/>
      <c r="R58" s="42"/>
      <c r="S58" s="79"/>
      <c r="T58" s="79"/>
      <c r="U58" s="66"/>
      <c r="V58" s="79"/>
      <c r="W58" s="79"/>
      <c r="X58" s="79"/>
      <c r="Y58" s="79"/>
      <c r="Z58" s="573" t="s">
        <v>724</v>
      </c>
      <c r="AA58" s="573" t="s">
        <v>726</v>
      </c>
      <c r="AB58" s="573" t="s">
        <v>724</v>
      </c>
      <c r="AC58" s="573" t="s">
        <v>723</v>
      </c>
      <c r="AD58" s="79"/>
      <c r="AE58" s="79"/>
      <c r="AF58" s="79"/>
      <c r="AG58" s="79"/>
      <c r="AH58" s="79"/>
      <c r="AI58" s="79"/>
      <c r="AJ58" s="79"/>
      <c r="AK58" s="79"/>
      <c r="AL58" s="79"/>
      <c r="AM58" s="79"/>
      <c r="AN58" s="79"/>
      <c r="AO58" s="79"/>
      <c r="AP58" s="79"/>
      <c r="AQ58" s="79"/>
      <c r="AR58" s="79"/>
      <c r="AS58" s="79"/>
      <c r="AT58" s="79"/>
      <c r="AU58" s="79"/>
      <c r="AV58" s="79"/>
      <c r="AW58" s="79"/>
      <c r="AX58" s="79"/>
      <c r="AY58" s="79"/>
      <c r="AZ58" s="79"/>
      <c r="BA58" s="79"/>
      <c r="BB58" s="79"/>
      <c r="BC58" s="79"/>
      <c r="BD58" s="79"/>
      <c r="BE58" s="573">
        <v>2</v>
      </c>
      <c r="BF58" s="573">
        <v>2</v>
      </c>
      <c r="BG58" s="573">
        <v>2</v>
      </c>
      <c r="BH58" s="573">
        <v>1</v>
      </c>
      <c r="BI58" s="573">
        <v>2</v>
      </c>
      <c r="BJ58" s="573">
        <v>2</v>
      </c>
      <c r="BK58" s="573">
        <v>2</v>
      </c>
      <c r="BL58" s="573">
        <v>2</v>
      </c>
      <c r="BM58" s="573">
        <v>2</v>
      </c>
      <c r="BN58" s="573">
        <v>2</v>
      </c>
      <c r="BO58" s="573">
        <v>2</v>
      </c>
      <c r="BP58" s="573">
        <v>2</v>
      </c>
      <c r="BQ58" s="573">
        <v>2</v>
      </c>
      <c r="BR58" s="573">
        <v>1</v>
      </c>
      <c r="BS58" s="573">
        <v>2</v>
      </c>
      <c r="BT58" s="1167">
        <f>COUNTIF($BE58:$BS58,2)</f>
        <v>13</v>
      </c>
      <c r="BU58" s="1197">
        <f>BT58/COUNTA($BE58:$BS58)</f>
        <v>0.8666666666666667</v>
      </c>
      <c r="BV58" s="1167">
        <f>COUNTIF($BE58:$BS58,1)</f>
        <v>2</v>
      </c>
      <c r="BW58" s="1197">
        <f>BV58/COUNTA($BE58:$BS58)</f>
        <v>0.13333333333333333</v>
      </c>
      <c r="BX58" s="1167">
        <f>COUNTIF($BE58:$BS58,0)</f>
        <v>0</v>
      </c>
      <c r="BY58" s="1197">
        <f>BX58/COUNTA($BE58:$BS58)</f>
        <v>0</v>
      </c>
      <c r="BZ58" s="1167">
        <f>(((BT58*2)+(BV58*1)+(BX58*0)))/COUNTA($BE58:$BS58)</f>
        <v>1.8666666666666667</v>
      </c>
      <c r="CA58" s="1167" t="str">
        <f t="shared" si="29"/>
        <v>Đạt mục tiêu</v>
      </c>
    </row>
    <row r="59" spans="1:80" s="74" customFormat="1" ht="60" hidden="1">
      <c r="A59" s="19"/>
      <c r="B59" s="265"/>
      <c r="C59" s="86" t="s">
        <v>600</v>
      </c>
      <c r="D59" s="87"/>
      <c r="E59" s="86"/>
      <c r="F59" s="87"/>
      <c r="G59" s="86"/>
      <c r="H59" s="106" t="s">
        <v>997</v>
      </c>
      <c r="I59" s="79"/>
      <c r="J59" s="10"/>
      <c r="K59" s="79"/>
      <c r="L59" s="80"/>
      <c r="M59" s="80"/>
      <c r="N59" s="66"/>
      <c r="O59" s="79"/>
      <c r="P59" s="66" t="s">
        <v>16</v>
      </c>
      <c r="Q59" s="42"/>
      <c r="R59" s="42"/>
      <c r="S59" s="79"/>
      <c r="T59" s="79"/>
      <c r="U59" s="66"/>
      <c r="V59" s="79"/>
      <c r="W59" s="79"/>
      <c r="X59" s="79"/>
      <c r="Y59" s="79"/>
      <c r="Z59" s="79"/>
      <c r="AA59" s="79"/>
      <c r="AB59" s="79"/>
      <c r="AC59" s="79"/>
      <c r="AD59" s="79"/>
      <c r="AE59" s="79"/>
      <c r="AF59" s="79"/>
      <c r="AG59" s="79"/>
      <c r="AH59" s="79"/>
      <c r="AI59" s="79"/>
      <c r="AJ59" s="79"/>
      <c r="AK59" s="79"/>
      <c r="AL59" s="79"/>
      <c r="AM59" s="79"/>
      <c r="AN59" s="79"/>
      <c r="AO59" s="79"/>
      <c r="AP59" s="79"/>
      <c r="AQ59" s="79"/>
      <c r="AR59" s="79"/>
      <c r="AS59" s="79"/>
      <c r="AT59" s="79"/>
      <c r="AU59" s="79"/>
      <c r="AV59" s="79"/>
      <c r="AW59" s="79"/>
      <c r="AX59" s="79"/>
      <c r="AY59" s="79"/>
      <c r="AZ59" s="79"/>
      <c r="BA59" s="79"/>
      <c r="BB59" s="79"/>
      <c r="BC59" s="79"/>
      <c r="BD59" s="79"/>
      <c r="BE59" s="79"/>
      <c r="BF59" s="79"/>
      <c r="BG59" s="79"/>
      <c r="BH59" s="79"/>
      <c r="BI59" s="79"/>
      <c r="BJ59" s="79"/>
      <c r="BK59" s="79"/>
      <c r="BL59" s="79"/>
      <c r="BM59" s="79"/>
      <c r="BN59" s="79"/>
      <c r="BO59" s="79"/>
      <c r="BP59" s="79"/>
      <c r="BQ59" s="79"/>
      <c r="BR59" s="79"/>
      <c r="BS59" s="79"/>
      <c r="BT59" s="80"/>
      <c r="BU59" s="81"/>
      <c r="BV59" s="80"/>
      <c r="BW59" s="81"/>
      <c r="BX59" s="80"/>
      <c r="BY59" s="81"/>
      <c r="BZ59" s="80"/>
      <c r="CA59" s="80"/>
    </row>
    <row r="60" spans="1:80" s="74" customFormat="1" ht="60" hidden="1">
      <c r="A60" s="19">
        <v>46</v>
      </c>
      <c r="B60" s="265">
        <v>46</v>
      </c>
      <c r="C60" s="86" t="s">
        <v>600</v>
      </c>
      <c r="D60" s="87" t="s">
        <v>17</v>
      </c>
      <c r="E60" s="86" t="s">
        <v>601</v>
      </c>
      <c r="F60" s="87" t="s">
        <v>17</v>
      </c>
      <c r="G60" s="86" t="s">
        <v>601</v>
      </c>
      <c r="H60" s="106" t="s">
        <v>996</v>
      </c>
      <c r="I60" s="79" t="s">
        <v>275</v>
      </c>
      <c r="J60" s="10" t="s">
        <v>11</v>
      </c>
      <c r="K60" s="79"/>
      <c r="L60" s="80"/>
      <c r="M60" s="80" t="s">
        <v>16</v>
      </c>
      <c r="N60" s="66"/>
      <c r="O60" s="79"/>
      <c r="P60" s="66"/>
      <c r="Q60" s="42"/>
      <c r="R60" s="42"/>
      <c r="S60" s="79"/>
      <c r="T60" s="79"/>
      <c r="U60" s="66">
        <f t="shared" si="28"/>
        <v>1</v>
      </c>
      <c r="V60" s="79"/>
      <c r="W60" s="79"/>
      <c r="X60" s="79"/>
      <c r="Y60" s="79"/>
      <c r="Z60" s="79"/>
      <c r="AA60" s="79"/>
      <c r="AB60" s="79"/>
      <c r="AC60" s="79"/>
      <c r="AD60" s="79"/>
      <c r="AE60" s="79"/>
      <c r="AF60" s="79"/>
      <c r="AG60" s="79"/>
      <c r="AH60" s="79"/>
      <c r="AI60" s="79"/>
      <c r="AJ60" s="79"/>
      <c r="AK60" s="79"/>
      <c r="AL60" s="79"/>
      <c r="AM60" s="79"/>
      <c r="AN60" s="79"/>
      <c r="AO60" s="79"/>
      <c r="AP60" s="79"/>
      <c r="AQ60" s="79"/>
      <c r="AR60" s="79"/>
      <c r="AS60" s="79"/>
      <c r="AT60" s="79"/>
      <c r="AU60" s="79"/>
      <c r="AV60" s="79"/>
      <c r="AW60" s="79"/>
      <c r="AX60" s="79"/>
      <c r="AY60" s="79"/>
      <c r="AZ60" s="79"/>
      <c r="BA60" s="79"/>
      <c r="BB60" s="79"/>
      <c r="BC60" s="79"/>
      <c r="BD60" s="79"/>
      <c r="BE60" s="79"/>
      <c r="BF60" s="79"/>
      <c r="BG60" s="79"/>
      <c r="BH60" s="79"/>
      <c r="BI60" s="79"/>
      <c r="BJ60" s="79"/>
      <c r="BK60" s="79"/>
      <c r="BL60" s="79"/>
      <c r="BM60" s="79"/>
      <c r="BN60" s="79"/>
      <c r="BO60" s="79"/>
      <c r="BP60" s="79"/>
      <c r="BQ60" s="79"/>
      <c r="BR60" s="79"/>
      <c r="BS60" s="79"/>
      <c r="BT60" s="80"/>
      <c r="BU60" s="81"/>
      <c r="BV60" s="80"/>
      <c r="BW60" s="81"/>
      <c r="BX60" s="80"/>
      <c r="BY60" s="81"/>
      <c r="BZ60" s="80"/>
      <c r="CA60" s="80"/>
    </row>
    <row r="61" spans="1:80" s="74" customFormat="1" ht="31.5" hidden="1">
      <c r="A61" s="19">
        <v>47</v>
      </c>
      <c r="B61" s="265">
        <v>47</v>
      </c>
      <c r="C61" s="86" t="s">
        <v>602</v>
      </c>
      <c r="D61" s="87" t="s">
        <v>17</v>
      </c>
      <c r="E61" s="86" t="s">
        <v>52</v>
      </c>
      <c r="F61" s="87" t="s">
        <v>17</v>
      </c>
      <c r="G61" s="86" t="s">
        <v>613</v>
      </c>
      <c r="H61" s="128" t="s">
        <v>614</v>
      </c>
      <c r="I61" s="79" t="s">
        <v>275</v>
      </c>
      <c r="J61" s="10" t="s">
        <v>11</v>
      </c>
      <c r="K61" s="79"/>
      <c r="L61" s="79"/>
      <c r="M61" s="79"/>
      <c r="N61" s="66"/>
      <c r="O61" s="79" t="s">
        <v>16</v>
      </c>
      <c r="P61" s="66"/>
      <c r="Q61" s="42"/>
      <c r="R61" s="42"/>
      <c r="S61" s="79"/>
      <c r="T61" s="79"/>
      <c r="U61" s="66">
        <f t="shared" si="28"/>
        <v>1</v>
      </c>
      <c r="V61" s="79"/>
      <c r="W61" s="79"/>
      <c r="X61" s="79"/>
      <c r="Y61" s="79"/>
      <c r="Z61" s="79"/>
      <c r="AA61" s="79"/>
      <c r="AB61" s="79"/>
      <c r="AC61" s="79"/>
      <c r="AD61" s="79"/>
      <c r="AE61" s="79"/>
      <c r="AF61" s="79"/>
      <c r="AG61" s="79"/>
      <c r="AH61" s="79"/>
      <c r="AI61" s="79"/>
      <c r="AJ61" s="79"/>
      <c r="AK61" s="79"/>
      <c r="AL61" s="79"/>
      <c r="AM61" s="79"/>
      <c r="AN61" s="79"/>
      <c r="AO61" s="79"/>
      <c r="AP61" s="79"/>
      <c r="AQ61" s="79"/>
      <c r="AR61" s="79"/>
      <c r="AS61" s="79"/>
      <c r="AT61" s="79"/>
      <c r="AU61" s="79"/>
      <c r="AV61" s="79"/>
      <c r="AW61" s="79"/>
      <c r="AX61" s="79"/>
      <c r="AY61" s="79"/>
      <c r="AZ61" s="79"/>
      <c r="BA61" s="79"/>
      <c r="BB61" s="79"/>
      <c r="BC61" s="79"/>
      <c r="BD61" s="79"/>
      <c r="BE61" s="79"/>
      <c r="BF61" s="79"/>
      <c r="BG61" s="79"/>
      <c r="BH61" s="79"/>
      <c r="BI61" s="79"/>
      <c r="BJ61" s="79"/>
      <c r="BK61" s="79"/>
      <c r="BL61" s="79"/>
      <c r="BM61" s="79"/>
      <c r="BN61" s="79"/>
      <c r="BO61" s="79"/>
      <c r="BP61" s="79"/>
      <c r="BQ61" s="79"/>
      <c r="BR61" s="79"/>
      <c r="BS61" s="79"/>
      <c r="BT61" s="80"/>
      <c r="BU61" s="81"/>
      <c r="BV61" s="80"/>
      <c r="BW61" s="81"/>
      <c r="BX61" s="80"/>
      <c r="BY61" s="81"/>
      <c r="BZ61" s="80"/>
      <c r="CA61" s="80"/>
    </row>
    <row r="62" spans="1:80" s="74" customFormat="1" ht="31.5" hidden="1">
      <c r="A62" s="19">
        <v>48</v>
      </c>
      <c r="B62" s="265">
        <v>48</v>
      </c>
      <c r="C62" s="86" t="s">
        <v>603</v>
      </c>
      <c r="D62" s="87" t="s">
        <v>17</v>
      </c>
      <c r="E62" s="86" t="s">
        <v>604</v>
      </c>
      <c r="F62" s="87" t="s">
        <v>17</v>
      </c>
      <c r="G62" s="86" t="s">
        <v>721</v>
      </c>
      <c r="H62" s="128" t="s">
        <v>710</v>
      </c>
      <c r="I62" s="79" t="s">
        <v>275</v>
      </c>
      <c r="J62" s="10" t="s">
        <v>11</v>
      </c>
      <c r="K62" s="79"/>
      <c r="L62" s="79"/>
      <c r="M62" s="79"/>
      <c r="N62" s="66"/>
      <c r="O62" s="80" t="s">
        <v>16</v>
      </c>
      <c r="P62" s="66"/>
      <c r="Q62" s="42"/>
      <c r="R62" s="42"/>
      <c r="S62" s="79"/>
      <c r="T62" s="79"/>
      <c r="U62" s="66">
        <f t="shared" si="28"/>
        <v>1</v>
      </c>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80"/>
      <c r="BU62" s="81"/>
      <c r="BV62" s="80"/>
      <c r="BW62" s="81"/>
      <c r="BX62" s="80"/>
      <c r="BY62" s="81"/>
      <c r="BZ62" s="80"/>
      <c r="CA62" s="80"/>
    </row>
    <row r="63" spans="1:80" s="184" customFormat="1" ht="75" hidden="1">
      <c r="A63" s="216">
        <v>49</v>
      </c>
      <c r="B63" s="265">
        <v>49</v>
      </c>
      <c r="C63" s="188" t="s">
        <v>605</v>
      </c>
      <c r="D63" s="87" t="s">
        <v>17</v>
      </c>
      <c r="E63" s="86" t="s">
        <v>606</v>
      </c>
      <c r="F63" s="87" t="s">
        <v>17</v>
      </c>
      <c r="G63" s="188" t="s">
        <v>606</v>
      </c>
      <c r="H63" s="193" t="s">
        <v>935</v>
      </c>
      <c r="I63" s="79" t="s">
        <v>275</v>
      </c>
      <c r="J63" s="10" t="s">
        <v>11</v>
      </c>
      <c r="K63" s="292" t="s">
        <v>16</v>
      </c>
      <c r="L63" s="79"/>
      <c r="M63" s="79"/>
      <c r="N63" s="66"/>
      <c r="O63" s="79"/>
      <c r="P63" s="66"/>
      <c r="Q63" s="42"/>
      <c r="R63" s="42"/>
      <c r="S63" s="80" t="s">
        <v>16</v>
      </c>
      <c r="T63" s="79"/>
      <c r="U63" s="66">
        <f t="shared" si="28"/>
        <v>2</v>
      </c>
      <c r="V63" s="292" t="s">
        <v>724</v>
      </c>
      <c r="W63" s="292" t="s">
        <v>727</v>
      </c>
      <c r="X63" s="292" t="s">
        <v>723</v>
      </c>
      <c r="Y63" s="292" t="s">
        <v>727</v>
      </c>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20">
        <v>2</v>
      </c>
      <c r="BF63" s="20">
        <v>2</v>
      </c>
      <c r="BG63" s="20">
        <v>2</v>
      </c>
      <c r="BH63" s="20">
        <v>2</v>
      </c>
      <c r="BI63" s="20">
        <v>2</v>
      </c>
      <c r="BJ63" s="20">
        <v>2</v>
      </c>
      <c r="BK63" s="20">
        <v>1</v>
      </c>
      <c r="BL63" s="20">
        <v>2</v>
      </c>
      <c r="BM63" s="20">
        <v>2</v>
      </c>
      <c r="BN63" s="20">
        <v>2</v>
      </c>
      <c r="BO63" s="20">
        <v>2</v>
      </c>
      <c r="BP63" s="20">
        <v>2</v>
      </c>
      <c r="BQ63" s="20">
        <v>2</v>
      </c>
      <c r="BR63" s="20">
        <v>2</v>
      </c>
      <c r="BS63" s="20">
        <v>1</v>
      </c>
      <c r="BT63" s="80">
        <f t="shared" ref="BT63" si="46">COUNTIF($BE63:$BS63,2)</f>
        <v>13</v>
      </c>
      <c r="BU63" s="81">
        <f t="shared" ref="BU63" si="47">BT63/COUNTA($BE63:$BS63)</f>
        <v>0.8666666666666667</v>
      </c>
      <c r="BV63" s="80">
        <f t="shared" ref="BV63" si="48">COUNTIF($BE63:$BS63,1)</f>
        <v>2</v>
      </c>
      <c r="BW63" s="81">
        <f t="shared" ref="BW63" si="49">BV63/COUNTA($BE63:$BS63)</f>
        <v>0.13333333333333333</v>
      </c>
      <c r="BX63" s="80">
        <f t="shared" ref="BX63" si="50">COUNTIF($BE63:$BS63,0)</f>
        <v>0</v>
      </c>
      <c r="BY63" s="81">
        <f t="shared" ref="BY63" si="51">BX63/COUNTA($BE63:$BS63)</f>
        <v>0</v>
      </c>
      <c r="BZ63" s="80">
        <f t="shared" ref="BZ63" si="52">(((BT63*2)+(BV63*1)+(BX63*0)))/COUNTA($BE63:$BS63)</f>
        <v>1.8666666666666667</v>
      </c>
      <c r="CA63" s="226" t="str">
        <f t="shared" ref="CA63" si="53">IF(BZ63&gt;=1.6,"Đạt mục tiêu",IF(BZ63&gt;=1,"Cần cố gắng","Chưa đạt"))</f>
        <v>Đạt mục tiêu</v>
      </c>
      <c r="CB63" s="74"/>
    </row>
    <row r="64" spans="1:80" s="74" customFormat="1" ht="31.5" hidden="1">
      <c r="A64" s="19">
        <v>50</v>
      </c>
      <c r="B64" s="265">
        <v>50</v>
      </c>
      <c r="C64" s="86" t="s">
        <v>607</v>
      </c>
      <c r="D64" s="87" t="s">
        <v>17</v>
      </c>
      <c r="E64" s="86" t="s">
        <v>608</v>
      </c>
      <c r="F64" s="87" t="s">
        <v>17</v>
      </c>
      <c r="G64" s="79" t="s">
        <v>306</v>
      </c>
      <c r="H64" s="96" t="s">
        <v>743</v>
      </c>
      <c r="I64" s="79" t="s">
        <v>275</v>
      </c>
      <c r="J64" s="10" t="s">
        <v>11</v>
      </c>
      <c r="K64" s="79"/>
      <c r="L64" s="79"/>
      <c r="M64" s="79"/>
      <c r="N64" s="66"/>
      <c r="O64" s="79" t="s">
        <v>16</v>
      </c>
      <c r="P64" s="66"/>
      <c r="Q64" s="42"/>
      <c r="R64" s="42"/>
      <c r="S64" s="79"/>
      <c r="T64" s="79"/>
      <c r="U64" s="66">
        <f t="shared" si="28"/>
        <v>1</v>
      </c>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c r="BA64" s="79"/>
      <c r="BB64" s="79"/>
      <c r="BC64" s="79"/>
      <c r="BD64" s="79"/>
      <c r="BE64" s="79"/>
      <c r="BF64" s="79"/>
      <c r="BG64" s="79"/>
      <c r="BH64" s="79"/>
      <c r="BI64" s="79"/>
      <c r="BJ64" s="79"/>
      <c r="BK64" s="79"/>
      <c r="BL64" s="79"/>
      <c r="BM64" s="79"/>
      <c r="BN64" s="79"/>
      <c r="BO64" s="79"/>
      <c r="BP64" s="79"/>
      <c r="BQ64" s="79"/>
      <c r="BR64" s="79"/>
      <c r="BS64" s="79"/>
      <c r="BT64" s="80"/>
      <c r="BU64" s="81"/>
      <c r="BV64" s="80"/>
      <c r="BW64" s="81"/>
      <c r="BX64" s="80"/>
      <c r="BY64" s="81"/>
      <c r="BZ64" s="80"/>
      <c r="CA64" s="80"/>
    </row>
    <row r="65" spans="1:80" s="1201" customFormat="1" ht="80.25" customHeight="1">
      <c r="A65" s="1182"/>
      <c r="B65" s="1192"/>
      <c r="C65" s="515" t="s">
        <v>617</v>
      </c>
      <c r="D65" s="1172" t="s">
        <v>17</v>
      </c>
      <c r="E65" s="515" t="s">
        <v>617</v>
      </c>
      <c r="F65" s="1172" t="s">
        <v>17</v>
      </c>
      <c r="G65" s="515" t="s">
        <v>616</v>
      </c>
      <c r="H65" s="1200" t="s">
        <v>1586</v>
      </c>
      <c r="I65" s="1119"/>
      <c r="J65" s="1196" t="s">
        <v>11</v>
      </c>
      <c r="K65" s="79"/>
      <c r="L65" s="1178" t="s">
        <v>16</v>
      </c>
      <c r="M65" s="79"/>
      <c r="N65" s="66"/>
      <c r="O65" s="79"/>
      <c r="P65" s="66"/>
      <c r="Q65" s="42"/>
      <c r="R65" s="42"/>
      <c r="S65" s="79"/>
      <c r="T65" s="79"/>
      <c r="U65" s="66"/>
      <c r="V65" s="79"/>
      <c r="W65" s="79"/>
      <c r="X65" s="79"/>
      <c r="Y65" s="79"/>
      <c r="Z65" s="1119"/>
      <c r="AA65" s="1119" t="s">
        <v>724</v>
      </c>
      <c r="AB65" s="1119"/>
      <c r="AC65" s="1119" t="s">
        <v>726</v>
      </c>
      <c r="AD65" s="79"/>
      <c r="AE65" s="79"/>
      <c r="AF65" s="79"/>
      <c r="AG65" s="79"/>
      <c r="AH65" s="79"/>
      <c r="AI65" s="79"/>
      <c r="AJ65" s="79"/>
      <c r="AK65" s="79"/>
      <c r="AL65" s="79"/>
      <c r="AM65" s="79"/>
      <c r="AN65" s="79"/>
      <c r="AO65" s="79"/>
      <c r="AP65" s="79"/>
      <c r="AQ65" s="79"/>
      <c r="AR65" s="79"/>
      <c r="AS65" s="79"/>
      <c r="AT65" s="79"/>
      <c r="AU65" s="79"/>
      <c r="AV65" s="79"/>
      <c r="AW65" s="79"/>
      <c r="AX65" s="79"/>
      <c r="AY65" s="79"/>
      <c r="AZ65" s="79"/>
      <c r="BA65" s="79"/>
      <c r="BB65" s="79"/>
      <c r="BC65" s="79"/>
      <c r="BD65" s="79"/>
      <c r="BE65" s="573">
        <v>2</v>
      </c>
      <c r="BF65" s="573">
        <v>2</v>
      </c>
      <c r="BG65" s="573">
        <v>2</v>
      </c>
      <c r="BH65" s="573">
        <v>2</v>
      </c>
      <c r="BI65" s="573">
        <v>2</v>
      </c>
      <c r="BJ65" s="573">
        <v>2</v>
      </c>
      <c r="BK65" s="573">
        <v>2</v>
      </c>
      <c r="BL65" s="573">
        <v>2</v>
      </c>
      <c r="BM65" s="573">
        <v>2</v>
      </c>
      <c r="BN65" s="573">
        <v>2</v>
      </c>
      <c r="BO65" s="573">
        <v>2</v>
      </c>
      <c r="BP65" s="573">
        <v>2</v>
      </c>
      <c r="BQ65" s="573">
        <v>2</v>
      </c>
      <c r="BR65" s="573">
        <v>1</v>
      </c>
      <c r="BS65" s="573">
        <v>2</v>
      </c>
      <c r="BT65" s="1167">
        <f>COUNTIF($BE65:$BS65,2)</f>
        <v>14</v>
      </c>
      <c r="BU65" s="1197">
        <f>BT65/COUNTA($BE65:$BS65)</f>
        <v>0.93333333333333335</v>
      </c>
      <c r="BV65" s="1167">
        <f>COUNTIF($BE65:$BS65,1)</f>
        <v>1</v>
      </c>
      <c r="BW65" s="1197">
        <f>BV65/COUNTA($BE65:$BS65)</f>
        <v>6.6666666666666666E-2</v>
      </c>
      <c r="BX65" s="1167">
        <f>COUNTIF($BE65:$BS65,0)</f>
        <v>0</v>
      </c>
      <c r="BY65" s="1197">
        <f>BX65/COUNTA($BE65:$BS65)</f>
        <v>0</v>
      </c>
      <c r="BZ65" s="1167">
        <f t="shared" ref="BZ65:BZ66" si="54">(((BT65*2)+(BV65*1)+(BX65*0)))/COUNTA($BE65:$BS65)</f>
        <v>1.9333333333333333</v>
      </c>
      <c r="CA65" s="1167" t="str">
        <f t="shared" si="29"/>
        <v>Đạt mục tiêu</v>
      </c>
    </row>
    <row r="66" spans="1:80" ht="127.5" customHeight="1">
      <c r="A66" s="1182">
        <v>51</v>
      </c>
      <c r="B66" s="1192">
        <v>51</v>
      </c>
      <c r="C66" s="515" t="s">
        <v>617</v>
      </c>
      <c r="D66" s="1193" t="s">
        <v>14</v>
      </c>
      <c r="E66" s="127" t="s">
        <v>615</v>
      </c>
      <c r="F66" s="1173" t="s">
        <v>17</v>
      </c>
      <c r="G66" s="515" t="s">
        <v>616</v>
      </c>
      <c r="H66" s="1200" t="s">
        <v>1587</v>
      </c>
      <c r="I66" s="1119" t="s">
        <v>275</v>
      </c>
      <c r="J66" s="1196" t="s">
        <v>11</v>
      </c>
      <c r="K66" s="79"/>
      <c r="L66" s="1178" t="s">
        <v>16</v>
      </c>
      <c r="M66" s="79"/>
      <c r="N66" s="79"/>
      <c r="O66" s="79"/>
      <c r="P66" s="79"/>
      <c r="Q66" s="79"/>
      <c r="R66" s="79"/>
      <c r="S66" s="79"/>
      <c r="T66" s="79"/>
      <c r="U66" s="66">
        <f t="shared" si="28"/>
        <v>1</v>
      </c>
      <c r="V66" s="79"/>
      <c r="W66" s="79"/>
      <c r="X66" s="79"/>
      <c r="Y66" s="79"/>
      <c r="Z66" s="573" t="s">
        <v>724</v>
      </c>
      <c r="AA66" s="573" t="s">
        <v>727</v>
      </c>
      <c r="AB66" s="573" t="s">
        <v>726</v>
      </c>
      <c r="AC66" s="573" t="s">
        <v>724</v>
      </c>
      <c r="AD66" s="79"/>
      <c r="AE66" s="79"/>
      <c r="AF66" s="79"/>
      <c r="AG66" s="79"/>
      <c r="AH66" s="79"/>
      <c r="AI66" s="79"/>
      <c r="AJ66" s="79"/>
      <c r="AK66" s="79"/>
      <c r="AL66" s="79"/>
      <c r="AM66" s="79"/>
      <c r="AN66" s="79"/>
      <c r="AO66" s="79"/>
      <c r="AP66" s="79"/>
      <c r="AQ66" s="79"/>
      <c r="AR66" s="79"/>
      <c r="AS66" s="79"/>
      <c r="AT66" s="79"/>
      <c r="AU66" s="79"/>
      <c r="AV66" s="79"/>
      <c r="AW66" s="79"/>
      <c r="AX66" s="79"/>
      <c r="AY66" s="79"/>
      <c r="AZ66" s="79"/>
      <c r="BA66" s="79"/>
      <c r="BB66" s="79"/>
      <c r="BC66" s="79"/>
      <c r="BD66" s="79"/>
      <c r="BE66" s="573">
        <v>2</v>
      </c>
      <c r="BF66" s="573">
        <v>2</v>
      </c>
      <c r="BG66" s="573">
        <v>2</v>
      </c>
      <c r="BH66" s="573">
        <v>2</v>
      </c>
      <c r="BI66" s="573">
        <v>2</v>
      </c>
      <c r="BJ66" s="573">
        <v>2</v>
      </c>
      <c r="BK66" s="573">
        <v>2</v>
      </c>
      <c r="BL66" s="573">
        <v>2</v>
      </c>
      <c r="BM66" s="573">
        <v>1</v>
      </c>
      <c r="BN66" s="573">
        <v>1</v>
      </c>
      <c r="BO66" s="573">
        <v>1</v>
      </c>
      <c r="BP66" s="573">
        <v>2</v>
      </c>
      <c r="BQ66" s="573">
        <v>2</v>
      </c>
      <c r="BR66" s="573">
        <v>2</v>
      </c>
      <c r="BS66" s="573">
        <v>2</v>
      </c>
      <c r="BT66" s="1167">
        <f>COUNTIF($BE66:$BS66,2)</f>
        <v>12</v>
      </c>
      <c r="BU66" s="1197">
        <f>BT66/COUNTA($BE66:$BS66)</f>
        <v>0.8</v>
      </c>
      <c r="BV66" s="1167">
        <f>COUNTIF($BE66:$BS66,1)</f>
        <v>3</v>
      </c>
      <c r="BW66" s="1197">
        <f>BV66/COUNTA($BE66:$BS66)</f>
        <v>0.2</v>
      </c>
      <c r="BX66" s="1167">
        <f>COUNTIF($BE66:$BS66,0)</f>
        <v>0</v>
      </c>
      <c r="BY66" s="1197">
        <f>BX66/COUNTA($BE66:$BS66)</f>
        <v>0</v>
      </c>
      <c r="BZ66" s="1167">
        <f t="shared" si="54"/>
        <v>1.8</v>
      </c>
      <c r="CA66" s="1167" t="str">
        <f t="shared" si="29"/>
        <v>Đạt mục tiêu</v>
      </c>
    </row>
    <row r="67" spans="1:80" s="184" customFormat="1" ht="0.75" hidden="1" customHeight="1">
      <c r="A67" s="216">
        <v>52</v>
      </c>
      <c r="B67" s="265">
        <v>52</v>
      </c>
      <c r="C67" s="1599" t="s">
        <v>20</v>
      </c>
      <c r="D67" s="1368"/>
      <c r="E67" s="1379"/>
      <c r="F67" s="5" t="s">
        <v>316</v>
      </c>
      <c r="G67" s="182" t="s">
        <v>316</v>
      </c>
      <c r="H67" s="182" t="s">
        <v>316</v>
      </c>
      <c r="I67" s="5" t="s">
        <v>316</v>
      </c>
      <c r="J67" s="5" t="s">
        <v>316</v>
      </c>
      <c r="K67" s="182" t="s">
        <v>316</v>
      </c>
      <c r="L67" s="5" t="s">
        <v>316</v>
      </c>
      <c r="M67" s="5" t="s">
        <v>316</v>
      </c>
      <c r="N67" s="112" t="s">
        <v>316</v>
      </c>
      <c r="O67" s="5" t="s">
        <v>316</v>
      </c>
      <c r="P67" s="112" t="s">
        <v>316</v>
      </c>
      <c r="Q67" s="5" t="s">
        <v>316</v>
      </c>
      <c r="R67" s="5"/>
      <c r="S67" s="5" t="s">
        <v>316</v>
      </c>
      <c r="T67" s="5" t="s">
        <v>316</v>
      </c>
      <c r="U67" s="5" t="s">
        <v>316</v>
      </c>
      <c r="V67" s="182" t="s">
        <v>316</v>
      </c>
      <c r="W67" s="182" t="s">
        <v>316</v>
      </c>
      <c r="X67" s="182" t="s">
        <v>316</v>
      </c>
      <c r="Y67" s="182" t="s">
        <v>316</v>
      </c>
      <c r="Z67" s="5" t="s">
        <v>316</v>
      </c>
      <c r="AA67" s="5" t="s">
        <v>316</v>
      </c>
      <c r="AB67" s="5" t="s">
        <v>316</v>
      </c>
      <c r="AC67" s="5" t="s">
        <v>316</v>
      </c>
      <c r="AD67" s="5" t="s">
        <v>316</v>
      </c>
      <c r="AE67" s="5" t="s">
        <v>316</v>
      </c>
      <c r="AF67" s="5" t="s">
        <v>316</v>
      </c>
      <c r="AG67" s="5" t="s">
        <v>316</v>
      </c>
      <c r="AH67" s="5" t="s">
        <v>316</v>
      </c>
      <c r="AI67" s="5" t="s">
        <v>316</v>
      </c>
      <c r="AJ67" s="5" t="s">
        <v>316</v>
      </c>
      <c r="AK67" s="5" t="s">
        <v>316</v>
      </c>
      <c r="AL67" s="5" t="s">
        <v>316</v>
      </c>
      <c r="AM67" s="5"/>
      <c r="AN67" s="5"/>
      <c r="AO67" s="5" t="s">
        <v>316</v>
      </c>
      <c r="AP67" s="5" t="s">
        <v>316</v>
      </c>
      <c r="AQ67" s="5" t="s">
        <v>316</v>
      </c>
      <c r="AR67" s="5" t="s">
        <v>316</v>
      </c>
      <c r="AS67" s="5" t="s">
        <v>316</v>
      </c>
      <c r="AT67" s="5" t="s">
        <v>316</v>
      </c>
      <c r="AU67" s="5" t="s">
        <v>316</v>
      </c>
      <c r="AV67" s="5" t="s">
        <v>316</v>
      </c>
      <c r="AW67" s="5" t="s">
        <v>316</v>
      </c>
      <c r="AX67" s="5"/>
      <c r="AY67" s="5"/>
      <c r="AZ67" s="5" t="s">
        <v>316</v>
      </c>
      <c r="BA67" s="5"/>
      <c r="BB67" s="5" t="s">
        <v>316</v>
      </c>
      <c r="BC67" s="5"/>
      <c r="BD67" s="5" t="s">
        <v>316</v>
      </c>
      <c r="BE67" s="112" t="s">
        <v>316</v>
      </c>
      <c r="BF67" s="112" t="s">
        <v>316</v>
      </c>
      <c r="BG67" s="112" t="s">
        <v>316</v>
      </c>
      <c r="BH67" s="112" t="s">
        <v>316</v>
      </c>
      <c r="BI67" s="112" t="s">
        <v>316</v>
      </c>
      <c r="BJ67" s="112" t="s">
        <v>316</v>
      </c>
      <c r="BK67" s="112" t="s">
        <v>316</v>
      </c>
      <c r="BL67" s="112" t="s">
        <v>316</v>
      </c>
      <c r="BM67" s="112" t="s">
        <v>316</v>
      </c>
      <c r="BN67" s="112" t="s">
        <v>316</v>
      </c>
      <c r="BO67" s="112" t="s">
        <v>316</v>
      </c>
      <c r="BP67" s="112" t="s">
        <v>316</v>
      </c>
      <c r="BQ67" s="112" t="s">
        <v>316</v>
      </c>
      <c r="BR67" s="112" t="s">
        <v>316</v>
      </c>
      <c r="BS67" s="112" t="s">
        <v>316</v>
      </c>
      <c r="BT67" s="80">
        <f t="shared" ref="BT67" si="55">COUNTIF($BE67:$BS67,2)</f>
        <v>0</v>
      </c>
      <c r="BU67" s="81">
        <f t="shared" ref="BU67" si="56">BT67/COUNTA($BE67:$BS67)</f>
        <v>0</v>
      </c>
      <c r="BV67" s="80">
        <f t="shared" ref="BV67" si="57">COUNTIF($BE67:$BS67,1)</f>
        <v>0</v>
      </c>
      <c r="BW67" s="81">
        <f t="shared" ref="BW67" si="58">BV67/COUNTA($BE67:$BS67)</f>
        <v>0</v>
      </c>
      <c r="BX67" s="80">
        <f t="shared" ref="BX67" si="59">COUNTIF($BE67:$BS67,0)</f>
        <v>0</v>
      </c>
      <c r="BY67" s="81">
        <f t="shared" ref="BY67" si="60">BX67/COUNTA($BE67:$BS67)</f>
        <v>0</v>
      </c>
      <c r="BZ67" s="80">
        <f t="shared" ref="BZ67" si="61">(((BT67*2)+(BV67*1)+(BX67*0)))/COUNTA($BE67:$BS67)</f>
        <v>0</v>
      </c>
      <c r="CA67" s="226" t="str">
        <f t="shared" si="29"/>
        <v>Chưa đạt</v>
      </c>
      <c r="CB67" s="74"/>
    </row>
    <row r="68" spans="1:80" s="184" customFormat="1" hidden="1">
      <c r="A68" s="216">
        <v>53</v>
      </c>
      <c r="B68" s="265">
        <v>53</v>
      </c>
      <c r="C68" s="1599" t="s">
        <v>63</v>
      </c>
      <c r="D68" s="1368"/>
      <c r="E68" s="1379"/>
      <c r="F68" s="5" t="s">
        <v>316</v>
      </c>
      <c r="G68" s="182" t="s">
        <v>316</v>
      </c>
      <c r="H68" s="182" t="s">
        <v>316</v>
      </c>
      <c r="I68" s="5" t="s">
        <v>316</v>
      </c>
      <c r="J68" s="5" t="s">
        <v>316</v>
      </c>
      <c r="K68" s="182" t="s">
        <v>316</v>
      </c>
      <c r="L68" s="5" t="s">
        <v>316</v>
      </c>
      <c r="M68" s="5" t="s">
        <v>316</v>
      </c>
      <c r="N68" s="5" t="s">
        <v>316</v>
      </c>
      <c r="O68" s="5" t="s">
        <v>316</v>
      </c>
      <c r="P68" s="5" t="s">
        <v>316</v>
      </c>
      <c r="Q68" s="5" t="s">
        <v>316</v>
      </c>
      <c r="R68" s="5"/>
      <c r="S68" s="5" t="s">
        <v>316</v>
      </c>
      <c r="T68" s="5" t="s">
        <v>316</v>
      </c>
      <c r="U68" s="5" t="s">
        <v>316</v>
      </c>
      <c r="V68" s="182" t="s">
        <v>316</v>
      </c>
      <c r="W68" s="182" t="s">
        <v>316</v>
      </c>
      <c r="X68" s="182" t="s">
        <v>316</v>
      </c>
      <c r="Y68" s="182" t="s">
        <v>316</v>
      </c>
      <c r="Z68" s="5" t="s">
        <v>316</v>
      </c>
      <c r="AA68" s="5" t="s">
        <v>316</v>
      </c>
      <c r="AB68" s="5" t="s">
        <v>316</v>
      </c>
      <c r="AC68" s="5" t="s">
        <v>316</v>
      </c>
      <c r="AD68" s="5" t="s">
        <v>316</v>
      </c>
      <c r="AE68" s="5" t="s">
        <v>316</v>
      </c>
      <c r="AF68" s="5" t="s">
        <v>316</v>
      </c>
      <c r="AG68" s="5" t="s">
        <v>316</v>
      </c>
      <c r="AH68" s="5" t="s">
        <v>316</v>
      </c>
      <c r="AI68" s="5" t="s">
        <v>316</v>
      </c>
      <c r="AJ68" s="5" t="s">
        <v>316</v>
      </c>
      <c r="AK68" s="5" t="s">
        <v>316</v>
      </c>
      <c r="AL68" s="5" t="s">
        <v>316</v>
      </c>
      <c r="AM68" s="5"/>
      <c r="AN68" s="5"/>
      <c r="AO68" s="5" t="s">
        <v>316</v>
      </c>
      <c r="AP68" s="5" t="s">
        <v>316</v>
      </c>
      <c r="AQ68" s="5" t="s">
        <v>316</v>
      </c>
      <c r="AR68" s="5" t="s">
        <v>316</v>
      </c>
      <c r="AS68" s="5" t="s">
        <v>316</v>
      </c>
      <c r="AT68" s="5" t="s">
        <v>316</v>
      </c>
      <c r="AU68" s="5" t="s">
        <v>316</v>
      </c>
      <c r="AV68" s="5" t="s">
        <v>316</v>
      </c>
      <c r="AW68" s="5" t="s">
        <v>316</v>
      </c>
      <c r="AX68" s="5"/>
      <c r="AY68" s="5"/>
      <c r="AZ68" s="5" t="s">
        <v>316</v>
      </c>
      <c r="BA68" s="5"/>
      <c r="BB68" s="5" t="s">
        <v>316</v>
      </c>
      <c r="BC68" s="5"/>
      <c r="BD68" s="5" t="s">
        <v>316</v>
      </c>
      <c r="BE68" s="5" t="s">
        <v>316</v>
      </c>
      <c r="BF68" s="5" t="s">
        <v>316</v>
      </c>
      <c r="BG68" s="5" t="s">
        <v>316</v>
      </c>
      <c r="BH68" s="5" t="s">
        <v>316</v>
      </c>
      <c r="BI68" s="5" t="s">
        <v>316</v>
      </c>
      <c r="BJ68" s="5" t="s">
        <v>316</v>
      </c>
      <c r="BK68" s="5" t="s">
        <v>316</v>
      </c>
      <c r="BL68" s="5" t="s">
        <v>316</v>
      </c>
      <c r="BM68" s="5" t="s">
        <v>316</v>
      </c>
      <c r="BN68" s="5" t="s">
        <v>316</v>
      </c>
      <c r="BO68" s="5" t="s">
        <v>316</v>
      </c>
      <c r="BP68" s="5" t="s">
        <v>316</v>
      </c>
      <c r="BQ68" s="5" t="s">
        <v>316</v>
      </c>
      <c r="BR68" s="5" t="s">
        <v>316</v>
      </c>
      <c r="BS68" s="5" t="s">
        <v>316</v>
      </c>
      <c r="BT68" s="5" t="s">
        <v>316</v>
      </c>
      <c r="BU68" s="5" t="s">
        <v>316</v>
      </c>
      <c r="BV68" s="5" t="s">
        <v>316</v>
      </c>
      <c r="BW68" s="5" t="s">
        <v>316</v>
      </c>
      <c r="BX68" s="5" t="s">
        <v>316</v>
      </c>
      <c r="BY68" s="5" t="s">
        <v>316</v>
      </c>
      <c r="BZ68" s="5" t="s">
        <v>316</v>
      </c>
      <c r="CA68" s="5" t="s">
        <v>316</v>
      </c>
      <c r="CB68" s="2"/>
    </row>
    <row r="69" spans="1:80" s="74" customFormat="1" ht="47.25" hidden="1">
      <c r="A69" s="19">
        <v>54</v>
      </c>
      <c r="B69" s="265">
        <v>54</v>
      </c>
      <c r="C69" s="86" t="s">
        <v>618</v>
      </c>
      <c r="D69" s="87" t="s">
        <v>14</v>
      </c>
      <c r="E69" s="86" t="s">
        <v>619</v>
      </c>
      <c r="F69" s="87" t="s">
        <v>17</v>
      </c>
      <c r="G69" s="86" t="s">
        <v>619</v>
      </c>
      <c r="H69" s="67" t="s">
        <v>627</v>
      </c>
      <c r="I69" s="71"/>
      <c r="J69" s="10" t="s">
        <v>11</v>
      </c>
      <c r="K69" s="71"/>
      <c r="L69" s="71"/>
      <c r="M69" s="71"/>
      <c r="N69" s="130" t="s">
        <v>16</v>
      </c>
      <c r="O69" s="71"/>
      <c r="P69" s="71"/>
      <c r="Q69" s="71"/>
      <c r="R69" s="71"/>
      <c r="S69" s="71"/>
      <c r="T69" s="71"/>
      <c r="U69" s="66">
        <f t="shared" si="28"/>
        <v>1</v>
      </c>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3"/>
      <c r="BS69" s="73"/>
      <c r="BT69" s="71"/>
      <c r="BU69" s="71"/>
      <c r="BV69" s="71"/>
      <c r="BW69" s="71"/>
      <c r="BX69" s="71"/>
      <c r="BY69" s="71"/>
      <c r="BZ69" s="71"/>
      <c r="CA69" s="71"/>
    </row>
    <row r="70" spans="1:80" s="74" customFormat="1" ht="31.5" hidden="1">
      <c r="A70" s="19">
        <v>55</v>
      </c>
      <c r="B70" s="265">
        <v>55</v>
      </c>
      <c r="C70" s="86" t="s">
        <v>620</v>
      </c>
      <c r="D70" s="87" t="s">
        <v>14</v>
      </c>
      <c r="E70" s="86" t="s">
        <v>621</v>
      </c>
      <c r="F70" s="87" t="s">
        <v>17</v>
      </c>
      <c r="G70" s="79" t="s">
        <v>310</v>
      </c>
      <c r="H70" s="96" t="s">
        <v>709</v>
      </c>
      <c r="I70" s="71"/>
      <c r="J70" s="10" t="s">
        <v>11</v>
      </c>
      <c r="K70" s="71"/>
      <c r="L70" s="71"/>
      <c r="M70" s="71"/>
      <c r="N70" s="71"/>
      <c r="O70" s="71"/>
      <c r="P70" s="130" t="s">
        <v>16</v>
      </c>
      <c r="Q70" s="71"/>
      <c r="R70" s="71"/>
      <c r="S70" s="71"/>
      <c r="T70" s="71"/>
      <c r="U70" s="66">
        <f t="shared" si="28"/>
        <v>1</v>
      </c>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3"/>
      <c r="BS70" s="73"/>
      <c r="BT70" s="71"/>
      <c r="BU70" s="71"/>
      <c r="BV70" s="71"/>
      <c r="BW70" s="71"/>
      <c r="BX70" s="71"/>
      <c r="BY70" s="71"/>
      <c r="BZ70" s="71"/>
      <c r="CA70" s="71"/>
    </row>
    <row r="71" spans="1:80" s="184" customFormat="1" ht="79.5" hidden="1" customHeight="1">
      <c r="A71" s="216">
        <v>56</v>
      </c>
      <c r="B71" s="265">
        <v>56</v>
      </c>
      <c r="C71" s="188" t="s">
        <v>622</v>
      </c>
      <c r="D71" s="87" t="s">
        <v>14</v>
      </c>
      <c r="E71" s="86" t="s">
        <v>21</v>
      </c>
      <c r="F71" s="87" t="s">
        <v>14</v>
      </c>
      <c r="G71" s="188" t="s">
        <v>21</v>
      </c>
      <c r="H71" s="179" t="s">
        <v>628</v>
      </c>
      <c r="I71" s="71"/>
      <c r="J71" s="10" t="s">
        <v>11</v>
      </c>
      <c r="K71" s="187" t="s">
        <v>16</v>
      </c>
      <c r="L71" s="71"/>
      <c r="M71" s="71"/>
      <c r="N71" s="71"/>
      <c r="O71" s="71"/>
      <c r="P71" s="71"/>
      <c r="Q71" s="71"/>
      <c r="R71" s="130" t="s">
        <v>16</v>
      </c>
      <c r="S71" s="71"/>
      <c r="T71" s="71"/>
      <c r="U71" s="66">
        <f t="shared" si="28"/>
        <v>2</v>
      </c>
      <c r="V71" s="183" t="s">
        <v>728</v>
      </c>
      <c r="W71" s="183" t="s">
        <v>728</v>
      </c>
      <c r="X71" s="183" t="s">
        <v>723</v>
      </c>
      <c r="Y71" s="183" t="s">
        <v>728</v>
      </c>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20">
        <v>2</v>
      </c>
      <c r="BF71" s="20">
        <v>2</v>
      </c>
      <c r="BG71" s="20">
        <v>2</v>
      </c>
      <c r="BH71" s="20">
        <v>2</v>
      </c>
      <c r="BI71" s="20">
        <v>2</v>
      </c>
      <c r="BJ71" s="20">
        <v>2</v>
      </c>
      <c r="BK71" s="20">
        <v>2</v>
      </c>
      <c r="BL71" s="20">
        <v>2</v>
      </c>
      <c r="BM71" s="20">
        <v>2</v>
      </c>
      <c r="BN71" s="20">
        <v>2</v>
      </c>
      <c r="BO71" s="20">
        <v>1</v>
      </c>
      <c r="BP71" s="20">
        <v>2</v>
      </c>
      <c r="BQ71" s="20">
        <v>2</v>
      </c>
      <c r="BR71" s="20">
        <v>1</v>
      </c>
      <c r="BS71" s="20">
        <v>1</v>
      </c>
      <c r="BT71" s="80">
        <f t="shared" ref="BT71" si="62">COUNTIF($BE71:$BS71,2)</f>
        <v>12</v>
      </c>
      <c r="BU71" s="81">
        <f t="shared" ref="BU71" si="63">BT71/COUNTA($BE71:$BS71)</f>
        <v>0.8</v>
      </c>
      <c r="BV71" s="80">
        <f t="shared" ref="BV71" si="64">COUNTIF($BE71:$BS71,1)</f>
        <v>3</v>
      </c>
      <c r="BW71" s="81">
        <f t="shared" ref="BW71" si="65">BV71/COUNTA($BE71:$BS71)</f>
        <v>0.2</v>
      </c>
      <c r="BX71" s="80">
        <f t="shared" ref="BX71" si="66">COUNTIF($BE71:$BS71,0)</f>
        <v>0</v>
      </c>
      <c r="BY71" s="81">
        <f t="shared" ref="BY71" si="67">BX71/COUNTA($BE71:$BS71)</f>
        <v>0</v>
      </c>
      <c r="BZ71" s="80">
        <f t="shared" ref="BZ71" si="68">(((BT71*2)+(BV71*1)+(BX71*0)))/COUNTA($BE71:$BS71)</f>
        <v>1.8</v>
      </c>
      <c r="CA71" s="226" t="str">
        <f t="shared" ref="CA71" si="69">IF(BZ71&gt;=1.6,"Đạt mục tiêu",IF(BZ71&gt;=1,"Cần cố gắng","Chưa đạt"))</f>
        <v>Đạt mục tiêu</v>
      </c>
      <c r="CB71" s="74"/>
    </row>
    <row r="72" spans="1:80" s="74" customFormat="1" ht="75" hidden="1">
      <c r="A72" s="19">
        <v>57</v>
      </c>
      <c r="B72" s="265">
        <v>57</v>
      </c>
      <c r="C72" s="86" t="s">
        <v>623</v>
      </c>
      <c r="D72" s="87" t="s">
        <v>17</v>
      </c>
      <c r="E72" s="86" t="s">
        <v>624</v>
      </c>
      <c r="F72" s="87" t="s">
        <v>17</v>
      </c>
      <c r="G72" s="79" t="s">
        <v>278</v>
      </c>
      <c r="H72" s="96" t="s">
        <v>307</v>
      </c>
      <c r="I72" s="71"/>
      <c r="J72" s="10" t="s">
        <v>11</v>
      </c>
      <c r="K72" s="71"/>
      <c r="L72" s="71"/>
      <c r="M72" s="71"/>
      <c r="N72" s="130" t="s">
        <v>16</v>
      </c>
      <c r="O72" s="71"/>
      <c r="P72" s="71"/>
      <c r="Q72" s="71"/>
      <c r="R72" s="71"/>
      <c r="S72" s="71"/>
      <c r="T72" s="71"/>
      <c r="U72" s="66">
        <f t="shared" si="28"/>
        <v>1</v>
      </c>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3"/>
      <c r="BS72" s="73"/>
      <c r="BT72" s="71"/>
      <c r="BU72" s="71"/>
      <c r="BV72" s="71"/>
      <c r="BW72" s="71"/>
      <c r="BX72" s="71"/>
      <c r="BY72" s="71"/>
      <c r="BZ72" s="71"/>
      <c r="CA72" s="71"/>
    </row>
    <row r="73" spans="1:80" s="74" customFormat="1" ht="45" hidden="1">
      <c r="A73" s="19">
        <v>58</v>
      </c>
      <c r="B73" s="265">
        <v>58</v>
      </c>
      <c r="C73" s="86" t="s">
        <v>625</v>
      </c>
      <c r="D73" s="87" t="s">
        <v>17</v>
      </c>
      <c r="E73" s="86" t="s">
        <v>626</v>
      </c>
      <c r="F73" s="87" t="s">
        <v>17</v>
      </c>
      <c r="G73" s="79" t="s">
        <v>308</v>
      </c>
      <c r="H73" s="96" t="s">
        <v>309</v>
      </c>
      <c r="I73" s="71"/>
      <c r="J73" s="10" t="s">
        <v>11</v>
      </c>
      <c r="K73" s="71"/>
      <c r="L73" s="71"/>
      <c r="M73" s="71"/>
      <c r="N73" s="71"/>
      <c r="O73" s="71"/>
      <c r="P73" s="130" t="s">
        <v>16</v>
      </c>
      <c r="Q73" s="71"/>
      <c r="R73" s="71"/>
      <c r="S73" s="71"/>
      <c r="T73" s="71"/>
      <c r="U73" s="66">
        <f t="shared" si="28"/>
        <v>1</v>
      </c>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3"/>
      <c r="BS73" s="73"/>
      <c r="BT73" s="71"/>
      <c r="BU73" s="71"/>
      <c r="BV73" s="71"/>
      <c r="BW73" s="71"/>
      <c r="BX73" s="71"/>
      <c r="BY73" s="71"/>
      <c r="BZ73" s="71"/>
      <c r="CA73" s="71"/>
    </row>
    <row r="74" spans="1:80" s="184" customFormat="1" hidden="1">
      <c r="A74" s="216">
        <v>59</v>
      </c>
      <c r="B74" s="265">
        <v>59</v>
      </c>
      <c r="C74" s="1599" t="s">
        <v>629</v>
      </c>
      <c r="D74" s="1368"/>
      <c r="E74" s="1379"/>
      <c r="F74" s="5" t="s">
        <v>316</v>
      </c>
      <c r="G74" s="182" t="s">
        <v>316</v>
      </c>
      <c r="H74" s="182" t="s">
        <v>316</v>
      </c>
      <c r="I74" s="5" t="s">
        <v>316</v>
      </c>
      <c r="J74" s="5" t="s">
        <v>316</v>
      </c>
      <c r="K74" s="182" t="s">
        <v>316</v>
      </c>
      <c r="L74" s="5" t="s">
        <v>316</v>
      </c>
      <c r="M74" s="5" t="s">
        <v>316</v>
      </c>
      <c r="N74" s="5" t="s">
        <v>316</v>
      </c>
      <c r="O74" s="5" t="s">
        <v>316</v>
      </c>
      <c r="P74" s="5" t="s">
        <v>316</v>
      </c>
      <c r="Q74" s="5" t="s">
        <v>316</v>
      </c>
      <c r="R74" s="5"/>
      <c r="S74" s="5" t="s">
        <v>316</v>
      </c>
      <c r="T74" s="5" t="s">
        <v>316</v>
      </c>
      <c r="U74" s="5" t="s">
        <v>316</v>
      </c>
      <c r="V74" s="182" t="s">
        <v>316</v>
      </c>
      <c r="W74" s="182" t="s">
        <v>316</v>
      </c>
      <c r="X74" s="182" t="s">
        <v>316</v>
      </c>
      <c r="Y74" s="182" t="s">
        <v>316</v>
      </c>
      <c r="Z74" s="5" t="s">
        <v>316</v>
      </c>
      <c r="AA74" s="5" t="s">
        <v>316</v>
      </c>
      <c r="AB74" s="5" t="s">
        <v>316</v>
      </c>
      <c r="AC74" s="5" t="s">
        <v>316</v>
      </c>
      <c r="AD74" s="5" t="s">
        <v>316</v>
      </c>
      <c r="AE74" s="5" t="s">
        <v>316</v>
      </c>
      <c r="AF74" s="5" t="s">
        <v>316</v>
      </c>
      <c r="AG74" s="5" t="s">
        <v>316</v>
      </c>
      <c r="AH74" s="5" t="s">
        <v>316</v>
      </c>
      <c r="AI74" s="5" t="s">
        <v>316</v>
      </c>
      <c r="AJ74" s="5" t="s">
        <v>316</v>
      </c>
      <c r="AK74" s="5" t="s">
        <v>316</v>
      </c>
      <c r="AL74" s="5" t="s">
        <v>316</v>
      </c>
      <c r="AM74" s="5"/>
      <c r="AN74" s="5"/>
      <c r="AO74" s="5" t="s">
        <v>316</v>
      </c>
      <c r="AP74" s="5" t="s">
        <v>316</v>
      </c>
      <c r="AQ74" s="5" t="s">
        <v>316</v>
      </c>
      <c r="AR74" s="5" t="s">
        <v>316</v>
      </c>
      <c r="AS74" s="5" t="s">
        <v>316</v>
      </c>
      <c r="AT74" s="5" t="s">
        <v>316</v>
      </c>
      <c r="AU74" s="5" t="s">
        <v>316</v>
      </c>
      <c r="AV74" s="5" t="s">
        <v>316</v>
      </c>
      <c r="AW74" s="5" t="s">
        <v>316</v>
      </c>
      <c r="AX74" s="5"/>
      <c r="AY74" s="5"/>
      <c r="AZ74" s="5" t="s">
        <v>316</v>
      </c>
      <c r="BA74" s="5"/>
      <c r="BB74" s="5" t="s">
        <v>316</v>
      </c>
      <c r="BC74" s="5"/>
      <c r="BD74" s="5" t="s">
        <v>316</v>
      </c>
      <c r="BE74" s="5" t="s">
        <v>316</v>
      </c>
      <c r="BF74" s="5" t="s">
        <v>316</v>
      </c>
      <c r="BG74" s="5" t="s">
        <v>316</v>
      </c>
      <c r="BH74" s="5" t="s">
        <v>316</v>
      </c>
      <c r="BI74" s="5" t="s">
        <v>316</v>
      </c>
      <c r="BJ74" s="5" t="s">
        <v>316</v>
      </c>
      <c r="BK74" s="5" t="s">
        <v>316</v>
      </c>
      <c r="BL74" s="5" t="s">
        <v>316</v>
      </c>
      <c r="BM74" s="5" t="s">
        <v>316</v>
      </c>
      <c r="BN74" s="5" t="s">
        <v>316</v>
      </c>
      <c r="BO74" s="5" t="s">
        <v>316</v>
      </c>
      <c r="BP74" s="5" t="s">
        <v>316</v>
      </c>
      <c r="BQ74" s="5" t="s">
        <v>316</v>
      </c>
      <c r="BR74" s="5" t="s">
        <v>316</v>
      </c>
      <c r="BS74" s="5" t="s">
        <v>316</v>
      </c>
      <c r="BT74" s="5" t="s">
        <v>316</v>
      </c>
      <c r="BU74" s="5" t="s">
        <v>316</v>
      </c>
      <c r="BV74" s="5" t="s">
        <v>316</v>
      </c>
      <c r="BW74" s="5" t="s">
        <v>316</v>
      </c>
      <c r="BX74" s="5" t="s">
        <v>316</v>
      </c>
      <c r="BY74" s="5" t="s">
        <v>316</v>
      </c>
      <c r="BZ74" s="5" t="s">
        <v>316</v>
      </c>
      <c r="CA74" s="5" t="s">
        <v>316</v>
      </c>
      <c r="CB74" s="2"/>
    </row>
    <row r="75" spans="1:80" s="184" customFormat="1" ht="62.25" hidden="1">
      <c r="A75" s="216">
        <v>60</v>
      </c>
      <c r="B75" s="265">
        <v>60</v>
      </c>
      <c r="C75" s="188" t="s">
        <v>630</v>
      </c>
      <c r="D75" s="77" t="s">
        <v>18</v>
      </c>
      <c r="E75" s="78" t="s">
        <v>631</v>
      </c>
      <c r="F75" s="77" t="s">
        <v>18</v>
      </c>
      <c r="G75" s="188" t="s">
        <v>631</v>
      </c>
      <c r="H75" s="190" t="s">
        <v>653</v>
      </c>
      <c r="I75" s="79"/>
      <c r="J75" s="10" t="s">
        <v>11</v>
      </c>
      <c r="K75" s="292" t="s">
        <v>16</v>
      </c>
      <c r="L75" s="79"/>
      <c r="M75" s="79"/>
      <c r="N75" s="80"/>
      <c r="O75" s="79"/>
      <c r="P75" s="80"/>
      <c r="Q75" s="79"/>
      <c r="R75" s="79"/>
      <c r="S75" s="79"/>
      <c r="T75" s="79"/>
      <c r="U75" s="66">
        <f t="shared" si="28"/>
        <v>1</v>
      </c>
      <c r="V75" s="292" t="s">
        <v>725</v>
      </c>
      <c r="W75" s="292" t="s">
        <v>723</v>
      </c>
      <c r="X75" s="292" t="s">
        <v>725</v>
      </c>
      <c r="Y75" s="292" t="s">
        <v>723</v>
      </c>
      <c r="Z75" s="79"/>
      <c r="AA75" s="79"/>
      <c r="AB75" s="79"/>
      <c r="AC75" s="79"/>
      <c r="AD75" s="79"/>
      <c r="AE75" s="79"/>
      <c r="AF75" s="79"/>
      <c r="AG75" s="79"/>
      <c r="AH75" s="79"/>
      <c r="AI75" s="79"/>
      <c r="AJ75" s="79"/>
      <c r="AK75" s="79"/>
      <c r="AL75" s="79"/>
      <c r="AM75" s="79"/>
      <c r="AN75" s="79"/>
      <c r="AO75" s="79"/>
      <c r="AP75" s="79"/>
      <c r="AQ75" s="79"/>
      <c r="AR75" s="79"/>
      <c r="AS75" s="79"/>
      <c r="AT75" s="79"/>
      <c r="AU75" s="79"/>
      <c r="AV75" s="79"/>
      <c r="AW75" s="79"/>
      <c r="AX75" s="79"/>
      <c r="AY75" s="79"/>
      <c r="AZ75" s="79"/>
      <c r="BA75" s="79"/>
      <c r="BB75" s="79"/>
      <c r="BC75" s="79"/>
      <c r="BD75" s="79"/>
      <c r="BE75" s="20">
        <v>2</v>
      </c>
      <c r="BF75" s="20">
        <v>2</v>
      </c>
      <c r="BG75" s="20">
        <v>2</v>
      </c>
      <c r="BH75" s="20">
        <v>2</v>
      </c>
      <c r="BI75" s="20">
        <v>2</v>
      </c>
      <c r="BJ75" s="20">
        <v>2</v>
      </c>
      <c r="BK75" s="20">
        <v>1</v>
      </c>
      <c r="BL75" s="20">
        <v>2</v>
      </c>
      <c r="BM75" s="20">
        <v>2</v>
      </c>
      <c r="BN75" s="20">
        <v>2</v>
      </c>
      <c r="BO75" s="20">
        <v>2</v>
      </c>
      <c r="BP75" s="20">
        <v>2</v>
      </c>
      <c r="BQ75" s="20">
        <v>2</v>
      </c>
      <c r="BR75" s="20">
        <v>2</v>
      </c>
      <c r="BS75" s="20">
        <v>1</v>
      </c>
      <c r="BT75" s="80">
        <f t="shared" ref="BT75" si="70">COUNTIF($BE75:$BS75,2)</f>
        <v>13</v>
      </c>
      <c r="BU75" s="81">
        <f t="shared" ref="BU75" si="71">BT75/COUNTA($BE75:$BS75)</f>
        <v>0.8666666666666667</v>
      </c>
      <c r="BV75" s="80">
        <f t="shared" ref="BV75" si="72">COUNTIF($BE75:$BS75,1)</f>
        <v>2</v>
      </c>
      <c r="BW75" s="81">
        <f t="shared" ref="BW75" si="73">BV75/COUNTA($BE75:$BS75)</f>
        <v>0.13333333333333333</v>
      </c>
      <c r="BX75" s="80">
        <f t="shared" ref="BX75" si="74">COUNTIF($BE75:$BS75,0)</f>
        <v>0</v>
      </c>
      <c r="BY75" s="81">
        <f t="shared" ref="BY75" si="75">BX75/COUNTA($BE75:$BS75)</f>
        <v>0</v>
      </c>
      <c r="BZ75" s="80">
        <f t="shared" ref="BZ75" si="76">(((BT75*2)+(BV75*1)+(BX75*0)))/COUNTA($BE75:$BS75)</f>
        <v>1.8666666666666667</v>
      </c>
      <c r="CA75" s="226" t="str">
        <f t="shared" ref="CA75" si="77">IF(BZ75&gt;=1.6,"Đạt mục tiêu",IF(BZ75&gt;=1,"Cần cố gắng","Chưa đạt"))</f>
        <v>Đạt mục tiêu</v>
      </c>
      <c r="CB75" s="74"/>
    </row>
    <row r="76" spans="1:80" s="74" customFormat="1" ht="60" hidden="1">
      <c r="A76" s="19">
        <v>61</v>
      </c>
      <c r="B76" s="265">
        <v>61</v>
      </c>
      <c r="C76" s="78" t="s">
        <v>632</v>
      </c>
      <c r="D76" s="77" t="s">
        <v>14</v>
      </c>
      <c r="E76" s="78" t="s">
        <v>633</v>
      </c>
      <c r="F76" s="77" t="s">
        <v>17</v>
      </c>
      <c r="G76" s="78" t="s">
        <v>633</v>
      </c>
      <c r="H76" s="78" t="s">
        <v>652</v>
      </c>
      <c r="I76" s="79"/>
      <c r="J76" s="10" t="s">
        <v>11</v>
      </c>
      <c r="K76" s="79"/>
      <c r="L76" s="79"/>
      <c r="M76" s="79" t="s">
        <v>16</v>
      </c>
      <c r="N76" s="80"/>
      <c r="O76" s="79"/>
      <c r="P76" s="80"/>
      <c r="Q76" s="79"/>
      <c r="R76" s="79"/>
      <c r="S76" s="79"/>
      <c r="T76" s="79"/>
      <c r="U76" s="66">
        <f t="shared" si="28"/>
        <v>1</v>
      </c>
      <c r="V76" s="79"/>
      <c r="W76" s="79"/>
      <c r="X76" s="79"/>
      <c r="Y76" s="79"/>
      <c r="Z76" s="79"/>
      <c r="AA76" s="79"/>
      <c r="AB76" s="79"/>
      <c r="AC76" s="79"/>
      <c r="AD76" s="79"/>
      <c r="AE76" s="79"/>
      <c r="AF76" s="79"/>
      <c r="AG76" s="79"/>
      <c r="AH76" s="79"/>
      <c r="AI76" s="79"/>
      <c r="AJ76" s="79"/>
      <c r="AK76" s="79"/>
      <c r="AL76" s="79"/>
      <c r="AM76" s="79"/>
      <c r="AN76" s="79"/>
      <c r="AO76" s="79"/>
      <c r="AP76" s="79"/>
      <c r="AQ76" s="79"/>
      <c r="AR76" s="79"/>
      <c r="AS76" s="79"/>
      <c r="AT76" s="79"/>
      <c r="AU76" s="79"/>
      <c r="AV76" s="79"/>
      <c r="AW76" s="79"/>
      <c r="AX76" s="79"/>
      <c r="AY76" s="79"/>
      <c r="AZ76" s="79"/>
      <c r="BA76" s="79"/>
      <c r="BB76" s="79"/>
      <c r="BC76" s="79"/>
      <c r="BD76" s="79"/>
      <c r="BE76" s="79"/>
      <c r="BF76" s="79"/>
      <c r="BG76" s="79"/>
      <c r="BH76" s="79"/>
      <c r="BI76" s="79"/>
      <c r="BJ76" s="79"/>
      <c r="BK76" s="79"/>
      <c r="BL76" s="79"/>
      <c r="BM76" s="79"/>
      <c r="BN76" s="79"/>
      <c r="BO76" s="79"/>
      <c r="BP76" s="79"/>
      <c r="BQ76" s="79"/>
      <c r="BR76" s="79"/>
      <c r="BS76" s="79"/>
      <c r="BT76" s="80"/>
      <c r="BU76" s="81"/>
      <c r="BV76" s="80"/>
      <c r="BW76" s="81"/>
      <c r="BX76" s="80"/>
      <c r="BY76" s="81"/>
      <c r="BZ76" s="80"/>
      <c r="CA76" s="80"/>
    </row>
    <row r="77" spans="1:80" s="74" customFormat="1" ht="45" hidden="1">
      <c r="A77" s="19">
        <v>62</v>
      </c>
      <c r="B77" s="265">
        <v>62</v>
      </c>
      <c r="C77" s="78" t="s">
        <v>634</v>
      </c>
      <c r="D77" s="77" t="s">
        <v>14</v>
      </c>
      <c r="E77" s="78" t="s">
        <v>635</v>
      </c>
      <c r="F77" s="77" t="s">
        <v>17</v>
      </c>
      <c r="G77" s="78" t="s">
        <v>635</v>
      </c>
      <c r="H77" s="23" t="s">
        <v>311</v>
      </c>
      <c r="I77" s="79"/>
      <c r="J77" s="10" t="s">
        <v>11</v>
      </c>
      <c r="K77" s="79"/>
      <c r="L77" s="79"/>
      <c r="M77" s="79"/>
      <c r="N77" s="80"/>
      <c r="O77" s="79"/>
      <c r="P77" s="144" t="s">
        <v>16</v>
      </c>
      <c r="Q77" s="79"/>
      <c r="R77" s="79"/>
      <c r="S77" s="79"/>
      <c r="T77" s="79"/>
      <c r="U77" s="66">
        <f t="shared" si="28"/>
        <v>1</v>
      </c>
      <c r="V77" s="79"/>
      <c r="W77" s="79"/>
      <c r="X77" s="79"/>
      <c r="Y77" s="79"/>
      <c r="Z77" s="79"/>
      <c r="AA77" s="79"/>
      <c r="AB77" s="79"/>
      <c r="AC77" s="79"/>
      <c r="AD77" s="79"/>
      <c r="AE77" s="79"/>
      <c r="AF77" s="79"/>
      <c r="AG77" s="79"/>
      <c r="AH77" s="79"/>
      <c r="AI77" s="79"/>
      <c r="AJ77" s="79"/>
      <c r="AK77" s="79"/>
      <c r="AL77" s="79"/>
      <c r="AM77" s="79"/>
      <c r="AN77" s="79"/>
      <c r="AO77" s="79"/>
      <c r="AP77" s="79"/>
      <c r="AQ77" s="79"/>
      <c r="AR77" s="79"/>
      <c r="AS77" s="79"/>
      <c r="AT77" s="79"/>
      <c r="AU77" s="79"/>
      <c r="AV77" s="79"/>
      <c r="AW77" s="79"/>
      <c r="AX77" s="79"/>
      <c r="AY77" s="79"/>
      <c r="AZ77" s="79"/>
      <c r="BA77" s="79"/>
      <c r="BB77" s="79"/>
      <c r="BC77" s="79"/>
      <c r="BD77" s="79"/>
      <c r="BE77" s="79"/>
      <c r="BF77" s="79"/>
      <c r="BG77" s="79"/>
      <c r="BH77" s="79"/>
      <c r="BI77" s="79"/>
      <c r="BJ77" s="79"/>
      <c r="BK77" s="79"/>
      <c r="BL77" s="79"/>
      <c r="BM77" s="79"/>
      <c r="BN77" s="79"/>
      <c r="BO77" s="79"/>
      <c r="BP77" s="79"/>
      <c r="BQ77" s="79"/>
      <c r="BR77" s="79"/>
      <c r="BS77" s="79"/>
      <c r="BT77" s="80"/>
      <c r="BU77" s="81"/>
      <c r="BV77" s="80"/>
      <c r="BW77" s="81"/>
      <c r="BX77" s="80"/>
      <c r="BY77" s="81"/>
      <c r="BZ77" s="80"/>
      <c r="CA77" s="80"/>
    </row>
    <row r="78" spans="1:80" s="74" customFormat="1" ht="63" hidden="1">
      <c r="A78" s="19">
        <v>63</v>
      </c>
      <c r="B78" s="265">
        <v>63</v>
      </c>
      <c r="C78" s="78" t="s">
        <v>636</v>
      </c>
      <c r="D78" s="77" t="s">
        <v>14</v>
      </c>
      <c r="E78" s="78" t="s">
        <v>637</v>
      </c>
      <c r="F78" s="77" t="s">
        <v>17</v>
      </c>
      <c r="G78" s="78" t="s">
        <v>637</v>
      </c>
      <c r="H78" s="96" t="s">
        <v>651</v>
      </c>
      <c r="I78" s="79"/>
      <c r="J78" s="10" t="s">
        <v>11</v>
      </c>
      <c r="K78" s="79"/>
      <c r="L78" s="79"/>
      <c r="M78" s="79"/>
      <c r="N78" s="80"/>
      <c r="O78" s="79"/>
      <c r="P78" s="80"/>
      <c r="Q78" s="79" t="s">
        <v>16</v>
      </c>
      <c r="R78" s="79"/>
      <c r="S78" s="79"/>
      <c r="T78" s="79"/>
      <c r="U78" s="66">
        <f t="shared" si="28"/>
        <v>1</v>
      </c>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80"/>
      <c r="BU78" s="81"/>
      <c r="BV78" s="80"/>
      <c r="BW78" s="81"/>
      <c r="BX78" s="80"/>
      <c r="BY78" s="81"/>
      <c r="BZ78" s="80"/>
      <c r="CA78" s="80"/>
    </row>
    <row r="79" spans="1:80" ht="72" customHeight="1">
      <c r="A79" s="1182">
        <v>64</v>
      </c>
      <c r="B79" s="1192">
        <v>64</v>
      </c>
      <c r="C79" s="78" t="s">
        <v>638</v>
      </c>
      <c r="D79" s="1172" t="s">
        <v>18</v>
      </c>
      <c r="E79" s="78" t="s">
        <v>639</v>
      </c>
      <c r="F79" s="1172" t="s">
        <v>18</v>
      </c>
      <c r="G79" s="78" t="s">
        <v>639</v>
      </c>
      <c r="H79" s="1180" t="s">
        <v>650</v>
      </c>
      <c r="I79" s="1119"/>
      <c r="J79" s="1196" t="s">
        <v>11</v>
      </c>
      <c r="K79" s="79"/>
      <c r="L79" s="573" t="s">
        <v>16</v>
      </c>
      <c r="M79" s="79"/>
      <c r="N79" s="80"/>
      <c r="O79" s="79"/>
      <c r="P79" s="80"/>
      <c r="Q79" s="79"/>
      <c r="R79" s="79"/>
      <c r="S79" s="79"/>
      <c r="T79" s="79"/>
      <c r="U79" s="66">
        <f t="shared" si="28"/>
        <v>1</v>
      </c>
      <c r="V79" s="79"/>
      <c r="W79" s="79"/>
      <c r="X79" s="79"/>
      <c r="Y79" s="79"/>
      <c r="Z79" s="573" t="s">
        <v>723</v>
      </c>
      <c r="AA79" s="573" t="s">
        <v>727</v>
      </c>
      <c r="AB79" s="573" t="s">
        <v>728</v>
      </c>
      <c r="AC79" s="573" t="s">
        <v>728</v>
      </c>
      <c r="AD79" s="79"/>
      <c r="AE79" s="79"/>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573">
        <v>2</v>
      </c>
      <c r="BF79" s="573">
        <v>2</v>
      </c>
      <c r="BG79" s="573">
        <v>2</v>
      </c>
      <c r="BH79" s="573">
        <v>1</v>
      </c>
      <c r="BI79" s="573">
        <v>2</v>
      </c>
      <c r="BJ79" s="573">
        <v>2</v>
      </c>
      <c r="BK79" s="573">
        <v>2</v>
      </c>
      <c r="BL79" s="573">
        <v>2</v>
      </c>
      <c r="BM79" s="573">
        <v>2</v>
      </c>
      <c r="BN79" s="573">
        <v>2</v>
      </c>
      <c r="BO79" s="573">
        <v>2</v>
      </c>
      <c r="BP79" s="573">
        <v>2</v>
      </c>
      <c r="BQ79" s="573">
        <v>2</v>
      </c>
      <c r="BR79" s="573">
        <v>1</v>
      </c>
      <c r="BS79" s="573">
        <v>2</v>
      </c>
      <c r="BT79" s="1167">
        <f>COUNTIF($BE79:$BS79,2)</f>
        <v>13</v>
      </c>
      <c r="BU79" s="1197">
        <f>BT79/COUNTA($BE79:$BS79)</f>
        <v>0.8666666666666667</v>
      </c>
      <c r="BV79" s="1167">
        <f>COUNTIF($BE79:$BS79,1)</f>
        <v>2</v>
      </c>
      <c r="BW79" s="1197">
        <f>BV79/COUNTA($BE79:$BS79)</f>
        <v>0.13333333333333333</v>
      </c>
      <c r="BX79" s="1167">
        <f>COUNTIF($BE79:$BS79,0)</f>
        <v>0</v>
      </c>
      <c r="BY79" s="1197">
        <f>BX79/COUNTA($BE79:$BS79)</f>
        <v>0</v>
      </c>
      <c r="BZ79" s="1167">
        <f>(((BT79*2)+(BV79*1)+(BX79*0)))/COUNTA($BE79:$BS79)</f>
        <v>1.8666666666666667</v>
      </c>
      <c r="CA79" s="1167" t="str">
        <f t="shared" ref="CA79" si="78">IF(BZ79&gt;=1.6,"Đạt mục tiêu",IF(BZ79&gt;=1,"Cần cố gắng","Chưa đạt"))</f>
        <v>Đạt mục tiêu</v>
      </c>
    </row>
    <row r="80" spans="1:80" s="74" customFormat="1" ht="45" hidden="1">
      <c r="A80" s="19">
        <v>65</v>
      </c>
      <c r="B80" s="265">
        <v>65</v>
      </c>
      <c r="C80" s="78" t="s">
        <v>640</v>
      </c>
      <c r="D80" s="77" t="s">
        <v>18</v>
      </c>
      <c r="E80" s="78" t="s">
        <v>641</v>
      </c>
      <c r="F80" s="77" t="s">
        <v>17</v>
      </c>
      <c r="G80" s="78" t="s">
        <v>641</v>
      </c>
      <c r="H80" s="96" t="s">
        <v>649</v>
      </c>
      <c r="I80" s="79"/>
      <c r="J80" s="10" t="s">
        <v>11</v>
      </c>
      <c r="K80" s="79"/>
      <c r="L80" s="79"/>
      <c r="M80" s="79"/>
      <c r="N80" s="144" t="s">
        <v>16</v>
      </c>
      <c r="O80" s="79"/>
      <c r="P80" s="80"/>
      <c r="Q80" s="79"/>
      <c r="R80" s="79"/>
      <c r="S80" s="79"/>
      <c r="T80" s="79"/>
      <c r="U80" s="66">
        <f t="shared" si="28"/>
        <v>1</v>
      </c>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79"/>
      <c r="BF80" s="79"/>
      <c r="BG80" s="79"/>
      <c r="BH80" s="79"/>
      <c r="BI80" s="79"/>
      <c r="BJ80" s="79"/>
      <c r="BK80" s="79"/>
      <c r="BL80" s="79"/>
      <c r="BM80" s="79"/>
      <c r="BN80" s="79"/>
      <c r="BO80" s="79"/>
      <c r="BP80" s="79"/>
      <c r="BQ80" s="79"/>
      <c r="BR80" s="79"/>
      <c r="BS80" s="79"/>
      <c r="BT80" s="80"/>
      <c r="BU80" s="81"/>
      <c r="BV80" s="80"/>
      <c r="BW80" s="81"/>
      <c r="BX80" s="80"/>
      <c r="BY80" s="81"/>
      <c r="BZ80" s="80"/>
      <c r="CA80" s="80"/>
    </row>
    <row r="81" spans="1:80" s="74" customFormat="1" ht="31.5" hidden="1">
      <c r="A81" s="19">
        <v>66</v>
      </c>
      <c r="B81" s="265">
        <v>66</v>
      </c>
      <c r="C81" s="78" t="s">
        <v>642</v>
      </c>
      <c r="D81" s="77" t="s">
        <v>17</v>
      </c>
      <c r="E81" s="78" t="s">
        <v>643</v>
      </c>
      <c r="F81" s="77" t="s">
        <v>17</v>
      </c>
      <c r="G81" s="78" t="s">
        <v>643</v>
      </c>
      <c r="H81" s="23" t="s">
        <v>312</v>
      </c>
      <c r="I81" s="79"/>
      <c r="J81" s="10" t="s">
        <v>11</v>
      </c>
      <c r="K81" s="79"/>
      <c r="L81" s="79"/>
      <c r="M81" s="79"/>
      <c r="N81" s="80"/>
      <c r="O81" s="79"/>
      <c r="P81" s="144" t="s">
        <v>16</v>
      </c>
      <c r="Q81" s="79"/>
      <c r="R81" s="79"/>
      <c r="S81" s="79"/>
      <c r="T81" s="79"/>
      <c r="U81" s="66">
        <f t="shared" si="28"/>
        <v>1</v>
      </c>
      <c r="V81" s="79"/>
      <c r="W81" s="79"/>
      <c r="X81" s="79"/>
      <c r="Y81" s="79"/>
      <c r="Z81" s="79"/>
      <c r="AA81" s="79"/>
      <c r="AB81" s="79"/>
      <c r="AC81" s="79"/>
      <c r="AD81" s="79"/>
      <c r="AE81" s="79"/>
      <c r="AF81" s="79"/>
      <c r="AG81" s="79"/>
      <c r="AH81" s="79"/>
      <c r="AI81" s="79"/>
      <c r="AJ81" s="79"/>
      <c r="AK81" s="79"/>
      <c r="AL81" s="79"/>
      <c r="AM81" s="79"/>
      <c r="AN81" s="79"/>
      <c r="AO81" s="79"/>
      <c r="AP81" s="79"/>
      <c r="AQ81" s="79"/>
      <c r="AR81" s="79"/>
      <c r="AS81" s="79"/>
      <c r="AT81" s="79"/>
      <c r="AU81" s="79"/>
      <c r="AV81" s="79"/>
      <c r="AW81" s="79"/>
      <c r="AX81" s="79"/>
      <c r="AY81" s="79"/>
      <c r="AZ81" s="79"/>
      <c r="BA81" s="79"/>
      <c r="BB81" s="79"/>
      <c r="BC81" s="79"/>
      <c r="BD81" s="79"/>
      <c r="BE81" s="79"/>
      <c r="BF81" s="79"/>
      <c r="BG81" s="79"/>
      <c r="BH81" s="79"/>
      <c r="BI81" s="79"/>
      <c r="BJ81" s="79"/>
      <c r="BK81" s="79"/>
      <c r="BL81" s="79"/>
      <c r="BM81" s="79"/>
      <c r="BN81" s="79"/>
      <c r="BO81" s="79"/>
      <c r="BP81" s="79"/>
      <c r="BQ81" s="79"/>
      <c r="BR81" s="79"/>
      <c r="BS81" s="79"/>
      <c r="BT81" s="80"/>
      <c r="BU81" s="81"/>
      <c r="BV81" s="80"/>
      <c r="BW81" s="81"/>
      <c r="BX81" s="80"/>
      <c r="BY81" s="81"/>
      <c r="BZ81" s="80"/>
      <c r="CA81" s="80"/>
    </row>
    <row r="82" spans="1:80" ht="82.5" customHeight="1">
      <c r="A82" s="1182">
        <v>67</v>
      </c>
      <c r="B82" s="1192">
        <v>67</v>
      </c>
      <c r="C82" s="78" t="s">
        <v>644</v>
      </c>
      <c r="D82" s="1172" t="s">
        <v>17</v>
      </c>
      <c r="E82" s="78" t="s">
        <v>645</v>
      </c>
      <c r="F82" s="1172" t="s">
        <v>17</v>
      </c>
      <c r="G82" s="78" t="s">
        <v>645</v>
      </c>
      <c r="H82" s="1180" t="s">
        <v>313</v>
      </c>
      <c r="I82" s="1119"/>
      <c r="J82" s="1196" t="s">
        <v>11</v>
      </c>
      <c r="K82" s="79"/>
      <c r="L82" s="573" t="s">
        <v>16</v>
      </c>
      <c r="M82" s="79"/>
      <c r="N82" s="80"/>
      <c r="O82" s="79"/>
      <c r="P82" s="80"/>
      <c r="Q82" s="79"/>
      <c r="R82" s="79"/>
      <c r="S82" s="79"/>
      <c r="T82" s="79"/>
      <c r="U82" s="66">
        <f t="shared" si="28"/>
        <v>1</v>
      </c>
      <c r="V82" s="79"/>
      <c r="W82" s="79"/>
      <c r="X82" s="79"/>
      <c r="Y82" s="79"/>
      <c r="Z82" s="573" t="s">
        <v>728</v>
      </c>
      <c r="AA82" s="573" t="s">
        <v>728</v>
      </c>
      <c r="AB82" s="573" t="s">
        <v>728</v>
      </c>
      <c r="AC82" s="573" t="s">
        <v>728</v>
      </c>
      <c r="AD82" s="79"/>
      <c r="AE82" s="79"/>
      <c r="AF82" s="79"/>
      <c r="AG82" s="79"/>
      <c r="AH82" s="79"/>
      <c r="AI82" s="79"/>
      <c r="AJ82" s="79"/>
      <c r="AK82" s="79"/>
      <c r="AL82" s="79"/>
      <c r="AM82" s="79"/>
      <c r="AN82" s="79"/>
      <c r="AO82" s="79"/>
      <c r="AP82" s="79"/>
      <c r="AQ82" s="79"/>
      <c r="AR82" s="79"/>
      <c r="AS82" s="79"/>
      <c r="AT82" s="79"/>
      <c r="AU82" s="79"/>
      <c r="AV82" s="79"/>
      <c r="AW82" s="79"/>
      <c r="AX82" s="79"/>
      <c r="AY82" s="79"/>
      <c r="AZ82" s="79"/>
      <c r="BA82" s="79"/>
      <c r="BB82" s="79"/>
      <c r="BC82" s="79"/>
      <c r="BD82" s="79"/>
      <c r="BE82" s="573">
        <v>2</v>
      </c>
      <c r="BF82" s="573">
        <v>2</v>
      </c>
      <c r="BG82" s="573">
        <v>2</v>
      </c>
      <c r="BH82" s="573">
        <v>1</v>
      </c>
      <c r="BI82" s="573">
        <v>2</v>
      </c>
      <c r="BJ82" s="573">
        <v>2</v>
      </c>
      <c r="BK82" s="573">
        <v>2</v>
      </c>
      <c r="BL82" s="573">
        <v>1</v>
      </c>
      <c r="BM82" s="573">
        <v>2</v>
      </c>
      <c r="BN82" s="573">
        <v>2</v>
      </c>
      <c r="BO82" s="573">
        <v>2</v>
      </c>
      <c r="BP82" s="573">
        <v>2</v>
      </c>
      <c r="BQ82" s="573">
        <v>2</v>
      </c>
      <c r="BR82" s="573">
        <v>1</v>
      </c>
      <c r="BS82" s="573">
        <v>2</v>
      </c>
      <c r="BT82" s="1167">
        <f>COUNTIF($BE82:$BS82,2)</f>
        <v>12</v>
      </c>
      <c r="BU82" s="1197">
        <f>BT82/COUNTA($BE82:$BS82)</f>
        <v>0.8</v>
      </c>
      <c r="BV82" s="1167">
        <f>COUNTIF($BE82:$BS82,1)</f>
        <v>3</v>
      </c>
      <c r="BW82" s="1197">
        <f>BV82/COUNTA($BE82:$BS82)</f>
        <v>0.2</v>
      </c>
      <c r="BX82" s="1167">
        <f>COUNTIF($BE82:$BS82,0)</f>
        <v>0</v>
      </c>
      <c r="BY82" s="1197">
        <f>BX82/COUNTA($BE82:$BS82)</f>
        <v>0</v>
      </c>
      <c r="BZ82" s="1167">
        <f>(((BT82*2)+(BV82*1)+(BX82*0)))/COUNTA($BE82:$BS82)</f>
        <v>1.8</v>
      </c>
      <c r="CA82" s="1167" t="str">
        <f>IF(BZ82&gt;=1.6,"Đạt mục tiêu",IF(BZ82&gt;=1,"Cần cố gắng","Chưa đạt"))</f>
        <v>Đạt mục tiêu</v>
      </c>
    </row>
    <row r="83" spans="1:80" s="74" customFormat="1" ht="45" hidden="1">
      <c r="A83" s="19">
        <v>68</v>
      </c>
      <c r="B83" s="265">
        <v>68</v>
      </c>
      <c r="C83" s="78" t="s">
        <v>646</v>
      </c>
      <c r="D83" s="77" t="s">
        <v>14</v>
      </c>
      <c r="E83" s="78" t="s">
        <v>647</v>
      </c>
      <c r="F83" s="77" t="s">
        <v>14</v>
      </c>
      <c r="G83" s="78" t="s">
        <v>647</v>
      </c>
      <c r="H83" s="96" t="s">
        <v>648</v>
      </c>
      <c r="I83" s="79"/>
      <c r="J83" s="10" t="s">
        <v>11</v>
      </c>
      <c r="K83" s="79"/>
      <c r="L83" s="79"/>
      <c r="M83" s="79"/>
      <c r="N83" s="80"/>
      <c r="O83" s="79"/>
      <c r="P83" s="80"/>
      <c r="Q83" s="79"/>
      <c r="R83" s="79"/>
      <c r="S83" s="79" t="s">
        <v>16</v>
      </c>
      <c r="T83" s="79"/>
      <c r="U83" s="66">
        <f t="shared" si="28"/>
        <v>1</v>
      </c>
      <c r="V83" s="79"/>
      <c r="W83" s="79"/>
      <c r="X83" s="79"/>
      <c r="Y83" s="79"/>
      <c r="Z83" s="79"/>
      <c r="AA83" s="79"/>
      <c r="AB83" s="79"/>
      <c r="AC83" s="79"/>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c r="BF83" s="79"/>
      <c r="BG83" s="79"/>
      <c r="BH83" s="79"/>
      <c r="BI83" s="79"/>
      <c r="BJ83" s="79"/>
      <c r="BK83" s="79"/>
      <c r="BL83" s="79"/>
      <c r="BM83" s="79"/>
      <c r="BN83" s="79"/>
      <c r="BO83" s="79"/>
      <c r="BP83" s="79"/>
      <c r="BQ83" s="79"/>
      <c r="BR83" s="79"/>
      <c r="BS83" s="79"/>
      <c r="BT83" s="80"/>
      <c r="BU83" s="81"/>
      <c r="BV83" s="80"/>
      <c r="BW83" s="81"/>
      <c r="BX83" s="80"/>
      <c r="BY83" s="81"/>
      <c r="BZ83" s="80"/>
      <c r="CA83" s="80"/>
    </row>
    <row r="84" spans="1:80" s="173" customFormat="1" hidden="1">
      <c r="A84" s="171">
        <v>69</v>
      </c>
      <c r="B84" s="265">
        <v>69</v>
      </c>
      <c r="C84" s="1507" t="s">
        <v>314</v>
      </c>
      <c r="D84" s="1368"/>
      <c r="E84" s="1379"/>
      <c r="F84" s="5" t="s">
        <v>316</v>
      </c>
      <c r="G84" s="176" t="s">
        <v>316</v>
      </c>
      <c r="H84" s="176" t="s">
        <v>316</v>
      </c>
      <c r="I84" s="5" t="s">
        <v>316</v>
      </c>
      <c r="J84" s="5" t="s">
        <v>316</v>
      </c>
      <c r="K84" s="176" t="s">
        <v>316</v>
      </c>
      <c r="L84" s="5" t="s">
        <v>316</v>
      </c>
      <c r="M84" s="5" t="s">
        <v>316</v>
      </c>
      <c r="N84" s="5" t="s">
        <v>316</v>
      </c>
      <c r="O84" s="5" t="s">
        <v>316</v>
      </c>
      <c r="P84" s="5" t="s">
        <v>316</v>
      </c>
      <c r="Q84" s="5" t="s">
        <v>316</v>
      </c>
      <c r="R84" s="5"/>
      <c r="S84" s="5" t="s">
        <v>316</v>
      </c>
      <c r="T84" s="5" t="s">
        <v>316</v>
      </c>
      <c r="U84" s="5" t="s">
        <v>316</v>
      </c>
      <c r="V84" s="176" t="s">
        <v>316</v>
      </c>
      <c r="W84" s="176" t="s">
        <v>316</v>
      </c>
      <c r="X84" s="176" t="s">
        <v>316</v>
      </c>
      <c r="Y84" s="176" t="s">
        <v>316</v>
      </c>
      <c r="Z84" s="5" t="s">
        <v>316</v>
      </c>
      <c r="AA84" s="5" t="s">
        <v>316</v>
      </c>
      <c r="AB84" s="5" t="s">
        <v>316</v>
      </c>
      <c r="AC84" s="5" t="s">
        <v>316</v>
      </c>
      <c r="AD84" s="5" t="s">
        <v>316</v>
      </c>
      <c r="AE84" s="5" t="s">
        <v>316</v>
      </c>
      <c r="AF84" s="5" t="s">
        <v>316</v>
      </c>
      <c r="AG84" s="5" t="s">
        <v>316</v>
      </c>
      <c r="AH84" s="5" t="s">
        <v>316</v>
      </c>
      <c r="AI84" s="5" t="s">
        <v>316</v>
      </c>
      <c r="AJ84" s="5" t="s">
        <v>316</v>
      </c>
      <c r="AK84" s="5" t="s">
        <v>316</v>
      </c>
      <c r="AL84" s="5" t="s">
        <v>316</v>
      </c>
      <c r="AM84" s="5"/>
      <c r="AN84" s="5"/>
      <c r="AO84" s="5" t="s">
        <v>316</v>
      </c>
      <c r="AP84" s="5" t="s">
        <v>316</v>
      </c>
      <c r="AQ84" s="5" t="s">
        <v>316</v>
      </c>
      <c r="AR84" s="5" t="s">
        <v>316</v>
      </c>
      <c r="AS84" s="5" t="s">
        <v>316</v>
      </c>
      <c r="AT84" s="5" t="s">
        <v>316</v>
      </c>
      <c r="AU84" s="5" t="s">
        <v>316</v>
      </c>
      <c r="AV84" s="5" t="s">
        <v>316</v>
      </c>
      <c r="AW84" s="5" t="s">
        <v>316</v>
      </c>
      <c r="AX84" s="5"/>
      <c r="AY84" s="5"/>
      <c r="AZ84" s="5" t="s">
        <v>316</v>
      </c>
      <c r="BA84" s="5"/>
      <c r="BB84" s="5" t="s">
        <v>316</v>
      </c>
      <c r="BC84" s="5"/>
      <c r="BD84" s="5" t="s">
        <v>316</v>
      </c>
      <c r="BE84" s="5" t="s">
        <v>316</v>
      </c>
      <c r="BF84" s="5" t="s">
        <v>316</v>
      </c>
      <c r="BG84" s="5" t="s">
        <v>316</v>
      </c>
      <c r="BH84" s="5" t="s">
        <v>316</v>
      </c>
      <c r="BI84" s="5" t="s">
        <v>316</v>
      </c>
      <c r="BJ84" s="5" t="s">
        <v>316</v>
      </c>
      <c r="BK84" s="5" t="s">
        <v>316</v>
      </c>
      <c r="BL84" s="5" t="s">
        <v>316</v>
      </c>
      <c r="BM84" s="5" t="s">
        <v>316</v>
      </c>
      <c r="BN84" s="5" t="s">
        <v>316</v>
      </c>
      <c r="BO84" s="5" t="s">
        <v>316</v>
      </c>
      <c r="BP84" s="5" t="s">
        <v>316</v>
      </c>
      <c r="BQ84" s="5" t="s">
        <v>316</v>
      </c>
      <c r="BR84" s="5" t="s">
        <v>316</v>
      </c>
      <c r="BS84" s="5" t="s">
        <v>316</v>
      </c>
      <c r="BT84" s="5" t="s">
        <v>316</v>
      </c>
      <c r="BU84" s="5" t="s">
        <v>316</v>
      </c>
      <c r="BV84" s="5" t="s">
        <v>316</v>
      </c>
      <c r="BW84" s="5" t="s">
        <v>316</v>
      </c>
      <c r="BX84" s="5" t="s">
        <v>316</v>
      </c>
      <c r="BY84" s="5" t="s">
        <v>316</v>
      </c>
      <c r="BZ84" s="5" t="s">
        <v>316</v>
      </c>
      <c r="CA84" s="5" t="s">
        <v>316</v>
      </c>
      <c r="CB84" s="2"/>
    </row>
    <row r="85" spans="1:80" s="2" customFormat="1" ht="112.5" hidden="1" customHeight="1">
      <c r="A85" s="19">
        <v>70</v>
      </c>
      <c r="B85" s="265">
        <v>70</v>
      </c>
      <c r="C85" s="78" t="s">
        <v>658</v>
      </c>
      <c r="D85" s="77" t="s">
        <v>14</v>
      </c>
      <c r="E85" s="78" t="s">
        <v>656</v>
      </c>
      <c r="F85" s="77" t="s">
        <v>17</v>
      </c>
      <c r="G85" s="20" t="s">
        <v>705</v>
      </c>
      <c r="H85" s="23" t="s">
        <v>654</v>
      </c>
      <c r="I85" s="20" t="s">
        <v>212</v>
      </c>
      <c r="J85" s="10" t="s">
        <v>11</v>
      </c>
      <c r="K85" s="20"/>
      <c r="L85" s="20"/>
      <c r="M85" s="20" t="s">
        <v>16</v>
      </c>
      <c r="N85" s="79"/>
      <c r="O85" s="20"/>
      <c r="P85" s="79"/>
      <c r="Q85" s="45"/>
      <c r="R85" s="45" t="s">
        <v>16</v>
      </c>
      <c r="S85" s="20"/>
      <c r="T85" s="47"/>
      <c r="U85" s="66">
        <f t="shared" si="28"/>
        <v>2</v>
      </c>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v>2</v>
      </c>
      <c r="BF85" s="20">
        <v>1</v>
      </c>
      <c r="BG85" s="20">
        <v>2</v>
      </c>
      <c r="BH85" s="20">
        <v>2</v>
      </c>
      <c r="BI85" s="20">
        <v>2</v>
      </c>
      <c r="BJ85" s="20">
        <v>2</v>
      </c>
      <c r="BK85" s="20">
        <v>2</v>
      </c>
      <c r="BL85" s="20">
        <v>2</v>
      </c>
      <c r="BM85" s="20">
        <v>2</v>
      </c>
      <c r="BN85" s="20">
        <v>2</v>
      </c>
      <c r="BO85" s="20">
        <v>2</v>
      </c>
      <c r="BP85" s="20">
        <v>2</v>
      </c>
      <c r="BQ85" s="20">
        <v>1</v>
      </c>
      <c r="BR85" s="20">
        <v>1</v>
      </c>
      <c r="BS85" s="20">
        <v>1</v>
      </c>
      <c r="BT85" s="21">
        <f>COUNTIF($BE85:$BS85,2)</f>
        <v>11</v>
      </c>
      <c r="BU85" s="22">
        <f>BT85/COUNTA($BE85:$BS85)</f>
        <v>0.73333333333333328</v>
      </c>
      <c r="BV85" s="21">
        <f>COUNTIF($BE85:$BS85,1)</f>
        <v>4</v>
      </c>
      <c r="BW85" s="22">
        <f>BV85/COUNTA($BE85:$BS85)</f>
        <v>0.26666666666666666</v>
      </c>
      <c r="BX85" s="21">
        <f>COUNTIF($BE85:$BS85,0)</f>
        <v>0</v>
      </c>
      <c r="BY85" s="22">
        <f>BX85/COUNTA($BE85:$BS85)</f>
        <v>0</v>
      </c>
      <c r="BZ85" s="21">
        <f>(((BT85*2)+(BV85*1)+(BX85*0)))/COUNTA($BE85:$BS85)</f>
        <v>1.7333333333333334</v>
      </c>
      <c r="CA85" s="21" t="str">
        <f>IF(BZ85&gt;=1.6,"Đạt mục tiêu",IF(BZ85&gt;=1,"Cần cố gắng","Chưa đạt"))</f>
        <v>Đạt mục tiêu</v>
      </c>
    </row>
    <row r="86" spans="1:80" ht="117" customHeight="1">
      <c r="A86" s="1182">
        <v>71</v>
      </c>
      <c r="B86" s="1192">
        <v>71</v>
      </c>
      <c r="C86" s="78" t="s">
        <v>657</v>
      </c>
      <c r="D86" s="1172" t="s">
        <v>14</v>
      </c>
      <c r="E86" s="78" t="s">
        <v>655</v>
      </c>
      <c r="F86" s="1172" t="s">
        <v>17</v>
      </c>
      <c r="G86" s="573" t="s">
        <v>82</v>
      </c>
      <c r="H86" s="1180" t="s">
        <v>315</v>
      </c>
      <c r="I86" s="1121" t="s">
        <v>212</v>
      </c>
      <c r="J86" s="1196" t="s">
        <v>11</v>
      </c>
      <c r="K86" s="20"/>
      <c r="L86" s="573" t="s">
        <v>16</v>
      </c>
      <c r="M86" s="20"/>
      <c r="N86" s="79"/>
      <c r="O86" s="20"/>
      <c r="P86" s="79"/>
      <c r="Q86" s="20"/>
      <c r="R86" s="20" t="s">
        <v>16</v>
      </c>
      <c r="S86" s="21"/>
      <c r="T86" s="20"/>
      <c r="U86" s="66">
        <f t="shared" si="28"/>
        <v>2</v>
      </c>
      <c r="V86" s="20"/>
      <c r="W86" s="20"/>
      <c r="X86" s="20"/>
      <c r="Y86" s="20"/>
      <c r="Z86" s="573" t="s">
        <v>727</v>
      </c>
      <c r="AA86" s="573" t="s">
        <v>725</v>
      </c>
      <c r="AB86" s="573" t="s">
        <v>727</v>
      </c>
      <c r="AC86" s="573" t="s">
        <v>725</v>
      </c>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573">
        <v>2</v>
      </c>
      <c r="BF86" s="573">
        <v>2</v>
      </c>
      <c r="BG86" s="573">
        <v>2</v>
      </c>
      <c r="BH86" s="573">
        <v>1</v>
      </c>
      <c r="BI86" s="573">
        <v>2</v>
      </c>
      <c r="BJ86" s="573">
        <v>2</v>
      </c>
      <c r="BK86" s="573">
        <v>2</v>
      </c>
      <c r="BL86" s="573">
        <v>2</v>
      </c>
      <c r="BM86" s="573">
        <v>2</v>
      </c>
      <c r="BN86" s="573">
        <v>2</v>
      </c>
      <c r="BO86" s="573">
        <v>2</v>
      </c>
      <c r="BP86" s="573">
        <v>2</v>
      </c>
      <c r="BQ86" s="573">
        <v>2</v>
      </c>
      <c r="BR86" s="573">
        <v>1</v>
      </c>
      <c r="BS86" s="573">
        <v>1</v>
      </c>
      <c r="BT86" s="1167">
        <f>COUNTIF($BE86:$BS86,2)</f>
        <v>12</v>
      </c>
      <c r="BU86" s="1197">
        <f>BT86/COUNTA($BE86:$BS86)</f>
        <v>0.8</v>
      </c>
      <c r="BV86" s="1167">
        <f>COUNTIF($BE86:$BS86,1)</f>
        <v>3</v>
      </c>
      <c r="BW86" s="1197">
        <f>BV86/COUNTA($BE86:$BS86)</f>
        <v>0.2</v>
      </c>
      <c r="BX86" s="1167">
        <f>COUNTIF($BE86:$BS86,0)</f>
        <v>0</v>
      </c>
      <c r="BY86" s="1197">
        <f>BX86/COUNTA($BE86:$BS86)</f>
        <v>0</v>
      </c>
      <c r="BZ86" s="1167">
        <f>(((BT86*2)+(BV86*1)+(BX86*0)))/COUNTA($BE86:$BS86)</f>
        <v>1.8</v>
      </c>
      <c r="CA86" s="1167" t="str">
        <f>IF(BZ86&gt;=1.6,"Đạt mục tiêu",IF(BZ86&gt;=1,"Cần cố gắng","Chưa đạt"))</f>
        <v>Đạt mục tiêu</v>
      </c>
    </row>
    <row r="87" spans="1:80" ht="31.5" customHeight="1">
      <c r="A87" s="1182">
        <v>72</v>
      </c>
      <c r="B87" s="1192">
        <v>72</v>
      </c>
      <c r="C87" s="1654" t="s">
        <v>22</v>
      </c>
      <c r="D87" s="1655"/>
      <c r="E87" s="1655"/>
      <c r="F87" s="148" t="s">
        <v>316</v>
      </c>
      <c r="G87" s="148" t="s">
        <v>316</v>
      </c>
      <c r="H87" s="148" t="s">
        <v>316</v>
      </c>
      <c r="I87" s="5" t="s">
        <v>316</v>
      </c>
      <c r="J87" s="5" t="s">
        <v>316</v>
      </c>
      <c r="K87" s="182" t="s">
        <v>316</v>
      </c>
      <c r="L87" s="148" t="s">
        <v>316</v>
      </c>
      <c r="M87" s="6" t="s">
        <v>316</v>
      </c>
      <c r="N87" s="6" t="s">
        <v>316</v>
      </c>
      <c r="O87" s="6" t="s">
        <v>316</v>
      </c>
      <c r="P87" s="6" t="s">
        <v>316</v>
      </c>
      <c r="Q87" s="6" t="s">
        <v>316</v>
      </c>
      <c r="R87" s="6"/>
      <c r="S87" s="6" t="s">
        <v>316</v>
      </c>
      <c r="T87" s="6" t="s">
        <v>316</v>
      </c>
      <c r="U87" s="6" t="s">
        <v>316</v>
      </c>
      <c r="V87" s="182" t="s">
        <v>316</v>
      </c>
      <c r="W87" s="182" t="s">
        <v>316</v>
      </c>
      <c r="X87" s="182" t="s">
        <v>316</v>
      </c>
      <c r="Y87" s="182" t="s">
        <v>316</v>
      </c>
      <c r="Z87" s="148" t="s">
        <v>316</v>
      </c>
      <c r="AA87" s="148" t="s">
        <v>316</v>
      </c>
      <c r="AB87" s="148" t="s">
        <v>316</v>
      </c>
      <c r="AC87" s="148" t="s">
        <v>316</v>
      </c>
      <c r="AD87" s="6" t="s">
        <v>316</v>
      </c>
      <c r="AE87" s="6" t="s">
        <v>316</v>
      </c>
      <c r="AF87" s="6" t="s">
        <v>316</v>
      </c>
      <c r="AG87" s="6" t="s">
        <v>316</v>
      </c>
      <c r="AH87" s="6" t="s">
        <v>316</v>
      </c>
      <c r="AI87" s="6" t="s">
        <v>316</v>
      </c>
      <c r="AJ87" s="6" t="s">
        <v>316</v>
      </c>
      <c r="AK87" s="6" t="s">
        <v>316</v>
      </c>
      <c r="AL87" s="6" t="s">
        <v>316</v>
      </c>
      <c r="AM87" s="6"/>
      <c r="AN87" s="6"/>
      <c r="AO87" s="6" t="s">
        <v>316</v>
      </c>
      <c r="AP87" s="6" t="s">
        <v>316</v>
      </c>
      <c r="AQ87" s="6" t="s">
        <v>316</v>
      </c>
      <c r="AR87" s="6" t="s">
        <v>316</v>
      </c>
      <c r="AS87" s="6" t="s">
        <v>316</v>
      </c>
      <c r="AT87" s="6" t="s">
        <v>316</v>
      </c>
      <c r="AU87" s="6" t="s">
        <v>316</v>
      </c>
      <c r="AV87" s="6" t="s">
        <v>316</v>
      </c>
      <c r="AW87" s="6" t="s">
        <v>316</v>
      </c>
      <c r="AX87" s="6"/>
      <c r="AY87" s="6"/>
      <c r="AZ87" s="6" t="s">
        <v>316</v>
      </c>
      <c r="BA87" s="6"/>
      <c r="BB87" s="6" t="s">
        <v>316</v>
      </c>
      <c r="BC87" s="6"/>
      <c r="BD87" s="6" t="s">
        <v>316</v>
      </c>
      <c r="BE87" s="148" t="s">
        <v>316</v>
      </c>
      <c r="BF87" s="148" t="s">
        <v>316</v>
      </c>
      <c r="BG87" s="148" t="s">
        <v>316</v>
      </c>
      <c r="BH87" s="148" t="s">
        <v>316</v>
      </c>
      <c r="BI87" s="148" t="s">
        <v>316</v>
      </c>
      <c r="BJ87" s="148" t="s">
        <v>316</v>
      </c>
      <c r="BK87" s="148" t="s">
        <v>316</v>
      </c>
      <c r="BL87" s="148" t="s">
        <v>316</v>
      </c>
      <c r="BM87" s="148" t="s">
        <v>316</v>
      </c>
      <c r="BN87" s="148" t="s">
        <v>316</v>
      </c>
      <c r="BO87" s="148" t="s">
        <v>316</v>
      </c>
      <c r="BP87" s="148" t="s">
        <v>316</v>
      </c>
      <c r="BQ87" s="148" t="s">
        <v>316</v>
      </c>
      <c r="BR87" s="148" t="s">
        <v>316</v>
      </c>
      <c r="BS87" s="148" t="s">
        <v>316</v>
      </c>
      <c r="BT87" s="148" t="s">
        <v>316</v>
      </c>
      <c r="BU87" s="148" t="s">
        <v>316</v>
      </c>
      <c r="BV87" s="148" t="s">
        <v>316</v>
      </c>
      <c r="BW87" s="148" t="s">
        <v>316</v>
      </c>
      <c r="BX87" s="148" t="s">
        <v>316</v>
      </c>
      <c r="BY87" s="148" t="s">
        <v>316</v>
      </c>
      <c r="BZ87" s="148" t="s">
        <v>316</v>
      </c>
      <c r="CA87" s="1191" t="s">
        <v>316</v>
      </c>
    </row>
    <row r="88" spans="1:80" s="173" customFormat="1" hidden="1">
      <c r="A88" s="171">
        <v>73</v>
      </c>
      <c r="B88" s="265">
        <v>73</v>
      </c>
      <c r="C88" s="1507" t="s">
        <v>85</v>
      </c>
      <c r="D88" s="1368"/>
      <c r="E88" s="1379"/>
      <c r="F88" s="6" t="s">
        <v>316</v>
      </c>
      <c r="G88" s="176" t="s">
        <v>316</v>
      </c>
      <c r="H88" s="176" t="s">
        <v>316</v>
      </c>
      <c r="I88" s="6" t="s">
        <v>316</v>
      </c>
      <c r="J88" s="6" t="s">
        <v>316</v>
      </c>
      <c r="K88" s="176" t="s">
        <v>316</v>
      </c>
      <c r="L88" s="6" t="s">
        <v>316</v>
      </c>
      <c r="M88" s="6" t="s">
        <v>316</v>
      </c>
      <c r="N88" s="6" t="s">
        <v>316</v>
      </c>
      <c r="O88" s="6" t="s">
        <v>316</v>
      </c>
      <c r="P88" s="6" t="s">
        <v>316</v>
      </c>
      <c r="Q88" s="6" t="s">
        <v>316</v>
      </c>
      <c r="R88" s="6"/>
      <c r="S88" s="6" t="s">
        <v>316</v>
      </c>
      <c r="T88" s="6" t="s">
        <v>316</v>
      </c>
      <c r="U88" s="6" t="s">
        <v>316</v>
      </c>
      <c r="V88" s="176" t="s">
        <v>316</v>
      </c>
      <c r="W88" s="176" t="s">
        <v>316</v>
      </c>
      <c r="X88" s="176" t="s">
        <v>316</v>
      </c>
      <c r="Y88" s="176" t="s">
        <v>316</v>
      </c>
      <c r="Z88" s="6" t="s">
        <v>316</v>
      </c>
      <c r="AA88" s="6" t="s">
        <v>316</v>
      </c>
      <c r="AB88" s="6" t="s">
        <v>316</v>
      </c>
      <c r="AC88" s="6" t="s">
        <v>316</v>
      </c>
      <c r="AD88" s="6" t="s">
        <v>316</v>
      </c>
      <c r="AE88" s="6" t="s">
        <v>316</v>
      </c>
      <c r="AF88" s="6" t="s">
        <v>316</v>
      </c>
      <c r="AG88" s="6" t="s">
        <v>316</v>
      </c>
      <c r="AH88" s="6" t="s">
        <v>316</v>
      </c>
      <c r="AI88" s="6" t="s">
        <v>316</v>
      </c>
      <c r="AJ88" s="6" t="s">
        <v>316</v>
      </c>
      <c r="AK88" s="6" t="s">
        <v>316</v>
      </c>
      <c r="AL88" s="6" t="s">
        <v>316</v>
      </c>
      <c r="AM88" s="6"/>
      <c r="AN88" s="6"/>
      <c r="AO88" s="6" t="s">
        <v>316</v>
      </c>
      <c r="AP88" s="6" t="s">
        <v>316</v>
      </c>
      <c r="AQ88" s="6" t="s">
        <v>316</v>
      </c>
      <c r="AR88" s="6" t="s">
        <v>316</v>
      </c>
      <c r="AS88" s="6" t="s">
        <v>316</v>
      </c>
      <c r="AT88" s="6" t="s">
        <v>316</v>
      </c>
      <c r="AU88" s="6" t="s">
        <v>316</v>
      </c>
      <c r="AV88" s="6" t="s">
        <v>316</v>
      </c>
      <c r="AW88" s="6" t="s">
        <v>316</v>
      </c>
      <c r="AX88" s="6"/>
      <c r="AY88" s="6"/>
      <c r="AZ88" s="6" t="s">
        <v>316</v>
      </c>
      <c r="BA88" s="6"/>
      <c r="BB88" s="6" t="s">
        <v>316</v>
      </c>
      <c r="BC88" s="6"/>
      <c r="BD88" s="6" t="s">
        <v>316</v>
      </c>
      <c r="BE88" s="6" t="s">
        <v>316</v>
      </c>
      <c r="BF88" s="6" t="s">
        <v>316</v>
      </c>
      <c r="BG88" s="6" t="s">
        <v>316</v>
      </c>
      <c r="BH88" s="6" t="s">
        <v>316</v>
      </c>
      <c r="BI88" s="6" t="s">
        <v>316</v>
      </c>
      <c r="BJ88" s="6" t="s">
        <v>316</v>
      </c>
      <c r="BK88" s="6" t="s">
        <v>316</v>
      </c>
      <c r="BL88" s="6" t="s">
        <v>316</v>
      </c>
      <c r="BM88" s="6" t="s">
        <v>316</v>
      </c>
      <c r="BN88" s="6" t="s">
        <v>316</v>
      </c>
      <c r="BO88" s="6" t="s">
        <v>316</v>
      </c>
      <c r="BP88" s="6" t="s">
        <v>316</v>
      </c>
      <c r="BQ88" s="6" t="s">
        <v>316</v>
      </c>
      <c r="BR88" s="6" t="s">
        <v>316</v>
      </c>
      <c r="BS88" s="6" t="s">
        <v>316</v>
      </c>
      <c r="BT88" s="6" t="s">
        <v>316</v>
      </c>
      <c r="BU88" s="6" t="s">
        <v>316</v>
      </c>
      <c r="BV88" s="6" t="s">
        <v>316</v>
      </c>
      <c r="BW88" s="6" t="s">
        <v>316</v>
      </c>
      <c r="BX88" s="6" t="s">
        <v>316</v>
      </c>
      <c r="BY88" s="6" t="s">
        <v>316</v>
      </c>
      <c r="BZ88" s="6" t="s">
        <v>316</v>
      </c>
      <c r="CA88" s="6" t="s">
        <v>316</v>
      </c>
      <c r="CB88" s="2"/>
    </row>
    <row r="89" spans="1:80" s="2" customFormat="1" ht="63" hidden="1">
      <c r="A89" s="19">
        <v>74</v>
      </c>
      <c r="B89" s="265">
        <v>74</v>
      </c>
      <c r="C89" s="273" t="s">
        <v>91</v>
      </c>
      <c r="D89" s="8" t="s">
        <v>17</v>
      </c>
      <c r="E89" s="273" t="s">
        <v>317</v>
      </c>
      <c r="F89" s="8" t="s">
        <v>17</v>
      </c>
      <c r="G89" s="20" t="s">
        <v>86</v>
      </c>
      <c r="H89" s="125" t="s">
        <v>733</v>
      </c>
      <c r="I89" s="20" t="s">
        <v>275</v>
      </c>
      <c r="J89" s="63" t="s">
        <v>23</v>
      </c>
      <c r="K89" s="20"/>
      <c r="L89" s="20"/>
      <c r="M89" s="20"/>
      <c r="N89" s="79"/>
      <c r="O89" s="20"/>
      <c r="P89" s="79"/>
      <c r="Q89" s="20" t="s">
        <v>16</v>
      </c>
      <c r="R89" s="20"/>
      <c r="S89" s="21"/>
      <c r="T89" s="20"/>
      <c r="U89" s="66">
        <f t="shared" si="28"/>
        <v>1</v>
      </c>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v>1</v>
      </c>
      <c r="BF89" s="20">
        <v>2</v>
      </c>
      <c r="BG89" s="20">
        <v>1</v>
      </c>
      <c r="BH89" s="20">
        <v>2</v>
      </c>
      <c r="BI89" s="20">
        <v>2</v>
      </c>
      <c r="BJ89" s="20">
        <v>2</v>
      </c>
      <c r="BK89" s="20">
        <v>2</v>
      </c>
      <c r="BL89" s="20">
        <v>2</v>
      </c>
      <c r="BM89" s="20">
        <v>1</v>
      </c>
      <c r="BN89" s="20">
        <v>2</v>
      </c>
      <c r="BO89" s="20">
        <v>2</v>
      </c>
      <c r="BP89" s="20">
        <v>2</v>
      </c>
      <c r="BQ89" s="20">
        <v>1</v>
      </c>
      <c r="BR89" s="50">
        <v>1</v>
      </c>
      <c r="BS89" s="50">
        <v>2</v>
      </c>
      <c r="BT89" s="21">
        <f>COUNTIF($BE89:$BS89,2)</f>
        <v>10</v>
      </c>
      <c r="BU89" s="22">
        <f>BT89/COUNTA($BE89:$BS89)</f>
        <v>0.66666666666666663</v>
      </c>
      <c r="BV89" s="21">
        <f>COUNTIF($BE89:$BS89,1)</f>
        <v>5</v>
      </c>
      <c r="BW89" s="22">
        <f>BV89/COUNTA($BE89:$BS89)</f>
        <v>0.33333333333333331</v>
      </c>
      <c r="BX89" s="21">
        <f>COUNTIF($BE89:$BS89,0)</f>
        <v>0</v>
      </c>
      <c r="BY89" s="22">
        <f>BX89/COUNTA($BE89:$BS89)</f>
        <v>0</v>
      </c>
      <c r="BZ89" s="21">
        <f>(((BT89*2)+(BV89*1)+(BX89*0)))/COUNTA($BE89:$BS89)</f>
        <v>1.6666666666666667</v>
      </c>
      <c r="CA89" s="21" t="str">
        <f>IF(BZ89&gt;=1.6,"Đạt mục tiêu",IF(BZ89&gt;=1,"Cần cố gắng","Chưa đạt"))</f>
        <v>Đạt mục tiêu</v>
      </c>
    </row>
    <row r="90" spans="1:80" s="74" customFormat="1" ht="45" hidden="1">
      <c r="A90" s="19">
        <v>75</v>
      </c>
      <c r="B90" s="265">
        <v>75</v>
      </c>
      <c r="C90" s="86" t="s">
        <v>659</v>
      </c>
      <c r="D90" s="87" t="s">
        <v>17</v>
      </c>
      <c r="E90" s="86" t="s">
        <v>660</v>
      </c>
      <c r="F90" s="87" t="s">
        <v>17</v>
      </c>
      <c r="G90" s="79" t="s">
        <v>318</v>
      </c>
      <c r="H90" s="128" t="s">
        <v>327</v>
      </c>
      <c r="I90" s="79" t="s">
        <v>212</v>
      </c>
      <c r="J90" s="63" t="s">
        <v>23</v>
      </c>
      <c r="K90" s="79"/>
      <c r="L90" s="79"/>
      <c r="M90" s="79"/>
      <c r="N90" s="79"/>
      <c r="O90" s="79"/>
      <c r="P90" s="79"/>
      <c r="Q90" s="79" t="s">
        <v>16</v>
      </c>
      <c r="R90" s="79"/>
      <c r="S90" s="80"/>
      <c r="T90" s="79"/>
      <c r="U90" s="66">
        <f t="shared" si="28"/>
        <v>1</v>
      </c>
      <c r="V90" s="79"/>
      <c r="W90" s="79"/>
      <c r="X90" s="79"/>
      <c r="Y90" s="79"/>
      <c r="Z90" s="79"/>
      <c r="AA90" s="79"/>
      <c r="AB90" s="79"/>
      <c r="AC90" s="79"/>
      <c r="AD90" s="79"/>
      <c r="AE90" s="79"/>
      <c r="AF90" s="79"/>
      <c r="AG90" s="79"/>
      <c r="AH90" s="79"/>
      <c r="AI90" s="79"/>
      <c r="AJ90" s="79"/>
      <c r="AK90" s="79"/>
      <c r="AL90" s="79"/>
      <c r="AM90" s="79"/>
      <c r="AN90" s="79"/>
      <c r="AO90" s="79"/>
      <c r="AP90" s="79"/>
      <c r="AQ90" s="79"/>
      <c r="AR90" s="79"/>
      <c r="AS90" s="79"/>
      <c r="AT90" s="79"/>
      <c r="AU90" s="79"/>
      <c r="AV90" s="79"/>
      <c r="AW90" s="79"/>
      <c r="AX90" s="79"/>
      <c r="AY90" s="79"/>
      <c r="AZ90" s="79"/>
      <c r="BA90" s="79"/>
      <c r="BB90" s="79"/>
      <c r="BC90" s="79"/>
      <c r="BD90" s="79"/>
      <c r="BE90" s="79"/>
      <c r="BF90" s="79"/>
      <c r="BG90" s="79"/>
      <c r="BH90" s="79"/>
      <c r="BI90" s="79"/>
      <c r="BJ90" s="79"/>
      <c r="BK90" s="79"/>
      <c r="BL90" s="79"/>
      <c r="BM90" s="79"/>
      <c r="BN90" s="79"/>
      <c r="BO90" s="79"/>
      <c r="BP90" s="79"/>
      <c r="BQ90" s="79"/>
      <c r="BR90" s="103"/>
      <c r="BS90" s="103"/>
      <c r="BT90" s="80"/>
      <c r="BU90" s="81"/>
      <c r="BV90" s="80"/>
      <c r="BW90" s="81"/>
      <c r="BX90" s="80"/>
      <c r="BY90" s="81"/>
      <c r="BZ90" s="80"/>
      <c r="CA90" s="80"/>
    </row>
    <row r="91" spans="1:80" s="74" customFormat="1" ht="47.25" hidden="1">
      <c r="A91" s="19">
        <v>76</v>
      </c>
      <c r="B91" s="265">
        <v>76</v>
      </c>
      <c r="C91" s="86" t="s">
        <v>661</v>
      </c>
      <c r="D91" s="87" t="s">
        <v>17</v>
      </c>
      <c r="E91" s="86" t="s">
        <v>662</v>
      </c>
      <c r="F91" s="87" t="s">
        <v>17</v>
      </c>
      <c r="G91" s="79" t="s">
        <v>319</v>
      </c>
      <c r="H91" s="128" t="s">
        <v>328</v>
      </c>
      <c r="I91" s="79" t="s">
        <v>212</v>
      </c>
      <c r="J91" s="63" t="s">
        <v>23</v>
      </c>
      <c r="K91" s="79"/>
      <c r="L91" s="79"/>
      <c r="M91" s="79"/>
      <c r="N91" s="79" t="s">
        <v>16</v>
      </c>
      <c r="O91" s="79"/>
      <c r="P91" s="79"/>
      <c r="Q91" s="79"/>
      <c r="R91" s="79"/>
      <c r="S91" s="80"/>
      <c r="T91" s="79"/>
      <c r="U91" s="66">
        <f t="shared" si="28"/>
        <v>1</v>
      </c>
      <c r="V91" s="79"/>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c r="AU91" s="79"/>
      <c r="AV91" s="79"/>
      <c r="AW91" s="79"/>
      <c r="AX91" s="79"/>
      <c r="AY91" s="79"/>
      <c r="AZ91" s="79"/>
      <c r="BA91" s="79"/>
      <c r="BB91" s="79"/>
      <c r="BC91" s="79"/>
      <c r="BD91" s="79"/>
      <c r="BE91" s="79"/>
      <c r="BF91" s="79"/>
      <c r="BG91" s="79"/>
      <c r="BH91" s="79"/>
      <c r="BI91" s="79"/>
      <c r="BJ91" s="79"/>
      <c r="BK91" s="79"/>
      <c r="BL91" s="79"/>
      <c r="BM91" s="79"/>
      <c r="BN91" s="79"/>
      <c r="BO91" s="79"/>
      <c r="BP91" s="79"/>
      <c r="BQ91" s="79"/>
      <c r="BR91" s="103"/>
      <c r="BS91" s="103"/>
      <c r="BT91" s="80"/>
      <c r="BU91" s="81"/>
      <c r="BV91" s="80"/>
      <c r="BW91" s="81"/>
      <c r="BX91" s="80"/>
      <c r="BY91" s="81"/>
      <c r="BZ91" s="80"/>
      <c r="CA91" s="80"/>
    </row>
    <row r="92" spans="1:80" s="74" customFormat="1" ht="60" hidden="1">
      <c r="A92" s="19">
        <v>77</v>
      </c>
      <c r="B92" s="265">
        <v>77</v>
      </c>
      <c r="C92" s="86" t="s">
        <v>663</v>
      </c>
      <c r="D92" s="87" t="s">
        <v>17</v>
      </c>
      <c r="E92" s="86" t="s">
        <v>664</v>
      </c>
      <c r="F92" s="87" t="s">
        <v>17</v>
      </c>
      <c r="G92" s="79" t="s">
        <v>326</v>
      </c>
      <c r="H92" s="128" t="s">
        <v>669</v>
      </c>
      <c r="I92" s="79"/>
      <c r="J92" s="63" t="s">
        <v>23</v>
      </c>
      <c r="K92" s="79"/>
      <c r="L92" s="79"/>
      <c r="M92" s="79"/>
      <c r="N92" s="79"/>
      <c r="O92" s="79"/>
      <c r="P92" s="79" t="s">
        <v>16</v>
      </c>
      <c r="Q92" s="79"/>
      <c r="R92" s="79"/>
      <c r="S92" s="80"/>
      <c r="T92" s="79"/>
      <c r="U92" s="66">
        <f t="shared" si="28"/>
        <v>1</v>
      </c>
      <c r="V92" s="79"/>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79"/>
      <c r="BF92" s="79"/>
      <c r="BG92" s="79"/>
      <c r="BH92" s="79"/>
      <c r="BI92" s="79"/>
      <c r="BJ92" s="79"/>
      <c r="BK92" s="79"/>
      <c r="BL92" s="79"/>
      <c r="BM92" s="79"/>
      <c r="BN92" s="79"/>
      <c r="BO92" s="79"/>
      <c r="BP92" s="79"/>
      <c r="BQ92" s="79"/>
      <c r="BR92" s="103"/>
      <c r="BS92" s="103"/>
      <c r="BT92" s="80"/>
      <c r="BU92" s="81"/>
      <c r="BV92" s="80"/>
      <c r="BW92" s="81"/>
      <c r="BX92" s="80"/>
      <c r="BY92" s="81"/>
      <c r="BZ92" s="80"/>
      <c r="CA92" s="80"/>
    </row>
    <row r="93" spans="1:80" ht="90.75" customHeight="1">
      <c r="A93" s="1182">
        <v>78</v>
      </c>
      <c r="B93" s="1192">
        <v>78</v>
      </c>
      <c r="C93" s="78" t="s">
        <v>665</v>
      </c>
      <c r="D93" s="1198" t="s">
        <v>17</v>
      </c>
      <c r="E93" s="86" t="s">
        <v>666</v>
      </c>
      <c r="F93" s="1172" t="s">
        <v>17</v>
      </c>
      <c r="G93" s="573" t="s">
        <v>320</v>
      </c>
      <c r="H93" s="1180" t="s">
        <v>329</v>
      </c>
      <c r="I93" s="1119"/>
      <c r="J93" s="1202" t="s">
        <v>23</v>
      </c>
      <c r="K93" s="79"/>
      <c r="L93" s="1167" t="s">
        <v>16</v>
      </c>
      <c r="M93" s="79"/>
      <c r="N93" s="79"/>
      <c r="O93" s="79"/>
      <c r="P93" s="79"/>
      <c r="Q93" s="79"/>
      <c r="R93" s="79"/>
      <c r="S93" s="80"/>
      <c r="T93" s="79"/>
      <c r="U93" s="66">
        <f t="shared" si="28"/>
        <v>1</v>
      </c>
      <c r="V93" s="79"/>
      <c r="W93" s="79"/>
      <c r="X93" s="79"/>
      <c r="Y93" s="79"/>
      <c r="Z93" s="573" t="s">
        <v>727</v>
      </c>
      <c r="AA93" s="573" t="s">
        <v>723</v>
      </c>
      <c r="AB93" s="573" t="s">
        <v>726</v>
      </c>
      <c r="AC93" s="573" t="s">
        <v>724</v>
      </c>
      <c r="AD93" s="79"/>
      <c r="AE93" s="79"/>
      <c r="AF93" s="79"/>
      <c r="AG93" s="79"/>
      <c r="AH93" s="79"/>
      <c r="AI93" s="79"/>
      <c r="AJ93" s="79"/>
      <c r="AK93" s="79"/>
      <c r="AL93" s="79"/>
      <c r="AM93" s="79"/>
      <c r="AN93" s="79"/>
      <c r="AO93" s="79"/>
      <c r="AP93" s="79"/>
      <c r="AQ93" s="79"/>
      <c r="AR93" s="79"/>
      <c r="AS93" s="79"/>
      <c r="AT93" s="79"/>
      <c r="AU93" s="79"/>
      <c r="AV93" s="79"/>
      <c r="AW93" s="79"/>
      <c r="AX93" s="79"/>
      <c r="AY93" s="79"/>
      <c r="AZ93" s="79"/>
      <c r="BA93" s="79"/>
      <c r="BB93" s="79"/>
      <c r="BC93" s="79"/>
      <c r="BD93" s="79"/>
      <c r="BE93" s="573">
        <v>2</v>
      </c>
      <c r="BF93" s="573">
        <v>2</v>
      </c>
      <c r="BG93" s="573">
        <v>2</v>
      </c>
      <c r="BH93" s="573">
        <v>1</v>
      </c>
      <c r="BI93" s="573">
        <v>2</v>
      </c>
      <c r="BJ93" s="573">
        <v>2</v>
      </c>
      <c r="BK93" s="573">
        <v>2</v>
      </c>
      <c r="BL93" s="573">
        <v>2</v>
      </c>
      <c r="BM93" s="573">
        <v>2</v>
      </c>
      <c r="BN93" s="573">
        <v>2</v>
      </c>
      <c r="BO93" s="573">
        <v>2</v>
      </c>
      <c r="BP93" s="573">
        <v>2</v>
      </c>
      <c r="BQ93" s="573">
        <v>2</v>
      </c>
      <c r="BR93" s="573">
        <v>1</v>
      </c>
      <c r="BS93" s="573">
        <v>2</v>
      </c>
      <c r="BT93" s="1167">
        <f>COUNTIF($BE93:$BS93,2)</f>
        <v>13</v>
      </c>
      <c r="BU93" s="1197">
        <f>BT93/COUNTA($BE93:$BS93)</f>
        <v>0.8666666666666667</v>
      </c>
      <c r="BV93" s="1167">
        <f>COUNTIF($BE93:$BS93,1)</f>
        <v>2</v>
      </c>
      <c r="BW93" s="1197">
        <f>BV93/COUNTA($BE93:$BS93)</f>
        <v>0.13333333333333333</v>
      </c>
      <c r="BX93" s="1167">
        <f>COUNTIF($BE93:$BS93,0)</f>
        <v>0</v>
      </c>
      <c r="BY93" s="1197">
        <f>BX93/COUNTA($BE93:$BS93)</f>
        <v>0</v>
      </c>
      <c r="BZ93" s="1167">
        <f>(((BT93*2)+(BV93*1)+(BX93*0)))/COUNTA($BE93:$BS93)</f>
        <v>1.8666666666666667</v>
      </c>
      <c r="CA93" s="1167" t="str">
        <f>IF(BZ93&gt;=1.6,"Đạt mục tiêu",IF(BZ93&gt;=1,"Cần cố gắng","Chưa đạt"))</f>
        <v>Đạt mục tiêu</v>
      </c>
    </row>
    <row r="94" spans="1:80" s="74" customFormat="1" ht="47.25" hidden="1">
      <c r="A94" s="19">
        <v>79</v>
      </c>
      <c r="B94" s="265">
        <v>79</v>
      </c>
      <c r="C94" s="86" t="s">
        <v>667</v>
      </c>
      <c r="D94" s="87" t="s">
        <v>17</v>
      </c>
      <c r="E94" s="86" t="s">
        <v>668</v>
      </c>
      <c r="F94" s="87" t="s">
        <v>17</v>
      </c>
      <c r="G94" s="79" t="s">
        <v>321</v>
      </c>
      <c r="H94" s="96" t="s">
        <v>330</v>
      </c>
      <c r="I94" s="79"/>
      <c r="J94" s="63" t="s">
        <v>23</v>
      </c>
      <c r="K94" s="79"/>
      <c r="L94" s="79"/>
      <c r="M94" s="79"/>
      <c r="N94" s="79"/>
      <c r="O94" s="79" t="s">
        <v>16</v>
      </c>
      <c r="P94" s="79"/>
      <c r="Q94" s="79"/>
      <c r="R94" s="79"/>
      <c r="S94" s="80"/>
      <c r="T94" s="79"/>
      <c r="U94" s="66">
        <f t="shared" si="28"/>
        <v>1</v>
      </c>
      <c r="V94" s="79"/>
      <c r="W94" s="79"/>
      <c r="X94" s="79"/>
      <c r="Y94" s="79"/>
      <c r="Z94" s="79"/>
      <c r="AA94" s="79"/>
      <c r="AB94" s="79"/>
      <c r="AC94" s="79"/>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c r="BF94" s="79"/>
      <c r="BG94" s="79"/>
      <c r="BH94" s="79"/>
      <c r="BI94" s="79"/>
      <c r="BJ94" s="79"/>
      <c r="BK94" s="79"/>
      <c r="BL94" s="79"/>
      <c r="BM94" s="79"/>
      <c r="BN94" s="79"/>
      <c r="BO94" s="79"/>
      <c r="BP94" s="79"/>
      <c r="BQ94" s="79"/>
      <c r="BR94" s="103"/>
      <c r="BS94" s="103"/>
      <c r="BT94" s="80"/>
      <c r="BU94" s="81"/>
      <c r="BV94" s="80"/>
      <c r="BW94" s="81"/>
      <c r="BX94" s="80"/>
      <c r="BY94" s="81"/>
      <c r="BZ94" s="80"/>
      <c r="CA94" s="80"/>
    </row>
    <row r="95" spans="1:80" s="195" customFormat="1" hidden="1">
      <c r="A95" s="171">
        <v>80</v>
      </c>
      <c r="B95" s="265">
        <v>80</v>
      </c>
      <c r="C95" s="1507" t="s">
        <v>96</v>
      </c>
      <c r="D95" s="1565"/>
      <c r="E95" s="1567"/>
      <c r="F95" s="5" t="s">
        <v>316</v>
      </c>
      <c r="G95" s="176" t="s">
        <v>316</v>
      </c>
      <c r="H95" s="176" t="s">
        <v>316</v>
      </c>
      <c r="I95" s="5" t="s">
        <v>316</v>
      </c>
      <c r="J95" s="5" t="s">
        <v>316</v>
      </c>
      <c r="K95" s="176" t="s">
        <v>316</v>
      </c>
      <c r="L95" s="5" t="s">
        <v>316</v>
      </c>
      <c r="M95" s="5" t="s">
        <v>316</v>
      </c>
      <c r="N95" s="5" t="s">
        <v>316</v>
      </c>
      <c r="O95" s="5" t="s">
        <v>316</v>
      </c>
      <c r="P95" s="5" t="s">
        <v>316</v>
      </c>
      <c r="Q95" s="5" t="s">
        <v>316</v>
      </c>
      <c r="R95" s="5"/>
      <c r="S95" s="5" t="s">
        <v>316</v>
      </c>
      <c r="T95" s="5" t="s">
        <v>316</v>
      </c>
      <c r="U95" s="5" t="s">
        <v>316</v>
      </c>
      <c r="V95" s="176" t="s">
        <v>316</v>
      </c>
      <c r="W95" s="176" t="s">
        <v>316</v>
      </c>
      <c r="X95" s="176" t="s">
        <v>316</v>
      </c>
      <c r="Y95" s="176" t="s">
        <v>316</v>
      </c>
      <c r="Z95" s="5" t="s">
        <v>316</v>
      </c>
      <c r="AA95" s="5" t="s">
        <v>316</v>
      </c>
      <c r="AB95" s="5" t="s">
        <v>316</v>
      </c>
      <c r="AC95" s="5" t="s">
        <v>316</v>
      </c>
      <c r="AD95" s="5" t="s">
        <v>316</v>
      </c>
      <c r="AE95" s="5" t="s">
        <v>316</v>
      </c>
      <c r="AF95" s="5" t="s">
        <v>316</v>
      </c>
      <c r="AG95" s="5" t="s">
        <v>316</v>
      </c>
      <c r="AH95" s="5" t="s">
        <v>316</v>
      </c>
      <c r="AI95" s="5" t="s">
        <v>316</v>
      </c>
      <c r="AJ95" s="5" t="s">
        <v>316</v>
      </c>
      <c r="AK95" s="5" t="s">
        <v>316</v>
      </c>
      <c r="AL95" s="5" t="s">
        <v>316</v>
      </c>
      <c r="AM95" s="5"/>
      <c r="AN95" s="5"/>
      <c r="AO95" s="5" t="s">
        <v>316</v>
      </c>
      <c r="AP95" s="5" t="s">
        <v>316</v>
      </c>
      <c r="AQ95" s="5" t="s">
        <v>316</v>
      </c>
      <c r="AR95" s="5" t="s">
        <v>316</v>
      </c>
      <c r="AS95" s="5" t="s">
        <v>316</v>
      </c>
      <c r="AT95" s="5" t="s">
        <v>316</v>
      </c>
      <c r="AU95" s="5" t="s">
        <v>316</v>
      </c>
      <c r="AV95" s="5" t="s">
        <v>316</v>
      </c>
      <c r="AW95" s="5" t="s">
        <v>316</v>
      </c>
      <c r="AX95" s="5"/>
      <c r="AY95" s="5"/>
      <c r="AZ95" s="5" t="s">
        <v>316</v>
      </c>
      <c r="BA95" s="5"/>
      <c r="BB95" s="5" t="s">
        <v>316</v>
      </c>
      <c r="BC95" s="5"/>
      <c r="BD95" s="5" t="s">
        <v>316</v>
      </c>
      <c r="BE95" s="5" t="s">
        <v>316</v>
      </c>
      <c r="BF95" s="5" t="s">
        <v>316</v>
      </c>
      <c r="BG95" s="5" t="s">
        <v>316</v>
      </c>
      <c r="BH95" s="5" t="s">
        <v>316</v>
      </c>
      <c r="BI95" s="5" t="s">
        <v>316</v>
      </c>
      <c r="BJ95" s="5" t="s">
        <v>316</v>
      </c>
      <c r="BK95" s="5" t="s">
        <v>316</v>
      </c>
      <c r="BL95" s="5" t="s">
        <v>316</v>
      </c>
      <c r="BM95" s="5" t="s">
        <v>316</v>
      </c>
      <c r="BN95" s="5" t="s">
        <v>316</v>
      </c>
      <c r="BO95" s="5" t="s">
        <v>316</v>
      </c>
      <c r="BP95" s="5" t="s">
        <v>316</v>
      </c>
      <c r="BQ95" s="5" t="s">
        <v>316</v>
      </c>
      <c r="BR95" s="5" t="s">
        <v>316</v>
      </c>
      <c r="BS95" s="5" t="s">
        <v>316</v>
      </c>
      <c r="BT95" s="5" t="s">
        <v>316</v>
      </c>
      <c r="BU95" s="5" t="s">
        <v>316</v>
      </c>
      <c r="BV95" s="5" t="s">
        <v>316</v>
      </c>
      <c r="BW95" s="5" t="s">
        <v>316</v>
      </c>
      <c r="BX95" s="5" t="s">
        <v>316</v>
      </c>
      <c r="BY95" s="5" t="s">
        <v>316</v>
      </c>
      <c r="BZ95" s="5" t="s">
        <v>316</v>
      </c>
      <c r="CA95" s="5" t="s">
        <v>316</v>
      </c>
      <c r="CB95" s="121"/>
    </row>
    <row r="96" spans="1:80" s="195" customFormat="1" hidden="1">
      <c r="A96" s="171">
        <v>81</v>
      </c>
      <c r="B96" s="265">
        <v>81</v>
      </c>
      <c r="C96" s="1507" t="s">
        <v>670</v>
      </c>
      <c r="D96" s="1565"/>
      <c r="E96" s="1567"/>
      <c r="F96" s="5" t="s">
        <v>316</v>
      </c>
      <c r="G96" s="176" t="s">
        <v>316</v>
      </c>
      <c r="H96" s="176" t="s">
        <v>316</v>
      </c>
      <c r="I96" s="5" t="s">
        <v>316</v>
      </c>
      <c r="J96" s="5" t="s">
        <v>316</v>
      </c>
      <c r="K96" s="176" t="s">
        <v>316</v>
      </c>
      <c r="L96" s="5" t="s">
        <v>316</v>
      </c>
      <c r="M96" s="5" t="s">
        <v>316</v>
      </c>
      <c r="N96" s="5" t="s">
        <v>316</v>
      </c>
      <c r="O96" s="5" t="s">
        <v>316</v>
      </c>
      <c r="P96" s="5" t="s">
        <v>316</v>
      </c>
      <c r="Q96" s="5" t="s">
        <v>316</v>
      </c>
      <c r="R96" s="5"/>
      <c r="S96" s="5" t="s">
        <v>316</v>
      </c>
      <c r="T96" s="5" t="s">
        <v>316</v>
      </c>
      <c r="U96" s="5" t="s">
        <v>316</v>
      </c>
      <c r="V96" s="176" t="s">
        <v>316</v>
      </c>
      <c r="W96" s="176" t="s">
        <v>316</v>
      </c>
      <c r="X96" s="176" t="s">
        <v>316</v>
      </c>
      <c r="Y96" s="176" t="s">
        <v>316</v>
      </c>
      <c r="Z96" s="5" t="s">
        <v>316</v>
      </c>
      <c r="AA96" s="5" t="s">
        <v>316</v>
      </c>
      <c r="AB96" s="5" t="s">
        <v>316</v>
      </c>
      <c r="AC96" s="5" t="s">
        <v>316</v>
      </c>
      <c r="AD96" s="5" t="s">
        <v>316</v>
      </c>
      <c r="AE96" s="5" t="s">
        <v>316</v>
      </c>
      <c r="AF96" s="5" t="s">
        <v>316</v>
      </c>
      <c r="AG96" s="5" t="s">
        <v>316</v>
      </c>
      <c r="AH96" s="5" t="s">
        <v>316</v>
      </c>
      <c r="AI96" s="5" t="s">
        <v>316</v>
      </c>
      <c r="AJ96" s="5" t="s">
        <v>316</v>
      </c>
      <c r="AK96" s="5" t="s">
        <v>316</v>
      </c>
      <c r="AL96" s="5" t="s">
        <v>316</v>
      </c>
      <c r="AM96" s="5"/>
      <c r="AN96" s="5"/>
      <c r="AO96" s="5" t="s">
        <v>316</v>
      </c>
      <c r="AP96" s="5" t="s">
        <v>316</v>
      </c>
      <c r="AQ96" s="5" t="s">
        <v>316</v>
      </c>
      <c r="AR96" s="5" t="s">
        <v>316</v>
      </c>
      <c r="AS96" s="5" t="s">
        <v>316</v>
      </c>
      <c r="AT96" s="5" t="s">
        <v>316</v>
      </c>
      <c r="AU96" s="5" t="s">
        <v>316</v>
      </c>
      <c r="AV96" s="5" t="s">
        <v>316</v>
      </c>
      <c r="AW96" s="5" t="s">
        <v>316</v>
      </c>
      <c r="AX96" s="5"/>
      <c r="AY96" s="5"/>
      <c r="AZ96" s="5" t="s">
        <v>316</v>
      </c>
      <c r="BA96" s="5"/>
      <c r="BB96" s="5" t="s">
        <v>316</v>
      </c>
      <c r="BC96" s="5"/>
      <c r="BD96" s="5" t="s">
        <v>316</v>
      </c>
      <c r="BE96" s="5" t="s">
        <v>316</v>
      </c>
      <c r="BF96" s="5" t="s">
        <v>316</v>
      </c>
      <c r="BG96" s="5" t="s">
        <v>316</v>
      </c>
      <c r="BH96" s="5" t="s">
        <v>316</v>
      </c>
      <c r="BI96" s="5" t="s">
        <v>316</v>
      </c>
      <c r="BJ96" s="5" t="s">
        <v>316</v>
      </c>
      <c r="BK96" s="5" t="s">
        <v>316</v>
      </c>
      <c r="BL96" s="5" t="s">
        <v>316</v>
      </c>
      <c r="BM96" s="5" t="s">
        <v>316</v>
      </c>
      <c r="BN96" s="5" t="s">
        <v>316</v>
      </c>
      <c r="BO96" s="5" t="s">
        <v>316</v>
      </c>
      <c r="BP96" s="5" t="s">
        <v>316</v>
      </c>
      <c r="BQ96" s="5" t="s">
        <v>316</v>
      </c>
      <c r="BR96" s="5" t="s">
        <v>316</v>
      </c>
      <c r="BS96" s="5" t="s">
        <v>316</v>
      </c>
      <c r="BT96" s="5" t="s">
        <v>316</v>
      </c>
      <c r="BU96" s="5" t="s">
        <v>316</v>
      </c>
      <c r="BV96" s="5" t="s">
        <v>316</v>
      </c>
      <c r="BW96" s="5" t="s">
        <v>316</v>
      </c>
      <c r="BX96" s="5" t="s">
        <v>316</v>
      </c>
      <c r="BY96" s="5" t="s">
        <v>316</v>
      </c>
      <c r="BZ96" s="5" t="s">
        <v>316</v>
      </c>
      <c r="CA96" s="5" t="s">
        <v>316</v>
      </c>
      <c r="CB96" s="121"/>
    </row>
    <row r="97" spans="1:80" s="184" customFormat="1" ht="64.5" hidden="1" customHeight="1">
      <c r="A97" s="216">
        <v>82</v>
      </c>
      <c r="B97" s="265">
        <v>82</v>
      </c>
      <c r="C97" s="188" t="s">
        <v>671</v>
      </c>
      <c r="D97" s="87" t="s">
        <v>14</v>
      </c>
      <c r="E97" s="86" t="s">
        <v>672</v>
      </c>
      <c r="F97" s="87" t="s">
        <v>17</v>
      </c>
      <c r="G97" s="188" t="s">
        <v>672</v>
      </c>
      <c r="H97" s="190" t="s">
        <v>966</v>
      </c>
      <c r="I97" s="80"/>
      <c r="J97" s="63" t="s">
        <v>23</v>
      </c>
      <c r="K97" s="194" t="s">
        <v>16</v>
      </c>
      <c r="L97" s="66"/>
      <c r="M97" s="79"/>
      <c r="N97" s="79"/>
      <c r="O97" s="79"/>
      <c r="P97" s="79"/>
      <c r="Q97" s="79"/>
      <c r="R97" s="79"/>
      <c r="S97" s="79"/>
      <c r="T97" s="79"/>
      <c r="U97" s="66">
        <f t="shared" si="28"/>
        <v>1</v>
      </c>
      <c r="V97" s="292" t="s">
        <v>726</v>
      </c>
      <c r="W97" s="292" t="s">
        <v>723</v>
      </c>
      <c r="X97" s="292" t="s">
        <v>723</v>
      </c>
      <c r="Y97" s="292" t="s">
        <v>724</v>
      </c>
      <c r="Z97" s="79"/>
      <c r="AA97" s="79"/>
      <c r="AB97" s="79"/>
      <c r="AC97" s="79"/>
      <c r="AD97" s="79"/>
      <c r="AE97" s="79"/>
      <c r="AF97" s="79"/>
      <c r="AG97" s="79"/>
      <c r="AH97" s="79"/>
      <c r="AI97" s="79"/>
      <c r="AJ97" s="79"/>
      <c r="AK97" s="79"/>
      <c r="AL97" s="79"/>
      <c r="AM97" s="79"/>
      <c r="AN97" s="79"/>
      <c r="AO97" s="79"/>
      <c r="AP97" s="79"/>
      <c r="AQ97" s="79"/>
      <c r="AR97" s="79"/>
      <c r="AS97" s="79"/>
      <c r="AT97" s="79"/>
      <c r="AU97" s="79"/>
      <c r="AV97" s="79"/>
      <c r="AW97" s="79"/>
      <c r="AX97" s="79"/>
      <c r="AY97" s="79"/>
      <c r="AZ97" s="79"/>
      <c r="BA97" s="79"/>
      <c r="BB97" s="79"/>
      <c r="BC97" s="79"/>
      <c r="BD97" s="79"/>
      <c r="BE97" s="20">
        <v>2</v>
      </c>
      <c r="BF97" s="20">
        <v>2</v>
      </c>
      <c r="BG97" s="20">
        <v>2</v>
      </c>
      <c r="BH97" s="20">
        <v>2</v>
      </c>
      <c r="BI97" s="20">
        <v>2</v>
      </c>
      <c r="BJ97" s="20">
        <v>2</v>
      </c>
      <c r="BK97" s="20">
        <v>2</v>
      </c>
      <c r="BL97" s="20">
        <v>2</v>
      </c>
      <c r="BM97" s="20">
        <v>2</v>
      </c>
      <c r="BN97" s="20">
        <v>2</v>
      </c>
      <c r="BO97" s="20">
        <v>1</v>
      </c>
      <c r="BP97" s="20">
        <v>2</v>
      </c>
      <c r="BQ97" s="20">
        <v>2</v>
      </c>
      <c r="BR97" s="20">
        <v>1</v>
      </c>
      <c r="BS97" s="20">
        <v>1</v>
      </c>
      <c r="BT97" s="80">
        <f t="shared" ref="BT97:BT98" si="79">COUNTIF($BE97:$BS97,2)</f>
        <v>12</v>
      </c>
      <c r="BU97" s="81">
        <f t="shared" ref="BU97:BU98" si="80">BT97/COUNTA($BE97:$BS97)</f>
        <v>0.8</v>
      </c>
      <c r="BV97" s="80">
        <f t="shared" ref="BV97:BV98" si="81">COUNTIF($BE97:$BS97,1)</f>
        <v>3</v>
      </c>
      <c r="BW97" s="81">
        <f t="shared" ref="BW97:BW98" si="82">BV97/COUNTA($BE97:$BS97)</f>
        <v>0.2</v>
      </c>
      <c r="BX97" s="80">
        <f t="shared" ref="BX97:BX98" si="83">COUNTIF($BE97:$BS97,0)</f>
        <v>0</v>
      </c>
      <c r="BY97" s="81">
        <f t="shared" ref="BY97:BY98" si="84">BX97/COUNTA($BE97:$BS97)</f>
        <v>0</v>
      </c>
      <c r="BZ97" s="80">
        <f t="shared" ref="BZ97:BZ98" si="85">(((BT97*2)+(BV97*1)+(BX97*0)))/COUNTA($BE97:$BS97)</f>
        <v>1.8</v>
      </c>
      <c r="CA97" s="226" t="str">
        <f t="shared" ref="CA97:CA98" si="86">IF(BZ97&gt;=1.6,"Đạt mục tiêu",IF(BZ97&gt;=1,"Cần cố gắng","Chưa đạt"))</f>
        <v>Đạt mục tiêu</v>
      </c>
      <c r="CB97" s="74"/>
    </row>
    <row r="98" spans="1:80" s="184" customFormat="1" ht="74.25" hidden="1" customHeight="1">
      <c r="A98" s="216">
        <v>83</v>
      </c>
      <c r="B98" s="265">
        <v>83</v>
      </c>
      <c r="C98" s="181" t="s">
        <v>673</v>
      </c>
      <c r="D98" s="87" t="s">
        <v>14</v>
      </c>
      <c r="E98" s="86" t="s">
        <v>674</v>
      </c>
      <c r="F98" s="87" t="s">
        <v>17</v>
      </c>
      <c r="G98" s="292" t="s">
        <v>322</v>
      </c>
      <c r="H98" s="190" t="s">
        <v>967</v>
      </c>
      <c r="I98" s="80"/>
      <c r="J98" s="63" t="s">
        <v>23</v>
      </c>
      <c r="K98" s="262" t="s">
        <v>16</v>
      </c>
      <c r="L98" s="66"/>
      <c r="M98" s="79"/>
      <c r="N98" s="79"/>
      <c r="O98" s="79"/>
      <c r="P98" s="79"/>
      <c r="Q98" s="79"/>
      <c r="R98" s="79"/>
      <c r="S98" s="79"/>
      <c r="T98" s="79"/>
      <c r="U98" s="66">
        <f t="shared" si="28"/>
        <v>1</v>
      </c>
      <c r="V98" s="292" t="s">
        <v>727</v>
      </c>
      <c r="W98" s="292" t="s">
        <v>724</v>
      </c>
      <c r="X98" s="292" t="s">
        <v>727</v>
      </c>
      <c r="Y98" s="292" t="s">
        <v>723</v>
      </c>
      <c r="Z98" s="79"/>
      <c r="AA98" s="79"/>
      <c r="AB98" s="79"/>
      <c r="AC98" s="79"/>
      <c r="AD98" s="79"/>
      <c r="AE98" s="79"/>
      <c r="AF98" s="79"/>
      <c r="AG98" s="79"/>
      <c r="AH98" s="79"/>
      <c r="AI98" s="79"/>
      <c r="AJ98" s="79"/>
      <c r="AK98" s="79"/>
      <c r="AL98" s="79"/>
      <c r="AM98" s="79"/>
      <c r="AN98" s="79"/>
      <c r="AO98" s="79"/>
      <c r="AP98" s="79"/>
      <c r="AQ98" s="79"/>
      <c r="AR98" s="79"/>
      <c r="AS98" s="79"/>
      <c r="AT98" s="79"/>
      <c r="AU98" s="79"/>
      <c r="AV98" s="79"/>
      <c r="AW98" s="79"/>
      <c r="AX98" s="79"/>
      <c r="AY98" s="79"/>
      <c r="AZ98" s="79"/>
      <c r="BA98" s="79"/>
      <c r="BB98" s="79"/>
      <c r="BC98" s="79"/>
      <c r="BD98" s="79"/>
      <c r="BE98" s="20">
        <v>2</v>
      </c>
      <c r="BF98" s="20">
        <v>2</v>
      </c>
      <c r="BG98" s="20">
        <v>2</v>
      </c>
      <c r="BH98" s="20">
        <v>2</v>
      </c>
      <c r="BI98" s="20">
        <v>2</v>
      </c>
      <c r="BJ98" s="20">
        <v>2</v>
      </c>
      <c r="BK98" s="20">
        <v>1</v>
      </c>
      <c r="BL98" s="20">
        <v>2</v>
      </c>
      <c r="BM98" s="20">
        <v>2</v>
      </c>
      <c r="BN98" s="20">
        <v>2</v>
      </c>
      <c r="BO98" s="20">
        <v>2</v>
      </c>
      <c r="BP98" s="20">
        <v>2</v>
      </c>
      <c r="BQ98" s="20">
        <v>2</v>
      </c>
      <c r="BR98" s="20">
        <v>2</v>
      </c>
      <c r="BS98" s="20">
        <v>1</v>
      </c>
      <c r="BT98" s="80">
        <f t="shared" si="79"/>
        <v>13</v>
      </c>
      <c r="BU98" s="81">
        <f t="shared" si="80"/>
        <v>0.8666666666666667</v>
      </c>
      <c r="BV98" s="80">
        <f t="shared" si="81"/>
        <v>2</v>
      </c>
      <c r="BW98" s="81">
        <f t="shared" si="82"/>
        <v>0.13333333333333333</v>
      </c>
      <c r="BX98" s="80">
        <f t="shared" si="83"/>
        <v>0</v>
      </c>
      <c r="BY98" s="81">
        <f t="shared" si="84"/>
        <v>0</v>
      </c>
      <c r="BZ98" s="80">
        <f t="shared" si="85"/>
        <v>1.8666666666666667</v>
      </c>
      <c r="CA98" s="226" t="str">
        <f t="shared" si="86"/>
        <v>Đạt mục tiêu</v>
      </c>
      <c r="CB98" s="74"/>
    </row>
    <row r="99" spans="1:80" s="173" customFormat="1" hidden="1">
      <c r="A99" s="171">
        <v>84</v>
      </c>
      <c r="B99" s="265">
        <v>84</v>
      </c>
      <c r="C99" s="1507" t="s">
        <v>675</v>
      </c>
      <c r="D99" s="1565"/>
      <c r="E99" s="1567"/>
      <c r="F99" s="5" t="s">
        <v>316</v>
      </c>
      <c r="G99" s="176" t="s">
        <v>316</v>
      </c>
      <c r="H99" s="176" t="s">
        <v>316</v>
      </c>
      <c r="I99" s="5" t="s">
        <v>316</v>
      </c>
      <c r="J99" s="5" t="s">
        <v>316</v>
      </c>
      <c r="K99" s="176" t="s">
        <v>316</v>
      </c>
      <c r="L99" s="5" t="s">
        <v>316</v>
      </c>
      <c r="M99" s="5" t="s">
        <v>316</v>
      </c>
      <c r="N99" s="5" t="s">
        <v>316</v>
      </c>
      <c r="O99" s="5" t="s">
        <v>316</v>
      </c>
      <c r="P99" s="5" t="s">
        <v>316</v>
      </c>
      <c r="Q99" s="5" t="s">
        <v>316</v>
      </c>
      <c r="R99" s="5"/>
      <c r="S99" s="5" t="s">
        <v>316</v>
      </c>
      <c r="T99" s="5" t="s">
        <v>316</v>
      </c>
      <c r="U99" s="5" t="s">
        <v>316</v>
      </c>
      <c r="V99" s="176" t="s">
        <v>316</v>
      </c>
      <c r="W99" s="176" t="s">
        <v>316</v>
      </c>
      <c r="X99" s="176" t="s">
        <v>316</v>
      </c>
      <c r="Y99" s="176" t="s">
        <v>316</v>
      </c>
      <c r="Z99" s="5" t="s">
        <v>316</v>
      </c>
      <c r="AA99" s="5" t="s">
        <v>316</v>
      </c>
      <c r="AB99" s="5" t="s">
        <v>316</v>
      </c>
      <c r="AC99" s="5" t="s">
        <v>316</v>
      </c>
      <c r="AD99" s="5" t="s">
        <v>316</v>
      </c>
      <c r="AE99" s="5" t="s">
        <v>316</v>
      </c>
      <c r="AF99" s="5" t="s">
        <v>316</v>
      </c>
      <c r="AG99" s="5" t="s">
        <v>316</v>
      </c>
      <c r="AH99" s="5" t="s">
        <v>316</v>
      </c>
      <c r="AI99" s="5" t="s">
        <v>316</v>
      </c>
      <c r="AJ99" s="5" t="s">
        <v>316</v>
      </c>
      <c r="AK99" s="5" t="s">
        <v>316</v>
      </c>
      <c r="AL99" s="5" t="s">
        <v>316</v>
      </c>
      <c r="AM99" s="5"/>
      <c r="AN99" s="5"/>
      <c r="AO99" s="5" t="s">
        <v>316</v>
      </c>
      <c r="AP99" s="5" t="s">
        <v>316</v>
      </c>
      <c r="AQ99" s="5" t="s">
        <v>316</v>
      </c>
      <c r="AR99" s="5" t="s">
        <v>316</v>
      </c>
      <c r="AS99" s="5" t="s">
        <v>316</v>
      </c>
      <c r="AT99" s="5" t="s">
        <v>316</v>
      </c>
      <c r="AU99" s="5" t="s">
        <v>316</v>
      </c>
      <c r="AV99" s="5" t="s">
        <v>316</v>
      </c>
      <c r="AW99" s="5" t="s">
        <v>316</v>
      </c>
      <c r="AX99" s="5"/>
      <c r="AY99" s="5"/>
      <c r="AZ99" s="5" t="s">
        <v>316</v>
      </c>
      <c r="BA99" s="5"/>
      <c r="BB99" s="5" t="s">
        <v>316</v>
      </c>
      <c r="BC99" s="5"/>
      <c r="BD99" s="5" t="s">
        <v>316</v>
      </c>
      <c r="BE99" s="5" t="s">
        <v>316</v>
      </c>
      <c r="BF99" s="5" t="s">
        <v>316</v>
      </c>
      <c r="BG99" s="5" t="s">
        <v>316</v>
      </c>
      <c r="BH99" s="5" t="s">
        <v>316</v>
      </c>
      <c r="BI99" s="5" t="s">
        <v>316</v>
      </c>
      <c r="BJ99" s="5" t="s">
        <v>316</v>
      </c>
      <c r="BK99" s="5" t="s">
        <v>316</v>
      </c>
      <c r="BL99" s="5" t="s">
        <v>316</v>
      </c>
      <c r="BM99" s="5" t="s">
        <v>316</v>
      </c>
      <c r="BN99" s="5" t="s">
        <v>316</v>
      </c>
      <c r="BO99" s="5" t="s">
        <v>316</v>
      </c>
      <c r="BP99" s="5" t="s">
        <v>316</v>
      </c>
      <c r="BQ99" s="5" t="s">
        <v>316</v>
      </c>
      <c r="BR99" s="5" t="s">
        <v>316</v>
      </c>
      <c r="BS99" s="5" t="s">
        <v>316</v>
      </c>
      <c r="BT99" s="5" t="s">
        <v>316</v>
      </c>
      <c r="BU99" s="5" t="s">
        <v>316</v>
      </c>
      <c r="BV99" s="5" t="s">
        <v>316</v>
      </c>
      <c r="BW99" s="5" t="s">
        <v>316</v>
      </c>
      <c r="BX99" s="5" t="s">
        <v>316</v>
      </c>
      <c r="BY99" s="5" t="s">
        <v>316</v>
      </c>
      <c r="BZ99" s="5" t="s">
        <v>316</v>
      </c>
      <c r="CA99" s="5" t="s">
        <v>316</v>
      </c>
      <c r="CB99" s="2"/>
    </row>
    <row r="100" spans="1:80" s="2" customFormat="1" ht="60" hidden="1">
      <c r="A100" s="19"/>
      <c r="B100" s="265"/>
      <c r="C100" s="78" t="s">
        <v>676</v>
      </c>
      <c r="D100" s="274"/>
      <c r="E100" s="275"/>
      <c r="F100" s="5"/>
      <c r="G100" s="5"/>
      <c r="H100" s="23" t="s">
        <v>1012</v>
      </c>
      <c r="I100" s="5"/>
      <c r="J100" s="5"/>
      <c r="K100" s="148"/>
      <c r="L100" s="148"/>
      <c r="M100" s="148"/>
      <c r="N100" s="148"/>
      <c r="O100" s="148"/>
      <c r="P100" s="148"/>
      <c r="Q100" s="148"/>
      <c r="R100" s="148" t="s">
        <v>16</v>
      </c>
      <c r="S100" s="148"/>
      <c r="T100" s="148"/>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row>
    <row r="101" spans="1:80" ht="132" customHeight="1">
      <c r="A101" s="1182">
        <v>85</v>
      </c>
      <c r="B101" s="1192">
        <v>85</v>
      </c>
      <c r="C101" s="78" t="s">
        <v>676</v>
      </c>
      <c r="D101" s="1172" t="s">
        <v>17</v>
      </c>
      <c r="E101" s="78" t="s">
        <v>677</v>
      </c>
      <c r="F101" s="1172" t="s">
        <v>17</v>
      </c>
      <c r="G101" s="573" t="s">
        <v>323</v>
      </c>
      <c r="H101" s="1180" t="s">
        <v>678</v>
      </c>
      <c r="I101" s="1121" t="s">
        <v>275</v>
      </c>
      <c r="J101" s="1196" t="s">
        <v>23</v>
      </c>
      <c r="K101" s="44"/>
      <c r="L101" s="1178" t="s">
        <v>16</v>
      </c>
      <c r="M101" s="20"/>
      <c r="N101" s="79"/>
      <c r="O101" s="20"/>
      <c r="P101" s="79"/>
      <c r="Q101" s="20"/>
      <c r="R101" s="20"/>
      <c r="S101" s="20"/>
      <c r="T101" s="20"/>
      <c r="U101" s="66">
        <f t="shared" si="28"/>
        <v>1</v>
      </c>
      <c r="V101" s="20"/>
      <c r="W101" s="20"/>
      <c r="X101" s="20"/>
      <c r="Y101" s="20"/>
      <c r="Z101" s="573" t="s">
        <v>726</v>
      </c>
      <c r="AA101" s="573" t="s">
        <v>727</v>
      </c>
      <c r="AB101" s="573" t="s">
        <v>723</v>
      </c>
      <c r="AC101" s="573" t="s">
        <v>727</v>
      </c>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573">
        <v>2</v>
      </c>
      <c r="BF101" s="573">
        <v>2</v>
      </c>
      <c r="BG101" s="573">
        <v>2</v>
      </c>
      <c r="BH101" s="573">
        <v>2</v>
      </c>
      <c r="BI101" s="573">
        <v>2</v>
      </c>
      <c r="BJ101" s="573">
        <v>1</v>
      </c>
      <c r="BK101" s="573">
        <v>2</v>
      </c>
      <c r="BL101" s="573">
        <v>2</v>
      </c>
      <c r="BM101" s="573">
        <v>2</v>
      </c>
      <c r="BN101" s="573">
        <v>2</v>
      </c>
      <c r="BO101" s="573">
        <v>2</v>
      </c>
      <c r="BP101" s="573">
        <v>2</v>
      </c>
      <c r="BQ101" s="573">
        <v>1</v>
      </c>
      <c r="BR101" s="573">
        <v>1</v>
      </c>
      <c r="BS101" s="573">
        <v>2</v>
      </c>
      <c r="BT101" s="1167">
        <f>COUNTIF($BE101:$BS101,2)</f>
        <v>12</v>
      </c>
      <c r="BU101" s="1197">
        <f>BT101/COUNTA($BE101:$BS101)</f>
        <v>0.8</v>
      </c>
      <c r="BV101" s="1167">
        <f>COUNTIF($BE101:$BS101,1)</f>
        <v>3</v>
      </c>
      <c r="BW101" s="1197">
        <f>BV101/COUNTA($BE101:$BS101)</f>
        <v>0.2</v>
      </c>
      <c r="BX101" s="1167">
        <f>COUNTIF($BE101:$BS101,0)</f>
        <v>0</v>
      </c>
      <c r="BY101" s="1197">
        <f>BX101/COUNTA($BE101:$BS101)</f>
        <v>0</v>
      </c>
      <c r="BZ101" s="1167">
        <f>(((BT101*2)+(BV101*1)+(BX101*0)))/COUNTA($BE101:$BS101)</f>
        <v>1.8</v>
      </c>
      <c r="CA101" s="1167" t="str">
        <f>IF(BZ101&gt;=1.6,"Đạt mục tiêu",IF(BZ101&gt;=1,"Cần cố gắng","Chưa đạt"))</f>
        <v>Đạt mục tiêu</v>
      </c>
    </row>
    <row r="102" spans="1:80" s="2" customFormat="1" ht="60" hidden="1">
      <c r="A102" s="19">
        <v>86</v>
      </c>
      <c r="B102" s="265">
        <v>86</v>
      </c>
      <c r="C102" s="78" t="s">
        <v>676</v>
      </c>
      <c r="D102" s="77" t="s">
        <v>17</v>
      </c>
      <c r="E102" s="78" t="s">
        <v>677</v>
      </c>
      <c r="F102" s="77" t="s">
        <v>17</v>
      </c>
      <c r="G102" s="20" t="s">
        <v>711</v>
      </c>
      <c r="H102" s="23" t="s">
        <v>1014</v>
      </c>
      <c r="I102" s="20"/>
      <c r="J102" s="10" t="s">
        <v>23</v>
      </c>
      <c r="K102" s="44"/>
      <c r="L102" s="44"/>
      <c r="M102" s="20"/>
      <c r="N102" s="79"/>
      <c r="O102" s="21" t="s">
        <v>16</v>
      </c>
      <c r="P102" s="79"/>
      <c r="Q102" s="20"/>
      <c r="R102" s="20"/>
      <c r="S102" s="20"/>
      <c r="T102" s="20"/>
      <c r="U102" s="66">
        <f t="shared" si="28"/>
        <v>1</v>
      </c>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1"/>
      <c r="BU102" s="22"/>
      <c r="BV102" s="21"/>
      <c r="BW102" s="22"/>
      <c r="BX102" s="21"/>
      <c r="BY102" s="22"/>
      <c r="BZ102" s="21"/>
      <c r="CA102" s="21"/>
    </row>
    <row r="103" spans="1:80" s="2" customFormat="1" ht="60" hidden="1">
      <c r="A103" s="19"/>
      <c r="B103" s="265"/>
      <c r="C103" s="78" t="s">
        <v>676</v>
      </c>
      <c r="D103" s="77"/>
      <c r="E103" s="78"/>
      <c r="F103" s="77"/>
      <c r="G103" s="20"/>
      <c r="H103" s="23" t="s">
        <v>1013</v>
      </c>
      <c r="I103" s="20"/>
      <c r="J103" s="10"/>
      <c r="K103" s="44"/>
      <c r="L103" s="44"/>
      <c r="M103" s="20"/>
      <c r="N103" s="79"/>
      <c r="O103" s="21"/>
      <c r="P103" s="79"/>
      <c r="Q103" s="20"/>
      <c r="R103" s="21" t="s">
        <v>16</v>
      </c>
      <c r="S103" s="20"/>
      <c r="T103" s="20"/>
      <c r="U103" s="66"/>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1"/>
      <c r="BU103" s="22"/>
      <c r="BV103" s="21"/>
      <c r="BW103" s="22"/>
      <c r="BX103" s="21"/>
      <c r="BY103" s="22"/>
      <c r="BZ103" s="21"/>
      <c r="CA103" s="21"/>
    </row>
    <row r="104" spans="1:80" s="2" customFormat="1" ht="60" hidden="1">
      <c r="A104" s="19">
        <v>87</v>
      </c>
      <c r="B104" s="265">
        <v>87</v>
      </c>
      <c r="C104" s="78" t="s">
        <v>676</v>
      </c>
      <c r="D104" s="77" t="s">
        <v>17</v>
      </c>
      <c r="E104" s="78" t="s">
        <v>677</v>
      </c>
      <c r="F104" s="77" t="s">
        <v>17</v>
      </c>
      <c r="G104" s="20" t="s">
        <v>712</v>
      </c>
      <c r="H104" s="23" t="s">
        <v>1021</v>
      </c>
      <c r="I104" s="20"/>
      <c r="J104" s="10" t="s">
        <v>23</v>
      </c>
      <c r="K104" s="44"/>
      <c r="L104" s="44"/>
      <c r="M104" s="20"/>
      <c r="N104" s="79"/>
      <c r="O104" s="20"/>
      <c r="P104" s="79"/>
      <c r="Q104" s="20"/>
      <c r="R104" s="20"/>
      <c r="S104" s="21" t="s">
        <v>16</v>
      </c>
      <c r="T104" s="20"/>
      <c r="U104" s="66">
        <f t="shared" si="28"/>
        <v>1</v>
      </c>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1"/>
      <c r="BU104" s="22"/>
      <c r="BV104" s="21"/>
      <c r="BW104" s="22"/>
      <c r="BX104" s="21"/>
      <c r="BY104" s="22"/>
      <c r="BZ104" s="21"/>
      <c r="CA104" s="21"/>
    </row>
    <row r="105" spans="1:80" s="173" customFormat="1" hidden="1">
      <c r="A105" s="171">
        <v>88</v>
      </c>
      <c r="B105" s="265">
        <v>88</v>
      </c>
      <c r="C105" s="1507" t="s">
        <v>679</v>
      </c>
      <c r="D105" s="1565"/>
      <c r="E105" s="1567"/>
      <c r="F105" s="5" t="s">
        <v>316</v>
      </c>
      <c r="G105" s="176" t="s">
        <v>316</v>
      </c>
      <c r="H105" s="176" t="s">
        <v>316</v>
      </c>
      <c r="I105" s="5" t="s">
        <v>316</v>
      </c>
      <c r="J105" s="5" t="s">
        <v>316</v>
      </c>
      <c r="K105" s="176" t="s">
        <v>316</v>
      </c>
      <c r="L105" s="5" t="s">
        <v>316</v>
      </c>
      <c r="M105" s="5" t="s">
        <v>316</v>
      </c>
      <c r="N105" s="5" t="s">
        <v>316</v>
      </c>
      <c r="O105" s="5" t="s">
        <v>316</v>
      </c>
      <c r="P105" s="5" t="s">
        <v>316</v>
      </c>
      <c r="Q105" s="5" t="s">
        <v>316</v>
      </c>
      <c r="R105" s="5"/>
      <c r="S105" s="5" t="s">
        <v>316</v>
      </c>
      <c r="T105" s="5" t="s">
        <v>316</v>
      </c>
      <c r="U105" s="5" t="s">
        <v>316</v>
      </c>
      <c r="V105" s="176" t="s">
        <v>316</v>
      </c>
      <c r="W105" s="176" t="s">
        <v>316</v>
      </c>
      <c r="X105" s="176" t="s">
        <v>316</v>
      </c>
      <c r="Y105" s="176" t="s">
        <v>316</v>
      </c>
      <c r="Z105" s="5" t="s">
        <v>316</v>
      </c>
      <c r="AA105" s="5" t="s">
        <v>316</v>
      </c>
      <c r="AB105" s="5" t="s">
        <v>316</v>
      </c>
      <c r="AC105" s="5" t="s">
        <v>316</v>
      </c>
      <c r="AD105" s="5" t="s">
        <v>316</v>
      </c>
      <c r="AE105" s="5" t="s">
        <v>316</v>
      </c>
      <c r="AF105" s="5" t="s">
        <v>316</v>
      </c>
      <c r="AG105" s="5" t="s">
        <v>316</v>
      </c>
      <c r="AH105" s="5" t="s">
        <v>316</v>
      </c>
      <c r="AI105" s="5" t="s">
        <v>316</v>
      </c>
      <c r="AJ105" s="5" t="s">
        <v>316</v>
      </c>
      <c r="AK105" s="5" t="s">
        <v>316</v>
      </c>
      <c r="AL105" s="5" t="s">
        <v>316</v>
      </c>
      <c r="AM105" s="5"/>
      <c r="AN105" s="5"/>
      <c r="AO105" s="5" t="s">
        <v>316</v>
      </c>
      <c r="AP105" s="5" t="s">
        <v>316</v>
      </c>
      <c r="AQ105" s="5" t="s">
        <v>316</v>
      </c>
      <c r="AR105" s="5" t="s">
        <v>316</v>
      </c>
      <c r="AS105" s="5" t="s">
        <v>316</v>
      </c>
      <c r="AT105" s="5" t="s">
        <v>316</v>
      </c>
      <c r="AU105" s="5" t="s">
        <v>316</v>
      </c>
      <c r="AV105" s="5" t="s">
        <v>316</v>
      </c>
      <c r="AW105" s="5" t="s">
        <v>316</v>
      </c>
      <c r="AX105" s="5"/>
      <c r="AY105" s="5"/>
      <c r="AZ105" s="5" t="s">
        <v>316</v>
      </c>
      <c r="BA105" s="5"/>
      <c r="BB105" s="5" t="s">
        <v>316</v>
      </c>
      <c r="BC105" s="5"/>
      <c r="BD105" s="5" t="s">
        <v>316</v>
      </c>
      <c r="BE105" s="5" t="s">
        <v>316</v>
      </c>
      <c r="BF105" s="5" t="s">
        <v>316</v>
      </c>
      <c r="BG105" s="5" t="s">
        <v>316</v>
      </c>
      <c r="BH105" s="5" t="s">
        <v>316</v>
      </c>
      <c r="BI105" s="5" t="s">
        <v>316</v>
      </c>
      <c r="BJ105" s="5" t="s">
        <v>316</v>
      </c>
      <c r="BK105" s="5" t="s">
        <v>316</v>
      </c>
      <c r="BL105" s="5" t="s">
        <v>316</v>
      </c>
      <c r="BM105" s="5" t="s">
        <v>316</v>
      </c>
      <c r="BN105" s="5" t="s">
        <v>316</v>
      </c>
      <c r="BO105" s="5" t="s">
        <v>316</v>
      </c>
      <c r="BP105" s="5" t="s">
        <v>316</v>
      </c>
      <c r="BQ105" s="5" t="s">
        <v>316</v>
      </c>
      <c r="BR105" s="5" t="s">
        <v>316</v>
      </c>
      <c r="BS105" s="5" t="s">
        <v>316</v>
      </c>
      <c r="BT105" s="5" t="s">
        <v>316</v>
      </c>
      <c r="BU105" s="5" t="s">
        <v>316</v>
      </c>
      <c r="BV105" s="5" t="s">
        <v>316</v>
      </c>
      <c r="BW105" s="5" t="s">
        <v>316</v>
      </c>
      <c r="BX105" s="5" t="s">
        <v>316</v>
      </c>
      <c r="BY105" s="5" t="s">
        <v>316</v>
      </c>
      <c r="BZ105" s="5" t="s">
        <v>316</v>
      </c>
      <c r="CA105" s="5" t="s">
        <v>316</v>
      </c>
      <c r="CB105" s="2"/>
    </row>
    <row r="106" spans="1:80" s="2" customFormat="1" ht="63" hidden="1">
      <c r="A106" s="19">
        <v>89</v>
      </c>
      <c r="B106" s="265">
        <v>89</v>
      </c>
      <c r="C106" s="273" t="s">
        <v>101</v>
      </c>
      <c r="D106" s="8" t="s">
        <v>17</v>
      </c>
      <c r="E106" s="273" t="s">
        <v>324</v>
      </c>
      <c r="F106" s="8" t="s">
        <v>17</v>
      </c>
      <c r="G106" s="23" t="s">
        <v>331</v>
      </c>
      <c r="H106" s="23" t="s">
        <v>680</v>
      </c>
      <c r="I106" s="20" t="s">
        <v>275</v>
      </c>
      <c r="J106" s="10" t="s">
        <v>23</v>
      </c>
      <c r="K106" s="20"/>
      <c r="L106" s="20"/>
      <c r="M106" s="20"/>
      <c r="N106" s="79"/>
      <c r="O106" s="20"/>
      <c r="P106" s="79"/>
      <c r="Q106" s="44" t="s">
        <v>16</v>
      </c>
      <c r="R106" s="44"/>
      <c r="S106" s="20"/>
      <c r="T106" s="20"/>
      <c r="U106" s="66">
        <f t="shared" ref="U106:U176" si="87">COUNTIF(K106:T106,"x")</f>
        <v>1</v>
      </c>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v>2</v>
      </c>
      <c r="BF106" s="20">
        <v>2</v>
      </c>
      <c r="BG106" s="20">
        <v>2</v>
      </c>
      <c r="BH106" s="20">
        <v>2</v>
      </c>
      <c r="BI106" s="20">
        <v>1</v>
      </c>
      <c r="BJ106" s="20">
        <v>2</v>
      </c>
      <c r="BK106" s="20">
        <v>2</v>
      </c>
      <c r="BL106" s="20">
        <v>2</v>
      </c>
      <c r="BM106" s="20">
        <v>2</v>
      </c>
      <c r="BN106" s="20">
        <v>2</v>
      </c>
      <c r="BO106" s="20">
        <v>1</v>
      </c>
      <c r="BP106" s="20">
        <v>2</v>
      </c>
      <c r="BQ106" s="20">
        <v>2</v>
      </c>
      <c r="BR106" s="20">
        <v>1</v>
      </c>
      <c r="BS106" s="20">
        <v>1</v>
      </c>
      <c r="BT106" s="21">
        <f>COUNTIF($BE106:$BS106,2)</f>
        <v>11</v>
      </c>
      <c r="BU106" s="22">
        <f>BT106/COUNTA($BE106:$BS106)</f>
        <v>0.73333333333333328</v>
      </c>
      <c r="BV106" s="21">
        <f>COUNTIF($BE106:$BS106,1)</f>
        <v>4</v>
      </c>
      <c r="BW106" s="22">
        <f>BV106/COUNTA($BE106:$BS106)</f>
        <v>0.26666666666666666</v>
      </c>
      <c r="BX106" s="21">
        <f>COUNTIF($BE106:$BS106,0)</f>
        <v>0</v>
      </c>
      <c r="BY106" s="22">
        <f>BX106/COUNTA($BE106:$BS106)</f>
        <v>0</v>
      </c>
      <c r="BZ106" s="21">
        <f>(((BT106*2)+(BV106*1)+(BX106*0)))/COUNTA($BE106:$BS106)</f>
        <v>1.7333333333333334</v>
      </c>
      <c r="CA106" s="21" t="str">
        <f>IF(BZ106&gt;=1.6,"Đạt mục tiêu",IF(BZ106&gt;=1,"Cần cố gắng","Chưa đạt"))</f>
        <v>Đạt mục tiêu</v>
      </c>
    </row>
    <row r="107" spans="1:80" s="173" customFormat="1" hidden="1">
      <c r="A107" s="171">
        <v>90</v>
      </c>
      <c r="B107" s="265">
        <v>90</v>
      </c>
      <c r="C107" s="1507" t="s">
        <v>681</v>
      </c>
      <c r="D107" s="1565"/>
      <c r="E107" s="1567"/>
      <c r="F107" s="5" t="s">
        <v>316</v>
      </c>
      <c r="G107" s="176" t="s">
        <v>316</v>
      </c>
      <c r="H107" s="291" t="s">
        <v>316</v>
      </c>
      <c r="I107" s="5" t="s">
        <v>316</v>
      </c>
      <c r="J107" s="5" t="s">
        <v>316</v>
      </c>
      <c r="K107" s="176" t="s">
        <v>316</v>
      </c>
      <c r="L107" s="5" t="s">
        <v>316</v>
      </c>
      <c r="M107" s="5" t="s">
        <v>316</v>
      </c>
      <c r="N107" s="5" t="s">
        <v>316</v>
      </c>
      <c r="O107" s="5" t="s">
        <v>316</v>
      </c>
      <c r="P107" s="5" t="s">
        <v>316</v>
      </c>
      <c r="Q107" s="5" t="s">
        <v>316</v>
      </c>
      <c r="R107" s="5"/>
      <c r="S107" s="5" t="s">
        <v>316</v>
      </c>
      <c r="T107" s="5" t="s">
        <v>316</v>
      </c>
      <c r="U107" s="5" t="s">
        <v>316</v>
      </c>
      <c r="V107" s="176" t="s">
        <v>316</v>
      </c>
      <c r="W107" s="176" t="s">
        <v>316</v>
      </c>
      <c r="X107" s="176" t="s">
        <v>316</v>
      </c>
      <c r="Y107" s="176" t="s">
        <v>316</v>
      </c>
      <c r="Z107" s="5" t="s">
        <v>316</v>
      </c>
      <c r="AA107" s="5" t="s">
        <v>316</v>
      </c>
      <c r="AB107" s="5" t="s">
        <v>316</v>
      </c>
      <c r="AC107" s="5" t="s">
        <v>316</v>
      </c>
      <c r="AD107" s="5" t="s">
        <v>316</v>
      </c>
      <c r="AE107" s="5" t="s">
        <v>316</v>
      </c>
      <c r="AF107" s="5" t="s">
        <v>316</v>
      </c>
      <c r="AG107" s="5" t="s">
        <v>316</v>
      </c>
      <c r="AH107" s="5" t="s">
        <v>316</v>
      </c>
      <c r="AI107" s="5" t="s">
        <v>316</v>
      </c>
      <c r="AJ107" s="5" t="s">
        <v>316</v>
      </c>
      <c r="AK107" s="5" t="s">
        <v>316</v>
      </c>
      <c r="AL107" s="5" t="s">
        <v>316</v>
      </c>
      <c r="AM107" s="5"/>
      <c r="AN107" s="5"/>
      <c r="AO107" s="5" t="s">
        <v>316</v>
      </c>
      <c r="AP107" s="5" t="s">
        <v>316</v>
      </c>
      <c r="AQ107" s="5" t="s">
        <v>316</v>
      </c>
      <c r="AR107" s="5" t="s">
        <v>316</v>
      </c>
      <c r="AS107" s="5" t="s">
        <v>316</v>
      </c>
      <c r="AT107" s="5" t="s">
        <v>316</v>
      </c>
      <c r="AU107" s="5" t="s">
        <v>316</v>
      </c>
      <c r="AV107" s="5" t="s">
        <v>316</v>
      </c>
      <c r="AW107" s="5" t="s">
        <v>316</v>
      </c>
      <c r="AX107" s="5"/>
      <c r="AY107" s="5"/>
      <c r="AZ107" s="5" t="s">
        <v>316</v>
      </c>
      <c r="BA107" s="5"/>
      <c r="BB107" s="5" t="s">
        <v>316</v>
      </c>
      <c r="BC107" s="5"/>
      <c r="BD107" s="5" t="s">
        <v>316</v>
      </c>
      <c r="BE107" s="5" t="s">
        <v>316</v>
      </c>
      <c r="BF107" s="5" t="s">
        <v>316</v>
      </c>
      <c r="BG107" s="5" t="s">
        <v>316</v>
      </c>
      <c r="BH107" s="5" t="s">
        <v>316</v>
      </c>
      <c r="BI107" s="5" t="s">
        <v>316</v>
      </c>
      <c r="BJ107" s="5" t="s">
        <v>316</v>
      </c>
      <c r="BK107" s="5" t="s">
        <v>316</v>
      </c>
      <c r="BL107" s="5" t="s">
        <v>316</v>
      </c>
      <c r="BM107" s="5" t="s">
        <v>316</v>
      </c>
      <c r="BN107" s="5" t="s">
        <v>316</v>
      </c>
      <c r="BO107" s="5" t="s">
        <v>316</v>
      </c>
      <c r="BP107" s="5" t="s">
        <v>316</v>
      </c>
      <c r="BQ107" s="5" t="s">
        <v>316</v>
      </c>
      <c r="BR107" s="5" t="s">
        <v>316</v>
      </c>
      <c r="BS107" s="5" t="s">
        <v>316</v>
      </c>
      <c r="BT107" s="5" t="s">
        <v>316</v>
      </c>
      <c r="BU107" s="5" t="s">
        <v>316</v>
      </c>
      <c r="BV107" s="5" t="s">
        <v>316</v>
      </c>
      <c r="BW107" s="5" t="s">
        <v>316</v>
      </c>
      <c r="BX107" s="5" t="s">
        <v>316</v>
      </c>
      <c r="BY107" s="5" t="s">
        <v>316</v>
      </c>
      <c r="BZ107" s="5" t="s">
        <v>316</v>
      </c>
      <c r="CA107" s="5" t="s">
        <v>316</v>
      </c>
      <c r="CB107" s="2"/>
    </row>
    <row r="108" spans="1:80" s="74" customFormat="1" ht="75" hidden="1">
      <c r="A108" s="19">
        <v>91</v>
      </c>
      <c r="B108" s="265">
        <v>91</v>
      </c>
      <c r="C108" s="86" t="s">
        <v>682</v>
      </c>
      <c r="D108" s="87" t="s">
        <v>14</v>
      </c>
      <c r="E108" s="86" t="s">
        <v>683</v>
      </c>
      <c r="F108" s="87" t="s">
        <v>17</v>
      </c>
      <c r="G108" s="79" t="s">
        <v>106</v>
      </c>
      <c r="H108" s="96" t="s">
        <v>956</v>
      </c>
      <c r="I108" s="79"/>
      <c r="J108" s="10" t="s">
        <v>23</v>
      </c>
      <c r="K108" s="79"/>
      <c r="L108" s="79"/>
      <c r="M108" s="79"/>
      <c r="N108" s="80" t="s">
        <v>16</v>
      </c>
      <c r="O108" s="79"/>
      <c r="P108" s="66"/>
      <c r="Q108" s="79"/>
      <c r="R108" s="79"/>
      <c r="S108" s="79"/>
      <c r="T108" s="79"/>
      <c r="U108" s="66">
        <f t="shared" si="87"/>
        <v>1</v>
      </c>
      <c r="V108" s="79"/>
      <c r="W108" s="79"/>
      <c r="X108" s="79"/>
      <c r="Y108" s="79"/>
      <c r="Z108" s="79"/>
      <c r="AA108" s="79"/>
      <c r="AB108" s="79"/>
      <c r="AC108" s="79"/>
      <c r="AD108" s="79"/>
      <c r="AE108" s="79"/>
      <c r="AF108" s="79"/>
      <c r="AG108" s="79"/>
      <c r="AH108" s="79"/>
      <c r="AI108" s="79"/>
      <c r="AJ108" s="79"/>
      <c r="AK108" s="79"/>
      <c r="AL108" s="79"/>
      <c r="AM108" s="79"/>
      <c r="AN108" s="79"/>
      <c r="AO108" s="79"/>
      <c r="AP108" s="79"/>
      <c r="AQ108" s="79"/>
      <c r="AR108" s="79"/>
      <c r="AS108" s="79"/>
      <c r="AT108" s="79"/>
      <c r="AU108" s="79"/>
      <c r="AV108" s="79"/>
      <c r="AW108" s="79"/>
      <c r="AX108" s="79"/>
      <c r="AY108" s="79"/>
      <c r="AZ108" s="79"/>
      <c r="BA108" s="79"/>
      <c r="BB108" s="79"/>
      <c r="BC108" s="79"/>
      <c r="BD108" s="79"/>
      <c r="BE108" s="79"/>
      <c r="BF108" s="79"/>
      <c r="BG108" s="79"/>
      <c r="BH108" s="79"/>
      <c r="BI108" s="79"/>
      <c r="BJ108" s="79"/>
      <c r="BK108" s="79"/>
      <c r="BL108" s="79"/>
      <c r="BM108" s="79"/>
      <c r="BN108" s="79"/>
      <c r="BO108" s="79"/>
      <c r="BP108" s="79"/>
      <c r="BQ108" s="79"/>
      <c r="BR108" s="79"/>
      <c r="BS108" s="79"/>
      <c r="BT108" s="80"/>
      <c r="BU108" s="81"/>
      <c r="BV108" s="80"/>
      <c r="BW108" s="81"/>
      <c r="BX108" s="80"/>
      <c r="BY108" s="81"/>
      <c r="BZ108" s="80"/>
      <c r="CA108" s="80"/>
    </row>
    <row r="109" spans="1:80" s="173" customFormat="1" hidden="1">
      <c r="A109" s="171">
        <v>92</v>
      </c>
      <c r="B109" s="265">
        <v>92</v>
      </c>
      <c r="C109" s="1507" t="s">
        <v>684</v>
      </c>
      <c r="D109" s="1565"/>
      <c r="E109" s="1567"/>
      <c r="F109" s="5" t="s">
        <v>316</v>
      </c>
      <c r="G109" s="176" t="s">
        <v>316</v>
      </c>
      <c r="H109" s="176" t="s">
        <v>316</v>
      </c>
      <c r="I109" s="5" t="s">
        <v>316</v>
      </c>
      <c r="J109" s="5" t="s">
        <v>316</v>
      </c>
      <c r="K109" s="176" t="s">
        <v>316</v>
      </c>
      <c r="L109" s="5" t="s">
        <v>316</v>
      </c>
      <c r="M109" s="5" t="s">
        <v>316</v>
      </c>
      <c r="N109" s="5" t="s">
        <v>316</v>
      </c>
      <c r="O109" s="5" t="s">
        <v>316</v>
      </c>
      <c r="P109" s="5" t="s">
        <v>316</v>
      </c>
      <c r="Q109" s="5" t="s">
        <v>316</v>
      </c>
      <c r="R109" s="5"/>
      <c r="S109" s="5" t="s">
        <v>316</v>
      </c>
      <c r="T109" s="5" t="s">
        <v>316</v>
      </c>
      <c r="U109" s="5" t="s">
        <v>316</v>
      </c>
      <c r="V109" s="176" t="s">
        <v>316</v>
      </c>
      <c r="W109" s="176" t="s">
        <v>316</v>
      </c>
      <c r="X109" s="176" t="s">
        <v>316</v>
      </c>
      <c r="Y109" s="176" t="s">
        <v>316</v>
      </c>
      <c r="Z109" s="5" t="s">
        <v>316</v>
      </c>
      <c r="AA109" s="5" t="s">
        <v>316</v>
      </c>
      <c r="AB109" s="5" t="s">
        <v>316</v>
      </c>
      <c r="AC109" s="5" t="s">
        <v>316</v>
      </c>
      <c r="AD109" s="5" t="s">
        <v>316</v>
      </c>
      <c r="AE109" s="5" t="s">
        <v>316</v>
      </c>
      <c r="AF109" s="5" t="s">
        <v>316</v>
      </c>
      <c r="AG109" s="5" t="s">
        <v>316</v>
      </c>
      <c r="AH109" s="5" t="s">
        <v>316</v>
      </c>
      <c r="AI109" s="5" t="s">
        <v>316</v>
      </c>
      <c r="AJ109" s="5" t="s">
        <v>316</v>
      </c>
      <c r="AK109" s="5" t="s">
        <v>316</v>
      </c>
      <c r="AL109" s="5" t="s">
        <v>316</v>
      </c>
      <c r="AM109" s="5"/>
      <c r="AN109" s="5"/>
      <c r="AO109" s="5" t="s">
        <v>316</v>
      </c>
      <c r="AP109" s="5" t="s">
        <v>316</v>
      </c>
      <c r="AQ109" s="5" t="s">
        <v>316</v>
      </c>
      <c r="AR109" s="5" t="s">
        <v>316</v>
      </c>
      <c r="AS109" s="5" t="s">
        <v>316</v>
      </c>
      <c r="AT109" s="5" t="s">
        <v>316</v>
      </c>
      <c r="AU109" s="5" t="s">
        <v>316</v>
      </c>
      <c r="AV109" s="5" t="s">
        <v>316</v>
      </c>
      <c r="AW109" s="5" t="s">
        <v>316</v>
      </c>
      <c r="AX109" s="5"/>
      <c r="AY109" s="5"/>
      <c r="AZ109" s="5" t="s">
        <v>316</v>
      </c>
      <c r="BA109" s="5"/>
      <c r="BB109" s="5" t="s">
        <v>316</v>
      </c>
      <c r="BC109" s="5"/>
      <c r="BD109" s="5" t="s">
        <v>316</v>
      </c>
      <c r="BE109" s="5" t="s">
        <v>316</v>
      </c>
      <c r="BF109" s="5" t="s">
        <v>316</v>
      </c>
      <c r="BG109" s="5" t="s">
        <v>316</v>
      </c>
      <c r="BH109" s="5" t="s">
        <v>316</v>
      </c>
      <c r="BI109" s="5" t="s">
        <v>316</v>
      </c>
      <c r="BJ109" s="5" t="s">
        <v>316</v>
      </c>
      <c r="BK109" s="5" t="s">
        <v>316</v>
      </c>
      <c r="BL109" s="5" t="s">
        <v>316</v>
      </c>
      <c r="BM109" s="5" t="s">
        <v>316</v>
      </c>
      <c r="BN109" s="5" t="s">
        <v>316</v>
      </c>
      <c r="BO109" s="5" t="s">
        <v>316</v>
      </c>
      <c r="BP109" s="5" t="s">
        <v>316</v>
      </c>
      <c r="BQ109" s="5" t="s">
        <v>316</v>
      </c>
      <c r="BR109" s="5" t="s">
        <v>316</v>
      </c>
      <c r="BS109" s="5" t="s">
        <v>316</v>
      </c>
      <c r="BT109" s="5" t="s">
        <v>316</v>
      </c>
      <c r="BU109" s="5" t="s">
        <v>316</v>
      </c>
      <c r="BV109" s="5" t="s">
        <v>316</v>
      </c>
      <c r="BW109" s="5" t="s">
        <v>316</v>
      </c>
      <c r="BX109" s="5" t="s">
        <v>316</v>
      </c>
      <c r="BY109" s="5" t="s">
        <v>316</v>
      </c>
      <c r="BZ109" s="5" t="s">
        <v>316</v>
      </c>
      <c r="CA109" s="5" t="s">
        <v>316</v>
      </c>
      <c r="CB109" s="2"/>
    </row>
    <row r="110" spans="1:80" s="74" customFormat="1" ht="94.5" hidden="1">
      <c r="A110" s="19">
        <v>93</v>
      </c>
      <c r="B110" s="265">
        <v>93</v>
      </c>
      <c r="C110" s="86" t="s">
        <v>685</v>
      </c>
      <c r="D110" s="87" t="s">
        <v>14</v>
      </c>
      <c r="E110" s="86" t="s">
        <v>686</v>
      </c>
      <c r="F110" s="87" t="s">
        <v>17</v>
      </c>
      <c r="G110" s="79" t="s">
        <v>325</v>
      </c>
      <c r="H110" s="128" t="s">
        <v>998</v>
      </c>
      <c r="I110" s="79"/>
      <c r="J110" s="10" t="s">
        <v>23</v>
      </c>
      <c r="K110" s="79"/>
      <c r="L110" s="79"/>
      <c r="M110" s="79"/>
      <c r="N110" s="79"/>
      <c r="O110" s="79"/>
      <c r="P110" s="66" t="s">
        <v>16</v>
      </c>
      <c r="Q110" s="79"/>
      <c r="R110" s="79"/>
      <c r="S110" s="79"/>
      <c r="T110" s="79"/>
      <c r="U110" s="66">
        <f t="shared" si="87"/>
        <v>1</v>
      </c>
      <c r="V110" s="79"/>
      <c r="W110" s="79"/>
      <c r="X110" s="79"/>
      <c r="Y110" s="79"/>
      <c r="Z110" s="79"/>
      <c r="AA110" s="79"/>
      <c r="AB110" s="79"/>
      <c r="AC110" s="79"/>
      <c r="AD110" s="79"/>
      <c r="AE110" s="79"/>
      <c r="AF110" s="79"/>
      <c r="AG110" s="79"/>
      <c r="AH110" s="79"/>
      <c r="AI110" s="79"/>
      <c r="AJ110" s="79"/>
      <c r="AK110" s="79"/>
      <c r="AL110" s="79"/>
      <c r="AM110" s="79"/>
      <c r="AN110" s="79"/>
      <c r="AO110" s="79"/>
      <c r="AP110" s="79"/>
      <c r="AQ110" s="79"/>
      <c r="AR110" s="79"/>
      <c r="AS110" s="79"/>
      <c r="AT110" s="79"/>
      <c r="AU110" s="79"/>
      <c r="AV110" s="79"/>
      <c r="AW110" s="79"/>
      <c r="AX110" s="79"/>
      <c r="AY110" s="79"/>
      <c r="AZ110" s="79"/>
      <c r="BA110" s="79"/>
      <c r="BB110" s="79"/>
      <c r="BC110" s="79"/>
      <c r="BD110" s="79"/>
      <c r="BE110" s="79"/>
      <c r="BF110" s="79"/>
      <c r="BG110" s="79"/>
      <c r="BH110" s="79"/>
      <c r="BI110" s="79"/>
      <c r="BJ110" s="79"/>
      <c r="BK110" s="79"/>
      <c r="BL110" s="79"/>
      <c r="BM110" s="79"/>
      <c r="BN110" s="79"/>
      <c r="BO110" s="79"/>
      <c r="BP110" s="79"/>
      <c r="BQ110" s="79"/>
      <c r="BR110" s="79"/>
      <c r="BS110" s="79"/>
      <c r="BT110" s="80"/>
      <c r="BU110" s="81"/>
      <c r="BV110" s="80"/>
      <c r="BW110" s="81"/>
      <c r="BX110" s="80"/>
      <c r="BY110" s="81"/>
      <c r="BZ110" s="80"/>
      <c r="CA110" s="80"/>
    </row>
    <row r="111" spans="1:80" s="173" customFormat="1" hidden="1">
      <c r="A111" s="171">
        <v>94</v>
      </c>
      <c r="B111" s="265">
        <v>94</v>
      </c>
      <c r="C111" s="1598" t="s">
        <v>687</v>
      </c>
      <c r="D111" s="1372"/>
      <c r="E111" s="1372"/>
      <c r="F111" s="1372"/>
      <c r="G111" s="196"/>
      <c r="H111" s="291" t="s">
        <v>316</v>
      </c>
      <c r="I111" s="94" t="s">
        <v>316</v>
      </c>
      <c r="J111" s="94" t="s">
        <v>316</v>
      </c>
      <c r="K111" s="291" t="s">
        <v>316</v>
      </c>
      <c r="L111" s="94" t="s">
        <v>316</v>
      </c>
      <c r="M111" s="94" t="s">
        <v>316</v>
      </c>
      <c r="N111" s="94" t="s">
        <v>316</v>
      </c>
      <c r="O111" s="94" t="s">
        <v>316</v>
      </c>
      <c r="P111" s="94" t="s">
        <v>316</v>
      </c>
      <c r="Q111" s="94" t="s">
        <v>316</v>
      </c>
      <c r="R111" s="94"/>
      <c r="S111" s="94" t="s">
        <v>316</v>
      </c>
      <c r="T111" s="94" t="s">
        <v>316</v>
      </c>
      <c r="U111" s="94" t="s">
        <v>316</v>
      </c>
      <c r="V111" s="291" t="s">
        <v>316</v>
      </c>
      <c r="W111" s="291" t="s">
        <v>316</v>
      </c>
      <c r="X111" s="291" t="s">
        <v>316</v>
      </c>
      <c r="Y111" s="291" t="s">
        <v>316</v>
      </c>
      <c r="Z111" s="94" t="s">
        <v>316</v>
      </c>
      <c r="AA111" s="94" t="s">
        <v>316</v>
      </c>
      <c r="AB111" s="94" t="s">
        <v>316</v>
      </c>
      <c r="AC111" s="94" t="s">
        <v>316</v>
      </c>
      <c r="AD111" s="94" t="s">
        <v>316</v>
      </c>
      <c r="AE111" s="94" t="s">
        <v>316</v>
      </c>
      <c r="AF111" s="94" t="s">
        <v>316</v>
      </c>
      <c r="AG111" s="94" t="s">
        <v>316</v>
      </c>
      <c r="AH111" s="94" t="s">
        <v>316</v>
      </c>
      <c r="AI111" s="94" t="s">
        <v>316</v>
      </c>
      <c r="AJ111" s="94" t="s">
        <v>316</v>
      </c>
      <c r="AK111" s="94" t="s">
        <v>316</v>
      </c>
      <c r="AL111" s="94" t="s">
        <v>316</v>
      </c>
      <c r="AM111" s="94"/>
      <c r="AN111" s="94"/>
      <c r="AO111" s="94" t="s">
        <v>316</v>
      </c>
      <c r="AP111" s="94" t="s">
        <v>316</v>
      </c>
      <c r="AQ111" s="94" t="s">
        <v>316</v>
      </c>
      <c r="AR111" s="94" t="s">
        <v>316</v>
      </c>
      <c r="AS111" s="94" t="s">
        <v>316</v>
      </c>
      <c r="AT111" s="94" t="s">
        <v>316</v>
      </c>
      <c r="AU111" s="94" t="s">
        <v>316</v>
      </c>
      <c r="AV111" s="94" t="s">
        <v>316</v>
      </c>
      <c r="AW111" s="94" t="s">
        <v>316</v>
      </c>
      <c r="AX111" s="94"/>
      <c r="AY111" s="94"/>
      <c r="AZ111" s="94" t="s">
        <v>316</v>
      </c>
      <c r="BA111" s="94"/>
      <c r="BB111" s="94" t="s">
        <v>316</v>
      </c>
      <c r="BC111" s="94"/>
      <c r="BD111" s="94" t="s">
        <v>316</v>
      </c>
      <c r="BE111" s="94" t="s">
        <v>316</v>
      </c>
      <c r="BF111" s="94" t="s">
        <v>316</v>
      </c>
      <c r="BG111" s="94" t="s">
        <v>316</v>
      </c>
      <c r="BH111" s="94" t="s">
        <v>316</v>
      </c>
      <c r="BI111" s="94" t="s">
        <v>316</v>
      </c>
      <c r="BJ111" s="94" t="s">
        <v>316</v>
      </c>
      <c r="BK111" s="94" t="s">
        <v>316</v>
      </c>
      <c r="BL111" s="94" t="s">
        <v>316</v>
      </c>
      <c r="BM111" s="94" t="s">
        <v>316</v>
      </c>
      <c r="BN111" s="94" t="s">
        <v>316</v>
      </c>
      <c r="BO111" s="94" t="s">
        <v>316</v>
      </c>
      <c r="BP111" s="94" t="s">
        <v>316</v>
      </c>
      <c r="BQ111" s="94" t="s">
        <v>316</v>
      </c>
      <c r="BR111" s="94" t="s">
        <v>316</v>
      </c>
      <c r="BS111" s="94" t="s">
        <v>316</v>
      </c>
      <c r="BT111" s="94" t="s">
        <v>316</v>
      </c>
      <c r="BU111" s="94" t="s">
        <v>316</v>
      </c>
      <c r="BV111" s="94" t="s">
        <v>316</v>
      </c>
      <c r="BW111" s="94" t="s">
        <v>316</v>
      </c>
      <c r="BX111" s="94" t="s">
        <v>316</v>
      </c>
      <c r="BY111" s="94" t="s">
        <v>316</v>
      </c>
      <c r="BZ111" s="94" t="s">
        <v>316</v>
      </c>
      <c r="CA111" s="94" t="s">
        <v>316</v>
      </c>
      <c r="CB111" s="2"/>
    </row>
    <row r="112" spans="1:80" s="74" customFormat="1" ht="47.25" hidden="1">
      <c r="A112" s="19">
        <v>95</v>
      </c>
      <c r="B112" s="265">
        <v>95</v>
      </c>
      <c r="C112" s="86" t="s">
        <v>690</v>
      </c>
      <c r="D112" s="116" t="s">
        <v>14</v>
      </c>
      <c r="E112" s="86" t="s">
        <v>691</v>
      </c>
      <c r="F112" s="116" t="s">
        <v>17</v>
      </c>
      <c r="G112" s="114" t="s">
        <v>706</v>
      </c>
      <c r="H112" s="129" t="s">
        <v>989</v>
      </c>
      <c r="I112" s="114" t="s">
        <v>275</v>
      </c>
      <c r="J112" s="10" t="s">
        <v>23</v>
      </c>
      <c r="K112" s="113"/>
      <c r="L112" s="118"/>
      <c r="M112" s="113" t="s">
        <v>16</v>
      </c>
      <c r="N112" s="113"/>
      <c r="O112" s="114"/>
      <c r="P112" s="114"/>
      <c r="Q112" s="114"/>
      <c r="R112" s="114"/>
      <c r="S112" s="114"/>
      <c r="T112" s="114"/>
      <c r="U112" s="66">
        <f t="shared" si="87"/>
        <v>1</v>
      </c>
      <c r="V112" s="114"/>
      <c r="W112" s="114"/>
      <c r="X112" s="114"/>
      <c r="Y112" s="114"/>
      <c r="Z112" s="114"/>
      <c r="AA112" s="114"/>
      <c r="AB112" s="114"/>
      <c r="AC112" s="114"/>
      <c r="AD112" s="114"/>
      <c r="AE112" s="114"/>
      <c r="AF112" s="114"/>
      <c r="AG112" s="114"/>
      <c r="AH112" s="114"/>
      <c r="AI112" s="114"/>
      <c r="AJ112" s="114"/>
      <c r="AK112" s="114"/>
      <c r="AL112" s="114"/>
      <c r="AM112" s="114"/>
      <c r="AN112" s="114"/>
      <c r="AO112" s="114"/>
      <c r="AP112" s="114"/>
      <c r="AQ112" s="114"/>
      <c r="AR112" s="114"/>
      <c r="AS112" s="114"/>
      <c r="AT112" s="114"/>
      <c r="AU112" s="114"/>
      <c r="AV112" s="114"/>
      <c r="AW112" s="114"/>
      <c r="AX112" s="114"/>
      <c r="AY112" s="114"/>
      <c r="AZ112" s="114"/>
      <c r="BA112" s="114"/>
      <c r="BB112" s="114"/>
      <c r="BC112" s="114"/>
      <c r="BD112" s="114"/>
      <c r="BE112" s="114">
        <v>2</v>
      </c>
      <c r="BF112" s="114">
        <v>2</v>
      </c>
      <c r="BG112" s="114">
        <v>2</v>
      </c>
      <c r="BH112" s="114">
        <v>2</v>
      </c>
      <c r="BI112" s="114">
        <v>2</v>
      </c>
      <c r="BJ112" s="114">
        <v>2</v>
      </c>
      <c r="BK112" s="114">
        <v>2</v>
      </c>
      <c r="BL112" s="114">
        <v>1</v>
      </c>
      <c r="BM112" s="114">
        <v>1</v>
      </c>
      <c r="BN112" s="114">
        <v>2</v>
      </c>
      <c r="BO112" s="114">
        <v>2</v>
      </c>
      <c r="BP112" s="114">
        <v>2</v>
      </c>
      <c r="BQ112" s="114">
        <v>2</v>
      </c>
      <c r="BR112" s="114">
        <v>1</v>
      </c>
      <c r="BS112" s="114">
        <v>2</v>
      </c>
      <c r="BT112" s="118">
        <f>COUNTIF($BE112:$BS112,2)</f>
        <v>12</v>
      </c>
      <c r="BU112" s="119">
        <f>BT112/COUNTA($BE112:$BS112)</f>
        <v>0.8</v>
      </c>
      <c r="BV112" s="118">
        <f>COUNTIF($BE112:$BS112,1)</f>
        <v>3</v>
      </c>
      <c r="BW112" s="119">
        <f>BV112/COUNTA($BE112:$BS112)</f>
        <v>0.2</v>
      </c>
      <c r="BX112" s="118">
        <f>COUNTIF($BE112:$BS112,0)</f>
        <v>0</v>
      </c>
      <c r="BY112" s="119">
        <f>BX112/COUNTA($BE112:$BS112)</f>
        <v>0</v>
      </c>
      <c r="BZ112" s="118">
        <f>(((BT112*2)+(BV112*1)+(BX112*0)))/COUNTA($BE112:$BS112)</f>
        <v>1.8</v>
      </c>
      <c r="CA112" s="118" t="str">
        <f t="shared" ref="CA112:CA122" si="88">IF(BZ112&gt;=1.6,"Đạt mục tiêu",IF(BZ112&gt;=1,"Cần cố gắng","Chưa đạt"))</f>
        <v>Đạt mục tiêu</v>
      </c>
    </row>
    <row r="113" spans="1:80" s="74" customFormat="1" ht="45" hidden="1">
      <c r="A113" s="19">
        <v>96</v>
      </c>
      <c r="B113" s="265">
        <v>96</v>
      </c>
      <c r="C113" s="86" t="s">
        <v>690</v>
      </c>
      <c r="D113" s="116" t="s">
        <v>14</v>
      </c>
      <c r="E113" s="86" t="s">
        <v>691</v>
      </c>
      <c r="F113" s="116" t="s">
        <v>17</v>
      </c>
      <c r="G113" s="114" t="s">
        <v>707</v>
      </c>
      <c r="H113" s="117" t="s">
        <v>957</v>
      </c>
      <c r="I113" s="114"/>
      <c r="J113" s="10" t="s">
        <v>23</v>
      </c>
      <c r="K113" s="113"/>
      <c r="L113" s="118"/>
      <c r="M113" s="113"/>
      <c r="N113" s="113" t="s">
        <v>16</v>
      </c>
      <c r="O113" s="114"/>
      <c r="P113" s="114"/>
      <c r="Q113" s="114"/>
      <c r="R113" s="114"/>
      <c r="S113" s="114"/>
      <c r="T113" s="114"/>
      <c r="U113" s="66">
        <f t="shared" si="87"/>
        <v>1</v>
      </c>
      <c r="V113" s="114"/>
      <c r="W113" s="114"/>
      <c r="X113" s="114"/>
      <c r="Y113" s="114"/>
      <c r="Z113" s="114"/>
      <c r="AA113" s="114"/>
      <c r="AB113" s="114"/>
      <c r="AC113" s="114"/>
      <c r="AD113" s="114"/>
      <c r="AE113" s="114"/>
      <c r="AF113" s="114"/>
      <c r="AG113" s="114"/>
      <c r="AH113" s="114"/>
      <c r="AI113" s="114"/>
      <c r="AJ113" s="114"/>
      <c r="AK113" s="114"/>
      <c r="AL113" s="114"/>
      <c r="AM113" s="114"/>
      <c r="AN113" s="114"/>
      <c r="AO113" s="114"/>
      <c r="AP113" s="114"/>
      <c r="AQ113" s="114"/>
      <c r="AR113" s="114"/>
      <c r="AS113" s="114"/>
      <c r="AT113" s="114"/>
      <c r="AU113" s="114"/>
      <c r="AV113" s="114"/>
      <c r="AW113" s="114"/>
      <c r="AX113" s="114"/>
      <c r="AY113" s="114"/>
      <c r="AZ113" s="114"/>
      <c r="BA113" s="114"/>
      <c r="BB113" s="114"/>
      <c r="BC113" s="114"/>
      <c r="BD113" s="114"/>
      <c r="BE113" s="114"/>
      <c r="BF113" s="114"/>
      <c r="BG113" s="114"/>
      <c r="BH113" s="114"/>
      <c r="BI113" s="114"/>
      <c r="BJ113" s="114"/>
      <c r="BK113" s="114"/>
      <c r="BL113" s="114"/>
      <c r="BM113" s="114"/>
      <c r="BN113" s="114"/>
      <c r="BO113" s="114"/>
      <c r="BP113" s="114"/>
      <c r="BQ113" s="114"/>
      <c r="BR113" s="114"/>
      <c r="BS113" s="114"/>
      <c r="BT113" s="118"/>
      <c r="BU113" s="119"/>
      <c r="BV113" s="118"/>
      <c r="BW113" s="119"/>
      <c r="BX113" s="118"/>
      <c r="BY113" s="119"/>
      <c r="BZ113" s="118"/>
      <c r="CA113" s="118"/>
    </row>
    <row r="114" spans="1:80" ht="56.25" customHeight="1">
      <c r="A114" s="1182">
        <v>97</v>
      </c>
      <c r="B114" s="1192">
        <v>97</v>
      </c>
      <c r="C114" s="78" t="s">
        <v>690</v>
      </c>
      <c r="D114" s="1203" t="s">
        <v>14</v>
      </c>
      <c r="E114" s="86" t="s">
        <v>691</v>
      </c>
      <c r="F114" s="1174" t="s">
        <v>17</v>
      </c>
      <c r="G114" s="573" t="s">
        <v>118</v>
      </c>
      <c r="H114" s="1199" t="s">
        <v>974</v>
      </c>
      <c r="I114" s="1119" t="s">
        <v>275</v>
      </c>
      <c r="J114" s="1196" t="s">
        <v>23</v>
      </c>
      <c r="K114" s="79"/>
      <c r="L114" s="1178" t="s">
        <v>16</v>
      </c>
      <c r="M114" s="79"/>
      <c r="N114" s="80"/>
      <c r="O114" s="79"/>
      <c r="P114" s="79" t="s">
        <v>16</v>
      </c>
      <c r="Q114" s="79"/>
      <c r="R114" s="79"/>
      <c r="S114" s="79"/>
      <c r="T114" s="79"/>
      <c r="U114" s="66">
        <f t="shared" si="87"/>
        <v>2</v>
      </c>
      <c r="V114" s="79"/>
      <c r="W114" s="79"/>
      <c r="X114" s="79"/>
      <c r="Y114" s="79"/>
      <c r="Z114" s="573" t="s">
        <v>727</v>
      </c>
      <c r="AA114" s="573" t="s">
        <v>726</v>
      </c>
      <c r="AB114" s="573" t="s">
        <v>724</v>
      </c>
      <c r="AC114" s="573" t="s">
        <v>727</v>
      </c>
      <c r="AD114" s="79"/>
      <c r="AE114" s="79"/>
      <c r="AF114" s="79"/>
      <c r="AG114" s="79"/>
      <c r="AH114" s="79"/>
      <c r="AI114" s="79"/>
      <c r="AJ114" s="79"/>
      <c r="AK114" s="79"/>
      <c r="AL114" s="79"/>
      <c r="AM114" s="79"/>
      <c r="AN114" s="79"/>
      <c r="AO114" s="79"/>
      <c r="AP114" s="79"/>
      <c r="AQ114" s="79"/>
      <c r="AR114" s="79"/>
      <c r="AS114" s="79"/>
      <c r="AT114" s="79"/>
      <c r="AU114" s="79"/>
      <c r="AV114" s="79"/>
      <c r="AW114" s="79"/>
      <c r="AX114" s="79"/>
      <c r="AY114" s="79"/>
      <c r="AZ114" s="79"/>
      <c r="BA114" s="79"/>
      <c r="BB114" s="79"/>
      <c r="BC114" s="79"/>
      <c r="BD114" s="79"/>
      <c r="BE114" s="573">
        <v>2</v>
      </c>
      <c r="BF114" s="573">
        <v>2</v>
      </c>
      <c r="BG114" s="573">
        <v>2</v>
      </c>
      <c r="BH114" s="573">
        <v>1</v>
      </c>
      <c r="BI114" s="573">
        <v>2</v>
      </c>
      <c r="BJ114" s="573">
        <v>2</v>
      </c>
      <c r="BK114" s="573">
        <v>2</v>
      </c>
      <c r="BL114" s="573">
        <v>2</v>
      </c>
      <c r="BM114" s="573">
        <v>2</v>
      </c>
      <c r="BN114" s="573">
        <v>2</v>
      </c>
      <c r="BO114" s="573">
        <v>2</v>
      </c>
      <c r="BP114" s="573">
        <v>2</v>
      </c>
      <c r="BQ114" s="573">
        <v>2</v>
      </c>
      <c r="BR114" s="573">
        <v>1</v>
      </c>
      <c r="BS114" s="573">
        <v>2</v>
      </c>
      <c r="BT114" s="1167">
        <f>COUNTIF($BE114:$BS114,2)</f>
        <v>13</v>
      </c>
      <c r="BU114" s="1197">
        <f>BT114/COUNTA($BE114:$BS114)</f>
        <v>0.8666666666666667</v>
      </c>
      <c r="BV114" s="1167">
        <f>COUNTIF($BE114:$BS114,1)</f>
        <v>2</v>
      </c>
      <c r="BW114" s="1197">
        <f>BV114/COUNTA($BE114:$BS114)</f>
        <v>0.13333333333333333</v>
      </c>
      <c r="BX114" s="1167">
        <f>COUNTIF($BE114:$BS114,0)</f>
        <v>0</v>
      </c>
      <c r="BY114" s="1197">
        <f>BX114/COUNTA($BE114:$BS114)</f>
        <v>0</v>
      </c>
      <c r="BZ114" s="1167">
        <f>(((BT114*2)+(BV114*1)+(BX114*0)))/COUNTA($BE114:$BS114)</f>
        <v>1.8666666666666667</v>
      </c>
      <c r="CA114" s="1167" t="str">
        <f t="shared" si="88"/>
        <v>Đạt mục tiêu</v>
      </c>
    </row>
    <row r="115" spans="1:80" s="74" customFormat="1" ht="47.25" hidden="1">
      <c r="A115" s="19">
        <v>98</v>
      </c>
      <c r="B115" s="265">
        <v>98</v>
      </c>
      <c r="C115" s="86" t="s">
        <v>690</v>
      </c>
      <c r="D115" s="116" t="s">
        <v>14</v>
      </c>
      <c r="E115" s="86" t="s">
        <v>691</v>
      </c>
      <c r="F115" s="116" t="s">
        <v>17</v>
      </c>
      <c r="G115" s="79" t="s">
        <v>119</v>
      </c>
      <c r="H115" s="96" t="s">
        <v>708</v>
      </c>
      <c r="I115" s="79" t="s">
        <v>275</v>
      </c>
      <c r="J115" s="10" t="s">
        <v>23</v>
      </c>
      <c r="K115" s="79"/>
      <c r="L115" s="79"/>
      <c r="M115" s="79"/>
      <c r="N115" s="80"/>
      <c r="O115" s="79"/>
      <c r="P115" s="66"/>
      <c r="Q115" s="79" t="s">
        <v>16</v>
      </c>
      <c r="R115" s="79"/>
      <c r="S115" s="79"/>
      <c r="T115" s="79"/>
      <c r="U115" s="66">
        <f t="shared" si="87"/>
        <v>1</v>
      </c>
      <c r="V115" s="79"/>
      <c r="W115" s="79"/>
      <c r="X115" s="79"/>
      <c r="Y115" s="79"/>
      <c r="Z115" s="79"/>
      <c r="AA115" s="79"/>
      <c r="AB115" s="79"/>
      <c r="AC115" s="79"/>
      <c r="AD115" s="79"/>
      <c r="AE115" s="79"/>
      <c r="AF115" s="79"/>
      <c r="AG115" s="79"/>
      <c r="AH115" s="79"/>
      <c r="AI115" s="79"/>
      <c r="AJ115" s="79"/>
      <c r="AK115" s="79"/>
      <c r="AL115" s="79"/>
      <c r="AM115" s="79"/>
      <c r="AN115" s="79"/>
      <c r="AO115" s="79"/>
      <c r="AP115" s="79"/>
      <c r="AQ115" s="79"/>
      <c r="AR115" s="79"/>
      <c r="AS115" s="79"/>
      <c r="AT115" s="79"/>
      <c r="AU115" s="79"/>
      <c r="AV115" s="79"/>
      <c r="AW115" s="79"/>
      <c r="AX115" s="79"/>
      <c r="AY115" s="79"/>
      <c r="AZ115" s="79"/>
      <c r="BA115" s="79"/>
      <c r="BB115" s="79"/>
      <c r="BC115" s="79"/>
      <c r="BD115" s="79"/>
      <c r="BE115" s="79">
        <v>2</v>
      </c>
      <c r="BF115" s="79">
        <v>1</v>
      </c>
      <c r="BG115" s="79">
        <v>2</v>
      </c>
      <c r="BH115" s="79">
        <v>1</v>
      </c>
      <c r="BI115" s="79">
        <v>2</v>
      </c>
      <c r="BJ115" s="79">
        <v>1</v>
      </c>
      <c r="BK115" s="79">
        <v>2</v>
      </c>
      <c r="BL115" s="79">
        <v>2</v>
      </c>
      <c r="BM115" s="79">
        <v>2</v>
      </c>
      <c r="BN115" s="79">
        <v>2</v>
      </c>
      <c r="BO115" s="79">
        <v>2</v>
      </c>
      <c r="BP115" s="79">
        <v>1</v>
      </c>
      <c r="BQ115" s="79">
        <v>2</v>
      </c>
      <c r="BR115" s="79">
        <v>2</v>
      </c>
      <c r="BS115" s="79">
        <v>2</v>
      </c>
      <c r="BT115" s="80">
        <f>COUNTIF($BE115:$BS115,2)</f>
        <v>11</v>
      </c>
      <c r="BU115" s="81">
        <f>BT115/COUNTA($BE115:$BS115)</f>
        <v>0.73333333333333328</v>
      </c>
      <c r="BV115" s="80">
        <f>COUNTIF($BE115:$BS115,1)</f>
        <v>4</v>
      </c>
      <c r="BW115" s="81">
        <f>BV115/COUNTA($BE115:$BS115)</f>
        <v>0.26666666666666666</v>
      </c>
      <c r="BX115" s="80">
        <f>COUNTIF($BE115:$BS115,0)</f>
        <v>0</v>
      </c>
      <c r="BY115" s="81">
        <f>BX115/COUNTA($BE115:$BS115)</f>
        <v>0</v>
      </c>
      <c r="BZ115" s="80">
        <f>(((BT115*2)+(BV115*1)+(BX115*0)))/COUNTA($BE115:$BS115)</f>
        <v>1.7333333333333334</v>
      </c>
      <c r="CA115" s="80" t="str">
        <f t="shared" si="88"/>
        <v>Đạt mục tiêu</v>
      </c>
    </row>
    <row r="116" spans="1:80" s="74" customFormat="1" ht="45" hidden="1">
      <c r="A116" s="19">
        <v>99</v>
      </c>
      <c r="B116" s="265">
        <v>99</v>
      </c>
      <c r="C116" s="86" t="s">
        <v>690</v>
      </c>
      <c r="D116" s="116" t="s">
        <v>14</v>
      </c>
      <c r="E116" s="86" t="s">
        <v>691</v>
      </c>
      <c r="F116" s="116" t="s">
        <v>17</v>
      </c>
      <c r="G116" s="79" t="s">
        <v>119</v>
      </c>
      <c r="H116" s="96" t="s">
        <v>1022</v>
      </c>
      <c r="I116" s="79"/>
      <c r="J116" s="10" t="s">
        <v>23</v>
      </c>
      <c r="K116" s="79"/>
      <c r="L116" s="79"/>
      <c r="M116" s="79"/>
      <c r="N116" s="80"/>
      <c r="O116" s="79"/>
      <c r="P116" s="66"/>
      <c r="Q116" s="79"/>
      <c r="R116" s="79"/>
      <c r="S116" s="79" t="s">
        <v>16</v>
      </c>
      <c r="T116" s="79"/>
      <c r="U116" s="66">
        <f t="shared" si="87"/>
        <v>1</v>
      </c>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c r="AU116" s="79"/>
      <c r="AV116" s="79"/>
      <c r="AW116" s="79"/>
      <c r="AX116" s="79"/>
      <c r="AY116" s="79"/>
      <c r="AZ116" s="79"/>
      <c r="BA116" s="79"/>
      <c r="BB116" s="79"/>
      <c r="BC116" s="79"/>
      <c r="BD116" s="79"/>
      <c r="BE116" s="79"/>
      <c r="BF116" s="79"/>
      <c r="BG116" s="79"/>
      <c r="BH116" s="79"/>
      <c r="BI116" s="79"/>
      <c r="BJ116" s="79"/>
      <c r="BK116" s="79"/>
      <c r="BL116" s="79"/>
      <c r="BM116" s="79"/>
      <c r="BN116" s="79"/>
      <c r="BO116" s="79"/>
      <c r="BP116" s="79"/>
      <c r="BQ116" s="79"/>
      <c r="BR116" s="79"/>
      <c r="BS116" s="79"/>
      <c r="BT116" s="80"/>
      <c r="BU116" s="81"/>
      <c r="BV116" s="80"/>
      <c r="BW116" s="81"/>
      <c r="BX116" s="80"/>
      <c r="BY116" s="81"/>
      <c r="BZ116" s="80"/>
      <c r="CA116" s="80"/>
    </row>
    <row r="117" spans="1:80" s="74" customFormat="1" ht="47.25" hidden="1">
      <c r="A117" s="19">
        <v>100</v>
      </c>
      <c r="B117" s="265">
        <v>100</v>
      </c>
      <c r="C117" s="88" t="s">
        <v>696</v>
      </c>
      <c r="D117" s="87" t="s">
        <v>17</v>
      </c>
      <c r="E117" s="86" t="s">
        <v>697</v>
      </c>
      <c r="F117" s="87" t="s">
        <v>17</v>
      </c>
      <c r="G117" s="79" t="s">
        <v>120</v>
      </c>
      <c r="H117" s="96" t="s">
        <v>332</v>
      </c>
      <c r="I117" s="79" t="s">
        <v>275</v>
      </c>
      <c r="J117" s="10" t="s">
        <v>23</v>
      </c>
      <c r="K117" s="79"/>
      <c r="L117" s="79"/>
      <c r="M117" s="79"/>
      <c r="N117" s="79"/>
      <c r="O117" s="79"/>
      <c r="P117" s="79"/>
      <c r="Q117" s="66" t="s">
        <v>16</v>
      </c>
      <c r="R117" s="66"/>
      <c r="S117" s="80"/>
      <c r="T117" s="79"/>
      <c r="U117" s="66">
        <f t="shared" si="87"/>
        <v>1</v>
      </c>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79"/>
      <c r="BA117" s="79"/>
      <c r="BB117" s="79"/>
      <c r="BC117" s="79"/>
      <c r="BD117" s="79"/>
      <c r="BE117" s="79">
        <v>2</v>
      </c>
      <c r="BF117" s="79">
        <v>1</v>
      </c>
      <c r="BG117" s="79">
        <v>2</v>
      </c>
      <c r="BH117" s="79">
        <v>2</v>
      </c>
      <c r="BI117" s="79">
        <v>2</v>
      </c>
      <c r="BJ117" s="79">
        <v>2</v>
      </c>
      <c r="BK117" s="79">
        <v>2</v>
      </c>
      <c r="BL117" s="79">
        <v>2</v>
      </c>
      <c r="BM117" s="79">
        <v>2</v>
      </c>
      <c r="BN117" s="79">
        <v>1</v>
      </c>
      <c r="BO117" s="79">
        <v>1</v>
      </c>
      <c r="BP117" s="79">
        <v>2</v>
      </c>
      <c r="BQ117" s="79">
        <v>2</v>
      </c>
      <c r="BR117" s="79">
        <v>1</v>
      </c>
      <c r="BS117" s="79">
        <v>2</v>
      </c>
      <c r="BT117" s="80">
        <f>COUNTIF($BE117:$BS117,2)</f>
        <v>11</v>
      </c>
      <c r="BU117" s="81">
        <f>BT117/COUNTA($BE117:$BS117)</f>
        <v>0.73333333333333328</v>
      </c>
      <c r="BV117" s="80">
        <f>COUNTIF($BE117:$BS117,1)</f>
        <v>4</v>
      </c>
      <c r="BW117" s="81">
        <f>BV117/COUNTA($BE117:$BS117)</f>
        <v>0.26666666666666666</v>
      </c>
      <c r="BX117" s="80">
        <f>COUNTIF($BE117:$BS117,0)</f>
        <v>0</v>
      </c>
      <c r="BY117" s="81">
        <f>BX117/COUNTA($BE117:$BS117)</f>
        <v>0</v>
      </c>
      <c r="BZ117" s="80">
        <f>(((BT117*2)+(BV117*1)+(BX117*0)))/COUNTA($BE117:$BS117)</f>
        <v>1.7333333333333334</v>
      </c>
      <c r="CA117" s="80" t="str">
        <f t="shared" si="88"/>
        <v>Đạt mục tiêu</v>
      </c>
    </row>
    <row r="118" spans="1:80" s="74" customFormat="1" ht="30" hidden="1">
      <c r="A118" s="19"/>
      <c r="B118" s="265"/>
      <c r="C118" s="88" t="s">
        <v>692</v>
      </c>
      <c r="D118" s="87"/>
      <c r="E118" s="86"/>
      <c r="F118" s="87"/>
      <c r="G118" s="79"/>
      <c r="H118" s="96" t="s">
        <v>333</v>
      </c>
      <c r="I118" s="79"/>
      <c r="J118" s="10"/>
      <c r="K118" s="79"/>
      <c r="L118" s="79"/>
      <c r="M118" s="79"/>
      <c r="N118" s="79"/>
      <c r="O118" s="79"/>
      <c r="P118" s="79"/>
      <c r="Q118" s="66"/>
      <c r="R118" s="66"/>
      <c r="S118" s="80"/>
      <c r="T118" s="80" t="s">
        <v>16</v>
      </c>
      <c r="U118" s="66"/>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c r="AU118" s="79"/>
      <c r="AV118" s="79"/>
      <c r="AW118" s="79"/>
      <c r="AX118" s="79"/>
      <c r="AY118" s="79"/>
      <c r="AZ118" s="79"/>
      <c r="BA118" s="79"/>
      <c r="BB118" s="79"/>
      <c r="BC118" s="79"/>
      <c r="BD118" s="79"/>
      <c r="BE118" s="79"/>
      <c r="BF118" s="79"/>
      <c r="BG118" s="79"/>
      <c r="BH118" s="79"/>
      <c r="BI118" s="79"/>
      <c r="BJ118" s="79"/>
      <c r="BK118" s="79"/>
      <c r="BL118" s="79"/>
      <c r="BM118" s="79"/>
      <c r="BN118" s="79"/>
      <c r="BO118" s="79"/>
      <c r="BP118" s="79"/>
      <c r="BQ118" s="79"/>
      <c r="BR118" s="79"/>
      <c r="BS118" s="79"/>
      <c r="BT118" s="80"/>
      <c r="BU118" s="81"/>
      <c r="BV118" s="80"/>
      <c r="BW118" s="81"/>
      <c r="BX118" s="80"/>
      <c r="BY118" s="81"/>
      <c r="BZ118" s="80"/>
      <c r="CA118" s="80"/>
    </row>
    <row r="119" spans="1:80" s="74" customFormat="1" ht="47.25" hidden="1">
      <c r="A119" s="19">
        <v>101</v>
      </c>
      <c r="B119" s="265">
        <v>101</v>
      </c>
      <c r="C119" s="88" t="s">
        <v>692</v>
      </c>
      <c r="D119" s="87" t="s">
        <v>17</v>
      </c>
      <c r="E119" s="86" t="s">
        <v>693</v>
      </c>
      <c r="F119" s="87" t="s">
        <v>17</v>
      </c>
      <c r="G119" s="79" t="s">
        <v>121</v>
      </c>
      <c r="H119" s="96" t="s">
        <v>333</v>
      </c>
      <c r="I119" s="79" t="s">
        <v>275</v>
      </c>
      <c r="J119" s="10" t="s">
        <v>23</v>
      </c>
      <c r="K119" s="79"/>
      <c r="L119" s="79"/>
      <c r="M119" s="79"/>
      <c r="N119" s="79"/>
      <c r="O119" s="80"/>
      <c r="P119" s="79"/>
      <c r="Q119" s="66"/>
      <c r="R119" s="66"/>
      <c r="S119" s="80" t="s">
        <v>16</v>
      </c>
      <c r="T119" s="79"/>
      <c r="U119" s="66">
        <f t="shared" si="87"/>
        <v>1</v>
      </c>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79"/>
      <c r="BA119" s="79"/>
      <c r="BB119" s="79"/>
      <c r="BC119" s="79"/>
      <c r="BD119" s="79"/>
      <c r="BE119" s="79">
        <v>2</v>
      </c>
      <c r="BF119" s="79">
        <v>2</v>
      </c>
      <c r="BG119" s="79">
        <v>1</v>
      </c>
      <c r="BH119" s="79">
        <v>2</v>
      </c>
      <c r="BI119" s="79">
        <v>2</v>
      </c>
      <c r="BJ119" s="79">
        <v>2</v>
      </c>
      <c r="BK119" s="79">
        <v>1</v>
      </c>
      <c r="BL119" s="79">
        <v>2</v>
      </c>
      <c r="BM119" s="79">
        <v>2</v>
      </c>
      <c r="BN119" s="79">
        <v>2</v>
      </c>
      <c r="BO119" s="79">
        <v>2</v>
      </c>
      <c r="BP119" s="79">
        <v>2</v>
      </c>
      <c r="BQ119" s="79">
        <v>1</v>
      </c>
      <c r="BR119" s="79">
        <v>1</v>
      </c>
      <c r="BS119" s="79">
        <v>1</v>
      </c>
      <c r="BT119" s="80">
        <f>COUNTIF($BE119:$BS119,2)</f>
        <v>10</v>
      </c>
      <c r="BU119" s="81">
        <f>BT119/COUNTA($BE119:$BS119)</f>
        <v>0.66666666666666663</v>
      </c>
      <c r="BV119" s="80">
        <f>COUNTIF($BE119:$BS119,1)</f>
        <v>5</v>
      </c>
      <c r="BW119" s="81">
        <f>BV119/COUNTA($BE119:$BS119)</f>
        <v>0.33333333333333331</v>
      </c>
      <c r="BX119" s="80">
        <f>COUNTIF($BE119:$BS119,0)</f>
        <v>0</v>
      </c>
      <c r="BY119" s="81">
        <f>BX119/COUNTA($BE119:$BS119)</f>
        <v>0</v>
      </c>
      <c r="BZ119" s="80">
        <f>(((BT119*2)+(BV119*1)+(BX119*0)))/COUNTA($BE119:$BS119)</f>
        <v>1.6666666666666667</v>
      </c>
      <c r="CA119" s="80" t="str">
        <f t="shared" si="88"/>
        <v>Đạt mục tiêu</v>
      </c>
    </row>
    <row r="120" spans="1:80" s="74" customFormat="1" ht="47.25" hidden="1">
      <c r="A120" s="19">
        <v>102</v>
      </c>
      <c r="B120" s="265">
        <v>102</v>
      </c>
      <c r="C120" s="88" t="s">
        <v>692</v>
      </c>
      <c r="D120" s="87" t="s">
        <v>17</v>
      </c>
      <c r="E120" s="86" t="s">
        <v>693</v>
      </c>
      <c r="F120" s="87" t="s">
        <v>17</v>
      </c>
      <c r="G120" s="79" t="s">
        <v>122</v>
      </c>
      <c r="H120" s="96" t="s">
        <v>334</v>
      </c>
      <c r="I120" s="79" t="s">
        <v>275</v>
      </c>
      <c r="J120" s="10" t="s">
        <v>23</v>
      </c>
      <c r="K120" s="79"/>
      <c r="L120" s="79"/>
      <c r="M120" s="79"/>
      <c r="N120" s="79"/>
      <c r="O120" s="80" t="s">
        <v>16</v>
      </c>
      <c r="P120" s="79"/>
      <c r="Q120" s="66"/>
      <c r="R120" s="66"/>
      <c r="S120" s="79"/>
      <c r="T120" s="79"/>
      <c r="U120" s="66">
        <f t="shared" si="87"/>
        <v>1</v>
      </c>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79"/>
      <c r="BA120" s="79"/>
      <c r="BB120" s="79"/>
      <c r="BC120" s="79"/>
      <c r="BD120" s="79"/>
      <c r="BE120" s="79">
        <v>2</v>
      </c>
      <c r="BF120" s="79">
        <v>2</v>
      </c>
      <c r="BG120" s="79">
        <v>1</v>
      </c>
      <c r="BH120" s="79">
        <v>2</v>
      </c>
      <c r="BI120" s="79">
        <v>2</v>
      </c>
      <c r="BJ120" s="79">
        <v>2</v>
      </c>
      <c r="BK120" s="79">
        <v>1</v>
      </c>
      <c r="BL120" s="79">
        <v>2</v>
      </c>
      <c r="BM120" s="79">
        <v>2</v>
      </c>
      <c r="BN120" s="79">
        <v>2</v>
      </c>
      <c r="BO120" s="79">
        <v>1</v>
      </c>
      <c r="BP120" s="79">
        <v>2</v>
      </c>
      <c r="BQ120" s="79">
        <v>2</v>
      </c>
      <c r="BR120" s="79">
        <v>1</v>
      </c>
      <c r="BS120" s="79">
        <v>1</v>
      </c>
      <c r="BT120" s="80">
        <f>COUNTIF($BE120:$BS120,2)</f>
        <v>10</v>
      </c>
      <c r="BU120" s="81">
        <f>BT120/COUNTA($BE120:$BS120)</f>
        <v>0.66666666666666663</v>
      </c>
      <c r="BV120" s="80">
        <f>COUNTIF($BE120:$BS120,1)</f>
        <v>5</v>
      </c>
      <c r="BW120" s="81">
        <f>BV120/COUNTA($BE120:$BS120)</f>
        <v>0.33333333333333331</v>
      </c>
      <c r="BX120" s="80">
        <f>COUNTIF($BE120:$BS120,0)</f>
        <v>0</v>
      </c>
      <c r="BY120" s="81">
        <f>BX120/COUNTA($BE120:$BS120)</f>
        <v>0</v>
      </c>
      <c r="BZ120" s="80">
        <f>(((BT120*2)+(BV120*1)+(BX120*0)))/COUNTA($BE120:$BS120)</f>
        <v>1.6666666666666667</v>
      </c>
      <c r="CA120" s="80" t="str">
        <f t="shared" si="88"/>
        <v>Đạt mục tiêu</v>
      </c>
    </row>
    <row r="121" spans="1:80" ht="76.5" customHeight="1">
      <c r="A121" s="1182">
        <v>103</v>
      </c>
      <c r="B121" s="1192">
        <v>103</v>
      </c>
      <c r="C121" s="76" t="s">
        <v>688</v>
      </c>
      <c r="D121" s="1198" t="s">
        <v>14</v>
      </c>
      <c r="E121" s="86" t="s">
        <v>689</v>
      </c>
      <c r="F121" s="1172" t="s">
        <v>17</v>
      </c>
      <c r="G121" s="573" t="s">
        <v>123</v>
      </c>
      <c r="H121" s="1180" t="s">
        <v>335</v>
      </c>
      <c r="I121" s="1119" t="s">
        <v>275</v>
      </c>
      <c r="J121" s="1196" t="s">
        <v>23</v>
      </c>
      <c r="K121" s="79"/>
      <c r="L121" s="1167" t="s">
        <v>16</v>
      </c>
      <c r="M121" s="79"/>
      <c r="N121" s="79"/>
      <c r="O121" s="79"/>
      <c r="P121" s="79"/>
      <c r="Q121" s="66"/>
      <c r="R121" s="66"/>
      <c r="S121" s="79"/>
      <c r="T121" s="79"/>
      <c r="U121" s="66">
        <f t="shared" si="87"/>
        <v>1</v>
      </c>
      <c r="V121" s="79"/>
      <c r="W121" s="79"/>
      <c r="X121" s="79"/>
      <c r="Y121" s="79"/>
      <c r="Z121" s="573"/>
      <c r="AA121" s="573" t="s">
        <v>723</v>
      </c>
      <c r="AB121" s="573" t="s">
        <v>727</v>
      </c>
      <c r="AC121" s="573" t="s">
        <v>726</v>
      </c>
      <c r="AD121" s="79"/>
      <c r="AE121" s="79"/>
      <c r="AF121" s="79"/>
      <c r="AG121" s="79"/>
      <c r="AH121" s="79"/>
      <c r="AI121" s="79"/>
      <c r="AJ121" s="79"/>
      <c r="AK121" s="79"/>
      <c r="AL121" s="79"/>
      <c r="AM121" s="79"/>
      <c r="AN121" s="79"/>
      <c r="AO121" s="79"/>
      <c r="AP121" s="79"/>
      <c r="AQ121" s="79"/>
      <c r="AR121" s="79"/>
      <c r="AS121" s="79"/>
      <c r="AT121" s="79"/>
      <c r="AU121" s="79"/>
      <c r="AV121" s="79"/>
      <c r="AW121" s="79"/>
      <c r="AX121" s="79"/>
      <c r="AY121" s="79"/>
      <c r="AZ121" s="79"/>
      <c r="BA121" s="79"/>
      <c r="BB121" s="79"/>
      <c r="BC121" s="79"/>
      <c r="BD121" s="79"/>
      <c r="BE121" s="573">
        <v>2</v>
      </c>
      <c r="BF121" s="573">
        <v>2</v>
      </c>
      <c r="BG121" s="573">
        <v>2</v>
      </c>
      <c r="BH121" s="573">
        <v>1</v>
      </c>
      <c r="BI121" s="573">
        <v>2</v>
      </c>
      <c r="BJ121" s="573">
        <v>2</v>
      </c>
      <c r="BK121" s="573">
        <v>1</v>
      </c>
      <c r="BL121" s="573">
        <v>2</v>
      </c>
      <c r="BM121" s="573">
        <v>2</v>
      </c>
      <c r="BN121" s="573">
        <v>2</v>
      </c>
      <c r="BO121" s="573">
        <v>2</v>
      </c>
      <c r="BP121" s="573">
        <v>2</v>
      </c>
      <c r="BQ121" s="573">
        <v>2</v>
      </c>
      <c r="BR121" s="573">
        <v>1</v>
      </c>
      <c r="BS121" s="573">
        <v>2</v>
      </c>
      <c r="BT121" s="1167">
        <f>COUNTIF($BE121:$BS121,2)</f>
        <v>12</v>
      </c>
      <c r="BU121" s="1197">
        <f>BT121/COUNTA($BE121:$BS121)</f>
        <v>0.8</v>
      </c>
      <c r="BV121" s="1167">
        <f>COUNTIF($BE121:$BS121,1)</f>
        <v>3</v>
      </c>
      <c r="BW121" s="1197">
        <f>BV121/COUNTA($BE121:$BS121)</f>
        <v>0.2</v>
      </c>
      <c r="BX121" s="1167">
        <f>COUNTIF($BE121:$BS121,0)</f>
        <v>0</v>
      </c>
      <c r="BY121" s="1197">
        <f>BX121/COUNTA($BE121:$BS121)</f>
        <v>0</v>
      </c>
      <c r="BZ121" s="1167">
        <f>(((BT121*2)+(BV121*1)+(BX121*0)))/COUNTA($BE121:$BS121)</f>
        <v>1.8</v>
      </c>
      <c r="CA121" s="1167" t="str">
        <f t="shared" si="88"/>
        <v>Đạt mục tiêu</v>
      </c>
    </row>
    <row r="122" spans="1:80" s="74" customFormat="1" ht="47.25" hidden="1">
      <c r="A122" s="19">
        <v>104</v>
      </c>
      <c r="B122" s="265">
        <v>104</v>
      </c>
      <c r="C122" s="67" t="s">
        <v>111</v>
      </c>
      <c r="D122" s="68" t="s">
        <v>14</v>
      </c>
      <c r="E122" s="67" t="s">
        <v>123</v>
      </c>
      <c r="F122" s="68" t="s">
        <v>17</v>
      </c>
      <c r="G122" s="79" t="s">
        <v>123</v>
      </c>
      <c r="H122" s="96" t="s">
        <v>335</v>
      </c>
      <c r="I122" s="79" t="s">
        <v>275</v>
      </c>
      <c r="J122" s="10" t="s">
        <v>23</v>
      </c>
      <c r="K122" s="79"/>
      <c r="L122" s="66"/>
      <c r="M122" s="79"/>
      <c r="N122" s="79"/>
      <c r="O122" s="80" t="s">
        <v>16</v>
      </c>
      <c r="P122" s="79"/>
      <c r="Q122" s="79"/>
      <c r="R122" s="79"/>
      <c r="S122" s="79"/>
      <c r="T122" s="79"/>
      <c r="U122" s="66">
        <f t="shared" si="87"/>
        <v>1</v>
      </c>
      <c r="V122" s="79"/>
      <c r="W122" s="79"/>
      <c r="X122" s="79"/>
      <c r="Y122" s="79"/>
      <c r="Z122" s="79"/>
      <c r="AA122" s="79"/>
      <c r="AB122" s="79"/>
      <c r="AC122" s="79"/>
      <c r="AD122" s="79"/>
      <c r="AE122" s="79"/>
      <c r="AF122" s="79"/>
      <c r="AG122" s="79"/>
      <c r="AH122" s="79"/>
      <c r="AI122" s="79"/>
      <c r="AJ122" s="79"/>
      <c r="AK122" s="79"/>
      <c r="AL122" s="79"/>
      <c r="AM122" s="79"/>
      <c r="AN122" s="79"/>
      <c r="AO122" s="79"/>
      <c r="AP122" s="79"/>
      <c r="AQ122" s="79"/>
      <c r="AR122" s="79"/>
      <c r="AS122" s="79"/>
      <c r="AT122" s="79"/>
      <c r="AU122" s="79"/>
      <c r="AV122" s="79"/>
      <c r="AW122" s="79"/>
      <c r="AX122" s="79"/>
      <c r="AY122" s="79"/>
      <c r="AZ122" s="79"/>
      <c r="BA122" s="79"/>
      <c r="BB122" s="79"/>
      <c r="BC122" s="79"/>
      <c r="BD122" s="79"/>
      <c r="BE122" s="79">
        <v>2</v>
      </c>
      <c r="BF122" s="79">
        <v>1</v>
      </c>
      <c r="BG122" s="79">
        <v>2</v>
      </c>
      <c r="BH122" s="79">
        <v>1</v>
      </c>
      <c r="BI122" s="79">
        <v>2</v>
      </c>
      <c r="BJ122" s="79">
        <v>1</v>
      </c>
      <c r="BK122" s="79">
        <v>2</v>
      </c>
      <c r="BL122" s="79">
        <v>2</v>
      </c>
      <c r="BM122" s="79">
        <v>2</v>
      </c>
      <c r="BN122" s="79">
        <v>2</v>
      </c>
      <c r="BO122" s="79">
        <v>2</v>
      </c>
      <c r="BP122" s="79">
        <v>2</v>
      </c>
      <c r="BQ122" s="79">
        <v>2</v>
      </c>
      <c r="BR122" s="79">
        <v>1</v>
      </c>
      <c r="BS122" s="79">
        <v>1</v>
      </c>
      <c r="BT122" s="80">
        <f>COUNTIF($BE122:$BS122,2)</f>
        <v>10</v>
      </c>
      <c r="BU122" s="81">
        <f>BT122/COUNTA($BE122:$BS122)</f>
        <v>0.66666666666666663</v>
      </c>
      <c r="BV122" s="80">
        <f>COUNTIF($BE122:$BS122,1)</f>
        <v>5</v>
      </c>
      <c r="BW122" s="81">
        <f>BV122/COUNTA($BE122:$BS122)</f>
        <v>0.33333333333333331</v>
      </c>
      <c r="BX122" s="80">
        <f>COUNTIF($BE122:$BS122,0)</f>
        <v>0</v>
      </c>
      <c r="BY122" s="81">
        <f>BX122/COUNTA($BE122:$BS122)</f>
        <v>0</v>
      </c>
      <c r="BZ122" s="80">
        <f>(((BT122*2)+(BV122*1)+(BX122*0)))/COUNTA($BE122:$BS122)</f>
        <v>1.6666666666666667</v>
      </c>
      <c r="CA122" s="80" t="str">
        <f t="shared" si="88"/>
        <v>Đạt mục tiêu</v>
      </c>
    </row>
    <row r="123" spans="1:80" s="74" customFormat="1" ht="47.25" hidden="1">
      <c r="A123" s="19">
        <v>105</v>
      </c>
      <c r="B123" s="265">
        <v>105</v>
      </c>
      <c r="C123" s="88" t="s">
        <v>694</v>
      </c>
      <c r="D123" s="87" t="s">
        <v>17</v>
      </c>
      <c r="E123" s="86" t="s">
        <v>695</v>
      </c>
      <c r="F123" s="87" t="s">
        <v>17</v>
      </c>
      <c r="G123" s="79" t="s">
        <v>124</v>
      </c>
      <c r="H123" s="96" t="s">
        <v>339</v>
      </c>
      <c r="I123" s="79" t="s">
        <v>275</v>
      </c>
      <c r="J123" s="10" t="s">
        <v>23</v>
      </c>
      <c r="K123" s="79"/>
      <c r="L123" s="66"/>
      <c r="M123" s="79"/>
      <c r="N123" s="80" t="s">
        <v>16</v>
      </c>
      <c r="O123" s="80"/>
      <c r="P123" s="79"/>
      <c r="Q123" s="79"/>
      <c r="R123" s="79"/>
      <c r="S123" s="79"/>
      <c r="T123" s="79"/>
      <c r="U123" s="66">
        <f t="shared" si="87"/>
        <v>1</v>
      </c>
      <c r="V123" s="79"/>
      <c r="W123" s="79"/>
      <c r="X123" s="79"/>
      <c r="Y123" s="79"/>
      <c r="Z123" s="79"/>
      <c r="AA123" s="79"/>
      <c r="AB123" s="79"/>
      <c r="AC123" s="79"/>
      <c r="AD123" s="79"/>
      <c r="AE123" s="79"/>
      <c r="AF123" s="79"/>
      <c r="AG123" s="79"/>
      <c r="AH123" s="79"/>
      <c r="AI123" s="79"/>
      <c r="AJ123" s="79"/>
      <c r="AK123" s="79"/>
      <c r="AL123" s="79"/>
      <c r="AM123" s="79"/>
      <c r="AN123" s="79"/>
      <c r="AO123" s="79"/>
      <c r="AP123" s="79"/>
      <c r="AQ123" s="79"/>
      <c r="AR123" s="79"/>
      <c r="AS123" s="79"/>
      <c r="AT123" s="79"/>
      <c r="AU123" s="79"/>
      <c r="AV123" s="79"/>
      <c r="AW123" s="79"/>
      <c r="AX123" s="79"/>
      <c r="AY123" s="79"/>
      <c r="AZ123" s="79"/>
      <c r="BA123" s="79"/>
      <c r="BB123" s="79"/>
      <c r="BC123" s="79"/>
      <c r="BD123" s="79"/>
      <c r="BE123" s="79"/>
      <c r="BF123" s="79"/>
      <c r="BG123" s="79"/>
      <c r="BH123" s="79"/>
      <c r="BI123" s="79"/>
      <c r="BJ123" s="79"/>
      <c r="BK123" s="79"/>
      <c r="BL123" s="79"/>
      <c r="BM123" s="79"/>
      <c r="BN123" s="79"/>
      <c r="BO123" s="79"/>
      <c r="BP123" s="79"/>
      <c r="BQ123" s="79"/>
      <c r="BR123" s="79"/>
      <c r="BS123" s="79"/>
      <c r="BT123" s="80"/>
      <c r="BU123" s="81"/>
      <c r="BV123" s="80"/>
      <c r="BW123" s="81"/>
      <c r="BX123" s="80"/>
      <c r="BY123" s="81"/>
      <c r="BZ123" s="80"/>
      <c r="CA123" s="80"/>
    </row>
    <row r="124" spans="1:80" s="74" customFormat="1" ht="47.25" hidden="1">
      <c r="A124" s="19">
        <v>106</v>
      </c>
      <c r="B124" s="265">
        <v>106</v>
      </c>
      <c r="C124" s="88" t="s">
        <v>694</v>
      </c>
      <c r="D124" s="87" t="s">
        <v>17</v>
      </c>
      <c r="E124" s="86" t="s">
        <v>695</v>
      </c>
      <c r="F124" s="87" t="s">
        <v>17</v>
      </c>
      <c r="G124" s="79" t="s">
        <v>336</v>
      </c>
      <c r="H124" s="96" t="s">
        <v>340</v>
      </c>
      <c r="I124" s="79" t="s">
        <v>275</v>
      </c>
      <c r="J124" s="10" t="s">
        <v>23</v>
      </c>
      <c r="K124" s="79"/>
      <c r="L124" s="79"/>
      <c r="M124" s="79"/>
      <c r="N124" s="80"/>
      <c r="O124" s="79"/>
      <c r="P124" s="79"/>
      <c r="Q124" s="80" t="s">
        <v>16</v>
      </c>
      <c r="R124" s="80"/>
      <c r="S124" s="79"/>
      <c r="T124" s="66"/>
      <c r="U124" s="66">
        <f t="shared" si="87"/>
        <v>1</v>
      </c>
      <c r="V124" s="79"/>
      <c r="W124" s="79"/>
      <c r="X124" s="79"/>
      <c r="Y124" s="79"/>
      <c r="Z124" s="79"/>
      <c r="AA124" s="79"/>
      <c r="AB124" s="79"/>
      <c r="AC124" s="79"/>
      <c r="AD124" s="79"/>
      <c r="AE124" s="79"/>
      <c r="AF124" s="79"/>
      <c r="AG124" s="79"/>
      <c r="AH124" s="79"/>
      <c r="AI124" s="79"/>
      <c r="AJ124" s="79"/>
      <c r="AK124" s="79"/>
      <c r="AL124" s="79"/>
      <c r="AM124" s="79"/>
      <c r="AN124" s="79"/>
      <c r="AO124" s="79"/>
      <c r="AP124" s="79"/>
      <c r="AQ124" s="79"/>
      <c r="AR124" s="79"/>
      <c r="AS124" s="79"/>
      <c r="AT124" s="79"/>
      <c r="AU124" s="79"/>
      <c r="AV124" s="79"/>
      <c r="AW124" s="79"/>
      <c r="AX124" s="79"/>
      <c r="AY124" s="79"/>
      <c r="AZ124" s="79"/>
      <c r="BA124" s="79"/>
      <c r="BB124" s="79"/>
      <c r="BC124" s="79"/>
      <c r="BD124" s="79"/>
      <c r="BE124" s="79"/>
      <c r="BF124" s="79"/>
      <c r="BG124" s="79"/>
      <c r="BH124" s="79"/>
      <c r="BI124" s="79"/>
      <c r="BJ124" s="79"/>
      <c r="BK124" s="79"/>
      <c r="BL124" s="79"/>
      <c r="BM124" s="79"/>
      <c r="BN124" s="79"/>
      <c r="BO124" s="79"/>
      <c r="BP124" s="79"/>
      <c r="BQ124" s="79"/>
      <c r="BR124" s="79"/>
      <c r="BS124" s="79"/>
      <c r="BT124" s="80"/>
      <c r="BU124" s="81"/>
      <c r="BV124" s="80"/>
      <c r="BW124" s="81"/>
      <c r="BX124" s="80"/>
      <c r="BY124" s="81"/>
      <c r="BZ124" s="80"/>
      <c r="CA124" s="80"/>
    </row>
    <row r="125" spans="1:80" s="173" customFormat="1" hidden="1">
      <c r="A125" s="171">
        <v>107</v>
      </c>
      <c r="B125" s="265">
        <v>107</v>
      </c>
      <c r="C125" s="1507" t="s">
        <v>698</v>
      </c>
      <c r="D125" s="1565"/>
      <c r="E125" s="1567"/>
      <c r="F125" s="5" t="s">
        <v>316</v>
      </c>
      <c r="G125" s="176" t="s">
        <v>316</v>
      </c>
      <c r="H125" s="176" t="s">
        <v>316</v>
      </c>
      <c r="I125" s="5" t="s">
        <v>316</v>
      </c>
      <c r="J125" s="5" t="s">
        <v>316</v>
      </c>
      <c r="K125" s="176" t="s">
        <v>316</v>
      </c>
      <c r="L125" s="5" t="s">
        <v>316</v>
      </c>
      <c r="M125" s="5" t="s">
        <v>316</v>
      </c>
      <c r="N125" s="5" t="s">
        <v>316</v>
      </c>
      <c r="O125" s="5" t="s">
        <v>316</v>
      </c>
      <c r="P125" s="5" t="s">
        <v>316</v>
      </c>
      <c r="Q125" s="5" t="s">
        <v>316</v>
      </c>
      <c r="R125" s="5"/>
      <c r="S125" s="5" t="s">
        <v>316</v>
      </c>
      <c r="T125" s="5" t="s">
        <v>316</v>
      </c>
      <c r="U125" s="5" t="s">
        <v>316</v>
      </c>
      <c r="V125" s="176" t="s">
        <v>316</v>
      </c>
      <c r="W125" s="176" t="s">
        <v>316</v>
      </c>
      <c r="X125" s="176" t="s">
        <v>316</v>
      </c>
      <c r="Y125" s="176" t="s">
        <v>316</v>
      </c>
      <c r="Z125" s="5" t="s">
        <v>316</v>
      </c>
      <c r="AA125" s="5" t="s">
        <v>316</v>
      </c>
      <c r="AB125" s="5" t="s">
        <v>316</v>
      </c>
      <c r="AC125" s="5" t="s">
        <v>316</v>
      </c>
      <c r="AD125" s="5" t="s">
        <v>316</v>
      </c>
      <c r="AE125" s="5" t="s">
        <v>316</v>
      </c>
      <c r="AF125" s="5" t="s">
        <v>316</v>
      </c>
      <c r="AG125" s="5" t="s">
        <v>316</v>
      </c>
      <c r="AH125" s="5" t="s">
        <v>316</v>
      </c>
      <c r="AI125" s="5" t="s">
        <v>316</v>
      </c>
      <c r="AJ125" s="5" t="s">
        <v>316</v>
      </c>
      <c r="AK125" s="5" t="s">
        <v>316</v>
      </c>
      <c r="AL125" s="5" t="s">
        <v>316</v>
      </c>
      <c r="AM125" s="5"/>
      <c r="AN125" s="5"/>
      <c r="AO125" s="5" t="s">
        <v>316</v>
      </c>
      <c r="AP125" s="5" t="s">
        <v>316</v>
      </c>
      <c r="AQ125" s="5" t="s">
        <v>316</v>
      </c>
      <c r="AR125" s="5" t="s">
        <v>316</v>
      </c>
      <c r="AS125" s="5" t="s">
        <v>316</v>
      </c>
      <c r="AT125" s="5" t="s">
        <v>316</v>
      </c>
      <c r="AU125" s="5" t="s">
        <v>316</v>
      </c>
      <c r="AV125" s="5" t="s">
        <v>316</v>
      </c>
      <c r="AW125" s="5" t="s">
        <v>316</v>
      </c>
      <c r="AX125" s="5"/>
      <c r="AY125" s="5"/>
      <c r="AZ125" s="5" t="s">
        <v>316</v>
      </c>
      <c r="BA125" s="5"/>
      <c r="BB125" s="5" t="s">
        <v>316</v>
      </c>
      <c r="BC125" s="5"/>
      <c r="BD125" s="5" t="s">
        <v>316</v>
      </c>
      <c r="BE125" s="5" t="s">
        <v>316</v>
      </c>
      <c r="BF125" s="5" t="s">
        <v>316</v>
      </c>
      <c r="BG125" s="5" t="s">
        <v>316</v>
      </c>
      <c r="BH125" s="5" t="s">
        <v>316</v>
      </c>
      <c r="BI125" s="5" t="s">
        <v>316</v>
      </c>
      <c r="BJ125" s="5" t="s">
        <v>316</v>
      </c>
      <c r="BK125" s="5" t="s">
        <v>316</v>
      </c>
      <c r="BL125" s="5" t="s">
        <v>316</v>
      </c>
      <c r="BM125" s="5" t="s">
        <v>316</v>
      </c>
      <c r="BN125" s="5" t="s">
        <v>316</v>
      </c>
      <c r="BO125" s="5" t="s">
        <v>316</v>
      </c>
      <c r="BP125" s="5" t="s">
        <v>316</v>
      </c>
      <c r="BQ125" s="5" t="s">
        <v>316</v>
      </c>
      <c r="BR125" s="5" t="s">
        <v>316</v>
      </c>
      <c r="BS125" s="5" t="s">
        <v>316</v>
      </c>
      <c r="BT125" s="5" t="s">
        <v>316</v>
      </c>
      <c r="BU125" s="5" t="s">
        <v>316</v>
      </c>
      <c r="BV125" s="5" t="s">
        <v>316</v>
      </c>
      <c r="BW125" s="5" t="s">
        <v>316</v>
      </c>
      <c r="BX125" s="5" t="s">
        <v>316</v>
      </c>
      <c r="BY125" s="5" t="s">
        <v>316</v>
      </c>
      <c r="BZ125" s="5" t="s">
        <v>316</v>
      </c>
      <c r="CA125" s="5" t="s">
        <v>316</v>
      </c>
      <c r="CB125" s="2"/>
    </row>
    <row r="126" spans="1:80" s="184" customFormat="1" ht="62.25" hidden="1">
      <c r="A126" s="216">
        <v>108</v>
      </c>
      <c r="B126" s="265">
        <v>108</v>
      </c>
      <c r="C126" s="188" t="s">
        <v>699</v>
      </c>
      <c r="D126" s="87" t="s">
        <v>17</v>
      </c>
      <c r="E126" s="86" t="s">
        <v>700</v>
      </c>
      <c r="F126" s="87" t="s">
        <v>17</v>
      </c>
      <c r="G126" s="197" t="s">
        <v>337</v>
      </c>
      <c r="H126" s="181" t="s">
        <v>338</v>
      </c>
      <c r="I126" s="79" t="s">
        <v>275</v>
      </c>
      <c r="J126" s="10" t="s">
        <v>23</v>
      </c>
      <c r="K126" s="182" t="s">
        <v>16</v>
      </c>
      <c r="L126" s="71"/>
      <c r="M126" s="71"/>
      <c r="N126" s="71"/>
      <c r="O126" s="71"/>
      <c r="P126" s="71"/>
      <c r="Q126" s="71"/>
      <c r="R126" s="71"/>
      <c r="S126" s="71"/>
      <c r="T126" s="71"/>
      <c r="U126" s="66">
        <f t="shared" si="87"/>
        <v>1</v>
      </c>
      <c r="V126" s="183" t="s">
        <v>724</v>
      </c>
      <c r="W126" s="183" t="s">
        <v>727</v>
      </c>
      <c r="X126" s="183" t="s">
        <v>724</v>
      </c>
      <c r="Y126" s="183" t="s">
        <v>726</v>
      </c>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20">
        <v>2</v>
      </c>
      <c r="BF126" s="20">
        <v>2</v>
      </c>
      <c r="BG126" s="20">
        <v>2</v>
      </c>
      <c r="BH126" s="20">
        <v>2</v>
      </c>
      <c r="BI126" s="20">
        <v>2</v>
      </c>
      <c r="BJ126" s="20">
        <v>2</v>
      </c>
      <c r="BK126" s="20">
        <v>2</v>
      </c>
      <c r="BL126" s="20">
        <v>2</v>
      </c>
      <c r="BM126" s="20">
        <v>2</v>
      </c>
      <c r="BN126" s="20">
        <v>2</v>
      </c>
      <c r="BO126" s="20">
        <v>1</v>
      </c>
      <c r="BP126" s="20">
        <v>2</v>
      </c>
      <c r="BQ126" s="20">
        <v>2</v>
      </c>
      <c r="BR126" s="20">
        <v>1</v>
      </c>
      <c r="BS126" s="20">
        <v>1</v>
      </c>
      <c r="BT126" s="80">
        <f>COUNTIF($BE126:$BS126,2)</f>
        <v>12</v>
      </c>
      <c r="BU126" s="81">
        <f>BT126/COUNTA($BE126:$BS126)</f>
        <v>0.8</v>
      </c>
      <c r="BV126" s="80">
        <f>COUNTIF($BE126:$BS126,1)</f>
        <v>3</v>
      </c>
      <c r="BW126" s="81">
        <f>BV126/COUNTA($BE126:$BS126)</f>
        <v>0.2</v>
      </c>
      <c r="BX126" s="80">
        <f>COUNTIF($BE126:$BS126,0)</f>
        <v>0</v>
      </c>
      <c r="BY126" s="81">
        <f>BX126/COUNTA($BE126:$BS126)</f>
        <v>0</v>
      </c>
      <c r="BZ126" s="80">
        <f>(((BT126*2)+(BV126*1)+(BX126*0)))/COUNTA($BE126:$BS126)</f>
        <v>1.8</v>
      </c>
      <c r="CA126" s="226" t="str">
        <f>IF(BZ126&gt;=1.6,"Đạt mục tiêu",IF(BZ126&gt;=1,"Cần cố gắng","Chưa đạt"))</f>
        <v>Đạt mục tiêu</v>
      </c>
      <c r="CB126" s="74"/>
    </row>
    <row r="127" spans="1:80" s="74" customFormat="1" ht="30" hidden="1">
      <c r="A127" s="19"/>
      <c r="B127" s="265"/>
      <c r="C127" s="88" t="s">
        <v>701</v>
      </c>
      <c r="D127" s="87"/>
      <c r="E127" s="86"/>
      <c r="F127" s="87"/>
      <c r="G127" s="109"/>
      <c r="H127" s="96" t="s">
        <v>1029</v>
      </c>
      <c r="I127" s="79"/>
      <c r="J127" s="10"/>
      <c r="K127" s="71"/>
      <c r="L127" s="71"/>
      <c r="M127" s="71"/>
      <c r="N127" s="71"/>
      <c r="O127" s="71"/>
      <c r="P127" s="71"/>
      <c r="Q127" s="71"/>
      <c r="R127" s="71"/>
      <c r="S127" s="71"/>
      <c r="T127" s="71" t="s">
        <v>16</v>
      </c>
      <c r="U127" s="66"/>
      <c r="V127" s="72"/>
      <c r="W127" s="72"/>
      <c r="X127" s="72"/>
      <c r="Y127" s="72"/>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c r="BL127" s="71"/>
      <c r="BM127" s="71"/>
      <c r="BN127" s="71"/>
      <c r="BO127" s="71"/>
      <c r="BP127" s="71"/>
      <c r="BQ127" s="71"/>
      <c r="BR127" s="71"/>
      <c r="BS127" s="71"/>
      <c r="BT127" s="71"/>
      <c r="BU127" s="81"/>
      <c r="BV127" s="80"/>
      <c r="BW127" s="81"/>
      <c r="BX127" s="80"/>
      <c r="BY127" s="81"/>
      <c r="BZ127" s="80"/>
      <c r="CA127" s="80"/>
    </row>
    <row r="128" spans="1:80" s="184" customFormat="1" ht="62.25" hidden="1">
      <c r="A128" s="216">
        <v>109</v>
      </c>
      <c r="B128" s="265">
        <v>109</v>
      </c>
      <c r="C128" s="181" t="s">
        <v>701</v>
      </c>
      <c r="D128" s="87" t="s">
        <v>17</v>
      </c>
      <c r="E128" s="86" t="s">
        <v>702</v>
      </c>
      <c r="F128" s="87" t="s">
        <v>17</v>
      </c>
      <c r="G128" s="292" t="s">
        <v>128</v>
      </c>
      <c r="H128" s="190" t="s">
        <v>968</v>
      </c>
      <c r="I128" s="79" t="s">
        <v>275</v>
      </c>
      <c r="J128" s="10" t="s">
        <v>23</v>
      </c>
      <c r="K128" s="182" t="s">
        <v>16</v>
      </c>
      <c r="L128" s="71"/>
      <c r="M128" s="71"/>
      <c r="N128" s="71"/>
      <c r="O128" s="71"/>
      <c r="P128" s="71"/>
      <c r="Q128" s="71"/>
      <c r="R128" s="71"/>
      <c r="S128" s="71"/>
      <c r="T128" s="71"/>
      <c r="U128" s="66">
        <f t="shared" si="87"/>
        <v>1</v>
      </c>
      <c r="V128" s="183" t="s">
        <v>723</v>
      </c>
      <c r="W128" s="183" t="s">
        <v>724</v>
      </c>
      <c r="X128" s="183" t="s">
        <v>726</v>
      </c>
      <c r="Y128" s="183" t="s">
        <v>724</v>
      </c>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20">
        <v>2</v>
      </c>
      <c r="BF128" s="20">
        <v>2</v>
      </c>
      <c r="BG128" s="20">
        <v>2</v>
      </c>
      <c r="BH128" s="20">
        <v>2</v>
      </c>
      <c r="BI128" s="20">
        <v>2</v>
      </c>
      <c r="BJ128" s="20">
        <v>2</v>
      </c>
      <c r="BK128" s="20">
        <v>1</v>
      </c>
      <c r="BL128" s="20">
        <v>2</v>
      </c>
      <c r="BM128" s="20">
        <v>2</v>
      </c>
      <c r="BN128" s="20">
        <v>2</v>
      </c>
      <c r="BO128" s="20">
        <v>2</v>
      </c>
      <c r="BP128" s="20">
        <v>2</v>
      </c>
      <c r="BQ128" s="20">
        <v>2</v>
      </c>
      <c r="BR128" s="20">
        <v>2</v>
      </c>
      <c r="BS128" s="20">
        <v>1</v>
      </c>
      <c r="BT128" s="80">
        <f>COUNTIF($BE128:$BS128,2)</f>
        <v>13</v>
      </c>
      <c r="BU128" s="81">
        <f>BT128/COUNTA($BE128:$BS128)</f>
        <v>0.8666666666666667</v>
      </c>
      <c r="BV128" s="80">
        <f>COUNTIF($BE128:$BS128,1)</f>
        <v>2</v>
      </c>
      <c r="BW128" s="81">
        <f>BV128/COUNTA($BE128:$BS128)</f>
        <v>0.13333333333333333</v>
      </c>
      <c r="BX128" s="80">
        <f>COUNTIF($BE128:$BS128,0)</f>
        <v>0</v>
      </c>
      <c r="BY128" s="81">
        <f>BX128/COUNTA($BE128:$BS128)</f>
        <v>0</v>
      </c>
      <c r="BZ128" s="80">
        <f>(((BT128*2)+(BV128*1)+(BX128*0)))/COUNTA($BE128:$BS128)</f>
        <v>1.8666666666666667</v>
      </c>
      <c r="CA128" s="226" t="str">
        <f>IF(BZ128&gt;=1.6,"Đạt mục tiêu",IF(BZ128&gt;=1,"Cần cố gắng","Chưa đạt"))</f>
        <v>Đạt mục tiêu</v>
      </c>
      <c r="CB128" s="74"/>
    </row>
    <row r="129" spans="1:80" s="74" customFormat="1" ht="63" hidden="1">
      <c r="A129" s="19">
        <v>110</v>
      </c>
      <c r="B129" s="265">
        <v>110</v>
      </c>
      <c r="C129" s="120" t="s">
        <v>703</v>
      </c>
      <c r="D129" s="87" t="s">
        <v>14</v>
      </c>
      <c r="E129" s="86" t="s">
        <v>704</v>
      </c>
      <c r="F129" s="87" t="s">
        <v>17</v>
      </c>
      <c r="G129" s="109" t="s">
        <v>127</v>
      </c>
      <c r="H129" s="70" t="s">
        <v>988</v>
      </c>
      <c r="I129" s="79" t="s">
        <v>275</v>
      </c>
      <c r="J129" s="10" t="s">
        <v>23</v>
      </c>
      <c r="K129" s="71"/>
      <c r="L129" s="71"/>
      <c r="M129" s="71" t="s">
        <v>16</v>
      </c>
      <c r="N129" s="71"/>
      <c r="O129" s="71"/>
      <c r="P129" s="71"/>
      <c r="Q129" s="71"/>
      <c r="R129" s="71"/>
      <c r="S129" s="71"/>
      <c r="T129" s="71"/>
      <c r="U129" s="66">
        <f t="shared" si="87"/>
        <v>1</v>
      </c>
      <c r="V129" s="72"/>
      <c r="W129" s="72"/>
      <c r="X129" s="72"/>
      <c r="Y129" s="72"/>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c r="BL129" s="71"/>
      <c r="BM129" s="71"/>
      <c r="BN129" s="71"/>
      <c r="BO129" s="71"/>
      <c r="BP129" s="71"/>
      <c r="BQ129" s="71"/>
      <c r="BR129" s="71"/>
      <c r="BS129" s="71"/>
      <c r="BT129" s="71"/>
      <c r="BU129" s="81"/>
      <c r="BV129" s="80"/>
      <c r="BW129" s="81"/>
      <c r="BX129" s="80"/>
      <c r="BY129" s="81"/>
      <c r="BZ129" s="80"/>
      <c r="CA129" s="80"/>
    </row>
    <row r="130" spans="1:80" ht="54.75" customHeight="1">
      <c r="A130" s="1182">
        <v>111</v>
      </c>
      <c r="B130" s="1192">
        <v>111</v>
      </c>
      <c r="C130" s="1654" t="s">
        <v>24</v>
      </c>
      <c r="D130" s="1655"/>
      <c r="E130" s="1655"/>
      <c r="F130" s="148" t="s">
        <v>316</v>
      </c>
      <c r="G130" s="148" t="s">
        <v>316</v>
      </c>
      <c r="H130" s="527" t="s">
        <v>316</v>
      </c>
      <c r="I130" s="5" t="s">
        <v>316</v>
      </c>
      <c r="J130" s="5" t="s">
        <v>316</v>
      </c>
      <c r="K130" s="182" t="s">
        <v>316</v>
      </c>
      <c r="L130" s="148" t="s">
        <v>316</v>
      </c>
      <c r="M130" s="6" t="s">
        <v>316</v>
      </c>
      <c r="N130" s="6" t="s">
        <v>316</v>
      </c>
      <c r="O130" s="6" t="s">
        <v>316</v>
      </c>
      <c r="P130" s="6" t="s">
        <v>316</v>
      </c>
      <c r="Q130" s="6" t="s">
        <v>316</v>
      </c>
      <c r="R130" s="6"/>
      <c r="S130" s="6" t="s">
        <v>316</v>
      </c>
      <c r="T130" s="6" t="s">
        <v>316</v>
      </c>
      <c r="U130" s="6" t="s">
        <v>316</v>
      </c>
      <c r="V130" s="182" t="s">
        <v>316</v>
      </c>
      <c r="W130" s="182" t="s">
        <v>316</v>
      </c>
      <c r="X130" s="182" t="s">
        <v>316</v>
      </c>
      <c r="Y130" s="182" t="s">
        <v>316</v>
      </c>
      <c r="Z130" s="148" t="s">
        <v>316</v>
      </c>
      <c r="AA130" s="148" t="s">
        <v>316</v>
      </c>
      <c r="AB130" s="148" t="s">
        <v>316</v>
      </c>
      <c r="AC130" s="148" t="s">
        <v>316</v>
      </c>
      <c r="AD130" s="6" t="s">
        <v>316</v>
      </c>
      <c r="AE130" s="6" t="s">
        <v>316</v>
      </c>
      <c r="AF130" s="6" t="s">
        <v>316</v>
      </c>
      <c r="AG130" s="6" t="s">
        <v>316</v>
      </c>
      <c r="AH130" s="6" t="s">
        <v>316</v>
      </c>
      <c r="AI130" s="6" t="s">
        <v>316</v>
      </c>
      <c r="AJ130" s="6" t="s">
        <v>316</v>
      </c>
      <c r="AK130" s="6" t="s">
        <v>316</v>
      </c>
      <c r="AL130" s="6" t="s">
        <v>316</v>
      </c>
      <c r="AM130" s="6"/>
      <c r="AN130" s="6"/>
      <c r="AO130" s="6" t="s">
        <v>316</v>
      </c>
      <c r="AP130" s="6" t="s">
        <v>316</v>
      </c>
      <c r="AQ130" s="6" t="s">
        <v>316</v>
      </c>
      <c r="AR130" s="6" t="s">
        <v>316</v>
      </c>
      <c r="AS130" s="6" t="s">
        <v>316</v>
      </c>
      <c r="AT130" s="6" t="s">
        <v>316</v>
      </c>
      <c r="AU130" s="6" t="s">
        <v>316</v>
      </c>
      <c r="AV130" s="6" t="s">
        <v>316</v>
      </c>
      <c r="AW130" s="6" t="s">
        <v>316</v>
      </c>
      <c r="AX130" s="6"/>
      <c r="AY130" s="6"/>
      <c r="AZ130" s="6" t="s">
        <v>316</v>
      </c>
      <c r="BA130" s="6"/>
      <c r="BB130" s="6" t="s">
        <v>316</v>
      </c>
      <c r="BC130" s="6"/>
      <c r="BD130" s="6" t="s">
        <v>316</v>
      </c>
      <c r="BE130" s="148" t="s">
        <v>316</v>
      </c>
      <c r="BF130" s="148" t="s">
        <v>316</v>
      </c>
      <c r="BG130" s="148" t="s">
        <v>316</v>
      </c>
      <c r="BH130" s="148" t="s">
        <v>316</v>
      </c>
      <c r="BI130" s="148" t="s">
        <v>316</v>
      </c>
      <c r="BJ130" s="148" t="s">
        <v>316</v>
      </c>
      <c r="BK130" s="148" t="s">
        <v>316</v>
      </c>
      <c r="BL130" s="148" t="s">
        <v>316</v>
      </c>
      <c r="BM130" s="148" t="s">
        <v>316</v>
      </c>
      <c r="BN130" s="148" t="s">
        <v>316</v>
      </c>
      <c r="BO130" s="148" t="s">
        <v>316</v>
      </c>
      <c r="BP130" s="148" t="s">
        <v>316</v>
      </c>
      <c r="BQ130" s="148" t="s">
        <v>316</v>
      </c>
      <c r="BR130" s="148" t="s">
        <v>316</v>
      </c>
      <c r="BS130" s="148" t="s">
        <v>316</v>
      </c>
      <c r="BT130" s="148" t="s">
        <v>316</v>
      </c>
      <c r="BU130" s="148" t="s">
        <v>316</v>
      </c>
      <c r="BV130" s="148" t="s">
        <v>316</v>
      </c>
      <c r="BW130" s="148" t="s">
        <v>316</v>
      </c>
      <c r="BX130" s="148" t="s">
        <v>316</v>
      </c>
      <c r="BY130" s="148" t="s">
        <v>316</v>
      </c>
      <c r="BZ130" s="148" t="s">
        <v>316</v>
      </c>
      <c r="CA130" s="148" t="s">
        <v>316</v>
      </c>
    </row>
    <row r="131" spans="1:80" s="173" customFormat="1" hidden="1">
      <c r="A131" s="171">
        <v>112</v>
      </c>
      <c r="B131" s="265">
        <v>112</v>
      </c>
      <c r="C131" s="1507" t="s">
        <v>116</v>
      </c>
      <c r="D131" s="1368"/>
      <c r="E131" s="1379"/>
      <c r="F131" s="6" t="s">
        <v>316</v>
      </c>
      <c r="G131" s="176" t="s">
        <v>316</v>
      </c>
      <c r="H131" s="291" t="s">
        <v>316</v>
      </c>
      <c r="I131" s="6" t="s">
        <v>316</v>
      </c>
      <c r="J131" s="6" t="s">
        <v>316</v>
      </c>
      <c r="K131" s="176" t="s">
        <v>316</v>
      </c>
      <c r="L131" s="6" t="s">
        <v>316</v>
      </c>
      <c r="M131" s="6" t="s">
        <v>316</v>
      </c>
      <c r="N131" s="6" t="s">
        <v>316</v>
      </c>
      <c r="O131" s="6" t="s">
        <v>316</v>
      </c>
      <c r="P131" s="6" t="s">
        <v>316</v>
      </c>
      <c r="Q131" s="6" t="s">
        <v>316</v>
      </c>
      <c r="R131" s="6"/>
      <c r="S131" s="6" t="s">
        <v>316</v>
      </c>
      <c r="T131" s="6" t="s">
        <v>316</v>
      </c>
      <c r="U131" s="6" t="s">
        <v>316</v>
      </c>
      <c r="V131" s="176" t="s">
        <v>316</v>
      </c>
      <c r="W131" s="176" t="s">
        <v>316</v>
      </c>
      <c r="X131" s="176" t="s">
        <v>316</v>
      </c>
      <c r="Y131" s="176" t="s">
        <v>316</v>
      </c>
      <c r="Z131" s="6" t="s">
        <v>316</v>
      </c>
      <c r="AA131" s="6" t="s">
        <v>316</v>
      </c>
      <c r="AB131" s="6" t="s">
        <v>316</v>
      </c>
      <c r="AC131" s="6" t="s">
        <v>316</v>
      </c>
      <c r="AD131" s="6" t="s">
        <v>316</v>
      </c>
      <c r="AE131" s="6" t="s">
        <v>316</v>
      </c>
      <c r="AF131" s="6" t="s">
        <v>316</v>
      </c>
      <c r="AG131" s="6" t="s">
        <v>316</v>
      </c>
      <c r="AH131" s="6" t="s">
        <v>316</v>
      </c>
      <c r="AI131" s="6" t="s">
        <v>316</v>
      </c>
      <c r="AJ131" s="6" t="s">
        <v>316</v>
      </c>
      <c r="AK131" s="6" t="s">
        <v>316</v>
      </c>
      <c r="AL131" s="6" t="s">
        <v>316</v>
      </c>
      <c r="AM131" s="6"/>
      <c r="AN131" s="6"/>
      <c r="AO131" s="6" t="s">
        <v>316</v>
      </c>
      <c r="AP131" s="6" t="s">
        <v>316</v>
      </c>
      <c r="AQ131" s="6" t="s">
        <v>316</v>
      </c>
      <c r="AR131" s="6" t="s">
        <v>316</v>
      </c>
      <c r="AS131" s="6" t="s">
        <v>316</v>
      </c>
      <c r="AT131" s="6" t="s">
        <v>316</v>
      </c>
      <c r="AU131" s="6" t="s">
        <v>316</v>
      </c>
      <c r="AV131" s="6" t="s">
        <v>316</v>
      </c>
      <c r="AW131" s="6" t="s">
        <v>316</v>
      </c>
      <c r="AX131" s="6"/>
      <c r="AY131" s="6"/>
      <c r="AZ131" s="6" t="s">
        <v>316</v>
      </c>
      <c r="BA131" s="6"/>
      <c r="BB131" s="6" t="s">
        <v>316</v>
      </c>
      <c r="BC131" s="6"/>
      <c r="BD131" s="6" t="s">
        <v>316</v>
      </c>
      <c r="BE131" s="6" t="s">
        <v>316</v>
      </c>
      <c r="BF131" s="6" t="s">
        <v>316</v>
      </c>
      <c r="BG131" s="6" t="s">
        <v>316</v>
      </c>
      <c r="BH131" s="6" t="s">
        <v>316</v>
      </c>
      <c r="BI131" s="6" t="s">
        <v>316</v>
      </c>
      <c r="BJ131" s="6" t="s">
        <v>316</v>
      </c>
      <c r="BK131" s="6" t="s">
        <v>316</v>
      </c>
      <c r="BL131" s="6" t="s">
        <v>316</v>
      </c>
      <c r="BM131" s="6" t="s">
        <v>316</v>
      </c>
      <c r="BN131" s="6" t="s">
        <v>316</v>
      </c>
      <c r="BO131" s="6" t="s">
        <v>316</v>
      </c>
      <c r="BP131" s="6" t="s">
        <v>316</v>
      </c>
      <c r="BQ131" s="6" t="s">
        <v>316</v>
      </c>
      <c r="BR131" s="6" t="s">
        <v>316</v>
      </c>
      <c r="BS131" s="6" t="s">
        <v>316</v>
      </c>
      <c r="BT131" s="6" t="s">
        <v>316</v>
      </c>
      <c r="BU131" s="6" t="s">
        <v>316</v>
      </c>
      <c r="BV131" s="6" t="s">
        <v>316</v>
      </c>
      <c r="BW131" s="6" t="s">
        <v>316</v>
      </c>
      <c r="BX131" s="6" t="s">
        <v>316</v>
      </c>
      <c r="BY131" s="6" t="s">
        <v>316</v>
      </c>
      <c r="BZ131" s="6" t="s">
        <v>316</v>
      </c>
      <c r="CA131" s="6" t="s">
        <v>316</v>
      </c>
      <c r="CB131" s="2"/>
    </row>
    <row r="132" spans="1:80" s="98" customFormat="1" ht="47.25" hidden="1">
      <c r="A132" s="19">
        <v>113</v>
      </c>
      <c r="B132" s="265">
        <v>113</v>
      </c>
      <c r="C132" s="88" t="s">
        <v>388</v>
      </c>
      <c r="D132" s="87" t="s">
        <v>17</v>
      </c>
      <c r="E132" s="86" t="s">
        <v>389</v>
      </c>
      <c r="F132" s="87" t="s">
        <v>17</v>
      </c>
      <c r="G132" s="42" t="s">
        <v>402</v>
      </c>
      <c r="H132" s="70" t="s">
        <v>403</v>
      </c>
      <c r="I132" s="79" t="s">
        <v>275</v>
      </c>
      <c r="J132" s="10" t="s">
        <v>25</v>
      </c>
      <c r="K132" s="21"/>
      <c r="L132" s="97"/>
      <c r="M132" s="97" t="s">
        <v>16</v>
      </c>
      <c r="N132" s="97"/>
      <c r="O132" s="97"/>
      <c r="P132" s="97"/>
      <c r="Q132" s="97"/>
      <c r="R132" s="97"/>
      <c r="S132" s="97"/>
      <c r="T132" s="97"/>
      <c r="U132" s="66">
        <f t="shared" si="87"/>
        <v>1</v>
      </c>
      <c r="V132" s="97"/>
      <c r="W132" s="97"/>
      <c r="X132" s="97"/>
      <c r="Y132" s="97"/>
      <c r="Z132" s="97"/>
      <c r="AA132" s="97"/>
      <c r="AB132" s="97"/>
      <c r="AC132" s="97"/>
      <c r="AD132" s="97"/>
      <c r="AE132" s="97"/>
      <c r="AF132" s="97"/>
      <c r="AG132" s="97"/>
      <c r="AH132" s="97"/>
      <c r="AI132" s="97"/>
      <c r="AJ132" s="97"/>
      <c r="AK132" s="97"/>
      <c r="AL132" s="97"/>
      <c r="AM132" s="97"/>
      <c r="AN132" s="97"/>
      <c r="AO132" s="97"/>
      <c r="AP132" s="97"/>
      <c r="AQ132" s="97"/>
      <c r="AR132" s="97"/>
      <c r="AS132" s="97"/>
      <c r="AT132" s="97"/>
      <c r="AU132" s="97"/>
      <c r="AV132" s="97"/>
      <c r="AW132" s="97"/>
      <c r="AX132" s="97"/>
      <c r="AY132" s="97"/>
      <c r="AZ132" s="97"/>
      <c r="BA132" s="97"/>
      <c r="BB132" s="97"/>
      <c r="BC132" s="97"/>
      <c r="BD132" s="97"/>
      <c r="BE132" s="97"/>
      <c r="BF132" s="97"/>
      <c r="BG132" s="97"/>
      <c r="BH132" s="97"/>
      <c r="BI132" s="97"/>
      <c r="BJ132" s="97"/>
      <c r="BK132" s="97"/>
      <c r="BL132" s="97"/>
      <c r="BM132" s="97"/>
      <c r="BN132" s="97"/>
      <c r="BO132" s="97"/>
      <c r="BP132" s="97"/>
      <c r="BQ132" s="97"/>
      <c r="BR132" s="97"/>
      <c r="BS132" s="97"/>
      <c r="BT132" s="97"/>
      <c r="BU132" s="97"/>
      <c r="BV132" s="97"/>
      <c r="BW132" s="97"/>
      <c r="BX132" s="97"/>
      <c r="BY132" s="97"/>
      <c r="BZ132" s="97"/>
      <c r="CA132" s="97"/>
    </row>
    <row r="133" spans="1:80" s="98" customFormat="1" ht="47.25" hidden="1">
      <c r="A133" s="19">
        <v>114</v>
      </c>
      <c r="B133" s="265">
        <v>114</v>
      </c>
      <c r="C133" s="88" t="s">
        <v>388</v>
      </c>
      <c r="D133" s="87" t="s">
        <v>17</v>
      </c>
      <c r="E133" s="86" t="s">
        <v>389</v>
      </c>
      <c r="F133" s="87" t="s">
        <v>17</v>
      </c>
      <c r="G133" s="42" t="s">
        <v>404</v>
      </c>
      <c r="H133" s="70" t="s">
        <v>405</v>
      </c>
      <c r="I133" s="79" t="s">
        <v>275</v>
      </c>
      <c r="J133" s="10" t="s">
        <v>25</v>
      </c>
      <c r="K133" s="97"/>
      <c r="L133" s="97"/>
      <c r="M133" s="97"/>
      <c r="N133" s="97" t="s">
        <v>16</v>
      </c>
      <c r="O133" s="97"/>
      <c r="P133" s="97"/>
      <c r="Q133" s="97"/>
      <c r="R133" s="97"/>
      <c r="S133" s="97"/>
      <c r="T133" s="97"/>
      <c r="U133" s="66">
        <f t="shared" si="87"/>
        <v>1</v>
      </c>
      <c r="V133" s="97"/>
      <c r="W133" s="97"/>
      <c r="X133" s="97"/>
      <c r="Y133" s="97"/>
      <c r="Z133" s="97"/>
      <c r="AA133" s="97"/>
      <c r="AB133" s="97"/>
      <c r="AC133" s="97"/>
      <c r="AD133" s="97"/>
      <c r="AE133" s="97"/>
      <c r="AF133" s="97"/>
      <c r="AG133" s="97"/>
      <c r="AH133" s="97"/>
      <c r="AI133" s="97"/>
      <c r="AJ133" s="97"/>
      <c r="AK133" s="97"/>
      <c r="AL133" s="97"/>
      <c r="AM133" s="97"/>
      <c r="AN133" s="97"/>
      <c r="AO133" s="97"/>
      <c r="AP133" s="97"/>
      <c r="AQ133" s="97"/>
      <c r="AR133" s="97"/>
      <c r="AS133" s="97"/>
      <c r="AT133" s="97"/>
      <c r="AU133" s="97"/>
      <c r="AV133" s="97"/>
      <c r="AW133" s="97"/>
      <c r="AX133" s="97"/>
      <c r="AY133" s="97"/>
      <c r="AZ133" s="97"/>
      <c r="BA133" s="97"/>
      <c r="BB133" s="97"/>
      <c r="BC133" s="97"/>
      <c r="BD133" s="97"/>
      <c r="BE133" s="97"/>
      <c r="BF133" s="97"/>
      <c r="BG133" s="97"/>
      <c r="BH133" s="97"/>
      <c r="BI133" s="97"/>
      <c r="BJ133" s="97"/>
      <c r="BK133" s="97"/>
      <c r="BL133" s="97"/>
      <c r="BM133" s="97"/>
      <c r="BN133" s="97"/>
      <c r="BO133" s="97"/>
      <c r="BP133" s="97"/>
      <c r="BQ133" s="97"/>
      <c r="BR133" s="97"/>
      <c r="BS133" s="97"/>
      <c r="BT133" s="97"/>
      <c r="BU133" s="97"/>
      <c r="BV133" s="97"/>
      <c r="BW133" s="97"/>
      <c r="BX133" s="97"/>
      <c r="BY133" s="97"/>
      <c r="BZ133" s="97"/>
      <c r="CA133" s="97"/>
    </row>
    <row r="134" spans="1:80" s="1205" customFormat="1" ht="85.5" customHeight="1">
      <c r="A134" s="1182">
        <v>115</v>
      </c>
      <c r="B134" s="1192">
        <v>115</v>
      </c>
      <c r="C134" s="78" t="s">
        <v>390</v>
      </c>
      <c r="D134" s="1198" t="s">
        <v>17</v>
      </c>
      <c r="E134" s="86" t="s">
        <v>391</v>
      </c>
      <c r="F134" s="1172" t="s">
        <v>17</v>
      </c>
      <c r="G134" s="78" t="s">
        <v>406</v>
      </c>
      <c r="H134" s="76" t="s">
        <v>407</v>
      </c>
      <c r="I134" s="1119" t="s">
        <v>275</v>
      </c>
      <c r="J134" s="1196" t="s">
        <v>25</v>
      </c>
      <c r="K134" s="97"/>
      <c r="L134" s="1204" t="s">
        <v>16</v>
      </c>
      <c r="M134" s="97"/>
      <c r="N134" s="97"/>
      <c r="O134" s="97"/>
      <c r="P134" s="97"/>
      <c r="Q134" s="97"/>
      <c r="R134" s="97"/>
      <c r="S134" s="97"/>
      <c r="T134" s="97"/>
      <c r="U134" s="66">
        <f t="shared" si="87"/>
        <v>1</v>
      </c>
      <c r="V134" s="97"/>
      <c r="W134" s="97"/>
      <c r="X134" s="97"/>
      <c r="Y134" s="97"/>
      <c r="Z134" s="573" t="s">
        <v>727</v>
      </c>
      <c r="AA134" s="573" t="s">
        <v>723</v>
      </c>
      <c r="AB134" s="573" t="s">
        <v>727</v>
      </c>
      <c r="AC134" s="573" t="s">
        <v>727</v>
      </c>
      <c r="AD134" s="97"/>
      <c r="AE134" s="97"/>
      <c r="AF134" s="97"/>
      <c r="AG134" s="9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573">
        <v>2</v>
      </c>
      <c r="BF134" s="573">
        <v>2</v>
      </c>
      <c r="BG134" s="573">
        <v>2</v>
      </c>
      <c r="BH134" s="573">
        <v>1</v>
      </c>
      <c r="BI134" s="573">
        <v>2</v>
      </c>
      <c r="BJ134" s="573">
        <v>2</v>
      </c>
      <c r="BK134" s="573">
        <v>2</v>
      </c>
      <c r="BL134" s="573">
        <v>2</v>
      </c>
      <c r="BM134" s="573">
        <v>2</v>
      </c>
      <c r="BN134" s="573">
        <v>2</v>
      </c>
      <c r="BO134" s="573">
        <v>2</v>
      </c>
      <c r="BP134" s="573">
        <v>2</v>
      </c>
      <c r="BQ134" s="573">
        <v>2</v>
      </c>
      <c r="BR134" s="573">
        <v>1</v>
      </c>
      <c r="BS134" s="573">
        <v>2</v>
      </c>
      <c r="BT134" s="1167">
        <f>COUNTIF($BE134:$BS134,2)</f>
        <v>13</v>
      </c>
      <c r="BU134" s="1197">
        <f>BT134/COUNTA($BE134:$BS134)</f>
        <v>0.8666666666666667</v>
      </c>
      <c r="BV134" s="1167">
        <f>COUNTIF($BE134:$BS134,1)</f>
        <v>2</v>
      </c>
      <c r="BW134" s="1197">
        <f>BV134/COUNTA($BE134:$BS134)</f>
        <v>0.13333333333333333</v>
      </c>
      <c r="BX134" s="1167">
        <f>COUNTIF($BE134:$BS134,0)</f>
        <v>0</v>
      </c>
      <c r="BY134" s="1197">
        <f>BX134/COUNTA($BE134:$BS134)</f>
        <v>0</v>
      </c>
      <c r="BZ134" s="1167">
        <f>(((BT134*2)+(BV134*1)+(BX134*0)))/COUNTA($BE134:$BS134)</f>
        <v>1.8666666666666667</v>
      </c>
      <c r="CA134" s="1167" t="str">
        <f t="shared" ref="CA134" si="89">IF(BZ134&gt;=1.6,"Đạt mục tiêu",IF(BZ134&gt;=1,"Cần cố gắng","Chưa đạt"))</f>
        <v>Đạt mục tiêu</v>
      </c>
    </row>
    <row r="135" spans="1:80" s="199" customFormat="1" ht="92.25" hidden="1" customHeight="1">
      <c r="A135" s="216">
        <v>116</v>
      </c>
      <c r="B135" s="265">
        <v>116</v>
      </c>
      <c r="C135" s="188" t="s">
        <v>392</v>
      </c>
      <c r="D135" s="87" t="s">
        <v>14</v>
      </c>
      <c r="E135" s="86" t="s">
        <v>393</v>
      </c>
      <c r="F135" s="87" t="s">
        <v>14</v>
      </c>
      <c r="G135" s="188" t="s">
        <v>411</v>
      </c>
      <c r="H135" s="181" t="s">
        <v>408</v>
      </c>
      <c r="I135" s="79" t="s">
        <v>275</v>
      </c>
      <c r="J135" s="10" t="s">
        <v>25</v>
      </c>
      <c r="K135" s="198" t="s">
        <v>16</v>
      </c>
      <c r="L135" s="97"/>
      <c r="M135" s="97"/>
      <c r="N135" s="97"/>
      <c r="O135" s="97"/>
      <c r="P135" s="97"/>
      <c r="Q135" s="97"/>
      <c r="R135" s="97" t="s">
        <v>16</v>
      </c>
      <c r="S135" s="97"/>
      <c r="T135" s="97"/>
      <c r="U135" s="66">
        <f t="shared" si="87"/>
        <v>2</v>
      </c>
      <c r="V135" s="183" t="s">
        <v>723</v>
      </c>
      <c r="W135" s="183" t="s">
        <v>725</v>
      </c>
      <c r="X135" s="183" t="s">
        <v>728</v>
      </c>
      <c r="Y135" s="183" t="s">
        <v>727</v>
      </c>
      <c r="Z135" s="97"/>
      <c r="AA135" s="97"/>
      <c r="AB135" s="97"/>
      <c r="AC135" s="97"/>
      <c r="AD135" s="97"/>
      <c r="AE135" s="97"/>
      <c r="AF135" s="97"/>
      <c r="AG135" s="9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20">
        <v>2</v>
      </c>
      <c r="BF135" s="20">
        <v>2</v>
      </c>
      <c r="BG135" s="20">
        <v>2</v>
      </c>
      <c r="BH135" s="20">
        <v>2</v>
      </c>
      <c r="BI135" s="20">
        <v>2</v>
      </c>
      <c r="BJ135" s="20">
        <v>2</v>
      </c>
      <c r="BK135" s="20">
        <v>2</v>
      </c>
      <c r="BL135" s="20">
        <v>2</v>
      </c>
      <c r="BM135" s="20">
        <v>2</v>
      </c>
      <c r="BN135" s="20">
        <v>2</v>
      </c>
      <c r="BO135" s="20">
        <v>1</v>
      </c>
      <c r="BP135" s="20">
        <v>2</v>
      </c>
      <c r="BQ135" s="20">
        <v>2</v>
      </c>
      <c r="BR135" s="20">
        <v>1</v>
      </c>
      <c r="BS135" s="20">
        <v>1</v>
      </c>
      <c r="BT135" s="80">
        <f>COUNTIF($BE135:$BS135,2)</f>
        <v>12</v>
      </c>
      <c r="BU135" s="81">
        <f>BT135/COUNTA($BE135:$BS135)</f>
        <v>0.8</v>
      </c>
      <c r="BV135" s="80">
        <f>COUNTIF($BE135:$BS135,1)</f>
        <v>3</v>
      </c>
      <c r="BW135" s="81">
        <f>BV135/COUNTA($BE135:$BS135)</f>
        <v>0.2</v>
      </c>
      <c r="BX135" s="80">
        <f>COUNTIF($BE135:$BS135,0)</f>
        <v>0</v>
      </c>
      <c r="BY135" s="81">
        <f>BX135/COUNTA($BE135:$BS135)</f>
        <v>0</v>
      </c>
      <c r="BZ135" s="80">
        <f>(((BT135*2)+(BV135*1)+(BX135*0)))/COUNTA($BE135:$BS135)</f>
        <v>1.8</v>
      </c>
      <c r="CA135" s="226" t="str">
        <f>IF(BZ135&gt;=1.6,"Đạt mục tiêu",IF(BZ135&gt;=1,"Cần cố gắng","Chưa đạt"))</f>
        <v>Đạt mục tiêu</v>
      </c>
      <c r="CB135" s="98"/>
    </row>
    <row r="136" spans="1:80" s="1205" customFormat="1" ht="89.25" customHeight="1">
      <c r="A136" s="1182">
        <v>117</v>
      </c>
      <c r="B136" s="1192">
        <v>117</v>
      </c>
      <c r="C136" s="78" t="s">
        <v>392</v>
      </c>
      <c r="D136" s="1198" t="s">
        <v>14</v>
      </c>
      <c r="E136" s="86" t="s">
        <v>393</v>
      </c>
      <c r="F136" s="1172" t="s">
        <v>14</v>
      </c>
      <c r="G136" s="78" t="s">
        <v>410</v>
      </c>
      <c r="H136" s="76" t="s">
        <v>409</v>
      </c>
      <c r="I136" s="1119" t="s">
        <v>275</v>
      </c>
      <c r="J136" s="1196" t="s">
        <v>25</v>
      </c>
      <c r="K136" s="97"/>
      <c r="L136" s="1204" t="s">
        <v>16</v>
      </c>
      <c r="M136" s="97"/>
      <c r="N136" s="97"/>
      <c r="O136" s="97"/>
      <c r="P136" s="97"/>
      <c r="Q136" s="97"/>
      <c r="R136" s="97" t="s">
        <v>16</v>
      </c>
      <c r="S136" s="97"/>
      <c r="T136" s="97"/>
      <c r="U136" s="66">
        <f t="shared" si="87"/>
        <v>2</v>
      </c>
      <c r="V136" s="97"/>
      <c r="W136" s="97"/>
      <c r="X136" s="97"/>
      <c r="Y136" s="97"/>
      <c r="Z136" s="573" t="s">
        <v>725</v>
      </c>
      <c r="AA136" s="573" t="s">
        <v>727</v>
      </c>
      <c r="AB136" s="573" t="s">
        <v>725</v>
      </c>
      <c r="AC136" s="573"/>
      <c r="AD136" s="97"/>
      <c r="AE136" s="97"/>
      <c r="AF136" s="97"/>
      <c r="AG136" s="9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573">
        <v>2</v>
      </c>
      <c r="BF136" s="573">
        <v>2</v>
      </c>
      <c r="BG136" s="573">
        <v>2</v>
      </c>
      <c r="BH136" s="573">
        <v>1</v>
      </c>
      <c r="BI136" s="573">
        <v>2</v>
      </c>
      <c r="BJ136" s="573">
        <v>2</v>
      </c>
      <c r="BK136" s="573">
        <v>2</v>
      </c>
      <c r="BL136" s="573">
        <v>2</v>
      </c>
      <c r="BM136" s="573">
        <v>2</v>
      </c>
      <c r="BN136" s="573">
        <v>2</v>
      </c>
      <c r="BO136" s="573">
        <v>2</v>
      </c>
      <c r="BP136" s="573">
        <v>2</v>
      </c>
      <c r="BQ136" s="573">
        <v>2</v>
      </c>
      <c r="BR136" s="573">
        <v>1</v>
      </c>
      <c r="BS136" s="573">
        <v>2</v>
      </c>
      <c r="BT136" s="1167">
        <f>COUNTIF($BE136:$BS136,2)</f>
        <v>13</v>
      </c>
      <c r="BU136" s="1197">
        <f>BT136/COUNTA($BE136:$BS136)</f>
        <v>0.8666666666666667</v>
      </c>
      <c r="BV136" s="1167">
        <f>COUNTIF($BE136:$BS136,1)</f>
        <v>2</v>
      </c>
      <c r="BW136" s="1197">
        <f>BV136/COUNTA($BE136:$BS136)</f>
        <v>0.13333333333333333</v>
      </c>
      <c r="BX136" s="1167">
        <f>COUNTIF($BE136:$BS136,0)</f>
        <v>0</v>
      </c>
      <c r="BY136" s="1197">
        <f>BX136/COUNTA($BE136:$BS136)</f>
        <v>0</v>
      </c>
      <c r="BZ136" s="1167">
        <f>(((BT136*2)+(BV136*1)+(BX136*0)))/COUNTA($BE136:$BS136)</f>
        <v>1.8666666666666667</v>
      </c>
      <c r="CA136" s="1167" t="str">
        <f t="shared" ref="CA136" si="90">IF(BZ136&gt;=1.6,"Đạt mục tiêu",IF(BZ136&gt;=1,"Cần cố gắng","Chưa đạt"))</f>
        <v>Đạt mục tiêu</v>
      </c>
    </row>
    <row r="137" spans="1:80" s="98" customFormat="1" ht="33.75" hidden="1" customHeight="1">
      <c r="A137" s="19"/>
      <c r="B137" s="265"/>
      <c r="C137" s="273" t="s">
        <v>341</v>
      </c>
      <c r="D137" s="87"/>
      <c r="E137" s="86"/>
      <c r="F137" s="87"/>
      <c r="G137" s="86"/>
      <c r="H137" s="70" t="s">
        <v>942</v>
      </c>
      <c r="I137" s="79"/>
      <c r="J137" s="10"/>
      <c r="K137" s="97"/>
      <c r="L137" s="97"/>
      <c r="M137" s="97"/>
      <c r="N137" s="97"/>
      <c r="O137" s="97"/>
      <c r="P137" s="97"/>
      <c r="Q137" s="97"/>
      <c r="R137" s="97"/>
      <c r="S137" s="97"/>
      <c r="T137" s="71" t="s">
        <v>16</v>
      </c>
      <c r="U137" s="66"/>
      <c r="V137" s="97"/>
      <c r="W137" s="97"/>
      <c r="X137" s="97"/>
      <c r="Y137" s="97"/>
      <c r="Z137" s="97"/>
      <c r="AA137" s="97"/>
      <c r="AB137" s="97"/>
      <c r="AC137" s="97"/>
      <c r="AD137" s="97"/>
      <c r="AE137" s="97"/>
      <c r="AF137" s="97"/>
      <c r="AG137" s="97"/>
      <c r="AH137" s="97"/>
      <c r="AI137" s="97"/>
      <c r="AJ137" s="97"/>
      <c r="AK137" s="97"/>
      <c r="AL137" s="97"/>
      <c r="AM137" s="97"/>
      <c r="AN137" s="97"/>
      <c r="AO137" s="97"/>
      <c r="AP137" s="97"/>
      <c r="AQ137" s="97"/>
      <c r="AR137" s="97"/>
      <c r="AS137" s="97"/>
      <c r="AT137" s="97"/>
      <c r="AU137" s="97"/>
      <c r="AV137" s="97"/>
      <c r="AW137" s="97"/>
      <c r="AX137" s="97"/>
      <c r="AY137" s="97"/>
      <c r="AZ137" s="97"/>
      <c r="BA137" s="97"/>
      <c r="BB137" s="97"/>
      <c r="BC137" s="97"/>
      <c r="BD137" s="97"/>
      <c r="BE137" s="97"/>
      <c r="BF137" s="97"/>
      <c r="BG137" s="97"/>
      <c r="BH137" s="97"/>
      <c r="BI137" s="97"/>
      <c r="BJ137" s="97"/>
      <c r="BK137" s="97"/>
      <c r="BL137" s="97"/>
      <c r="BM137" s="97"/>
      <c r="BN137" s="97"/>
      <c r="BO137" s="97"/>
      <c r="BP137" s="97"/>
      <c r="BQ137" s="97"/>
      <c r="BR137" s="97"/>
      <c r="BS137" s="97"/>
      <c r="BT137" s="97"/>
      <c r="BU137" s="97"/>
      <c r="BV137" s="97"/>
      <c r="BW137" s="97"/>
      <c r="BX137" s="97"/>
      <c r="BY137" s="97"/>
      <c r="BZ137" s="97"/>
      <c r="CA137" s="97"/>
    </row>
    <row r="138" spans="1:80" s="184" customFormat="1" ht="150" hidden="1" customHeight="1">
      <c r="A138" s="216">
        <v>118</v>
      </c>
      <c r="B138" s="265">
        <v>118</v>
      </c>
      <c r="C138" s="179" t="s">
        <v>341</v>
      </c>
      <c r="D138" s="75" t="s">
        <v>15</v>
      </c>
      <c r="E138" s="43" t="s">
        <v>131</v>
      </c>
      <c r="F138" s="75" t="s">
        <v>17</v>
      </c>
      <c r="G138" s="188" t="s">
        <v>396</v>
      </c>
      <c r="H138" s="192" t="s">
        <v>1045</v>
      </c>
      <c r="I138" s="79" t="s">
        <v>275</v>
      </c>
      <c r="J138" s="10" t="s">
        <v>25</v>
      </c>
      <c r="K138" s="191" t="s">
        <v>16</v>
      </c>
      <c r="L138" s="20"/>
      <c r="M138" s="21"/>
      <c r="N138" s="80"/>
      <c r="O138" s="20"/>
      <c r="P138" s="80"/>
      <c r="Q138" s="21"/>
      <c r="R138" s="21"/>
      <c r="S138" s="20"/>
      <c r="T138" s="20"/>
      <c r="U138" s="66">
        <f t="shared" si="87"/>
        <v>1</v>
      </c>
      <c r="V138" s="183" t="s">
        <v>726</v>
      </c>
      <c r="W138" s="292" t="s">
        <v>726</v>
      </c>
      <c r="X138" s="292" t="s">
        <v>723</v>
      </c>
      <c r="Y138" s="292" t="s">
        <v>724</v>
      </c>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20">
        <v>2</v>
      </c>
      <c r="BF138" s="20">
        <v>2</v>
      </c>
      <c r="BG138" s="20">
        <v>2</v>
      </c>
      <c r="BH138" s="20">
        <v>1</v>
      </c>
      <c r="BI138" s="20">
        <v>2</v>
      </c>
      <c r="BJ138" s="20">
        <v>2</v>
      </c>
      <c r="BK138" s="20">
        <v>1</v>
      </c>
      <c r="BL138" s="20">
        <v>2</v>
      </c>
      <c r="BM138" s="20">
        <v>2</v>
      </c>
      <c r="BN138" s="20">
        <v>2</v>
      </c>
      <c r="BO138" s="20">
        <v>1</v>
      </c>
      <c r="BP138" s="20">
        <v>2</v>
      </c>
      <c r="BQ138" s="20">
        <v>2</v>
      </c>
      <c r="BR138" s="20">
        <v>2</v>
      </c>
      <c r="BS138" s="20">
        <v>1</v>
      </c>
      <c r="BT138" s="80">
        <f>COUNTIF($BE138:$BS138,2)</f>
        <v>11</v>
      </c>
      <c r="BU138" s="81">
        <f>BT138/COUNTA($BE138:$BS138)</f>
        <v>0.73333333333333328</v>
      </c>
      <c r="BV138" s="80">
        <f>COUNTIF($BE138:$BS138,1)</f>
        <v>4</v>
      </c>
      <c r="BW138" s="81">
        <f>BV138/COUNTA($BE138:$BS138)</f>
        <v>0.26666666666666666</v>
      </c>
      <c r="BX138" s="80">
        <f>COUNTIF($BE138:$BS138,0)</f>
        <v>0</v>
      </c>
      <c r="BY138" s="81">
        <f>BX138/COUNTA($BE138:$BS138)</f>
        <v>0</v>
      </c>
      <c r="BZ138" s="80">
        <f>(((BT138*2)+(BV138*1)+(BX138*0)))/COUNTA($BE138:$BS138)</f>
        <v>1.7333333333333334</v>
      </c>
      <c r="CA138" s="226" t="str">
        <f>IF(BZ138&gt;=1.6,"Đạt mục tiêu",IF(BZ138&gt;=1,"Cần cố gắng","Chưa đạt"))</f>
        <v>Đạt mục tiêu</v>
      </c>
      <c r="CB138" s="74"/>
    </row>
    <row r="139" spans="1:80" ht="145.5" customHeight="1">
      <c r="A139" s="1182">
        <v>119</v>
      </c>
      <c r="B139" s="1192">
        <v>119</v>
      </c>
      <c r="C139" s="515" t="s">
        <v>341</v>
      </c>
      <c r="D139" s="1206" t="s">
        <v>15</v>
      </c>
      <c r="E139" s="515" t="s">
        <v>131</v>
      </c>
      <c r="F139" s="1206" t="s">
        <v>17</v>
      </c>
      <c r="G139" s="78" t="s">
        <v>397</v>
      </c>
      <c r="H139" s="1200" t="s">
        <v>1588</v>
      </c>
      <c r="I139" s="1119" t="s">
        <v>275</v>
      </c>
      <c r="J139" s="1196" t="s">
        <v>25</v>
      </c>
      <c r="K139" s="20"/>
      <c r="L139" s="1167" t="s">
        <v>16</v>
      </c>
      <c r="M139" s="21"/>
      <c r="N139" s="80"/>
      <c r="O139" s="20"/>
      <c r="P139" s="80"/>
      <c r="Q139" s="21"/>
      <c r="R139" s="21"/>
      <c r="S139" s="20"/>
      <c r="T139" s="20"/>
      <c r="U139" s="66">
        <f t="shared" si="87"/>
        <v>1</v>
      </c>
      <c r="V139" s="20"/>
      <c r="W139" s="20"/>
      <c r="X139" s="20"/>
      <c r="Y139" s="20"/>
      <c r="Z139" s="573" t="s">
        <v>723</v>
      </c>
      <c r="AA139" s="573" t="s">
        <v>724</v>
      </c>
      <c r="AB139" s="573" t="s">
        <v>726</v>
      </c>
      <c r="AC139" s="573" t="s">
        <v>726</v>
      </c>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573">
        <v>2</v>
      </c>
      <c r="BF139" s="573">
        <v>2</v>
      </c>
      <c r="BG139" s="573">
        <v>2</v>
      </c>
      <c r="BH139" s="573">
        <v>1</v>
      </c>
      <c r="BI139" s="573">
        <v>2</v>
      </c>
      <c r="BJ139" s="573">
        <v>2</v>
      </c>
      <c r="BK139" s="573">
        <v>2</v>
      </c>
      <c r="BL139" s="573">
        <v>2</v>
      </c>
      <c r="BM139" s="573">
        <v>2</v>
      </c>
      <c r="BN139" s="573">
        <v>2</v>
      </c>
      <c r="BO139" s="573">
        <v>2</v>
      </c>
      <c r="BP139" s="573">
        <v>2</v>
      </c>
      <c r="BQ139" s="573">
        <v>2</v>
      </c>
      <c r="BR139" s="573">
        <v>1</v>
      </c>
      <c r="BS139" s="573">
        <v>2</v>
      </c>
      <c r="BT139" s="1167">
        <f>COUNTIF($BE139:$BS139,2)</f>
        <v>13</v>
      </c>
      <c r="BU139" s="1197">
        <f>BT139/COUNTA($BE139:$BS139)</f>
        <v>0.8666666666666667</v>
      </c>
      <c r="BV139" s="1167">
        <f>COUNTIF($BE139:$BS139,1)</f>
        <v>2</v>
      </c>
      <c r="BW139" s="1197">
        <f>BV139/COUNTA($BE139:$BS139)</f>
        <v>0.13333333333333333</v>
      </c>
      <c r="BX139" s="1167">
        <f>COUNTIF($BE139:$BS139,0)</f>
        <v>0</v>
      </c>
      <c r="BY139" s="1197">
        <f>BX139/COUNTA($BE139:$BS139)</f>
        <v>0</v>
      </c>
      <c r="BZ139" s="1167">
        <f>(((BT139*2)+(BV139*1)+(BX139*0)))/COUNTA($BE139:$BS139)</f>
        <v>1.8666666666666667</v>
      </c>
      <c r="CA139" s="1167" t="str">
        <f t="shared" ref="CA139" si="91">IF(BZ139&gt;=1.6,"Đạt mục tiêu",IF(BZ139&gt;=1,"Cần cố gắng","Chưa đạt"))</f>
        <v>Đạt mục tiêu</v>
      </c>
    </row>
    <row r="140" spans="1:80" s="2" customFormat="1" ht="52.5" hidden="1" customHeight="1">
      <c r="A140" s="19">
        <v>120</v>
      </c>
      <c r="B140" s="265">
        <v>120</v>
      </c>
      <c r="C140" s="273" t="s">
        <v>341</v>
      </c>
      <c r="D140" s="75" t="s">
        <v>15</v>
      </c>
      <c r="E140" s="273" t="s">
        <v>131</v>
      </c>
      <c r="F140" s="75" t="s">
        <v>17</v>
      </c>
      <c r="G140" s="78" t="s">
        <v>398</v>
      </c>
      <c r="H140" s="93" t="s">
        <v>982</v>
      </c>
      <c r="I140" s="79" t="s">
        <v>275</v>
      </c>
      <c r="J140" s="10" t="s">
        <v>25</v>
      </c>
      <c r="K140" s="20"/>
      <c r="L140" s="20"/>
      <c r="M140" s="21" t="s">
        <v>16</v>
      </c>
      <c r="N140" s="80"/>
      <c r="O140" s="20"/>
      <c r="P140" s="80"/>
      <c r="Q140" s="21"/>
      <c r="R140" s="21"/>
      <c r="S140" s="20"/>
      <c r="T140" s="20"/>
      <c r="U140" s="66">
        <f t="shared" si="87"/>
        <v>1</v>
      </c>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20"/>
      <c r="BF140" s="20"/>
      <c r="BG140" s="20"/>
      <c r="BH140" s="20"/>
      <c r="BI140" s="20"/>
      <c r="BJ140" s="20"/>
      <c r="BK140" s="20"/>
      <c r="BL140" s="20"/>
      <c r="BM140" s="20"/>
      <c r="BN140" s="20"/>
      <c r="BO140" s="20"/>
      <c r="BP140" s="20"/>
      <c r="BQ140" s="20"/>
      <c r="BR140" s="20"/>
      <c r="BS140" s="20"/>
      <c r="BT140" s="21"/>
      <c r="BU140" s="22"/>
      <c r="BV140" s="21"/>
      <c r="BW140" s="22"/>
      <c r="BX140" s="21"/>
      <c r="BY140" s="22"/>
      <c r="BZ140" s="21"/>
      <c r="CA140" s="21"/>
    </row>
    <row r="141" spans="1:80" s="2" customFormat="1" ht="72.75" hidden="1" customHeight="1">
      <c r="A141" s="19">
        <v>121</v>
      </c>
      <c r="B141" s="265">
        <v>121</v>
      </c>
      <c r="C141" s="43" t="s">
        <v>737</v>
      </c>
      <c r="D141" s="75" t="s">
        <v>15</v>
      </c>
      <c r="E141" s="273" t="s">
        <v>131</v>
      </c>
      <c r="F141" s="75" t="s">
        <v>17</v>
      </c>
      <c r="G141" s="78" t="s">
        <v>399</v>
      </c>
      <c r="H141" s="93" t="s">
        <v>958</v>
      </c>
      <c r="I141" s="79" t="s">
        <v>275</v>
      </c>
      <c r="J141" s="10" t="s">
        <v>25</v>
      </c>
      <c r="K141" s="20"/>
      <c r="L141" s="20"/>
      <c r="M141" s="21"/>
      <c r="N141" s="80" t="s">
        <v>16</v>
      </c>
      <c r="O141" s="20"/>
      <c r="P141" s="80"/>
      <c r="Q141" s="21"/>
      <c r="R141" s="21"/>
      <c r="S141" s="20"/>
      <c r="T141" s="20"/>
      <c r="U141" s="66">
        <f t="shared" si="87"/>
        <v>1</v>
      </c>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20"/>
      <c r="BF141" s="20"/>
      <c r="BG141" s="20"/>
      <c r="BH141" s="20"/>
      <c r="BI141" s="20"/>
      <c r="BJ141" s="20"/>
      <c r="BK141" s="20"/>
      <c r="BL141" s="20"/>
      <c r="BM141" s="20"/>
      <c r="BN141" s="20"/>
      <c r="BO141" s="20"/>
      <c r="BP141" s="20"/>
      <c r="BQ141" s="20"/>
      <c r="BR141" s="20"/>
      <c r="BS141" s="20"/>
      <c r="BT141" s="21"/>
      <c r="BU141" s="22"/>
      <c r="BV141" s="21"/>
      <c r="BW141" s="22"/>
      <c r="BX141" s="21"/>
      <c r="BY141" s="22"/>
      <c r="BZ141" s="21"/>
      <c r="CA141" s="21"/>
    </row>
    <row r="142" spans="1:80" s="2" customFormat="1" ht="110.25" hidden="1">
      <c r="A142" s="19">
        <v>122</v>
      </c>
      <c r="B142" s="265">
        <v>122</v>
      </c>
      <c r="C142" s="273" t="s">
        <v>341</v>
      </c>
      <c r="D142" s="75" t="s">
        <v>15</v>
      </c>
      <c r="E142" s="273" t="s">
        <v>131</v>
      </c>
      <c r="F142" s="75" t="s">
        <v>17</v>
      </c>
      <c r="G142" s="78" t="s">
        <v>394</v>
      </c>
      <c r="H142" s="93" t="s">
        <v>735</v>
      </c>
      <c r="I142" s="79" t="s">
        <v>275</v>
      </c>
      <c r="J142" s="10" t="s">
        <v>25</v>
      </c>
      <c r="K142" s="20"/>
      <c r="L142" s="20"/>
      <c r="M142" s="21"/>
      <c r="N142" s="80"/>
      <c r="O142" s="21" t="s">
        <v>16</v>
      </c>
      <c r="P142" s="80"/>
      <c r="Q142" s="21"/>
      <c r="R142" s="21"/>
      <c r="S142" s="20"/>
      <c r="T142" s="20"/>
      <c r="U142" s="66">
        <f t="shared" si="87"/>
        <v>1</v>
      </c>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c r="BE142" s="20"/>
      <c r="BF142" s="20"/>
      <c r="BG142" s="20"/>
      <c r="BH142" s="20"/>
      <c r="BI142" s="20"/>
      <c r="BJ142" s="20"/>
      <c r="BK142" s="20"/>
      <c r="BL142" s="20"/>
      <c r="BM142" s="20"/>
      <c r="BN142" s="20"/>
      <c r="BO142" s="20"/>
      <c r="BP142" s="20"/>
      <c r="BQ142" s="20"/>
      <c r="BR142" s="20"/>
      <c r="BS142" s="20"/>
      <c r="BT142" s="21"/>
      <c r="BU142" s="22"/>
      <c r="BV142" s="21"/>
      <c r="BW142" s="22"/>
      <c r="BX142" s="21"/>
      <c r="BY142" s="22"/>
      <c r="BZ142" s="21"/>
      <c r="CA142" s="21"/>
    </row>
    <row r="143" spans="1:80" s="2" customFormat="1" ht="110.25" hidden="1">
      <c r="A143" s="19"/>
      <c r="B143" s="265"/>
      <c r="C143" s="273" t="s">
        <v>341</v>
      </c>
      <c r="D143" s="75"/>
      <c r="E143" s="273"/>
      <c r="F143" s="75"/>
      <c r="G143" s="78"/>
      <c r="H143" s="93" t="s">
        <v>1016</v>
      </c>
      <c r="I143" s="79"/>
      <c r="J143" s="10"/>
      <c r="K143" s="20"/>
      <c r="L143" s="20"/>
      <c r="M143" s="21"/>
      <c r="N143" s="80"/>
      <c r="O143" s="21"/>
      <c r="P143" s="80"/>
      <c r="Q143" s="21"/>
      <c r="R143" s="21" t="s">
        <v>16</v>
      </c>
      <c r="S143" s="20"/>
      <c r="T143" s="20"/>
      <c r="U143" s="66"/>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1"/>
      <c r="BU143" s="22"/>
      <c r="BV143" s="21"/>
      <c r="BW143" s="22"/>
      <c r="BX143" s="21"/>
      <c r="BY143" s="22"/>
      <c r="BZ143" s="21"/>
      <c r="CA143" s="21"/>
    </row>
    <row r="144" spans="1:80" s="2" customFormat="1" ht="110.25" hidden="1">
      <c r="A144" s="19">
        <v>123</v>
      </c>
      <c r="B144" s="265">
        <v>123</v>
      </c>
      <c r="C144" s="273" t="s">
        <v>341</v>
      </c>
      <c r="D144" s="75" t="s">
        <v>15</v>
      </c>
      <c r="E144" s="273" t="s">
        <v>131</v>
      </c>
      <c r="F144" s="75" t="s">
        <v>17</v>
      </c>
      <c r="G144" s="78" t="s">
        <v>400</v>
      </c>
      <c r="H144" s="125" t="s">
        <v>999</v>
      </c>
      <c r="I144" s="79" t="s">
        <v>275</v>
      </c>
      <c r="J144" s="10" t="s">
        <v>25</v>
      </c>
      <c r="K144" s="20"/>
      <c r="L144" s="20"/>
      <c r="M144" s="21"/>
      <c r="N144" s="80"/>
      <c r="O144" s="20"/>
      <c r="P144" s="80" t="s">
        <v>16</v>
      </c>
      <c r="Q144" s="21"/>
      <c r="R144" s="21"/>
      <c r="S144" s="20"/>
      <c r="T144" s="20"/>
      <c r="U144" s="66">
        <f t="shared" si="87"/>
        <v>1</v>
      </c>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1"/>
      <c r="BU144" s="22"/>
      <c r="BV144" s="21"/>
      <c r="BW144" s="22"/>
      <c r="BX144" s="21"/>
      <c r="BY144" s="22"/>
      <c r="BZ144" s="21"/>
      <c r="CA144" s="21"/>
    </row>
    <row r="145" spans="1:80" s="2" customFormat="1" ht="110.25" hidden="1">
      <c r="A145" s="19">
        <v>124</v>
      </c>
      <c r="B145" s="265">
        <v>124</v>
      </c>
      <c r="C145" s="273" t="s">
        <v>341</v>
      </c>
      <c r="D145" s="75" t="s">
        <v>15</v>
      </c>
      <c r="E145" s="273" t="s">
        <v>131</v>
      </c>
      <c r="F145" s="75" t="s">
        <v>17</v>
      </c>
      <c r="G145" s="78" t="s">
        <v>395</v>
      </c>
      <c r="H145" s="125" t="s">
        <v>713</v>
      </c>
      <c r="I145" s="79" t="s">
        <v>275</v>
      </c>
      <c r="J145" s="10" t="s">
        <v>25</v>
      </c>
      <c r="K145" s="20"/>
      <c r="L145" s="20"/>
      <c r="M145" s="21"/>
      <c r="N145" s="80"/>
      <c r="O145" s="20"/>
      <c r="P145" s="80"/>
      <c r="Q145" s="21" t="s">
        <v>16</v>
      </c>
      <c r="R145" s="21"/>
      <c r="S145" s="20"/>
      <c r="T145" s="20"/>
      <c r="U145" s="66">
        <f t="shared" si="87"/>
        <v>1</v>
      </c>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20"/>
      <c r="BF145" s="20"/>
      <c r="BG145" s="20"/>
      <c r="BH145" s="20"/>
      <c r="BI145" s="20"/>
      <c r="BJ145" s="20"/>
      <c r="BK145" s="20"/>
      <c r="BL145" s="20"/>
      <c r="BM145" s="20"/>
      <c r="BN145" s="20"/>
      <c r="BO145" s="20"/>
      <c r="BP145" s="20"/>
      <c r="BQ145" s="20"/>
      <c r="BR145" s="20"/>
      <c r="BS145" s="20"/>
      <c r="BT145" s="21"/>
      <c r="BU145" s="22"/>
      <c r="BV145" s="21"/>
      <c r="BW145" s="22"/>
      <c r="BX145" s="21"/>
      <c r="BY145" s="22"/>
      <c r="BZ145" s="21"/>
      <c r="CA145" s="21"/>
    </row>
    <row r="146" spans="1:80" s="2" customFormat="1" ht="110.25" hidden="1">
      <c r="A146" s="19">
        <v>125</v>
      </c>
      <c r="B146" s="265">
        <v>125</v>
      </c>
      <c r="C146" s="273" t="s">
        <v>341</v>
      </c>
      <c r="D146" s="75" t="s">
        <v>15</v>
      </c>
      <c r="E146" s="273" t="s">
        <v>131</v>
      </c>
      <c r="F146" s="75" t="s">
        <v>17</v>
      </c>
      <c r="G146" s="78" t="s">
        <v>401</v>
      </c>
      <c r="H146" s="93" t="s">
        <v>736</v>
      </c>
      <c r="I146" s="79" t="s">
        <v>275</v>
      </c>
      <c r="J146" s="10" t="s">
        <v>25</v>
      </c>
      <c r="K146" s="20"/>
      <c r="L146" s="20"/>
      <c r="M146" s="21"/>
      <c r="N146" s="80"/>
      <c r="O146" s="20"/>
      <c r="P146" s="80"/>
      <c r="Q146" s="21"/>
      <c r="R146" s="21"/>
      <c r="S146" s="20" t="s">
        <v>16</v>
      </c>
      <c r="T146" s="20"/>
      <c r="U146" s="66">
        <f t="shared" si="87"/>
        <v>1</v>
      </c>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20"/>
      <c r="BF146" s="20"/>
      <c r="BG146" s="20"/>
      <c r="BH146" s="20"/>
      <c r="BI146" s="20"/>
      <c r="BJ146" s="20"/>
      <c r="BK146" s="20"/>
      <c r="BL146" s="20"/>
      <c r="BM146" s="20"/>
      <c r="BN146" s="20"/>
      <c r="BO146" s="20"/>
      <c r="BP146" s="20"/>
      <c r="BQ146" s="20"/>
      <c r="BR146" s="20"/>
      <c r="BS146" s="20"/>
      <c r="BT146" s="21"/>
      <c r="BU146" s="22"/>
      <c r="BV146" s="21"/>
      <c r="BW146" s="22"/>
      <c r="BX146" s="21"/>
      <c r="BY146" s="22"/>
      <c r="BZ146" s="21"/>
      <c r="CA146" s="21"/>
    </row>
    <row r="147" spans="1:80" s="2" customFormat="1" ht="60" hidden="1">
      <c r="A147" s="19">
        <v>126</v>
      </c>
      <c r="B147" s="265">
        <v>126</v>
      </c>
      <c r="C147" s="78" t="s">
        <v>412</v>
      </c>
      <c r="D147" s="77" t="s">
        <v>14</v>
      </c>
      <c r="E147" s="78" t="s">
        <v>413</v>
      </c>
      <c r="F147" s="77" t="s">
        <v>17</v>
      </c>
      <c r="G147" s="78" t="s">
        <v>414</v>
      </c>
      <c r="H147" s="125" t="s">
        <v>417</v>
      </c>
      <c r="I147" s="79" t="s">
        <v>275</v>
      </c>
      <c r="J147" s="10" t="s">
        <v>25</v>
      </c>
      <c r="K147" s="20"/>
      <c r="L147" s="20"/>
      <c r="M147" s="47" t="s">
        <v>16</v>
      </c>
      <c r="N147" s="80"/>
      <c r="O147" s="20"/>
      <c r="P147" s="80"/>
      <c r="Q147" s="21"/>
      <c r="R147" s="21"/>
      <c r="S147" s="20"/>
      <c r="T147" s="20"/>
      <c r="U147" s="66">
        <f t="shared" si="87"/>
        <v>1</v>
      </c>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20"/>
      <c r="BT147" s="21"/>
      <c r="BU147" s="22"/>
      <c r="BV147" s="21"/>
      <c r="BW147" s="22"/>
      <c r="BX147" s="21"/>
      <c r="BY147" s="22"/>
      <c r="BZ147" s="21"/>
      <c r="CA147" s="21"/>
    </row>
    <row r="148" spans="1:80" s="2" customFormat="1" ht="60" hidden="1">
      <c r="A148" s="19">
        <v>127</v>
      </c>
      <c r="B148" s="265">
        <v>127</v>
      </c>
      <c r="C148" s="78" t="s">
        <v>412</v>
      </c>
      <c r="D148" s="77" t="s">
        <v>14</v>
      </c>
      <c r="E148" s="78" t="s">
        <v>413</v>
      </c>
      <c r="F148" s="77" t="s">
        <v>17</v>
      </c>
      <c r="G148" s="78" t="s">
        <v>415</v>
      </c>
      <c r="H148" s="125" t="s">
        <v>714</v>
      </c>
      <c r="I148" s="79" t="s">
        <v>275</v>
      </c>
      <c r="J148" s="10" t="s">
        <v>25</v>
      </c>
      <c r="K148" s="20"/>
      <c r="L148" s="20"/>
      <c r="M148" s="21"/>
      <c r="N148" s="80"/>
      <c r="O148" s="20" t="s">
        <v>16</v>
      </c>
      <c r="P148" s="80"/>
      <c r="Q148" s="21"/>
      <c r="R148" s="21"/>
      <c r="S148" s="20"/>
      <c r="T148" s="20"/>
      <c r="U148" s="66">
        <f t="shared" si="87"/>
        <v>1</v>
      </c>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1"/>
      <c r="BU148" s="22"/>
      <c r="BV148" s="21"/>
      <c r="BW148" s="22"/>
      <c r="BX148" s="21"/>
      <c r="BY148" s="22"/>
      <c r="BZ148" s="21"/>
      <c r="CA148" s="21"/>
    </row>
    <row r="149" spans="1:80" s="2" customFormat="1" ht="60" hidden="1">
      <c r="A149" s="19">
        <v>128</v>
      </c>
      <c r="B149" s="265">
        <v>128</v>
      </c>
      <c r="C149" s="78" t="s">
        <v>412</v>
      </c>
      <c r="D149" s="77" t="s">
        <v>14</v>
      </c>
      <c r="E149" s="78" t="s">
        <v>413</v>
      </c>
      <c r="F149" s="77" t="s">
        <v>17</v>
      </c>
      <c r="G149" s="78" t="s">
        <v>416</v>
      </c>
      <c r="H149" s="125" t="s">
        <v>418</v>
      </c>
      <c r="I149" s="79" t="s">
        <v>275</v>
      </c>
      <c r="J149" s="10" t="s">
        <v>25</v>
      </c>
      <c r="K149" s="20"/>
      <c r="L149" s="20"/>
      <c r="M149" s="21"/>
      <c r="N149" s="80"/>
      <c r="O149" s="20"/>
      <c r="P149" s="80"/>
      <c r="Q149" s="47" t="s">
        <v>16</v>
      </c>
      <c r="R149" s="21"/>
      <c r="S149" s="20"/>
      <c r="T149" s="20"/>
      <c r="U149" s="66">
        <f t="shared" si="87"/>
        <v>1</v>
      </c>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c r="BA149" s="20"/>
      <c r="BB149" s="20"/>
      <c r="BC149" s="20"/>
      <c r="BD149" s="20"/>
      <c r="BE149" s="20"/>
      <c r="BF149" s="20"/>
      <c r="BG149" s="20"/>
      <c r="BH149" s="20"/>
      <c r="BI149" s="20"/>
      <c r="BJ149" s="20"/>
      <c r="BK149" s="20"/>
      <c r="BL149" s="20"/>
      <c r="BM149" s="20"/>
      <c r="BN149" s="20"/>
      <c r="BO149" s="20"/>
      <c r="BP149" s="20"/>
      <c r="BQ149" s="20"/>
      <c r="BR149" s="20"/>
      <c r="BS149" s="20"/>
      <c r="BT149" s="21"/>
      <c r="BU149" s="22"/>
      <c r="BV149" s="21"/>
      <c r="BW149" s="22"/>
      <c r="BX149" s="21"/>
      <c r="BY149" s="22"/>
      <c r="BZ149" s="21"/>
      <c r="CA149" s="21"/>
    </row>
    <row r="150" spans="1:80" s="170" customFormat="1" hidden="1">
      <c r="A150" s="171">
        <v>129</v>
      </c>
      <c r="B150" s="265">
        <v>129</v>
      </c>
      <c r="C150" s="1502" t="s">
        <v>284</v>
      </c>
      <c r="D150" s="1368"/>
      <c r="E150" s="1379"/>
      <c r="F150" s="148" t="s">
        <v>316</v>
      </c>
      <c r="G150" s="239" t="s">
        <v>316</v>
      </c>
      <c r="H150" s="239" t="s">
        <v>316</v>
      </c>
      <c r="I150" s="5" t="s">
        <v>316</v>
      </c>
      <c r="J150" s="5" t="s">
        <v>316</v>
      </c>
      <c r="K150" s="176" t="s">
        <v>316</v>
      </c>
      <c r="L150" s="148" t="s">
        <v>316</v>
      </c>
      <c r="M150" s="5" t="s">
        <v>316</v>
      </c>
      <c r="N150" s="5" t="s">
        <v>316</v>
      </c>
      <c r="O150" s="5" t="s">
        <v>316</v>
      </c>
      <c r="P150" s="5" t="s">
        <v>316</v>
      </c>
      <c r="Q150" s="5" t="s">
        <v>316</v>
      </c>
      <c r="R150" s="5"/>
      <c r="S150" s="5" t="s">
        <v>316</v>
      </c>
      <c r="T150" s="5" t="s">
        <v>316</v>
      </c>
      <c r="U150" s="5" t="s">
        <v>316</v>
      </c>
      <c r="V150" s="176" t="s">
        <v>316</v>
      </c>
      <c r="W150" s="176" t="s">
        <v>316</v>
      </c>
      <c r="X150" s="176" t="s">
        <v>316</v>
      </c>
      <c r="Y150" s="176" t="s">
        <v>316</v>
      </c>
      <c r="Z150" s="148" t="s">
        <v>316</v>
      </c>
      <c r="AA150" s="148" t="s">
        <v>316</v>
      </c>
      <c r="AB150" s="148" t="s">
        <v>316</v>
      </c>
      <c r="AC150" s="148" t="s">
        <v>316</v>
      </c>
      <c r="AD150" s="5" t="s">
        <v>316</v>
      </c>
      <c r="AE150" s="5" t="s">
        <v>316</v>
      </c>
      <c r="AF150" s="5" t="s">
        <v>316</v>
      </c>
      <c r="AG150" s="5" t="s">
        <v>316</v>
      </c>
      <c r="AH150" s="5" t="s">
        <v>316</v>
      </c>
      <c r="AI150" s="5" t="s">
        <v>316</v>
      </c>
      <c r="AJ150" s="5" t="s">
        <v>316</v>
      </c>
      <c r="AK150" s="5" t="s">
        <v>316</v>
      </c>
      <c r="AL150" s="5" t="s">
        <v>316</v>
      </c>
      <c r="AM150" s="5"/>
      <c r="AN150" s="5"/>
      <c r="AO150" s="5" t="s">
        <v>316</v>
      </c>
      <c r="AP150" s="5" t="s">
        <v>316</v>
      </c>
      <c r="AQ150" s="5" t="s">
        <v>316</v>
      </c>
      <c r="AR150" s="5" t="s">
        <v>316</v>
      </c>
      <c r="AS150" s="5" t="s">
        <v>316</v>
      </c>
      <c r="AT150" s="5" t="s">
        <v>316</v>
      </c>
      <c r="AU150" s="5" t="s">
        <v>316</v>
      </c>
      <c r="AV150" s="5" t="s">
        <v>316</v>
      </c>
      <c r="AW150" s="5" t="s">
        <v>316</v>
      </c>
      <c r="AX150" s="5"/>
      <c r="AY150" s="5"/>
      <c r="AZ150" s="5" t="s">
        <v>316</v>
      </c>
      <c r="BA150" s="5"/>
      <c r="BB150" s="5" t="s">
        <v>316</v>
      </c>
      <c r="BC150" s="5"/>
      <c r="BD150" s="5" t="s">
        <v>316</v>
      </c>
      <c r="BE150" s="148" t="s">
        <v>316</v>
      </c>
      <c r="BF150" s="148" t="s">
        <v>316</v>
      </c>
      <c r="BG150" s="148" t="s">
        <v>316</v>
      </c>
      <c r="BH150" s="148" t="s">
        <v>316</v>
      </c>
      <c r="BI150" s="148" t="s">
        <v>316</v>
      </c>
      <c r="BJ150" s="148" t="s">
        <v>316</v>
      </c>
      <c r="BK150" s="148" t="s">
        <v>316</v>
      </c>
      <c r="BL150" s="148" t="s">
        <v>316</v>
      </c>
      <c r="BM150" s="148" t="s">
        <v>316</v>
      </c>
      <c r="BN150" s="148" t="s">
        <v>316</v>
      </c>
      <c r="BO150" s="148" t="s">
        <v>316</v>
      </c>
      <c r="BP150" s="148" t="s">
        <v>316</v>
      </c>
      <c r="BQ150" s="148" t="s">
        <v>316</v>
      </c>
      <c r="BR150" s="148" t="s">
        <v>316</v>
      </c>
      <c r="BS150" s="148" t="s">
        <v>316</v>
      </c>
      <c r="BT150" s="148" t="s">
        <v>316</v>
      </c>
      <c r="BU150" s="148" t="s">
        <v>316</v>
      </c>
      <c r="BV150" s="148" t="s">
        <v>316</v>
      </c>
      <c r="BW150" s="148" t="s">
        <v>316</v>
      </c>
      <c r="BX150" s="148" t="s">
        <v>316</v>
      </c>
      <c r="BY150" s="148" t="s">
        <v>316</v>
      </c>
      <c r="BZ150" s="148" t="s">
        <v>316</v>
      </c>
      <c r="CA150" s="148" t="s">
        <v>316</v>
      </c>
      <c r="CB150" s="3"/>
    </row>
    <row r="151" spans="1:80" s="2" customFormat="1" ht="42.75" hidden="1" customHeight="1">
      <c r="A151" s="19">
        <v>130</v>
      </c>
      <c r="B151" s="265">
        <v>130</v>
      </c>
      <c r="C151" s="273" t="s">
        <v>144</v>
      </c>
      <c r="D151" s="8" t="s">
        <v>14</v>
      </c>
      <c r="E151" s="273" t="s">
        <v>140</v>
      </c>
      <c r="F151" s="8" t="s">
        <v>17</v>
      </c>
      <c r="G151" s="20" t="s">
        <v>140</v>
      </c>
      <c r="H151" s="23" t="s">
        <v>283</v>
      </c>
      <c r="I151" s="20" t="s">
        <v>275</v>
      </c>
      <c r="J151" s="10" t="s">
        <v>25</v>
      </c>
      <c r="K151" s="20"/>
      <c r="L151" s="20"/>
      <c r="M151" s="20"/>
      <c r="N151" s="79"/>
      <c r="O151" s="20"/>
      <c r="P151" s="79"/>
      <c r="Q151" s="20" t="s">
        <v>16</v>
      </c>
      <c r="R151" s="20"/>
      <c r="S151" s="20"/>
      <c r="T151" s="20"/>
      <c r="U151" s="66">
        <f t="shared" si="87"/>
        <v>1</v>
      </c>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v>2</v>
      </c>
      <c r="BF151" s="20">
        <v>2</v>
      </c>
      <c r="BG151" s="20">
        <v>2</v>
      </c>
      <c r="BH151" s="20">
        <v>2</v>
      </c>
      <c r="BI151" s="20">
        <v>2</v>
      </c>
      <c r="BJ151" s="20">
        <v>2</v>
      </c>
      <c r="BK151" s="20">
        <v>1</v>
      </c>
      <c r="BL151" s="20">
        <v>2</v>
      </c>
      <c r="BM151" s="20">
        <v>2</v>
      </c>
      <c r="BN151" s="20">
        <v>2</v>
      </c>
      <c r="BO151" s="20">
        <v>2</v>
      </c>
      <c r="BP151" s="20">
        <v>2</v>
      </c>
      <c r="BQ151" s="20">
        <v>2</v>
      </c>
      <c r="BR151" s="20">
        <v>1</v>
      </c>
      <c r="BS151" s="20">
        <v>1</v>
      </c>
      <c r="BT151" s="21">
        <f>COUNTIF($BE151:$BS151,2)</f>
        <v>12</v>
      </c>
      <c r="BU151" s="22">
        <f>BT151/COUNTA($BE151:$BS151)</f>
        <v>0.8</v>
      </c>
      <c r="BV151" s="21">
        <f>COUNTIF($BE151:$BS151,1)</f>
        <v>3</v>
      </c>
      <c r="BW151" s="22">
        <f>BV151/COUNTA($BE151:$BS151)</f>
        <v>0.2</v>
      </c>
      <c r="BX151" s="21">
        <f>COUNTIF($BE151:$BS151,0)</f>
        <v>0</v>
      </c>
      <c r="BY151" s="22">
        <f>BX151/COUNTA($BE151:$BS151)</f>
        <v>0</v>
      </c>
      <c r="BZ151" s="21">
        <f>(((BT151*2)+(BV151*1)+(BX151*0)))/COUNTA($BE151:$BS151)</f>
        <v>1.8</v>
      </c>
      <c r="CA151" s="21" t="str">
        <f>IF(BZ151&gt;=1.6,"Đạt mục tiêu",IF(BZ151&gt;=1,"Cần cố gắng","Chưa đạt"))</f>
        <v>Đạt mục tiêu</v>
      </c>
    </row>
    <row r="152" spans="1:80" s="2" customFormat="1" ht="66.75" hidden="1" customHeight="1">
      <c r="A152" s="19">
        <v>131</v>
      </c>
      <c r="B152" s="265">
        <v>131</v>
      </c>
      <c r="C152" s="78" t="s">
        <v>346</v>
      </c>
      <c r="D152" s="77" t="s">
        <v>17</v>
      </c>
      <c r="E152" s="78" t="s">
        <v>347</v>
      </c>
      <c r="F152" s="77" t="s">
        <v>17</v>
      </c>
      <c r="G152" s="78" t="s">
        <v>419</v>
      </c>
      <c r="H152" s="23" t="s">
        <v>420</v>
      </c>
      <c r="I152" s="20" t="s">
        <v>275</v>
      </c>
      <c r="J152" s="10" t="s">
        <v>25</v>
      </c>
      <c r="K152" s="20"/>
      <c r="L152" s="20"/>
      <c r="M152" s="20"/>
      <c r="N152" s="79"/>
      <c r="O152" s="20"/>
      <c r="P152" s="79"/>
      <c r="Q152" s="20"/>
      <c r="R152" s="20"/>
      <c r="S152" s="20" t="s">
        <v>16</v>
      </c>
      <c r="T152" s="20"/>
      <c r="U152" s="66">
        <f t="shared" si="87"/>
        <v>1</v>
      </c>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c r="BF152" s="20"/>
      <c r="BG152" s="20"/>
      <c r="BH152" s="20"/>
      <c r="BI152" s="20"/>
      <c r="BJ152" s="20"/>
      <c r="BK152" s="20"/>
      <c r="BL152" s="20"/>
      <c r="BM152" s="20"/>
      <c r="BN152" s="20"/>
      <c r="BO152" s="20"/>
      <c r="BP152" s="20"/>
      <c r="BQ152" s="20"/>
      <c r="BR152" s="20"/>
      <c r="BS152" s="20"/>
      <c r="BT152" s="21"/>
      <c r="BU152" s="22"/>
      <c r="BV152" s="21"/>
      <c r="BW152" s="22"/>
      <c r="BX152" s="21"/>
      <c r="BY152" s="22"/>
      <c r="BZ152" s="21"/>
      <c r="CA152" s="21"/>
    </row>
    <row r="153" spans="1:80" s="2" customFormat="1" ht="66.75" hidden="1" customHeight="1">
      <c r="A153" s="19">
        <v>132</v>
      </c>
      <c r="B153" s="265">
        <v>132</v>
      </c>
      <c r="C153" s="78" t="s">
        <v>348</v>
      </c>
      <c r="D153" s="77" t="s">
        <v>17</v>
      </c>
      <c r="E153" s="78" t="s">
        <v>349</v>
      </c>
      <c r="F153" s="77" t="s">
        <v>17</v>
      </c>
      <c r="G153" s="78" t="s">
        <v>421</v>
      </c>
      <c r="H153" s="23" t="s">
        <v>422</v>
      </c>
      <c r="I153" s="20" t="s">
        <v>275</v>
      </c>
      <c r="J153" s="10" t="s">
        <v>25</v>
      </c>
      <c r="K153" s="20"/>
      <c r="L153" s="20"/>
      <c r="M153" s="20"/>
      <c r="N153" s="79"/>
      <c r="O153" s="20"/>
      <c r="P153" s="79"/>
      <c r="Q153" s="20"/>
      <c r="R153" s="20"/>
      <c r="S153" s="20"/>
      <c r="T153" s="20" t="s">
        <v>16</v>
      </c>
      <c r="U153" s="66">
        <f t="shared" si="87"/>
        <v>1</v>
      </c>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1"/>
      <c r="BU153" s="22"/>
      <c r="BV153" s="21"/>
      <c r="BW153" s="22"/>
      <c r="BX153" s="21"/>
      <c r="BY153" s="22"/>
      <c r="BZ153" s="21"/>
      <c r="CA153" s="21"/>
    </row>
    <row r="154" spans="1:80" s="2" customFormat="1" ht="93" hidden="1" customHeight="1">
      <c r="A154" s="19">
        <v>133</v>
      </c>
      <c r="B154" s="265">
        <v>133</v>
      </c>
      <c r="C154" s="78" t="s">
        <v>350</v>
      </c>
      <c r="D154" s="77" t="s">
        <v>17</v>
      </c>
      <c r="E154" s="78" t="s">
        <v>351</v>
      </c>
      <c r="F154" s="77" t="s">
        <v>17</v>
      </c>
      <c r="G154" s="78" t="s">
        <v>423</v>
      </c>
      <c r="H154" s="23" t="s">
        <v>427</v>
      </c>
      <c r="I154" s="20" t="s">
        <v>275</v>
      </c>
      <c r="J154" s="10" t="s">
        <v>25</v>
      </c>
      <c r="K154" s="20"/>
      <c r="L154" s="20"/>
      <c r="M154" s="20"/>
      <c r="N154" s="79" t="s">
        <v>16</v>
      </c>
      <c r="O154" s="20"/>
      <c r="P154" s="79"/>
      <c r="Q154" s="20"/>
      <c r="R154" s="20"/>
      <c r="S154" s="20"/>
      <c r="T154" s="20"/>
      <c r="U154" s="66">
        <f t="shared" si="87"/>
        <v>1</v>
      </c>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1"/>
      <c r="BU154" s="22"/>
      <c r="BV154" s="21"/>
      <c r="BW154" s="22"/>
      <c r="BX154" s="21"/>
      <c r="BY154" s="22"/>
      <c r="BZ154" s="21"/>
      <c r="CA154" s="21"/>
    </row>
    <row r="155" spans="1:80" s="2" customFormat="1" ht="72.75" hidden="1" customHeight="1">
      <c r="A155" s="19">
        <v>134</v>
      </c>
      <c r="B155" s="265">
        <v>134</v>
      </c>
      <c r="C155" s="78" t="s">
        <v>350</v>
      </c>
      <c r="D155" s="77" t="s">
        <v>17</v>
      </c>
      <c r="E155" s="78" t="s">
        <v>351</v>
      </c>
      <c r="F155" s="77" t="s">
        <v>17</v>
      </c>
      <c r="G155" s="78" t="s">
        <v>425</v>
      </c>
      <c r="H155" s="23" t="s">
        <v>428</v>
      </c>
      <c r="I155" s="20" t="s">
        <v>275</v>
      </c>
      <c r="J155" s="10" t="s">
        <v>25</v>
      </c>
      <c r="K155" s="20"/>
      <c r="L155" s="20"/>
      <c r="M155" s="20"/>
      <c r="N155" s="79"/>
      <c r="O155" s="20" t="s">
        <v>16</v>
      </c>
      <c r="P155" s="79"/>
      <c r="Q155" s="20"/>
      <c r="R155" s="20"/>
      <c r="S155" s="20"/>
      <c r="T155" s="20"/>
      <c r="U155" s="66">
        <f t="shared" si="87"/>
        <v>1</v>
      </c>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1"/>
      <c r="BU155" s="22"/>
      <c r="BV155" s="21"/>
      <c r="BW155" s="22"/>
      <c r="BX155" s="21"/>
      <c r="BY155" s="22"/>
      <c r="BZ155" s="21"/>
      <c r="CA155" s="21"/>
    </row>
    <row r="156" spans="1:80" s="2" customFormat="1" ht="84.75" hidden="1" customHeight="1">
      <c r="A156" s="19">
        <v>135</v>
      </c>
      <c r="B156" s="265">
        <v>135</v>
      </c>
      <c r="C156" s="78" t="s">
        <v>350</v>
      </c>
      <c r="D156" s="77" t="s">
        <v>17</v>
      </c>
      <c r="E156" s="78" t="s">
        <v>351</v>
      </c>
      <c r="F156" s="77" t="s">
        <v>17</v>
      </c>
      <c r="G156" s="78" t="s">
        <v>426</v>
      </c>
      <c r="H156" s="23" t="s">
        <v>429</v>
      </c>
      <c r="I156" s="20" t="s">
        <v>275</v>
      </c>
      <c r="J156" s="10" t="s">
        <v>25</v>
      </c>
      <c r="K156" s="20"/>
      <c r="L156" s="20"/>
      <c r="M156" s="20"/>
      <c r="N156" s="79"/>
      <c r="O156" s="20"/>
      <c r="P156" s="79"/>
      <c r="Q156" s="20"/>
      <c r="R156" s="20"/>
      <c r="S156" s="20"/>
      <c r="T156" s="20" t="s">
        <v>16</v>
      </c>
      <c r="U156" s="66">
        <f t="shared" si="87"/>
        <v>1</v>
      </c>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20"/>
      <c r="BF156" s="20"/>
      <c r="BG156" s="20"/>
      <c r="BH156" s="20"/>
      <c r="BI156" s="20"/>
      <c r="BJ156" s="20"/>
      <c r="BK156" s="20"/>
      <c r="BL156" s="20"/>
      <c r="BM156" s="20"/>
      <c r="BN156" s="20"/>
      <c r="BO156" s="20"/>
      <c r="BP156" s="20"/>
      <c r="BQ156" s="20"/>
      <c r="BR156" s="20"/>
      <c r="BS156" s="20"/>
      <c r="BT156" s="21"/>
      <c r="BU156" s="22"/>
      <c r="BV156" s="21"/>
      <c r="BW156" s="22"/>
      <c r="BX156" s="21"/>
      <c r="BY156" s="22"/>
      <c r="BZ156" s="21"/>
      <c r="CA156" s="21"/>
    </row>
    <row r="157" spans="1:80" s="2" customFormat="1" ht="66.75" hidden="1" customHeight="1">
      <c r="A157" s="19">
        <v>136</v>
      </c>
      <c r="B157" s="265">
        <v>136</v>
      </c>
      <c r="C157" s="78" t="s">
        <v>352</v>
      </c>
      <c r="D157" s="77" t="s">
        <v>17</v>
      </c>
      <c r="E157" s="78" t="s">
        <v>353</v>
      </c>
      <c r="F157" s="77" t="s">
        <v>17</v>
      </c>
      <c r="G157" s="78" t="s">
        <v>430</v>
      </c>
      <c r="H157" s="23" t="s">
        <v>431</v>
      </c>
      <c r="I157" s="20" t="s">
        <v>275</v>
      </c>
      <c r="J157" s="10" t="s">
        <v>25</v>
      </c>
      <c r="K157" s="20"/>
      <c r="L157" s="20"/>
      <c r="M157" s="20"/>
      <c r="N157" s="79"/>
      <c r="O157" s="20"/>
      <c r="P157" s="79"/>
      <c r="Q157" s="20"/>
      <c r="R157" s="20"/>
      <c r="S157" s="20" t="s">
        <v>16</v>
      </c>
      <c r="T157" s="20"/>
      <c r="U157" s="66">
        <f t="shared" si="87"/>
        <v>1</v>
      </c>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1"/>
      <c r="BU157" s="22"/>
      <c r="BV157" s="21"/>
      <c r="BW157" s="22"/>
      <c r="BX157" s="21"/>
      <c r="BY157" s="22"/>
      <c r="BZ157" s="21"/>
      <c r="CA157" s="21"/>
    </row>
    <row r="158" spans="1:80" s="184" customFormat="1" ht="74.25" hidden="1" customHeight="1">
      <c r="A158" s="216">
        <v>137</v>
      </c>
      <c r="B158" s="265">
        <v>137</v>
      </c>
      <c r="C158" s="179" t="s">
        <v>432</v>
      </c>
      <c r="D158" s="77" t="s">
        <v>14</v>
      </c>
      <c r="E158" s="78" t="s">
        <v>438</v>
      </c>
      <c r="F158" s="77" t="s">
        <v>17</v>
      </c>
      <c r="G158" s="188" t="s">
        <v>437</v>
      </c>
      <c r="H158" s="190" t="s">
        <v>973</v>
      </c>
      <c r="I158" s="20" t="s">
        <v>275</v>
      </c>
      <c r="J158" s="10" t="s">
        <v>25</v>
      </c>
      <c r="K158" s="191" t="s">
        <v>16</v>
      </c>
      <c r="L158" s="20"/>
      <c r="M158" s="20"/>
      <c r="N158" s="79"/>
      <c r="O158" s="20"/>
      <c r="P158" s="79"/>
      <c r="Q158" s="20"/>
      <c r="R158" s="20"/>
      <c r="S158" s="20"/>
      <c r="T158" s="20"/>
      <c r="U158" s="66">
        <f t="shared" si="87"/>
        <v>1</v>
      </c>
      <c r="V158" s="183" t="s">
        <v>725</v>
      </c>
      <c r="W158" s="292" t="s">
        <v>723</v>
      </c>
      <c r="X158" s="292" t="s">
        <v>726</v>
      </c>
      <c r="Y158" s="292" t="s">
        <v>726</v>
      </c>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v>2</v>
      </c>
      <c r="BF158" s="20">
        <v>2</v>
      </c>
      <c r="BG158" s="20">
        <v>2</v>
      </c>
      <c r="BH158" s="20">
        <v>2</v>
      </c>
      <c r="BI158" s="20">
        <v>2</v>
      </c>
      <c r="BJ158" s="20">
        <v>2</v>
      </c>
      <c r="BK158" s="20">
        <v>2</v>
      </c>
      <c r="BL158" s="20">
        <v>2</v>
      </c>
      <c r="BM158" s="20">
        <v>2</v>
      </c>
      <c r="BN158" s="20">
        <v>2</v>
      </c>
      <c r="BO158" s="20">
        <v>1</v>
      </c>
      <c r="BP158" s="20">
        <v>2</v>
      </c>
      <c r="BQ158" s="20">
        <v>2</v>
      </c>
      <c r="BR158" s="20">
        <v>1</v>
      </c>
      <c r="BS158" s="20">
        <v>1</v>
      </c>
      <c r="BT158" s="80">
        <f>COUNTIF($BE158:$BS158,2)</f>
        <v>12</v>
      </c>
      <c r="BU158" s="81">
        <f>BT158/COUNTA($BE158:$BS158)</f>
        <v>0.8</v>
      </c>
      <c r="BV158" s="80">
        <f>COUNTIF($BE158:$BS158,1)</f>
        <v>3</v>
      </c>
      <c r="BW158" s="81">
        <f>BV158/COUNTA($BE158:$BS158)</f>
        <v>0.2</v>
      </c>
      <c r="BX158" s="80">
        <f>COUNTIF($BE158:$BS158,0)</f>
        <v>0</v>
      </c>
      <c r="BY158" s="81">
        <f>BX158/COUNTA($BE158:$BS158)</f>
        <v>0</v>
      </c>
      <c r="BZ158" s="80">
        <f>(((BT158*2)+(BV158*1)+(BX158*0)))/COUNTA($BE158:$BS158)</f>
        <v>1.8</v>
      </c>
      <c r="CA158" s="226" t="str">
        <f>IF(BZ158&gt;=1.6,"Đạt mục tiêu",IF(BZ158&gt;=1,"Cần cố gắng","Chưa đạt"))</f>
        <v>Đạt mục tiêu</v>
      </c>
      <c r="CB158" s="74"/>
    </row>
    <row r="159" spans="1:80" s="2" customFormat="1" ht="55.5" hidden="1" customHeight="1">
      <c r="A159" s="19"/>
      <c r="B159" s="265"/>
      <c r="C159" s="273" t="s">
        <v>432</v>
      </c>
      <c r="D159" s="77"/>
      <c r="E159" s="78"/>
      <c r="F159" s="77"/>
      <c r="G159" s="78"/>
      <c r="H159" s="23" t="s">
        <v>1015</v>
      </c>
      <c r="I159" s="20"/>
      <c r="J159" s="10"/>
      <c r="K159" s="21"/>
      <c r="L159" s="20"/>
      <c r="M159" s="20"/>
      <c r="N159" s="79"/>
      <c r="O159" s="20"/>
      <c r="P159" s="79"/>
      <c r="Q159" s="20"/>
      <c r="R159" s="21" t="s">
        <v>16</v>
      </c>
      <c r="S159" s="20"/>
      <c r="T159" s="20"/>
      <c r="U159" s="66"/>
      <c r="V159" s="72"/>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1"/>
      <c r="BU159" s="22"/>
      <c r="BV159" s="21"/>
      <c r="BW159" s="22"/>
      <c r="BX159" s="21"/>
      <c r="BY159" s="22"/>
      <c r="BZ159" s="21"/>
      <c r="CA159" s="21"/>
    </row>
    <row r="160" spans="1:80" s="1116" customFormat="1" ht="45" customHeight="1">
      <c r="A160" s="1182"/>
      <c r="B160" s="1192"/>
      <c r="C160" s="515" t="s">
        <v>432</v>
      </c>
      <c r="D160" s="1172"/>
      <c r="E160" s="78"/>
      <c r="F160" s="1172"/>
      <c r="G160" s="78" t="s">
        <v>439</v>
      </c>
      <c r="H160" s="1180" t="s">
        <v>1049</v>
      </c>
      <c r="I160" s="1121"/>
      <c r="J160" s="1196"/>
      <c r="K160" s="21"/>
      <c r="L160" s="1167" t="s">
        <v>16</v>
      </c>
      <c r="M160" s="20"/>
      <c r="N160" s="79"/>
      <c r="O160" s="20"/>
      <c r="P160" s="79"/>
      <c r="Q160" s="20"/>
      <c r="R160" s="21"/>
      <c r="S160" s="20"/>
      <c r="T160" s="20"/>
      <c r="U160" s="66"/>
      <c r="V160" s="72"/>
      <c r="W160" s="20"/>
      <c r="X160" s="20"/>
      <c r="Y160" s="20"/>
      <c r="Z160" s="573" t="s">
        <v>724</v>
      </c>
      <c r="AA160" s="573" t="s">
        <v>726</v>
      </c>
      <c r="AB160" s="573" t="s">
        <v>723</v>
      </c>
      <c r="AC160" s="573" t="s">
        <v>724</v>
      </c>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573">
        <v>2</v>
      </c>
      <c r="BF160" s="573">
        <v>2</v>
      </c>
      <c r="BG160" s="573">
        <v>2</v>
      </c>
      <c r="BH160" s="573">
        <v>1</v>
      </c>
      <c r="BI160" s="573">
        <v>2</v>
      </c>
      <c r="BJ160" s="573">
        <v>2</v>
      </c>
      <c r="BK160" s="573">
        <v>2</v>
      </c>
      <c r="BL160" s="573">
        <v>2</v>
      </c>
      <c r="BM160" s="573">
        <v>2</v>
      </c>
      <c r="BN160" s="573">
        <v>2</v>
      </c>
      <c r="BO160" s="573">
        <v>2</v>
      </c>
      <c r="BP160" s="573">
        <v>2</v>
      </c>
      <c r="BQ160" s="573">
        <v>2</v>
      </c>
      <c r="BR160" s="573">
        <v>1</v>
      </c>
      <c r="BS160" s="573">
        <v>2</v>
      </c>
      <c r="BT160" s="1167">
        <f t="shared" ref="BT160:BT161" si="92">COUNTIF($BE160:$BS160,2)</f>
        <v>13</v>
      </c>
      <c r="BU160" s="1197">
        <f t="shared" ref="BU160:BU161" si="93">BT160/COUNTA($BE160:$BS160)</f>
        <v>0.8666666666666667</v>
      </c>
      <c r="BV160" s="1167">
        <f t="shared" ref="BV160:BV161" si="94">COUNTIF($BE160:$BS160,1)</f>
        <v>2</v>
      </c>
      <c r="BW160" s="1197">
        <f t="shared" ref="BW160:BW161" si="95">BV160/COUNTA($BE160:$BS160)</f>
        <v>0.13333333333333333</v>
      </c>
      <c r="BX160" s="1167">
        <f t="shared" ref="BX160:BX161" si="96">COUNTIF($BE160:$BS160,0)</f>
        <v>0</v>
      </c>
      <c r="BY160" s="1197">
        <f t="shared" ref="BY160:BY161" si="97">BX160/COUNTA($BE160:$BS160)</f>
        <v>0</v>
      </c>
      <c r="BZ160" s="1167">
        <f>(((BT160*2)+(BV160*1)+(BX160*0)))/COUNTA($BE160:$BS160)</f>
        <v>1.8666666666666667</v>
      </c>
      <c r="CA160" s="1167" t="str">
        <f t="shared" ref="CA160:CA161" si="98">IF(BZ160&gt;=1.6,"Đạt mục tiêu",IF(BZ160&gt;=1,"Cần cố gắng","Chưa đạt"))</f>
        <v>Đạt mục tiêu</v>
      </c>
    </row>
    <row r="161" spans="1:80" ht="72" customHeight="1">
      <c r="A161" s="1182">
        <v>138</v>
      </c>
      <c r="B161" s="1192">
        <v>138</v>
      </c>
      <c r="C161" s="515" t="s">
        <v>432</v>
      </c>
      <c r="D161" s="1172" t="s">
        <v>14</v>
      </c>
      <c r="E161" s="78" t="s">
        <v>438</v>
      </c>
      <c r="F161" s="1172" t="s">
        <v>17</v>
      </c>
      <c r="G161" s="78" t="s">
        <v>439</v>
      </c>
      <c r="H161" s="1180" t="s">
        <v>1048</v>
      </c>
      <c r="I161" s="1121" t="s">
        <v>275</v>
      </c>
      <c r="J161" s="1196" t="s">
        <v>25</v>
      </c>
      <c r="K161" s="20"/>
      <c r="L161" s="1167" t="s">
        <v>16</v>
      </c>
      <c r="M161" s="20"/>
      <c r="N161" s="79"/>
      <c r="O161" s="20"/>
      <c r="P161" s="79"/>
      <c r="Q161" s="20"/>
      <c r="R161" s="20"/>
      <c r="S161" s="20"/>
      <c r="T161" s="20"/>
      <c r="U161" s="66">
        <f t="shared" si="87"/>
        <v>1</v>
      </c>
      <c r="V161" s="20"/>
      <c r="W161" s="20"/>
      <c r="X161" s="20"/>
      <c r="Y161" s="20"/>
      <c r="Z161" s="573" t="s">
        <v>726</v>
      </c>
      <c r="AA161" s="573" t="s">
        <v>723</v>
      </c>
      <c r="AB161" s="573" t="s">
        <v>727</v>
      </c>
      <c r="AC161" s="573" t="s">
        <v>723</v>
      </c>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573">
        <v>2</v>
      </c>
      <c r="BF161" s="573">
        <v>2</v>
      </c>
      <c r="BG161" s="573">
        <v>2</v>
      </c>
      <c r="BH161" s="573">
        <v>1</v>
      </c>
      <c r="BI161" s="573">
        <v>2</v>
      </c>
      <c r="BJ161" s="573">
        <v>2</v>
      </c>
      <c r="BK161" s="573">
        <v>2</v>
      </c>
      <c r="BL161" s="573">
        <v>2</v>
      </c>
      <c r="BM161" s="573">
        <v>2</v>
      </c>
      <c r="BN161" s="573">
        <v>2</v>
      </c>
      <c r="BO161" s="573">
        <v>2</v>
      </c>
      <c r="BP161" s="573">
        <v>2</v>
      </c>
      <c r="BQ161" s="573">
        <v>2</v>
      </c>
      <c r="BR161" s="573">
        <v>1</v>
      </c>
      <c r="BS161" s="573">
        <v>2</v>
      </c>
      <c r="BT161" s="1167">
        <f t="shared" si="92"/>
        <v>13</v>
      </c>
      <c r="BU161" s="1197">
        <f t="shared" si="93"/>
        <v>0.8666666666666667</v>
      </c>
      <c r="BV161" s="1167">
        <f t="shared" si="94"/>
        <v>2</v>
      </c>
      <c r="BW161" s="1197">
        <f t="shared" si="95"/>
        <v>0.13333333333333333</v>
      </c>
      <c r="BX161" s="1167">
        <f t="shared" si="96"/>
        <v>0</v>
      </c>
      <c r="BY161" s="1197">
        <f t="shared" si="97"/>
        <v>0</v>
      </c>
      <c r="BZ161" s="1167">
        <f>(((BT161*2)+(BV161*1)+(BX161*0)))/COUNTA($BE161:$BS161)</f>
        <v>1.8666666666666667</v>
      </c>
      <c r="CA161" s="1167" t="str">
        <f t="shared" si="98"/>
        <v>Đạt mục tiêu</v>
      </c>
    </row>
    <row r="162" spans="1:80" s="2" customFormat="1" ht="55.5" hidden="1" customHeight="1">
      <c r="A162" s="19">
        <v>139</v>
      </c>
      <c r="B162" s="265">
        <v>139</v>
      </c>
      <c r="C162" s="273" t="s">
        <v>432</v>
      </c>
      <c r="D162" s="77" t="s">
        <v>14</v>
      </c>
      <c r="E162" s="78" t="s">
        <v>438</v>
      </c>
      <c r="F162" s="77" t="s">
        <v>17</v>
      </c>
      <c r="G162" s="78" t="s">
        <v>433</v>
      </c>
      <c r="H162" s="23" t="s">
        <v>983</v>
      </c>
      <c r="I162" s="20" t="s">
        <v>275</v>
      </c>
      <c r="J162" s="10" t="s">
        <v>25</v>
      </c>
      <c r="K162" s="20"/>
      <c r="L162" s="20"/>
      <c r="M162" s="21" t="s">
        <v>16</v>
      </c>
      <c r="N162" s="79"/>
      <c r="O162" s="20"/>
      <c r="P162" s="79"/>
      <c r="Q162" s="20"/>
      <c r="R162" s="20"/>
      <c r="S162" s="20"/>
      <c r="T162" s="20"/>
      <c r="U162" s="66">
        <f t="shared" si="87"/>
        <v>1</v>
      </c>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20"/>
      <c r="BF162" s="20"/>
      <c r="BG162" s="20"/>
      <c r="BH162" s="20"/>
      <c r="BI162" s="20"/>
      <c r="BJ162" s="20"/>
      <c r="BK162" s="20"/>
      <c r="BL162" s="20"/>
      <c r="BM162" s="20"/>
      <c r="BN162" s="20"/>
      <c r="BO162" s="20"/>
      <c r="BP162" s="20"/>
      <c r="BQ162" s="20"/>
      <c r="BR162" s="20"/>
      <c r="BS162" s="20"/>
      <c r="BT162" s="21"/>
      <c r="BU162" s="22"/>
      <c r="BV162" s="21"/>
      <c r="BW162" s="22"/>
      <c r="BX162" s="21"/>
      <c r="BY162" s="22"/>
      <c r="BZ162" s="21"/>
      <c r="CA162" s="21"/>
    </row>
    <row r="163" spans="1:80" s="2" customFormat="1" ht="55.5" hidden="1" customHeight="1">
      <c r="A163" s="19">
        <v>140</v>
      </c>
      <c r="B163" s="265">
        <v>140</v>
      </c>
      <c r="C163" s="273" t="s">
        <v>432</v>
      </c>
      <c r="D163" s="77" t="s">
        <v>14</v>
      </c>
      <c r="E163" s="78" t="s">
        <v>438</v>
      </c>
      <c r="F163" s="77" t="s">
        <v>17</v>
      </c>
      <c r="G163" s="78" t="s">
        <v>440</v>
      </c>
      <c r="H163" s="23" t="s">
        <v>715</v>
      </c>
      <c r="I163" s="20" t="s">
        <v>275</v>
      </c>
      <c r="J163" s="10" t="s">
        <v>25</v>
      </c>
      <c r="K163" s="20"/>
      <c r="L163" s="20"/>
      <c r="M163" s="20"/>
      <c r="N163" s="80" t="s">
        <v>16</v>
      </c>
      <c r="O163" s="20"/>
      <c r="P163" s="79"/>
      <c r="Q163" s="20"/>
      <c r="R163" s="20"/>
      <c r="S163" s="20"/>
      <c r="T163" s="20"/>
      <c r="U163" s="66">
        <f t="shared" si="87"/>
        <v>1</v>
      </c>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20"/>
      <c r="BG163" s="20"/>
      <c r="BH163" s="20"/>
      <c r="BI163" s="20"/>
      <c r="BJ163" s="20"/>
      <c r="BK163" s="20"/>
      <c r="BL163" s="20"/>
      <c r="BM163" s="20"/>
      <c r="BN163" s="20"/>
      <c r="BO163" s="20"/>
      <c r="BP163" s="20"/>
      <c r="BQ163" s="20"/>
      <c r="BR163" s="20"/>
      <c r="BS163" s="20"/>
      <c r="BT163" s="21"/>
      <c r="BU163" s="22"/>
      <c r="BV163" s="21"/>
      <c r="BW163" s="22"/>
      <c r="BX163" s="21"/>
      <c r="BY163" s="22"/>
      <c r="BZ163" s="21"/>
      <c r="CA163" s="21"/>
    </row>
    <row r="164" spans="1:80" s="2" customFormat="1" ht="55.5" hidden="1" customHeight="1">
      <c r="A164" s="19">
        <v>141</v>
      </c>
      <c r="B164" s="265">
        <v>141</v>
      </c>
      <c r="C164" s="273" t="s">
        <v>432</v>
      </c>
      <c r="D164" s="77" t="s">
        <v>14</v>
      </c>
      <c r="E164" s="78" t="s">
        <v>438</v>
      </c>
      <c r="F164" s="77" t="s">
        <v>17</v>
      </c>
      <c r="G164" s="78" t="s">
        <v>434</v>
      </c>
      <c r="H164" s="23" t="s">
        <v>992</v>
      </c>
      <c r="I164" s="20" t="s">
        <v>275</v>
      </c>
      <c r="J164" s="10" t="s">
        <v>25</v>
      </c>
      <c r="K164" s="20"/>
      <c r="L164" s="20"/>
      <c r="M164" s="20"/>
      <c r="N164" s="80"/>
      <c r="O164" s="21" t="s">
        <v>16</v>
      </c>
      <c r="P164" s="79"/>
      <c r="Q164" s="20"/>
      <c r="R164" s="20"/>
      <c r="S164" s="20"/>
      <c r="T164" s="20"/>
      <c r="U164" s="66">
        <f t="shared" si="87"/>
        <v>1</v>
      </c>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v>2</v>
      </c>
      <c r="BF164" s="20">
        <v>1</v>
      </c>
      <c r="BG164" s="20">
        <v>1</v>
      </c>
      <c r="BH164" s="20">
        <v>2</v>
      </c>
      <c r="BI164" s="20">
        <v>2</v>
      </c>
      <c r="BJ164" s="20">
        <v>2</v>
      </c>
      <c r="BK164" s="20">
        <v>2</v>
      </c>
      <c r="BL164" s="20">
        <v>2</v>
      </c>
      <c r="BM164" s="20">
        <v>2</v>
      </c>
      <c r="BN164" s="20">
        <v>2</v>
      </c>
      <c r="BO164" s="20">
        <v>2</v>
      </c>
      <c r="BP164" s="20">
        <v>2</v>
      </c>
      <c r="BQ164" s="20">
        <v>2</v>
      </c>
      <c r="BR164" s="20">
        <v>1</v>
      </c>
      <c r="BS164" s="20">
        <v>1</v>
      </c>
      <c r="BT164" s="21">
        <f>COUNTIF($BE164:$BS164,2)</f>
        <v>11</v>
      </c>
      <c r="BU164" s="22">
        <f>BT164/COUNTA($BE164:$BS164)</f>
        <v>0.73333333333333328</v>
      </c>
      <c r="BV164" s="21">
        <f>COUNTIF($BE164:$BS164,1)</f>
        <v>4</v>
      </c>
      <c r="BW164" s="22">
        <f>BV164/COUNTA($BE164:$BS164)</f>
        <v>0.26666666666666666</v>
      </c>
      <c r="BX164" s="21">
        <f>COUNTIF($BE164:$BS164,0)</f>
        <v>0</v>
      </c>
      <c r="BY164" s="22">
        <f>BX164/COUNTA($BE164:$BS164)</f>
        <v>0</v>
      </c>
      <c r="BZ164" s="21">
        <f>(((BT164*2)+(BV164*1)+(BX164*0)))/COUNTA($BE164:$BS164)</f>
        <v>1.7333333333333334</v>
      </c>
      <c r="CA164" s="21" t="str">
        <f>IF(BZ164&gt;=1.6,"Đạt mục tiêu",IF(BZ164&gt;=1,"Cần cố gắng","Chưa đạt"))</f>
        <v>Đạt mục tiêu</v>
      </c>
    </row>
    <row r="165" spans="1:80" s="2" customFormat="1" ht="62.25" hidden="1" customHeight="1">
      <c r="A165" s="19">
        <v>142</v>
      </c>
      <c r="B165" s="265">
        <v>142</v>
      </c>
      <c r="C165" s="273" t="s">
        <v>432</v>
      </c>
      <c r="D165" s="77" t="s">
        <v>14</v>
      </c>
      <c r="E165" s="78" t="s">
        <v>438</v>
      </c>
      <c r="F165" s="77" t="s">
        <v>17</v>
      </c>
      <c r="G165" s="78" t="s">
        <v>441</v>
      </c>
      <c r="H165" s="23" t="s">
        <v>442</v>
      </c>
      <c r="I165" s="20" t="s">
        <v>275</v>
      </c>
      <c r="J165" s="10" t="s">
        <v>25</v>
      </c>
      <c r="K165" s="20"/>
      <c r="L165" s="20"/>
      <c r="M165" s="20"/>
      <c r="N165" s="80"/>
      <c r="O165" s="20"/>
      <c r="P165" s="80" t="s">
        <v>16</v>
      </c>
      <c r="Q165" s="20"/>
      <c r="R165" s="20"/>
      <c r="S165" s="20"/>
      <c r="T165" s="20"/>
      <c r="U165" s="66">
        <f t="shared" si="87"/>
        <v>1</v>
      </c>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1"/>
      <c r="BU165" s="22"/>
      <c r="BV165" s="21"/>
      <c r="BW165" s="22"/>
      <c r="BX165" s="21"/>
      <c r="BY165" s="22"/>
      <c r="BZ165" s="21"/>
      <c r="CA165" s="21"/>
    </row>
    <row r="166" spans="1:80" s="2" customFormat="1" ht="62.25" hidden="1" customHeight="1">
      <c r="A166" s="19">
        <v>143</v>
      </c>
      <c r="B166" s="265">
        <v>143</v>
      </c>
      <c r="C166" s="273" t="s">
        <v>432</v>
      </c>
      <c r="D166" s="77" t="s">
        <v>14</v>
      </c>
      <c r="E166" s="78" t="s">
        <v>438</v>
      </c>
      <c r="F166" s="77" t="s">
        <v>17</v>
      </c>
      <c r="G166" s="78" t="s">
        <v>435</v>
      </c>
      <c r="H166" s="23" t="s">
        <v>1007</v>
      </c>
      <c r="I166" s="20" t="s">
        <v>275</v>
      </c>
      <c r="J166" s="10" t="s">
        <v>25</v>
      </c>
      <c r="K166" s="20"/>
      <c r="L166" s="20"/>
      <c r="M166" s="20"/>
      <c r="N166" s="80"/>
      <c r="O166" s="20"/>
      <c r="P166" s="79"/>
      <c r="Q166" s="21" t="s">
        <v>16</v>
      </c>
      <c r="R166" s="20"/>
      <c r="S166" s="20"/>
      <c r="T166" s="20"/>
      <c r="U166" s="66">
        <f t="shared" si="87"/>
        <v>1</v>
      </c>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1"/>
      <c r="BU166" s="22"/>
      <c r="BV166" s="21"/>
      <c r="BW166" s="22"/>
      <c r="BX166" s="21"/>
      <c r="BY166" s="22"/>
      <c r="BZ166" s="21"/>
      <c r="CA166" s="21"/>
    </row>
    <row r="167" spans="1:80" s="2" customFormat="1" ht="62.25" hidden="1" customHeight="1">
      <c r="A167" s="19">
        <v>144</v>
      </c>
      <c r="B167" s="265">
        <v>144</v>
      </c>
      <c r="C167" s="273" t="s">
        <v>432</v>
      </c>
      <c r="D167" s="77" t="s">
        <v>14</v>
      </c>
      <c r="E167" s="78" t="s">
        <v>438</v>
      </c>
      <c r="F167" s="77" t="s">
        <v>17</v>
      </c>
      <c r="G167" s="78" t="s">
        <v>436</v>
      </c>
      <c r="H167" s="23" t="s">
        <v>1023</v>
      </c>
      <c r="I167" s="20" t="s">
        <v>275</v>
      </c>
      <c r="J167" s="10" t="s">
        <v>25</v>
      </c>
      <c r="K167" s="20"/>
      <c r="L167" s="20"/>
      <c r="M167" s="20"/>
      <c r="N167" s="80"/>
      <c r="O167" s="20"/>
      <c r="P167" s="79"/>
      <c r="Q167" s="20"/>
      <c r="R167" s="20"/>
      <c r="S167" s="21" t="s">
        <v>16</v>
      </c>
      <c r="T167" s="20"/>
      <c r="U167" s="66">
        <f t="shared" si="87"/>
        <v>1</v>
      </c>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20"/>
      <c r="BT167" s="21"/>
      <c r="BU167" s="22"/>
      <c r="BV167" s="21"/>
      <c r="BW167" s="22"/>
      <c r="BX167" s="21"/>
      <c r="BY167" s="22"/>
      <c r="BZ167" s="21"/>
      <c r="CA167" s="21"/>
    </row>
    <row r="168" spans="1:80" s="2" customFormat="1" ht="62.25" hidden="1" customHeight="1">
      <c r="A168" s="19">
        <v>145</v>
      </c>
      <c r="B168" s="265">
        <v>145</v>
      </c>
      <c r="C168" s="273" t="s">
        <v>432</v>
      </c>
      <c r="D168" s="77" t="s">
        <v>14</v>
      </c>
      <c r="E168" s="78" t="s">
        <v>438</v>
      </c>
      <c r="F168" s="77" t="s">
        <v>17</v>
      </c>
      <c r="G168" s="20" t="s">
        <v>342</v>
      </c>
      <c r="H168" s="125" t="s">
        <v>738</v>
      </c>
      <c r="I168" s="20" t="s">
        <v>275</v>
      </c>
      <c r="J168" s="10" t="s">
        <v>25</v>
      </c>
      <c r="K168" s="20"/>
      <c r="L168" s="20"/>
      <c r="M168" s="20"/>
      <c r="N168" s="80"/>
      <c r="O168" s="20"/>
      <c r="P168" s="79"/>
      <c r="Q168" s="20"/>
      <c r="R168" s="20"/>
      <c r="S168" s="20"/>
      <c r="T168" s="21" t="s">
        <v>16</v>
      </c>
      <c r="U168" s="66">
        <f t="shared" si="87"/>
        <v>1</v>
      </c>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0"/>
      <c r="BH168" s="20"/>
      <c r="BI168" s="20"/>
      <c r="BJ168" s="20"/>
      <c r="BK168" s="20"/>
      <c r="BL168" s="20"/>
      <c r="BM168" s="20"/>
      <c r="BN168" s="20"/>
      <c r="BO168" s="20"/>
      <c r="BP168" s="20"/>
      <c r="BQ168" s="20"/>
      <c r="BR168" s="20"/>
      <c r="BS168" s="20"/>
      <c r="BT168" s="21"/>
      <c r="BU168" s="22"/>
      <c r="BV168" s="21"/>
      <c r="BW168" s="22"/>
      <c r="BX168" s="21"/>
      <c r="BY168" s="22"/>
      <c r="BZ168" s="21"/>
      <c r="CA168" s="21"/>
    </row>
    <row r="169" spans="1:80" s="2" customFormat="1" ht="59.25" hidden="1" customHeight="1">
      <c r="A169" s="19">
        <v>146</v>
      </c>
      <c r="B169" s="265">
        <v>146</v>
      </c>
      <c r="C169" s="273" t="s">
        <v>432</v>
      </c>
      <c r="D169" s="8"/>
      <c r="E169" s="273" t="s">
        <v>143</v>
      </c>
      <c r="F169" s="8"/>
      <c r="G169" s="20" t="s">
        <v>443</v>
      </c>
      <c r="H169" s="23" t="s">
        <v>1024</v>
      </c>
      <c r="I169" s="20" t="s">
        <v>275</v>
      </c>
      <c r="J169" s="10" t="s">
        <v>25</v>
      </c>
      <c r="K169" s="20"/>
      <c r="L169" s="20"/>
      <c r="M169" s="20"/>
      <c r="N169" s="80"/>
      <c r="O169" s="20"/>
      <c r="P169" s="79"/>
      <c r="Q169" s="20"/>
      <c r="R169" s="20"/>
      <c r="S169" s="21" t="s">
        <v>16</v>
      </c>
      <c r="T169" s="20"/>
      <c r="U169" s="66">
        <f t="shared" si="87"/>
        <v>1</v>
      </c>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1"/>
      <c r="BU169" s="22"/>
      <c r="BV169" s="21"/>
      <c r="BW169" s="22"/>
      <c r="BX169" s="21"/>
      <c r="BY169" s="22"/>
      <c r="BZ169" s="21"/>
      <c r="CA169" s="21"/>
    </row>
    <row r="170" spans="1:80" s="170" customFormat="1" hidden="1">
      <c r="A170" s="171">
        <v>147</v>
      </c>
      <c r="B170" s="265">
        <v>147</v>
      </c>
      <c r="C170" s="1502" t="s">
        <v>253</v>
      </c>
      <c r="D170" s="1368"/>
      <c r="E170" s="1379"/>
      <c r="F170" s="148" t="s">
        <v>316</v>
      </c>
      <c r="G170" s="239" t="s">
        <v>316</v>
      </c>
      <c r="H170" s="239" t="s">
        <v>316</v>
      </c>
      <c r="I170" s="5" t="s">
        <v>316</v>
      </c>
      <c r="J170" s="5" t="s">
        <v>316</v>
      </c>
      <c r="K170" s="176" t="s">
        <v>316</v>
      </c>
      <c r="L170" s="148" t="s">
        <v>316</v>
      </c>
      <c r="M170" s="5" t="s">
        <v>316</v>
      </c>
      <c r="N170" s="5" t="s">
        <v>316</v>
      </c>
      <c r="O170" s="5" t="s">
        <v>316</v>
      </c>
      <c r="P170" s="5" t="s">
        <v>316</v>
      </c>
      <c r="Q170" s="5" t="s">
        <v>316</v>
      </c>
      <c r="R170" s="5"/>
      <c r="S170" s="5" t="s">
        <v>316</v>
      </c>
      <c r="T170" s="5" t="s">
        <v>316</v>
      </c>
      <c r="U170" s="5" t="s">
        <v>316</v>
      </c>
      <c r="V170" s="176" t="s">
        <v>316</v>
      </c>
      <c r="W170" s="176" t="s">
        <v>316</v>
      </c>
      <c r="X170" s="176" t="s">
        <v>316</v>
      </c>
      <c r="Y170" s="176" t="s">
        <v>316</v>
      </c>
      <c r="Z170" s="148" t="s">
        <v>316</v>
      </c>
      <c r="AA170" s="148" t="s">
        <v>316</v>
      </c>
      <c r="AB170" s="148" t="s">
        <v>316</v>
      </c>
      <c r="AC170" s="148" t="s">
        <v>316</v>
      </c>
      <c r="AD170" s="5" t="s">
        <v>316</v>
      </c>
      <c r="AE170" s="5" t="s">
        <v>316</v>
      </c>
      <c r="AF170" s="5" t="s">
        <v>316</v>
      </c>
      <c r="AG170" s="5" t="s">
        <v>316</v>
      </c>
      <c r="AH170" s="5" t="s">
        <v>316</v>
      </c>
      <c r="AI170" s="5" t="s">
        <v>316</v>
      </c>
      <c r="AJ170" s="5" t="s">
        <v>316</v>
      </c>
      <c r="AK170" s="5" t="s">
        <v>316</v>
      </c>
      <c r="AL170" s="5" t="s">
        <v>316</v>
      </c>
      <c r="AM170" s="5"/>
      <c r="AN170" s="5"/>
      <c r="AO170" s="5" t="s">
        <v>316</v>
      </c>
      <c r="AP170" s="5" t="s">
        <v>316</v>
      </c>
      <c r="AQ170" s="5" t="s">
        <v>316</v>
      </c>
      <c r="AR170" s="5" t="s">
        <v>316</v>
      </c>
      <c r="AS170" s="5" t="s">
        <v>316</v>
      </c>
      <c r="AT170" s="5" t="s">
        <v>316</v>
      </c>
      <c r="AU170" s="5" t="s">
        <v>316</v>
      </c>
      <c r="AV170" s="5" t="s">
        <v>316</v>
      </c>
      <c r="AW170" s="5" t="s">
        <v>316</v>
      </c>
      <c r="AX170" s="5"/>
      <c r="AY170" s="5"/>
      <c r="AZ170" s="5" t="s">
        <v>316</v>
      </c>
      <c r="BA170" s="5"/>
      <c r="BB170" s="5" t="s">
        <v>316</v>
      </c>
      <c r="BC170" s="5"/>
      <c r="BD170" s="5" t="s">
        <v>316</v>
      </c>
      <c r="BE170" s="148" t="s">
        <v>316</v>
      </c>
      <c r="BF170" s="148" t="s">
        <v>316</v>
      </c>
      <c r="BG170" s="148" t="s">
        <v>316</v>
      </c>
      <c r="BH170" s="148" t="s">
        <v>316</v>
      </c>
      <c r="BI170" s="148" t="s">
        <v>316</v>
      </c>
      <c r="BJ170" s="148" t="s">
        <v>316</v>
      </c>
      <c r="BK170" s="148" t="s">
        <v>316</v>
      </c>
      <c r="BL170" s="148" t="s">
        <v>316</v>
      </c>
      <c r="BM170" s="148" t="s">
        <v>316</v>
      </c>
      <c r="BN170" s="148" t="s">
        <v>316</v>
      </c>
      <c r="BO170" s="148" t="s">
        <v>316</v>
      </c>
      <c r="BP170" s="148" t="s">
        <v>316</v>
      </c>
      <c r="BQ170" s="148" t="s">
        <v>316</v>
      </c>
      <c r="BR170" s="148" t="s">
        <v>316</v>
      </c>
      <c r="BS170" s="148" t="s">
        <v>316</v>
      </c>
      <c r="BT170" s="148" t="s">
        <v>316</v>
      </c>
      <c r="BU170" s="148" t="s">
        <v>316</v>
      </c>
      <c r="BV170" s="148" t="s">
        <v>316</v>
      </c>
      <c r="BW170" s="148" t="s">
        <v>316</v>
      </c>
      <c r="BX170" s="148" t="s">
        <v>316</v>
      </c>
      <c r="BY170" s="148" t="s">
        <v>316</v>
      </c>
      <c r="BZ170" s="148" t="s">
        <v>316</v>
      </c>
      <c r="CA170" s="148" t="s">
        <v>316</v>
      </c>
      <c r="CB170" s="3"/>
    </row>
    <row r="171" spans="1:80" s="2" customFormat="1" ht="126.75" hidden="1" customHeight="1">
      <c r="A171" s="19">
        <v>148</v>
      </c>
      <c r="B171" s="265">
        <v>148</v>
      </c>
      <c r="C171" s="76" t="s">
        <v>444</v>
      </c>
      <c r="D171" s="77" t="s">
        <v>14</v>
      </c>
      <c r="E171" s="78" t="s">
        <v>343</v>
      </c>
      <c r="F171" s="77" t="s">
        <v>14</v>
      </c>
      <c r="G171" s="78" t="s">
        <v>424</v>
      </c>
      <c r="H171" s="23" t="s">
        <v>445</v>
      </c>
      <c r="I171" s="20" t="s">
        <v>275</v>
      </c>
      <c r="J171" s="10" t="s">
        <v>25</v>
      </c>
      <c r="K171" s="71"/>
      <c r="L171" s="71"/>
      <c r="M171" s="130" t="s">
        <v>16</v>
      </c>
      <c r="N171" s="71"/>
      <c r="O171" s="71"/>
      <c r="P171" s="71"/>
      <c r="Q171" s="71"/>
      <c r="R171" s="71"/>
      <c r="S171" s="71"/>
      <c r="T171" s="71"/>
      <c r="U171" s="66">
        <f t="shared" si="87"/>
        <v>1</v>
      </c>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49"/>
      <c r="BS171" s="49"/>
      <c r="BT171" s="6"/>
      <c r="BU171" s="6"/>
      <c r="BV171" s="6"/>
      <c r="BW171" s="6"/>
      <c r="BX171" s="6"/>
      <c r="BY171" s="6"/>
      <c r="BZ171" s="6"/>
      <c r="CA171" s="6"/>
    </row>
    <row r="172" spans="1:80" s="2" customFormat="1" ht="129.75" hidden="1" customHeight="1">
      <c r="A172" s="19">
        <v>149</v>
      </c>
      <c r="B172" s="265">
        <v>149</v>
      </c>
      <c r="C172" s="76" t="s">
        <v>444</v>
      </c>
      <c r="D172" s="77" t="s">
        <v>14</v>
      </c>
      <c r="E172" s="78" t="s">
        <v>343</v>
      </c>
      <c r="F172" s="77" t="s">
        <v>14</v>
      </c>
      <c r="G172" s="78" t="s">
        <v>426</v>
      </c>
      <c r="H172" s="23" t="s">
        <v>446</v>
      </c>
      <c r="I172" s="20" t="s">
        <v>275</v>
      </c>
      <c r="J172" s="10" t="s">
        <v>25</v>
      </c>
      <c r="K172" s="71"/>
      <c r="L172" s="71"/>
      <c r="M172" s="71"/>
      <c r="N172" s="71"/>
      <c r="O172" s="71"/>
      <c r="P172" s="71"/>
      <c r="Q172" s="71"/>
      <c r="R172" s="71"/>
      <c r="S172" s="71"/>
      <c r="T172" s="71" t="s">
        <v>16</v>
      </c>
      <c r="U172" s="66">
        <f t="shared" si="87"/>
        <v>1</v>
      </c>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49"/>
      <c r="BS172" s="49"/>
      <c r="BT172" s="6"/>
      <c r="BU172" s="6"/>
      <c r="BV172" s="6"/>
      <c r="BW172" s="6"/>
      <c r="BX172" s="6"/>
      <c r="BY172" s="6"/>
      <c r="BZ172" s="6"/>
      <c r="CA172" s="6"/>
    </row>
    <row r="173" spans="1:80" s="2" customFormat="1" ht="60" hidden="1">
      <c r="A173" s="19">
        <v>150</v>
      </c>
      <c r="B173" s="265">
        <v>150</v>
      </c>
      <c r="C173" s="76" t="s">
        <v>344</v>
      </c>
      <c r="D173" s="77" t="s">
        <v>17</v>
      </c>
      <c r="E173" s="78" t="s">
        <v>345</v>
      </c>
      <c r="F173" s="77" t="s">
        <v>14</v>
      </c>
      <c r="G173" s="78" t="s">
        <v>448</v>
      </c>
      <c r="H173" s="70" t="s">
        <v>447</v>
      </c>
      <c r="I173" s="20" t="s">
        <v>275</v>
      </c>
      <c r="J173" s="10" t="s">
        <v>25</v>
      </c>
      <c r="K173" s="71"/>
      <c r="L173" s="71"/>
      <c r="M173" s="71"/>
      <c r="N173" s="71"/>
      <c r="O173" s="71"/>
      <c r="P173" s="71"/>
      <c r="Q173" s="71"/>
      <c r="R173" s="71"/>
      <c r="S173" s="71"/>
      <c r="T173" s="71" t="s">
        <v>16</v>
      </c>
      <c r="U173" s="66">
        <f t="shared" si="87"/>
        <v>1</v>
      </c>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49"/>
      <c r="BS173" s="49"/>
      <c r="BT173" s="6"/>
      <c r="BU173" s="6"/>
      <c r="BV173" s="6"/>
      <c r="BW173" s="6"/>
      <c r="BX173" s="6"/>
      <c r="BY173" s="6"/>
      <c r="BZ173" s="6"/>
      <c r="CA173" s="6"/>
    </row>
    <row r="174" spans="1:80" s="170" customFormat="1" ht="15.75" hidden="1" customHeight="1">
      <c r="A174" s="171">
        <v>151</v>
      </c>
      <c r="B174" s="265">
        <v>151</v>
      </c>
      <c r="C174" s="1502" t="s">
        <v>254</v>
      </c>
      <c r="D174" s="1368"/>
      <c r="E174" s="1379"/>
      <c r="F174" s="148" t="s">
        <v>316</v>
      </c>
      <c r="G174" s="239" t="s">
        <v>316</v>
      </c>
      <c r="H174" s="239" t="s">
        <v>316</v>
      </c>
      <c r="I174" s="5" t="s">
        <v>316</v>
      </c>
      <c r="J174" s="5" t="s">
        <v>316</v>
      </c>
      <c r="K174" s="176" t="s">
        <v>316</v>
      </c>
      <c r="L174" s="148" t="s">
        <v>316</v>
      </c>
      <c r="M174" s="5" t="s">
        <v>316</v>
      </c>
      <c r="N174" s="5" t="s">
        <v>316</v>
      </c>
      <c r="O174" s="5" t="s">
        <v>316</v>
      </c>
      <c r="P174" s="5" t="s">
        <v>316</v>
      </c>
      <c r="Q174" s="5" t="s">
        <v>316</v>
      </c>
      <c r="R174" s="5"/>
      <c r="S174" s="5" t="s">
        <v>316</v>
      </c>
      <c r="T174" s="5" t="s">
        <v>316</v>
      </c>
      <c r="U174" s="5" t="s">
        <v>316</v>
      </c>
      <c r="V174" s="176" t="s">
        <v>316</v>
      </c>
      <c r="W174" s="176" t="s">
        <v>316</v>
      </c>
      <c r="X174" s="176" t="s">
        <v>316</v>
      </c>
      <c r="Y174" s="176" t="s">
        <v>316</v>
      </c>
      <c r="Z174" s="148" t="s">
        <v>316</v>
      </c>
      <c r="AA174" s="148" t="s">
        <v>316</v>
      </c>
      <c r="AB174" s="148" t="s">
        <v>316</v>
      </c>
      <c r="AC174" s="148" t="s">
        <v>316</v>
      </c>
      <c r="AD174" s="5" t="s">
        <v>316</v>
      </c>
      <c r="AE174" s="5" t="s">
        <v>316</v>
      </c>
      <c r="AF174" s="5" t="s">
        <v>316</v>
      </c>
      <c r="AG174" s="5" t="s">
        <v>316</v>
      </c>
      <c r="AH174" s="5" t="s">
        <v>316</v>
      </c>
      <c r="AI174" s="5" t="s">
        <v>316</v>
      </c>
      <c r="AJ174" s="5" t="s">
        <v>316</v>
      </c>
      <c r="AK174" s="5" t="s">
        <v>316</v>
      </c>
      <c r="AL174" s="5" t="s">
        <v>316</v>
      </c>
      <c r="AM174" s="5"/>
      <c r="AN174" s="5"/>
      <c r="AO174" s="5" t="s">
        <v>316</v>
      </c>
      <c r="AP174" s="5" t="s">
        <v>316</v>
      </c>
      <c r="AQ174" s="5" t="s">
        <v>316</v>
      </c>
      <c r="AR174" s="5" t="s">
        <v>316</v>
      </c>
      <c r="AS174" s="5" t="s">
        <v>316</v>
      </c>
      <c r="AT174" s="5" t="s">
        <v>316</v>
      </c>
      <c r="AU174" s="5" t="s">
        <v>316</v>
      </c>
      <c r="AV174" s="5" t="s">
        <v>316</v>
      </c>
      <c r="AW174" s="5" t="s">
        <v>316</v>
      </c>
      <c r="AX174" s="5"/>
      <c r="AY174" s="5"/>
      <c r="AZ174" s="5" t="s">
        <v>316</v>
      </c>
      <c r="BA174" s="5"/>
      <c r="BB174" s="5" t="s">
        <v>316</v>
      </c>
      <c r="BC174" s="5"/>
      <c r="BD174" s="5" t="s">
        <v>316</v>
      </c>
      <c r="BE174" s="148" t="s">
        <v>316</v>
      </c>
      <c r="BF174" s="148" t="s">
        <v>316</v>
      </c>
      <c r="BG174" s="148" t="s">
        <v>316</v>
      </c>
      <c r="BH174" s="148" t="s">
        <v>316</v>
      </c>
      <c r="BI174" s="148" t="s">
        <v>316</v>
      </c>
      <c r="BJ174" s="148" t="s">
        <v>316</v>
      </c>
      <c r="BK174" s="148" t="s">
        <v>316</v>
      </c>
      <c r="BL174" s="148" t="s">
        <v>316</v>
      </c>
      <c r="BM174" s="148" t="s">
        <v>316</v>
      </c>
      <c r="BN174" s="148" t="s">
        <v>316</v>
      </c>
      <c r="BO174" s="148" t="s">
        <v>316</v>
      </c>
      <c r="BP174" s="148" t="s">
        <v>316</v>
      </c>
      <c r="BQ174" s="148" t="s">
        <v>316</v>
      </c>
      <c r="BR174" s="148" t="s">
        <v>316</v>
      </c>
      <c r="BS174" s="148" t="s">
        <v>316</v>
      </c>
      <c r="BT174" s="148" t="s">
        <v>316</v>
      </c>
      <c r="BU174" s="148" t="s">
        <v>316</v>
      </c>
      <c r="BV174" s="148" t="s">
        <v>316</v>
      </c>
      <c r="BW174" s="148" t="s">
        <v>316</v>
      </c>
      <c r="BX174" s="11" t="s">
        <v>10</v>
      </c>
      <c r="BY174" s="11" t="s">
        <v>10</v>
      </c>
      <c r="BZ174" s="11" t="s">
        <v>10</v>
      </c>
      <c r="CA174" s="11" t="s">
        <v>10</v>
      </c>
      <c r="CB174" s="3"/>
    </row>
    <row r="175" spans="1:80" s="2" customFormat="1" ht="48" hidden="1" customHeight="1">
      <c r="A175" s="19">
        <v>152</v>
      </c>
      <c r="B175" s="265">
        <v>152</v>
      </c>
      <c r="C175" s="273" t="s">
        <v>153</v>
      </c>
      <c r="D175" s="8" t="s">
        <v>14</v>
      </c>
      <c r="E175" s="273" t="s">
        <v>154</v>
      </c>
      <c r="F175" s="8" t="s">
        <v>17</v>
      </c>
      <c r="G175" s="20" t="s">
        <v>449</v>
      </c>
      <c r="H175" s="23" t="s">
        <v>732</v>
      </c>
      <c r="I175" s="20" t="s">
        <v>275</v>
      </c>
      <c r="J175" s="10" t="s">
        <v>25</v>
      </c>
      <c r="K175" s="20"/>
      <c r="L175" s="20"/>
      <c r="M175" s="20"/>
      <c r="N175" s="144" t="s">
        <v>16</v>
      </c>
      <c r="O175" s="20"/>
      <c r="P175" s="79"/>
      <c r="Q175" s="20"/>
      <c r="R175" s="20"/>
      <c r="S175" s="20"/>
      <c r="T175" s="20"/>
      <c r="U175" s="66">
        <f t="shared" si="87"/>
        <v>1</v>
      </c>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c r="BB175" s="20"/>
      <c r="BC175" s="20"/>
      <c r="BD175" s="20"/>
      <c r="BE175" s="20">
        <v>2</v>
      </c>
      <c r="BF175" s="20">
        <v>2</v>
      </c>
      <c r="BG175" s="20">
        <v>2</v>
      </c>
      <c r="BH175" s="20">
        <v>2</v>
      </c>
      <c r="BI175" s="20">
        <v>2</v>
      </c>
      <c r="BJ175" s="20">
        <v>2</v>
      </c>
      <c r="BK175" s="20">
        <v>2</v>
      </c>
      <c r="BL175" s="20">
        <v>2</v>
      </c>
      <c r="BM175" s="20">
        <v>2</v>
      </c>
      <c r="BN175" s="20">
        <v>2</v>
      </c>
      <c r="BO175" s="20">
        <v>2</v>
      </c>
      <c r="BP175" s="20">
        <v>2</v>
      </c>
      <c r="BQ175" s="20">
        <v>2</v>
      </c>
      <c r="BR175" s="20">
        <v>2</v>
      </c>
      <c r="BS175" s="20">
        <v>2</v>
      </c>
      <c r="BT175" s="21">
        <f>COUNTIF($BE175:$BS175,2)</f>
        <v>15</v>
      </c>
      <c r="BU175" s="22">
        <f>BT175/COUNTA($BE175:$BS175)</f>
        <v>1</v>
      </c>
      <c r="BV175" s="21">
        <f>COUNTIF($BE175:$BS175,1)</f>
        <v>0</v>
      </c>
      <c r="BW175" s="22">
        <f>BV175/COUNTA($BE175:$BS175)</f>
        <v>0</v>
      </c>
      <c r="BX175" s="21">
        <f>COUNTIF($BE175:$BS175,0)</f>
        <v>0</v>
      </c>
      <c r="BY175" s="22">
        <f>BX175/COUNTA($BE175:$BS175)</f>
        <v>0</v>
      </c>
      <c r="BZ175" s="21">
        <f>(((BT175*2)+(BV175*1)+(BX175*0)))/COUNTA($BE175:$BS175)</f>
        <v>2</v>
      </c>
      <c r="CA175" s="21" t="str">
        <f>IF(BZ175&gt;=1.6,"Đạt mục tiêu",IF(BZ175&gt;=1,"Cần cố gắng","Chưa đạt"))</f>
        <v>Đạt mục tiêu</v>
      </c>
    </row>
    <row r="176" spans="1:80" s="2" customFormat="1" ht="48" hidden="1" customHeight="1">
      <c r="A176" s="19">
        <v>153</v>
      </c>
      <c r="B176" s="265">
        <v>153</v>
      </c>
      <c r="C176" s="273" t="s">
        <v>153</v>
      </c>
      <c r="D176" s="8" t="s">
        <v>14</v>
      </c>
      <c r="E176" s="273" t="s">
        <v>154</v>
      </c>
      <c r="F176" s="8" t="s">
        <v>17</v>
      </c>
      <c r="G176" s="273" t="s">
        <v>450</v>
      </c>
      <c r="H176" s="125" t="s">
        <v>1000</v>
      </c>
      <c r="I176" s="20" t="s">
        <v>275</v>
      </c>
      <c r="J176" s="10" t="s">
        <v>25</v>
      </c>
      <c r="K176" s="20"/>
      <c r="L176" s="20"/>
      <c r="M176" s="20"/>
      <c r="N176" s="80"/>
      <c r="O176" s="20"/>
      <c r="P176" s="79" t="s">
        <v>16</v>
      </c>
      <c r="Q176" s="20"/>
      <c r="R176" s="20"/>
      <c r="S176" s="20"/>
      <c r="T176" s="20"/>
      <c r="U176" s="66">
        <f t="shared" si="87"/>
        <v>1</v>
      </c>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c r="BB176" s="20"/>
      <c r="BC176" s="20"/>
      <c r="BD176" s="20"/>
      <c r="BE176" s="20"/>
      <c r="BF176" s="20"/>
      <c r="BG176" s="20"/>
      <c r="BH176" s="20"/>
      <c r="BI176" s="20"/>
      <c r="BJ176" s="20"/>
      <c r="BK176" s="20"/>
      <c r="BL176" s="20"/>
      <c r="BM176" s="20"/>
      <c r="BN176" s="20"/>
      <c r="BO176" s="20"/>
      <c r="BP176" s="20"/>
      <c r="BQ176" s="20"/>
      <c r="BR176" s="20"/>
      <c r="BS176" s="20"/>
      <c r="BT176" s="21"/>
      <c r="BU176" s="22"/>
      <c r="BV176" s="21"/>
      <c r="BW176" s="22"/>
      <c r="BX176" s="21"/>
      <c r="BY176" s="22"/>
      <c r="BZ176" s="21"/>
      <c r="CA176" s="21"/>
    </row>
    <row r="177" spans="1:80" s="2" customFormat="1" ht="48" hidden="1" customHeight="1">
      <c r="A177" s="19">
        <v>154</v>
      </c>
      <c r="B177" s="265">
        <v>154</v>
      </c>
      <c r="C177" s="273" t="s">
        <v>153</v>
      </c>
      <c r="D177" s="8" t="s">
        <v>14</v>
      </c>
      <c r="E177" s="273" t="s">
        <v>154</v>
      </c>
      <c r="F177" s="8" t="s">
        <v>17</v>
      </c>
      <c r="G177" s="273" t="s">
        <v>451</v>
      </c>
      <c r="H177" s="23" t="s">
        <v>1000</v>
      </c>
      <c r="I177" s="20" t="s">
        <v>275</v>
      </c>
      <c r="J177" s="10" t="s">
        <v>25</v>
      </c>
      <c r="K177" s="20"/>
      <c r="L177" s="20"/>
      <c r="M177" s="20"/>
      <c r="N177" s="80"/>
      <c r="O177" s="20"/>
      <c r="P177" s="79"/>
      <c r="Q177" s="20"/>
      <c r="R177" s="20"/>
      <c r="S177" s="20" t="s">
        <v>16</v>
      </c>
      <c r="T177" s="20"/>
      <c r="U177" s="66">
        <f t="shared" ref="U177:U249" si="99">COUNTIF(K177:T177,"x")</f>
        <v>1</v>
      </c>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c r="BA177" s="20"/>
      <c r="BB177" s="20"/>
      <c r="BC177" s="20"/>
      <c r="BD177" s="20"/>
      <c r="BE177" s="20"/>
      <c r="BF177" s="20"/>
      <c r="BG177" s="20"/>
      <c r="BH177" s="20"/>
      <c r="BI177" s="20"/>
      <c r="BJ177" s="20"/>
      <c r="BK177" s="20"/>
      <c r="BL177" s="20"/>
      <c r="BM177" s="20"/>
      <c r="BN177" s="20"/>
      <c r="BO177" s="20"/>
      <c r="BP177" s="20"/>
      <c r="BQ177" s="20"/>
      <c r="BR177" s="20"/>
      <c r="BS177" s="20"/>
      <c r="BT177" s="21"/>
      <c r="BU177" s="22"/>
      <c r="BV177" s="21"/>
      <c r="BW177" s="22"/>
      <c r="BX177" s="21"/>
      <c r="BY177" s="22"/>
      <c r="BZ177" s="21"/>
      <c r="CA177" s="21"/>
    </row>
    <row r="178" spans="1:80" s="2" customFormat="1" ht="66" hidden="1" customHeight="1">
      <c r="A178" s="19">
        <v>155</v>
      </c>
      <c r="B178" s="265">
        <v>155</v>
      </c>
      <c r="C178" s="78" t="s">
        <v>354</v>
      </c>
      <c r="D178" s="77" t="s">
        <v>17</v>
      </c>
      <c r="E178" s="78" t="s">
        <v>355</v>
      </c>
      <c r="F178" s="8" t="s">
        <v>17</v>
      </c>
      <c r="G178" s="20" t="s">
        <v>452</v>
      </c>
      <c r="H178" s="23" t="s">
        <v>453</v>
      </c>
      <c r="I178" s="20" t="s">
        <v>275</v>
      </c>
      <c r="J178" s="10" t="s">
        <v>25</v>
      </c>
      <c r="K178" s="20"/>
      <c r="L178" s="20"/>
      <c r="M178" s="20"/>
      <c r="N178" s="144" t="s">
        <v>16</v>
      </c>
      <c r="O178" s="20"/>
      <c r="P178" s="79"/>
      <c r="Q178" s="20"/>
      <c r="R178" s="20"/>
      <c r="S178" s="20"/>
      <c r="T178" s="20"/>
      <c r="U178" s="66">
        <f t="shared" si="99"/>
        <v>1</v>
      </c>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c r="BA178" s="20"/>
      <c r="BB178" s="20"/>
      <c r="BC178" s="20"/>
      <c r="BD178" s="20"/>
      <c r="BE178" s="20"/>
      <c r="BF178" s="20"/>
      <c r="BG178" s="20"/>
      <c r="BH178" s="20"/>
      <c r="BI178" s="20"/>
      <c r="BJ178" s="20"/>
      <c r="BK178" s="20"/>
      <c r="BL178" s="20"/>
      <c r="BM178" s="20"/>
      <c r="BN178" s="20"/>
      <c r="BO178" s="20"/>
      <c r="BP178" s="20"/>
      <c r="BQ178" s="20"/>
      <c r="BR178" s="20"/>
      <c r="BS178" s="20"/>
      <c r="BT178" s="21"/>
      <c r="BU178" s="22"/>
      <c r="BV178" s="21"/>
      <c r="BW178" s="22"/>
      <c r="BX178" s="21"/>
      <c r="BY178" s="22"/>
      <c r="BZ178" s="21"/>
      <c r="CA178" s="21"/>
    </row>
    <row r="179" spans="1:80" s="2" customFormat="1" ht="74.25" hidden="1" customHeight="1">
      <c r="A179" s="19">
        <v>156</v>
      </c>
      <c r="B179" s="265">
        <v>156</v>
      </c>
      <c r="C179" s="78" t="s">
        <v>354</v>
      </c>
      <c r="D179" s="77" t="s">
        <v>17</v>
      </c>
      <c r="E179" s="78" t="s">
        <v>355</v>
      </c>
      <c r="F179" s="8" t="s">
        <v>17</v>
      </c>
      <c r="G179" s="20" t="s">
        <v>454</v>
      </c>
      <c r="H179" s="23" t="s">
        <v>455</v>
      </c>
      <c r="I179" s="20" t="s">
        <v>275</v>
      </c>
      <c r="J179" s="10" t="s">
        <v>25</v>
      </c>
      <c r="K179" s="20"/>
      <c r="L179" s="20"/>
      <c r="M179" s="20"/>
      <c r="N179" s="79"/>
      <c r="O179" s="20"/>
      <c r="P179" s="79" t="s">
        <v>16</v>
      </c>
      <c r="Q179" s="20"/>
      <c r="R179" s="20"/>
      <c r="S179" s="20"/>
      <c r="T179" s="20"/>
      <c r="U179" s="66">
        <f t="shared" si="99"/>
        <v>1</v>
      </c>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c r="BA179" s="20"/>
      <c r="BB179" s="20"/>
      <c r="BC179" s="20"/>
      <c r="BD179" s="20"/>
      <c r="BE179" s="20">
        <v>2</v>
      </c>
      <c r="BF179" s="20">
        <v>2</v>
      </c>
      <c r="BG179" s="20">
        <v>2</v>
      </c>
      <c r="BH179" s="20">
        <v>2</v>
      </c>
      <c r="BI179" s="20">
        <v>2</v>
      </c>
      <c r="BJ179" s="20">
        <v>2</v>
      </c>
      <c r="BK179" s="20">
        <v>2</v>
      </c>
      <c r="BL179" s="20">
        <v>2</v>
      </c>
      <c r="BM179" s="20">
        <v>2</v>
      </c>
      <c r="BN179" s="20">
        <v>2</v>
      </c>
      <c r="BO179" s="20">
        <v>2</v>
      </c>
      <c r="BP179" s="20">
        <v>2</v>
      </c>
      <c r="BQ179" s="20">
        <v>1</v>
      </c>
      <c r="BR179" s="20">
        <v>1</v>
      </c>
      <c r="BS179" s="20">
        <v>1</v>
      </c>
      <c r="BT179" s="21">
        <f>COUNTIF($BE179:$BS179,2)</f>
        <v>12</v>
      </c>
      <c r="BU179" s="22">
        <f>BT179/COUNTA($BE179:$BS179)</f>
        <v>0.8</v>
      </c>
      <c r="BV179" s="21">
        <f>COUNTIF($BE179:$BS179,1)</f>
        <v>3</v>
      </c>
      <c r="BW179" s="22">
        <f>BV179/COUNTA($BE179:$BS179)</f>
        <v>0.2</v>
      </c>
      <c r="BX179" s="21">
        <f>COUNTIF($BE179:$BS179,0)</f>
        <v>0</v>
      </c>
      <c r="BY179" s="22">
        <f>BX179/COUNTA($BE179:$BS179)</f>
        <v>0</v>
      </c>
      <c r="BZ179" s="21">
        <f>(((BT179*2)+(BV179*1)+(BX179*0)))/COUNTA($BE179:$BS179)</f>
        <v>1.8</v>
      </c>
      <c r="CA179" s="21" t="str">
        <f>IF(BZ179&gt;=1.6,"Đạt mục tiêu",IF(BZ179&gt;=1,"Cần cố gắng","Chưa đạt"))</f>
        <v>Đạt mục tiêu</v>
      </c>
    </row>
    <row r="180" spans="1:80" s="2" customFormat="1" ht="95.25" hidden="1" customHeight="1">
      <c r="A180" s="19">
        <v>157</v>
      </c>
      <c r="B180" s="265">
        <v>157</v>
      </c>
      <c r="C180" s="76" t="s">
        <v>356</v>
      </c>
      <c r="D180" s="77" t="s">
        <v>18</v>
      </c>
      <c r="E180" s="78" t="s">
        <v>356</v>
      </c>
      <c r="F180" s="77" t="s">
        <v>18</v>
      </c>
      <c r="G180" s="78" t="s">
        <v>456</v>
      </c>
      <c r="H180" s="95" t="s">
        <v>457</v>
      </c>
      <c r="I180" s="20" t="s">
        <v>275</v>
      </c>
      <c r="J180" s="10" t="s">
        <v>25</v>
      </c>
      <c r="K180" s="82"/>
      <c r="L180" s="82"/>
      <c r="M180" s="82" t="s">
        <v>16</v>
      </c>
      <c r="N180" s="91"/>
      <c r="O180" s="82"/>
      <c r="P180" s="91"/>
      <c r="Q180" s="82"/>
      <c r="R180" s="82"/>
      <c r="S180" s="82"/>
      <c r="T180" s="82"/>
      <c r="U180" s="66">
        <f t="shared" si="99"/>
        <v>1</v>
      </c>
      <c r="V180" s="72" t="s">
        <v>723</v>
      </c>
      <c r="W180" s="72" t="s">
        <v>723</v>
      </c>
      <c r="X180" s="72" t="s">
        <v>723</v>
      </c>
      <c r="Y180" s="72" t="s">
        <v>723</v>
      </c>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c r="BA180" s="20"/>
      <c r="BB180" s="20"/>
      <c r="BC180" s="20"/>
      <c r="BD180" s="20"/>
      <c r="BE180" s="20"/>
      <c r="BF180" s="20"/>
      <c r="BG180" s="20"/>
      <c r="BH180" s="20"/>
      <c r="BI180" s="20"/>
      <c r="BJ180" s="20"/>
      <c r="BK180" s="20"/>
      <c r="BL180" s="20"/>
      <c r="BM180" s="20"/>
      <c r="BN180" s="20"/>
      <c r="BO180" s="20"/>
      <c r="BP180" s="20"/>
      <c r="BQ180" s="20"/>
      <c r="BR180" s="20"/>
      <c r="BS180" s="20"/>
      <c r="BT180" s="21"/>
      <c r="BU180" s="22"/>
      <c r="BV180" s="21"/>
      <c r="BW180" s="22"/>
      <c r="BX180" s="21"/>
      <c r="BY180" s="22"/>
      <c r="BZ180" s="21"/>
      <c r="CA180" s="21"/>
    </row>
    <row r="181" spans="1:80" ht="32.25" customHeight="1">
      <c r="A181" s="1182">
        <v>158</v>
      </c>
      <c r="B181" s="1192">
        <v>158</v>
      </c>
      <c r="C181" s="1656" t="s">
        <v>157</v>
      </c>
      <c r="D181" s="1657"/>
      <c r="E181" s="1657"/>
      <c r="F181" s="1658"/>
      <c r="G181" s="230" t="s">
        <v>316</v>
      </c>
      <c r="H181" s="1207" t="s">
        <v>316</v>
      </c>
      <c r="I181" s="13" t="s">
        <v>316</v>
      </c>
      <c r="J181" s="13" t="s">
        <v>316</v>
      </c>
      <c r="K181" s="295" t="s">
        <v>316</v>
      </c>
      <c r="L181" s="230" t="s">
        <v>316</v>
      </c>
      <c r="M181" s="13" t="s">
        <v>316</v>
      </c>
      <c r="N181" s="13" t="s">
        <v>316</v>
      </c>
      <c r="O181" s="13" t="s">
        <v>316</v>
      </c>
      <c r="P181" s="13" t="s">
        <v>316</v>
      </c>
      <c r="Q181" s="13" t="s">
        <v>316</v>
      </c>
      <c r="R181" s="13"/>
      <c r="S181" s="13" t="s">
        <v>316</v>
      </c>
      <c r="T181" s="13" t="s">
        <v>316</v>
      </c>
      <c r="U181" s="13" t="s">
        <v>316</v>
      </c>
      <c r="V181" s="295" t="s">
        <v>316</v>
      </c>
      <c r="W181" s="295" t="s">
        <v>316</v>
      </c>
      <c r="X181" s="295" t="s">
        <v>316</v>
      </c>
      <c r="Y181" s="295" t="s">
        <v>316</v>
      </c>
      <c r="Z181" s="230" t="s">
        <v>316</v>
      </c>
      <c r="AA181" s="230" t="s">
        <v>316</v>
      </c>
      <c r="AB181" s="230" t="s">
        <v>316</v>
      </c>
      <c r="AC181" s="230" t="s">
        <v>316</v>
      </c>
      <c r="AD181" s="13" t="s">
        <v>316</v>
      </c>
      <c r="AE181" s="13" t="s">
        <v>316</v>
      </c>
      <c r="AF181" s="13" t="s">
        <v>316</v>
      </c>
      <c r="AG181" s="13" t="s">
        <v>316</v>
      </c>
      <c r="AH181" s="13" t="s">
        <v>316</v>
      </c>
      <c r="AI181" s="13" t="s">
        <v>316</v>
      </c>
      <c r="AJ181" s="13" t="s">
        <v>316</v>
      </c>
      <c r="AK181" s="13" t="s">
        <v>316</v>
      </c>
      <c r="AL181" s="13" t="s">
        <v>316</v>
      </c>
      <c r="AM181" s="13"/>
      <c r="AN181" s="13"/>
      <c r="AO181" s="13" t="s">
        <v>316</v>
      </c>
      <c r="AP181" s="13" t="s">
        <v>316</v>
      </c>
      <c r="AQ181" s="13" t="s">
        <v>316</v>
      </c>
      <c r="AR181" s="13" t="s">
        <v>316</v>
      </c>
      <c r="AS181" s="13" t="s">
        <v>316</v>
      </c>
      <c r="AT181" s="13" t="s">
        <v>316</v>
      </c>
      <c r="AU181" s="13" t="s">
        <v>316</v>
      </c>
      <c r="AV181" s="13" t="s">
        <v>316</v>
      </c>
      <c r="AW181" s="13" t="s">
        <v>316</v>
      </c>
      <c r="AX181" s="13"/>
      <c r="AY181" s="13"/>
      <c r="AZ181" s="13" t="s">
        <v>316</v>
      </c>
      <c r="BA181" s="13"/>
      <c r="BB181" s="13" t="s">
        <v>316</v>
      </c>
      <c r="BC181" s="13"/>
      <c r="BD181" s="13" t="s">
        <v>316</v>
      </c>
      <c r="BE181" s="230" t="s">
        <v>316</v>
      </c>
      <c r="BF181" s="230" t="s">
        <v>316</v>
      </c>
      <c r="BG181" s="230" t="s">
        <v>316</v>
      </c>
      <c r="BH181" s="230" t="s">
        <v>316</v>
      </c>
      <c r="BI181" s="230" t="s">
        <v>316</v>
      </c>
      <c r="BJ181" s="230" t="s">
        <v>316</v>
      </c>
      <c r="BK181" s="230" t="s">
        <v>316</v>
      </c>
      <c r="BL181" s="230" t="s">
        <v>316</v>
      </c>
      <c r="BM181" s="230" t="s">
        <v>316</v>
      </c>
      <c r="BN181" s="230" t="s">
        <v>316</v>
      </c>
      <c r="BO181" s="230" t="s">
        <v>316</v>
      </c>
      <c r="BP181" s="230" t="s">
        <v>316</v>
      </c>
      <c r="BQ181" s="230" t="s">
        <v>316</v>
      </c>
      <c r="BR181" s="230" t="s">
        <v>316</v>
      </c>
      <c r="BS181" s="230" t="s">
        <v>316</v>
      </c>
      <c r="BT181" s="230" t="s">
        <v>316</v>
      </c>
      <c r="BU181" s="230" t="s">
        <v>316</v>
      </c>
      <c r="BV181" s="230" t="s">
        <v>316</v>
      </c>
      <c r="BW181" s="230" t="s">
        <v>316</v>
      </c>
      <c r="BX181" s="230" t="s">
        <v>316</v>
      </c>
      <c r="BY181" s="230" t="s">
        <v>316</v>
      </c>
      <c r="BZ181" s="230" t="s">
        <v>316</v>
      </c>
      <c r="CA181" s="321" t="s">
        <v>316</v>
      </c>
    </row>
    <row r="182" spans="1:80" s="170" customFormat="1" ht="15.75" hidden="1" customHeight="1">
      <c r="A182" s="171">
        <v>159</v>
      </c>
      <c r="B182" s="265">
        <v>159</v>
      </c>
      <c r="C182" s="1502" t="s">
        <v>357</v>
      </c>
      <c r="D182" s="1565"/>
      <c r="E182" s="1567"/>
      <c r="F182" s="256"/>
      <c r="G182" s="303" t="s">
        <v>316</v>
      </c>
      <c r="H182" s="299" t="s">
        <v>316</v>
      </c>
      <c r="I182" s="13" t="s">
        <v>316</v>
      </c>
      <c r="J182" s="13" t="s">
        <v>316</v>
      </c>
      <c r="K182" s="290" t="s">
        <v>316</v>
      </c>
      <c r="L182" s="230" t="s">
        <v>316</v>
      </c>
      <c r="M182" s="13" t="s">
        <v>316</v>
      </c>
      <c r="N182" s="13" t="s">
        <v>316</v>
      </c>
      <c r="O182" s="13" t="s">
        <v>316</v>
      </c>
      <c r="P182" s="13" t="s">
        <v>316</v>
      </c>
      <c r="Q182" s="13" t="s">
        <v>316</v>
      </c>
      <c r="R182" s="13"/>
      <c r="S182" s="13" t="s">
        <v>316</v>
      </c>
      <c r="T182" s="13" t="s">
        <v>316</v>
      </c>
      <c r="U182" s="13" t="s">
        <v>316</v>
      </c>
      <c r="V182" s="176"/>
      <c r="W182" s="176"/>
      <c r="X182" s="176"/>
      <c r="Y182" s="176"/>
      <c r="Z182" s="11"/>
      <c r="AA182" s="11"/>
      <c r="AB182" s="11"/>
      <c r="AC182" s="11"/>
      <c r="AD182" s="6"/>
      <c r="AE182" s="6"/>
      <c r="AF182" s="6"/>
      <c r="AG182" s="6"/>
      <c r="AH182" s="6"/>
      <c r="AI182" s="6"/>
      <c r="AJ182" s="6"/>
      <c r="AK182" s="6"/>
      <c r="AL182" s="6"/>
      <c r="AM182" s="297"/>
      <c r="AN182" s="297"/>
      <c r="AO182" s="13" t="s">
        <v>316</v>
      </c>
      <c r="AP182" s="13" t="s">
        <v>316</v>
      </c>
      <c r="AQ182" s="13" t="s">
        <v>316</v>
      </c>
      <c r="AR182" s="13" t="s">
        <v>316</v>
      </c>
      <c r="AS182" s="13" t="s">
        <v>316</v>
      </c>
      <c r="AT182" s="13" t="s">
        <v>316</v>
      </c>
      <c r="AU182" s="13" t="s">
        <v>316</v>
      </c>
      <c r="AV182" s="13" t="s">
        <v>316</v>
      </c>
      <c r="AW182" s="13" t="s">
        <v>316</v>
      </c>
      <c r="AX182" s="13"/>
      <c r="AY182" s="13"/>
      <c r="AZ182" s="13" t="s">
        <v>316</v>
      </c>
      <c r="BA182" s="13"/>
      <c r="BB182" s="13" t="s">
        <v>316</v>
      </c>
      <c r="BC182" s="13"/>
      <c r="BD182" s="13" t="s">
        <v>316</v>
      </c>
      <c r="BE182" s="230" t="s">
        <v>316</v>
      </c>
      <c r="BF182" s="230" t="s">
        <v>316</v>
      </c>
      <c r="BG182" s="230" t="s">
        <v>316</v>
      </c>
      <c r="BH182" s="230" t="s">
        <v>316</v>
      </c>
      <c r="BI182" s="230" t="s">
        <v>316</v>
      </c>
      <c r="BJ182" s="230" t="s">
        <v>316</v>
      </c>
      <c r="BK182" s="230" t="s">
        <v>316</v>
      </c>
      <c r="BL182" s="230" t="s">
        <v>316</v>
      </c>
      <c r="BM182" s="230" t="s">
        <v>316</v>
      </c>
      <c r="BN182" s="230" t="s">
        <v>316</v>
      </c>
      <c r="BO182" s="230" t="s">
        <v>316</v>
      </c>
      <c r="BP182" s="230" t="s">
        <v>316</v>
      </c>
      <c r="BQ182" s="230" t="s">
        <v>316</v>
      </c>
      <c r="BR182" s="230" t="s">
        <v>316</v>
      </c>
      <c r="BS182" s="230" t="s">
        <v>316</v>
      </c>
      <c r="BT182" s="11" t="s">
        <v>316</v>
      </c>
      <c r="BU182" s="11" t="s">
        <v>316</v>
      </c>
      <c r="BV182" s="11" t="s">
        <v>316</v>
      </c>
      <c r="BW182" s="11" t="s">
        <v>316</v>
      </c>
      <c r="BX182" s="11" t="s">
        <v>316</v>
      </c>
      <c r="BY182" s="11" t="s">
        <v>316</v>
      </c>
      <c r="BZ182" s="11" t="s">
        <v>316</v>
      </c>
      <c r="CA182" s="11" t="s">
        <v>316</v>
      </c>
      <c r="CB182" s="3"/>
    </row>
    <row r="183" spans="1:80" s="170" customFormat="1" hidden="1">
      <c r="A183" s="171">
        <v>160</v>
      </c>
      <c r="B183" s="265">
        <v>160</v>
      </c>
      <c r="C183" s="1502" t="s">
        <v>358</v>
      </c>
      <c r="D183" s="1565"/>
      <c r="E183" s="1567"/>
      <c r="F183" s="256"/>
      <c r="G183" s="303" t="s">
        <v>316</v>
      </c>
      <c r="H183" s="299" t="s">
        <v>316</v>
      </c>
      <c r="I183" s="13" t="s">
        <v>316</v>
      </c>
      <c r="J183" s="13" t="s">
        <v>316</v>
      </c>
      <c r="K183" s="290" t="s">
        <v>316</v>
      </c>
      <c r="L183" s="230" t="s">
        <v>316</v>
      </c>
      <c r="M183" s="13" t="s">
        <v>316</v>
      </c>
      <c r="N183" s="13" t="s">
        <v>316</v>
      </c>
      <c r="O183" s="13" t="s">
        <v>316</v>
      </c>
      <c r="P183" s="13" t="s">
        <v>316</v>
      </c>
      <c r="Q183" s="13" t="s">
        <v>316</v>
      </c>
      <c r="R183" s="13"/>
      <c r="S183" s="13" t="s">
        <v>316</v>
      </c>
      <c r="T183" s="13" t="s">
        <v>316</v>
      </c>
      <c r="U183" s="13" t="s">
        <v>316</v>
      </c>
      <c r="V183" s="176"/>
      <c r="W183" s="176"/>
      <c r="X183" s="176"/>
      <c r="Y183" s="176"/>
      <c r="Z183" s="11"/>
      <c r="AA183" s="11"/>
      <c r="AB183" s="11"/>
      <c r="AC183" s="11"/>
      <c r="AD183" s="6"/>
      <c r="AE183" s="6"/>
      <c r="AF183" s="6"/>
      <c r="AG183" s="6"/>
      <c r="AH183" s="6"/>
      <c r="AI183" s="6"/>
      <c r="AJ183" s="6"/>
      <c r="AK183" s="6"/>
      <c r="AL183" s="6"/>
      <c r="AM183" s="297"/>
      <c r="AN183" s="297"/>
      <c r="AO183" s="13" t="s">
        <v>316</v>
      </c>
      <c r="AP183" s="13" t="s">
        <v>316</v>
      </c>
      <c r="AQ183" s="13" t="s">
        <v>316</v>
      </c>
      <c r="AR183" s="13" t="s">
        <v>316</v>
      </c>
      <c r="AS183" s="13" t="s">
        <v>316</v>
      </c>
      <c r="AT183" s="13" t="s">
        <v>316</v>
      </c>
      <c r="AU183" s="13" t="s">
        <v>316</v>
      </c>
      <c r="AV183" s="13" t="s">
        <v>316</v>
      </c>
      <c r="AW183" s="13" t="s">
        <v>316</v>
      </c>
      <c r="AX183" s="13"/>
      <c r="AY183" s="13"/>
      <c r="AZ183" s="13" t="s">
        <v>316</v>
      </c>
      <c r="BA183" s="13"/>
      <c r="BB183" s="13" t="s">
        <v>316</v>
      </c>
      <c r="BC183" s="13"/>
      <c r="BD183" s="13" t="s">
        <v>316</v>
      </c>
      <c r="BE183" s="230" t="s">
        <v>316</v>
      </c>
      <c r="BF183" s="230" t="s">
        <v>316</v>
      </c>
      <c r="BG183" s="230" t="s">
        <v>316</v>
      </c>
      <c r="BH183" s="230" t="s">
        <v>316</v>
      </c>
      <c r="BI183" s="230" t="s">
        <v>316</v>
      </c>
      <c r="BJ183" s="230" t="s">
        <v>316</v>
      </c>
      <c r="BK183" s="230" t="s">
        <v>316</v>
      </c>
      <c r="BL183" s="230" t="s">
        <v>316</v>
      </c>
      <c r="BM183" s="230" t="s">
        <v>316</v>
      </c>
      <c r="BN183" s="230" t="s">
        <v>316</v>
      </c>
      <c r="BO183" s="230" t="s">
        <v>316</v>
      </c>
      <c r="BP183" s="230" t="s">
        <v>316</v>
      </c>
      <c r="BQ183" s="230" t="s">
        <v>316</v>
      </c>
      <c r="BR183" s="230" t="s">
        <v>316</v>
      </c>
      <c r="BS183" s="230" t="s">
        <v>316</v>
      </c>
      <c r="BT183" s="11" t="s">
        <v>316</v>
      </c>
      <c r="BU183" s="11" t="s">
        <v>316</v>
      </c>
      <c r="BV183" s="11" t="s">
        <v>316</v>
      </c>
      <c r="BW183" s="11" t="s">
        <v>316</v>
      </c>
      <c r="BX183" s="11" t="s">
        <v>316</v>
      </c>
      <c r="BY183" s="11" t="s">
        <v>316</v>
      </c>
      <c r="BZ183" s="11" t="s">
        <v>316</v>
      </c>
      <c r="CA183" s="11" t="s">
        <v>316</v>
      </c>
      <c r="CB183" s="3"/>
    </row>
    <row r="184" spans="1:80" s="202" customFormat="1" ht="54" hidden="1" customHeight="1">
      <c r="A184" s="216">
        <v>161</v>
      </c>
      <c r="B184" s="265">
        <v>161</v>
      </c>
      <c r="C184" s="188" t="s">
        <v>359</v>
      </c>
      <c r="D184" s="87" t="s">
        <v>14</v>
      </c>
      <c r="E184" s="86" t="s">
        <v>360</v>
      </c>
      <c r="F184" s="87" t="s">
        <v>17</v>
      </c>
      <c r="G184" s="292" t="s">
        <v>279</v>
      </c>
      <c r="H184" s="190" t="s">
        <v>1088</v>
      </c>
      <c r="I184" s="83"/>
      <c r="J184" s="111" t="s">
        <v>192</v>
      </c>
      <c r="K184" s="295" t="s">
        <v>16</v>
      </c>
      <c r="L184" s="83"/>
      <c r="M184" s="83"/>
      <c r="N184" s="83"/>
      <c r="O184" s="83"/>
      <c r="P184" s="83"/>
      <c r="Q184" s="83"/>
      <c r="R184" s="83"/>
      <c r="S184" s="83"/>
      <c r="T184" s="83"/>
      <c r="U184" s="66">
        <f t="shared" si="99"/>
        <v>1</v>
      </c>
      <c r="V184" s="183" t="s">
        <v>727</v>
      </c>
      <c r="W184" s="183" t="s">
        <v>726</v>
      </c>
      <c r="X184" s="183" t="s">
        <v>727</v>
      </c>
      <c r="Y184" s="183" t="s">
        <v>727</v>
      </c>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20">
        <v>2</v>
      </c>
      <c r="BF184" s="20">
        <v>2</v>
      </c>
      <c r="BG184" s="20">
        <v>2</v>
      </c>
      <c r="BH184" s="20">
        <v>1</v>
      </c>
      <c r="BI184" s="20">
        <v>2</v>
      </c>
      <c r="BJ184" s="20">
        <v>2</v>
      </c>
      <c r="BK184" s="20">
        <v>1</v>
      </c>
      <c r="BL184" s="20">
        <v>2</v>
      </c>
      <c r="BM184" s="20">
        <v>2</v>
      </c>
      <c r="BN184" s="20">
        <v>2</v>
      </c>
      <c r="BO184" s="20">
        <v>1</v>
      </c>
      <c r="BP184" s="20">
        <v>2</v>
      </c>
      <c r="BQ184" s="20">
        <v>2</v>
      </c>
      <c r="BR184" s="20">
        <v>2</v>
      </c>
      <c r="BS184" s="20">
        <v>1</v>
      </c>
      <c r="BT184" s="80">
        <f>COUNTIF($BE184:$BS184,2)</f>
        <v>11</v>
      </c>
      <c r="BU184" s="81">
        <f>BT184/COUNTA($BE184:$BS184)</f>
        <v>0.73333333333333328</v>
      </c>
      <c r="BV184" s="80">
        <f>COUNTIF($BE184:$BS184,1)</f>
        <v>4</v>
      </c>
      <c r="BW184" s="81">
        <f>BV184/COUNTA($BE184:$BS184)</f>
        <v>0.26666666666666666</v>
      </c>
      <c r="BX184" s="80">
        <f>COUNTIF($BE184:$BS184,0)</f>
        <v>0</v>
      </c>
      <c r="BY184" s="81">
        <f>BX184/COUNTA($BE184:$BS184)</f>
        <v>0</v>
      </c>
      <c r="BZ184" s="80">
        <f>(((BT184*2)+(BV184*1)+(BX184*0)))/COUNTA($BE184:$BS184)</f>
        <v>1.7333333333333334</v>
      </c>
      <c r="CA184" s="226" t="str">
        <f>IF(BZ184&gt;=1.6,"Đạt mục tiêu",IF(BZ184&gt;=1,"Cần cố gắng","Chưa đạt"))</f>
        <v>Đạt mục tiêu</v>
      </c>
      <c r="CB184" s="84"/>
    </row>
    <row r="185" spans="1:80" s="1209" customFormat="1" ht="83.25" customHeight="1">
      <c r="A185" s="1182">
        <v>162</v>
      </c>
      <c r="B185" s="1192">
        <v>162</v>
      </c>
      <c r="C185" s="78" t="s">
        <v>361</v>
      </c>
      <c r="D185" s="1198" t="s">
        <v>14</v>
      </c>
      <c r="E185" s="86" t="s">
        <v>362</v>
      </c>
      <c r="F185" s="1172" t="s">
        <v>17</v>
      </c>
      <c r="G185" s="573" t="s">
        <v>1118</v>
      </c>
      <c r="H185" s="548" t="s">
        <v>460</v>
      </c>
      <c r="I185" s="83"/>
      <c r="J185" s="1208" t="s">
        <v>192</v>
      </c>
      <c r="K185" s="83"/>
      <c r="L185" s="547" t="s">
        <v>16</v>
      </c>
      <c r="M185" s="83"/>
      <c r="N185" s="83"/>
      <c r="O185" s="83"/>
      <c r="P185" s="83"/>
      <c r="Q185" s="83"/>
      <c r="R185" s="83"/>
      <c r="S185" s="83"/>
      <c r="T185" s="83"/>
      <c r="U185" s="66">
        <f t="shared" si="99"/>
        <v>1</v>
      </c>
      <c r="V185" s="71"/>
      <c r="W185" s="71"/>
      <c r="X185" s="71"/>
      <c r="Y185" s="71"/>
      <c r="Z185" s="1173" t="s">
        <v>727</v>
      </c>
      <c r="AA185" s="1173" t="s">
        <v>723</v>
      </c>
      <c r="AB185" s="1173" t="s">
        <v>727</v>
      </c>
      <c r="AC185" s="148"/>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573">
        <v>2</v>
      </c>
      <c r="BF185" s="573">
        <v>2</v>
      </c>
      <c r="BG185" s="573">
        <v>2</v>
      </c>
      <c r="BH185" s="573">
        <v>1</v>
      </c>
      <c r="BI185" s="573">
        <v>2</v>
      </c>
      <c r="BJ185" s="573">
        <v>2</v>
      </c>
      <c r="BK185" s="573">
        <v>2</v>
      </c>
      <c r="BL185" s="573">
        <v>2</v>
      </c>
      <c r="BM185" s="573">
        <v>2</v>
      </c>
      <c r="BN185" s="573">
        <v>2</v>
      </c>
      <c r="BO185" s="573">
        <v>2</v>
      </c>
      <c r="BP185" s="573">
        <v>1</v>
      </c>
      <c r="BQ185" s="573">
        <v>2</v>
      </c>
      <c r="BR185" s="573">
        <v>1</v>
      </c>
      <c r="BS185" s="573">
        <v>2</v>
      </c>
      <c r="BT185" s="1167">
        <f>COUNTIF($BE185:$BS185,2)</f>
        <v>12</v>
      </c>
      <c r="BU185" s="1197">
        <f>BT185/COUNTA($BE185:$BS185)</f>
        <v>0.8</v>
      </c>
      <c r="BV185" s="1167">
        <f>COUNTIF($BE185:$BS185,1)</f>
        <v>3</v>
      </c>
      <c r="BW185" s="1197">
        <f>BV185/COUNTA($BE185:$BS185)</f>
        <v>0.2</v>
      </c>
      <c r="BX185" s="1167">
        <f>COUNTIF($BE185:$BS185,0)</f>
        <v>0</v>
      </c>
      <c r="BY185" s="1197">
        <f>BX185/COUNTA($BE185:$BS185)</f>
        <v>0</v>
      </c>
      <c r="BZ185" s="1167">
        <f t="shared" ref="BZ185" si="100">(((BT185*2)+(BV185*1)+(BX185*0)))/COUNTA($BE185:$BS185)</f>
        <v>1.8</v>
      </c>
      <c r="CA185" s="1167" t="str">
        <f>IF(BZ185&gt;=1.6,"Đạt mục tiêu",IF(BZ185&gt;=1,"Cần cố gắng","Chưa đạt"))</f>
        <v>Đạt mục tiêu</v>
      </c>
    </row>
    <row r="186" spans="1:80" s="84" customFormat="1" ht="30" hidden="1">
      <c r="A186" s="19"/>
      <c r="B186" s="265"/>
      <c r="C186" s="76" t="s">
        <v>363</v>
      </c>
      <c r="D186" s="87"/>
      <c r="E186" s="86"/>
      <c r="F186" s="87"/>
      <c r="G186" s="91"/>
      <c r="H186" s="126" t="s">
        <v>1018</v>
      </c>
      <c r="I186" s="83"/>
      <c r="J186" s="111"/>
      <c r="K186" s="83"/>
      <c r="L186" s="147"/>
      <c r="M186" s="83"/>
      <c r="N186" s="83"/>
      <c r="O186" s="83"/>
      <c r="P186" s="83"/>
      <c r="Q186" s="83"/>
      <c r="R186" s="83" t="s">
        <v>16</v>
      </c>
      <c r="S186" s="83"/>
      <c r="T186" s="83"/>
      <c r="U186" s="66"/>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71"/>
      <c r="BF186" s="71"/>
      <c r="BG186" s="71"/>
      <c r="BH186" s="71"/>
      <c r="BI186" s="71"/>
      <c r="BJ186" s="71"/>
      <c r="BK186" s="71"/>
      <c r="BL186" s="71"/>
      <c r="BM186" s="71"/>
      <c r="BN186" s="71"/>
      <c r="BO186" s="71"/>
      <c r="BP186" s="71"/>
      <c r="BQ186" s="71"/>
      <c r="BR186" s="71"/>
      <c r="BS186" s="71"/>
      <c r="BT186" s="71"/>
      <c r="BU186" s="71"/>
      <c r="BV186" s="71"/>
      <c r="BW186" s="71"/>
      <c r="BX186" s="71"/>
      <c r="BY186" s="71"/>
      <c r="BZ186" s="71"/>
      <c r="CA186" s="71"/>
    </row>
    <row r="187" spans="1:80" s="84" customFormat="1" ht="45" hidden="1">
      <c r="A187" s="19">
        <v>163</v>
      </c>
      <c r="B187" s="265">
        <v>163</v>
      </c>
      <c r="C187" s="76" t="s">
        <v>363</v>
      </c>
      <c r="D187" s="77" t="s">
        <v>17</v>
      </c>
      <c r="E187" s="78" t="s">
        <v>364</v>
      </c>
      <c r="F187" s="77" t="s">
        <v>17</v>
      </c>
      <c r="G187" s="100" t="s">
        <v>461</v>
      </c>
      <c r="H187" s="126" t="s">
        <v>984</v>
      </c>
      <c r="I187" s="83"/>
      <c r="J187" s="111" t="s">
        <v>192</v>
      </c>
      <c r="K187" s="83"/>
      <c r="L187" s="83"/>
      <c r="M187" s="83" t="s">
        <v>16</v>
      </c>
      <c r="N187" s="83"/>
      <c r="O187" s="83"/>
      <c r="P187" s="83"/>
      <c r="Q187" s="83"/>
      <c r="R187" s="83"/>
      <c r="S187" s="83"/>
      <c r="T187" s="83"/>
      <c r="U187" s="66">
        <f t="shared" si="99"/>
        <v>1</v>
      </c>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71"/>
      <c r="BG187" s="71"/>
      <c r="BH187" s="71"/>
      <c r="BI187" s="71"/>
      <c r="BJ187" s="71"/>
      <c r="BK187" s="71"/>
      <c r="BL187" s="71"/>
      <c r="BM187" s="71"/>
      <c r="BN187" s="71"/>
      <c r="BO187" s="71"/>
      <c r="BP187" s="71"/>
      <c r="BQ187" s="71"/>
      <c r="BR187" s="71"/>
      <c r="BS187" s="71"/>
      <c r="BT187" s="71"/>
      <c r="BU187" s="71"/>
      <c r="BV187" s="71"/>
      <c r="BW187" s="71"/>
      <c r="BX187" s="71"/>
      <c r="BY187" s="71"/>
      <c r="BZ187" s="71"/>
      <c r="CA187" s="71"/>
    </row>
    <row r="188" spans="1:80" s="170" customFormat="1" ht="29.25" hidden="1" customHeight="1">
      <c r="A188" s="171">
        <v>164</v>
      </c>
      <c r="B188" s="265">
        <v>164</v>
      </c>
      <c r="C188" s="1502" t="s">
        <v>464</v>
      </c>
      <c r="D188" s="1565"/>
      <c r="E188" s="1567"/>
      <c r="F188" s="230" t="s">
        <v>316</v>
      </c>
      <c r="G188" s="303" t="s">
        <v>316</v>
      </c>
      <c r="H188" s="303" t="s">
        <v>316</v>
      </c>
      <c r="I188" s="13" t="s">
        <v>316</v>
      </c>
      <c r="J188" s="13" t="s">
        <v>316</v>
      </c>
      <c r="K188" s="290" t="s">
        <v>316</v>
      </c>
      <c r="L188" s="230" t="s">
        <v>316</v>
      </c>
      <c r="M188" s="13" t="s">
        <v>316</v>
      </c>
      <c r="N188" s="13" t="s">
        <v>316</v>
      </c>
      <c r="O188" s="13" t="s">
        <v>316</v>
      </c>
      <c r="P188" s="13" t="s">
        <v>316</v>
      </c>
      <c r="Q188" s="13" t="s">
        <v>316</v>
      </c>
      <c r="R188" s="13"/>
      <c r="S188" s="13" t="s">
        <v>316</v>
      </c>
      <c r="T188" s="13" t="s">
        <v>316</v>
      </c>
      <c r="U188" s="13" t="s">
        <v>316</v>
      </c>
      <c r="V188" s="290" t="s">
        <v>316</v>
      </c>
      <c r="W188" s="290" t="s">
        <v>316</v>
      </c>
      <c r="X188" s="290" t="s">
        <v>316</v>
      </c>
      <c r="Y188" s="290" t="s">
        <v>316</v>
      </c>
      <c r="Z188" s="230" t="s">
        <v>316</v>
      </c>
      <c r="AA188" s="230" t="s">
        <v>316</v>
      </c>
      <c r="AB188" s="230" t="s">
        <v>316</v>
      </c>
      <c r="AC188" s="230" t="s">
        <v>316</v>
      </c>
      <c r="AD188" s="13" t="s">
        <v>316</v>
      </c>
      <c r="AE188" s="13" t="s">
        <v>316</v>
      </c>
      <c r="AF188" s="13" t="s">
        <v>316</v>
      </c>
      <c r="AG188" s="13" t="s">
        <v>316</v>
      </c>
      <c r="AH188" s="13" t="s">
        <v>316</v>
      </c>
      <c r="AI188" s="13" t="s">
        <v>316</v>
      </c>
      <c r="AJ188" s="13" t="s">
        <v>316</v>
      </c>
      <c r="AK188" s="13" t="s">
        <v>316</v>
      </c>
      <c r="AL188" s="13" t="s">
        <v>316</v>
      </c>
      <c r="AM188" s="13"/>
      <c r="AN188" s="13"/>
      <c r="AO188" s="13" t="s">
        <v>316</v>
      </c>
      <c r="AP188" s="13" t="s">
        <v>316</v>
      </c>
      <c r="AQ188" s="13" t="s">
        <v>316</v>
      </c>
      <c r="AR188" s="13" t="s">
        <v>316</v>
      </c>
      <c r="AS188" s="13" t="s">
        <v>316</v>
      </c>
      <c r="AT188" s="13" t="s">
        <v>316</v>
      </c>
      <c r="AU188" s="13" t="s">
        <v>316</v>
      </c>
      <c r="AV188" s="13" t="s">
        <v>316</v>
      </c>
      <c r="AW188" s="13" t="s">
        <v>316</v>
      </c>
      <c r="AX188" s="13"/>
      <c r="AY188" s="13"/>
      <c r="AZ188" s="13" t="s">
        <v>316</v>
      </c>
      <c r="BA188" s="13"/>
      <c r="BB188" s="13" t="s">
        <v>316</v>
      </c>
      <c r="BC188" s="13"/>
      <c r="BD188" s="13" t="s">
        <v>316</v>
      </c>
      <c r="BE188" s="230" t="s">
        <v>316</v>
      </c>
      <c r="BF188" s="230" t="s">
        <v>316</v>
      </c>
      <c r="BG188" s="230" t="s">
        <v>316</v>
      </c>
      <c r="BH188" s="230" t="s">
        <v>316</v>
      </c>
      <c r="BI188" s="230" t="s">
        <v>316</v>
      </c>
      <c r="BJ188" s="230" t="s">
        <v>316</v>
      </c>
      <c r="BK188" s="230" t="s">
        <v>316</v>
      </c>
      <c r="BL188" s="230" t="s">
        <v>316</v>
      </c>
      <c r="BM188" s="230" t="s">
        <v>316</v>
      </c>
      <c r="BN188" s="230" t="s">
        <v>316</v>
      </c>
      <c r="BO188" s="230" t="s">
        <v>316</v>
      </c>
      <c r="BP188" s="230" t="s">
        <v>316</v>
      </c>
      <c r="BQ188" s="230" t="s">
        <v>316</v>
      </c>
      <c r="BR188" s="230" t="s">
        <v>316</v>
      </c>
      <c r="BS188" s="230" t="s">
        <v>316</v>
      </c>
      <c r="BT188" s="230" t="s">
        <v>316</v>
      </c>
      <c r="BU188" s="230" t="s">
        <v>316</v>
      </c>
      <c r="BV188" s="230" t="s">
        <v>316</v>
      </c>
      <c r="BW188" s="230" t="s">
        <v>316</v>
      </c>
      <c r="BX188" s="230" t="s">
        <v>316</v>
      </c>
      <c r="BY188" s="230" t="s">
        <v>316</v>
      </c>
      <c r="BZ188" s="230" t="s">
        <v>316</v>
      </c>
      <c r="CA188" s="230" t="s">
        <v>316</v>
      </c>
      <c r="CB188" s="3"/>
    </row>
    <row r="189" spans="1:80" s="74" customFormat="1" ht="97.5" hidden="1" customHeight="1">
      <c r="A189" s="19">
        <v>165</v>
      </c>
      <c r="B189" s="265">
        <v>165</v>
      </c>
      <c r="C189" s="86" t="s">
        <v>365</v>
      </c>
      <c r="D189" s="87" t="s">
        <v>14</v>
      </c>
      <c r="E189" s="86" t="s">
        <v>366</v>
      </c>
      <c r="F189" s="87" t="s">
        <v>17</v>
      </c>
      <c r="G189" s="86" t="s">
        <v>462</v>
      </c>
      <c r="H189" s="67" t="s">
        <v>463</v>
      </c>
      <c r="I189" s="71"/>
      <c r="J189" s="68" t="s">
        <v>192</v>
      </c>
      <c r="K189" s="71"/>
      <c r="L189" s="71"/>
      <c r="M189" s="130" t="s">
        <v>16</v>
      </c>
      <c r="N189" s="71"/>
      <c r="O189" s="71"/>
      <c r="P189" s="71"/>
      <c r="Q189" s="71"/>
      <c r="R189" s="71"/>
      <c r="S189" s="71"/>
      <c r="T189" s="71"/>
      <c r="U189" s="66">
        <f t="shared" si="99"/>
        <v>1</v>
      </c>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71"/>
      <c r="BF189" s="71"/>
      <c r="BG189" s="71"/>
      <c r="BH189" s="71"/>
      <c r="BI189" s="71"/>
      <c r="BJ189" s="71"/>
      <c r="BK189" s="71"/>
      <c r="BL189" s="71"/>
      <c r="BM189" s="71"/>
      <c r="BN189" s="71"/>
      <c r="BO189" s="71"/>
      <c r="BP189" s="71"/>
      <c r="BQ189" s="71"/>
      <c r="BR189" s="71"/>
      <c r="BS189" s="71"/>
      <c r="BT189" s="71"/>
      <c r="BU189" s="71"/>
      <c r="BV189" s="71"/>
      <c r="BW189" s="71"/>
      <c r="BX189" s="71"/>
      <c r="BY189" s="71"/>
      <c r="BZ189" s="71"/>
      <c r="CA189" s="71"/>
    </row>
    <row r="190" spans="1:80" s="2" customFormat="1" ht="19.5" hidden="1" customHeight="1">
      <c r="A190" s="19">
        <v>166</v>
      </c>
      <c r="B190" s="265">
        <v>166</v>
      </c>
      <c r="C190" s="1566" t="s">
        <v>367</v>
      </c>
      <c r="D190" s="1565"/>
      <c r="E190" s="1567"/>
      <c r="F190" s="85"/>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c r="BO190" s="85"/>
      <c r="BP190" s="85"/>
      <c r="BQ190" s="85"/>
      <c r="BR190" s="85"/>
      <c r="BS190" s="85"/>
      <c r="BT190" s="85"/>
      <c r="BU190" s="85"/>
      <c r="BV190" s="85"/>
      <c r="BW190" s="85"/>
      <c r="BX190" s="85"/>
      <c r="BY190" s="85"/>
      <c r="BZ190" s="85"/>
      <c r="CA190" s="85"/>
    </row>
    <row r="191" spans="1:80" s="2" customFormat="1" ht="21.75" hidden="1" customHeight="1">
      <c r="A191" s="19">
        <v>167</v>
      </c>
      <c r="B191" s="265">
        <v>167</v>
      </c>
      <c r="C191" s="1566" t="s">
        <v>368</v>
      </c>
      <c r="D191" s="1565"/>
      <c r="E191" s="1567"/>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c r="BM191" s="85"/>
      <c r="BN191" s="85"/>
      <c r="BO191" s="85"/>
      <c r="BP191" s="85"/>
      <c r="BQ191" s="85"/>
      <c r="BR191" s="85"/>
      <c r="BS191" s="85"/>
      <c r="BT191" s="85"/>
      <c r="BU191" s="85"/>
      <c r="BV191" s="85"/>
      <c r="BW191" s="85"/>
      <c r="BX191" s="85"/>
      <c r="BY191" s="85"/>
      <c r="BZ191" s="85"/>
      <c r="CA191" s="85"/>
    </row>
    <row r="192" spans="1:80" s="2" customFormat="1" ht="65.25" hidden="1" customHeight="1">
      <c r="A192" s="19"/>
      <c r="B192" s="265"/>
      <c r="C192" s="124" t="s">
        <v>369</v>
      </c>
      <c r="D192" s="274"/>
      <c r="E192" s="275"/>
      <c r="F192" s="85"/>
      <c r="G192" s="85"/>
      <c r="H192" s="67" t="s">
        <v>1019</v>
      </c>
      <c r="I192" s="283"/>
      <c r="J192" s="283"/>
      <c r="K192" s="283"/>
      <c r="L192" s="283"/>
      <c r="M192" s="283"/>
      <c r="N192" s="283"/>
      <c r="O192" s="283"/>
      <c r="P192" s="283"/>
      <c r="Q192" s="283"/>
      <c r="R192" s="71" t="s">
        <v>16</v>
      </c>
      <c r="S192" s="283"/>
      <c r="T192" s="71"/>
      <c r="U192" s="85"/>
      <c r="V192" s="85"/>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row>
    <row r="193" spans="1:80" s="184" customFormat="1" ht="63" hidden="1" customHeight="1">
      <c r="A193" s="216">
        <v>168</v>
      </c>
      <c r="B193" s="265">
        <v>168</v>
      </c>
      <c r="C193" s="203" t="s">
        <v>369</v>
      </c>
      <c r="D193" s="68" t="s">
        <v>14</v>
      </c>
      <c r="E193" s="124" t="s">
        <v>370</v>
      </c>
      <c r="F193" s="87" t="s">
        <v>14</v>
      </c>
      <c r="G193" s="203" t="s">
        <v>370</v>
      </c>
      <c r="H193" s="179" t="s">
        <v>729</v>
      </c>
      <c r="I193" s="71"/>
      <c r="J193" s="68" t="s">
        <v>192</v>
      </c>
      <c r="K193" s="182" t="s">
        <v>16</v>
      </c>
      <c r="L193" s="71"/>
      <c r="M193" s="71"/>
      <c r="N193" s="71"/>
      <c r="O193" s="71"/>
      <c r="P193" s="71"/>
      <c r="Q193" s="71"/>
      <c r="R193" s="71"/>
      <c r="S193" s="71"/>
      <c r="T193" s="71"/>
      <c r="U193" s="66">
        <f t="shared" si="99"/>
        <v>1</v>
      </c>
      <c r="V193" s="183" t="s">
        <v>723</v>
      </c>
      <c r="W193" s="183" t="s">
        <v>724</v>
      </c>
      <c r="X193" s="183" t="s">
        <v>724</v>
      </c>
      <c r="Y193" s="183" t="s">
        <v>726</v>
      </c>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20">
        <v>2</v>
      </c>
      <c r="BF193" s="20">
        <v>2</v>
      </c>
      <c r="BG193" s="20">
        <v>2</v>
      </c>
      <c r="BH193" s="20">
        <v>2</v>
      </c>
      <c r="BI193" s="20">
        <v>2</v>
      </c>
      <c r="BJ193" s="20">
        <v>2</v>
      </c>
      <c r="BK193" s="20">
        <v>2</v>
      </c>
      <c r="BL193" s="20">
        <v>2</v>
      </c>
      <c r="BM193" s="20">
        <v>2</v>
      </c>
      <c r="BN193" s="20">
        <v>2</v>
      </c>
      <c r="BO193" s="20">
        <v>1</v>
      </c>
      <c r="BP193" s="20">
        <v>2</v>
      </c>
      <c r="BQ193" s="20">
        <v>2</v>
      </c>
      <c r="BR193" s="20">
        <v>1</v>
      </c>
      <c r="BS193" s="20">
        <v>1</v>
      </c>
      <c r="BT193" s="80">
        <f>COUNTIF($BE193:$BS193,2)</f>
        <v>12</v>
      </c>
      <c r="BU193" s="81">
        <f>BT193/COUNTA($BE193:$BS193)</f>
        <v>0.8</v>
      </c>
      <c r="BV193" s="80">
        <f>COUNTIF($BE193:$BS193,1)</f>
        <v>3</v>
      </c>
      <c r="BW193" s="81">
        <f>BV193/COUNTA($BE193:$BS193)</f>
        <v>0.2</v>
      </c>
      <c r="BX193" s="80">
        <f>COUNTIF($BE193:$BS193,0)</f>
        <v>0</v>
      </c>
      <c r="BY193" s="81">
        <f>BX193/COUNTA($BE193:$BS193)</f>
        <v>0</v>
      </c>
      <c r="BZ193" s="80">
        <f>(((BT193*2)+(BV193*1)+(BX193*0)))/COUNTA($BE193:$BS193)</f>
        <v>1.8</v>
      </c>
      <c r="CA193" s="226" t="str">
        <f>IF(BZ193&gt;=1.6,"Đạt mục tiêu",IF(BZ193&gt;=1,"Cần cố gắng","Chưa đạt"))</f>
        <v>Đạt mục tiêu</v>
      </c>
      <c r="CB193" s="74"/>
    </row>
    <row r="194" spans="1:80" s="74" customFormat="1" ht="72.75" hidden="1" customHeight="1">
      <c r="A194" s="19">
        <v>169</v>
      </c>
      <c r="B194" s="265">
        <v>169</v>
      </c>
      <c r="C194" s="127" t="s">
        <v>371</v>
      </c>
      <c r="D194" s="90" t="s">
        <v>14</v>
      </c>
      <c r="E194" s="124" t="s">
        <v>372</v>
      </c>
      <c r="F194" s="87" t="s">
        <v>17</v>
      </c>
      <c r="G194" s="89" t="s">
        <v>465</v>
      </c>
      <c r="H194" s="67" t="s">
        <v>466</v>
      </c>
      <c r="I194" s="71"/>
      <c r="J194" s="68" t="s">
        <v>192</v>
      </c>
      <c r="K194" s="71"/>
      <c r="L194" s="71"/>
      <c r="M194" s="71"/>
      <c r="N194" s="130" t="s">
        <v>16</v>
      </c>
      <c r="O194" s="71"/>
      <c r="P194" s="71"/>
      <c r="Q194" s="71"/>
      <c r="R194" s="71"/>
      <c r="S194" s="71"/>
      <c r="T194" s="71"/>
      <c r="U194" s="66">
        <f t="shared" si="99"/>
        <v>1</v>
      </c>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c r="AV194" s="71"/>
      <c r="AW194" s="71"/>
      <c r="AX194" s="71"/>
      <c r="AY194" s="71"/>
      <c r="AZ194" s="71"/>
      <c r="BA194" s="71"/>
      <c r="BB194" s="71"/>
      <c r="BC194" s="71"/>
      <c r="BD194" s="71"/>
      <c r="BE194" s="71"/>
      <c r="BF194" s="71"/>
      <c r="BG194" s="71"/>
      <c r="BH194" s="71"/>
      <c r="BI194" s="71"/>
      <c r="BJ194" s="71"/>
      <c r="BK194" s="71"/>
      <c r="BL194" s="71"/>
      <c r="BM194" s="71"/>
      <c r="BN194" s="71"/>
      <c r="BO194" s="71"/>
      <c r="BP194" s="71"/>
      <c r="BQ194" s="71"/>
      <c r="BR194" s="73"/>
      <c r="BS194" s="73"/>
      <c r="BT194" s="71"/>
      <c r="BU194" s="71"/>
      <c r="BV194" s="71"/>
      <c r="BW194" s="71"/>
      <c r="BX194" s="71"/>
      <c r="BY194" s="71"/>
      <c r="BZ194" s="71"/>
      <c r="CA194" s="71"/>
    </row>
    <row r="195" spans="1:80" s="74" customFormat="1" ht="72.75" hidden="1" customHeight="1">
      <c r="A195" s="19">
        <v>170</v>
      </c>
      <c r="B195" s="265">
        <v>170</v>
      </c>
      <c r="C195" s="124" t="s">
        <v>373</v>
      </c>
      <c r="D195" s="90" t="s">
        <v>18</v>
      </c>
      <c r="E195" s="124" t="s">
        <v>374</v>
      </c>
      <c r="F195" s="87" t="s">
        <v>18</v>
      </c>
      <c r="G195" s="89" t="s">
        <v>467</v>
      </c>
      <c r="H195" s="67" t="s">
        <v>468</v>
      </c>
      <c r="I195" s="71"/>
      <c r="J195" s="68" t="s">
        <v>192</v>
      </c>
      <c r="K195" s="71"/>
      <c r="L195" s="71"/>
      <c r="M195" s="71"/>
      <c r="N195" s="71"/>
      <c r="O195" s="71"/>
      <c r="P195" s="130" t="s">
        <v>16</v>
      </c>
      <c r="Q195" s="71"/>
      <c r="R195" s="71"/>
      <c r="S195" s="71"/>
      <c r="T195" s="71"/>
      <c r="U195" s="66">
        <f t="shared" si="99"/>
        <v>1</v>
      </c>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c r="BL195" s="71"/>
      <c r="BM195" s="71"/>
      <c r="BN195" s="71"/>
      <c r="BO195" s="71"/>
      <c r="BP195" s="71"/>
      <c r="BQ195" s="71"/>
      <c r="BR195" s="73"/>
      <c r="BS195" s="73"/>
      <c r="BT195" s="71"/>
      <c r="BU195" s="71"/>
      <c r="BV195" s="71"/>
      <c r="BW195" s="71"/>
      <c r="BX195" s="71"/>
      <c r="BY195" s="71"/>
      <c r="BZ195" s="71"/>
      <c r="CA195" s="71"/>
    </row>
    <row r="196" spans="1:80" s="170" customFormat="1" hidden="1">
      <c r="A196" s="171">
        <v>171</v>
      </c>
      <c r="B196" s="265">
        <v>171</v>
      </c>
      <c r="C196" s="1502" t="s">
        <v>375</v>
      </c>
      <c r="D196" s="1565"/>
      <c r="E196" s="1565"/>
      <c r="F196" s="1573"/>
      <c r="G196" s="1449"/>
      <c r="H196" s="304" t="s">
        <v>316</v>
      </c>
      <c r="I196" s="267" t="s">
        <v>316</v>
      </c>
      <c r="J196" s="267" t="s">
        <v>316</v>
      </c>
      <c r="K196" s="291" t="s">
        <v>316</v>
      </c>
      <c r="L196" s="300" t="s">
        <v>316</v>
      </c>
      <c r="M196" s="267" t="s">
        <v>316</v>
      </c>
      <c r="N196" s="267" t="s">
        <v>316</v>
      </c>
      <c r="O196" s="267" t="s">
        <v>316</v>
      </c>
      <c r="P196" s="267" t="s">
        <v>316</v>
      </c>
      <c r="Q196" s="267" t="s">
        <v>316</v>
      </c>
      <c r="R196" s="267"/>
      <c r="S196" s="267" t="s">
        <v>316</v>
      </c>
      <c r="T196" s="267" t="s">
        <v>316</v>
      </c>
      <c r="U196" s="267" t="s">
        <v>316</v>
      </c>
      <c r="V196" s="176"/>
      <c r="W196" s="176"/>
      <c r="X196" s="176"/>
      <c r="Y196" s="176"/>
      <c r="Z196" s="11"/>
      <c r="AA196" s="11"/>
      <c r="AB196" s="11"/>
      <c r="AC196" s="11"/>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11"/>
      <c r="BF196" s="11"/>
      <c r="BG196" s="11"/>
      <c r="BH196" s="11"/>
      <c r="BI196" s="11"/>
      <c r="BJ196" s="11"/>
      <c r="BK196" s="11"/>
      <c r="BL196" s="11"/>
      <c r="BM196" s="11"/>
      <c r="BN196" s="11"/>
      <c r="BO196" s="11"/>
      <c r="BP196" s="11"/>
      <c r="BQ196" s="11"/>
      <c r="BR196" s="227"/>
      <c r="BS196" s="227"/>
      <c r="BT196" s="11"/>
      <c r="BU196" s="11"/>
      <c r="BV196" s="11"/>
      <c r="BW196" s="11"/>
      <c r="BX196" s="11"/>
      <c r="BY196" s="11"/>
      <c r="BZ196" s="11"/>
      <c r="CA196" s="11"/>
      <c r="CB196" s="3"/>
    </row>
    <row r="197" spans="1:80" s="74" customFormat="1" ht="63" hidden="1">
      <c r="A197" s="19">
        <v>172</v>
      </c>
      <c r="B197" s="265">
        <v>172</v>
      </c>
      <c r="C197" s="86" t="s">
        <v>376</v>
      </c>
      <c r="D197" s="87" t="s">
        <v>14</v>
      </c>
      <c r="E197" s="86" t="s">
        <v>377</v>
      </c>
      <c r="F197" s="87" t="s">
        <v>17</v>
      </c>
      <c r="G197" s="109" t="s">
        <v>469</v>
      </c>
      <c r="H197" s="70" t="s">
        <v>470</v>
      </c>
      <c r="I197" s="71"/>
      <c r="J197" s="111" t="s">
        <v>192</v>
      </c>
      <c r="K197" s="71"/>
      <c r="L197" s="71"/>
      <c r="M197" s="130" t="s">
        <v>16</v>
      </c>
      <c r="N197" s="71"/>
      <c r="O197" s="71"/>
      <c r="P197" s="71"/>
      <c r="Q197" s="71"/>
      <c r="R197" s="130" t="s">
        <v>16</v>
      </c>
      <c r="S197" s="71"/>
      <c r="T197" s="71"/>
      <c r="U197" s="66">
        <f t="shared" si="99"/>
        <v>2</v>
      </c>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71"/>
      <c r="BF197" s="71"/>
      <c r="BG197" s="71"/>
      <c r="BH197" s="71"/>
      <c r="BI197" s="71"/>
      <c r="BJ197" s="71"/>
      <c r="BK197" s="71"/>
      <c r="BL197" s="71"/>
      <c r="BM197" s="71"/>
      <c r="BN197" s="71"/>
      <c r="BO197" s="71"/>
      <c r="BP197" s="71"/>
      <c r="BQ197" s="71"/>
      <c r="BR197" s="73"/>
      <c r="BS197" s="73"/>
      <c r="BT197" s="71"/>
      <c r="BU197" s="71"/>
      <c r="BV197" s="71"/>
      <c r="BW197" s="71"/>
      <c r="BX197" s="71"/>
      <c r="BY197" s="71"/>
      <c r="BZ197" s="71"/>
      <c r="CA197" s="71"/>
    </row>
    <row r="198" spans="1:80" ht="123.75" customHeight="1">
      <c r="A198" s="1182">
        <v>173</v>
      </c>
      <c r="B198" s="1192">
        <v>173</v>
      </c>
      <c r="C198" s="78" t="s">
        <v>378</v>
      </c>
      <c r="D198" s="1198" t="s">
        <v>14</v>
      </c>
      <c r="E198" s="86" t="s">
        <v>379</v>
      </c>
      <c r="F198" s="1172" t="s">
        <v>17</v>
      </c>
      <c r="G198" s="548" t="s">
        <v>1119</v>
      </c>
      <c r="H198" s="1180" t="s">
        <v>1120</v>
      </c>
      <c r="I198" s="112"/>
      <c r="J198" s="111" t="s">
        <v>192</v>
      </c>
      <c r="K198" s="71"/>
      <c r="L198" s="148" t="s">
        <v>16</v>
      </c>
      <c r="M198" s="71"/>
      <c r="N198" s="71"/>
      <c r="O198" s="71"/>
      <c r="P198" s="71"/>
      <c r="Q198" s="71"/>
      <c r="R198" s="71"/>
      <c r="S198" s="71"/>
      <c r="T198" s="71"/>
      <c r="U198" s="66">
        <f t="shared" si="99"/>
        <v>1</v>
      </c>
      <c r="V198" s="71"/>
      <c r="W198" s="71"/>
      <c r="X198" s="71"/>
      <c r="Y198" s="71"/>
      <c r="Z198" s="1173" t="s">
        <v>726</v>
      </c>
      <c r="AA198" s="1173"/>
      <c r="AB198" s="1173" t="s">
        <v>724</v>
      </c>
      <c r="AC198" s="1173" t="s">
        <v>723</v>
      </c>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573">
        <v>2</v>
      </c>
      <c r="BF198" s="573">
        <v>2</v>
      </c>
      <c r="BG198" s="573">
        <v>2</v>
      </c>
      <c r="BH198" s="573">
        <v>1</v>
      </c>
      <c r="BI198" s="573">
        <v>2</v>
      </c>
      <c r="BJ198" s="573">
        <v>2</v>
      </c>
      <c r="BK198" s="573">
        <v>2</v>
      </c>
      <c r="BL198" s="573">
        <v>2</v>
      </c>
      <c r="BM198" s="573">
        <v>1</v>
      </c>
      <c r="BN198" s="573">
        <v>2</v>
      </c>
      <c r="BO198" s="573">
        <v>2</v>
      </c>
      <c r="BP198" s="573">
        <v>2</v>
      </c>
      <c r="BQ198" s="573">
        <v>2</v>
      </c>
      <c r="BR198" s="573">
        <v>1</v>
      </c>
      <c r="BS198" s="573">
        <v>2</v>
      </c>
      <c r="BT198" s="1167">
        <f>COUNTIF($BE198:$BS198,2)</f>
        <v>12</v>
      </c>
      <c r="BU198" s="1197">
        <f>BT198/COUNTA($BE198:$BS198)</f>
        <v>0.8</v>
      </c>
      <c r="BV198" s="1167">
        <f>COUNTIF($BE198:$BS198,1)</f>
        <v>3</v>
      </c>
      <c r="BW198" s="1197">
        <f>BV198/COUNTA($BE198:$BS198)</f>
        <v>0.2</v>
      </c>
      <c r="BX198" s="1167">
        <f>COUNTIF($BE198:$BS198,0)</f>
        <v>0</v>
      </c>
      <c r="BY198" s="1197">
        <f>BX198/COUNTA($BE198:$BS198)</f>
        <v>0</v>
      </c>
      <c r="BZ198" s="1167">
        <f t="shared" ref="BZ198" si="101">(((BT198*2)+(BV198*1)+(BX198*0)))/COUNTA($BE198:$BS198)</f>
        <v>1.8</v>
      </c>
      <c r="CA198" s="1167" t="str">
        <f>IF(BZ198&gt;=1.6,"Đạt mục tiêu",IF(BZ198&gt;=1,"Cần cố gắng","Chưa đạt"))</f>
        <v>Đạt mục tiêu</v>
      </c>
    </row>
    <row r="199" spans="1:80" s="74" customFormat="1" ht="63" hidden="1">
      <c r="A199" s="19">
        <v>174</v>
      </c>
      <c r="B199" s="265">
        <v>174</v>
      </c>
      <c r="C199" s="86" t="s">
        <v>380</v>
      </c>
      <c r="D199" s="87" t="s">
        <v>14</v>
      </c>
      <c r="E199" s="86" t="s">
        <v>381</v>
      </c>
      <c r="F199" s="87" t="s">
        <v>14</v>
      </c>
      <c r="G199" s="74" t="s">
        <v>473</v>
      </c>
      <c r="H199" s="96" t="s">
        <v>474</v>
      </c>
      <c r="I199" s="71"/>
      <c r="J199" s="111" t="s">
        <v>192</v>
      </c>
      <c r="K199" s="71"/>
      <c r="L199" s="71"/>
      <c r="M199" s="71"/>
      <c r="N199" s="71"/>
      <c r="O199" s="71"/>
      <c r="P199" s="71"/>
      <c r="Q199" s="130" t="s">
        <v>16</v>
      </c>
      <c r="R199" s="71"/>
      <c r="S199" s="71"/>
      <c r="T199" s="71"/>
      <c r="U199" s="66">
        <f t="shared" si="99"/>
        <v>1</v>
      </c>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c r="BH199" s="71"/>
      <c r="BI199" s="71"/>
      <c r="BJ199" s="71"/>
      <c r="BK199" s="71"/>
      <c r="BL199" s="71"/>
      <c r="BM199" s="71"/>
      <c r="BN199" s="71"/>
      <c r="BO199" s="71"/>
      <c r="BP199" s="71"/>
      <c r="BQ199" s="71"/>
      <c r="BR199" s="73"/>
      <c r="BS199" s="73"/>
      <c r="BT199" s="71"/>
      <c r="BU199" s="71"/>
      <c r="BV199" s="71"/>
      <c r="BW199" s="71"/>
      <c r="BX199" s="71"/>
      <c r="BY199" s="71"/>
      <c r="BZ199" s="71"/>
      <c r="CA199" s="71"/>
    </row>
    <row r="200" spans="1:80" s="74" customFormat="1" ht="63" hidden="1">
      <c r="A200" s="19">
        <v>175</v>
      </c>
      <c r="B200" s="265">
        <v>175</v>
      </c>
      <c r="C200" s="86" t="s">
        <v>382</v>
      </c>
      <c r="D200" s="87" t="s">
        <v>14</v>
      </c>
      <c r="E200" s="86" t="s">
        <v>383</v>
      </c>
      <c r="F200" s="87" t="s">
        <v>17</v>
      </c>
      <c r="G200" s="67" t="s">
        <v>472</v>
      </c>
      <c r="H200" s="67" t="s">
        <v>1032</v>
      </c>
      <c r="I200" s="71"/>
      <c r="J200" s="111" t="s">
        <v>192</v>
      </c>
      <c r="K200" s="71"/>
      <c r="L200" s="71"/>
      <c r="M200" s="71"/>
      <c r="N200" s="71"/>
      <c r="O200" s="71"/>
      <c r="P200" s="71"/>
      <c r="Q200" s="71"/>
      <c r="R200" s="71"/>
      <c r="S200" s="71"/>
      <c r="T200" s="71" t="s">
        <v>16</v>
      </c>
      <c r="U200" s="66">
        <f t="shared" si="99"/>
        <v>1</v>
      </c>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c r="BH200" s="71"/>
      <c r="BI200" s="71"/>
      <c r="BJ200" s="71"/>
      <c r="BK200" s="71"/>
      <c r="BL200" s="71"/>
      <c r="BM200" s="71"/>
      <c r="BN200" s="71"/>
      <c r="BO200" s="71"/>
      <c r="BP200" s="71"/>
      <c r="BQ200" s="71"/>
      <c r="BR200" s="73"/>
      <c r="BS200" s="73"/>
      <c r="BT200" s="71"/>
      <c r="BU200" s="71"/>
      <c r="BV200" s="71"/>
      <c r="BW200" s="71"/>
      <c r="BX200" s="71"/>
      <c r="BY200" s="71"/>
      <c r="BZ200" s="71"/>
      <c r="CA200" s="71"/>
    </row>
    <row r="201" spans="1:80" s="74" customFormat="1" ht="78.75" hidden="1">
      <c r="A201" s="19">
        <v>176</v>
      </c>
      <c r="B201" s="265">
        <v>176</v>
      </c>
      <c r="C201" s="86" t="s">
        <v>384</v>
      </c>
      <c r="D201" s="87" t="s">
        <v>17</v>
      </c>
      <c r="E201" s="86" t="s">
        <v>385</v>
      </c>
      <c r="F201" s="87" t="s">
        <v>17</v>
      </c>
      <c r="G201" s="79" t="s">
        <v>181</v>
      </c>
      <c r="H201" s="99" t="s">
        <v>471</v>
      </c>
      <c r="I201" s="71"/>
      <c r="J201" s="111" t="s">
        <v>192</v>
      </c>
      <c r="K201" s="71"/>
      <c r="L201" s="71"/>
      <c r="M201" s="71"/>
      <c r="N201" s="71"/>
      <c r="O201" s="71"/>
      <c r="P201" s="130" t="s">
        <v>16</v>
      </c>
      <c r="Q201" s="71"/>
      <c r="R201" s="71"/>
      <c r="S201" s="71"/>
      <c r="T201" s="71"/>
      <c r="U201" s="66">
        <f t="shared" si="99"/>
        <v>1</v>
      </c>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c r="BH201" s="71"/>
      <c r="BI201" s="71"/>
      <c r="BJ201" s="71"/>
      <c r="BK201" s="71"/>
      <c r="BL201" s="71"/>
      <c r="BM201" s="71"/>
      <c r="BN201" s="71"/>
      <c r="BO201" s="71"/>
      <c r="BP201" s="71"/>
      <c r="BQ201" s="71"/>
      <c r="BR201" s="73"/>
      <c r="BS201" s="73"/>
      <c r="BT201" s="71"/>
      <c r="BU201" s="71"/>
      <c r="BV201" s="71"/>
      <c r="BW201" s="71"/>
      <c r="BX201" s="71"/>
      <c r="BY201" s="71"/>
      <c r="BZ201" s="71"/>
      <c r="CA201" s="71"/>
    </row>
    <row r="202" spans="1:80" s="170" customFormat="1" hidden="1">
      <c r="A202" s="171">
        <v>177</v>
      </c>
      <c r="B202" s="265">
        <v>177</v>
      </c>
      <c r="C202" s="1502" t="s">
        <v>386</v>
      </c>
      <c r="D202" s="1565"/>
      <c r="E202" s="1567"/>
      <c r="F202" s="8"/>
      <c r="G202" s="302" t="s">
        <v>316</v>
      </c>
      <c r="H202" s="302" t="s">
        <v>316</v>
      </c>
      <c r="I202" s="287" t="s">
        <v>316</v>
      </c>
      <c r="J202" s="287" t="s">
        <v>316</v>
      </c>
      <c r="K202" s="204" t="s">
        <v>316</v>
      </c>
      <c r="L202" s="298" t="s">
        <v>316</v>
      </c>
      <c r="M202" s="287" t="s">
        <v>316</v>
      </c>
      <c r="N202" s="287" t="s">
        <v>316</v>
      </c>
      <c r="O202" s="287" t="s">
        <v>316</v>
      </c>
      <c r="P202" s="287" t="s">
        <v>316</v>
      </c>
      <c r="Q202" s="287" t="s">
        <v>316</v>
      </c>
      <c r="R202" s="287"/>
      <c r="S202" s="287" t="s">
        <v>316</v>
      </c>
      <c r="T202" s="287" t="s">
        <v>316</v>
      </c>
      <c r="U202" s="287" t="s">
        <v>316</v>
      </c>
      <c r="V202" s="204" t="s">
        <v>316</v>
      </c>
      <c r="W202" s="204" t="s">
        <v>316</v>
      </c>
      <c r="X202" s="204" t="s">
        <v>316</v>
      </c>
      <c r="Y202" s="204" t="s">
        <v>316</v>
      </c>
      <c r="Z202" s="298" t="s">
        <v>316</v>
      </c>
      <c r="AA202" s="298" t="s">
        <v>316</v>
      </c>
      <c r="AB202" s="298" t="s">
        <v>316</v>
      </c>
      <c r="AC202" s="298" t="s">
        <v>316</v>
      </c>
      <c r="AD202" s="287" t="s">
        <v>316</v>
      </c>
      <c r="AE202" s="287" t="s">
        <v>316</v>
      </c>
      <c r="AF202" s="287" t="s">
        <v>316</v>
      </c>
      <c r="AG202" s="287" t="s">
        <v>316</v>
      </c>
      <c r="AH202" s="287" t="s">
        <v>316</v>
      </c>
      <c r="AI202" s="287" t="s">
        <v>316</v>
      </c>
      <c r="AJ202" s="287" t="s">
        <v>316</v>
      </c>
      <c r="AK202" s="287" t="s">
        <v>316</v>
      </c>
      <c r="AL202" s="287" t="s">
        <v>316</v>
      </c>
      <c r="AM202" s="287"/>
      <c r="AN202" s="287"/>
      <c r="AO202" s="287" t="s">
        <v>316</v>
      </c>
      <c r="AP202" s="287" t="s">
        <v>316</v>
      </c>
      <c r="AQ202" s="287" t="s">
        <v>316</v>
      </c>
      <c r="AR202" s="287" t="s">
        <v>316</v>
      </c>
      <c r="AS202" s="287" t="s">
        <v>316</v>
      </c>
      <c r="AT202" s="287" t="s">
        <v>316</v>
      </c>
      <c r="AU202" s="287" t="s">
        <v>316</v>
      </c>
      <c r="AV202" s="287" t="s">
        <v>316</v>
      </c>
      <c r="AW202" s="287" t="s">
        <v>316</v>
      </c>
      <c r="AX202" s="287"/>
      <c r="AY202" s="287"/>
      <c r="AZ202" s="287" t="s">
        <v>316</v>
      </c>
      <c r="BA202" s="287"/>
      <c r="BB202" s="287" t="s">
        <v>316</v>
      </c>
      <c r="BC202" s="287"/>
      <c r="BD202" s="287" t="s">
        <v>316</v>
      </c>
      <c r="BE202" s="298" t="s">
        <v>316</v>
      </c>
      <c r="BF202" s="298" t="s">
        <v>316</v>
      </c>
      <c r="BG202" s="298" t="s">
        <v>316</v>
      </c>
      <c r="BH202" s="298" t="s">
        <v>316</v>
      </c>
      <c r="BI202" s="298" t="s">
        <v>316</v>
      </c>
      <c r="BJ202" s="298" t="s">
        <v>316</v>
      </c>
      <c r="BK202" s="298" t="s">
        <v>316</v>
      </c>
      <c r="BL202" s="298" t="s">
        <v>316</v>
      </c>
      <c r="BM202" s="298" t="s">
        <v>316</v>
      </c>
      <c r="BN202" s="298" t="s">
        <v>316</v>
      </c>
      <c r="BO202" s="298" t="s">
        <v>316</v>
      </c>
      <c r="BP202" s="298" t="s">
        <v>316</v>
      </c>
      <c r="BQ202" s="298" t="s">
        <v>316</v>
      </c>
      <c r="BR202" s="298" t="s">
        <v>316</v>
      </c>
      <c r="BS202" s="298" t="s">
        <v>316</v>
      </c>
      <c r="BT202" s="298" t="s">
        <v>316</v>
      </c>
      <c r="BU202" s="298" t="s">
        <v>316</v>
      </c>
      <c r="BV202" s="298" t="s">
        <v>316</v>
      </c>
      <c r="BW202" s="298" t="s">
        <v>316</v>
      </c>
      <c r="BX202" s="298" t="s">
        <v>316</v>
      </c>
      <c r="BY202" s="298" t="s">
        <v>316</v>
      </c>
      <c r="BZ202" s="298" t="s">
        <v>316</v>
      </c>
      <c r="CA202" s="298" t="s">
        <v>316</v>
      </c>
      <c r="CB202" s="3"/>
    </row>
    <row r="203" spans="1:80" s="170" customFormat="1" hidden="1">
      <c r="A203" s="171">
        <v>178</v>
      </c>
      <c r="B203" s="265">
        <v>178</v>
      </c>
      <c r="C203" s="1502" t="s">
        <v>387</v>
      </c>
      <c r="D203" s="1565"/>
      <c r="E203" s="1567"/>
      <c r="F203" s="8"/>
      <c r="G203" s="302" t="s">
        <v>316</v>
      </c>
      <c r="H203" s="302" t="s">
        <v>316</v>
      </c>
      <c r="I203" s="287" t="s">
        <v>316</v>
      </c>
      <c r="J203" s="287" t="s">
        <v>316</v>
      </c>
      <c r="K203" s="204" t="s">
        <v>316</v>
      </c>
      <c r="L203" s="298" t="s">
        <v>316</v>
      </c>
      <c r="M203" s="287" t="s">
        <v>316</v>
      </c>
      <c r="N203" s="287" t="s">
        <v>316</v>
      </c>
      <c r="O203" s="287" t="s">
        <v>316</v>
      </c>
      <c r="P203" s="287" t="s">
        <v>316</v>
      </c>
      <c r="Q203" s="287" t="s">
        <v>316</v>
      </c>
      <c r="R203" s="287"/>
      <c r="S203" s="287" t="s">
        <v>316</v>
      </c>
      <c r="T203" s="287" t="s">
        <v>316</v>
      </c>
      <c r="U203" s="287" t="s">
        <v>316</v>
      </c>
      <c r="V203" s="204" t="s">
        <v>316</v>
      </c>
      <c r="W203" s="204" t="s">
        <v>316</v>
      </c>
      <c r="X203" s="204" t="s">
        <v>316</v>
      </c>
      <c r="Y203" s="204" t="s">
        <v>316</v>
      </c>
      <c r="Z203" s="298" t="s">
        <v>316</v>
      </c>
      <c r="AA203" s="298" t="s">
        <v>316</v>
      </c>
      <c r="AB203" s="298" t="s">
        <v>316</v>
      </c>
      <c r="AC203" s="298" t="s">
        <v>316</v>
      </c>
      <c r="AD203" s="287" t="s">
        <v>316</v>
      </c>
      <c r="AE203" s="287" t="s">
        <v>316</v>
      </c>
      <c r="AF203" s="287" t="s">
        <v>316</v>
      </c>
      <c r="AG203" s="287" t="s">
        <v>316</v>
      </c>
      <c r="AH203" s="287" t="s">
        <v>316</v>
      </c>
      <c r="AI203" s="287" t="s">
        <v>316</v>
      </c>
      <c r="AJ203" s="287" t="s">
        <v>316</v>
      </c>
      <c r="AK203" s="287" t="s">
        <v>316</v>
      </c>
      <c r="AL203" s="287" t="s">
        <v>316</v>
      </c>
      <c r="AM203" s="287"/>
      <c r="AN203" s="287"/>
      <c r="AO203" s="287" t="s">
        <v>316</v>
      </c>
      <c r="AP203" s="287" t="s">
        <v>316</v>
      </c>
      <c r="AQ203" s="287" t="s">
        <v>316</v>
      </c>
      <c r="AR203" s="287" t="s">
        <v>316</v>
      </c>
      <c r="AS203" s="287" t="s">
        <v>316</v>
      </c>
      <c r="AT203" s="287" t="s">
        <v>316</v>
      </c>
      <c r="AU203" s="287" t="s">
        <v>316</v>
      </c>
      <c r="AV203" s="287" t="s">
        <v>316</v>
      </c>
      <c r="AW203" s="287" t="s">
        <v>316</v>
      </c>
      <c r="AX203" s="287"/>
      <c r="AY203" s="287"/>
      <c r="AZ203" s="287" t="s">
        <v>316</v>
      </c>
      <c r="BA203" s="287"/>
      <c r="BB203" s="287" t="s">
        <v>316</v>
      </c>
      <c r="BC203" s="287"/>
      <c r="BD203" s="287" t="s">
        <v>316</v>
      </c>
      <c r="BE203" s="298" t="s">
        <v>316</v>
      </c>
      <c r="BF203" s="298" t="s">
        <v>316</v>
      </c>
      <c r="BG203" s="298" t="s">
        <v>316</v>
      </c>
      <c r="BH203" s="298" t="s">
        <v>316</v>
      </c>
      <c r="BI203" s="298" t="s">
        <v>316</v>
      </c>
      <c r="BJ203" s="298" t="s">
        <v>316</v>
      </c>
      <c r="BK203" s="298" t="s">
        <v>316</v>
      </c>
      <c r="BL203" s="298" t="s">
        <v>316</v>
      </c>
      <c r="BM203" s="298" t="s">
        <v>316</v>
      </c>
      <c r="BN203" s="298" t="s">
        <v>316</v>
      </c>
      <c r="BO203" s="298" t="s">
        <v>316</v>
      </c>
      <c r="BP203" s="298" t="s">
        <v>316</v>
      </c>
      <c r="BQ203" s="298" t="s">
        <v>316</v>
      </c>
      <c r="BR203" s="298" t="s">
        <v>316</v>
      </c>
      <c r="BS203" s="298" t="s">
        <v>316</v>
      </c>
      <c r="BT203" s="298" t="s">
        <v>316</v>
      </c>
      <c r="BU203" s="298" t="s">
        <v>316</v>
      </c>
      <c r="BV203" s="298" t="s">
        <v>316</v>
      </c>
      <c r="BW203" s="298" t="s">
        <v>316</v>
      </c>
      <c r="BX203" s="298" t="s">
        <v>316</v>
      </c>
      <c r="BY203" s="298" t="s">
        <v>316</v>
      </c>
      <c r="BZ203" s="298" t="s">
        <v>316</v>
      </c>
      <c r="CA203" s="298" t="s">
        <v>316</v>
      </c>
      <c r="CB203" s="3"/>
    </row>
    <row r="204" spans="1:80" s="74" customFormat="1" ht="63" hidden="1">
      <c r="A204" s="19"/>
      <c r="B204" s="265"/>
      <c r="C204" s="273" t="s">
        <v>730</v>
      </c>
      <c r="D204" s="274"/>
      <c r="E204" s="275"/>
      <c r="F204" s="25"/>
      <c r="G204" s="287"/>
      <c r="H204" s="23" t="s">
        <v>1030</v>
      </c>
      <c r="I204" s="287"/>
      <c r="J204" s="287"/>
      <c r="K204" s="276"/>
      <c r="L204" s="276"/>
      <c r="M204" s="276"/>
      <c r="N204" s="276"/>
      <c r="O204" s="276"/>
      <c r="P204" s="276"/>
      <c r="Q204" s="276"/>
      <c r="R204" s="276"/>
      <c r="S204" s="276"/>
      <c r="T204" s="276" t="s">
        <v>16</v>
      </c>
      <c r="U204" s="287"/>
      <c r="V204" s="287"/>
      <c r="W204" s="287"/>
      <c r="X204" s="287"/>
      <c r="Y204" s="287"/>
      <c r="Z204" s="287"/>
      <c r="AA204" s="287"/>
      <c r="AB204" s="287"/>
      <c r="AC204" s="287"/>
      <c r="AD204" s="287"/>
      <c r="AE204" s="287"/>
      <c r="AF204" s="287"/>
      <c r="AG204" s="287"/>
      <c r="AH204" s="287"/>
      <c r="AI204" s="287"/>
      <c r="AJ204" s="287"/>
      <c r="AK204" s="287"/>
      <c r="AL204" s="287"/>
      <c r="AM204" s="287"/>
      <c r="AN204" s="287"/>
      <c r="AO204" s="287"/>
      <c r="AP204" s="287"/>
      <c r="AQ204" s="287"/>
      <c r="AR204" s="287"/>
      <c r="AS204" s="287"/>
      <c r="AT204" s="287"/>
      <c r="AU204" s="287"/>
      <c r="AV204" s="287"/>
      <c r="AW204" s="287"/>
      <c r="AX204" s="287"/>
      <c r="AY204" s="287"/>
      <c r="AZ204" s="287"/>
      <c r="BA204" s="287"/>
      <c r="BB204" s="287"/>
      <c r="BC204" s="287"/>
      <c r="BD204" s="287"/>
      <c r="BE204" s="287"/>
      <c r="BF204" s="287"/>
      <c r="BG204" s="287"/>
      <c r="BH204" s="287"/>
      <c r="BI204" s="287"/>
      <c r="BJ204" s="287"/>
      <c r="BK204" s="287"/>
      <c r="BL204" s="287"/>
      <c r="BM204" s="287"/>
      <c r="BN204" s="287"/>
      <c r="BO204" s="287"/>
      <c r="BP204" s="287"/>
      <c r="BQ204" s="287"/>
      <c r="BR204" s="287"/>
      <c r="BS204" s="287"/>
      <c r="BT204" s="287"/>
      <c r="BU204" s="287"/>
      <c r="BV204" s="287"/>
      <c r="BW204" s="287"/>
      <c r="BX204" s="287"/>
      <c r="BY204" s="287"/>
      <c r="BZ204" s="287"/>
      <c r="CA204" s="287"/>
    </row>
    <row r="205" spans="1:80" s="184" customFormat="1" ht="81" hidden="1" customHeight="1">
      <c r="A205" s="216">
        <v>179</v>
      </c>
      <c r="B205" s="265">
        <v>179</v>
      </c>
      <c r="C205" s="179" t="s">
        <v>730</v>
      </c>
      <c r="D205" s="77" t="s">
        <v>14</v>
      </c>
      <c r="E205" s="78" t="s">
        <v>480</v>
      </c>
      <c r="F205" s="77" t="s">
        <v>17</v>
      </c>
      <c r="G205" s="188"/>
      <c r="H205" s="190" t="s">
        <v>969</v>
      </c>
      <c r="I205" s="20" t="s">
        <v>275</v>
      </c>
      <c r="J205" s="111" t="s">
        <v>192</v>
      </c>
      <c r="K205" s="191" t="s">
        <v>16</v>
      </c>
      <c r="L205" s="21"/>
      <c r="M205" s="21"/>
      <c r="N205" s="80"/>
      <c r="O205" s="20"/>
      <c r="P205" s="80"/>
      <c r="Q205" s="20"/>
      <c r="R205" s="20"/>
      <c r="S205" s="21"/>
      <c r="T205" s="20"/>
      <c r="U205" s="66">
        <f t="shared" si="99"/>
        <v>1</v>
      </c>
      <c r="V205" s="292" t="s">
        <v>726</v>
      </c>
      <c r="W205" s="292" t="s">
        <v>724</v>
      </c>
      <c r="X205" s="292" t="s">
        <v>725</v>
      </c>
      <c r="Y205" s="292" t="s">
        <v>725</v>
      </c>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v>2</v>
      </c>
      <c r="BF205" s="20">
        <v>2</v>
      </c>
      <c r="BG205" s="20">
        <v>2</v>
      </c>
      <c r="BH205" s="20">
        <v>1</v>
      </c>
      <c r="BI205" s="20">
        <v>2</v>
      </c>
      <c r="BJ205" s="20">
        <v>2</v>
      </c>
      <c r="BK205" s="20">
        <v>1</v>
      </c>
      <c r="BL205" s="20">
        <v>2</v>
      </c>
      <c r="BM205" s="20">
        <v>2</v>
      </c>
      <c r="BN205" s="20">
        <v>2</v>
      </c>
      <c r="BO205" s="20">
        <v>1</v>
      </c>
      <c r="BP205" s="20">
        <v>2</v>
      </c>
      <c r="BQ205" s="20">
        <v>2</v>
      </c>
      <c r="BR205" s="20">
        <v>2</v>
      </c>
      <c r="BS205" s="20">
        <v>1</v>
      </c>
      <c r="BT205" s="80">
        <f>COUNTIF($BE205:$BS205,2)</f>
        <v>11</v>
      </c>
      <c r="BU205" s="81">
        <f>BT205/COUNTA($BE205:$BS205)</f>
        <v>0.73333333333333328</v>
      </c>
      <c r="BV205" s="80">
        <f>COUNTIF($BE205:$BS205,1)</f>
        <v>4</v>
      </c>
      <c r="BW205" s="81">
        <f>BV205/COUNTA($BE205:$BS205)</f>
        <v>0.26666666666666666</v>
      </c>
      <c r="BX205" s="80">
        <f>COUNTIF($BE205:$BS205,0)</f>
        <v>0</v>
      </c>
      <c r="BY205" s="81">
        <f>BX205/COUNTA($BE205:$BS205)</f>
        <v>0</v>
      </c>
      <c r="BZ205" s="80">
        <f>(((BT205*2)+(BV205*1)+(BX205*0)))/COUNTA($BE205:$BS205)</f>
        <v>1.7333333333333334</v>
      </c>
      <c r="CA205" s="226" t="str">
        <f>IF(BZ205&gt;=1.6,"Đạt mục tiêu",IF(BZ205&gt;=1,"Cần cố gắng","Chưa đạt"))</f>
        <v>Đạt mục tiêu</v>
      </c>
      <c r="CB205" s="74"/>
    </row>
    <row r="206" spans="1:80" s="2" customFormat="1" ht="63" hidden="1">
      <c r="A206" s="19"/>
      <c r="B206" s="265"/>
      <c r="C206" s="273" t="s">
        <v>730</v>
      </c>
      <c r="D206" s="77"/>
      <c r="E206" s="78"/>
      <c r="F206" s="77"/>
      <c r="G206" s="78"/>
      <c r="H206" s="23" t="s">
        <v>1017</v>
      </c>
      <c r="I206" s="20"/>
      <c r="J206" s="111"/>
      <c r="K206" s="21"/>
      <c r="L206" s="21"/>
      <c r="M206" s="21"/>
      <c r="N206" s="80"/>
      <c r="O206" s="20"/>
      <c r="P206" s="80"/>
      <c r="Q206" s="20"/>
      <c r="R206" s="21" t="s">
        <v>16</v>
      </c>
      <c r="S206" s="21"/>
      <c r="T206" s="20"/>
      <c r="U206" s="66"/>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c r="BM206" s="20"/>
      <c r="BN206" s="20"/>
      <c r="BO206" s="20"/>
      <c r="BP206" s="20"/>
      <c r="BQ206" s="20"/>
      <c r="BR206" s="50"/>
      <c r="BS206" s="50"/>
      <c r="BT206" s="21"/>
      <c r="BU206" s="22"/>
      <c r="BV206" s="21"/>
      <c r="BW206" s="22"/>
      <c r="BX206" s="21"/>
      <c r="BY206" s="22"/>
      <c r="BZ206" s="21"/>
      <c r="CA206" s="21"/>
    </row>
    <row r="207" spans="1:80" s="1116" customFormat="1" ht="87" customHeight="1">
      <c r="A207" s="1182"/>
      <c r="B207" s="1192"/>
      <c r="C207" s="515" t="s">
        <v>479</v>
      </c>
      <c r="D207" s="1172" t="s">
        <v>14</v>
      </c>
      <c r="E207" s="515" t="s">
        <v>479</v>
      </c>
      <c r="F207" s="1172" t="s">
        <v>17</v>
      </c>
      <c r="G207" s="78" t="s">
        <v>481</v>
      </c>
      <c r="H207" s="1180" t="s">
        <v>1051</v>
      </c>
      <c r="I207" s="1121"/>
      <c r="J207" s="111" t="s">
        <v>192</v>
      </c>
      <c r="K207" s="21"/>
      <c r="L207" s="1167" t="s">
        <v>16</v>
      </c>
      <c r="M207" s="21"/>
      <c r="N207" s="312"/>
      <c r="O207" s="20"/>
      <c r="P207" s="312"/>
      <c r="Q207" s="20"/>
      <c r="R207" s="21"/>
      <c r="S207" s="21"/>
      <c r="T207" s="20"/>
      <c r="U207" s="66"/>
      <c r="V207" s="20"/>
      <c r="W207" s="20"/>
      <c r="X207" s="20"/>
      <c r="Y207" s="20"/>
      <c r="Z207" s="573" t="s">
        <v>724</v>
      </c>
      <c r="AA207" s="573" t="s">
        <v>1580</v>
      </c>
      <c r="AB207" s="573" t="s">
        <v>726</v>
      </c>
      <c r="AC207" s="573" t="s">
        <v>723</v>
      </c>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573">
        <v>2</v>
      </c>
      <c r="BF207" s="573">
        <v>2</v>
      </c>
      <c r="BG207" s="573">
        <v>2</v>
      </c>
      <c r="BH207" s="573">
        <v>1</v>
      </c>
      <c r="BI207" s="573">
        <v>2</v>
      </c>
      <c r="BJ207" s="573">
        <v>2</v>
      </c>
      <c r="BK207" s="573">
        <v>2</v>
      </c>
      <c r="BL207" s="573">
        <v>2</v>
      </c>
      <c r="BM207" s="573">
        <v>2</v>
      </c>
      <c r="BN207" s="573">
        <v>1</v>
      </c>
      <c r="BO207" s="573">
        <v>2</v>
      </c>
      <c r="BP207" s="573">
        <v>2</v>
      </c>
      <c r="BQ207" s="573">
        <v>2</v>
      </c>
      <c r="BR207" s="573">
        <v>1</v>
      </c>
      <c r="BS207" s="573">
        <v>2</v>
      </c>
      <c r="BT207" s="1167">
        <f>COUNTIF($BE207:$BS207,2)</f>
        <v>12</v>
      </c>
      <c r="BU207" s="1197">
        <f>BT207/COUNTA($BE207:$BS207)</f>
        <v>0.8</v>
      </c>
      <c r="BV207" s="1167">
        <f t="shared" ref="BV207:BV208" si="102">COUNTIF($BE207:$BS207,1)</f>
        <v>3</v>
      </c>
      <c r="BW207" s="1197">
        <f>BV207/COUNTA($BE207:$BS207)</f>
        <v>0.2</v>
      </c>
      <c r="BX207" s="1167">
        <f>COUNTIF($BE207:$BS207,0)</f>
        <v>0</v>
      </c>
      <c r="BY207" s="1197">
        <f>BX207/COUNTA($BE207:$BS207)</f>
        <v>0</v>
      </c>
      <c r="BZ207" s="1167">
        <f t="shared" ref="BZ207:BZ208" si="103">(((BT207*2)+(BV207*1)+(BX207*0)))/COUNTA($BE207:$BS207)</f>
        <v>1.8</v>
      </c>
      <c r="CA207" s="1167" t="str">
        <f>IF(BZ207&gt;=1.6,"Đạt mục tiêu",IF(BZ207&gt;=1,"Cần cố gắng","Chưa đạt"))</f>
        <v>Đạt mục tiêu</v>
      </c>
    </row>
    <row r="208" spans="1:80" ht="87" customHeight="1">
      <c r="A208" s="1182">
        <v>180</v>
      </c>
      <c r="B208" s="1192">
        <v>180</v>
      </c>
      <c r="C208" s="515" t="s">
        <v>479</v>
      </c>
      <c r="D208" s="1172" t="s">
        <v>14</v>
      </c>
      <c r="E208" s="78" t="s">
        <v>480</v>
      </c>
      <c r="F208" s="1172" t="s">
        <v>17</v>
      </c>
      <c r="G208" s="78" t="s">
        <v>481</v>
      </c>
      <c r="H208" s="1180" t="s">
        <v>1050</v>
      </c>
      <c r="I208" s="1121" t="s">
        <v>275</v>
      </c>
      <c r="J208" s="1208" t="s">
        <v>192</v>
      </c>
      <c r="K208" s="21"/>
      <c r="L208" s="1167" t="s">
        <v>16</v>
      </c>
      <c r="M208" s="21"/>
      <c r="N208" s="80"/>
      <c r="O208" s="20"/>
      <c r="P208" s="80"/>
      <c r="Q208" s="20"/>
      <c r="R208" s="20"/>
      <c r="S208" s="21"/>
      <c r="T208" s="20"/>
      <c r="U208" s="66">
        <f t="shared" si="99"/>
        <v>1</v>
      </c>
      <c r="V208" s="20"/>
      <c r="W208" s="20"/>
      <c r="X208" s="20"/>
      <c r="Y208" s="20"/>
      <c r="Z208" s="573" t="s">
        <v>726</v>
      </c>
      <c r="AA208" s="573" t="s">
        <v>724</v>
      </c>
      <c r="AB208" s="573" t="s">
        <v>723</v>
      </c>
      <c r="AC208" s="573"/>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573">
        <v>2</v>
      </c>
      <c r="BF208" s="573">
        <v>2</v>
      </c>
      <c r="BG208" s="573">
        <v>2</v>
      </c>
      <c r="BH208" s="573">
        <v>1</v>
      </c>
      <c r="BI208" s="573">
        <v>2</v>
      </c>
      <c r="BJ208" s="573">
        <v>2</v>
      </c>
      <c r="BK208" s="573">
        <v>2</v>
      </c>
      <c r="BL208" s="573">
        <v>2</v>
      </c>
      <c r="BM208" s="573">
        <v>2</v>
      </c>
      <c r="BN208" s="573">
        <v>2</v>
      </c>
      <c r="BO208" s="573">
        <v>2</v>
      </c>
      <c r="BP208" s="573">
        <v>2</v>
      </c>
      <c r="BQ208" s="573">
        <v>2</v>
      </c>
      <c r="BR208" s="573">
        <v>1</v>
      </c>
      <c r="BS208" s="573">
        <v>2</v>
      </c>
      <c r="BT208" s="1167">
        <f>COUNTIF($BE208:$BS208,2)</f>
        <v>13</v>
      </c>
      <c r="BU208" s="1197">
        <f>BT208/COUNTA($BE208:$BS208)</f>
        <v>0.8666666666666667</v>
      </c>
      <c r="BV208" s="1167">
        <f t="shared" si="102"/>
        <v>2</v>
      </c>
      <c r="BW208" s="1197">
        <f>BV208/COUNTA($BE208:$BS208)</f>
        <v>0.13333333333333333</v>
      </c>
      <c r="BX208" s="1167">
        <f>COUNTIF($BE208:$BS208,0)</f>
        <v>0</v>
      </c>
      <c r="BY208" s="1197">
        <f>BX208/COUNTA($BE208:$BS208)</f>
        <v>0</v>
      </c>
      <c r="BZ208" s="1167">
        <f t="shared" si="103"/>
        <v>1.8666666666666667</v>
      </c>
      <c r="CA208" s="1167" t="str">
        <f>IF(BZ208&gt;=1.6,"Đạt mục tiêu",IF(BZ208&gt;=1,"Cần cố gắng","Chưa đạt"))</f>
        <v>Đạt mục tiêu</v>
      </c>
    </row>
    <row r="209" spans="1:80" s="2" customFormat="1" ht="75" hidden="1">
      <c r="A209" s="19">
        <v>181</v>
      </c>
      <c r="B209" s="265">
        <v>181</v>
      </c>
      <c r="C209" s="273" t="s">
        <v>479</v>
      </c>
      <c r="D209" s="77" t="s">
        <v>14</v>
      </c>
      <c r="E209" s="78" t="s">
        <v>480</v>
      </c>
      <c r="F209" s="77" t="s">
        <v>17</v>
      </c>
      <c r="G209" s="78" t="s">
        <v>475</v>
      </c>
      <c r="H209" s="23" t="s">
        <v>483</v>
      </c>
      <c r="I209" s="20" t="s">
        <v>275</v>
      </c>
      <c r="J209" s="111" t="s">
        <v>192</v>
      </c>
      <c r="K209" s="21"/>
      <c r="L209" s="21"/>
      <c r="M209" s="21" t="s">
        <v>16</v>
      </c>
      <c r="N209" s="80"/>
      <c r="O209" s="20"/>
      <c r="P209" s="80"/>
      <c r="Q209" s="20"/>
      <c r="R209" s="20"/>
      <c r="S209" s="21"/>
      <c r="T209" s="20"/>
      <c r="U209" s="66">
        <f t="shared" si="99"/>
        <v>1</v>
      </c>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20"/>
      <c r="BF209" s="20"/>
      <c r="BG209" s="20"/>
      <c r="BH209" s="20"/>
      <c r="BI209" s="20"/>
      <c r="BJ209" s="20"/>
      <c r="BK209" s="20"/>
      <c r="BL209" s="20"/>
      <c r="BM209" s="20"/>
      <c r="BN209" s="20"/>
      <c r="BO209" s="20"/>
      <c r="BP209" s="20"/>
      <c r="BQ209" s="20"/>
      <c r="BR209" s="50"/>
      <c r="BS209" s="50"/>
      <c r="BT209" s="21"/>
      <c r="BU209" s="22"/>
      <c r="BV209" s="21"/>
      <c r="BW209" s="22"/>
      <c r="BX209" s="21"/>
      <c r="BY209" s="22"/>
      <c r="BZ209" s="21"/>
      <c r="CA209" s="21"/>
    </row>
    <row r="210" spans="1:80" s="2" customFormat="1" ht="75" hidden="1">
      <c r="A210" s="19">
        <v>182</v>
      </c>
      <c r="B210" s="265">
        <v>182</v>
      </c>
      <c r="C210" s="273" t="s">
        <v>479</v>
      </c>
      <c r="D210" s="77" t="s">
        <v>14</v>
      </c>
      <c r="E210" s="78" t="s">
        <v>480</v>
      </c>
      <c r="F210" s="77" t="s">
        <v>17</v>
      </c>
      <c r="G210" s="78" t="s">
        <v>477</v>
      </c>
      <c r="H210" s="23" t="s">
        <v>959</v>
      </c>
      <c r="I210" s="20" t="s">
        <v>275</v>
      </c>
      <c r="J210" s="111" t="s">
        <v>192</v>
      </c>
      <c r="K210" s="21"/>
      <c r="L210" s="21"/>
      <c r="M210" s="21"/>
      <c r="N210" s="80" t="s">
        <v>16</v>
      </c>
      <c r="O210" s="20"/>
      <c r="P210" s="80"/>
      <c r="Q210" s="20"/>
      <c r="R210" s="20"/>
      <c r="S210" s="21"/>
      <c r="T210" s="20"/>
      <c r="U210" s="66">
        <f t="shared" si="99"/>
        <v>1</v>
      </c>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20"/>
      <c r="BF210" s="20"/>
      <c r="BG210" s="20"/>
      <c r="BH210" s="20"/>
      <c r="BI210" s="20"/>
      <c r="BJ210" s="20"/>
      <c r="BK210" s="20"/>
      <c r="BL210" s="20"/>
      <c r="BM210" s="20"/>
      <c r="BN210" s="20"/>
      <c r="BO210" s="20"/>
      <c r="BP210" s="20"/>
      <c r="BQ210" s="20"/>
      <c r="BR210" s="50"/>
      <c r="BS210" s="50"/>
      <c r="BT210" s="21"/>
      <c r="BU210" s="22"/>
      <c r="BV210" s="21"/>
      <c r="BW210" s="22"/>
      <c r="BX210" s="21"/>
      <c r="BY210" s="22"/>
      <c r="BZ210" s="21"/>
      <c r="CA210" s="21"/>
    </row>
    <row r="211" spans="1:80" s="2" customFormat="1" ht="75" hidden="1">
      <c r="A211" s="19">
        <v>183</v>
      </c>
      <c r="B211" s="265">
        <v>183</v>
      </c>
      <c r="C211" s="273" t="s">
        <v>479</v>
      </c>
      <c r="D211" s="77" t="s">
        <v>14</v>
      </c>
      <c r="E211" s="78" t="s">
        <v>480</v>
      </c>
      <c r="F211" s="77" t="s">
        <v>17</v>
      </c>
      <c r="G211" s="78" t="s">
        <v>476</v>
      </c>
      <c r="H211" s="23" t="s">
        <v>484</v>
      </c>
      <c r="I211" s="20" t="s">
        <v>275</v>
      </c>
      <c r="J211" s="111" t="s">
        <v>192</v>
      </c>
      <c r="K211" s="21"/>
      <c r="L211" s="21"/>
      <c r="M211" s="21"/>
      <c r="N211" s="80"/>
      <c r="O211" s="20"/>
      <c r="P211" s="80"/>
      <c r="Q211" s="20"/>
      <c r="R211" s="20"/>
      <c r="S211" s="21"/>
      <c r="T211" s="20"/>
      <c r="U211" s="66">
        <f t="shared" si="99"/>
        <v>0</v>
      </c>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c r="BF211" s="20"/>
      <c r="BG211" s="20"/>
      <c r="BH211" s="20"/>
      <c r="BI211" s="20"/>
      <c r="BJ211" s="20"/>
      <c r="BK211" s="20"/>
      <c r="BL211" s="20"/>
      <c r="BM211" s="20"/>
      <c r="BN211" s="20"/>
      <c r="BO211" s="20"/>
      <c r="BP211" s="20"/>
      <c r="BQ211" s="20"/>
      <c r="BR211" s="50"/>
      <c r="BS211" s="50"/>
      <c r="BT211" s="21"/>
      <c r="BU211" s="22"/>
      <c r="BV211" s="21"/>
      <c r="BW211" s="22"/>
      <c r="BX211" s="21"/>
      <c r="BY211" s="22"/>
      <c r="BZ211" s="21"/>
      <c r="CA211" s="21"/>
    </row>
    <row r="212" spans="1:80" s="2" customFormat="1" ht="75" hidden="1">
      <c r="A212" s="19">
        <v>184</v>
      </c>
      <c r="B212" s="265">
        <v>184</v>
      </c>
      <c r="C212" s="273" t="s">
        <v>479</v>
      </c>
      <c r="D212" s="77" t="s">
        <v>14</v>
      </c>
      <c r="E212" s="78" t="s">
        <v>480</v>
      </c>
      <c r="F212" s="77" t="s">
        <v>17</v>
      </c>
      <c r="G212" s="78" t="s">
        <v>482</v>
      </c>
      <c r="H212" s="23" t="s">
        <v>1001</v>
      </c>
      <c r="I212" s="20" t="s">
        <v>275</v>
      </c>
      <c r="J212" s="111" t="s">
        <v>192</v>
      </c>
      <c r="K212" s="21"/>
      <c r="L212" s="21"/>
      <c r="M212" s="21"/>
      <c r="N212" s="80"/>
      <c r="O212" s="20"/>
      <c r="P212" s="80" t="s">
        <v>16</v>
      </c>
      <c r="Q212" s="20"/>
      <c r="R212" s="20"/>
      <c r="S212" s="21"/>
      <c r="T212" s="20"/>
      <c r="U212" s="66">
        <f t="shared" si="99"/>
        <v>1</v>
      </c>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20"/>
      <c r="BF212" s="20"/>
      <c r="BG212" s="20"/>
      <c r="BH212" s="20"/>
      <c r="BI212" s="20"/>
      <c r="BJ212" s="20"/>
      <c r="BK212" s="20"/>
      <c r="BL212" s="20"/>
      <c r="BM212" s="20"/>
      <c r="BN212" s="20"/>
      <c r="BO212" s="20"/>
      <c r="BP212" s="20"/>
      <c r="BQ212" s="20"/>
      <c r="BR212" s="50"/>
      <c r="BS212" s="50"/>
      <c r="BT212" s="21"/>
      <c r="BU212" s="22"/>
      <c r="BV212" s="21"/>
      <c r="BW212" s="22"/>
      <c r="BX212" s="21"/>
      <c r="BY212" s="22"/>
      <c r="BZ212" s="21"/>
      <c r="CA212" s="21"/>
    </row>
    <row r="213" spans="1:80" s="2" customFormat="1" ht="75" hidden="1">
      <c r="A213" s="19">
        <v>185</v>
      </c>
      <c r="B213" s="265">
        <v>185</v>
      </c>
      <c r="C213" s="273" t="s">
        <v>479</v>
      </c>
      <c r="D213" s="77" t="s">
        <v>14</v>
      </c>
      <c r="E213" s="78" t="s">
        <v>480</v>
      </c>
      <c r="F213" s="77" t="s">
        <v>17</v>
      </c>
      <c r="G213" s="78" t="s">
        <v>478</v>
      </c>
      <c r="H213" s="23" t="s">
        <v>1008</v>
      </c>
      <c r="I213" s="20" t="s">
        <v>275</v>
      </c>
      <c r="J213" s="111" t="s">
        <v>192</v>
      </c>
      <c r="K213" s="21"/>
      <c r="L213" s="21"/>
      <c r="M213" s="21"/>
      <c r="N213" s="80"/>
      <c r="O213" s="20"/>
      <c r="P213" s="80"/>
      <c r="Q213" s="21" t="s">
        <v>16</v>
      </c>
      <c r="R213" s="20"/>
      <c r="S213" s="21"/>
      <c r="T213" s="20"/>
      <c r="U213" s="66">
        <f t="shared" si="99"/>
        <v>1</v>
      </c>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20"/>
      <c r="BF213" s="20"/>
      <c r="BG213" s="20"/>
      <c r="BH213" s="20"/>
      <c r="BI213" s="20"/>
      <c r="BJ213" s="20"/>
      <c r="BK213" s="20"/>
      <c r="BL213" s="20"/>
      <c r="BM213" s="20"/>
      <c r="BN213" s="20"/>
      <c r="BO213" s="20"/>
      <c r="BP213" s="20"/>
      <c r="BQ213" s="20"/>
      <c r="BR213" s="50"/>
      <c r="BS213" s="50"/>
      <c r="BT213" s="21"/>
      <c r="BU213" s="22"/>
      <c r="BV213" s="21"/>
      <c r="BW213" s="22"/>
      <c r="BX213" s="21"/>
      <c r="BY213" s="22"/>
      <c r="BZ213" s="21"/>
      <c r="CA213" s="21"/>
    </row>
    <row r="214" spans="1:80" s="184" customFormat="1" ht="93.75" hidden="1">
      <c r="A214" s="216" t="s">
        <v>1089</v>
      </c>
      <c r="B214" s="265">
        <v>186</v>
      </c>
      <c r="C214" s="179" t="s">
        <v>479</v>
      </c>
      <c r="D214" s="77" t="s">
        <v>14</v>
      </c>
      <c r="E214" s="78" t="s">
        <v>485</v>
      </c>
      <c r="F214" s="77" t="s">
        <v>17</v>
      </c>
      <c r="G214" s="188" t="s">
        <v>491</v>
      </c>
      <c r="H214" s="193" t="s">
        <v>1046</v>
      </c>
      <c r="I214" s="20" t="s">
        <v>275</v>
      </c>
      <c r="J214" s="111" t="s">
        <v>192</v>
      </c>
      <c r="K214" s="191" t="s">
        <v>16</v>
      </c>
      <c r="L214" s="21"/>
      <c r="M214" s="21"/>
      <c r="N214" s="80"/>
      <c r="O214" s="20"/>
      <c r="P214" s="80"/>
      <c r="Q214" s="20"/>
      <c r="R214" s="20"/>
      <c r="S214" s="21"/>
      <c r="T214" s="20"/>
      <c r="U214" s="66">
        <f t="shared" si="99"/>
        <v>1</v>
      </c>
      <c r="V214" s="292" t="s">
        <v>724</v>
      </c>
      <c r="W214" s="292" t="s">
        <v>726</v>
      </c>
      <c r="X214" s="292" t="s">
        <v>726</v>
      </c>
      <c r="Y214" s="292" t="s">
        <v>726</v>
      </c>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v>2</v>
      </c>
      <c r="BF214" s="20">
        <v>2</v>
      </c>
      <c r="BG214" s="20">
        <v>2</v>
      </c>
      <c r="BH214" s="20">
        <v>2</v>
      </c>
      <c r="BI214" s="20">
        <v>2</v>
      </c>
      <c r="BJ214" s="20">
        <v>2</v>
      </c>
      <c r="BK214" s="20">
        <v>2</v>
      </c>
      <c r="BL214" s="20">
        <v>2</v>
      </c>
      <c r="BM214" s="20">
        <v>2</v>
      </c>
      <c r="BN214" s="20">
        <v>2</v>
      </c>
      <c r="BO214" s="20">
        <v>1</v>
      </c>
      <c r="BP214" s="20">
        <v>2</v>
      </c>
      <c r="BQ214" s="20">
        <v>2</v>
      </c>
      <c r="BR214" s="20">
        <v>1</v>
      </c>
      <c r="BS214" s="20">
        <v>1</v>
      </c>
      <c r="BT214" s="80">
        <f>COUNTIF($BE214:$BS214,2)</f>
        <v>12</v>
      </c>
      <c r="BU214" s="81">
        <f>BT214/COUNTA($BE214:$BS214)</f>
        <v>0.8</v>
      </c>
      <c r="BV214" s="80">
        <f>COUNTIF($BE214:$BS214,1)</f>
        <v>3</v>
      </c>
      <c r="BW214" s="81">
        <f>BV214/COUNTA($BE214:$BS214)</f>
        <v>0.2</v>
      </c>
      <c r="BX214" s="80">
        <f>COUNTIF($BE214:$BS214,0)</f>
        <v>0</v>
      </c>
      <c r="BY214" s="81">
        <f>BX214/COUNTA($BE214:$BS214)</f>
        <v>0</v>
      </c>
      <c r="BZ214" s="80">
        <f>(((BT214*2)+(BV214*1)+(BX214*0)))/COUNTA($BE214:$BS214)</f>
        <v>1.8</v>
      </c>
      <c r="CA214" s="226" t="str">
        <f>IF(BZ214&gt;=1.6,"Đạt mục tiêu",IF(BZ214&gt;=1,"Cần cố gắng","Chưa đạt"))</f>
        <v>Đạt mục tiêu</v>
      </c>
      <c r="CB214" s="74"/>
    </row>
    <row r="215" spans="1:80" s="2" customFormat="1" ht="47.25" hidden="1">
      <c r="A215" s="19">
        <v>187</v>
      </c>
      <c r="B215" s="265">
        <v>187</v>
      </c>
      <c r="C215" s="273" t="s">
        <v>479</v>
      </c>
      <c r="D215" s="77" t="s">
        <v>14</v>
      </c>
      <c r="E215" s="78" t="s">
        <v>485</v>
      </c>
      <c r="F215" s="77" t="s">
        <v>17</v>
      </c>
      <c r="G215" s="78" t="s">
        <v>492</v>
      </c>
      <c r="H215" s="23" t="s">
        <v>493</v>
      </c>
      <c r="I215" s="20" t="s">
        <v>275</v>
      </c>
      <c r="J215" s="111" t="s">
        <v>192</v>
      </c>
      <c r="K215" s="21"/>
      <c r="L215" s="21"/>
      <c r="M215" s="21"/>
      <c r="N215" s="80"/>
      <c r="O215" s="20"/>
      <c r="P215" s="80"/>
      <c r="Q215" s="20"/>
      <c r="R215" s="20"/>
      <c r="S215" s="21"/>
      <c r="T215" s="20"/>
      <c r="U215" s="66">
        <f t="shared" si="99"/>
        <v>0</v>
      </c>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H215" s="20"/>
      <c r="BI215" s="20"/>
      <c r="BJ215" s="20"/>
      <c r="BK215" s="20"/>
      <c r="BL215" s="20"/>
      <c r="BM215" s="20"/>
      <c r="BN215" s="20"/>
      <c r="BO215" s="20"/>
      <c r="BP215" s="20"/>
      <c r="BQ215" s="20"/>
      <c r="BR215" s="50"/>
      <c r="BS215" s="50"/>
      <c r="BT215" s="21"/>
      <c r="BU215" s="22"/>
      <c r="BV215" s="21"/>
      <c r="BW215" s="22"/>
      <c r="BX215" s="21"/>
      <c r="BY215" s="22"/>
      <c r="BZ215" s="21"/>
      <c r="CA215" s="21"/>
    </row>
    <row r="216" spans="1:80" s="2" customFormat="1" ht="47.25" hidden="1">
      <c r="A216" s="19">
        <v>188</v>
      </c>
      <c r="B216" s="265">
        <v>188</v>
      </c>
      <c r="C216" s="273" t="s">
        <v>479</v>
      </c>
      <c r="D216" s="77" t="s">
        <v>14</v>
      </c>
      <c r="E216" s="78" t="s">
        <v>485</v>
      </c>
      <c r="F216" s="77" t="s">
        <v>17</v>
      </c>
      <c r="G216" s="78" t="s">
        <v>486</v>
      </c>
      <c r="H216" s="23" t="s">
        <v>494</v>
      </c>
      <c r="I216" s="20" t="s">
        <v>275</v>
      </c>
      <c r="J216" s="111" t="s">
        <v>192</v>
      </c>
      <c r="K216" s="21"/>
      <c r="L216" s="21"/>
      <c r="M216" s="21" t="s">
        <v>16</v>
      </c>
      <c r="N216" s="80"/>
      <c r="O216" s="20"/>
      <c r="P216" s="80"/>
      <c r="Q216" s="20"/>
      <c r="R216" s="20"/>
      <c r="S216" s="21"/>
      <c r="T216" s="20"/>
      <c r="U216" s="66">
        <f t="shared" si="99"/>
        <v>1</v>
      </c>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20"/>
      <c r="BF216" s="20"/>
      <c r="BG216" s="20"/>
      <c r="BH216" s="20"/>
      <c r="BI216" s="20"/>
      <c r="BJ216" s="20"/>
      <c r="BK216" s="20"/>
      <c r="BL216" s="20"/>
      <c r="BM216" s="20"/>
      <c r="BN216" s="20"/>
      <c r="BO216" s="20"/>
      <c r="BP216" s="20"/>
      <c r="BQ216" s="20"/>
      <c r="BR216" s="50"/>
      <c r="BS216" s="50"/>
      <c r="BT216" s="21"/>
      <c r="BU216" s="22"/>
      <c r="BV216" s="21"/>
      <c r="BW216" s="22"/>
      <c r="BX216" s="21"/>
      <c r="BY216" s="22"/>
      <c r="BZ216" s="21"/>
      <c r="CA216" s="21"/>
    </row>
    <row r="217" spans="1:80" s="2" customFormat="1" ht="63" hidden="1">
      <c r="A217" s="19">
        <v>189</v>
      </c>
      <c r="B217" s="265">
        <v>189</v>
      </c>
      <c r="C217" s="273" t="s">
        <v>479</v>
      </c>
      <c r="D217" s="77" t="s">
        <v>14</v>
      </c>
      <c r="E217" s="78" t="s">
        <v>485</v>
      </c>
      <c r="F217" s="77" t="s">
        <v>17</v>
      </c>
      <c r="G217" s="78" t="s">
        <v>487</v>
      </c>
      <c r="H217" s="23" t="s">
        <v>994</v>
      </c>
      <c r="I217" s="20" t="s">
        <v>275</v>
      </c>
      <c r="J217" s="111" t="s">
        <v>192</v>
      </c>
      <c r="K217" s="21"/>
      <c r="L217" s="21"/>
      <c r="M217" s="21"/>
      <c r="N217" s="80"/>
      <c r="O217" s="21" t="s">
        <v>16</v>
      </c>
      <c r="P217" s="80"/>
      <c r="Q217" s="20"/>
      <c r="R217" s="20"/>
      <c r="S217" s="21"/>
      <c r="T217" s="20"/>
      <c r="U217" s="66">
        <f t="shared" si="99"/>
        <v>1</v>
      </c>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c r="BM217" s="20"/>
      <c r="BN217" s="20"/>
      <c r="BO217" s="20"/>
      <c r="BP217" s="20"/>
      <c r="BQ217" s="20"/>
      <c r="BR217" s="50"/>
      <c r="BS217" s="50"/>
      <c r="BT217" s="21"/>
      <c r="BU217" s="22"/>
      <c r="BV217" s="21"/>
      <c r="BW217" s="22"/>
      <c r="BX217" s="21"/>
      <c r="BY217" s="22"/>
      <c r="BZ217" s="21"/>
      <c r="CA217" s="21"/>
    </row>
    <row r="218" spans="1:80" s="2" customFormat="1" ht="63" hidden="1">
      <c r="A218" s="19">
        <v>190</v>
      </c>
      <c r="B218" s="265">
        <v>190</v>
      </c>
      <c r="C218" s="273" t="s">
        <v>479</v>
      </c>
      <c r="D218" s="77" t="s">
        <v>14</v>
      </c>
      <c r="E218" s="78" t="s">
        <v>485</v>
      </c>
      <c r="F218" s="77" t="s">
        <v>17</v>
      </c>
      <c r="G218" s="78" t="s">
        <v>960</v>
      </c>
      <c r="H218" s="23" t="s">
        <v>961</v>
      </c>
      <c r="I218" s="20" t="s">
        <v>275</v>
      </c>
      <c r="J218" s="111" t="s">
        <v>192</v>
      </c>
      <c r="K218" s="21"/>
      <c r="L218" s="21"/>
      <c r="M218" s="21"/>
      <c r="N218" s="80" t="s">
        <v>16</v>
      </c>
      <c r="O218" s="20"/>
      <c r="P218" s="80"/>
      <c r="Q218" s="20"/>
      <c r="R218" s="20"/>
      <c r="S218" s="21"/>
      <c r="T218" s="20"/>
      <c r="U218" s="66">
        <f t="shared" si="99"/>
        <v>1</v>
      </c>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c r="BG218" s="20"/>
      <c r="BH218" s="20"/>
      <c r="BI218" s="20"/>
      <c r="BJ218" s="20"/>
      <c r="BK218" s="20"/>
      <c r="BL218" s="20"/>
      <c r="BM218" s="20"/>
      <c r="BN218" s="20"/>
      <c r="BO218" s="20"/>
      <c r="BP218" s="20"/>
      <c r="BQ218" s="20"/>
      <c r="BR218" s="50"/>
      <c r="BS218" s="50"/>
      <c r="BT218" s="21"/>
      <c r="BU218" s="22"/>
      <c r="BV218" s="21"/>
      <c r="BW218" s="22"/>
      <c r="BX218" s="21"/>
      <c r="BY218" s="22"/>
      <c r="BZ218" s="21"/>
      <c r="CA218" s="21"/>
    </row>
    <row r="219" spans="1:80" s="2" customFormat="1" ht="47.25" hidden="1">
      <c r="A219" s="19">
        <v>191</v>
      </c>
      <c r="B219" s="265">
        <v>191</v>
      </c>
      <c r="C219" s="273" t="s">
        <v>479</v>
      </c>
      <c r="D219" s="77" t="s">
        <v>14</v>
      </c>
      <c r="E219" s="78" t="s">
        <v>485</v>
      </c>
      <c r="F219" s="77" t="s">
        <v>17</v>
      </c>
      <c r="G219" s="78" t="s">
        <v>495</v>
      </c>
      <c r="H219" s="23" t="s">
        <v>987</v>
      </c>
      <c r="I219" s="20" t="s">
        <v>275</v>
      </c>
      <c r="J219" s="111" t="s">
        <v>192</v>
      </c>
      <c r="K219" s="21"/>
      <c r="L219" s="21"/>
      <c r="M219" s="21" t="s">
        <v>16</v>
      </c>
      <c r="N219" s="80"/>
      <c r="O219" s="20"/>
      <c r="P219" s="80"/>
      <c r="Q219" s="20"/>
      <c r="R219" s="20"/>
      <c r="S219" s="21"/>
      <c r="T219" s="20"/>
      <c r="U219" s="66">
        <f t="shared" si="99"/>
        <v>1</v>
      </c>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BP219" s="20"/>
      <c r="BQ219" s="20"/>
      <c r="BR219" s="50"/>
      <c r="BS219" s="50"/>
      <c r="BT219" s="21"/>
      <c r="BU219" s="22"/>
      <c r="BV219" s="21"/>
      <c r="BW219" s="22"/>
      <c r="BX219" s="21"/>
      <c r="BY219" s="22"/>
      <c r="BZ219" s="21"/>
      <c r="CA219" s="21"/>
    </row>
    <row r="220" spans="1:80" s="2" customFormat="1" ht="47.25" hidden="1">
      <c r="A220" s="19">
        <v>192</v>
      </c>
      <c r="B220" s="265">
        <v>192</v>
      </c>
      <c r="C220" s="273" t="s">
        <v>479</v>
      </c>
      <c r="D220" s="77" t="s">
        <v>14</v>
      </c>
      <c r="E220" s="78" t="s">
        <v>485</v>
      </c>
      <c r="F220" s="77" t="s">
        <v>17</v>
      </c>
      <c r="G220" s="78" t="s">
        <v>488</v>
      </c>
      <c r="H220" s="23" t="s">
        <v>1009</v>
      </c>
      <c r="I220" s="20"/>
      <c r="J220" s="111" t="s">
        <v>192</v>
      </c>
      <c r="K220" s="21"/>
      <c r="L220" s="21"/>
      <c r="M220" s="21"/>
      <c r="N220" s="80"/>
      <c r="O220" s="20"/>
      <c r="P220" s="80"/>
      <c r="Q220" s="21" t="s">
        <v>16</v>
      </c>
      <c r="R220" s="20"/>
      <c r="S220" s="21"/>
      <c r="T220" s="20"/>
      <c r="U220" s="66">
        <f t="shared" si="99"/>
        <v>1</v>
      </c>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20"/>
      <c r="BF220" s="20"/>
      <c r="BG220" s="20"/>
      <c r="BH220" s="20"/>
      <c r="BI220" s="20"/>
      <c r="BJ220" s="20"/>
      <c r="BK220" s="20"/>
      <c r="BL220" s="20"/>
      <c r="BM220" s="20"/>
      <c r="BN220" s="20"/>
      <c r="BO220" s="20"/>
      <c r="BP220" s="20"/>
      <c r="BQ220" s="20"/>
      <c r="BR220" s="50"/>
      <c r="BS220" s="50"/>
      <c r="BT220" s="21"/>
      <c r="BU220" s="22"/>
      <c r="BV220" s="21"/>
      <c r="BW220" s="22"/>
      <c r="BX220" s="21"/>
      <c r="BY220" s="22"/>
      <c r="BZ220" s="21"/>
      <c r="CA220" s="21"/>
    </row>
    <row r="221" spans="1:80" s="2" customFormat="1" ht="47.25" hidden="1">
      <c r="A221" s="19">
        <v>193</v>
      </c>
      <c r="B221" s="265">
        <v>193</v>
      </c>
      <c r="C221" s="273" t="s">
        <v>479</v>
      </c>
      <c r="D221" s="77" t="s">
        <v>14</v>
      </c>
      <c r="E221" s="78" t="s">
        <v>485</v>
      </c>
      <c r="F221" s="77" t="s">
        <v>17</v>
      </c>
      <c r="G221" s="78" t="s">
        <v>489</v>
      </c>
      <c r="H221" s="23" t="s">
        <v>1025</v>
      </c>
      <c r="I221" s="20"/>
      <c r="J221" s="111" t="s">
        <v>192</v>
      </c>
      <c r="K221" s="21"/>
      <c r="L221" s="21"/>
      <c r="M221" s="21"/>
      <c r="N221" s="80"/>
      <c r="O221" s="20"/>
      <c r="P221" s="80"/>
      <c r="Q221" s="20"/>
      <c r="R221" s="20"/>
      <c r="S221" s="21" t="s">
        <v>16</v>
      </c>
      <c r="T221" s="20"/>
      <c r="U221" s="66">
        <f t="shared" si="99"/>
        <v>1</v>
      </c>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c r="AZ221" s="20"/>
      <c r="BA221" s="20"/>
      <c r="BB221" s="20"/>
      <c r="BC221" s="20"/>
      <c r="BD221" s="20"/>
      <c r="BE221" s="20"/>
      <c r="BF221" s="20"/>
      <c r="BG221" s="20"/>
      <c r="BH221" s="20"/>
      <c r="BI221" s="20"/>
      <c r="BJ221" s="20"/>
      <c r="BK221" s="20"/>
      <c r="BL221" s="20"/>
      <c r="BM221" s="20"/>
      <c r="BN221" s="20"/>
      <c r="BO221" s="20"/>
      <c r="BP221" s="20"/>
      <c r="BQ221" s="20"/>
      <c r="BR221" s="50"/>
      <c r="BS221" s="50"/>
      <c r="BT221" s="21"/>
      <c r="BU221" s="22"/>
      <c r="BV221" s="21"/>
      <c r="BW221" s="22"/>
      <c r="BX221" s="21"/>
      <c r="BY221" s="22"/>
      <c r="BZ221" s="21"/>
      <c r="CA221" s="21"/>
    </row>
    <row r="222" spans="1:80" s="2" customFormat="1" ht="47.25" hidden="1">
      <c r="A222" s="19"/>
      <c r="B222" s="265"/>
      <c r="C222" s="273" t="s">
        <v>479</v>
      </c>
      <c r="D222" s="77"/>
      <c r="E222" s="78"/>
      <c r="F222" s="77"/>
      <c r="G222" s="78"/>
      <c r="H222" s="23" t="s">
        <v>1031</v>
      </c>
      <c r="I222" s="20"/>
      <c r="J222" s="111"/>
      <c r="K222" s="21"/>
      <c r="L222" s="21"/>
      <c r="M222" s="21"/>
      <c r="N222" s="80"/>
      <c r="O222" s="20"/>
      <c r="P222" s="80"/>
      <c r="Q222" s="20"/>
      <c r="R222" s="20"/>
      <c r="S222" s="21"/>
      <c r="T222" s="21" t="s">
        <v>16</v>
      </c>
      <c r="U222" s="66"/>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c r="AZ222" s="20"/>
      <c r="BA222" s="20"/>
      <c r="BB222" s="20"/>
      <c r="BC222" s="20"/>
      <c r="BD222" s="20"/>
      <c r="BE222" s="20"/>
      <c r="BF222" s="20"/>
      <c r="BG222" s="20"/>
      <c r="BH222" s="20"/>
      <c r="BI222" s="20"/>
      <c r="BJ222" s="20"/>
      <c r="BK222" s="20"/>
      <c r="BL222" s="20"/>
      <c r="BM222" s="20"/>
      <c r="BN222" s="20"/>
      <c r="BO222" s="20"/>
      <c r="BP222" s="20"/>
      <c r="BQ222" s="20"/>
      <c r="BR222" s="50"/>
      <c r="BS222" s="50"/>
      <c r="BT222" s="21"/>
      <c r="BU222" s="22"/>
      <c r="BV222" s="21"/>
      <c r="BW222" s="22"/>
      <c r="BX222" s="21"/>
      <c r="BY222" s="22"/>
      <c r="BZ222" s="21"/>
      <c r="CA222" s="21"/>
    </row>
    <row r="223" spans="1:80" s="1116" customFormat="1" ht="101.25" customHeight="1">
      <c r="A223" s="1182"/>
      <c r="B223" s="1192"/>
      <c r="C223" s="515" t="s">
        <v>479</v>
      </c>
      <c r="D223" s="1172" t="s">
        <v>14</v>
      </c>
      <c r="E223" s="515" t="s">
        <v>479</v>
      </c>
      <c r="F223" s="1172" t="s">
        <v>17</v>
      </c>
      <c r="G223" s="78" t="s">
        <v>485</v>
      </c>
      <c r="H223" s="1180" t="s">
        <v>1052</v>
      </c>
      <c r="I223" s="1121"/>
      <c r="J223" s="1208" t="s">
        <v>192</v>
      </c>
      <c r="K223" s="21"/>
      <c r="L223" s="1167" t="s">
        <v>16</v>
      </c>
      <c r="M223" s="21"/>
      <c r="N223" s="312"/>
      <c r="O223" s="20"/>
      <c r="P223" s="312"/>
      <c r="Q223" s="20"/>
      <c r="R223" s="20"/>
      <c r="S223" s="21"/>
      <c r="T223" s="21"/>
      <c r="U223" s="66"/>
      <c r="V223" s="20"/>
      <c r="W223" s="20"/>
      <c r="X223" s="20"/>
      <c r="Y223" s="20"/>
      <c r="Z223" s="573" t="s">
        <v>723</v>
      </c>
      <c r="AA223" s="573"/>
      <c r="AB223" s="573"/>
      <c r="AC223" s="573" t="s">
        <v>726</v>
      </c>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c r="BB223" s="20"/>
      <c r="BC223" s="20"/>
      <c r="BD223" s="20"/>
      <c r="BE223" s="573">
        <v>2</v>
      </c>
      <c r="BF223" s="573">
        <v>2</v>
      </c>
      <c r="BG223" s="573">
        <v>2</v>
      </c>
      <c r="BH223" s="573">
        <v>1</v>
      </c>
      <c r="BI223" s="573">
        <v>2</v>
      </c>
      <c r="BJ223" s="573">
        <v>2</v>
      </c>
      <c r="BK223" s="573">
        <v>2</v>
      </c>
      <c r="BL223" s="573">
        <v>2</v>
      </c>
      <c r="BM223" s="573">
        <v>2</v>
      </c>
      <c r="BN223" s="573">
        <v>1</v>
      </c>
      <c r="BO223" s="573">
        <v>2</v>
      </c>
      <c r="BP223" s="573">
        <v>2</v>
      </c>
      <c r="BQ223" s="573">
        <v>2</v>
      </c>
      <c r="BR223" s="573">
        <v>1</v>
      </c>
      <c r="BS223" s="573">
        <v>2</v>
      </c>
      <c r="BT223" s="1167">
        <f t="shared" ref="BT223:BT224" si="104">COUNTIF($BE223:$BS223,2)</f>
        <v>12</v>
      </c>
      <c r="BU223" s="1197">
        <f t="shared" ref="BU223:BU224" si="105">BT223/COUNTA($BE223:$BS223)</f>
        <v>0.8</v>
      </c>
      <c r="BV223" s="1167">
        <f t="shared" ref="BV223:BV224" si="106">COUNTIF($BE223:$BS223,1)</f>
        <v>3</v>
      </c>
      <c r="BW223" s="1197">
        <f t="shared" ref="BW223:BW224" si="107">BV223/COUNTA($BE223:$BS223)</f>
        <v>0.2</v>
      </c>
      <c r="BX223" s="1167">
        <f t="shared" ref="BX223:BX224" si="108">COUNTIF($BE223:$BS223,0)</f>
        <v>0</v>
      </c>
      <c r="BY223" s="1197">
        <f t="shared" ref="BY223:BY224" si="109">BX223/COUNTA($BE223:$BS223)</f>
        <v>0</v>
      </c>
      <c r="BZ223" s="1167">
        <f t="shared" ref="BZ223:BZ224" si="110">(((BT223*2)+(BV223*1)+(BX223*0)))/COUNTA($BE223:$BS223)</f>
        <v>1.8</v>
      </c>
      <c r="CA223" s="1167" t="str">
        <f t="shared" ref="CA223:CA224" si="111">IF(BZ223&gt;=1.6,"Đạt mục tiêu",IF(BZ223&gt;=1,"Cần cố gắng","Chưa đạt"))</f>
        <v>Đạt mục tiêu</v>
      </c>
    </row>
    <row r="224" spans="1:80" ht="61.5" customHeight="1">
      <c r="A224" s="1182">
        <v>194</v>
      </c>
      <c r="B224" s="1192">
        <v>194</v>
      </c>
      <c r="C224" s="515" t="s">
        <v>479</v>
      </c>
      <c r="D224" s="1172" t="s">
        <v>14</v>
      </c>
      <c r="E224" s="78" t="s">
        <v>485</v>
      </c>
      <c r="F224" s="1172" t="s">
        <v>17</v>
      </c>
      <c r="G224" s="78" t="s">
        <v>490</v>
      </c>
      <c r="H224" s="1180" t="s">
        <v>1115</v>
      </c>
      <c r="I224" s="1121" t="s">
        <v>275</v>
      </c>
      <c r="J224" s="1208" t="s">
        <v>192</v>
      </c>
      <c r="K224" s="21"/>
      <c r="L224" s="1167" t="s">
        <v>16</v>
      </c>
      <c r="M224" s="21"/>
      <c r="N224" s="80"/>
      <c r="O224" s="20"/>
      <c r="P224" s="80"/>
      <c r="Q224" s="20"/>
      <c r="R224" s="20"/>
      <c r="S224" s="21"/>
      <c r="T224" s="20"/>
      <c r="U224" s="66">
        <f t="shared" si="99"/>
        <v>1</v>
      </c>
      <c r="V224" s="20"/>
      <c r="W224" s="20"/>
      <c r="X224" s="20"/>
      <c r="Y224" s="20"/>
      <c r="Z224" s="573"/>
      <c r="AA224" s="573" t="s">
        <v>726</v>
      </c>
      <c r="AB224" s="573"/>
      <c r="AC224" s="573" t="s">
        <v>727</v>
      </c>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573">
        <v>2</v>
      </c>
      <c r="BF224" s="573">
        <v>2</v>
      </c>
      <c r="BG224" s="573">
        <v>2</v>
      </c>
      <c r="BH224" s="573">
        <v>1</v>
      </c>
      <c r="BI224" s="573">
        <v>2</v>
      </c>
      <c r="BJ224" s="573">
        <v>2</v>
      </c>
      <c r="BK224" s="573">
        <v>2</v>
      </c>
      <c r="BL224" s="573">
        <v>2</v>
      </c>
      <c r="BM224" s="573">
        <v>2</v>
      </c>
      <c r="BN224" s="573">
        <v>2</v>
      </c>
      <c r="BO224" s="573">
        <v>2</v>
      </c>
      <c r="BP224" s="573">
        <v>2</v>
      </c>
      <c r="BQ224" s="573">
        <v>2</v>
      </c>
      <c r="BR224" s="573">
        <v>1</v>
      </c>
      <c r="BS224" s="573">
        <v>2</v>
      </c>
      <c r="BT224" s="1167">
        <f t="shared" si="104"/>
        <v>13</v>
      </c>
      <c r="BU224" s="1197">
        <f t="shared" si="105"/>
        <v>0.8666666666666667</v>
      </c>
      <c r="BV224" s="1167">
        <f t="shared" si="106"/>
        <v>2</v>
      </c>
      <c r="BW224" s="1197">
        <f t="shared" si="107"/>
        <v>0.13333333333333333</v>
      </c>
      <c r="BX224" s="1167">
        <f t="shared" si="108"/>
        <v>0</v>
      </c>
      <c r="BY224" s="1197">
        <f t="shared" si="109"/>
        <v>0</v>
      </c>
      <c r="BZ224" s="1167">
        <f t="shared" si="110"/>
        <v>1.8666666666666667</v>
      </c>
      <c r="CA224" s="1167" t="str">
        <f t="shared" si="111"/>
        <v>Đạt mục tiêu</v>
      </c>
    </row>
    <row r="225" spans="1:80" s="170" customFormat="1" hidden="1">
      <c r="A225" s="171">
        <v>195</v>
      </c>
      <c r="B225" s="265">
        <v>195</v>
      </c>
      <c r="C225" s="1502" t="s">
        <v>187</v>
      </c>
      <c r="D225" s="1368"/>
      <c r="E225" s="1379"/>
      <c r="F225" s="230" t="s">
        <v>316</v>
      </c>
      <c r="G225" s="303" t="s">
        <v>316</v>
      </c>
      <c r="H225" s="303" t="s">
        <v>316</v>
      </c>
      <c r="I225" s="13" t="s">
        <v>316</v>
      </c>
      <c r="J225" s="13" t="s">
        <v>316</v>
      </c>
      <c r="K225" s="290" t="s">
        <v>316</v>
      </c>
      <c r="L225" s="230" t="s">
        <v>316</v>
      </c>
      <c r="M225" s="13" t="s">
        <v>316</v>
      </c>
      <c r="N225" s="13" t="s">
        <v>316</v>
      </c>
      <c r="O225" s="13" t="s">
        <v>316</v>
      </c>
      <c r="P225" s="13" t="s">
        <v>316</v>
      </c>
      <c r="Q225" s="13" t="s">
        <v>316</v>
      </c>
      <c r="R225" s="13"/>
      <c r="S225" s="13" t="s">
        <v>316</v>
      </c>
      <c r="T225" s="13" t="s">
        <v>316</v>
      </c>
      <c r="U225" s="13" t="s">
        <v>316</v>
      </c>
      <c r="V225" s="290" t="s">
        <v>316</v>
      </c>
      <c r="W225" s="290" t="s">
        <v>316</v>
      </c>
      <c r="X225" s="290" t="s">
        <v>316</v>
      </c>
      <c r="Y225" s="290" t="s">
        <v>316</v>
      </c>
      <c r="Z225" s="230" t="s">
        <v>316</v>
      </c>
      <c r="AA225" s="230" t="s">
        <v>316</v>
      </c>
      <c r="AB225" s="230" t="s">
        <v>316</v>
      </c>
      <c r="AC225" s="230" t="s">
        <v>316</v>
      </c>
      <c r="AD225" s="13" t="s">
        <v>316</v>
      </c>
      <c r="AE225" s="13" t="s">
        <v>316</v>
      </c>
      <c r="AF225" s="13" t="s">
        <v>316</v>
      </c>
      <c r="AG225" s="13" t="s">
        <v>316</v>
      </c>
      <c r="AH225" s="13" t="s">
        <v>316</v>
      </c>
      <c r="AI225" s="13" t="s">
        <v>316</v>
      </c>
      <c r="AJ225" s="13" t="s">
        <v>316</v>
      </c>
      <c r="AK225" s="13" t="s">
        <v>316</v>
      </c>
      <c r="AL225" s="13" t="s">
        <v>316</v>
      </c>
      <c r="AM225" s="13"/>
      <c r="AN225" s="13"/>
      <c r="AO225" s="13" t="s">
        <v>316</v>
      </c>
      <c r="AP225" s="13" t="s">
        <v>316</v>
      </c>
      <c r="AQ225" s="13" t="s">
        <v>316</v>
      </c>
      <c r="AR225" s="13" t="s">
        <v>316</v>
      </c>
      <c r="AS225" s="13" t="s">
        <v>316</v>
      </c>
      <c r="AT225" s="13" t="s">
        <v>316</v>
      </c>
      <c r="AU225" s="13" t="s">
        <v>316</v>
      </c>
      <c r="AV225" s="13" t="s">
        <v>316</v>
      </c>
      <c r="AW225" s="13" t="s">
        <v>316</v>
      </c>
      <c r="AX225" s="13"/>
      <c r="AY225" s="13"/>
      <c r="AZ225" s="13" t="s">
        <v>316</v>
      </c>
      <c r="BA225" s="13"/>
      <c r="BB225" s="13" t="s">
        <v>316</v>
      </c>
      <c r="BC225" s="13"/>
      <c r="BD225" s="13" t="s">
        <v>316</v>
      </c>
      <c r="BE225" s="230" t="s">
        <v>316</v>
      </c>
      <c r="BF225" s="230" t="s">
        <v>316</v>
      </c>
      <c r="BG225" s="230" t="s">
        <v>316</v>
      </c>
      <c r="BH225" s="230" t="s">
        <v>316</v>
      </c>
      <c r="BI225" s="230" t="s">
        <v>316</v>
      </c>
      <c r="BJ225" s="230" t="s">
        <v>316</v>
      </c>
      <c r="BK225" s="230" t="s">
        <v>316</v>
      </c>
      <c r="BL225" s="230" t="s">
        <v>316</v>
      </c>
      <c r="BM225" s="230" t="s">
        <v>316</v>
      </c>
      <c r="BN225" s="230" t="s">
        <v>316</v>
      </c>
      <c r="BO225" s="230" t="s">
        <v>316</v>
      </c>
      <c r="BP225" s="230" t="s">
        <v>316</v>
      </c>
      <c r="BQ225" s="230" t="s">
        <v>316</v>
      </c>
      <c r="BR225" s="230" t="s">
        <v>316</v>
      </c>
      <c r="BS225" s="230" t="s">
        <v>316</v>
      </c>
      <c r="BT225" s="230" t="s">
        <v>316</v>
      </c>
      <c r="BU225" s="230" t="s">
        <v>316</v>
      </c>
      <c r="BV225" s="230" t="s">
        <v>316</v>
      </c>
      <c r="BW225" s="230" t="s">
        <v>316</v>
      </c>
      <c r="BX225" s="230" t="s">
        <v>316</v>
      </c>
      <c r="BY225" s="230" t="s">
        <v>316</v>
      </c>
      <c r="BZ225" s="230" t="s">
        <v>316</v>
      </c>
      <c r="CA225" s="230" t="s">
        <v>316</v>
      </c>
      <c r="CB225" s="3"/>
    </row>
    <row r="226" spans="1:80" s="170" customFormat="1" hidden="1">
      <c r="A226" s="171">
        <v>196</v>
      </c>
      <c r="B226" s="265">
        <v>196</v>
      </c>
      <c r="C226" s="299"/>
      <c r="D226" s="263"/>
      <c r="E226" s="264"/>
      <c r="F226" s="230" t="s">
        <v>316</v>
      </c>
      <c r="G226" s="303" t="s">
        <v>316</v>
      </c>
      <c r="H226" s="303" t="s">
        <v>316</v>
      </c>
      <c r="I226" s="13" t="s">
        <v>316</v>
      </c>
      <c r="J226" s="13" t="s">
        <v>316</v>
      </c>
      <c r="K226" s="290" t="s">
        <v>316</v>
      </c>
      <c r="L226" s="230" t="s">
        <v>316</v>
      </c>
      <c r="M226" s="13" t="s">
        <v>316</v>
      </c>
      <c r="N226" s="13" t="s">
        <v>316</v>
      </c>
      <c r="O226" s="13" t="s">
        <v>316</v>
      </c>
      <c r="P226" s="13" t="s">
        <v>316</v>
      </c>
      <c r="Q226" s="13" t="s">
        <v>316</v>
      </c>
      <c r="R226" s="13"/>
      <c r="S226" s="13" t="s">
        <v>316</v>
      </c>
      <c r="T226" s="13" t="s">
        <v>316</v>
      </c>
      <c r="U226" s="13" t="s">
        <v>316</v>
      </c>
      <c r="V226" s="290" t="s">
        <v>316</v>
      </c>
      <c r="W226" s="290" t="s">
        <v>316</v>
      </c>
      <c r="X226" s="290" t="s">
        <v>316</v>
      </c>
      <c r="Y226" s="290" t="s">
        <v>316</v>
      </c>
      <c r="Z226" s="230" t="s">
        <v>316</v>
      </c>
      <c r="AA226" s="230" t="s">
        <v>316</v>
      </c>
      <c r="AB226" s="230" t="s">
        <v>316</v>
      </c>
      <c r="AC226" s="230" t="s">
        <v>316</v>
      </c>
      <c r="AD226" s="13" t="s">
        <v>316</v>
      </c>
      <c r="AE226" s="13" t="s">
        <v>316</v>
      </c>
      <c r="AF226" s="13" t="s">
        <v>316</v>
      </c>
      <c r="AG226" s="13" t="s">
        <v>316</v>
      </c>
      <c r="AH226" s="13" t="s">
        <v>316</v>
      </c>
      <c r="AI226" s="13" t="s">
        <v>316</v>
      </c>
      <c r="AJ226" s="13" t="s">
        <v>316</v>
      </c>
      <c r="AK226" s="13" t="s">
        <v>316</v>
      </c>
      <c r="AL226" s="13" t="s">
        <v>316</v>
      </c>
      <c r="AM226" s="13"/>
      <c r="AN226" s="13"/>
      <c r="AO226" s="13" t="s">
        <v>316</v>
      </c>
      <c r="AP226" s="13" t="s">
        <v>316</v>
      </c>
      <c r="AQ226" s="13" t="s">
        <v>316</v>
      </c>
      <c r="AR226" s="13" t="s">
        <v>316</v>
      </c>
      <c r="AS226" s="13" t="s">
        <v>316</v>
      </c>
      <c r="AT226" s="13" t="s">
        <v>316</v>
      </c>
      <c r="AU226" s="13" t="s">
        <v>316</v>
      </c>
      <c r="AV226" s="13" t="s">
        <v>316</v>
      </c>
      <c r="AW226" s="13" t="s">
        <v>316</v>
      </c>
      <c r="AX226" s="13"/>
      <c r="AY226" s="13"/>
      <c r="AZ226" s="13" t="s">
        <v>316</v>
      </c>
      <c r="BA226" s="13"/>
      <c r="BB226" s="13" t="s">
        <v>316</v>
      </c>
      <c r="BC226" s="13"/>
      <c r="BD226" s="13" t="s">
        <v>316</v>
      </c>
      <c r="BE226" s="230" t="s">
        <v>316</v>
      </c>
      <c r="BF226" s="230" t="s">
        <v>316</v>
      </c>
      <c r="BG226" s="230" t="s">
        <v>316</v>
      </c>
      <c r="BH226" s="230" t="s">
        <v>316</v>
      </c>
      <c r="BI226" s="230" t="s">
        <v>316</v>
      </c>
      <c r="BJ226" s="230" t="s">
        <v>316</v>
      </c>
      <c r="BK226" s="230" t="s">
        <v>316</v>
      </c>
      <c r="BL226" s="230" t="s">
        <v>316</v>
      </c>
      <c r="BM226" s="230" t="s">
        <v>316</v>
      </c>
      <c r="BN226" s="230" t="s">
        <v>316</v>
      </c>
      <c r="BO226" s="230" t="s">
        <v>316</v>
      </c>
      <c r="BP226" s="230" t="s">
        <v>316</v>
      </c>
      <c r="BQ226" s="230" t="s">
        <v>316</v>
      </c>
      <c r="BR226" s="230" t="s">
        <v>316</v>
      </c>
      <c r="BS226" s="230" t="s">
        <v>316</v>
      </c>
      <c r="BT226" s="230" t="s">
        <v>316</v>
      </c>
      <c r="BU226" s="230" t="s">
        <v>316</v>
      </c>
      <c r="BV226" s="230" t="s">
        <v>316</v>
      </c>
      <c r="BW226" s="230" t="s">
        <v>316</v>
      </c>
      <c r="BX226" s="230" t="s">
        <v>316</v>
      </c>
      <c r="BY226" s="230" t="s">
        <v>316</v>
      </c>
      <c r="BZ226" s="230" t="s">
        <v>316</v>
      </c>
      <c r="CA226" s="230" t="s">
        <v>316</v>
      </c>
      <c r="CB226" s="3"/>
    </row>
    <row r="227" spans="1:80" ht="45">
      <c r="A227" s="1182">
        <v>197</v>
      </c>
      <c r="B227" s="1192">
        <v>197</v>
      </c>
      <c r="C227" s="78" t="s">
        <v>496</v>
      </c>
      <c r="D227" s="1172" t="s">
        <v>14</v>
      </c>
      <c r="E227" s="101" t="s">
        <v>497</v>
      </c>
      <c r="F227" s="1172" t="s">
        <v>17</v>
      </c>
      <c r="G227" s="1180" t="s">
        <v>506</v>
      </c>
      <c r="H227" s="1180" t="s">
        <v>506</v>
      </c>
      <c r="I227" s="1121" t="s">
        <v>275</v>
      </c>
      <c r="J227" s="1208" t="s">
        <v>192</v>
      </c>
      <c r="K227" s="21"/>
      <c r="L227" s="1210" t="s">
        <v>16</v>
      </c>
      <c r="M227" s="21"/>
      <c r="N227" s="80"/>
      <c r="O227" s="20"/>
      <c r="P227" s="80"/>
      <c r="Q227" s="20"/>
      <c r="R227" s="20"/>
      <c r="S227" s="21"/>
      <c r="T227" s="20"/>
      <c r="U227" s="66">
        <f t="shared" si="99"/>
        <v>1</v>
      </c>
      <c r="V227" s="20"/>
      <c r="W227" s="20"/>
      <c r="X227" s="20"/>
      <c r="Y227" s="20"/>
      <c r="Z227" s="573" t="s">
        <v>723</v>
      </c>
      <c r="AA227" s="573" t="s">
        <v>724</v>
      </c>
      <c r="AB227" s="573" t="s">
        <v>724</v>
      </c>
      <c r="AC227" s="573" t="s">
        <v>723</v>
      </c>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573">
        <v>2</v>
      </c>
      <c r="BF227" s="573">
        <v>2</v>
      </c>
      <c r="BG227" s="573">
        <v>2</v>
      </c>
      <c r="BH227" s="573">
        <v>1</v>
      </c>
      <c r="BI227" s="573">
        <v>1</v>
      </c>
      <c r="BJ227" s="573">
        <v>2</v>
      </c>
      <c r="BK227" s="573">
        <v>2</v>
      </c>
      <c r="BL227" s="573">
        <v>2</v>
      </c>
      <c r="BM227" s="573">
        <v>2</v>
      </c>
      <c r="BN227" s="573">
        <v>2</v>
      </c>
      <c r="BO227" s="573">
        <v>2</v>
      </c>
      <c r="BP227" s="573">
        <v>2</v>
      </c>
      <c r="BQ227" s="573">
        <v>2</v>
      </c>
      <c r="BR227" s="573">
        <v>1</v>
      </c>
      <c r="BS227" s="573">
        <v>2</v>
      </c>
      <c r="BT227" s="1167">
        <f>COUNTIF($BE227:$BS227,2)</f>
        <v>12</v>
      </c>
      <c r="BU227" s="1197">
        <f>BT227/COUNTA($BE227:$BS227)</f>
        <v>0.8</v>
      </c>
      <c r="BV227" s="1167">
        <f>COUNTIF($BE227:$BS227,1)</f>
        <v>3</v>
      </c>
      <c r="BW227" s="1197">
        <f>BV227/COUNTA($BE227:$BS227)</f>
        <v>0.2</v>
      </c>
      <c r="BX227" s="1167">
        <f>COUNTIF($BE227:$BS227,0)</f>
        <v>0</v>
      </c>
      <c r="BY227" s="1197">
        <f>BX227/COUNTA($BE227:$BS227)</f>
        <v>0</v>
      </c>
      <c r="BZ227" s="1167">
        <f>(((BT227*2)+(BV227*1)+(BX227*0)))/COUNTA($BE227:$BS227)</f>
        <v>1.8</v>
      </c>
      <c r="CA227" s="1167" t="str">
        <f>IF(BZ227&gt;=1.6,"Đạt mục tiêu",IF(BZ227&gt;=1,"Cần cố gắng","Chưa đạt"))</f>
        <v>Đạt mục tiêu</v>
      </c>
    </row>
    <row r="228" spans="1:80" s="2" customFormat="1" ht="47.25" hidden="1">
      <c r="A228" s="19">
        <v>198</v>
      </c>
      <c r="B228" s="265">
        <v>198</v>
      </c>
      <c r="C228" s="78" t="s">
        <v>498</v>
      </c>
      <c r="D228" s="77" t="s">
        <v>14</v>
      </c>
      <c r="E228" s="101" t="s">
        <v>499</v>
      </c>
      <c r="F228" s="77" t="s">
        <v>17</v>
      </c>
      <c r="G228" s="273" t="s">
        <v>507</v>
      </c>
      <c r="H228" s="23" t="s">
        <v>508</v>
      </c>
      <c r="I228" s="20" t="s">
        <v>275</v>
      </c>
      <c r="J228" s="111" t="s">
        <v>192</v>
      </c>
      <c r="K228" s="21"/>
      <c r="L228" s="21"/>
      <c r="M228" s="21"/>
      <c r="N228" s="80"/>
      <c r="O228" s="20"/>
      <c r="P228" s="144" t="s">
        <v>16</v>
      </c>
      <c r="Q228" s="20"/>
      <c r="R228" s="20"/>
      <c r="S228" s="21"/>
      <c r="T228" s="20"/>
      <c r="U228" s="66">
        <f t="shared" si="99"/>
        <v>1</v>
      </c>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20"/>
      <c r="BF228" s="20"/>
      <c r="BG228" s="20"/>
      <c r="BH228" s="20"/>
      <c r="BI228" s="20"/>
      <c r="BJ228" s="20"/>
      <c r="BK228" s="20"/>
      <c r="BL228" s="20"/>
      <c r="BM228" s="20"/>
      <c r="BN228" s="20"/>
      <c r="BO228" s="20"/>
      <c r="BP228" s="20"/>
      <c r="BQ228" s="20"/>
      <c r="BR228" s="50"/>
      <c r="BS228" s="50"/>
      <c r="BT228" s="21"/>
      <c r="BU228" s="22"/>
      <c r="BV228" s="21"/>
      <c r="BW228" s="22"/>
      <c r="BX228" s="21"/>
      <c r="BY228" s="22"/>
      <c r="BZ228" s="21"/>
      <c r="CA228" s="21"/>
    </row>
    <row r="229" spans="1:80" s="184" customFormat="1" ht="62.25" hidden="1">
      <c r="A229" s="216">
        <v>199</v>
      </c>
      <c r="B229" s="265">
        <v>199</v>
      </c>
      <c r="C229" s="188" t="s">
        <v>500</v>
      </c>
      <c r="D229" s="77" t="s">
        <v>14</v>
      </c>
      <c r="E229" s="101" t="s">
        <v>509</v>
      </c>
      <c r="F229" s="77" t="s">
        <v>17</v>
      </c>
      <c r="G229" s="203" t="s">
        <v>510</v>
      </c>
      <c r="H229" s="190" t="s">
        <v>1047</v>
      </c>
      <c r="I229" s="20" t="s">
        <v>275</v>
      </c>
      <c r="J229" s="111" t="s">
        <v>192</v>
      </c>
      <c r="K229" s="191" t="s">
        <v>16</v>
      </c>
      <c r="L229" s="21"/>
      <c r="M229" s="21"/>
      <c r="N229" s="80"/>
      <c r="O229" s="20"/>
      <c r="P229" s="80"/>
      <c r="Q229" s="20"/>
      <c r="R229" s="20"/>
      <c r="S229" s="21"/>
      <c r="T229" s="20"/>
      <c r="U229" s="66">
        <f t="shared" si="99"/>
        <v>1</v>
      </c>
      <c r="V229" s="292" t="s">
        <v>726</v>
      </c>
      <c r="W229" s="292" t="s">
        <v>726</v>
      </c>
      <c r="X229" s="292" t="s">
        <v>724</v>
      </c>
      <c r="Y229" s="292" t="s">
        <v>723</v>
      </c>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v>2</v>
      </c>
      <c r="BF229" s="20">
        <v>2</v>
      </c>
      <c r="BG229" s="20">
        <v>2</v>
      </c>
      <c r="BH229" s="20">
        <v>1</v>
      </c>
      <c r="BI229" s="20">
        <v>2</v>
      </c>
      <c r="BJ229" s="20">
        <v>2</v>
      </c>
      <c r="BK229" s="20">
        <v>1</v>
      </c>
      <c r="BL229" s="20">
        <v>2</v>
      </c>
      <c r="BM229" s="20">
        <v>2</v>
      </c>
      <c r="BN229" s="20">
        <v>2</v>
      </c>
      <c r="BO229" s="20">
        <v>1</v>
      </c>
      <c r="BP229" s="20">
        <v>2</v>
      </c>
      <c r="BQ229" s="20">
        <v>2</v>
      </c>
      <c r="BR229" s="20">
        <v>2</v>
      </c>
      <c r="BS229" s="20">
        <v>1</v>
      </c>
      <c r="BT229" s="80">
        <f>COUNTIF($BE229:$BS229,2)</f>
        <v>11</v>
      </c>
      <c r="BU229" s="81">
        <f>BT229/COUNTA($BE229:$BS229)</f>
        <v>0.73333333333333328</v>
      </c>
      <c r="BV229" s="80">
        <f>COUNTIF($BE229:$BS229,1)</f>
        <v>4</v>
      </c>
      <c r="BW229" s="81">
        <f>BV229/COUNTA($BE229:$BS229)</f>
        <v>0.26666666666666666</v>
      </c>
      <c r="BX229" s="80">
        <f>COUNTIF($BE229:$BS229,0)</f>
        <v>0</v>
      </c>
      <c r="BY229" s="81">
        <f>BX229/COUNTA($BE229:$BS229)</f>
        <v>0</v>
      </c>
      <c r="BZ229" s="80">
        <f>(((BT229*2)+(BV229*1)+(BX229*0)))/COUNTA($BE229:$BS229)</f>
        <v>1.7333333333333334</v>
      </c>
      <c r="CA229" s="226" t="str">
        <f>IF(BZ229&gt;=1.6,"Đạt mục tiêu",IF(BZ229&gt;=1,"Cần cố gắng","Chưa đạt"))</f>
        <v>Đạt mục tiêu</v>
      </c>
      <c r="CB229" s="74"/>
    </row>
    <row r="230" spans="1:80" s="1201" customFormat="1" ht="45">
      <c r="A230" s="1211"/>
      <c r="B230" s="1192"/>
      <c r="C230" s="78" t="s">
        <v>500</v>
      </c>
      <c r="D230" s="1172" t="s">
        <v>14</v>
      </c>
      <c r="E230" s="78" t="s">
        <v>500</v>
      </c>
      <c r="F230" s="1172" t="s">
        <v>17</v>
      </c>
      <c r="G230" s="213" t="s">
        <v>514</v>
      </c>
      <c r="H230" s="1180" t="s">
        <v>1053</v>
      </c>
      <c r="I230" s="1121" t="s">
        <v>275</v>
      </c>
      <c r="J230" s="1208" t="s">
        <v>192</v>
      </c>
      <c r="K230" s="191"/>
      <c r="L230" s="1167" t="s">
        <v>16</v>
      </c>
      <c r="M230" s="21"/>
      <c r="N230" s="312"/>
      <c r="O230" s="20"/>
      <c r="P230" s="312"/>
      <c r="Q230" s="20"/>
      <c r="R230" s="20"/>
      <c r="S230" s="21"/>
      <c r="T230" s="20"/>
      <c r="U230" s="66"/>
      <c r="V230" s="301"/>
      <c r="W230" s="301"/>
      <c r="X230" s="301"/>
      <c r="Y230" s="301"/>
      <c r="Z230" s="573"/>
      <c r="AA230" s="573" t="s">
        <v>726</v>
      </c>
      <c r="AB230" s="573" t="s">
        <v>723</v>
      </c>
      <c r="AC230" s="573"/>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573">
        <v>2</v>
      </c>
      <c r="BF230" s="573">
        <v>2</v>
      </c>
      <c r="BG230" s="573">
        <v>2</v>
      </c>
      <c r="BH230" s="573">
        <v>1</v>
      </c>
      <c r="BI230" s="573">
        <v>2</v>
      </c>
      <c r="BJ230" s="573">
        <v>2</v>
      </c>
      <c r="BK230" s="573">
        <v>2</v>
      </c>
      <c r="BL230" s="573">
        <v>2</v>
      </c>
      <c r="BM230" s="573">
        <v>1</v>
      </c>
      <c r="BN230" s="573">
        <v>2</v>
      </c>
      <c r="BO230" s="573">
        <v>2</v>
      </c>
      <c r="BP230" s="573">
        <v>2</v>
      </c>
      <c r="BQ230" s="573">
        <v>2</v>
      </c>
      <c r="BR230" s="573">
        <v>1</v>
      </c>
      <c r="BS230" s="573">
        <v>2</v>
      </c>
      <c r="BT230" s="1167">
        <f t="shared" ref="BT230:BT231" si="112">COUNTIF($BE230:$BS230,2)</f>
        <v>12</v>
      </c>
      <c r="BU230" s="1197">
        <f t="shared" ref="BU230:BU231" si="113">BT230/COUNTA($BE230:$BS230)</f>
        <v>0.8</v>
      </c>
      <c r="BV230" s="1167">
        <f>COUNTIF($BE230:$BS230,1)</f>
        <v>3</v>
      </c>
      <c r="BW230" s="1197">
        <f t="shared" ref="BW230:BW231" si="114">BV230/COUNTA($BE230:$BS230)</f>
        <v>0.2</v>
      </c>
      <c r="BX230" s="1167">
        <f t="shared" ref="BX230:BX231" si="115">COUNTIF($BE230:$BS230,0)</f>
        <v>0</v>
      </c>
      <c r="BY230" s="1197">
        <f t="shared" ref="BY230:BY231" si="116">BX230/COUNTA($BE230:$BS230)</f>
        <v>0</v>
      </c>
      <c r="BZ230" s="1167">
        <f t="shared" ref="BZ230:BZ231" si="117">(((BT230*2)+(BV230*1)+(BX230*0)))/COUNTA($BE230:$BS230)</f>
        <v>1.8</v>
      </c>
      <c r="CA230" s="1167" t="str">
        <f t="shared" ref="CA230:CA231" si="118">IF(BZ230&gt;=1.6,"Đạt mục tiêu",IF(BZ230&gt;=1,"Cần cố gắng","Chưa đạt"))</f>
        <v>Đạt mục tiêu</v>
      </c>
    </row>
    <row r="231" spans="1:80" ht="45">
      <c r="A231" s="1182">
        <v>200</v>
      </c>
      <c r="B231" s="1192">
        <v>200</v>
      </c>
      <c r="C231" s="78" t="s">
        <v>500</v>
      </c>
      <c r="D231" s="1172" t="s">
        <v>14</v>
      </c>
      <c r="E231" s="101" t="s">
        <v>509</v>
      </c>
      <c r="F231" s="1172" t="s">
        <v>17</v>
      </c>
      <c r="G231" s="213" t="s">
        <v>514</v>
      </c>
      <c r="H231" s="1180" t="s">
        <v>1114</v>
      </c>
      <c r="I231" s="1121" t="s">
        <v>275</v>
      </c>
      <c r="J231" s="1208" t="s">
        <v>192</v>
      </c>
      <c r="K231" s="21"/>
      <c r="L231" s="1167" t="s">
        <v>16</v>
      </c>
      <c r="M231" s="21"/>
      <c r="N231" s="80"/>
      <c r="O231" s="20"/>
      <c r="P231" s="80"/>
      <c r="Q231" s="20"/>
      <c r="R231" s="20"/>
      <c r="S231" s="21"/>
      <c r="T231" s="20"/>
      <c r="U231" s="66">
        <f t="shared" si="99"/>
        <v>1</v>
      </c>
      <c r="V231" s="20"/>
      <c r="W231" s="20"/>
      <c r="X231" s="20"/>
      <c r="Y231" s="20"/>
      <c r="Z231" s="573" t="s">
        <v>723</v>
      </c>
      <c r="AA231" s="573" t="s">
        <v>724</v>
      </c>
      <c r="AB231" s="573" t="s">
        <v>726</v>
      </c>
      <c r="AC231" s="573" t="s">
        <v>724</v>
      </c>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573">
        <v>2</v>
      </c>
      <c r="BF231" s="573">
        <v>2</v>
      </c>
      <c r="BG231" s="573">
        <v>2</v>
      </c>
      <c r="BH231" s="573">
        <v>1</v>
      </c>
      <c r="BI231" s="573">
        <v>2</v>
      </c>
      <c r="BJ231" s="573">
        <v>2</v>
      </c>
      <c r="BK231" s="573">
        <v>2</v>
      </c>
      <c r="BL231" s="573">
        <v>2</v>
      </c>
      <c r="BM231" s="573">
        <v>2</v>
      </c>
      <c r="BN231" s="573">
        <v>2</v>
      </c>
      <c r="BO231" s="573">
        <v>2</v>
      </c>
      <c r="BP231" s="573">
        <v>2</v>
      </c>
      <c r="BQ231" s="573">
        <v>2</v>
      </c>
      <c r="BR231" s="573">
        <v>1</v>
      </c>
      <c r="BS231" s="573">
        <v>2</v>
      </c>
      <c r="BT231" s="1167">
        <f t="shared" si="112"/>
        <v>13</v>
      </c>
      <c r="BU231" s="1197">
        <f t="shared" si="113"/>
        <v>0.8666666666666667</v>
      </c>
      <c r="BV231" s="1167">
        <f t="shared" ref="BV231" si="119">COUNTIF($BE231:$BS231,1)</f>
        <v>2</v>
      </c>
      <c r="BW231" s="1197">
        <f t="shared" si="114"/>
        <v>0.13333333333333333</v>
      </c>
      <c r="BX231" s="1167">
        <f t="shared" si="115"/>
        <v>0</v>
      </c>
      <c r="BY231" s="1197">
        <f t="shared" si="116"/>
        <v>0</v>
      </c>
      <c r="BZ231" s="1167">
        <f t="shared" si="117"/>
        <v>1.8666666666666667</v>
      </c>
      <c r="CA231" s="1167" t="str">
        <f t="shared" si="118"/>
        <v>Đạt mục tiêu</v>
      </c>
    </row>
    <row r="232" spans="1:80" s="2" customFormat="1" ht="31.5" hidden="1">
      <c r="A232" s="19">
        <v>201</v>
      </c>
      <c r="B232" s="265">
        <v>201</v>
      </c>
      <c r="C232" s="78" t="s">
        <v>500</v>
      </c>
      <c r="D232" s="77" t="s">
        <v>14</v>
      </c>
      <c r="E232" s="101" t="s">
        <v>509</v>
      </c>
      <c r="F232" s="77" t="s">
        <v>17</v>
      </c>
      <c r="G232" s="101" t="s">
        <v>515</v>
      </c>
      <c r="H232" s="23" t="s">
        <v>717</v>
      </c>
      <c r="I232" s="20" t="s">
        <v>275</v>
      </c>
      <c r="J232" s="111" t="s">
        <v>192</v>
      </c>
      <c r="K232" s="21"/>
      <c r="L232" s="21"/>
      <c r="M232" s="21" t="s">
        <v>16</v>
      </c>
      <c r="N232" s="80"/>
      <c r="O232" s="20"/>
      <c r="P232" s="80"/>
      <c r="Q232" s="20"/>
      <c r="R232" s="20"/>
      <c r="S232" s="21"/>
      <c r="T232" s="20"/>
      <c r="U232" s="66">
        <f t="shared" si="99"/>
        <v>1</v>
      </c>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20"/>
      <c r="BF232" s="20"/>
      <c r="BG232" s="20"/>
      <c r="BH232" s="20"/>
      <c r="BI232" s="20"/>
      <c r="BJ232" s="20"/>
      <c r="BK232" s="20"/>
      <c r="BL232" s="20"/>
      <c r="BM232" s="20"/>
      <c r="BN232" s="20"/>
      <c r="BO232" s="20"/>
      <c r="BP232" s="20"/>
      <c r="BQ232" s="20"/>
      <c r="BR232" s="50"/>
      <c r="BS232" s="50"/>
      <c r="BT232" s="21"/>
      <c r="BU232" s="22"/>
      <c r="BV232" s="21"/>
      <c r="BW232" s="22"/>
      <c r="BX232" s="21"/>
      <c r="BY232" s="22"/>
      <c r="BZ232" s="21"/>
      <c r="CA232" s="21"/>
    </row>
    <row r="233" spans="1:80" s="2" customFormat="1" ht="31.5" hidden="1">
      <c r="A233" s="19">
        <v>202</v>
      </c>
      <c r="B233" s="265">
        <v>202</v>
      </c>
      <c r="C233" s="78" t="s">
        <v>500</v>
      </c>
      <c r="D233" s="77" t="s">
        <v>14</v>
      </c>
      <c r="E233" s="101" t="s">
        <v>509</v>
      </c>
      <c r="F233" s="77" t="s">
        <v>17</v>
      </c>
      <c r="G233" s="101" t="s">
        <v>516</v>
      </c>
      <c r="H233" s="23" t="s">
        <v>962</v>
      </c>
      <c r="I233" s="20" t="s">
        <v>275</v>
      </c>
      <c r="J233" s="111" t="s">
        <v>192</v>
      </c>
      <c r="K233" s="21"/>
      <c r="L233" s="21"/>
      <c r="M233" s="21"/>
      <c r="N233" s="80" t="s">
        <v>16</v>
      </c>
      <c r="O233" s="20"/>
      <c r="P233" s="80"/>
      <c r="Q233" s="20"/>
      <c r="R233" s="20"/>
      <c r="S233" s="21"/>
      <c r="T233" s="20"/>
      <c r="U233" s="66">
        <f t="shared" si="99"/>
        <v>1</v>
      </c>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BQ233" s="20"/>
      <c r="BR233" s="50"/>
      <c r="BS233" s="50"/>
      <c r="BT233" s="21"/>
      <c r="BU233" s="22"/>
      <c r="BV233" s="21"/>
      <c r="BW233" s="22"/>
      <c r="BX233" s="21"/>
      <c r="BY233" s="22"/>
      <c r="BZ233" s="21"/>
      <c r="CA233" s="21"/>
    </row>
    <row r="234" spans="1:80" s="2" customFormat="1" ht="31.5" hidden="1">
      <c r="A234" s="19">
        <v>203</v>
      </c>
      <c r="B234" s="265">
        <v>203</v>
      </c>
      <c r="C234" s="78" t="s">
        <v>500</v>
      </c>
      <c r="D234" s="77" t="s">
        <v>14</v>
      </c>
      <c r="E234" s="101" t="s">
        <v>509</v>
      </c>
      <c r="F234" s="77" t="s">
        <v>17</v>
      </c>
      <c r="G234" s="101" t="s">
        <v>517</v>
      </c>
      <c r="H234" s="23" t="s">
        <v>718</v>
      </c>
      <c r="I234" s="20" t="s">
        <v>275</v>
      </c>
      <c r="J234" s="111" t="s">
        <v>192</v>
      </c>
      <c r="K234" s="21"/>
      <c r="L234" s="21"/>
      <c r="M234" s="21"/>
      <c r="N234" s="80"/>
      <c r="O234" s="21" t="s">
        <v>16</v>
      </c>
      <c r="P234" s="80"/>
      <c r="Q234" s="20"/>
      <c r="R234" s="20"/>
      <c r="S234" s="21"/>
      <c r="T234" s="20"/>
      <c r="U234" s="66">
        <f t="shared" si="99"/>
        <v>1</v>
      </c>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0"/>
      <c r="BH234" s="20"/>
      <c r="BI234" s="20"/>
      <c r="BJ234" s="20"/>
      <c r="BK234" s="20"/>
      <c r="BL234" s="20"/>
      <c r="BM234" s="20"/>
      <c r="BN234" s="20"/>
      <c r="BO234" s="20"/>
      <c r="BP234" s="20"/>
      <c r="BQ234" s="20"/>
      <c r="BR234" s="50"/>
      <c r="BS234" s="50"/>
      <c r="BT234" s="21"/>
      <c r="BU234" s="22"/>
      <c r="BV234" s="21"/>
      <c r="BW234" s="22"/>
      <c r="BX234" s="21"/>
      <c r="BY234" s="22"/>
      <c r="BZ234" s="21"/>
      <c r="CA234" s="21"/>
    </row>
    <row r="235" spans="1:80" s="2" customFormat="1" ht="30" hidden="1">
      <c r="A235" s="19">
        <v>203</v>
      </c>
      <c r="B235" s="265"/>
      <c r="C235" s="78" t="s">
        <v>500</v>
      </c>
      <c r="D235" s="77"/>
      <c r="E235" s="101"/>
      <c r="F235" s="77"/>
      <c r="G235" s="101"/>
      <c r="H235" s="23" t="s">
        <v>1027</v>
      </c>
      <c r="I235" s="20"/>
      <c r="J235" s="111"/>
      <c r="K235" s="21"/>
      <c r="L235" s="21"/>
      <c r="M235" s="21"/>
      <c r="N235" s="80"/>
      <c r="O235" s="21"/>
      <c r="P235" s="80"/>
      <c r="Q235" s="20"/>
      <c r="R235" s="20"/>
      <c r="S235" s="21" t="s">
        <v>16</v>
      </c>
      <c r="T235" s="20"/>
      <c r="U235" s="66"/>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0"/>
      <c r="BH235" s="20"/>
      <c r="BI235" s="20"/>
      <c r="BJ235" s="20"/>
      <c r="BK235" s="20"/>
      <c r="BL235" s="20"/>
      <c r="BM235" s="20"/>
      <c r="BN235" s="20"/>
      <c r="BO235" s="20"/>
      <c r="BP235" s="20"/>
      <c r="BQ235" s="20"/>
      <c r="BR235" s="50"/>
      <c r="BS235" s="50"/>
      <c r="BT235" s="21"/>
      <c r="BU235" s="22"/>
      <c r="BV235" s="21"/>
      <c r="BW235" s="22"/>
      <c r="BX235" s="21"/>
      <c r="BY235" s="22"/>
      <c r="BZ235" s="21"/>
      <c r="CA235" s="21"/>
    </row>
    <row r="236" spans="1:80" s="2" customFormat="1" ht="31.5" hidden="1">
      <c r="A236" s="19">
        <v>203</v>
      </c>
      <c r="B236" s="265">
        <v>204</v>
      </c>
      <c r="C236" s="78" t="s">
        <v>500</v>
      </c>
      <c r="D236" s="77" t="s">
        <v>14</v>
      </c>
      <c r="E236" s="101" t="s">
        <v>509</v>
      </c>
      <c r="F236" s="77" t="s">
        <v>17</v>
      </c>
      <c r="G236" s="101" t="s">
        <v>518</v>
      </c>
      <c r="H236" s="23" t="s">
        <v>719</v>
      </c>
      <c r="I236" s="20" t="s">
        <v>275</v>
      </c>
      <c r="J236" s="111" t="s">
        <v>192</v>
      </c>
      <c r="K236" s="21"/>
      <c r="L236" s="21"/>
      <c r="M236" s="21"/>
      <c r="N236" s="80"/>
      <c r="O236" s="20"/>
      <c r="P236" s="80" t="s">
        <v>16</v>
      </c>
      <c r="Q236" s="20"/>
      <c r="R236" s="20"/>
      <c r="S236" s="21"/>
      <c r="T236" s="20"/>
      <c r="U236" s="66">
        <f t="shared" si="99"/>
        <v>1</v>
      </c>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20"/>
      <c r="BQ236" s="20"/>
      <c r="BR236" s="50"/>
      <c r="BS236" s="50"/>
      <c r="BT236" s="21"/>
      <c r="BU236" s="22"/>
      <c r="BV236" s="21"/>
      <c r="BW236" s="22"/>
      <c r="BX236" s="21"/>
      <c r="BY236" s="22"/>
      <c r="BZ236" s="21"/>
      <c r="CA236" s="21"/>
    </row>
    <row r="237" spans="1:80" s="2" customFormat="1" ht="31.5" hidden="1">
      <c r="A237" s="19">
        <v>205</v>
      </c>
      <c r="B237" s="265">
        <v>205</v>
      </c>
      <c r="C237" s="78" t="s">
        <v>501</v>
      </c>
      <c r="D237" s="77" t="s">
        <v>14</v>
      </c>
      <c r="E237" s="101" t="s">
        <v>511</v>
      </c>
      <c r="F237" s="77" t="s">
        <v>17</v>
      </c>
      <c r="G237" s="101" t="s">
        <v>519</v>
      </c>
      <c r="H237" s="23" t="s">
        <v>520</v>
      </c>
      <c r="I237" s="20" t="s">
        <v>275</v>
      </c>
      <c r="J237" s="111" t="s">
        <v>192</v>
      </c>
      <c r="K237" s="21"/>
      <c r="L237" s="21"/>
      <c r="M237" s="21"/>
      <c r="N237" s="80"/>
      <c r="O237" s="20"/>
      <c r="P237" s="80"/>
      <c r="Q237" s="20"/>
      <c r="R237" s="20"/>
      <c r="S237" s="21" t="s">
        <v>16</v>
      </c>
      <c r="T237" s="20"/>
      <c r="U237" s="66">
        <f t="shared" si="99"/>
        <v>1</v>
      </c>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BQ237" s="20"/>
      <c r="BR237" s="50"/>
      <c r="BS237" s="50"/>
      <c r="BT237" s="21"/>
      <c r="BU237" s="22"/>
      <c r="BV237" s="21"/>
      <c r="BW237" s="22"/>
      <c r="BX237" s="21"/>
      <c r="BY237" s="22"/>
      <c r="BZ237" s="21"/>
      <c r="CA237" s="21"/>
    </row>
    <row r="238" spans="1:80" s="2" customFormat="1" ht="31.5" hidden="1">
      <c r="A238" s="19">
        <v>206</v>
      </c>
      <c r="B238" s="265">
        <v>206</v>
      </c>
      <c r="C238" s="78" t="s">
        <v>501</v>
      </c>
      <c r="D238" s="77" t="s">
        <v>14</v>
      </c>
      <c r="E238" s="101" t="s">
        <v>511</v>
      </c>
      <c r="F238" s="77" t="s">
        <v>17</v>
      </c>
      <c r="G238" s="101" t="s">
        <v>502</v>
      </c>
      <c r="H238" s="23" t="s">
        <v>521</v>
      </c>
      <c r="I238" s="20" t="s">
        <v>275</v>
      </c>
      <c r="J238" s="111" t="s">
        <v>192</v>
      </c>
      <c r="K238" s="21"/>
      <c r="L238" s="21"/>
      <c r="M238" s="21"/>
      <c r="N238" s="80"/>
      <c r="O238" s="20"/>
      <c r="P238" s="80"/>
      <c r="Q238" s="21" t="s">
        <v>16</v>
      </c>
      <c r="R238" s="20"/>
      <c r="S238" s="21"/>
      <c r="T238" s="20"/>
      <c r="U238" s="66">
        <f t="shared" si="99"/>
        <v>1</v>
      </c>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50"/>
      <c r="BS238" s="50"/>
      <c r="BT238" s="21"/>
      <c r="BU238" s="22"/>
      <c r="BV238" s="21"/>
      <c r="BW238" s="22"/>
      <c r="BX238" s="21"/>
      <c r="BY238" s="22"/>
      <c r="BZ238" s="21"/>
      <c r="CA238" s="21"/>
    </row>
    <row r="239" spans="1:80" s="2" customFormat="1" ht="31.5" hidden="1">
      <c r="A239" s="19">
        <v>207</v>
      </c>
      <c r="B239" s="265">
        <v>207</v>
      </c>
      <c r="C239" s="78" t="s">
        <v>503</v>
      </c>
      <c r="D239" s="77" t="s">
        <v>14</v>
      </c>
      <c r="E239" s="101" t="s">
        <v>512</v>
      </c>
      <c r="F239" s="77" t="s">
        <v>17</v>
      </c>
      <c r="G239" s="101" t="s">
        <v>963</v>
      </c>
      <c r="H239" s="23" t="s">
        <v>964</v>
      </c>
      <c r="I239" s="20" t="s">
        <v>275</v>
      </c>
      <c r="J239" s="111" t="s">
        <v>192</v>
      </c>
      <c r="K239" s="21"/>
      <c r="L239" s="21"/>
      <c r="M239" s="21"/>
      <c r="N239" s="80"/>
      <c r="O239" s="20"/>
      <c r="P239" s="80"/>
      <c r="Q239" s="20"/>
      <c r="R239" s="20"/>
      <c r="S239" s="21"/>
      <c r="T239" s="20"/>
      <c r="U239" s="66">
        <f t="shared" si="99"/>
        <v>0</v>
      </c>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A239" s="20"/>
      <c r="BB239" s="20"/>
      <c r="BC239" s="20"/>
      <c r="BD239" s="20"/>
      <c r="BE239" s="20"/>
      <c r="BF239" s="20"/>
      <c r="BG239" s="20"/>
      <c r="BH239" s="20"/>
      <c r="BI239" s="20"/>
      <c r="BJ239" s="20"/>
      <c r="BK239" s="20"/>
      <c r="BL239" s="20"/>
      <c r="BM239" s="20"/>
      <c r="BN239" s="20"/>
      <c r="BO239" s="20"/>
      <c r="BP239" s="20"/>
      <c r="BQ239" s="20"/>
      <c r="BR239" s="50"/>
      <c r="BS239" s="50"/>
      <c r="BT239" s="21"/>
      <c r="BU239" s="22"/>
      <c r="BV239" s="21"/>
      <c r="BW239" s="22"/>
      <c r="BX239" s="21"/>
      <c r="BY239" s="22"/>
      <c r="BZ239" s="21"/>
      <c r="CA239" s="21"/>
    </row>
    <row r="240" spans="1:80" s="2" customFormat="1" ht="31.5" hidden="1">
      <c r="A240" s="19">
        <v>208</v>
      </c>
      <c r="B240" s="265">
        <v>208</v>
      </c>
      <c r="C240" s="78" t="s">
        <v>503</v>
      </c>
      <c r="D240" s="77" t="s">
        <v>14</v>
      </c>
      <c r="E240" s="101" t="s">
        <v>512</v>
      </c>
      <c r="F240" s="77" t="s">
        <v>17</v>
      </c>
      <c r="G240" s="101" t="s">
        <v>535</v>
      </c>
      <c r="H240" s="23" t="s">
        <v>1002</v>
      </c>
      <c r="I240" s="20" t="s">
        <v>275</v>
      </c>
      <c r="J240" s="111" t="s">
        <v>192</v>
      </c>
      <c r="K240" s="20"/>
      <c r="L240" s="20"/>
      <c r="M240" s="20"/>
      <c r="N240" s="80"/>
      <c r="O240" s="20"/>
      <c r="P240" s="80" t="s">
        <v>16</v>
      </c>
      <c r="Q240" s="21"/>
      <c r="R240" s="21"/>
      <c r="S240" s="20"/>
      <c r="T240" s="20"/>
      <c r="U240" s="66">
        <f t="shared" si="99"/>
        <v>1</v>
      </c>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c r="AZ240" s="20"/>
      <c r="BA240" s="20"/>
      <c r="BB240" s="20"/>
      <c r="BC240" s="20"/>
      <c r="BD240" s="20"/>
      <c r="BE240" s="20"/>
      <c r="BF240" s="20"/>
      <c r="BG240" s="20"/>
      <c r="BH240" s="20"/>
      <c r="BI240" s="20"/>
      <c r="BJ240" s="20"/>
      <c r="BK240" s="20"/>
      <c r="BL240" s="20"/>
      <c r="BM240" s="20"/>
      <c r="BN240" s="20"/>
      <c r="BO240" s="20"/>
      <c r="BP240" s="20"/>
      <c r="BQ240" s="20"/>
      <c r="BR240" s="50"/>
      <c r="BS240" s="50"/>
      <c r="BT240" s="21">
        <f>COUNTIF($BE240:$BS240,2)</f>
        <v>0</v>
      </c>
      <c r="BU240" s="22" t="e">
        <f>BT240/COUNTA($BE240:$BS240)</f>
        <v>#DIV/0!</v>
      </c>
      <c r="BV240" s="21">
        <f>COUNTIF($BE240:$BS240,1)</f>
        <v>0</v>
      </c>
      <c r="BW240" s="22" t="e">
        <f>BV240/COUNTA($BE240:$BS240)</f>
        <v>#DIV/0!</v>
      </c>
      <c r="BX240" s="21">
        <f>COUNTIF($BE240:$BS240,0)</f>
        <v>0</v>
      </c>
      <c r="BY240" s="22" t="e">
        <f>BX240/COUNTA($BE240:$BS240)</f>
        <v>#DIV/0!</v>
      </c>
      <c r="BZ240" s="21" t="e">
        <f>(((BT240*2)+(BV240*1)+(BX240*0)))/COUNTA($BE240:$BS240)</f>
        <v>#DIV/0!</v>
      </c>
      <c r="CA240" s="21" t="e">
        <f>IF(BZ240&gt;=1.6,"Đạt mục tiêu",IF(BZ240&gt;=1,"Cần cố gắng","Chưa đạt"))</f>
        <v>#DIV/0!</v>
      </c>
    </row>
    <row r="241" spans="1:80" s="2" customFormat="1" ht="31.5" hidden="1">
      <c r="A241" s="19">
        <v>209</v>
      </c>
      <c r="B241" s="265">
        <v>209</v>
      </c>
      <c r="C241" s="78" t="s">
        <v>503</v>
      </c>
      <c r="D241" s="77" t="s">
        <v>14</v>
      </c>
      <c r="E241" s="101" t="s">
        <v>513</v>
      </c>
      <c r="F241" s="77" t="s">
        <v>17</v>
      </c>
      <c r="G241" s="101" t="s">
        <v>504</v>
      </c>
      <c r="H241" s="23" t="s">
        <v>522</v>
      </c>
      <c r="I241" s="20" t="s">
        <v>275</v>
      </c>
      <c r="J241" s="111" t="s">
        <v>192</v>
      </c>
      <c r="K241" s="20"/>
      <c r="L241" s="20"/>
      <c r="M241" s="20"/>
      <c r="N241" s="80"/>
      <c r="O241" s="20"/>
      <c r="P241" s="80"/>
      <c r="Q241" s="21"/>
      <c r="R241" s="21"/>
      <c r="S241" s="20"/>
      <c r="T241" s="21" t="s">
        <v>16</v>
      </c>
      <c r="U241" s="66">
        <f t="shared" si="99"/>
        <v>1</v>
      </c>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c r="BG241" s="20"/>
      <c r="BH241" s="20"/>
      <c r="BI241" s="20"/>
      <c r="BJ241" s="20"/>
      <c r="BK241" s="20"/>
      <c r="BL241" s="20"/>
      <c r="BM241" s="20"/>
      <c r="BN241" s="20"/>
      <c r="BO241" s="20"/>
      <c r="BP241" s="20"/>
      <c r="BQ241" s="20"/>
      <c r="BR241" s="50"/>
      <c r="BS241" s="50"/>
      <c r="BT241" s="21"/>
      <c r="BU241" s="22"/>
      <c r="BV241" s="21"/>
      <c r="BW241" s="22"/>
      <c r="BX241" s="21"/>
      <c r="BY241" s="22"/>
      <c r="BZ241" s="21"/>
      <c r="CA241" s="21"/>
    </row>
    <row r="242" spans="1:80" s="2" customFormat="1" ht="45" hidden="1">
      <c r="A242" s="19"/>
      <c r="B242" s="265"/>
      <c r="C242" s="78" t="s">
        <v>505</v>
      </c>
      <c r="D242" s="77"/>
      <c r="E242" s="101"/>
      <c r="F242" s="77"/>
      <c r="G242" s="101"/>
      <c r="H242" s="23" t="s">
        <v>1010</v>
      </c>
      <c r="I242" s="20"/>
      <c r="J242" s="111"/>
      <c r="K242" s="20"/>
      <c r="L242" s="20"/>
      <c r="M242" s="20"/>
      <c r="N242" s="80"/>
      <c r="O242" s="20"/>
      <c r="P242" s="80"/>
      <c r="Q242" s="21" t="s">
        <v>16</v>
      </c>
      <c r="R242" s="21"/>
      <c r="S242" s="20"/>
      <c r="T242" s="20"/>
      <c r="U242" s="66"/>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c r="BA242" s="20"/>
      <c r="BB242" s="20"/>
      <c r="BC242" s="20"/>
      <c r="BD242" s="20"/>
      <c r="BE242" s="20"/>
      <c r="BF242" s="20"/>
      <c r="BG242" s="20"/>
      <c r="BH242" s="20"/>
      <c r="BI242" s="20"/>
      <c r="BJ242" s="20"/>
      <c r="BK242" s="20"/>
      <c r="BL242" s="20"/>
      <c r="BM242" s="20"/>
      <c r="BN242" s="20"/>
      <c r="BO242" s="20"/>
      <c r="BP242" s="20"/>
      <c r="BQ242" s="20"/>
      <c r="BR242" s="50"/>
      <c r="BS242" s="50"/>
      <c r="BT242" s="21"/>
      <c r="BU242" s="22"/>
      <c r="BV242" s="21"/>
      <c r="BW242" s="22"/>
      <c r="BX242" s="21"/>
      <c r="BY242" s="22"/>
      <c r="BZ242" s="21"/>
      <c r="CA242" s="21"/>
    </row>
    <row r="243" spans="1:80" s="2" customFormat="1" ht="45" hidden="1">
      <c r="A243" s="19">
        <v>210</v>
      </c>
      <c r="B243" s="265">
        <v>210</v>
      </c>
      <c r="C243" s="78" t="s">
        <v>505</v>
      </c>
      <c r="D243" s="77" t="s">
        <v>14</v>
      </c>
      <c r="E243" s="101" t="s">
        <v>525</v>
      </c>
      <c r="F243" s="77" t="s">
        <v>17</v>
      </c>
      <c r="G243" s="101" t="s">
        <v>526</v>
      </c>
      <c r="H243" s="23" t="s">
        <v>527</v>
      </c>
      <c r="I243" s="20" t="s">
        <v>275</v>
      </c>
      <c r="J243" s="111" t="s">
        <v>192</v>
      </c>
      <c r="K243" s="20"/>
      <c r="L243" s="20"/>
      <c r="M243" s="20"/>
      <c r="N243" s="80"/>
      <c r="O243" s="20"/>
      <c r="P243" s="80" t="s">
        <v>16</v>
      </c>
      <c r="Q243" s="21"/>
      <c r="R243" s="21"/>
      <c r="S243" s="20"/>
      <c r="T243" s="20"/>
      <c r="U243" s="66">
        <f t="shared" si="99"/>
        <v>1</v>
      </c>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c r="AZ243" s="20"/>
      <c r="BA243" s="20"/>
      <c r="BB243" s="20"/>
      <c r="BC243" s="20"/>
      <c r="BD243" s="20"/>
      <c r="BE243" s="20"/>
      <c r="BF243" s="20"/>
      <c r="BG243" s="20"/>
      <c r="BH243" s="20"/>
      <c r="BI243" s="20"/>
      <c r="BJ243" s="20"/>
      <c r="BK243" s="20"/>
      <c r="BL243" s="20"/>
      <c r="BM243" s="20"/>
      <c r="BN243" s="20"/>
      <c r="BO243" s="20"/>
      <c r="BP243" s="20"/>
      <c r="BQ243" s="20"/>
      <c r="BR243" s="50"/>
      <c r="BS243" s="50"/>
      <c r="BT243" s="21"/>
      <c r="BU243" s="22"/>
      <c r="BV243" s="21"/>
      <c r="BW243" s="22"/>
      <c r="BX243" s="21"/>
      <c r="BY243" s="22"/>
      <c r="BZ243" s="21"/>
      <c r="CA243" s="21"/>
    </row>
    <row r="244" spans="1:80" s="184" customFormat="1" ht="62.25" hidden="1">
      <c r="A244" s="216">
        <v>211</v>
      </c>
      <c r="B244" s="265">
        <v>211</v>
      </c>
      <c r="C244" s="179" t="s">
        <v>523</v>
      </c>
      <c r="D244" s="77" t="s">
        <v>14</v>
      </c>
      <c r="E244" s="67" t="s">
        <v>524</v>
      </c>
      <c r="F244" s="102" t="s">
        <v>17</v>
      </c>
      <c r="G244" s="190" t="s">
        <v>529</v>
      </c>
      <c r="H244" s="190" t="s">
        <v>528</v>
      </c>
      <c r="I244" s="79" t="s">
        <v>275</v>
      </c>
      <c r="J244" s="111" t="s">
        <v>192</v>
      </c>
      <c r="K244" s="191" t="s">
        <v>16</v>
      </c>
      <c r="L244" s="79"/>
      <c r="M244" s="79"/>
      <c r="N244" s="80"/>
      <c r="O244" s="79"/>
      <c r="P244" s="80"/>
      <c r="Q244" s="80"/>
      <c r="R244" s="80"/>
      <c r="S244" s="79"/>
      <c r="T244" s="79"/>
      <c r="U244" s="66">
        <f t="shared" si="99"/>
        <v>1</v>
      </c>
      <c r="V244" s="292" t="s">
        <v>727</v>
      </c>
      <c r="W244" s="292" t="s">
        <v>724</v>
      </c>
      <c r="X244" s="292" t="s">
        <v>726</v>
      </c>
      <c r="Y244" s="292" t="s">
        <v>723</v>
      </c>
      <c r="Z244" s="79"/>
      <c r="AA244" s="79"/>
      <c r="AB244" s="79"/>
      <c r="AC244" s="79"/>
      <c r="AD244" s="79"/>
      <c r="AE244" s="79"/>
      <c r="AF244" s="79"/>
      <c r="AG244" s="79"/>
      <c r="AH244" s="79"/>
      <c r="AI244" s="79"/>
      <c r="AJ244" s="79"/>
      <c r="AK244" s="79"/>
      <c r="AL244" s="79"/>
      <c r="AM244" s="79"/>
      <c r="AN244" s="79"/>
      <c r="AO244" s="79"/>
      <c r="AP244" s="79"/>
      <c r="AQ244" s="79"/>
      <c r="AR244" s="79"/>
      <c r="AS244" s="79"/>
      <c r="AT244" s="79"/>
      <c r="AU244" s="79"/>
      <c r="AV244" s="79"/>
      <c r="AW244" s="79"/>
      <c r="AX244" s="79"/>
      <c r="AY244" s="79"/>
      <c r="AZ244" s="79"/>
      <c r="BA244" s="79"/>
      <c r="BB244" s="79"/>
      <c r="BC244" s="79"/>
      <c r="BD244" s="79"/>
      <c r="BE244" s="20">
        <v>2</v>
      </c>
      <c r="BF244" s="20">
        <v>2</v>
      </c>
      <c r="BG244" s="20">
        <v>2</v>
      </c>
      <c r="BH244" s="20">
        <v>2</v>
      </c>
      <c r="BI244" s="20">
        <v>2</v>
      </c>
      <c r="BJ244" s="20">
        <v>2</v>
      </c>
      <c r="BK244" s="20">
        <v>2</v>
      </c>
      <c r="BL244" s="20">
        <v>2</v>
      </c>
      <c r="BM244" s="20">
        <v>2</v>
      </c>
      <c r="BN244" s="20">
        <v>2</v>
      </c>
      <c r="BO244" s="20">
        <v>1</v>
      </c>
      <c r="BP244" s="20">
        <v>2</v>
      </c>
      <c r="BQ244" s="20">
        <v>2</v>
      </c>
      <c r="BR244" s="20">
        <v>1</v>
      </c>
      <c r="BS244" s="20">
        <v>1</v>
      </c>
      <c r="BT244" s="80">
        <f>COUNTIF($BE244:$BS244,2)</f>
        <v>12</v>
      </c>
      <c r="BU244" s="81">
        <f>BT244/COUNTA($BE244:$BS244)</f>
        <v>0.8</v>
      </c>
      <c r="BV244" s="80">
        <f>COUNTIF($BE244:$BS244,1)</f>
        <v>3</v>
      </c>
      <c r="BW244" s="81">
        <f>BV244/COUNTA($BE244:$BS244)</f>
        <v>0.2</v>
      </c>
      <c r="BX244" s="80">
        <f>COUNTIF($BE244:$BS244,0)</f>
        <v>0</v>
      </c>
      <c r="BY244" s="81">
        <f>BX244/COUNTA($BE244:$BS244)</f>
        <v>0</v>
      </c>
      <c r="BZ244" s="80">
        <f>(((BT244*2)+(BV244*1)+(BX244*0)))/COUNTA($BE244:$BS244)</f>
        <v>1.8</v>
      </c>
      <c r="CA244" s="226" t="str">
        <f>IF(BZ244&gt;=1.6,"Đạt mục tiêu",IF(BZ244&gt;=1,"Cần cố gắng","Chưa đạt"))</f>
        <v>Đạt mục tiêu</v>
      </c>
      <c r="CB244" s="74"/>
    </row>
    <row r="245" spans="1:80" ht="45">
      <c r="A245" s="1182">
        <v>212</v>
      </c>
      <c r="B245" s="1192">
        <v>212</v>
      </c>
      <c r="C245" s="515" t="s">
        <v>523</v>
      </c>
      <c r="D245" s="1172" t="s">
        <v>14</v>
      </c>
      <c r="E245" s="127" t="s">
        <v>524</v>
      </c>
      <c r="F245" s="545" t="s">
        <v>17</v>
      </c>
      <c r="G245" s="1180" t="s">
        <v>530</v>
      </c>
      <c r="H245" s="1180" t="s">
        <v>531</v>
      </c>
      <c r="I245" s="1119" t="s">
        <v>275</v>
      </c>
      <c r="J245" s="1208" t="s">
        <v>192</v>
      </c>
      <c r="K245" s="79"/>
      <c r="L245" s="1167" t="s">
        <v>16</v>
      </c>
      <c r="M245" s="79"/>
      <c r="N245" s="80"/>
      <c r="O245" s="79"/>
      <c r="P245" s="80"/>
      <c r="Q245" s="80"/>
      <c r="R245" s="80"/>
      <c r="S245" s="79"/>
      <c r="T245" s="79"/>
      <c r="U245" s="66">
        <f t="shared" si="99"/>
        <v>1</v>
      </c>
      <c r="V245" s="79"/>
      <c r="W245" s="79"/>
      <c r="X245" s="79"/>
      <c r="Y245" s="79"/>
      <c r="Z245" s="573" t="s">
        <v>724</v>
      </c>
      <c r="AA245" s="573"/>
      <c r="AB245" s="573" t="s">
        <v>724</v>
      </c>
      <c r="AC245" s="573" t="s">
        <v>726</v>
      </c>
      <c r="AD245" s="79"/>
      <c r="AE245" s="79"/>
      <c r="AF245" s="79"/>
      <c r="AG245" s="79"/>
      <c r="AH245" s="79"/>
      <c r="AI245" s="79"/>
      <c r="AJ245" s="79"/>
      <c r="AK245" s="79"/>
      <c r="AL245" s="79"/>
      <c r="AM245" s="79"/>
      <c r="AN245" s="79"/>
      <c r="AO245" s="79"/>
      <c r="AP245" s="79"/>
      <c r="AQ245" s="79"/>
      <c r="AR245" s="79"/>
      <c r="AS245" s="79"/>
      <c r="AT245" s="79"/>
      <c r="AU245" s="79"/>
      <c r="AV245" s="79"/>
      <c r="AW245" s="79"/>
      <c r="AX245" s="79"/>
      <c r="AY245" s="79"/>
      <c r="AZ245" s="79"/>
      <c r="BA245" s="79"/>
      <c r="BB245" s="79"/>
      <c r="BC245" s="79"/>
      <c r="BD245" s="79"/>
      <c r="BE245" s="573">
        <v>2</v>
      </c>
      <c r="BF245" s="573">
        <v>2</v>
      </c>
      <c r="BG245" s="573">
        <v>2</v>
      </c>
      <c r="BH245" s="573">
        <v>1</v>
      </c>
      <c r="BI245" s="573">
        <v>2</v>
      </c>
      <c r="BJ245" s="573">
        <v>2</v>
      </c>
      <c r="BK245" s="573">
        <v>2</v>
      </c>
      <c r="BL245" s="573">
        <v>2</v>
      </c>
      <c r="BM245" s="573">
        <v>2</v>
      </c>
      <c r="BN245" s="573">
        <v>2</v>
      </c>
      <c r="BO245" s="573">
        <v>1</v>
      </c>
      <c r="BP245" s="573">
        <v>2</v>
      </c>
      <c r="BQ245" s="573">
        <v>2</v>
      </c>
      <c r="BR245" s="573">
        <v>1</v>
      </c>
      <c r="BS245" s="573">
        <v>2</v>
      </c>
      <c r="BT245" s="1167">
        <f>COUNTIF($BE245:$BS245,2)</f>
        <v>12</v>
      </c>
      <c r="BU245" s="1197">
        <f>BT245/COUNTA($BE245:$BS245)</f>
        <v>0.8</v>
      </c>
      <c r="BV245" s="1167">
        <f>COUNTIF($BE245:$BS245,1)</f>
        <v>3</v>
      </c>
      <c r="BW245" s="1197">
        <f>BV245/COUNTA($BE245:$BS245)</f>
        <v>0.2</v>
      </c>
      <c r="BX245" s="1167">
        <f>COUNTIF($BE245:$BS245,0)</f>
        <v>0</v>
      </c>
      <c r="BY245" s="1197">
        <f>BX245/COUNTA($BE245:$BS245)</f>
        <v>0</v>
      </c>
      <c r="BZ245" s="1167">
        <f>(((BT245*2)+(BV245*1)+(BX245*0)))/COUNTA($BE245:$BS245)</f>
        <v>1.8</v>
      </c>
      <c r="CA245" s="1167" t="str">
        <f>IF(BZ245&gt;=1.6,"Đạt mục tiêu",IF(BZ245&gt;=1,"Cần cố gắng","Chưa đạt"))</f>
        <v>Đạt mục tiêu</v>
      </c>
    </row>
    <row r="246" spans="1:80" s="74" customFormat="1" ht="47.25" hidden="1">
      <c r="A246" s="19">
        <v>213</v>
      </c>
      <c r="B246" s="265">
        <v>213</v>
      </c>
      <c r="C246" s="67" t="s">
        <v>523</v>
      </c>
      <c r="D246" s="77" t="s">
        <v>14</v>
      </c>
      <c r="E246" s="67" t="s">
        <v>524</v>
      </c>
      <c r="F246" s="102" t="s">
        <v>17</v>
      </c>
      <c r="G246" s="96" t="s">
        <v>532</v>
      </c>
      <c r="H246" s="96" t="s">
        <v>986</v>
      </c>
      <c r="I246" s="79" t="s">
        <v>275</v>
      </c>
      <c r="J246" s="111" t="s">
        <v>192</v>
      </c>
      <c r="K246" s="79"/>
      <c r="L246" s="79"/>
      <c r="M246" s="80" t="s">
        <v>16</v>
      </c>
      <c r="N246" s="80"/>
      <c r="O246" s="79"/>
      <c r="P246" s="80"/>
      <c r="Q246" s="80"/>
      <c r="R246" s="80"/>
      <c r="S246" s="79"/>
      <c r="T246" s="79"/>
      <c r="U246" s="66">
        <f t="shared" si="99"/>
        <v>1</v>
      </c>
      <c r="V246" s="79"/>
      <c r="W246" s="79"/>
      <c r="X246" s="79"/>
      <c r="Y246" s="79"/>
      <c r="Z246" s="79"/>
      <c r="AA246" s="79"/>
      <c r="AB246" s="79"/>
      <c r="AC246" s="79"/>
      <c r="AD246" s="79"/>
      <c r="AE246" s="79"/>
      <c r="AF246" s="79"/>
      <c r="AG246" s="79"/>
      <c r="AH246" s="79"/>
      <c r="AI246" s="79"/>
      <c r="AJ246" s="79"/>
      <c r="AK246" s="79"/>
      <c r="AL246" s="79"/>
      <c r="AM246" s="79"/>
      <c r="AN246" s="79"/>
      <c r="AO246" s="79"/>
      <c r="AP246" s="79"/>
      <c r="AQ246" s="79"/>
      <c r="AR246" s="79"/>
      <c r="AS246" s="79"/>
      <c r="AT246" s="79"/>
      <c r="AU246" s="79"/>
      <c r="AV246" s="79"/>
      <c r="AW246" s="79"/>
      <c r="AX246" s="79"/>
      <c r="AY246" s="79"/>
      <c r="AZ246" s="79"/>
      <c r="BA246" s="79"/>
      <c r="BB246" s="79"/>
      <c r="BC246" s="79"/>
      <c r="BD246" s="79"/>
      <c r="BE246" s="79"/>
      <c r="BF246" s="79"/>
      <c r="BG246" s="79"/>
      <c r="BH246" s="79"/>
      <c r="BI246" s="79"/>
      <c r="BJ246" s="79"/>
      <c r="BK246" s="79"/>
      <c r="BL246" s="79"/>
      <c r="BM246" s="79"/>
      <c r="BN246" s="79"/>
      <c r="BO246" s="79"/>
      <c r="BP246" s="79"/>
      <c r="BQ246" s="79"/>
      <c r="BR246" s="103"/>
      <c r="BS246" s="103"/>
      <c r="BT246" s="80"/>
      <c r="BU246" s="81"/>
      <c r="BV246" s="80"/>
      <c r="BW246" s="81"/>
      <c r="BX246" s="80"/>
      <c r="BY246" s="81"/>
      <c r="BZ246" s="80"/>
      <c r="CA246" s="80"/>
    </row>
    <row r="247" spans="1:80" s="74" customFormat="1" ht="47.25" hidden="1">
      <c r="A247" s="19">
        <v>214</v>
      </c>
      <c r="B247" s="265">
        <v>214</v>
      </c>
      <c r="C247" s="67" t="s">
        <v>523</v>
      </c>
      <c r="D247" s="77" t="s">
        <v>14</v>
      </c>
      <c r="E247" s="67" t="s">
        <v>524</v>
      </c>
      <c r="F247" s="102" t="s">
        <v>17</v>
      </c>
      <c r="G247" s="96" t="s">
        <v>533</v>
      </c>
      <c r="H247" s="96" t="s">
        <v>534</v>
      </c>
      <c r="I247" s="79" t="s">
        <v>275</v>
      </c>
      <c r="J247" s="111" t="s">
        <v>192</v>
      </c>
      <c r="K247" s="79"/>
      <c r="L247" s="79"/>
      <c r="M247" s="79"/>
      <c r="N247" s="80" t="s">
        <v>16</v>
      </c>
      <c r="O247" s="79"/>
      <c r="P247" s="80"/>
      <c r="Q247" s="80"/>
      <c r="R247" s="80"/>
      <c r="S247" s="79"/>
      <c r="T247" s="79"/>
      <c r="U247" s="66">
        <f t="shared" si="99"/>
        <v>1</v>
      </c>
      <c r="V247" s="79"/>
      <c r="W247" s="79"/>
      <c r="X247" s="79"/>
      <c r="Y247" s="79"/>
      <c r="Z247" s="79"/>
      <c r="AA247" s="79"/>
      <c r="AB247" s="79"/>
      <c r="AC247" s="79"/>
      <c r="AD247" s="79"/>
      <c r="AE247" s="79"/>
      <c r="AF247" s="79"/>
      <c r="AG247" s="79"/>
      <c r="AH247" s="79"/>
      <c r="AI247" s="79"/>
      <c r="AJ247" s="79"/>
      <c r="AK247" s="79"/>
      <c r="AL247" s="79"/>
      <c r="AM247" s="79"/>
      <c r="AN247" s="79"/>
      <c r="AO247" s="79"/>
      <c r="AP247" s="79"/>
      <c r="AQ247" s="79"/>
      <c r="AR247" s="79"/>
      <c r="AS247" s="79"/>
      <c r="AT247" s="79"/>
      <c r="AU247" s="79"/>
      <c r="AV247" s="79"/>
      <c r="AW247" s="79"/>
      <c r="AX247" s="79"/>
      <c r="AY247" s="79"/>
      <c r="AZ247" s="79"/>
      <c r="BA247" s="79"/>
      <c r="BB247" s="79"/>
      <c r="BC247" s="79"/>
      <c r="BD247" s="79"/>
      <c r="BE247" s="79"/>
      <c r="BF247" s="79"/>
      <c r="BG247" s="79"/>
      <c r="BH247" s="79"/>
      <c r="BI247" s="79"/>
      <c r="BJ247" s="79"/>
      <c r="BK247" s="79"/>
      <c r="BL247" s="79"/>
      <c r="BM247" s="79"/>
      <c r="BN247" s="79"/>
      <c r="BO247" s="79"/>
      <c r="BP247" s="79"/>
      <c r="BQ247" s="79"/>
      <c r="BR247" s="103"/>
      <c r="BS247" s="103"/>
      <c r="BT247" s="80"/>
      <c r="BU247" s="81"/>
      <c r="BV247" s="80"/>
      <c r="BW247" s="81"/>
      <c r="BX247" s="80"/>
      <c r="BY247" s="81"/>
      <c r="BZ247" s="80"/>
      <c r="CA247" s="80"/>
    </row>
    <row r="248" spans="1:80" s="74" customFormat="1" ht="47.25" hidden="1">
      <c r="A248" s="19">
        <v>215</v>
      </c>
      <c r="B248" s="265">
        <v>215</v>
      </c>
      <c r="C248" s="67" t="s">
        <v>523</v>
      </c>
      <c r="D248" s="77" t="s">
        <v>14</v>
      </c>
      <c r="E248" s="67" t="s">
        <v>524</v>
      </c>
      <c r="F248" s="102" t="s">
        <v>17</v>
      </c>
      <c r="G248" s="96" t="s">
        <v>536</v>
      </c>
      <c r="H248" s="96" t="s">
        <v>993</v>
      </c>
      <c r="I248" s="79" t="s">
        <v>275</v>
      </c>
      <c r="J248" s="111" t="s">
        <v>192</v>
      </c>
      <c r="K248" s="79"/>
      <c r="L248" s="79"/>
      <c r="M248" s="79"/>
      <c r="N248" s="80"/>
      <c r="O248" s="80" t="s">
        <v>16</v>
      </c>
      <c r="P248" s="80"/>
      <c r="Q248" s="80"/>
      <c r="R248" s="80"/>
      <c r="S248" s="79"/>
      <c r="T248" s="79"/>
      <c r="U248" s="66">
        <f t="shared" si="99"/>
        <v>1</v>
      </c>
      <c r="V248" s="79"/>
      <c r="W248" s="79"/>
      <c r="X248" s="79"/>
      <c r="Y248" s="79"/>
      <c r="Z248" s="79"/>
      <c r="AA248" s="79"/>
      <c r="AB248" s="79"/>
      <c r="AC248" s="79"/>
      <c r="AD248" s="79"/>
      <c r="AE248" s="79"/>
      <c r="AF248" s="79"/>
      <c r="AG248" s="79"/>
      <c r="AH248" s="79"/>
      <c r="AI248" s="79"/>
      <c r="AJ248" s="79"/>
      <c r="AK248" s="79"/>
      <c r="AL248" s="79"/>
      <c r="AM248" s="79"/>
      <c r="AN248" s="79"/>
      <c r="AO248" s="79"/>
      <c r="AP248" s="79"/>
      <c r="AQ248" s="79"/>
      <c r="AR248" s="79"/>
      <c r="AS248" s="79"/>
      <c r="AT248" s="79"/>
      <c r="AU248" s="79"/>
      <c r="AV248" s="79"/>
      <c r="AW248" s="79"/>
      <c r="AX248" s="79"/>
      <c r="AY248" s="79"/>
      <c r="AZ248" s="79"/>
      <c r="BA248" s="79"/>
      <c r="BB248" s="79"/>
      <c r="BC248" s="79"/>
      <c r="BD248" s="79"/>
      <c r="BE248" s="79"/>
      <c r="BF248" s="79"/>
      <c r="BG248" s="79"/>
      <c r="BH248" s="79"/>
      <c r="BI248" s="79"/>
      <c r="BJ248" s="79"/>
      <c r="BK248" s="79"/>
      <c r="BL248" s="79"/>
      <c r="BM248" s="79"/>
      <c r="BN248" s="79"/>
      <c r="BO248" s="79"/>
      <c r="BP248" s="79"/>
      <c r="BQ248" s="79"/>
      <c r="BR248" s="103"/>
      <c r="BS248" s="103"/>
      <c r="BT248" s="80"/>
      <c r="BU248" s="81"/>
      <c r="BV248" s="80"/>
      <c r="BW248" s="81"/>
      <c r="BX248" s="80"/>
      <c r="BY248" s="81"/>
      <c r="BZ248" s="80"/>
      <c r="CA248" s="80"/>
    </row>
    <row r="249" spans="1:80" s="74" customFormat="1" ht="47.25" hidden="1">
      <c r="A249" s="19">
        <v>216</v>
      </c>
      <c r="B249" s="265">
        <v>216</v>
      </c>
      <c r="C249" s="67" t="s">
        <v>523</v>
      </c>
      <c r="D249" s="77" t="s">
        <v>14</v>
      </c>
      <c r="E249" s="67" t="s">
        <v>524</v>
      </c>
      <c r="F249" s="102" t="s">
        <v>17</v>
      </c>
      <c r="G249" s="96" t="s">
        <v>537</v>
      </c>
      <c r="H249" s="96" t="s">
        <v>538</v>
      </c>
      <c r="I249" s="79" t="s">
        <v>275</v>
      </c>
      <c r="J249" s="111" t="s">
        <v>192</v>
      </c>
      <c r="K249" s="79"/>
      <c r="L249" s="79"/>
      <c r="M249" s="79"/>
      <c r="N249" s="80"/>
      <c r="O249" s="79"/>
      <c r="P249" s="144" t="s">
        <v>16</v>
      </c>
      <c r="Q249" s="80"/>
      <c r="R249" s="80"/>
      <c r="S249" s="79"/>
      <c r="T249" s="79"/>
      <c r="U249" s="66">
        <f t="shared" si="99"/>
        <v>1</v>
      </c>
      <c r="V249" s="79"/>
      <c r="W249" s="79"/>
      <c r="X249" s="79"/>
      <c r="Y249" s="79"/>
      <c r="Z249" s="79"/>
      <c r="AA249" s="79"/>
      <c r="AB249" s="79"/>
      <c r="AC249" s="79"/>
      <c r="AD249" s="79"/>
      <c r="AE249" s="79"/>
      <c r="AF249" s="79"/>
      <c r="AG249" s="79"/>
      <c r="AH249" s="79"/>
      <c r="AI249" s="79"/>
      <c r="AJ249" s="79"/>
      <c r="AK249" s="79"/>
      <c r="AL249" s="79"/>
      <c r="AM249" s="79"/>
      <c r="AN249" s="79"/>
      <c r="AO249" s="79"/>
      <c r="AP249" s="79"/>
      <c r="AQ249" s="79"/>
      <c r="AR249" s="79"/>
      <c r="AS249" s="79"/>
      <c r="AT249" s="79"/>
      <c r="AU249" s="79"/>
      <c r="AV249" s="79"/>
      <c r="AW249" s="79"/>
      <c r="AX249" s="79"/>
      <c r="AY249" s="79"/>
      <c r="AZ249" s="79"/>
      <c r="BA249" s="79"/>
      <c r="BB249" s="79"/>
      <c r="BC249" s="79"/>
      <c r="BD249" s="79"/>
      <c r="BE249" s="79"/>
      <c r="BF249" s="79"/>
      <c r="BG249" s="79"/>
      <c r="BH249" s="79"/>
      <c r="BI249" s="79"/>
      <c r="BJ249" s="79"/>
      <c r="BK249" s="79"/>
      <c r="BL249" s="79"/>
      <c r="BM249" s="79"/>
      <c r="BN249" s="79"/>
      <c r="BO249" s="79"/>
      <c r="BP249" s="79"/>
      <c r="BQ249" s="79"/>
      <c r="BR249" s="103"/>
      <c r="BS249" s="103"/>
      <c r="BT249" s="80"/>
      <c r="BU249" s="81"/>
      <c r="BV249" s="80"/>
      <c r="BW249" s="81"/>
      <c r="BX249" s="80"/>
      <c r="BY249" s="81"/>
      <c r="BZ249" s="80"/>
      <c r="CA249" s="80"/>
    </row>
    <row r="250" spans="1:80" s="74" customFormat="1" ht="47.25" hidden="1">
      <c r="A250" s="19">
        <v>217</v>
      </c>
      <c r="B250" s="265">
        <v>217</v>
      </c>
      <c r="C250" s="67" t="s">
        <v>523</v>
      </c>
      <c r="D250" s="77" t="s">
        <v>14</v>
      </c>
      <c r="E250" s="67" t="s">
        <v>524</v>
      </c>
      <c r="F250" s="102" t="s">
        <v>17</v>
      </c>
      <c r="G250" s="96" t="s">
        <v>539</v>
      </c>
      <c r="H250" s="96" t="s">
        <v>540</v>
      </c>
      <c r="I250" s="79" t="s">
        <v>275</v>
      </c>
      <c r="J250" s="111" t="s">
        <v>192</v>
      </c>
      <c r="K250" s="79"/>
      <c r="L250" s="79"/>
      <c r="M250" s="79"/>
      <c r="N250" s="80"/>
      <c r="O250" s="79"/>
      <c r="P250" s="80"/>
      <c r="Q250" s="80" t="s">
        <v>16</v>
      </c>
      <c r="R250" s="80"/>
      <c r="S250" s="79"/>
      <c r="T250" s="79"/>
      <c r="U250" s="66">
        <f t="shared" ref="U250:U251" si="120">COUNTIF(K250:T250,"x")</f>
        <v>1</v>
      </c>
      <c r="V250" s="79"/>
      <c r="W250" s="79"/>
      <c r="X250" s="79"/>
      <c r="Y250" s="79"/>
      <c r="Z250" s="79"/>
      <c r="AA250" s="79"/>
      <c r="AB250" s="79"/>
      <c r="AC250" s="79"/>
      <c r="AD250" s="79"/>
      <c r="AE250" s="79"/>
      <c r="AF250" s="79"/>
      <c r="AG250" s="79"/>
      <c r="AH250" s="79"/>
      <c r="AI250" s="79"/>
      <c r="AJ250" s="79"/>
      <c r="AK250" s="79"/>
      <c r="AL250" s="79"/>
      <c r="AM250" s="79"/>
      <c r="AN250" s="79"/>
      <c r="AO250" s="79"/>
      <c r="AP250" s="79"/>
      <c r="AQ250" s="79"/>
      <c r="AR250" s="79"/>
      <c r="AS250" s="79"/>
      <c r="AT250" s="79"/>
      <c r="AU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103"/>
      <c r="BS250" s="103"/>
      <c r="BT250" s="80"/>
      <c r="BU250" s="81"/>
      <c r="BV250" s="80"/>
      <c r="BW250" s="81"/>
      <c r="BX250" s="80"/>
      <c r="BY250" s="81"/>
      <c r="BZ250" s="80"/>
      <c r="CA250" s="80"/>
    </row>
    <row r="251" spans="1:80" s="74" customFormat="1" ht="47.25" hidden="1">
      <c r="A251" s="19">
        <v>218</v>
      </c>
      <c r="B251" s="265">
        <v>218</v>
      </c>
      <c r="C251" s="67" t="s">
        <v>523</v>
      </c>
      <c r="D251" s="77" t="s">
        <v>14</v>
      </c>
      <c r="E251" s="67" t="s">
        <v>524</v>
      </c>
      <c r="F251" s="102" t="s">
        <v>17</v>
      </c>
      <c r="G251" s="96" t="s">
        <v>541</v>
      </c>
      <c r="H251" s="96" t="s">
        <v>542</v>
      </c>
      <c r="I251" s="79" t="s">
        <v>275</v>
      </c>
      <c r="J251" s="111" t="s">
        <v>192</v>
      </c>
      <c r="K251" s="79"/>
      <c r="L251" s="79"/>
      <c r="M251" s="79"/>
      <c r="N251" s="80"/>
      <c r="O251" s="79"/>
      <c r="P251" s="80"/>
      <c r="Q251" s="80"/>
      <c r="R251" s="80"/>
      <c r="S251" s="79" t="s">
        <v>16</v>
      </c>
      <c r="T251" s="79"/>
      <c r="U251" s="66">
        <f t="shared" si="120"/>
        <v>1</v>
      </c>
      <c r="V251" s="79"/>
      <c r="W251" s="79"/>
      <c r="X251" s="79"/>
      <c r="Y251" s="79"/>
      <c r="Z251" s="79"/>
      <c r="AA251" s="79"/>
      <c r="AB251" s="79"/>
      <c r="AC251" s="79"/>
      <c r="AD251" s="79"/>
      <c r="AE251" s="79"/>
      <c r="AF251" s="79"/>
      <c r="AG251" s="79"/>
      <c r="AH251" s="79"/>
      <c r="AI251" s="79"/>
      <c r="AJ251" s="79"/>
      <c r="AK251" s="79"/>
      <c r="AL251" s="79"/>
      <c r="AM251" s="79"/>
      <c r="AN251" s="79"/>
      <c r="AO251" s="79"/>
      <c r="AP251" s="79"/>
      <c r="AQ251" s="79"/>
      <c r="AR251" s="79"/>
      <c r="AS251" s="79"/>
      <c r="AT251" s="79"/>
      <c r="AU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103"/>
      <c r="BS251" s="103"/>
      <c r="BT251" s="80"/>
      <c r="BU251" s="81"/>
      <c r="BV251" s="80"/>
      <c r="BW251" s="81"/>
      <c r="BX251" s="80"/>
      <c r="BY251" s="81"/>
      <c r="BZ251" s="80"/>
      <c r="CA251" s="80"/>
    </row>
    <row r="252" spans="1:80" s="2" customFormat="1" ht="15.75" hidden="1">
      <c r="A252" s="26"/>
      <c r="B252" s="1375"/>
      <c r="C252" s="1375"/>
      <c r="D252" s="1375"/>
      <c r="E252" s="1375"/>
      <c r="F252" s="1375"/>
      <c r="G252" s="1376" t="s">
        <v>216</v>
      </c>
      <c r="H252" s="1376"/>
      <c r="I252" s="27"/>
      <c r="J252" s="265">
        <f>SUM(J253:J257)</f>
        <v>184</v>
      </c>
      <c r="K252" s="265">
        <f>SUM(K253:K257)</f>
        <v>22</v>
      </c>
      <c r="L252" s="265">
        <f t="shared" ref="L252:BD252" si="121">SUM(L253:L257)</f>
        <v>28</v>
      </c>
      <c r="M252" s="265">
        <f t="shared" si="121"/>
        <v>25</v>
      </c>
      <c r="N252" s="265">
        <f t="shared" si="121"/>
        <v>26</v>
      </c>
      <c r="O252" s="265">
        <f t="shared" si="121"/>
        <v>18</v>
      </c>
      <c r="P252" s="265">
        <f t="shared" si="121"/>
        <v>25</v>
      </c>
      <c r="Q252" s="265">
        <f t="shared" si="121"/>
        <v>22</v>
      </c>
      <c r="R252" s="265">
        <f t="shared" si="121"/>
        <v>17</v>
      </c>
      <c r="S252" s="265">
        <f t="shared" si="121"/>
        <v>18</v>
      </c>
      <c r="T252" s="265">
        <f t="shared" si="121"/>
        <v>15</v>
      </c>
      <c r="U252" s="265">
        <f t="shared" si="121"/>
        <v>0</v>
      </c>
      <c r="V252" s="265">
        <f t="shared" si="121"/>
        <v>0</v>
      </c>
      <c r="W252" s="265">
        <f t="shared" si="121"/>
        <v>0</v>
      </c>
      <c r="X252" s="265">
        <f t="shared" si="121"/>
        <v>0</v>
      </c>
      <c r="Y252" s="265">
        <f t="shared" si="121"/>
        <v>0</v>
      </c>
      <c r="Z252" s="265">
        <f t="shared" si="121"/>
        <v>0</v>
      </c>
      <c r="AA252" s="265">
        <f t="shared" si="121"/>
        <v>0</v>
      </c>
      <c r="AB252" s="265">
        <f t="shared" si="121"/>
        <v>0</v>
      </c>
      <c r="AC252" s="265">
        <f t="shared" si="121"/>
        <v>0</v>
      </c>
      <c r="AD252" s="265">
        <f t="shared" si="121"/>
        <v>0</v>
      </c>
      <c r="AE252" s="265">
        <f t="shared" si="121"/>
        <v>0</v>
      </c>
      <c r="AF252" s="265">
        <f t="shared" si="121"/>
        <v>0</v>
      </c>
      <c r="AG252" s="265">
        <f t="shared" si="121"/>
        <v>0</v>
      </c>
      <c r="AH252" s="265">
        <f t="shared" si="121"/>
        <v>0</v>
      </c>
      <c r="AI252" s="265">
        <f t="shared" si="121"/>
        <v>0</v>
      </c>
      <c r="AJ252" s="265"/>
      <c r="AK252" s="265"/>
      <c r="AL252" s="265"/>
      <c r="AM252" s="265"/>
      <c r="AN252" s="265"/>
      <c r="AO252" s="265"/>
      <c r="AP252" s="265">
        <f t="shared" si="121"/>
        <v>0</v>
      </c>
      <c r="AQ252" s="265"/>
      <c r="AR252" s="265"/>
      <c r="AS252" s="265"/>
      <c r="AT252" s="265">
        <f t="shared" si="121"/>
        <v>0</v>
      </c>
      <c r="AU252" s="265"/>
      <c r="AV252" s="265"/>
      <c r="AW252" s="265">
        <f t="shared" si="121"/>
        <v>0</v>
      </c>
      <c r="AX252" s="265"/>
      <c r="AY252" s="265"/>
      <c r="AZ252" s="265">
        <f t="shared" si="121"/>
        <v>0</v>
      </c>
      <c r="BA252" s="265"/>
      <c r="BB252" s="265">
        <f t="shared" si="121"/>
        <v>0</v>
      </c>
      <c r="BC252" s="265"/>
      <c r="BD252" s="265">
        <f t="shared" si="121"/>
        <v>0</v>
      </c>
      <c r="BR252" s="48"/>
      <c r="BS252" s="48"/>
    </row>
    <row r="253" spans="1:80" s="2" customFormat="1" ht="15.75" hidden="1">
      <c r="A253" s="26"/>
      <c r="B253" s="1377"/>
      <c r="C253" s="1377"/>
      <c r="D253" s="1377"/>
      <c r="E253" s="1377"/>
      <c r="F253" s="1377"/>
      <c r="G253" s="1376" t="s">
        <v>255</v>
      </c>
      <c r="H253" s="1376"/>
      <c r="I253" s="27"/>
      <c r="J253" s="28">
        <f>COUNTIF(J$11:J$86,"Thể chất")</f>
        <v>60</v>
      </c>
      <c r="K253" s="28">
        <f t="shared" ref="K253:Y253" si="122">COUNTIF(K$11:K$86,"x")</f>
        <v>8</v>
      </c>
      <c r="L253" s="28">
        <f t="shared" si="122"/>
        <v>8</v>
      </c>
      <c r="M253" s="28">
        <f t="shared" si="122"/>
        <v>7</v>
      </c>
      <c r="N253" s="28">
        <f t="shared" si="122"/>
        <v>11</v>
      </c>
      <c r="O253" s="28">
        <f t="shared" si="122"/>
        <v>7</v>
      </c>
      <c r="P253" s="28">
        <f t="shared" si="122"/>
        <v>10</v>
      </c>
      <c r="Q253" s="28">
        <f t="shared" si="122"/>
        <v>6</v>
      </c>
      <c r="R253" s="28">
        <f t="shared" si="122"/>
        <v>6</v>
      </c>
      <c r="S253" s="28">
        <f t="shared" si="122"/>
        <v>5</v>
      </c>
      <c r="T253" s="28">
        <f t="shared" si="122"/>
        <v>3</v>
      </c>
      <c r="U253" s="28">
        <f t="shared" si="122"/>
        <v>0</v>
      </c>
      <c r="V253" s="28">
        <f t="shared" si="122"/>
        <v>0</v>
      </c>
      <c r="W253" s="28">
        <f t="shared" si="122"/>
        <v>0</v>
      </c>
      <c r="X253" s="28">
        <f t="shared" si="122"/>
        <v>0</v>
      </c>
      <c r="Y253" s="28">
        <f t="shared" si="122"/>
        <v>0</v>
      </c>
      <c r="Z253" s="28">
        <f t="shared" ref="Z253:AI253" si="123">COUNTIF(Z$8:Z$86,"x")</f>
        <v>0</v>
      </c>
      <c r="AA253" s="28">
        <f t="shared" si="123"/>
        <v>0</v>
      </c>
      <c r="AB253" s="28">
        <f t="shared" si="123"/>
        <v>0</v>
      </c>
      <c r="AC253" s="28">
        <f t="shared" si="123"/>
        <v>0</v>
      </c>
      <c r="AD253" s="28">
        <f t="shared" si="123"/>
        <v>0</v>
      </c>
      <c r="AE253" s="28">
        <f t="shared" si="123"/>
        <v>0</v>
      </c>
      <c r="AF253" s="28">
        <f t="shared" si="123"/>
        <v>0</v>
      </c>
      <c r="AG253" s="28">
        <f t="shared" si="123"/>
        <v>0</v>
      </c>
      <c r="AH253" s="28">
        <f t="shared" si="123"/>
        <v>0</v>
      </c>
      <c r="AI253" s="28">
        <f t="shared" si="123"/>
        <v>0</v>
      </c>
      <c r="AJ253" s="28"/>
      <c r="AK253" s="28"/>
      <c r="AL253" s="28"/>
      <c r="AM253" s="28"/>
      <c r="AN253" s="28"/>
      <c r="AO253" s="28"/>
      <c r="AP253" s="28">
        <f>COUNTIF(AP$8:AP$86,"x")</f>
        <v>0</v>
      </c>
      <c r="AQ253" s="28"/>
      <c r="AR253" s="28"/>
      <c r="AS253" s="28"/>
      <c r="AT253" s="28">
        <f>COUNTIF(AT$8:AT$86,"x")</f>
        <v>0</v>
      </c>
      <c r="AU253" s="28"/>
      <c r="AV253" s="28"/>
      <c r="AW253" s="28">
        <f>COUNTIF(AW$8:AW$86,"x")</f>
        <v>0</v>
      </c>
      <c r="AX253" s="28"/>
      <c r="AY253" s="28"/>
      <c r="AZ253" s="28">
        <f>COUNTIF(AZ$8:AZ$86,"x")</f>
        <v>0</v>
      </c>
      <c r="BA253" s="28"/>
      <c r="BB253" s="28">
        <f>COUNTIF(BB$8:BB$86,"x")</f>
        <v>0</v>
      </c>
      <c r="BC253" s="28"/>
      <c r="BD253" s="28">
        <f>COUNTIF(BD$8:BD$86,"x")</f>
        <v>0</v>
      </c>
      <c r="BR253" s="48"/>
      <c r="BS253" s="48"/>
    </row>
    <row r="254" spans="1:80" s="2" customFormat="1" ht="15.75" hidden="1">
      <c r="A254" s="26"/>
      <c r="B254" s="1377"/>
      <c r="C254" s="1377"/>
      <c r="D254" s="1377"/>
      <c r="E254" s="1377"/>
      <c r="F254" s="1377"/>
      <c r="G254" s="1376" t="s">
        <v>256</v>
      </c>
      <c r="H254" s="1376"/>
      <c r="I254" s="27"/>
      <c r="J254" s="28">
        <f>COUNTIF(J$89:J$129,"Nhận thức")</f>
        <v>29</v>
      </c>
      <c r="K254" s="28">
        <f t="shared" ref="K254:X254" si="124">COUNTIF(K$89:K$129,"x")</f>
        <v>4</v>
      </c>
      <c r="L254" s="28">
        <f t="shared" si="124"/>
        <v>4</v>
      </c>
      <c r="M254" s="28">
        <f t="shared" si="124"/>
        <v>2</v>
      </c>
      <c r="N254" s="28">
        <f t="shared" si="124"/>
        <v>4</v>
      </c>
      <c r="O254" s="28">
        <f t="shared" si="124"/>
        <v>4</v>
      </c>
      <c r="P254" s="28">
        <f t="shared" si="124"/>
        <v>3</v>
      </c>
      <c r="Q254" s="28">
        <f t="shared" si="124"/>
        <v>6</v>
      </c>
      <c r="R254" s="28">
        <f t="shared" si="124"/>
        <v>2</v>
      </c>
      <c r="S254" s="28">
        <f t="shared" si="124"/>
        <v>3</v>
      </c>
      <c r="T254" s="28">
        <f t="shared" si="124"/>
        <v>2</v>
      </c>
      <c r="U254" s="28">
        <f t="shared" si="124"/>
        <v>0</v>
      </c>
      <c r="V254" s="28">
        <f t="shared" si="124"/>
        <v>0</v>
      </c>
      <c r="W254" s="28">
        <f t="shared" si="124"/>
        <v>0</v>
      </c>
      <c r="X254" s="28">
        <f t="shared" si="124"/>
        <v>0</v>
      </c>
      <c r="Y254" s="28">
        <f t="shared" ref="Y254:AI254" si="125">COUNTIF(Y$87:Y$129,"x")</f>
        <v>0</v>
      </c>
      <c r="Z254" s="28">
        <f t="shared" si="125"/>
        <v>0</v>
      </c>
      <c r="AA254" s="28">
        <f t="shared" si="125"/>
        <v>0</v>
      </c>
      <c r="AB254" s="28">
        <f t="shared" si="125"/>
        <v>0</v>
      </c>
      <c r="AC254" s="28">
        <f t="shared" si="125"/>
        <v>0</v>
      </c>
      <c r="AD254" s="28">
        <f t="shared" si="125"/>
        <v>0</v>
      </c>
      <c r="AE254" s="28">
        <f t="shared" si="125"/>
        <v>0</v>
      </c>
      <c r="AF254" s="28">
        <f t="shared" si="125"/>
        <v>0</v>
      </c>
      <c r="AG254" s="28">
        <f t="shared" si="125"/>
        <v>0</v>
      </c>
      <c r="AH254" s="28">
        <f t="shared" si="125"/>
        <v>0</v>
      </c>
      <c r="AI254" s="28">
        <f t="shared" si="125"/>
        <v>0</v>
      </c>
      <c r="AJ254" s="28"/>
      <c r="AK254" s="28"/>
      <c r="AL254" s="28"/>
      <c r="AM254" s="28"/>
      <c r="AN254" s="28"/>
      <c r="AO254" s="28"/>
      <c r="AP254" s="28">
        <f>COUNTIF(AP$87:AP$129,"x")</f>
        <v>0</v>
      </c>
      <c r="AQ254" s="28"/>
      <c r="AR254" s="28"/>
      <c r="AS254" s="28"/>
      <c r="AT254" s="28">
        <f>COUNTIF(AT$87:AT$129,"x")</f>
        <v>0</v>
      </c>
      <c r="AU254" s="28"/>
      <c r="AV254" s="28"/>
      <c r="AW254" s="28">
        <f>COUNTIF(AW$87:AW$129,"x")</f>
        <v>0</v>
      </c>
      <c r="AX254" s="28"/>
      <c r="AY254" s="28"/>
      <c r="AZ254" s="28">
        <f>COUNTIF(AZ$87:AZ$129,"x")</f>
        <v>0</v>
      </c>
      <c r="BA254" s="28"/>
      <c r="BB254" s="28">
        <f>COUNTIF(BB$87:BB$129,"x")</f>
        <v>0</v>
      </c>
      <c r="BC254" s="28"/>
      <c r="BD254" s="28">
        <f>COUNTIF(BD$87:BD$129,"x")</f>
        <v>0</v>
      </c>
      <c r="BR254" s="48"/>
      <c r="BS254" s="48"/>
    </row>
    <row r="255" spans="1:80" s="2" customFormat="1" ht="15.75" hidden="1">
      <c r="A255" s="26"/>
      <c r="B255" s="1377"/>
      <c r="C255" s="1377"/>
      <c r="D255" s="1377"/>
      <c r="E255" s="1377"/>
      <c r="F255" s="1377"/>
      <c r="G255" s="1376" t="s">
        <v>257</v>
      </c>
      <c r="H255" s="1376"/>
      <c r="I255" s="27"/>
      <c r="J255" s="28">
        <f>COUNTIF(J$130:J$189,"Ngôn ngữ")</f>
        <v>42</v>
      </c>
      <c r="K255" s="28">
        <f>COUNTIF(K$130:K$189,"x")</f>
        <v>4</v>
      </c>
      <c r="L255" s="28">
        <f t="shared" ref="L255:W255" si="126">COUNTIF(L$130:L$189,"x")</f>
        <v>6</v>
      </c>
      <c r="M255" s="28">
        <f t="shared" si="126"/>
        <v>8</v>
      </c>
      <c r="N255" s="28">
        <f t="shared" si="126"/>
        <v>6</v>
      </c>
      <c r="O255" s="28">
        <f t="shared" si="126"/>
        <v>4</v>
      </c>
      <c r="P255" s="28">
        <f t="shared" si="126"/>
        <v>4</v>
      </c>
      <c r="Q255" s="28">
        <f t="shared" si="126"/>
        <v>4</v>
      </c>
      <c r="R255" s="28">
        <f t="shared" si="126"/>
        <v>5</v>
      </c>
      <c r="S255" s="28">
        <f t="shared" si="126"/>
        <v>6</v>
      </c>
      <c r="T255" s="28">
        <f t="shared" si="126"/>
        <v>6</v>
      </c>
      <c r="U255" s="28">
        <f t="shared" si="126"/>
        <v>0</v>
      </c>
      <c r="V255" s="28">
        <f t="shared" si="126"/>
        <v>0</v>
      </c>
      <c r="W255" s="28">
        <f t="shared" si="126"/>
        <v>0</v>
      </c>
      <c r="X255" s="28">
        <f t="shared" ref="X255:AI255" si="127">COUNTIF(X$130:X$173,"x")</f>
        <v>0</v>
      </c>
      <c r="Y255" s="28">
        <f t="shared" si="127"/>
        <v>0</v>
      </c>
      <c r="Z255" s="28">
        <f t="shared" si="127"/>
        <v>0</v>
      </c>
      <c r="AA255" s="28">
        <f t="shared" si="127"/>
        <v>0</v>
      </c>
      <c r="AB255" s="28">
        <f t="shared" si="127"/>
        <v>0</v>
      </c>
      <c r="AC255" s="28">
        <f t="shared" si="127"/>
        <v>0</v>
      </c>
      <c r="AD255" s="28">
        <f t="shared" si="127"/>
        <v>0</v>
      </c>
      <c r="AE255" s="28">
        <f t="shared" si="127"/>
        <v>0</v>
      </c>
      <c r="AF255" s="28">
        <f t="shared" si="127"/>
        <v>0</v>
      </c>
      <c r="AG255" s="28">
        <f t="shared" si="127"/>
        <v>0</v>
      </c>
      <c r="AH255" s="28">
        <f t="shared" si="127"/>
        <v>0</v>
      </c>
      <c r="AI255" s="28">
        <f t="shared" si="127"/>
        <v>0</v>
      </c>
      <c r="AJ255" s="28"/>
      <c r="AK255" s="28"/>
      <c r="AL255" s="28"/>
      <c r="AM255" s="28"/>
      <c r="AN255" s="28"/>
      <c r="AO255" s="28"/>
      <c r="AP255" s="28">
        <f>COUNTIF(AP$130:AP$173,"x")</f>
        <v>0</v>
      </c>
      <c r="AQ255" s="28"/>
      <c r="AR255" s="28"/>
      <c r="AS255" s="28"/>
      <c r="AT255" s="28">
        <f>COUNTIF(AT$130:AT$173,"x")</f>
        <v>0</v>
      </c>
      <c r="AU255" s="28"/>
      <c r="AV255" s="28"/>
      <c r="AW255" s="28">
        <f>COUNTIF(AW$130:AW$173,"x")</f>
        <v>0</v>
      </c>
      <c r="AX255" s="28"/>
      <c r="AY255" s="28"/>
      <c r="AZ255" s="28">
        <f>COUNTIF(AZ$130:AZ$173,"x")</f>
        <v>0</v>
      </c>
      <c r="BA255" s="28"/>
      <c r="BB255" s="28">
        <f>COUNTIF(BB$130:BB$173,"x")</f>
        <v>0</v>
      </c>
      <c r="BC255" s="28"/>
      <c r="BD255" s="28">
        <f>COUNTIF(BD$130:BD$173,"x")</f>
        <v>0</v>
      </c>
      <c r="BR255" s="48"/>
      <c r="BS255" s="48"/>
    </row>
    <row r="256" spans="1:80" s="2" customFormat="1" ht="15.75" hidden="1">
      <c r="A256" s="26"/>
      <c r="B256" s="1377"/>
      <c r="C256" s="1377"/>
      <c r="D256" s="1377"/>
      <c r="E256" s="1377"/>
      <c r="F256" s="1377"/>
      <c r="G256" s="1376" t="s">
        <v>258</v>
      </c>
      <c r="H256" s="1376"/>
      <c r="I256" s="27"/>
      <c r="J256" s="28">
        <f>COUNTIF(J$181:J$251,"TCKNXH-TM")</f>
        <v>53</v>
      </c>
      <c r="K256" s="28">
        <f t="shared" ref="K256:V256" si="128">COUNTIF(K$181:K$251,"x")</f>
        <v>6</v>
      </c>
      <c r="L256" s="28">
        <f t="shared" si="128"/>
        <v>10</v>
      </c>
      <c r="M256" s="28">
        <f t="shared" si="128"/>
        <v>8</v>
      </c>
      <c r="N256" s="28">
        <f t="shared" si="128"/>
        <v>5</v>
      </c>
      <c r="O256" s="28">
        <f t="shared" si="128"/>
        <v>3</v>
      </c>
      <c r="P256" s="28">
        <f t="shared" si="128"/>
        <v>8</v>
      </c>
      <c r="Q256" s="28">
        <f t="shared" si="128"/>
        <v>6</v>
      </c>
      <c r="R256" s="28">
        <f t="shared" si="128"/>
        <v>4</v>
      </c>
      <c r="S256" s="28">
        <f t="shared" si="128"/>
        <v>4</v>
      </c>
      <c r="T256" s="28">
        <f t="shared" si="128"/>
        <v>4</v>
      </c>
      <c r="U256" s="28">
        <f t="shared" si="128"/>
        <v>0</v>
      </c>
      <c r="V256" s="28">
        <f t="shared" si="128"/>
        <v>0</v>
      </c>
      <c r="W256" s="28">
        <f t="shared" ref="W256:AI256" si="129">COUNTIF(W$181:W$224,"x")</f>
        <v>0</v>
      </c>
      <c r="X256" s="28">
        <f t="shared" si="129"/>
        <v>0</v>
      </c>
      <c r="Y256" s="28">
        <f t="shared" si="129"/>
        <v>0</v>
      </c>
      <c r="Z256" s="28">
        <f t="shared" si="129"/>
        <v>0</v>
      </c>
      <c r="AA256" s="28">
        <f t="shared" si="129"/>
        <v>0</v>
      </c>
      <c r="AB256" s="28">
        <f t="shared" si="129"/>
        <v>0</v>
      </c>
      <c r="AC256" s="28">
        <f t="shared" si="129"/>
        <v>0</v>
      </c>
      <c r="AD256" s="28">
        <f t="shared" si="129"/>
        <v>0</v>
      </c>
      <c r="AE256" s="28">
        <f t="shared" si="129"/>
        <v>0</v>
      </c>
      <c r="AF256" s="28">
        <f t="shared" si="129"/>
        <v>0</v>
      </c>
      <c r="AG256" s="28">
        <f t="shared" si="129"/>
        <v>0</v>
      </c>
      <c r="AH256" s="28">
        <f t="shared" si="129"/>
        <v>0</v>
      </c>
      <c r="AI256" s="28">
        <f t="shared" si="129"/>
        <v>0</v>
      </c>
      <c r="AJ256" s="28"/>
      <c r="AK256" s="28"/>
      <c r="AL256" s="28"/>
      <c r="AM256" s="28"/>
      <c r="AN256" s="28"/>
      <c r="AO256" s="28"/>
      <c r="AP256" s="28">
        <f>COUNTIF(AP$181:AP$224,"x")</f>
        <v>0</v>
      </c>
      <c r="AQ256" s="28"/>
      <c r="AR256" s="28"/>
      <c r="AS256" s="28"/>
      <c r="AT256" s="28">
        <f>COUNTIF(AT$181:AT$224,"x")</f>
        <v>0</v>
      </c>
      <c r="AU256" s="28"/>
      <c r="AV256" s="28"/>
      <c r="AW256" s="28">
        <f>COUNTIF(AW$181:AW$224,"x")</f>
        <v>0</v>
      </c>
      <c r="AX256" s="28"/>
      <c r="AY256" s="28"/>
      <c r="AZ256" s="28">
        <f>COUNTIF(AZ$181:AZ$224,"x")</f>
        <v>0</v>
      </c>
      <c r="BA256" s="28"/>
      <c r="BB256" s="28">
        <f>COUNTIF(BB$181:BB$224,"x")</f>
        <v>0</v>
      </c>
      <c r="BC256" s="28"/>
      <c r="BD256" s="28">
        <f>COUNTIF(BD$181:BD$224,"x")</f>
        <v>0</v>
      </c>
      <c r="BR256" s="48"/>
      <c r="BS256" s="48"/>
    </row>
    <row r="257" spans="1:80" s="2" customFormat="1" ht="15.75" hidden="1">
      <c r="A257" s="26"/>
      <c r="B257" s="1377"/>
      <c r="C257" s="1377"/>
      <c r="D257" s="1377"/>
      <c r="E257" s="1377"/>
      <c r="F257" s="1377"/>
      <c r="G257" s="1376"/>
      <c r="H257" s="1376"/>
      <c r="I257" s="27"/>
      <c r="J257" s="28"/>
      <c r="K257" s="28"/>
      <c r="L257" s="28"/>
      <c r="M257" s="28"/>
      <c r="N257" s="28"/>
      <c r="O257" s="28"/>
      <c r="P257" s="28"/>
      <c r="Q257" s="28"/>
      <c r="R257" s="28"/>
      <c r="S257" s="28"/>
      <c r="T257" s="28"/>
      <c r="U257" s="28"/>
      <c r="V257" s="28"/>
      <c r="W257" s="28">
        <f t="shared" ref="W257:AI257" si="130">COUNTIF(W$225:W$251,"x")</f>
        <v>0</v>
      </c>
      <c r="X257" s="28">
        <f t="shared" si="130"/>
        <v>0</v>
      </c>
      <c r="Y257" s="28">
        <f t="shared" si="130"/>
        <v>0</v>
      </c>
      <c r="Z257" s="28">
        <f t="shared" si="130"/>
        <v>0</v>
      </c>
      <c r="AA257" s="28">
        <f t="shared" si="130"/>
        <v>0</v>
      </c>
      <c r="AB257" s="28">
        <f t="shared" si="130"/>
        <v>0</v>
      </c>
      <c r="AC257" s="28">
        <f t="shared" si="130"/>
        <v>0</v>
      </c>
      <c r="AD257" s="28">
        <f t="shared" si="130"/>
        <v>0</v>
      </c>
      <c r="AE257" s="28">
        <f t="shared" si="130"/>
        <v>0</v>
      </c>
      <c r="AF257" s="28">
        <f t="shared" si="130"/>
        <v>0</v>
      </c>
      <c r="AG257" s="28">
        <f t="shared" si="130"/>
        <v>0</v>
      </c>
      <c r="AH257" s="28">
        <f t="shared" si="130"/>
        <v>0</v>
      </c>
      <c r="AI257" s="28">
        <f t="shared" si="130"/>
        <v>0</v>
      </c>
      <c r="AJ257" s="28"/>
      <c r="AK257" s="28"/>
      <c r="AL257" s="28"/>
      <c r="AM257" s="28"/>
      <c r="AN257" s="28"/>
      <c r="AO257" s="28"/>
      <c r="AP257" s="28">
        <f>COUNTIF(AP$225:AP$251,"x")</f>
        <v>0</v>
      </c>
      <c r="AQ257" s="28"/>
      <c r="AR257" s="28"/>
      <c r="AS257" s="28"/>
      <c r="AT257" s="28">
        <f>COUNTIF(AT$225:AT$251,"x")</f>
        <v>0</v>
      </c>
      <c r="AU257" s="28"/>
      <c r="AV257" s="28"/>
      <c r="AW257" s="28">
        <f>COUNTIF(AW$225:AW$251,"x")</f>
        <v>0</v>
      </c>
      <c r="AX257" s="28"/>
      <c r="AY257" s="28"/>
      <c r="AZ257" s="28">
        <f>COUNTIF(AZ$225:AZ$251,"x")</f>
        <v>0</v>
      </c>
      <c r="BA257" s="28"/>
      <c r="BB257" s="28">
        <f>COUNTIF(BB$225:BB$251,"x")</f>
        <v>0</v>
      </c>
      <c r="BC257" s="28"/>
      <c r="BD257" s="28">
        <f>COUNTIF(BD$225:BD$251,"x")</f>
        <v>0</v>
      </c>
      <c r="BR257" s="48"/>
      <c r="BS257" s="48"/>
    </row>
    <row r="258" spans="1:80" s="1201" customFormat="1">
      <c r="B258" s="575"/>
      <c r="C258" s="1212"/>
      <c r="D258" s="575"/>
      <c r="E258" s="1176"/>
      <c r="F258" s="575"/>
      <c r="H258" s="1212"/>
      <c r="I258" s="1116"/>
      <c r="J258" s="1116"/>
      <c r="K258" s="184"/>
      <c r="L258" s="1116"/>
      <c r="M258" s="2"/>
      <c r="N258" s="74"/>
      <c r="O258" s="2"/>
      <c r="P258" s="74"/>
      <c r="Q258" s="2"/>
      <c r="R258" s="2"/>
      <c r="S258" s="2"/>
      <c r="T258" s="2"/>
      <c r="U258" s="2"/>
      <c r="V258" s="184"/>
      <c r="W258" s="184"/>
      <c r="X258" s="184"/>
      <c r="Y258" s="184"/>
      <c r="Z258" s="1116"/>
      <c r="AA258" s="1116"/>
      <c r="AB258" s="1116"/>
      <c r="AC258" s="1116"/>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1116"/>
      <c r="BF258" s="1116"/>
      <c r="BG258" s="1116"/>
      <c r="BH258" s="1116"/>
      <c r="BI258" s="1116"/>
      <c r="BJ258" s="1116"/>
      <c r="BK258" s="1116"/>
      <c r="BL258" s="1116"/>
      <c r="BM258" s="1116"/>
      <c r="BN258" s="1116"/>
      <c r="BO258" s="1116"/>
      <c r="BP258" s="1116"/>
      <c r="BQ258" s="1116"/>
      <c r="BR258" s="1117"/>
      <c r="BS258" s="1117"/>
      <c r="BT258" s="1116"/>
      <c r="BU258" s="1116"/>
      <c r="BV258" s="1116"/>
      <c r="BW258" s="1116"/>
      <c r="BX258" s="1116"/>
      <c r="BY258" s="1116"/>
      <c r="BZ258" s="1116"/>
      <c r="CA258" s="1116"/>
      <c r="CB258" s="1116"/>
    </row>
    <row r="259" spans="1:80" s="1201" customFormat="1">
      <c r="B259" s="575"/>
      <c r="C259" s="1212"/>
      <c r="D259" s="575"/>
      <c r="E259" s="1176"/>
      <c r="F259" s="575"/>
      <c r="G259" s="1659" t="s">
        <v>217</v>
      </c>
      <c r="H259" s="1660"/>
      <c r="I259" s="1213"/>
      <c r="J259" s="1213"/>
      <c r="K259" s="292"/>
      <c r="L259" s="1213"/>
      <c r="M259" s="266"/>
      <c r="N259" s="266"/>
      <c r="O259" s="266"/>
      <c r="P259" s="266"/>
      <c r="Q259" s="266"/>
      <c r="R259" s="266"/>
      <c r="S259" s="266"/>
      <c r="T259" s="266"/>
      <c r="U259" s="266"/>
      <c r="V259" s="194">
        <f t="shared" ref="V259:BD259" si="131">SUM(V260:V268)</f>
        <v>22</v>
      </c>
      <c r="W259" s="194">
        <f t="shared" si="131"/>
        <v>22</v>
      </c>
      <c r="X259" s="194">
        <f t="shared" si="131"/>
        <v>22</v>
      </c>
      <c r="Y259" s="194">
        <f t="shared" si="131"/>
        <v>22</v>
      </c>
      <c r="Z259" s="1192">
        <f t="shared" si="131"/>
        <v>23</v>
      </c>
      <c r="AA259" s="1192">
        <f t="shared" si="131"/>
        <v>24</v>
      </c>
      <c r="AB259" s="1192">
        <f t="shared" si="131"/>
        <v>24</v>
      </c>
      <c r="AC259" s="1192">
        <f t="shared" si="131"/>
        <v>23</v>
      </c>
      <c r="AD259" s="265">
        <f t="shared" si="131"/>
        <v>0</v>
      </c>
      <c r="AE259" s="265">
        <f t="shared" si="131"/>
        <v>0</v>
      </c>
      <c r="AF259" s="265">
        <f t="shared" si="131"/>
        <v>0</v>
      </c>
      <c r="AG259" s="265">
        <f t="shared" si="131"/>
        <v>0</v>
      </c>
      <c r="AH259" s="265">
        <f t="shared" si="131"/>
        <v>0</v>
      </c>
      <c r="AI259" s="265">
        <f t="shared" si="131"/>
        <v>0</v>
      </c>
      <c r="AJ259" s="265"/>
      <c r="AK259" s="265"/>
      <c r="AL259" s="265"/>
      <c r="AM259" s="265"/>
      <c r="AN259" s="265"/>
      <c r="AO259" s="265"/>
      <c r="AP259" s="265">
        <f t="shared" si="131"/>
        <v>0</v>
      </c>
      <c r="AQ259" s="265"/>
      <c r="AR259" s="265"/>
      <c r="AS259" s="265"/>
      <c r="AT259" s="265">
        <f t="shared" si="131"/>
        <v>0</v>
      </c>
      <c r="AU259" s="265"/>
      <c r="AV259" s="265"/>
      <c r="AW259" s="265">
        <f t="shared" si="131"/>
        <v>0</v>
      </c>
      <c r="AX259" s="265"/>
      <c r="AY259" s="265"/>
      <c r="AZ259" s="265">
        <f t="shared" si="131"/>
        <v>0</v>
      </c>
      <c r="BA259" s="265"/>
      <c r="BB259" s="265">
        <f t="shared" si="131"/>
        <v>0</v>
      </c>
      <c r="BC259" s="265"/>
      <c r="BD259" s="265">
        <f t="shared" si="131"/>
        <v>0</v>
      </c>
      <c r="BE259" s="1116"/>
      <c r="BF259" s="1116"/>
      <c r="BG259" s="1116"/>
      <c r="BH259" s="1116"/>
      <c r="BI259" s="1116"/>
      <c r="BJ259" s="1116"/>
      <c r="BK259" s="1116"/>
      <c r="BL259" s="1116"/>
      <c r="BM259" s="1116"/>
      <c r="BN259" s="1116"/>
      <c r="BO259" s="1116"/>
      <c r="BP259" s="1116"/>
      <c r="BQ259" s="1116"/>
      <c r="BR259" s="1117"/>
      <c r="BS259" s="1117"/>
      <c r="BT259" s="1116"/>
      <c r="BU259" s="1116"/>
      <c r="BV259" s="1116"/>
      <c r="BW259" s="1116"/>
      <c r="BX259" s="1116"/>
      <c r="BY259" s="1116"/>
      <c r="BZ259" s="1116"/>
      <c r="CA259" s="1116"/>
      <c r="CB259" s="1116"/>
    </row>
    <row r="260" spans="1:80" s="1201" customFormat="1">
      <c r="B260" s="575"/>
      <c r="C260" s="1212"/>
      <c r="D260" s="575"/>
      <c r="E260" s="1176"/>
      <c r="F260" s="575"/>
      <c r="G260" s="1661" t="s">
        <v>218</v>
      </c>
      <c r="H260" s="1662"/>
      <c r="I260" s="1213"/>
      <c r="J260" s="1213"/>
      <c r="K260" s="292"/>
      <c r="L260" s="1213"/>
      <c r="M260" s="266"/>
      <c r="N260" s="266"/>
      <c r="O260" s="266"/>
      <c r="P260" s="266"/>
      <c r="Q260" s="266"/>
      <c r="R260" s="266"/>
      <c r="S260" s="266"/>
      <c r="T260" s="266"/>
      <c r="U260" s="266"/>
      <c r="V260" s="191">
        <f t="shared" ref="V260:AI260" si="132">COUNTIF(V$8:V$251,"ĐTT")</f>
        <v>2</v>
      </c>
      <c r="W260" s="191">
        <f t="shared" si="132"/>
        <v>1</v>
      </c>
      <c r="X260" s="191">
        <f t="shared" si="132"/>
        <v>2</v>
      </c>
      <c r="Y260" s="191">
        <f t="shared" si="132"/>
        <v>1</v>
      </c>
      <c r="Z260" s="1127">
        <f t="shared" si="132"/>
        <v>1</v>
      </c>
      <c r="AA260" s="1127">
        <f t="shared" si="132"/>
        <v>1</v>
      </c>
      <c r="AB260" s="1127">
        <f t="shared" si="132"/>
        <v>1</v>
      </c>
      <c r="AC260" s="1127">
        <f t="shared" si="132"/>
        <v>1</v>
      </c>
      <c r="AD260" s="287">
        <f t="shared" si="132"/>
        <v>0</v>
      </c>
      <c r="AE260" s="287">
        <f t="shared" si="132"/>
        <v>0</v>
      </c>
      <c r="AF260" s="287">
        <f t="shared" si="132"/>
        <v>0</v>
      </c>
      <c r="AG260" s="287">
        <f t="shared" si="132"/>
        <v>0</v>
      </c>
      <c r="AH260" s="287">
        <f t="shared" si="132"/>
        <v>0</v>
      </c>
      <c r="AI260" s="287">
        <f t="shared" si="132"/>
        <v>0</v>
      </c>
      <c r="AJ260" s="287"/>
      <c r="AK260" s="287"/>
      <c r="AL260" s="287"/>
      <c r="AM260" s="287"/>
      <c r="AN260" s="287"/>
      <c r="AO260" s="287"/>
      <c r="AP260" s="287">
        <f>COUNTIF(AP$8:AP$251,"ĐTT")</f>
        <v>0</v>
      </c>
      <c r="AQ260" s="287"/>
      <c r="AR260" s="287"/>
      <c r="AS260" s="287"/>
      <c r="AT260" s="287">
        <f>COUNTIF(AT$8:AT$251,"ĐTT")</f>
        <v>0</v>
      </c>
      <c r="AU260" s="287"/>
      <c r="AV260" s="287"/>
      <c r="AW260" s="287">
        <f>COUNTIF(AW$8:AW$251,"ĐTT")</f>
        <v>0</v>
      </c>
      <c r="AX260" s="287"/>
      <c r="AY260" s="287"/>
      <c r="AZ260" s="287">
        <f>COUNTIF(AZ$8:AZ$251,"ĐTT")</f>
        <v>0</v>
      </c>
      <c r="BA260" s="287"/>
      <c r="BB260" s="287">
        <f>COUNTIF(BB$8:BB$251,"ĐTT")</f>
        <v>0</v>
      </c>
      <c r="BC260" s="287"/>
      <c r="BD260" s="287">
        <f>COUNTIF(BD$8:BD$251,"ĐTT")</f>
        <v>0</v>
      </c>
      <c r="BE260" s="1116"/>
      <c r="BF260" s="1116"/>
      <c r="BG260" s="1116"/>
      <c r="BH260" s="1116"/>
      <c r="BI260" s="1116"/>
      <c r="BJ260" s="1116"/>
      <c r="BK260" s="1116"/>
      <c r="BL260" s="1116"/>
      <c r="BM260" s="1116"/>
      <c r="BN260" s="1116"/>
      <c r="BO260" s="1116"/>
      <c r="BP260" s="1116"/>
      <c r="BQ260" s="1116"/>
      <c r="BR260" s="1117"/>
      <c r="BS260" s="1117"/>
      <c r="BT260" s="1116"/>
      <c r="BU260" s="1116"/>
      <c r="BV260" s="1116"/>
      <c r="BW260" s="1116"/>
      <c r="BX260" s="1116"/>
      <c r="BY260" s="1116"/>
      <c r="BZ260" s="1116"/>
      <c r="CA260" s="1116"/>
      <c r="CB260" s="1116"/>
    </row>
    <row r="261" spans="1:80" s="1201" customFormat="1">
      <c r="B261" s="575"/>
      <c r="C261" s="1212"/>
      <c r="D261" s="575"/>
      <c r="E261" s="1176"/>
      <c r="F261" s="575"/>
      <c r="G261" s="1661" t="s">
        <v>219</v>
      </c>
      <c r="H261" s="1662"/>
      <c r="I261" s="1213"/>
      <c r="J261" s="1213"/>
      <c r="K261" s="292"/>
      <c r="L261" s="1213"/>
      <c r="M261" s="266"/>
      <c r="N261" s="266"/>
      <c r="O261" s="266"/>
      <c r="P261" s="266"/>
      <c r="Q261" s="266"/>
      <c r="R261" s="266"/>
      <c r="S261" s="266"/>
      <c r="T261" s="266"/>
      <c r="U261" s="266"/>
      <c r="V261" s="191">
        <f t="shared" ref="V261:AI261" si="133">COUNTIF(V$8:V$251,"TDS")</f>
        <v>1</v>
      </c>
      <c r="W261" s="191">
        <f t="shared" si="133"/>
        <v>1</v>
      </c>
      <c r="X261" s="191">
        <f t="shared" si="133"/>
        <v>1</v>
      </c>
      <c r="Y261" s="191">
        <f t="shared" si="133"/>
        <v>1</v>
      </c>
      <c r="Z261" s="1127">
        <f t="shared" si="133"/>
        <v>1</v>
      </c>
      <c r="AA261" s="1127">
        <f t="shared" si="133"/>
        <v>1</v>
      </c>
      <c r="AB261" s="1127">
        <f t="shared" si="133"/>
        <v>1</v>
      </c>
      <c r="AC261" s="1127">
        <f t="shared" si="133"/>
        <v>1</v>
      </c>
      <c r="AD261" s="287">
        <f t="shared" si="133"/>
        <v>0</v>
      </c>
      <c r="AE261" s="287">
        <f t="shared" si="133"/>
        <v>0</v>
      </c>
      <c r="AF261" s="287">
        <f t="shared" si="133"/>
        <v>0</v>
      </c>
      <c r="AG261" s="287">
        <f t="shared" si="133"/>
        <v>0</v>
      </c>
      <c r="AH261" s="287">
        <f t="shared" si="133"/>
        <v>0</v>
      </c>
      <c r="AI261" s="287">
        <f t="shared" si="133"/>
        <v>0</v>
      </c>
      <c r="AJ261" s="287"/>
      <c r="AK261" s="287"/>
      <c r="AL261" s="287"/>
      <c r="AM261" s="287"/>
      <c r="AN261" s="287"/>
      <c r="AO261" s="287"/>
      <c r="AP261" s="287">
        <f>COUNTIF(AP$8:AP$251,"TDS")</f>
        <v>0</v>
      </c>
      <c r="AQ261" s="287"/>
      <c r="AR261" s="287"/>
      <c r="AS261" s="287"/>
      <c r="AT261" s="287">
        <f>COUNTIF(AT$8:AT$251,"TDS")</f>
        <v>0</v>
      </c>
      <c r="AU261" s="287"/>
      <c r="AV261" s="287"/>
      <c r="AW261" s="287">
        <f>COUNTIF(AW$8:AW$251,"TDS")</f>
        <v>0</v>
      </c>
      <c r="AX261" s="287"/>
      <c r="AY261" s="287"/>
      <c r="AZ261" s="287">
        <f>COUNTIF(AZ$8:AZ$251,"TDS")</f>
        <v>0</v>
      </c>
      <c r="BA261" s="287"/>
      <c r="BB261" s="287">
        <f>COUNTIF(BB$8:BB$251,"TDS")</f>
        <v>0</v>
      </c>
      <c r="BC261" s="287"/>
      <c r="BD261" s="287">
        <f>COUNTIF(BD$8:BD$251,"TDS")</f>
        <v>0</v>
      </c>
      <c r="BE261" s="1116"/>
      <c r="BF261" s="1116"/>
      <c r="BG261" s="1116"/>
      <c r="BH261" s="1116"/>
      <c r="BI261" s="1116"/>
      <c r="BJ261" s="1116"/>
      <c r="BK261" s="1116"/>
      <c r="BL261" s="1116"/>
      <c r="BM261" s="1116"/>
      <c r="BN261" s="1116"/>
      <c r="BO261" s="1116"/>
      <c r="BP261" s="1116"/>
      <c r="BQ261" s="1116"/>
      <c r="BR261" s="1117"/>
      <c r="BS261" s="1117"/>
      <c r="BT261" s="1116"/>
      <c r="BU261" s="1116"/>
      <c r="BV261" s="1116"/>
      <c r="BW261" s="1116"/>
      <c r="BX261" s="1116"/>
      <c r="BY261" s="1116"/>
      <c r="BZ261" s="1116"/>
      <c r="CA261" s="1116"/>
      <c r="CB261" s="1116"/>
    </row>
    <row r="262" spans="1:80" s="1201" customFormat="1">
      <c r="B262" s="575"/>
      <c r="C262" s="1212"/>
      <c r="D262" s="575"/>
      <c r="E262" s="1176"/>
      <c r="F262" s="575"/>
      <c r="G262" s="1661" t="s">
        <v>220</v>
      </c>
      <c r="H262" s="1662"/>
      <c r="I262" s="1213"/>
      <c r="J262" s="1213"/>
      <c r="K262" s="292"/>
      <c r="L262" s="1213"/>
      <c r="M262" s="266"/>
      <c r="N262" s="266"/>
      <c r="O262" s="266"/>
      <c r="P262" s="266"/>
      <c r="Q262" s="266"/>
      <c r="R262" s="266"/>
      <c r="S262" s="266"/>
      <c r="T262" s="266"/>
      <c r="U262" s="266"/>
      <c r="V262" s="191">
        <f t="shared" ref="V262:AI262" si="134">COUNTIF(V$8:V$251,"HĐG")</f>
        <v>5</v>
      </c>
      <c r="W262" s="191">
        <f t="shared" si="134"/>
        <v>5</v>
      </c>
      <c r="X262" s="191">
        <f t="shared" si="134"/>
        <v>4</v>
      </c>
      <c r="Y262" s="191">
        <f t="shared" si="134"/>
        <v>4</v>
      </c>
      <c r="Z262" s="1127">
        <f t="shared" si="134"/>
        <v>5</v>
      </c>
      <c r="AA262" s="1127">
        <f t="shared" si="134"/>
        <v>5</v>
      </c>
      <c r="AB262" s="1127">
        <f t="shared" si="134"/>
        <v>5</v>
      </c>
      <c r="AC262" s="1127">
        <f t="shared" si="134"/>
        <v>4</v>
      </c>
      <c r="AD262" s="287">
        <f t="shared" si="134"/>
        <v>0</v>
      </c>
      <c r="AE262" s="287">
        <f t="shared" si="134"/>
        <v>0</v>
      </c>
      <c r="AF262" s="287">
        <f t="shared" si="134"/>
        <v>0</v>
      </c>
      <c r="AG262" s="287">
        <f t="shared" si="134"/>
        <v>0</v>
      </c>
      <c r="AH262" s="287">
        <f t="shared" si="134"/>
        <v>0</v>
      </c>
      <c r="AI262" s="287">
        <f t="shared" si="134"/>
        <v>0</v>
      </c>
      <c r="AJ262" s="287"/>
      <c r="AK262" s="287"/>
      <c r="AL262" s="287"/>
      <c r="AM262" s="287"/>
      <c r="AN262" s="287"/>
      <c r="AO262" s="287"/>
      <c r="AP262" s="287">
        <f>COUNTIF(AP$8:AP$251,"HĐG")</f>
        <v>0</v>
      </c>
      <c r="AQ262" s="287"/>
      <c r="AR262" s="287"/>
      <c r="AS262" s="287"/>
      <c r="AT262" s="287">
        <f>COUNTIF(AT$8:AT$251,"HĐG")</f>
        <v>0</v>
      </c>
      <c r="AU262" s="287"/>
      <c r="AV262" s="287"/>
      <c r="AW262" s="287">
        <f>COUNTIF(AW$8:AW$251,"HĐG")</f>
        <v>0</v>
      </c>
      <c r="AX262" s="287"/>
      <c r="AY262" s="287"/>
      <c r="AZ262" s="287">
        <f>COUNTIF(AZ$8:AZ$251,"HĐG")</f>
        <v>0</v>
      </c>
      <c r="BA262" s="287"/>
      <c r="BB262" s="287">
        <f>COUNTIF(BB$8:BB$251,"HĐG")</f>
        <v>0</v>
      </c>
      <c r="BC262" s="287"/>
      <c r="BD262" s="287">
        <f>COUNTIF(BD$8:BD$251,"HĐG")</f>
        <v>0</v>
      </c>
      <c r="BE262" s="1116"/>
      <c r="BF262" s="1116"/>
      <c r="BG262" s="1116"/>
      <c r="BH262" s="1116"/>
      <c r="BI262" s="1116"/>
      <c r="BJ262" s="1116"/>
      <c r="BK262" s="1116"/>
      <c r="BL262" s="1116"/>
      <c r="BM262" s="1116"/>
      <c r="BN262" s="1116"/>
      <c r="BO262" s="1116"/>
      <c r="BP262" s="1116"/>
      <c r="BQ262" s="1116"/>
      <c r="BR262" s="1117"/>
      <c r="BS262" s="1117"/>
      <c r="BT262" s="1116"/>
      <c r="BU262" s="1116"/>
      <c r="BV262" s="1116"/>
      <c r="BW262" s="1116"/>
      <c r="BX262" s="1116"/>
      <c r="BY262" s="1116"/>
      <c r="BZ262" s="1116"/>
      <c r="CA262" s="1116"/>
      <c r="CB262" s="1116"/>
    </row>
    <row r="263" spans="1:80" s="1201" customFormat="1">
      <c r="B263" s="575"/>
      <c r="C263" s="1212"/>
      <c r="D263" s="575"/>
      <c r="E263" s="1176"/>
      <c r="F263" s="575"/>
      <c r="G263" s="1661" t="s">
        <v>221</v>
      </c>
      <c r="H263" s="1662"/>
      <c r="I263" s="1213"/>
      <c r="J263" s="1213"/>
      <c r="K263" s="292"/>
      <c r="L263" s="1213"/>
      <c r="M263" s="266"/>
      <c r="N263" s="266"/>
      <c r="O263" s="266"/>
      <c r="P263" s="266"/>
      <c r="Q263" s="266"/>
      <c r="R263" s="266"/>
      <c r="S263" s="266"/>
      <c r="T263" s="266"/>
      <c r="U263" s="266"/>
      <c r="V263" s="191">
        <f t="shared" ref="V263:AI263" si="135">COUNTIF(V$8:V$251,"HĐNT")</f>
        <v>4</v>
      </c>
      <c r="W263" s="191">
        <f t="shared" si="135"/>
        <v>4</v>
      </c>
      <c r="X263" s="191">
        <f t="shared" si="135"/>
        <v>4</v>
      </c>
      <c r="Y263" s="191">
        <f t="shared" si="135"/>
        <v>5</v>
      </c>
      <c r="Z263" s="1127">
        <f t="shared" si="135"/>
        <v>5</v>
      </c>
      <c r="AA263" s="1127">
        <f t="shared" si="135"/>
        <v>5</v>
      </c>
      <c r="AB263" s="1127">
        <f t="shared" si="135"/>
        <v>5</v>
      </c>
      <c r="AC263" s="1127">
        <f t="shared" si="135"/>
        <v>5</v>
      </c>
      <c r="AD263" s="287">
        <f t="shared" si="135"/>
        <v>0</v>
      </c>
      <c r="AE263" s="287">
        <f t="shared" si="135"/>
        <v>0</v>
      </c>
      <c r="AF263" s="287">
        <f t="shared" si="135"/>
        <v>0</v>
      </c>
      <c r="AG263" s="287">
        <f t="shared" si="135"/>
        <v>0</v>
      </c>
      <c r="AH263" s="287">
        <f t="shared" si="135"/>
        <v>0</v>
      </c>
      <c r="AI263" s="287">
        <f t="shared" si="135"/>
        <v>0</v>
      </c>
      <c r="AJ263" s="287"/>
      <c r="AK263" s="287"/>
      <c r="AL263" s="287"/>
      <c r="AM263" s="287"/>
      <c r="AN263" s="287"/>
      <c r="AO263" s="287"/>
      <c r="AP263" s="287">
        <f>COUNTIF(AP$8:AP$251,"HĐNT")</f>
        <v>0</v>
      </c>
      <c r="AQ263" s="287"/>
      <c r="AR263" s="287"/>
      <c r="AS263" s="287"/>
      <c r="AT263" s="287">
        <f>COUNTIF(AT$8:AT$251,"HĐNT")</f>
        <v>0</v>
      </c>
      <c r="AU263" s="287"/>
      <c r="AV263" s="287"/>
      <c r="AW263" s="287">
        <f>COUNTIF(AW$8:AW$251,"HĐNT")</f>
        <v>0</v>
      </c>
      <c r="AX263" s="287"/>
      <c r="AY263" s="287"/>
      <c r="AZ263" s="287">
        <f>COUNTIF(AZ$8:AZ$251,"HĐNT")</f>
        <v>0</v>
      </c>
      <c r="BA263" s="287"/>
      <c r="BB263" s="287">
        <f>COUNTIF(BB$8:BB$251,"HĐNT")</f>
        <v>0</v>
      </c>
      <c r="BC263" s="287"/>
      <c r="BD263" s="287">
        <f>COUNTIF(BD$8:BD$251,"HĐNT")</f>
        <v>0</v>
      </c>
      <c r="BE263" s="1116"/>
      <c r="BF263" s="1116"/>
      <c r="BG263" s="1116"/>
      <c r="BH263" s="1116"/>
      <c r="BI263" s="1116"/>
      <c r="BJ263" s="1116"/>
      <c r="BK263" s="1116"/>
      <c r="BL263" s="1116"/>
      <c r="BM263" s="1116"/>
      <c r="BN263" s="1116"/>
      <c r="BO263" s="1116"/>
      <c r="BP263" s="1116"/>
      <c r="BQ263" s="1116"/>
      <c r="BR263" s="1117"/>
      <c r="BS263" s="1117"/>
      <c r="BT263" s="1116"/>
      <c r="BU263" s="1116"/>
      <c r="BV263" s="1116"/>
      <c r="BW263" s="1116"/>
      <c r="BX263" s="1116"/>
      <c r="BY263" s="1116"/>
      <c r="BZ263" s="1116"/>
      <c r="CA263" s="1116"/>
      <c r="CB263" s="1116"/>
    </row>
    <row r="264" spans="1:80" s="1201" customFormat="1">
      <c r="B264" s="575"/>
      <c r="C264" s="1212"/>
      <c r="D264" s="575"/>
      <c r="E264" s="1176"/>
      <c r="F264" s="575"/>
      <c r="G264" s="1661" t="s">
        <v>222</v>
      </c>
      <c r="H264" s="1662"/>
      <c r="I264" s="1213"/>
      <c r="J264" s="1213"/>
      <c r="K264" s="292"/>
      <c r="L264" s="1213"/>
      <c r="M264" s="266"/>
      <c r="N264" s="266"/>
      <c r="O264" s="266"/>
      <c r="P264" s="266"/>
      <c r="Q264" s="266"/>
      <c r="R264" s="266"/>
      <c r="S264" s="266"/>
      <c r="T264" s="266"/>
      <c r="U264" s="266"/>
      <c r="V264" s="191">
        <f t="shared" ref="V264:AI264" si="136">COUNTIF(V$8:V$251,"VS-AN")</f>
        <v>1</v>
      </c>
      <c r="W264" s="191">
        <f t="shared" si="136"/>
        <v>1</v>
      </c>
      <c r="X264" s="191">
        <f t="shared" si="136"/>
        <v>1</v>
      </c>
      <c r="Y264" s="191">
        <f t="shared" si="136"/>
        <v>1</v>
      </c>
      <c r="Z264" s="1127">
        <f t="shared" si="136"/>
        <v>1</v>
      </c>
      <c r="AA264" s="1127">
        <f t="shared" si="136"/>
        <v>1</v>
      </c>
      <c r="AB264" s="1127">
        <f t="shared" si="136"/>
        <v>2</v>
      </c>
      <c r="AC264" s="1127">
        <f t="shared" si="136"/>
        <v>2</v>
      </c>
      <c r="AD264" s="287">
        <f t="shared" si="136"/>
        <v>0</v>
      </c>
      <c r="AE264" s="287">
        <f t="shared" si="136"/>
        <v>0</v>
      </c>
      <c r="AF264" s="287">
        <f t="shared" si="136"/>
        <v>0</v>
      </c>
      <c r="AG264" s="287">
        <f t="shared" si="136"/>
        <v>0</v>
      </c>
      <c r="AH264" s="287">
        <f t="shared" si="136"/>
        <v>0</v>
      </c>
      <c r="AI264" s="287">
        <f t="shared" si="136"/>
        <v>0</v>
      </c>
      <c r="AJ264" s="287"/>
      <c r="AK264" s="287"/>
      <c r="AL264" s="287"/>
      <c r="AM264" s="287"/>
      <c r="AN264" s="287"/>
      <c r="AO264" s="287"/>
      <c r="AP264" s="287">
        <f>COUNTIF(AP$8:AP$251,"VS-AN")</f>
        <v>0</v>
      </c>
      <c r="AQ264" s="287"/>
      <c r="AR264" s="287"/>
      <c r="AS264" s="287"/>
      <c r="AT264" s="287">
        <f>COUNTIF(AT$8:AT$251,"VS-AN")</f>
        <v>0</v>
      </c>
      <c r="AU264" s="287"/>
      <c r="AV264" s="287"/>
      <c r="AW264" s="287">
        <f>COUNTIF(AW$8:AW$251,"VS-AN")</f>
        <v>0</v>
      </c>
      <c r="AX264" s="287"/>
      <c r="AY264" s="287"/>
      <c r="AZ264" s="287">
        <f>COUNTIF(AZ$8:AZ$251,"VS-AN")</f>
        <v>0</v>
      </c>
      <c r="BA264" s="287"/>
      <c r="BB264" s="287">
        <f>COUNTIF(BB$8:BB$251,"VS-AN")</f>
        <v>0</v>
      </c>
      <c r="BC264" s="287"/>
      <c r="BD264" s="287">
        <f>COUNTIF(BD$8:BD$251,"VS-AN")</f>
        <v>0</v>
      </c>
      <c r="BE264" s="1116"/>
      <c r="BF264" s="1116"/>
      <c r="BG264" s="1116"/>
      <c r="BH264" s="1116"/>
      <c r="BI264" s="1116"/>
      <c r="BJ264" s="1116"/>
      <c r="BK264" s="1116"/>
      <c r="BL264" s="1116"/>
      <c r="BM264" s="1116"/>
      <c r="BN264" s="1116"/>
      <c r="BO264" s="1116"/>
      <c r="BP264" s="1116"/>
      <c r="BQ264" s="1116"/>
      <c r="BR264" s="1117"/>
      <c r="BS264" s="1117"/>
      <c r="BT264" s="1116"/>
      <c r="BU264" s="1116"/>
      <c r="BV264" s="1116"/>
      <c r="BW264" s="1116"/>
      <c r="BX264" s="1116"/>
      <c r="BY264" s="1116"/>
      <c r="BZ264" s="1116"/>
      <c r="CA264" s="1116"/>
      <c r="CB264" s="1116"/>
    </row>
    <row r="265" spans="1:80" s="1201" customFormat="1">
      <c r="B265" s="575"/>
      <c r="C265" s="1212"/>
      <c r="D265" s="575"/>
      <c r="E265" s="1176"/>
      <c r="F265" s="575"/>
      <c r="G265" s="1661" t="s">
        <v>223</v>
      </c>
      <c r="H265" s="1662"/>
      <c r="I265" s="1213"/>
      <c r="J265" s="1213"/>
      <c r="K265" s="292"/>
      <c r="L265" s="1213"/>
      <c r="M265" s="266"/>
      <c r="N265" s="266"/>
      <c r="O265" s="266"/>
      <c r="P265" s="266"/>
      <c r="Q265" s="266"/>
      <c r="R265" s="266"/>
      <c r="S265" s="266"/>
      <c r="T265" s="266"/>
      <c r="U265" s="266"/>
      <c r="V265" s="191">
        <f t="shared" ref="V265:AI265" si="137">COUNTIF(V$8:V$251,"HĐC")</f>
        <v>5</v>
      </c>
      <c r="W265" s="191">
        <f t="shared" si="137"/>
        <v>5</v>
      </c>
      <c r="X265" s="191">
        <f t="shared" si="137"/>
        <v>5</v>
      </c>
      <c r="Y265" s="191">
        <f t="shared" si="137"/>
        <v>5</v>
      </c>
      <c r="Z265" s="1127">
        <f t="shared" si="137"/>
        <v>5</v>
      </c>
      <c r="AA265" s="1127">
        <f t="shared" si="137"/>
        <v>5</v>
      </c>
      <c r="AB265" s="1127">
        <f t="shared" si="137"/>
        <v>5</v>
      </c>
      <c r="AC265" s="1127">
        <f t="shared" si="137"/>
        <v>5</v>
      </c>
      <c r="AD265" s="287">
        <f t="shared" si="137"/>
        <v>0</v>
      </c>
      <c r="AE265" s="287">
        <f t="shared" si="137"/>
        <v>0</v>
      </c>
      <c r="AF265" s="287">
        <f t="shared" si="137"/>
        <v>0</v>
      </c>
      <c r="AG265" s="287">
        <f t="shared" si="137"/>
        <v>0</v>
      </c>
      <c r="AH265" s="287">
        <f t="shared" si="137"/>
        <v>0</v>
      </c>
      <c r="AI265" s="287">
        <f t="shared" si="137"/>
        <v>0</v>
      </c>
      <c r="AJ265" s="287"/>
      <c r="AK265" s="287"/>
      <c r="AL265" s="287"/>
      <c r="AM265" s="287"/>
      <c r="AN265" s="287"/>
      <c r="AO265" s="287"/>
      <c r="AP265" s="287">
        <f>COUNTIF(AP$8:AP$251,"HĐC")</f>
        <v>0</v>
      </c>
      <c r="AQ265" s="287"/>
      <c r="AR265" s="287"/>
      <c r="AS265" s="287"/>
      <c r="AT265" s="287">
        <f>COUNTIF(AT$8:AT$251,"HĐC")</f>
        <v>0</v>
      </c>
      <c r="AU265" s="287"/>
      <c r="AV265" s="287"/>
      <c r="AW265" s="287">
        <f>COUNTIF(AW$8:AW$251,"HĐC")</f>
        <v>0</v>
      </c>
      <c r="AX265" s="287"/>
      <c r="AY265" s="287"/>
      <c r="AZ265" s="287">
        <f>COUNTIF(AZ$8:AZ$251,"HĐC")</f>
        <v>0</v>
      </c>
      <c r="BA265" s="287"/>
      <c r="BB265" s="287">
        <f>COUNTIF(BB$8:BB$251,"HĐC")</f>
        <v>0</v>
      </c>
      <c r="BC265" s="287"/>
      <c r="BD265" s="287">
        <f>COUNTIF(BD$8:BD$251,"HĐC")</f>
        <v>0</v>
      </c>
      <c r="BE265" s="1116"/>
      <c r="BF265" s="1116"/>
      <c r="BG265" s="1116"/>
      <c r="BH265" s="1116"/>
      <c r="BI265" s="1116"/>
      <c r="BJ265" s="1116"/>
      <c r="BK265" s="1116"/>
      <c r="BL265" s="1116"/>
      <c r="BM265" s="1116"/>
      <c r="BN265" s="1116"/>
      <c r="BO265" s="1116"/>
      <c r="BP265" s="1116"/>
      <c r="BQ265" s="1116"/>
      <c r="BR265" s="1117"/>
      <c r="BS265" s="1117"/>
      <c r="BT265" s="1116"/>
      <c r="BU265" s="1116"/>
      <c r="BV265" s="1116"/>
      <c r="BW265" s="1116"/>
      <c r="BX265" s="1116"/>
      <c r="BY265" s="1116"/>
      <c r="BZ265" s="1116"/>
      <c r="CA265" s="1116"/>
      <c r="CB265" s="1116"/>
    </row>
    <row r="266" spans="1:80" s="1201" customFormat="1">
      <c r="B266" s="575"/>
      <c r="C266" s="1212"/>
      <c r="D266" s="575"/>
      <c r="E266" s="1176"/>
      <c r="F266" s="575"/>
      <c r="G266" s="1661" t="s">
        <v>224</v>
      </c>
      <c r="H266" s="1662"/>
      <c r="I266" s="1213"/>
      <c r="J266" s="1213"/>
      <c r="K266" s="292"/>
      <c r="L266" s="1213"/>
      <c r="M266" s="266"/>
      <c r="N266" s="266"/>
      <c r="O266" s="266"/>
      <c r="P266" s="266"/>
      <c r="Q266" s="266"/>
      <c r="R266" s="266"/>
      <c r="S266" s="266"/>
      <c r="T266" s="266"/>
      <c r="U266" s="266"/>
      <c r="V266" s="191">
        <f t="shared" ref="V266:AI266" si="138">COUNTIF(V$8:V$251,"TQDN")</f>
        <v>0</v>
      </c>
      <c r="W266" s="191">
        <f t="shared" si="138"/>
        <v>0</v>
      </c>
      <c r="X266" s="191">
        <f t="shared" si="138"/>
        <v>0</v>
      </c>
      <c r="Y266" s="191">
        <f t="shared" si="138"/>
        <v>0</v>
      </c>
      <c r="Z266" s="1127">
        <f t="shared" si="138"/>
        <v>0</v>
      </c>
      <c r="AA266" s="1127">
        <f t="shared" si="138"/>
        <v>0</v>
      </c>
      <c r="AB266" s="1127">
        <f t="shared" si="138"/>
        <v>0</v>
      </c>
      <c r="AC266" s="1127">
        <f t="shared" si="138"/>
        <v>0</v>
      </c>
      <c r="AD266" s="287">
        <f t="shared" si="138"/>
        <v>0</v>
      </c>
      <c r="AE266" s="287">
        <f t="shared" si="138"/>
        <v>0</v>
      </c>
      <c r="AF266" s="287">
        <f t="shared" si="138"/>
        <v>0</v>
      </c>
      <c r="AG266" s="287">
        <f t="shared" si="138"/>
        <v>0</v>
      </c>
      <c r="AH266" s="287">
        <f t="shared" si="138"/>
        <v>0</v>
      </c>
      <c r="AI266" s="287">
        <f t="shared" si="138"/>
        <v>0</v>
      </c>
      <c r="AJ266" s="287"/>
      <c r="AK266" s="287"/>
      <c r="AL266" s="287"/>
      <c r="AM266" s="287"/>
      <c r="AN266" s="287"/>
      <c r="AO266" s="287"/>
      <c r="AP266" s="287">
        <f>COUNTIF(AP$8:AP$251,"TQDN")</f>
        <v>0</v>
      </c>
      <c r="AQ266" s="287"/>
      <c r="AR266" s="287"/>
      <c r="AS266" s="287"/>
      <c r="AT266" s="287">
        <f>COUNTIF(AT$8:AT$251,"TQDN")</f>
        <v>0</v>
      </c>
      <c r="AU266" s="287"/>
      <c r="AV266" s="287"/>
      <c r="AW266" s="287">
        <f>COUNTIF(AW$8:AW$251,"TQDN")</f>
        <v>0</v>
      </c>
      <c r="AX266" s="287"/>
      <c r="AY266" s="287"/>
      <c r="AZ266" s="287">
        <f>COUNTIF(AZ$8:AZ$251,"TQDN")</f>
        <v>0</v>
      </c>
      <c r="BA266" s="287"/>
      <c r="BB266" s="287">
        <f>COUNTIF(BB$8:BB$251,"TQDN")</f>
        <v>0</v>
      </c>
      <c r="BC266" s="287"/>
      <c r="BD266" s="287">
        <f>COUNTIF(BD$8:BD$251,"TQDN")</f>
        <v>0</v>
      </c>
      <c r="BE266" s="1116"/>
      <c r="BF266" s="1116"/>
      <c r="BG266" s="1116"/>
      <c r="BH266" s="1116"/>
      <c r="BI266" s="1116"/>
      <c r="BJ266" s="1116"/>
      <c r="BK266" s="1116"/>
      <c r="BL266" s="1116"/>
      <c r="BM266" s="1116"/>
      <c r="BN266" s="1116"/>
      <c r="BO266" s="1116"/>
      <c r="BP266" s="1116"/>
      <c r="BQ266" s="1116"/>
      <c r="BR266" s="1117"/>
      <c r="BS266" s="1117"/>
      <c r="BT266" s="1116"/>
      <c r="BU266" s="1116"/>
      <c r="BV266" s="1116"/>
      <c r="BW266" s="1116"/>
      <c r="BX266" s="1116"/>
      <c r="BY266" s="1116"/>
      <c r="BZ266" s="1116"/>
      <c r="CA266" s="1116"/>
      <c r="CB266" s="1116"/>
    </row>
    <row r="267" spans="1:80" s="1201" customFormat="1">
      <c r="B267" s="575"/>
      <c r="C267" s="1212"/>
      <c r="D267" s="575"/>
      <c r="E267" s="1176"/>
      <c r="F267" s="575"/>
      <c r="G267" s="1661" t="s">
        <v>225</v>
      </c>
      <c r="H267" s="1662"/>
      <c r="I267" s="1213"/>
      <c r="J267" s="1213"/>
      <c r="K267" s="292"/>
      <c r="L267" s="1213"/>
      <c r="M267" s="266"/>
      <c r="N267" s="266"/>
      <c r="O267" s="266"/>
      <c r="P267" s="266"/>
      <c r="Q267" s="266"/>
      <c r="R267" s="266"/>
      <c r="S267" s="266"/>
      <c r="T267" s="266"/>
      <c r="U267" s="266"/>
      <c r="V267" s="191">
        <f t="shared" ref="V267:AI267" si="139">COUNTIF(V$8:V$251,"LH")</f>
        <v>0</v>
      </c>
      <c r="W267" s="191">
        <f t="shared" si="139"/>
        <v>0</v>
      </c>
      <c r="X267" s="191">
        <f t="shared" si="139"/>
        <v>0</v>
      </c>
      <c r="Y267" s="191">
        <f t="shared" si="139"/>
        <v>0</v>
      </c>
      <c r="Z267" s="1127">
        <f t="shared" si="139"/>
        <v>0</v>
      </c>
      <c r="AA267" s="1127">
        <f t="shared" si="139"/>
        <v>1</v>
      </c>
      <c r="AB267" s="1127">
        <f t="shared" si="139"/>
        <v>0</v>
      </c>
      <c r="AC267" s="1127">
        <f t="shared" si="139"/>
        <v>0</v>
      </c>
      <c r="AD267" s="287">
        <f t="shared" si="139"/>
        <v>0</v>
      </c>
      <c r="AE267" s="287">
        <f t="shared" si="139"/>
        <v>0</v>
      </c>
      <c r="AF267" s="287">
        <f t="shared" si="139"/>
        <v>0</v>
      </c>
      <c r="AG267" s="287">
        <f t="shared" si="139"/>
        <v>0</v>
      </c>
      <c r="AH267" s="287">
        <f t="shared" si="139"/>
        <v>0</v>
      </c>
      <c r="AI267" s="287">
        <f t="shared" si="139"/>
        <v>0</v>
      </c>
      <c r="AJ267" s="287"/>
      <c r="AK267" s="287"/>
      <c r="AL267" s="287"/>
      <c r="AM267" s="287"/>
      <c r="AN267" s="287"/>
      <c r="AO267" s="287"/>
      <c r="AP267" s="287">
        <f>COUNTIF(AP$8:AP$251,"LH")</f>
        <v>0</v>
      </c>
      <c r="AQ267" s="287"/>
      <c r="AR267" s="287"/>
      <c r="AS267" s="287"/>
      <c r="AT267" s="287">
        <f>COUNTIF(AT$8:AT$251,"LH")</f>
        <v>0</v>
      </c>
      <c r="AU267" s="287"/>
      <c r="AV267" s="287"/>
      <c r="AW267" s="287">
        <f>COUNTIF(AW$8:AW$251,"LH")</f>
        <v>0</v>
      </c>
      <c r="AX267" s="287"/>
      <c r="AY267" s="287"/>
      <c r="AZ267" s="287">
        <f>COUNTIF(AZ$8:AZ$251,"LH")</f>
        <v>0</v>
      </c>
      <c r="BA267" s="287"/>
      <c r="BB267" s="287">
        <f>COUNTIF(BB$8:BB$251,"LH")</f>
        <v>0</v>
      </c>
      <c r="BC267" s="287"/>
      <c r="BD267" s="287">
        <f>COUNTIF(BD$8:BD$251,"LH")</f>
        <v>0</v>
      </c>
      <c r="BE267" s="1116"/>
      <c r="BF267" s="1116"/>
      <c r="BG267" s="1116"/>
      <c r="BH267" s="1116"/>
      <c r="BI267" s="1116"/>
      <c r="BJ267" s="1116"/>
      <c r="BK267" s="1116"/>
      <c r="BL267" s="1116"/>
      <c r="BM267" s="1116"/>
      <c r="BN267" s="1116"/>
      <c r="BO267" s="1116"/>
      <c r="BP267" s="1116"/>
      <c r="BQ267" s="1116"/>
      <c r="BR267" s="1117"/>
      <c r="BS267" s="1117"/>
      <c r="BT267" s="1116"/>
      <c r="BU267" s="1116"/>
      <c r="BV267" s="1116"/>
      <c r="BW267" s="1116"/>
      <c r="BX267" s="1116"/>
      <c r="BY267" s="1116"/>
      <c r="BZ267" s="1116"/>
      <c r="CA267" s="1116"/>
      <c r="CB267" s="1116"/>
    </row>
    <row r="268" spans="1:80" s="1201" customFormat="1">
      <c r="B268" s="575"/>
      <c r="C268" s="1212"/>
      <c r="D268" s="575"/>
      <c r="E268" s="1176"/>
      <c r="F268" s="575"/>
      <c r="G268" s="1663" t="s">
        <v>226</v>
      </c>
      <c r="H268" s="1664"/>
      <c r="I268" s="1213"/>
      <c r="J268" s="1213"/>
      <c r="K268" s="292"/>
      <c r="L268" s="1213"/>
      <c r="M268" s="266"/>
      <c r="N268" s="266"/>
      <c r="O268" s="266"/>
      <c r="P268" s="266"/>
      <c r="Q268" s="266"/>
      <c r="R268" s="266"/>
      <c r="S268" s="266"/>
      <c r="T268" s="266"/>
      <c r="U268" s="266"/>
      <c r="V268" s="194">
        <f t="shared" ref="V268:AI268" si="140">COUNTIF(V$8:V$251,"HĐH")</f>
        <v>4</v>
      </c>
      <c r="W268" s="194">
        <f t="shared" si="140"/>
        <v>5</v>
      </c>
      <c r="X268" s="194">
        <f t="shared" si="140"/>
        <v>5</v>
      </c>
      <c r="Y268" s="194">
        <f t="shared" si="140"/>
        <v>5</v>
      </c>
      <c r="Z268" s="1192">
        <f t="shared" si="140"/>
        <v>5</v>
      </c>
      <c r="AA268" s="1192">
        <f t="shared" si="140"/>
        <v>5</v>
      </c>
      <c r="AB268" s="1192">
        <f t="shared" si="140"/>
        <v>5</v>
      </c>
      <c r="AC268" s="1192">
        <f t="shared" si="140"/>
        <v>5</v>
      </c>
      <c r="AD268" s="265">
        <f t="shared" si="140"/>
        <v>0</v>
      </c>
      <c r="AE268" s="265">
        <f t="shared" si="140"/>
        <v>0</v>
      </c>
      <c r="AF268" s="265">
        <f t="shared" si="140"/>
        <v>0</v>
      </c>
      <c r="AG268" s="265">
        <f t="shared" si="140"/>
        <v>0</v>
      </c>
      <c r="AH268" s="265">
        <f t="shared" si="140"/>
        <v>0</v>
      </c>
      <c r="AI268" s="265">
        <f t="shared" si="140"/>
        <v>0</v>
      </c>
      <c r="AJ268" s="265"/>
      <c r="AK268" s="265"/>
      <c r="AL268" s="265"/>
      <c r="AM268" s="265"/>
      <c r="AN268" s="265"/>
      <c r="AO268" s="265"/>
      <c r="AP268" s="265">
        <f>COUNTIF(AP$8:AP$251,"HĐH")</f>
        <v>0</v>
      </c>
      <c r="AQ268" s="265"/>
      <c r="AR268" s="265"/>
      <c r="AS268" s="265"/>
      <c r="AT268" s="265">
        <f>COUNTIF(AT$8:AT$251,"HĐH")</f>
        <v>0</v>
      </c>
      <c r="AU268" s="265"/>
      <c r="AV268" s="265"/>
      <c r="AW268" s="265">
        <f>COUNTIF(AW$8:AW$251,"HĐH")</f>
        <v>0</v>
      </c>
      <c r="AX268" s="265"/>
      <c r="AY268" s="265"/>
      <c r="AZ268" s="265">
        <f>COUNTIF(AZ$8:AZ$251,"HĐH")</f>
        <v>0</v>
      </c>
      <c r="BA268" s="265"/>
      <c r="BB268" s="265">
        <f>COUNTIF(BB$8:BB$251,"HĐH")</f>
        <v>0</v>
      </c>
      <c r="BC268" s="265"/>
      <c r="BD268" s="265">
        <f>COUNTIF(BD$8:BD$251,"HĐH")</f>
        <v>0</v>
      </c>
      <c r="BE268" s="1116"/>
      <c r="BF268" s="1116"/>
      <c r="BG268" s="1116"/>
      <c r="BH268" s="1116"/>
      <c r="BI268" s="1116"/>
      <c r="BJ268" s="1116"/>
      <c r="BK268" s="1116"/>
      <c r="BL268" s="1116"/>
      <c r="BM268" s="1116"/>
      <c r="BN268" s="1116"/>
      <c r="BO268" s="1116"/>
      <c r="BP268" s="1116"/>
      <c r="BQ268" s="1116"/>
      <c r="BR268" s="1117"/>
      <c r="BS268" s="1117"/>
      <c r="BT268" s="1116"/>
      <c r="BU268" s="1116"/>
      <c r="BV268" s="1116"/>
      <c r="BW268" s="1116"/>
      <c r="BX268" s="1116"/>
      <c r="BY268" s="1116"/>
      <c r="BZ268" s="1116"/>
      <c r="CA268" s="1116"/>
      <c r="CB268" s="1116"/>
    </row>
    <row r="269" spans="1:80" s="1201" customFormat="1">
      <c r="B269" s="575"/>
      <c r="C269" s="1212"/>
      <c r="D269" s="575"/>
      <c r="E269" s="1176"/>
      <c r="F269" s="575"/>
      <c r="G269" s="1665" t="s">
        <v>1589</v>
      </c>
      <c r="H269" s="1666"/>
      <c r="I269" s="1213"/>
      <c r="J269" s="1213"/>
      <c r="K269" s="292"/>
      <c r="L269" s="1213"/>
      <c r="M269" s="266"/>
      <c r="N269" s="266"/>
      <c r="O269" s="266"/>
      <c r="P269" s="266"/>
      <c r="Q269" s="266"/>
      <c r="R269" s="266"/>
      <c r="S269" s="266"/>
      <c r="T269" s="266"/>
      <c r="U269" s="266"/>
      <c r="V269" s="224">
        <f t="shared" ref="V269:AI269" si="141">COUNTIF(V$8:V$86,"HĐH")</f>
        <v>0</v>
      </c>
      <c r="W269" s="224">
        <f t="shared" si="141"/>
        <v>1</v>
      </c>
      <c r="X269" s="224">
        <f t="shared" si="141"/>
        <v>1</v>
      </c>
      <c r="Y269" s="224">
        <f t="shared" si="141"/>
        <v>1</v>
      </c>
      <c r="Z269" s="1220">
        <f t="shared" si="141"/>
        <v>1</v>
      </c>
      <c r="AA269" s="1220">
        <f t="shared" si="141"/>
        <v>1</v>
      </c>
      <c r="AB269" s="1220">
        <f t="shared" si="141"/>
        <v>1</v>
      </c>
      <c r="AC269" s="1220">
        <f t="shared" si="141"/>
        <v>1</v>
      </c>
      <c r="AD269" s="29">
        <f t="shared" si="141"/>
        <v>0</v>
      </c>
      <c r="AE269" s="29">
        <f t="shared" si="141"/>
        <v>0</v>
      </c>
      <c r="AF269" s="29">
        <f t="shared" si="141"/>
        <v>0</v>
      </c>
      <c r="AG269" s="29">
        <f t="shared" si="141"/>
        <v>0</v>
      </c>
      <c r="AH269" s="29">
        <f t="shared" si="141"/>
        <v>0</v>
      </c>
      <c r="AI269" s="29">
        <f t="shared" si="141"/>
        <v>0</v>
      </c>
      <c r="AJ269" s="29"/>
      <c r="AK269" s="29"/>
      <c r="AL269" s="29"/>
      <c r="AM269" s="29"/>
      <c r="AN269" s="29"/>
      <c r="AO269" s="29"/>
      <c r="AP269" s="29">
        <f>COUNTIF(AP$8:AP$86,"HĐH")</f>
        <v>0</v>
      </c>
      <c r="AQ269" s="29"/>
      <c r="AR269" s="29"/>
      <c r="AS269" s="29"/>
      <c r="AT269" s="29">
        <f>COUNTIF(AT$8:AT$86,"HĐH")</f>
        <v>0</v>
      </c>
      <c r="AU269" s="29"/>
      <c r="AV269" s="29"/>
      <c r="AW269" s="29">
        <f>COUNTIF(AW$8:AW$86,"HĐH")</f>
        <v>0</v>
      </c>
      <c r="AX269" s="29"/>
      <c r="AY269" s="29"/>
      <c r="AZ269" s="29">
        <f>COUNTIF(AZ$8:AZ$86,"HĐH")</f>
        <v>0</v>
      </c>
      <c r="BA269" s="29"/>
      <c r="BB269" s="29">
        <f>COUNTIF(BB$8:BB$86,"HĐH")</f>
        <v>0</v>
      </c>
      <c r="BC269" s="29"/>
      <c r="BD269" s="29">
        <f>COUNTIF(BD$8:BD$86,"HĐH")</f>
        <v>0</v>
      </c>
      <c r="BE269" s="1116"/>
      <c r="BF269" s="1116"/>
      <c r="BG269" s="1116"/>
      <c r="BH269" s="1116"/>
      <c r="BI269" s="1116"/>
      <c r="BJ269" s="1116"/>
      <c r="BK269" s="1116"/>
      <c r="BL269" s="1116"/>
      <c r="BM269" s="1116"/>
      <c r="BN269" s="1116"/>
      <c r="BO269" s="1116"/>
      <c r="BP269" s="1116"/>
      <c r="BQ269" s="1116"/>
      <c r="BR269" s="1117"/>
      <c r="BS269" s="1117"/>
      <c r="BT269" s="1116"/>
      <c r="BU269" s="1116"/>
      <c r="BV269" s="1116"/>
      <c r="BW269" s="1116"/>
      <c r="BX269" s="1116"/>
      <c r="BY269" s="1116"/>
      <c r="BZ269" s="1116"/>
      <c r="CA269" s="1116"/>
      <c r="CB269" s="1116"/>
    </row>
    <row r="270" spans="1:80" s="1201" customFormat="1">
      <c r="B270" s="575"/>
      <c r="C270" s="1212"/>
      <c r="D270" s="575"/>
      <c r="E270" s="1176"/>
      <c r="F270" s="575"/>
      <c r="G270" s="1665" t="s">
        <v>228</v>
      </c>
      <c r="H270" s="1666"/>
      <c r="I270" s="1213"/>
      <c r="J270" s="1213"/>
      <c r="K270" s="292"/>
      <c r="L270" s="1213"/>
      <c r="M270" s="266"/>
      <c r="N270" s="266"/>
      <c r="O270" s="266"/>
      <c r="P270" s="266"/>
      <c r="Q270" s="266"/>
      <c r="R270" s="266"/>
      <c r="S270" s="266"/>
      <c r="T270" s="266"/>
      <c r="U270" s="266"/>
      <c r="V270" s="224">
        <f t="shared" ref="V270:AI270" si="142">COUNTIF(V$87:V$129,"HĐH")</f>
        <v>1</v>
      </c>
      <c r="W270" s="224">
        <f t="shared" si="142"/>
        <v>0</v>
      </c>
      <c r="X270" s="224">
        <f t="shared" si="142"/>
        <v>1</v>
      </c>
      <c r="Y270" s="224">
        <f t="shared" si="142"/>
        <v>1</v>
      </c>
      <c r="Z270" s="1220">
        <f t="shared" si="142"/>
        <v>1</v>
      </c>
      <c r="AA270" s="1220">
        <f t="shared" si="142"/>
        <v>1</v>
      </c>
      <c r="AB270" s="1220">
        <f t="shared" si="142"/>
        <v>1</v>
      </c>
      <c r="AC270" s="1220">
        <f t="shared" si="142"/>
        <v>1</v>
      </c>
      <c r="AD270" s="29">
        <f t="shared" si="142"/>
        <v>0</v>
      </c>
      <c r="AE270" s="29">
        <f t="shared" si="142"/>
        <v>0</v>
      </c>
      <c r="AF270" s="29">
        <f t="shared" si="142"/>
        <v>0</v>
      </c>
      <c r="AG270" s="29">
        <f t="shared" si="142"/>
        <v>0</v>
      </c>
      <c r="AH270" s="29">
        <f t="shared" si="142"/>
        <v>0</v>
      </c>
      <c r="AI270" s="29">
        <f t="shared" si="142"/>
        <v>0</v>
      </c>
      <c r="AJ270" s="29"/>
      <c r="AK270" s="29"/>
      <c r="AL270" s="29"/>
      <c r="AM270" s="29"/>
      <c r="AN270" s="29"/>
      <c r="AO270" s="29"/>
      <c r="AP270" s="29">
        <f>COUNTIF(AP$87:AP$129,"HĐH")</f>
        <v>0</v>
      </c>
      <c r="AQ270" s="29"/>
      <c r="AR270" s="29"/>
      <c r="AS270" s="29"/>
      <c r="AT270" s="29">
        <f>COUNTIF(AT$87:AT$129,"HĐH")</f>
        <v>0</v>
      </c>
      <c r="AU270" s="29"/>
      <c r="AV270" s="29"/>
      <c r="AW270" s="29">
        <f>COUNTIF(AW$87:AW$129,"HĐH")</f>
        <v>0</v>
      </c>
      <c r="AX270" s="29"/>
      <c r="AY270" s="29"/>
      <c r="AZ270" s="29">
        <f>COUNTIF(AZ$87:AZ$129,"HĐH")</f>
        <v>0</v>
      </c>
      <c r="BA270" s="29"/>
      <c r="BB270" s="29">
        <f>COUNTIF(BB$87:BB$129,"HĐH")</f>
        <v>0</v>
      </c>
      <c r="BC270" s="29"/>
      <c r="BD270" s="29">
        <f>COUNTIF(BD$87:BD$129,"HĐH")</f>
        <v>0</v>
      </c>
      <c r="BE270" s="1116"/>
      <c r="BF270" s="1116"/>
      <c r="BG270" s="1116"/>
      <c r="BH270" s="1116"/>
      <c r="BI270" s="1116"/>
      <c r="BJ270" s="1116"/>
      <c r="BK270" s="1116"/>
      <c r="BL270" s="1116"/>
      <c r="BM270" s="1116"/>
      <c r="BN270" s="1116"/>
      <c r="BO270" s="1116"/>
      <c r="BP270" s="1116"/>
      <c r="BQ270" s="1116"/>
      <c r="BR270" s="1117"/>
      <c r="BS270" s="1117"/>
      <c r="BT270" s="1116"/>
      <c r="BU270" s="1116"/>
      <c r="BV270" s="1116"/>
      <c r="BW270" s="1116"/>
      <c r="BX270" s="1116"/>
      <c r="BY270" s="1116"/>
      <c r="BZ270" s="1116"/>
      <c r="CA270" s="1116"/>
      <c r="CB270" s="1116"/>
    </row>
    <row r="271" spans="1:80" s="1201" customFormat="1">
      <c r="B271" s="575"/>
      <c r="C271" s="1212"/>
      <c r="D271" s="575"/>
      <c r="E271" s="1176"/>
      <c r="F271" s="575"/>
      <c r="G271" s="1665" t="s">
        <v>229</v>
      </c>
      <c r="H271" s="1666"/>
      <c r="I271" s="1213"/>
      <c r="J271" s="1213"/>
      <c r="K271" s="292"/>
      <c r="L271" s="1213"/>
      <c r="M271" s="266"/>
      <c r="N271" s="266"/>
      <c r="O271" s="266"/>
      <c r="P271" s="266"/>
      <c r="Q271" s="266"/>
      <c r="R271" s="266"/>
      <c r="S271" s="266"/>
      <c r="T271" s="266"/>
      <c r="U271" s="266"/>
      <c r="V271" s="224">
        <f t="shared" ref="V271:AI271" si="143">COUNTIF(V$130:V$173,"HĐH")</f>
        <v>1</v>
      </c>
      <c r="W271" s="224">
        <f t="shared" si="143"/>
        <v>1</v>
      </c>
      <c r="X271" s="224">
        <f t="shared" si="143"/>
        <v>1</v>
      </c>
      <c r="Y271" s="224">
        <f t="shared" si="143"/>
        <v>1</v>
      </c>
      <c r="Z271" s="1220">
        <f t="shared" si="143"/>
        <v>1</v>
      </c>
      <c r="AA271" s="1220">
        <f t="shared" si="143"/>
        <v>1</v>
      </c>
      <c r="AB271" s="1220">
        <f t="shared" si="143"/>
        <v>1</v>
      </c>
      <c r="AC271" s="1220">
        <f t="shared" si="143"/>
        <v>1</v>
      </c>
      <c r="AD271" s="29">
        <f t="shared" si="143"/>
        <v>0</v>
      </c>
      <c r="AE271" s="29">
        <f t="shared" si="143"/>
        <v>0</v>
      </c>
      <c r="AF271" s="29">
        <f t="shared" si="143"/>
        <v>0</v>
      </c>
      <c r="AG271" s="29">
        <f t="shared" si="143"/>
        <v>0</v>
      </c>
      <c r="AH271" s="29">
        <f t="shared" si="143"/>
        <v>0</v>
      </c>
      <c r="AI271" s="29">
        <f t="shared" si="143"/>
        <v>0</v>
      </c>
      <c r="AJ271" s="29"/>
      <c r="AK271" s="29"/>
      <c r="AL271" s="29"/>
      <c r="AM271" s="29"/>
      <c r="AN271" s="29"/>
      <c r="AO271" s="29"/>
      <c r="AP271" s="29">
        <f>COUNTIF(AP$130:AP$173,"HĐH")</f>
        <v>0</v>
      </c>
      <c r="AQ271" s="29"/>
      <c r="AR271" s="29"/>
      <c r="AS271" s="29"/>
      <c r="AT271" s="29">
        <f>COUNTIF(AT$130:AT$173,"HĐH")</f>
        <v>0</v>
      </c>
      <c r="AU271" s="29"/>
      <c r="AV271" s="29"/>
      <c r="AW271" s="29">
        <f>COUNTIF(AW$130:AW$173,"HĐH")</f>
        <v>0</v>
      </c>
      <c r="AX271" s="29"/>
      <c r="AY271" s="29"/>
      <c r="AZ271" s="29">
        <f>COUNTIF(AZ$130:AZ$173,"HĐH")</f>
        <v>0</v>
      </c>
      <c r="BA271" s="29"/>
      <c r="BB271" s="29">
        <f>COUNTIF(BB$130:BB$173,"HĐH")</f>
        <v>0</v>
      </c>
      <c r="BC271" s="29"/>
      <c r="BD271" s="29">
        <f>COUNTIF(BD$130:BD$173,"HĐH")</f>
        <v>0</v>
      </c>
      <c r="BE271" s="1116"/>
      <c r="BF271" s="1116"/>
      <c r="BG271" s="1116"/>
      <c r="BH271" s="1116"/>
      <c r="BI271" s="1116"/>
      <c r="BJ271" s="1116"/>
      <c r="BK271" s="1116"/>
      <c r="BL271" s="1116"/>
      <c r="BM271" s="1116"/>
      <c r="BN271" s="1116"/>
      <c r="BO271" s="1116"/>
      <c r="BP271" s="1116"/>
      <c r="BQ271" s="1116"/>
      <c r="BR271" s="1117"/>
      <c r="BS271" s="1117"/>
      <c r="BT271" s="1116"/>
      <c r="BU271" s="1116"/>
      <c r="BV271" s="1116"/>
      <c r="BW271" s="1116"/>
      <c r="BX271" s="1116"/>
      <c r="BY271" s="1116"/>
      <c r="BZ271" s="1116"/>
      <c r="CA271" s="1116"/>
      <c r="CB271" s="1116"/>
    </row>
    <row r="272" spans="1:80" s="1201" customFormat="1">
      <c r="B272" s="575"/>
      <c r="C272" s="1212"/>
      <c r="D272" s="575"/>
      <c r="E272" s="1176"/>
      <c r="F272" s="575"/>
      <c r="G272" s="1665" t="s">
        <v>1054</v>
      </c>
      <c r="H272" s="1666"/>
      <c r="I272" s="1213"/>
      <c r="J272" s="1213"/>
      <c r="K272" s="292"/>
      <c r="L272" s="1213"/>
      <c r="M272" s="266"/>
      <c r="N272" s="266"/>
      <c r="O272" s="266"/>
      <c r="P272" s="266"/>
      <c r="Q272" s="266"/>
      <c r="R272" s="266"/>
      <c r="S272" s="266"/>
      <c r="T272" s="266"/>
      <c r="U272" s="266"/>
      <c r="V272" s="224">
        <f t="shared" ref="V272:AL272" si="144">COUNTIF(V$205:V$251,"HĐH")</f>
        <v>2</v>
      </c>
      <c r="W272" s="224">
        <f>COUNTIF(W$184:W$251,"HĐH")</f>
        <v>3</v>
      </c>
      <c r="X272" s="224">
        <f t="shared" si="144"/>
        <v>2</v>
      </c>
      <c r="Y272" s="224">
        <f>COUNTIF(Y$193:Y$251,"HĐH")</f>
        <v>2</v>
      </c>
      <c r="Z272" s="1220">
        <f>COUNTIF(Z$185:Z$251,"HĐH")</f>
        <v>2</v>
      </c>
      <c r="AA272" s="1220">
        <f t="shared" si="144"/>
        <v>2</v>
      </c>
      <c r="AB272" s="1220">
        <f t="shared" si="144"/>
        <v>2</v>
      </c>
      <c r="AC272" s="1220">
        <f t="shared" si="144"/>
        <v>2</v>
      </c>
      <c r="AD272" s="29">
        <f t="shared" si="144"/>
        <v>0</v>
      </c>
      <c r="AE272" s="29">
        <f t="shared" si="144"/>
        <v>0</v>
      </c>
      <c r="AF272" s="29">
        <f t="shared" si="144"/>
        <v>0</v>
      </c>
      <c r="AG272" s="29">
        <f t="shared" si="144"/>
        <v>0</v>
      </c>
      <c r="AH272" s="29">
        <f t="shared" si="144"/>
        <v>0</v>
      </c>
      <c r="AI272" s="29">
        <f t="shared" si="144"/>
        <v>0</v>
      </c>
      <c r="AJ272" s="29">
        <f t="shared" si="144"/>
        <v>0</v>
      </c>
      <c r="AK272" s="29">
        <f t="shared" si="144"/>
        <v>0</v>
      </c>
      <c r="AL272" s="29">
        <f t="shared" si="144"/>
        <v>0</v>
      </c>
      <c r="AM272" s="29"/>
      <c r="AN272" s="29"/>
      <c r="AO272" s="29"/>
      <c r="AP272" s="29">
        <f t="shared" ref="AP272:AZ272" si="145">COUNTIF(AP$205:AP$251,"HĐH")</f>
        <v>0</v>
      </c>
      <c r="AQ272" s="29">
        <f t="shared" si="145"/>
        <v>0</v>
      </c>
      <c r="AR272" s="29">
        <f t="shared" si="145"/>
        <v>0</v>
      </c>
      <c r="AS272" s="29">
        <f t="shared" si="145"/>
        <v>0</v>
      </c>
      <c r="AT272" s="29">
        <f t="shared" si="145"/>
        <v>0</v>
      </c>
      <c r="AU272" s="29">
        <f t="shared" si="145"/>
        <v>0</v>
      </c>
      <c r="AV272" s="29">
        <f t="shared" si="145"/>
        <v>0</v>
      </c>
      <c r="AW272" s="29">
        <f t="shared" si="145"/>
        <v>0</v>
      </c>
      <c r="AX272" s="29"/>
      <c r="AY272" s="29"/>
      <c r="AZ272" s="29">
        <f t="shared" si="145"/>
        <v>0</v>
      </c>
      <c r="BA272" s="29"/>
      <c r="BB272" s="29">
        <f>COUNTIF(BB$205:BB$251,"HĐH")</f>
        <v>0</v>
      </c>
      <c r="BC272" s="29"/>
      <c r="BD272" s="29">
        <f>COUNTIF(BD$205:BD$251,"HĐH")</f>
        <v>0</v>
      </c>
      <c r="BE272" s="1116"/>
      <c r="BF272" s="1116"/>
      <c r="BG272" s="1116"/>
      <c r="BH272" s="1116"/>
      <c r="BI272" s="1116"/>
      <c r="BJ272" s="1116"/>
      <c r="BK272" s="1116"/>
      <c r="BL272" s="1116"/>
      <c r="BM272" s="1116"/>
      <c r="BN272" s="1116"/>
      <c r="BO272" s="1116"/>
      <c r="BP272" s="1116"/>
      <c r="BQ272" s="1116"/>
      <c r="BR272" s="1117"/>
      <c r="BS272" s="1117"/>
      <c r="BT272" s="1116"/>
      <c r="BU272" s="1116"/>
      <c r="BV272" s="1116"/>
      <c r="BW272" s="1116"/>
      <c r="BX272" s="1116"/>
      <c r="BY272" s="1116"/>
      <c r="BZ272" s="1116"/>
      <c r="CA272" s="1116"/>
      <c r="CB272" s="1116"/>
    </row>
    <row r="273" spans="1:80" s="1116" customFormat="1">
      <c r="A273" s="575"/>
      <c r="B273" s="575"/>
      <c r="C273" s="1176"/>
      <c r="D273" s="575"/>
      <c r="E273" s="1176"/>
      <c r="F273" s="575"/>
      <c r="H273" s="1176"/>
      <c r="I273" s="575"/>
      <c r="J273" s="575"/>
      <c r="K273" s="173"/>
      <c r="L273" s="575"/>
      <c r="M273" s="2"/>
      <c r="N273" s="74"/>
      <c r="O273" s="2"/>
      <c r="P273" s="74"/>
      <c r="Q273" s="2"/>
      <c r="R273" s="2"/>
      <c r="S273" s="2"/>
      <c r="T273" s="2"/>
      <c r="U273" s="2"/>
      <c r="V273" s="173"/>
      <c r="W273" s="173"/>
      <c r="X273" s="173"/>
      <c r="Y273" s="173"/>
      <c r="Z273" s="575"/>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R273" s="1117"/>
      <c r="BS273" s="1117"/>
    </row>
    <row r="274" spans="1:80" ht="156.75" hidden="1">
      <c r="A274" s="1214" t="s">
        <v>232</v>
      </c>
      <c r="B274" s="1215"/>
      <c r="C274" s="570" t="s">
        <v>233</v>
      </c>
      <c r="D274" s="1216"/>
      <c r="E274" s="1217"/>
      <c r="F274" s="573"/>
      <c r="G274" s="573"/>
      <c r="H274" s="1180"/>
      <c r="I274" s="573"/>
      <c r="J274" s="573"/>
      <c r="K274" s="286"/>
      <c r="L274" s="573"/>
      <c r="M274" s="266"/>
      <c r="N274" s="266"/>
      <c r="O274" s="266"/>
      <c r="P274" s="266"/>
      <c r="Q274" s="266"/>
      <c r="R274" s="266"/>
      <c r="S274" s="266"/>
      <c r="T274" s="266"/>
      <c r="U274" s="266"/>
      <c r="V274" s="286"/>
      <c r="W274" s="286"/>
      <c r="X274" s="286"/>
      <c r="Y274" s="286"/>
      <c r="Z274" s="573"/>
      <c r="AA274" s="573"/>
      <c r="AB274" s="573"/>
      <c r="AC274" s="573"/>
      <c r="AD274" s="266"/>
      <c r="AE274" s="266"/>
      <c r="AF274" s="266"/>
      <c r="AG274" s="266"/>
      <c r="AH274" s="266"/>
      <c r="AI274" s="266"/>
      <c r="AJ274" s="266"/>
      <c r="AK274" s="266"/>
      <c r="AL274" s="266"/>
      <c r="AM274" s="266"/>
      <c r="AN274" s="266"/>
      <c r="AO274" s="266"/>
      <c r="AP274" s="266"/>
      <c r="AQ274" s="266"/>
      <c r="AR274" s="266"/>
      <c r="AS274" s="266"/>
      <c r="AT274" s="266"/>
      <c r="AU274" s="266"/>
      <c r="AV274" s="266"/>
      <c r="AW274" s="266"/>
      <c r="AX274" s="266"/>
      <c r="AY274" s="266"/>
      <c r="AZ274" s="266"/>
      <c r="BA274" s="266"/>
      <c r="BB274" s="266"/>
      <c r="BC274" s="266"/>
      <c r="BD274" s="266"/>
      <c r="BE274" s="1166">
        <f t="shared" ref="BE274:BS274" si="146">COUNTIFS($K$8:$K$251,"x",BE$8:BE$251,"2")</f>
        <v>21</v>
      </c>
      <c r="BF274" s="1166">
        <f t="shared" si="146"/>
        <v>21</v>
      </c>
      <c r="BG274" s="1166">
        <f t="shared" si="146"/>
        <v>21</v>
      </c>
      <c r="BH274" s="1166">
        <f t="shared" si="146"/>
        <v>17</v>
      </c>
      <c r="BI274" s="1166">
        <f t="shared" si="146"/>
        <v>21</v>
      </c>
      <c r="BJ274" s="572">
        <f t="shared" si="146"/>
        <v>21</v>
      </c>
      <c r="BK274" s="1166">
        <f t="shared" si="146"/>
        <v>11</v>
      </c>
      <c r="BL274" s="1166">
        <f t="shared" si="146"/>
        <v>21</v>
      </c>
      <c r="BM274" s="1166">
        <f t="shared" si="146"/>
        <v>21</v>
      </c>
      <c r="BN274" s="1166">
        <f t="shared" si="146"/>
        <v>21</v>
      </c>
      <c r="BO274" s="1166">
        <f t="shared" si="146"/>
        <v>6</v>
      </c>
      <c r="BP274" s="1166">
        <f t="shared" si="146"/>
        <v>21</v>
      </c>
      <c r="BQ274" s="1166">
        <f t="shared" si="146"/>
        <v>21</v>
      </c>
      <c r="BR274" s="1166">
        <f t="shared" si="146"/>
        <v>10</v>
      </c>
      <c r="BS274" s="1166">
        <f t="shared" si="146"/>
        <v>0</v>
      </c>
      <c r="BT274" s="573"/>
      <c r="BU274" s="573"/>
      <c r="BV274" s="573"/>
      <c r="BW274" s="573"/>
      <c r="BX274" s="573"/>
      <c r="BY274" s="573"/>
      <c r="BZ274" s="573"/>
      <c r="CA274" s="574"/>
    </row>
    <row r="275" spans="1:80" ht="30" hidden="1">
      <c r="A275" s="1214"/>
      <c r="B275" s="1215"/>
      <c r="C275" s="570" t="s">
        <v>234</v>
      </c>
      <c r="D275" s="1216"/>
      <c r="E275" s="1217"/>
      <c r="F275" s="573"/>
      <c r="G275" s="573"/>
      <c r="H275" s="1180"/>
      <c r="I275" s="573"/>
      <c r="J275" s="573"/>
      <c r="K275" s="286"/>
      <c r="L275" s="573"/>
      <c r="M275" s="266"/>
      <c r="N275" s="266"/>
      <c r="O275" s="266"/>
      <c r="P275" s="266"/>
      <c r="Q275" s="266"/>
      <c r="R275" s="266"/>
      <c r="S275" s="266"/>
      <c r="T275" s="266"/>
      <c r="U275" s="266"/>
      <c r="V275" s="286"/>
      <c r="W275" s="286"/>
      <c r="X275" s="286"/>
      <c r="Y275" s="286"/>
      <c r="Z275" s="573"/>
      <c r="AA275" s="573"/>
      <c r="AB275" s="573"/>
      <c r="AC275" s="573"/>
      <c r="AD275" s="266"/>
      <c r="AE275" s="266"/>
      <c r="AF275" s="266"/>
      <c r="AG275" s="266"/>
      <c r="AH275" s="266"/>
      <c r="AI275" s="266"/>
      <c r="AJ275" s="266"/>
      <c r="AK275" s="266"/>
      <c r="AL275" s="266"/>
      <c r="AM275" s="266"/>
      <c r="AN275" s="266"/>
      <c r="AO275" s="266"/>
      <c r="AP275" s="266"/>
      <c r="AQ275" s="266"/>
      <c r="AR275" s="266"/>
      <c r="AS275" s="266"/>
      <c r="AT275" s="266"/>
      <c r="AU275" s="266"/>
      <c r="AV275" s="266"/>
      <c r="AW275" s="266"/>
      <c r="AX275" s="266"/>
      <c r="AY275" s="266"/>
      <c r="AZ275" s="266"/>
      <c r="BA275" s="266"/>
      <c r="BB275" s="266"/>
      <c r="BC275" s="266"/>
      <c r="BD275" s="266"/>
      <c r="BE275" s="1166">
        <f t="shared" ref="BE275:BS275" si="147">COUNTIFS($K$8:$K$251,"x",BE$8:BE$251,"1")</f>
        <v>0</v>
      </c>
      <c r="BF275" s="1166">
        <f t="shared" si="147"/>
        <v>0</v>
      </c>
      <c r="BG275" s="1166">
        <f t="shared" si="147"/>
        <v>0</v>
      </c>
      <c r="BH275" s="1166">
        <f t="shared" si="147"/>
        <v>4</v>
      </c>
      <c r="BI275" s="1166">
        <f t="shared" si="147"/>
        <v>0</v>
      </c>
      <c r="BJ275" s="572">
        <f t="shared" si="147"/>
        <v>0</v>
      </c>
      <c r="BK275" s="1166">
        <f t="shared" si="147"/>
        <v>10</v>
      </c>
      <c r="BL275" s="1166">
        <f t="shared" si="147"/>
        <v>0</v>
      </c>
      <c r="BM275" s="1166">
        <f t="shared" si="147"/>
        <v>0</v>
      </c>
      <c r="BN275" s="1166">
        <f t="shared" si="147"/>
        <v>0</v>
      </c>
      <c r="BO275" s="1166">
        <f t="shared" si="147"/>
        <v>15</v>
      </c>
      <c r="BP275" s="1166">
        <f t="shared" si="147"/>
        <v>0</v>
      </c>
      <c r="BQ275" s="1166">
        <f t="shared" si="147"/>
        <v>0</v>
      </c>
      <c r="BR275" s="1166">
        <f t="shared" si="147"/>
        <v>11</v>
      </c>
      <c r="BS275" s="1166">
        <f t="shared" si="147"/>
        <v>21</v>
      </c>
      <c r="BT275" s="573"/>
      <c r="BU275" s="573"/>
      <c r="BV275" s="573"/>
      <c r="BW275" s="573"/>
      <c r="BX275" s="573"/>
      <c r="BY275" s="573"/>
      <c r="BZ275" s="573"/>
      <c r="CA275" s="574"/>
    </row>
    <row r="276" spans="1:80" ht="30" hidden="1">
      <c r="A276" s="1214"/>
      <c r="B276" s="1215"/>
      <c r="C276" s="1218" t="s">
        <v>235</v>
      </c>
      <c r="D276" s="1219"/>
      <c r="E276" s="1217"/>
      <c r="F276" s="573"/>
      <c r="G276" s="573"/>
      <c r="H276" s="1180"/>
      <c r="I276" s="573"/>
      <c r="J276" s="573"/>
      <c r="K276" s="286"/>
      <c r="L276" s="573"/>
      <c r="M276" s="266"/>
      <c r="N276" s="266"/>
      <c r="O276" s="266"/>
      <c r="P276" s="266"/>
      <c r="Q276" s="266"/>
      <c r="R276" s="266"/>
      <c r="S276" s="266"/>
      <c r="T276" s="266"/>
      <c r="U276" s="266"/>
      <c r="V276" s="286"/>
      <c r="W276" s="286"/>
      <c r="X276" s="286"/>
      <c r="Y276" s="286"/>
      <c r="Z276" s="573"/>
      <c r="AA276" s="573"/>
      <c r="AB276" s="573"/>
      <c r="AC276" s="573"/>
      <c r="AD276" s="266"/>
      <c r="AE276" s="266"/>
      <c r="AF276" s="266"/>
      <c r="AG276" s="266"/>
      <c r="AH276" s="266"/>
      <c r="AI276" s="266"/>
      <c r="AJ276" s="266"/>
      <c r="AK276" s="266"/>
      <c r="AL276" s="266"/>
      <c r="AM276" s="266"/>
      <c r="AN276" s="266"/>
      <c r="AO276" s="266"/>
      <c r="AP276" s="266"/>
      <c r="AQ276" s="266"/>
      <c r="AR276" s="266"/>
      <c r="AS276" s="266"/>
      <c r="AT276" s="266"/>
      <c r="AU276" s="266"/>
      <c r="AV276" s="266"/>
      <c r="AW276" s="266"/>
      <c r="AX276" s="266"/>
      <c r="AY276" s="266"/>
      <c r="AZ276" s="266"/>
      <c r="BA276" s="266"/>
      <c r="BB276" s="266"/>
      <c r="BC276" s="266"/>
      <c r="BD276" s="266"/>
      <c r="BE276" s="1166">
        <f t="shared" ref="BE276:BS276" si="148">COUNTIFS($K$8:$K$251,"x",BE$8:BE$251,"0")</f>
        <v>0</v>
      </c>
      <c r="BF276" s="1166">
        <f t="shared" si="148"/>
        <v>0</v>
      </c>
      <c r="BG276" s="1166">
        <f t="shared" si="148"/>
        <v>0</v>
      </c>
      <c r="BH276" s="1166">
        <f t="shared" si="148"/>
        <v>0</v>
      </c>
      <c r="BI276" s="1166">
        <f t="shared" si="148"/>
        <v>0</v>
      </c>
      <c r="BJ276" s="572">
        <f t="shared" si="148"/>
        <v>0</v>
      </c>
      <c r="BK276" s="1166">
        <f t="shared" si="148"/>
        <v>0</v>
      </c>
      <c r="BL276" s="1166">
        <f t="shared" si="148"/>
        <v>0</v>
      </c>
      <c r="BM276" s="1166">
        <f t="shared" si="148"/>
        <v>0</v>
      </c>
      <c r="BN276" s="1166">
        <f t="shared" si="148"/>
        <v>0</v>
      </c>
      <c r="BO276" s="1166">
        <f t="shared" si="148"/>
        <v>0</v>
      </c>
      <c r="BP276" s="1166">
        <f t="shared" si="148"/>
        <v>0</v>
      </c>
      <c r="BQ276" s="1166">
        <f t="shared" si="148"/>
        <v>0</v>
      </c>
      <c r="BR276" s="1166">
        <f t="shared" si="148"/>
        <v>0</v>
      </c>
      <c r="BS276" s="1166">
        <f t="shared" si="148"/>
        <v>0</v>
      </c>
      <c r="BT276" s="573"/>
      <c r="BU276" s="573"/>
      <c r="BV276" s="573"/>
      <c r="BW276" s="573"/>
      <c r="BX276" s="573"/>
      <c r="BY276" s="573"/>
      <c r="BZ276" s="573"/>
      <c r="CA276" s="574"/>
    </row>
    <row r="277" spans="1:80" hidden="1">
      <c r="A277" s="1214"/>
      <c r="B277" s="1215"/>
      <c r="C277" s="1668" t="s">
        <v>236</v>
      </c>
      <c r="D277" s="1217"/>
      <c r="E277" s="1217"/>
      <c r="F277" s="573"/>
      <c r="G277" s="573"/>
      <c r="H277" s="1180"/>
      <c r="I277" s="573"/>
      <c r="J277" s="573"/>
      <c r="K277" s="286"/>
      <c r="L277" s="573"/>
      <c r="M277" s="266"/>
      <c r="N277" s="266"/>
      <c r="O277" s="266"/>
      <c r="P277" s="266"/>
      <c r="Q277" s="266"/>
      <c r="R277" s="266"/>
      <c r="S277" s="266"/>
      <c r="T277" s="266"/>
      <c r="U277" s="266"/>
      <c r="V277" s="286"/>
      <c r="W277" s="286"/>
      <c r="X277" s="286"/>
      <c r="Y277" s="286"/>
      <c r="Z277" s="573"/>
      <c r="AA277" s="573"/>
      <c r="AB277" s="573"/>
      <c r="AC277" s="573"/>
      <c r="AD277" s="266"/>
      <c r="AE277" s="266"/>
      <c r="AF277" s="266"/>
      <c r="AG277" s="266"/>
      <c r="AH277" s="266"/>
      <c r="AI277" s="266"/>
      <c r="AJ277" s="266"/>
      <c r="AK277" s="266"/>
      <c r="AL277" s="266"/>
      <c r="AM277" s="266"/>
      <c r="AN277" s="266"/>
      <c r="AO277" s="266"/>
      <c r="AP277" s="266"/>
      <c r="AQ277" s="266"/>
      <c r="AR277" s="266"/>
      <c r="AS277" s="266"/>
      <c r="AT277" s="266"/>
      <c r="AU277" s="266"/>
      <c r="AV277" s="266"/>
      <c r="AW277" s="266"/>
      <c r="AX277" s="266"/>
      <c r="AY277" s="266"/>
      <c r="AZ277" s="266"/>
      <c r="BA277" s="266"/>
      <c r="BB277" s="266"/>
      <c r="BC277" s="266"/>
      <c r="BD277" s="266"/>
      <c r="BE277" s="578">
        <f t="shared" ref="BE277:BS277" si="149">(((BE274*2)+(BE275*1)+(BE276*0)))/(BE274+BE275+BE276)</f>
        <v>2</v>
      </c>
      <c r="BF277" s="578">
        <f t="shared" si="149"/>
        <v>2</v>
      </c>
      <c r="BG277" s="578">
        <f t="shared" si="149"/>
        <v>2</v>
      </c>
      <c r="BH277" s="578">
        <f t="shared" si="149"/>
        <v>1.8095238095238095</v>
      </c>
      <c r="BI277" s="578">
        <f t="shared" si="149"/>
        <v>2</v>
      </c>
      <c r="BJ277" s="579">
        <f t="shared" si="149"/>
        <v>2</v>
      </c>
      <c r="BK277" s="578">
        <f t="shared" si="149"/>
        <v>1.5238095238095237</v>
      </c>
      <c r="BL277" s="578">
        <f t="shared" si="149"/>
        <v>2</v>
      </c>
      <c r="BM277" s="578">
        <f t="shared" si="149"/>
        <v>2</v>
      </c>
      <c r="BN277" s="578">
        <f t="shared" si="149"/>
        <v>2</v>
      </c>
      <c r="BO277" s="578">
        <f t="shared" si="149"/>
        <v>1.2857142857142858</v>
      </c>
      <c r="BP277" s="578">
        <f t="shared" si="149"/>
        <v>2</v>
      </c>
      <c r="BQ277" s="578">
        <f t="shared" si="149"/>
        <v>2</v>
      </c>
      <c r="BR277" s="578">
        <f t="shared" si="149"/>
        <v>1.4761904761904763</v>
      </c>
      <c r="BS277" s="578">
        <f t="shared" si="149"/>
        <v>1</v>
      </c>
      <c r="BT277" s="1556">
        <f>COUNTIF($BE278:$BS278,"Đ")</f>
        <v>11</v>
      </c>
      <c r="BU277" s="1558">
        <f>BT277/COUNTA($BE278:$BS278)</f>
        <v>0.73333333333333328</v>
      </c>
      <c r="BV277" s="1556">
        <f>COUNTIF($BE278:$BS278,"CCG")</f>
        <v>4</v>
      </c>
      <c r="BW277" s="1558">
        <f>BV277/COUNTA($BE278:$BS278)</f>
        <v>0.26666666666666666</v>
      </c>
      <c r="BX277" s="1556">
        <f>COUNTIF($BE278:$BS278,"CĐ")</f>
        <v>0</v>
      </c>
      <c r="BY277" s="1558">
        <f>BX277/COUNTA($BE278:$BS278)</f>
        <v>0</v>
      </c>
      <c r="BZ277" s="1559">
        <f>(((BT277*2)+(BV277*1)+(BX277*0)))/(BT277+BV277+BX277)</f>
        <v>1.7333333333333334</v>
      </c>
      <c r="CA277" s="1667" t="str">
        <f>IF(BZ277&gt;=1.6,"Đạt mục tiêu",IF(BZ277&gt;=1,"Cần cố gắng","Chưa đạt"))</f>
        <v>Đạt mục tiêu</v>
      </c>
    </row>
    <row r="278" spans="1:80" hidden="1">
      <c r="A278" s="1214"/>
      <c r="B278" s="1215"/>
      <c r="C278" s="1669"/>
      <c r="D278" s="1217"/>
      <c r="E278" s="1217"/>
      <c r="F278" s="573"/>
      <c r="G278" s="573"/>
      <c r="H278" s="1180"/>
      <c r="I278" s="573"/>
      <c r="J278" s="573"/>
      <c r="K278" s="286"/>
      <c r="L278" s="573"/>
      <c r="M278" s="266"/>
      <c r="N278" s="266"/>
      <c r="O278" s="266"/>
      <c r="P278" s="266"/>
      <c r="Q278" s="266"/>
      <c r="R278" s="266"/>
      <c r="S278" s="266"/>
      <c r="T278" s="266"/>
      <c r="U278" s="266"/>
      <c r="V278" s="286"/>
      <c r="W278" s="286"/>
      <c r="X278" s="286"/>
      <c r="Y278" s="286"/>
      <c r="Z278" s="573"/>
      <c r="AA278" s="573"/>
      <c r="AB278" s="573"/>
      <c r="AC278" s="573"/>
      <c r="AD278" s="266"/>
      <c r="AE278" s="266"/>
      <c r="AF278" s="266"/>
      <c r="AG278" s="266"/>
      <c r="AH278" s="266"/>
      <c r="AI278" s="266"/>
      <c r="AJ278" s="266"/>
      <c r="AK278" s="266"/>
      <c r="AL278" s="266"/>
      <c r="AM278" s="266"/>
      <c r="AN278" s="266"/>
      <c r="AO278" s="266"/>
      <c r="AP278" s="266"/>
      <c r="AQ278" s="266"/>
      <c r="AR278" s="266"/>
      <c r="AS278" s="266"/>
      <c r="AT278" s="266"/>
      <c r="AU278" s="266"/>
      <c r="AV278" s="266"/>
      <c r="AW278" s="266"/>
      <c r="AX278" s="266"/>
      <c r="AY278" s="266"/>
      <c r="AZ278" s="266"/>
      <c r="BA278" s="266"/>
      <c r="BB278" s="266"/>
      <c r="BC278" s="266"/>
      <c r="BD278" s="266"/>
      <c r="BE278" s="578" t="str">
        <f t="shared" ref="BE278:BS278" si="150">IF(BE277&lt;1,"CĐ",IF(BE277&lt;1.6,"CCG","Đ"))</f>
        <v>Đ</v>
      </c>
      <c r="BF278" s="578" t="str">
        <f t="shared" si="150"/>
        <v>Đ</v>
      </c>
      <c r="BG278" s="578" t="str">
        <f t="shared" si="150"/>
        <v>Đ</v>
      </c>
      <c r="BH278" s="578" t="str">
        <f t="shared" si="150"/>
        <v>Đ</v>
      </c>
      <c r="BI278" s="578" t="str">
        <f t="shared" si="150"/>
        <v>Đ</v>
      </c>
      <c r="BJ278" s="579" t="str">
        <f t="shared" si="150"/>
        <v>Đ</v>
      </c>
      <c r="BK278" s="578" t="str">
        <f t="shared" si="150"/>
        <v>CCG</v>
      </c>
      <c r="BL278" s="578" t="str">
        <f t="shared" si="150"/>
        <v>Đ</v>
      </c>
      <c r="BM278" s="578" t="str">
        <f t="shared" si="150"/>
        <v>Đ</v>
      </c>
      <c r="BN278" s="578" t="str">
        <f t="shared" si="150"/>
        <v>Đ</v>
      </c>
      <c r="BO278" s="578" t="str">
        <f t="shared" si="150"/>
        <v>CCG</v>
      </c>
      <c r="BP278" s="578" t="str">
        <f t="shared" si="150"/>
        <v>Đ</v>
      </c>
      <c r="BQ278" s="578" t="str">
        <f t="shared" si="150"/>
        <v>Đ</v>
      </c>
      <c r="BR278" s="578" t="str">
        <f t="shared" si="150"/>
        <v>CCG</v>
      </c>
      <c r="BS278" s="578" t="str">
        <f t="shared" si="150"/>
        <v>CCG</v>
      </c>
      <c r="BT278" s="1556"/>
      <c r="BU278" s="1558"/>
      <c r="BV278" s="1556"/>
      <c r="BW278" s="1558"/>
      <c r="BX278" s="1556"/>
      <c r="BY278" s="1558"/>
      <c r="BZ278" s="1559"/>
      <c r="CA278" s="1667"/>
    </row>
    <row r="279" spans="1:80" s="1116" customFormat="1" ht="30" hidden="1">
      <c r="A279" s="1553" t="s">
        <v>1126</v>
      </c>
      <c r="B279" s="1214"/>
      <c r="C279" s="570" t="s">
        <v>233</v>
      </c>
      <c r="D279" s="573"/>
      <c r="E279" s="1180"/>
      <c r="F279" s="573"/>
      <c r="G279" s="573"/>
      <c r="H279" s="1180"/>
      <c r="I279" s="573"/>
      <c r="J279" s="573"/>
      <c r="K279" s="268"/>
      <c r="L279" s="573"/>
      <c r="M279" s="269"/>
      <c r="N279" s="79"/>
      <c r="O279" s="269"/>
      <c r="P279" s="79"/>
      <c r="Q279" s="269"/>
      <c r="R279" s="269"/>
      <c r="S279" s="269"/>
      <c r="T279" s="269"/>
      <c r="U279" s="269"/>
      <c r="V279" s="268"/>
      <c r="W279" s="268"/>
      <c r="X279" s="268"/>
      <c r="Y279" s="268"/>
      <c r="Z279" s="573"/>
      <c r="AA279" s="573"/>
      <c r="AB279" s="573"/>
      <c r="AC279" s="573"/>
      <c r="AD279" s="269"/>
      <c r="AE279" s="269"/>
      <c r="AF279" s="269"/>
      <c r="AG279" s="269"/>
      <c r="AH279" s="269"/>
      <c r="AI279" s="269"/>
      <c r="AJ279" s="269"/>
      <c r="AK279" s="269"/>
      <c r="AL279" s="269"/>
      <c r="AM279" s="269"/>
      <c r="AN279" s="269"/>
      <c r="AO279" s="269"/>
      <c r="AP279" s="269"/>
      <c r="AQ279" s="269"/>
      <c r="AR279" s="269"/>
      <c r="AS279" s="269"/>
      <c r="AT279" s="269"/>
      <c r="AU279" s="269"/>
      <c r="AV279" s="269"/>
      <c r="AW279" s="269"/>
      <c r="AX279" s="269"/>
      <c r="AY279" s="269"/>
      <c r="AZ279" s="269"/>
      <c r="BA279" s="269"/>
      <c r="BB279" s="269"/>
      <c r="BC279" s="269"/>
      <c r="BD279" s="269"/>
      <c r="BE279" s="1166">
        <f t="shared" ref="BE279:BS279" si="151">COUNTIFS($L$8:$L$251,"x",BE$8:BE$251,"2")</f>
        <v>27</v>
      </c>
      <c r="BF279" s="1166">
        <f t="shared" si="151"/>
        <v>27</v>
      </c>
      <c r="BG279" s="1166">
        <f t="shared" si="151"/>
        <v>27</v>
      </c>
      <c r="BH279" s="1166">
        <f t="shared" si="151"/>
        <v>4</v>
      </c>
      <c r="BI279" s="1166">
        <f t="shared" si="151"/>
        <v>26</v>
      </c>
      <c r="BJ279" s="572">
        <f t="shared" si="151"/>
        <v>26</v>
      </c>
      <c r="BK279" s="1166">
        <f t="shared" si="151"/>
        <v>26</v>
      </c>
      <c r="BL279" s="1166">
        <f t="shared" si="151"/>
        <v>26</v>
      </c>
      <c r="BM279" s="1166">
        <f t="shared" si="151"/>
        <v>24</v>
      </c>
      <c r="BN279" s="1166">
        <f t="shared" si="151"/>
        <v>24</v>
      </c>
      <c r="BO279" s="1166">
        <f t="shared" si="151"/>
        <v>25</v>
      </c>
      <c r="BP279" s="1166">
        <f t="shared" si="151"/>
        <v>26</v>
      </c>
      <c r="BQ279" s="1166">
        <f t="shared" si="151"/>
        <v>26</v>
      </c>
      <c r="BR279" s="1166">
        <f t="shared" si="151"/>
        <v>1</v>
      </c>
      <c r="BS279" s="1166">
        <f t="shared" si="151"/>
        <v>26</v>
      </c>
      <c r="BT279" s="573"/>
      <c r="BU279" s="573"/>
      <c r="BV279" s="573"/>
      <c r="BW279" s="573"/>
      <c r="BX279" s="573"/>
      <c r="BY279" s="573"/>
      <c r="BZ279" s="573"/>
      <c r="CA279" s="573"/>
    </row>
    <row r="280" spans="1:80" s="1116" customFormat="1" ht="30" hidden="1">
      <c r="A280" s="1554"/>
      <c r="B280" s="1214"/>
      <c r="C280" s="570" t="s">
        <v>234</v>
      </c>
      <c r="D280" s="573"/>
      <c r="E280" s="1180"/>
      <c r="F280" s="573"/>
      <c r="G280" s="573"/>
      <c r="H280" s="1180"/>
      <c r="I280" s="573"/>
      <c r="J280" s="573"/>
      <c r="K280" s="268"/>
      <c r="L280" s="573"/>
      <c r="M280" s="269"/>
      <c r="N280" s="79"/>
      <c r="O280" s="269"/>
      <c r="P280" s="79"/>
      <c r="Q280" s="269"/>
      <c r="R280" s="269"/>
      <c r="S280" s="269"/>
      <c r="T280" s="269"/>
      <c r="U280" s="269"/>
      <c r="V280" s="268"/>
      <c r="W280" s="268"/>
      <c r="X280" s="268"/>
      <c r="Y280" s="268"/>
      <c r="Z280" s="573"/>
      <c r="AA280" s="573"/>
      <c r="AB280" s="573"/>
      <c r="AC280" s="573"/>
      <c r="AD280" s="269"/>
      <c r="AE280" s="269"/>
      <c r="AF280" s="269"/>
      <c r="AG280" s="269"/>
      <c r="AH280" s="269"/>
      <c r="AI280" s="269"/>
      <c r="AJ280" s="269"/>
      <c r="AK280" s="269"/>
      <c r="AL280" s="269"/>
      <c r="AM280" s="269"/>
      <c r="AN280" s="269"/>
      <c r="AO280" s="269"/>
      <c r="AP280" s="269"/>
      <c r="AQ280" s="269"/>
      <c r="AR280" s="269"/>
      <c r="AS280" s="269"/>
      <c r="AT280" s="269"/>
      <c r="AU280" s="269"/>
      <c r="AV280" s="269"/>
      <c r="AW280" s="269"/>
      <c r="AX280" s="269"/>
      <c r="AY280" s="269"/>
      <c r="AZ280" s="269"/>
      <c r="BA280" s="269"/>
      <c r="BB280" s="269"/>
      <c r="BC280" s="269"/>
      <c r="BD280" s="269"/>
      <c r="BE280" s="1166">
        <f t="shared" ref="BE280:BS280" si="152">COUNTIFS($L$8:$L$251,"x",BE$8:BE$251,"1")</f>
        <v>0</v>
      </c>
      <c r="BF280" s="1166">
        <f t="shared" si="152"/>
        <v>0</v>
      </c>
      <c r="BG280" s="1166">
        <f t="shared" si="152"/>
        <v>0</v>
      </c>
      <c r="BH280" s="1166">
        <f t="shared" si="152"/>
        <v>23</v>
      </c>
      <c r="BI280" s="1166">
        <f t="shared" si="152"/>
        <v>1</v>
      </c>
      <c r="BJ280" s="572">
        <f t="shared" si="152"/>
        <v>1</v>
      </c>
      <c r="BK280" s="1166">
        <f t="shared" si="152"/>
        <v>1</v>
      </c>
      <c r="BL280" s="1166">
        <f t="shared" si="152"/>
        <v>1</v>
      </c>
      <c r="BM280" s="1166">
        <f t="shared" si="152"/>
        <v>3</v>
      </c>
      <c r="BN280" s="1166">
        <f t="shared" si="152"/>
        <v>3</v>
      </c>
      <c r="BO280" s="1166">
        <f t="shared" si="152"/>
        <v>2</v>
      </c>
      <c r="BP280" s="1166">
        <f t="shared" si="152"/>
        <v>1</v>
      </c>
      <c r="BQ280" s="1166">
        <f t="shared" si="152"/>
        <v>1</v>
      </c>
      <c r="BR280" s="1166">
        <f t="shared" si="152"/>
        <v>26</v>
      </c>
      <c r="BS280" s="1166">
        <f t="shared" si="152"/>
        <v>1</v>
      </c>
      <c r="BT280" s="573"/>
      <c r="BU280" s="573"/>
      <c r="BV280" s="573"/>
      <c r="BW280" s="573"/>
      <c r="BX280" s="573"/>
      <c r="BY280" s="573"/>
      <c r="BZ280" s="573"/>
      <c r="CA280" s="573"/>
    </row>
    <row r="281" spans="1:80" s="1116" customFormat="1" ht="30" hidden="1">
      <c r="A281" s="1554"/>
      <c r="B281" s="1214"/>
      <c r="C281" s="570" t="s">
        <v>235</v>
      </c>
      <c r="D281" s="573"/>
      <c r="E281" s="1180"/>
      <c r="F281" s="573"/>
      <c r="G281" s="573"/>
      <c r="H281" s="1180"/>
      <c r="I281" s="573"/>
      <c r="J281" s="573"/>
      <c r="K281" s="268"/>
      <c r="L281" s="573"/>
      <c r="M281" s="269"/>
      <c r="N281" s="79"/>
      <c r="O281" s="269"/>
      <c r="P281" s="79"/>
      <c r="Q281" s="269"/>
      <c r="R281" s="269"/>
      <c r="S281" s="269"/>
      <c r="T281" s="269"/>
      <c r="U281" s="269"/>
      <c r="V281" s="268"/>
      <c r="W281" s="268"/>
      <c r="X281" s="268"/>
      <c r="Y281" s="268"/>
      <c r="Z281" s="573"/>
      <c r="AA281" s="573"/>
      <c r="AB281" s="573"/>
      <c r="AC281" s="573"/>
      <c r="AD281" s="269"/>
      <c r="AE281" s="269"/>
      <c r="AF281" s="269"/>
      <c r="AG281" s="269"/>
      <c r="AH281" s="269"/>
      <c r="AI281" s="269"/>
      <c r="AJ281" s="269"/>
      <c r="AK281" s="269"/>
      <c r="AL281" s="269"/>
      <c r="AM281" s="269"/>
      <c r="AN281" s="269"/>
      <c r="AO281" s="269"/>
      <c r="AP281" s="269"/>
      <c r="AQ281" s="269"/>
      <c r="AR281" s="269"/>
      <c r="AS281" s="269"/>
      <c r="AT281" s="269"/>
      <c r="AU281" s="269"/>
      <c r="AV281" s="269"/>
      <c r="AW281" s="269"/>
      <c r="AX281" s="269"/>
      <c r="AY281" s="269"/>
      <c r="AZ281" s="269"/>
      <c r="BA281" s="269"/>
      <c r="BB281" s="269"/>
      <c r="BC281" s="269"/>
      <c r="BD281" s="269"/>
      <c r="BE281" s="1166">
        <f t="shared" ref="BE281:BS281" si="153">COUNTIFS($L$8:$L$251,"x",BE$8:BE$251,"0")</f>
        <v>0</v>
      </c>
      <c r="BF281" s="1166">
        <f t="shared" si="153"/>
        <v>0</v>
      </c>
      <c r="BG281" s="1166">
        <f t="shared" si="153"/>
        <v>0</v>
      </c>
      <c r="BH281" s="1166">
        <f t="shared" si="153"/>
        <v>0</v>
      </c>
      <c r="BI281" s="1166">
        <f t="shared" si="153"/>
        <v>0</v>
      </c>
      <c r="BJ281" s="572">
        <f t="shared" si="153"/>
        <v>0</v>
      </c>
      <c r="BK281" s="1166">
        <f t="shared" si="153"/>
        <v>0</v>
      </c>
      <c r="BL281" s="1166">
        <f t="shared" si="153"/>
        <v>0</v>
      </c>
      <c r="BM281" s="1166">
        <f t="shared" si="153"/>
        <v>0</v>
      </c>
      <c r="BN281" s="1166">
        <f t="shared" si="153"/>
        <v>0</v>
      </c>
      <c r="BO281" s="1166">
        <f t="shared" si="153"/>
        <v>0</v>
      </c>
      <c r="BP281" s="1166">
        <f t="shared" si="153"/>
        <v>0</v>
      </c>
      <c r="BQ281" s="1166">
        <f t="shared" si="153"/>
        <v>0</v>
      </c>
      <c r="BR281" s="1166">
        <f t="shared" si="153"/>
        <v>0</v>
      </c>
      <c r="BS281" s="1166">
        <f t="shared" si="153"/>
        <v>0</v>
      </c>
      <c r="BT281" s="573"/>
      <c r="BU281" s="573"/>
      <c r="BV281" s="573"/>
      <c r="BW281" s="573"/>
      <c r="BX281" s="573"/>
      <c r="BY281" s="573"/>
      <c r="BZ281" s="573"/>
      <c r="CA281" s="573"/>
    </row>
    <row r="282" spans="1:80" s="1116" customFormat="1" hidden="1">
      <c r="A282" s="1554"/>
      <c r="B282" s="1214"/>
      <c r="C282" s="1572" t="s">
        <v>236</v>
      </c>
      <c r="D282" s="573"/>
      <c r="E282" s="1180"/>
      <c r="F282" s="573"/>
      <c r="G282" s="573"/>
      <c r="H282" s="1180"/>
      <c r="I282" s="573"/>
      <c r="J282" s="573"/>
      <c r="K282" s="268"/>
      <c r="L282" s="573"/>
      <c r="M282" s="269"/>
      <c r="N282" s="79"/>
      <c r="O282" s="269"/>
      <c r="P282" s="79"/>
      <c r="Q282" s="269"/>
      <c r="R282" s="269"/>
      <c r="S282" s="269"/>
      <c r="T282" s="269"/>
      <c r="U282" s="269"/>
      <c r="V282" s="268"/>
      <c r="W282" s="268"/>
      <c r="X282" s="268"/>
      <c r="Y282" s="268"/>
      <c r="Z282" s="573"/>
      <c r="AA282" s="573"/>
      <c r="AB282" s="573"/>
      <c r="AC282" s="573"/>
      <c r="AD282" s="269"/>
      <c r="AE282" s="269"/>
      <c r="AF282" s="269"/>
      <c r="AG282" s="269"/>
      <c r="AH282" s="269"/>
      <c r="AI282" s="269"/>
      <c r="AJ282" s="269"/>
      <c r="AK282" s="269"/>
      <c r="AL282" s="269"/>
      <c r="AM282" s="269"/>
      <c r="AN282" s="269"/>
      <c r="AO282" s="269"/>
      <c r="AP282" s="269"/>
      <c r="AQ282" s="269"/>
      <c r="AR282" s="269"/>
      <c r="AS282" s="269"/>
      <c r="AT282" s="269"/>
      <c r="AU282" s="269"/>
      <c r="AV282" s="269"/>
      <c r="AW282" s="269"/>
      <c r="AX282" s="269"/>
      <c r="AY282" s="269"/>
      <c r="AZ282" s="269"/>
      <c r="BA282" s="269"/>
      <c r="BB282" s="269"/>
      <c r="BC282" s="269"/>
      <c r="BD282" s="269"/>
      <c r="BE282" s="578">
        <f t="shared" ref="BE282:BS282" si="154">(((BE279*2)+(BE280*1)+(BE281*0)))/(BE279+BE280+BE281)</f>
        <v>2</v>
      </c>
      <c r="BF282" s="578">
        <f t="shared" si="154"/>
        <v>2</v>
      </c>
      <c r="BG282" s="578">
        <f t="shared" si="154"/>
        <v>2</v>
      </c>
      <c r="BH282" s="578">
        <f t="shared" si="154"/>
        <v>1.1481481481481481</v>
      </c>
      <c r="BI282" s="578">
        <f t="shared" si="154"/>
        <v>1.962962962962963</v>
      </c>
      <c r="BJ282" s="579">
        <f t="shared" si="154"/>
        <v>1.962962962962963</v>
      </c>
      <c r="BK282" s="578">
        <f t="shared" si="154"/>
        <v>1.962962962962963</v>
      </c>
      <c r="BL282" s="578">
        <f t="shared" si="154"/>
        <v>1.962962962962963</v>
      </c>
      <c r="BM282" s="578">
        <f t="shared" si="154"/>
        <v>1.8888888888888888</v>
      </c>
      <c r="BN282" s="578">
        <f t="shared" si="154"/>
        <v>1.8888888888888888</v>
      </c>
      <c r="BO282" s="578">
        <f t="shared" si="154"/>
        <v>1.9259259259259258</v>
      </c>
      <c r="BP282" s="578">
        <f t="shared" si="154"/>
        <v>1.962962962962963</v>
      </c>
      <c r="BQ282" s="578">
        <f t="shared" si="154"/>
        <v>1.962962962962963</v>
      </c>
      <c r="BR282" s="578">
        <f t="shared" si="154"/>
        <v>1.037037037037037</v>
      </c>
      <c r="BS282" s="578">
        <f t="shared" si="154"/>
        <v>1.962962962962963</v>
      </c>
      <c r="BT282" s="1556">
        <f>COUNTIF($BE283:$BS283,"Đ")</f>
        <v>13</v>
      </c>
      <c r="BU282" s="1558">
        <f>BT282/COUNTA($BE283:$BS283)</f>
        <v>0.8666666666666667</v>
      </c>
      <c r="BV282" s="1556">
        <f>COUNTIF($BE283:$BS283,"CCG")</f>
        <v>2</v>
      </c>
      <c r="BW282" s="1558">
        <f>BV282/COUNTA($BE283:$BS283)</f>
        <v>0.13333333333333333</v>
      </c>
      <c r="BX282" s="1556">
        <f>COUNTIF($BE283:$BS283,"CĐ")</f>
        <v>0</v>
      </c>
      <c r="BY282" s="1558">
        <f>BX282/COUNTA($BE283:$BS283)</f>
        <v>0</v>
      </c>
      <c r="BZ282" s="1559">
        <f>(((BT282*2)+(BV282*1)+(BX282*0)))/(BT282+BV282+BX282)</f>
        <v>1.8666666666666667</v>
      </c>
      <c r="CA282" s="1559" t="str">
        <f>IF(BZ282&gt;=1.6,"Đạt mục tiêu",IF(BZ282&gt;=1,"Cần cố gắng","Chưa đạt"))</f>
        <v>Đạt mục tiêu</v>
      </c>
    </row>
    <row r="283" spans="1:80" s="1116" customFormat="1" hidden="1">
      <c r="A283" s="1555"/>
      <c r="B283" s="1214"/>
      <c r="C283" s="1572"/>
      <c r="D283" s="573"/>
      <c r="E283" s="1180"/>
      <c r="F283" s="573"/>
      <c r="G283" s="573"/>
      <c r="H283" s="1180"/>
      <c r="I283" s="573"/>
      <c r="J283" s="573"/>
      <c r="K283" s="268"/>
      <c r="L283" s="573"/>
      <c r="M283" s="269"/>
      <c r="N283" s="79"/>
      <c r="O283" s="269"/>
      <c r="P283" s="79"/>
      <c r="Q283" s="269"/>
      <c r="R283" s="269"/>
      <c r="S283" s="269"/>
      <c r="T283" s="269"/>
      <c r="U283" s="269"/>
      <c r="V283" s="268"/>
      <c r="W283" s="268"/>
      <c r="X283" s="268"/>
      <c r="Y283" s="268"/>
      <c r="Z283" s="573"/>
      <c r="AA283" s="573"/>
      <c r="AB283" s="573"/>
      <c r="AC283" s="573"/>
      <c r="AD283" s="269"/>
      <c r="AE283" s="269"/>
      <c r="AF283" s="269"/>
      <c r="AG283" s="269"/>
      <c r="AH283" s="269"/>
      <c r="AI283" s="269"/>
      <c r="AJ283" s="269"/>
      <c r="AK283" s="269"/>
      <c r="AL283" s="269"/>
      <c r="AM283" s="269"/>
      <c r="AN283" s="269"/>
      <c r="AO283" s="269"/>
      <c r="AP283" s="269"/>
      <c r="AQ283" s="269"/>
      <c r="AR283" s="269"/>
      <c r="AS283" s="269"/>
      <c r="AT283" s="269"/>
      <c r="AU283" s="269"/>
      <c r="AV283" s="269"/>
      <c r="AW283" s="269"/>
      <c r="AX283" s="269"/>
      <c r="AY283" s="269"/>
      <c r="AZ283" s="269"/>
      <c r="BA283" s="269"/>
      <c r="BB283" s="269"/>
      <c r="BC283" s="269"/>
      <c r="BD283" s="269"/>
      <c r="BE283" s="578" t="str">
        <f t="shared" ref="BE283:BS283" si="155">IF(BE282&lt;1,"CĐ",IF(BE282&lt;1.6,"CCG","Đ"))</f>
        <v>Đ</v>
      </c>
      <c r="BF283" s="578" t="str">
        <f t="shared" si="155"/>
        <v>Đ</v>
      </c>
      <c r="BG283" s="578" t="str">
        <f t="shared" si="155"/>
        <v>Đ</v>
      </c>
      <c r="BH283" s="578" t="str">
        <f t="shared" si="155"/>
        <v>CCG</v>
      </c>
      <c r="BI283" s="578" t="str">
        <f t="shared" si="155"/>
        <v>Đ</v>
      </c>
      <c r="BJ283" s="579" t="str">
        <f t="shared" si="155"/>
        <v>Đ</v>
      </c>
      <c r="BK283" s="578" t="str">
        <f t="shared" si="155"/>
        <v>Đ</v>
      </c>
      <c r="BL283" s="578" t="str">
        <f t="shared" si="155"/>
        <v>Đ</v>
      </c>
      <c r="BM283" s="578" t="str">
        <f t="shared" si="155"/>
        <v>Đ</v>
      </c>
      <c r="BN283" s="578" t="str">
        <f t="shared" si="155"/>
        <v>Đ</v>
      </c>
      <c r="BO283" s="578" t="str">
        <f t="shared" si="155"/>
        <v>Đ</v>
      </c>
      <c r="BP283" s="578" t="str">
        <f t="shared" si="155"/>
        <v>Đ</v>
      </c>
      <c r="BQ283" s="578" t="str">
        <f t="shared" si="155"/>
        <v>Đ</v>
      </c>
      <c r="BR283" s="578" t="str">
        <f t="shared" si="155"/>
        <v>CCG</v>
      </c>
      <c r="BS283" s="578" t="str">
        <f t="shared" si="155"/>
        <v>Đ</v>
      </c>
      <c r="BT283" s="1556"/>
      <c r="BU283" s="1558"/>
      <c r="BV283" s="1556"/>
      <c r="BW283" s="1558"/>
      <c r="BX283" s="1556"/>
      <c r="BY283" s="1558"/>
      <c r="BZ283" s="1559"/>
      <c r="CA283" s="1559"/>
    </row>
    <row r="284" spans="1:80" s="173" customFormat="1" ht="195.75" hidden="1">
      <c r="A284" s="288" t="s">
        <v>238</v>
      </c>
      <c r="B284" s="279"/>
      <c r="C284" s="205" t="s">
        <v>233</v>
      </c>
      <c r="D284" s="15"/>
      <c r="E284" s="31"/>
      <c r="F284" s="15"/>
      <c r="G284" s="286"/>
      <c r="H284" s="175"/>
      <c r="I284" s="266"/>
      <c r="J284" s="266"/>
      <c r="K284" s="286"/>
      <c r="L284" s="266"/>
      <c r="M284" s="266"/>
      <c r="N284" s="79"/>
      <c r="O284" s="266"/>
      <c r="P284" s="79"/>
      <c r="Q284" s="266"/>
      <c r="R284" s="266"/>
      <c r="S284" s="266"/>
      <c r="T284" s="266"/>
      <c r="U284" s="266"/>
      <c r="V284" s="286"/>
      <c r="W284" s="286"/>
      <c r="X284" s="286"/>
      <c r="Y284" s="286"/>
      <c r="Z284" s="266"/>
      <c r="AA284" s="266"/>
      <c r="AB284" s="266"/>
      <c r="AC284" s="266"/>
      <c r="AD284" s="266"/>
      <c r="AE284" s="266"/>
      <c r="AF284" s="266"/>
      <c r="AG284" s="266"/>
      <c r="AH284" s="266"/>
      <c r="AI284" s="266"/>
      <c r="AJ284" s="266"/>
      <c r="AK284" s="266"/>
      <c r="AL284" s="266"/>
      <c r="AM284" s="266"/>
      <c r="AN284" s="266"/>
      <c r="AO284" s="266"/>
      <c r="AP284" s="266"/>
      <c r="AQ284" s="266"/>
      <c r="AR284" s="266"/>
      <c r="AS284" s="266"/>
      <c r="AT284" s="266"/>
      <c r="AU284" s="266"/>
      <c r="AV284" s="266"/>
      <c r="AW284" s="266"/>
      <c r="AX284" s="266"/>
      <c r="AY284" s="266"/>
      <c r="AZ284" s="266"/>
      <c r="BA284" s="266"/>
      <c r="BB284" s="266"/>
      <c r="BC284" s="266"/>
      <c r="BD284" s="266"/>
      <c r="BE284" s="289">
        <f t="shared" ref="BE284:BQ284" si="156">COUNTIFS($M$8:$M$251,"x",BE$8:BE$251,"2")</f>
        <v>2</v>
      </c>
      <c r="BF284" s="289">
        <f t="shared" si="156"/>
        <v>1</v>
      </c>
      <c r="BG284" s="289">
        <f t="shared" si="156"/>
        <v>2</v>
      </c>
      <c r="BH284" s="289">
        <f t="shared" si="156"/>
        <v>2</v>
      </c>
      <c r="BI284" s="289">
        <f t="shared" si="156"/>
        <v>2</v>
      </c>
      <c r="BJ284" s="57">
        <f t="shared" si="156"/>
        <v>2</v>
      </c>
      <c r="BK284" s="289">
        <f t="shared" si="156"/>
        <v>2</v>
      </c>
      <c r="BL284" s="289">
        <f t="shared" si="156"/>
        <v>1</v>
      </c>
      <c r="BM284" s="289">
        <f t="shared" si="156"/>
        <v>1</v>
      </c>
      <c r="BN284" s="289">
        <f t="shared" si="156"/>
        <v>2</v>
      </c>
      <c r="BO284" s="289">
        <f t="shared" si="156"/>
        <v>2</v>
      </c>
      <c r="BP284" s="289">
        <f t="shared" si="156"/>
        <v>2</v>
      </c>
      <c r="BQ284" s="289">
        <f t="shared" si="156"/>
        <v>1</v>
      </c>
      <c r="BR284" s="51"/>
      <c r="BS284" s="51"/>
      <c r="BT284" s="266"/>
      <c r="BU284" s="266"/>
      <c r="BV284" s="266"/>
      <c r="BW284" s="266"/>
      <c r="BX284" s="266"/>
      <c r="BY284" s="266"/>
      <c r="BZ284" s="266"/>
      <c r="CA284" s="266"/>
      <c r="CB284" s="2"/>
    </row>
    <row r="285" spans="1:80" s="173" customFormat="1" ht="56.25" hidden="1">
      <c r="A285" s="288"/>
      <c r="B285" s="279"/>
      <c r="C285" s="205" t="s">
        <v>234</v>
      </c>
      <c r="D285" s="15"/>
      <c r="E285" s="31"/>
      <c r="F285" s="15"/>
      <c r="G285" s="286"/>
      <c r="H285" s="175"/>
      <c r="I285" s="266"/>
      <c r="J285" s="266"/>
      <c r="K285" s="286"/>
      <c r="L285" s="266"/>
      <c r="M285" s="266"/>
      <c r="N285" s="79"/>
      <c r="O285" s="266"/>
      <c r="P285" s="79"/>
      <c r="Q285" s="266"/>
      <c r="R285" s="266"/>
      <c r="S285" s="266"/>
      <c r="T285" s="266"/>
      <c r="U285" s="266"/>
      <c r="V285" s="286"/>
      <c r="W285" s="286"/>
      <c r="X285" s="286"/>
      <c r="Y285" s="286"/>
      <c r="Z285" s="266"/>
      <c r="AA285" s="266"/>
      <c r="AB285" s="266"/>
      <c r="AC285" s="266"/>
      <c r="AD285" s="266"/>
      <c r="AE285" s="266"/>
      <c r="AF285" s="266"/>
      <c r="AG285" s="266"/>
      <c r="AH285" s="266"/>
      <c r="AI285" s="266"/>
      <c r="AJ285" s="266"/>
      <c r="AK285" s="266"/>
      <c r="AL285" s="266"/>
      <c r="AM285" s="266"/>
      <c r="AN285" s="266"/>
      <c r="AO285" s="266"/>
      <c r="AP285" s="266"/>
      <c r="AQ285" s="266"/>
      <c r="AR285" s="266"/>
      <c r="AS285" s="266"/>
      <c r="AT285" s="266"/>
      <c r="AU285" s="266"/>
      <c r="AV285" s="266"/>
      <c r="AW285" s="266"/>
      <c r="AX285" s="266"/>
      <c r="AY285" s="266"/>
      <c r="AZ285" s="266"/>
      <c r="BA285" s="266"/>
      <c r="BB285" s="266"/>
      <c r="BC285" s="266"/>
      <c r="BD285" s="266"/>
      <c r="BE285" s="289">
        <f t="shared" ref="BE285:BQ285" si="157">COUNTIFS($M$8:$M$251,"x",BE$8:BE$251,"1")</f>
        <v>0</v>
      </c>
      <c r="BF285" s="289">
        <f t="shared" si="157"/>
        <v>1</v>
      </c>
      <c r="BG285" s="289">
        <f t="shared" si="157"/>
        <v>0</v>
      </c>
      <c r="BH285" s="289">
        <f t="shared" si="157"/>
        <v>0</v>
      </c>
      <c r="BI285" s="289">
        <f t="shared" si="157"/>
        <v>0</v>
      </c>
      <c r="BJ285" s="57">
        <f t="shared" si="157"/>
        <v>0</v>
      </c>
      <c r="BK285" s="289">
        <f t="shared" si="157"/>
        <v>0</v>
      </c>
      <c r="BL285" s="289">
        <f t="shared" si="157"/>
        <v>1</v>
      </c>
      <c r="BM285" s="289">
        <f t="shared" si="157"/>
        <v>1</v>
      </c>
      <c r="BN285" s="289">
        <f t="shared" si="157"/>
        <v>0</v>
      </c>
      <c r="BO285" s="289">
        <f t="shared" si="157"/>
        <v>0</v>
      </c>
      <c r="BP285" s="289">
        <f t="shared" si="157"/>
        <v>0</v>
      </c>
      <c r="BQ285" s="289">
        <f t="shared" si="157"/>
        <v>1</v>
      </c>
      <c r="BR285" s="51"/>
      <c r="BS285" s="51"/>
      <c r="BT285" s="266"/>
      <c r="BU285" s="266"/>
      <c r="BV285" s="266"/>
      <c r="BW285" s="266"/>
      <c r="BX285" s="266"/>
      <c r="BY285" s="266"/>
      <c r="BZ285" s="266"/>
      <c r="CA285" s="266"/>
      <c r="CB285" s="2"/>
    </row>
    <row r="286" spans="1:80" s="173" customFormat="1" ht="56.25" hidden="1">
      <c r="A286" s="288"/>
      <c r="B286" s="279"/>
      <c r="C286" s="205" t="s">
        <v>235</v>
      </c>
      <c r="D286" s="15"/>
      <c r="E286" s="31"/>
      <c r="F286" s="15"/>
      <c r="G286" s="286"/>
      <c r="H286" s="175"/>
      <c r="I286" s="266"/>
      <c r="J286" s="266"/>
      <c r="K286" s="286"/>
      <c r="L286" s="266"/>
      <c r="M286" s="266"/>
      <c r="N286" s="79"/>
      <c r="O286" s="266"/>
      <c r="P286" s="79"/>
      <c r="Q286" s="266"/>
      <c r="R286" s="266"/>
      <c r="S286" s="266"/>
      <c r="T286" s="266"/>
      <c r="U286" s="266"/>
      <c r="V286" s="286"/>
      <c r="W286" s="286"/>
      <c r="X286" s="286"/>
      <c r="Y286" s="286"/>
      <c r="Z286" s="266"/>
      <c r="AA286" s="266"/>
      <c r="AB286" s="266"/>
      <c r="AC286" s="266"/>
      <c r="AD286" s="266"/>
      <c r="AE286" s="266"/>
      <c r="AF286" s="266"/>
      <c r="AG286" s="266"/>
      <c r="AH286" s="266"/>
      <c r="AI286" s="266"/>
      <c r="AJ286" s="266"/>
      <c r="AK286" s="266"/>
      <c r="AL286" s="266"/>
      <c r="AM286" s="266"/>
      <c r="AN286" s="266"/>
      <c r="AO286" s="266"/>
      <c r="AP286" s="266"/>
      <c r="AQ286" s="266"/>
      <c r="AR286" s="266"/>
      <c r="AS286" s="266"/>
      <c r="AT286" s="266"/>
      <c r="AU286" s="266"/>
      <c r="AV286" s="266"/>
      <c r="AW286" s="266"/>
      <c r="AX286" s="266"/>
      <c r="AY286" s="266"/>
      <c r="AZ286" s="266"/>
      <c r="BA286" s="266"/>
      <c r="BB286" s="266"/>
      <c r="BC286" s="266"/>
      <c r="BD286" s="266"/>
      <c r="BE286" s="289">
        <f t="shared" ref="BE286:BQ286" si="158">COUNTIFS($M$8:$M$251,"x",BE$8:BE$251,"0")</f>
        <v>0</v>
      </c>
      <c r="BF286" s="289">
        <f t="shared" si="158"/>
        <v>0</v>
      </c>
      <c r="BG286" s="289">
        <f t="shared" si="158"/>
        <v>0</v>
      </c>
      <c r="BH286" s="289">
        <f t="shared" si="158"/>
        <v>0</v>
      </c>
      <c r="BI286" s="289">
        <f t="shared" si="158"/>
        <v>0</v>
      </c>
      <c r="BJ286" s="57">
        <f t="shared" si="158"/>
        <v>0</v>
      </c>
      <c r="BK286" s="289">
        <f t="shared" si="158"/>
        <v>0</v>
      </c>
      <c r="BL286" s="289">
        <f t="shared" si="158"/>
        <v>0</v>
      </c>
      <c r="BM286" s="289">
        <f t="shared" si="158"/>
        <v>0</v>
      </c>
      <c r="BN286" s="289">
        <f t="shared" si="158"/>
        <v>0</v>
      </c>
      <c r="BO286" s="289">
        <f t="shared" si="158"/>
        <v>0</v>
      </c>
      <c r="BP286" s="289">
        <f t="shared" si="158"/>
        <v>0</v>
      </c>
      <c r="BQ286" s="289">
        <f t="shared" si="158"/>
        <v>0</v>
      </c>
      <c r="BR286" s="51"/>
      <c r="BS286" s="51"/>
      <c r="BT286" s="266"/>
      <c r="BU286" s="266"/>
      <c r="BV286" s="266"/>
      <c r="BW286" s="266"/>
      <c r="BX286" s="266"/>
      <c r="BY286" s="266"/>
      <c r="BZ286" s="266"/>
      <c r="CA286" s="266"/>
      <c r="CB286" s="2"/>
    </row>
    <row r="287" spans="1:80" s="173" customFormat="1" hidden="1">
      <c r="A287" s="288"/>
      <c r="B287" s="279"/>
      <c r="C287" s="1587" t="s">
        <v>236</v>
      </c>
      <c r="D287" s="15"/>
      <c r="E287" s="31"/>
      <c r="F287" s="15"/>
      <c r="G287" s="286"/>
      <c r="H287" s="175"/>
      <c r="I287" s="266"/>
      <c r="J287" s="266"/>
      <c r="K287" s="286"/>
      <c r="L287" s="266"/>
      <c r="M287" s="266"/>
      <c r="N287" s="79"/>
      <c r="O287" s="266"/>
      <c r="P287" s="79"/>
      <c r="Q287" s="266"/>
      <c r="R287" s="266"/>
      <c r="S287" s="266"/>
      <c r="T287" s="266"/>
      <c r="U287" s="266"/>
      <c r="V287" s="286"/>
      <c r="W287" s="286"/>
      <c r="X287" s="286"/>
      <c r="Y287" s="286"/>
      <c r="Z287" s="266"/>
      <c r="AA287" s="266"/>
      <c r="AB287" s="266"/>
      <c r="AC287" s="266"/>
      <c r="AD287" s="266"/>
      <c r="AE287" s="266"/>
      <c r="AF287" s="266"/>
      <c r="AG287" s="266"/>
      <c r="AH287" s="266"/>
      <c r="AI287" s="266"/>
      <c r="AJ287" s="266"/>
      <c r="AK287" s="266"/>
      <c r="AL287" s="266"/>
      <c r="AM287" s="266"/>
      <c r="AN287" s="266"/>
      <c r="AO287" s="266"/>
      <c r="AP287" s="266"/>
      <c r="AQ287" s="266"/>
      <c r="AR287" s="266"/>
      <c r="AS287" s="266"/>
      <c r="AT287" s="266"/>
      <c r="AU287" s="266"/>
      <c r="AV287" s="266"/>
      <c r="AW287" s="266"/>
      <c r="AX287" s="266"/>
      <c r="AY287" s="266"/>
      <c r="AZ287" s="266"/>
      <c r="BA287" s="266"/>
      <c r="BB287" s="266"/>
      <c r="BC287" s="266"/>
      <c r="BD287" s="266"/>
      <c r="BE287" s="34">
        <f t="shared" ref="BE287:BQ287" si="159">(((BE284*2)+(BE285*1)+(BE286*0)))/(BE284+BE285+BE286)</f>
        <v>2</v>
      </c>
      <c r="BF287" s="34">
        <f t="shared" si="159"/>
        <v>1.5</v>
      </c>
      <c r="BG287" s="34">
        <f t="shared" si="159"/>
        <v>2</v>
      </c>
      <c r="BH287" s="34">
        <f t="shared" si="159"/>
        <v>2</v>
      </c>
      <c r="BI287" s="34">
        <f t="shared" si="159"/>
        <v>2</v>
      </c>
      <c r="BJ287" s="58">
        <f t="shared" si="159"/>
        <v>2</v>
      </c>
      <c r="BK287" s="34">
        <f t="shared" si="159"/>
        <v>2</v>
      </c>
      <c r="BL287" s="34">
        <f t="shared" si="159"/>
        <v>1.5</v>
      </c>
      <c r="BM287" s="34">
        <f t="shared" si="159"/>
        <v>1.5</v>
      </c>
      <c r="BN287" s="34">
        <f t="shared" si="159"/>
        <v>2</v>
      </c>
      <c r="BO287" s="34">
        <f t="shared" si="159"/>
        <v>2</v>
      </c>
      <c r="BP287" s="34">
        <f t="shared" si="159"/>
        <v>2</v>
      </c>
      <c r="BQ287" s="34">
        <f t="shared" si="159"/>
        <v>1.5</v>
      </c>
      <c r="BR287" s="52"/>
      <c r="BS287" s="52"/>
      <c r="BT287" s="1585">
        <f>COUNTIF($BE288:$BS288,"Đ")</f>
        <v>9</v>
      </c>
      <c r="BU287" s="1586">
        <f>BT287/COUNTA($BE288:$BS288)</f>
        <v>0.69230769230769229</v>
      </c>
      <c r="BV287" s="1585">
        <f>COUNTIF($BE288:$BS288,"CCG")</f>
        <v>4</v>
      </c>
      <c r="BW287" s="1586">
        <f>BV287/COUNTA($BE288:$BS288)</f>
        <v>0.30769230769230771</v>
      </c>
      <c r="BX287" s="1585">
        <f>COUNTIF($BE288:$BS288,"CĐ")</f>
        <v>0</v>
      </c>
      <c r="BY287" s="1586">
        <f>BX287/COUNTA($BE288:$BS288)</f>
        <v>0</v>
      </c>
      <c r="BZ287" s="1582">
        <f>(((BT287*2)+(BV287*1)+(BX287*0)))/(BT287+BV287+BX287)</f>
        <v>1.6923076923076923</v>
      </c>
      <c r="CA287" s="1582" t="str">
        <f>IF(BZ287&gt;=1.6,"Đạt mục tiêu",IF(BZ287&gt;=1,"Cần cố gắng","Chưa đạt"))</f>
        <v>Đạt mục tiêu</v>
      </c>
      <c r="CB287" s="2"/>
    </row>
    <row r="288" spans="1:80" s="173" customFormat="1" hidden="1">
      <c r="A288" s="288"/>
      <c r="B288" s="279"/>
      <c r="C288" s="1587"/>
      <c r="D288" s="15"/>
      <c r="E288" s="31"/>
      <c r="F288" s="15"/>
      <c r="G288" s="286"/>
      <c r="H288" s="175"/>
      <c r="I288" s="266"/>
      <c r="J288" s="266"/>
      <c r="K288" s="286"/>
      <c r="L288" s="266"/>
      <c r="M288" s="266"/>
      <c r="N288" s="79"/>
      <c r="O288" s="266"/>
      <c r="P288" s="79"/>
      <c r="Q288" s="266"/>
      <c r="R288" s="266"/>
      <c r="S288" s="266"/>
      <c r="T288" s="266"/>
      <c r="U288" s="266"/>
      <c r="V288" s="286"/>
      <c r="W288" s="286"/>
      <c r="X288" s="286"/>
      <c r="Y288" s="286"/>
      <c r="Z288" s="266"/>
      <c r="AA288" s="266"/>
      <c r="AB288" s="266"/>
      <c r="AC288" s="266"/>
      <c r="AD288" s="266"/>
      <c r="AE288" s="266"/>
      <c r="AF288" s="266"/>
      <c r="AG288" s="266"/>
      <c r="AH288" s="266"/>
      <c r="AI288" s="266"/>
      <c r="AJ288" s="266"/>
      <c r="AK288" s="266"/>
      <c r="AL288" s="266"/>
      <c r="AM288" s="266"/>
      <c r="AN288" s="266"/>
      <c r="AO288" s="266"/>
      <c r="AP288" s="266"/>
      <c r="AQ288" s="266"/>
      <c r="AR288" s="266"/>
      <c r="AS288" s="266"/>
      <c r="AT288" s="266"/>
      <c r="AU288" s="266"/>
      <c r="AV288" s="266"/>
      <c r="AW288" s="266"/>
      <c r="AX288" s="266"/>
      <c r="AY288" s="266"/>
      <c r="AZ288" s="266"/>
      <c r="BA288" s="266"/>
      <c r="BB288" s="266"/>
      <c r="BC288" s="266"/>
      <c r="BD288" s="266"/>
      <c r="BE288" s="34" t="str">
        <f t="shared" ref="BE288:BQ288" si="160">IF(BE287&lt;1,"CĐ",IF(BE287&lt;1.6,"CCG","Đ"))</f>
        <v>Đ</v>
      </c>
      <c r="BF288" s="34" t="str">
        <f t="shared" si="160"/>
        <v>CCG</v>
      </c>
      <c r="BG288" s="34" t="str">
        <f t="shared" si="160"/>
        <v>Đ</v>
      </c>
      <c r="BH288" s="34" t="str">
        <f t="shared" si="160"/>
        <v>Đ</v>
      </c>
      <c r="BI288" s="34" t="str">
        <f t="shared" si="160"/>
        <v>Đ</v>
      </c>
      <c r="BJ288" s="58" t="str">
        <f t="shared" si="160"/>
        <v>Đ</v>
      </c>
      <c r="BK288" s="34" t="str">
        <f t="shared" si="160"/>
        <v>Đ</v>
      </c>
      <c r="BL288" s="34" t="str">
        <f t="shared" si="160"/>
        <v>CCG</v>
      </c>
      <c r="BM288" s="34" t="str">
        <f t="shared" si="160"/>
        <v>CCG</v>
      </c>
      <c r="BN288" s="34" t="str">
        <f t="shared" si="160"/>
        <v>Đ</v>
      </c>
      <c r="BO288" s="34" t="str">
        <f t="shared" si="160"/>
        <v>Đ</v>
      </c>
      <c r="BP288" s="34" t="str">
        <f t="shared" si="160"/>
        <v>Đ</v>
      </c>
      <c r="BQ288" s="34" t="str">
        <f t="shared" si="160"/>
        <v>CCG</v>
      </c>
      <c r="BR288" s="52"/>
      <c r="BS288" s="52"/>
      <c r="BT288" s="1585"/>
      <c r="BU288" s="1586"/>
      <c r="BV288" s="1585"/>
      <c r="BW288" s="1586"/>
      <c r="BX288" s="1585"/>
      <c r="BY288" s="1586"/>
      <c r="BZ288" s="1582"/>
      <c r="CA288" s="1582"/>
      <c r="CB288" s="2"/>
    </row>
    <row r="289" spans="1:80" s="173" customFormat="1" ht="195" hidden="1">
      <c r="A289" s="278" t="s">
        <v>239</v>
      </c>
      <c r="B289" s="280"/>
      <c r="C289" s="207" t="s">
        <v>233</v>
      </c>
      <c r="D289" s="36"/>
      <c r="E289" s="37"/>
      <c r="F289" s="36"/>
      <c r="G289" s="268"/>
      <c r="H289" s="210"/>
      <c r="I289" s="269"/>
      <c r="J289" s="269"/>
      <c r="K289" s="268"/>
      <c r="L289" s="269"/>
      <c r="M289" s="269"/>
      <c r="N289" s="79"/>
      <c r="O289" s="269"/>
      <c r="P289" s="79"/>
      <c r="Q289" s="269"/>
      <c r="R289" s="269"/>
      <c r="S289" s="269"/>
      <c r="T289" s="269"/>
      <c r="U289" s="269"/>
      <c r="V289" s="268"/>
      <c r="W289" s="268"/>
      <c r="X289" s="268"/>
      <c r="Y289" s="268"/>
      <c r="Z289" s="269"/>
      <c r="AA289" s="269"/>
      <c r="AB289" s="269"/>
      <c r="AC289" s="269"/>
      <c r="AD289" s="269"/>
      <c r="AE289" s="269"/>
      <c r="AF289" s="269"/>
      <c r="AG289" s="269"/>
      <c r="AH289" s="269"/>
      <c r="AI289" s="269"/>
      <c r="AJ289" s="269"/>
      <c r="AK289" s="269"/>
      <c r="AL289" s="269"/>
      <c r="AM289" s="269"/>
      <c r="AN289" s="269"/>
      <c r="AO289" s="269"/>
      <c r="AP289" s="269"/>
      <c r="AQ289" s="269"/>
      <c r="AR289" s="269"/>
      <c r="AS289" s="269"/>
      <c r="AT289" s="269"/>
      <c r="AU289" s="269"/>
      <c r="AV289" s="269"/>
      <c r="AW289" s="269"/>
      <c r="AX289" s="269"/>
      <c r="AY289" s="269"/>
      <c r="AZ289" s="269"/>
      <c r="BA289" s="269"/>
      <c r="BB289" s="269"/>
      <c r="BC289" s="269"/>
      <c r="BD289" s="269"/>
      <c r="BE289" s="277">
        <f t="shared" ref="BE289:BQ289" si="161">COUNTIFS($N$8:$N$251,"x",BE$8:BE$251,"2")</f>
        <v>1</v>
      </c>
      <c r="BF289" s="277">
        <f t="shared" si="161"/>
        <v>1</v>
      </c>
      <c r="BG289" s="277">
        <f t="shared" si="161"/>
        <v>1</v>
      </c>
      <c r="BH289" s="277">
        <f t="shared" si="161"/>
        <v>1</v>
      </c>
      <c r="BI289" s="277">
        <f t="shared" si="161"/>
        <v>1</v>
      </c>
      <c r="BJ289" s="59">
        <f t="shared" si="161"/>
        <v>1</v>
      </c>
      <c r="BK289" s="277">
        <f t="shared" si="161"/>
        <v>1</v>
      </c>
      <c r="BL289" s="277">
        <f t="shared" si="161"/>
        <v>1</v>
      </c>
      <c r="BM289" s="277">
        <f t="shared" si="161"/>
        <v>1</v>
      </c>
      <c r="BN289" s="277">
        <f t="shared" si="161"/>
        <v>1</v>
      </c>
      <c r="BO289" s="277">
        <f t="shared" si="161"/>
        <v>1</v>
      </c>
      <c r="BP289" s="277">
        <f t="shared" si="161"/>
        <v>1</v>
      </c>
      <c r="BQ289" s="277">
        <f t="shared" si="161"/>
        <v>1</v>
      </c>
      <c r="BR289" s="53"/>
      <c r="BS289" s="53"/>
      <c r="BT289" s="269"/>
      <c r="BU289" s="269"/>
      <c r="BV289" s="269"/>
      <c r="BW289" s="269"/>
      <c r="BX289" s="269"/>
      <c r="BY289" s="269"/>
      <c r="BZ289" s="269"/>
      <c r="CA289" s="269"/>
      <c r="CB289" s="2"/>
    </row>
    <row r="290" spans="1:80" s="173" customFormat="1" ht="56.25" hidden="1">
      <c r="A290" s="278"/>
      <c r="B290" s="280"/>
      <c r="C290" s="207" t="s">
        <v>234</v>
      </c>
      <c r="D290" s="36"/>
      <c r="E290" s="37"/>
      <c r="F290" s="36"/>
      <c r="G290" s="268"/>
      <c r="H290" s="210"/>
      <c r="I290" s="269"/>
      <c r="J290" s="269"/>
      <c r="K290" s="268"/>
      <c r="L290" s="269"/>
      <c r="M290" s="269"/>
      <c r="N290" s="79"/>
      <c r="O290" s="269"/>
      <c r="P290" s="79"/>
      <c r="Q290" s="269"/>
      <c r="R290" s="269"/>
      <c r="S290" s="269"/>
      <c r="T290" s="269"/>
      <c r="U290" s="269"/>
      <c r="V290" s="268"/>
      <c r="W290" s="268"/>
      <c r="X290" s="268"/>
      <c r="Y290" s="268"/>
      <c r="Z290" s="269"/>
      <c r="AA290" s="269"/>
      <c r="AB290" s="269"/>
      <c r="AC290" s="269"/>
      <c r="AD290" s="269"/>
      <c r="AE290" s="269"/>
      <c r="AF290" s="269"/>
      <c r="AG290" s="269"/>
      <c r="AH290" s="269"/>
      <c r="AI290" s="269"/>
      <c r="AJ290" s="269"/>
      <c r="AK290" s="269"/>
      <c r="AL290" s="269"/>
      <c r="AM290" s="269"/>
      <c r="AN290" s="269"/>
      <c r="AO290" s="269"/>
      <c r="AP290" s="269"/>
      <c r="AQ290" s="269"/>
      <c r="AR290" s="269"/>
      <c r="AS290" s="269"/>
      <c r="AT290" s="269"/>
      <c r="AU290" s="269"/>
      <c r="AV290" s="269"/>
      <c r="AW290" s="269"/>
      <c r="AX290" s="269"/>
      <c r="AY290" s="269"/>
      <c r="AZ290" s="269"/>
      <c r="BA290" s="269"/>
      <c r="BB290" s="269"/>
      <c r="BC290" s="269"/>
      <c r="BD290" s="269"/>
      <c r="BE290" s="277">
        <f t="shared" ref="BE290:BQ290" si="162">COUNTIFS($N$8:$N$251,"x",BE$8:BE$251,"1")</f>
        <v>0</v>
      </c>
      <c r="BF290" s="277">
        <f t="shared" si="162"/>
        <v>0</v>
      </c>
      <c r="BG290" s="277">
        <f t="shared" si="162"/>
        <v>0</v>
      </c>
      <c r="BH290" s="277">
        <f t="shared" si="162"/>
        <v>0</v>
      </c>
      <c r="BI290" s="277">
        <f t="shared" si="162"/>
        <v>0</v>
      </c>
      <c r="BJ290" s="59">
        <f t="shared" si="162"/>
        <v>0</v>
      </c>
      <c r="BK290" s="277">
        <f t="shared" si="162"/>
        <v>0</v>
      </c>
      <c r="BL290" s="277">
        <f t="shared" si="162"/>
        <v>0</v>
      </c>
      <c r="BM290" s="277">
        <f t="shared" si="162"/>
        <v>0</v>
      </c>
      <c r="BN290" s="277">
        <f t="shared" si="162"/>
        <v>0</v>
      </c>
      <c r="BO290" s="277">
        <f t="shared" si="162"/>
        <v>0</v>
      </c>
      <c r="BP290" s="277">
        <f t="shared" si="162"/>
        <v>0</v>
      </c>
      <c r="BQ290" s="277">
        <f t="shared" si="162"/>
        <v>0</v>
      </c>
      <c r="BR290" s="53"/>
      <c r="BS290" s="53"/>
      <c r="BT290" s="269"/>
      <c r="BU290" s="269"/>
      <c r="BV290" s="269"/>
      <c r="BW290" s="269"/>
      <c r="BX290" s="269"/>
      <c r="BY290" s="269"/>
      <c r="BZ290" s="269"/>
      <c r="CA290" s="269"/>
      <c r="CB290" s="2"/>
    </row>
    <row r="291" spans="1:80" s="173" customFormat="1" ht="56.25" hidden="1">
      <c r="A291" s="278"/>
      <c r="B291" s="280"/>
      <c r="C291" s="207" t="s">
        <v>235</v>
      </c>
      <c r="D291" s="36"/>
      <c r="E291" s="37"/>
      <c r="F291" s="36"/>
      <c r="G291" s="268"/>
      <c r="H291" s="210"/>
      <c r="I291" s="269"/>
      <c r="J291" s="269"/>
      <c r="K291" s="268"/>
      <c r="L291" s="269"/>
      <c r="M291" s="269"/>
      <c r="N291" s="79"/>
      <c r="O291" s="269"/>
      <c r="P291" s="79"/>
      <c r="Q291" s="269"/>
      <c r="R291" s="269"/>
      <c r="S291" s="269"/>
      <c r="T291" s="269"/>
      <c r="U291" s="269"/>
      <c r="V291" s="268"/>
      <c r="W291" s="268"/>
      <c r="X291" s="268"/>
      <c r="Y291" s="268"/>
      <c r="Z291" s="269"/>
      <c r="AA291" s="269"/>
      <c r="AB291" s="269"/>
      <c r="AC291" s="269"/>
      <c r="AD291" s="269"/>
      <c r="AE291" s="269"/>
      <c r="AF291" s="269"/>
      <c r="AG291" s="269"/>
      <c r="AH291" s="269"/>
      <c r="AI291" s="269"/>
      <c r="AJ291" s="269"/>
      <c r="AK291" s="269"/>
      <c r="AL291" s="269"/>
      <c r="AM291" s="269"/>
      <c r="AN291" s="269"/>
      <c r="AO291" s="269"/>
      <c r="AP291" s="269"/>
      <c r="AQ291" s="269"/>
      <c r="AR291" s="269"/>
      <c r="AS291" s="269"/>
      <c r="AT291" s="269"/>
      <c r="AU291" s="269"/>
      <c r="AV291" s="269"/>
      <c r="AW291" s="269"/>
      <c r="AX291" s="269"/>
      <c r="AY291" s="269"/>
      <c r="AZ291" s="269"/>
      <c r="BA291" s="269"/>
      <c r="BB291" s="269"/>
      <c r="BC291" s="269"/>
      <c r="BD291" s="269"/>
      <c r="BE291" s="277">
        <f t="shared" ref="BE291:BQ291" si="163">COUNTIFS($N$8:$N$251,"x",BE$8:BE$251,"0")</f>
        <v>0</v>
      </c>
      <c r="BF291" s="277">
        <f t="shared" si="163"/>
        <v>0</v>
      </c>
      <c r="BG291" s="277">
        <f t="shared" si="163"/>
        <v>0</v>
      </c>
      <c r="BH291" s="277">
        <f t="shared" si="163"/>
        <v>0</v>
      </c>
      <c r="BI291" s="277">
        <f t="shared" si="163"/>
        <v>0</v>
      </c>
      <c r="BJ291" s="59">
        <f t="shared" si="163"/>
        <v>0</v>
      </c>
      <c r="BK291" s="277">
        <f t="shared" si="163"/>
        <v>0</v>
      </c>
      <c r="BL291" s="277">
        <f t="shared" si="163"/>
        <v>0</v>
      </c>
      <c r="BM291" s="277">
        <f t="shared" si="163"/>
        <v>0</v>
      </c>
      <c r="BN291" s="277">
        <f t="shared" si="163"/>
        <v>0</v>
      </c>
      <c r="BO291" s="277">
        <f t="shared" si="163"/>
        <v>0</v>
      </c>
      <c r="BP291" s="277">
        <f t="shared" si="163"/>
        <v>0</v>
      </c>
      <c r="BQ291" s="277">
        <f t="shared" si="163"/>
        <v>0</v>
      </c>
      <c r="BR291" s="53"/>
      <c r="BS291" s="53"/>
      <c r="BT291" s="269"/>
      <c r="BU291" s="269"/>
      <c r="BV291" s="269"/>
      <c r="BW291" s="269"/>
      <c r="BX291" s="269"/>
      <c r="BY291" s="269"/>
      <c r="BZ291" s="269"/>
      <c r="CA291" s="269"/>
      <c r="CB291" s="2"/>
    </row>
    <row r="292" spans="1:80" s="173" customFormat="1" hidden="1">
      <c r="A292" s="278"/>
      <c r="B292" s="280"/>
      <c r="C292" s="1520" t="s">
        <v>236</v>
      </c>
      <c r="D292" s="36"/>
      <c r="E292" s="37"/>
      <c r="F292" s="36"/>
      <c r="G292" s="268"/>
      <c r="H292" s="210"/>
      <c r="I292" s="269"/>
      <c r="J292" s="269"/>
      <c r="K292" s="268"/>
      <c r="L292" s="269"/>
      <c r="M292" s="269"/>
      <c r="N292" s="79"/>
      <c r="O292" s="269"/>
      <c r="P292" s="79"/>
      <c r="Q292" s="269"/>
      <c r="R292" s="269"/>
      <c r="S292" s="269"/>
      <c r="T292" s="269"/>
      <c r="U292" s="269"/>
      <c r="V292" s="268"/>
      <c r="W292" s="268"/>
      <c r="X292" s="268"/>
      <c r="Y292" s="268"/>
      <c r="Z292" s="269"/>
      <c r="AA292" s="269"/>
      <c r="AB292" s="269"/>
      <c r="AC292" s="269"/>
      <c r="AD292" s="269"/>
      <c r="AE292" s="269"/>
      <c r="AF292" s="269"/>
      <c r="AG292" s="269"/>
      <c r="AH292" s="269"/>
      <c r="AI292" s="269"/>
      <c r="AJ292" s="269"/>
      <c r="AK292" s="269"/>
      <c r="AL292" s="269"/>
      <c r="AM292" s="269"/>
      <c r="AN292" s="269"/>
      <c r="AO292" s="269"/>
      <c r="AP292" s="269"/>
      <c r="AQ292" s="269"/>
      <c r="AR292" s="269"/>
      <c r="AS292" s="269"/>
      <c r="AT292" s="269"/>
      <c r="AU292" s="269"/>
      <c r="AV292" s="269"/>
      <c r="AW292" s="269"/>
      <c r="AX292" s="269"/>
      <c r="AY292" s="269"/>
      <c r="AZ292" s="269"/>
      <c r="BA292" s="269"/>
      <c r="BB292" s="269"/>
      <c r="BC292" s="269"/>
      <c r="BD292" s="269"/>
      <c r="BE292" s="38">
        <f t="shared" ref="BE292:BQ292" si="164">(((BE289*2)+(BE290*1)+(BE291*0)))/(BE289+BE290+BE291)</f>
        <v>2</v>
      </c>
      <c r="BF292" s="38">
        <f t="shared" si="164"/>
        <v>2</v>
      </c>
      <c r="BG292" s="38">
        <f t="shared" si="164"/>
        <v>2</v>
      </c>
      <c r="BH292" s="38">
        <f t="shared" si="164"/>
        <v>2</v>
      </c>
      <c r="BI292" s="38">
        <f t="shared" si="164"/>
        <v>2</v>
      </c>
      <c r="BJ292" s="60">
        <f t="shared" si="164"/>
        <v>2</v>
      </c>
      <c r="BK292" s="38">
        <f t="shared" si="164"/>
        <v>2</v>
      </c>
      <c r="BL292" s="38">
        <f t="shared" si="164"/>
        <v>2</v>
      </c>
      <c r="BM292" s="38">
        <f t="shared" si="164"/>
        <v>2</v>
      </c>
      <c r="BN292" s="38">
        <f t="shared" si="164"/>
        <v>2</v>
      </c>
      <c r="BO292" s="38">
        <f t="shared" si="164"/>
        <v>2</v>
      </c>
      <c r="BP292" s="38">
        <f t="shared" si="164"/>
        <v>2</v>
      </c>
      <c r="BQ292" s="38">
        <f t="shared" si="164"/>
        <v>2</v>
      </c>
      <c r="BR292" s="54"/>
      <c r="BS292" s="54"/>
      <c r="BT292" s="1550">
        <f>COUNTIF($BE293:$BS293,"Đ")</f>
        <v>13</v>
      </c>
      <c r="BU292" s="1549">
        <f>BT292/COUNTA($BE293:$BS293)</f>
        <v>1</v>
      </c>
      <c r="BV292" s="1550">
        <f>COUNTIF($BE293:$BS293,"CCG")</f>
        <v>0</v>
      </c>
      <c r="BW292" s="1549">
        <f>BV292/COUNTA($BE293:$BS293)</f>
        <v>0</v>
      </c>
      <c r="BX292" s="1550">
        <f>COUNTIF($BE293:$BS293,"CĐ")</f>
        <v>0</v>
      </c>
      <c r="BY292" s="1549">
        <f>BX292/COUNTA($BE293:$BS293)</f>
        <v>0</v>
      </c>
      <c r="BZ292" s="1407">
        <f>(((BT292*2)+(BV292*1)+(BX292*0)))/(BT292+BV292+BX292)</f>
        <v>2</v>
      </c>
      <c r="CA292" s="1407" t="str">
        <f>IF(BZ292&gt;=1.6,"Đạt mục tiêu",IF(BZ292&gt;=1,"Cần cố gắng","Chưa đạt"))</f>
        <v>Đạt mục tiêu</v>
      </c>
      <c r="CB292" s="2"/>
    </row>
    <row r="293" spans="1:80" s="173" customFormat="1" hidden="1">
      <c r="A293" s="278"/>
      <c r="B293" s="280"/>
      <c r="C293" s="1520"/>
      <c r="D293" s="36"/>
      <c r="E293" s="37"/>
      <c r="F293" s="36"/>
      <c r="G293" s="268"/>
      <c r="H293" s="210"/>
      <c r="I293" s="269"/>
      <c r="J293" s="269"/>
      <c r="K293" s="268"/>
      <c r="L293" s="269"/>
      <c r="M293" s="269"/>
      <c r="N293" s="79"/>
      <c r="O293" s="269"/>
      <c r="P293" s="79"/>
      <c r="Q293" s="269"/>
      <c r="R293" s="269"/>
      <c r="S293" s="269"/>
      <c r="T293" s="269"/>
      <c r="U293" s="269"/>
      <c r="V293" s="268"/>
      <c r="W293" s="268"/>
      <c r="X293" s="268"/>
      <c r="Y293" s="268"/>
      <c r="Z293" s="269"/>
      <c r="AA293" s="269"/>
      <c r="AB293" s="269"/>
      <c r="AC293" s="269"/>
      <c r="AD293" s="269"/>
      <c r="AE293" s="269"/>
      <c r="AF293" s="269"/>
      <c r="AG293" s="269"/>
      <c r="AH293" s="269"/>
      <c r="AI293" s="269"/>
      <c r="AJ293" s="269"/>
      <c r="AK293" s="269"/>
      <c r="AL293" s="269"/>
      <c r="AM293" s="269"/>
      <c r="AN293" s="269"/>
      <c r="AO293" s="269"/>
      <c r="AP293" s="269"/>
      <c r="AQ293" s="269"/>
      <c r="AR293" s="269"/>
      <c r="AS293" s="269"/>
      <c r="AT293" s="269"/>
      <c r="AU293" s="269"/>
      <c r="AV293" s="269"/>
      <c r="AW293" s="269"/>
      <c r="AX293" s="269"/>
      <c r="AY293" s="269"/>
      <c r="AZ293" s="269"/>
      <c r="BA293" s="269"/>
      <c r="BB293" s="269"/>
      <c r="BC293" s="269"/>
      <c r="BD293" s="269"/>
      <c r="BE293" s="38" t="str">
        <f t="shared" ref="BE293:BQ293" si="165">IF(BE292&lt;1,"CĐ",IF(BE292&lt;1.6,"CCG","Đ"))</f>
        <v>Đ</v>
      </c>
      <c r="BF293" s="38" t="str">
        <f t="shared" si="165"/>
        <v>Đ</v>
      </c>
      <c r="BG293" s="38" t="str">
        <f t="shared" si="165"/>
        <v>Đ</v>
      </c>
      <c r="BH293" s="38" t="str">
        <f t="shared" si="165"/>
        <v>Đ</v>
      </c>
      <c r="BI293" s="38" t="str">
        <f t="shared" si="165"/>
        <v>Đ</v>
      </c>
      <c r="BJ293" s="60" t="str">
        <f t="shared" si="165"/>
        <v>Đ</v>
      </c>
      <c r="BK293" s="38" t="str">
        <f t="shared" si="165"/>
        <v>Đ</v>
      </c>
      <c r="BL293" s="38" t="str">
        <f t="shared" si="165"/>
        <v>Đ</v>
      </c>
      <c r="BM293" s="38" t="str">
        <f t="shared" si="165"/>
        <v>Đ</v>
      </c>
      <c r="BN293" s="38" t="str">
        <f t="shared" si="165"/>
        <v>Đ</v>
      </c>
      <c r="BO293" s="38" t="str">
        <f t="shared" si="165"/>
        <v>Đ</v>
      </c>
      <c r="BP293" s="38" t="str">
        <f t="shared" si="165"/>
        <v>Đ</v>
      </c>
      <c r="BQ293" s="38" t="str">
        <f t="shared" si="165"/>
        <v>Đ</v>
      </c>
      <c r="BR293" s="54"/>
      <c r="BS293" s="54"/>
      <c r="BT293" s="1550"/>
      <c r="BU293" s="1549"/>
      <c r="BV293" s="1550"/>
      <c r="BW293" s="1549"/>
      <c r="BX293" s="1550"/>
      <c r="BY293" s="1549"/>
      <c r="BZ293" s="1407"/>
      <c r="CA293" s="1407"/>
      <c r="CB293" s="2"/>
    </row>
    <row r="294" spans="1:80" s="173" customFormat="1" ht="193.5" hidden="1">
      <c r="A294" s="288" t="s">
        <v>240</v>
      </c>
      <c r="B294" s="279"/>
      <c r="C294" s="205" t="s">
        <v>233</v>
      </c>
      <c r="D294" s="15"/>
      <c r="E294" s="31"/>
      <c r="F294" s="15"/>
      <c r="G294" s="286"/>
      <c r="H294" s="175"/>
      <c r="I294" s="266"/>
      <c r="J294" s="266"/>
      <c r="K294" s="286"/>
      <c r="L294" s="266"/>
      <c r="M294" s="266"/>
      <c r="N294" s="79"/>
      <c r="O294" s="266"/>
      <c r="P294" s="79"/>
      <c r="Q294" s="266"/>
      <c r="R294" s="266"/>
      <c r="S294" s="266"/>
      <c r="T294" s="266"/>
      <c r="U294" s="266"/>
      <c r="V294" s="286"/>
      <c r="W294" s="286"/>
      <c r="X294" s="286"/>
      <c r="Y294" s="286"/>
      <c r="Z294" s="266"/>
      <c r="AA294" s="266"/>
      <c r="AB294" s="266"/>
      <c r="AC294" s="266"/>
      <c r="AD294" s="266"/>
      <c r="AE294" s="266"/>
      <c r="AF294" s="266"/>
      <c r="AG294" s="266"/>
      <c r="AH294" s="266"/>
      <c r="AI294" s="266"/>
      <c r="AJ294" s="266"/>
      <c r="AK294" s="266"/>
      <c r="AL294" s="266"/>
      <c r="AM294" s="266"/>
      <c r="AN294" s="266"/>
      <c r="AO294" s="266"/>
      <c r="AP294" s="266"/>
      <c r="AQ294" s="266"/>
      <c r="AR294" s="266"/>
      <c r="AS294" s="266"/>
      <c r="AT294" s="266"/>
      <c r="AU294" s="266"/>
      <c r="AV294" s="266"/>
      <c r="AW294" s="266"/>
      <c r="AX294" s="266"/>
      <c r="AY294" s="266"/>
      <c r="AZ294" s="266"/>
      <c r="BA294" s="266"/>
      <c r="BB294" s="266"/>
      <c r="BC294" s="266"/>
      <c r="BD294" s="266"/>
      <c r="BE294" s="289">
        <f>COUNTIFS($O$8:$O$251,"x",BE$8:BE$251,"2")</f>
        <v>3</v>
      </c>
      <c r="BF294" s="289">
        <f>COUNTIFS($O$8:$O$251,"x",BF$8:BF$251,"2")</f>
        <v>1</v>
      </c>
      <c r="BG294" s="289">
        <f>COUNTIFS($O$8:$O$251,"x",BG$8:BG$251,"2")</f>
        <v>1</v>
      </c>
      <c r="BH294" s="289">
        <f>COUNTIFS($O$8:$O$251,"x",BH$8:BH$251,"2")</f>
        <v>2</v>
      </c>
      <c r="BI294" s="289">
        <f>COUNTIFS($O$8:$O$251,"x",BI$8:BI$251,"2")</f>
        <v>3</v>
      </c>
      <c r="BJ294" s="57"/>
      <c r="BK294" s="289"/>
      <c r="BL294" s="289"/>
      <c r="BM294" s="289"/>
      <c r="BN294" s="289"/>
      <c r="BO294" s="289"/>
      <c r="BP294" s="289"/>
      <c r="BQ294" s="289">
        <f>COUNTIFS($O$8:$O$251,"x",BQ$8:BQ$251,"2")</f>
        <v>3</v>
      </c>
      <c r="BR294" s="51"/>
      <c r="BS294" s="51"/>
      <c r="BT294" s="266"/>
      <c r="BU294" s="266"/>
      <c r="BV294" s="266"/>
      <c r="BW294" s="266"/>
      <c r="BX294" s="266"/>
      <c r="BY294" s="266"/>
      <c r="BZ294" s="266"/>
      <c r="CA294" s="266"/>
      <c r="CB294" s="2"/>
    </row>
    <row r="295" spans="1:80" s="173" customFormat="1" ht="56.25" hidden="1">
      <c r="A295" s="288"/>
      <c r="B295" s="279"/>
      <c r="C295" s="205" t="s">
        <v>234</v>
      </c>
      <c r="D295" s="15"/>
      <c r="E295" s="31"/>
      <c r="F295" s="15"/>
      <c r="G295" s="286"/>
      <c r="H295" s="175"/>
      <c r="I295" s="266"/>
      <c r="J295" s="266"/>
      <c r="K295" s="286"/>
      <c r="L295" s="266"/>
      <c r="M295" s="266"/>
      <c r="N295" s="79"/>
      <c r="O295" s="266"/>
      <c r="P295" s="79"/>
      <c r="Q295" s="266"/>
      <c r="R295" s="266"/>
      <c r="S295" s="266"/>
      <c r="T295" s="266"/>
      <c r="U295" s="266"/>
      <c r="V295" s="286"/>
      <c r="W295" s="286"/>
      <c r="X295" s="286"/>
      <c r="Y295" s="286"/>
      <c r="Z295" s="266"/>
      <c r="AA295" s="266"/>
      <c r="AB295" s="266"/>
      <c r="AC295" s="266"/>
      <c r="AD295" s="266"/>
      <c r="AE295" s="266"/>
      <c r="AF295" s="266"/>
      <c r="AG295" s="266"/>
      <c r="AH295" s="266"/>
      <c r="AI295" s="266"/>
      <c r="AJ295" s="266"/>
      <c r="AK295" s="266"/>
      <c r="AL295" s="266"/>
      <c r="AM295" s="266"/>
      <c r="AN295" s="266"/>
      <c r="AO295" s="266"/>
      <c r="AP295" s="266"/>
      <c r="AQ295" s="266"/>
      <c r="AR295" s="266"/>
      <c r="AS295" s="266"/>
      <c r="AT295" s="266"/>
      <c r="AU295" s="266"/>
      <c r="AV295" s="266"/>
      <c r="AW295" s="266"/>
      <c r="AX295" s="266"/>
      <c r="AY295" s="266"/>
      <c r="AZ295" s="266"/>
      <c r="BA295" s="266"/>
      <c r="BB295" s="266"/>
      <c r="BC295" s="266"/>
      <c r="BD295" s="266"/>
      <c r="BE295" s="289">
        <f>COUNTIFS($O$8:$O$251,"x",BE$8:BE$251,"1")</f>
        <v>0</v>
      </c>
      <c r="BF295" s="289">
        <f>COUNTIFS($O$8:$O$251,"x",BF$8:BF$251,"1")</f>
        <v>2</v>
      </c>
      <c r="BG295" s="289">
        <f>COUNTIFS($O$8:$O$251,"x",BG$8:BG$251,"1")</f>
        <v>2</v>
      </c>
      <c r="BH295" s="289">
        <f>COUNTIFS($O$8:$O$251,"x",BH$8:BH$251,"1")</f>
        <v>1</v>
      </c>
      <c r="BI295" s="289">
        <f>COUNTIFS($O$8:$O$251,"x",BI$8:BI$251,"1")</f>
        <v>0</v>
      </c>
      <c r="BJ295" s="57"/>
      <c r="BK295" s="289"/>
      <c r="BL295" s="289"/>
      <c r="BM295" s="289"/>
      <c r="BN295" s="289"/>
      <c r="BO295" s="289"/>
      <c r="BP295" s="289"/>
      <c r="BQ295" s="289">
        <f>COUNTIFS($O$8:$O$251,"x",BQ$8:BQ$251,"1")</f>
        <v>0</v>
      </c>
      <c r="BR295" s="51"/>
      <c r="BS295" s="51"/>
      <c r="BT295" s="266"/>
      <c r="BU295" s="266"/>
      <c r="BV295" s="266"/>
      <c r="BW295" s="266"/>
      <c r="BX295" s="266"/>
      <c r="BY295" s="266"/>
      <c r="BZ295" s="266"/>
      <c r="CA295" s="266"/>
      <c r="CB295" s="2"/>
    </row>
    <row r="296" spans="1:80" s="173" customFormat="1" ht="56.25" hidden="1">
      <c r="A296" s="288"/>
      <c r="B296" s="279"/>
      <c r="C296" s="205" t="s">
        <v>235</v>
      </c>
      <c r="D296" s="15"/>
      <c r="E296" s="31"/>
      <c r="F296" s="15"/>
      <c r="G296" s="286"/>
      <c r="H296" s="175"/>
      <c r="I296" s="266"/>
      <c r="J296" s="266"/>
      <c r="K296" s="286"/>
      <c r="L296" s="266"/>
      <c r="M296" s="266"/>
      <c r="N296" s="79"/>
      <c r="O296" s="266"/>
      <c r="P296" s="79"/>
      <c r="Q296" s="266"/>
      <c r="R296" s="266"/>
      <c r="S296" s="266"/>
      <c r="T296" s="266"/>
      <c r="U296" s="266"/>
      <c r="V296" s="286"/>
      <c r="W296" s="286"/>
      <c r="X296" s="286"/>
      <c r="Y296" s="286"/>
      <c r="Z296" s="266"/>
      <c r="AA296" s="266"/>
      <c r="AB296" s="266"/>
      <c r="AC296" s="266"/>
      <c r="AD296" s="266"/>
      <c r="AE296" s="266"/>
      <c r="AF296" s="266"/>
      <c r="AG296" s="266"/>
      <c r="AH296" s="266"/>
      <c r="AI296" s="266"/>
      <c r="AJ296" s="266"/>
      <c r="AK296" s="266"/>
      <c r="AL296" s="266"/>
      <c r="AM296" s="266"/>
      <c r="AN296" s="266"/>
      <c r="AO296" s="266"/>
      <c r="AP296" s="266"/>
      <c r="AQ296" s="266"/>
      <c r="AR296" s="266"/>
      <c r="AS296" s="266"/>
      <c r="AT296" s="266"/>
      <c r="AU296" s="266"/>
      <c r="AV296" s="266"/>
      <c r="AW296" s="266"/>
      <c r="AX296" s="266"/>
      <c r="AY296" s="266"/>
      <c r="AZ296" s="266"/>
      <c r="BA296" s="266"/>
      <c r="BB296" s="266"/>
      <c r="BC296" s="266"/>
      <c r="BD296" s="266"/>
      <c r="BE296" s="289">
        <f>COUNTIFS($O$8:$O$251,"x",BE$8:BE$251,"0")</f>
        <v>0</v>
      </c>
      <c r="BF296" s="289">
        <f>COUNTIFS($O$8:$O$251,"x",BF$8:BF$251,"0")</f>
        <v>0</v>
      </c>
      <c r="BG296" s="289">
        <f>COUNTIFS($O$8:$O$251,"x",BG$8:BG$251,"0")</f>
        <v>0</v>
      </c>
      <c r="BH296" s="289">
        <f>COUNTIFS($O$8:$O$251,"x",BH$8:BH$251,"0")</f>
        <v>0</v>
      </c>
      <c r="BI296" s="289">
        <f>COUNTIFS($O$8:$O$251,"x",BI$8:BI$251,"0")</f>
        <v>0</v>
      </c>
      <c r="BJ296" s="57"/>
      <c r="BK296" s="289"/>
      <c r="BL296" s="289"/>
      <c r="BM296" s="289"/>
      <c r="BN296" s="289"/>
      <c r="BO296" s="289"/>
      <c r="BP296" s="289"/>
      <c r="BQ296" s="289">
        <f>COUNTIFS($O$8:$O$251,"x",BQ$8:BQ$251,"0")</f>
        <v>0</v>
      </c>
      <c r="BR296" s="51"/>
      <c r="BS296" s="51"/>
      <c r="BT296" s="266"/>
      <c r="BU296" s="266"/>
      <c r="BV296" s="266"/>
      <c r="BW296" s="266"/>
      <c r="BX296" s="266"/>
      <c r="BY296" s="266"/>
      <c r="BZ296" s="266"/>
      <c r="CA296" s="266"/>
      <c r="CB296" s="2"/>
    </row>
    <row r="297" spans="1:80" s="173" customFormat="1" hidden="1">
      <c r="A297" s="288"/>
      <c r="B297" s="279"/>
      <c r="C297" s="1587" t="s">
        <v>236</v>
      </c>
      <c r="D297" s="15"/>
      <c r="E297" s="31"/>
      <c r="F297" s="15"/>
      <c r="G297" s="286"/>
      <c r="H297" s="175"/>
      <c r="I297" s="266"/>
      <c r="J297" s="266"/>
      <c r="K297" s="286"/>
      <c r="L297" s="266"/>
      <c r="M297" s="266"/>
      <c r="N297" s="79"/>
      <c r="O297" s="266"/>
      <c r="P297" s="79"/>
      <c r="Q297" s="266"/>
      <c r="R297" s="266"/>
      <c r="S297" s="266"/>
      <c r="T297" s="266"/>
      <c r="U297" s="266"/>
      <c r="V297" s="286"/>
      <c r="W297" s="286"/>
      <c r="X297" s="286"/>
      <c r="Y297" s="286"/>
      <c r="Z297" s="266"/>
      <c r="AA297" s="266"/>
      <c r="AB297" s="266"/>
      <c r="AC297" s="266"/>
      <c r="AD297" s="266"/>
      <c r="AE297" s="266"/>
      <c r="AF297" s="266"/>
      <c r="AG297" s="266"/>
      <c r="AH297" s="266"/>
      <c r="AI297" s="266"/>
      <c r="AJ297" s="266"/>
      <c r="AK297" s="266"/>
      <c r="AL297" s="266"/>
      <c r="AM297" s="266"/>
      <c r="AN297" s="266"/>
      <c r="AO297" s="266"/>
      <c r="AP297" s="266"/>
      <c r="AQ297" s="266"/>
      <c r="AR297" s="266"/>
      <c r="AS297" s="266"/>
      <c r="AT297" s="266"/>
      <c r="AU297" s="266"/>
      <c r="AV297" s="266"/>
      <c r="AW297" s="266"/>
      <c r="AX297" s="266"/>
      <c r="AY297" s="266"/>
      <c r="AZ297" s="266"/>
      <c r="BA297" s="266"/>
      <c r="BB297" s="266"/>
      <c r="BC297" s="266"/>
      <c r="BD297" s="266"/>
      <c r="BE297" s="34">
        <f>(((BE294*2)+(BE295*1)+(BE296*0)))/(BE294+BE295+BE296)</f>
        <v>2</v>
      </c>
      <c r="BF297" s="34">
        <f>(((BF294*2)+(BF295*1)+(BF296*0)))/(BF294+BF295+BF296)</f>
        <v>1.3333333333333333</v>
      </c>
      <c r="BG297" s="34">
        <f>(((BG294*2)+(BG295*1)+(BG296*0)))/(BG294+BG295+BG296)</f>
        <v>1.3333333333333333</v>
      </c>
      <c r="BH297" s="34">
        <f>(((BH294*2)+(BH295*1)+(BH296*0)))/(BH294+BH295+BH296)</f>
        <v>1.6666666666666667</v>
      </c>
      <c r="BI297" s="34">
        <f>(((BI294*2)+(BI295*1)+(BI296*0)))/(BI294+BI295+BI296)</f>
        <v>2</v>
      </c>
      <c r="BJ297" s="58"/>
      <c r="BK297" s="34"/>
      <c r="BL297" s="34"/>
      <c r="BM297" s="34"/>
      <c r="BN297" s="34"/>
      <c r="BO297" s="34"/>
      <c r="BP297" s="34"/>
      <c r="BQ297" s="34">
        <f>(((BQ294*2)+(BQ295*1)+(BQ296*0)))/(BQ294+BQ295+BQ296)</f>
        <v>2</v>
      </c>
      <c r="BR297" s="52"/>
      <c r="BS297" s="52"/>
      <c r="BT297" s="1585">
        <f>COUNTIF($BE298:$BS298,"Đ")</f>
        <v>4</v>
      </c>
      <c r="BU297" s="1586">
        <f>BT297/COUNTA($BE298:$BS298)</f>
        <v>0.66666666666666663</v>
      </c>
      <c r="BV297" s="1585">
        <f>COUNTIF($BE298:$BS298,"CCG")</f>
        <v>2</v>
      </c>
      <c r="BW297" s="1586">
        <f>BV297/COUNTA($BE298:$BS298)</f>
        <v>0.33333333333333331</v>
      </c>
      <c r="BX297" s="1585">
        <f>COUNTIF($BE298:$BS298,"CĐ")</f>
        <v>0</v>
      </c>
      <c r="BY297" s="1586">
        <f>BX297/COUNTA($BE298:$BS298)</f>
        <v>0</v>
      </c>
      <c r="BZ297" s="1582">
        <f>(((BT297*2)+(BV297*1)+(BX297*0)))/(BT297+BV297+BX297)</f>
        <v>1.6666666666666667</v>
      </c>
      <c r="CA297" s="1582" t="str">
        <f>IF(BZ297&gt;=1.6,"Đạt mục tiêu",IF(BZ297&gt;=1,"Cần cố gắng","Chưa đạt"))</f>
        <v>Đạt mục tiêu</v>
      </c>
      <c r="CB297" s="2"/>
    </row>
    <row r="298" spans="1:80" s="173" customFormat="1" hidden="1">
      <c r="A298" s="288"/>
      <c r="B298" s="279"/>
      <c r="C298" s="1587"/>
      <c r="D298" s="15"/>
      <c r="E298" s="31"/>
      <c r="F298" s="15"/>
      <c r="G298" s="286"/>
      <c r="H298" s="175"/>
      <c r="I298" s="266"/>
      <c r="J298" s="266"/>
      <c r="K298" s="286"/>
      <c r="L298" s="266"/>
      <c r="M298" s="266"/>
      <c r="N298" s="79"/>
      <c r="O298" s="266"/>
      <c r="P298" s="79"/>
      <c r="Q298" s="266"/>
      <c r="R298" s="266"/>
      <c r="S298" s="266"/>
      <c r="T298" s="266"/>
      <c r="U298" s="266"/>
      <c r="V298" s="286"/>
      <c r="W298" s="286"/>
      <c r="X298" s="286"/>
      <c r="Y298" s="286"/>
      <c r="Z298" s="266"/>
      <c r="AA298" s="266"/>
      <c r="AB298" s="266"/>
      <c r="AC298" s="266"/>
      <c r="AD298" s="266"/>
      <c r="AE298" s="266"/>
      <c r="AF298" s="266"/>
      <c r="AG298" s="266"/>
      <c r="AH298" s="266"/>
      <c r="AI298" s="266"/>
      <c r="AJ298" s="266"/>
      <c r="AK298" s="266"/>
      <c r="AL298" s="266"/>
      <c r="AM298" s="266"/>
      <c r="AN298" s="266"/>
      <c r="AO298" s="266"/>
      <c r="AP298" s="266"/>
      <c r="AQ298" s="266"/>
      <c r="AR298" s="266"/>
      <c r="AS298" s="266"/>
      <c r="AT298" s="266"/>
      <c r="AU298" s="266"/>
      <c r="AV298" s="266"/>
      <c r="AW298" s="266"/>
      <c r="AX298" s="266"/>
      <c r="AY298" s="266"/>
      <c r="AZ298" s="266"/>
      <c r="BA298" s="266"/>
      <c r="BB298" s="266"/>
      <c r="BC298" s="266"/>
      <c r="BD298" s="266"/>
      <c r="BE298" s="34" t="str">
        <f>IF(BE297&lt;1,"CĐ",IF(BE297&lt;1.6,"CCG","Đ"))</f>
        <v>Đ</v>
      </c>
      <c r="BF298" s="34" t="str">
        <f>IF(BF297&lt;1,"CĐ",IF(BF297&lt;1.6,"CCG","Đ"))</f>
        <v>CCG</v>
      </c>
      <c r="BG298" s="34" t="str">
        <f>IF(BG297&lt;1,"CĐ",IF(BG297&lt;1.6,"CCG","Đ"))</f>
        <v>CCG</v>
      </c>
      <c r="BH298" s="34" t="str">
        <f>IF(BH297&lt;1,"CĐ",IF(BH297&lt;1.6,"CCG","Đ"))</f>
        <v>Đ</v>
      </c>
      <c r="BI298" s="34" t="str">
        <f>IF(BI297&lt;1,"CĐ",IF(BI297&lt;1.6,"CCG","Đ"))</f>
        <v>Đ</v>
      </c>
      <c r="BJ298" s="58"/>
      <c r="BK298" s="34"/>
      <c r="BL298" s="34"/>
      <c r="BM298" s="34"/>
      <c r="BN298" s="34"/>
      <c r="BO298" s="34"/>
      <c r="BP298" s="34"/>
      <c r="BQ298" s="34" t="str">
        <f>IF(BQ297&lt;1,"CĐ",IF(BQ297&lt;1.6,"CCG","Đ"))</f>
        <v>Đ</v>
      </c>
      <c r="BR298" s="52"/>
      <c r="BS298" s="52"/>
      <c r="BT298" s="1585"/>
      <c r="BU298" s="1586"/>
      <c r="BV298" s="1585"/>
      <c r="BW298" s="1586"/>
      <c r="BX298" s="1585"/>
      <c r="BY298" s="1586"/>
      <c r="BZ298" s="1582"/>
      <c r="CA298" s="1582"/>
      <c r="CB298" s="2"/>
    </row>
    <row r="299" spans="1:80" s="173" customFormat="1" ht="197.25" hidden="1">
      <c r="A299" s="278" t="s">
        <v>241</v>
      </c>
      <c r="B299" s="280"/>
      <c r="C299" s="207" t="s">
        <v>233</v>
      </c>
      <c r="D299" s="36"/>
      <c r="E299" s="37"/>
      <c r="F299" s="36"/>
      <c r="G299" s="268"/>
      <c r="H299" s="210"/>
      <c r="I299" s="269"/>
      <c r="J299" s="269"/>
      <c r="K299" s="268"/>
      <c r="L299" s="269"/>
      <c r="M299" s="269"/>
      <c r="N299" s="79"/>
      <c r="O299" s="269"/>
      <c r="P299" s="79"/>
      <c r="Q299" s="269"/>
      <c r="R299" s="269"/>
      <c r="S299" s="269"/>
      <c r="T299" s="269"/>
      <c r="U299" s="269"/>
      <c r="V299" s="268"/>
      <c r="W299" s="268"/>
      <c r="X299" s="268"/>
      <c r="Y299" s="268"/>
      <c r="Z299" s="269"/>
      <c r="AA299" s="269"/>
      <c r="AB299" s="269"/>
      <c r="AC299" s="269"/>
      <c r="AD299" s="269"/>
      <c r="AE299" s="269"/>
      <c r="AF299" s="269"/>
      <c r="AG299" s="269"/>
      <c r="AH299" s="269"/>
      <c r="AI299" s="269"/>
      <c r="AJ299" s="269"/>
      <c r="AK299" s="269"/>
      <c r="AL299" s="269"/>
      <c r="AM299" s="269"/>
      <c r="AN299" s="269"/>
      <c r="AO299" s="269"/>
      <c r="AP299" s="269"/>
      <c r="AQ299" s="269"/>
      <c r="AR299" s="269"/>
      <c r="AS299" s="269"/>
      <c r="AT299" s="269"/>
      <c r="AU299" s="269"/>
      <c r="AV299" s="269"/>
      <c r="AW299" s="269"/>
      <c r="AX299" s="269"/>
      <c r="AY299" s="269"/>
      <c r="AZ299" s="269"/>
      <c r="BA299" s="269"/>
      <c r="BB299" s="269"/>
      <c r="BC299" s="269"/>
      <c r="BD299" s="269"/>
      <c r="BE299" s="277">
        <f>COUNTIFS($P$8:$P$251,"x",BE$8:BE$251,"2")</f>
        <v>3</v>
      </c>
      <c r="BF299" s="277">
        <f>COUNTIFS($P$8:$P$251,"x",BF$8:BF$251,"2")</f>
        <v>3</v>
      </c>
      <c r="BG299" s="277">
        <f>COUNTIFS($P$8:$P$251,"x",BG$8:BG$251,"2")</f>
        <v>3</v>
      </c>
      <c r="BH299" s="277">
        <f>COUNTIFS($P$8:$P$251,"x",BH$8:BH$251,"2")</f>
        <v>1</v>
      </c>
      <c r="BI299" s="277">
        <f>COUNTIFS($P$8:$P$251,"x",BI$8:BI$251,"2")</f>
        <v>3</v>
      </c>
      <c r="BJ299" s="59"/>
      <c r="BK299" s="277"/>
      <c r="BL299" s="277"/>
      <c r="BM299" s="277"/>
      <c r="BN299" s="277"/>
      <c r="BO299" s="277"/>
      <c r="BP299" s="277"/>
      <c r="BQ299" s="277">
        <f>COUNTIFS($P$8:$P$251,"x",BQ$8:BQ$251,"2")</f>
        <v>1</v>
      </c>
      <c r="BR299" s="53"/>
      <c r="BS299" s="53"/>
      <c r="BT299" s="269"/>
      <c r="BU299" s="269"/>
      <c r="BV299" s="269"/>
      <c r="BW299" s="269"/>
      <c r="BX299" s="269"/>
      <c r="BY299" s="269"/>
      <c r="BZ299" s="269"/>
      <c r="CA299" s="269"/>
      <c r="CB299" s="2"/>
    </row>
    <row r="300" spans="1:80" s="173" customFormat="1" ht="56.25" hidden="1">
      <c r="A300" s="278"/>
      <c r="B300" s="280"/>
      <c r="C300" s="207" t="s">
        <v>234</v>
      </c>
      <c r="D300" s="36"/>
      <c r="E300" s="37"/>
      <c r="F300" s="36"/>
      <c r="G300" s="268"/>
      <c r="H300" s="210"/>
      <c r="I300" s="269"/>
      <c r="J300" s="269"/>
      <c r="K300" s="268"/>
      <c r="L300" s="269"/>
      <c r="M300" s="269"/>
      <c r="N300" s="79"/>
      <c r="O300" s="269"/>
      <c r="P300" s="79"/>
      <c r="Q300" s="269"/>
      <c r="R300" s="269"/>
      <c r="S300" s="269"/>
      <c r="T300" s="269"/>
      <c r="U300" s="269"/>
      <c r="V300" s="268"/>
      <c r="W300" s="268"/>
      <c r="X300" s="268"/>
      <c r="Y300" s="268"/>
      <c r="Z300" s="269"/>
      <c r="AA300" s="269"/>
      <c r="AB300" s="269"/>
      <c r="AC300" s="269"/>
      <c r="AD300" s="269"/>
      <c r="AE300" s="269"/>
      <c r="AF300" s="269"/>
      <c r="AG300" s="269"/>
      <c r="AH300" s="269"/>
      <c r="AI300" s="269"/>
      <c r="AJ300" s="269"/>
      <c r="AK300" s="269"/>
      <c r="AL300" s="269"/>
      <c r="AM300" s="269"/>
      <c r="AN300" s="269"/>
      <c r="AO300" s="269"/>
      <c r="AP300" s="269"/>
      <c r="AQ300" s="269"/>
      <c r="AR300" s="269"/>
      <c r="AS300" s="269"/>
      <c r="AT300" s="269"/>
      <c r="AU300" s="269"/>
      <c r="AV300" s="269"/>
      <c r="AW300" s="269"/>
      <c r="AX300" s="269"/>
      <c r="AY300" s="269"/>
      <c r="AZ300" s="269"/>
      <c r="BA300" s="269"/>
      <c r="BB300" s="269"/>
      <c r="BC300" s="269"/>
      <c r="BD300" s="269"/>
      <c r="BE300" s="277">
        <f>COUNTIFS($P$8:$P$251,"x",BE$8:BE$251,"1")</f>
        <v>0</v>
      </c>
      <c r="BF300" s="277">
        <f>COUNTIFS($P$8:$P$251,"x",BF$8:BF$251,"1")</f>
        <v>0</v>
      </c>
      <c r="BG300" s="277">
        <f>COUNTIFS($P$8:$P$251,"x",BG$8:BG$251,"1")</f>
        <v>0</v>
      </c>
      <c r="BH300" s="277">
        <f>COUNTIFS($P$8:$P$251,"x",BH$8:BH$251,"1")</f>
        <v>2</v>
      </c>
      <c r="BI300" s="277">
        <f>COUNTIFS($P$8:$P$251,"x",BI$8:BI$251,"1")</f>
        <v>0</v>
      </c>
      <c r="BJ300" s="59"/>
      <c r="BK300" s="277"/>
      <c r="BL300" s="277"/>
      <c r="BM300" s="277"/>
      <c r="BN300" s="277"/>
      <c r="BO300" s="277"/>
      <c r="BP300" s="277"/>
      <c r="BQ300" s="277">
        <f>COUNTIFS($P$8:$P$251,"x",BQ$8:BQ$251,"1")</f>
        <v>2</v>
      </c>
      <c r="BR300" s="53"/>
      <c r="BS300" s="53"/>
      <c r="BT300" s="269"/>
      <c r="BU300" s="269"/>
      <c r="BV300" s="269"/>
      <c r="BW300" s="269"/>
      <c r="BX300" s="269"/>
      <c r="BY300" s="269"/>
      <c r="BZ300" s="269"/>
      <c r="CA300" s="269"/>
      <c r="CB300" s="2"/>
    </row>
    <row r="301" spans="1:80" s="173" customFormat="1" ht="56.25" hidden="1">
      <c r="A301" s="278"/>
      <c r="B301" s="280"/>
      <c r="C301" s="207" t="s">
        <v>235</v>
      </c>
      <c r="D301" s="36"/>
      <c r="E301" s="37"/>
      <c r="F301" s="36"/>
      <c r="G301" s="268"/>
      <c r="H301" s="210"/>
      <c r="I301" s="269"/>
      <c r="J301" s="269"/>
      <c r="K301" s="268"/>
      <c r="L301" s="269"/>
      <c r="M301" s="269"/>
      <c r="N301" s="79"/>
      <c r="O301" s="269"/>
      <c r="P301" s="79"/>
      <c r="Q301" s="269"/>
      <c r="R301" s="269"/>
      <c r="S301" s="269"/>
      <c r="T301" s="269"/>
      <c r="U301" s="269"/>
      <c r="V301" s="268"/>
      <c r="W301" s="268"/>
      <c r="X301" s="268"/>
      <c r="Y301" s="268"/>
      <c r="Z301" s="269"/>
      <c r="AA301" s="269"/>
      <c r="AB301" s="269"/>
      <c r="AC301" s="269"/>
      <c r="AD301" s="269"/>
      <c r="AE301" s="269"/>
      <c r="AF301" s="269"/>
      <c r="AG301" s="269"/>
      <c r="AH301" s="269"/>
      <c r="AI301" s="269"/>
      <c r="AJ301" s="269"/>
      <c r="AK301" s="269"/>
      <c r="AL301" s="269"/>
      <c r="AM301" s="269"/>
      <c r="AN301" s="269"/>
      <c r="AO301" s="269"/>
      <c r="AP301" s="269"/>
      <c r="AQ301" s="269"/>
      <c r="AR301" s="269"/>
      <c r="AS301" s="269"/>
      <c r="AT301" s="269"/>
      <c r="AU301" s="269"/>
      <c r="AV301" s="269"/>
      <c r="AW301" s="269"/>
      <c r="AX301" s="269"/>
      <c r="AY301" s="269"/>
      <c r="AZ301" s="269"/>
      <c r="BA301" s="269"/>
      <c r="BB301" s="269"/>
      <c r="BC301" s="269"/>
      <c r="BD301" s="269"/>
      <c r="BE301" s="277">
        <f>COUNTIFS($P$8:$P$251,"x",BE$8:BE$251,"0")</f>
        <v>0</v>
      </c>
      <c r="BF301" s="277">
        <f>COUNTIFS($P$8:$P$251,"x",BF$8:BF$251,"0")</f>
        <v>0</v>
      </c>
      <c r="BG301" s="277">
        <f>COUNTIFS($P$8:$P$251,"x",BG$8:BG$251,"0")</f>
        <v>0</v>
      </c>
      <c r="BH301" s="277">
        <f>COUNTIFS($P$8:$P$251,"x",BH$8:BH$251,"0")</f>
        <v>0</v>
      </c>
      <c r="BI301" s="277">
        <f>COUNTIFS($P$8:$P$251,"x",BI$8:BI$251,"0")</f>
        <v>0</v>
      </c>
      <c r="BJ301" s="59"/>
      <c r="BK301" s="277"/>
      <c r="BL301" s="277"/>
      <c r="BM301" s="277"/>
      <c r="BN301" s="277"/>
      <c r="BO301" s="277"/>
      <c r="BP301" s="277"/>
      <c r="BQ301" s="277">
        <f>COUNTIFS($P$8:$P$251,"x",BQ$8:BQ$251,"0")</f>
        <v>0</v>
      </c>
      <c r="BR301" s="53"/>
      <c r="BS301" s="53"/>
      <c r="BT301" s="269"/>
      <c r="BU301" s="269"/>
      <c r="BV301" s="269"/>
      <c r="BW301" s="269"/>
      <c r="BX301" s="269"/>
      <c r="BY301" s="269"/>
      <c r="BZ301" s="269"/>
      <c r="CA301" s="269"/>
      <c r="CB301" s="2"/>
    </row>
    <row r="302" spans="1:80" s="173" customFormat="1" hidden="1">
      <c r="A302" s="278"/>
      <c r="B302" s="280"/>
      <c r="C302" s="1520" t="s">
        <v>236</v>
      </c>
      <c r="D302" s="36"/>
      <c r="E302" s="37"/>
      <c r="F302" s="36"/>
      <c r="G302" s="268"/>
      <c r="H302" s="210"/>
      <c r="I302" s="269"/>
      <c r="J302" s="269"/>
      <c r="K302" s="268"/>
      <c r="L302" s="269"/>
      <c r="M302" s="269"/>
      <c r="N302" s="79"/>
      <c r="O302" s="269"/>
      <c r="P302" s="79"/>
      <c r="Q302" s="269"/>
      <c r="R302" s="269"/>
      <c r="S302" s="269"/>
      <c r="T302" s="269"/>
      <c r="U302" s="269"/>
      <c r="V302" s="268"/>
      <c r="W302" s="268"/>
      <c r="X302" s="268"/>
      <c r="Y302" s="268"/>
      <c r="Z302" s="269"/>
      <c r="AA302" s="269"/>
      <c r="AB302" s="269"/>
      <c r="AC302" s="269"/>
      <c r="AD302" s="269"/>
      <c r="AE302" s="269"/>
      <c r="AF302" s="269"/>
      <c r="AG302" s="269"/>
      <c r="AH302" s="269"/>
      <c r="AI302" s="269"/>
      <c r="AJ302" s="269"/>
      <c r="AK302" s="269"/>
      <c r="AL302" s="269"/>
      <c r="AM302" s="269"/>
      <c r="AN302" s="269"/>
      <c r="AO302" s="269"/>
      <c r="AP302" s="269"/>
      <c r="AQ302" s="269"/>
      <c r="AR302" s="269"/>
      <c r="AS302" s="269"/>
      <c r="AT302" s="269"/>
      <c r="AU302" s="269"/>
      <c r="AV302" s="269"/>
      <c r="AW302" s="269"/>
      <c r="AX302" s="269"/>
      <c r="AY302" s="269"/>
      <c r="AZ302" s="269"/>
      <c r="BA302" s="269"/>
      <c r="BB302" s="269"/>
      <c r="BC302" s="269"/>
      <c r="BD302" s="269"/>
      <c r="BE302" s="38">
        <f>(((BE299*2)+(BE300*1)+(BE301*0)))/(BE299+BE300+BE301)</f>
        <v>2</v>
      </c>
      <c r="BF302" s="38">
        <f>(((BF299*2)+(BF300*1)+(BF301*0)))/(BF299+BF300+BF301)</f>
        <v>2</v>
      </c>
      <c r="BG302" s="38">
        <f>(((BG299*2)+(BG300*1)+(BG301*0)))/(BG299+BG300+BG301)</f>
        <v>2</v>
      </c>
      <c r="BH302" s="38">
        <f>(((BH299*2)+(BH300*1)+(BH301*0)))/(BH299+BH300+BH301)</f>
        <v>1.3333333333333333</v>
      </c>
      <c r="BI302" s="38">
        <f>(((BI299*2)+(BI300*1)+(BI301*0)))/(BI299+BI300+BI301)</f>
        <v>2</v>
      </c>
      <c r="BJ302" s="60"/>
      <c r="BK302" s="38"/>
      <c r="BL302" s="38"/>
      <c r="BM302" s="38"/>
      <c r="BN302" s="38"/>
      <c r="BO302" s="38"/>
      <c r="BP302" s="38"/>
      <c r="BQ302" s="38">
        <f>(((BQ299*2)+(BQ300*1)+(BQ301*0)))/(BQ299+BQ300+BQ301)</f>
        <v>1.3333333333333333</v>
      </c>
      <c r="BR302" s="54"/>
      <c r="BS302" s="54"/>
      <c r="BT302" s="1550">
        <f>COUNTIF($BE303:$BS303,"Đ")</f>
        <v>4</v>
      </c>
      <c r="BU302" s="1549">
        <f>BT302/COUNTA($BE303:$BS303)</f>
        <v>0.66666666666666663</v>
      </c>
      <c r="BV302" s="1550">
        <f>COUNTIF($BE303:$BS303,"CCG")</f>
        <v>2</v>
      </c>
      <c r="BW302" s="1549">
        <f>BV302/COUNTA($BE303:$BS303)</f>
        <v>0.33333333333333331</v>
      </c>
      <c r="BX302" s="1550">
        <f>COUNTIF($BE303:$BS303,"CĐ")</f>
        <v>0</v>
      </c>
      <c r="BY302" s="1549">
        <f>BX302/COUNTA($BE303:$BS303)</f>
        <v>0</v>
      </c>
      <c r="BZ302" s="1407">
        <f>(((BT302*2)+(BV302*1)+(BX302*0)))/(BT302+BV302+BX302)</f>
        <v>1.6666666666666667</v>
      </c>
      <c r="CA302" s="1407" t="str">
        <f>IF(BZ302&gt;=1.6,"Đạt mục tiêu",IF(BZ302&gt;=1,"Cần cố gắng","Chưa đạt"))</f>
        <v>Đạt mục tiêu</v>
      </c>
      <c r="CB302" s="2"/>
    </row>
    <row r="303" spans="1:80" s="173" customFormat="1" hidden="1">
      <c r="A303" s="278"/>
      <c r="B303" s="280"/>
      <c r="C303" s="1520"/>
      <c r="D303" s="36"/>
      <c r="E303" s="37"/>
      <c r="F303" s="36"/>
      <c r="G303" s="268"/>
      <c r="H303" s="210"/>
      <c r="I303" s="269"/>
      <c r="J303" s="269"/>
      <c r="K303" s="268"/>
      <c r="L303" s="269"/>
      <c r="M303" s="269"/>
      <c r="N303" s="79"/>
      <c r="O303" s="269"/>
      <c r="P303" s="79"/>
      <c r="Q303" s="269"/>
      <c r="R303" s="269"/>
      <c r="S303" s="269"/>
      <c r="T303" s="269"/>
      <c r="U303" s="269"/>
      <c r="V303" s="268"/>
      <c r="W303" s="268"/>
      <c r="X303" s="268"/>
      <c r="Y303" s="268"/>
      <c r="Z303" s="269"/>
      <c r="AA303" s="269"/>
      <c r="AB303" s="269"/>
      <c r="AC303" s="269"/>
      <c r="AD303" s="269"/>
      <c r="AE303" s="269"/>
      <c r="AF303" s="269"/>
      <c r="AG303" s="269"/>
      <c r="AH303" s="269"/>
      <c r="AI303" s="269"/>
      <c r="AJ303" s="269"/>
      <c r="AK303" s="269"/>
      <c r="AL303" s="269"/>
      <c r="AM303" s="269"/>
      <c r="AN303" s="269"/>
      <c r="AO303" s="269"/>
      <c r="AP303" s="269"/>
      <c r="AQ303" s="269"/>
      <c r="AR303" s="269"/>
      <c r="AS303" s="269"/>
      <c r="AT303" s="269"/>
      <c r="AU303" s="269"/>
      <c r="AV303" s="269"/>
      <c r="AW303" s="269"/>
      <c r="AX303" s="269"/>
      <c r="AY303" s="269"/>
      <c r="AZ303" s="269"/>
      <c r="BA303" s="269"/>
      <c r="BB303" s="269"/>
      <c r="BC303" s="269"/>
      <c r="BD303" s="269"/>
      <c r="BE303" s="38" t="str">
        <f>IF(BE302&lt;1,"CĐ",IF(BE302&lt;1.6,"CCG","Đ"))</f>
        <v>Đ</v>
      </c>
      <c r="BF303" s="38" t="str">
        <f>IF(BF302&lt;1,"CĐ",IF(BF302&lt;1.6,"CCG","Đ"))</f>
        <v>Đ</v>
      </c>
      <c r="BG303" s="38" t="str">
        <f>IF(BG302&lt;1,"CĐ",IF(BG302&lt;1.6,"CCG","Đ"))</f>
        <v>Đ</v>
      </c>
      <c r="BH303" s="38" t="str">
        <f>IF(BH302&lt;1,"CĐ",IF(BH302&lt;1.6,"CCG","Đ"))</f>
        <v>CCG</v>
      </c>
      <c r="BI303" s="38" t="str">
        <f>IF(BI302&lt;1,"CĐ",IF(BI302&lt;1.6,"CCG","Đ"))</f>
        <v>Đ</v>
      </c>
      <c r="BJ303" s="60"/>
      <c r="BK303" s="38"/>
      <c r="BL303" s="38"/>
      <c r="BM303" s="38"/>
      <c r="BN303" s="38"/>
      <c r="BO303" s="38"/>
      <c r="BP303" s="38"/>
      <c r="BQ303" s="38" t="str">
        <f>IF(BQ302&lt;1,"CĐ",IF(BQ302&lt;1.6,"CCG","Đ"))</f>
        <v>CCG</v>
      </c>
      <c r="BR303" s="54"/>
      <c r="BS303" s="54"/>
      <c r="BT303" s="1550"/>
      <c r="BU303" s="1549"/>
      <c r="BV303" s="1550"/>
      <c r="BW303" s="1549"/>
      <c r="BX303" s="1550"/>
      <c r="BY303" s="1549"/>
      <c r="BZ303" s="1407"/>
      <c r="CA303" s="1407"/>
      <c r="CB303" s="2"/>
    </row>
    <row r="304" spans="1:80" s="173" customFormat="1" ht="194.25" hidden="1">
      <c r="A304" s="288" t="s">
        <v>242</v>
      </c>
      <c r="B304" s="279"/>
      <c r="C304" s="205" t="s">
        <v>233</v>
      </c>
      <c r="D304" s="15"/>
      <c r="E304" s="31"/>
      <c r="F304" s="15"/>
      <c r="G304" s="286"/>
      <c r="H304" s="175"/>
      <c r="I304" s="266"/>
      <c r="J304" s="266"/>
      <c r="K304" s="286"/>
      <c r="L304" s="266"/>
      <c r="M304" s="266"/>
      <c r="N304" s="79"/>
      <c r="O304" s="266"/>
      <c r="P304" s="79"/>
      <c r="Q304" s="266"/>
      <c r="R304" s="266"/>
      <c r="S304" s="266"/>
      <c r="T304" s="266"/>
      <c r="U304" s="266"/>
      <c r="V304" s="286"/>
      <c r="W304" s="286"/>
      <c r="X304" s="286"/>
      <c r="Y304" s="286"/>
      <c r="Z304" s="266"/>
      <c r="AA304" s="266"/>
      <c r="AB304" s="266"/>
      <c r="AC304" s="266"/>
      <c r="AD304" s="266"/>
      <c r="AE304" s="266"/>
      <c r="AF304" s="266"/>
      <c r="AG304" s="266"/>
      <c r="AH304" s="266"/>
      <c r="AI304" s="266"/>
      <c r="AJ304" s="266"/>
      <c r="AK304" s="266"/>
      <c r="AL304" s="266"/>
      <c r="AM304" s="266"/>
      <c r="AN304" s="266"/>
      <c r="AO304" s="266"/>
      <c r="AP304" s="266"/>
      <c r="AQ304" s="266"/>
      <c r="AR304" s="266"/>
      <c r="AS304" s="266"/>
      <c r="AT304" s="266"/>
      <c r="AU304" s="266"/>
      <c r="AV304" s="266"/>
      <c r="AW304" s="266"/>
      <c r="AX304" s="266"/>
      <c r="AY304" s="266"/>
      <c r="AZ304" s="266"/>
      <c r="BA304" s="266"/>
      <c r="BB304" s="266"/>
      <c r="BC304" s="266"/>
      <c r="BD304" s="266"/>
      <c r="BE304" s="289">
        <f>COUNTIFS($Q$8:$Q$251,"x",BE$8:BE$251,"2")</f>
        <v>6</v>
      </c>
      <c r="BF304" s="289">
        <f>COUNTIFS($Q$8:$Q$251,"x",BF$8:BF$251,"2")</f>
        <v>3</v>
      </c>
      <c r="BG304" s="289">
        <f>COUNTIFS($Q$8:$Q$251,"x",BG$8:BG$251,"2")</f>
        <v>6</v>
      </c>
      <c r="BH304" s="289">
        <f>COUNTIFS($Q$8:$Q$251,"x",BH$8:BH$251,"2")</f>
        <v>6</v>
      </c>
      <c r="BI304" s="289">
        <f>COUNTIFS($Q$8:$Q$251,"x",BI$8:BI$251,"2")</f>
        <v>4</v>
      </c>
      <c r="BJ304" s="57"/>
      <c r="BK304" s="289"/>
      <c r="BL304" s="289"/>
      <c r="BM304" s="289"/>
      <c r="BN304" s="289"/>
      <c r="BO304" s="289"/>
      <c r="BP304" s="289"/>
      <c r="BQ304" s="289">
        <f>COUNTIFS($Q$8:$Q$251,"x",BQ$8:BQ$251,"2")</f>
        <v>6</v>
      </c>
      <c r="BR304" s="51"/>
      <c r="BS304" s="51"/>
      <c r="BT304" s="266"/>
      <c r="BU304" s="266"/>
      <c r="BV304" s="266"/>
      <c r="BW304" s="266"/>
      <c r="BX304" s="266"/>
      <c r="BY304" s="266"/>
      <c r="BZ304" s="266"/>
      <c r="CA304" s="266"/>
      <c r="CB304" s="2"/>
    </row>
    <row r="305" spans="1:80" s="173" customFormat="1" ht="56.25" hidden="1">
      <c r="A305" s="288"/>
      <c r="B305" s="279"/>
      <c r="C305" s="205" t="s">
        <v>234</v>
      </c>
      <c r="D305" s="15"/>
      <c r="E305" s="31"/>
      <c r="F305" s="15"/>
      <c r="G305" s="286"/>
      <c r="H305" s="175"/>
      <c r="I305" s="266"/>
      <c r="J305" s="266"/>
      <c r="K305" s="286"/>
      <c r="L305" s="266"/>
      <c r="M305" s="266"/>
      <c r="N305" s="79"/>
      <c r="O305" s="266"/>
      <c r="P305" s="79"/>
      <c r="Q305" s="266"/>
      <c r="R305" s="266"/>
      <c r="S305" s="266"/>
      <c r="T305" s="266"/>
      <c r="U305" s="266"/>
      <c r="V305" s="286"/>
      <c r="W305" s="286"/>
      <c r="X305" s="286"/>
      <c r="Y305" s="286"/>
      <c r="Z305" s="266"/>
      <c r="AA305" s="266"/>
      <c r="AB305" s="266"/>
      <c r="AC305" s="266"/>
      <c r="AD305" s="266"/>
      <c r="AE305" s="266"/>
      <c r="AF305" s="266"/>
      <c r="AG305" s="266"/>
      <c r="AH305" s="266"/>
      <c r="AI305" s="266"/>
      <c r="AJ305" s="266"/>
      <c r="AK305" s="266"/>
      <c r="AL305" s="266"/>
      <c r="AM305" s="266"/>
      <c r="AN305" s="266"/>
      <c r="AO305" s="266"/>
      <c r="AP305" s="266"/>
      <c r="AQ305" s="266"/>
      <c r="AR305" s="266"/>
      <c r="AS305" s="266"/>
      <c r="AT305" s="266"/>
      <c r="AU305" s="266"/>
      <c r="AV305" s="266"/>
      <c r="AW305" s="266"/>
      <c r="AX305" s="266"/>
      <c r="AY305" s="266"/>
      <c r="AZ305" s="266"/>
      <c r="BA305" s="266"/>
      <c r="BB305" s="266"/>
      <c r="BC305" s="266"/>
      <c r="BD305" s="266"/>
      <c r="BE305" s="289">
        <f>COUNTIFS($Q$8:$Q$251,"x",BE$8:BE$251,"1")</f>
        <v>1</v>
      </c>
      <c r="BF305" s="289">
        <f>COUNTIFS($Q$8:$Q$251,"x",BF$8:BF$251,"1")</f>
        <v>4</v>
      </c>
      <c r="BG305" s="289">
        <f>COUNTIFS($Q$8:$Q$251,"x",BG$8:BG$251,"1")</f>
        <v>1</v>
      </c>
      <c r="BH305" s="289">
        <f>COUNTIFS($Q$8:$Q$251,"x",BH$8:BH$251,"1")</f>
        <v>1</v>
      </c>
      <c r="BI305" s="289">
        <f>COUNTIFS($Q$8:$Q$251,"x",BI$8:BI$251,"1")</f>
        <v>3</v>
      </c>
      <c r="BJ305" s="57"/>
      <c r="BK305" s="289"/>
      <c r="BL305" s="289"/>
      <c r="BM305" s="289"/>
      <c r="BN305" s="289"/>
      <c r="BO305" s="289"/>
      <c r="BP305" s="289"/>
      <c r="BQ305" s="289">
        <f>COUNTIFS($Q$8:$Q$251,"x",BQ$8:BQ$251,"1")</f>
        <v>1</v>
      </c>
      <c r="BR305" s="51"/>
      <c r="BS305" s="51"/>
      <c r="BT305" s="266"/>
      <c r="BU305" s="266"/>
      <c r="BV305" s="266"/>
      <c r="BW305" s="266"/>
      <c r="BX305" s="266"/>
      <c r="BY305" s="266"/>
      <c r="BZ305" s="266"/>
      <c r="CA305" s="266"/>
      <c r="CB305" s="2"/>
    </row>
    <row r="306" spans="1:80" s="173" customFormat="1" ht="56.25" hidden="1">
      <c r="A306" s="288"/>
      <c r="B306" s="279"/>
      <c r="C306" s="205" t="s">
        <v>235</v>
      </c>
      <c r="D306" s="15"/>
      <c r="E306" s="31"/>
      <c r="F306" s="15"/>
      <c r="G306" s="286"/>
      <c r="H306" s="175"/>
      <c r="I306" s="266"/>
      <c r="J306" s="266"/>
      <c r="K306" s="286"/>
      <c r="L306" s="266"/>
      <c r="M306" s="266"/>
      <c r="N306" s="79"/>
      <c r="O306" s="266"/>
      <c r="P306" s="79"/>
      <c r="Q306" s="266"/>
      <c r="R306" s="266"/>
      <c r="S306" s="266"/>
      <c r="T306" s="266"/>
      <c r="U306" s="266"/>
      <c r="V306" s="286"/>
      <c r="W306" s="286"/>
      <c r="X306" s="286"/>
      <c r="Y306" s="286"/>
      <c r="Z306" s="266"/>
      <c r="AA306" s="266"/>
      <c r="AB306" s="266"/>
      <c r="AC306" s="266"/>
      <c r="AD306" s="266"/>
      <c r="AE306" s="266"/>
      <c r="AF306" s="266"/>
      <c r="AG306" s="266"/>
      <c r="AH306" s="266"/>
      <c r="AI306" s="266"/>
      <c r="AJ306" s="266"/>
      <c r="AK306" s="266"/>
      <c r="AL306" s="266"/>
      <c r="AM306" s="266"/>
      <c r="AN306" s="266"/>
      <c r="AO306" s="266"/>
      <c r="AP306" s="266"/>
      <c r="AQ306" s="266"/>
      <c r="AR306" s="266"/>
      <c r="AS306" s="266"/>
      <c r="AT306" s="266"/>
      <c r="AU306" s="266"/>
      <c r="AV306" s="266"/>
      <c r="AW306" s="266"/>
      <c r="AX306" s="266"/>
      <c r="AY306" s="266"/>
      <c r="AZ306" s="266"/>
      <c r="BA306" s="266"/>
      <c r="BB306" s="266"/>
      <c r="BC306" s="266"/>
      <c r="BD306" s="266"/>
      <c r="BE306" s="289">
        <f>COUNTIFS($Q$8:$Q$251,"x",BE$8:BE$251,"0")</f>
        <v>0</v>
      </c>
      <c r="BF306" s="289">
        <f>COUNTIFS($Q$8:$Q$251,"x",BF$8:BF$251,"0")</f>
        <v>0</v>
      </c>
      <c r="BG306" s="289">
        <f>COUNTIFS($Q$8:$Q$251,"x",BG$8:BG$251,"0")</f>
        <v>0</v>
      </c>
      <c r="BH306" s="289">
        <f>COUNTIFS($Q$8:$Q$251,"x",BH$8:BH$251,"0")</f>
        <v>0</v>
      </c>
      <c r="BI306" s="289">
        <f>COUNTIFS($Q$8:$Q$251,"x",BI$8:BI$251,"0")</f>
        <v>0</v>
      </c>
      <c r="BJ306" s="57"/>
      <c r="BK306" s="289"/>
      <c r="BL306" s="289"/>
      <c r="BM306" s="289"/>
      <c r="BN306" s="289"/>
      <c r="BO306" s="289"/>
      <c r="BP306" s="289"/>
      <c r="BQ306" s="289">
        <f>COUNTIFS($Q$8:$Q$251,"x",BQ$8:BQ$251,"0")</f>
        <v>0</v>
      </c>
      <c r="BR306" s="51"/>
      <c r="BS306" s="51"/>
      <c r="BT306" s="266"/>
      <c r="BU306" s="266"/>
      <c r="BV306" s="266"/>
      <c r="BW306" s="266"/>
      <c r="BX306" s="266"/>
      <c r="BY306" s="266"/>
      <c r="BZ306" s="266"/>
      <c r="CA306" s="266"/>
      <c r="CB306" s="2"/>
    </row>
    <row r="307" spans="1:80" s="173" customFormat="1" hidden="1">
      <c r="A307" s="288"/>
      <c r="B307" s="279"/>
      <c r="C307" s="1587" t="s">
        <v>236</v>
      </c>
      <c r="D307" s="15"/>
      <c r="E307" s="31"/>
      <c r="F307" s="15"/>
      <c r="G307" s="286"/>
      <c r="H307" s="175"/>
      <c r="I307" s="266"/>
      <c r="J307" s="266"/>
      <c r="K307" s="286"/>
      <c r="L307" s="266"/>
      <c r="M307" s="266"/>
      <c r="N307" s="79"/>
      <c r="O307" s="266"/>
      <c r="P307" s="79"/>
      <c r="Q307" s="266"/>
      <c r="R307" s="266"/>
      <c r="S307" s="266"/>
      <c r="T307" s="266"/>
      <c r="U307" s="266"/>
      <c r="V307" s="286"/>
      <c r="W307" s="286"/>
      <c r="X307" s="286"/>
      <c r="Y307" s="286"/>
      <c r="Z307" s="266"/>
      <c r="AA307" s="266"/>
      <c r="AB307" s="266"/>
      <c r="AC307" s="266"/>
      <c r="AD307" s="266"/>
      <c r="AE307" s="266"/>
      <c r="AF307" s="266"/>
      <c r="AG307" s="266"/>
      <c r="AH307" s="266"/>
      <c r="AI307" s="266"/>
      <c r="AJ307" s="266"/>
      <c r="AK307" s="266"/>
      <c r="AL307" s="266"/>
      <c r="AM307" s="266"/>
      <c r="AN307" s="266"/>
      <c r="AO307" s="266"/>
      <c r="AP307" s="266"/>
      <c r="AQ307" s="266"/>
      <c r="AR307" s="266"/>
      <c r="AS307" s="266"/>
      <c r="AT307" s="266"/>
      <c r="AU307" s="266"/>
      <c r="AV307" s="266"/>
      <c r="AW307" s="266"/>
      <c r="AX307" s="266"/>
      <c r="AY307" s="266"/>
      <c r="AZ307" s="266"/>
      <c r="BA307" s="266"/>
      <c r="BB307" s="266"/>
      <c r="BC307" s="266"/>
      <c r="BD307" s="266"/>
      <c r="BE307" s="34">
        <f>(((BE304*2)+(BE305*1)+(BE306*0)))/(BE304+BE305+BE306)</f>
        <v>1.8571428571428572</v>
      </c>
      <c r="BF307" s="34">
        <f>(((BF304*2)+(BF305*1)+(BF306*0)))/(BF304+BF305+BF306)</f>
        <v>1.4285714285714286</v>
      </c>
      <c r="BG307" s="34">
        <f>(((BG304*2)+(BG305*1)+(BG306*0)))/(BG304+BG305+BG306)</f>
        <v>1.8571428571428572</v>
      </c>
      <c r="BH307" s="34">
        <f>(((BH304*2)+(BH305*1)+(BH306*0)))/(BH304+BH305+BH306)</f>
        <v>1.8571428571428572</v>
      </c>
      <c r="BI307" s="34">
        <f>(((BI304*2)+(BI305*1)+(BI306*0)))/(BI304+BI305+BI306)</f>
        <v>1.5714285714285714</v>
      </c>
      <c r="BJ307" s="58"/>
      <c r="BK307" s="34"/>
      <c r="BL307" s="34"/>
      <c r="BM307" s="34"/>
      <c r="BN307" s="34"/>
      <c r="BO307" s="34"/>
      <c r="BP307" s="34"/>
      <c r="BQ307" s="34">
        <f>(((BQ304*2)+(BQ305*1)+(BQ306*0)))/(BQ304+BQ305+BQ306)</f>
        <v>1.8571428571428572</v>
      </c>
      <c r="BR307" s="52"/>
      <c r="BS307" s="52"/>
      <c r="BT307" s="1585">
        <f>COUNTIF($BE308:$BS308,"Đ")</f>
        <v>4</v>
      </c>
      <c r="BU307" s="1586">
        <f>BT307/COUNTA($BE308:$BS308)</f>
        <v>0.66666666666666663</v>
      </c>
      <c r="BV307" s="1585">
        <f>COUNTIF($BE308:$BS308,"CCG")</f>
        <v>2</v>
      </c>
      <c r="BW307" s="1586">
        <f>BV307/COUNTA($BE308:$BS308)</f>
        <v>0.33333333333333331</v>
      </c>
      <c r="BX307" s="1585">
        <f>COUNTIF($BE308:$BS308,"CĐ")</f>
        <v>0</v>
      </c>
      <c r="BY307" s="1586">
        <f>BX307/COUNTA($BE308:$BS308)</f>
        <v>0</v>
      </c>
      <c r="BZ307" s="1582">
        <f>(((BT307*2)+(BV307*1)+(BX307*0)))/(BT307+BV307+BX307)</f>
        <v>1.6666666666666667</v>
      </c>
      <c r="CA307" s="1582" t="str">
        <f>IF(BZ307&gt;=1.6,"Đạt mục tiêu",IF(BZ307&gt;=1,"Cần cố gắng","Chưa đạt"))</f>
        <v>Đạt mục tiêu</v>
      </c>
      <c r="CB307" s="2"/>
    </row>
    <row r="308" spans="1:80" s="173" customFormat="1" hidden="1">
      <c r="A308" s="288"/>
      <c r="B308" s="279"/>
      <c r="C308" s="1587"/>
      <c r="D308" s="15"/>
      <c r="E308" s="31"/>
      <c r="F308" s="15"/>
      <c r="G308" s="286"/>
      <c r="H308" s="175"/>
      <c r="I308" s="266"/>
      <c r="J308" s="266"/>
      <c r="K308" s="286"/>
      <c r="L308" s="266"/>
      <c r="M308" s="266"/>
      <c r="N308" s="79"/>
      <c r="O308" s="266"/>
      <c r="P308" s="79"/>
      <c r="Q308" s="266"/>
      <c r="R308" s="266"/>
      <c r="S308" s="266"/>
      <c r="T308" s="266"/>
      <c r="U308" s="266"/>
      <c r="V308" s="286"/>
      <c r="W308" s="286"/>
      <c r="X308" s="286"/>
      <c r="Y308" s="286"/>
      <c r="Z308" s="266"/>
      <c r="AA308" s="266"/>
      <c r="AB308" s="266"/>
      <c r="AC308" s="266"/>
      <c r="AD308" s="266"/>
      <c r="AE308" s="266"/>
      <c r="AF308" s="266"/>
      <c r="AG308" s="266"/>
      <c r="AH308" s="266"/>
      <c r="AI308" s="266"/>
      <c r="AJ308" s="266"/>
      <c r="AK308" s="266"/>
      <c r="AL308" s="266"/>
      <c r="AM308" s="266"/>
      <c r="AN308" s="266"/>
      <c r="AO308" s="266"/>
      <c r="AP308" s="266"/>
      <c r="AQ308" s="266"/>
      <c r="AR308" s="266"/>
      <c r="AS308" s="266"/>
      <c r="AT308" s="266"/>
      <c r="AU308" s="266"/>
      <c r="AV308" s="266"/>
      <c r="AW308" s="266"/>
      <c r="AX308" s="266"/>
      <c r="AY308" s="266"/>
      <c r="AZ308" s="266"/>
      <c r="BA308" s="266"/>
      <c r="BB308" s="266"/>
      <c r="BC308" s="266"/>
      <c r="BD308" s="266"/>
      <c r="BE308" s="34" t="str">
        <f>IF(BE307&lt;1,"CĐ",IF(BE307&lt;1.6,"CCG","Đ"))</f>
        <v>Đ</v>
      </c>
      <c r="BF308" s="34" t="str">
        <f>IF(BF307&lt;1,"CĐ",IF(BF307&lt;1.6,"CCG","Đ"))</f>
        <v>CCG</v>
      </c>
      <c r="BG308" s="34" t="str">
        <f>IF(BG307&lt;1,"CĐ",IF(BG307&lt;1.6,"CCG","Đ"))</f>
        <v>Đ</v>
      </c>
      <c r="BH308" s="34" t="str">
        <f>IF(BH307&lt;1,"CĐ",IF(BH307&lt;1.6,"CCG","Đ"))</f>
        <v>Đ</v>
      </c>
      <c r="BI308" s="34" t="str">
        <f>IF(BI307&lt;1,"CĐ",IF(BI307&lt;1.6,"CCG","Đ"))</f>
        <v>CCG</v>
      </c>
      <c r="BJ308" s="58"/>
      <c r="BK308" s="34"/>
      <c r="BL308" s="34"/>
      <c r="BM308" s="34"/>
      <c r="BN308" s="34"/>
      <c r="BO308" s="34"/>
      <c r="BP308" s="34"/>
      <c r="BQ308" s="34" t="str">
        <f>IF(BQ307&lt;1,"CĐ",IF(BQ307&lt;1.6,"CCG","Đ"))</f>
        <v>Đ</v>
      </c>
      <c r="BR308" s="52"/>
      <c r="BS308" s="52"/>
      <c r="BT308" s="1585"/>
      <c r="BU308" s="1586"/>
      <c r="BV308" s="1585"/>
      <c r="BW308" s="1586"/>
      <c r="BX308" s="1585"/>
      <c r="BY308" s="1586"/>
      <c r="BZ308" s="1582"/>
      <c r="CA308" s="1582"/>
      <c r="CB308" s="2"/>
    </row>
    <row r="309" spans="1:80" s="173" customFormat="1" ht="214.5" hidden="1">
      <c r="A309" s="278" t="s">
        <v>243</v>
      </c>
      <c r="B309" s="280"/>
      <c r="C309" s="207" t="s">
        <v>233</v>
      </c>
      <c r="D309" s="36"/>
      <c r="E309" s="37"/>
      <c r="F309" s="36"/>
      <c r="G309" s="268"/>
      <c r="H309" s="210"/>
      <c r="I309" s="269"/>
      <c r="J309" s="269"/>
      <c r="K309" s="268"/>
      <c r="L309" s="269"/>
      <c r="M309" s="269"/>
      <c r="N309" s="79"/>
      <c r="O309" s="269"/>
      <c r="P309" s="79"/>
      <c r="Q309" s="269"/>
      <c r="R309" s="269"/>
      <c r="S309" s="269"/>
      <c r="T309" s="269"/>
      <c r="U309" s="269"/>
      <c r="V309" s="268"/>
      <c r="W309" s="268"/>
      <c r="X309" s="268"/>
      <c r="Y309" s="268"/>
      <c r="Z309" s="269"/>
      <c r="AA309" s="269"/>
      <c r="AB309" s="269"/>
      <c r="AC309" s="269"/>
      <c r="AD309" s="269"/>
      <c r="AE309" s="269"/>
      <c r="AF309" s="269"/>
      <c r="AG309" s="269"/>
      <c r="AH309" s="269"/>
      <c r="AI309" s="269"/>
      <c r="AJ309" s="269"/>
      <c r="AK309" s="269"/>
      <c r="AL309" s="269"/>
      <c r="AM309" s="269"/>
      <c r="AN309" s="269"/>
      <c r="AO309" s="269"/>
      <c r="AP309" s="269"/>
      <c r="AQ309" s="269"/>
      <c r="AR309" s="269"/>
      <c r="AS309" s="269"/>
      <c r="AT309" s="269"/>
      <c r="AU309" s="269"/>
      <c r="AV309" s="269"/>
      <c r="AW309" s="269"/>
      <c r="AX309" s="269"/>
      <c r="AY309" s="269"/>
      <c r="AZ309" s="269"/>
      <c r="BA309" s="269"/>
      <c r="BB309" s="269"/>
      <c r="BC309" s="269"/>
      <c r="BD309" s="269"/>
      <c r="BE309" s="277">
        <f>COUNTIFS($S$8:$S$251,"x",BE$8:BE$251,"2")</f>
        <v>2</v>
      </c>
      <c r="BF309" s="277">
        <f>COUNTIFS($S$8:$S$251,"x",BF$8:BF$251,"2")</f>
        <v>2</v>
      </c>
      <c r="BG309" s="277">
        <f>COUNTIFS($S$8:$S$251,"x",BG$8:BG$251,"2")</f>
        <v>1</v>
      </c>
      <c r="BH309" s="277">
        <f>COUNTIFS($S$8:$S$251,"x",BH$8:BH$251,"2")</f>
        <v>2</v>
      </c>
      <c r="BI309" s="277">
        <f>COUNTIFS($S$8:$S$251,"x",BI$8:BI$251,"2")</f>
        <v>2</v>
      </c>
      <c r="BJ309" s="59"/>
      <c r="BK309" s="277"/>
      <c r="BL309" s="277"/>
      <c r="BM309" s="277"/>
      <c r="BN309" s="277"/>
      <c r="BO309" s="277"/>
      <c r="BP309" s="277"/>
      <c r="BQ309" s="277">
        <f>COUNTIFS($S$8:$S$251,"x",BQ$8:BQ$251,"2")</f>
        <v>1</v>
      </c>
      <c r="BR309" s="53"/>
      <c r="BS309" s="53"/>
      <c r="BT309" s="269"/>
      <c r="BU309" s="269"/>
      <c r="BV309" s="269"/>
      <c r="BW309" s="269"/>
      <c r="BX309" s="269"/>
      <c r="BY309" s="269"/>
      <c r="BZ309" s="269"/>
      <c r="CA309" s="269"/>
      <c r="CB309" s="2"/>
    </row>
    <row r="310" spans="1:80" s="173" customFormat="1" ht="56.25" hidden="1">
      <c r="A310" s="278"/>
      <c r="B310" s="280"/>
      <c r="C310" s="207" t="s">
        <v>234</v>
      </c>
      <c r="D310" s="36"/>
      <c r="E310" s="37"/>
      <c r="F310" s="36"/>
      <c r="G310" s="268"/>
      <c r="H310" s="210"/>
      <c r="I310" s="269"/>
      <c r="J310" s="269"/>
      <c r="K310" s="268"/>
      <c r="L310" s="269"/>
      <c r="M310" s="269"/>
      <c r="N310" s="79"/>
      <c r="O310" s="269"/>
      <c r="P310" s="79"/>
      <c r="Q310" s="269"/>
      <c r="R310" s="269"/>
      <c r="S310" s="269"/>
      <c r="T310" s="269"/>
      <c r="U310" s="269"/>
      <c r="V310" s="268"/>
      <c r="W310" s="268"/>
      <c r="X310" s="268"/>
      <c r="Y310" s="268"/>
      <c r="Z310" s="269"/>
      <c r="AA310" s="269"/>
      <c r="AB310" s="269"/>
      <c r="AC310" s="269"/>
      <c r="AD310" s="269"/>
      <c r="AE310" s="269"/>
      <c r="AF310" s="269"/>
      <c r="AG310" s="269"/>
      <c r="AH310" s="269"/>
      <c r="AI310" s="269"/>
      <c r="AJ310" s="269"/>
      <c r="AK310" s="269"/>
      <c r="AL310" s="269"/>
      <c r="AM310" s="269"/>
      <c r="AN310" s="269"/>
      <c r="AO310" s="269"/>
      <c r="AP310" s="269"/>
      <c r="AQ310" s="269"/>
      <c r="AR310" s="269"/>
      <c r="AS310" s="269"/>
      <c r="AT310" s="269"/>
      <c r="AU310" s="269"/>
      <c r="AV310" s="269"/>
      <c r="AW310" s="269"/>
      <c r="AX310" s="269"/>
      <c r="AY310" s="269"/>
      <c r="AZ310" s="269"/>
      <c r="BA310" s="269"/>
      <c r="BB310" s="269"/>
      <c r="BC310" s="269"/>
      <c r="BD310" s="269"/>
      <c r="BE310" s="277">
        <f>COUNTIFS($S$8:$S$251,"x",BE$8:BE$251,"1")</f>
        <v>0</v>
      </c>
      <c r="BF310" s="277">
        <f>COUNTIFS($S$8:$S$251,"x",BF$8:BF$251,"1")</f>
        <v>0</v>
      </c>
      <c r="BG310" s="277">
        <f>COUNTIFS($S$8:$S$251,"x",BG$8:BG$251,"1")</f>
        <v>1</v>
      </c>
      <c r="BH310" s="277">
        <f>COUNTIFS($S$8:$S$251,"x",BH$8:BH$251,"1")</f>
        <v>0</v>
      </c>
      <c r="BI310" s="277">
        <f>COUNTIFS($S$8:$S$251,"x",BI$8:BI$251,"1")</f>
        <v>0</v>
      </c>
      <c r="BJ310" s="59"/>
      <c r="BK310" s="277"/>
      <c r="BL310" s="277"/>
      <c r="BM310" s="277"/>
      <c r="BN310" s="277"/>
      <c r="BO310" s="277"/>
      <c r="BP310" s="277"/>
      <c r="BQ310" s="277">
        <f>COUNTIFS($S$8:$S$251,"x",BQ$8:BQ$251,"1")</f>
        <v>1</v>
      </c>
      <c r="BR310" s="53"/>
      <c r="BS310" s="53"/>
      <c r="BT310" s="269"/>
      <c r="BU310" s="269"/>
      <c r="BV310" s="269"/>
      <c r="BW310" s="269"/>
      <c r="BX310" s="269"/>
      <c r="BY310" s="269"/>
      <c r="BZ310" s="269"/>
      <c r="CA310" s="269"/>
      <c r="CB310" s="2"/>
    </row>
    <row r="311" spans="1:80" s="173" customFormat="1" ht="56.25" hidden="1">
      <c r="A311" s="278"/>
      <c r="B311" s="280"/>
      <c r="C311" s="207" t="s">
        <v>235</v>
      </c>
      <c r="D311" s="36"/>
      <c r="E311" s="37"/>
      <c r="F311" s="36"/>
      <c r="G311" s="268"/>
      <c r="H311" s="210"/>
      <c r="I311" s="269"/>
      <c r="J311" s="269"/>
      <c r="K311" s="268"/>
      <c r="L311" s="269"/>
      <c r="M311" s="269"/>
      <c r="N311" s="79"/>
      <c r="O311" s="269"/>
      <c r="P311" s="79"/>
      <c r="Q311" s="269"/>
      <c r="R311" s="269"/>
      <c r="S311" s="269"/>
      <c r="T311" s="269"/>
      <c r="U311" s="269"/>
      <c r="V311" s="268"/>
      <c r="W311" s="268"/>
      <c r="X311" s="268"/>
      <c r="Y311" s="268"/>
      <c r="Z311" s="269"/>
      <c r="AA311" s="269"/>
      <c r="AB311" s="269"/>
      <c r="AC311" s="269"/>
      <c r="AD311" s="269"/>
      <c r="AE311" s="269"/>
      <c r="AF311" s="269"/>
      <c r="AG311" s="269"/>
      <c r="AH311" s="269"/>
      <c r="AI311" s="269"/>
      <c r="AJ311" s="269"/>
      <c r="AK311" s="269"/>
      <c r="AL311" s="269"/>
      <c r="AM311" s="269"/>
      <c r="AN311" s="269"/>
      <c r="AO311" s="269"/>
      <c r="AP311" s="269"/>
      <c r="AQ311" s="269"/>
      <c r="AR311" s="269"/>
      <c r="AS311" s="269"/>
      <c r="AT311" s="269"/>
      <c r="AU311" s="269"/>
      <c r="AV311" s="269"/>
      <c r="AW311" s="269"/>
      <c r="AX311" s="269"/>
      <c r="AY311" s="269"/>
      <c r="AZ311" s="269"/>
      <c r="BA311" s="269"/>
      <c r="BB311" s="269"/>
      <c r="BC311" s="269"/>
      <c r="BD311" s="269"/>
      <c r="BE311" s="277">
        <f>COUNTIFS($S$8:$S$251,"x",BE$8:BE$251,"0")</f>
        <v>0</v>
      </c>
      <c r="BF311" s="277">
        <f>COUNTIFS($S$8:$S$251,"x",BF$8:BF$251,"0")</f>
        <v>0</v>
      </c>
      <c r="BG311" s="277">
        <f>COUNTIFS($S$8:$S$251,"x",BG$8:BG$251,"0")</f>
        <v>0</v>
      </c>
      <c r="BH311" s="277">
        <f>COUNTIFS($S$8:$S$251,"x",BH$8:BH$251,"0")</f>
        <v>0</v>
      </c>
      <c r="BI311" s="277">
        <f>COUNTIFS($S$8:$S$251,"x",BI$8:BI$251,"0")</f>
        <v>0</v>
      </c>
      <c r="BJ311" s="59"/>
      <c r="BK311" s="277"/>
      <c r="BL311" s="277"/>
      <c r="BM311" s="277"/>
      <c r="BN311" s="277"/>
      <c r="BO311" s="277"/>
      <c r="BP311" s="277"/>
      <c r="BQ311" s="277">
        <f>COUNTIFS($S$8:$S$251,"x",BQ$8:BQ$251,"0")</f>
        <v>0</v>
      </c>
      <c r="BR311" s="53"/>
      <c r="BS311" s="53"/>
      <c r="BT311" s="269"/>
      <c r="BU311" s="269"/>
      <c r="BV311" s="269"/>
      <c r="BW311" s="269"/>
      <c r="BX311" s="269"/>
      <c r="BY311" s="269"/>
      <c r="BZ311" s="269"/>
      <c r="CA311" s="269"/>
      <c r="CB311" s="2"/>
    </row>
    <row r="312" spans="1:80" s="173" customFormat="1" hidden="1">
      <c r="A312" s="278"/>
      <c r="B312" s="280"/>
      <c r="C312" s="1520" t="s">
        <v>236</v>
      </c>
      <c r="D312" s="36"/>
      <c r="E312" s="37"/>
      <c r="F312" s="36"/>
      <c r="G312" s="268"/>
      <c r="H312" s="210"/>
      <c r="I312" s="269"/>
      <c r="J312" s="269"/>
      <c r="K312" s="268"/>
      <c r="L312" s="269"/>
      <c r="M312" s="269"/>
      <c r="N312" s="79"/>
      <c r="O312" s="269"/>
      <c r="P312" s="79"/>
      <c r="Q312" s="269"/>
      <c r="R312" s="269"/>
      <c r="S312" s="269"/>
      <c r="T312" s="269"/>
      <c r="U312" s="269"/>
      <c r="V312" s="268"/>
      <c r="W312" s="268"/>
      <c r="X312" s="268"/>
      <c r="Y312" s="268"/>
      <c r="Z312" s="269"/>
      <c r="AA312" s="269"/>
      <c r="AB312" s="269"/>
      <c r="AC312" s="269"/>
      <c r="AD312" s="269"/>
      <c r="AE312" s="269"/>
      <c r="AF312" s="269"/>
      <c r="AG312" s="269"/>
      <c r="AH312" s="269"/>
      <c r="AI312" s="269"/>
      <c r="AJ312" s="269"/>
      <c r="AK312" s="269"/>
      <c r="AL312" s="269"/>
      <c r="AM312" s="269"/>
      <c r="AN312" s="269"/>
      <c r="AO312" s="269"/>
      <c r="AP312" s="269"/>
      <c r="AQ312" s="269"/>
      <c r="AR312" s="269"/>
      <c r="AS312" s="269"/>
      <c r="AT312" s="269"/>
      <c r="AU312" s="269"/>
      <c r="AV312" s="269"/>
      <c r="AW312" s="269"/>
      <c r="AX312" s="269"/>
      <c r="AY312" s="269"/>
      <c r="AZ312" s="269"/>
      <c r="BA312" s="269"/>
      <c r="BB312" s="269"/>
      <c r="BC312" s="269"/>
      <c r="BD312" s="269"/>
      <c r="BE312" s="38">
        <f>(((BE309*2)+(BE310*1)+(BE311*0)))/(BE309+BE310+BE311)</f>
        <v>2</v>
      </c>
      <c r="BF312" s="38">
        <f>(((BF309*2)+(BF310*1)+(BF311*0)))/(BF309+BF310+BF311)</f>
        <v>2</v>
      </c>
      <c r="BG312" s="38">
        <f>(((BG309*2)+(BG310*1)+(BG311*0)))/(BG309+BG310+BG311)</f>
        <v>1.5</v>
      </c>
      <c r="BH312" s="38">
        <f>(((BH309*2)+(BH310*1)+(BH311*0)))/(BH309+BH310+BH311)</f>
        <v>2</v>
      </c>
      <c r="BI312" s="38">
        <f>(((BI309*2)+(BI310*1)+(BI311*0)))/(BI309+BI310+BI311)</f>
        <v>2</v>
      </c>
      <c r="BJ312" s="60"/>
      <c r="BK312" s="38"/>
      <c r="BL312" s="38"/>
      <c r="BM312" s="38"/>
      <c r="BN312" s="38"/>
      <c r="BO312" s="38"/>
      <c r="BP312" s="38"/>
      <c r="BQ312" s="38">
        <f>(((BQ309*2)+(BQ310*1)+(BQ311*0)))/(BQ309+BQ310+BQ311)</f>
        <v>1.5</v>
      </c>
      <c r="BR312" s="54"/>
      <c r="BS312" s="54"/>
      <c r="BT312" s="1550">
        <f>COUNTIF($BE313:$BS313,"Đ")</f>
        <v>4</v>
      </c>
      <c r="BU312" s="1549">
        <f>BT312/COUNTA($BE313:$BS313)</f>
        <v>0.66666666666666663</v>
      </c>
      <c r="BV312" s="1550">
        <f>COUNTIF($BE313:$BS313,"CCG")</f>
        <v>2</v>
      </c>
      <c r="BW312" s="1549">
        <f>BV312/COUNTA($BE313:$BS313)</f>
        <v>0.33333333333333331</v>
      </c>
      <c r="BX312" s="1550">
        <f>COUNTIF($BE313:$BS313,"CĐ")</f>
        <v>0</v>
      </c>
      <c r="BY312" s="1549">
        <f>BX312/COUNTA($BE313:$BS313)</f>
        <v>0</v>
      </c>
      <c r="BZ312" s="1407">
        <f>(((BT312*2)+(BV312*1)+(BX312*0)))/(BT312+BV312+BX312)</f>
        <v>1.6666666666666667</v>
      </c>
      <c r="CA312" s="1407" t="str">
        <f>IF(BZ312&gt;=1.6,"Đạt mục tiêu",IF(BZ312&gt;=1,"Cần cố gắng","Chưa đạt"))</f>
        <v>Đạt mục tiêu</v>
      </c>
      <c r="CB312" s="2"/>
    </row>
    <row r="313" spans="1:80" s="173" customFormat="1" hidden="1">
      <c r="A313" s="278"/>
      <c r="B313" s="280"/>
      <c r="C313" s="1520"/>
      <c r="D313" s="36"/>
      <c r="E313" s="37"/>
      <c r="F313" s="36"/>
      <c r="G313" s="268"/>
      <c r="H313" s="210"/>
      <c r="I313" s="269"/>
      <c r="J313" s="269"/>
      <c r="K313" s="268"/>
      <c r="L313" s="269"/>
      <c r="M313" s="269"/>
      <c r="N313" s="79"/>
      <c r="O313" s="269"/>
      <c r="P313" s="79"/>
      <c r="Q313" s="269"/>
      <c r="R313" s="269"/>
      <c r="S313" s="269"/>
      <c r="T313" s="269"/>
      <c r="U313" s="269"/>
      <c r="V313" s="268"/>
      <c r="W313" s="268"/>
      <c r="X313" s="268"/>
      <c r="Y313" s="268"/>
      <c r="Z313" s="269"/>
      <c r="AA313" s="269"/>
      <c r="AB313" s="269"/>
      <c r="AC313" s="269"/>
      <c r="AD313" s="269"/>
      <c r="AE313" s="269"/>
      <c r="AF313" s="269"/>
      <c r="AG313" s="269"/>
      <c r="AH313" s="269"/>
      <c r="AI313" s="269"/>
      <c r="AJ313" s="269"/>
      <c r="AK313" s="269"/>
      <c r="AL313" s="269"/>
      <c r="AM313" s="269"/>
      <c r="AN313" s="269"/>
      <c r="AO313" s="269"/>
      <c r="AP313" s="269"/>
      <c r="AQ313" s="269"/>
      <c r="AR313" s="269"/>
      <c r="AS313" s="269"/>
      <c r="AT313" s="269"/>
      <c r="AU313" s="269"/>
      <c r="AV313" s="269"/>
      <c r="AW313" s="269"/>
      <c r="AX313" s="269"/>
      <c r="AY313" s="269"/>
      <c r="AZ313" s="269"/>
      <c r="BA313" s="269"/>
      <c r="BB313" s="269"/>
      <c r="BC313" s="269"/>
      <c r="BD313" s="269"/>
      <c r="BE313" s="38" t="str">
        <f>IF(BE312&lt;1,"CĐ",IF(BE312&lt;1.6,"CCG","Đ"))</f>
        <v>Đ</v>
      </c>
      <c r="BF313" s="38" t="str">
        <f>IF(BF312&lt;1,"CĐ",IF(BF312&lt;1.6,"CCG","Đ"))</f>
        <v>Đ</v>
      </c>
      <c r="BG313" s="38" t="str">
        <f>IF(BG312&lt;1,"CĐ",IF(BG312&lt;1.6,"CCG","Đ"))</f>
        <v>CCG</v>
      </c>
      <c r="BH313" s="38" t="str">
        <f>IF(BH312&lt;1,"CĐ",IF(BH312&lt;1.6,"CCG","Đ"))</f>
        <v>Đ</v>
      </c>
      <c r="BI313" s="38" t="str">
        <f>IF(BI312&lt;1,"CĐ",IF(BI312&lt;1.6,"CCG","Đ"))</f>
        <v>Đ</v>
      </c>
      <c r="BJ313" s="60"/>
      <c r="BK313" s="38"/>
      <c r="BL313" s="38"/>
      <c r="BM313" s="38"/>
      <c r="BN313" s="38"/>
      <c r="BO313" s="38"/>
      <c r="BP313" s="38"/>
      <c r="BQ313" s="38" t="str">
        <f>IF(BQ312&lt;1,"CĐ",IF(BQ312&lt;1.6,"CCG","Đ"))</f>
        <v>CCG</v>
      </c>
      <c r="BR313" s="54"/>
      <c r="BS313" s="54"/>
      <c r="BT313" s="1550"/>
      <c r="BU313" s="1549"/>
      <c r="BV313" s="1550"/>
      <c r="BW313" s="1549"/>
      <c r="BX313" s="1550"/>
      <c r="BY313" s="1549"/>
      <c r="BZ313" s="1407"/>
      <c r="CA313" s="1407"/>
      <c r="CB313" s="2"/>
    </row>
    <row r="314" spans="1:80" s="173" customFormat="1" ht="215.25" hidden="1">
      <c r="A314" s="288" t="s">
        <v>244</v>
      </c>
      <c r="B314" s="279"/>
      <c r="C314" s="205" t="s">
        <v>233</v>
      </c>
      <c r="D314" s="15"/>
      <c r="E314" s="31"/>
      <c r="F314" s="15"/>
      <c r="G314" s="286"/>
      <c r="H314" s="175"/>
      <c r="I314" s="266"/>
      <c r="J314" s="266"/>
      <c r="K314" s="286"/>
      <c r="L314" s="266"/>
      <c r="M314" s="266"/>
      <c r="N314" s="79"/>
      <c r="O314" s="266"/>
      <c r="P314" s="79"/>
      <c r="Q314" s="266"/>
      <c r="R314" s="266"/>
      <c r="S314" s="266"/>
      <c r="T314" s="266"/>
      <c r="U314" s="266"/>
      <c r="V314" s="286"/>
      <c r="W314" s="286"/>
      <c r="X314" s="286"/>
      <c r="Y314" s="286"/>
      <c r="Z314" s="266"/>
      <c r="AA314" s="266"/>
      <c r="AB314" s="266"/>
      <c r="AC314" s="266"/>
      <c r="AD314" s="266"/>
      <c r="AE314" s="266"/>
      <c r="AF314" s="266"/>
      <c r="AG314" s="266"/>
      <c r="AH314" s="266"/>
      <c r="AI314" s="266"/>
      <c r="AJ314" s="266"/>
      <c r="AK314" s="266"/>
      <c r="AL314" s="266"/>
      <c r="AM314" s="266"/>
      <c r="AN314" s="266"/>
      <c r="AO314" s="266"/>
      <c r="AP314" s="266"/>
      <c r="AQ314" s="266"/>
      <c r="AR314" s="266"/>
      <c r="AS314" s="266"/>
      <c r="AT314" s="266"/>
      <c r="AU314" s="266"/>
      <c r="AV314" s="266"/>
      <c r="AW314" s="266"/>
      <c r="AX314" s="266"/>
      <c r="AY314" s="266"/>
      <c r="AZ314" s="266"/>
      <c r="BA314" s="266"/>
      <c r="BB314" s="266"/>
      <c r="BC314" s="266"/>
      <c r="BD314" s="266"/>
      <c r="BE314" s="289">
        <f>COUNTIFS($T$8:$T$251,"x",BE$8:BE$251,"2")</f>
        <v>0</v>
      </c>
      <c r="BF314" s="289">
        <f>COUNTIFS($T$8:$T$251,"x",BF$8:BF$251,"2")</f>
        <v>0</v>
      </c>
      <c r="BG314" s="289">
        <f>COUNTIFS($T$8:$T$251,"x",BG$8:BG$251,"2")</f>
        <v>0</v>
      </c>
      <c r="BH314" s="289">
        <f>COUNTIFS($T$8:$T$251,"x",BH$8:BH$251,"2")</f>
        <v>0</v>
      </c>
      <c r="BI314" s="289">
        <f>COUNTIFS($T$8:$T$251,"x",BI$8:BI$251,"2")</f>
        <v>0</v>
      </c>
      <c r="BJ314" s="57"/>
      <c r="BK314" s="289"/>
      <c r="BL314" s="289"/>
      <c r="BM314" s="289"/>
      <c r="BN314" s="289"/>
      <c r="BO314" s="289"/>
      <c r="BP314" s="289"/>
      <c r="BQ314" s="289">
        <f>COUNTIFS($T$8:$T$251,"x",BQ$8:BQ$251,"2")</f>
        <v>0</v>
      </c>
      <c r="BR314" s="51"/>
      <c r="BS314" s="51"/>
      <c r="BT314" s="266"/>
      <c r="BU314" s="266"/>
      <c r="BV314" s="266"/>
      <c r="BW314" s="266"/>
      <c r="BX314" s="266"/>
      <c r="BY314" s="266"/>
      <c r="BZ314" s="266"/>
      <c r="CA314" s="266"/>
      <c r="CB314" s="2"/>
    </row>
    <row r="315" spans="1:80" s="173" customFormat="1" ht="56.25" hidden="1">
      <c r="A315" s="288"/>
      <c r="B315" s="279"/>
      <c r="C315" s="205" t="s">
        <v>234</v>
      </c>
      <c r="D315" s="15"/>
      <c r="E315" s="31"/>
      <c r="F315" s="15"/>
      <c r="G315" s="286"/>
      <c r="H315" s="175"/>
      <c r="I315" s="266"/>
      <c r="J315" s="266"/>
      <c r="K315" s="286"/>
      <c r="L315" s="266"/>
      <c r="M315" s="266"/>
      <c r="N315" s="79"/>
      <c r="O315" s="266"/>
      <c r="P315" s="79"/>
      <c r="Q315" s="266"/>
      <c r="R315" s="266"/>
      <c r="S315" s="266"/>
      <c r="T315" s="266"/>
      <c r="U315" s="266"/>
      <c r="V315" s="286"/>
      <c r="W315" s="286"/>
      <c r="X315" s="286"/>
      <c r="Y315" s="286"/>
      <c r="Z315" s="266"/>
      <c r="AA315" s="266"/>
      <c r="AB315" s="266"/>
      <c r="AC315" s="266"/>
      <c r="AD315" s="266"/>
      <c r="AE315" s="266"/>
      <c r="AF315" s="266"/>
      <c r="AG315" s="266"/>
      <c r="AH315" s="266"/>
      <c r="AI315" s="266"/>
      <c r="AJ315" s="266"/>
      <c r="AK315" s="266"/>
      <c r="AL315" s="266"/>
      <c r="AM315" s="266"/>
      <c r="AN315" s="266"/>
      <c r="AO315" s="266"/>
      <c r="AP315" s="266"/>
      <c r="AQ315" s="266"/>
      <c r="AR315" s="266"/>
      <c r="AS315" s="266"/>
      <c r="AT315" s="266"/>
      <c r="AU315" s="266"/>
      <c r="AV315" s="266"/>
      <c r="AW315" s="266"/>
      <c r="AX315" s="266"/>
      <c r="AY315" s="266"/>
      <c r="AZ315" s="266"/>
      <c r="BA315" s="266"/>
      <c r="BB315" s="266"/>
      <c r="BC315" s="266"/>
      <c r="BD315" s="266"/>
      <c r="BE315" s="289">
        <f>COUNTIFS($T$8:$T$251,"x",BE$8:BE$251,"1")</f>
        <v>0</v>
      </c>
      <c r="BF315" s="289">
        <f>COUNTIFS($T$8:$T$251,"x",BF$8:BF$251,"1")</f>
        <v>0</v>
      </c>
      <c r="BG315" s="289">
        <f>COUNTIFS($T$8:$T$251,"x",BG$8:BG$251,"1")</f>
        <v>0</v>
      </c>
      <c r="BH315" s="289">
        <f>COUNTIFS($T$8:$T$251,"x",BH$8:BH$251,"1")</f>
        <v>0</v>
      </c>
      <c r="BI315" s="289">
        <f>COUNTIFS($T$8:$T$251,"x",BI$8:BI$251,"1")</f>
        <v>0</v>
      </c>
      <c r="BJ315" s="57"/>
      <c r="BK315" s="289"/>
      <c r="BL315" s="289"/>
      <c r="BM315" s="289"/>
      <c r="BN315" s="289"/>
      <c r="BO315" s="289"/>
      <c r="BP315" s="289"/>
      <c r="BQ315" s="289">
        <f>COUNTIFS($T$8:$T$251,"x",BQ$8:BQ$251,"1")</f>
        <v>0</v>
      </c>
      <c r="BR315" s="51"/>
      <c r="BS315" s="51"/>
      <c r="BT315" s="266"/>
      <c r="BU315" s="266"/>
      <c r="BV315" s="266"/>
      <c r="BW315" s="266"/>
      <c r="BX315" s="266"/>
      <c r="BY315" s="266"/>
      <c r="BZ315" s="266"/>
      <c r="CA315" s="266"/>
      <c r="CB315" s="2"/>
    </row>
    <row r="316" spans="1:80" s="173" customFormat="1" ht="56.25" hidden="1">
      <c r="A316" s="288"/>
      <c r="B316" s="279"/>
      <c r="C316" s="205" t="s">
        <v>235</v>
      </c>
      <c r="D316" s="15"/>
      <c r="E316" s="31"/>
      <c r="F316" s="15"/>
      <c r="G316" s="286"/>
      <c r="H316" s="175"/>
      <c r="I316" s="266"/>
      <c r="J316" s="266"/>
      <c r="K316" s="286"/>
      <c r="L316" s="266"/>
      <c r="M316" s="266"/>
      <c r="N316" s="79"/>
      <c r="O316" s="266"/>
      <c r="P316" s="79"/>
      <c r="Q316" s="266"/>
      <c r="R316" s="266"/>
      <c r="S316" s="266"/>
      <c r="T316" s="266"/>
      <c r="U316" s="266"/>
      <c r="V316" s="286"/>
      <c r="W316" s="286"/>
      <c r="X316" s="286"/>
      <c r="Y316" s="286"/>
      <c r="Z316" s="266"/>
      <c r="AA316" s="266"/>
      <c r="AB316" s="266"/>
      <c r="AC316" s="266"/>
      <c r="AD316" s="266"/>
      <c r="AE316" s="266"/>
      <c r="AF316" s="266"/>
      <c r="AG316" s="266"/>
      <c r="AH316" s="266"/>
      <c r="AI316" s="266"/>
      <c r="AJ316" s="266"/>
      <c r="AK316" s="266"/>
      <c r="AL316" s="266"/>
      <c r="AM316" s="266"/>
      <c r="AN316" s="266"/>
      <c r="AO316" s="266"/>
      <c r="AP316" s="266"/>
      <c r="AQ316" s="266"/>
      <c r="AR316" s="266"/>
      <c r="AS316" s="266"/>
      <c r="AT316" s="266"/>
      <c r="AU316" s="266"/>
      <c r="AV316" s="266"/>
      <c r="AW316" s="266"/>
      <c r="AX316" s="266"/>
      <c r="AY316" s="266"/>
      <c r="AZ316" s="266"/>
      <c r="BA316" s="266"/>
      <c r="BB316" s="266"/>
      <c r="BC316" s="266"/>
      <c r="BD316" s="266"/>
      <c r="BE316" s="289">
        <f>COUNTIFS($T$8:$T$251,"x",BE$8:BE$251,"0")</f>
        <v>0</v>
      </c>
      <c r="BF316" s="289">
        <f>COUNTIFS($T$8:$T$251,"x",BF$8:BF$251,"0")</f>
        <v>0</v>
      </c>
      <c r="BG316" s="289">
        <f>COUNTIFS($T$8:$T$251,"x",BG$8:BG$251,"0")</f>
        <v>0</v>
      </c>
      <c r="BH316" s="289">
        <f>COUNTIFS($T$8:$T$251,"x",BH$8:BH$251,"0")</f>
        <v>0</v>
      </c>
      <c r="BI316" s="289">
        <f>COUNTIFS($T$8:$T$251,"x",BI$8:BI$251,"0")</f>
        <v>0</v>
      </c>
      <c r="BJ316" s="57"/>
      <c r="BK316" s="289"/>
      <c r="BL316" s="289"/>
      <c r="BM316" s="289"/>
      <c r="BN316" s="289"/>
      <c r="BO316" s="289"/>
      <c r="BP316" s="289"/>
      <c r="BQ316" s="289">
        <f>COUNTIFS($T$8:$T$251,"x",BQ$8:BQ$251,"0")</f>
        <v>0</v>
      </c>
      <c r="BR316" s="51"/>
      <c r="BS316" s="51"/>
      <c r="BT316" s="266"/>
      <c r="BU316" s="266"/>
      <c r="BV316" s="266"/>
      <c r="BW316" s="266"/>
      <c r="BX316" s="266"/>
      <c r="BY316" s="266"/>
      <c r="BZ316" s="266"/>
      <c r="CA316" s="266"/>
      <c r="CB316" s="2"/>
    </row>
    <row r="317" spans="1:80" s="173" customFormat="1" hidden="1">
      <c r="A317" s="288"/>
      <c r="B317" s="279"/>
      <c r="C317" s="1587" t="s">
        <v>236</v>
      </c>
      <c r="D317" s="15"/>
      <c r="E317" s="31"/>
      <c r="F317" s="15"/>
      <c r="G317" s="286"/>
      <c r="H317" s="175"/>
      <c r="I317" s="266"/>
      <c r="J317" s="266"/>
      <c r="K317" s="286"/>
      <c r="L317" s="266"/>
      <c r="M317" s="266"/>
      <c r="N317" s="79"/>
      <c r="O317" s="266"/>
      <c r="P317" s="79"/>
      <c r="Q317" s="266"/>
      <c r="R317" s="266"/>
      <c r="S317" s="266"/>
      <c r="T317" s="266"/>
      <c r="U317" s="266"/>
      <c r="V317" s="286"/>
      <c r="W317" s="286"/>
      <c r="X317" s="286"/>
      <c r="Y317" s="286"/>
      <c r="Z317" s="266"/>
      <c r="AA317" s="266"/>
      <c r="AB317" s="266"/>
      <c r="AC317" s="266"/>
      <c r="AD317" s="266"/>
      <c r="AE317" s="266"/>
      <c r="AF317" s="266"/>
      <c r="AG317" s="266"/>
      <c r="AH317" s="266"/>
      <c r="AI317" s="266"/>
      <c r="AJ317" s="266"/>
      <c r="AK317" s="266"/>
      <c r="AL317" s="266"/>
      <c r="AM317" s="266"/>
      <c r="AN317" s="266"/>
      <c r="AO317" s="266"/>
      <c r="AP317" s="266"/>
      <c r="AQ317" s="266"/>
      <c r="AR317" s="266"/>
      <c r="AS317" s="266"/>
      <c r="AT317" s="266"/>
      <c r="AU317" s="266"/>
      <c r="AV317" s="266"/>
      <c r="AW317" s="266"/>
      <c r="AX317" s="266"/>
      <c r="AY317" s="266"/>
      <c r="AZ317" s="266"/>
      <c r="BA317" s="266"/>
      <c r="BB317" s="266"/>
      <c r="BC317" s="266"/>
      <c r="BD317" s="266"/>
      <c r="BE317" s="34" t="e">
        <f>(((BE314*2)+(BE315*1)+(BE316*0)))/(BE314+BE315+BE316)</f>
        <v>#DIV/0!</v>
      </c>
      <c r="BF317" s="34" t="e">
        <f>(((BF314*2)+(BF315*1)+(BF316*0)))/(BF314+BF315+BF316)</f>
        <v>#DIV/0!</v>
      </c>
      <c r="BG317" s="34" t="e">
        <f>(((BG314*2)+(BG315*1)+(BG316*0)))/(BG314+BG315+BG316)</f>
        <v>#DIV/0!</v>
      </c>
      <c r="BH317" s="34" t="e">
        <f>(((BH314*2)+(BH315*1)+(BH316*0)))/(BH314+BH315+BH316)</f>
        <v>#DIV/0!</v>
      </c>
      <c r="BI317" s="34" t="e">
        <f>(((BI314*2)+(BI315*1)+(BI316*0)))/(BI314+BI315+BI316)</f>
        <v>#DIV/0!</v>
      </c>
      <c r="BJ317" s="58"/>
      <c r="BK317" s="34"/>
      <c r="BL317" s="34"/>
      <c r="BM317" s="34"/>
      <c r="BN317" s="34"/>
      <c r="BO317" s="34"/>
      <c r="BP317" s="34"/>
      <c r="BQ317" s="34" t="e">
        <f>(((BQ314*2)+(BQ315*1)+(BQ316*0)))/(BQ314+BQ315+BQ316)</f>
        <v>#DIV/0!</v>
      </c>
      <c r="BR317" s="52"/>
      <c r="BS317" s="52"/>
      <c r="BT317" s="1585">
        <f>COUNTIF($BE318:$BS318,"Đ")</f>
        <v>0</v>
      </c>
      <c r="BU317" s="1586">
        <f>BT317/COUNTA($BE318:$BS318)</f>
        <v>0</v>
      </c>
      <c r="BV317" s="1585">
        <f>COUNTIF($BE318:$BS318,"CCG")</f>
        <v>0</v>
      </c>
      <c r="BW317" s="1586">
        <f>BV317/COUNTA($BE318:$BS318)</f>
        <v>0</v>
      </c>
      <c r="BX317" s="1585">
        <f>COUNTIF($BE318:$BS318,"CĐ")</f>
        <v>0</v>
      </c>
      <c r="BY317" s="1586">
        <f>BX317/COUNTA($BE318:$BS318)</f>
        <v>0</v>
      </c>
      <c r="BZ317" s="1582" t="e">
        <f>(((BT317*2)+(BV317*1)+(BX317*0)))/(BT317+BV317+BX317)</f>
        <v>#DIV/0!</v>
      </c>
      <c r="CA317" s="1582" t="e">
        <f>IF(BZ317&gt;=1.6,"Đạt mục tiêu",IF(BZ317&gt;=1,"Cần cố gắng","Chưa đạt"))</f>
        <v>#DIV/0!</v>
      </c>
      <c r="CB317" s="2"/>
    </row>
    <row r="318" spans="1:80" s="173" customFormat="1" hidden="1">
      <c r="A318" s="288"/>
      <c r="B318" s="279"/>
      <c r="C318" s="1587"/>
      <c r="D318" s="15"/>
      <c r="E318" s="31"/>
      <c r="F318" s="15"/>
      <c r="G318" s="286"/>
      <c r="H318" s="175"/>
      <c r="I318" s="266"/>
      <c r="J318" s="266"/>
      <c r="K318" s="286"/>
      <c r="L318" s="266"/>
      <c r="M318" s="266"/>
      <c r="N318" s="79"/>
      <c r="O318" s="266"/>
      <c r="P318" s="79"/>
      <c r="Q318" s="266"/>
      <c r="R318" s="266"/>
      <c r="S318" s="266"/>
      <c r="T318" s="266"/>
      <c r="U318" s="266"/>
      <c r="V318" s="286"/>
      <c r="W318" s="286"/>
      <c r="X318" s="286"/>
      <c r="Y318" s="286"/>
      <c r="Z318" s="266"/>
      <c r="AA318" s="266"/>
      <c r="AB318" s="266"/>
      <c r="AC318" s="266"/>
      <c r="AD318" s="266"/>
      <c r="AE318" s="266"/>
      <c r="AF318" s="266"/>
      <c r="AG318" s="266"/>
      <c r="AH318" s="266"/>
      <c r="AI318" s="266"/>
      <c r="AJ318" s="266"/>
      <c r="AK318" s="266"/>
      <c r="AL318" s="266"/>
      <c r="AM318" s="266"/>
      <c r="AN318" s="266"/>
      <c r="AO318" s="266"/>
      <c r="AP318" s="266"/>
      <c r="AQ318" s="266"/>
      <c r="AR318" s="266"/>
      <c r="AS318" s="266"/>
      <c r="AT318" s="266"/>
      <c r="AU318" s="266"/>
      <c r="AV318" s="266"/>
      <c r="AW318" s="266"/>
      <c r="AX318" s="266"/>
      <c r="AY318" s="266"/>
      <c r="AZ318" s="266"/>
      <c r="BA318" s="266"/>
      <c r="BB318" s="266"/>
      <c r="BC318" s="266"/>
      <c r="BD318" s="266"/>
      <c r="BE318" s="34" t="e">
        <f>IF(BE317&lt;1,"CĐ",IF(BE317&lt;1.6,"CCG","Đ"))</f>
        <v>#DIV/0!</v>
      </c>
      <c r="BF318" s="34" t="e">
        <f>IF(BF317&lt;1,"CĐ",IF(BF317&lt;1.6,"CCG","Đ"))</f>
        <v>#DIV/0!</v>
      </c>
      <c r="BG318" s="34" t="e">
        <f>IF(BG317&lt;1,"CĐ",IF(BG317&lt;1.6,"CCG","Đ"))</f>
        <v>#DIV/0!</v>
      </c>
      <c r="BH318" s="34" t="e">
        <f>IF(BH317&lt;1,"CĐ",IF(BH317&lt;1.6,"CCG","Đ"))</f>
        <v>#DIV/0!</v>
      </c>
      <c r="BI318" s="34" t="e">
        <f>IF(BI317&lt;1,"CĐ",IF(BI317&lt;1.6,"CCG","Đ"))</f>
        <v>#DIV/0!</v>
      </c>
      <c r="BJ318" s="58"/>
      <c r="BK318" s="34"/>
      <c r="BL318" s="34"/>
      <c r="BM318" s="34"/>
      <c r="BN318" s="34"/>
      <c r="BO318" s="34"/>
      <c r="BP318" s="34"/>
      <c r="BQ318" s="34" t="e">
        <f>IF(BQ317&lt;1,"CĐ",IF(BQ317&lt;1.6,"CCG","Đ"))</f>
        <v>#DIV/0!</v>
      </c>
      <c r="BR318" s="52"/>
      <c r="BS318" s="52"/>
      <c r="BT318" s="1585"/>
      <c r="BU318" s="1586"/>
      <c r="BV318" s="1585"/>
      <c r="BW318" s="1586"/>
      <c r="BX318" s="1585"/>
      <c r="BY318" s="1586"/>
      <c r="BZ318" s="1582"/>
      <c r="CA318" s="1582"/>
      <c r="CB318" s="2"/>
    </row>
    <row r="319" spans="1:80" s="173" customFormat="1" ht="204.75" hidden="1">
      <c r="A319" s="278" t="s">
        <v>245</v>
      </c>
      <c r="B319" s="280"/>
      <c r="C319" s="207" t="s">
        <v>233</v>
      </c>
      <c r="D319" s="36"/>
      <c r="E319" s="37"/>
      <c r="F319" s="36"/>
      <c r="G319" s="268"/>
      <c r="H319" s="210"/>
      <c r="I319" s="269"/>
      <c r="J319" s="269"/>
      <c r="K319" s="268"/>
      <c r="L319" s="269"/>
      <c r="M319" s="269"/>
      <c r="N319" s="79"/>
      <c r="O319" s="269"/>
      <c r="P319" s="79"/>
      <c r="Q319" s="269"/>
      <c r="R319" s="269"/>
      <c r="S319" s="269"/>
      <c r="T319" s="269"/>
      <c r="U319" s="269"/>
      <c r="V319" s="268"/>
      <c r="W319" s="268"/>
      <c r="X319" s="268"/>
      <c r="Y319" s="268"/>
      <c r="Z319" s="269"/>
      <c r="AA319" s="269"/>
      <c r="AB319" s="269"/>
      <c r="AC319" s="269"/>
      <c r="AD319" s="269"/>
      <c r="AE319" s="269"/>
      <c r="AF319" s="269"/>
      <c r="AG319" s="269"/>
      <c r="AH319" s="269"/>
      <c r="AI319" s="269"/>
      <c r="AJ319" s="269"/>
      <c r="AK319" s="269"/>
      <c r="AL319" s="269"/>
      <c r="AM319" s="269"/>
      <c r="AN319" s="269"/>
      <c r="AO319" s="269"/>
      <c r="AP319" s="269"/>
      <c r="AQ319" s="269"/>
      <c r="AR319" s="269"/>
      <c r="AS319" s="269"/>
      <c r="AT319" s="269"/>
      <c r="AU319" s="269"/>
      <c r="AV319" s="269"/>
      <c r="AW319" s="269"/>
      <c r="AX319" s="269"/>
      <c r="AY319" s="269"/>
      <c r="AZ319" s="269"/>
      <c r="BA319" s="269"/>
      <c r="BB319" s="269"/>
      <c r="BC319" s="269"/>
      <c r="BD319" s="269"/>
      <c r="BE319" s="277" t="e">
        <f>COUNTIFS(#REF!,"x",BE$8:BE$251,"2")</f>
        <v>#REF!</v>
      </c>
      <c r="BF319" s="277" t="e">
        <f>COUNTIFS(#REF!,"x",BF$8:BF$251,"2")</f>
        <v>#REF!</v>
      </c>
      <c r="BG319" s="277" t="e">
        <f>COUNTIFS(#REF!,"x",BG$8:BG$251,"2")</f>
        <v>#REF!</v>
      </c>
      <c r="BH319" s="277" t="e">
        <f>COUNTIFS(#REF!,"x",BH$8:BH$251,"2")</f>
        <v>#REF!</v>
      </c>
      <c r="BI319" s="277" t="e">
        <f>COUNTIFS(#REF!,"x",BI$8:BI$251,"2")</f>
        <v>#REF!</v>
      </c>
      <c r="BJ319" s="59"/>
      <c r="BK319" s="277"/>
      <c r="BL319" s="277"/>
      <c r="BM319" s="277"/>
      <c r="BN319" s="277"/>
      <c r="BO319" s="277"/>
      <c r="BP319" s="277"/>
      <c r="BQ319" s="277" t="e">
        <f>COUNTIFS(#REF!,"x",BQ$8:BQ$251,"2")</f>
        <v>#REF!</v>
      </c>
      <c r="BR319" s="53"/>
      <c r="BS319" s="53"/>
      <c r="BT319" s="269"/>
      <c r="BU319" s="269"/>
      <c r="BV319" s="269"/>
      <c r="BW319" s="269"/>
      <c r="BX319" s="269"/>
      <c r="BY319" s="269"/>
      <c r="BZ319" s="269"/>
      <c r="CA319" s="269"/>
      <c r="CB319" s="2"/>
    </row>
    <row r="320" spans="1:80" s="173" customFormat="1" ht="56.25" hidden="1">
      <c r="A320" s="278"/>
      <c r="B320" s="280"/>
      <c r="C320" s="207" t="s">
        <v>234</v>
      </c>
      <c r="D320" s="36"/>
      <c r="E320" s="37"/>
      <c r="F320" s="36"/>
      <c r="G320" s="268"/>
      <c r="H320" s="210"/>
      <c r="I320" s="269"/>
      <c r="J320" s="269"/>
      <c r="K320" s="268"/>
      <c r="L320" s="269"/>
      <c r="M320" s="269"/>
      <c r="N320" s="79"/>
      <c r="O320" s="269"/>
      <c r="P320" s="79"/>
      <c r="Q320" s="269"/>
      <c r="R320" s="269"/>
      <c r="S320" s="269"/>
      <c r="T320" s="269"/>
      <c r="U320" s="269"/>
      <c r="V320" s="268"/>
      <c r="W320" s="268"/>
      <c r="X320" s="268"/>
      <c r="Y320" s="268"/>
      <c r="Z320" s="269"/>
      <c r="AA320" s="269"/>
      <c r="AB320" s="269"/>
      <c r="AC320" s="269"/>
      <c r="AD320" s="269"/>
      <c r="AE320" s="269"/>
      <c r="AF320" s="269"/>
      <c r="AG320" s="269"/>
      <c r="AH320" s="269"/>
      <c r="AI320" s="269"/>
      <c r="AJ320" s="269"/>
      <c r="AK320" s="269"/>
      <c r="AL320" s="269"/>
      <c r="AM320" s="269"/>
      <c r="AN320" s="269"/>
      <c r="AO320" s="269"/>
      <c r="AP320" s="269"/>
      <c r="AQ320" s="269"/>
      <c r="AR320" s="269"/>
      <c r="AS320" s="269"/>
      <c r="AT320" s="269"/>
      <c r="AU320" s="269"/>
      <c r="AV320" s="269"/>
      <c r="AW320" s="269"/>
      <c r="AX320" s="269"/>
      <c r="AY320" s="269"/>
      <c r="AZ320" s="269"/>
      <c r="BA320" s="269"/>
      <c r="BB320" s="269"/>
      <c r="BC320" s="269"/>
      <c r="BD320" s="269"/>
      <c r="BE320" s="277" t="e">
        <f>COUNTIFS(#REF!,"x",BE$8:BE$251,"1")</f>
        <v>#REF!</v>
      </c>
      <c r="BF320" s="277" t="e">
        <f>COUNTIFS(#REF!,"x",BF$8:BF$251,"1")</f>
        <v>#REF!</v>
      </c>
      <c r="BG320" s="277" t="e">
        <f>COUNTIFS(#REF!,"x",BG$8:BG$251,"1")</f>
        <v>#REF!</v>
      </c>
      <c r="BH320" s="277" t="e">
        <f>COUNTIFS(#REF!,"x",BH$8:BH$251,"1")</f>
        <v>#REF!</v>
      </c>
      <c r="BI320" s="277" t="e">
        <f>COUNTIFS(#REF!,"x",BI$8:BI$251,"1")</f>
        <v>#REF!</v>
      </c>
      <c r="BJ320" s="59"/>
      <c r="BK320" s="277"/>
      <c r="BL320" s="277"/>
      <c r="BM320" s="277"/>
      <c r="BN320" s="277"/>
      <c r="BO320" s="277"/>
      <c r="BP320" s="277"/>
      <c r="BQ320" s="277" t="e">
        <f>COUNTIFS(#REF!,"x",BQ$8:BQ$251,"1")</f>
        <v>#REF!</v>
      </c>
      <c r="BR320" s="53"/>
      <c r="BS320" s="53"/>
      <c r="BT320" s="269"/>
      <c r="BU320" s="269"/>
      <c r="BV320" s="269"/>
      <c r="BW320" s="269"/>
      <c r="BX320" s="269"/>
      <c r="BY320" s="269"/>
      <c r="BZ320" s="269"/>
      <c r="CA320" s="269"/>
      <c r="CB320" s="2"/>
    </row>
    <row r="321" spans="1:80" s="173" customFormat="1" ht="56.25" hidden="1">
      <c r="A321" s="278"/>
      <c r="B321" s="280"/>
      <c r="C321" s="207" t="s">
        <v>235</v>
      </c>
      <c r="D321" s="36"/>
      <c r="E321" s="37"/>
      <c r="F321" s="36"/>
      <c r="G321" s="268"/>
      <c r="H321" s="210"/>
      <c r="I321" s="269"/>
      <c r="J321" s="269"/>
      <c r="K321" s="268"/>
      <c r="L321" s="269"/>
      <c r="M321" s="269"/>
      <c r="N321" s="79"/>
      <c r="O321" s="269"/>
      <c r="P321" s="79"/>
      <c r="Q321" s="269"/>
      <c r="R321" s="269"/>
      <c r="S321" s="269"/>
      <c r="T321" s="269"/>
      <c r="U321" s="269"/>
      <c r="V321" s="268"/>
      <c r="W321" s="268"/>
      <c r="X321" s="268"/>
      <c r="Y321" s="268"/>
      <c r="Z321" s="269"/>
      <c r="AA321" s="269"/>
      <c r="AB321" s="269"/>
      <c r="AC321" s="269"/>
      <c r="AD321" s="269"/>
      <c r="AE321" s="269"/>
      <c r="AF321" s="269"/>
      <c r="AG321" s="269"/>
      <c r="AH321" s="269"/>
      <c r="AI321" s="269"/>
      <c r="AJ321" s="269"/>
      <c r="AK321" s="269"/>
      <c r="AL321" s="269"/>
      <c r="AM321" s="269"/>
      <c r="AN321" s="269"/>
      <c r="AO321" s="269"/>
      <c r="AP321" s="269"/>
      <c r="AQ321" s="269"/>
      <c r="AR321" s="269"/>
      <c r="AS321" s="269"/>
      <c r="AT321" s="269"/>
      <c r="AU321" s="269"/>
      <c r="AV321" s="269"/>
      <c r="AW321" s="269"/>
      <c r="AX321" s="269"/>
      <c r="AY321" s="269"/>
      <c r="AZ321" s="269"/>
      <c r="BA321" s="269"/>
      <c r="BB321" s="269"/>
      <c r="BC321" s="269"/>
      <c r="BD321" s="269"/>
      <c r="BE321" s="277" t="e">
        <f>COUNTIFS(#REF!,"x",BE$8:BE$251,"0")</f>
        <v>#REF!</v>
      </c>
      <c r="BF321" s="277" t="e">
        <f>COUNTIFS(#REF!,"x",BF$8:BF$251,"0")</f>
        <v>#REF!</v>
      </c>
      <c r="BG321" s="277" t="e">
        <f>COUNTIFS(#REF!,"x",BG$8:BG$251,"0")</f>
        <v>#REF!</v>
      </c>
      <c r="BH321" s="277" t="e">
        <f>COUNTIFS(#REF!,"x",BH$8:BH$251,"0")</f>
        <v>#REF!</v>
      </c>
      <c r="BI321" s="277" t="e">
        <f>COUNTIFS(#REF!,"x",BI$8:BI$251,"0")</f>
        <v>#REF!</v>
      </c>
      <c r="BJ321" s="59"/>
      <c r="BK321" s="277"/>
      <c r="BL321" s="277"/>
      <c r="BM321" s="277"/>
      <c r="BN321" s="277"/>
      <c r="BO321" s="277"/>
      <c r="BP321" s="277"/>
      <c r="BQ321" s="277" t="e">
        <f>COUNTIFS(#REF!,"x",BQ$8:BQ$251,"0")</f>
        <v>#REF!</v>
      </c>
      <c r="BR321" s="53"/>
      <c r="BS321" s="53"/>
      <c r="BT321" s="269"/>
      <c r="BU321" s="269"/>
      <c r="BV321" s="269"/>
      <c r="BW321" s="269"/>
      <c r="BX321" s="269"/>
      <c r="BY321" s="269"/>
      <c r="BZ321" s="269"/>
      <c r="CA321" s="269"/>
      <c r="CB321" s="2"/>
    </row>
    <row r="322" spans="1:80" s="173" customFormat="1" hidden="1">
      <c r="A322" s="278"/>
      <c r="B322" s="280"/>
      <c r="C322" s="1520" t="s">
        <v>236</v>
      </c>
      <c r="D322" s="36"/>
      <c r="E322" s="37"/>
      <c r="F322" s="36"/>
      <c r="G322" s="268"/>
      <c r="H322" s="210"/>
      <c r="I322" s="269"/>
      <c r="J322" s="269"/>
      <c r="K322" s="268"/>
      <c r="L322" s="269"/>
      <c r="M322" s="269"/>
      <c r="N322" s="79"/>
      <c r="O322" s="269"/>
      <c r="P322" s="79"/>
      <c r="Q322" s="269"/>
      <c r="R322" s="269"/>
      <c r="S322" s="269"/>
      <c r="T322" s="269"/>
      <c r="U322" s="269"/>
      <c r="V322" s="268"/>
      <c r="W322" s="268"/>
      <c r="X322" s="268"/>
      <c r="Y322" s="268"/>
      <c r="Z322" s="269"/>
      <c r="AA322" s="269"/>
      <c r="AB322" s="269"/>
      <c r="AC322" s="269"/>
      <c r="AD322" s="269"/>
      <c r="AE322" s="269"/>
      <c r="AF322" s="269"/>
      <c r="AG322" s="269"/>
      <c r="AH322" s="269"/>
      <c r="AI322" s="269"/>
      <c r="AJ322" s="269"/>
      <c r="AK322" s="269"/>
      <c r="AL322" s="269"/>
      <c r="AM322" s="269"/>
      <c r="AN322" s="269"/>
      <c r="AO322" s="269"/>
      <c r="AP322" s="269"/>
      <c r="AQ322" s="269"/>
      <c r="AR322" s="269"/>
      <c r="AS322" s="269"/>
      <c r="AT322" s="269"/>
      <c r="AU322" s="269"/>
      <c r="AV322" s="269"/>
      <c r="AW322" s="269"/>
      <c r="AX322" s="269"/>
      <c r="AY322" s="269"/>
      <c r="AZ322" s="269"/>
      <c r="BA322" s="269"/>
      <c r="BB322" s="269"/>
      <c r="BC322" s="269"/>
      <c r="BD322" s="269"/>
      <c r="BE322" s="38" t="e">
        <f>(((BE319*2)+(BE320*1)+(BE321*0)))/(BE319+BE320+BE321)</f>
        <v>#REF!</v>
      </c>
      <c r="BF322" s="38" t="e">
        <f>(((BF319*2)+(BF320*1)+(BF321*0)))/(BF319+BF320+BF321)</f>
        <v>#REF!</v>
      </c>
      <c r="BG322" s="38" t="e">
        <f>(((BG319*2)+(BG320*1)+(BG321*0)))/(BG319+BG320+BG321)</f>
        <v>#REF!</v>
      </c>
      <c r="BH322" s="38" t="e">
        <f>(((BH319*2)+(BH320*1)+(BH321*0)))/(BH319+BH320+BH321)</f>
        <v>#REF!</v>
      </c>
      <c r="BI322" s="38" t="e">
        <f>(((BI319*2)+(BI320*1)+(BI321*0)))/(BI319+BI320+BI321)</f>
        <v>#REF!</v>
      </c>
      <c r="BJ322" s="60"/>
      <c r="BK322" s="38"/>
      <c r="BL322" s="38"/>
      <c r="BM322" s="38"/>
      <c r="BN322" s="38"/>
      <c r="BO322" s="38"/>
      <c r="BP322" s="38"/>
      <c r="BQ322" s="38" t="e">
        <f>(((BQ319*2)+(BQ320*1)+(BQ321*0)))/(BQ319+BQ320+BQ321)</f>
        <v>#REF!</v>
      </c>
      <c r="BR322" s="54"/>
      <c r="BS322" s="54"/>
      <c r="BT322" s="1550">
        <f>COUNTIF($BE323:$BS323,"Đ")</f>
        <v>0</v>
      </c>
      <c r="BU322" s="1549">
        <f>BT322/COUNTA($BE323:$BS323)</f>
        <v>0</v>
      </c>
      <c r="BV322" s="1550">
        <f>COUNTIF($BE323:$BS323,"CCG")</f>
        <v>0</v>
      </c>
      <c r="BW322" s="1549">
        <f>BV322/COUNTA($BE323:$BS323)</f>
        <v>0</v>
      </c>
      <c r="BX322" s="1550">
        <f>COUNTIF($BE323:$BS323,"CĐ")</f>
        <v>0</v>
      </c>
      <c r="BY322" s="1549">
        <f>BX322/COUNTA($BE323:$BS323)</f>
        <v>0</v>
      </c>
      <c r="BZ322" s="1407" t="e">
        <f>(((BT322*2)+(BV322*1)+(BX322*0)))/(BT322+BV322+BX322)</f>
        <v>#DIV/0!</v>
      </c>
      <c r="CA322" s="1407" t="e">
        <f>IF(BZ322&gt;=1.6,"Đạt mục tiêu",IF(BZ322&gt;=1,"Cần cố gắng","Chưa đạt"))</f>
        <v>#DIV/0!</v>
      </c>
      <c r="CB322" s="2"/>
    </row>
    <row r="323" spans="1:80" s="173" customFormat="1" hidden="1">
      <c r="A323" s="278"/>
      <c r="B323" s="280"/>
      <c r="C323" s="1520"/>
      <c r="D323" s="36"/>
      <c r="E323" s="37"/>
      <c r="F323" s="36"/>
      <c r="G323" s="268"/>
      <c r="H323" s="210"/>
      <c r="I323" s="269"/>
      <c r="J323" s="269"/>
      <c r="K323" s="268"/>
      <c r="L323" s="269"/>
      <c r="M323" s="269"/>
      <c r="N323" s="79"/>
      <c r="O323" s="269"/>
      <c r="P323" s="79"/>
      <c r="Q323" s="269"/>
      <c r="R323" s="269"/>
      <c r="S323" s="269"/>
      <c r="T323" s="269"/>
      <c r="U323" s="269"/>
      <c r="V323" s="268"/>
      <c r="W323" s="268"/>
      <c r="X323" s="268"/>
      <c r="Y323" s="268"/>
      <c r="Z323" s="269"/>
      <c r="AA323" s="269"/>
      <c r="AB323" s="269"/>
      <c r="AC323" s="269"/>
      <c r="AD323" s="269"/>
      <c r="AE323" s="269"/>
      <c r="AF323" s="269"/>
      <c r="AG323" s="269"/>
      <c r="AH323" s="269"/>
      <c r="AI323" s="269"/>
      <c r="AJ323" s="269"/>
      <c r="AK323" s="269"/>
      <c r="AL323" s="269"/>
      <c r="AM323" s="269"/>
      <c r="AN323" s="269"/>
      <c r="AO323" s="269"/>
      <c r="AP323" s="269"/>
      <c r="AQ323" s="269"/>
      <c r="AR323" s="269"/>
      <c r="AS323" s="269"/>
      <c r="AT323" s="269"/>
      <c r="AU323" s="269"/>
      <c r="AV323" s="269"/>
      <c r="AW323" s="269"/>
      <c r="AX323" s="269"/>
      <c r="AY323" s="269"/>
      <c r="AZ323" s="269"/>
      <c r="BA323" s="269"/>
      <c r="BB323" s="269"/>
      <c r="BC323" s="269"/>
      <c r="BD323" s="269"/>
      <c r="BE323" s="38" t="e">
        <f>IF(BE322&lt;1,"CĐ",IF(BE322&lt;1.6,"CCG","Đ"))</f>
        <v>#REF!</v>
      </c>
      <c r="BF323" s="38" t="e">
        <f>IF(BF322&lt;1,"CĐ",IF(BF322&lt;1.6,"CCG","Đ"))</f>
        <v>#REF!</v>
      </c>
      <c r="BG323" s="38" t="e">
        <f>IF(BG322&lt;1,"CĐ",IF(BG322&lt;1.6,"CCG","Đ"))</f>
        <v>#REF!</v>
      </c>
      <c r="BH323" s="38" t="e">
        <f>IF(BH322&lt;1,"CĐ",IF(BH322&lt;1.6,"CCG","Đ"))</f>
        <v>#REF!</v>
      </c>
      <c r="BI323" s="38" t="e">
        <f>IF(BI322&lt;1,"CĐ",IF(BI322&lt;1.6,"CCG","Đ"))</f>
        <v>#REF!</v>
      </c>
      <c r="BJ323" s="60"/>
      <c r="BK323" s="38"/>
      <c r="BL323" s="38"/>
      <c r="BM323" s="38"/>
      <c r="BN323" s="38"/>
      <c r="BO323" s="38"/>
      <c r="BP323" s="38"/>
      <c r="BQ323" s="38" t="e">
        <f>IF(BQ322&lt;1,"CĐ",IF(BQ322&lt;1.6,"CCG","Đ"))</f>
        <v>#REF!</v>
      </c>
      <c r="BR323" s="54"/>
      <c r="BS323" s="54"/>
      <c r="BT323" s="1550"/>
      <c r="BU323" s="1549"/>
      <c r="BV323" s="1550"/>
      <c r="BW323" s="1549"/>
      <c r="BX323" s="1550"/>
      <c r="BY323" s="1549"/>
      <c r="BZ323" s="1407"/>
      <c r="CA323" s="1407"/>
      <c r="CB323" s="2"/>
    </row>
    <row r="324" spans="1:80" s="173" customFormat="1" ht="37.5" hidden="1">
      <c r="A324" s="1536" t="s">
        <v>246</v>
      </c>
      <c r="B324" s="1415" t="s">
        <v>11</v>
      </c>
      <c r="C324" s="206" t="s">
        <v>233</v>
      </c>
      <c r="D324" s="15"/>
      <c r="E324" s="31"/>
      <c r="F324" s="15"/>
      <c r="G324" s="286"/>
      <c r="H324" s="175"/>
      <c r="I324" s="266"/>
      <c r="J324" s="266"/>
      <c r="K324" s="286"/>
      <c r="L324" s="266"/>
      <c r="M324" s="266"/>
      <c r="N324" s="79"/>
      <c r="O324" s="266"/>
      <c r="P324" s="79"/>
      <c r="Q324" s="266"/>
      <c r="R324" s="266"/>
      <c r="S324" s="266"/>
      <c r="T324" s="266"/>
      <c r="U324" s="266"/>
      <c r="V324" s="286"/>
      <c r="W324" s="286"/>
      <c r="X324" s="286"/>
      <c r="Y324" s="286"/>
      <c r="Z324" s="266"/>
      <c r="AA324" s="266"/>
      <c r="AB324" s="266"/>
      <c r="AC324" s="266"/>
      <c r="AD324" s="266"/>
      <c r="AE324" s="266"/>
      <c r="AF324" s="266"/>
      <c r="AG324" s="266"/>
      <c r="AH324" s="266"/>
      <c r="AI324" s="266"/>
      <c r="AJ324" s="266"/>
      <c r="AK324" s="266"/>
      <c r="AL324" s="266"/>
      <c r="AM324" s="266"/>
      <c r="AN324" s="266"/>
      <c r="AO324" s="266"/>
      <c r="AP324" s="266"/>
      <c r="AQ324" s="266"/>
      <c r="AR324" s="266"/>
      <c r="AS324" s="266"/>
      <c r="AT324" s="266"/>
      <c r="AU324" s="266"/>
      <c r="AV324" s="266"/>
      <c r="AW324" s="266"/>
      <c r="AX324" s="266"/>
      <c r="AY324" s="266"/>
      <c r="AZ324" s="266"/>
      <c r="BA324" s="266"/>
      <c r="BB324" s="266"/>
      <c r="BC324" s="266"/>
      <c r="BD324" s="266"/>
      <c r="BE324" s="39">
        <f t="shared" ref="BE324:BS324" si="166">COUNTIFS($J$8:$J$251,"Thể chất",BE$8:BE$251,"2")</f>
        <v>20</v>
      </c>
      <c r="BF324" s="39">
        <f t="shared" si="166"/>
        <v>17</v>
      </c>
      <c r="BG324" s="39">
        <f t="shared" si="166"/>
        <v>20</v>
      </c>
      <c r="BH324" s="39">
        <f t="shared" si="166"/>
        <v>14</v>
      </c>
      <c r="BI324" s="39">
        <f t="shared" si="166"/>
        <v>18</v>
      </c>
      <c r="BJ324" s="61">
        <f t="shared" si="166"/>
        <v>20</v>
      </c>
      <c r="BK324" s="39">
        <f t="shared" si="166"/>
        <v>16</v>
      </c>
      <c r="BL324" s="39">
        <f t="shared" si="166"/>
        <v>19</v>
      </c>
      <c r="BM324" s="39">
        <f t="shared" si="166"/>
        <v>18</v>
      </c>
      <c r="BN324" s="39">
        <f t="shared" si="166"/>
        <v>18</v>
      </c>
      <c r="BO324" s="39">
        <f t="shared" si="166"/>
        <v>15</v>
      </c>
      <c r="BP324" s="39">
        <f t="shared" si="166"/>
        <v>19</v>
      </c>
      <c r="BQ324" s="39">
        <f t="shared" si="166"/>
        <v>18</v>
      </c>
      <c r="BR324" s="55">
        <f t="shared" si="166"/>
        <v>7</v>
      </c>
      <c r="BS324" s="55">
        <f t="shared" si="166"/>
        <v>8</v>
      </c>
      <c r="BT324" s="266"/>
      <c r="BU324" s="266"/>
      <c r="BV324" s="266"/>
      <c r="BW324" s="266"/>
      <c r="BX324" s="266"/>
      <c r="BY324" s="266"/>
      <c r="BZ324" s="266"/>
      <c r="CA324" s="266"/>
      <c r="CB324" s="2"/>
    </row>
    <row r="325" spans="1:80" s="173" customFormat="1" ht="56.25" hidden="1">
      <c r="A325" s="1536"/>
      <c r="B325" s="1415"/>
      <c r="C325" s="206" t="s">
        <v>234</v>
      </c>
      <c r="D325" s="15"/>
      <c r="E325" s="31"/>
      <c r="F325" s="15"/>
      <c r="G325" s="286"/>
      <c r="H325" s="175"/>
      <c r="I325" s="266"/>
      <c r="J325" s="266"/>
      <c r="K325" s="286"/>
      <c r="L325" s="266"/>
      <c r="M325" s="266"/>
      <c r="N325" s="79"/>
      <c r="O325" s="266"/>
      <c r="P325" s="79"/>
      <c r="Q325" s="266"/>
      <c r="R325" s="266"/>
      <c r="S325" s="266"/>
      <c r="T325" s="266"/>
      <c r="U325" s="266"/>
      <c r="V325" s="286"/>
      <c r="W325" s="286"/>
      <c r="X325" s="286"/>
      <c r="Y325" s="286"/>
      <c r="Z325" s="266"/>
      <c r="AA325" s="266"/>
      <c r="AB325" s="266"/>
      <c r="AC325" s="266"/>
      <c r="AD325" s="266"/>
      <c r="AE325" s="266"/>
      <c r="AF325" s="266"/>
      <c r="AG325" s="266"/>
      <c r="AH325" s="266"/>
      <c r="AI325" s="266"/>
      <c r="AJ325" s="266"/>
      <c r="AK325" s="266"/>
      <c r="AL325" s="266"/>
      <c r="AM325" s="266"/>
      <c r="AN325" s="266"/>
      <c r="AO325" s="266"/>
      <c r="AP325" s="266"/>
      <c r="AQ325" s="266"/>
      <c r="AR325" s="266"/>
      <c r="AS325" s="266"/>
      <c r="AT325" s="266"/>
      <c r="AU325" s="266"/>
      <c r="AV325" s="266"/>
      <c r="AW325" s="266"/>
      <c r="AX325" s="266"/>
      <c r="AY325" s="266"/>
      <c r="AZ325" s="266"/>
      <c r="BA325" s="266"/>
      <c r="BB325" s="266"/>
      <c r="BC325" s="266"/>
      <c r="BD325" s="266"/>
      <c r="BE325" s="39">
        <f t="shared" ref="BE325:BQ325" si="167">COUNTIFS($J$8:$J$251,"Thể chất",BE$8:BE$251,"1")</f>
        <v>0</v>
      </c>
      <c r="BF325" s="39">
        <f t="shared" si="167"/>
        <v>3</v>
      </c>
      <c r="BG325" s="39">
        <f t="shared" si="167"/>
        <v>0</v>
      </c>
      <c r="BH325" s="39">
        <f t="shared" si="167"/>
        <v>6</v>
      </c>
      <c r="BI325" s="39">
        <f t="shared" si="167"/>
        <v>2</v>
      </c>
      <c r="BJ325" s="61">
        <f t="shared" si="167"/>
        <v>0</v>
      </c>
      <c r="BK325" s="39">
        <f t="shared" si="167"/>
        <v>4</v>
      </c>
      <c r="BL325" s="39">
        <f t="shared" si="167"/>
        <v>1</v>
      </c>
      <c r="BM325" s="39">
        <f t="shared" si="167"/>
        <v>2</v>
      </c>
      <c r="BN325" s="39">
        <f t="shared" si="167"/>
        <v>2</v>
      </c>
      <c r="BO325" s="39">
        <f t="shared" si="167"/>
        <v>5</v>
      </c>
      <c r="BP325" s="39">
        <f t="shared" si="167"/>
        <v>1</v>
      </c>
      <c r="BQ325" s="39">
        <f t="shared" si="167"/>
        <v>2</v>
      </c>
      <c r="BR325" s="55"/>
      <c r="BS325" s="55"/>
      <c r="BT325" s="266"/>
      <c r="BU325" s="266"/>
      <c r="BV325" s="266"/>
      <c r="BW325" s="266"/>
      <c r="BX325" s="266"/>
      <c r="BY325" s="266"/>
      <c r="BZ325" s="266"/>
      <c r="CA325" s="266"/>
      <c r="CB325" s="2"/>
    </row>
    <row r="326" spans="1:80" s="173" customFormat="1" ht="56.25" hidden="1">
      <c r="A326" s="1536"/>
      <c r="B326" s="1415"/>
      <c r="C326" s="206" t="s">
        <v>235</v>
      </c>
      <c r="D326" s="15"/>
      <c r="E326" s="31"/>
      <c r="F326" s="15"/>
      <c r="G326" s="286"/>
      <c r="H326" s="175"/>
      <c r="I326" s="266"/>
      <c r="J326" s="266"/>
      <c r="K326" s="286"/>
      <c r="L326" s="266"/>
      <c r="M326" s="266"/>
      <c r="N326" s="79"/>
      <c r="O326" s="266"/>
      <c r="P326" s="79"/>
      <c r="Q326" s="266"/>
      <c r="R326" s="266"/>
      <c r="S326" s="266"/>
      <c r="T326" s="266"/>
      <c r="U326" s="266"/>
      <c r="V326" s="286"/>
      <c r="W326" s="286"/>
      <c r="X326" s="286"/>
      <c r="Y326" s="286"/>
      <c r="Z326" s="266"/>
      <c r="AA326" s="266"/>
      <c r="AB326" s="266"/>
      <c r="AC326" s="266"/>
      <c r="AD326" s="266"/>
      <c r="AE326" s="266"/>
      <c r="AF326" s="266"/>
      <c r="AG326" s="266"/>
      <c r="AH326" s="266"/>
      <c r="AI326" s="266"/>
      <c r="AJ326" s="266"/>
      <c r="AK326" s="266"/>
      <c r="AL326" s="266"/>
      <c r="AM326" s="266"/>
      <c r="AN326" s="266"/>
      <c r="AO326" s="266"/>
      <c r="AP326" s="266"/>
      <c r="AQ326" s="266"/>
      <c r="AR326" s="266"/>
      <c r="AS326" s="266"/>
      <c r="AT326" s="266"/>
      <c r="AU326" s="266"/>
      <c r="AV326" s="266"/>
      <c r="AW326" s="266"/>
      <c r="AX326" s="266"/>
      <c r="AY326" s="266"/>
      <c r="AZ326" s="266"/>
      <c r="BA326" s="266"/>
      <c r="BB326" s="266"/>
      <c r="BC326" s="266"/>
      <c r="BD326" s="266"/>
      <c r="BE326" s="39">
        <f t="shared" ref="BE326:BQ326" si="168">COUNTIFS($J$8:$J$251,"Thể chất",BE$8:BE$251,"0")</f>
        <v>0</v>
      </c>
      <c r="BF326" s="39">
        <f t="shared" si="168"/>
        <v>0</v>
      </c>
      <c r="BG326" s="39">
        <f t="shared" si="168"/>
        <v>0</v>
      </c>
      <c r="BH326" s="39">
        <f t="shared" si="168"/>
        <v>0</v>
      </c>
      <c r="BI326" s="39">
        <f t="shared" si="168"/>
        <v>0</v>
      </c>
      <c r="BJ326" s="61">
        <f t="shared" si="168"/>
        <v>0</v>
      </c>
      <c r="BK326" s="39">
        <f t="shared" si="168"/>
        <v>0</v>
      </c>
      <c r="BL326" s="39">
        <f t="shared" si="168"/>
        <v>0</v>
      </c>
      <c r="BM326" s="39">
        <f t="shared" si="168"/>
        <v>0</v>
      </c>
      <c r="BN326" s="39">
        <f t="shared" si="168"/>
        <v>0</v>
      </c>
      <c r="BO326" s="39">
        <f t="shared" si="168"/>
        <v>0</v>
      </c>
      <c r="BP326" s="39">
        <f t="shared" si="168"/>
        <v>0</v>
      </c>
      <c r="BQ326" s="39">
        <f t="shared" si="168"/>
        <v>0</v>
      </c>
      <c r="BR326" s="55"/>
      <c r="BS326" s="55"/>
      <c r="BT326" s="266"/>
      <c r="BU326" s="266"/>
      <c r="BV326" s="266"/>
      <c r="BW326" s="266"/>
      <c r="BX326" s="266"/>
      <c r="BY326" s="266"/>
      <c r="BZ326" s="266"/>
      <c r="CA326" s="266"/>
      <c r="CB326" s="2"/>
    </row>
    <row r="327" spans="1:80" s="173" customFormat="1" hidden="1">
      <c r="A327" s="1536"/>
      <c r="B327" s="1415"/>
      <c r="C327" s="1583" t="s">
        <v>247</v>
      </c>
      <c r="D327" s="15"/>
      <c r="E327" s="31"/>
      <c r="F327" s="15"/>
      <c r="G327" s="286"/>
      <c r="H327" s="175"/>
      <c r="I327" s="266"/>
      <c r="J327" s="266"/>
      <c r="K327" s="286"/>
      <c r="L327" s="266"/>
      <c r="M327" s="266"/>
      <c r="N327" s="79"/>
      <c r="O327" s="266"/>
      <c r="P327" s="79"/>
      <c r="Q327" s="266"/>
      <c r="R327" s="266"/>
      <c r="S327" s="266"/>
      <c r="T327" s="266"/>
      <c r="U327" s="266"/>
      <c r="V327" s="286"/>
      <c r="W327" s="286"/>
      <c r="X327" s="286"/>
      <c r="Y327" s="286"/>
      <c r="Z327" s="266"/>
      <c r="AA327" s="266"/>
      <c r="AB327" s="266"/>
      <c r="AC327" s="266"/>
      <c r="AD327" s="266"/>
      <c r="AE327" s="266"/>
      <c r="AF327" s="266"/>
      <c r="AG327" s="266"/>
      <c r="AH327" s="266"/>
      <c r="AI327" s="266"/>
      <c r="AJ327" s="266"/>
      <c r="AK327" s="266"/>
      <c r="AL327" s="266"/>
      <c r="AM327" s="266"/>
      <c r="AN327" s="266"/>
      <c r="AO327" s="266"/>
      <c r="AP327" s="266"/>
      <c r="AQ327" s="266"/>
      <c r="AR327" s="266"/>
      <c r="AS327" s="266"/>
      <c r="AT327" s="266"/>
      <c r="AU327" s="266"/>
      <c r="AV327" s="266"/>
      <c r="AW327" s="266"/>
      <c r="AX327" s="266"/>
      <c r="AY327" s="266"/>
      <c r="AZ327" s="266"/>
      <c r="BA327" s="266"/>
      <c r="BB327" s="266"/>
      <c r="BC327" s="266"/>
      <c r="BD327" s="266"/>
      <c r="BE327" s="34">
        <f t="shared" ref="BE327:BQ327" si="169">(((BE324*2)+(BE325*1)+(BE326*0)))/(BE324+BE325+BE326)</f>
        <v>2</v>
      </c>
      <c r="BF327" s="34">
        <f t="shared" si="169"/>
        <v>1.85</v>
      </c>
      <c r="BG327" s="34">
        <f t="shared" si="169"/>
        <v>2</v>
      </c>
      <c r="BH327" s="34">
        <f t="shared" si="169"/>
        <v>1.7</v>
      </c>
      <c r="BI327" s="34">
        <f t="shared" si="169"/>
        <v>1.9</v>
      </c>
      <c r="BJ327" s="58">
        <f t="shared" si="169"/>
        <v>2</v>
      </c>
      <c r="BK327" s="34">
        <f t="shared" si="169"/>
        <v>1.8</v>
      </c>
      <c r="BL327" s="34">
        <f t="shared" si="169"/>
        <v>1.95</v>
      </c>
      <c r="BM327" s="34">
        <f t="shared" si="169"/>
        <v>1.9</v>
      </c>
      <c r="BN327" s="34">
        <f t="shared" si="169"/>
        <v>1.9</v>
      </c>
      <c r="BO327" s="34">
        <f t="shared" si="169"/>
        <v>1.75</v>
      </c>
      <c r="BP327" s="34">
        <f t="shared" si="169"/>
        <v>1.95</v>
      </c>
      <c r="BQ327" s="34">
        <f t="shared" si="169"/>
        <v>1.9</v>
      </c>
      <c r="BR327" s="52"/>
      <c r="BS327" s="52"/>
      <c r="BT327" s="1585">
        <f>COUNTIF($BE328:$BS328,"Đ")</f>
        <v>13</v>
      </c>
      <c r="BU327" s="1586">
        <f>BT327/COUNTA($BE328:$BS328)</f>
        <v>1</v>
      </c>
      <c r="BV327" s="1585">
        <f>COUNTIF($BE328:$BS328,"CCG")</f>
        <v>0</v>
      </c>
      <c r="BW327" s="1586">
        <f>BV327/COUNTA($BE328:$BS328)</f>
        <v>0</v>
      </c>
      <c r="BX327" s="1585">
        <f>COUNTIF($BE328:$BS328,"CĐ")</f>
        <v>0</v>
      </c>
      <c r="BY327" s="1586">
        <f>BX327/COUNTA($BE328:$BS328)</f>
        <v>0</v>
      </c>
      <c r="BZ327" s="1582">
        <f>(((BT327*2)+(BV327*1)+(BX327*0)))/(BT327+BV327+BX327)</f>
        <v>2</v>
      </c>
      <c r="CA327" s="1582" t="str">
        <f>IF(BZ327&gt;=1.6,"Đạt mục tiêu",IF(BZ327&gt;=1,"Cần cố gắng","Chưa đạt"))</f>
        <v>Đạt mục tiêu</v>
      </c>
      <c r="CB327" s="2"/>
    </row>
    <row r="328" spans="1:80" s="173" customFormat="1" hidden="1">
      <c r="A328" s="1536"/>
      <c r="B328" s="1415"/>
      <c r="C328" s="1584"/>
      <c r="D328" s="15"/>
      <c r="E328" s="31"/>
      <c r="F328" s="15"/>
      <c r="G328" s="286"/>
      <c r="H328" s="175"/>
      <c r="I328" s="266"/>
      <c r="J328" s="266"/>
      <c r="K328" s="286"/>
      <c r="L328" s="266"/>
      <c r="M328" s="266"/>
      <c r="N328" s="79"/>
      <c r="O328" s="266"/>
      <c r="P328" s="79"/>
      <c r="Q328" s="266"/>
      <c r="R328" s="266"/>
      <c r="S328" s="266"/>
      <c r="T328" s="266"/>
      <c r="U328" s="266"/>
      <c r="V328" s="286"/>
      <c r="W328" s="286"/>
      <c r="X328" s="286"/>
      <c r="Y328" s="286"/>
      <c r="Z328" s="266"/>
      <c r="AA328" s="266"/>
      <c r="AB328" s="266"/>
      <c r="AC328" s="266"/>
      <c r="AD328" s="266"/>
      <c r="AE328" s="266"/>
      <c r="AF328" s="266"/>
      <c r="AG328" s="266"/>
      <c r="AH328" s="266"/>
      <c r="AI328" s="266"/>
      <c r="AJ328" s="266"/>
      <c r="AK328" s="266"/>
      <c r="AL328" s="266"/>
      <c r="AM328" s="266"/>
      <c r="AN328" s="266"/>
      <c r="AO328" s="266"/>
      <c r="AP328" s="266"/>
      <c r="AQ328" s="266"/>
      <c r="AR328" s="266"/>
      <c r="AS328" s="266"/>
      <c r="AT328" s="266"/>
      <c r="AU328" s="266"/>
      <c r="AV328" s="266"/>
      <c r="AW328" s="266"/>
      <c r="AX328" s="266"/>
      <c r="AY328" s="266"/>
      <c r="AZ328" s="266"/>
      <c r="BA328" s="266"/>
      <c r="BB328" s="266"/>
      <c r="BC328" s="266"/>
      <c r="BD328" s="266"/>
      <c r="BE328" s="34" t="str">
        <f t="shared" ref="BE328:BQ328" si="170">IF(BE327&lt;1,"CĐ",IF(BE327&lt;1.6,"CCG","Đ"))</f>
        <v>Đ</v>
      </c>
      <c r="BF328" s="34" t="str">
        <f t="shared" si="170"/>
        <v>Đ</v>
      </c>
      <c r="BG328" s="34" t="str">
        <f t="shared" si="170"/>
        <v>Đ</v>
      </c>
      <c r="BH328" s="34" t="str">
        <f t="shared" si="170"/>
        <v>Đ</v>
      </c>
      <c r="BI328" s="34" t="str">
        <f t="shared" si="170"/>
        <v>Đ</v>
      </c>
      <c r="BJ328" s="58" t="str">
        <f t="shared" si="170"/>
        <v>Đ</v>
      </c>
      <c r="BK328" s="34" t="str">
        <f t="shared" si="170"/>
        <v>Đ</v>
      </c>
      <c r="BL328" s="34" t="str">
        <f t="shared" si="170"/>
        <v>Đ</v>
      </c>
      <c r="BM328" s="34" t="str">
        <f t="shared" si="170"/>
        <v>Đ</v>
      </c>
      <c r="BN328" s="34" t="str">
        <f t="shared" si="170"/>
        <v>Đ</v>
      </c>
      <c r="BO328" s="34" t="str">
        <f t="shared" si="170"/>
        <v>Đ</v>
      </c>
      <c r="BP328" s="34" t="str">
        <f t="shared" si="170"/>
        <v>Đ</v>
      </c>
      <c r="BQ328" s="34" t="str">
        <f t="shared" si="170"/>
        <v>Đ</v>
      </c>
      <c r="BR328" s="52"/>
      <c r="BS328" s="52"/>
      <c r="BT328" s="1585"/>
      <c r="BU328" s="1586"/>
      <c r="BV328" s="1585"/>
      <c r="BW328" s="1586"/>
      <c r="BX328" s="1585"/>
      <c r="BY328" s="1586"/>
      <c r="BZ328" s="1582"/>
      <c r="CA328" s="1582"/>
      <c r="CB328" s="2"/>
    </row>
    <row r="329" spans="1:80" s="173" customFormat="1" ht="37.5" hidden="1">
      <c r="A329" s="1536"/>
      <c r="B329" s="1414" t="s">
        <v>23</v>
      </c>
      <c r="C329" s="208" t="s">
        <v>233</v>
      </c>
      <c r="D329" s="36"/>
      <c r="E329" s="37"/>
      <c r="F329" s="36"/>
      <c r="G329" s="268"/>
      <c r="H329" s="210"/>
      <c r="I329" s="269"/>
      <c r="J329" s="269"/>
      <c r="K329" s="268"/>
      <c r="L329" s="269"/>
      <c r="M329" s="269"/>
      <c r="N329" s="79"/>
      <c r="O329" s="269"/>
      <c r="P329" s="79"/>
      <c r="Q329" s="269"/>
      <c r="R329" s="269"/>
      <c r="S329" s="269"/>
      <c r="T329" s="269"/>
      <c r="U329" s="269"/>
      <c r="V329" s="268"/>
      <c r="W329" s="268"/>
      <c r="X329" s="268"/>
      <c r="Y329" s="268"/>
      <c r="Z329" s="269"/>
      <c r="AA329" s="269"/>
      <c r="AB329" s="269"/>
      <c r="AC329" s="269"/>
      <c r="AD329" s="269"/>
      <c r="AE329" s="269"/>
      <c r="AF329" s="269"/>
      <c r="AG329" s="269"/>
      <c r="AH329" s="269"/>
      <c r="AI329" s="269"/>
      <c r="AJ329" s="269"/>
      <c r="AK329" s="269"/>
      <c r="AL329" s="269"/>
      <c r="AM329" s="269"/>
      <c r="AN329" s="269"/>
      <c r="AO329" s="269"/>
      <c r="AP329" s="269"/>
      <c r="AQ329" s="269"/>
      <c r="AR329" s="269"/>
      <c r="AS329" s="269"/>
      <c r="AT329" s="269"/>
      <c r="AU329" s="269"/>
      <c r="AV329" s="269"/>
      <c r="AW329" s="269"/>
      <c r="AX329" s="269"/>
      <c r="AY329" s="269"/>
      <c r="AZ329" s="269"/>
      <c r="BA329" s="269"/>
      <c r="BB329" s="269"/>
      <c r="BC329" s="269"/>
      <c r="BD329" s="269"/>
      <c r="BE329" s="41">
        <f>COUNTIFS($J$8:$J$251,"Nhận thức",BE$8:BE$251,"2")</f>
        <v>15</v>
      </c>
      <c r="BF329" s="41">
        <f>COUNTIFS($J$8:$J$251,"Nhận thức",BF$8:BF$251,"2")</f>
        <v>13</v>
      </c>
      <c r="BG329" s="41">
        <f>COUNTIFS($J$8:$J$251,"Nhận thức",BG$8:BG$251,"2")</f>
        <v>13</v>
      </c>
      <c r="BH329" s="41">
        <f>COUNTIFS($J$8:$J$251,"Nhận thức",BH$8:BH$251,"2")</f>
        <v>11</v>
      </c>
      <c r="BI329" s="41">
        <f>COUNTIFS($J$8:$J$251,"Nhận thức",BI$8:BI$251,"2")</f>
        <v>15</v>
      </c>
      <c r="BJ329" s="62"/>
      <c r="BK329" s="41"/>
      <c r="BL329" s="41"/>
      <c r="BM329" s="41"/>
      <c r="BN329" s="41"/>
      <c r="BO329" s="41"/>
      <c r="BP329" s="41"/>
      <c r="BQ329" s="41">
        <f>COUNTIFS($J$8:$J$251,"Nhận thức",BQ$8:BQ$251,"2")</f>
        <v>13</v>
      </c>
      <c r="BR329" s="56"/>
      <c r="BS329" s="56"/>
      <c r="BT329" s="269"/>
      <c r="BU329" s="269"/>
      <c r="BV329" s="269"/>
      <c r="BW329" s="269"/>
      <c r="BX329" s="269"/>
      <c r="BY329" s="269"/>
      <c r="BZ329" s="269"/>
      <c r="CA329" s="269"/>
      <c r="CB329" s="2"/>
    </row>
    <row r="330" spans="1:80" s="173" customFormat="1" ht="56.25" hidden="1">
      <c r="A330" s="1536"/>
      <c r="B330" s="1414"/>
      <c r="C330" s="208" t="s">
        <v>234</v>
      </c>
      <c r="D330" s="36"/>
      <c r="E330" s="37"/>
      <c r="F330" s="36"/>
      <c r="G330" s="268"/>
      <c r="H330" s="210"/>
      <c r="I330" s="269"/>
      <c r="J330" s="269"/>
      <c r="K330" s="268"/>
      <c r="L330" s="269"/>
      <c r="M330" s="269"/>
      <c r="N330" s="79"/>
      <c r="O330" s="269"/>
      <c r="P330" s="79"/>
      <c r="Q330" s="269"/>
      <c r="R330" s="269"/>
      <c r="S330" s="269"/>
      <c r="T330" s="269"/>
      <c r="U330" s="269"/>
      <c r="V330" s="268"/>
      <c r="W330" s="268"/>
      <c r="X330" s="268"/>
      <c r="Y330" s="268"/>
      <c r="Z330" s="269"/>
      <c r="AA330" s="269"/>
      <c r="AB330" s="269"/>
      <c r="AC330" s="269"/>
      <c r="AD330" s="269"/>
      <c r="AE330" s="269"/>
      <c r="AF330" s="269"/>
      <c r="AG330" s="269"/>
      <c r="AH330" s="269"/>
      <c r="AI330" s="269"/>
      <c r="AJ330" s="269"/>
      <c r="AK330" s="269"/>
      <c r="AL330" s="269"/>
      <c r="AM330" s="269"/>
      <c r="AN330" s="269"/>
      <c r="AO330" s="269"/>
      <c r="AP330" s="269"/>
      <c r="AQ330" s="269"/>
      <c r="AR330" s="269"/>
      <c r="AS330" s="269"/>
      <c r="AT330" s="269"/>
      <c r="AU330" s="269"/>
      <c r="AV330" s="269"/>
      <c r="AW330" s="269"/>
      <c r="AX330" s="269"/>
      <c r="AY330" s="269"/>
      <c r="AZ330" s="269"/>
      <c r="BA330" s="269"/>
      <c r="BB330" s="269"/>
      <c r="BC330" s="269"/>
      <c r="BD330" s="269"/>
      <c r="BE330" s="41">
        <f>COUNTIFS($J$8:$J$251,"Nhận thức",BE$8:BE$251,"1")</f>
        <v>1</v>
      </c>
      <c r="BF330" s="41">
        <f>COUNTIFS($J$8:$J$251,"Nhận thức",BF$8:BF$251,"1")</f>
        <v>3</v>
      </c>
      <c r="BG330" s="41">
        <f>COUNTIFS($J$8:$J$251,"Nhận thức",BG$8:BG$251,"1")</f>
        <v>3</v>
      </c>
      <c r="BH330" s="41">
        <f>COUNTIFS($J$8:$J$251,"Nhận thức",BH$8:BH$251,"1")</f>
        <v>5</v>
      </c>
      <c r="BI330" s="41">
        <f>COUNTIFS($J$8:$J$251,"Nhận thức",BI$8:BI$251,"1")</f>
        <v>1</v>
      </c>
      <c r="BJ330" s="62"/>
      <c r="BK330" s="41"/>
      <c r="BL330" s="41"/>
      <c r="BM330" s="41"/>
      <c r="BN330" s="41"/>
      <c r="BO330" s="41"/>
      <c r="BP330" s="41"/>
      <c r="BQ330" s="41">
        <f>COUNTIFS($J$8:$J$251,"Nhận thức",BQ$8:BQ$251,"1")</f>
        <v>3</v>
      </c>
      <c r="BR330" s="56"/>
      <c r="BS330" s="56"/>
      <c r="BT330" s="269"/>
      <c r="BU330" s="269"/>
      <c r="BV330" s="269"/>
      <c r="BW330" s="269"/>
      <c r="BX330" s="269"/>
      <c r="BY330" s="269"/>
      <c r="BZ330" s="269"/>
      <c r="CA330" s="269"/>
      <c r="CB330" s="2"/>
    </row>
    <row r="331" spans="1:80" s="173" customFormat="1" ht="56.25" hidden="1">
      <c r="A331" s="1536"/>
      <c r="B331" s="1414"/>
      <c r="C331" s="208" t="s">
        <v>235</v>
      </c>
      <c r="D331" s="36"/>
      <c r="E331" s="37"/>
      <c r="F331" s="36"/>
      <c r="G331" s="268"/>
      <c r="H331" s="210"/>
      <c r="I331" s="269"/>
      <c r="J331" s="269"/>
      <c r="K331" s="268"/>
      <c r="L331" s="269"/>
      <c r="M331" s="269"/>
      <c r="N331" s="79"/>
      <c r="O331" s="269"/>
      <c r="P331" s="79"/>
      <c r="Q331" s="269"/>
      <c r="R331" s="269"/>
      <c r="S331" s="269"/>
      <c r="T331" s="269"/>
      <c r="U331" s="269"/>
      <c r="V331" s="268"/>
      <c r="W331" s="268"/>
      <c r="X331" s="268"/>
      <c r="Y331" s="268"/>
      <c r="Z331" s="269"/>
      <c r="AA331" s="269"/>
      <c r="AB331" s="269"/>
      <c r="AC331" s="269"/>
      <c r="AD331" s="269"/>
      <c r="AE331" s="269"/>
      <c r="AF331" s="269"/>
      <c r="AG331" s="269"/>
      <c r="AH331" s="269"/>
      <c r="AI331" s="269"/>
      <c r="AJ331" s="269"/>
      <c r="AK331" s="269"/>
      <c r="AL331" s="269"/>
      <c r="AM331" s="269"/>
      <c r="AN331" s="269"/>
      <c r="AO331" s="269"/>
      <c r="AP331" s="269"/>
      <c r="AQ331" s="269"/>
      <c r="AR331" s="269"/>
      <c r="AS331" s="269"/>
      <c r="AT331" s="269"/>
      <c r="AU331" s="269"/>
      <c r="AV331" s="269"/>
      <c r="AW331" s="269"/>
      <c r="AX331" s="269"/>
      <c r="AY331" s="269"/>
      <c r="AZ331" s="269"/>
      <c r="BA331" s="269"/>
      <c r="BB331" s="269"/>
      <c r="BC331" s="269"/>
      <c r="BD331" s="269"/>
      <c r="BE331" s="41">
        <f>COUNTIFS($J$8:$J$251,"Nhận thức",BE$8:BE$251,"0")</f>
        <v>0</v>
      </c>
      <c r="BF331" s="41">
        <f>COUNTIFS($J$8:$J$251,"Nhận thức",BF$8:BF$251,"0")</f>
        <v>0</v>
      </c>
      <c r="BG331" s="41">
        <f>COUNTIFS($J$8:$J$251,"Nhận thức",BG$8:BG$251,"0")</f>
        <v>0</v>
      </c>
      <c r="BH331" s="41">
        <f>COUNTIFS($J$8:$J$251,"Nhận thức",BH$8:BH$251,"0")</f>
        <v>0</v>
      </c>
      <c r="BI331" s="41">
        <f>COUNTIFS($J$8:$J$251,"Nhận thức",BI$8:BI$251,"0")</f>
        <v>0</v>
      </c>
      <c r="BJ331" s="62"/>
      <c r="BK331" s="41"/>
      <c r="BL331" s="41"/>
      <c r="BM331" s="41"/>
      <c r="BN331" s="41"/>
      <c r="BO331" s="41"/>
      <c r="BP331" s="41"/>
      <c r="BQ331" s="41">
        <f>COUNTIFS($J$8:$J$251,"Nhận thức",BQ$8:BQ$251,"0")</f>
        <v>0</v>
      </c>
      <c r="BR331" s="56"/>
      <c r="BS331" s="56"/>
      <c r="BT331" s="269"/>
      <c r="BU331" s="269"/>
      <c r="BV331" s="269"/>
      <c r="BW331" s="269"/>
      <c r="BX331" s="269"/>
      <c r="BY331" s="269"/>
      <c r="BZ331" s="269"/>
      <c r="CA331" s="269"/>
      <c r="CB331" s="2"/>
    </row>
    <row r="332" spans="1:80" s="173" customFormat="1" hidden="1">
      <c r="A332" s="1536"/>
      <c r="B332" s="1414"/>
      <c r="C332" s="1538" t="s">
        <v>248</v>
      </c>
      <c r="D332" s="36"/>
      <c r="E332" s="37"/>
      <c r="F332" s="36"/>
      <c r="G332" s="268"/>
      <c r="H332" s="210"/>
      <c r="I332" s="269"/>
      <c r="J332" s="269"/>
      <c r="K332" s="268"/>
      <c r="L332" s="269"/>
      <c r="M332" s="269"/>
      <c r="N332" s="79"/>
      <c r="O332" s="269"/>
      <c r="P332" s="79"/>
      <c r="Q332" s="269"/>
      <c r="R332" s="269"/>
      <c r="S332" s="269"/>
      <c r="T332" s="269"/>
      <c r="U332" s="269"/>
      <c r="V332" s="268"/>
      <c r="W332" s="268"/>
      <c r="X332" s="268"/>
      <c r="Y332" s="268"/>
      <c r="Z332" s="269"/>
      <c r="AA332" s="269"/>
      <c r="AB332" s="269"/>
      <c r="AC332" s="269"/>
      <c r="AD332" s="269"/>
      <c r="AE332" s="269"/>
      <c r="AF332" s="269"/>
      <c r="AG332" s="269"/>
      <c r="AH332" s="269"/>
      <c r="AI332" s="269"/>
      <c r="AJ332" s="269"/>
      <c r="AK332" s="269"/>
      <c r="AL332" s="269"/>
      <c r="AM332" s="269"/>
      <c r="AN332" s="269"/>
      <c r="AO332" s="269"/>
      <c r="AP332" s="269"/>
      <c r="AQ332" s="269"/>
      <c r="AR332" s="269"/>
      <c r="AS332" s="269"/>
      <c r="AT332" s="269"/>
      <c r="AU332" s="269"/>
      <c r="AV332" s="269"/>
      <c r="AW332" s="269"/>
      <c r="AX332" s="269"/>
      <c r="AY332" s="269"/>
      <c r="AZ332" s="269"/>
      <c r="BA332" s="269"/>
      <c r="BB332" s="269"/>
      <c r="BC332" s="269"/>
      <c r="BD332" s="269"/>
      <c r="BE332" s="38">
        <f>(((BE329*2)+(BE330*1)+(BE331*0)))/(BE329+BE330+BE331)</f>
        <v>1.9375</v>
      </c>
      <c r="BF332" s="38">
        <f>(((BF329*2)+(BF330*1)+(BF331*0)))/(BF329+BF330+BF331)</f>
        <v>1.8125</v>
      </c>
      <c r="BG332" s="38">
        <f>(((BG329*2)+(BG330*1)+(BG331*0)))/(BG329+BG330+BG331)</f>
        <v>1.8125</v>
      </c>
      <c r="BH332" s="38">
        <f>(((BH329*2)+(BH330*1)+(BH331*0)))/(BH329+BH330+BH331)</f>
        <v>1.6875</v>
      </c>
      <c r="BI332" s="38">
        <f>(((BI329*2)+(BI330*1)+(BI331*0)))/(BI329+BI330+BI331)</f>
        <v>1.9375</v>
      </c>
      <c r="BJ332" s="60"/>
      <c r="BK332" s="38"/>
      <c r="BL332" s="38"/>
      <c r="BM332" s="38"/>
      <c r="BN332" s="38"/>
      <c r="BO332" s="38"/>
      <c r="BP332" s="38"/>
      <c r="BQ332" s="38">
        <f>(((BQ329*2)+(BQ330*1)+(BQ331*0)))/(BQ329+BQ330+BQ331)</f>
        <v>1.8125</v>
      </c>
      <c r="BR332" s="54"/>
      <c r="BS332" s="54"/>
      <c r="BT332" s="1550">
        <f>COUNTIF($BE333:$BS333,"Đ")</f>
        <v>6</v>
      </c>
      <c r="BU332" s="1549">
        <f>BT332/COUNTA($BE333:$BS333)</f>
        <v>1</v>
      </c>
      <c r="BV332" s="1550">
        <f>COUNTIF($BE333:$BS333,"CCG")</f>
        <v>0</v>
      </c>
      <c r="BW332" s="1549">
        <f>BV332/COUNTA($BE333:$BS333)</f>
        <v>0</v>
      </c>
      <c r="BX332" s="1550">
        <f>COUNTIF($BE333:$BS333,"CĐ")</f>
        <v>0</v>
      </c>
      <c r="BY332" s="1549">
        <f>BX332/COUNTA($BE333:$BS333)</f>
        <v>0</v>
      </c>
      <c r="BZ332" s="1407">
        <f>(((BT332*2)+(BV332*1)+(BX332*0)))/(BT332+BV332+BX332)</f>
        <v>2</v>
      </c>
      <c r="CA332" s="1407" t="str">
        <f>IF(BZ332&gt;=1.6,"Đạt mục tiêu",IF(BZ332&gt;=1,"Cần cố gắng","Chưa đạt"))</f>
        <v>Đạt mục tiêu</v>
      </c>
      <c r="CB332" s="2"/>
    </row>
    <row r="333" spans="1:80" s="173" customFormat="1" hidden="1">
      <c r="A333" s="1536"/>
      <c r="B333" s="1414"/>
      <c r="C333" s="1539"/>
      <c r="D333" s="36"/>
      <c r="E333" s="37"/>
      <c r="F333" s="36"/>
      <c r="G333" s="268"/>
      <c r="H333" s="210"/>
      <c r="I333" s="269"/>
      <c r="J333" s="269"/>
      <c r="K333" s="268"/>
      <c r="L333" s="269"/>
      <c r="M333" s="269"/>
      <c r="N333" s="79"/>
      <c r="O333" s="269"/>
      <c r="P333" s="79"/>
      <c r="Q333" s="269"/>
      <c r="R333" s="269"/>
      <c r="S333" s="269"/>
      <c r="T333" s="269"/>
      <c r="U333" s="269"/>
      <c r="V333" s="268"/>
      <c r="W333" s="268"/>
      <c r="X333" s="268"/>
      <c r="Y333" s="268"/>
      <c r="Z333" s="269"/>
      <c r="AA333" s="269"/>
      <c r="AB333" s="269"/>
      <c r="AC333" s="269"/>
      <c r="AD333" s="269"/>
      <c r="AE333" s="269"/>
      <c r="AF333" s="269"/>
      <c r="AG333" s="269"/>
      <c r="AH333" s="269"/>
      <c r="AI333" s="269"/>
      <c r="AJ333" s="269"/>
      <c r="AK333" s="269"/>
      <c r="AL333" s="269"/>
      <c r="AM333" s="269"/>
      <c r="AN333" s="269"/>
      <c r="AO333" s="269"/>
      <c r="AP333" s="269"/>
      <c r="AQ333" s="269"/>
      <c r="AR333" s="269"/>
      <c r="AS333" s="269"/>
      <c r="AT333" s="269"/>
      <c r="AU333" s="269"/>
      <c r="AV333" s="269"/>
      <c r="AW333" s="269"/>
      <c r="AX333" s="269"/>
      <c r="AY333" s="269"/>
      <c r="AZ333" s="269"/>
      <c r="BA333" s="269"/>
      <c r="BB333" s="269"/>
      <c r="BC333" s="269"/>
      <c r="BD333" s="269"/>
      <c r="BE333" s="38" t="str">
        <f>IF(BE332&lt;1,"CĐ",IF(BE332&lt;1.6,"CCG","Đ"))</f>
        <v>Đ</v>
      </c>
      <c r="BF333" s="38" t="str">
        <f>IF(BF332&lt;1,"CĐ",IF(BF332&lt;1.6,"CCG","Đ"))</f>
        <v>Đ</v>
      </c>
      <c r="BG333" s="38" t="str">
        <f>IF(BG332&lt;1,"CĐ",IF(BG332&lt;1.6,"CCG","Đ"))</f>
        <v>Đ</v>
      </c>
      <c r="BH333" s="38" t="str">
        <f>IF(BH332&lt;1,"CĐ",IF(BH332&lt;1.6,"CCG","Đ"))</f>
        <v>Đ</v>
      </c>
      <c r="BI333" s="38" t="str">
        <f>IF(BI332&lt;1,"CĐ",IF(BI332&lt;1.6,"CCG","Đ"))</f>
        <v>Đ</v>
      </c>
      <c r="BJ333" s="60"/>
      <c r="BK333" s="38"/>
      <c r="BL333" s="38"/>
      <c r="BM333" s="38"/>
      <c r="BN333" s="38"/>
      <c r="BO333" s="38"/>
      <c r="BP333" s="38"/>
      <c r="BQ333" s="38" t="str">
        <f>IF(BQ332&lt;1,"CĐ",IF(BQ332&lt;1.6,"CCG","Đ"))</f>
        <v>Đ</v>
      </c>
      <c r="BR333" s="54"/>
      <c r="BS333" s="54"/>
      <c r="BT333" s="1550"/>
      <c r="BU333" s="1549"/>
      <c r="BV333" s="1550"/>
      <c r="BW333" s="1549"/>
      <c r="BX333" s="1550"/>
      <c r="BY333" s="1549"/>
      <c r="BZ333" s="1407"/>
      <c r="CA333" s="1407"/>
      <c r="CB333" s="2"/>
    </row>
    <row r="334" spans="1:80" s="173" customFormat="1" ht="37.5" hidden="1">
      <c r="A334" s="1536"/>
      <c r="B334" s="1415" t="s">
        <v>25</v>
      </c>
      <c r="C334" s="206" t="s">
        <v>233</v>
      </c>
      <c r="D334" s="15"/>
      <c r="E334" s="31"/>
      <c r="F334" s="15"/>
      <c r="G334" s="286"/>
      <c r="H334" s="175"/>
      <c r="I334" s="266"/>
      <c r="J334" s="266"/>
      <c r="K334" s="286"/>
      <c r="L334" s="266"/>
      <c r="M334" s="266"/>
      <c r="N334" s="79"/>
      <c r="O334" s="266"/>
      <c r="P334" s="79"/>
      <c r="Q334" s="266"/>
      <c r="R334" s="266"/>
      <c r="S334" s="266"/>
      <c r="T334" s="266"/>
      <c r="U334" s="266"/>
      <c r="V334" s="286"/>
      <c r="W334" s="286"/>
      <c r="X334" s="286"/>
      <c r="Y334" s="286"/>
      <c r="Z334" s="266"/>
      <c r="AA334" s="266"/>
      <c r="AB334" s="266"/>
      <c r="AC334" s="266"/>
      <c r="AD334" s="266"/>
      <c r="AE334" s="266"/>
      <c r="AF334" s="266"/>
      <c r="AG334" s="266"/>
      <c r="AH334" s="266"/>
      <c r="AI334" s="266"/>
      <c r="AJ334" s="266"/>
      <c r="AK334" s="266"/>
      <c r="AL334" s="266"/>
      <c r="AM334" s="266"/>
      <c r="AN334" s="266"/>
      <c r="AO334" s="266"/>
      <c r="AP334" s="266"/>
      <c r="AQ334" s="266"/>
      <c r="AR334" s="266"/>
      <c r="AS334" s="266"/>
      <c r="AT334" s="266"/>
      <c r="AU334" s="266"/>
      <c r="AV334" s="266"/>
      <c r="AW334" s="266"/>
      <c r="AX334" s="266"/>
      <c r="AY334" s="266"/>
      <c r="AZ334" s="266"/>
      <c r="BA334" s="266"/>
      <c r="BB334" s="266"/>
      <c r="BC334" s="266"/>
      <c r="BD334" s="266"/>
      <c r="BE334" s="39">
        <f>COUNTIFS($J$8:$J$251,"Ngôn ngữ",BE$8:BE$251,"2")</f>
        <v>11</v>
      </c>
      <c r="BF334" s="39">
        <f>COUNTIFS($J$8:$J$251,"Ngôn ngữ",BF$8:BF$251,"2")</f>
        <v>10</v>
      </c>
      <c r="BG334" s="39">
        <f>COUNTIFS($J$8:$J$251,"Ngôn ngữ",BG$8:BG$251,"2")</f>
        <v>10</v>
      </c>
      <c r="BH334" s="39">
        <f>COUNTIFS($J$8:$J$251,"Ngôn ngữ",BH$8:BH$251,"2")</f>
        <v>6</v>
      </c>
      <c r="BI334" s="39">
        <f>COUNTIFS($J$8:$J$251,"Ngôn ngữ",BI$8:BI$251,"2")</f>
        <v>11</v>
      </c>
      <c r="BJ334" s="61"/>
      <c r="BK334" s="39"/>
      <c r="BL334" s="39"/>
      <c r="BM334" s="39"/>
      <c r="BN334" s="39"/>
      <c r="BO334" s="39"/>
      <c r="BP334" s="39"/>
      <c r="BQ334" s="39">
        <f>COUNTIFS($J$8:$J$251,"Ngôn ngữ",BQ$8:BQ$251,"2")</f>
        <v>10</v>
      </c>
      <c r="BR334" s="55"/>
      <c r="BS334" s="55"/>
      <c r="BT334" s="266"/>
      <c r="BU334" s="266"/>
      <c r="BV334" s="266"/>
      <c r="BW334" s="266"/>
      <c r="BX334" s="266"/>
      <c r="BY334" s="266"/>
      <c r="BZ334" s="266"/>
      <c r="CA334" s="266"/>
      <c r="CB334" s="2"/>
    </row>
    <row r="335" spans="1:80" s="173" customFormat="1" ht="56.25" hidden="1">
      <c r="A335" s="1536"/>
      <c r="B335" s="1415"/>
      <c r="C335" s="206" t="s">
        <v>234</v>
      </c>
      <c r="D335" s="15"/>
      <c r="E335" s="31"/>
      <c r="F335" s="15"/>
      <c r="G335" s="286"/>
      <c r="H335" s="175"/>
      <c r="I335" s="266"/>
      <c r="J335" s="266"/>
      <c r="K335" s="286"/>
      <c r="L335" s="266"/>
      <c r="M335" s="266"/>
      <c r="N335" s="79"/>
      <c r="O335" s="266"/>
      <c r="P335" s="79"/>
      <c r="Q335" s="266"/>
      <c r="R335" s="266"/>
      <c r="S335" s="266"/>
      <c r="T335" s="266"/>
      <c r="U335" s="266"/>
      <c r="V335" s="286"/>
      <c r="W335" s="286"/>
      <c r="X335" s="286"/>
      <c r="Y335" s="286"/>
      <c r="Z335" s="266"/>
      <c r="AA335" s="266"/>
      <c r="AB335" s="266"/>
      <c r="AC335" s="266"/>
      <c r="AD335" s="266"/>
      <c r="AE335" s="266"/>
      <c r="AF335" s="266"/>
      <c r="AG335" s="266"/>
      <c r="AH335" s="266"/>
      <c r="AI335" s="266"/>
      <c r="AJ335" s="266"/>
      <c r="AK335" s="266"/>
      <c r="AL335" s="266"/>
      <c r="AM335" s="266"/>
      <c r="AN335" s="266"/>
      <c r="AO335" s="266"/>
      <c r="AP335" s="266"/>
      <c r="AQ335" s="266"/>
      <c r="AR335" s="266"/>
      <c r="AS335" s="266"/>
      <c r="AT335" s="266"/>
      <c r="AU335" s="266"/>
      <c r="AV335" s="266"/>
      <c r="AW335" s="266"/>
      <c r="AX335" s="266"/>
      <c r="AY335" s="266"/>
      <c r="AZ335" s="266"/>
      <c r="BA335" s="266"/>
      <c r="BB335" s="266"/>
      <c r="BC335" s="266"/>
      <c r="BD335" s="266"/>
      <c r="BE335" s="39">
        <f>COUNTIFS($J$8:$J$251,"Ngôn ngữ",BE$8:BE$251,"1")</f>
        <v>0</v>
      </c>
      <c r="BF335" s="39">
        <f>COUNTIFS($J$8:$J$251,"Ngôn ngữ",BF$8:BF$251,"1")</f>
        <v>1</v>
      </c>
      <c r="BG335" s="39">
        <f>COUNTIFS($J$8:$J$251,"Ngôn ngữ",BG$8:BG$251,"1")</f>
        <v>1</v>
      </c>
      <c r="BH335" s="39">
        <f>COUNTIFS($J$8:$J$251,"Ngôn ngữ",BH$8:BH$251,"1")</f>
        <v>5</v>
      </c>
      <c r="BI335" s="39">
        <f>COUNTIFS($J$8:$J$251,"Ngôn ngữ",BI$8:BI$251,"1")</f>
        <v>0</v>
      </c>
      <c r="BJ335" s="61"/>
      <c r="BK335" s="39"/>
      <c r="BL335" s="39"/>
      <c r="BM335" s="39"/>
      <c r="BN335" s="39"/>
      <c r="BO335" s="39"/>
      <c r="BP335" s="39"/>
      <c r="BQ335" s="39">
        <f>COUNTIFS($J$8:$J$251,"Ngôn ngữ",BQ$8:BQ$251,"1")</f>
        <v>1</v>
      </c>
      <c r="BR335" s="55"/>
      <c r="BS335" s="55"/>
      <c r="BT335" s="266"/>
      <c r="BU335" s="266"/>
      <c r="BV335" s="266"/>
      <c r="BW335" s="266"/>
      <c r="BX335" s="266"/>
      <c r="BY335" s="266"/>
      <c r="BZ335" s="266"/>
      <c r="CA335" s="266"/>
      <c r="CB335" s="2"/>
    </row>
    <row r="336" spans="1:80" s="173" customFormat="1" ht="56.25" hidden="1">
      <c r="A336" s="1536"/>
      <c r="B336" s="1415"/>
      <c r="C336" s="206" t="s">
        <v>235</v>
      </c>
      <c r="D336" s="15"/>
      <c r="E336" s="31"/>
      <c r="F336" s="15"/>
      <c r="G336" s="286"/>
      <c r="H336" s="175"/>
      <c r="I336" s="266"/>
      <c r="J336" s="266"/>
      <c r="K336" s="286"/>
      <c r="L336" s="266"/>
      <c r="M336" s="266"/>
      <c r="N336" s="79"/>
      <c r="O336" s="266"/>
      <c r="P336" s="79"/>
      <c r="Q336" s="266"/>
      <c r="R336" s="266"/>
      <c r="S336" s="266"/>
      <c r="T336" s="266"/>
      <c r="U336" s="266"/>
      <c r="V336" s="286"/>
      <c r="W336" s="286"/>
      <c r="X336" s="286"/>
      <c r="Y336" s="286"/>
      <c r="Z336" s="266"/>
      <c r="AA336" s="266"/>
      <c r="AB336" s="266"/>
      <c r="AC336" s="266"/>
      <c r="AD336" s="266"/>
      <c r="AE336" s="266"/>
      <c r="AF336" s="266"/>
      <c r="AG336" s="266"/>
      <c r="AH336" s="266"/>
      <c r="AI336" s="266"/>
      <c r="AJ336" s="266"/>
      <c r="AK336" s="266"/>
      <c r="AL336" s="266"/>
      <c r="AM336" s="266"/>
      <c r="AN336" s="266"/>
      <c r="AO336" s="266"/>
      <c r="AP336" s="266"/>
      <c r="AQ336" s="266"/>
      <c r="AR336" s="266"/>
      <c r="AS336" s="266"/>
      <c r="AT336" s="266"/>
      <c r="AU336" s="266"/>
      <c r="AV336" s="266"/>
      <c r="AW336" s="266"/>
      <c r="AX336" s="266"/>
      <c r="AY336" s="266"/>
      <c r="AZ336" s="266"/>
      <c r="BA336" s="266"/>
      <c r="BB336" s="266"/>
      <c r="BC336" s="266"/>
      <c r="BD336" s="266"/>
      <c r="BE336" s="39">
        <f>COUNTIFS($J$8:$J$251,"Ngôn ngữ",BE$8:BE$251,"0")</f>
        <v>0</v>
      </c>
      <c r="BF336" s="39">
        <f>COUNTIFS($J$8:$J$251,"Ngôn ngữ",BF$8:BF$251,"0")</f>
        <v>0</v>
      </c>
      <c r="BG336" s="39">
        <f>COUNTIFS($J$8:$J$251,"Ngôn ngữ",BG$8:BG$251,"0")</f>
        <v>0</v>
      </c>
      <c r="BH336" s="39">
        <f>COUNTIFS($J$8:$J$251,"Ngôn ngữ",BH$8:BH$251,"0")</f>
        <v>0</v>
      </c>
      <c r="BI336" s="39">
        <f>COUNTIFS($J$8:$J$251,"Ngôn ngữ",BI$8:BI$251,"0")</f>
        <v>0</v>
      </c>
      <c r="BJ336" s="61"/>
      <c r="BK336" s="39"/>
      <c r="BL336" s="39"/>
      <c r="BM336" s="39"/>
      <c r="BN336" s="39"/>
      <c r="BO336" s="39"/>
      <c r="BP336" s="39"/>
      <c r="BQ336" s="39">
        <f>COUNTIFS($J$8:$J$251,"Ngôn ngữ",BQ$8:BQ$251,"0")</f>
        <v>0</v>
      </c>
      <c r="BR336" s="55"/>
      <c r="BS336" s="55"/>
      <c r="BT336" s="266"/>
      <c r="BU336" s="266"/>
      <c r="BV336" s="266"/>
      <c r="BW336" s="266"/>
      <c r="BX336" s="266"/>
      <c r="BY336" s="266"/>
      <c r="BZ336" s="266"/>
      <c r="CA336" s="266"/>
      <c r="CB336" s="2"/>
    </row>
    <row r="337" spans="1:80" s="173" customFormat="1" hidden="1">
      <c r="A337" s="1536"/>
      <c r="B337" s="1415"/>
      <c r="C337" s="1583" t="s">
        <v>249</v>
      </c>
      <c r="D337" s="15"/>
      <c r="E337" s="31"/>
      <c r="F337" s="15"/>
      <c r="G337" s="286"/>
      <c r="H337" s="175"/>
      <c r="I337" s="266"/>
      <c r="J337" s="266"/>
      <c r="K337" s="286"/>
      <c r="L337" s="266"/>
      <c r="M337" s="266"/>
      <c r="N337" s="79"/>
      <c r="O337" s="266"/>
      <c r="P337" s="79"/>
      <c r="Q337" s="266"/>
      <c r="R337" s="266"/>
      <c r="S337" s="266"/>
      <c r="T337" s="266"/>
      <c r="U337" s="266"/>
      <c r="V337" s="286"/>
      <c r="W337" s="286"/>
      <c r="X337" s="286"/>
      <c r="Y337" s="286"/>
      <c r="Z337" s="266"/>
      <c r="AA337" s="266"/>
      <c r="AB337" s="266"/>
      <c r="AC337" s="266"/>
      <c r="AD337" s="266"/>
      <c r="AE337" s="266"/>
      <c r="AF337" s="266"/>
      <c r="AG337" s="266"/>
      <c r="AH337" s="266"/>
      <c r="AI337" s="266"/>
      <c r="AJ337" s="266"/>
      <c r="AK337" s="266"/>
      <c r="AL337" s="266"/>
      <c r="AM337" s="266"/>
      <c r="AN337" s="266"/>
      <c r="AO337" s="266"/>
      <c r="AP337" s="266"/>
      <c r="AQ337" s="266"/>
      <c r="AR337" s="266"/>
      <c r="AS337" s="266"/>
      <c r="AT337" s="266"/>
      <c r="AU337" s="266"/>
      <c r="AV337" s="266"/>
      <c r="AW337" s="266"/>
      <c r="AX337" s="266"/>
      <c r="AY337" s="266"/>
      <c r="AZ337" s="266"/>
      <c r="BA337" s="266"/>
      <c r="BB337" s="266"/>
      <c r="BC337" s="266"/>
      <c r="BD337" s="266"/>
      <c r="BE337" s="34">
        <f>(((BE334*2)+(BE335*1)+(BE336*0)))/(BE334+BE335+BE336)</f>
        <v>2</v>
      </c>
      <c r="BF337" s="34">
        <f>(((BF334*2)+(BF335*1)+(BF336*0)))/(BF334+BF335+BF336)</f>
        <v>1.9090909090909092</v>
      </c>
      <c r="BG337" s="34">
        <f>(((BG334*2)+(BG335*1)+(BG336*0)))/(BG334+BG335+BG336)</f>
        <v>1.9090909090909092</v>
      </c>
      <c r="BH337" s="34">
        <f>(((BH334*2)+(BH335*1)+(BH336*0)))/(BH334+BH335+BH336)</f>
        <v>1.5454545454545454</v>
      </c>
      <c r="BI337" s="34">
        <f>(((BI334*2)+(BI335*1)+(BI336*0)))/(BI334+BI335+BI336)</f>
        <v>2</v>
      </c>
      <c r="BJ337" s="58"/>
      <c r="BK337" s="34"/>
      <c r="BL337" s="34"/>
      <c r="BM337" s="34"/>
      <c r="BN337" s="34"/>
      <c r="BO337" s="34"/>
      <c r="BP337" s="34"/>
      <c r="BQ337" s="34">
        <f>(((BQ334*2)+(BQ335*1)+(BQ336*0)))/(BQ334+BQ335+BQ336)</f>
        <v>1.9090909090909092</v>
      </c>
      <c r="BR337" s="52"/>
      <c r="BS337" s="52"/>
      <c r="BT337" s="1585">
        <f>COUNTIF($BE338:$BS338,"Đ")</f>
        <v>5</v>
      </c>
      <c r="BU337" s="1586">
        <f>BT337/COUNTA($BE338:$BS338)</f>
        <v>0.83333333333333337</v>
      </c>
      <c r="BV337" s="1585">
        <f>COUNTIF($BE338:$BS338,"CCG")</f>
        <v>1</v>
      </c>
      <c r="BW337" s="1586">
        <f>BV337/COUNTA($BE338:$BS338)</f>
        <v>0.16666666666666666</v>
      </c>
      <c r="BX337" s="1585">
        <f>COUNTIF($BE338:$BS338,"CĐ")</f>
        <v>0</v>
      </c>
      <c r="BY337" s="1586">
        <f>BX337/COUNTA($BE338:$BS338)</f>
        <v>0</v>
      </c>
      <c r="BZ337" s="1582">
        <f>(((BT337*2)+(BV337*1)+(BX337*0)))/(BT337+BV337+BX337)</f>
        <v>1.8333333333333333</v>
      </c>
      <c r="CA337" s="1582" t="str">
        <f>IF(BZ337&gt;=1.6,"Đạt mục tiêu",IF(BZ337&gt;=1,"Cần cố gắng","Chưa đạt"))</f>
        <v>Đạt mục tiêu</v>
      </c>
      <c r="CB337" s="2"/>
    </row>
    <row r="338" spans="1:80" s="173" customFormat="1" hidden="1">
      <c r="A338" s="1536"/>
      <c r="B338" s="1415"/>
      <c r="C338" s="1584"/>
      <c r="D338" s="15"/>
      <c r="E338" s="31"/>
      <c r="F338" s="15"/>
      <c r="G338" s="286"/>
      <c r="H338" s="175"/>
      <c r="I338" s="266"/>
      <c r="J338" s="266"/>
      <c r="K338" s="286"/>
      <c r="L338" s="266"/>
      <c r="M338" s="266"/>
      <c r="N338" s="79"/>
      <c r="O338" s="266"/>
      <c r="P338" s="79"/>
      <c r="Q338" s="266"/>
      <c r="R338" s="266"/>
      <c r="S338" s="266"/>
      <c r="T338" s="266"/>
      <c r="U338" s="266"/>
      <c r="V338" s="286"/>
      <c r="W338" s="286"/>
      <c r="X338" s="286"/>
      <c r="Y338" s="286"/>
      <c r="Z338" s="266"/>
      <c r="AA338" s="266"/>
      <c r="AB338" s="266"/>
      <c r="AC338" s="266"/>
      <c r="AD338" s="266"/>
      <c r="AE338" s="266"/>
      <c r="AF338" s="266"/>
      <c r="AG338" s="266"/>
      <c r="AH338" s="266"/>
      <c r="AI338" s="266"/>
      <c r="AJ338" s="266"/>
      <c r="AK338" s="266"/>
      <c r="AL338" s="266"/>
      <c r="AM338" s="266"/>
      <c r="AN338" s="266"/>
      <c r="AO338" s="266"/>
      <c r="AP338" s="266"/>
      <c r="AQ338" s="266"/>
      <c r="AR338" s="266"/>
      <c r="AS338" s="266"/>
      <c r="AT338" s="266"/>
      <c r="AU338" s="266"/>
      <c r="AV338" s="266"/>
      <c r="AW338" s="266"/>
      <c r="AX338" s="266"/>
      <c r="AY338" s="266"/>
      <c r="AZ338" s="266"/>
      <c r="BA338" s="266"/>
      <c r="BB338" s="266"/>
      <c r="BC338" s="266"/>
      <c r="BD338" s="266"/>
      <c r="BE338" s="34" t="str">
        <f>IF(BE337&lt;1,"CĐ",IF(BE337&lt;1.6,"CCG","Đ"))</f>
        <v>Đ</v>
      </c>
      <c r="BF338" s="34" t="str">
        <f>IF(BF337&lt;1,"CĐ",IF(BF337&lt;1.6,"CCG","Đ"))</f>
        <v>Đ</v>
      </c>
      <c r="BG338" s="34" t="str">
        <f>IF(BG337&lt;1,"CĐ",IF(BG337&lt;1.6,"CCG","Đ"))</f>
        <v>Đ</v>
      </c>
      <c r="BH338" s="34" t="str">
        <f>IF(BH337&lt;1,"CĐ",IF(BH337&lt;1.6,"CCG","Đ"))</f>
        <v>CCG</v>
      </c>
      <c r="BI338" s="34" t="str">
        <f>IF(BI337&lt;1,"CĐ",IF(BI337&lt;1.6,"CCG","Đ"))</f>
        <v>Đ</v>
      </c>
      <c r="BJ338" s="58"/>
      <c r="BK338" s="34"/>
      <c r="BL338" s="34"/>
      <c r="BM338" s="34"/>
      <c r="BN338" s="34"/>
      <c r="BO338" s="34"/>
      <c r="BP338" s="34"/>
      <c r="BQ338" s="34" t="str">
        <f>IF(BQ337&lt;1,"CĐ",IF(BQ337&lt;1.6,"CCG","Đ"))</f>
        <v>Đ</v>
      </c>
      <c r="BR338" s="52"/>
      <c r="BS338" s="52"/>
      <c r="BT338" s="1585"/>
      <c r="BU338" s="1586"/>
      <c r="BV338" s="1585"/>
      <c r="BW338" s="1586"/>
      <c r="BX338" s="1585"/>
      <c r="BY338" s="1586"/>
      <c r="BZ338" s="1582"/>
      <c r="CA338" s="1582"/>
      <c r="CB338" s="2"/>
    </row>
    <row r="339" spans="1:80" s="173" customFormat="1" ht="37.5" hidden="1">
      <c r="A339" s="1536"/>
      <c r="B339" s="1414" t="s">
        <v>214</v>
      </c>
      <c r="C339" s="208" t="s">
        <v>233</v>
      </c>
      <c r="D339" s="36"/>
      <c r="E339" s="37"/>
      <c r="F339" s="36"/>
      <c r="G339" s="268"/>
      <c r="H339" s="210"/>
      <c r="I339" s="269"/>
      <c r="J339" s="269"/>
      <c r="K339" s="268"/>
      <c r="L339" s="269"/>
      <c r="M339" s="269"/>
      <c r="N339" s="79"/>
      <c r="O339" s="269"/>
      <c r="P339" s="79"/>
      <c r="Q339" s="269"/>
      <c r="R339" s="269"/>
      <c r="S339" s="269"/>
      <c r="T339" s="269"/>
      <c r="U339" s="269"/>
      <c r="V339" s="268"/>
      <c r="W339" s="268"/>
      <c r="X339" s="268"/>
      <c r="Y339" s="268"/>
      <c r="Z339" s="269"/>
      <c r="AA339" s="269"/>
      <c r="AB339" s="269"/>
      <c r="AC339" s="269"/>
      <c r="AD339" s="269"/>
      <c r="AE339" s="269"/>
      <c r="AF339" s="269"/>
      <c r="AG339" s="269"/>
      <c r="AH339" s="269"/>
      <c r="AI339" s="269"/>
      <c r="AJ339" s="269"/>
      <c r="AK339" s="269"/>
      <c r="AL339" s="269"/>
      <c r="AM339" s="269"/>
      <c r="AN339" s="269"/>
      <c r="AO339" s="269"/>
      <c r="AP339" s="269"/>
      <c r="AQ339" s="269"/>
      <c r="AR339" s="269"/>
      <c r="AS339" s="269"/>
      <c r="AT339" s="269"/>
      <c r="AU339" s="269"/>
      <c r="AV339" s="269"/>
      <c r="AW339" s="269"/>
      <c r="AX339" s="269"/>
      <c r="AY339" s="269"/>
      <c r="AZ339" s="269"/>
      <c r="BA339" s="269"/>
      <c r="BB339" s="269"/>
      <c r="BC339" s="269"/>
      <c r="BD339" s="269"/>
      <c r="BE339" s="41">
        <f>COUNTIFS($J$8:$J$251,"TCKNXH",BE$8:BE$251,"2")</f>
        <v>0</v>
      </c>
      <c r="BF339" s="41">
        <f>COUNTIFS($J$8:$J$251,"TCKNXH",BF$8:BF$251,"2")</f>
        <v>0</v>
      </c>
      <c r="BG339" s="41">
        <f>COUNTIFS($J$8:$J$251,"TCKNXH",BG$8:BG$251,"2")</f>
        <v>0</v>
      </c>
      <c r="BH339" s="41">
        <f>COUNTIFS($J$8:$J$251,"TCKNXH",BH$8:BH$251,"2")</f>
        <v>0</v>
      </c>
      <c r="BI339" s="41">
        <f>COUNTIFS($J$8:$J$251,"TCKNXH",BI$8:BI$251,"2")</f>
        <v>0</v>
      </c>
      <c r="BJ339" s="62"/>
      <c r="BK339" s="41"/>
      <c r="BL339" s="41"/>
      <c r="BM339" s="41"/>
      <c r="BN339" s="41"/>
      <c r="BO339" s="41"/>
      <c r="BP339" s="41"/>
      <c r="BQ339" s="41">
        <f>COUNTIFS($J$8:$J$251,"TCKNXH",BQ$8:BQ$251,"2")</f>
        <v>0</v>
      </c>
      <c r="BR339" s="56"/>
      <c r="BS339" s="56"/>
      <c r="BT339" s="269"/>
      <c r="BU339" s="269"/>
      <c r="BV339" s="269"/>
      <c r="BW339" s="269"/>
      <c r="BX339" s="269"/>
      <c r="BY339" s="269"/>
      <c r="BZ339" s="269"/>
      <c r="CA339" s="269"/>
      <c r="CB339" s="2"/>
    </row>
    <row r="340" spans="1:80" s="173" customFormat="1" ht="56.25" hidden="1">
      <c r="A340" s="1536"/>
      <c r="B340" s="1414"/>
      <c r="C340" s="208" t="s">
        <v>234</v>
      </c>
      <c r="D340" s="36"/>
      <c r="E340" s="37"/>
      <c r="F340" s="36"/>
      <c r="G340" s="268"/>
      <c r="H340" s="210"/>
      <c r="I340" s="269"/>
      <c r="J340" s="269"/>
      <c r="K340" s="268"/>
      <c r="L340" s="269"/>
      <c r="M340" s="269"/>
      <c r="N340" s="79"/>
      <c r="O340" s="269"/>
      <c r="P340" s="79"/>
      <c r="Q340" s="269"/>
      <c r="R340" s="269"/>
      <c r="S340" s="269"/>
      <c r="T340" s="269"/>
      <c r="U340" s="269"/>
      <c r="V340" s="268"/>
      <c r="W340" s="268"/>
      <c r="X340" s="268"/>
      <c r="Y340" s="268"/>
      <c r="Z340" s="269"/>
      <c r="AA340" s="269"/>
      <c r="AB340" s="269"/>
      <c r="AC340" s="269"/>
      <c r="AD340" s="269"/>
      <c r="AE340" s="269"/>
      <c r="AF340" s="269"/>
      <c r="AG340" s="269"/>
      <c r="AH340" s="269"/>
      <c r="AI340" s="269"/>
      <c r="AJ340" s="269"/>
      <c r="AK340" s="269"/>
      <c r="AL340" s="269"/>
      <c r="AM340" s="269"/>
      <c r="AN340" s="269"/>
      <c r="AO340" s="269"/>
      <c r="AP340" s="269"/>
      <c r="AQ340" s="269"/>
      <c r="AR340" s="269"/>
      <c r="AS340" s="269"/>
      <c r="AT340" s="269"/>
      <c r="AU340" s="269"/>
      <c r="AV340" s="269"/>
      <c r="AW340" s="269"/>
      <c r="AX340" s="269"/>
      <c r="AY340" s="269"/>
      <c r="AZ340" s="269"/>
      <c r="BA340" s="269"/>
      <c r="BB340" s="269"/>
      <c r="BC340" s="269"/>
      <c r="BD340" s="269"/>
      <c r="BE340" s="41">
        <f>COUNTIFS($J$8:$J$251,"TCKNXH",BE$8:BE$251,"1")</f>
        <v>0</v>
      </c>
      <c r="BF340" s="41">
        <f>COUNTIFS($J$8:$J$251,"TCKNXH",BF$8:BF$251,"1")</f>
        <v>0</v>
      </c>
      <c r="BG340" s="41">
        <f>COUNTIFS($J$8:$J$251,"TCKNXH",BG$8:BG$251,"1")</f>
        <v>0</v>
      </c>
      <c r="BH340" s="41">
        <f>COUNTIFS($J$8:$J$251,"TCKNXH",BH$8:BH$251,"1")</f>
        <v>0</v>
      </c>
      <c r="BI340" s="41">
        <f>COUNTIFS($J$8:$J$251,"TCKNXH",BI$8:BI$251,"1")</f>
        <v>0</v>
      </c>
      <c r="BJ340" s="62"/>
      <c r="BK340" s="41"/>
      <c r="BL340" s="41"/>
      <c r="BM340" s="41"/>
      <c r="BN340" s="41"/>
      <c r="BO340" s="41"/>
      <c r="BP340" s="41"/>
      <c r="BQ340" s="41">
        <f>COUNTIFS($J$8:$J$251,"TCKNXH",BQ$8:BQ$251,"1")</f>
        <v>0</v>
      </c>
      <c r="BR340" s="56"/>
      <c r="BS340" s="56"/>
      <c r="BT340" s="269"/>
      <c r="BU340" s="269"/>
      <c r="BV340" s="269"/>
      <c r="BW340" s="269"/>
      <c r="BX340" s="269"/>
      <c r="BY340" s="269"/>
      <c r="BZ340" s="269"/>
      <c r="CA340" s="269"/>
      <c r="CB340" s="2"/>
    </row>
    <row r="341" spans="1:80" s="173" customFormat="1" ht="56.25" hidden="1">
      <c r="A341" s="1536"/>
      <c r="B341" s="1414"/>
      <c r="C341" s="208" t="s">
        <v>235</v>
      </c>
      <c r="D341" s="36"/>
      <c r="E341" s="37"/>
      <c r="F341" s="36"/>
      <c r="G341" s="268"/>
      <c r="H341" s="210"/>
      <c r="I341" s="269"/>
      <c r="J341" s="269"/>
      <c r="K341" s="268"/>
      <c r="L341" s="269"/>
      <c r="M341" s="269"/>
      <c r="N341" s="79"/>
      <c r="O341" s="269"/>
      <c r="P341" s="79"/>
      <c r="Q341" s="269"/>
      <c r="R341" s="269"/>
      <c r="S341" s="269"/>
      <c r="T341" s="269"/>
      <c r="U341" s="269"/>
      <c r="V341" s="268"/>
      <c r="W341" s="268"/>
      <c r="X341" s="268"/>
      <c r="Y341" s="268"/>
      <c r="Z341" s="269"/>
      <c r="AA341" s="269"/>
      <c r="AB341" s="269"/>
      <c r="AC341" s="269"/>
      <c r="AD341" s="269"/>
      <c r="AE341" s="269"/>
      <c r="AF341" s="269"/>
      <c r="AG341" s="269"/>
      <c r="AH341" s="269"/>
      <c r="AI341" s="269"/>
      <c r="AJ341" s="269"/>
      <c r="AK341" s="269"/>
      <c r="AL341" s="269"/>
      <c r="AM341" s="269"/>
      <c r="AN341" s="269"/>
      <c r="AO341" s="269"/>
      <c r="AP341" s="269"/>
      <c r="AQ341" s="269"/>
      <c r="AR341" s="269"/>
      <c r="AS341" s="269"/>
      <c r="AT341" s="269"/>
      <c r="AU341" s="269"/>
      <c r="AV341" s="269"/>
      <c r="AW341" s="269"/>
      <c r="AX341" s="269"/>
      <c r="AY341" s="269"/>
      <c r="AZ341" s="269"/>
      <c r="BA341" s="269"/>
      <c r="BB341" s="269"/>
      <c r="BC341" s="269"/>
      <c r="BD341" s="269"/>
      <c r="BE341" s="41">
        <f>COUNTIFS($J$8:$J$251,"TCKNXH",BE$8:BE$251,"0")</f>
        <v>0</v>
      </c>
      <c r="BF341" s="41">
        <f>COUNTIFS($J$8:$J$251,"TCKNXH",BF$8:BF$251,"0")</f>
        <v>0</v>
      </c>
      <c r="BG341" s="41">
        <f>COUNTIFS($J$8:$J$251,"TCKNXH",BG$8:BG$251,"0")</f>
        <v>0</v>
      </c>
      <c r="BH341" s="41">
        <f>COUNTIFS($J$8:$J$251,"TCKNXH",BH$8:BH$251,"0")</f>
        <v>0</v>
      </c>
      <c r="BI341" s="41">
        <f>COUNTIFS($J$8:$J$251,"TCKNXH",BI$8:BI$251,"0")</f>
        <v>0</v>
      </c>
      <c r="BJ341" s="62"/>
      <c r="BK341" s="41"/>
      <c r="BL341" s="41"/>
      <c r="BM341" s="41"/>
      <c r="BN341" s="41"/>
      <c r="BO341" s="41"/>
      <c r="BP341" s="41"/>
      <c r="BQ341" s="41">
        <f>COUNTIFS($J$8:$J$251,"TCKNXH",BQ$8:BQ$251,"0")</f>
        <v>0</v>
      </c>
      <c r="BR341" s="56"/>
      <c r="BS341" s="56"/>
      <c r="BT341" s="269"/>
      <c r="BU341" s="269"/>
      <c r="BV341" s="269"/>
      <c r="BW341" s="269"/>
      <c r="BX341" s="269"/>
      <c r="BY341" s="269"/>
      <c r="BZ341" s="269"/>
      <c r="CA341" s="269"/>
      <c r="CB341" s="2"/>
    </row>
    <row r="342" spans="1:80" s="173" customFormat="1" hidden="1">
      <c r="A342" s="1536"/>
      <c r="B342" s="1414"/>
      <c r="C342" s="1538" t="s">
        <v>250</v>
      </c>
      <c r="D342" s="36"/>
      <c r="E342" s="37"/>
      <c r="F342" s="36"/>
      <c r="G342" s="268"/>
      <c r="H342" s="210"/>
      <c r="I342" s="269"/>
      <c r="J342" s="269"/>
      <c r="K342" s="268"/>
      <c r="L342" s="269"/>
      <c r="M342" s="269"/>
      <c r="N342" s="79"/>
      <c r="O342" s="269"/>
      <c r="P342" s="79"/>
      <c r="Q342" s="269"/>
      <c r="R342" s="269"/>
      <c r="S342" s="269"/>
      <c r="T342" s="269"/>
      <c r="U342" s="269"/>
      <c r="V342" s="268"/>
      <c r="W342" s="268"/>
      <c r="X342" s="268"/>
      <c r="Y342" s="268"/>
      <c r="Z342" s="269"/>
      <c r="AA342" s="269"/>
      <c r="AB342" s="269"/>
      <c r="AC342" s="269"/>
      <c r="AD342" s="269"/>
      <c r="AE342" s="269"/>
      <c r="AF342" s="269"/>
      <c r="AG342" s="269"/>
      <c r="AH342" s="269"/>
      <c r="AI342" s="269"/>
      <c r="AJ342" s="269"/>
      <c r="AK342" s="269"/>
      <c r="AL342" s="269"/>
      <c r="AM342" s="269"/>
      <c r="AN342" s="269"/>
      <c r="AO342" s="269"/>
      <c r="AP342" s="269"/>
      <c r="AQ342" s="269"/>
      <c r="AR342" s="269"/>
      <c r="AS342" s="269"/>
      <c r="AT342" s="269"/>
      <c r="AU342" s="269"/>
      <c r="AV342" s="269"/>
      <c r="AW342" s="269"/>
      <c r="AX342" s="269"/>
      <c r="AY342" s="269"/>
      <c r="AZ342" s="269"/>
      <c r="BA342" s="269"/>
      <c r="BB342" s="269"/>
      <c r="BC342" s="269"/>
      <c r="BD342" s="269"/>
      <c r="BE342" s="38" t="e">
        <f>(((BE339*2)+(BE340*1)+(BE341*0)))/(BE339+BE340+BE341)</f>
        <v>#DIV/0!</v>
      </c>
      <c r="BF342" s="38" t="e">
        <f>(((BF339*2)+(BF340*1)+(BF341*0)))/(BF339+BF340+BF341)</f>
        <v>#DIV/0!</v>
      </c>
      <c r="BG342" s="38" t="e">
        <f>(((BG339*2)+(BG340*1)+(BG341*0)))/(BG339+BG340+BG341)</f>
        <v>#DIV/0!</v>
      </c>
      <c r="BH342" s="38" t="e">
        <f>(((BH339*2)+(BH340*1)+(BH341*0)))/(BH339+BH340+BH341)</f>
        <v>#DIV/0!</v>
      </c>
      <c r="BI342" s="38" t="e">
        <f>(((BI339*2)+(BI340*1)+(BI341*0)))/(BI339+BI340+BI341)</f>
        <v>#DIV/0!</v>
      </c>
      <c r="BJ342" s="60"/>
      <c r="BK342" s="38"/>
      <c r="BL342" s="38"/>
      <c r="BM342" s="38"/>
      <c r="BN342" s="38"/>
      <c r="BO342" s="38"/>
      <c r="BP342" s="38"/>
      <c r="BQ342" s="38" t="e">
        <f>(((BQ339*2)+(BQ340*1)+(BQ341*0)))/(BQ339+BQ340+BQ341)</f>
        <v>#DIV/0!</v>
      </c>
      <c r="BR342" s="54"/>
      <c r="BS342" s="54"/>
      <c r="BT342" s="1550">
        <f>COUNTIF($BE343:$BS343,"Đ")</f>
        <v>0</v>
      </c>
      <c r="BU342" s="1549">
        <f>BT342/COUNTA($BE343:$BS343)</f>
        <v>0</v>
      </c>
      <c r="BV342" s="1550">
        <f>COUNTIF($BE343:$BS343,"CCG")</f>
        <v>0</v>
      </c>
      <c r="BW342" s="1549">
        <f>BV342/COUNTA($BE343:$BS343)</f>
        <v>0</v>
      </c>
      <c r="BX342" s="1550">
        <f>COUNTIF($BE343:$BS343,"CĐ")</f>
        <v>0</v>
      </c>
      <c r="BY342" s="1549">
        <f>BX342/COUNTA($BE343:$BS343)</f>
        <v>0</v>
      </c>
      <c r="BZ342" s="1407" t="e">
        <f>(((BT342*2)+(BV342*1)+(BX342*0)))/(BT342+BV342+BX342)</f>
        <v>#DIV/0!</v>
      </c>
      <c r="CA342" s="1407" t="e">
        <f>IF(BZ342&gt;=1.6,"Đạt mục tiêu",IF(BZ342&gt;=1,"Cần cố gắng","Chưa đạt"))</f>
        <v>#DIV/0!</v>
      </c>
      <c r="CB342" s="2"/>
    </row>
    <row r="343" spans="1:80" s="173" customFormat="1" hidden="1">
      <c r="A343" s="1536"/>
      <c r="B343" s="1414"/>
      <c r="C343" s="1539"/>
      <c r="D343" s="36"/>
      <c r="E343" s="37"/>
      <c r="F343" s="36"/>
      <c r="G343" s="268"/>
      <c r="H343" s="210"/>
      <c r="I343" s="269"/>
      <c r="J343" s="269"/>
      <c r="K343" s="268"/>
      <c r="L343" s="269"/>
      <c r="M343" s="269"/>
      <c r="N343" s="79"/>
      <c r="O343" s="269"/>
      <c r="P343" s="79"/>
      <c r="Q343" s="269"/>
      <c r="R343" s="269"/>
      <c r="S343" s="269"/>
      <c r="T343" s="269"/>
      <c r="U343" s="269"/>
      <c r="V343" s="268"/>
      <c r="W343" s="268"/>
      <c r="X343" s="268"/>
      <c r="Y343" s="268"/>
      <c r="Z343" s="269"/>
      <c r="AA343" s="269"/>
      <c r="AB343" s="269"/>
      <c r="AC343" s="269"/>
      <c r="AD343" s="269"/>
      <c r="AE343" s="269"/>
      <c r="AF343" s="269"/>
      <c r="AG343" s="269"/>
      <c r="AH343" s="269"/>
      <c r="AI343" s="269"/>
      <c r="AJ343" s="269"/>
      <c r="AK343" s="269"/>
      <c r="AL343" s="269"/>
      <c r="AM343" s="269"/>
      <c r="AN343" s="269"/>
      <c r="AO343" s="269"/>
      <c r="AP343" s="269"/>
      <c r="AQ343" s="269"/>
      <c r="AR343" s="269"/>
      <c r="AS343" s="269"/>
      <c r="AT343" s="269"/>
      <c r="AU343" s="269"/>
      <c r="AV343" s="269"/>
      <c r="AW343" s="269"/>
      <c r="AX343" s="269"/>
      <c r="AY343" s="269"/>
      <c r="AZ343" s="269"/>
      <c r="BA343" s="269"/>
      <c r="BB343" s="269"/>
      <c r="BC343" s="269"/>
      <c r="BD343" s="269"/>
      <c r="BE343" s="38" t="e">
        <f>IF(BE342&lt;1,"CĐ",IF(BE342&lt;1.6,"CCG","Đ"))</f>
        <v>#DIV/0!</v>
      </c>
      <c r="BF343" s="38" t="e">
        <f>IF(BF342&lt;1,"CĐ",IF(BF342&lt;1.6,"CCG","Đ"))</f>
        <v>#DIV/0!</v>
      </c>
      <c r="BG343" s="38" t="e">
        <f>IF(BG342&lt;1,"CĐ",IF(BG342&lt;1.6,"CCG","Đ"))</f>
        <v>#DIV/0!</v>
      </c>
      <c r="BH343" s="38" t="e">
        <f>IF(BH342&lt;1,"CĐ",IF(BH342&lt;1.6,"CCG","Đ"))</f>
        <v>#DIV/0!</v>
      </c>
      <c r="BI343" s="38" t="e">
        <f>IF(BI342&lt;1,"CĐ",IF(BI342&lt;1.6,"CCG","Đ"))</f>
        <v>#DIV/0!</v>
      </c>
      <c r="BJ343" s="60"/>
      <c r="BK343" s="38"/>
      <c r="BL343" s="38"/>
      <c r="BM343" s="38"/>
      <c r="BN343" s="38"/>
      <c r="BO343" s="38"/>
      <c r="BP343" s="38"/>
      <c r="BQ343" s="38" t="e">
        <f>IF(BQ342&lt;1,"CĐ",IF(BQ342&lt;1.6,"CCG","Đ"))</f>
        <v>#DIV/0!</v>
      </c>
      <c r="BR343" s="54"/>
      <c r="BS343" s="54"/>
      <c r="BT343" s="1550"/>
      <c r="BU343" s="1549"/>
      <c r="BV343" s="1550"/>
      <c r="BW343" s="1549"/>
      <c r="BX343" s="1550"/>
      <c r="BY343" s="1549"/>
      <c r="BZ343" s="1407"/>
      <c r="CA343" s="1407"/>
      <c r="CB343" s="2"/>
    </row>
    <row r="344" spans="1:80" s="173" customFormat="1" ht="37.5" hidden="1">
      <c r="A344" s="1536"/>
      <c r="B344" s="1415" t="s">
        <v>215</v>
      </c>
      <c r="C344" s="206" t="s">
        <v>233</v>
      </c>
      <c r="D344" s="15"/>
      <c r="E344" s="31"/>
      <c r="F344" s="15"/>
      <c r="G344" s="286"/>
      <c r="H344" s="175"/>
      <c r="I344" s="266"/>
      <c r="J344" s="266"/>
      <c r="K344" s="286"/>
      <c r="L344" s="266"/>
      <c r="M344" s="266"/>
      <c r="N344" s="79"/>
      <c r="O344" s="266"/>
      <c r="P344" s="79"/>
      <c r="Q344" s="266"/>
      <c r="R344" s="266"/>
      <c r="S344" s="266"/>
      <c r="T344" s="266"/>
      <c r="U344" s="266"/>
      <c r="V344" s="286"/>
      <c r="W344" s="286"/>
      <c r="X344" s="286"/>
      <c r="Y344" s="286"/>
      <c r="Z344" s="266"/>
      <c r="AA344" s="266"/>
      <c r="AB344" s="266"/>
      <c r="AC344" s="266"/>
      <c r="AD344" s="266"/>
      <c r="AE344" s="266"/>
      <c r="AF344" s="266"/>
      <c r="AG344" s="266"/>
      <c r="AH344" s="266"/>
      <c r="AI344" s="266"/>
      <c r="AJ344" s="266"/>
      <c r="AK344" s="266"/>
      <c r="AL344" s="266"/>
      <c r="AM344" s="266"/>
      <c r="AN344" s="266"/>
      <c r="AO344" s="266"/>
      <c r="AP344" s="266"/>
      <c r="AQ344" s="266"/>
      <c r="AR344" s="266"/>
      <c r="AS344" s="266"/>
      <c r="AT344" s="266"/>
      <c r="AU344" s="266"/>
      <c r="AV344" s="266"/>
      <c r="AW344" s="266"/>
      <c r="AX344" s="266"/>
      <c r="AY344" s="266"/>
      <c r="AZ344" s="266"/>
      <c r="BA344" s="266"/>
      <c r="BB344" s="266"/>
      <c r="BC344" s="266"/>
      <c r="BD344" s="266"/>
      <c r="BE344" s="39">
        <f>COUNTIFS($J$8:$J$251,"Thẩm mỹ",BE$8:BE$251,"2")</f>
        <v>0</v>
      </c>
      <c r="BF344" s="39">
        <f>COUNTIFS($J$8:$J$251,"Thẩm mỹ",BF$8:BF$251,"2")</f>
        <v>0</v>
      </c>
      <c r="BG344" s="39">
        <f>COUNTIFS($J$8:$J$251,"Thẩm mỹ",BG$8:BG$251,"2")</f>
        <v>0</v>
      </c>
      <c r="BH344" s="39">
        <f>COUNTIFS($J$8:$J$251,"Thẩm mỹ",BH$8:BH$251,"2")</f>
        <v>0</v>
      </c>
      <c r="BI344" s="39">
        <f>COUNTIFS($J$8:$J$251,"Thẩm mỹ",BI$8:BI$251,"2")</f>
        <v>0</v>
      </c>
      <c r="BJ344" s="61"/>
      <c r="BK344" s="39"/>
      <c r="BL344" s="39"/>
      <c r="BM344" s="39"/>
      <c r="BN344" s="39"/>
      <c r="BO344" s="39"/>
      <c r="BP344" s="39"/>
      <c r="BQ344" s="39">
        <f>COUNTIFS($J$8:$J$251,"Thẩm mỹ",BQ$8:BQ$251,"2")</f>
        <v>0</v>
      </c>
      <c r="BR344" s="55"/>
      <c r="BS344" s="55"/>
      <c r="BT344" s="266"/>
      <c r="BU344" s="266"/>
      <c r="BV344" s="266"/>
      <c r="BW344" s="266"/>
      <c r="BX344" s="266"/>
      <c r="BY344" s="266"/>
      <c r="BZ344" s="266"/>
      <c r="CA344" s="266"/>
      <c r="CB344" s="2"/>
    </row>
    <row r="345" spans="1:80" s="173" customFormat="1" ht="56.25" hidden="1">
      <c r="A345" s="1536"/>
      <c r="B345" s="1415"/>
      <c r="C345" s="206" t="s">
        <v>234</v>
      </c>
      <c r="D345" s="15"/>
      <c r="E345" s="31"/>
      <c r="F345" s="15"/>
      <c r="G345" s="286"/>
      <c r="H345" s="175"/>
      <c r="I345" s="266"/>
      <c r="J345" s="266"/>
      <c r="K345" s="286"/>
      <c r="L345" s="266"/>
      <c r="M345" s="266"/>
      <c r="N345" s="79"/>
      <c r="O345" s="266"/>
      <c r="P345" s="79"/>
      <c r="Q345" s="266"/>
      <c r="R345" s="266"/>
      <c r="S345" s="266"/>
      <c r="T345" s="266"/>
      <c r="U345" s="266"/>
      <c r="V345" s="286"/>
      <c r="W345" s="286"/>
      <c r="X345" s="286"/>
      <c r="Y345" s="286"/>
      <c r="Z345" s="266"/>
      <c r="AA345" s="266"/>
      <c r="AB345" s="266"/>
      <c r="AC345" s="266"/>
      <c r="AD345" s="266"/>
      <c r="AE345" s="266"/>
      <c r="AF345" s="266"/>
      <c r="AG345" s="266"/>
      <c r="AH345" s="266"/>
      <c r="AI345" s="266"/>
      <c r="AJ345" s="266"/>
      <c r="AK345" s="266"/>
      <c r="AL345" s="266"/>
      <c r="AM345" s="266"/>
      <c r="AN345" s="266"/>
      <c r="AO345" s="266"/>
      <c r="AP345" s="266"/>
      <c r="AQ345" s="266"/>
      <c r="AR345" s="266"/>
      <c r="AS345" s="266"/>
      <c r="AT345" s="266"/>
      <c r="AU345" s="266"/>
      <c r="AV345" s="266"/>
      <c r="AW345" s="266"/>
      <c r="AX345" s="266"/>
      <c r="AY345" s="266"/>
      <c r="AZ345" s="266"/>
      <c r="BA345" s="266"/>
      <c r="BB345" s="266"/>
      <c r="BC345" s="266"/>
      <c r="BD345" s="266"/>
      <c r="BE345" s="39">
        <f>COUNTIFS($J$8:$J$251,"Thẩm mỹ",BE$8:BE$251,"1")</f>
        <v>0</v>
      </c>
      <c r="BF345" s="39">
        <f>COUNTIFS($J$8:$J$251,"Thẩm mỹ",BF$8:BF$251,"1")</f>
        <v>0</v>
      </c>
      <c r="BG345" s="39">
        <f>COUNTIFS($J$8:$J$251,"Thẩm mỹ",BG$8:BG$251,"1")</f>
        <v>0</v>
      </c>
      <c r="BH345" s="39">
        <f>COUNTIFS($J$8:$J$251,"Thẩm mỹ",BH$8:BH$251,"1")</f>
        <v>0</v>
      </c>
      <c r="BI345" s="39">
        <f>COUNTIFS($J$8:$J$251,"Thẩm mỹ",BI$8:BI$251,"1")</f>
        <v>0</v>
      </c>
      <c r="BJ345" s="61"/>
      <c r="BK345" s="39"/>
      <c r="BL345" s="39"/>
      <c r="BM345" s="39"/>
      <c r="BN345" s="39"/>
      <c r="BO345" s="39"/>
      <c r="BP345" s="39"/>
      <c r="BQ345" s="39">
        <f>COUNTIFS($J$8:$J$251,"Thẩm mỹ",BQ$8:BQ$251,"1")</f>
        <v>0</v>
      </c>
      <c r="BR345" s="55"/>
      <c r="BS345" s="55"/>
      <c r="BT345" s="266"/>
      <c r="BU345" s="266"/>
      <c r="BV345" s="266"/>
      <c r="BW345" s="266"/>
      <c r="BX345" s="266"/>
      <c r="BY345" s="266"/>
      <c r="BZ345" s="266"/>
      <c r="CA345" s="266"/>
      <c r="CB345" s="2"/>
    </row>
    <row r="346" spans="1:80" s="173" customFormat="1" ht="56.25" hidden="1">
      <c r="A346" s="1536"/>
      <c r="B346" s="1415"/>
      <c r="C346" s="206" t="s">
        <v>235</v>
      </c>
      <c r="D346" s="15"/>
      <c r="E346" s="31"/>
      <c r="F346" s="15"/>
      <c r="G346" s="286"/>
      <c r="H346" s="175"/>
      <c r="I346" s="266"/>
      <c r="J346" s="266"/>
      <c r="K346" s="286"/>
      <c r="L346" s="266"/>
      <c r="M346" s="266"/>
      <c r="N346" s="79"/>
      <c r="O346" s="266"/>
      <c r="P346" s="79"/>
      <c r="Q346" s="266"/>
      <c r="R346" s="266"/>
      <c r="S346" s="266"/>
      <c r="T346" s="266"/>
      <c r="U346" s="266"/>
      <c r="V346" s="286"/>
      <c r="W346" s="286"/>
      <c r="X346" s="286"/>
      <c r="Y346" s="286"/>
      <c r="Z346" s="266"/>
      <c r="AA346" s="266"/>
      <c r="AB346" s="266"/>
      <c r="AC346" s="266"/>
      <c r="AD346" s="266"/>
      <c r="AE346" s="266"/>
      <c r="AF346" s="266"/>
      <c r="AG346" s="266"/>
      <c r="AH346" s="266"/>
      <c r="AI346" s="266"/>
      <c r="AJ346" s="266"/>
      <c r="AK346" s="266"/>
      <c r="AL346" s="266"/>
      <c r="AM346" s="266"/>
      <c r="AN346" s="266"/>
      <c r="AO346" s="266"/>
      <c r="AP346" s="266"/>
      <c r="AQ346" s="266"/>
      <c r="AR346" s="266"/>
      <c r="AS346" s="266"/>
      <c r="AT346" s="266"/>
      <c r="AU346" s="266"/>
      <c r="AV346" s="266"/>
      <c r="AW346" s="266"/>
      <c r="AX346" s="266"/>
      <c r="AY346" s="266"/>
      <c r="AZ346" s="266"/>
      <c r="BA346" s="266"/>
      <c r="BB346" s="266"/>
      <c r="BC346" s="266"/>
      <c r="BD346" s="266"/>
      <c r="BE346" s="39">
        <f>COUNTIFS($J$8:$J$251,"Thẩm mỹ",BE$8:BE$251,"0")</f>
        <v>0</v>
      </c>
      <c r="BF346" s="39">
        <f>COUNTIFS($J$8:$J$251,"Thẩm mỹ",BF$8:BF$251,"0")</f>
        <v>0</v>
      </c>
      <c r="BG346" s="39">
        <f>COUNTIFS($J$8:$J$251,"Thẩm mỹ",BG$8:BG$251,"0")</f>
        <v>0</v>
      </c>
      <c r="BH346" s="39">
        <f>COUNTIFS($J$8:$J$251,"Thẩm mỹ",BH$8:BH$251,"0")</f>
        <v>0</v>
      </c>
      <c r="BI346" s="39">
        <f>COUNTIFS($J$8:$J$251,"Thẩm mỹ",BI$8:BI$251,"0")</f>
        <v>0</v>
      </c>
      <c r="BJ346" s="61"/>
      <c r="BK346" s="39"/>
      <c r="BL346" s="39"/>
      <c r="BM346" s="39"/>
      <c r="BN346" s="39"/>
      <c r="BO346" s="39"/>
      <c r="BP346" s="39"/>
      <c r="BQ346" s="39">
        <f>COUNTIFS($J$8:$J$251,"Thẩm mỹ",BQ$8:BQ$251,"0")</f>
        <v>0</v>
      </c>
      <c r="BR346" s="55"/>
      <c r="BS346" s="55"/>
      <c r="BT346" s="266"/>
      <c r="BU346" s="266"/>
      <c r="BV346" s="266"/>
      <c r="BW346" s="266"/>
      <c r="BX346" s="266"/>
      <c r="BY346" s="266"/>
      <c r="BZ346" s="266"/>
      <c r="CA346" s="266"/>
      <c r="CB346" s="2"/>
    </row>
    <row r="347" spans="1:80" s="173" customFormat="1" hidden="1">
      <c r="A347" s="1536"/>
      <c r="B347" s="1415"/>
      <c r="C347" s="1583" t="s">
        <v>251</v>
      </c>
      <c r="D347" s="15"/>
      <c r="E347" s="31"/>
      <c r="F347" s="15"/>
      <c r="G347" s="286"/>
      <c r="H347" s="175"/>
      <c r="I347" s="266"/>
      <c r="J347" s="266"/>
      <c r="K347" s="286"/>
      <c r="L347" s="266"/>
      <c r="M347" s="266"/>
      <c r="N347" s="79"/>
      <c r="O347" s="266"/>
      <c r="P347" s="79"/>
      <c r="Q347" s="266"/>
      <c r="R347" s="266"/>
      <c r="S347" s="266"/>
      <c r="T347" s="266"/>
      <c r="U347" s="266"/>
      <c r="V347" s="286"/>
      <c r="W347" s="286"/>
      <c r="X347" s="286"/>
      <c r="Y347" s="286"/>
      <c r="Z347" s="266"/>
      <c r="AA347" s="266"/>
      <c r="AB347" s="266"/>
      <c r="AC347" s="266"/>
      <c r="AD347" s="266"/>
      <c r="AE347" s="266"/>
      <c r="AF347" s="266"/>
      <c r="AG347" s="266"/>
      <c r="AH347" s="266"/>
      <c r="AI347" s="266"/>
      <c r="AJ347" s="266"/>
      <c r="AK347" s="266"/>
      <c r="AL347" s="266"/>
      <c r="AM347" s="266"/>
      <c r="AN347" s="266"/>
      <c r="AO347" s="266"/>
      <c r="AP347" s="266"/>
      <c r="AQ347" s="266"/>
      <c r="AR347" s="266"/>
      <c r="AS347" s="266"/>
      <c r="AT347" s="266"/>
      <c r="AU347" s="266"/>
      <c r="AV347" s="266"/>
      <c r="AW347" s="266"/>
      <c r="AX347" s="266"/>
      <c r="AY347" s="266"/>
      <c r="AZ347" s="266"/>
      <c r="BA347" s="266"/>
      <c r="BB347" s="266"/>
      <c r="BC347" s="266"/>
      <c r="BD347" s="266"/>
      <c r="BE347" s="34" t="e">
        <f>(((BE344*2)+(BE345*1)+(BE346*0)))/(BE344+BE345+BE346)</f>
        <v>#DIV/0!</v>
      </c>
      <c r="BF347" s="34" t="e">
        <f>(((BF344*2)+(BF345*1)+(BF346*0)))/(BF344+BF345+BF346)</f>
        <v>#DIV/0!</v>
      </c>
      <c r="BG347" s="34" t="e">
        <f>(((BG344*2)+(BG345*1)+(BG346*0)))/(BG344+BG345+BG346)</f>
        <v>#DIV/0!</v>
      </c>
      <c r="BH347" s="34" t="e">
        <f>(((BH344*2)+(BH345*1)+(BH346*0)))/(BH344+BH345+BH346)</f>
        <v>#DIV/0!</v>
      </c>
      <c r="BI347" s="34" t="e">
        <f>(((BI344*2)+(BI345*1)+(BI346*0)))/(BI344+BI345+BI346)</f>
        <v>#DIV/0!</v>
      </c>
      <c r="BJ347" s="58"/>
      <c r="BK347" s="34"/>
      <c r="BL347" s="34"/>
      <c r="BM347" s="34"/>
      <c r="BN347" s="34"/>
      <c r="BO347" s="34"/>
      <c r="BP347" s="34"/>
      <c r="BQ347" s="34" t="e">
        <f>(((BQ344*2)+(BQ345*1)+(BQ346*0)))/(BQ344+BQ345+BQ346)</f>
        <v>#DIV/0!</v>
      </c>
      <c r="BR347" s="52"/>
      <c r="BS347" s="52"/>
      <c r="BT347" s="1585">
        <f>COUNTIF($BE348:$BS348,"Đ")</f>
        <v>0</v>
      </c>
      <c r="BU347" s="1586">
        <f>BT347/COUNTA($BE348:$BS348)</f>
        <v>0</v>
      </c>
      <c r="BV347" s="1585">
        <f>COUNTIF($BE348:$BS348,"CCG")</f>
        <v>0</v>
      </c>
      <c r="BW347" s="1586">
        <f>BV347/COUNTA($BE348:$BS348)</f>
        <v>0</v>
      </c>
      <c r="BX347" s="1585">
        <f>COUNTIF($BE348:$BS348,"CĐ")</f>
        <v>0</v>
      </c>
      <c r="BY347" s="1586">
        <f>BX347/COUNTA($BE348:$BS348)</f>
        <v>0</v>
      </c>
      <c r="BZ347" s="1582" t="e">
        <f>(((BT347*2)+(BV347*1)+(BX347*0)))/(BT347+BV347+BX347)</f>
        <v>#DIV/0!</v>
      </c>
      <c r="CA347" s="1582" t="e">
        <f>IF(BZ347&gt;=1.6,"Đạt mục tiêu",IF(BZ347&gt;=1,"Cần cố gắng","Chưa đạt"))</f>
        <v>#DIV/0!</v>
      </c>
      <c r="CB347" s="2"/>
    </row>
    <row r="348" spans="1:80" s="173" customFormat="1" hidden="1">
      <c r="A348" s="1536"/>
      <c r="B348" s="1415"/>
      <c r="C348" s="1584"/>
      <c r="D348" s="15"/>
      <c r="E348" s="31"/>
      <c r="F348" s="15"/>
      <c r="G348" s="286"/>
      <c r="H348" s="175"/>
      <c r="I348" s="266"/>
      <c r="J348" s="266"/>
      <c r="K348" s="286"/>
      <c r="L348" s="266"/>
      <c r="M348" s="266"/>
      <c r="N348" s="79"/>
      <c r="O348" s="266"/>
      <c r="P348" s="79"/>
      <c r="Q348" s="266"/>
      <c r="R348" s="266"/>
      <c r="S348" s="266"/>
      <c r="T348" s="266"/>
      <c r="U348" s="266"/>
      <c r="V348" s="286"/>
      <c r="W348" s="286"/>
      <c r="X348" s="286"/>
      <c r="Y348" s="286"/>
      <c r="Z348" s="266"/>
      <c r="AA348" s="266"/>
      <c r="AB348" s="266"/>
      <c r="AC348" s="266"/>
      <c r="AD348" s="266"/>
      <c r="AE348" s="266"/>
      <c r="AF348" s="266"/>
      <c r="AG348" s="266"/>
      <c r="AH348" s="266"/>
      <c r="AI348" s="266"/>
      <c r="AJ348" s="266"/>
      <c r="AK348" s="266"/>
      <c r="AL348" s="266"/>
      <c r="AM348" s="266"/>
      <c r="AN348" s="266"/>
      <c r="AO348" s="266"/>
      <c r="AP348" s="266"/>
      <c r="AQ348" s="266"/>
      <c r="AR348" s="266"/>
      <c r="AS348" s="266"/>
      <c r="AT348" s="266"/>
      <c r="AU348" s="266"/>
      <c r="AV348" s="266"/>
      <c r="AW348" s="266"/>
      <c r="AX348" s="266"/>
      <c r="AY348" s="266"/>
      <c r="AZ348" s="266"/>
      <c r="BA348" s="266"/>
      <c r="BB348" s="266"/>
      <c r="BC348" s="266"/>
      <c r="BD348" s="266"/>
      <c r="BE348" s="34" t="e">
        <f>IF(BE347&lt;1,"CĐ",IF(BE347&lt;1.6,"CCG","Đ"))</f>
        <v>#DIV/0!</v>
      </c>
      <c r="BF348" s="34" t="e">
        <f>IF(BF347&lt;1,"CĐ",IF(BF347&lt;1.6,"CCG","Đ"))</f>
        <v>#DIV/0!</v>
      </c>
      <c r="BG348" s="34" t="e">
        <f>IF(BG347&lt;1,"CĐ",IF(BG347&lt;1.6,"CCG","Đ"))</f>
        <v>#DIV/0!</v>
      </c>
      <c r="BH348" s="34" t="e">
        <f>IF(BH347&lt;1,"CĐ",IF(BH347&lt;1.6,"CCG","Đ"))</f>
        <v>#DIV/0!</v>
      </c>
      <c r="BI348" s="34" t="e">
        <f>IF(BI347&lt;1,"CĐ",IF(BI347&lt;1.6,"CCG","Đ"))</f>
        <v>#DIV/0!</v>
      </c>
      <c r="BJ348" s="58"/>
      <c r="BK348" s="34"/>
      <c r="BL348" s="34"/>
      <c r="BM348" s="34"/>
      <c r="BN348" s="34"/>
      <c r="BO348" s="34"/>
      <c r="BP348" s="34"/>
      <c r="BQ348" s="34" t="e">
        <f>IF(BQ347&lt;1,"CĐ",IF(BQ347&lt;1.6,"CCG","Đ"))</f>
        <v>#DIV/0!</v>
      </c>
      <c r="BR348" s="52"/>
      <c r="BS348" s="52"/>
      <c r="BT348" s="1585"/>
      <c r="BU348" s="1586"/>
      <c r="BV348" s="1585"/>
      <c r="BW348" s="1586"/>
      <c r="BX348" s="1585"/>
      <c r="BY348" s="1586"/>
      <c r="BZ348" s="1582"/>
      <c r="CA348" s="1582"/>
      <c r="CB348" s="2"/>
    </row>
    <row r="349" spans="1:80" s="173" customFormat="1" ht="37.5" hidden="1">
      <c r="A349" s="1536"/>
      <c r="B349" s="1414" t="s">
        <v>199</v>
      </c>
      <c r="C349" s="208" t="s">
        <v>233</v>
      </c>
      <c r="D349" s="36"/>
      <c r="E349" s="37"/>
      <c r="F349" s="36"/>
      <c r="G349" s="268"/>
      <c r="H349" s="210"/>
      <c r="I349" s="269"/>
      <c r="J349" s="269"/>
      <c r="K349" s="268"/>
      <c r="L349" s="269"/>
      <c r="M349" s="269"/>
      <c r="N349" s="79"/>
      <c r="O349" s="269"/>
      <c r="P349" s="79"/>
      <c r="Q349" s="269"/>
      <c r="R349" s="269"/>
      <c r="S349" s="269"/>
      <c r="T349" s="269"/>
      <c r="U349" s="269"/>
      <c r="V349" s="268"/>
      <c r="W349" s="268"/>
      <c r="X349" s="268"/>
      <c r="Y349" s="268"/>
      <c r="Z349" s="269"/>
      <c r="AA349" s="269"/>
      <c r="AB349" s="269"/>
      <c r="AC349" s="269"/>
      <c r="AD349" s="269"/>
      <c r="AE349" s="269"/>
      <c r="AF349" s="269"/>
      <c r="AG349" s="269"/>
      <c r="AH349" s="269"/>
      <c r="AI349" s="269"/>
      <c r="AJ349" s="269"/>
      <c r="AK349" s="269"/>
      <c r="AL349" s="269"/>
      <c r="AM349" s="269"/>
      <c r="AN349" s="269"/>
      <c r="AO349" s="269"/>
      <c r="AP349" s="269"/>
      <c r="AQ349" s="269"/>
      <c r="AR349" s="269"/>
      <c r="AS349" s="269"/>
      <c r="AT349" s="269"/>
      <c r="AU349" s="269"/>
      <c r="AV349" s="269"/>
      <c r="AW349" s="269"/>
      <c r="AX349" s="269"/>
      <c r="AY349" s="269"/>
      <c r="AZ349" s="269"/>
      <c r="BA349" s="269"/>
      <c r="BB349" s="269"/>
      <c r="BC349" s="269"/>
      <c r="BD349" s="269"/>
      <c r="BE349" s="41">
        <f t="shared" ref="BE349:BI351" si="171">BE324+BE329+BE334+BE339+BE344</f>
        <v>46</v>
      </c>
      <c r="BF349" s="41">
        <f t="shared" si="171"/>
        <v>40</v>
      </c>
      <c r="BG349" s="41">
        <f t="shared" si="171"/>
        <v>43</v>
      </c>
      <c r="BH349" s="41">
        <f t="shared" si="171"/>
        <v>31</v>
      </c>
      <c r="BI349" s="41">
        <f t="shared" si="171"/>
        <v>44</v>
      </c>
      <c r="BJ349" s="62"/>
      <c r="BK349" s="41"/>
      <c r="BL349" s="41"/>
      <c r="BM349" s="41"/>
      <c r="BN349" s="41"/>
      <c r="BO349" s="41"/>
      <c r="BP349" s="41"/>
      <c r="BQ349" s="41">
        <f>BQ324+BQ329+BQ334+BQ339+BQ344</f>
        <v>41</v>
      </c>
      <c r="BR349" s="56"/>
      <c r="BS349" s="56"/>
      <c r="BT349" s="269"/>
      <c r="BU349" s="269"/>
      <c r="BV349" s="269"/>
      <c r="BW349" s="269"/>
      <c r="BX349" s="269"/>
      <c r="BY349" s="269"/>
      <c r="BZ349" s="269"/>
      <c r="CA349" s="269"/>
      <c r="CB349" s="2"/>
    </row>
    <row r="350" spans="1:80" s="173" customFormat="1" ht="56.25" hidden="1">
      <c r="A350" s="1536"/>
      <c r="B350" s="1414"/>
      <c r="C350" s="208" t="s">
        <v>234</v>
      </c>
      <c r="D350" s="36"/>
      <c r="E350" s="37"/>
      <c r="F350" s="36"/>
      <c r="G350" s="268"/>
      <c r="H350" s="210"/>
      <c r="I350" s="269"/>
      <c r="J350" s="269"/>
      <c r="K350" s="268"/>
      <c r="L350" s="269"/>
      <c r="M350" s="269"/>
      <c r="N350" s="79"/>
      <c r="O350" s="269"/>
      <c r="P350" s="79"/>
      <c r="Q350" s="269"/>
      <c r="R350" s="269"/>
      <c r="S350" s="269"/>
      <c r="T350" s="269"/>
      <c r="U350" s="269"/>
      <c r="V350" s="268"/>
      <c r="W350" s="268"/>
      <c r="X350" s="268"/>
      <c r="Y350" s="268"/>
      <c r="Z350" s="269"/>
      <c r="AA350" s="269"/>
      <c r="AB350" s="269"/>
      <c r="AC350" s="269"/>
      <c r="AD350" s="269"/>
      <c r="AE350" s="269"/>
      <c r="AF350" s="269"/>
      <c r="AG350" s="269"/>
      <c r="AH350" s="269"/>
      <c r="AI350" s="269"/>
      <c r="AJ350" s="269"/>
      <c r="AK350" s="269"/>
      <c r="AL350" s="269"/>
      <c r="AM350" s="269"/>
      <c r="AN350" s="269"/>
      <c r="AO350" s="269"/>
      <c r="AP350" s="269"/>
      <c r="AQ350" s="269"/>
      <c r="AR350" s="269"/>
      <c r="AS350" s="269"/>
      <c r="AT350" s="269"/>
      <c r="AU350" s="269"/>
      <c r="AV350" s="269"/>
      <c r="AW350" s="269"/>
      <c r="AX350" s="269"/>
      <c r="AY350" s="269"/>
      <c r="AZ350" s="269"/>
      <c r="BA350" s="269"/>
      <c r="BB350" s="269"/>
      <c r="BC350" s="269"/>
      <c r="BD350" s="269"/>
      <c r="BE350" s="41">
        <f t="shared" si="171"/>
        <v>1</v>
      </c>
      <c r="BF350" s="41">
        <f t="shared" si="171"/>
        <v>7</v>
      </c>
      <c r="BG350" s="41">
        <f t="shared" si="171"/>
        <v>4</v>
      </c>
      <c r="BH350" s="41">
        <f t="shared" si="171"/>
        <v>16</v>
      </c>
      <c r="BI350" s="41">
        <f t="shared" si="171"/>
        <v>3</v>
      </c>
      <c r="BJ350" s="62"/>
      <c r="BK350" s="41"/>
      <c r="BL350" s="41"/>
      <c r="BM350" s="41"/>
      <c r="BN350" s="41"/>
      <c r="BO350" s="41"/>
      <c r="BP350" s="41"/>
      <c r="BQ350" s="41">
        <f>BQ325+BQ330+BQ335+BQ340+BQ345</f>
        <v>6</v>
      </c>
      <c r="BR350" s="56"/>
      <c r="BS350" s="56"/>
      <c r="BT350" s="269"/>
      <c r="BU350" s="269"/>
      <c r="BV350" s="269"/>
      <c r="BW350" s="269"/>
      <c r="BX350" s="269"/>
      <c r="BY350" s="269"/>
      <c r="BZ350" s="269"/>
      <c r="CA350" s="269"/>
      <c r="CB350" s="2"/>
    </row>
    <row r="351" spans="1:80" s="173" customFormat="1" ht="56.25" hidden="1">
      <c r="A351" s="1536"/>
      <c r="B351" s="1414"/>
      <c r="C351" s="208" t="s">
        <v>235</v>
      </c>
      <c r="D351" s="36"/>
      <c r="E351" s="37"/>
      <c r="F351" s="36"/>
      <c r="G351" s="268"/>
      <c r="H351" s="210"/>
      <c r="I351" s="269"/>
      <c r="J351" s="269"/>
      <c r="K351" s="268"/>
      <c r="L351" s="269"/>
      <c r="M351" s="269"/>
      <c r="N351" s="79"/>
      <c r="O351" s="269"/>
      <c r="P351" s="79"/>
      <c r="Q351" s="269"/>
      <c r="R351" s="269"/>
      <c r="S351" s="269"/>
      <c r="T351" s="269"/>
      <c r="U351" s="269"/>
      <c r="V351" s="268"/>
      <c r="W351" s="268"/>
      <c r="X351" s="268"/>
      <c r="Y351" s="268"/>
      <c r="Z351" s="269"/>
      <c r="AA351" s="269"/>
      <c r="AB351" s="269"/>
      <c r="AC351" s="269"/>
      <c r="AD351" s="269"/>
      <c r="AE351" s="269"/>
      <c r="AF351" s="269"/>
      <c r="AG351" s="269"/>
      <c r="AH351" s="269"/>
      <c r="AI351" s="269"/>
      <c r="AJ351" s="269"/>
      <c r="AK351" s="269"/>
      <c r="AL351" s="269"/>
      <c r="AM351" s="269"/>
      <c r="AN351" s="269"/>
      <c r="AO351" s="269"/>
      <c r="AP351" s="269"/>
      <c r="AQ351" s="269"/>
      <c r="AR351" s="269"/>
      <c r="AS351" s="269"/>
      <c r="AT351" s="269"/>
      <c r="AU351" s="269"/>
      <c r="AV351" s="269"/>
      <c r="AW351" s="269"/>
      <c r="AX351" s="269"/>
      <c r="AY351" s="269"/>
      <c r="AZ351" s="269"/>
      <c r="BA351" s="269"/>
      <c r="BB351" s="269"/>
      <c r="BC351" s="269"/>
      <c r="BD351" s="269"/>
      <c r="BE351" s="41">
        <f t="shared" si="171"/>
        <v>0</v>
      </c>
      <c r="BF351" s="41">
        <f t="shared" si="171"/>
        <v>0</v>
      </c>
      <c r="BG351" s="41">
        <f t="shared" si="171"/>
        <v>0</v>
      </c>
      <c r="BH351" s="41">
        <f t="shared" si="171"/>
        <v>0</v>
      </c>
      <c r="BI351" s="41">
        <f t="shared" si="171"/>
        <v>0</v>
      </c>
      <c r="BJ351" s="62"/>
      <c r="BK351" s="41"/>
      <c r="BL351" s="41"/>
      <c r="BM351" s="41"/>
      <c r="BN351" s="41"/>
      <c r="BO351" s="41"/>
      <c r="BP351" s="41"/>
      <c r="BQ351" s="41">
        <f>BQ326+BQ331+BQ336+BQ341+BQ346</f>
        <v>0</v>
      </c>
      <c r="BR351" s="56"/>
      <c r="BS351" s="56"/>
      <c r="BT351" s="269"/>
      <c r="BU351" s="269"/>
      <c r="BV351" s="269"/>
      <c r="BW351" s="269"/>
      <c r="BX351" s="269"/>
      <c r="BY351" s="269"/>
      <c r="BZ351" s="269"/>
      <c r="CA351" s="269"/>
      <c r="CB351" s="2"/>
    </row>
    <row r="352" spans="1:80" s="173" customFormat="1" hidden="1">
      <c r="A352" s="1536"/>
      <c r="B352" s="1414"/>
      <c r="C352" s="1538" t="s">
        <v>236</v>
      </c>
      <c r="D352" s="36"/>
      <c r="E352" s="37"/>
      <c r="F352" s="36"/>
      <c r="G352" s="268"/>
      <c r="H352" s="210"/>
      <c r="I352" s="269"/>
      <c r="J352" s="269"/>
      <c r="K352" s="268"/>
      <c r="L352" s="269"/>
      <c r="M352" s="269"/>
      <c r="N352" s="79"/>
      <c r="O352" s="269"/>
      <c r="P352" s="79"/>
      <c r="Q352" s="269"/>
      <c r="R352" s="269"/>
      <c r="S352" s="269"/>
      <c r="T352" s="269"/>
      <c r="U352" s="269"/>
      <c r="V352" s="268"/>
      <c r="W352" s="268"/>
      <c r="X352" s="268"/>
      <c r="Y352" s="268"/>
      <c r="Z352" s="269"/>
      <c r="AA352" s="269"/>
      <c r="AB352" s="269"/>
      <c r="AC352" s="269"/>
      <c r="AD352" s="269"/>
      <c r="AE352" s="269"/>
      <c r="AF352" s="269"/>
      <c r="AG352" s="269"/>
      <c r="AH352" s="269"/>
      <c r="AI352" s="269"/>
      <c r="AJ352" s="269"/>
      <c r="AK352" s="269"/>
      <c r="AL352" s="269"/>
      <c r="AM352" s="269"/>
      <c r="AN352" s="269"/>
      <c r="AO352" s="269"/>
      <c r="AP352" s="269"/>
      <c r="AQ352" s="269"/>
      <c r="AR352" s="269"/>
      <c r="AS352" s="269"/>
      <c r="AT352" s="269"/>
      <c r="AU352" s="269"/>
      <c r="AV352" s="269"/>
      <c r="AW352" s="269"/>
      <c r="AX352" s="269"/>
      <c r="AY352" s="269"/>
      <c r="AZ352" s="269"/>
      <c r="BA352" s="269"/>
      <c r="BB352" s="269"/>
      <c r="BC352" s="269"/>
      <c r="BD352" s="269"/>
      <c r="BE352" s="38">
        <f>(((BE349*2)+(BE350*1)+(BE351*0)))/(BE349+BE350+BE351)</f>
        <v>1.9787234042553192</v>
      </c>
      <c r="BF352" s="38">
        <f>(((BF349*2)+(BF350*1)+(BF351*0)))/(BF349+BF350+BF351)</f>
        <v>1.8510638297872339</v>
      </c>
      <c r="BG352" s="38">
        <f>(((BG349*2)+(BG350*1)+(BG351*0)))/(BG349+BG350+BG351)</f>
        <v>1.9148936170212767</v>
      </c>
      <c r="BH352" s="38">
        <f>(((BH349*2)+(BH350*1)+(BH351*0)))/(BH349+BH350+BH351)</f>
        <v>1.6595744680851063</v>
      </c>
      <c r="BI352" s="38">
        <f>(((BI349*2)+(BI350*1)+(BI351*0)))/(BI349+BI350+BI351)</f>
        <v>1.9361702127659575</v>
      </c>
      <c r="BJ352" s="60"/>
      <c r="BK352" s="38"/>
      <c r="BL352" s="38"/>
      <c r="BM352" s="38"/>
      <c r="BN352" s="38"/>
      <c r="BO352" s="38"/>
      <c r="BP352" s="38"/>
      <c r="BQ352" s="38">
        <f>(((BQ349*2)+(BQ350*1)+(BQ351*0)))/(BQ349+BQ350+BQ351)</f>
        <v>1.8723404255319149</v>
      </c>
      <c r="BR352" s="54"/>
      <c r="BS352" s="54"/>
      <c r="BT352" s="1550">
        <f>COUNTIF($BE353:$BS353,"Đ")</f>
        <v>6</v>
      </c>
      <c r="BU352" s="1549">
        <f>BT352/COUNTA($BE353:$BS353)</f>
        <v>1</v>
      </c>
      <c r="BV352" s="1550">
        <f>COUNTIF($BE353:$BS353,"CCG")</f>
        <v>0</v>
      </c>
      <c r="BW352" s="1549">
        <f>BV352/COUNTA($BE353:$BS353)</f>
        <v>0</v>
      </c>
      <c r="BX352" s="1550">
        <f>COUNTIF($BE353:$BS353,"CĐ")</f>
        <v>0</v>
      </c>
      <c r="BY352" s="1549">
        <f>BX352/COUNTA($BE353:$BS353)</f>
        <v>0</v>
      </c>
      <c r="BZ352" s="1407">
        <f>(((BT352*2)+(BV352*1)+(BX352*0)))/(BT352+BV352+BX352)</f>
        <v>2</v>
      </c>
      <c r="CA352" s="1407" t="str">
        <f>IF(BZ352&gt;=1.6,"Đạt mục tiêu",IF(BZ352&gt;=1,"Cần cố gắng","Chưa đạt"))</f>
        <v>Đạt mục tiêu</v>
      </c>
      <c r="CB352" s="2"/>
    </row>
    <row r="353" spans="1:80" s="173" customFormat="1" hidden="1">
      <c r="A353" s="1536"/>
      <c r="B353" s="1414"/>
      <c r="C353" s="1539"/>
      <c r="D353" s="36"/>
      <c r="E353" s="37"/>
      <c r="F353" s="36"/>
      <c r="G353" s="268"/>
      <c r="H353" s="210"/>
      <c r="I353" s="269"/>
      <c r="J353" s="269"/>
      <c r="K353" s="268"/>
      <c r="L353" s="269"/>
      <c r="M353" s="269"/>
      <c r="N353" s="79"/>
      <c r="O353" s="269"/>
      <c r="P353" s="79"/>
      <c r="Q353" s="269"/>
      <c r="R353" s="269"/>
      <c r="S353" s="269"/>
      <c r="T353" s="269"/>
      <c r="U353" s="269"/>
      <c r="V353" s="268"/>
      <c r="W353" s="268"/>
      <c r="X353" s="268"/>
      <c r="Y353" s="268"/>
      <c r="Z353" s="269"/>
      <c r="AA353" s="269"/>
      <c r="AB353" s="269"/>
      <c r="AC353" s="269"/>
      <c r="AD353" s="269"/>
      <c r="AE353" s="269"/>
      <c r="AF353" s="269"/>
      <c r="AG353" s="269"/>
      <c r="AH353" s="269"/>
      <c r="AI353" s="269"/>
      <c r="AJ353" s="269"/>
      <c r="AK353" s="269"/>
      <c r="AL353" s="269"/>
      <c r="AM353" s="269"/>
      <c r="AN353" s="269"/>
      <c r="AO353" s="269"/>
      <c r="AP353" s="269"/>
      <c r="AQ353" s="269"/>
      <c r="AR353" s="269"/>
      <c r="AS353" s="269"/>
      <c r="AT353" s="269"/>
      <c r="AU353" s="269"/>
      <c r="AV353" s="269"/>
      <c r="AW353" s="269"/>
      <c r="AX353" s="269"/>
      <c r="AY353" s="269"/>
      <c r="AZ353" s="269"/>
      <c r="BA353" s="269"/>
      <c r="BB353" s="269"/>
      <c r="BC353" s="269"/>
      <c r="BD353" s="269"/>
      <c r="BE353" s="38" t="str">
        <f>IF(BE352&lt;1,"CĐ",IF(BE352&lt;1.6,"CCG","Đ"))</f>
        <v>Đ</v>
      </c>
      <c r="BF353" s="38" t="str">
        <f>IF(BF352&lt;1,"CĐ",IF(BF352&lt;1.6,"CCG","Đ"))</f>
        <v>Đ</v>
      </c>
      <c r="BG353" s="38" t="str">
        <f>IF(BG352&lt;1,"CĐ",IF(BG352&lt;1.6,"CCG","Đ"))</f>
        <v>Đ</v>
      </c>
      <c r="BH353" s="38" t="str">
        <f>IF(BH352&lt;1,"CĐ",IF(BH352&lt;1.6,"CCG","Đ"))</f>
        <v>Đ</v>
      </c>
      <c r="BI353" s="38" t="str">
        <f>IF(BI352&lt;1,"CĐ",IF(BI352&lt;1.6,"CCG","Đ"))</f>
        <v>Đ</v>
      </c>
      <c r="BJ353" s="60"/>
      <c r="BK353" s="38"/>
      <c r="BL353" s="38"/>
      <c r="BM353" s="38"/>
      <c r="BN353" s="38"/>
      <c r="BO353" s="38"/>
      <c r="BP353" s="38"/>
      <c r="BQ353" s="38" t="str">
        <f>IF(BQ352&lt;1,"CĐ",IF(BQ352&lt;1.6,"CCG","Đ"))</f>
        <v>Đ</v>
      </c>
      <c r="BR353" s="54"/>
      <c r="BS353" s="54"/>
      <c r="BT353" s="1550"/>
      <c r="BU353" s="1549"/>
      <c r="BV353" s="1550"/>
      <c r="BW353" s="1549"/>
      <c r="BX353" s="1550"/>
      <c r="BY353" s="1549"/>
      <c r="BZ353" s="1407"/>
      <c r="CA353" s="1407"/>
      <c r="CB353" s="2"/>
    </row>
    <row r="354" spans="1:80" s="173" customFormat="1" hidden="1">
      <c r="A354" s="170"/>
      <c r="B354" s="3"/>
      <c r="C354" s="172"/>
      <c r="D354" s="12"/>
      <c r="E354" s="4"/>
      <c r="F354" s="2"/>
      <c r="H354" s="174"/>
      <c r="I354" s="2"/>
      <c r="J354" s="2"/>
      <c r="L354" s="2"/>
      <c r="M354" s="2"/>
      <c r="N354" s="74"/>
      <c r="O354" s="2"/>
      <c r="P354" s="74"/>
      <c r="Q354" s="2"/>
      <c r="R354" s="2"/>
      <c r="S354" s="2"/>
      <c r="T354" s="2"/>
      <c r="U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48"/>
      <c r="BS354" s="48"/>
      <c r="BT354" s="2"/>
      <c r="BU354" s="2"/>
      <c r="BV354" s="2"/>
      <c r="BW354" s="2"/>
      <c r="BX354" s="2"/>
      <c r="BY354" s="2"/>
      <c r="BZ354" s="2"/>
      <c r="CA354" s="2"/>
      <c r="CB354" s="2"/>
    </row>
    <row r="355" spans="1:80">
      <c r="K355" s="173"/>
      <c r="V355" s="173"/>
      <c r="W355" s="173"/>
      <c r="X355" s="173"/>
      <c r="Y355" s="173"/>
    </row>
    <row r="356" spans="1:80">
      <c r="K356" s="173"/>
      <c r="V356" s="173"/>
      <c r="W356" s="173"/>
      <c r="X356" s="173"/>
      <c r="Y356" s="173"/>
    </row>
  </sheetData>
  <autoFilter ref="A7:CA257">
    <filterColumn colId="10"/>
    <filterColumn colId="11">
      <filters>
        <filter val="."/>
        <filter val="x"/>
      </filters>
    </filterColumn>
    <filterColumn colId="52" showButton="0"/>
  </autoFilter>
  <dataConsolidate link="1">
    <dataRefs count="1">
      <dataRef name="ớp học; Sân chơi; Phòng chức năng; Ngoài nhà trường"/>
    </dataRefs>
  </dataConsolidate>
  <mergeCells count="285">
    <mergeCell ref="BY352:BY353"/>
    <mergeCell ref="BZ352:BZ353"/>
    <mergeCell ref="CA352:CA353"/>
    <mergeCell ref="BY347:BY348"/>
    <mergeCell ref="BZ347:BZ348"/>
    <mergeCell ref="CA347:CA348"/>
    <mergeCell ref="B349:B353"/>
    <mergeCell ref="C352:C353"/>
    <mergeCell ref="BT352:BT353"/>
    <mergeCell ref="BU352:BU353"/>
    <mergeCell ref="BV352:BV353"/>
    <mergeCell ref="BW352:BW353"/>
    <mergeCell ref="BX352:BX353"/>
    <mergeCell ref="BZ337:BZ338"/>
    <mergeCell ref="CA337:CA338"/>
    <mergeCell ref="B339:B343"/>
    <mergeCell ref="C342:C343"/>
    <mergeCell ref="BT342:BT343"/>
    <mergeCell ref="BU342:BU343"/>
    <mergeCell ref="BV342:BV343"/>
    <mergeCell ref="BW342:BW343"/>
    <mergeCell ref="BX342:BX343"/>
    <mergeCell ref="BY342:BY343"/>
    <mergeCell ref="BZ342:BZ343"/>
    <mergeCell ref="CA342:CA343"/>
    <mergeCell ref="BZ327:BZ328"/>
    <mergeCell ref="CA327:CA328"/>
    <mergeCell ref="B329:B333"/>
    <mergeCell ref="C332:C333"/>
    <mergeCell ref="BT332:BT333"/>
    <mergeCell ref="BU332:BU333"/>
    <mergeCell ref="BV332:BV333"/>
    <mergeCell ref="BW332:BW333"/>
    <mergeCell ref="BX332:BX333"/>
    <mergeCell ref="BY332:BY333"/>
    <mergeCell ref="BZ332:BZ333"/>
    <mergeCell ref="CA332:CA333"/>
    <mergeCell ref="A324:A353"/>
    <mergeCell ref="B324:B328"/>
    <mergeCell ref="C327:C328"/>
    <mergeCell ref="BT327:BT328"/>
    <mergeCell ref="BU327:BU328"/>
    <mergeCell ref="BV327:BV328"/>
    <mergeCell ref="BW327:BW328"/>
    <mergeCell ref="BX327:BX328"/>
    <mergeCell ref="BY327:BY328"/>
    <mergeCell ref="B334:B338"/>
    <mergeCell ref="C337:C338"/>
    <mergeCell ref="BT337:BT338"/>
    <mergeCell ref="BU337:BU338"/>
    <mergeCell ref="BV337:BV338"/>
    <mergeCell ref="BW337:BW338"/>
    <mergeCell ref="BX337:BX338"/>
    <mergeCell ref="BY337:BY338"/>
    <mergeCell ref="B344:B348"/>
    <mergeCell ref="C347:C348"/>
    <mergeCell ref="BT347:BT348"/>
    <mergeCell ref="BU347:BU348"/>
    <mergeCell ref="BV347:BV348"/>
    <mergeCell ref="BW347:BW348"/>
    <mergeCell ref="BX347:BX348"/>
    <mergeCell ref="BY317:BY318"/>
    <mergeCell ref="BZ317:BZ318"/>
    <mergeCell ref="CA317:CA318"/>
    <mergeCell ref="C322:C323"/>
    <mergeCell ref="BT322:BT323"/>
    <mergeCell ref="BU322:BU323"/>
    <mergeCell ref="BV322:BV323"/>
    <mergeCell ref="BW322:BW323"/>
    <mergeCell ref="BX322:BX323"/>
    <mergeCell ref="BY322:BY323"/>
    <mergeCell ref="C317:C318"/>
    <mergeCell ref="BT317:BT318"/>
    <mergeCell ref="BU317:BU318"/>
    <mergeCell ref="BV317:BV318"/>
    <mergeCell ref="BW317:BW318"/>
    <mergeCell ref="BX317:BX318"/>
    <mergeCell ref="BZ322:BZ323"/>
    <mergeCell ref="CA322:CA323"/>
    <mergeCell ref="C312:C313"/>
    <mergeCell ref="BT312:BT313"/>
    <mergeCell ref="BU312:BU313"/>
    <mergeCell ref="BV312:BV313"/>
    <mergeCell ref="BW312:BW313"/>
    <mergeCell ref="BX312:BX313"/>
    <mergeCell ref="BY312:BY313"/>
    <mergeCell ref="BZ312:BZ313"/>
    <mergeCell ref="CA312:CA313"/>
    <mergeCell ref="C307:C308"/>
    <mergeCell ref="BT307:BT308"/>
    <mergeCell ref="BU307:BU308"/>
    <mergeCell ref="BV307:BV308"/>
    <mergeCell ref="BW307:BW308"/>
    <mergeCell ref="BX307:BX308"/>
    <mergeCell ref="BY307:BY308"/>
    <mergeCell ref="BZ307:BZ308"/>
    <mergeCell ref="CA307:CA308"/>
    <mergeCell ref="BY297:BY298"/>
    <mergeCell ref="BZ297:BZ298"/>
    <mergeCell ref="CA297:CA298"/>
    <mergeCell ref="C302:C303"/>
    <mergeCell ref="BT302:BT303"/>
    <mergeCell ref="BU302:BU303"/>
    <mergeCell ref="BV302:BV303"/>
    <mergeCell ref="BW302:BW303"/>
    <mergeCell ref="BX302:BX303"/>
    <mergeCell ref="BY302:BY303"/>
    <mergeCell ref="C297:C298"/>
    <mergeCell ref="BT297:BT298"/>
    <mergeCell ref="BU297:BU298"/>
    <mergeCell ref="BV297:BV298"/>
    <mergeCell ref="BW297:BW298"/>
    <mergeCell ref="BX297:BX298"/>
    <mergeCell ref="BZ302:BZ303"/>
    <mergeCell ref="CA302:CA303"/>
    <mergeCell ref="C292:C293"/>
    <mergeCell ref="BT292:BT293"/>
    <mergeCell ref="BU292:BU293"/>
    <mergeCell ref="BV292:BV293"/>
    <mergeCell ref="BW292:BW293"/>
    <mergeCell ref="BX292:BX293"/>
    <mergeCell ref="BY292:BY293"/>
    <mergeCell ref="BZ292:BZ293"/>
    <mergeCell ref="CA292:CA293"/>
    <mergeCell ref="C287:C288"/>
    <mergeCell ref="BT287:BT288"/>
    <mergeCell ref="BU287:BU288"/>
    <mergeCell ref="BV287:BV288"/>
    <mergeCell ref="BW287:BW288"/>
    <mergeCell ref="BX287:BX288"/>
    <mergeCell ref="BY287:BY288"/>
    <mergeCell ref="BZ287:BZ288"/>
    <mergeCell ref="CA287:CA288"/>
    <mergeCell ref="BY277:BY278"/>
    <mergeCell ref="BZ277:BZ278"/>
    <mergeCell ref="CA277:CA278"/>
    <mergeCell ref="C282:C283"/>
    <mergeCell ref="BT282:BT283"/>
    <mergeCell ref="BU282:BU283"/>
    <mergeCell ref="BV282:BV283"/>
    <mergeCell ref="BW282:BW283"/>
    <mergeCell ref="BX282:BX283"/>
    <mergeCell ref="BY282:BY283"/>
    <mergeCell ref="C277:C278"/>
    <mergeCell ref="BT277:BT278"/>
    <mergeCell ref="BU277:BU278"/>
    <mergeCell ref="BV277:BV278"/>
    <mergeCell ref="BW277:BW278"/>
    <mergeCell ref="BX277:BX278"/>
    <mergeCell ref="BZ282:BZ283"/>
    <mergeCell ref="CA282:CA283"/>
    <mergeCell ref="G267:H267"/>
    <mergeCell ref="G268:H268"/>
    <mergeCell ref="G269:H269"/>
    <mergeCell ref="G270:H270"/>
    <mergeCell ref="G271:H271"/>
    <mergeCell ref="G272:H272"/>
    <mergeCell ref="G261:H261"/>
    <mergeCell ref="G262:H262"/>
    <mergeCell ref="G263:H263"/>
    <mergeCell ref="G264:H264"/>
    <mergeCell ref="G265:H265"/>
    <mergeCell ref="G266:H266"/>
    <mergeCell ref="B256:F256"/>
    <mergeCell ref="G256:H256"/>
    <mergeCell ref="B257:F257"/>
    <mergeCell ref="G257:H257"/>
    <mergeCell ref="G259:H259"/>
    <mergeCell ref="G260:H260"/>
    <mergeCell ref="B253:F253"/>
    <mergeCell ref="G253:H253"/>
    <mergeCell ref="B254:F254"/>
    <mergeCell ref="G254:H254"/>
    <mergeCell ref="B255:F255"/>
    <mergeCell ref="G255:H255"/>
    <mergeCell ref="C196:G196"/>
    <mergeCell ref="C202:E202"/>
    <mergeCell ref="C203:E203"/>
    <mergeCell ref="C225:E225"/>
    <mergeCell ref="B252:F252"/>
    <mergeCell ref="G252:H252"/>
    <mergeCell ref="C181:F181"/>
    <mergeCell ref="C182:E182"/>
    <mergeCell ref="C183:E183"/>
    <mergeCell ref="C188:E188"/>
    <mergeCell ref="C190:E190"/>
    <mergeCell ref="C191:E191"/>
    <mergeCell ref="C130:E130"/>
    <mergeCell ref="C131:E131"/>
    <mergeCell ref="C150:E150"/>
    <mergeCell ref="C170:E170"/>
    <mergeCell ref="C174:E174"/>
    <mergeCell ref="C96:E96"/>
    <mergeCell ref="C99:E99"/>
    <mergeCell ref="C105:E105"/>
    <mergeCell ref="C107:E107"/>
    <mergeCell ref="C109:E109"/>
    <mergeCell ref="C111:F111"/>
    <mergeCell ref="C95:E95"/>
    <mergeCell ref="C22:E22"/>
    <mergeCell ref="C29:E29"/>
    <mergeCell ref="C34:E34"/>
    <mergeCell ref="C38:E38"/>
    <mergeCell ref="C46:E46"/>
    <mergeCell ref="C67:E67"/>
    <mergeCell ref="C125:E125"/>
    <mergeCell ref="C68:E68"/>
    <mergeCell ref="C74:E74"/>
    <mergeCell ref="C84:E84"/>
    <mergeCell ref="C87:E87"/>
    <mergeCell ref="B6:H6"/>
    <mergeCell ref="AV7:AW7"/>
    <mergeCell ref="AV5:AW5"/>
    <mergeCell ref="AX5:AY5"/>
    <mergeCell ref="C88:E88"/>
    <mergeCell ref="AM3:AP4"/>
    <mergeCell ref="AQ3:AS4"/>
    <mergeCell ref="C10:E10"/>
    <mergeCell ref="C21:E21"/>
    <mergeCell ref="AI7:AJ7"/>
    <mergeCell ref="AK7:AL7"/>
    <mergeCell ref="AN7:AO7"/>
    <mergeCell ref="AQ7:AR7"/>
    <mergeCell ref="AT7:AU7"/>
    <mergeCell ref="C9:E9"/>
    <mergeCell ref="V3:Y4"/>
    <mergeCell ref="Z3:AC4"/>
    <mergeCell ref="AD3:AG4"/>
    <mergeCell ref="AH3:AL4"/>
    <mergeCell ref="AT5:AU5"/>
    <mergeCell ref="V7:W7"/>
    <mergeCell ref="X7:Y7"/>
    <mergeCell ref="V5:W5"/>
    <mergeCell ref="X5:Y5"/>
    <mergeCell ref="Z5:AA5"/>
    <mergeCell ref="AB5:AC5"/>
    <mergeCell ref="AD5:AE5"/>
    <mergeCell ref="AI5:AJ5"/>
    <mergeCell ref="AK5:AL5"/>
    <mergeCell ref="AM5:AN5"/>
    <mergeCell ref="AQ5:AR5"/>
    <mergeCell ref="BL4:BL7"/>
    <mergeCell ref="AT3:AW4"/>
    <mergeCell ref="AX3:AY4"/>
    <mergeCell ref="AZ3:BB4"/>
    <mergeCell ref="AZ5:BA5"/>
    <mergeCell ref="BT3:BY3"/>
    <mergeCell ref="BN4:BN7"/>
    <mergeCell ref="BO4:BO7"/>
    <mergeCell ref="BC3:BD4"/>
    <mergeCell ref="AX7:AY7"/>
    <mergeCell ref="AZ7:BA7"/>
    <mergeCell ref="BP4:BP7"/>
    <mergeCell ref="BQ4:BQ7"/>
    <mergeCell ref="CA4:CA5"/>
    <mergeCell ref="BR4:BR7"/>
    <mergeCell ref="BS4:BS7"/>
    <mergeCell ref="BT4:BU5"/>
    <mergeCell ref="BV4:BW5"/>
    <mergeCell ref="BX4:BY5"/>
    <mergeCell ref="BZ4:BZ5"/>
    <mergeCell ref="A279:A283"/>
    <mergeCell ref="C1:CA1"/>
    <mergeCell ref="A3:A5"/>
    <mergeCell ref="B3:B5"/>
    <mergeCell ref="C3:D5"/>
    <mergeCell ref="E3:F5"/>
    <mergeCell ref="G3:G5"/>
    <mergeCell ref="H3:H5"/>
    <mergeCell ref="I3:I5"/>
    <mergeCell ref="J3:J5"/>
    <mergeCell ref="K3:T3"/>
    <mergeCell ref="BZ3:CA3"/>
    <mergeCell ref="BE4:BE7"/>
    <mergeCell ref="BF4:BF7"/>
    <mergeCell ref="BG4:BG7"/>
    <mergeCell ref="BH4:BH7"/>
    <mergeCell ref="BI4:BI7"/>
    <mergeCell ref="BJ4:BJ7"/>
    <mergeCell ref="BK4:BK7"/>
    <mergeCell ref="BM4:BM7"/>
    <mergeCell ref="BE3:BS3"/>
    <mergeCell ref="Z7:AA7"/>
    <mergeCell ref="AB7:AC7"/>
    <mergeCell ref="AD7:AE7"/>
  </mergeCells>
  <dataValidations count="8">
    <dataValidation type="list" allowBlank="1" showInputMessage="1" showErrorMessage="1" sqref="J193:J224 J11:J20 J23:J28 J35:J37 J227:J252 J85:J86 J89:J94 J97:J98 J101:J104 J106:J108 J110:J124 J39:J66 J30:J33 J126:J173 J175:J189 J69:J83">
      <formula1>"Thể chất, Nhận thức, Ngôn ngữ, TCKNXH-TM"</formula1>
    </dataValidation>
    <dataValidation type="list" allowBlank="1" showInputMessage="1" showErrorMessage="1" sqref="I23:I28 I11:I20 I175:I189 I30:I33 I35:I37 I85:I86 I89:I94 I97:I98 I101:I104 I106:I108 I110:I124 I69:I83 J67:L67 I39:I67 I126:I173 I193:I224 I227:I251">
      <formula1>"Lớp học, Sân chơi, Phòng chức năng, Ngoài nhà trường"</formula1>
    </dataValidation>
    <dataValidation type="list" allowBlank="1" showInputMessage="1" showErrorMessage="1" sqref="Z11">
      <formula1>"x, ĐTT, TDS, HĐH, HĐG, HĐNT, VS-AN, HĐC, TQDN, LH, HĐH+HĐNT, HĐH+HĐC, HĐH+HĐG"</formula1>
    </dataValidation>
    <dataValidation type="list" allowBlank="1" showInputMessage="1" showErrorMessage="1" sqref="V161:V169 V139:V149 V151:V157 W175:Y179 V39:BD45 V106:BD106 V89:BD94 V85:BD86 V47:BD66 W151:BD169 V101:BD104 V227:BD251 V33:BD33 V35:BD37 V75:BD83 V97:BD98 W110:BD110 W108:BD108 Z136:AC136 W138:BD149 Z175:BD180 V112:BD124 Z134:AC134 V205:BD224">
      <formula1>"ĐTT, TDS, HĐH, HĐG, HĐNT, VS-AN, HĐC, TQDN, LH, x,#"</formula1>
    </dataValidation>
    <dataValidation type="list" allowBlank="1" showInputMessage="1" showErrorMessage="1" sqref="K112:U124 K89:U94 K30:U33 V72:V73 K35:U37 K85:U86 K101:U104 K97:U98 K126:U129 K132:U149 V12:V20 V185:V187 K106:U106 K108:V108 K110:V110 R192 K184:U187 M39:U67 K189:V189 K193:U195 K197:U201 K151:U169 V24:V28 K69:U83 K205:U224 V32 V175:V179 K171:V173 K11:U20 K23:U28 V30 V69:V70 K175:U180 V182:V183 V194:V201 K227:U251 T192 K39:L66">
      <formula1>"x"</formula1>
    </dataValidation>
    <dataValidation type="list" allowBlank="1" showInputMessage="1" showErrorMessage="1" sqref="D97:D98 F106 F97:F98 F75:F83 F89:F94 D75:D83 F11:F20 D35:D37 F30:F33 D205:D224 D85:D86 D106 D101:D104 D108 D132:D149 D171:D173 F132:F149 F112:F124 F151:F169 F184:F187 D184:D187 D189 D193:D195 D197:D201 F197:F224 F227:F251 D23:D28 D30:D33 F35:F37 D175:D180 D69:D73 F69:F73 F85:F86 D89:D94 D39:D45 F110 D110 F108 D126:D129 F126:F129 R190:R191 D112:D124 D151:D169 F171:F173 F175:F180 F39:F45 F101:F104 F23:F28 F189:F195 D11:D20 D47:D66 G190:G192 H190:H191 T190:T191 U190:CA192 I190:Q192 S190:S192 F47:F66 D227:D251">
      <formula1>"KQMĐ, NDCT, TLHD, BC, ĐP"</formula1>
    </dataValidation>
    <dataValidation type="list" allowBlank="1" showInputMessage="1" showErrorMessage="1" sqref="BE110:BS110 BE138:BS149 BE75:BS83 BE39:BS45 BE23:BS28 BE106:BS106 BE151:BS169 BE134:BS136 BE126:BS129 BE184:BS187 BE30:BS33 BE11:BS20 BE35:BS37 BE205:BS224 BE97:BS98 BE85:BS86 BE69:BS73 BE101:BS104 BE108:BS108 BE47:BS66 BE89:BS94 BE189:BS189 BE175:BS180 BE193:BS201 BE171:BS173 BE112:BS124 BE227:BS251">
      <formula1>"2, 1, 0, KĐG,#"</formula1>
    </dataValidation>
    <dataValidation type="list" allowBlank="1" showInputMessage="1" showErrorMessage="1" sqref="BT171:BW173 BX171:CA174 BT32:CA32 BT189:CA189 BT127 BT72:CA73 Z12:AC20 W11:Y20 W30:BD32 V11 V23 V31 V71 V180:Y180 V135:Y135 V138 V158:V160 V184 V193 W23:BD28 V126:BD129 W69:BD73 W189:BD189 W171:BD173 AO184:BD187 AH11:BD20 W182:AN187 W193:BD201 BT129 BT69:CA70 BT186:CA187 BT24:CA28 AD11:AF20 AA11:AC11 BT199:CA201 BT194:CA197 BT13:CA20">
      <formula1>"x, ĐTT, TDS, HĐH, HĐG, HĐNT, VS-AN, HĐC, TQDN, LH"</formula1>
    </dataValidation>
  </dataValidations>
  <pageMargins left="0.45" right="0.45" top="0.5" bottom="0.5" header="0.3" footer="0.3"/>
  <pageSetup paperSize="9" orientation="landscape" r:id="rId1"/>
  <legacyDrawing r:id="rId2"/>
</worksheet>
</file>

<file path=xl/worksheets/sheet13.xml><?xml version="1.0" encoding="utf-8"?>
<worksheet xmlns="http://schemas.openxmlformats.org/spreadsheetml/2006/main" xmlns:r="http://schemas.openxmlformats.org/officeDocument/2006/relationships">
  <sheetPr filterMode="1"/>
  <dimension ref="A1:CI344"/>
  <sheetViews>
    <sheetView zoomScale="68" zoomScaleNormal="68" workbookViewId="0">
      <pane xSplit="6" ySplit="7" topLeftCell="I252" activePane="bottomRight" state="frozen"/>
      <selection pane="topRight" activeCell="G1" sqref="G1"/>
      <selection pane="bottomLeft" activeCell="A7" sqref="A7"/>
      <selection pane="bottomRight" activeCell="CB265" sqref="CB265:CB266"/>
    </sheetView>
  </sheetViews>
  <sheetFormatPr defaultRowHeight="18.75"/>
  <cols>
    <col min="1" max="1" width="5" style="184" customWidth="1"/>
    <col min="2" max="2" width="4.7109375" style="3" hidden="1" customWidth="1"/>
    <col min="3" max="3" width="53.42578125" style="217" customWidth="1"/>
    <col min="4" max="4" width="7.7109375" style="12" customWidth="1"/>
    <col min="5" max="5" width="39.5703125" style="4" hidden="1" customWidth="1"/>
    <col min="6" max="6" width="9.42578125" style="12" hidden="1" customWidth="1"/>
    <col min="7" max="7" width="30.5703125" style="184" hidden="1" customWidth="1"/>
    <col min="8" max="8" width="53.42578125" style="217" customWidth="1"/>
    <col min="9" max="10" width="9.85546875" style="2" customWidth="1"/>
    <col min="11" max="11" width="12.7109375" style="184" bestFit="1" customWidth="1"/>
    <col min="12" max="12" width="14" style="2" hidden="1" customWidth="1"/>
    <col min="13" max="13" width="14.85546875" style="2" hidden="1" customWidth="1"/>
    <col min="14" max="14" width="20.7109375" style="74" hidden="1" customWidth="1"/>
    <col min="15" max="15" width="18.5703125" style="2" hidden="1" customWidth="1"/>
    <col min="16" max="16" width="18.5703125" style="74" hidden="1" customWidth="1"/>
    <col min="17" max="17" width="18.140625" style="2" hidden="1" customWidth="1"/>
    <col min="18" max="18" width="17" style="2" hidden="1" customWidth="1"/>
    <col min="19" max="19" width="15.7109375" style="2" hidden="1" customWidth="1"/>
    <col min="20" max="20" width="18.5703125" style="2" hidden="1" customWidth="1"/>
    <col min="21" max="21" width="7.85546875" style="2" hidden="1" customWidth="1"/>
    <col min="22" max="25" width="9.42578125" style="184" bestFit="1" customWidth="1"/>
    <col min="26" max="31" width="5.42578125" style="2" hidden="1" customWidth="1"/>
    <col min="32" max="32" width="16.5703125" style="2" hidden="1" customWidth="1"/>
    <col min="33" max="33" width="20.140625" style="2" hidden="1" customWidth="1"/>
    <col min="34" max="34" width="12.7109375" style="2" hidden="1" customWidth="1"/>
    <col min="35" max="35" width="5.42578125" style="2" hidden="1" customWidth="1"/>
    <col min="36" max="38" width="3.5703125" style="2" hidden="1" customWidth="1"/>
    <col min="39" max="39" width="6.42578125" style="2" hidden="1" customWidth="1"/>
    <col min="40" max="40" width="2.7109375" style="2" hidden="1" customWidth="1"/>
    <col min="41" max="41" width="9.85546875" style="2" hidden="1" customWidth="1"/>
    <col min="42" max="42" width="14.28515625" style="2" hidden="1" customWidth="1"/>
    <col min="43" max="44" width="3.5703125" style="2" hidden="1" customWidth="1"/>
    <col min="45" max="45" width="18" style="2" hidden="1" customWidth="1"/>
    <col min="46" max="46" width="5.42578125" style="2" hidden="1" customWidth="1"/>
    <col min="47" max="48" width="3.5703125" style="2" hidden="1" customWidth="1"/>
    <col min="49" max="49" width="5.42578125" style="2" hidden="1" customWidth="1"/>
    <col min="50" max="51" width="2.7109375" style="2" hidden="1" customWidth="1"/>
    <col min="52" max="52" width="5.42578125" style="2" hidden="1" customWidth="1"/>
    <col min="53" max="53" width="2.7109375" style="2" hidden="1" customWidth="1"/>
    <col min="54" max="54" width="14" style="2" hidden="1" customWidth="1"/>
    <col min="55" max="55" width="21" style="2" hidden="1" customWidth="1"/>
    <col min="56" max="56" width="30.85546875" style="2" hidden="1" customWidth="1"/>
    <col min="57" max="64" width="4.140625" style="74" customWidth="1"/>
    <col min="65" max="68" width="4.140625" style="1147" customWidth="1"/>
    <col min="69" max="70" width="4.140625" style="74" customWidth="1"/>
    <col min="71" max="73" width="4.140625" style="1170" customWidth="1"/>
    <col min="74" max="76" width="4.140625" style="74" customWidth="1"/>
    <col min="77" max="78" width="4.140625" style="305" customWidth="1"/>
    <col min="79" max="79" width="5.140625" style="74" customWidth="1"/>
    <col min="80" max="80" width="6.42578125" style="74" customWidth="1"/>
    <col min="81" max="81" width="5.140625" style="74" customWidth="1"/>
    <col min="82" max="82" width="6" style="74" customWidth="1"/>
    <col min="83" max="85" width="5.140625" style="74" customWidth="1"/>
    <col min="86" max="86" width="5.140625" style="313" customWidth="1"/>
    <col min="87" max="87" width="2" style="74" bestFit="1" customWidth="1"/>
    <col min="88" max="194" width="9.140625" style="184"/>
    <col min="195" max="195" width="20.140625" style="184" customWidth="1"/>
    <col min="196" max="196" width="4.28515625" style="184" customWidth="1"/>
    <col min="197" max="197" width="39" style="184" customWidth="1"/>
    <col min="198" max="198" width="53.5703125" style="184" customWidth="1"/>
    <col min="199" max="202" width="7.7109375" style="184" customWidth="1"/>
    <col min="203" max="203" width="10" style="184" customWidth="1"/>
    <col min="204" max="205" width="9.28515625" style="184" customWidth="1"/>
    <col min="206" max="206" width="8" style="184" customWidth="1"/>
    <col min="207" max="450" width="9.140625" style="184"/>
    <col min="451" max="451" width="20.140625" style="184" customWidth="1"/>
    <col min="452" max="452" width="4.28515625" style="184" customWidth="1"/>
    <col min="453" max="453" width="39" style="184" customWidth="1"/>
    <col min="454" max="454" width="53.5703125" style="184" customWidth="1"/>
    <col min="455" max="458" width="7.7109375" style="184" customWidth="1"/>
    <col min="459" max="459" width="10" style="184" customWidth="1"/>
    <col min="460" max="461" width="9.28515625" style="184" customWidth="1"/>
    <col min="462" max="462" width="8" style="184" customWidth="1"/>
    <col min="463" max="706" width="9.140625" style="184"/>
    <col min="707" max="707" width="20.140625" style="184" customWidth="1"/>
    <col min="708" max="708" width="4.28515625" style="184" customWidth="1"/>
    <col min="709" max="709" width="39" style="184" customWidth="1"/>
    <col min="710" max="710" width="53.5703125" style="184" customWidth="1"/>
    <col min="711" max="714" width="7.7109375" style="184" customWidth="1"/>
    <col min="715" max="715" width="10" style="184" customWidth="1"/>
    <col min="716" max="717" width="9.28515625" style="184" customWidth="1"/>
    <col min="718" max="718" width="8" style="184" customWidth="1"/>
    <col min="719" max="962" width="9.140625" style="184"/>
    <col min="963" max="963" width="20.140625" style="184" customWidth="1"/>
    <col min="964" max="964" width="4.28515625" style="184" customWidth="1"/>
    <col min="965" max="965" width="39" style="184" customWidth="1"/>
    <col min="966" max="966" width="53.5703125" style="184" customWidth="1"/>
    <col min="967" max="970" width="7.7109375" style="184" customWidth="1"/>
    <col min="971" max="971" width="10" style="184" customWidth="1"/>
    <col min="972" max="973" width="9.28515625" style="184" customWidth="1"/>
    <col min="974" max="974" width="8" style="184" customWidth="1"/>
    <col min="975" max="1218" width="9.140625" style="184"/>
    <col min="1219" max="1219" width="20.140625" style="184" customWidth="1"/>
    <col min="1220" max="1220" width="4.28515625" style="184" customWidth="1"/>
    <col min="1221" max="1221" width="39" style="184" customWidth="1"/>
    <col min="1222" max="1222" width="53.5703125" style="184" customWidth="1"/>
    <col min="1223" max="1226" width="7.7109375" style="184" customWidth="1"/>
    <col min="1227" max="1227" width="10" style="184" customWidth="1"/>
    <col min="1228" max="1229" width="9.28515625" style="184" customWidth="1"/>
    <col min="1230" max="1230" width="8" style="184" customWidth="1"/>
    <col min="1231" max="1474" width="9.140625" style="184"/>
    <col min="1475" max="1475" width="20.140625" style="184" customWidth="1"/>
    <col min="1476" max="1476" width="4.28515625" style="184" customWidth="1"/>
    <col min="1477" max="1477" width="39" style="184" customWidth="1"/>
    <col min="1478" max="1478" width="53.5703125" style="184" customWidth="1"/>
    <col min="1479" max="1482" width="7.7109375" style="184" customWidth="1"/>
    <col min="1483" max="1483" width="10" style="184" customWidth="1"/>
    <col min="1484" max="1485" width="9.28515625" style="184" customWidth="1"/>
    <col min="1486" max="1486" width="8" style="184" customWidth="1"/>
    <col min="1487" max="1730" width="9.140625" style="184"/>
    <col min="1731" max="1731" width="20.140625" style="184" customWidth="1"/>
    <col min="1732" max="1732" width="4.28515625" style="184" customWidth="1"/>
    <col min="1733" max="1733" width="39" style="184" customWidth="1"/>
    <col min="1734" max="1734" width="53.5703125" style="184" customWidth="1"/>
    <col min="1735" max="1738" width="7.7109375" style="184" customWidth="1"/>
    <col min="1739" max="1739" width="10" style="184" customWidth="1"/>
    <col min="1740" max="1741" width="9.28515625" style="184" customWidth="1"/>
    <col min="1742" max="1742" width="8" style="184" customWidth="1"/>
    <col min="1743" max="1986" width="9.140625" style="184"/>
    <col min="1987" max="1987" width="20.140625" style="184" customWidth="1"/>
    <col min="1988" max="1988" width="4.28515625" style="184" customWidth="1"/>
    <col min="1989" max="1989" width="39" style="184" customWidth="1"/>
    <col min="1990" max="1990" width="53.5703125" style="184" customWidth="1"/>
    <col min="1991" max="1994" width="7.7109375" style="184" customWidth="1"/>
    <col min="1995" max="1995" width="10" style="184" customWidth="1"/>
    <col min="1996" max="1997" width="9.28515625" style="184" customWidth="1"/>
    <col min="1998" max="1998" width="8" style="184" customWidth="1"/>
    <col min="1999" max="2242" width="9.140625" style="184"/>
    <col min="2243" max="2243" width="20.140625" style="184" customWidth="1"/>
    <col min="2244" max="2244" width="4.28515625" style="184" customWidth="1"/>
    <col min="2245" max="2245" width="39" style="184" customWidth="1"/>
    <col min="2246" max="2246" width="53.5703125" style="184" customWidth="1"/>
    <col min="2247" max="2250" width="7.7109375" style="184" customWidth="1"/>
    <col min="2251" max="2251" width="10" style="184" customWidth="1"/>
    <col min="2252" max="2253" width="9.28515625" style="184" customWidth="1"/>
    <col min="2254" max="2254" width="8" style="184" customWidth="1"/>
    <col min="2255" max="2498" width="9.140625" style="184"/>
    <col min="2499" max="2499" width="20.140625" style="184" customWidth="1"/>
    <col min="2500" max="2500" width="4.28515625" style="184" customWidth="1"/>
    <col min="2501" max="2501" width="39" style="184" customWidth="1"/>
    <col min="2502" max="2502" width="53.5703125" style="184" customWidth="1"/>
    <col min="2503" max="2506" width="7.7109375" style="184" customWidth="1"/>
    <col min="2507" max="2507" width="10" style="184" customWidth="1"/>
    <col min="2508" max="2509" width="9.28515625" style="184" customWidth="1"/>
    <col min="2510" max="2510" width="8" style="184" customWidth="1"/>
    <col min="2511" max="2754" width="9.140625" style="184"/>
    <col min="2755" max="2755" width="20.140625" style="184" customWidth="1"/>
    <col min="2756" max="2756" width="4.28515625" style="184" customWidth="1"/>
    <col min="2757" max="2757" width="39" style="184" customWidth="1"/>
    <col min="2758" max="2758" width="53.5703125" style="184" customWidth="1"/>
    <col min="2759" max="2762" width="7.7109375" style="184" customWidth="1"/>
    <col min="2763" max="2763" width="10" style="184" customWidth="1"/>
    <col min="2764" max="2765" width="9.28515625" style="184" customWidth="1"/>
    <col min="2766" max="2766" width="8" style="184" customWidth="1"/>
    <col min="2767" max="3010" width="9.140625" style="184"/>
    <col min="3011" max="3011" width="20.140625" style="184" customWidth="1"/>
    <col min="3012" max="3012" width="4.28515625" style="184" customWidth="1"/>
    <col min="3013" max="3013" width="39" style="184" customWidth="1"/>
    <col min="3014" max="3014" width="53.5703125" style="184" customWidth="1"/>
    <col min="3015" max="3018" width="7.7109375" style="184" customWidth="1"/>
    <col min="3019" max="3019" width="10" style="184" customWidth="1"/>
    <col min="3020" max="3021" width="9.28515625" style="184" customWidth="1"/>
    <col min="3022" max="3022" width="8" style="184" customWidth="1"/>
    <col min="3023" max="3266" width="9.140625" style="184"/>
    <col min="3267" max="3267" width="20.140625" style="184" customWidth="1"/>
    <col min="3268" max="3268" width="4.28515625" style="184" customWidth="1"/>
    <col min="3269" max="3269" width="39" style="184" customWidth="1"/>
    <col min="3270" max="3270" width="53.5703125" style="184" customWidth="1"/>
    <col min="3271" max="3274" width="7.7109375" style="184" customWidth="1"/>
    <col min="3275" max="3275" width="10" style="184" customWidth="1"/>
    <col min="3276" max="3277" width="9.28515625" style="184" customWidth="1"/>
    <col min="3278" max="3278" width="8" style="184" customWidth="1"/>
    <col min="3279" max="3522" width="9.140625" style="184"/>
    <col min="3523" max="3523" width="20.140625" style="184" customWidth="1"/>
    <col min="3524" max="3524" width="4.28515625" style="184" customWidth="1"/>
    <col min="3525" max="3525" width="39" style="184" customWidth="1"/>
    <col min="3526" max="3526" width="53.5703125" style="184" customWidth="1"/>
    <col min="3527" max="3530" width="7.7109375" style="184" customWidth="1"/>
    <col min="3531" max="3531" width="10" style="184" customWidth="1"/>
    <col min="3532" max="3533" width="9.28515625" style="184" customWidth="1"/>
    <col min="3534" max="3534" width="8" style="184" customWidth="1"/>
    <col min="3535" max="3778" width="9.140625" style="184"/>
    <col min="3779" max="3779" width="20.140625" style="184" customWidth="1"/>
    <col min="3780" max="3780" width="4.28515625" style="184" customWidth="1"/>
    <col min="3781" max="3781" width="39" style="184" customWidth="1"/>
    <col min="3782" max="3782" width="53.5703125" style="184" customWidth="1"/>
    <col min="3783" max="3786" width="7.7109375" style="184" customWidth="1"/>
    <col min="3787" max="3787" width="10" style="184" customWidth="1"/>
    <col min="3788" max="3789" width="9.28515625" style="184" customWidth="1"/>
    <col min="3790" max="3790" width="8" style="184" customWidth="1"/>
    <col min="3791" max="4034" width="9.140625" style="184"/>
    <col min="4035" max="4035" width="20.140625" style="184" customWidth="1"/>
    <col min="4036" max="4036" width="4.28515625" style="184" customWidth="1"/>
    <col min="4037" max="4037" width="39" style="184" customWidth="1"/>
    <col min="4038" max="4038" width="53.5703125" style="184" customWidth="1"/>
    <col min="4039" max="4042" width="7.7109375" style="184" customWidth="1"/>
    <col min="4043" max="4043" width="10" style="184" customWidth="1"/>
    <col min="4044" max="4045" width="9.28515625" style="184" customWidth="1"/>
    <col min="4046" max="4046" width="8" style="184" customWidth="1"/>
    <col min="4047" max="4290" width="9.140625" style="184"/>
    <col min="4291" max="4291" width="20.140625" style="184" customWidth="1"/>
    <col min="4292" max="4292" width="4.28515625" style="184" customWidth="1"/>
    <col min="4293" max="4293" width="39" style="184" customWidth="1"/>
    <col min="4294" max="4294" width="53.5703125" style="184" customWidth="1"/>
    <col min="4295" max="4298" width="7.7109375" style="184" customWidth="1"/>
    <col min="4299" max="4299" width="10" style="184" customWidth="1"/>
    <col min="4300" max="4301" width="9.28515625" style="184" customWidth="1"/>
    <col min="4302" max="4302" width="8" style="184" customWidth="1"/>
    <col min="4303" max="4546" width="9.140625" style="184"/>
    <col min="4547" max="4547" width="20.140625" style="184" customWidth="1"/>
    <col min="4548" max="4548" width="4.28515625" style="184" customWidth="1"/>
    <col min="4549" max="4549" width="39" style="184" customWidth="1"/>
    <col min="4550" max="4550" width="53.5703125" style="184" customWidth="1"/>
    <col min="4551" max="4554" width="7.7109375" style="184" customWidth="1"/>
    <col min="4555" max="4555" width="10" style="184" customWidth="1"/>
    <col min="4556" max="4557" width="9.28515625" style="184" customWidth="1"/>
    <col min="4558" max="4558" width="8" style="184" customWidth="1"/>
    <col min="4559" max="4802" width="9.140625" style="184"/>
    <col min="4803" max="4803" width="20.140625" style="184" customWidth="1"/>
    <col min="4804" max="4804" width="4.28515625" style="184" customWidth="1"/>
    <col min="4805" max="4805" width="39" style="184" customWidth="1"/>
    <col min="4806" max="4806" width="53.5703125" style="184" customWidth="1"/>
    <col min="4807" max="4810" width="7.7109375" style="184" customWidth="1"/>
    <col min="4811" max="4811" width="10" style="184" customWidth="1"/>
    <col min="4812" max="4813" width="9.28515625" style="184" customWidth="1"/>
    <col min="4814" max="4814" width="8" style="184" customWidth="1"/>
    <col min="4815" max="5058" width="9.140625" style="184"/>
    <col min="5059" max="5059" width="20.140625" style="184" customWidth="1"/>
    <col min="5060" max="5060" width="4.28515625" style="184" customWidth="1"/>
    <col min="5061" max="5061" width="39" style="184" customWidth="1"/>
    <col min="5062" max="5062" width="53.5703125" style="184" customWidth="1"/>
    <col min="5063" max="5066" width="7.7109375" style="184" customWidth="1"/>
    <col min="5067" max="5067" width="10" style="184" customWidth="1"/>
    <col min="5068" max="5069" width="9.28515625" style="184" customWidth="1"/>
    <col min="5070" max="5070" width="8" style="184" customWidth="1"/>
    <col min="5071" max="5314" width="9.140625" style="184"/>
    <col min="5315" max="5315" width="20.140625" style="184" customWidth="1"/>
    <col min="5316" max="5316" width="4.28515625" style="184" customWidth="1"/>
    <col min="5317" max="5317" width="39" style="184" customWidth="1"/>
    <col min="5318" max="5318" width="53.5703125" style="184" customWidth="1"/>
    <col min="5319" max="5322" width="7.7109375" style="184" customWidth="1"/>
    <col min="5323" max="5323" width="10" style="184" customWidth="1"/>
    <col min="5324" max="5325" width="9.28515625" style="184" customWidth="1"/>
    <col min="5326" max="5326" width="8" style="184" customWidth="1"/>
    <col min="5327" max="5570" width="9.140625" style="184"/>
    <col min="5571" max="5571" width="20.140625" style="184" customWidth="1"/>
    <col min="5572" max="5572" width="4.28515625" style="184" customWidth="1"/>
    <col min="5573" max="5573" width="39" style="184" customWidth="1"/>
    <col min="5574" max="5574" width="53.5703125" style="184" customWidth="1"/>
    <col min="5575" max="5578" width="7.7109375" style="184" customWidth="1"/>
    <col min="5579" max="5579" width="10" style="184" customWidth="1"/>
    <col min="5580" max="5581" width="9.28515625" style="184" customWidth="1"/>
    <col min="5582" max="5582" width="8" style="184" customWidth="1"/>
    <col min="5583" max="5826" width="9.140625" style="184"/>
    <col min="5827" max="5827" width="20.140625" style="184" customWidth="1"/>
    <col min="5828" max="5828" width="4.28515625" style="184" customWidth="1"/>
    <col min="5829" max="5829" width="39" style="184" customWidth="1"/>
    <col min="5830" max="5830" width="53.5703125" style="184" customWidth="1"/>
    <col min="5831" max="5834" width="7.7109375" style="184" customWidth="1"/>
    <col min="5835" max="5835" width="10" style="184" customWidth="1"/>
    <col min="5836" max="5837" width="9.28515625" style="184" customWidth="1"/>
    <col min="5838" max="5838" width="8" style="184" customWidth="1"/>
    <col min="5839" max="6082" width="9.140625" style="184"/>
    <col min="6083" max="6083" width="20.140625" style="184" customWidth="1"/>
    <col min="6084" max="6084" width="4.28515625" style="184" customWidth="1"/>
    <col min="6085" max="6085" width="39" style="184" customWidth="1"/>
    <col min="6086" max="6086" width="53.5703125" style="184" customWidth="1"/>
    <col min="6087" max="6090" width="7.7109375" style="184" customWidth="1"/>
    <col min="6091" max="6091" width="10" style="184" customWidth="1"/>
    <col min="6092" max="6093" width="9.28515625" style="184" customWidth="1"/>
    <col min="6094" max="6094" width="8" style="184" customWidth="1"/>
    <col min="6095" max="6338" width="9.140625" style="184"/>
    <col min="6339" max="6339" width="20.140625" style="184" customWidth="1"/>
    <col min="6340" max="6340" width="4.28515625" style="184" customWidth="1"/>
    <col min="6341" max="6341" width="39" style="184" customWidth="1"/>
    <col min="6342" max="6342" width="53.5703125" style="184" customWidth="1"/>
    <col min="6343" max="6346" width="7.7109375" style="184" customWidth="1"/>
    <col min="6347" max="6347" width="10" style="184" customWidth="1"/>
    <col min="6348" max="6349" width="9.28515625" style="184" customWidth="1"/>
    <col min="6350" max="6350" width="8" style="184" customWidth="1"/>
    <col min="6351" max="6594" width="9.140625" style="184"/>
    <col min="6595" max="6595" width="20.140625" style="184" customWidth="1"/>
    <col min="6596" max="6596" width="4.28515625" style="184" customWidth="1"/>
    <col min="6597" max="6597" width="39" style="184" customWidth="1"/>
    <col min="6598" max="6598" width="53.5703125" style="184" customWidth="1"/>
    <col min="6599" max="6602" width="7.7109375" style="184" customWidth="1"/>
    <col min="6603" max="6603" width="10" style="184" customWidth="1"/>
    <col min="6604" max="6605" width="9.28515625" style="184" customWidth="1"/>
    <col min="6606" max="6606" width="8" style="184" customWidth="1"/>
    <col min="6607" max="6850" width="9.140625" style="184"/>
    <col min="6851" max="6851" width="20.140625" style="184" customWidth="1"/>
    <col min="6852" max="6852" width="4.28515625" style="184" customWidth="1"/>
    <col min="6853" max="6853" width="39" style="184" customWidth="1"/>
    <col min="6854" max="6854" width="53.5703125" style="184" customWidth="1"/>
    <col min="6855" max="6858" width="7.7109375" style="184" customWidth="1"/>
    <col min="6859" max="6859" width="10" style="184" customWidth="1"/>
    <col min="6860" max="6861" width="9.28515625" style="184" customWidth="1"/>
    <col min="6862" max="6862" width="8" style="184" customWidth="1"/>
    <col min="6863" max="7106" width="9.140625" style="184"/>
    <col min="7107" max="7107" width="20.140625" style="184" customWidth="1"/>
    <col min="7108" max="7108" width="4.28515625" style="184" customWidth="1"/>
    <col min="7109" max="7109" width="39" style="184" customWidth="1"/>
    <col min="7110" max="7110" width="53.5703125" style="184" customWidth="1"/>
    <col min="7111" max="7114" width="7.7109375" style="184" customWidth="1"/>
    <col min="7115" max="7115" width="10" style="184" customWidth="1"/>
    <col min="7116" max="7117" width="9.28515625" style="184" customWidth="1"/>
    <col min="7118" max="7118" width="8" style="184" customWidth="1"/>
    <col min="7119" max="7362" width="9.140625" style="184"/>
    <col min="7363" max="7363" width="20.140625" style="184" customWidth="1"/>
    <col min="7364" max="7364" width="4.28515625" style="184" customWidth="1"/>
    <col min="7365" max="7365" width="39" style="184" customWidth="1"/>
    <col min="7366" max="7366" width="53.5703125" style="184" customWidth="1"/>
    <col min="7367" max="7370" width="7.7109375" style="184" customWidth="1"/>
    <col min="7371" max="7371" width="10" style="184" customWidth="1"/>
    <col min="7372" max="7373" width="9.28515625" style="184" customWidth="1"/>
    <col min="7374" max="7374" width="8" style="184" customWidth="1"/>
    <col min="7375" max="7618" width="9.140625" style="184"/>
    <col min="7619" max="7619" width="20.140625" style="184" customWidth="1"/>
    <col min="7620" max="7620" width="4.28515625" style="184" customWidth="1"/>
    <col min="7621" max="7621" width="39" style="184" customWidth="1"/>
    <col min="7622" max="7622" width="53.5703125" style="184" customWidth="1"/>
    <col min="7623" max="7626" width="7.7109375" style="184" customWidth="1"/>
    <col min="7627" max="7627" width="10" style="184" customWidth="1"/>
    <col min="7628" max="7629" width="9.28515625" style="184" customWidth="1"/>
    <col min="7630" max="7630" width="8" style="184" customWidth="1"/>
    <col min="7631" max="7874" width="9.140625" style="184"/>
    <col min="7875" max="7875" width="20.140625" style="184" customWidth="1"/>
    <col min="7876" max="7876" width="4.28515625" style="184" customWidth="1"/>
    <col min="7877" max="7877" width="39" style="184" customWidth="1"/>
    <col min="7878" max="7878" width="53.5703125" style="184" customWidth="1"/>
    <col min="7879" max="7882" width="7.7109375" style="184" customWidth="1"/>
    <col min="7883" max="7883" width="10" style="184" customWidth="1"/>
    <col min="7884" max="7885" width="9.28515625" style="184" customWidth="1"/>
    <col min="7886" max="7886" width="8" style="184" customWidth="1"/>
    <col min="7887" max="8130" width="9.140625" style="184"/>
    <col min="8131" max="8131" width="20.140625" style="184" customWidth="1"/>
    <col min="8132" max="8132" width="4.28515625" style="184" customWidth="1"/>
    <col min="8133" max="8133" width="39" style="184" customWidth="1"/>
    <col min="8134" max="8134" width="53.5703125" style="184" customWidth="1"/>
    <col min="8135" max="8138" width="7.7109375" style="184" customWidth="1"/>
    <col min="8139" max="8139" width="10" style="184" customWidth="1"/>
    <col min="8140" max="8141" width="9.28515625" style="184" customWidth="1"/>
    <col min="8142" max="8142" width="8" style="184" customWidth="1"/>
    <col min="8143" max="8386" width="9.140625" style="184"/>
    <col min="8387" max="8387" width="20.140625" style="184" customWidth="1"/>
    <col min="8388" max="8388" width="4.28515625" style="184" customWidth="1"/>
    <col min="8389" max="8389" width="39" style="184" customWidth="1"/>
    <col min="8390" max="8390" width="53.5703125" style="184" customWidth="1"/>
    <col min="8391" max="8394" width="7.7109375" style="184" customWidth="1"/>
    <col min="8395" max="8395" width="10" style="184" customWidth="1"/>
    <col min="8396" max="8397" width="9.28515625" style="184" customWidth="1"/>
    <col min="8398" max="8398" width="8" style="184" customWidth="1"/>
    <col min="8399" max="8642" width="9.140625" style="184"/>
    <col min="8643" max="8643" width="20.140625" style="184" customWidth="1"/>
    <col min="8644" max="8644" width="4.28515625" style="184" customWidth="1"/>
    <col min="8645" max="8645" width="39" style="184" customWidth="1"/>
    <col min="8646" max="8646" width="53.5703125" style="184" customWidth="1"/>
    <col min="8647" max="8650" width="7.7109375" style="184" customWidth="1"/>
    <col min="8651" max="8651" width="10" style="184" customWidth="1"/>
    <col min="8652" max="8653" width="9.28515625" style="184" customWidth="1"/>
    <col min="8654" max="8654" width="8" style="184" customWidth="1"/>
    <col min="8655" max="8898" width="9.140625" style="184"/>
    <col min="8899" max="8899" width="20.140625" style="184" customWidth="1"/>
    <col min="8900" max="8900" width="4.28515625" style="184" customWidth="1"/>
    <col min="8901" max="8901" width="39" style="184" customWidth="1"/>
    <col min="8902" max="8902" width="53.5703125" style="184" customWidth="1"/>
    <col min="8903" max="8906" width="7.7109375" style="184" customWidth="1"/>
    <col min="8907" max="8907" width="10" style="184" customWidth="1"/>
    <col min="8908" max="8909" width="9.28515625" style="184" customWidth="1"/>
    <col min="8910" max="8910" width="8" style="184" customWidth="1"/>
    <col min="8911" max="9154" width="9.140625" style="184"/>
    <col min="9155" max="9155" width="20.140625" style="184" customWidth="1"/>
    <col min="9156" max="9156" width="4.28515625" style="184" customWidth="1"/>
    <col min="9157" max="9157" width="39" style="184" customWidth="1"/>
    <col min="9158" max="9158" width="53.5703125" style="184" customWidth="1"/>
    <col min="9159" max="9162" width="7.7109375" style="184" customWidth="1"/>
    <col min="9163" max="9163" width="10" style="184" customWidth="1"/>
    <col min="9164" max="9165" width="9.28515625" style="184" customWidth="1"/>
    <col min="9166" max="9166" width="8" style="184" customWidth="1"/>
    <col min="9167" max="9410" width="9.140625" style="184"/>
    <col min="9411" max="9411" width="20.140625" style="184" customWidth="1"/>
    <col min="9412" max="9412" width="4.28515625" style="184" customWidth="1"/>
    <col min="9413" max="9413" width="39" style="184" customWidth="1"/>
    <col min="9414" max="9414" width="53.5703125" style="184" customWidth="1"/>
    <col min="9415" max="9418" width="7.7109375" style="184" customWidth="1"/>
    <col min="9419" max="9419" width="10" style="184" customWidth="1"/>
    <col min="9420" max="9421" width="9.28515625" style="184" customWidth="1"/>
    <col min="9422" max="9422" width="8" style="184" customWidth="1"/>
    <col min="9423" max="9666" width="9.140625" style="184"/>
    <col min="9667" max="9667" width="20.140625" style="184" customWidth="1"/>
    <col min="9668" max="9668" width="4.28515625" style="184" customWidth="1"/>
    <col min="9669" max="9669" width="39" style="184" customWidth="1"/>
    <col min="9670" max="9670" width="53.5703125" style="184" customWidth="1"/>
    <col min="9671" max="9674" width="7.7109375" style="184" customWidth="1"/>
    <col min="9675" max="9675" width="10" style="184" customWidth="1"/>
    <col min="9676" max="9677" width="9.28515625" style="184" customWidth="1"/>
    <col min="9678" max="9678" width="8" style="184" customWidth="1"/>
    <col min="9679" max="9922" width="9.140625" style="184"/>
    <col min="9923" max="9923" width="20.140625" style="184" customWidth="1"/>
    <col min="9924" max="9924" width="4.28515625" style="184" customWidth="1"/>
    <col min="9925" max="9925" width="39" style="184" customWidth="1"/>
    <col min="9926" max="9926" width="53.5703125" style="184" customWidth="1"/>
    <col min="9927" max="9930" width="7.7109375" style="184" customWidth="1"/>
    <col min="9931" max="9931" width="10" style="184" customWidth="1"/>
    <col min="9932" max="9933" width="9.28515625" style="184" customWidth="1"/>
    <col min="9934" max="9934" width="8" style="184" customWidth="1"/>
    <col min="9935" max="10178" width="9.140625" style="184"/>
    <col min="10179" max="10179" width="20.140625" style="184" customWidth="1"/>
    <col min="10180" max="10180" width="4.28515625" style="184" customWidth="1"/>
    <col min="10181" max="10181" width="39" style="184" customWidth="1"/>
    <col min="10182" max="10182" width="53.5703125" style="184" customWidth="1"/>
    <col min="10183" max="10186" width="7.7109375" style="184" customWidth="1"/>
    <col min="10187" max="10187" width="10" style="184" customWidth="1"/>
    <col min="10188" max="10189" width="9.28515625" style="184" customWidth="1"/>
    <col min="10190" max="10190" width="8" style="184" customWidth="1"/>
    <col min="10191" max="10434" width="9.140625" style="184"/>
    <col min="10435" max="10435" width="20.140625" style="184" customWidth="1"/>
    <col min="10436" max="10436" width="4.28515625" style="184" customWidth="1"/>
    <col min="10437" max="10437" width="39" style="184" customWidth="1"/>
    <col min="10438" max="10438" width="53.5703125" style="184" customWidth="1"/>
    <col min="10439" max="10442" width="7.7109375" style="184" customWidth="1"/>
    <col min="10443" max="10443" width="10" style="184" customWidth="1"/>
    <col min="10444" max="10445" width="9.28515625" style="184" customWidth="1"/>
    <col min="10446" max="10446" width="8" style="184" customWidth="1"/>
    <col min="10447" max="10690" width="9.140625" style="184"/>
    <col min="10691" max="10691" width="20.140625" style="184" customWidth="1"/>
    <col min="10692" max="10692" width="4.28515625" style="184" customWidth="1"/>
    <col min="10693" max="10693" width="39" style="184" customWidth="1"/>
    <col min="10694" max="10694" width="53.5703125" style="184" customWidth="1"/>
    <col min="10695" max="10698" width="7.7109375" style="184" customWidth="1"/>
    <col min="10699" max="10699" width="10" style="184" customWidth="1"/>
    <col min="10700" max="10701" width="9.28515625" style="184" customWidth="1"/>
    <col min="10702" max="10702" width="8" style="184" customWidth="1"/>
    <col min="10703" max="10946" width="9.140625" style="184"/>
    <col min="10947" max="10947" width="20.140625" style="184" customWidth="1"/>
    <col min="10948" max="10948" width="4.28515625" style="184" customWidth="1"/>
    <col min="10949" max="10949" width="39" style="184" customWidth="1"/>
    <col min="10950" max="10950" width="53.5703125" style="184" customWidth="1"/>
    <col min="10951" max="10954" width="7.7109375" style="184" customWidth="1"/>
    <col min="10955" max="10955" width="10" style="184" customWidth="1"/>
    <col min="10956" max="10957" width="9.28515625" style="184" customWidth="1"/>
    <col min="10958" max="10958" width="8" style="184" customWidth="1"/>
    <col min="10959" max="11202" width="9.140625" style="184"/>
    <col min="11203" max="11203" width="20.140625" style="184" customWidth="1"/>
    <col min="11204" max="11204" width="4.28515625" style="184" customWidth="1"/>
    <col min="11205" max="11205" width="39" style="184" customWidth="1"/>
    <col min="11206" max="11206" width="53.5703125" style="184" customWidth="1"/>
    <col min="11207" max="11210" width="7.7109375" style="184" customWidth="1"/>
    <col min="11211" max="11211" width="10" style="184" customWidth="1"/>
    <col min="11212" max="11213" width="9.28515625" style="184" customWidth="1"/>
    <col min="11214" max="11214" width="8" style="184" customWidth="1"/>
    <col min="11215" max="11458" width="9.140625" style="184"/>
    <col min="11459" max="11459" width="20.140625" style="184" customWidth="1"/>
    <col min="11460" max="11460" width="4.28515625" style="184" customWidth="1"/>
    <col min="11461" max="11461" width="39" style="184" customWidth="1"/>
    <col min="11462" max="11462" width="53.5703125" style="184" customWidth="1"/>
    <col min="11463" max="11466" width="7.7109375" style="184" customWidth="1"/>
    <col min="11467" max="11467" width="10" style="184" customWidth="1"/>
    <col min="11468" max="11469" width="9.28515625" style="184" customWidth="1"/>
    <col min="11470" max="11470" width="8" style="184" customWidth="1"/>
    <col min="11471" max="11714" width="9.140625" style="184"/>
    <col min="11715" max="11715" width="20.140625" style="184" customWidth="1"/>
    <col min="11716" max="11716" width="4.28515625" style="184" customWidth="1"/>
    <col min="11717" max="11717" width="39" style="184" customWidth="1"/>
    <col min="11718" max="11718" width="53.5703125" style="184" customWidth="1"/>
    <col min="11719" max="11722" width="7.7109375" style="184" customWidth="1"/>
    <col min="11723" max="11723" width="10" style="184" customWidth="1"/>
    <col min="11724" max="11725" width="9.28515625" style="184" customWidth="1"/>
    <col min="11726" max="11726" width="8" style="184" customWidth="1"/>
    <col min="11727" max="11970" width="9.140625" style="184"/>
    <col min="11971" max="11971" width="20.140625" style="184" customWidth="1"/>
    <col min="11972" max="11972" width="4.28515625" style="184" customWidth="1"/>
    <col min="11973" max="11973" width="39" style="184" customWidth="1"/>
    <col min="11974" max="11974" width="53.5703125" style="184" customWidth="1"/>
    <col min="11975" max="11978" width="7.7109375" style="184" customWidth="1"/>
    <col min="11979" max="11979" width="10" style="184" customWidth="1"/>
    <col min="11980" max="11981" width="9.28515625" style="184" customWidth="1"/>
    <col min="11982" max="11982" width="8" style="184" customWidth="1"/>
    <col min="11983" max="12226" width="9.140625" style="184"/>
    <col min="12227" max="12227" width="20.140625" style="184" customWidth="1"/>
    <col min="12228" max="12228" width="4.28515625" style="184" customWidth="1"/>
    <col min="12229" max="12229" width="39" style="184" customWidth="1"/>
    <col min="12230" max="12230" width="53.5703125" style="184" customWidth="1"/>
    <col min="12231" max="12234" width="7.7109375" style="184" customWidth="1"/>
    <col min="12235" max="12235" width="10" style="184" customWidth="1"/>
    <col min="12236" max="12237" width="9.28515625" style="184" customWidth="1"/>
    <col min="12238" max="12238" width="8" style="184" customWidth="1"/>
    <col min="12239" max="12482" width="9.140625" style="184"/>
    <col min="12483" max="12483" width="20.140625" style="184" customWidth="1"/>
    <col min="12484" max="12484" width="4.28515625" style="184" customWidth="1"/>
    <col min="12485" max="12485" width="39" style="184" customWidth="1"/>
    <col min="12486" max="12486" width="53.5703125" style="184" customWidth="1"/>
    <col min="12487" max="12490" width="7.7109375" style="184" customWidth="1"/>
    <col min="12491" max="12491" width="10" style="184" customWidth="1"/>
    <col min="12492" max="12493" width="9.28515625" style="184" customWidth="1"/>
    <col min="12494" max="12494" width="8" style="184" customWidth="1"/>
    <col min="12495" max="12738" width="9.140625" style="184"/>
    <col min="12739" max="12739" width="20.140625" style="184" customWidth="1"/>
    <col min="12740" max="12740" width="4.28515625" style="184" customWidth="1"/>
    <col min="12741" max="12741" width="39" style="184" customWidth="1"/>
    <col min="12742" max="12742" width="53.5703125" style="184" customWidth="1"/>
    <col min="12743" max="12746" width="7.7109375" style="184" customWidth="1"/>
    <col min="12747" max="12747" width="10" style="184" customWidth="1"/>
    <col min="12748" max="12749" width="9.28515625" style="184" customWidth="1"/>
    <col min="12750" max="12750" width="8" style="184" customWidth="1"/>
    <col min="12751" max="12994" width="9.140625" style="184"/>
    <col min="12995" max="12995" width="20.140625" style="184" customWidth="1"/>
    <col min="12996" max="12996" width="4.28515625" style="184" customWidth="1"/>
    <col min="12997" max="12997" width="39" style="184" customWidth="1"/>
    <col min="12998" max="12998" width="53.5703125" style="184" customWidth="1"/>
    <col min="12999" max="13002" width="7.7109375" style="184" customWidth="1"/>
    <col min="13003" max="13003" width="10" style="184" customWidth="1"/>
    <col min="13004" max="13005" width="9.28515625" style="184" customWidth="1"/>
    <col min="13006" max="13006" width="8" style="184" customWidth="1"/>
    <col min="13007" max="13250" width="9.140625" style="184"/>
    <col min="13251" max="13251" width="20.140625" style="184" customWidth="1"/>
    <col min="13252" max="13252" width="4.28515625" style="184" customWidth="1"/>
    <col min="13253" max="13253" width="39" style="184" customWidth="1"/>
    <col min="13254" max="13254" width="53.5703125" style="184" customWidth="1"/>
    <col min="13255" max="13258" width="7.7109375" style="184" customWidth="1"/>
    <col min="13259" max="13259" width="10" style="184" customWidth="1"/>
    <col min="13260" max="13261" width="9.28515625" style="184" customWidth="1"/>
    <col min="13262" max="13262" width="8" style="184" customWidth="1"/>
    <col min="13263" max="13506" width="9.140625" style="184"/>
    <col min="13507" max="13507" width="20.140625" style="184" customWidth="1"/>
    <col min="13508" max="13508" width="4.28515625" style="184" customWidth="1"/>
    <col min="13509" max="13509" width="39" style="184" customWidth="1"/>
    <col min="13510" max="13510" width="53.5703125" style="184" customWidth="1"/>
    <col min="13511" max="13514" width="7.7109375" style="184" customWidth="1"/>
    <col min="13515" max="13515" width="10" style="184" customWidth="1"/>
    <col min="13516" max="13517" width="9.28515625" style="184" customWidth="1"/>
    <col min="13518" max="13518" width="8" style="184" customWidth="1"/>
    <col min="13519" max="13762" width="9.140625" style="184"/>
    <col min="13763" max="13763" width="20.140625" style="184" customWidth="1"/>
    <col min="13764" max="13764" width="4.28515625" style="184" customWidth="1"/>
    <col min="13765" max="13765" width="39" style="184" customWidth="1"/>
    <col min="13766" max="13766" width="53.5703125" style="184" customWidth="1"/>
    <col min="13767" max="13770" width="7.7109375" style="184" customWidth="1"/>
    <col min="13771" max="13771" width="10" style="184" customWidth="1"/>
    <col min="13772" max="13773" width="9.28515625" style="184" customWidth="1"/>
    <col min="13774" max="13774" width="8" style="184" customWidth="1"/>
    <col min="13775" max="14018" width="9.140625" style="184"/>
    <col min="14019" max="14019" width="20.140625" style="184" customWidth="1"/>
    <col min="14020" max="14020" width="4.28515625" style="184" customWidth="1"/>
    <col min="14021" max="14021" width="39" style="184" customWidth="1"/>
    <col min="14022" max="14022" width="53.5703125" style="184" customWidth="1"/>
    <col min="14023" max="14026" width="7.7109375" style="184" customWidth="1"/>
    <col min="14027" max="14027" width="10" style="184" customWidth="1"/>
    <col min="14028" max="14029" width="9.28515625" style="184" customWidth="1"/>
    <col min="14030" max="14030" width="8" style="184" customWidth="1"/>
    <col min="14031" max="14274" width="9.140625" style="184"/>
    <col min="14275" max="14275" width="20.140625" style="184" customWidth="1"/>
    <col min="14276" max="14276" width="4.28515625" style="184" customWidth="1"/>
    <col min="14277" max="14277" width="39" style="184" customWidth="1"/>
    <col min="14278" max="14278" width="53.5703125" style="184" customWidth="1"/>
    <col min="14279" max="14282" width="7.7109375" style="184" customWidth="1"/>
    <col min="14283" max="14283" width="10" style="184" customWidth="1"/>
    <col min="14284" max="14285" width="9.28515625" style="184" customWidth="1"/>
    <col min="14286" max="14286" width="8" style="184" customWidth="1"/>
    <col min="14287" max="14530" width="9.140625" style="184"/>
    <col min="14531" max="14531" width="20.140625" style="184" customWidth="1"/>
    <col min="14532" max="14532" width="4.28515625" style="184" customWidth="1"/>
    <col min="14533" max="14533" width="39" style="184" customWidth="1"/>
    <col min="14534" max="14534" width="53.5703125" style="184" customWidth="1"/>
    <col min="14535" max="14538" width="7.7109375" style="184" customWidth="1"/>
    <col min="14539" max="14539" width="10" style="184" customWidth="1"/>
    <col min="14540" max="14541" width="9.28515625" style="184" customWidth="1"/>
    <col min="14542" max="14542" width="8" style="184" customWidth="1"/>
    <col min="14543" max="14786" width="9.140625" style="184"/>
    <col min="14787" max="14787" width="20.140625" style="184" customWidth="1"/>
    <col min="14788" max="14788" width="4.28515625" style="184" customWidth="1"/>
    <col min="14789" max="14789" width="39" style="184" customWidth="1"/>
    <col min="14790" max="14790" width="53.5703125" style="184" customWidth="1"/>
    <col min="14791" max="14794" width="7.7109375" style="184" customWidth="1"/>
    <col min="14795" max="14795" width="10" style="184" customWidth="1"/>
    <col min="14796" max="14797" width="9.28515625" style="184" customWidth="1"/>
    <col min="14798" max="14798" width="8" style="184" customWidth="1"/>
    <col min="14799" max="15042" width="9.140625" style="184"/>
    <col min="15043" max="15043" width="20.140625" style="184" customWidth="1"/>
    <col min="15044" max="15044" width="4.28515625" style="184" customWidth="1"/>
    <col min="15045" max="15045" width="39" style="184" customWidth="1"/>
    <col min="15046" max="15046" width="53.5703125" style="184" customWidth="1"/>
    <col min="15047" max="15050" width="7.7109375" style="184" customWidth="1"/>
    <col min="15051" max="15051" width="10" style="184" customWidth="1"/>
    <col min="15052" max="15053" width="9.28515625" style="184" customWidth="1"/>
    <col min="15054" max="15054" width="8" style="184" customWidth="1"/>
    <col min="15055" max="15298" width="9.140625" style="184"/>
    <col min="15299" max="15299" width="20.140625" style="184" customWidth="1"/>
    <col min="15300" max="15300" width="4.28515625" style="184" customWidth="1"/>
    <col min="15301" max="15301" width="39" style="184" customWidth="1"/>
    <col min="15302" max="15302" width="53.5703125" style="184" customWidth="1"/>
    <col min="15303" max="15306" width="7.7109375" style="184" customWidth="1"/>
    <col min="15307" max="15307" width="10" style="184" customWidth="1"/>
    <col min="15308" max="15309" width="9.28515625" style="184" customWidth="1"/>
    <col min="15310" max="15310" width="8" style="184" customWidth="1"/>
    <col min="15311" max="15554" width="9.140625" style="184"/>
    <col min="15555" max="15555" width="20.140625" style="184" customWidth="1"/>
    <col min="15556" max="15556" width="4.28515625" style="184" customWidth="1"/>
    <col min="15557" max="15557" width="39" style="184" customWidth="1"/>
    <col min="15558" max="15558" width="53.5703125" style="184" customWidth="1"/>
    <col min="15559" max="15562" width="7.7109375" style="184" customWidth="1"/>
    <col min="15563" max="15563" width="10" style="184" customWidth="1"/>
    <col min="15564" max="15565" width="9.28515625" style="184" customWidth="1"/>
    <col min="15566" max="15566" width="8" style="184" customWidth="1"/>
    <col min="15567" max="15810" width="9.140625" style="184"/>
    <col min="15811" max="15811" width="20.140625" style="184" customWidth="1"/>
    <col min="15812" max="15812" width="4.28515625" style="184" customWidth="1"/>
    <col min="15813" max="15813" width="39" style="184" customWidth="1"/>
    <col min="15814" max="15814" width="53.5703125" style="184" customWidth="1"/>
    <col min="15815" max="15818" width="7.7109375" style="184" customWidth="1"/>
    <col min="15819" max="15819" width="10" style="184" customWidth="1"/>
    <col min="15820" max="15821" width="9.28515625" style="184" customWidth="1"/>
    <col min="15822" max="15822" width="8" style="184" customWidth="1"/>
    <col min="15823" max="16066" width="9.140625" style="184"/>
    <col min="16067" max="16067" width="20.140625" style="184" customWidth="1"/>
    <col min="16068" max="16068" width="4.28515625" style="184" customWidth="1"/>
    <col min="16069" max="16069" width="39" style="184" customWidth="1"/>
    <col min="16070" max="16070" width="53.5703125" style="184" customWidth="1"/>
    <col min="16071" max="16074" width="7.7109375" style="184" customWidth="1"/>
    <col min="16075" max="16075" width="10" style="184" customWidth="1"/>
    <col min="16076" max="16077" width="9.28515625" style="184" customWidth="1"/>
    <col min="16078" max="16078" width="8" style="184" customWidth="1"/>
    <col min="16079" max="16384" width="9.140625" style="184"/>
  </cols>
  <sheetData>
    <row r="1" spans="1:86" ht="35.25" customHeight="1">
      <c r="A1" s="293"/>
      <c r="B1" s="1"/>
      <c r="C1" s="1610" t="s">
        <v>1573</v>
      </c>
      <c r="D1" s="1610"/>
      <c r="E1" s="1610"/>
      <c r="F1" s="1610"/>
      <c r="G1" s="1610"/>
      <c r="H1" s="1610"/>
      <c r="I1" s="1610"/>
      <c r="J1" s="1610"/>
      <c r="K1" s="1610"/>
      <c r="L1" s="1610"/>
      <c r="M1" s="1610"/>
      <c r="N1" s="1610"/>
      <c r="O1" s="1610"/>
      <c r="P1" s="1610"/>
      <c r="Q1" s="1610"/>
      <c r="R1" s="1610"/>
      <c r="S1" s="1610"/>
      <c r="T1" s="1610"/>
      <c r="U1" s="1610"/>
      <c r="V1" s="1610"/>
      <c r="W1" s="1610"/>
      <c r="X1" s="1610"/>
      <c r="Y1" s="1610"/>
      <c r="Z1" s="1610"/>
      <c r="AA1" s="1610"/>
      <c r="AB1" s="1610"/>
      <c r="AC1" s="1610"/>
      <c r="AD1" s="1610"/>
      <c r="AE1" s="1610"/>
      <c r="AF1" s="1610"/>
      <c r="AG1" s="1610"/>
      <c r="AH1" s="1610"/>
      <c r="AI1" s="1610"/>
      <c r="AJ1" s="1610"/>
      <c r="AK1" s="1610"/>
      <c r="AL1" s="1610"/>
      <c r="AM1" s="1610"/>
      <c r="AN1" s="1610"/>
      <c r="AO1" s="1610"/>
      <c r="AP1" s="1610"/>
      <c r="AQ1" s="1610"/>
      <c r="AR1" s="1610"/>
      <c r="AS1" s="1610"/>
      <c r="AT1" s="1610"/>
      <c r="AU1" s="1610"/>
      <c r="AV1" s="1610"/>
      <c r="AW1" s="1610"/>
      <c r="AX1" s="1610"/>
      <c r="AY1" s="1610"/>
      <c r="AZ1" s="1610"/>
      <c r="BA1" s="1610"/>
      <c r="BB1" s="1610"/>
      <c r="BC1" s="1610"/>
      <c r="BD1" s="1610"/>
      <c r="BE1" s="1610"/>
      <c r="BF1" s="1610"/>
      <c r="BG1" s="1610"/>
      <c r="BH1" s="1610"/>
      <c r="BI1" s="1610"/>
      <c r="BJ1" s="1610"/>
      <c r="BK1" s="1610"/>
      <c r="BL1" s="1610"/>
      <c r="BM1" s="1610"/>
      <c r="BN1" s="1610"/>
      <c r="BO1" s="1610"/>
      <c r="BP1" s="1610"/>
      <c r="BQ1" s="1610"/>
      <c r="BR1" s="1610"/>
      <c r="BS1" s="1610"/>
      <c r="BT1" s="1610"/>
      <c r="BU1" s="1610"/>
      <c r="BV1" s="1610"/>
      <c r="BW1" s="1610"/>
      <c r="BX1" s="1610"/>
      <c r="BY1" s="1610"/>
      <c r="BZ1" s="1610"/>
      <c r="CA1" s="1610"/>
      <c r="CB1" s="1610"/>
      <c r="CC1" s="1610"/>
      <c r="CD1" s="1610"/>
      <c r="CE1" s="1610"/>
      <c r="CF1" s="1610"/>
      <c r="CG1" s="1610"/>
      <c r="CH1" s="1692"/>
    </row>
    <row r="2" spans="1:86" ht="1.5" customHeight="1">
      <c r="D2" s="3"/>
      <c r="F2" s="3"/>
      <c r="J2" s="3"/>
    </row>
    <row r="3" spans="1:86" ht="17.25" customHeight="1">
      <c r="A3" s="1696" t="s">
        <v>0</v>
      </c>
      <c r="B3" s="1331" t="s">
        <v>0</v>
      </c>
      <c r="C3" s="1696" t="s">
        <v>722</v>
      </c>
      <c r="D3" s="1331"/>
      <c r="E3" s="1457" t="s">
        <v>2</v>
      </c>
      <c r="F3" s="1331"/>
      <c r="G3" s="1696" t="s">
        <v>194</v>
      </c>
      <c r="H3" s="1696" t="s">
        <v>195</v>
      </c>
      <c r="I3" s="1331" t="s">
        <v>286</v>
      </c>
      <c r="J3" s="1611" t="s">
        <v>3</v>
      </c>
      <c r="K3" s="1612" t="s">
        <v>196</v>
      </c>
      <c r="L3" s="1613"/>
      <c r="M3" s="1613"/>
      <c r="N3" s="1613"/>
      <c r="O3" s="1613"/>
      <c r="P3" s="1613"/>
      <c r="Q3" s="1613"/>
      <c r="R3" s="1613"/>
      <c r="S3" s="1613"/>
      <c r="T3" s="1614"/>
      <c r="U3" s="64"/>
      <c r="V3" s="1434" t="s">
        <v>1541</v>
      </c>
      <c r="W3" s="1435"/>
      <c r="X3" s="1435"/>
      <c r="Y3" s="1436"/>
      <c r="Z3" s="1440" t="s">
        <v>1091</v>
      </c>
      <c r="AA3" s="1441"/>
      <c r="AB3" s="1441"/>
      <c r="AC3" s="1442"/>
      <c r="AD3" s="1446" t="s">
        <v>1092</v>
      </c>
      <c r="AE3" s="1446"/>
      <c r="AF3" s="1446"/>
      <c r="AG3" s="1446"/>
      <c r="AH3" s="1446" t="s">
        <v>1093</v>
      </c>
      <c r="AI3" s="1446"/>
      <c r="AJ3" s="1446"/>
      <c r="AK3" s="1446"/>
      <c r="AL3" s="1446"/>
      <c r="AM3" s="1446" t="s">
        <v>1094</v>
      </c>
      <c r="AN3" s="1446"/>
      <c r="AO3" s="1446"/>
      <c r="AP3" s="1446"/>
      <c r="AQ3" s="1446" t="s">
        <v>1095</v>
      </c>
      <c r="AR3" s="1446"/>
      <c r="AS3" s="1446"/>
      <c r="AT3" s="1446" t="s">
        <v>1096</v>
      </c>
      <c r="AU3" s="1446"/>
      <c r="AV3" s="1446"/>
      <c r="AW3" s="1446"/>
      <c r="AX3" s="1440" t="s">
        <v>1097</v>
      </c>
      <c r="AY3" s="1442"/>
      <c r="AZ3" s="1446" t="s">
        <v>1098</v>
      </c>
      <c r="BA3" s="1446"/>
      <c r="BB3" s="1446"/>
      <c r="BC3" s="1434" t="s">
        <v>1099</v>
      </c>
      <c r="BD3" s="1436"/>
      <c r="BE3" s="1693" t="s">
        <v>197</v>
      </c>
      <c r="BF3" s="1694"/>
      <c r="BG3" s="1694"/>
      <c r="BH3" s="1694"/>
      <c r="BI3" s="1694"/>
      <c r="BJ3" s="1694"/>
      <c r="BK3" s="1694"/>
      <c r="BL3" s="1694"/>
      <c r="BM3" s="1694"/>
      <c r="BN3" s="1694"/>
      <c r="BO3" s="1694"/>
      <c r="BP3" s="1694"/>
      <c r="BQ3" s="1694"/>
      <c r="BR3" s="1694"/>
      <c r="BS3" s="1694"/>
      <c r="BT3" s="1694"/>
      <c r="BU3" s="1694"/>
      <c r="BV3" s="1694"/>
      <c r="BW3" s="1694"/>
      <c r="BX3" s="1694"/>
      <c r="BY3" s="1694"/>
      <c r="BZ3" s="1694"/>
      <c r="CA3" s="1684" t="s">
        <v>198</v>
      </c>
      <c r="CB3" s="1684"/>
      <c r="CC3" s="1684"/>
      <c r="CD3" s="1684"/>
      <c r="CE3" s="1684"/>
      <c r="CF3" s="1684"/>
      <c r="CG3" s="1684" t="s">
        <v>199</v>
      </c>
      <c r="CH3" s="1695"/>
    </row>
    <row r="4" spans="1:86" ht="49.5" customHeight="1">
      <c r="A4" s="1696"/>
      <c r="B4" s="1331"/>
      <c r="C4" s="1696"/>
      <c r="D4" s="1331"/>
      <c r="E4" s="1331"/>
      <c r="F4" s="1331"/>
      <c r="G4" s="1696"/>
      <c r="H4" s="1696"/>
      <c r="I4" s="1331"/>
      <c r="J4" s="1611"/>
      <c r="K4" s="220" t="s">
        <v>1041</v>
      </c>
      <c r="L4" s="270" t="s">
        <v>1055</v>
      </c>
      <c r="M4" s="270" t="s">
        <v>1056</v>
      </c>
      <c r="N4" s="270" t="s">
        <v>1057</v>
      </c>
      <c r="O4" s="270" t="s">
        <v>1071</v>
      </c>
      <c r="P4" s="270" t="s">
        <v>1073</v>
      </c>
      <c r="Q4" s="270" t="s">
        <v>1058</v>
      </c>
      <c r="R4" s="243" t="s">
        <v>965</v>
      </c>
      <c r="S4" s="270" t="s">
        <v>1059</v>
      </c>
      <c r="T4" s="281" t="s">
        <v>1060</v>
      </c>
      <c r="U4" s="65"/>
      <c r="V4" s="1437"/>
      <c r="W4" s="1438"/>
      <c r="X4" s="1438"/>
      <c r="Y4" s="1439"/>
      <c r="Z4" s="1443"/>
      <c r="AA4" s="1444"/>
      <c r="AB4" s="1444"/>
      <c r="AC4" s="1445"/>
      <c r="AD4" s="1446"/>
      <c r="AE4" s="1446"/>
      <c r="AF4" s="1446"/>
      <c r="AG4" s="1446"/>
      <c r="AH4" s="1446"/>
      <c r="AI4" s="1446"/>
      <c r="AJ4" s="1446"/>
      <c r="AK4" s="1446"/>
      <c r="AL4" s="1446"/>
      <c r="AM4" s="1446"/>
      <c r="AN4" s="1446"/>
      <c r="AO4" s="1446"/>
      <c r="AP4" s="1446"/>
      <c r="AQ4" s="1446"/>
      <c r="AR4" s="1446"/>
      <c r="AS4" s="1446"/>
      <c r="AT4" s="1446"/>
      <c r="AU4" s="1446"/>
      <c r="AV4" s="1446"/>
      <c r="AW4" s="1446"/>
      <c r="AX4" s="1443"/>
      <c r="AY4" s="1445"/>
      <c r="AZ4" s="1446"/>
      <c r="BA4" s="1446"/>
      <c r="BB4" s="1446"/>
      <c r="BC4" s="1437"/>
      <c r="BD4" s="1439"/>
      <c r="BE4" s="1685" t="s">
        <v>1555</v>
      </c>
      <c r="BF4" s="1685" t="s">
        <v>1556</v>
      </c>
      <c r="BG4" s="1685" t="s">
        <v>1557</v>
      </c>
      <c r="BH4" s="1685" t="s">
        <v>1558</v>
      </c>
      <c r="BI4" s="1685" t="s">
        <v>1559</v>
      </c>
      <c r="BJ4" s="1685" t="s">
        <v>1560</v>
      </c>
      <c r="BK4" s="1685" t="s">
        <v>1590</v>
      </c>
      <c r="BL4" s="1685" t="s">
        <v>1561</v>
      </c>
      <c r="BM4" s="1685" t="s">
        <v>1127</v>
      </c>
      <c r="BN4" s="1685" t="s">
        <v>1562</v>
      </c>
      <c r="BO4" s="1685" t="s">
        <v>1563</v>
      </c>
      <c r="BP4" s="1685" t="s">
        <v>1564</v>
      </c>
      <c r="BQ4" s="1685" t="s">
        <v>1591</v>
      </c>
      <c r="BR4" s="1685" t="s">
        <v>1565</v>
      </c>
      <c r="BS4" s="1685" t="s">
        <v>1566</v>
      </c>
      <c r="BT4" s="1685" t="s">
        <v>1567</v>
      </c>
      <c r="BU4" s="1685" t="s">
        <v>1568</v>
      </c>
      <c r="BV4" s="1685" t="s">
        <v>1569</v>
      </c>
      <c r="BW4" s="1685" t="s">
        <v>1570</v>
      </c>
      <c r="BX4" s="1685" t="s">
        <v>1571</v>
      </c>
      <c r="BY4" s="1685" t="s">
        <v>1572</v>
      </c>
      <c r="BZ4" s="1685" t="s">
        <v>1592</v>
      </c>
      <c r="CA4" s="1684" t="s">
        <v>200</v>
      </c>
      <c r="CB4" s="1684"/>
      <c r="CC4" s="1684" t="s">
        <v>201</v>
      </c>
      <c r="CD4" s="1684"/>
      <c r="CE4" s="1684" t="s">
        <v>202</v>
      </c>
      <c r="CF4" s="1684"/>
      <c r="CG4" s="1688" t="s">
        <v>203</v>
      </c>
      <c r="CH4" s="1690" t="s">
        <v>204</v>
      </c>
    </row>
    <row r="5" spans="1:86" ht="19.5" customHeight="1">
      <c r="A5" s="1696"/>
      <c r="B5" s="1331"/>
      <c r="C5" s="1696"/>
      <c r="D5" s="1331"/>
      <c r="E5" s="1331"/>
      <c r="F5" s="1331"/>
      <c r="G5" s="1696"/>
      <c r="H5" s="1696"/>
      <c r="I5" s="1331"/>
      <c r="J5" s="1611"/>
      <c r="K5" s="183" t="s">
        <v>205</v>
      </c>
      <c r="L5" s="157" t="s">
        <v>205</v>
      </c>
      <c r="M5" s="157" t="s">
        <v>205</v>
      </c>
      <c r="N5" s="157" t="s">
        <v>282</v>
      </c>
      <c r="O5" s="157" t="s">
        <v>206</v>
      </c>
      <c r="P5" s="157" t="s">
        <v>205</v>
      </c>
      <c r="Q5" s="157" t="s">
        <v>205</v>
      </c>
      <c r="R5" s="157" t="s">
        <v>281</v>
      </c>
      <c r="S5" s="157" t="s">
        <v>206</v>
      </c>
      <c r="T5" s="46" t="s">
        <v>281</v>
      </c>
      <c r="U5" s="166" t="s">
        <v>288</v>
      </c>
      <c r="V5" s="1605" t="s">
        <v>207</v>
      </c>
      <c r="W5" s="1606"/>
      <c r="X5" s="1605" t="s">
        <v>208</v>
      </c>
      <c r="Y5" s="1606"/>
      <c r="Z5" s="1600" t="s">
        <v>207</v>
      </c>
      <c r="AA5" s="1601"/>
      <c r="AB5" s="1600" t="s">
        <v>261</v>
      </c>
      <c r="AC5" s="1601"/>
      <c r="AD5" s="1600" t="s">
        <v>264</v>
      </c>
      <c r="AE5" s="1601"/>
      <c r="AF5" s="157" t="s">
        <v>208</v>
      </c>
      <c r="AG5" s="157" t="s">
        <v>265</v>
      </c>
      <c r="AH5" s="149" t="s">
        <v>207</v>
      </c>
      <c r="AI5" s="1600" t="s">
        <v>208</v>
      </c>
      <c r="AJ5" s="1601"/>
      <c r="AK5" s="1600" t="s">
        <v>209</v>
      </c>
      <c r="AL5" s="1601"/>
      <c r="AM5" s="1600" t="s">
        <v>207</v>
      </c>
      <c r="AN5" s="1601"/>
      <c r="AO5" s="156" t="s">
        <v>208</v>
      </c>
      <c r="AP5" s="149" t="s">
        <v>207</v>
      </c>
      <c r="AQ5" s="1600" t="s">
        <v>208</v>
      </c>
      <c r="AR5" s="1601"/>
      <c r="AS5" s="149" t="s">
        <v>209</v>
      </c>
      <c r="AT5" s="1600" t="s">
        <v>207</v>
      </c>
      <c r="AU5" s="1601"/>
      <c r="AV5" s="1600" t="s">
        <v>208</v>
      </c>
      <c r="AW5" s="1601"/>
      <c r="AX5" s="1600" t="s">
        <v>207</v>
      </c>
      <c r="AY5" s="1601"/>
      <c r="AZ5" s="1600" t="s">
        <v>207</v>
      </c>
      <c r="BA5" s="1601"/>
      <c r="BB5" s="157" t="s">
        <v>208</v>
      </c>
      <c r="BC5" s="157" t="s">
        <v>207</v>
      </c>
      <c r="BD5" s="157" t="s">
        <v>208</v>
      </c>
      <c r="BE5" s="1686"/>
      <c r="BF5" s="1686"/>
      <c r="BG5" s="1686"/>
      <c r="BH5" s="1686"/>
      <c r="BI5" s="1686"/>
      <c r="BJ5" s="1686"/>
      <c r="BK5" s="1686"/>
      <c r="BL5" s="1686"/>
      <c r="BM5" s="1686"/>
      <c r="BN5" s="1686"/>
      <c r="BO5" s="1686"/>
      <c r="BP5" s="1686"/>
      <c r="BQ5" s="1686"/>
      <c r="BR5" s="1686"/>
      <c r="BS5" s="1686"/>
      <c r="BT5" s="1686"/>
      <c r="BU5" s="1686"/>
      <c r="BV5" s="1686"/>
      <c r="BW5" s="1686"/>
      <c r="BX5" s="1686"/>
      <c r="BY5" s="1686"/>
      <c r="BZ5" s="1686"/>
      <c r="CA5" s="1688"/>
      <c r="CB5" s="1688"/>
      <c r="CC5" s="1688"/>
      <c r="CD5" s="1688"/>
      <c r="CE5" s="1688"/>
      <c r="CF5" s="1688"/>
      <c r="CG5" s="1689"/>
      <c r="CH5" s="1691"/>
    </row>
    <row r="6" spans="1:86" ht="32.25" customHeight="1">
      <c r="A6" s="292"/>
      <c r="B6" s="1673" t="s">
        <v>216</v>
      </c>
      <c r="C6" s="1674"/>
      <c r="D6" s="1674"/>
      <c r="E6" s="1674"/>
      <c r="F6" s="1674"/>
      <c r="G6" s="1674"/>
      <c r="H6" s="1675"/>
      <c r="I6" s="27"/>
      <c r="J6" s="152">
        <f>SUM(J7:J11)</f>
        <v>0</v>
      </c>
      <c r="K6" s="221">
        <f t="shared" ref="K6:T6" si="0">COUNTIF(K11:K239,"x")</f>
        <v>21</v>
      </c>
      <c r="L6" s="28">
        <f t="shared" si="0"/>
        <v>21</v>
      </c>
      <c r="M6" s="28">
        <f t="shared" si="0"/>
        <v>22</v>
      </c>
      <c r="N6" s="28">
        <f t="shared" si="0"/>
        <v>25</v>
      </c>
      <c r="O6" s="28">
        <f t="shared" si="0"/>
        <v>17</v>
      </c>
      <c r="P6" s="28">
        <f t="shared" si="0"/>
        <v>24</v>
      </c>
      <c r="Q6" s="28">
        <f t="shared" si="0"/>
        <v>21</v>
      </c>
      <c r="R6" s="28">
        <f t="shared" si="0"/>
        <v>16</v>
      </c>
      <c r="S6" s="28">
        <f t="shared" si="0"/>
        <v>17</v>
      </c>
      <c r="T6" s="28">
        <f t="shared" si="0"/>
        <v>15</v>
      </c>
      <c r="U6" s="28">
        <f>COUNTIF(U11:U239,"1")</f>
        <v>159</v>
      </c>
      <c r="V6" s="194">
        <v>0</v>
      </c>
      <c r="W6" s="194">
        <v>0</v>
      </c>
      <c r="X6" s="194">
        <f t="shared" ref="X6:BD6" si="1">SUM(X7:X11)</f>
        <v>0</v>
      </c>
      <c r="Y6" s="194">
        <f t="shared" si="1"/>
        <v>0</v>
      </c>
      <c r="Z6" s="152">
        <f t="shared" si="1"/>
        <v>0</v>
      </c>
      <c r="AA6" s="152">
        <f t="shared" si="1"/>
        <v>0</v>
      </c>
      <c r="AB6" s="152">
        <f t="shared" si="1"/>
        <v>0</v>
      </c>
      <c r="AC6" s="152">
        <f t="shared" si="1"/>
        <v>0</v>
      </c>
      <c r="AD6" s="152">
        <f t="shared" si="1"/>
        <v>0</v>
      </c>
      <c r="AE6" s="152">
        <f t="shared" si="1"/>
        <v>0</v>
      </c>
      <c r="AF6" s="152">
        <f t="shared" si="1"/>
        <v>0</v>
      </c>
      <c r="AG6" s="152">
        <f t="shared" si="1"/>
        <v>0</v>
      </c>
      <c r="AH6" s="152">
        <f t="shared" si="1"/>
        <v>0</v>
      </c>
      <c r="AI6" s="152">
        <f>SUM(AI7:AI11)</f>
        <v>0</v>
      </c>
      <c r="AJ6" s="152">
        <f t="shared" si="1"/>
        <v>0</v>
      </c>
      <c r="AK6" s="152">
        <f>SUM(AK7:AK11)</f>
        <v>0</v>
      </c>
      <c r="AL6" s="152">
        <f t="shared" si="1"/>
        <v>0</v>
      </c>
      <c r="AM6" s="152">
        <f t="shared" si="1"/>
        <v>0</v>
      </c>
      <c r="AN6" s="152">
        <f t="shared" si="1"/>
        <v>0</v>
      </c>
      <c r="AO6" s="152">
        <f t="shared" si="1"/>
        <v>0</v>
      </c>
      <c r="AP6" s="152">
        <f t="shared" si="1"/>
        <v>0</v>
      </c>
      <c r="AQ6" s="152">
        <f t="shared" si="1"/>
        <v>0</v>
      </c>
      <c r="AR6" s="152">
        <f t="shared" si="1"/>
        <v>0</v>
      </c>
      <c r="AS6" s="152">
        <f t="shared" si="1"/>
        <v>0</v>
      </c>
      <c r="AT6" s="152">
        <f t="shared" si="1"/>
        <v>0</v>
      </c>
      <c r="AU6" s="152">
        <f t="shared" si="1"/>
        <v>0</v>
      </c>
      <c r="AV6" s="152">
        <f t="shared" si="1"/>
        <v>0</v>
      </c>
      <c r="AW6" s="152">
        <f t="shared" si="1"/>
        <v>0</v>
      </c>
      <c r="AX6" s="152">
        <f t="shared" si="1"/>
        <v>0</v>
      </c>
      <c r="AY6" s="152">
        <f t="shared" si="1"/>
        <v>0</v>
      </c>
      <c r="AZ6" s="152">
        <f t="shared" si="1"/>
        <v>0</v>
      </c>
      <c r="BA6" s="152">
        <f t="shared" si="1"/>
        <v>0</v>
      </c>
      <c r="BB6" s="152">
        <f t="shared" si="1"/>
        <v>0</v>
      </c>
      <c r="BC6" s="152"/>
      <c r="BD6" s="152">
        <f t="shared" si="1"/>
        <v>0</v>
      </c>
      <c r="BE6" s="1686"/>
      <c r="BF6" s="1686"/>
      <c r="BG6" s="1686"/>
      <c r="BH6" s="1686"/>
      <c r="BI6" s="1686"/>
      <c r="BJ6" s="1686"/>
      <c r="BK6" s="1686"/>
      <c r="BL6" s="1686"/>
      <c r="BM6" s="1686"/>
      <c r="BN6" s="1686"/>
      <c r="BO6" s="1686"/>
      <c r="BP6" s="1686"/>
      <c r="BQ6" s="1686"/>
      <c r="BR6" s="1686"/>
      <c r="BS6" s="1686"/>
      <c r="BT6" s="1686"/>
      <c r="BU6" s="1686"/>
      <c r="BV6" s="1686"/>
      <c r="BW6" s="1686"/>
      <c r="BX6" s="1686"/>
      <c r="BY6" s="1686"/>
      <c r="BZ6" s="1686"/>
      <c r="CA6" s="79"/>
      <c r="CB6" s="79"/>
      <c r="CC6" s="79"/>
      <c r="CD6" s="79"/>
      <c r="CE6" s="79"/>
      <c r="CF6" s="79"/>
      <c r="CG6" s="79"/>
      <c r="CH6" s="314"/>
    </row>
    <row r="7" spans="1:86" ht="61.5" customHeight="1">
      <c r="A7" s="292"/>
      <c r="B7" s="154"/>
      <c r="C7" s="292" t="s">
        <v>6</v>
      </c>
      <c r="D7" s="15" t="s">
        <v>7</v>
      </c>
      <c r="E7" s="154" t="s">
        <v>8</v>
      </c>
      <c r="F7" s="15" t="s">
        <v>7</v>
      </c>
      <c r="G7" s="218"/>
      <c r="H7" s="190"/>
      <c r="I7" s="16"/>
      <c r="J7" s="155"/>
      <c r="K7" s="183" t="s">
        <v>1086</v>
      </c>
      <c r="L7" s="282" t="s">
        <v>1068</v>
      </c>
      <c r="M7" s="282" t="s">
        <v>1069</v>
      </c>
      <c r="N7" s="282" t="s">
        <v>1070</v>
      </c>
      <c r="O7" s="282" t="s">
        <v>1072</v>
      </c>
      <c r="P7" s="282" t="s">
        <v>1074</v>
      </c>
      <c r="Q7" s="282" t="s">
        <v>1075</v>
      </c>
      <c r="R7" s="282" t="s">
        <v>1076</v>
      </c>
      <c r="S7" s="282" t="s">
        <v>1077</v>
      </c>
      <c r="T7" s="244" t="s">
        <v>1113</v>
      </c>
      <c r="U7" s="166"/>
      <c r="V7" s="1450" t="s">
        <v>259</v>
      </c>
      <c r="W7" s="1452"/>
      <c r="X7" s="1450" t="s">
        <v>260</v>
      </c>
      <c r="Y7" s="1452"/>
      <c r="Z7" s="1450" t="s">
        <v>262</v>
      </c>
      <c r="AA7" s="1452"/>
      <c r="AB7" s="1450" t="s">
        <v>263</v>
      </c>
      <c r="AC7" s="1452"/>
      <c r="AD7" s="1450" t="s">
        <v>1035</v>
      </c>
      <c r="AE7" s="1452"/>
      <c r="AF7" s="282" t="s">
        <v>757</v>
      </c>
      <c r="AG7" s="282" t="s">
        <v>758</v>
      </c>
      <c r="AH7" s="212" t="s">
        <v>760</v>
      </c>
      <c r="AI7" s="1450" t="s">
        <v>266</v>
      </c>
      <c r="AJ7" s="1452"/>
      <c r="AK7" s="1450" t="s">
        <v>759</v>
      </c>
      <c r="AL7" s="1452"/>
      <c r="AM7" s="212" t="s">
        <v>1036</v>
      </c>
      <c r="AN7" s="1450" t="s">
        <v>267</v>
      </c>
      <c r="AO7" s="1452"/>
      <c r="AP7" s="212" t="s">
        <v>269</v>
      </c>
      <c r="AQ7" s="1450" t="s">
        <v>720</v>
      </c>
      <c r="AR7" s="1452"/>
      <c r="AS7" s="271" t="s">
        <v>898</v>
      </c>
      <c r="AT7" s="1450" t="s">
        <v>271</v>
      </c>
      <c r="AU7" s="1452"/>
      <c r="AV7" s="1450" t="s">
        <v>270</v>
      </c>
      <c r="AW7" s="1452"/>
      <c r="AX7" s="1450" t="s">
        <v>896</v>
      </c>
      <c r="AY7" s="1452"/>
      <c r="AZ7" s="1450" t="s">
        <v>272</v>
      </c>
      <c r="BA7" s="1452"/>
      <c r="BB7" s="212" t="s">
        <v>763</v>
      </c>
      <c r="BC7" s="272" t="s">
        <v>1037</v>
      </c>
      <c r="BD7" s="282" t="s">
        <v>1038</v>
      </c>
      <c r="BE7" s="1687"/>
      <c r="BF7" s="1687"/>
      <c r="BG7" s="1687"/>
      <c r="BH7" s="1687"/>
      <c r="BI7" s="1687"/>
      <c r="BJ7" s="1687"/>
      <c r="BK7" s="1687"/>
      <c r="BL7" s="1687"/>
      <c r="BM7" s="1687"/>
      <c r="BN7" s="1687"/>
      <c r="BO7" s="1687"/>
      <c r="BP7" s="1687"/>
      <c r="BQ7" s="1687"/>
      <c r="BR7" s="1687"/>
      <c r="BS7" s="1687"/>
      <c r="BT7" s="1687"/>
      <c r="BU7" s="1687"/>
      <c r="BV7" s="1687"/>
      <c r="BW7" s="1687"/>
      <c r="BX7" s="1687"/>
      <c r="BY7" s="1687"/>
      <c r="BZ7" s="1687"/>
      <c r="CA7" s="306" t="s">
        <v>210</v>
      </c>
      <c r="CB7" s="306" t="s">
        <v>211</v>
      </c>
      <c r="CC7" s="306" t="s">
        <v>210</v>
      </c>
      <c r="CD7" s="306" t="s">
        <v>211</v>
      </c>
      <c r="CE7" s="306" t="s">
        <v>210</v>
      </c>
      <c r="CF7" s="306" t="s">
        <v>211</v>
      </c>
      <c r="CG7" s="307"/>
      <c r="CH7" s="315"/>
    </row>
    <row r="8" spans="1:86" ht="55.5" customHeight="1">
      <c r="A8" s="216">
        <v>1</v>
      </c>
      <c r="B8" s="152">
        <v>1</v>
      </c>
      <c r="C8" s="1676" t="s">
        <v>9</v>
      </c>
      <c r="D8" s="1576"/>
      <c r="E8" s="168" t="s">
        <v>316</v>
      </c>
      <c r="F8" s="169"/>
      <c r="G8" s="182" t="s">
        <v>316</v>
      </c>
      <c r="H8" s="219" t="s">
        <v>316</v>
      </c>
      <c r="I8" s="6" t="s">
        <v>316</v>
      </c>
      <c r="J8" s="6" t="s">
        <v>316</v>
      </c>
      <c r="K8" s="182" t="s">
        <v>316</v>
      </c>
      <c r="L8" s="6" t="s">
        <v>316</v>
      </c>
      <c r="M8" s="6" t="s">
        <v>316</v>
      </c>
      <c r="N8" s="6" t="s">
        <v>316</v>
      </c>
      <c r="O8" s="6" t="s">
        <v>316</v>
      </c>
      <c r="P8" s="6" t="s">
        <v>316</v>
      </c>
      <c r="Q8" s="6" t="s">
        <v>316</v>
      </c>
      <c r="R8" s="6"/>
      <c r="S8" s="6" t="s">
        <v>316</v>
      </c>
      <c r="T8" s="6" t="s">
        <v>316</v>
      </c>
      <c r="U8" s="6" t="s">
        <v>316</v>
      </c>
      <c r="V8" s="182" t="s">
        <v>316</v>
      </c>
      <c r="W8" s="182" t="s">
        <v>316</v>
      </c>
      <c r="X8" s="182" t="s">
        <v>316</v>
      </c>
      <c r="Y8" s="182" t="s">
        <v>316</v>
      </c>
      <c r="Z8" s="6" t="s">
        <v>316</v>
      </c>
      <c r="AA8" s="6" t="s">
        <v>316</v>
      </c>
      <c r="AB8" s="6" t="s">
        <v>316</v>
      </c>
      <c r="AC8" s="6" t="s">
        <v>316</v>
      </c>
      <c r="AD8" s="6" t="s">
        <v>316</v>
      </c>
      <c r="AE8" s="6" t="s">
        <v>316</v>
      </c>
      <c r="AF8" s="6" t="s">
        <v>316</v>
      </c>
      <c r="AG8" s="6" t="s">
        <v>316</v>
      </c>
      <c r="AH8" s="6" t="s">
        <v>316</v>
      </c>
      <c r="AI8" s="6" t="s">
        <v>316</v>
      </c>
      <c r="AJ8" s="6" t="s">
        <v>316</v>
      </c>
      <c r="AK8" s="6" t="s">
        <v>316</v>
      </c>
      <c r="AL8" s="6" t="s">
        <v>316</v>
      </c>
      <c r="AM8" s="6"/>
      <c r="AN8" s="6"/>
      <c r="AO8" s="6" t="s">
        <v>316</v>
      </c>
      <c r="AP8" s="6" t="s">
        <v>316</v>
      </c>
      <c r="AQ8" s="6" t="s">
        <v>316</v>
      </c>
      <c r="AR8" s="6" t="s">
        <v>316</v>
      </c>
      <c r="AS8" s="6" t="s">
        <v>316</v>
      </c>
      <c r="AT8" s="6" t="s">
        <v>316</v>
      </c>
      <c r="AU8" s="6" t="s">
        <v>316</v>
      </c>
      <c r="AV8" s="6" t="s">
        <v>316</v>
      </c>
      <c r="AW8" s="6" t="s">
        <v>316</v>
      </c>
      <c r="AX8" s="6"/>
      <c r="AY8" s="6"/>
      <c r="AZ8" s="6" t="s">
        <v>316</v>
      </c>
      <c r="BA8" s="6"/>
      <c r="BB8" s="6" t="s">
        <v>316</v>
      </c>
      <c r="BC8" s="6"/>
      <c r="BD8" s="6" t="s">
        <v>316</v>
      </c>
      <c r="BE8" s="71" t="s">
        <v>316</v>
      </c>
      <c r="BF8" s="71" t="s">
        <v>316</v>
      </c>
      <c r="BG8" s="71" t="s">
        <v>316</v>
      </c>
      <c r="BH8" s="71" t="s">
        <v>316</v>
      </c>
      <c r="BI8" s="71" t="s">
        <v>316</v>
      </c>
      <c r="BJ8" s="71" t="s">
        <v>316</v>
      </c>
      <c r="BK8" s="71" t="s">
        <v>316</v>
      </c>
      <c r="BL8" s="71" t="s">
        <v>316</v>
      </c>
      <c r="BM8" s="71" t="s">
        <v>316</v>
      </c>
      <c r="BN8" s="71" t="s">
        <v>316</v>
      </c>
      <c r="BO8" s="71" t="s">
        <v>316</v>
      </c>
      <c r="BP8" s="71" t="s">
        <v>316</v>
      </c>
      <c r="BQ8" s="71" t="s">
        <v>316</v>
      </c>
      <c r="BR8" s="71" t="s">
        <v>316</v>
      </c>
      <c r="BS8" s="71" t="s">
        <v>316</v>
      </c>
      <c r="BT8" s="71" t="s">
        <v>316</v>
      </c>
      <c r="BU8" s="71" t="s">
        <v>316</v>
      </c>
      <c r="BV8" s="71" t="s">
        <v>316</v>
      </c>
      <c r="BW8" s="71" t="s">
        <v>316</v>
      </c>
      <c r="BX8" s="71" t="s">
        <v>316</v>
      </c>
      <c r="BY8" s="71" t="s">
        <v>316</v>
      </c>
      <c r="BZ8" s="71" t="s">
        <v>316</v>
      </c>
      <c r="CA8" s="71" t="s">
        <v>316</v>
      </c>
      <c r="CB8" s="71" t="s">
        <v>316</v>
      </c>
      <c r="CC8" s="71" t="s">
        <v>316</v>
      </c>
      <c r="CD8" s="71" t="s">
        <v>316</v>
      </c>
      <c r="CE8" s="71" t="s">
        <v>316</v>
      </c>
      <c r="CF8" s="71" t="s">
        <v>316</v>
      </c>
      <c r="CG8" s="71" t="s">
        <v>316</v>
      </c>
      <c r="CH8" s="316" t="s">
        <v>316</v>
      </c>
    </row>
    <row r="9" spans="1:86" s="2" customFormat="1" ht="18" customHeight="1">
      <c r="A9" s="19">
        <v>2</v>
      </c>
      <c r="B9" s="152">
        <v>2</v>
      </c>
      <c r="C9" s="1366" t="s">
        <v>12</v>
      </c>
      <c r="D9" s="1366"/>
      <c r="E9" s="1366"/>
      <c r="F9" s="6" t="s">
        <v>316</v>
      </c>
      <c r="G9" s="6" t="s">
        <v>316</v>
      </c>
      <c r="H9" s="6" t="s">
        <v>316</v>
      </c>
      <c r="I9" s="6" t="s">
        <v>316</v>
      </c>
      <c r="J9" s="6" t="s">
        <v>316</v>
      </c>
      <c r="K9" s="6" t="s">
        <v>316</v>
      </c>
      <c r="L9" s="6" t="s">
        <v>316</v>
      </c>
      <c r="M9" s="6" t="s">
        <v>316</v>
      </c>
      <c r="N9" s="6" t="s">
        <v>316</v>
      </c>
      <c r="O9" s="6" t="s">
        <v>316</v>
      </c>
      <c r="P9" s="6" t="s">
        <v>316</v>
      </c>
      <c r="Q9" s="6" t="s">
        <v>316</v>
      </c>
      <c r="R9" s="6"/>
      <c r="S9" s="6" t="s">
        <v>316</v>
      </c>
      <c r="T9" s="6" t="s">
        <v>316</v>
      </c>
      <c r="U9" s="6" t="s">
        <v>316</v>
      </c>
      <c r="V9" s="6" t="s">
        <v>316</v>
      </c>
      <c r="W9" s="6" t="s">
        <v>316</v>
      </c>
      <c r="X9" s="6" t="s">
        <v>316</v>
      </c>
      <c r="Y9" s="6" t="s">
        <v>316</v>
      </c>
      <c r="Z9" s="6" t="s">
        <v>316</v>
      </c>
      <c r="AA9" s="6" t="s">
        <v>316</v>
      </c>
      <c r="AB9" s="6" t="s">
        <v>316</v>
      </c>
      <c r="AC9" s="6" t="s">
        <v>316</v>
      </c>
      <c r="AD9" s="6" t="s">
        <v>316</v>
      </c>
      <c r="AE9" s="6" t="s">
        <v>316</v>
      </c>
      <c r="AF9" s="6" t="s">
        <v>316</v>
      </c>
      <c r="AG9" s="6" t="s">
        <v>316</v>
      </c>
      <c r="AH9" s="6" t="s">
        <v>316</v>
      </c>
      <c r="AI9" s="6" t="s">
        <v>316</v>
      </c>
      <c r="AJ9" s="6" t="s">
        <v>316</v>
      </c>
      <c r="AK9" s="6" t="s">
        <v>316</v>
      </c>
      <c r="AL9" s="6" t="s">
        <v>316</v>
      </c>
      <c r="AM9" s="6"/>
      <c r="AN9" s="6"/>
      <c r="AO9" s="6" t="s">
        <v>316</v>
      </c>
      <c r="AP9" s="6" t="s">
        <v>316</v>
      </c>
      <c r="AQ9" s="6" t="s">
        <v>316</v>
      </c>
      <c r="AR9" s="6" t="s">
        <v>316</v>
      </c>
      <c r="AS9" s="6" t="s">
        <v>316</v>
      </c>
      <c r="AT9" s="6" t="s">
        <v>316</v>
      </c>
      <c r="AU9" s="6" t="s">
        <v>316</v>
      </c>
      <c r="AV9" s="6" t="s">
        <v>316</v>
      </c>
      <c r="AW9" s="6" t="s">
        <v>316</v>
      </c>
      <c r="AX9" s="6"/>
      <c r="AY9" s="6"/>
      <c r="AZ9" s="6" t="s">
        <v>316</v>
      </c>
      <c r="BA9" s="6"/>
      <c r="BB9" s="6" t="s">
        <v>316</v>
      </c>
      <c r="BC9" s="6"/>
      <c r="BD9" s="6" t="s">
        <v>316</v>
      </c>
      <c r="BE9" s="71" t="s">
        <v>316</v>
      </c>
      <c r="BF9" s="71" t="s">
        <v>316</v>
      </c>
      <c r="BG9" s="71" t="s">
        <v>316</v>
      </c>
      <c r="BH9" s="71" t="s">
        <v>316</v>
      </c>
      <c r="BI9" s="71" t="s">
        <v>316</v>
      </c>
      <c r="BJ9" s="71" t="s">
        <v>316</v>
      </c>
      <c r="BK9" s="71" t="s">
        <v>316</v>
      </c>
      <c r="BL9" s="71" t="s">
        <v>316</v>
      </c>
      <c r="BM9" s="71" t="s">
        <v>316</v>
      </c>
      <c r="BN9" s="71" t="s">
        <v>316</v>
      </c>
      <c r="BO9" s="71" t="s">
        <v>316</v>
      </c>
      <c r="BP9" s="71" t="s">
        <v>316</v>
      </c>
      <c r="BQ9" s="71" t="s">
        <v>316</v>
      </c>
      <c r="BR9" s="71" t="s">
        <v>316</v>
      </c>
      <c r="BS9" s="71" t="s">
        <v>316</v>
      </c>
      <c r="BT9" s="71" t="s">
        <v>316</v>
      </c>
      <c r="BU9" s="71" t="s">
        <v>316</v>
      </c>
      <c r="BV9" s="71" t="s">
        <v>316</v>
      </c>
      <c r="BW9" s="71" t="s">
        <v>316</v>
      </c>
      <c r="BX9" s="71" t="s">
        <v>316</v>
      </c>
      <c r="BY9" s="71" t="s">
        <v>316</v>
      </c>
      <c r="BZ9" s="71" t="s">
        <v>316</v>
      </c>
      <c r="CA9" s="6" t="s">
        <v>316</v>
      </c>
      <c r="CB9" s="6" t="s">
        <v>316</v>
      </c>
      <c r="CC9" s="6" t="s">
        <v>316</v>
      </c>
      <c r="CD9" s="6" t="s">
        <v>316</v>
      </c>
      <c r="CE9" s="6" t="s">
        <v>316</v>
      </c>
      <c r="CF9" s="6" t="s">
        <v>316</v>
      </c>
      <c r="CG9" s="6" t="s">
        <v>316</v>
      </c>
      <c r="CH9" s="6" t="s">
        <v>316</v>
      </c>
    </row>
    <row r="10" spans="1:86" s="2" customFormat="1" ht="27.75" customHeight="1">
      <c r="A10" s="19">
        <v>3</v>
      </c>
      <c r="B10" s="152">
        <v>3</v>
      </c>
      <c r="C10" s="1366" t="s">
        <v>13</v>
      </c>
      <c r="D10" s="1366"/>
      <c r="E10" s="1366"/>
      <c r="F10" s="6" t="s">
        <v>316</v>
      </c>
      <c r="G10" s="6" t="s">
        <v>316</v>
      </c>
      <c r="H10" s="6" t="s">
        <v>316</v>
      </c>
      <c r="I10" s="6" t="s">
        <v>316</v>
      </c>
      <c r="J10" s="6" t="s">
        <v>316</v>
      </c>
      <c r="K10" s="6" t="s">
        <v>316</v>
      </c>
      <c r="L10" s="6" t="s">
        <v>316</v>
      </c>
      <c r="M10" s="6" t="s">
        <v>316</v>
      </c>
      <c r="N10" s="6" t="s">
        <v>316</v>
      </c>
      <c r="O10" s="6" t="s">
        <v>316</v>
      </c>
      <c r="P10" s="6" t="s">
        <v>316</v>
      </c>
      <c r="Q10" s="6" t="s">
        <v>316</v>
      </c>
      <c r="R10" s="6"/>
      <c r="S10" s="6" t="s">
        <v>316</v>
      </c>
      <c r="T10" s="6" t="s">
        <v>316</v>
      </c>
      <c r="U10" s="6" t="s">
        <v>316</v>
      </c>
      <c r="V10" s="6" t="s">
        <v>316</v>
      </c>
      <c r="W10" s="6" t="s">
        <v>316</v>
      </c>
      <c r="X10" s="6" t="s">
        <v>316</v>
      </c>
      <c r="Y10" s="6" t="s">
        <v>316</v>
      </c>
      <c r="Z10" s="6" t="s">
        <v>316</v>
      </c>
      <c r="AA10" s="6" t="s">
        <v>316</v>
      </c>
      <c r="AB10" s="6" t="s">
        <v>316</v>
      </c>
      <c r="AC10" s="6" t="s">
        <v>316</v>
      </c>
      <c r="AD10" s="6" t="s">
        <v>316</v>
      </c>
      <c r="AE10" s="6" t="s">
        <v>316</v>
      </c>
      <c r="AF10" s="6" t="s">
        <v>316</v>
      </c>
      <c r="AG10" s="6" t="s">
        <v>316</v>
      </c>
      <c r="AH10" s="6" t="s">
        <v>316</v>
      </c>
      <c r="AI10" s="6" t="s">
        <v>316</v>
      </c>
      <c r="AJ10" s="6" t="s">
        <v>316</v>
      </c>
      <c r="AK10" s="6" t="s">
        <v>316</v>
      </c>
      <c r="AL10" s="6" t="s">
        <v>316</v>
      </c>
      <c r="AM10" s="6"/>
      <c r="AN10" s="6"/>
      <c r="AO10" s="6" t="s">
        <v>316</v>
      </c>
      <c r="AP10" s="6" t="s">
        <v>316</v>
      </c>
      <c r="AQ10" s="6" t="s">
        <v>316</v>
      </c>
      <c r="AR10" s="6" t="s">
        <v>316</v>
      </c>
      <c r="AS10" s="6" t="s">
        <v>316</v>
      </c>
      <c r="AT10" s="6" t="s">
        <v>316</v>
      </c>
      <c r="AU10" s="6" t="s">
        <v>316</v>
      </c>
      <c r="AV10" s="6" t="s">
        <v>316</v>
      </c>
      <c r="AW10" s="6" t="s">
        <v>316</v>
      </c>
      <c r="AX10" s="6"/>
      <c r="AY10" s="6"/>
      <c r="AZ10" s="6" t="s">
        <v>316</v>
      </c>
      <c r="BA10" s="6"/>
      <c r="BB10" s="6" t="s">
        <v>316</v>
      </c>
      <c r="BC10" s="6"/>
      <c r="BD10" s="6" t="s">
        <v>316</v>
      </c>
      <c r="BE10" s="71" t="s">
        <v>316</v>
      </c>
      <c r="BF10" s="71" t="s">
        <v>316</v>
      </c>
      <c r="BG10" s="71" t="s">
        <v>316</v>
      </c>
      <c r="BH10" s="71" t="s">
        <v>316</v>
      </c>
      <c r="BI10" s="71" t="s">
        <v>316</v>
      </c>
      <c r="BJ10" s="71" t="s">
        <v>316</v>
      </c>
      <c r="BK10" s="71" t="s">
        <v>316</v>
      </c>
      <c r="BL10" s="71" t="s">
        <v>316</v>
      </c>
      <c r="BM10" s="71" t="s">
        <v>316</v>
      </c>
      <c r="BN10" s="71" t="s">
        <v>316</v>
      </c>
      <c r="BO10" s="71" t="s">
        <v>316</v>
      </c>
      <c r="BP10" s="71" t="s">
        <v>316</v>
      </c>
      <c r="BQ10" s="71" t="s">
        <v>316</v>
      </c>
      <c r="BR10" s="71" t="s">
        <v>316</v>
      </c>
      <c r="BS10" s="71" t="s">
        <v>316</v>
      </c>
      <c r="BT10" s="71" t="s">
        <v>316</v>
      </c>
      <c r="BU10" s="71" t="s">
        <v>316</v>
      </c>
      <c r="BV10" s="71" t="s">
        <v>316</v>
      </c>
      <c r="BW10" s="71" t="s">
        <v>316</v>
      </c>
      <c r="BX10" s="71" t="s">
        <v>316</v>
      </c>
      <c r="BY10" s="71" t="s">
        <v>316</v>
      </c>
      <c r="BZ10" s="71" t="s">
        <v>316</v>
      </c>
      <c r="CA10" s="6" t="s">
        <v>316</v>
      </c>
      <c r="CB10" s="6" t="s">
        <v>316</v>
      </c>
      <c r="CC10" s="6" t="s">
        <v>316</v>
      </c>
      <c r="CD10" s="6" t="s">
        <v>316</v>
      </c>
      <c r="CE10" s="6" t="s">
        <v>316</v>
      </c>
      <c r="CF10" s="6" t="s">
        <v>316</v>
      </c>
      <c r="CG10" s="6" t="s">
        <v>316</v>
      </c>
      <c r="CH10" s="6" t="s">
        <v>316</v>
      </c>
    </row>
    <row r="11" spans="1:86" ht="81" customHeight="1">
      <c r="A11" s="216">
        <v>4</v>
      </c>
      <c r="B11" s="152">
        <v>4</v>
      </c>
      <c r="C11" s="179" t="s">
        <v>27</v>
      </c>
      <c r="D11" s="68" t="s">
        <v>14</v>
      </c>
      <c r="E11" s="69" t="s">
        <v>273</v>
      </c>
      <c r="F11" s="8" t="s">
        <v>17</v>
      </c>
      <c r="G11" s="180" t="s">
        <v>295</v>
      </c>
      <c r="H11" s="181" t="s">
        <v>1042</v>
      </c>
      <c r="I11" s="115" t="s">
        <v>275</v>
      </c>
      <c r="J11" s="10" t="s">
        <v>11</v>
      </c>
      <c r="K11" s="182" t="s">
        <v>16</v>
      </c>
      <c r="L11" s="80"/>
      <c r="M11" s="71"/>
      <c r="N11" s="71"/>
      <c r="O11" s="71"/>
      <c r="P11" s="71"/>
      <c r="Q11" s="71"/>
      <c r="R11" s="71"/>
      <c r="S11" s="71"/>
      <c r="T11" s="71"/>
      <c r="U11" s="66">
        <f>COUNTIF(K11:T11,"x")</f>
        <v>1</v>
      </c>
      <c r="V11" s="183" t="s">
        <v>213</v>
      </c>
      <c r="W11" s="183" t="s">
        <v>213</v>
      </c>
      <c r="X11" s="183" t="s">
        <v>213</v>
      </c>
      <c r="Y11" s="183" t="s">
        <v>213</v>
      </c>
      <c r="Z11" s="71"/>
      <c r="AA11" s="71"/>
      <c r="AB11" s="71"/>
      <c r="AC11" s="71"/>
      <c r="AD11" s="71"/>
      <c r="AE11" s="71"/>
      <c r="AF11" s="71"/>
      <c r="AG11" s="72"/>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20">
        <v>2</v>
      </c>
      <c r="BF11" s="20">
        <v>2</v>
      </c>
      <c r="BG11" s="20">
        <v>2</v>
      </c>
      <c r="BH11" s="20">
        <v>2</v>
      </c>
      <c r="BI11" s="20">
        <v>2</v>
      </c>
      <c r="BJ11" s="20">
        <v>2</v>
      </c>
      <c r="BK11" s="20">
        <v>2</v>
      </c>
      <c r="BL11" s="20">
        <v>2</v>
      </c>
      <c r="BM11" s="20">
        <v>2</v>
      </c>
      <c r="BN11" s="20">
        <v>2</v>
      </c>
      <c r="BO11" s="20">
        <v>2</v>
      </c>
      <c r="BP11" s="20">
        <v>2</v>
      </c>
      <c r="BQ11" s="20">
        <v>2</v>
      </c>
      <c r="BR11" s="20">
        <v>2</v>
      </c>
      <c r="BS11" s="20">
        <v>2</v>
      </c>
      <c r="BT11" s="20">
        <v>2</v>
      </c>
      <c r="BU11" s="20">
        <v>2</v>
      </c>
      <c r="BV11" s="20">
        <v>1</v>
      </c>
      <c r="BW11" s="20">
        <v>2</v>
      </c>
      <c r="BX11" s="20">
        <v>2</v>
      </c>
      <c r="BY11" s="20">
        <v>1</v>
      </c>
      <c r="BZ11" s="20">
        <v>1</v>
      </c>
      <c r="CA11" s="80">
        <f t="shared" ref="CA11" si="2">COUNTIF($BE11:$BZ11,2)</f>
        <v>19</v>
      </c>
      <c r="CB11" s="81">
        <f t="shared" ref="CB11" si="3">CA11/COUNTA($BE11:$BZ11)</f>
        <v>0.86363636363636365</v>
      </c>
      <c r="CC11" s="80">
        <f t="shared" ref="CC11" si="4">COUNTIF($BE11:$BZ11,1)</f>
        <v>3</v>
      </c>
      <c r="CD11" s="81">
        <f t="shared" ref="CD11" si="5">CC11/COUNTA($BE11:$BZ11)</f>
        <v>0.13636363636363635</v>
      </c>
      <c r="CE11" s="80">
        <f t="shared" ref="CE11" si="6">COUNTIF($BE11:$BZ11,0)</f>
        <v>0</v>
      </c>
      <c r="CF11" s="81">
        <f t="shared" ref="CF11" si="7">CE11/COUNTA($BE11:$BZ11)</f>
        <v>0</v>
      </c>
      <c r="CG11" s="80">
        <f t="shared" ref="CG11" si="8">(((CA11*2)+(CC11*1)+(CE11*0)))/COUNTA($BE11:$BZ11)</f>
        <v>1.8636363636363635</v>
      </c>
      <c r="CH11" s="226" t="str">
        <f t="shared" ref="CH11" si="9">IF(CG11&gt;=1.6,"Đạt mục tiêu",IF(CG11&gt;=1,"Cần cố gắng","Chưa đạt"))</f>
        <v>Đạt mục tiêu</v>
      </c>
    </row>
    <row r="12" spans="1:86" s="74" customFormat="1" ht="72" hidden="1" customHeight="1">
      <c r="A12" s="19">
        <v>5</v>
      </c>
      <c r="B12" s="152">
        <v>5</v>
      </c>
      <c r="C12" s="67" t="s">
        <v>27</v>
      </c>
      <c r="D12" s="68" t="s">
        <v>14</v>
      </c>
      <c r="E12" s="69" t="s">
        <v>273</v>
      </c>
      <c r="F12" s="8" t="s">
        <v>17</v>
      </c>
      <c r="G12" s="69" t="s">
        <v>296</v>
      </c>
      <c r="H12" s="70" t="s">
        <v>289</v>
      </c>
      <c r="I12" s="20" t="s">
        <v>212</v>
      </c>
      <c r="J12" s="10" t="s">
        <v>11</v>
      </c>
      <c r="K12" s="71"/>
      <c r="L12" s="71" t="s">
        <v>16</v>
      </c>
      <c r="M12" s="71"/>
      <c r="N12" s="71"/>
      <c r="O12" s="71"/>
      <c r="P12" s="71"/>
      <c r="Q12" s="71"/>
      <c r="R12" s="71"/>
      <c r="S12" s="71"/>
      <c r="T12" s="71"/>
      <c r="U12" s="66">
        <f t="shared" ref="U12:U33" si="10">COUNTIF(K12:T12,"x")</f>
        <v>1</v>
      </c>
      <c r="V12" s="71"/>
      <c r="W12" s="71"/>
      <c r="X12" s="71"/>
      <c r="Y12" s="71"/>
      <c r="Z12" s="71"/>
      <c r="AA12" s="71"/>
      <c r="AB12" s="71"/>
      <c r="AC12" s="71"/>
      <c r="AD12" s="71"/>
      <c r="AE12" s="71"/>
      <c r="AF12" s="71"/>
      <c r="AG12" s="72"/>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3"/>
      <c r="BZ12" s="73"/>
      <c r="CA12" s="71"/>
      <c r="CB12" s="71"/>
      <c r="CC12" s="71"/>
      <c r="CD12" s="71"/>
      <c r="CE12" s="71"/>
      <c r="CF12" s="71"/>
      <c r="CG12" s="71"/>
      <c r="CH12" s="71"/>
    </row>
    <row r="13" spans="1:86" s="74" customFormat="1" ht="132.75" hidden="1" customHeight="1">
      <c r="A13" s="19">
        <v>6</v>
      </c>
      <c r="B13" s="152">
        <v>6</v>
      </c>
      <c r="C13" s="67" t="s">
        <v>27</v>
      </c>
      <c r="D13" s="68" t="s">
        <v>14</v>
      </c>
      <c r="E13" s="69" t="s">
        <v>273</v>
      </c>
      <c r="F13" s="8" t="s">
        <v>17</v>
      </c>
      <c r="G13" s="69" t="s">
        <v>297</v>
      </c>
      <c r="H13" s="70" t="s">
        <v>290</v>
      </c>
      <c r="I13" s="20" t="s">
        <v>212</v>
      </c>
      <c r="J13" s="10" t="s">
        <v>11</v>
      </c>
      <c r="K13" s="71"/>
      <c r="L13" s="71"/>
      <c r="M13" s="71" t="s">
        <v>16</v>
      </c>
      <c r="N13" s="71"/>
      <c r="O13" s="71"/>
      <c r="P13" s="71"/>
      <c r="Q13" s="71"/>
      <c r="R13" s="71"/>
      <c r="S13" s="71"/>
      <c r="T13" s="71"/>
      <c r="U13" s="66">
        <f t="shared" si="10"/>
        <v>1</v>
      </c>
      <c r="V13" s="71"/>
      <c r="W13" s="71"/>
      <c r="X13" s="71"/>
      <c r="Y13" s="71"/>
      <c r="Z13" s="71"/>
      <c r="AA13" s="71"/>
      <c r="AB13" s="71"/>
      <c r="AC13" s="71"/>
      <c r="AD13" s="71"/>
      <c r="AE13" s="71"/>
      <c r="AF13" s="71"/>
      <c r="AG13" s="72"/>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3"/>
      <c r="BZ13" s="73"/>
      <c r="CA13" s="71"/>
      <c r="CB13" s="71"/>
      <c r="CC13" s="71"/>
      <c r="CD13" s="71"/>
      <c r="CE13" s="71"/>
      <c r="CF13" s="71"/>
      <c r="CG13" s="71"/>
      <c r="CH13" s="71"/>
    </row>
    <row r="14" spans="1:86" s="74" customFormat="1" ht="107.25" hidden="1" customHeight="1">
      <c r="A14" s="19">
        <v>7</v>
      </c>
      <c r="B14" s="152">
        <v>7</v>
      </c>
      <c r="C14" s="67" t="s">
        <v>27</v>
      </c>
      <c r="D14" s="68" t="s">
        <v>14</v>
      </c>
      <c r="E14" s="69" t="s">
        <v>273</v>
      </c>
      <c r="F14" s="8" t="s">
        <v>17</v>
      </c>
      <c r="G14" s="69" t="s">
        <v>298</v>
      </c>
      <c r="H14" s="70" t="s">
        <v>292</v>
      </c>
      <c r="I14" s="20" t="s">
        <v>212</v>
      </c>
      <c r="J14" s="10" t="s">
        <v>11</v>
      </c>
      <c r="K14" s="71"/>
      <c r="L14" s="71"/>
      <c r="M14" s="71"/>
      <c r="N14" s="71" t="s">
        <v>16</v>
      </c>
      <c r="O14" s="71"/>
      <c r="P14" s="71"/>
      <c r="Q14" s="71"/>
      <c r="R14" s="71"/>
      <c r="S14" s="71"/>
      <c r="T14" s="71"/>
      <c r="U14" s="66">
        <f t="shared" si="10"/>
        <v>1</v>
      </c>
      <c r="V14" s="71"/>
      <c r="W14" s="71"/>
      <c r="X14" s="71"/>
      <c r="Y14" s="71"/>
      <c r="Z14" s="71"/>
      <c r="AA14" s="71"/>
      <c r="AB14" s="71"/>
      <c r="AC14" s="71"/>
      <c r="AD14" s="71"/>
      <c r="AE14" s="71"/>
      <c r="AF14" s="71"/>
      <c r="AG14" s="72"/>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3"/>
      <c r="BZ14" s="73"/>
      <c r="CA14" s="71"/>
      <c r="CB14" s="71"/>
      <c r="CC14" s="71"/>
      <c r="CD14" s="71"/>
      <c r="CE14" s="71"/>
      <c r="CF14" s="71"/>
      <c r="CG14" s="71"/>
      <c r="CH14" s="71"/>
    </row>
    <row r="15" spans="1:86" s="74" customFormat="1" ht="56.25" hidden="1" customHeight="1">
      <c r="A15" s="19">
        <v>8</v>
      </c>
      <c r="B15" s="152">
        <v>8</v>
      </c>
      <c r="C15" s="67" t="s">
        <v>27</v>
      </c>
      <c r="D15" s="68" t="s">
        <v>14</v>
      </c>
      <c r="E15" s="69" t="s">
        <v>273</v>
      </c>
      <c r="F15" s="8" t="s">
        <v>17</v>
      </c>
      <c r="G15" s="69" t="s">
        <v>299</v>
      </c>
      <c r="H15" s="70" t="s">
        <v>291</v>
      </c>
      <c r="I15" s="20" t="s">
        <v>212</v>
      </c>
      <c r="J15" s="10" t="s">
        <v>11</v>
      </c>
      <c r="K15" s="71"/>
      <c r="L15" s="71"/>
      <c r="M15" s="71"/>
      <c r="N15" s="71"/>
      <c r="O15" s="71" t="s">
        <v>16</v>
      </c>
      <c r="P15" s="71"/>
      <c r="Q15" s="71"/>
      <c r="R15" s="71"/>
      <c r="S15" s="71"/>
      <c r="T15" s="71"/>
      <c r="U15" s="66">
        <f t="shared" si="10"/>
        <v>1</v>
      </c>
      <c r="V15" s="71"/>
      <c r="W15" s="71"/>
      <c r="X15" s="71"/>
      <c r="Y15" s="71"/>
      <c r="Z15" s="71"/>
      <c r="AA15" s="71"/>
      <c r="AB15" s="71"/>
      <c r="AC15" s="71"/>
      <c r="AD15" s="71"/>
      <c r="AE15" s="71"/>
      <c r="AF15" s="71"/>
      <c r="AG15" s="72"/>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3"/>
      <c r="BZ15" s="73"/>
      <c r="CA15" s="71"/>
      <c r="CB15" s="71"/>
      <c r="CC15" s="71"/>
      <c r="CD15" s="71"/>
      <c r="CE15" s="71"/>
      <c r="CF15" s="71"/>
      <c r="CG15" s="71"/>
      <c r="CH15" s="71"/>
    </row>
    <row r="16" spans="1:86" s="74" customFormat="1" ht="56.25" hidden="1" customHeight="1">
      <c r="A16" s="19">
        <v>9</v>
      </c>
      <c r="B16" s="152">
        <v>9</v>
      </c>
      <c r="C16" s="67" t="s">
        <v>27</v>
      </c>
      <c r="D16" s="68" t="s">
        <v>14</v>
      </c>
      <c r="E16" s="69" t="s">
        <v>273</v>
      </c>
      <c r="F16" s="8" t="s">
        <v>17</v>
      </c>
      <c r="G16" s="69" t="s">
        <v>300</v>
      </c>
      <c r="H16" s="70" t="s">
        <v>293</v>
      </c>
      <c r="I16" s="20" t="s">
        <v>212</v>
      </c>
      <c r="J16" s="10" t="s">
        <v>11</v>
      </c>
      <c r="K16" s="71"/>
      <c r="L16" s="71"/>
      <c r="M16" s="71"/>
      <c r="N16" s="71"/>
      <c r="O16" s="71"/>
      <c r="P16" s="71" t="s">
        <v>16</v>
      </c>
      <c r="Q16" s="71"/>
      <c r="R16" s="71"/>
      <c r="S16" s="71"/>
      <c r="T16" s="71"/>
      <c r="U16" s="66">
        <f t="shared" si="10"/>
        <v>1</v>
      </c>
      <c r="V16" s="71"/>
      <c r="W16" s="71"/>
      <c r="X16" s="71"/>
      <c r="Y16" s="71"/>
      <c r="Z16" s="71"/>
      <c r="AA16" s="71"/>
      <c r="AB16" s="71"/>
      <c r="AC16" s="71"/>
      <c r="AD16" s="71"/>
      <c r="AE16" s="71"/>
      <c r="AF16" s="71"/>
      <c r="AG16" s="72"/>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1"/>
      <c r="BU16" s="71"/>
      <c r="BV16" s="71"/>
      <c r="BW16" s="71"/>
      <c r="BX16" s="71"/>
      <c r="BY16" s="73"/>
      <c r="BZ16" s="73"/>
      <c r="CA16" s="71"/>
      <c r="CB16" s="71"/>
      <c r="CC16" s="71"/>
      <c r="CD16" s="71"/>
      <c r="CE16" s="71"/>
      <c r="CF16" s="71"/>
      <c r="CG16" s="71"/>
      <c r="CH16" s="71"/>
    </row>
    <row r="17" spans="1:87" s="74" customFormat="1" ht="56.25" hidden="1" customHeight="1">
      <c r="A17" s="19">
        <v>10</v>
      </c>
      <c r="B17" s="152"/>
      <c r="C17" s="67" t="s">
        <v>27</v>
      </c>
      <c r="D17" s="68" t="s">
        <v>14</v>
      </c>
      <c r="E17" s="67" t="s">
        <v>27</v>
      </c>
      <c r="F17" s="8"/>
      <c r="G17" s="69" t="s">
        <v>301</v>
      </c>
      <c r="H17" s="70" t="s">
        <v>294</v>
      </c>
      <c r="I17" s="20"/>
      <c r="J17" s="10"/>
      <c r="K17" s="71"/>
      <c r="L17" s="71"/>
      <c r="M17" s="71"/>
      <c r="N17" s="71"/>
      <c r="O17" s="71"/>
      <c r="P17" s="71"/>
      <c r="Q17" s="71" t="s">
        <v>16</v>
      </c>
      <c r="R17" s="71"/>
      <c r="S17" s="71"/>
      <c r="T17" s="71"/>
      <c r="U17" s="66"/>
      <c r="V17" s="71"/>
      <c r="W17" s="71"/>
      <c r="X17" s="71"/>
      <c r="Y17" s="71"/>
      <c r="Z17" s="71"/>
      <c r="AA17" s="71"/>
      <c r="AB17" s="71"/>
      <c r="AC17" s="71"/>
      <c r="AD17" s="71"/>
      <c r="AE17" s="71"/>
      <c r="AF17" s="71"/>
      <c r="AG17" s="72"/>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3"/>
      <c r="BZ17" s="73"/>
      <c r="CA17" s="71"/>
      <c r="CB17" s="71"/>
      <c r="CC17" s="71"/>
      <c r="CD17" s="71"/>
      <c r="CE17" s="71"/>
      <c r="CF17" s="71"/>
      <c r="CG17" s="71"/>
      <c r="CH17" s="71"/>
    </row>
    <row r="18" spans="1:87" s="74" customFormat="1" ht="56.25" hidden="1" customHeight="1">
      <c r="A18" s="19">
        <v>10</v>
      </c>
      <c r="B18" s="152">
        <v>10</v>
      </c>
      <c r="C18" s="67" t="s">
        <v>27</v>
      </c>
      <c r="D18" s="68" t="s">
        <v>14</v>
      </c>
      <c r="E18" s="67" t="s">
        <v>27</v>
      </c>
      <c r="F18" s="8" t="s">
        <v>17</v>
      </c>
      <c r="G18" s="69" t="s">
        <v>301</v>
      </c>
      <c r="H18" s="70" t="s">
        <v>952</v>
      </c>
      <c r="I18" s="20" t="s">
        <v>212</v>
      </c>
      <c r="J18" s="10" t="s">
        <v>11</v>
      </c>
      <c r="K18" s="71"/>
      <c r="L18" s="71"/>
      <c r="M18" s="71"/>
      <c r="N18" s="71"/>
      <c r="O18" s="71"/>
      <c r="P18" s="71"/>
      <c r="Q18" s="71"/>
      <c r="R18" s="71" t="s">
        <v>16</v>
      </c>
      <c r="S18" s="71"/>
      <c r="T18" s="71"/>
      <c r="U18" s="66">
        <f t="shared" si="10"/>
        <v>1</v>
      </c>
      <c r="V18" s="71"/>
      <c r="W18" s="71"/>
      <c r="X18" s="71"/>
      <c r="Y18" s="71"/>
      <c r="Z18" s="71"/>
      <c r="AA18" s="71"/>
      <c r="AB18" s="71"/>
      <c r="AC18" s="71"/>
      <c r="AD18" s="71"/>
      <c r="AE18" s="71"/>
      <c r="AF18" s="71"/>
      <c r="AG18" s="72"/>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3"/>
      <c r="BZ18" s="73"/>
      <c r="CA18" s="71"/>
      <c r="CB18" s="71"/>
      <c r="CC18" s="71"/>
      <c r="CD18" s="71"/>
      <c r="CE18" s="71"/>
      <c r="CF18" s="71"/>
      <c r="CG18" s="71"/>
      <c r="CH18" s="71"/>
    </row>
    <row r="19" spans="1:87" s="74" customFormat="1" ht="138.75" hidden="1" customHeight="1">
      <c r="A19" s="19">
        <v>11</v>
      </c>
      <c r="B19" s="152">
        <v>11</v>
      </c>
      <c r="C19" s="67" t="s">
        <v>27</v>
      </c>
      <c r="D19" s="68" t="s">
        <v>14</v>
      </c>
      <c r="E19" s="67" t="s">
        <v>27</v>
      </c>
      <c r="F19" s="8" t="s">
        <v>17</v>
      </c>
      <c r="G19" s="69" t="s">
        <v>302</v>
      </c>
      <c r="H19" s="70" t="s">
        <v>953</v>
      </c>
      <c r="I19" s="20" t="s">
        <v>212</v>
      </c>
      <c r="J19" s="10" t="s">
        <v>11</v>
      </c>
      <c r="K19" s="71"/>
      <c r="L19" s="71"/>
      <c r="M19" s="71"/>
      <c r="N19" s="71"/>
      <c r="O19" s="71"/>
      <c r="P19" s="71"/>
      <c r="Q19" s="71"/>
      <c r="R19" s="71"/>
      <c r="S19" s="71" t="s">
        <v>16</v>
      </c>
      <c r="T19" s="71"/>
      <c r="U19" s="66">
        <f t="shared" si="10"/>
        <v>1</v>
      </c>
      <c r="V19" s="71"/>
      <c r="W19" s="71"/>
      <c r="X19" s="71"/>
      <c r="Y19" s="71"/>
      <c r="Z19" s="71"/>
      <c r="AA19" s="71"/>
      <c r="AB19" s="71"/>
      <c r="AC19" s="71"/>
      <c r="AD19" s="71"/>
      <c r="AE19" s="71"/>
      <c r="AF19" s="71"/>
      <c r="AG19" s="72"/>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3"/>
      <c r="BZ19" s="73"/>
      <c r="CA19" s="71"/>
      <c r="CB19" s="71"/>
      <c r="CC19" s="71"/>
      <c r="CD19" s="71"/>
      <c r="CE19" s="71"/>
      <c r="CF19" s="71"/>
      <c r="CG19" s="71"/>
      <c r="CH19" s="71"/>
    </row>
    <row r="20" spans="1:87" s="74" customFormat="1" ht="83.25" hidden="1" customHeight="1">
      <c r="A20" s="19">
        <v>12</v>
      </c>
      <c r="B20" s="152">
        <v>12</v>
      </c>
      <c r="C20" s="67" t="s">
        <v>27</v>
      </c>
      <c r="D20" s="68" t="s">
        <v>14</v>
      </c>
      <c r="E20" s="67" t="s">
        <v>27</v>
      </c>
      <c r="F20" s="8" t="s">
        <v>17</v>
      </c>
      <c r="G20" s="69" t="s">
        <v>303</v>
      </c>
      <c r="H20" s="70" t="s">
        <v>954</v>
      </c>
      <c r="I20" s="20" t="s">
        <v>212</v>
      </c>
      <c r="J20" s="10" t="s">
        <v>11</v>
      </c>
      <c r="K20" s="71"/>
      <c r="L20" s="71"/>
      <c r="M20" s="71"/>
      <c r="N20" s="71"/>
      <c r="O20" s="71"/>
      <c r="P20" s="71"/>
      <c r="Q20" s="71"/>
      <c r="R20" s="71"/>
      <c r="S20" s="71"/>
      <c r="T20" s="71" t="s">
        <v>16</v>
      </c>
      <c r="U20" s="66">
        <f t="shared" si="10"/>
        <v>1</v>
      </c>
      <c r="V20" s="71"/>
      <c r="W20" s="71"/>
      <c r="X20" s="71"/>
      <c r="Y20" s="71"/>
      <c r="Z20" s="71"/>
      <c r="AA20" s="71"/>
      <c r="AB20" s="71"/>
      <c r="AC20" s="71"/>
      <c r="AD20" s="71"/>
      <c r="AE20" s="71"/>
      <c r="AF20" s="71"/>
      <c r="AG20" s="72"/>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3"/>
      <c r="BZ20" s="73"/>
      <c r="CA20" s="71"/>
      <c r="CB20" s="71"/>
      <c r="CC20" s="71"/>
      <c r="CD20" s="71"/>
      <c r="CE20" s="71"/>
      <c r="CF20" s="71"/>
      <c r="CG20" s="71"/>
      <c r="CH20" s="71"/>
    </row>
    <row r="21" spans="1:87" s="2" customFormat="1" ht="15.75">
      <c r="A21" s="19">
        <v>13</v>
      </c>
      <c r="B21" s="152">
        <v>13</v>
      </c>
      <c r="C21" s="1378" t="s">
        <v>29</v>
      </c>
      <c r="D21" s="1368"/>
      <c r="E21" s="1379"/>
      <c r="F21" s="6" t="s">
        <v>316</v>
      </c>
      <c r="G21" s="6" t="s">
        <v>316</v>
      </c>
      <c r="H21" s="6" t="s">
        <v>316</v>
      </c>
      <c r="I21" s="6" t="s">
        <v>316</v>
      </c>
      <c r="J21" s="6" t="s">
        <v>316</v>
      </c>
      <c r="K21" s="6" t="s">
        <v>316</v>
      </c>
      <c r="L21" s="6" t="s">
        <v>316</v>
      </c>
      <c r="M21" s="6" t="s">
        <v>316</v>
      </c>
      <c r="N21" s="6" t="s">
        <v>316</v>
      </c>
      <c r="O21" s="6" t="s">
        <v>316</v>
      </c>
      <c r="P21" s="6" t="s">
        <v>316</v>
      </c>
      <c r="Q21" s="6" t="s">
        <v>316</v>
      </c>
      <c r="R21" s="6"/>
      <c r="S21" s="6" t="s">
        <v>316</v>
      </c>
      <c r="T21" s="6" t="s">
        <v>316</v>
      </c>
      <c r="U21" s="6" t="s">
        <v>316</v>
      </c>
      <c r="V21" s="6" t="s">
        <v>316</v>
      </c>
      <c r="W21" s="6" t="s">
        <v>316</v>
      </c>
      <c r="X21" s="6" t="s">
        <v>316</v>
      </c>
      <c r="Y21" s="6" t="s">
        <v>316</v>
      </c>
      <c r="Z21" s="6" t="s">
        <v>316</v>
      </c>
      <c r="AA21" s="6" t="s">
        <v>316</v>
      </c>
      <c r="AB21" s="6" t="s">
        <v>316</v>
      </c>
      <c r="AC21" s="6" t="s">
        <v>316</v>
      </c>
      <c r="AD21" s="6" t="s">
        <v>316</v>
      </c>
      <c r="AE21" s="6" t="s">
        <v>316</v>
      </c>
      <c r="AF21" s="6" t="s">
        <v>316</v>
      </c>
      <c r="AG21" s="6" t="s">
        <v>316</v>
      </c>
      <c r="AH21" s="6" t="s">
        <v>316</v>
      </c>
      <c r="AI21" s="6" t="s">
        <v>316</v>
      </c>
      <c r="AJ21" s="6" t="s">
        <v>316</v>
      </c>
      <c r="AK21" s="6" t="s">
        <v>316</v>
      </c>
      <c r="AL21" s="6" t="s">
        <v>316</v>
      </c>
      <c r="AM21" s="6"/>
      <c r="AN21" s="6"/>
      <c r="AO21" s="6" t="s">
        <v>316</v>
      </c>
      <c r="AP21" s="6" t="s">
        <v>316</v>
      </c>
      <c r="AQ21" s="6" t="s">
        <v>316</v>
      </c>
      <c r="AR21" s="6" t="s">
        <v>316</v>
      </c>
      <c r="AS21" s="6" t="s">
        <v>316</v>
      </c>
      <c r="AT21" s="6" t="s">
        <v>316</v>
      </c>
      <c r="AU21" s="6" t="s">
        <v>316</v>
      </c>
      <c r="AV21" s="6" t="s">
        <v>316</v>
      </c>
      <c r="AW21" s="6" t="s">
        <v>316</v>
      </c>
      <c r="AX21" s="6"/>
      <c r="AY21" s="6"/>
      <c r="AZ21" s="6" t="s">
        <v>316</v>
      </c>
      <c r="BA21" s="6"/>
      <c r="BB21" s="6" t="s">
        <v>316</v>
      </c>
      <c r="BC21" s="6"/>
      <c r="BD21" s="6" t="s">
        <v>316</v>
      </c>
      <c r="BE21" s="6" t="s">
        <v>316</v>
      </c>
      <c r="BF21" s="6" t="s">
        <v>316</v>
      </c>
      <c r="BG21" s="6" t="s">
        <v>316</v>
      </c>
      <c r="BH21" s="6" t="s">
        <v>316</v>
      </c>
      <c r="BI21" s="6" t="s">
        <v>316</v>
      </c>
      <c r="BJ21" s="6" t="s">
        <v>316</v>
      </c>
      <c r="BK21" s="6" t="s">
        <v>316</v>
      </c>
      <c r="BL21" s="6" t="s">
        <v>316</v>
      </c>
      <c r="BM21" s="6"/>
      <c r="BN21" s="6"/>
      <c r="BO21" s="6"/>
      <c r="BP21" s="6"/>
      <c r="BQ21" s="6" t="s">
        <v>316</v>
      </c>
      <c r="BR21" s="6" t="s">
        <v>316</v>
      </c>
      <c r="BS21" s="6"/>
      <c r="BT21" s="6"/>
      <c r="BU21" s="6"/>
      <c r="BV21" s="6" t="s">
        <v>316</v>
      </c>
      <c r="BW21" s="6" t="s">
        <v>316</v>
      </c>
      <c r="BX21" s="6" t="s">
        <v>316</v>
      </c>
      <c r="BY21" s="6" t="s">
        <v>316</v>
      </c>
      <c r="BZ21" s="6" t="s">
        <v>316</v>
      </c>
      <c r="CA21" s="6" t="s">
        <v>316</v>
      </c>
      <c r="CB21" s="6" t="s">
        <v>316</v>
      </c>
      <c r="CC21" s="6" t="s">
        <v>316</v>
      </c>
      <c r="CD21" s="6" t="s">
        <v>316</v>
      </c>
      <c r="CE21" s="6" t="s">
        <v>316</v>
      </c>
      <c r="CF21" s="6" t="s">
        <v>316</v>
      </c>
      <c r="CG21" s="6" t="s">
        <v>316</v>
      </c>
      <c r="CH21" s="6" t="s">
        <v>316</v>
      </c>
    </row>
    <row r="22" spans="1:87" s="2" customFormat="1" ht="15.75">
      <c r="A22" s="19">
        <v>14</v>
      </c>
      <c r="B22" s="152">
        <v>14</v>
      </c>
      <c r="C22" s="1378" t="s">
        <v>32</v>
      </c>
      <c r="D22" s="1368"/>
      <c r="E22" s="1379"/>
      <c r="F22" s="6" t="s">
        <v>316</v>
      </c>
      <c r="G22" s="6" t="s">
        <v>316</v>
      </c>
      <c r="H22" s="6" t="s">
        <v>316</v>
      </c>
      <c r="I22" s="6" t="s">
        <v>316</v>
      </c>
      <c r="J22" s="6" t="s">
        <v>316</v>
      </c>
      <c r="K22" s="6" t="s">
        <v>316</v>
      </c>
      <c r="L22" s="6" t="s">
        <v>316</v>
      </c>
      <c r="M22" s="6" t="s">
        <v>316</v>
      </c>
      <c r="N22" s="6" t="s">
        <v>316</v>
      </c>
      <c r="O22" s="6" t="s">
        <v>316</v>
      </c>
      <c r="P22" s="6" t="s">
        <v>316</v>
      </c>
      <c r="Q22" s="6" t="s">
        <v>316</v>
      </c>
      <c r="R22" s="6"/>
      <c r="S22" s="6" t="s">
        <v>316</v>
      </c>
      <c r="T22" s="6" t="s">
        <v>316</v>
      </c>
      <c r="U22" s="6" t="s">
        <v>316</v>
      </c>
      <c r="V22" s="6" t="s">
        <v>316</v>
      </c>
      <c r="W22" s="6" t="s">
        <v>316</v>
      </c>
      <c r="X22" s="6" t="s">
        <v>316</v>
      </c>
      <c r="Y22" s="6" t="s">
        <v>316</v>
      </c>
      <c r="Z22" s="6" t="s">
        <v>316</v>
      </c>
      <c r="AA22" s="6" t="s">
        <v>316</v>
      </c>
      <c r="AB22" s="6" t="s">
        <v>316</v>
      </c>
      <c r="AC22" s="6" t="s">
        <v>316</v>
      </c>
      <c r="AD22" s="6" t="s">
        <v>316</v>
      </c>
      <c r="AE22" s="6" t="s">
        <v>316</v>
      </c>
      <c r="AF22" s="6" t="s">
        <v>316</v>
      </c>
      <c r="AG22" s="6" t="s">
        <v>316</v>
      </c>
      <c r="AH22" s="6" t="s">
        <v>316</v>
      </c>
      <c r="AI22" s="6" t="s">
        <v>316</v>
      </c>
      <c r="AJ22" s="6" t="s">
        <v>316</v>
      </c>
      <c r="AK22" s="6" t="s">
        <v>316</v>
      </c>
      <c r="AL22" s="6" t="s">
        <v>316</v>
      </c>
      <c r="AM22" s="6"/>
      <c r="AN22" s="6"/>
      <c r="AO22" s="6" t="s">
        <v>316</v>
      </c>
      <c r="AP22" s="6" t="s">
        <v>316</v>
      </c>
      <c r="AQ22" s="6" t="s">
        <v>316</v>
      </c>
      <c r="AR22" s="6" t="s">
        <v>316</v>
      </c>
      <c r="AS22" s="6" t="s">
        <v>316</v>
      </c>
      <c r="AT22" s="6" t="s">
        <v>316</v>
      </c>
      <c r="AU22" s="6" t="s">
        <v>316</v>
      </c>
      <c r="AV22" s="6" t="s">
        <v>316</v>
      </c>
      <c r="AW22" s="6" t="s">
        <v>316</v>
      </c>
      <c r="AX22" s="6"/>
      <c r="AY22" s="6"/>
      <c r="AZ22" s="6" t="s">
        <v>316</v>
      </c>
      <c r="BA22" s="6"/>
      <c r="BB22" s="6" t="s">
        <v>316</v>
      </c>
      <c r="BC22" s="6"/>
      <c r="BD22" s="6" t="s">
        <v>316</v>
      </c>
      <c r="BE22" s="6" t="s">
        <v>316</v>
      </c>
      <c r="BF22" s="6" t="s">
        <v>316</v>
      </c>
      <c r="BG22" s="6" t="s">
        <v>316</v>
      </c>
      <c r="BH22" s="6" t="s">
        <v>316</v>
      </c>
      <c r="BI22" s="6" t="s">
        <v>316</v>
      </c>
      <c r="BJ22" s="6" t="s">
        <v>316</v>
      </c>
      <c r="BK22" s="6" t="s">
        <v>316</v>
      </c>
      <c r="BL22" s="6" t="s">
        <v>316</v>
      </c>
      <c r="BM22" s="6"/>
      <c r="BN22" s="6"/>
      <c r="BO22" s="6"/>
      <c r="BP22" s="6"/>
      <c r="BQ22" s="6" t="s">
        <v>316</v>
      </c>
      <c r="BR22" s="6" t="s">
        <v>316</v>
      </c>
      <c r="BS22" s="6"/>
      <c r="BT22" s="6"/>
      <c r="BU22" s="6"/>
      <c r="BV22" s="6" t="s">
        <v>316</v>
      </c>
      <c r="BW22" s="6" t="s">
        <v>316</v>
      </c>
      <c r="BX22" s="6" t="s">
        <v>316</v>
      </c>
      <c r="BY22" s="6" t="s">
        <v>316</v>
      </c>
      <c r="BZ22" s="6" t="s">
        <v>316</v>
      </c>
      <c r="CA22" s="6" t="s">
        <v>316</v>
      </c>
      <c r="CB22" s="6" t="s">
        <v>316</v>
      </c>
      <c r="CC22" s="6" t="s">
        <v>316</v>
      </c>
      <c r="CD22" s="6" t="s">
        <v>316</v>
      </c>
      <c r="CE22" s="6" t="s">
        <v>316</v>
      </c>
      <c r="CF22" s="6" t="s">
        <v>316</v>
      </c>
      <c r="CG22" s="6" t="s">
        <v>316</v>
      </c>
      <c r="CH22" s="6" t="s">
        <v>316</v>
      </c>
    </row>
    <row r="23" spans="1:87" ht="56.25" customHeight="1">
      <c r="A23" s="216">
        <v>15</v>
      </c>
      <c r="B23" s="152">
        <v>15</v>
      </c>
      <c r="C23" s="181" t="s">
        <v>545</v>
      </c>
      <c r="D23" s="77" t="s">
        <v>15</v>
      </c>
      <c r="E23" s="78" t="s">
        <v>546</v>
      </c>
      <c r="F23" s="77" t="s">
        <v>15</v>
      </c>
      <c r="G23" s="188" t="s">
        <v>554</v>
      </c>
      <c r="H23" s="179" t="s">
        <v>555</v>
      </c>
      <c r="I23" s="20" t="s">
        <v>212</v>
      </c>
      <c r="J23" s="10" t="s">
        <v>11</v>
      </c>
      <c r="K23" s="187" t="s">
        <v>16</v>
      </c>
      <c r="L23" s="71"/>
      <c r="M23" s="71"/>
      <c r="N23" s="71"/>
      <c r="O23" s="71"/>
      <c r="P23" s="71"/>
      <c r="Q23" s="71"/>
      <c r="R23" s="71"/>
      <c r="S23" s="71"/>
      <c r="T23" s="71"/>
      <c r="U23" s="66">
        <f t="shared" si="10"/>
        <v>1</v>
      </c>
      <c r="V23" s="183" t="s">
        <v>724</v>
      </c>
      <c r="W23" s="183" t="s">
        <v>727</v>
      </c>
      <c r="X23" s="183" t="s">
        <v>727</v>
      </c>
      <c r="Y23" s="183" t="s">
        <v>727</v>
      </c>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20">
        <v>2</v>
      </c>
      <c r="BF23" s="20">
        <v>2</v>
      </c>
      <c r="BG23" s="20">
        <v>2</v>
      </c>
      <c r="BH23" s="20">
        <v>2</v>
      </c>
      <c r="BI23" s="20">
        <v>2</v>
      </c>
      <c r="BJ23" s="20">
        <v>2</v>
      </c>
      <c r="BK23" s="20">
        <v>1</v>
      </c>
      <c r="BL23" s="20">
        <v>2</v>
      </c>
      <c r="BM23" s="20">
        <v>2</v>
      </c>
      <c r="BN23" s="20">
        <v>2</v>
      </c>
      <c r="BO23" s="20">
        <v>2</v>
      </c>
      <c r="BP23" s="20">
        <v>2</v>
      </c>
      <c r="BQ23" s="20">
        <v>2</v>
      </c>
      <c r="BR23" s="20">
        <v>2</v>
      </c>
      <c r="BS23" s="20">
        <v>2</v>
      </c>
      <c r="BT23" s="20">
        <v>2</v>
      </c>
      <c r="BU23" s="20">
        <v>2</v>
      </c>
      <c r="BV23" s="20">
        <v>2</v>
      </c>
      <c r="BW23" s="20">
        <v>2</v>
      </c>
      <c r="BX23" s="20">
        <v>2</v>
      </c>
      <c r="BY23" s="20">
        <v>2</v>
      </c>
      <c r="BZ23" s="20">
        <v>1</v>
      </c>
      <c r="CA23" s="80">
        <f t="shared" ref="CA23" si="11">COUNTIF($BE23:$BZ23,2)</f>
        <v>20</v>
      </c>
      <c r="CB23" s="81">
        <f t="shared" ref="CB23" si="12">CA23/COUNTA($BE23:$BZ23)</f>
        <v>0.90909090909090906</v>
      </c>
      <c r="CC23" s="80">
        <f t="shared" ref="CC23" si="13">COUNTIF($BE23:$BZ23,1)</f>
        <v>2</v>
      </c>
      <c r="CD23" s="81">
        <f t="shared" ref="CD23" si="14">CC23/COUNTA($BE23:$BZ23)</f>
        <v>9.0909090909090912E-2</v>
      </c>
      <c r="CE23" s="80">
        <f t="shared" ref="CE23" si="15">COUNTIF($BE23:$BZ23,0)</f>
        <v>0</v>
      </c>
      <c r="CF23" s="81">
        <f t="shared" ref="CF23" si="16">CE23/COUNTA($BE23:$BZ23)</f>
        <v>0</v>
      </c>
      <c r="CG23" s="80">
        <f t="shared" ref="CG23" si="17">(((CA23*2)+(CC23*1)+(CE23*0)))/COUNTA($BE23:$BZ23)</f>
        <v>1.9090909090909092</v>
      </c>
      <c r="CH23" s="226" t="str">
        <f t="shared" ref="CH23" si="18">IF(CG23&gt;=1.6,"Đạt mục tiêu",IF(CG23&gt;=1,"Cần cố gắng","Chưa đạt"))</f>
        <v>Đạt mục tiêu</v>
      </c>
    </row>
    <row r="24" spans="1:87" s="74" customFormat="1" ht="30" hidden="1">
      <c r="A24" s="19">
        <v>16</v>
      </c>
      <c r="B24" s="152">
        <v>16</v>
      </c>
      <c r="C24" s="78" t="s">
        <v>547</v>
      </c>
      <c r="D24" s="77" t="s">
        <v>14</v>
      </c>
      <c r="E24" s="78" t="s">
        <v>548</v>
      </c>
      <c r="F24" s="77" t="s">
        <v>17</v>
      </c>
      <c r="G24" s="78" t="s">
        <v>548</v>
      </c>
      <c r="H24" s="67" t="s">
        <v>553</v>
      </c>
      <c r="I24" s="20" t="s">
        <v>275</v>
      </c>
      <c r="J24" s="10" t="s">
        <v>11</v>
      </c>
      <c r="K24" s="71"/>
      <c r="L24" s="71"/>
      <c r="M24" s="71"/>
      <c r="N24" s="71" t="s">
        <v>16</v>
      </c>
      <c r="O24" s="71"/>
      <c r="P24" s="71"/>
      <c r="Q24" s="71"/>
      <c r="R24" s="71"/>
      <c r="S24" s="71"/>
      <c r="T24" s="71"/>
      <c r="U24" s="66">
        <f t="shared" si="10"/>
        <v>1</v>
      </c>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c r="BO24" s="71"/>
      <c r="BP24" s="71"/>
      <c r="BQ24" s="71"/>
      <c r="BR24" s="71"/>
      <c r="BS24" s="71"/>
      <c r="BT24" s="71"/>
      <c r="BU24" s="71"/>
      <c r="BV24" s="71"/>
      <c r="BW24" s="71"/>
      <c r="BX24" s="71"/>
      <c r="BY24" s="73"/>
      <c r="BZ24" s="73"/>
      <c r="CA24" s="71"/>
      <c r="CB24" s="71"/>
      <c r="CC24" s="71"/>
      <c r="CD24" s="71"/>
      <c r="CE24" s="71"/>
      <c r="CF24" s="71"/>
      <c r="CG24" s="71"/>
      <c r="CH24" s="71"/>
      <c r="CI24" s="74" t="s">
        <v>16</v>
      </c>
    </row>
    <row r="25" spans="1:87" s="74" customFormat="1" ht="30" hidden="1">
      <c r="A25" s="19">
        <v>17</v>
      </c>
      <c r="B25" s="152">
        <v>17</v>
      </c>
      <c r="C25" s="76" t="s">
        <v>549</v>
      </c>
      <c r="D25" s="77" t="s">
        <v>15</v>
      </c>
      <c r="E25" s="78" t="s">
        <v>550</v>
      </c>
      <c r="F25" s="77" t="s">
        <v>17</v>
      </c>
      <c r="G25" s="78" t="s">
        <v>550</v>
      </c>
      <c r="H25" s="67" t="s">
        <v>556</v>
      </c>
      <c r="I25" s="20" t="s">
        <v>275</v>
      </c>
      <c r="J25" s="10" t="s">
        <v>11</v>
      </c>
      <c r="K25" s="71"/>
      <c r="L25" s="71"/>
      <c r="M25" s="71"/>
      <c r="N25" s="71" t="s">
        <v>16</v>
      </c>
      <c r="O25" s="71"/>
      <c r="P25" s="71"/>
      <c r="Q25" s="71"/>
      <c r="R25" s="71"/>
      <c r="S25" s="71"/>
      <c r="T25" s="71"/>
      <c r="U25" s="66">
        <f t="shared" si="10"/>
        <v>1</v>
      </c>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1"/>
      <c r="BS25" s="71"/>
      <c r="BT25" s="71"/>
      <c r="BU25" s="71"/>
      <c r="BV25" s="71"/>
      <c r="BW25" s="71"/>
      <c r="BX25" s="71"/>
      <c r="BY25" s="73"/>
      <c r="BZ25" s="73"/>
      <c r="CA25" s="71"/>
      <c r="CB25" s="71"/>
      <c r="CC25" s="71"/>
      <c r="CD25" s="71"/>
      <c r="CE25" s="71"/>
      <c r="CF25" s="71"/>
      <c r="CG25" s="71"/>
      <c r="CH25" s="71"/>
      <c r="CI25" s="74" t="s">
        <v>16</v>
      </c>
    </row>
    <row r="26" spans="1:87" s="74" customFormat="1" ht="45" hidden="1">
      <c r="A26" s="19"/>
      <c r="B26" s="152"/>
      <c r="C26" s="76" t="s">
        <v>551</v>
      </c>
      <c r="D26" s="77"/>
      <c r="E26" s="78"/>
      <c r="F26" s="77"/>
      <c r="G26" s="78"/>
      <c r="H26" s="67" t="s">
        <v>955</v>
      </c>
      <c r="I26" s="20"/>
      <c r="J26" s="10"/>
      <c r="K26" s="71"/>
      <c r="L26" s="71"/>
      <c r="M26" s="71"/>
      <c r="N26" s="71"/>
      <c r="O26" s="71"/>
      <c r="P26" s="71"/>
      <c r="Q26" s="71"/>
      <c r="R26" s="71" t="s">
        <v>16</v>
      </c>
      <c r="S26" s="71"/>
      <c r="T26" s="71"/>
      <c r="U26" s="66"/>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c r="BY26" s="73"/>
      <c r="BZ26" s="73"/>
      <c r="CA26" s="71"/>
      <c r="CB26" s="71"/>
      <c r="CC26" s="71"/>
      <c r="CD26" s="71"/>
      <c r="CE26" s="71"/>
      <c r="CF26" s="71"/>
      <c r="CG26" s="71"/>
      <c r="CH26" s="71"/>
    </row>
    <row r="27" spans="1:87" s="74" customFormat="1" ht="94.5" hidden="1">
      <c r="A27" s="19">
        <v>18</v>
      </c>
      <c r="B27" s="152">
        <v>18</v>
      </c>
      <c r="C27" s="76" t="s">
        <v>551</v>
      </c>
      <c r="D27" s="77" t="s">
        <v>15</v>
      </c>
      <c r="E27" s="104" t="s">
        <v>552</v>
      </c>
      <c r="F27" s="77" t="s">
        <v>17</v>
      </c>
      <c r="G27" s="72" t="s">
        <v>557</v>
      </c>
      <c r="H27" s="67" t="s">
        <v>955</v>
      </c>
      <c r="I27" s="20" t="s">
        <v>275</v>
      </c>
      <c r="J27" s="10" t="s">
        <v>11</v>
      </c>
      <c r="K27" s="71"/>
      <c r="L27" s="71"/>
      <c r="M27" s="71"/>
      <c r="N27" s="71" t="s">
        <v>16</v>
      </c>
      <c r="O27" s="71"/>
      <c r="P27" s="71"/>
      <c r="Q27" s="71"/>
      <c r="R27" s="71"/>
      <c r="S27" s="71"/>
      <c r="T27" s="71"/>
      <c r="U27" s="66">
        <f t="shared" si="10"/>
        <v>1</v>
      </c>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1"/>
      <c r="BX27" s="71"/>
      <c r="BY27" s="73"/>
      <c r="BZ27" s="73"/>
      <c r="CA27" s="71"/>
      <c r="CB27" s="71"/>
      <c r="CC27" s="71"/>
      <c r="CD27" s="71"/>
      <c r="CE27" s="71"/>
      <c r="CF27" s="71"/>
      <c r="CG27" s="71"/>
      <c r="CH27" s="71"/>
      <c r="CI27" s="74" t="s">
        <v>16</v>
      </c>
    </row>
    <row r="28" spans="1:87" s="74" customFormat="1" ht="94.5" hidden="1">
      <c r="A28" s="19">
        <v>19</v>
      </c>
      <c r="B28" s="152">
        <v>19</v>
      </c>
      <c r="C28" s="76" t="s">
        <v>551</v>
      </c>
      <c r="D28" s="77" t="s">
        <v>15</v>
      </c>
      <c r="E28" s="104" t="s">
        <v>552</v>
      </c>
      <c r="F28" s="77" t="s">
        <v>17</v>
      </c>
      <c r="G28" s="72" t="s">
        <v>557</v>
      </c>
      <c r="H28" s="67" t="s">
        <v>734</v>
      </c>
      <c r="I28" s="20" t="s">
        <v>275</v>
      </c>
      <c r="J28" s="10" t="s">
        <v>11</v>
      </c>
      <c r="K28" s="71"/>
      <c r="L28" s="71"/>
      <c r="M28" s="71"/>
      <c r="N28" s="71"/>
      <c r="O28" s="71"/>
      <c r="P28" s="71"/>
      <c r="Q28" s="71"/>
      <c r="R28" s="71"/>
      <c r="S28" s="71"/>
      <c r="T28" s="71" t="s">
        <v>16</v>
      </c>
      <c r="U28" s="66">
        <f t="shared" si="10"/>
        <v>1</v>
      </c>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1"/>
      <c r="BS28" s="71"/>
      <c r="BT28" s="71"/>
      <c r="BU28" s="71"/>
      <c r="BV28" s="71"/>
      <c r="BW28" s="71"/>
      <c r="BX28" s="71"/>
      <c r="BY28" s="73"/>
      <c r="BZ28" s="73"/>
      <c r="CA28" s="71"/>
      <c r="CB28" s="71"/>
      <c r="CC28" s="71"/>
      <c r="CD28" s="71"/>
      <c r="CE28" s="71"/>
      <c r="CF28" s="71"/>
      <c r="CG28" s="71"/>
      <c r="CH28" s="71"/>
    </row>
    <row r="29" spans="1:87">
      <c r="A29" s="216">
        <v>20</v>
      </c>
      <c r="B29" s="152">
        <v>20</v>
      </c>
      <c r="C29" s="1599" t="s">
        <v>33</v>
      </c>
      <c r="D29" s="1368"/>
      <c r="E29" s="1379"/>
      <c r="F29" s="6" t="s">
        <v>316</v>
      </c>
      <c r="G29" s="182" t="s">
        <v>316</v>
      </c>
      <c r="H29" s="182" t="s">
        <v>316</v>
      </c>
      <c r="I29" s="6" t="s">
        <v>316</v>
      </c>
      <c r="J29" s="6" t="s">
        <v>316</v>
      </c>
      <c r="K29" s="182" t="s">
        <v>316</v>
      </c>
      <c r="L29" s="6" t="s">
        <v>316</v>
      </c>
      <c r="M29" s="6" t="s">
        <v>316</v>
      </c>
      <c r="N29" s="6" t="s">
        <v>316</v>
      </c>
      <c r="O29" s="6" t="s">
        <v>316</v>
      </c>
      <c r="P29" s="6" t="s">
        <v>316</v>
      </c>
      <c r="Q29" s="6" t="s">
        <v>316</v>
      </c>
      <c r="R29" s="6"/>
      <c r="S29" s="6" t="s">
        <v>316</v>
      </c>
      <c r="T29" s="6" t="s">
        <v>316</v>
      </c>
      <c r="U29" s="6" t="s">
        <v>316</v>
      </c>
      <c r="V29" s="182" t="s">
        <v>316</v>
      </c>
      <c r="W29" s="182" t="s">
        <v>316</v>
      </c>
      <c r="X29" s="182" t="s">
        <v>316</v>
      </c>
      <c r="Y29" s="182" t="s">
        <v>316</v>
      </c>
      <c r="Z29" s="6" t="s">
        <v>316</v>
      </c>
      <c r="AA29" s="6" t="s">
        <v>316</v>
      </c>
      <c r="AB29" s="6" t="s">
        <v>316</v>
      </c>
      <c r="AC29" s="6" t="s">
        <v>316</v>
      </c>
      <c r="AD29" s="6" t="s">
        <v>316</v>
      </c>
      <c r="AE29" s="6" t="s">
        <v>316</v>
      </c>
      <c r="AF29" s="6" t="s">
        <v>316</v>
      </c>
      <c r="AG29" s="6" t="s">
        <v>316</v>
      </c>
      <c r="AH29" s="6" t="s">
        <v>316</v>
      </c>
      <c r="AI29" s="6" t="s">
        <v>316</v>
      </c>
      <c r="AJ29" s="6" t="s">
        <v>316</v>
      </c>
      <c r="AK29" s="6" t="s">
        <v>316</v>
      </c>
      <c r="AL29" s="6" t="s">
        <v>316</v>
      </c>
      <c r="AM29" s="6"/>
      <c r="AN29" s="6"/>
      <c r="AO29" s="6" t="s">
        <v>316</v>
      </c>
      <c r="AP29" s="6" t="s">
        <v>316</v>
      </c>
      <c r="AQ29" s="6" t="s">
        <v>316</v>
      </c>
      <c r="AR29" s="6" t="s">
        <v>316</v>
      </c>
      <c r="AS29" s="6" t="s">
        <v>316</v>
      </c>
      <c r="AT29" s="6" t="s">
        <v>316</v>
      </c>
      <c r="AU29" s="6" t="s">
        <v>316</v>
      </c>
      <c r="AV29" s="6" t="s">
        <v>316</v>
      </c>
      <c r="AW29" s="6" t="s">
        <v>316</v>
      </c>
      <c r="AX29" s="6"/>
      <c r="AY29" s="6"/>
      <c r="AZ29" s="6" t="s">
        <v>316</v>
      </c>
      <c r="BA29" s="6"/>
      <c r="BB29" s="6" t="s">
        <v>316</v>
      </c>
      <c r="BC29" s="6"/>
      <c r="BD29" s="6" t="s">
        <v>316</v>
      </c>
      <c r="BE29" s="71" t="s">
        <v>316</v>
      </c>
      <c r="BF29" s="71" t="s">
        <v>316</v>
      </c>
      <c r="BG29" s="71" t="s">
        <v>316</v>
      </c>
      <c r="BH29" s="71" t="s">
        <v>316</v>
      </c>
      <c r="BI29" s="71" t="s">
        <v>316</v>
      </c>
      <c r="BJ29" s="71" t="s">
        <v>316</v>
      </c>
      <c r="BK29" s="71" t="s">
        <v>316</v>
      </c>
      <c r="BL29" s="71" t="s">
        <v>316</v>
      </c>
      <c r="BM29" s="71" t="s">
        <v>316</v>
      </c>
      <c r="BN29" s="71" t="s">
        <v>316</v>
      </c>
      <c r="BO29" s="71" t="s">
        <v>316</v>
      </c>
      <c r="BP29" s="71" t="s">
        <v>316</v>
      </c>
      <c r="BQ29" s="71" t="s">
        <v>316</v>
      </c>
      <c r="BR29" s="71" t="s">
        <v>316</v>
      </c>
      <c r="BS29" s="71" t="s">
        <v>316</v>
      </c>
      <c r="BT29" s="71" t="s">
        <v>316</v>
      </c>
      <c r="BU29" s="71" t="s">
        <v>316</v>
      </c>
      <c r="BV29" s="71" t="s">
        <v>316</v>
      </c>
      <c r="BW29" s="71" t="s">
        <v>316</v>
      </c>
      <c r="BX29" s="71" t="s">
        <v>316</v>
      </c>
      <c r="BY29" s="71" t="s">
        <v>316</v>
      </c>
      <c r="BZ29" s="71" t="s">
        <v>316</v>
      </c>
      <c r="CA29" s="71" t="s">
        <v>316</v>
      </c>
      <c r="CB29" s="71" t="s">
        <v>316</v>
      </c>
      <c r="CC29" s="71" t="s">
        <v>316</v>
      </c>
      <c r="CD29" s="71" t="s">
        <v>316</v>
      </c>
      <c r="CE29" s="71" t="s">
        <v>316</v>
      </c>
      <c r="CF29" s="71" t="s">
        <v>316</v>
      </c>
      <c r="CG29" s="71" t="s">
        <v>316</v>
      </c>
      <c r="CH29" s="71" t="s">
        <v>316</v>
      </c>
    </row>
    <row r="30" spans="1:87" s="74" customFormat="1" ht="30" hidden="1">
      <c r="A30" s="19">
        <v>21</v>
      </c>
      <c r="B30" s="152">
        <v>21</v>
      </c>
      <c r="C30" s="86" t="s">
        <v>558</v>
      </c>
      <c r="D30" s="87" t="s">
        <v>14</v>
      </c>
      <c r="E30" s="86" t="s">
        <v>559</v>
      </c>
      <c r="F30" s="87" t="s">
        <v>17</v>
      </c>
      <c r="G30" s="67" t="s">
        <v>37</v>
      </c>
      <c r="H30" s="128" t="s">
        <v>564</v>
      </c>
      <c r="I30" s="20" t="s">
        <v>275</v>
      </c>
      <c r="J30" s="10" t="s">
        <v>11</v>
      </c>
      <c r="K30" s="71"/>
      <c r="L30" s="71" t="s">
        <v>16</v>
      </c>
      <c r="M30" s="71"/>
      <c r="N30" s="71"/>
      <c r="O30" s="71"/>
      <c r="P30" s="71"/>
      <c r="Q30" s="71"/>
      <c r="R30" s="71"/>
      <c r="S30" s="71"/>
      <c r="T30" s="71"/>
      <c r="U30" s="66">
        <f t="shared" si="10"/>
        <v>1</v>
      </c>
      <c r="V30" s="214"/>
      <c r="W30" s="107"/>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73"/>
      <c r="BZ30" s="73"/>
      <c r="CA30" s="71"/>
      <c r="CB30" s="71"/>
      <c r="CC30" s="71"/>
      <c r="CD30" s="71"/>
      <c r="CE30" s="71"/>
      <c r="CF30" s="71"/>
      <c r="CG30" s="71"/>
      <c r="CH30" s="71"/>
    </row>
    <row r="31" spans="1:87" ht="62.25">
      <c r="A31" s="216">
        <v>22</v>
      </c>
      <c r="B31" s="152">
        <v>22</v>
      </c>
      <c r="C31" s="181" t="s">
        <v>560</v>
      </c>
      <c r="D31" s="87" t="s">
        <v>14</v>
      </c>
      <c r="E31" s="86" t="s">
        <v>561</v>
      </c>
      <c r="F31" s="87" t="s">
        <v>17</v>
      </c>
      <c r="G31" s="183" t="s">
        <v>561</v>
      </c>
      <c r="H31" s="179" t="s">
        <v>565</v>
      </c>
      <c r="I31" s="20" t="s">
        <v>275</v>
      </c>
      <c r="J31" s="10" t="s">
        <v>11</v>
      </c>
      <c r="K31" s="182" t="s">
        <v>16</v>
      </c>
      <c r="L31" s="71"/>
      <c r="M31" s="71"/>
      <c r="N31" s="71"/>
      <c r="O31" s="71"/>
      <c r="P31" s="71"/>
      <c r="Q31" s="71"/>
      <c r="R31" s="71"/>
      <c r="S31" s="71"/>
      <c r="T31" s="71"/>
      <c r="U31" s="66">
        <f t="shared" si="10"/>
        <v>1</v>
      </c>
      <c r="V31" s="183" t="s">
        <v>727</v>
      </c>
      <c r="W31" s="183" t="s">
        <v>727</v>
      </c>
      <c r="X31" s="183" t="s">
        <v>726</v>
      </c>
      <c r="Y31" s="183" t="s">
        <v>726</v>
      </c>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20">
        <v>2</v>
      </c>
      <c r="BF31" s="20">
        <v>2</v>
      </c>
      <c r="BG31" s="20">
        <v>2</v>
      </c>
      <c r="BH31" s="20">
        <v>2</v>
      </c>
      <c r="BI31" s="20">
        <v>2</v>
      </c>
      <c r="BJ31" s="20">
        <v>2</v>
      </c>
      <c r="BK31" s="20">
        <v>2</v>
      </c>
      <c r="BL31" s="20">
        <v>2</v>
      </c>
      <c r="BM31" s="20">
        <v>2</v>
      </c>
      <c r="BN31" s="20">
        <v>2</v>
      </c>
      <c r="BO31" s="20">
        <v>2</v>
      </c>
      <c r="BP31" s="20">
        <v>2</v>
      </c>
      <c r="BQ31" s="20">
        <v>2</v>
      </c>
      <c r="BR31" s="20">
        <v>2</v>
      </c>
      <c r="BS31" s="20">
        <v>2</v>
      </c>
      <c r="BT31" s="20">
        <v>2</v>
      </c>
      <c r="BU31" s="20">
        <v>2</v>
      </c>
      <c r="BV31" s="20">
        <v>1</v>
      </c>
      <c r="BW31" s="20">
        <v>2</v>
      </c>
      <c r="BX31" s="20">
        <v>2</v>
      </c>
      <c r="BY31" s="20">
        <v>1</v>
      </c>
      <c r="BZ31" s="20">
        <v>1</v>
      </c>
      <c r="CA31" s="80">
        <f t="shared" ref="CA31" si="19">COUNTIF($BE31:$BZ31,2)</f>
        <v>19</v>
      </c>
      <c r="CB31" s="81">
        <f t="shared" ref="CB31" si="20">CA31/COUNTA($BE31:$BZ31)</f>
        <v>0.86363636363636365</v>
      </c>
      <c r="CC31" s="80">
        <f t="shared" ref="CC31" si="21">COUNTIF($BE31:$BZ31,1)</f>
        <v>3</v>
      </c>
      <c r="CD31" s="81">
        <f t="shared" ref="CD31" si="22">CC31/COUNTA($BE31:$BZ31)</f>
        <v>0.13636363636363635</v>
      </c>
      <c r="CE31" s="80">
        <f t="shared" ref="CE31" si="23">COUNTIF($BE31:$BZ31,0)</f>
        <v>0</v>
      </c>
      <c r="CF31" s="81">
        <f t="shared" ref="CF31" si="24">CE31/COUNTA($BE31:$BZ31)</f>
        <v>0</v>
      </c>
      <c r="CG31" s="80">
        <f t="shared" ref="CG31" si="25">(((CA31*2)+(CC31*1)+(CE31*0)))/COUNTA($BE31:$BZ31)</f>
        <v>1.8636363636363635</v>
      </c>
      <c r="CH31" s="226" t="str">
        <f t="shared" ref="CH31" si="26">IF(CG31&gt;=1.6,"Đạt mục tiêu",IF(CG31&gt;=1,"Cần cố gắng","Chưa đạt"))</f>
        <v>Đạt mục tiêu</v>
      </c>
    </row>
    <row r="32" spans="1:87" s="74" customFormat="1" ht="30" hidden="1">
      <c r="A32" s="19">
        <v>23</v>
      </c>
      <c r="B32" s="152">
        <v>23</v>
      </c>
      <c r="C32" s="88" t="s">
        <v>562</v>
      </c>
      <c r="D32" s="87" t="s">
        <v>17</v>
      </c>
      <c r="E32" s="86" t="s">
        <v>563</v>
      </c>
      <c r="F32" s="87" t="s">
        <v>17</v>
      </c>
      <c r="G32" s="86" t="s">
        <v>563</v>
      </c>
      <c r="H32" s="128" t="s">
        <v>566</v>
      </c>
      <c r="I32" s="20" t="s">
        <v>275</v>
      </c>
      <c r="J32" s="10" t="s">
        <v>11</v>
      </c>
      <c r="K32" s="71"/>
      <c r="L32" s="71"/>
      <c r="M32" s="71"/>
      <c r="N32" s="71"/>
      <c r="O32" s="71"/>
      <c r="P32" s="71"/>
      <c r="Q32" s="71" t="s">
        <v>16</v>
      </c>
      <c r="R32" s="71"/>
      <c r="S32" s="71"/>
      <c r="T32" s="71"/>
      <c r="U32" s="66">
        <f t="shared" si="10"/>
        <v>1</v>
      </c>
      <c r="V32" s="215"/>
      <c r="W32" s="107"/>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1"/>
      <c r="BU32" s="71"/>
      <c r="BV32" s="71"/>
      <c r="BW32" s="71"/>
      <c r="BX32" s="71"/>
      <c r="BY32" s="73"/>
      <c r="BZ32" s="73"/>
      <c r="CA32" s="71"/>
      <c r="CB32" s="71"/>
      <c r="CC32" s="71"/>
      <c r="CD32" s="71"/>
      <c r="CE32" s="71"/>
      <c r="CF32" s="71"/>
      <c r="CG32" s="71"/>
      <c r="CH32" s="71"/>
    </row>
    <row r="33" spans="1:87" s="74" customFormat="1" ht="47.25" hidden="1">
      <c r="A33" s="19">
        <v>24</v>
      </c>
      <c r="B33" s="152">
        <v>24</v>
      </c>
      <c r="C33" s="67" t="s">
        <v>41</v>
      </c>
      <c r="D33" s="68" t="s">
        <v>14</v>
      </c>
      <c r="E33" s="67" t="s">
        <v>42</v>
      </c>
      <c r="F33" s="68" t="s">
        <v>17</v>
      </c>
      <c r="G33" s="79" t="s">
        <v>567</v>
      </c>
      <c r="H33" s="128" t="s">
        <v>1003</v>
      </c>
      <c r="I33" s="79" t="s">
        <v>275</v>
      </c>
      <c r="J33" s="10" t="s">
        <v>11</v>
      </c>
      <c r="K33" s="79"/>
      <c r="L33" s="79"/>
      <c r="M33" s="79"/>
      <c r="N33" s="79"/>
      <c r="O33" s="79"/>
      <c r="P33" s="79"/>
      <c r="Q33" s="71" t="s">
        <v>16</v>
      </c>
      <c r="R33" s="71"/>
      <c r="S33" s="79"/>
      <c r="T33" s="79"/>
      <c r="U33" s="66">
        <f t="shared" si="10"/>
        <v>1</v>
      </c>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v>2</v>
      </c>
      <c r="BF33" s="79">
        <v>1</v>
      </c>
      <c r="BG33" s="79">
        <v>2</v>
      </c>
      <c r="BH33" s="79">
        <v>2</v>
      </c>
      <c r="BI33" s="79">
        <v>1</v>
      </c>
      <c r="BJ33" s="79">
        <v>2</v>
      </c>
      <c r="BK33" s="79">
        <v>2</v>
      </c>
      <c r="BL33" s="79">
        <v>2</v>
      </c>
      <c r="BM33" s="79"/>
      <c r="BN33" s="79"/>
      <c r="BO33" s="79"/>
      <c r="BP33" s="79"/>
      <c r="BQ33" s="79">
        <v>1</v>
      </c>
      <c r="BR33" s="79">
        <v>2</v>
      </c>
      <c r="BS33" s="79"/>
      <c r="BT33" s="79"/>
      <c r="BU33" s="79"/>
      <c r="BV33" s="79">
        <v>2</v>
      </c>
      <c r="BW33" s="79">
        <v>1</v>
      </c>
      <c r="BX33" s="79">
        <v>2</v>
      </c>
      <c r="BY33" s="79">
        <v>2</v>
      </c>
      <c r="BZ33" s="79">
        <v>2</v>
      </c>
      <c r="CA33" s="80">
        <f>COUNTIF($BE33:$BZ33,2)</f>
        <v>11</v>
      </c>
      <c r="CB33" s="81">
        <f>CA33/COUNTA($BE33:$BZ33)</f>
        <v>0.73333333333333328</v>
      </c>
      <c r="CC33" s="80">
        <f>COUNTIF($BE33:$BZ33,1)</f>
        <v>4</v>
      </c>
      <c r="CD33" s="81">
        <f>CC33/COUNTA($BE33:$BZ33)</f>
        <v>0.26666666666666666</v>
      </c>
      <c r="CE33" s="80">
        <f>COUNTIF($BE33:$BZ33,0)</f>
        <v>0</v>
      </c>
      <c r="CF33" s="81">
        <f>CE33/COUNTA($BE33:$BZ33)</f>
        <v>0</v>
      </c>
      <c r="CG33" s="80">
        <f>(((CA33*2)+(CC33*1)+(CE33*0)))/COUNTA($BE33:$BZ33)</f>
        <v>1.7333333333333334</v>
      </c>
      <c r="CH33" s="80" t="str">
        <f>IF(CG33&gt;=1.6,"Đạt mục tiêu",IF(CG33&gt;=1,"Cần cố gắng","Chưa đạt"))</f>
        <v>Đạt mục tiêu</v>
      </c>
    </row>
    <row r="34" spans="1:87" s="173" customFormat="1">
      <c r="A34" s="171">
        <v>25</v>
      </c>
      <c r="B34" s="152">
        <v>25</v>
      </c>
      <c r="C34" s="1507" t="s">
        <v>569</v>
      </c>
      <c r="D34" s="1368"/>
      <c r="E34" s="1379"/>
      <c r="F34" s="6" t="s">
        <v>316</v>
      </c>
      <c r="G34" s="176" t="s">
        <v>316</v>
      </c>
      <c r="H34" s="176" t="s">
        <v>316</v>
      </c>
      <c r="I34" s="6" t="s">
        <v>316</v>
      </c>
      <c r="J34" s="6" t="s">
        <v>316</v>
      </c>
      <c r="K34" s="176" t="s">
        <v>316</v>
      </c>
      <c r="L34" s="6" t="s">
        <v>316</v>
      </c>
      <c r="M34" s="6" t="s">
        <v>316</v>
      </c>
      <c r="N34" s="6" t="s">
        <v>316</v>
      </c>
      <c r="O34" s="6" t="s">
        <v>316</v>
      </c>
      <c r="P34" s="6" t="s">
        <v>316</v>
      </c>
      <c r="Q34" s="6" t="s">
        <v>316</v>
      </c>
      <c r="R34" s="6"/>
      <c r="S34" s="6" t="s">
        <v>316</v>
      </c>
      <c r="T34" s="6" t="s">
        <v>316</v>
      </c>
      <c r="U34" s="6" t="s">
        <v>316</v>
      </c>
      <c r="V34" s="176" t="s">
        <v>316</v>
      </c>
      <c r="W34" s="176" t="s">
        <v>316</v>
      </c>
      <c r="X34" s="176" t="s">
        <v>316</v>
      </c>
      <c r="Y34" s="176" t="s">
        <v>316</v>
      </c>
      <c r="Z34" s="6" t="s">
        <v>316</v>
      </c>
      <c r="AA34" s="6" t="s">
        <v>316</v>
      </c>
      <c r="AB34" s="6" t="s">
        <v>316</v>
      </c>
      <c r="AC34" s="6" t="s">
        <v>316</v>
      </c>
      <c r="AD34" s="6" t="s">
        <v>316</v>
      </c>
      <c r="AE34" s="6" t="s">
        <v>316</v>
      </c>
      <c r="AF34" s="6" t="s">
        <v>316</v>
      </c>
      <c r="AG34" s="6" t="s">
        <v>316</v>
      </c>
      <c r="AH34" s="6" t="s">
        <v>316</v>
      </c>
      <c r="AI34" s="6" t="s">
        <v>316</v>
      </c>
      <c r="AJ34" s="6" t="s">
        <v>316</v>
      </c>
      <c r="AK34" s="6" t="s">
        <v>316</v>
      </c>
      <c r="AL34" s="6" t="s">
        <v>316</v>
      </c>
      <c r="AM34" s="6"/>
      <c r="AN34" s="6"/>
      <c r="AO34" s="6" t="s">
        <v>316</v>
      </c>
      <c r="AP34" s="6" t="s">
        <v>316</v>
      </c>
      <c r="AQ34" s="6" t="s">
        <v>316</v>
      </c>
      <c r="AR34" s="6" t="s">
        <v>316</v>
      </c>
      <c r="AS34" s="6" t="s">
        <v>316</v>
      </c>
      <c r="AT34" s="6" t="s">
        <v>316</v>
      </c>
      <c r="AU34" s="6" t="s">
        <v>316</v>
      </c>
      <c r="AV34" s="6" t="s">
        <v>316</v>
      </c>
      <c r="AW34" s="6" t="s">
        <v>316</v>
      </c>
      <c r="AX34" s="6"/>
      <c r="AY34" s="6"/>
      <c r="AZ34" s="6" t="s">
        <v>316</v>
      </c>
      <c r="BA34" s="6"/>
      <c r="BB34" s="6" t="s">
        <v>316</v>
      </c>
      <c r="BC34" s="6"/>
      <c r="BD34" s="6" t="s">
        <v>316</v>
      </c>
      <c r="BE34" s="6" t="s">
        <v>316</v>
      </c>
      <c r="BF34" s="6" t="s">
        <v>316</v>
      </c>
      <c r="BG34" s="6" t="s">
        <v>316</v>
      </c>
      <c r="BH34" s="6" t="s">
        <v>316</v>
      </c>
      <c r="BI34" s="6" t="s">
        <v>316</v>
      </c>
      <c r="BJ34" s="6" t="s">
        <v>316</v>
      </c>
      <c r="BK34" s="6" t="s">
        <v>316</v>
      </c>
      <c r="BL34" s="6" t="s">
        <v>316</v>
      </c>
      <c r="BM34" s="6" t="s">
        <v>316</v>
      </c>
      <c r="BN34" s="6" t="s">
        <v>316</v>
      </c>
      <c r="BO34" s="6" t="s">
        <v>316</v>
      </c>
      <c r="BP34" s="6" t="s">
        <v>316</v>
      </c>
      <c r="BQ34" s="6" t="s">
        <v>316</v>
      </c>
      <c r="BR34" s="6" t="s">
        <v>316</v>
      </c>
      <c r="BS34" s="6" t="s">
        <v>316</v>
      </c>
      <c r="BT34" s="6" t="s">
        <v>316</v>
      </c>
      <c r="BU34" s="6" t="s">
        <v>316</v>
      </c>
      <c r="BV34" s="6" t="s">
        <v>316</v>
      </c>
      <c r="BW34" s="6" t="s">
        <v>316</v>
      </c>
      <c r="BX34" s="6" t="s">
        <v>316</v>
      </c>
      <c r="BY34" s="6" t="s">
        <v>316</v>
      </c>
      <c r="BZ34" s="6" t="s">
        <v>316</v>
      </c>
      <c r="CA34" s="6" t="s">
        <v>316</v>
      </c>
      <c r="CB34" s="6" t="s">
        <v>316</v>
      </c>
      <c r="CC34" s="6" t="s">
        <v>316</v>
      </c>
      <c r="CD34" s="6" t="s">
        <v>316</v>
      </c>
      <c r="CE34" s="6" t="s">
        <v>316</v>
      </c>
      <c r="CF34" s="6" t="s">
        <v>316</v>
      </c>
      <c r="CG34" s="6" t="s">
        <v>316</v>
      </c>
      <c r="CH34" s="6" t="s">
        <v>316</v>
      </c>
      <c r="CI34" s="2"/>
    </row>
    <row r="35" spans="1:87" s="74" customFormat="1" ht="15.75" hidden="1">
      <c r="A35" s="19">
        <v>26</v>
      </c>
      <c r="B35" s="152">
        <v>26</v>
      </c>
      <c r="C35" s="88" t="s">
        <v>570</v>
      </c>
      <c r="D35" s="87" t="s">
        <v>17</v>
      </c>
      <c r="E35" s="86" t="s">
        <v>571</v>
      </c>
      <c r="F35" s="87" t="s">
        <v>17</v>
      </c>
      <c r="G35" s="79" t="s">
        <v>276</v>
      </c>
      <c r="H35" s="128" t="s">
        <v>990</v>
      </c>
      <c r="I35" s="79" t="s">
        <v>275</v>
      </c>
      <c r="J35" s="10" t="s">
        <v>11</v>
      </c>
      <c r="K35" s="79"/>
      <c r="L35" s="79"/>
      <c r="M35" s="79"/>
      <c r="N35" s="66" t="s">
        <v>16</v>
      </c>
      <c r="O35" s="79"/>
      <c r="P35" s="79"/>
      <c r="Q35" s="79"/>
      <c r="R35" s="79"/>
      <c r="S35" s="79"/>
      <c r="T35" s="79"/>
      <c r="U35" s="66">
        <f t="shared" ref="U35:U103" si="27">COUNTIF(K35:T35,"x")</f>
        <v>1</v>
      </c>
      <c r="V35" s="79"/>
      <c r="W35" s="79"/>
      <c r="X35" s="79"/>
      <c r="Y35" s="79"/>
      <c r="Z35" s="79"/>
      <c r="AA35" s="79"/>
      <c r="AB35" s="79"/>
      <c r="AC35" s="79"/>
      <c r="AD35" s="79"/>
      <c r="AE35" s="79"/>
      <c r="AF35" s="79"/>
      <c r="AG35" s="79"/>
      <c r="AH35" s="79"/>
      <c r="AI35" s="79"/>
      <c r="AJ35" s="79"/>
      <c r="AK35" s="79"/>
      <c r="AL35" s="79"/>
      <c r="AM35" s="79"/>
      <c r="AN35" s="79"/>
      <c r="AO35" s="79"/>
      <c r="AP35" s="79"/>
      <c r="AQ35" s="79"/>
      <c r="AR35" s="79"/>
      <c r="AS35" s="79"/>
      <c r="AT35" s="79"/>
      <c r="AU35" s="79"/>
      <c r="AV35" s="79"/>
      <c r="AW35" s="79"/>
      <c r="AX35" s="79"/>
      <c r="AY35" s="79"/>
      <c r="AZ35" s="79"/>
      <c r="BA35" s="79"/>
      <c r="BB35" s="79"/>
      <c r="BC35" s="79"/>
      <c r="BD35" s="79"/>
      <c r="BE35" s="79"/>
      <c r="BF35" s="79"/>
      <c r="BG35" s="79"/>
      <c r="BH35" s="79"/>
      <c r="BI35" s="79"/>
      <c r="BJ35" s="79"/>
      <c r="BK35" s="79"/>
      <c r="BL35" s="79"/>
      <c r="BM35" s="79"/>
      <c r="BN35" s="79"/>
      <c r="BO35" s="79"/>
      <c r="BP35" s="79"/>
      <c r="BQ35" s="79"/>
      <c r="BR35" s="79"/>
      <c r="BS35" s="79"/>
      <c r="BT35" s="79"/>
      <c r="BU35" s="79"/>
      <c r="BV35" s="79"/>
      <c r="BW35" s="79"/>
      <c r="BX35" s="79"/>
      <c r="BY35" s="79"/>
      <c r="BZ35" s="79"/>
      <c r="CA35" s="80"/>
      <c r="CB35" s="81"/>
      <c r="CC35" s="80"/>
      <c r="CD35" s="81"/>
      <c r="CE35" s="80"/>
      <c r="CF35" s="81"/>
      <c r="CG35" s="80"/>
      <c r="CH35" s="80"/>
      <c r="CI35" s="74" t="s">
        <v>16</v>
      </c>
    </row>
    <row r="36" spans="1:87" s="74" customFormat="1" ht="30" hidden="1">
      <c r="A36" s="19">
        <v>27</v>
      </c>
      <c r="B36" s="152">
        <v>27</v>
      </c>
      <c r="C36" s="88" t="s">
        <v>572</v>
      </c>
      <c r="D36" s="87" t="s">
        <v>17</v>
      </c>
      <c r="E36" s="86" t="s">
        <v>573</v>
      </c>
      <c r="F36" s="87" t="s">
        <v>17</v>
      </c>
      <c r="G36" s="79" t="s">
        <v>280</v>
      </c>
      <c r="H36" s="128" t="s">
        <v>991</v>
      </c>
      <c r="I36" s="79" t="s">
        <v>275</v>
      </c>
      <c r="J36" s="10" t="s">
        <v>11</v>
      </c>
      <c r="K36" s="79"/>
      <c r="L36" s="79"/>
      <c r="M36" s="79"/>
      <c r="N36" s="66" t="s">
        <v>16</v>
      </c>
      <c r="O36" s="79"/>
      <c r="P36" s="79"/>
      <c r="Q36" s="79"/>
      <c r="R36" s="79"/>
      <c r="S36" s="79"/>
      <c r="T36" s="79"/>
      <c r="U36" s="66">
        <f t="shared" si="27"/>
        <v>1</v>
      </c>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c r="BH36" s="79"/>
      <c r="BI36" s="79"/>
      <c r="BJ36" s="79"/>
      <c r="BK36" s="79"/>
      <c r="BL36" s="79"/>
      <c r="BM36" s="79"/>
      <c r="BN36" s="79"/>
      <c r="BO36" s="79"/>
      <c r="BP36" s="79"/>
      <c r="BQ36" s="79"/>
      <c r="BR36" s="79"/>
      <c r="BS36" s="79"/>
      <c r="BT36" s="79"/>
      <c r="BU36" s="79"/>
      <c r="BV36" s="79"/>
      <c r="BW36" s="79"/>
      <c r="BX36" s="79"/>
      <c r="BY36" s="79"/>
      <c r="BZ36" s="79"/>
      <c r="CA36" s="80"/>
      <c r="CB36" s="81"/>
      <c r="CC36" s="80"/>
      <c r="CD36" s="81"/>
      <c r="CE36" s="80"/>
      <c r="CF36" s="81"/>
      <c r="CG36" s="80"/>
      <c r="CH36" s="80"/>
    </row>
    <row r="37" spans="1:87" s="74" customFormat="1" ht="30" hidden="1">
      <c r="A37" s="19">
        <v>28</v>
      </c>
      <c r="B37" s="152">
        <v>28</v>
      </c>
      <c r="C37" s="88" t="s">
        <v>574</v>
      </c>
      <c r="D37" s="87" t="s">
        <v>17</v>
      </c>
      <c r="E37" s="86" t="s">
        <v>30</v>
      </c>
      <c r="F37" s="87" t="s">
        <v>17</v>
      </c>
      <c r="G37" s="79" t="s">
        <v>30</v>
      </c>
      <c r="H37" s="128" t="s">
        <v>568</v>
      </c>
      <c r="I37" s="79" t="s">
        <v>275</v>
      </c>
      <c r="J37" s="10" t="s">
        <v>11</v>
      </c>
      <c r="K37" s="79"/>
      <c r="L37" s="79"/>
      <c r="M37" s="79"/>
      <c r="N37" s="66"/>
      <c r="O37" s="66" t="s">
        <v>16</v>
      </c>
      <c r="P37" s="79"/>
      <c r="Q37" s="79"/>
      <c r="R37" s="79"/>
      <c r="S37" s="79"/>
      <c r="T37" s="79"/>
      <c r="U37" s="66">
        <f t="shared" si="27"/>
        <v>1</v>
      </c>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c r="BR37" s="79"/>
      <c r="BS37" s="79"/>
      <c r="BT37" s="79"/>
      <c r="BU37" s="79"/>
      <c r="BV37" s="79"/>
      <c r="BW37" s="79"/>
      <c r="BX37" s="79"/>
      <c r="BY37" s="79"/>
      <c r="BZ37" s="79"/>
      <c r="CA37" s="80"/>
      <c r="CB37" s="81"/>
      <c r="CC37" s="80"/>
      <c r="CD37" s="81"/>
      <c r="CE37" s="80"/>
      <c r="CF37" s="81"/>
      <c r="CG37" s="80"/>
      <c r="CH37" s="80"/>
    </row>
    <row r="38" spans="1:87" s="173" customFormat="1">
      <c r="A38" s="171">
        <v>29</v>
      </c>
      <c r="B38" s="152">
        <v>29</v>
      </c>
      <c r="C38" s="1507" t="s">
        <v>19</v>
      </c>
      <c r="D38" s="1368"/>
      <c r="E38" s="1379"/>
      <c r="F38" s="6" t="s">
        <v>316</v>
      </c>
      <c r="G38" s="176" t="s">
        <v>316</v>
      </c>
      <c r="H38" s="176" t="s">
        <v>316</v>
      </c>
      <c r="I38" s="6" t="s">
        <v>316</v>
      </c>
      <c r="J38" s="6" t="s">
        <v>316</v>
      </c>
      <c r="K38" s="176" t="s">
        <v>316</v>
      </c>
      <c r="L38" s="6" t="s">
        <v>316</v>
      </c>
      <c r="M38" s="6" t="s">
        <v>316</v>
      </c>
      <c r="N38" s="6" t="s">
        <v>316</v>
      </c>
      <c r="O38" s="6" t="s">
        <v>316</v>
      </c>
      <c r="P38" s="6" t="s">
        <v>316</v>
      </c>
      <c r="Q38" s="6" t="s">
        <v>316</v>
      </c>
      <c r="R38" s="6"/>
      <c r="S38" s="6" t="s">
        <v>316</v>
      </c>
      <c r="T38" s="6" t="s">
        <v>316</v>
      </c>
      <c r="U38" s="6" t="s">
        <v>316</v>
      </c>
      <c r="V38" s="176" t="s">
        <v>316</v>
      </c>
      <c r="W38" s="176" t="s">
        <v>316</v>
      </c>
      <c r="X38" s="176" t="s">
        <v>316</v>
      </c>
      <c r="Y38" s="176" t="s">
        <v>316</v>
      </c>
      <c r="Z38" s="6" t="s">
        <v>316</v>
      </c>
      <c r="AA38" s="6" t="s">
        <v>316</v>
      </c>
      <c r="AB38" s="6" t="s">
        <v>316</v>
      </c>
      <c r="AC38" s="6" t="s">
        <v>316</v>
      </c>
      <c r="AD38" s="6" t="s">
        <v>316</v>
      </c>
      <c r="AE38" s="6" t="s">
        <v>316</v>
      </c>
      <c r="AF38" s="6" t="s">
        <v>316</v>
      </c>
      <c r="AG38" s="6" t="s">
        <v>316</v>
      </c>
      <c r="AH38" s="6" t="s">
        <v>316</v>
      </c>
      <c r="AI38" s="6" t="s">
        <v>316</v>
      </c>
      <c r="AJ38" s="6" t="s">
        <v>316</v>
      </c>
      <c r="AK38" s="6" t="s">
        <v>316</v>
      </c>
      <c r="AL38" s="6" t="s">
        <v>316</v>
      </c>
      <c r="AM38" s="6"/>
      <c r="AN38" s="6"/>
      <c r="AO38" s="6" t="s">
        <v>316</v>
      </c>
      <c r="AP38" s="6" t="s">
        <v>316</v>
      </c>
      <c r="AQ38" s="6" t="s">
        <v>316</v>
      </c>
      <c r="AR38" s="6" t="s">
        <v>316</v>
      </c>
      <c r="AS38" s="6" t="s">
        <v>316</v>
      </c>
      <c r="AT38" s="6" t="s">
        <v>316</v>
      </c>
      <c r="AU38" s="6" t="s">
        <v>316</v>
      </c>
      <c r="AV38" s="6" t="s">
        <v>316</v>
      </c>
      <c r="AW38" s="6" t="s">
        <v>316</v>
      </c>
      <c r="AX38" s="6"/>
      <c r="AY38" s="6"/>
      <c r="AZ38" s="6" t="s">
        <v>316</v>
      </c>
      <c r="BA38" s="6"/>
      <c r="BB38" s="6" t="s">
        <v>316</v>
      </c>
      <c r="BC38" s="6"/>
      <c r="BD38" s="6" t="s">
        <v>316</v>
      </c>
      <c r="BE38" s="6" t="s">
        <v>316</v>
      </c>
      <c r="BF38" s="6" t="s">
        <v>316</v>
      </c>
      <c r="BG38" s="6" t="s">
        <v>316</v>
      </c>
      <c r="BH38" s="6" t="s">
        <v>316</v>
      </c>
      <c r="BI38" s="6" t="s">
        <v>316</v>
      </c>
      <c r="BJ38" s="6" t="s">
        <v>316</v>
      </c>
      <c r="BK38" s="6" t="s">
        <v>316</v>
      </c>
      <c r="BL38" s="6" t="s">
        <v>316</v>
      </c>
      <c r="BM38" s="6" t="s">
        <v>316</v>
      </c>
      <c r="BN38" s="6" t="s">
        <v>316</v>
      </c>
      <c r="BO38" s="6" t="s">
        <v>316</v>
      </c>
      <c r="BP38" s="6" t="s">
        <v>316</v>
      </c>
      <c r="BQ38" s="6" t="s">
        <v>316</v>
      </c>
      <c r="BR38" s="6" t="s">
        <v>316</v>
      </c>
      <c r="BS38" s="6" t="s">
        <v>316</v>
      </c>
      <c r="BT38" s="6" t="s">
        <v>316</v>
      </c>
      <c r="BU38" s="6" t="s">
        <v>316</v>
      </c>
      <c r="BV38" s="6" t="s">
        <v>316</v>
      </c>
      <c r="BW38" s="6" t="s">
        <v>316</v>
      </c>
      <c r="BX38" s="6" t="s">
        <v>316</v>
      </c>
      <c r="BY38" s="6" t="s">
        <v>316</v>
      </c>
      <c r="BZ38" s="6" t="s">
        <v>316</v>
      </c>
      <c r="CA38" s="6" t="s">
        <v>316</v>
      </c>
      <c r="CB38" s="6" t="s">
        <v>316</v>
      </c>
      <c r="CC38" s="6" t="s">
        <v>316</v>
      </c>
      <c r="CD38" s="6" t="s">
        <v>316</v>
      </c>
      <c r="CE38" s="6" t="s">
        <v>316</v>
      </c>
      <c r="CF38" s="6" t="s">
        <v>316</v>
      </c>
      <c r="CG38" s="6" t="s">
        <v>316</v>
      </c>
      <c r="CH38" s="6" t="s">
        <v>316</v>
      </c>
      <c r="CI38" s="2"/>
    </row>
    <row r="39" spans="1:87" s="74" customFormat="1" ht="30" hidden="1">
      <c r="A39" s="19">
        <v>30</v>
      </c>
      <c r="B39" s="152">
        <v>30</v>
      </c>
      <c r="C39" s="86" t="s">
        <v>575</v>
      </c>
      <c r="D39" s="87" t="s">
        <v>14</v>
      </c>
      <c r="E39" s="86" t="s">
        <v>576</v>
      </c>
      <c r="F39" s="87" t="s">
        <v>14</v>
      </c>
      <c r="G39" s="86" t="s">
        <v>576</v>
      </c>
      <c r="H39" s="96" t="s">
        <v>583</v>
      </c>
      <c r="I39" s="79" t="s">
        <v>212</v>
      </c>
      <c r="J39" s="10" t="s">
        <v>11</v>
      </c>
      <c r="K39" s="79"/>
      <c r="L39" s="79"/>
      <c r="M39" s="79"/>
      <c r="N39" s="79"/>
      <c r="O39" s="79"/>
      <c r="P39" s="79" t="s">
        <v>16</v>
      </c>
      <c r="Q39" s="79"/>
      <c r="R39" s="79"/>
      <c r="S39" s="79"/>
      <c r="T39" s="79"/>
      <c r="U39" s="66">
        <f t="shared" si="27"/>
        <v>1</v>
      </c>
      <c r="V39" s="79"/>
      <c r="W39" s="79"/>
      <c r="X39" s="79"/>
      <c r="Y39" s="79"/>
      <c r="Z39" s="79"/>
      <c r="AA39" s="79"/>
      <c r="AB39" s="79"/>
      <c r="AC39" s="79"/>
      <c r="AD39" s="79"/>
      <c r="AE39" s="79"/>
      <c r="AF39" s="79"/>
      <c r="AG39" s="79"/>
      <c r="AH39" s="79"/>
      <c r="AI39" s="79"/>
      <c r="AJ39" s="79"/>
      <c r="AK39" s="79"/>
      <c r="AL39" s="79"/>
      <c r="AM39" s="79"/>
      <c r="AN39" s="79"/>
      <c r="AO39" s="79"/>
      <c r="AP39" s="79"/>
      <c r="AQ39" s="79"/>
      <c r="AR39" s="79"/>
      <c r="AS39" s="79"/>
      <c r="AT39" s="79"/>
      <c r="AU39" s="79"/>
      <c r="AV39" s="79"/>
      <c r="AW39" s="79"/>
      <c r="AX39" s="79"/>
      <c r="AY39" s="79"/>
      <c r="AZ39" s="79"/>
      <c r="BA39" s="79"/>
      <c r="BB39" s="79"/>
      <c r="BC39" s="79"/>
      <c r="BD39" s="79"/>
      <c r="BE39" s="79"/>
      <c r="BF39" s="79"/>
      <c r="BG39" s="79"/>
      <c r="BH39" s="79"/>
      <c r="BI39" s="79"/>
      <c r="BJ39" s="79"/>
      <c r="BK39" s="79"/>
      <c r="BL39" s="79"/>
      <c r="BM39" s="79"/>
      <c r="BN39" s="79"/>
      <c r="BO39" s="79"/>
      <c r="BP39" s="79"/>
      <c r="BQ39" s="79"/>
      <c r="BR39" s="79"/>
      <c r="BS39" s="79"/>
      <c r="BT39" s="79"/>
      <c r="BU39" s="79"/>
      <c r="BV39" s="79"/>
      <c r="BW39" s="79"/>
      <c r="BX39" s="79"/>
      <c r="BY39" s="79"/>
      <c r="BZ39" s="79"/>
      <c r="CA39" s="80"/>
      <c r="CB39" s="81"/>
      <c r="CC39" s="80"/>
      <c r="CD39" s="81"/>
      <c r="CE39" s="80"/>
      <c r="CF39" s="81"/>
      <c r="CG39" s="80"/>
      <c r="CH39" s="80"/>
    </row>
    <row r="40" spans="1:87" s="74" customFormat="1" ht="45" hidden="1">
      <c r="A40" s="19">
        <v>31</v>
      </c>
      <c r="B40" s="152">
        <v>31</v>
      </c>
      <c r="C40" s="88" t="s">
        <v>577</v>
      </c>
      <c r="D40" s="87" t="s">
        <v>15</v>
      </c>
      <c r="E40" s="86" t="s">
        <v>578</v>
      </c>
      <c r="F40" s="87" t="s">
        <v>15</v>
      </c>
      <c r="G40" s="86" t="s">
        <v>578</v>
      </c>
      <c r="H40" s="96" t="s">
        <v>30</v>
      </c>
      <c r="I40" s="79" t="s">
        <v>212</v>
      </c>
      <c r="J40" s="10" t="s">
        <v>11</v>
      </c>
      <c r="K40" s="79"/>
      <c r="L40" s="79"/>
      <c r="M40" s="79"/>
      <c r="N40" s="79" t="s">
        <v>16</v>
      </c>
      <c r="O40" s="79"/>
      <c r="P40" s="79"/>
      <c r="Q40" s="79"/>
      <c r="R40" s="79"/>
      <c r="S40" s="80" t="s">
        <v>16</v>
      </c>
      <c r="T40" s="79"/>
      <c r="U40" s="66">
        <f t="shared" si="27"/>
        <v>2</v>
      </c>
      <c r="V40" s="79"/>
      <c r="W40" s="79"/>
      <c r="X40" s="79"/>
      <c r="Y40" s="79"/>
      <c r="Z40" s="79"/>
      <c r="AA40" s="79"/>
      <c r="AB40" s="79"/>
      <c r="AC40" s="79"/>
      <c r="AD40" s="79"/>
      <c r="AE40" s="79"/>
      <c r="AF40" s="79"/>
      <c r="AG40" s="79"/>
      <c r="AH40" s="79"/>
      <c r="AI40" s="79"/>
      <c r="AJ40" s="79"/>
      <c r="AK40" s="79"/>
      <c r="AL40" s="79"/>
      <c r="AM40" s="79"/>
      <c r="AN40" s="79"/>
      <c r="AO40" s="79"/>
      <c r="AP40" s="79"/>
      <c r="AQ40" s="79"/>
      <c r="AR40" s="79"/>
      <c r="AS40" s="79"/>
      <c r="AT40" s="79"/>
      <c r="AU40" s="79"/>
      <c r="AV40" s="79"/>
      <c r="AW40" s="79"/>
      <c r="AX40" s="79"/>
      <c r="AY40" s="79"/>
      <c r="AZ40" s="79"/>
      <c r="BA40" s="79"/>
      <c r="BB40" s="79"/>
      <c r="BC40" s="79"/>
      <c r="BD40" s="79"/>
      <c r="BE40" s="79"/>
      <c r="BF40" s="79"/>
      <c r="BG40" s="79"/>
      <c r="BH40" s="79"/>
      <c r="BI40" s="79"/>
      <c r="BJ40" s="79"/>
      <c r="BK40" s="79"/>
      <c r="BL40" s="79"/>
      <c r="BM40" s="79"/>
      <c r="BN40" s="79"/>
      <c r="BO40" s="79"/>
      <c r="BP40" s="79"/>
      <c r="BQ40" s="79"/>
      <c r="BR40" s="79"/>
      <c r="BS40" s="79"/>
      <c r="BT40" s="79"/>
      <c r="BU40" s="79"/>
      <c r="BV40" s="79"/>
      <c r="BW40" s="79"/>
      <c r="BX40" s="79"/>
      <c r="BY40" s="79"/>
      <c r="BZ40" s="79"/>
      <c r="CA40" s="80"/>
      <c r="CB40" s="81"/>
      <c r="CC40" s="80"/>
      <c r="CD40" s="81"/>
      <c r="CE40" s="80"/>
      <c r="CF40" s="81"/>
      <c r="CG40" s="80"/>
      <c r="CH40" s="80"/>
    </row>
    <row r="41" spans="1:87" s="74" customFormat="1" ht="30" hidden="1">
      <c r="A41" s="19">
        <v>32</v>
      </c>
      <c r="B41" s="152">
        <v>32</v>
      </c>
      <c r="C41" s="86" t="s">
        <v>579</v>
      </c>
      <c r="D41" s="87" t="s">
        <v>14</v>
      </c>
      <c r="E41" s="86" t="s">
        <v>580</v>
      </c>
      <c r="F41" s="87" t="s">
        <v>17</v>
      </c>
      <c r="G41" s="86" t="s">
        <v>580</v>
      </c>
      <c r="H41" s="128" t="s">
        <v>584</v>
      </c>
      <c r="I41" s="79" t="s">
        <v>275</v>
      </c>
      <c r="J41" s="10" t="s">
        <v>11</v>
      </c>
      <c r="K41" s="79"/>
      <c r="L41" s="79"/>
      <c r="M41" s="80" t="s">
        <v>16</v>
      </c>
      <c r="N41" s="79"/>
      <c r="O41" s="79"/>
      <c r="P41" s="79"/>
      <c r="Q41" s="79"/>
      <c r="R41" s="79"/>
      <c r="S41" s="79"/>
      <c r="T41" s="79"/>
      <c r="U41" s="66">
        <f t="shared" si="27"/>
        <v>1</v>
      </c>
      <c r="V41" s="79"/>
      <c r="W41" s="79"/>
      <c r="X41" s="79"/>
      <c r="Y41" s="79"/>
      <c r="Z41" s="79"/>
      <c r="AA41" s="79"/>
      <c r="AB41" s="79"/>
      <c r="AC41" s="79"/>
      <c r="AD41" s="79"/>
      <c r="AE41" s="79"/>
      <c r="AF41" s="79"/>
      <c r="AG41" s="79"/>
      <c r="AH41" s="79"/>
      <c r="AI41" s="79"/>
      <c r="AJ41" s="79"/>
      <c r="AK41" s="79"/>
      <c r="AL41" s="79"/>
      <c r="AM41" s="79"/>
      <c r="AN41" s="79"/>
      <c r="AO41" s="79"/>
      <c r="AP41" s="79"/>
      <c r="AQ41" s="79"/>
      <c r="AR41" s="79"/>
      <c r="AS41" s="79"/>
      <c r="AT41" s="79"/>
      <c r="AU41" s="79"/>
      <c r="AV41" s="79"/>
      <c r="AW41" s="79"/>
      <c r="AX41" s="79"/>
      <c r="AY41" s="79"/>
      <c r="AZ41" s="79"/>
      <c r="BA41" s="79"/>
      <c r="BB41" s="79"/>
      <c r="BC41" s="79"/>
      <c r="BD41" s="79"/>
      <c r="BE41" s="79"/>
      <c r="BF41" s="79"/>
      <c r="BG41" s="79"/>
      <c r="BH41" s="79"/>
      <c r="BI41" s="79"/>
      <c r="BJ41" s="79"/>
      <c r="BK41" s="79"/>
      <c r="BL41" s="79"/>
      <c r="BM41" s="79"/>
      <c r="BN41" s="79"/>
      <c r="BO41" s="79"/>
      <c r="BP41" s="79"/>
      <c r="BQ41" s="79"/>
      <c r="BR41" s="79"/>
      <c r="BS41" s="79"/>
      <c r="BT41" s="79"/>
      <c r="BU41" s="79"/>
      <c r="BV41" s="79"/>
      <c r="BW41" s="79"/>
      <c r="BX41" s="79"/>
      <c r="BY41" s="79"/>
      <c r="BZ41" s="79"/>
      <c r="CA41" s="80"/>
      <c r="CB41" s="81"/>
      <c r="CC41" s="80"/>
      <c r="CD41" s="81"/>
      <c r="CE41" s="80"/>
      <c r="CF41" s="81"/>
      <c r="CG41" s="80"/>
      <c r="CH41" s="80"/>
    </row>
    <row r="42" spans="1:87" s="74" customFormat="1" ht="30" hidden="1">
      <c r="A42" s="19">
        <v>33</v>
      </c>
      <c r="B42" s="152">
        <v>33</v>
      </c>
      <c r="C42" s="86" t="s">
        <v>579</v>
      </c>
      <c r="D42" s="87"/>
      <c r="E42" s="86"/>
      <c r="F42" s="87"/>
      <c r="G42" s="86" t="s">
        <v>580</v>
      </c>
      <c r="H42" s="128" t="s">
        <v>584</v>
      </c>
      <c r="I42" s="79" t="s">
        <v>275</v>
      </c>
      <c r="J42" s="10" t="s">
        <v>11</v>
      </c>
      <c r="K42" s="79"/>
      <c r="L42" s="79"/>
      <c r="M42" s="79"/>
      <c r="N42" s="79"/>
      <c r="O42" s="79"/>
      <c r="P42" s="80" t="s">
        <v>16</v>
      </c>
      <c r="Q42" s="79"/>
      <c r="R42" s="79"/>
      <c r="S42" s="79"/>
      <c r="T42" s="79"/>
      <c r="U42" s="66">
        <f t="shared" si="27"/>
        <v>1</v>
      </c>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c r="AT42" s="79"/>
      <c r="AU42" s="79"/>
      <c r="AV42" s="79"/>
      <c r="AW42" s="79"/>
      <c r="AX42" s="79"/>
      <c r="AY42" s="79"/>
      <c r="AZ42" s="79"/>
      <c r="BA42" s="79"/>
      <c r="BB42" s="79"/>
      <c r="BC42" s="79"/>
      <c r="BD42" s="79"/>
      <c r="BE42" s="79"/>
      <c r="BF42" s="79"/>
      <c r="BG42" s="79"/>
      <c r="BH42" s="79"/>
      <c r="BI42" s="79"/>
      <c r="BJ42" s="79"/>
      <c r="BK42" s="79"/>
      <c r="BL42" s="79"/>
      <c r="BM42" s="79"/>
      <c r="BN42" s="79"/>
      <c r="BO42" s="79"/>
      <c r="BP42" s="79"/>
      <c r="BQ42" s="79"/>
      <c r="BR42" s="79"/>
      <c r="BS42" s="79"/>
      <c r="BT42" s="79"/>
      <c r="BU42" s="79"/>
      <c r="BV42" s="79"/>
      <c r="BW42" s="79"/>
      <c r="BX42" s="79"/>
      <c r="BY42" s="79"/>
      <c r="BZ42" s="79"/>
      <c r="CA42" s="80"/>
      <c r="CB42" s="81"/>
      <c r="CC42" s="80"/>
      <c r="CD42" s="81"/>
      <c r="CE42" s="80"/>
      <c r="CF42" s="81"/>
      <c r="CG42" s="80"/>
      <c r="CH42" s="80"/>
    </row>
    <row r="43" spans="1:87" s="74" customFormat="1" ht="31.5" hidden="1">
      <c r="A43" s="19">
        <v>34</v>
      </c>
      <c r="B43" s="152">
        <v>34</v>
      </c>
      <c r="C43" s="86" t="s">
        <v>581</v>
      </c>
      <c r="D43" s="87" t="s">
        <v>14</v>
      </c>
      <c r="E43" s="86" t="s">
        <v>582</v>
      </c>
      <c r="F43" s="87" t="s">
        <v>17</v>
      </c>
      <c r="G43" s="79" t="s">
        <v>585</v>
      </c>
      <c r="H43" s="128" t="s">
        <v>586</v>
      </c>
      <c r="I43" s="79" t="s">
        <v>275</v>
      </c>
      <c r="J43" s="10" t="s">
        <v>11</v>
      </c>
      <c r="K43" s="79"/>
      <c r="L43" s="79"/>
      <c r="M43" s="80" t="s">
        <v>16</v>
      </c>
      <c r="N43" s="79"/>
      <c r="O43" s="79"/>
      <c r="P43" s="79"/>
      <c r="Q43" s="79"/>
      <c r="R43" s="79"/>
      <c r="S43" s="79"/>
      <c r="T43" s="79"/>
      <c r="U43" s="66">
        <f t="shared" si="27"/>
        <v>1</v>
      </c>
      <c r="V43" s="79"/>
      <c r="W43" s="79"/>
      <c r="X43" s="79"/>
      <c r="Y43" s="79"/>
      <c r="Z43" s="79"/>
      <c r="AA43" s="79"/>
      <c r="AB43" s="79"/>
      <c r="AC43" s="79"/>
      <c r="AD43" s="79"/>
      <c r="AE43" s="79"/>
      <c r="AF43" s="79"/>
      <c r="AG43" s="79"/>
      <c r="AH43" s="79"/>
      <c r="AI43" s="79"/>
      <c r="AJ43" s="79"/>
      <c r="AK43" s="79"/>
      <c r="AL43" s="79"/>
      <c r="AM43" s="79"/>
      <c r="AN43" s="79"/>
      <c r="AO43" s="79"/>
      <c r="AP43" s="79"/>
      <c r="AQ43" s="79"/>
      <c r="AR43" s="79"/>
      <c r="AS43" s="79"/>
      <c r="AT43" s="79"/>
      <c r="AU43" s="79"/>
      <c r="AV43" s="79"/>
      <c r="AW43" s="79"/>
      <c r="AX43" s="79"/>
      <c r="AY43" s="79"/>
      <c r="AZ43" s="79"/>
      <c r="BA43" s="79"/>
      <c r="BB43" s="79"/>
      <c r="BC43" s="79"/>
      <c r="BD43" s="79"/>
      <c r="BE43" s="79"/>
      <c r="BF43" s="79"/>
      <c r="BG43" s="79"/>
      <c r="BH43" s="79"/>
      <c r="BI43" s="79"/>
      <c r="BJ43" s="79"/>
      <c r="BK43" s="79"/>
      <c r="BL43" s="79"/>
      <c r="BM43" s="79"/>
      <c r="BN43" s="79"/>
      <c r="BO43" s="79"/>
      <c r="BP43" s="79"/>
      <c r="BQ43" s="79"/>
      <c r="BR43" s="79"/>
      <c r="BS43" s="79"/>
      <c r="BT43" s="79"/>
      <c r="BU43" s="79"/>
      <c r="BV43" s="79"/>
      <c r="BW43" s="79"/>
      <c r="BX43" s="79"/>
      <c r="BY43" s="79"/>
      <c r="BZ43" s="79"/>
      <c r="CA43" s="80"/>
      <c r="CB43" s="81"/>
      <c r="CC43" s="80"/>
      <c r="CD43" s="81"/>
      <c r="CE43" s="80"/>
      <c r="CF43" s="81"/>
      <c r="CG43" s="80"/>
      <c r="CH43" s="80"/>
    </row>
    <row r="44" spans="1:87" s="74" customFormat="1" ht="15.75" hidden="1">
      <c r="A44" s="19">
        <v>35</v>
      </c>
      <c r="B44" s="152">
        <v>35</v>
      </c>
      <c r="C44" s="67" t="s">
        <v>49</v>
      </c>
      <c r="D44" s="68" t="s">
        <v>14</v>
      </c>
      <c r="E44" s="67" t="s">
        <v>50</v>
      </c>
      <c r="F44" s="68" t="s">
        <v>17</v>
      </c>
      <c r="G44" s="67" t="s">
        <v>50</v>
      </c>
      <c r="H44" s="128" t="s">
        <v>587</v>
      </c>
      <c r="I44" s="79" t="s">
        <v>275</v>
      </c>
      <c r="J44" s="10" t="s">
        <v>11</v>
      </c>
      <c r="K44" s="79"/>
      <c r="L44" s="79"/>
      <c r="M44" s="79"/>
      <c r="N44" s="79"/>
      <c r="O44" s="80" t="s">
        <v>16</v>
      </c>
      <c r="P44" s="79"/>
      <c r="Q44" s="79"/>
      <c r="R44" s="79"/>
      <c r="S44" s="79"/>
      <c r="T44" s="79"/>
      <c r="U44" s="66">
        <f t="shared" si="27"/>
        <v>1</v>
      </c>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79"/>
      <c r="BU44" s="79"/>
      <c r="BV44" s="79"/>
      <c r="BW44" s="79"/>
      <c r="BX44" s="79"/>
      <c r="BY44" s="79"/>
      <c r="BZ44" s="79"/>
      <c r="CA44" s="80"/>
      <c r="CB44" s="81"/>
      <c r="CC44" s="80"/>
      <c r="CD44" s="81"/>
      <c r="CE44" s="80"/>
      <c r="CF44" s="81"/>
      <c r="CG44" s="80"/>
      <c r="CH44" s="80"/>
    </row>
    <row r="45" spans="1:87" s="74" customFormat="1" ht="47.25" hidden="1">
      <c r="A45" s="19">
        <v>36</v>
      </c>
      <c r="B45" s="152">
        <v>36</v>
      </c>
      <c r="C45" s="67" t="s">
        <v>49</v>
      </c>
      <c r="D45" s="68" t="s">
        <v>14</v>
      </c>
      <c r="E45" s="67" t="s">
        <v>50</v>
      </c>
      <c r="F45" s="68" t="s">
        <v>17</v>
      </c>
      <c r="G45" s="67" t="s">
        <v>50</v>
      </c>
      <c r="H45" s="128" t="s">
        <v>1005</v>
      </c>
      <c r="I45" s="79" t="s">
        <v>275</v>
      </c>
      <c r="J45" s="10" t="s">
        <v>11</v>
      </c>
      <c r="K45" s="79"/>
      <c r="L45" s="79"/>
      <c r="M45" s="80"/>
      <c r="N45" s="79"/>
      <c r="O45" s="66"/>
      <c r="P45" s="144"/>
      <c r="Q45" s="80" t="s">
        <v>16</v>
      </c>
      <c r="R45" s="79"/>
      <c r="S45" s="79"/>
      <c r="T45" s="79"/>
      <c r="U45" s="66">
        <f t="shared" si="27"/>
        <v>1</v>
      </c>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v>2</v>
      </c>
      <c r="BF45" s="79">
        <v>1</v>
      </c>
      <c r="BG45" s="79">
        <v>2</v>
      </c>
      <c r="BH45" s="79">
        <v>2</v>
      </c>
      <c r="BI45" s="79">
        <v>1</v>
      </c>
      <c r="BJ45" s="79">
        <v>2</v>
      </c>
      <c r="BK45" s="79">
        <v>2</v>
      </c>
      <c r="BL45" s="79">
        <v>2</v>
      </c>
      <c r="BM45" s="79"/>
      <c r="BN45" s="79"/>
      <c r="BO45" s="79"/>
      <c r="BP45" s="79"/>
      <c r="BQ45" s="79">
        <v>2</v>
      </c>
      <c r="BR45" s="79">
        <v>1</v>
      </c>
      <c r="BS45" s="79"/>
      <c r="BT45" s="79"/>
      <c r="BU45" s="79"/>
      <c r="BV45" s="79">
        <v>2</v>
      </c>
      <c r="BW45" s="79">
        <v>2</v>
      </c>
      <c r="BX45" s="79">
        <v>2</v>
      </c>
      <c r="BY45" s="79">
        <v>2</v>
      </c>
      <c r="BZ45" s="79">
        <v>1</v>
      </c>
      <c r="CA45" s="80">
        <f>COUNTIF($BE45:$BZ45,2)</f>
        <v>11</v>
      </c>
      <c r="CB45" s="81">
        <f>CA45/COUNTA($BE45:$BZ45)</f>
        <v>0.73333333333333328</v>
      </c>
      <c r="CC45" s="80">
        <f>COUNTIF($BE45:$BZ45,1)</f>
        <v>4</v>
      </c>
      <c r="CD45" s="81">
        <f>CC45/COUNTA($BE45:$BZ45)</f>
        <v>0.26666666666666666</v>
      </c>
      <c r="CE45" s="80">
        <f>COUNTIF($BE45:$BZ45,0)</f>
        <v>0</v>
      </c>
      <c r="CF45" s="81">
        <f>CE45/COUNTA($BE45:$BZ45)</f>
        <v>0</v>
      </c>
      <c r="CG45" s="80">
        <f>(((CA45*2)+(CC45*1)+(CE45*0)))/COUNTA($BE45:$BZ45)</f>
        <v>1.7333333333333334</v>
      </c>
      <c r="CH45" s="80" t="str">
        <f>IF(CG45&gt;=1.6,"Đạt mục tiêu",IF(CG45&gt;=1,"Cần cố gắng","Chưa đạt"))</f>
        <v>Đạt mục tiêu</v>
      </c>
    </row>
    <row r="46" spans="1:87" s="173" customFormat="1">
      <c r="A46" s="171">
        <v>37</v>
      </c>
      <c r="B46" s="152">
        <v>37</v>
      </c>
      <c r="C46" s="1507" t="s">
        <v>51</v>
      </c>
      <c r="D46" s="1368"/>
      <c r="E46" s="1379"/>
      <c r="F46" s="6" t="s">
        <v>316</v>
      </c>
      <c r="G46" s="176" t="s">
        <v>316</v>
      </c>
      <c r="H46" s="176" t="s">
        <v>316</v>
      </c>
      <c r="I46" s="6" t="s">
        <v>316</v>
      </c>
      <c r="J46" s="6" t="s">
        <v>316</v>
      </c>
      <c r="K46" s="176" t="s">
        <v>316</v>
      </c>
      <c r="L46" s="6" t="s">
        <v>316</v>
      </c>
      <c r="M46" s="6" t="s">
        <v>316</v>
      </c>
      <c r="N46" s="6" t="s">
        <v>316</v>
      </c>
      <c r="O46" s="6" t="s">
        <v>316</v>
      </c>
      <c r="P46" s="71" t="s">
        <v>316</v>
      </c>
      <c r="Q46" s="6" t="s">
        <v>316</v>
      </c>
      <c r="R46" s="6"/>
      <c r="S46" s="6" t="s">
        <v>316</v>
      </c>
      <c r="T46" s="6" t="s">
        <v>316</v>
      </c>
      <c r="U46" s="6" t="s">
        <v>316</v>
      </c>
      <c r="V46" s="176" t="s">
        <v>316</v>
      </c>
      <c r="W46" s="176" t="s">
        <v>316</v>
      </c>
      <c r="X46" s="176" t="s">
        <v>316</v>
      </c>
      <c r="Y46" s="176" t="s">
        <v>316</v>
      </c>
      <c r="Z46" s="6" t="s">
        <v>316</v>
      </c>
      <c r="AA46" s="6" t="s">
        <v>316</v>
      </c>
      <c r="AB46" s="6" t="s">
        <v>316</v>
      </c>
      <c r="AC46" s="6" t="s">
        <v>316</v>
      </c>
      <c r="AD46" s="6" t="s">
        <v>316</v>
      </c>
      <c r="AE46" s="6" t="s">
        <v>316</v>
      </c>
      <c r="AF46" s="6" t="s">
        <v>316</v>
      </c>
      <c r="AG46" s="6" t="s">
        <v>316</v>
      </c>
      <c r="AH46" s="6" t="s">
        <v>316</v>
      </c>
      <c r="AI46" s="6" t="s">
        <v>316</v>
      </c>
      <c r="AJ46" s="6" t="s">
        <v>316</v>
      </c>
      <c r="AK46" s="6" t="s">
        <v>316</v>
      </c>
      <c r="AL46" s="6" t="s">
        <v>316</v>
      </c>
      <c r="AM46" s="6"/>
      <c r="AN46" s="6"/>
      <c r="AO46" s="6" t="s">
        <v>316</v>
      </c>
      <c r="AP46" s="6" t="s">
        <v>316</v>
      </c>
      <c r="AQ46" s="6" t="s">
        <v>316</v>
      </c>
      <c r="AR46" s="6" t="s">
        <v>316</v>
      </c>
      <c r="AS46" s="6" t="s">
        <v>316</v>
      </c>
      <c r="AT46" s="6" t="s">
        <v>316</v>
      </c>
      <c r="AU46" s="6" t="s">
        <v>316</v>
      </c>
      <c r="AV46" s="6" t="s">
        <v>316</v>
      </c>
      <c r="AW46" s="6" t="s">
        <v>316</v>
      </c>
      <c r="AX46" s="6"/>
      <c r="AY46" s="6"/>
      <c r="AZ46" s="6" t="s">
        <v>316</v>
      </c>
      <c r="BA46" s="6"/>
      <c r="BB46" s="6" t="s">
        <v>316</v>
      </c>
      <c r="BC46" s="6"/>
      <c r="BD46" s="6" t="s">
        <v>316</v>
      </c>
      <c r="BE46" s="6" t="s">
        <v>316</v>
      </c>
      <c r="BF46" s="6" t="s">
        <v>316</v>
      </c>
      <c r="BG46" s="6" t="s">
        <v>316</v>
      </c>
      <c r="BH46" s="6" t="s">
        <v>316</v>
      </c>
      <c r="BI46" s="6" t="s">
        <v>316</v>
      </c>
      <c r="BJ46" s="6" t="s">
        <v>316</v>
      </c>
      <c r="BK46" s="6" t="s">
        <v>316</v>
      </c>
      <c r="BL46" s="6" t="s">
        <v>316</v>
      </c>
      <c r="BM46" s="6" t="s">
        <v>316</v>
      </c>
      <c r="BN46" s="6" t="s">
        <v>316</v>
      </c>
      <c r="BO46" s="6" t="s">
        <v>316</v>
      </c>
      <c r="BP46" s="6" t="s">
        <v>316</v>
      </c>
      <c r="BQ46" s="6" t="s">
        <v>316</v>
      </c>
      <c r="BR46" s="6" t="s">
        <v>316</v>
      </c>
      <c r="BS46" s="6" t="s">
        <v>316</v>
      </c>
      <c r="BT46" s="6" t="s">
        <v>316</v>
      </c>
      <c r="BU46" s="6" t="s">
        <v>316</v>
      </c>
      <c r="BV46" s="6" t="s">
        <v>316</v>
      </c>
      <c r="BW46" s="6" t="s">
        <v>316</v>
      </c>
      <c r="BX46" s="6" t="s">
        <v>316</v>
      </c>
      <c r="BY46" s="6" t="s">
        <v>316</v>
      </c>
      <c r="BZ46" s="6" t="s">
        <v>316</v>
      </c>
      <c r="CA46" s="6" t="s">
        <v>316</v>
      </c>
      <c r="CB46" s="6" t="s">
        <v>316</v>
      </c>
      <c r="CC46" s="6" t="s">
        <v>316</v>
      </c>
      <c r="CD46" s="6" t="s">
        <v>316</v>
      </c>
      <c r="CE46" s="6" t="s">
        <v>316</v>
      </c>
      <c r="CF46" s="6" t="s">
        <v>316</v>
      </c>
      <c r="CG46" s="6" t="s">
        <v>316</v>
      </c>
      <c r="CH46" s="6" t="s">
        <v>316</v>
      </c>
      <c r="CI46" s="2"/>
    </row>
    <row r="47" spans="1:87" s="74" customFormat="1" ht="47.25" hidden="1">
      <c r="A47" s="19">
        <v>38</v>
      </c>
      <c r="B47" s="152">
        <v>38</v>
      </c>
      <c r="C47" s="67" t="s">
        <v>54</v>
      </c>
      <c r="D47" s="68" t="s">
        <v>14</v>
      </c>
      <c r="E47" s="67" t="s">
        <v>52</v>
      </c>
      <c r="F47" s="68" t="s">
        <v>17</v>
      </c>
      <c r="G47" s="79" t="s">
        <v>52</v>
      </c>
      <c r="H47" s="128" t="s">
        <v>740</v>
      </c>
      <c r="I47" s="79" t="s">
        <v>275</v>
      </c>
      <c r="J47" s="10" t="s">
        <v>11</v>
      </c>
      <c r="K47" s="79"/>
      <c r="L47" s="79"/>
      <c r="M47" s="79"/>
      <c r="N47" s="66"/>
      <c r="O47" s="79"/>
      <c r="P47" s="66" t="s">
        <v>16</v>
      </c>
      <c r="Q47" s="42"/>
      <c r="R47" s="42"/>
      <c r="S47" s="79"/>
      <c r="T47" s="79"/>
      <c r="U47" s="66">
        <f t="shared" si="27"/>
        <v>1</v>
      </c>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79">
        <v>2</v>
      </c>
      <c r="BF47" s="79">
        <v>2</v>
      </c>
      <c r="BG47" s="79">
        <v>2</v>
      </c>
      <c r="BH47" s="79">
        <v>1</v>
      </c>
      <c r="BI47" s="79">
        <v>2</v>
      </c>
      <c r="BJ47" s="79">
        <v>2</v>
      </c>
      <c r="BK47" s="79">
        <v>2</v>
      </c>
      <c r="BL47" s="79">
        <v>2</v>
      </c>
      <c r="BM47" s="79"/>
      <c r="BN47" s="79"/>
      <c r="BO47" s="79"/>
      <c r="BP47" s="79"/>
      <c r="BQ47" s="79">
        <v>2</v>
      </c>
      <c r="BR47" s="79">
        <v>2</v>
      </c>
      <c r="BS47" s="79"/>
      <c r="BT47" s="79"/>
      <c r="BU47" s="79"/>
      <c r="BV47" s="79">
        <v>2</v>
      </c>
      <c r="BW47" s="79">
        <v>2</v>
      </c>
      <c r="BX47" s="79">
        <v>1</v>
      </c>
      <c r="BY47" s="79">
        <v>1</v>
      </c>
      <c r="BZ47" s="79">
        <v>1</v>
      </c>
      <c r="CA47" s="80">
        <f>COUNTIF($BE47:$BZ47,2)</f>
        <v>11</v>
      </c>
      <c r="CB47" s="81">
        <f>CA47/COUNTA($BE47:$BZ47)</f>
        <v>0.73333333333333328</v>
      </c>
      <c r="CC47" s="80">
        <f>COUNTIF($BE47:$BZ47,1)</f>
        <v>4</v>
      </c>
      <c r="CD47" s="81">
        <f>CC47/COUNTA($BE47:$BZ47)</f>
        <v>0.26666666666666666</v>
      </c>
      <c r="CE47" s="80">
        <f>COUNTIF($BE47:$BZ47,0)</f>
        <v>0</v>
      </c>
      <c r="CF47" s="81">
        <f>CE47/COUNTA($BE47:$BZ47)</f>
        <v>0</v>
      </c>
      <c r="CG47" s="80">
        <f>(((CA47*2)+(CC47*1)+(CE47*0)))/COUNTA($BE47:$BZ47)</f>
        <v>1.7333333333333334</v>
      </c>
      <c r="CH47" s="80" t="str">
        <f t="shared" ref="CH47:CH66" si="28">IF(CG47&gt;=1.6,"Đạt mục tiêu",IF(CG47&gt;=1,"Cần cố gắng","Chưa đạt"))</f>
        <v>Đạt mục tiêu</v>
      </c>
    </row>
    <row r="48" spans="1:87" s="74" customFormat="1" ht="31.5" hidden="1">
      <c r="A48" s="19"/>
      <c r="B48" s="152"/>
      <c r="C48" s="88" t="s">
        <v>588</v>
      </c>
      <c r="D48" s="68"/>
      <c r="E48" s="67"/>
      <c r="F48" s="68"/>
      <c r="G48" s="79"/>
      <c r="H48" s="106" t="s">
        <v>1020</v>
      </c>
      <c r="I48" s="79"/>
      <c r="J48" s="10"/>
      <c r="K48" s="79"/>
      <c r="L48" s="79"/>
      <c r="M48" s="79"/>
      <c r="N48" s="66"/>
      <c r="O48" s="79"/>
      <c r="P48" s="66"/>
      <c r="Q48" s="42"/>
      <c r="R48" s="42"/>
      <c r="S48" s="80" t="s">
        <v>16</v>
      </c>
      <c r="T48" s="79"/>
      <c r="U48" s="66"/>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79"/>
      <c r="BA48" s="79"/>
      <c r="BB48" s="79"/>
      <c r="BC48" s="79"/>
      <c r="BD48" s="79"/>
      <c r="BE48" s="79"/>
      <c r="BF48" s="79"/>
      <c r="BG48" s="79"/>
      <c r="BH48" s="79"/>
      <c r="BI48" s="79"/>
      <c r="BJ48" s="79"/>
      <c r="BK48" s="79"/>
      <c r="BL48" s="79"/>
      <c r="BM48" s="79"/>
      <c r="BN48" s="79"/>
      <c r="BO48" s="79"/>
      <c r="BP48" s="79"/>
      <c r="BQ48" s="79"/>
      <c r="BR48" s="79"/>
      <c r="BS48" s="79"/>
      <c r="BT48" s="79"/>
      <c r="BU48" s="79"/>
      <c r="BV48" s="79"/>
      <c r="BW48" s="79"/>
      <c r="BX48" s="79"/>
      <c r="BY48" s="79"/>
      <c r="BZ48" s="79"/>
      <c r="CA48" s="80"/>
      <c r="CB48" s="81"/>
      <c r="CC48" s="80"/>
      <c r="CD48" s="81"/>
      <c r="CE48" s="80"/>
      <c r="CF48" s="81"/>
      <c r="CG48" s="80"/>
      <c r="CH48" s="80"/>
    </row>
    <row r="49" spans="1:86" s="74" customFormat="1" ht="45" hidden="1">
      <c r="A49" s="19">
        <v>39</v>
      </c>
      <c r="B49" s="152">
        <v>39</v>
      </c>
      <c r="C49" s="88" t="s">
        <v>588</v>
      </c>
      <c r="D49" s="87" t="s">
        <v>17</v>
      </c>
      <c r="E49" s="86" t="s">
        <v>589</v>
      </c>
      <c r="F49" s="87" t="s">
        <v>17</v>
      </c>
      <c r="G49" s="86" t="s">
        <v>609</v>
      </c>
      <c r="H49" s="106" t="s">
        <v>741</v>
      </c>
      <c r="I49" s="79" t="s">
        <v>275</v>
      </c>
      <c r="J49" s="10" t="s">
        <v>11</v>
      </c>
      <c r="K49" s="79"/>
      <c r="L49" s="79"/>
      <c r="M49" s="79"/>
      <c r="N49" s="66"/>
      <c r="O49" s="79"/>
      <c r="P49" s="66" t="s">
        <v>16</v>
      </c>
      <c r="Q49" s="42"/>
      <c r="R49" s="42"/>
      <c r="S49" s="79"/>
      <c r="T49" s="79"/>
      <c r="U49" s="66">
        <f t="shared" si="27"/>
        <v>1</v>
      </c>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79"/>
      <c r="BF49" s="79"/>
      <c r="BG49" s="79"/>
      <c r="BH49" s="79"/>
      <c r="BI49" s="79"/>
      <c r="BJ49" s="79"/>
      <c r="BK49" s="79"/>
      <c r="BL49" s="79"/>
      <c r="BM49" s="79"/>
      <c r="BN49" s="79"/>
      <c r="BO49" s="79"/>
      <c r="BP49" s="79"/>
      <c r="BQ49" s="79"/>
      <c r="BR49" s="79"/>
      <c r="BS49" s="79"/>
      <c r="BT49" s="79"/>
      <c r="BU49" s="79"/>
      <c r="BV49" s="79"/>
      <c r="BW49" s="79"/>
      <c r="BX49" s="79"/>
      <c r="BY49" s="79"/>
      <c r="BZ49" s="79"/>
      <c r="CA49" s="80"/>
      <c r="CB49" s="81"/>
      <c r="CC49" s="80"/>
      <c r="CD49" s="81"/>
      <c r="CE49" s="80"/>
      <c r="CF49" s="81"/>
      <c r="CG49" s="80"/>
      <c r="CH49" s="80"/>
    </row>
    <row r="50" spans="1:86" s="74" customFormat="1" ht="15.75" hidden="1">
      <c r="A50" s="19">
        <v>40</v>
      </c>
      <c r="B50" s="152">
        <v>40</v>
      </c>
      <c r="C50" s="86" t="s">
        <v>590</v>
      </c>
      <c r="D50" s="87" t="s">
        <v>17</v>
      </c>
      <c r="E50" s="86" t="s">
        <v>591</v>
      </c>
      <c r="F50" s="87" t="s">
        <v>17</v>
      </c>
      <c r="G50" s="79" t="s">
        <v>277</v>
      </c>
      <c r="H50" s="128" t="s">
        <v>1006</v>
      </c>
      <c r="I50" s="79" t="s">
        <v>275</v>
      </c>
      <c r="J50" s="10" t="s">
        <v>11</v>
      </c>
      <c r="K50" s="79"/>
      <c r="L50" s="79"/>
      <c r="M50" s="79"/>
      <c r="N50" s="66"/>
      <c r="O50" s="79"/>
      <c r="P50" s="66"/>
      <c r="Q50" s="80" t="s">
        <v>16</v>
      </c>
      <c r="R50" s="42"/>
      <c r="S50" s="79"/>
      <c r="T50" s="79"/>
      <c r="U50" s="66">
        <f t="shared" si="27"/>
        <v>1</v>
      </c>
      <c r="V50" s="79"/>
      <c r="W50" s="79"/>
      <c r="X50" s="79"/>
      <c r="Y50" s="79"/>
      <c r="Z50" s="79"/>
      <c r="AA50" s="79"/>
      <c r="AB50" s="79"/>
      <c r="AC50" s="79"/>
      <c r="AD50" s="79"/>
      <c r="AE50" s="79"/>
      <c r="AF50" s="79"/>
      <c r="AG50" s="79"/>
      <c r="AH50" s="79"/>
      <c r="AI50" s="79"/>
      <c r="AJ50" s="79"/>
      <c r="AK50" s="79"/>
      <c r="AL50" s="79"/>
      <c r="AM50" s="79"/>
      <c r="AN50" s="79"/>
      <c r="AO50" s="79"/>
      <c r="AP50" s="79"/>
      <c r="AQ50" s="79"/>
      <c r="AR50" s="79"/>
      <c r="AS50" s="79"/>
      <c r="AT50" s="79"/>
      <c r="AU50" s="79"/>
      <c r="AV50" s="79"/>
      <c r="AW50" s="79"/>
      <c r="AX50" s="79"/>
      <c r="AY50" s="79"/>
      <c r="AZ50" s="79"/>
      <c r="BA50" s="79"/>
      <c r="BB50" s="79"/>
      <c r="BC50" s="79"/>
      <c r="BD50" s="79"/>
      <c r="BE50" s="79"/>
      <c r="BF50" s="79"/>
      <c r="BG50" s="79"/>
      <c r="BH50" s="79"/>
      <c r="BI50" s="79"/>
      <c r="BJ50" s="79"/>
      <c r="BK50" s="79"/>
      <c r="BL50" s="79"/>
      <c r="BM50" s="79"/>
      <c r="BN50" s="79"/>
      <c r="BO50" s="79"/>
      <c r="BP50" s="79"/>
      <c r="BQ50" s="79"/>
      <c r="BR50" s="79"/>
      <c r="BS50" s="79"/>
      <c r="BT50" s="79"/>
      <c r="BU50" s="79"/>
      <c r="BV50" s="79"/>
      <c r="BW50" s="79"/>
      <c r="BX50" s="79"/>
      <c r="BY50" s="79"/>
      <c r="BZ50" s="79"/>
      <c r="CA50" s="80"/>
      <c r="CB50" s="81"/>
      <c r="CC50" s="80"/>
      <c r="CD50" s="81"/>
      <c r="CE50" s="80"/>
      <c r="CF50" s="81"/>
      <c r="CG50" s="80"/>
      <c r="CH50" s="80"/>
    </row>
    <row r="51" spans="1:86" s="74" customFormat="1" ht="15.75" hidden="1">
      <c r="A51" s="19"/>
      <c r="B51" s="152"/>
      <c r="C51" s="86" t="s">
        <v>592</v>
      </c>
      <c r="D51" s="87"/>
      <c r="E51" s="86"/>
      <c r="F51" s="87"/>
      <c r="G51" s="79"/>
      <c r="H51" s="96" t="s">
        <v>1011</v>
      </c>
      <c r="I51" s="79"/>
      <c r="J51" s="10"/>
      <c r="K51" s="79"/>
      <c r="L51" s="79"/>
      <c r="M51" s="79"/>
      <c r="N51" s="66"/>
      <c r="O51" s="79"/>
      <c r="P51" s="66"/>
      <c r="Q51" s="80"/>
      <c r="R51" s="80" t="s">
        <v>16</v>
      </c>
      <c r="S51" s="79"/>
      <c r="T51" s="79"/>
      <c r="U51" s="66"/>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c r="BV51" s="79"/>
      <c r="BW51" s="79"/>
      <c r="BX51" s="79"/>
      <c r="BY51" s="79"/>
      <c r="BZ51" s="79"/>
      <c r="CA51" s="80"/>
      <c r="CB51" s="81"/>
      <c r="CC51" s="80"/>
      <c r="CD51" s="81"/>
      <c r="CE51" s="80"/>
      <c r="CF51" s="81"/>
      <c r="CG51" s="80"/>
      <c r="CH51" s="80"/>
    </row>
    <row r="52" spans="1:86" ht="42" customHeight="1">
      <c r="A52" s="216">
        <v>41</v>
      </c>
      <c r="B52" s="152">
        <v>41</v>
      </c>
      <c r="C52" s="188" t="s">
        <v>592</v>
      </c>
      <c r="D52" s="87" t="s">
        <v>17</v>
      </c>
      <c r="E52" s="86" t="s">
        <v>593</v>
      </c>
      <c r="F52" s="87" t="s">
        <v>17</v>
      </c>
      <c r="G52" s="189" t="s">
        <v>304</v>
      </c>
      <c r="H52" s="190" t="s">
        <v>776</v>
      </c>
      <c r="I52" s="79" t="s">
        <v>275</v>
      </c>
      <c r="J52" s="10" t="s">
        <v>11</v>
      </c>
      <c r="K52" s="261" t="s">
        <v>16</v>
      </c>
      <c r="L52" s="79"/>
      <c r="M52" s="79"/>
      <c r="N52" s="66"/>
      <c r="O52" s="79"/>
      <c r="P52" s="66"/>
      <c r="Q52" s="42"/>
      <c r="R52" s="42"/>
      <c r="S52" s="79"/>
      <c r="T52" s="79"/>
      <c r="U52" s="66">
        <f t="shared" si="27"/>
        <v>1</v>
      </c>
      <c r="V52" s="189" t="s">
        <v>724</v>
      </c>
      <c r="W52" s="189" t="s">
        <v>723</v>
      </c>
      <c r="X52" s="189" t="s">
        <v>727</v>
      </c>
      <c r="Y52" s="189" t="s">
        <v>727</v>
      </c>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79"/>
      <c r="AY52" s="79"/>
      <c r="AZ52" s="79"/>
      <c r="BA52" s="79"/>
      <c r="BB52" s="79"/>
      <c r="BC52" s="79"/>
      <c r="BD52" s="79"/>
      <c r="BE52" s="20">
        <v>2</v>
      </c>
      <c r="BF52" s="20">
        <v>2</v>
      </c>
      <c r="BG52" s="20">
        <v>2</v>
      </c>
      <c r="BH52" s="20">
        <v>2</v>
      </c>
      <c r="BI52" s="20">
        <v>2</v>
      </c>
      <c r="BJ52" s="20">
        <v>2</v>
      </c>
      <c r="BK52" s="20">
        <v>1</v>
      </c>
      <c r="BL52" s="20">
        <v>2</v>
      </c>
      <c r="BM52" s="20">
        <v>2</v>
      </c>
      <c r="BN52" s="20">
        <v>2</v>
      </c>
      <c r="BO52" s="20">
        <v>2</v>
      </c>
      <c r="BP52" s="20">
        <v>2</v>
      </c>
      <c r="BQ52" s="20">
        <v>2</v>
      </c>
      <c r="BR52" s="20">
        <v>2</v>
      </c>
      <c r="BS52" s="20">
        <v>2</v>
      </c>
      <c r="BT52" s="20">
        <v>2</v>
      </c>
      <c r="BU52" s="20">
        <v>2</v>
      </c>
      <c r="BV52" s="20">
        <v>2</v>
      </c>
      <c r="BW52" s="20">
        <v>2</v>
      </c>
      <c r="BX52" s="20">
        <v>2</v>
      </c>
      <c r="BY52" s="20">
        <v>2</v>
      </c>
      <c r="BZ52" s="20">
        <v>1</v>
      </c>
      <c r="CA52" s="80">
        <f t="shared" ref="CA52" si="29">COUNTIF($BE52:$BZ52,2)</f>
        <v>20</v>
      </c>
      <c r="CB52" s="81">
        <f t="shared" ref="CB52" si="30">CA52/COUNTA($BE52:$BZ52)</f>
        <v>0.90909090909090906</v>
      </c>
      <c r="CC52" s="80">
        <f t="shared" ref="CC52" si="31">COUNTIF($BE52:$BZ52,1)</f>
        <v>2</v>
      </c>
      <c r="CD52" s="81">
        <f t="shared" ref="CD52" si="32">CC52/COUNTA($BE52:$BZ52)</f>
        <v>9.0909090909090912E-2</v>
      </c>
      <c r="CE52" s="80">
        <f t="shared" ref="CE52" si="33">COUNTIF($BE52:$BZ52,0)</f>
        <v>0</v>
      </c>
      <c r="CF52" s="81">
        <f t="shared" ref="CF52" si="34">CE52/COUNTA($BE52:$BZ52)</f>
        <v>0</v>
      </c>
      <c r="CG52" s="80">
        <f t="shared" ref="CG52" si="35">(((CA52*2)+(CC52*1)+(CE52*0)))/COUNTA($BE52:$BZ52)</f>
        <v>1.9090909090909092</v>
      </c>
      <c r="CH52" s="226" t="str">
        <f t="shared" ref="CH52" si="36">IF(CG52&gt;=1.6,"Đạt mục tiêu",IF(CG52&gt;=1,"Cần cố gắng","Chưa đạt"))</f>
        <v>Đạt mục tiêu</v>
      </c>
    </row>
    <row r="53" spans="1:86" s="74" customFormat="1" ht="30" hidden="1">
      <c r="A53" s="19">
        <v>42</v>
      </c>
      <c r="B53" s="152">
        <v>42</v>
      </c>
      <c r="C53" s="86" t="s">
        <v>594</v>
      </c>
      <c r="D53" s="87" t="s">
        <v>14</v>
      </c>
      <c r="E53" s="86" t="s">
        <v>595</v>
      </c>
      <c r="F53" s="87" t="s">
        <v>18</v>
      </c>
      <c r="G53" s="79" t="s">
        <v>595</v>
      </c>
      <c r="H53" s="128" t="s">
        <v>610</v>
      </c>
      <c r="I53" s="79" t="s">
        <v>275</v>
      </c>
      <c r="J53" s="10" t="s">
        <v>11</v>
      </c>
      <c r="K53" s="79"/>
      <c r="L53" s="79"/>
      <c r="M53" s="79"/>
      <c r="N53" s="66"/>
      <c r="O53" s="79" t="s">
        <v>16</v>
      </c>
      <c r="P53" s="66"/>
      <c r="Q53" s="42"/>
      <c r="R53" s="42"/>
      <c r="S53" s="79"/>
      <c r="T53" s="79"/>
      <c r="U53" s="66">
        <f t="shared" si="27"/>
        <v>1</v>
      </c>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c r="BM53" s="79"/>
      <c r="BN53" s="79"/>
      <c r="BO53" s="79"/>
      <c r="BP53" s="79"/>
      <c r="BQ53" s="79"/>
      <c r="BR53" s="79"/>
      <c r="BS53" s="79"/>
      <c r="BT53" s="79"/>
      <c r="BU53" s="79"/>
      <c r="BV53" s="79"/>
      <c r="BW53" s="79"/>
      <c r="BX53" s="79"/>
      <c r="BY53" s="79"/>
      <c r="BZ53" s="79"/>
      <c r="CA53" s="80"/>
      <c r="CB53" s="81"/>
      <c r="CC53" s="80"/>
      <c r="CD53" s="81"/>
      <c r="CE53" s="80"/>
      <c r="CF53" s="81"/>
      <c r="CG53" s="80"/>
      <c r="CH53" s="80"/>
    </row>
    <row r="54" spans="1:86" s="74" customFormat="1" ht="30" hidden="1">
      <c r="A54" s="19">
        <v>43</v>
      </c>
      <c r="B54" s="152">
        <v>43</v>
      </c>
      <c r="C54" s="86" t="s">
        <v>596</v>
      </c>
      <c r="D54" s="87" t="s">
        <v>14</v>
      </c>
      <c r="E54" s="86" t="s">
        <v>597</v>
      </c>
      <c r="F54" s="87" t="s">
        <v>17</v>
      </c>
      <c r="G54" s="86" t="s">
        <v>597</v>
      </c>
      <c r="H54" s="128" t="s">
        <v>1028</v>
      </c>
      <c r="I54" s="79" t="s">
        <v>275</v>
      </c>
      <c r="J54" s="10" t="s">
        <v>11</v>
      </c>
      <c r="K54" s="79"/>
      <c r="L54" s="79"/>
      <c r="M54" s="79"/>
      <c r="N54" s="145" t="s">
        <v>16</v>
      </c>
      <c r="O54" s="79"/>
      <c r="P54" s="66"/>
      <c r="Q54" s="42"/>
      <c r="R54" s="42"/>
      <c r="S54" s="79"/>
      <c r="T54" s="80" t="s">
        <v>16</v>
      </c>
      <c r="U54" s="66">
        <f t="shared" si="27"/>
        <v>2</v>
      </c>
      <c r="V54" s="79"/>
      <c r="W54" s="79"/>
      <c r="X54" s="79"/>
      <c r="Y54" s="79"/>
      <c r="Z54" s="79"/>
      <c r="AA54" s="79"/>
      <c r="AB54" s="79"/>
      <c r="AC54" s="79"/>
      <c r="AD54" s="79"/>
      <c r="AE54" s="79"/>
      <c r="AF54" s="79"/>
      <c r="AG54" s="79"/>
      <c r="AH54" s="79"/>
      <c r="AI54" s="79"/>
      <c r="AJ54" s="79"/>
      <c r="AK54" s="79"/>
      <c r="AL54" s="79"/>
      <c r="AM54" s="79"/>
      <c r="AN54" s="79"/>
      <c r="AO54" s="79"/>
      <c r="AP54" s="79"/>
      <c r="AQ54" s="79"/>
      <c r="AR54" s="79"/>
      <c r="AS54" s="79"/>
      <c r="AT54" s="79"/>
      <c r="AU54" s="79"/>
      <c r="AV54" s="79"/>
      <c r="AW54" s="79"/>
      <c r="AX54" s="79"/>
      <c r="AY54" s="79"/>
      <c r="AZ54" s="79"/>
      <c r="BA54" s="79"/>
      <c r="BB54" s="79"/>
      <c r="BC54" s="79"/>
      <c r="BD54" s="79"/>
      <c r="BE54" s="79"/>
      <c r="BF54" s="79"/>
      <c r="BG54" s="79"/>
      <c r="BH54" s="79"/>
      <c r="BI54" s="79"/>
      <c r="BJ54" s="79"/>
      <c r="BK54" s="79"/>
      <c r="BL54" s="79"/>
      <c r="BM54" s="79"/>
      <c r="BN54" s="79"/>
      <c r="BO54" s="79"/>
      <c r="BP54" s="79"/>
      <c r="BQ54" s="79"/>
      <c r="BR54" s="79"/>
      <c r="BS54" s="79"/>
      <c r="BT54" s="79"/>
      <c r="BU54" s="79"/>
      <c r="BV54" s="79"/>
      <c r="BW54" s="79"/>
      <c r="BX54" s="79"/>
      <c r="BY54" s="79"/>
      <c r="BZ54" s="79"/>
      <c r="CA54" s="80"/>
      <c r="CB54" s="81"/>
      <c r="CC54" s="80"/>
      <c r="CD54" s="81"/>
      <c r="CE54" s="80"/>
      <c r="CF54" s="81"/>
      <c r="CG54" s="80"/>
      <c r="CH54" s="80"/>
    </row>
    <row r="55" spans="1:86" ht="123" customHeight="1">
      <c r="A55" s="216">
        <v>44</v>
      </c>
      <c r="B55" s="152">
        <v>44</v>
      </c>
      <c r="C55" s="188" t="s">
        <v>598</v>
      </c>
      <c r="D55" s="87" t="s">
        <v>14</v>
      </c>
      <c r="E55" s="86" t="s">
        <v>599</v>
      </c>
      <c r="F55" s="87" t="s">
        <v>14</v>
      </c>
      <c r="G55" s="188" t="s">
        <v>612</v>
      </c>
      <c r="H55" s="192" t="s">
        <v>1548</v>
      </c>
      <c r="I55" s="79" t="s">
        <v>275</v>
      </c>
      <c r="J55" s="10" t="s">
        <v>11</v>
      </c>
      <c r="K55" s="191" t="s">
        <v>16</v>
      </c>
      <c r="L55" s="79"/>
      <c r="M55" s="79"/>
      <c r="N55" s="66"/>
      <c r="O55" s="79"/>
      <c r="P55" s="66"/>
      <c r="Q55" s="42"/>
      <c r="R55" s="42"/>
      <c r="S55" s="79"/>
      <c r="T55" s="79"/>
      <c r="U55" s="66">
        <f t="shared" si="27"/>
        <v>1</v>
      </c>
      <c r="V55" s="189" t="s">
        <v>723</v>
      </c>
      <c r="W55" s="189" t="s">
        <v>726</v>
      </c>
      <c r="X55" s="189" t="s">
        <v>724</v>
      </c>
      <c r="Y55" s="189" t="s">
        <v>724</v>
      </c>
      <c r="Z55" s="79"/>
      <c r="AA55" s="79"/>
      <c r="AB55" s="79"/>
      <c r="AC55" s="79"/>
      <c r="AD55" s="79"/>
      <c r="AE55" s="79"/>
      <c r="AF55" s="79"/>
      <c r="AG55" s="79"/>
      <c r="AH55" s="79"/>
      <c r="AI55" s="79"/>
      <c r="AJ55" s="79"/>
      <c r="AK55" s="79"/>
      <c r="AL55" s="79"/>
      <c r="AM55" s="79"/>
      <c r="AN55" s="79"/>
      <c r="AO55" s="79"/>
      <c r="AP55" s="79"/>
      <c r="AQ55" s="79"/>
      <c r="AR55" s="79"/>
      <c r="AS55" s="79"/>
      <c r="AT55" s="79"/>
      <c r="AU55" s="79"/>
      <c r="AV55" s="79"/>
      <c r="AW55" s="79"/>
      <c r="AX55" s="79"/>
      <c r="AY55" s="79"/>
      <c r="AZ55" s="79"/>
      <c r="BA55" s="79"/>
      <c r="BB55" s="79"/>
      <c r="BC55" s="79"/>
      <c r="BD55" s="79"/>
      <c r="BE55" s="20">
        <v>2</v>
      </c>
      <c r="BF55" s="20">
        <v>2</v>
      </c>
      <c r="BG55" s="20">
        <v>2</v>
      </c>
      <c r="BH55" s="20">
        <v>2</v>
      </c>
      <c r="BI55" s="20">
        <v>2</v>
      </c>
      <c r="BJ55" s="20">
        <v>2</v>
      </c>
      <c r="BK55" s="20">
        <v>2</v>
      </c>
      <c r="BL55" s="20">
        <v>2</v>
      </c>
      <c r="BM55" s="20">
        <v>2</v>
      </c>
      <c r="BN55" s="20">
        <v>2</v>
      </c>
      <c r="BO55" s="20">
        <v>2</v>
      </c>
      <c r="BP55" s="20">
        <v>2</v>
      </c>
      <c r="BQ55" s="20">
        <v>2</v>
      </c>
      <c r="BR55" s="20">
        <v>2</v>
      </c>
      <c r="BS55" s="20">
        <v>2</v>
      </c>
      <c r="BT55" s="20">
        <v>2</v>
      </c>
      <c r="BU55" s="20">
        <v>2</v>
      </c>
      <c r="BV55" s="20">
        <v>1</v>
      </c>
      <c r="BW55" s="20">
        <v>2</v>
      </c>
      <c r="BX55" s="20">
        <v>2</v>
      </c>
      <c r="BY55" s="20">
        <v>1</v>
      </c>
      <c r="BZ55" s="20">
        <v>1</v>
      </c>
      <c r="CA55" s="80">
        <f t="shared" ref="CA55" si="37">COUNTIF($BE55:$BZ55,2)</f>
        <v>19</v>
      </c>
      <c r="CB55" s="81">
        <f t="shared" ref="CB55" si="38">CA55/COUNTA($BE55:$BZ55)</f>
        <v>0.86363636363636365</v>
      </c>
      <c r="CC55" s="80">
        <f t="shared" ref="CC55" si="39">COUNTIF($BE55:$BZ55,1)</f>
        <v>3</v>
      </c>
      <c r="CD55" s="81">
        <f t="shared" ref="CD55" si="40">CC55/COUNTA($BE55:$BZ55)</f>
        <v>0.13636363636363635</v>
      </c>
      <c r="CE55" s="80">
        <f t="shared" ref="CE55" si="41">COUNTIF($BE55:$BZ55,0)</f>
        <v>0</v>
      </c>
      <c r="CF55" s="81">
        <f t="shared" ref="CF55" si="42">CE55/COUNTA($BE55:$BZ55)</f>
        <v>0</v>
      </c>
      <c r="CG55" s="80">
        <f t="shared" ref="CG55" si="43">(((CA55*2)+(CC55*1)+(CE55*0)))/COUNTA($BE55:$BZ55)</f>
        <v>1.8636363636363635</v>
      </c>
      <c r="CH55" s="226" t="str">
        <f t="shared" ref="CH55" si="44">IF(CG55&gt;=1.6,"Đạt mục tiêu",IF(CG55&gt;=1,"Cần cố gắng","Chưa đạt"))</f>
        <v>Đạt mục tiêu</v>
      </c>
    </row>
    <row r="56" spans="1:86" s="74" customFormat="1" ht="45" hidden="1">
      <c r="A56" s="19">
        <v>45</v>
      </c>
      <c r="B56" s="152">
        <v>45</v>
      </c>
      <c r="C56" s="86" t="s">
        <v>598</v>
      </c>
      <c r="D56" s="87" t="s">
        <v>14</v>
      </c>
      <c r="E56" s="86" t="s">
        <v>599</v>
      </c>
      <c r="F56" s="87" t="s">
        <v>14</v>
      </c>
      <c r="G56" s="86" t="s">
        <v>611</v>
      </c>
      <c r="H56" s="128" t="s">
        <v>305</v>
      </c>
      <c r="I56" s="79" t="s">
        <v>275</v>
      </c>
      <c r="J56" s="10" t="s">
        <v>11</v>
      </c>
      <c r="K56" s="79"/>
      <c r="L56" s="79"/>
      <c r="M56" s="80" t="s">
        <v>16</v>
      </c>
      <c r="N56" s="66"/>
      <c r="O56" s="79"/>
      <c r="P56" s="66"/>
      <c r="Q56" s="42"/>
      <c r="R56" s="42"/>
      <c r="S56" s="79"/>
      <c r="T56" s="79"/>
      <c r="U56" s="66">
        <f t="shared" si="27"/>
        <v>1</v>
      </c>
      <c r="V56" s="79"/>
      <c r="W56" s="79"/>
      <c r="X56" s="79"/>
      <c r="Y56" s="79"/>
      <c r="Z56" s="79"/>
      <c r="AA56" s="79"/>
      <c r="AB56" s="79"/>
      <c r="AC56" s="79"/>
      <c r="AD56" s="79"/>
      <c r="AE56" s="79"/>
      <c r="AF56" s="79"/>
      <c r="AG56" s="79"/>
      <c r="AH56" s="79"/>
      <c r="AI56" s="79"/>
      <c r="AJ56" s="79"/>
      <c r="AK56" s="79"/>
      <c r="AL56" s="79"/>
      <c r="AM56" s="79"/>
      <c r="AN56" s="79"/>
      <c r="AO56" s="79"/>
      <c r="AP56" s="79"/>
      <c r="AQ56" s="79"/>
      <c r="AR56" s="79"/>
      <c r="AS56" s="79"/>
      <c r="AT56" s="79"/>
      <c r="AU56" s="79"/>
      <c r="AV56" s="79"/>
      <c r="AW56" s="79"/>
      <c r="AX56" s="79"/>
      <c r="AY56" s="79"/>
      <c r="AZ56" s="79"/>
      <c r="BA56" s="79"/>
      <c r="BB56" s="79"/>
      <c r="BC56" s="79"/>
      <c r="BD56" s="79"/>
      <c r="BE56" s="79"/>
      <c r="BF56" s="79"/>
      <c r="BG56" s="79"/>
      <c r="BH56" s="79"/>
      <c r="BI56" s="79"/>
      <c r="BJ56" s="79"/>
      <c r="BK56" s="79"/>
      <c r="BL56" s="79"/>
      <c r="BM56" s="79"/>
      <c r="BN56" s="79"/>
      <c r="BO56" s="79"/>
      <c r="BP56" s="79"/>
      <c r="BQ56" s="79"/>
      <c r="BR56" s="79"/>
      <c r="BS56" s="79"/>
      <c r="BT56" s="79"/>
      <c r="BU56" s="79"/>
      <c r="BV56" s="79"/>
      <c r="BW56" s="79"/>
      <c r="BX56" s="79"/>
      <c r="BY56" s="79"/>
      <c r="BZ56" s="79"/>
      <c r="CA56" s="80"/>
      <c r="CB56" s="81"/>
      <c r="CC56" s="80"/>
      <c r="CD56" s="81"/>
      <c r="CE56" s="80"/>
      <c r="CF56" s="81"/>
      <c r="CG56" s="80"/>
      <c r="CH56" s="80"/>
    </row>
    <row r="57" spans="1:86" s="74" customFormat="1" ht="31.5" hidden="1">
      <c r="A57" s="19"/>
      <c r="B57" s="152"/>
      <c r="C57" s="86" t="s">
        <v>600</v>
      </c>
      <c r="D57" s="87"/>
      <c r="E57" s="86"/>
      <c r="F57" s="87"/>
      <c r="G57" s="86"/>
      <c r="H57" s="106" t="s">
        <v>980</v>
      </c>
      <c r="I57" s="79"/>
      <c r="J57" s="10"/>
      <c r="K57" s="79"/>
      <c r="L57" s="79"/>
      <c r="M57" s="80"/>
      <c r="N57" s="66"/>
      <c r="O57" s="79"/>
      <c r="P57" s="66"/>
      <c r="Q57" s="42"/>
      <c r="R57" s="42"/>
      <c r="S57" s="79"/>
      <c r="T57" s="79"/>
      <c r="U57" s="66"/>
      <c r="V57" s="79"/>
      <c r="W57" s="79"/>
      <c r="X57" s="79"/>
      <c r="Y57" s="79"/>
      <c r="Z57" s="79"/>
      <c r="AA57" s="79"/>
      <c r="AB57" s="79"/>
      <c r="AC57" s="79"/>
      <c r="AD57" s="79"/>
      <c r="AE57" s="79"/>
      <c r="AF57" s="79"/>
      <c r="AG57" s="79"/>
      <c r="AH57" s="79"/>
      <c r="AI57" s="79"/>
      <c r="AJ57" s="79"/>
      <c r="AK57" s="79"/>
      <c r="AL57" s="79"/>
      <c r="AM57" s="79"/>
      <c r="AN57" s="79"/>
      <c r="AO57" s="79"/>
      <c r="AP57" s="79"/>
      <c r="AQ57" s="79"/>
      <c r="AR57" s="79"/>
      <c r="AS57" s="79"/>
      <c r="AT57" s="79"/>
      <c r="AU57" s="79"/>
      <c r="AV57" s="79"/>
      <c r="AW57" s="79"/>
      <c r="AX57" s="79"/>
      <c r="AY57" s="79"/>
      <c r="AZ57" s="79"/>
      <c r="BA57" s="79"/>
      <c r="BB57" s="79"/>
      <c r="BC57" s="79"/>
      <c r="BD57" s="79"/>
      <c r="BE57" s="79"/>
      <c r="BF57" s="79"/>
      <c r="BG57" s="79"/>
      <c r="BH57" s="79"/>
      <c r="BI57" s="79"/>
      <c r="BJ57" s="79"/>
      <c r="BK57" s="79"/>
      <c r="BL57" s="79"/>
      <c r="BM57" s="79"/>
      <c r="BN57" s="79"/>
      <c r="BO57" s="79"/>
      <c r="BP57" s="79"/>
      <c r="BQ57" s="79"/>
      <c r="BR57" s="79"/>
      <c r="BS57" s="79"/>
      <c r="BT57" s="79"/>
      <c r="BU57" s="79"/>
      <c r="BV57" s="79"/>
      <c r="BW57" s="79"/>
      <c r="BX57" s="79"/>
      <c r="BY57" s="79"/>
      <c r="BZ57" s="79"/>
      <c r="CA57" s="80"/>
      <c r="CB57" s="81"/>
      <c r="CC57" s="80"/>
      <c r="CD57" s="81"/>
      <c r="CE57" s="80"/>
      <c r="CF57" s="81"/>
      <c r="CG57" s="80"/>
      <c r="CH57" s="80"/>
    </row>
    <row r="58" spans="1:86" s="74" customFormat="1" ht="31.5" hidden="1">
      <c r="A58" s="19"/>
      <c r="B58" s="152"/>
      <c r="C58" s="86" t="s">
        <v>600</v>
      </c>
      <c r="D58" s="87"/>
      <c r="E58" s="86"/>
      <c r="F58" s="87"/>
      <c r="G58" s="86"/>
      <c r="H58" s="106" t="s">
        <v>995</v>
      </c>
      <c r="I58" s="79"/>
      <c r="J58" s="10"/>
      <c r="K58" s="79"/>
      <c r="L58" s="80" t="s">
        <v>16</v>
      </c>
      <c r="M58" s="80"/>
      <c r="N58" s="66"/>
      <c r="O58" s="79"/>
      <c r="P58" s="66"/>
      <c r="Q58" s="42"/>
      <c r="R58" s="42"/>
      <c r="S58" s="79"/>
      <c r="T58" s="79"/>
      <c r="U58" s="66"/>
      <c r="V58" s="79"/>
      <c r="W58" s="79"/>
      <c r="X58" s="79"/>
      <c r="Y58" s="79"/>
      <c r="Z58" s="79"/>
      <c r="AA58" s="79"/>
      <c r="AB58" s="79"/>
      <c r="AC58" s="79"/>
      <c r="AD58" s="79"/>
      <c r="AE58" s="79"/>
      <c r="AF58" s="79"/>
      <c r="AG58" s="79"/>
      <c r="AH58" s="79"/>
      <c r="AI58" s="79"/>
      <c r="AJ58" s="79"/>
      <c r="AK58" s="79"/>
      <c r="AL58" s="79"/>
      <c r="AM58" s="79"/>
      <c r="AN58" s="79"/>
      <c r="AO58" s="79"/>
      <c r="AP58" s="79"/>
      <c r="AQ58" s="79"/>
      <c r="AR58" s="79"/>
      <c r="AS58" s="79"/>
      <c r="AT58" s="79"/>
      <c r="AU58" s="79"/>
      <c r="AV58" s="79"/>
      <c r="AW58" s="79"/>
      <c r="AX58" s="79"/>
      <c r="AY58" s="79"/>
      <c r="AZ58" s="79"/>
      <c r="BA58" s="79"/>
      <c r="BB58" s="79"/>
      <c r="BC58" s="79"/>
      <c r="BD58" s="79"/>
      <c r="BE58" s="79"/>
      <c r="BF58" s="79"/>
      <c r="BG58" s="79"/>
      <c r="BH58" s="79"/>
      <c r="BI58" s="79"/>
      <c r="BJ58" s="79"/>
      <c r="BK58" s="79"/>
      <c r="BL58" s="79"/>
      <c r="BM58" s="79"/>
      <c r="BN58" s="79"/>
      <c r="BO58" s="79"/>
      <c r="BP58" s="79"/>
      <c r="BQ58" s="79"/>
      <c r="BR58" s="79"/>
      <c r="BS58" s="79"/>
      <c r="BT58" s="79"/>
      <c r="BU58" s="79"/>
      <c r="BV58" s="79"/>
      <c r="BW58" s="79"/>
      <c r="BX58" s="79"/>
      <c r="BY58" s="79"/>
      <c r="BZ58" s="79"/>
      <c r="CA58" s="80"/>
      <c r="CB58" s="81"/>
      <c r="CC58" s="80"/>
      <c r="CD58" s="81"/>
      <c r="CE58" s="80"/>
      <c r="CF58" s="81"/>
      <c r="CG58" s="80"/>
      <c r="CH58" s="80"/>
    </row>
    <row r="59" spans="1:86" s="74" customFormat="1" ht="31.5" hidden="1">
      <c r="A59" s="19"/>
      <c r="B59" s="152"/>
      <c r="C59" s="86" t="s">
        <v>600</v>
      </c>
      <c r="D59" s="87"/>
      <c r="E59" s="86"/>
      <c r="F59" s="87"/>
      <c r="G59" s="86"/>
      <c r="H59" s="106" t="s">
        <v>997</v>
      </c>
      <c r="I59" s="79"/>
      <c r="J59" s="10"/>
      <c r="K59" s="79"/>
      <c r="L59" s="80"/>
      <c r="M59" s="80"/>
      <c r="N59" s="66"/>
      <c r="O59" s="79"/>
      <c r="P59" s="66" t="s">
        <v>16</v>
      </c>
      <c r="Q59" s="42"/>
      <c r="R59" s="42"/>
      <c r="S59" s="79"/>
      <c r="T59" s="79"/>
      <c r="U59" s="66"/>
      <c r="V59" s="79"/>
      <c r="W59" s="79"/>
      <c r="X59" s="79"/>
      <c r="Y59" s="79"/>
      <c r="Z59" s="79"/>
      <c r="AA59" s="79"/>
      <c r="AB59" s="79"/>
      <c r="AC59" s="79"/>
      <c r="AD59" s="79"/>
      <c r="AE59" s="79"/>
      <c r="AF59" s="79"/>
      <c r="AG59" s="79"/>
      <c r="AH59" s="79"/>
      <c r="AI59" s="79"/>
      <c r="AJ59" s="79"/>
      <c r="AK59" s="79"/>
      <c r="AL59" s="79"/>
      <c r="AM59" s="79"/>
      <c r="AN59" s="79"/>
      <c r="AO59" s="79"/>
      <c r="AP59" s="79"/>
      <c r="AQ59" s="79"/>
      <c r="AR59" s="79"/>
      <c r="AS59" s="79"/>
      <c r="AT59" s="79"/>
      <c r="AU59" s="79"/>
      <c r="AV59" s="79"/>
      <c r="AW59" s="79"/>
      <c r="AX59" s="79"/>
      <c r="AY59" s="79"/>
      <c r="AZ59" s="79"/>
      <c r="BA59" s="79"/>
      <c r="BB59" s="79"/>
      <c r="BC59" s="79"/>
      <c r="BD59" s="79"/>
      <c r="BE59" s="79"/>
      <c r="BF59" s="79"/>
      <c r="BG59" s="79"/>
      <c r="BH59" s="79"/>
      <c r="BI59" s="79"/>
      <c r="BJ59" s="79"/>
      <c r="BK59" s="79"/>
      <c r="BL59" s="79"/>
      <c r="BM59" s="79"/>
      <c r="BN59" s="79"/>
      <c r="BO59" s="79"/>
      <c r="BP59" s="79"/>
      <c r="BQ59" s="79"/>
      <c r="BR59" s="79"/>
      <c r="BS59" s="79"/>
      <c r="BT59" s="79"/>
      <c r="BU59" s="79"/>
      <c r="BV59" s="79"/>
      <c r="BW59" s="79"/>
      <c r="BX59" s="79"/>
      <c r="BY59" s="79"/>
      <c r="BZ59" s="79"/>
      <c r="CA59" s="80"/>
      <c r="CB59" s="81"/>
      <c r="CC59" s="80"/>
      <c r="CD59" s="81"/>
      <c r="CE59" s="80"/>
      <c r="CF59" s="81"/>
      <c r="CG59" s="80"/>
      <c r="CH59" s="80"/>
    </row>
    <row r="60" spans="1:86" s="74" customFormat="1" ht="31.5" hidden="1">
      <c r="A60" s="19">
        <v>46</v>
      </c>
      <c r="B60" s="152">
        <v>46</v>
      </c>
      <c r="C60" s="86" t="s">
        <v>600</v>
      </c>
      <c r="D60" s="87" t="s">
        <v>17</v>
      </c>
      <c r="E60" s="86" t="s">
        <v>601</v>
      </c>
      <c r="F60" s="87" t="s">
        <v>17</v>
      </c>
      <c r="G60" s="86" t="s">
        <v>601</v>
      </c>
      <c r="H60" s="106" t="s">
        <v>996</v>
      </c>
      <c r="I60" s="79" t="s">
        <v>275</v>
      </c>
      <c r="J60" s="10" t="s">
        <v>11</v>
      </c>
      <c r="K60" s="79"/>
      <c r="L60" s="80"/>
      <c r="M60" s="80" t="s">
        <v>16</v>
      </c>
      <c r="N60" s="66"/>
      <c r="O60" s="79"/>
      <c r="P60" s="66"/>
      <c r="Q60" s="42"/>
      <c r="R60" s="42"/>
      <c r="S60" s="79"/>
      <c r="T60" s="79"/>
      <c r="U60" s="66">
        <f t="shared" si="27"/>
        <v>1</v>
      </c>
      <c r="V60" s="79"/>
      <c r="W60" s="79"/>
      <c r="X60" s="79"/>
      <c r="Y60" s="79"/>
      <c r="Z60" s="79"/>
      <c r="AA60" s="79"/>
      <c r="AB60" s="79"/>
      <c r="AC60" s="79"/>
      <c r="AD60" s="79"/>
      <c r="AE60" s="79"/>
      <c r="AF60" s="79"/>
      <c r="AG60" s="79"/>
      <c r="AH60" s="79"/>
      <c r="AI60" s="79"/>
      <c r="AJ60" s="79"/>
      <c r="AK60" s="79"/>
      <c r="AL60" s="79"/>
      <c r="AM60" s="79"/>
      <c r="AN60" s="79"/>
      <c r="AO60" s="79"/>
      <c r="AP60" s="79"/>
      <c r="AQ60" s="79"/>
      <c r="AR60" s="79"/>
      <c r="AS60" s="79"/>
      <c r="AT60" s="79"/>
      <c r="AU60" s="79"/>
      <c r="AV60" s="79"/>
      <c r="AW60" s="79"/>
      <c r="AX60" s="79"/>
      <c r="AY60" s="79"/>
      <c r="AZ60" s="79"/>
      <c r="BA60" s="79"/>
      <c r="BB60" s="79"/>
      <c r="BC60" s="79"/>
      <c r="BD60" s="79"/>
      <c r="BE60" s="79"/>
      <c r="BF60" s="79"/>
      <c r="BG60" s="79"/>
      <c r="BH60" s="79"/>
      <c r="BI60" s="79"/>
      <c r="BJ60" s="79"/>
      <c r="BK60" s="79"/>
      <c r="BL60" s="79"/>
      <c r="BM60" s="79"/>
      <c r="BN60" s="79"/>
      <c r="BO60" s="79"/>
      <c r="BP60" s="79"/>
      <c r="BQ60" s="79"/>
      <c r="BR60" s="79"/>
      <c r="BS60" s="79"/>
      <c r="BT60" s="79"/>
      <c r="BU60" s="79"/>
      <c r="BV60" s="79"/>
      <c r="BW60" s="79"/>
      <c r="BX60" s="79"/>
      <c r="BY60" s="79"/>
      <c r="BZ60" s="79"/>
      <c r="CA60" s="80"/>
      <c r="CB60" s="81"/>
      <c r="CC60" s="80"/>
      <c r="CD60" s="81"/>
      <c r="CE60" s="80"/>
      <c r="CF60" s="81"/>
      <c r="CG60" s="80"/>
      <c r="CH60" s="80"/>
    </row>
    <row r="61" spans="1:86" s="74" customFormat="1" ht="30" hidden="1">
      <c r="A61" s="19">
        <v>47</v>
      </c>
      <c r="B61" s="152">
        <v>47</v>
      </c>
      <c r="C61" s="86" t="s">
        <v>602</v>
      </c>
      <c r="D61" s="87" t="s">
        <v>17</v>
      </c>
      <c r="E61" s="86" t="s">
        <v>52</v>
      </c>
      <c r="F61" s="87" t="s">
        <v>17</v>
      </c>
      <c r="G61" s="86" t="s">
        <v>613</v>
      </c>
      <c r="H61" s="128" t="s">
        <v>614</v>
      </c>
      <c r="I61" s="79" t="s">
        <v>275</v>
      </c>
      <c r="J61" s="10" t="s">
        <v>11</v>
      </c>
      <c r="K61" s="79"/>
      <c r="L61" s="79"/>
      <c r="M61" s="79"/>
      <c r="N61" s="66"/>
      <c r="O61" s="79" t="s">
        <v>16</v>
      </c>
      <c r="P61" s="66"/>
      <c r="Q61" s="42"/>
      <c r="R61" s="42"/>
      <c r="S61" s="79"/>
      <c r="T61" s="79"/>
      <c r="U61" s="66">
        <f t="shared" si="27"/>
        <v>1</v>
      </c>
      <c r="V61" s="79"/>
      <c r="W61" s="79"/>
      <c r="X61" s="79"/>
      <c r="Y61" s="79"/>
      <c r="Z61" s="79"/>
      <c r="AA61" s="79"/>
      <c r="AB61" s="79"/>
      <c r="AC61" s="79"/>
      <c r="AD61" s="79"/>
      <c r="AE61" s="79"/>
      <c r="AF61" s="79"/>
      <c r="AG61" s="79"/>
      <c r="AH61" s="79"/>
      <c r="AI61" s="79"/>
      <c r="AJ61" s="79"/>
      <c r="AK61" s="79"/>
      <c r="AL61" s="79"/>
      <c r="AM61" s="79"/>
      <c r="AN61" s="79"/>
      <c r="AO61" s="79"/>
      <c r="AP61" s="79"/>
      <c r="AQ61" s="79"/>
      <c r="AR61" s="79"/>
      <c r="AS61" s="79"/>
      <c r="AT61" s="79"/>
      <c r="AU61" s="79"/>
      <c r="AV61" s="79"/>
      <c r="AW61" s="79"/>
      <c r="AX61" s="79"/>
      <c r="AY61" s="79"/>
      <c r="AZ61" s="79"/>
      <c r="BA61" s="79"/>
      <c r="BB61" s="79"/>
      <c r="BC61" s="79"/>
      <c r="BD61" s="79"/>
      <c r="BE61" s="79"/>
      <c r="BF61" s="79"/>
      <c r="BG61" s="79"/>
      <c r="BH61" s="79"/>
      <c r="BI61" s="79"/>
      <c r="BJ61" s="79"/>
      <c r="BK61" s="79"/>
      <c r="BL61" s="79"/>
      <c r="BM61" s="79"/>
      <c r="BN61" s="79"/>
      <c r="BO61" s="79"/>
      <c r="BP61" s="79"/>
      <c r="BQ61" s="79"/>
      <c r="BR61" s="79"/>
      <c r="BS61" s="79"/>
      <c r="BT61" s="79"/>
      <c r="BU61" s="79"/>
      <c r="BV61" s="79"/>
      <c r="BW61" s="79"/>
      <c r="BX61" s="79"/>
      <c r="BY61" s="79"/>
      <c r="BZ61" s="79"/>
      <c r="CA61" s="80"/>
      <c r="CB61" s="81"/>
      <c r="CC61" s="80"/>
      <c r="CD61" s="81"/>
      <c r="CE61" s="80"/>
      <c r="CF61" s="81"/>
      <c r="CG61" s="80"/>
      <c r="CH61" s="80"/>
    </row>
    <row r="62" spans="1:86" s="74" customFormat="1" ht="30" hidden="1">
      <c r="A62" s="19">
        <v>48</v>
      </c>
      <c r="B62" s="152">
        <v>48</v>
      </c>
      <c r="C62" s="86" t="s">
        <v>603</v>
      </c>
      <c r="D62" s="87" t="s">
        <v>17</v>
      </c>
      <c r="E62" s="86" t="s">
        <v>604</v>
      </c>
      <c r="F62" s="87" t="s">
        <v>17</v>
      </c>
      <c r="G62" s="86" t="s">
        <v>721</v>
      </c>
      <c r="H62" s="128" t="s">
        <v>710</v>
      </c>
      <c r="I62" s="79" t="s">
        <v>275</v>
      </c>
      <c r="J62" s="10" t="s">
        <v>11</v>
      </c>
      <c r="K62" s="79"/>
      <c r="L62" s="79"/>
      <c r="M62" s="79"/>
      <c r="N62" s="66"/>
      <c r="O62" s="80" t="s">
        <v>16</v>
      </c>
      <c r="P62" s="66"/>
      <c r="Q62" s="42"/>
      <c r="R62" s="42"/>
      <c r="S62" s="79"/>
      <c r="T62" s="79"/>
      <c r="U62" s="66">
        <f t="shared" si="27"/>
        <v>1</v>
      </c>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c r="BV62" s="79"/>
      <c r="BW62" s="79"/>
      <c r="BX62" s="79"/>
      <c r="BY62" s="79"/>
      <c r="BZ62" s="79"/>
      <c r="CA62" s="80"/>
      <c r="CB62" s="81"/>
      <c r="CC62" s="80"/>
      <c r="CD62" s="81"/>
      <c r="CE62" s="80"/>
      <c r="CF62" s="81"/>
      <c r="CG62" s="80"/>
      <c r="CH62" s="80"/>
    </row>
    <row r="63" spans="1:86" ht="62.25">
      <c r="A63" s="216">
        <v>49</v>
      </c>
      <c r="B63" s="152">
        <v>49</v>
      </c>
      <c r="C63" s="188" t="s">
        <v>605</v>
      </c>
      <c r="D63" s="87" t="s">
        <v>17</v>
      </c>
      <c r="E63" s="86" t="s">
        <v>606</v>
      </c>
      <c r="F63" s="87" t="s">
        <v>17</v>
      </c>
      <c r="G63" s="188" t="s">
        <v>606</v>
      </c>
      <c r="H63" s="193" t="s">
        <v>935</v>
      </c>
      <c r="I63" s="79" t="s">
        <v>275</v>
      </c>
      <c r="J63" s="10" t="s">
        <v>11</v>
      </c>
      <c r="K63" s="189" t="s">
        <v>16</v>
      </c>
      <c r="L63" s="79"/>
      <c r="M63" s="79"/>
      <c r="N63" s="66"/>
      <c r="O63" s="79"/>
      <c r="P63" s="66"/>
      <c r="Q63" s="42"/>
      <c r="R63" s="42"/>
      <c r="S63" s="80" t="s">
        <v>16</v>
      </c>
      <c r="T63" s="79"/>
      <c r="U63" s="66">
        <f t="shared" si="27"/>
        <v>2</v>
      </c>
      <c r="V63" s="1162" t="s">
        <v>1578</v>
      </c>
      <c r="W63" s="189" t="s">
        <v>727</v>
      </c>
      <c r="X63" s="189" t="s">
        <v>723</v>
      </c>
      <c r="Y63" s="189" t="s">
        <v>727</v>
      </c>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20">
        <v>2</v>
      </c>
      <c r="BF63" s="20">
        <v>2</v>
      </c>
      <c r="BG63" s="20">
        <v>2</v>
      </c>
      <c r="BH63" s="20">
        <v>2</v>
      </c>
      <c r="BI63" s="20">
        <v>2</v>
      </c>
      <c r="BJ63" s="20">
        <v>2</v>
      </c>
      <c r="BK63" s="20">
        <v>1</v>
      </c>
      <c r="BL63" s="20">
        <v>2</v>
      </c>
      <c r="BM63" s="20">
        <v>2</v>
      </c>
      <c r="BN63" s="20">
        <v>2</v>
      </c>
      <c r="BO63" s="20">
        <v>2</v>
      </c>
      <c r="BP63" s="20">
        <v>2</v>
      </c>
      <c r="BQ63" s="20">
        <v>2</v>
      </c>
      <c r="BR63" s="20">
        <v>2</v>
      </c>
      <c r="BS63" s="20">
        <v>2</v>
      </c>
      <c r="BT63" s="20">
        <v>2</v>
      </c>
      <c r="BU63" s="20">
        <v>2</v>
      </c>
      <c r="BV63" s="20">
        <v>2</v>
      </c>
      <c r="BW63" s="20">
        <v>2</v>
      </c>
      <c r="BX63" s="20">
        <v>2</v>
      </c>
      <c r="BY63" s="20">
        <v>2</v>
      </c>
      <c r="BZ63" s="20">
        <v>1</v>
      </c>
      <c r="CA63" s="80">
        <f t="shared" ref="CA63" si="45">COUNTIF($BE63:$BZ63,2)</f>
        <v>20</v>
      </c>
      <c r="CB63" s="81">
        <f t="shared" ref="CB63" si="46">CA63/COUNTA($BE63:$BZ63)</f>
        <v>0.90909090909090906</v>
      </c>
      <c r="CC63" s="80">
        <f t="shared" ref="CC63" si="47">COUNTIF($BE63:$BZ63,1)</f>
        <v>2</v>
      </c>
      <c r="CD63" s="81">
        <f t="shared" ref="CD63" si="48">CC63/COUNTA($BE63:$BZ63)</f>
        <v>9.0909090909090912E-2</v>
      </c>
      <c r="CE63" s="80">
        <f t="shared" ref="CE63" si="49">COUNTIF($BE63:$BZ63,0)</f>
        <v>0</v>
      </c>
      <c r="CF63" s="81">
        <f t="shared" ref="CF63" si="50">CE63/COUNTA($BE63:$BZ63)</f>
        <v>0</v>
      </c>
      <c r="CG63" s="80">
        <f t="shared" ref="CG63" si="51">(((CA63*2)+(CC63*1)+(CE63*0)))/COUNTA($BE63:$BZ63)</f>
        <v>1.9090909090909092</v>
      </c>
      <c r="CH63" s="226" t="str">
        <f t="shared" ref="CH63" si="52">IF(CG63&gt;=1.6,"Đạt mục tiêu",IF(CG63&gt;=1,"Cần cố gắng","Chưa đạt"))</f>
        <v>Đạt mục tiêu</v>
      </c>
    </row>
    <row r="64" spans="1:86" s="74" customFormat="1" ht="15.75" hidden="1">
      <c r="A64" s="19">
        <v>50</v>
      </c>
      <c r="B64" s="152">
        <v>50</v>
      </c>
      <c r="C64" s="86" t="s">
        <v>607</v>
      </c>
      <c r="D64" s="87" t="s">
        <v>17</v>
      </c>
      <c r="E64" s="86" t="s">
        <v>608</v>
      </c>
      <c r="F64" s="87" t="s">
        <v>17</v>
      </c>
      <c r="G64" s="79" t="s">
        <v>306</v>
      </c>
      <c r="H64" s="96" t="s">
        <v>743</v>
      </c>
      <c r="I64" s="79" t="s">
        <v>275</v>
      </c>
      <c r="J64" s="10" t="s">
        <v>11</v>
      </c>
      <c r="K64" s="79"/>
      <c r="L64" s="79"/>
      <c r="M64" s="79"/>
      <c r="N64" s="66"/>
      <c r="O64" s="79" t="s">
        <v>16</v>
      </c>
      <c r="P64" s="66"/>
      <c r="Q64" s="42"/>
      <c r="R64" s="42"/>
      <c r="S64" s="79"/>
      <c r="T64" s="79"/>
      <c r="U64" s="66">
        <f t="shared" si="27"/>
        <v>1</v>
      </c>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c r="BA64" s="79"/>
      <c r="BB64" s="79"/>
      <c r="BC64" s="79"/>
      <c r="BD64" s="79"/>
      <c r="BE64" s="79"/>
      <c r="BF64" s="79"/>
      <c r="BG64" s="79"/>
      <c r="BH64" s="79"/>
      <c r="BI64" s="79"/>
      <c r="BJ64" s="79"/>
      <c r="BK64" s="79"/>
      <c r="BL64" s="79"/>
      <c r="BM64" s="79"/>
      <c r="BN64" s="79"/>
      <c r="BO64" s="79"/>
      <c r="BP64" s="79"/>
      <c r="BQ64" s="79"/>
      <c r="BR64" s="79"/>
      <c r="BS64" s="79"/>
      <c r="BT64" s="79"/>
      <c r="BU64" s="79"/>
      <c r="BV64" s="79"/>
      <c r="BW64" s="79"/>
      <c r="BX64" s="79"/>
      <c r="BY64" s="79"/>
      <c r="BZ64" s="79"/>
      <c r="CA64" s="80"/>
      <c r="CB64" s="81"/>
      <c r="CC64" s="80"/>
      <c r="CD64" s="81"/>
      <c r="CE64" s="80"/>
      <c r="CF64" s="81"/>
      <c r="CG64" s="80"/>
      <c r="CH64" s="80"/>
    </row>
    <row r="65" spans="1:87" s="74" customFormat="1" ht="47.25" hidden="1">
      <c r="A65" s="19">
        <v>51</v>
      </c>
      <c r="B65" s="152">
        <v>51</v>
      </c>
      <c r="C65" s="67" t="s">
        <v>617</v>
      </c>
      <c r="D65" s="68" t="s">
        <v>14</v>
      </c>
      <c r="E65" s="67" t="s">
        <v>615</v>
      </c>
      <c r="F65" s="68" t="s">
        <v>17</v>
      </c>
      <c r="G65" s="67" t="s">
        <v>616</v>
      </c>
      <c r="H65" s="108" t="s">
        <v>744</v>
      </c>
      <c r="I65" s="79" t="s">
        <v>275</v>
      </c>
      <c r="J65" s="10" t="s">
        <v>11</v>
      </c>
      <c r="K65" s="79"/>
      <c r="L65" s="66" t="s">
        <v>16</v>
      </c>
      <c r="M65" s="79"/>
      <c r="N65" s="79"/>
      <c r="O65" s="79"/>
      <c r="P65" s="79"/>
      <c r="Q65" s="79"/>
      <c r="R65" s="79"/>
      <c r="S65" s="79"/>
      <c r="T65" s="79"/>
      <c r="U65" s="66">
        <f t="shared" si="27"/>
        <v>1</v>
      </c>
      <c r="V65" s="79"/>
      <c r="W65" s="79"/>
      <c r="X65" s="79"/>
      <c r="Y65" s="79"/>
      <c r="Z65" s="79"/>
      <c r="AA65" s="79"/>
      <c r="AB65" s="79"/>
      <c r="AC65" s="79"/>
      <c r="AD65" s="79"/>
      <c r="AE65" s="79"/>
      <c r="AF65" s="79"/>
      <c r="AG65" s="79"/>
      <c r="AH65" s="79"/>
      <c r="AI65" s="79"/>
      <c r="AJ65" s="79"/>
      <c r="AK65" s="79"/>
      <c r="AL65" s="79"/>
      <c r="AM65" s="79"/>
      <c r="AN65" s="79"/>
      <c r="AO65" s="79"/>
      <c r="AP65" s="79"/>
      <c r="AQ65" s="79"/>
      <c r="AR65" s="79"/>
      <c r="AS65" s="79"/>
      <c r="AT65" s="79"/>
      <c r="AU65" s="79"/>
      <c r="AV65" s="79"/>
      <c r="AW65" s="79"/>
      <c r="AX65" s="79"/>
      <c r="AY65" s="79"/>
      <c r="AZ65" s="79"/>
      <c r="BA65" s="79"/>
      <c r="BB65" s="79"/>
      <c r="BC65" s="79"/>
      <c r="BD65" s="79"/>
      <c r="BE65" s="79">
        <v>2</v>
      </c>
      <c r="BF65" s="79">
        <v>2</v>
      </c>
      <c r="BG65" s="79">
        <v>2</v>
      </c>
      <c r="BH65" s="79">
        <v>2</v>
      </c>
      <c r="BI65" s="79">
        <v>2</v>
      </c>
      <c r="BJ65" s="79">
        <v>2</v>
      </c>
      <c r="BK65" s="79">
        <v>2</v>
      </c>
      <c r="BL65" s="79">
        <v>2</v>
      </c>
      <c r="BM65" s="79"/>
      <c r="BN65" s="79"/>
      <c r="BO65" s="79"/>
      <c r="BP65" s="79"/>
      <c r="BQ65" s="79">
        <v>1</v>
      </c>
      <c r="BR65" s="79">
        <v>1</v>
      </c>
      <c r="BS65" s="79"/>
      <c r="BT65" s="79"/>
      <c r="BU65" s="79"/>
      <c r="BV65" s="79">
        <v>1</v>
      </c>
      <c r="BW65" s="79">
        <v>2</v>
      </c>
      <c r="BX65" s="79">
        <v>2</v>
      </c>
      <c r="BY65" s="103"/>
      <c r="BZ65" s="103"/>
      <c r="CA65" s="80">
        <f>COUNTIF($BE65:$BZ65,2)</f>
        <v>10</v>
      </c>
      <c r="CB65" s="81">
        <f>CA65/COUNTA($BE65:$BZ65)</f>
        <v>0.76923076923076927</v>
      </c>
      <c r="CC65" s="80">
        <f>COUNTIF($BE65:$BZ65,1)</f>
        <v>3</v>
      </c>
      <c r="CD65" s="81">
        <f>CC65/COUNTA($BE65:$BZ65)</f>
        <v>0.23076923076923078</v>
      </c>
      <c r="CE65" s="80">
        <f>COUNTIF($BE65:$BZ65,0)</f>
        <v>0</v>
      </c>
      <c r="CF65" s="81">
        <f>CE65/COUNTA($BE65:$BZ65)</f>
        <v>0</v>
      </c>
      <c r="CG65" s="80">
        <f>(((CA65*2)+(CC65*1)+(CE65*0)))/COUNTA($BE65:$BZ65)</f>
        <v>1.7692307692307692</v>
      </c>
      <c r="CH65" s="80" t="str">
        <f t="shared" si="28"/>
        <v>Đạt mục tiêu</v>
      </c>
    </row>
    <row r="66" spans="1:87" ht="0.75" customHeight="1">
      <c r="A66" s="216">
        <v>52</v>
      </c>
      <c r="B66" s="152">
        <v>52</v>
      </c>
      <c r="C66" s="1599" t="s">
        <v>20</v>
      </c>
      <c r="D66" s="1368"/>
      <c r="E66" s="1379"/>
      <c r="F66" s="5" t="s">
        <v>316</v>
      </c>
      <c r="G66" s="182" t="s">
        <v>316</v>
      </c>
      <c r="H66" s="182" t="s">
        <v>316</v>
      </c>
      <c r="I66" s="5" t="s">
        <v>316</v>
      </c>
      <c r="J66" s="5" t="s">
        <v>316</v>
      </c>
      <c r="K66" s="182" t="s">
        <v>316</v>
      </c>
      <c r="L66" s="5" t="s">
        <v>316</v>
      </c>
      <c r="M66" s="5" t="s">
        <v>316</v>
      </c>
      <c r="N66" s="112" t="s">
        <v>316</v>
      </c>
      <c r="O66" s="5" t="s">
        <v>316</v>
      </c>
      <c r="P66" s="112" t="s">
        <v>316</v>
      </c>
      <c r="Q66" s="5" t="s">
        <v>316</v>
      </c>
      <c r="R66" s="5"/>
      <c r="S66" s="5" t="s">
        <v>316</v>
      </c>
      <c r="T66" s="5" t="s">
        <v>316</v>
      </c>
      <c r="U66" s="5" t="s">
        <v>316</v>
      </c>
      <c r="V66" s="182" t="s">
        <v>316</v>
      </c>
      <c r="W66" s="182" t="s">
        <v>316</v>
      </c>
      <c r="X66" s="182" t="s">
        <v>316</v>
      </c>
      <c r="Y66" s="182" t="s">
        <v>316</v>
      </c>
      <c r="Z66" s="5" t="s">
        <v>316</v>
      </c>
      <c r="AA66" s="5" t="s">
        <v>316</v>
      </c>
      <c r="AB66" s="5" t="s">
        <v>316</v>
      </c>
      <c r="AC66" s="5" t="s">
        <v>316</v>
      </c>
      <c r="AD66" s="5" t="s">
        <v>316</v>
      </c>
      <c r="AE66" s="5" t="s">
        <v>316</v>
      </c>
      <c r="AF66" s="5" t="s">
        <v>316</v>
      </c>
      <c r="AG66" s="5" t="s">
        <v>316</v>
      </c>
      <c r="AH66" s="5" t="s">
        <v>316</v>
      </c>
      <c r="AI66" s="5" t="s">
        <v>316</v>
      </c>
      <c r="AJ66" s="5" t="s">
        <v>316</v>
      </c>
      <c r="AK66" s="5" t="s">
        <v>316</v>
      </c>
      <c r="AL66" s="5" t="s">
        <v>316</v>
      </c>
      <c r="AM66" s="5"/>
      <c r="AN66" s="5"/>
      <c r="AO66" s="5" t="s">
        <v>316</v>
      </c>
      <c r="AP66" s="5" t="s">
        <v>316</v>
      </c>
      <c r="AQ66" s="5" t="s">
        <v>316</v>
      </c>
      <c r="AR66" s="5" t="s">
        <v>316</v>
      </c>
      <c r="AS66" s="5" t="s">
        <v>316</v>
      </c>
      <c r="AT66" s="5" t="s">
        <v>316</v>
      </c>
      <c r="AU66" s="5" t="s">
        <v>316</v>
      </c>
      <c r="AV66" s="5" t="s">
        <v>316</v>
      </c>
      <c r="AW66" s="5" t="s">
        <v>316</v>
      </c>
      <c r="AX66" s="5"/>
      <c r="AY66" s="5"/>
      <c r="AZ66" s="5" t="s">
        <v>316</v>
      </c>
      <c r="BA66" s="5"/>
      <c r="BB66" s="5" t="s">
        <v>316</v>
      </c>
      <c r="BC66" s="5"/>
      <c r="BD66" s="5" t="s">
        <v>316</v>
      </c>
      <c r="BE66" s="112" t="s">
        <v>316</v>
      </c>
      <c r="BF66" s="112" t="s">
        <v>316</v>
      </c>
      <c r="BG66" s="112" t="s">
        <v>316</v>
      </c>
      <c r="BH66" s="112" t="s">
        <v>316</v>
      </c>
      <c r="BI66" s="112" t="s">
        <v>316</v>
      </c>
      <c r="BJ66" s="112" t="s">
        <v>316</v>
      </c>
      <c r="BK66" s="112" t="s">
        <v>316</v>
      </c>
      <c r="BL66" s="20">
        <v>2</v>
      </c>
      <c r="BM66" s="20">
        <v>2</v>
      </c>
      <c r="BN66" s="20">
        <v>2</v>
      </c>
      <c r="BO66" s="20">
        <v>2</v>
      </c>
      <c r="BP66" s="20">
        <v>2</v>
      </c>
      <c r="BQ66" s="112" t="s">
        <v>316</v>
      </c>
      <c r="BR66" s="112" t="s">
        <v>316</v>
      </c>
      <c r="BS66" s="112"/>
      <c r="BT66" s="112"/>
      <c r="BU66" s="112"/>
      <c r="BV66" s="112" t="s">
        <v>316</v>
      </c>
      <c r="BW66" s="112" t="s">
        <v>316</v>
      </c>
      <c r="BX66" s="112" t="s">
        <v>316</v>
      </c>
      <c r="BY66" s="112" t="s">
        <v>316</v>
      </c>
      <c r="BZ66" s="112" t="s">
        <v>316</v>
      </c>
      <c r="CA66" s="80">
        <f t="shared" ref="CA66" si="53">COUNTIF($BE66:$BZ66,2)</f>
        <v>5</v>
      </c>
      <c r="CB66" s="81">
        <f t="shared" ref="CB66" si="54">CA66/COUNTA($BE66:$BZ66)</f>
        <v>0.26315789473684209</v>
      </c>
      <c r="CC66" s="80">
        <f t="shared" ref="CC66" si="55">COUNTIF($BE66:$BZ66,1)</f>
        <v>0</v>
      </c>
      <c r="CD66" s="81">
        <f t="shared" ref="CD66" si="56">CC66/COUNTA($BE66:$BZ66)</f>
        <v>0</v>
      </c>
      <c r="CE66" s="80">
        <f t="shared" ref="CE66" si="57">COUNTIF($BE66:$BZ66,0)</f>
        <v>0</v>
      </c>
      <c r="CF66" s="81">
        <f t="shared" ref="CF66" si="58">CE66/COUNTA($BE66:$BZ66)</f>
        <v>0</v>
      </c>
      <c r="CG66" s="80">
        <f t="shared" ref="CG66" si="59">(((CA66*2)+(CC66*1)+(CE66*0)))/COUNTA($BE66:$BZ66)</f>
        <v>0.52631578947368418</v>
      </c>
      <c r="CH66" s="226" t="str">
        <f t="shared" si="28"/>
        <v>Chưa đạt</v>
      </c>
    </row>
    <row r="67" spans="1:87">
      <c r="A67" s="216">
        <v>53</v>
      </c>
      <c r="B67" s="152">
        <v>53</v>
      </c>
      <c r="C67" s="1599" t="s">
        <v>63</v>
      </c>
      <c r="D67" s="1368"/>
      <c r="E67" s="1379"/>
      <c r="F67" s="5" t="s">
        <v>316</v>
      </c>
      <c r="G67" s="182" t="s">
        <v>316</v>
      </c>
      <c r="H67" s="182" t="s">
        <v>316</v>
      </c>
      <c r="I67" s="5" t="s">
        <v>316</v>
      </c>
      <c r="J67" s="5" t="s">
        <v>316</v>
      </c>
      <c r="K67" s="182" t="s">
        <v>316</v>
      </c>
      <c r="L67" s="5" t="s">
        <v>316</v>
      </c>
      <c r="M67" s="5" t="s">
        <v>316</v>
      </c>
      <c r="N67" s="5" t="s">
        <v>316</v>
      </c>
      <c r="O67" s="5" t="s">
        <v>316</v>
      </c>
      <c r="P67" s="5" t="s">
        <v>316</v>
      </c>
      <c r="Q67" s="5" t="s">
        <v>316</v>
      </c>
      <c r="R67" s="5"/>
      <c r="S67" s="5" t="s">
        <v>316</v>
      </c>
      <c r="T67" s="5" t="s">
        <v>316</v>
      </c>
      <c r="U67" s="5" t="s">
        <v>316</v>
      </c>
      <c r="V67" s="182" t="s">
        <v>316</v>
      </c>
      <c r="W67" s="182" t="s">
        <v>316</v>
      </c>
      <c r="X67" s="182" t="s">
        <v>316</v>
      </c>
      <c r="Y67" s="182" t="s">
        <v>316</v>
      </c>
      <c r="Z67" s="5" t="s">
        <v>316</v>
      </c>
      <c r="AA67" s="5" t="s">
        <v>316</v>
      </c>
      <c r="AB67" s="5" t="s">
        <v>316</v>
      </c>
      <c r="AC67" s="5" t="s">
        <v>316</v>
      </c>
      <c r="AD67" s="5" t="s">
        <v>316</v>
      </c>
      <c r="AE67" s="5" t="s">
        <v>316</v>
      </c>
      <c r="AF67" s="5" t="s">
        <v>316</v>
      </c>
      <c r="AG67" s="5" t="s">
        <v>316</v>
      </c>
      <c r="AH67" s="5" t="s">
        <v>316</v>
      </c>
      <c r="AI67" s="5" t="s">
        <v>316</v>
      </c>
      <c r="AJ67" s="5" t="s">
        <v>316</v>
      </c>
      <c r="AK67" s="5" t="s">
        <v>316</v>
      </c>
      <c r="AL67" s="5" t="s">
        <v>316</v>
      </c>
      <c r="AM67" s="5"/>
      <c r="AN67" s="5"/>
      <c r="AO67" s="5" t="s">
        <v>316</v>
      </c>
      <c r="AP67" s="5" t="s">
        <v>316</v>
      </c>
      <c r="AQ67" s="5" t="s">
        <v>316</v>
      </c>
      <c r="AR67" s="5" t="s">
        <v>316</v>
      </c>
      <c r="AS67" s="5" t="s">
        <v>316</v>
      </c>
      <c r="AT67" s="5" t="s">
        <v>316</v>
      </c>
      <c r="AU67" s="5" t="s">
        <v>316</v>
      </c>
      <c r="AV67" s="5" t="s">
        <v>316</v>
      </c>
      <c r="AW67" s="5" t="s">
        <v>316</v>
      </c>
      <c r="AX67" s="5"/>
      <c r="AY67" s="5"/>
      <c r="AZ67" s="5" t="s">
        <v>316</v>
      </c>
      <c r="BA67" s="5"/>
      <c r="BB67" s="5" t="s">
        <v>316</v>
      </c>
      <c r="BC67" s="5"/>
      <c r="BD67" s="5" t="s">
        <v>316</v>
      </c>
      <c r="BE67" s="5" t="s">
        <v>316</v>
      </c>
      <c r="BF67" s="5" t="s">
        <v>316</v>
      </c>
      <c r="BG67" s="5" t="s">
        <v>316</v>
      </c>
      <c r="BH67" s="5" t="s">
        <v>316</v>
      </c>
      <c r="BI67" s="5" t="s">
        <v>316</v>
      </c>
      <c r="BJ67" s="5" t="s">
        <v>316</v>
      </c>
      <c r="BK67" s="5" t="s">
        <v>316</v>
      </c>
      <c r="BL67" s="5" t="s">
        <v>316</v>
      </c>
      <c r="BM67" s="5" t="s">
        <v>316</v>
      </c>
      <c r="BN67" s="5" t="s">
        <v>316</v>
      </c>
      <c r="BO67" s="5" t="s">
        <v>316</v>
      </c>
      <c r="BP67" s="5" t="s">
        <v>316</v>
      </c>
      <c r="BQ67" s="5" t="s">
        <v>316</v>
      </c>
      <c r="BR67" s="5" t="s">
        <v>316</v>
      </c>
      <c r="BS67" s="5" t="s">
        <v>316</v>
      </c>
      <c r="BT67" s="5" t="s">
        <v>316</v>
      </c>
      <c r="BU67" s="5" t="s">
        <v>316</v>
      </c>
      <c r="BV67" s="5" t="s">
        <v>316</v>
      </c>
      <c r="BW67" s="5" t="s">
        <v>316</v>
      </c>
      <c r="BX67" s="5" t="s">
        <v>316</v>
      </c>
      <c r="BY67" s="5" t="s">
        <v>316</v>
      </c>
      <c r="BZ67" s="5" t="s">
        <v>316</v>
      </c>
      <c r="CA67" s="5" t="s">
        <v>316</v>
      </c>
      <c r="CB67" s="5" t="s">
        <v>316</v>
      </c>
      <c r="CC67" s="5" t="s">
        <v>316</v>
      </c>
      <c r="CD67" s="5" t="s">
        <v>316</v>
      </c>
      <c r="CE67" s="5" t="s">
        <v>316</v>
      </c>
      <c r="CF67" s="5" t="s">
        <v>316</v>
      </c>
      <c r="CG67" s="5" t="s">
        <v>316</v>
      </c>
      <c r="CH67" s="5" t="s">
        <v>316</v>
      </c>
      <c r="CI67" s="2"/>
    </row>
    <row r="68" spans="1:87" s="74" customFormat="1" ht="31.5" hidden="1">
      <c r="A68" s="19">
        <v>54</v>
      </c>
      <c r="B68" s="152">
        <v>54</v>
      </c>
      <c r="C68" s="86" t="s">
        <v>618</v>
      </c>
      <c r="D68" s="87" t="s">
        <v>14</v>
      </c>
      <c r="E68" s="86" t="s">
        <v>619</v>
      </c>
      <c r="F68" s="87" t="s">
        <v>17</v>
      </c>
      <c r="G68" s="86" t="s">
        <v>619</v>
      </c>
      <c r="H68" s="67" t="s">
        <v>627</v>
      </c>
      <c r="I68" s="71"/>
      <c r="J68" s="10" t="s">
        <v>11</v>
      </c>
      <c r="K68" s="71"/>
      <c r="L68" s="71"/>
      <c r="M68" s="71"/>
      <c r="N68" s="130" t="s">
        <v>16</v>
      </c>
      <c r="O68" s="71"/>
      <c r="P68" s="71"/>
      <c r="Q68" s="71"/>
      <c r="R68" s="71"/>
      <c r="S68" s="71"/>
      <c r="T68" s="71"/>
      <c r="U68" s="66">
        <f t="shared" si="27"/>
        <v>1</v>
      </c>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c r="BL68" s="71"/>
      <c r="BM68" s="71"/>
      <c r="BN68" s="71"/>
      <c r="BO68" s="71"/>
      <c r="BP68" s="71"/>
      <c r="BQ68" s="71"/>
      <c r="BR68" s="71"/>
      <c r="BS68" s="71"/>
      <c r="BT68" s="71"/>
      <c r="BU68" s="71"/>
      <c r="BV68" s="71"/>
      <c r="BW68" s="71"/>
      <c r="BX68" s="71"/>
      <c r="BY68" s="73"/>
      <c r="BZ68" s="73"/>
      <c r="CA68" s="71"/>
      <c r="CB68" s="71"/>
      <c r="CC68" s="71"/>
      <c r="CD68" s="71"/>
      <c r="CE68" s="71"/>
      <c r="CF68" s="71"/>
      <c r="CG68" s="71"/>
      <c r="CH68" s="71"/>
    </row>
    <row r="69" spans="1:87" s="74" customFormat="1" ht="31.5" hidden="1">
      <c r="A69" s="19">
        <v>55</v>
      </c>
      <c r="B69" s="152">
        <v>55</v>
      </c>
      <c r="C69" s="86" t="s">
        <v>620</v>
      </c>
      <c r="D69" s="87" t="s">
        <v>14</v>
      </c>
      <c r="E69" s="86" t="s">
        <v>621</v>
      </c>
      <c r="F69" s="87" t="s">
        <v>17</v>
      </c>
      <c r="G69" s="79" t="s">
        <v>310</v>
      </c>
      <c r="H69" s="96" t="s">
        <v>709</v>
      </c>
      <c r="I69" s="71"/>
      <c r="J69" s="10" t="s">
        <v>11</v>
      </c>
      <c r="K69" s="71"/>
      <c r="L69" s="71"/>
      <c r="M69" s="71"/>
      <c r="N69" s="71"/>
      <c r="O69" s="71"/>
      <c r="P69" s="130" t="s">
        <v>16</v>
      </c>
      <c r="Q69" s="71"/>
      <c r="R69" s="71"/>
      <c r="S69" s="71"/>
      <c r="T69" s="71"/>
      <c r="U69" s="66">
        <f t="shared" si="27"/>
        <v>1</v>
      </c>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71"/>
      <c r="BY69" s="73"/>
      <c r="BZ69" s="73"/>
      <c r="CA69" s="71"/>
      <c r="CB69" s="71"/>
      <c r="CC69" s="71"/>
      <c r="CD69" s="71"/>
      <c r="CE69" s="71"/>
      <c r="CF69" s="71"/>
      <c r="CG69" s="71"/>
      <c r="CH69" s="71"/>
    </row>
    <row r="70" spans="1:87" ht="79.5" customHeight="1">
      <c r="A70" s="216">
        <v>56</v>
      </c>
      <c r="B70" s="152">
        <v>56</v>
      </c>
      <c r="C70" s="188" t="s">
        <v>622</v>
      </c>
      <c r="D70" s="87" t="s">
        <v>14</v>
      </c>
      <c r="E70" s="86" t="s">
        <v>21</v>
      </c>
      <c r="F70" s="87" t="s">
        <v>14</v>
      </c>
      <c r="G70" s="188" t="s">
        <v>21</v>
      </c>
      <c r="H70" s="179" t="s">
        <v>1547</v>
      </c>
      <c r="I70" s="71"/>
      <c r="J70" s="10" t="s">
        <v>11</v>
      </c>
      <c r="K70" s="187" t="s">
        <v>16</v>
      </c>
      <c r="L70" s="71"/>
      <c r="M70" s="71"/>
      <c r="N70" s="71"/>
      <c r="O70" s="71"/>
      <c r="P70" s="71"/>
      <c r="Q70" s="71"/>
      <c r="R70" s="130" t="s">
        <v>16</v>
      </c>
      <c r="S70" s="71"/>
      <c r="T70" s="71"/>
      <c r="U70" s="66">
        <f t="shared" si="27"/>
        <v>2</v>
      </c>
      <c r="V70" s="183" t="s">
        <v>728</v>
      </c>
      <c r="W70" s="183" t="s">
        <v>728</v>
      </c>
      <c r="X70" s="183" t="s">
        <v>723</v>
      </c>
      <c r="Y70" s="183" t="s">
        <v>728</v>
      </c>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20">
        <v>2</v>
      </c>
      <c r="BF70" s="20">
        <v>2</v>
      </c>
      <c r="BG70" s="20">
        <v>2</v>
      </c>
      <c r="BH70" s="20">
        <v>2</v>
      </c>
      <c r="BI70" s="20">
        <v>2</v>
      </c>
      <c r="BJ70" s="20">
        <v>2</v>
      </c>
      <c r="BK70" s="20">
        <v>2</v>
      </c>
      <c r="BL70" s="20">
        <v>2</v>
      </c>
      <c r="BM70" s="20">
        <v>2</v>
      </c>
      <c r="BN70" s="20">
        <v>2</v>
      </c>
      <c r="BO70" s="20">
        <v>2</v>
      </c>
      <c r="BP70" s="20">
        <v>2</v>
      </c>
      <c r="BQ70" s="20">
        <v>2</v>
      </c>
      <c r="BR70" s="20">
        <v>2</v>
      </c>
      <c r="BS70" s="20">
        <v>2</v>
      </c>
      <c r="BT70" s="20">
        <v>2</v>
      </c>
      <c r="BU70" s="20">
        <v>2</v>
      </c>
      <c r="BV70" s="20">
        <v>1</v>
      </c>
      <c r="BW70" s="20">
        <v>2</v>
      </c>
      <c r="BX70" s="20">
        <v>2</v>
      </c>
      <c r="BY70" s="20">
        <v>1</v>
      </c>
      <c r="BZ70" s="20">
        <v>1</v>
      </c>
      <c r="CA70" s="80">
        <f t="shared" ref="CA70" si="60">COUNTIF($BE70:$BZ70,2)</f>
        <v>19</v>
      </c>
      <c r="CB70" s="81">
        <f t="shared" ref="CB70" si="61">CA70/COUNTA($BE70:$BZ70)</f>
        <v>0.86363636363636365</v>
      </c>
      <c r="CC70" s="80">
        <f t="shared" ref="CC70" si="62">COUNTIF($BE70:$BZ70,1)</f>
        <v>3</v>
      </c>
      <c r="CD70" s="81">
        <f t="shared" ref="CD70" si="63">CC70/COUNTA($BE70:$BZ70)</f>
        <v>0.13636363636363635</v>
      </c>
      <c r="CE70" s="80">
        <f t="shared" ref="CE70" si="64">COUNTIF($BE70:$BZ70,0)</f>
        <v>0</v>
      </c>
      <c r="CF70" s="81">
        <f t="shared" ref="CF70" si="65">CE70/COUNTA($BE70:$BZ70)</f>
        <v>0</v>
      </c>
      <c r="CG70" s="80">
        <f t="shared" ref="CG70" si="66">(((CA70*2)+(CC70*1)+(CE70*0)))/COUNTA($BE70:$BZ70)</f>
        <v>1.8636363636363635</v>
      </c>
      <c r="CH70" s="226" t="str">
        <f t="shared" ref="CH70" si="67">IF(CG70&gt;=1.6,"Đạt mục tiêu",IF(CG70&gt;=1,"Cần cố gắng","Chưa đạt"))</f>
        <v>Đạt mục tiêu</v>
      </c>
    </row>
    <row r="71" spans="1:87" s="74" customFormat="1" ht="47.25" hidden="1">
      <c r="A71" s="19">
        <v>57</v>
      </c>
      <c r="B71" s="152">
        <v>57</v>
      </c>
      <c r="C71" s="86" t="s">
        <v>623</v>
      </c>
      <c r="D71" s="87" t="s">
        <v>17</v>
      </c>
      <c r="E71" s="86" t="s">
        <v>624</v>
      </c>
      <c r="F71" s="87" t="s">
        <v>17</v>
      </c>
      <c r="G71" s="79" t="s">
        <v>278</v>
      </c>
      <c r="H71" s="96" t="s">
        <v>307</v>
      </c>
      <c r="I71" s="71"/>
      <c r="J71" s="10" t="s">
        <v>11</v>
      </c>
      <c r="K71" s="71"/>
      <c r="L71" s="71"/>
      <c r="M71" s="71"/>
      <c r="N71" s="130" t="s">
        <v>16</v>
      </c>
      <c r="O71" s="71"/>
      <c r="P71" s="71"/>
      <c r="Q71" s="71"/>
      <c r="R71" s="71"/>
      <c r="S71" s="71"/>
      <c r="T71" s="71"/>
      <c r="U71" s="66">
        <f t="shared" si="27"/>
        <v>1</v>
      </c>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71"/>
      <c r="BY71" s="73"/>
      <c r="BZ71" s="73"/>
      <c r="CA71" s="71"/>
      <c r="CB71" s="71"/>
      <c r="CC71" s="71"/>
      <c r="CD71" s="71"/>
      <c r="CE71" s="71"/>
      <c r="CF71" s="71"/>
      <c r="CG71" s="71"/>
      <c r="CH71" s="71"/>
    </row>
    <row r="72" spans="1:87" s="74" customFormat="1" ht="31.5" hidden="1">
      <c r="A72" s="19">
        <v>58</v>
      </c>
      <c r="B72" s="152">
        <v>58</v>
      </c>
      <c r="C72" s="86" t="s">
        <v>625</v>
      </c>
      <c r="D72" s="87" t="s">
        <v>17</v>
      </c>
      <c r="E72" s="86" t="s">
        <v>626</v>
      </c>
      <c r="F72" s="87" t="s">
        <v>17</v>
      </c>
      <c r="G72" s="79" t="s">
        <v>308</v>
      </c>
      <c r="H72" s="96" t="s">
        <v>309</v>
      </c>
      <c r="I72" s="71"/>
      <c r="J72" s="10" t="s">
        <v>11</v>
      </c>
      <c r="K72" s="71"/>
      <c r="L72" s="71"/>
      <c r="M72" s="71"/>
      <c r="N72" s="71"/>
      <c r="O72" s="71"/>
      <c r="P72" s="130" t="s">
        <v>16</v>
      </c>
      <c r="Q72" s="71"/>
      <c r="R72" s="71"/>
      <c r="S72" s="71"/>
      <c r="T72" s="71"/>
      <c r="U72" s="66">
        <f t="shared" si="27"/>
        <v>1</v>
      </c>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3"/>
      <c r="BZ72" s="73"/>
      <c r="CA72" s="71"/>
      <c r="CB72" s="71"/>
      <c r="CC72" s="71"/>
      <c r="CD72" s="71"/>
      <c r="CE72" s="71"/>
      <c r="CF72" s="71"/>
      <c r="CG72" s="71"/>
      <c r="CH72" s="71"/>
    </row>
    <row r="73" spans="1:87">
      <c r="A73" s="216">
        <v>59</v>
      </c>
      <c r="B73" s="152">
        <v>59</v>
      </c>
      <c r="C73" s="1599" t="s">
        <v>629</v>
      </c>
      <c r="D73" s="1368"/>
      <c r="E73" s="1379"/>
      <c r="F73" s="5" t="s">
        <v>316</v>
      </c>
      <c r="G73" s="182" t="s">
        <v>316</v>
      </c>
      <c r="H73" s="182" t="s">
        <v>316</v>
      </c>
      <c r="I73" s="5" t="s">
        <v>316</v>
      </c>
      <c r="J73" s="5" t="s">
        <v>316</v>
      </c>
      <c r="K73" s="182" t="s">
        <v>316</v>
      </c>
      <c r="L73" s="5" t="s">
        <v>316</v>
      </c>
      <c r="M73" s="5" t="s">
        <v>316</v>
      </c>
      <c r="N73" s="5" t="s">
        <v>316</v>
      </c>
      <c r="O73" s="5" t="s">
        <v>316</v>
      </c>
      <c r="P73" s="5" t="s">
        <v>316</v>
      </c>
      <c r="Q73" s="5" t="s">
        <v>316</v>
      </c>
      <c r="R73" s="5"/>
      <c r="S73" s="5" t="s">
        <v>316</v>
      </c>
      <c r="T73" s="5" t="s">
        <v>316</v>
      </c>
      <c r="U73" s="5" t="s">
        <v>316</v>
      </c>
      <c r="V73" s="182" t="s">
        <v>316</v>
      </c>
      <c r="W73" s="182" t="s">
        <v>316</v>
      </c>
      <c r="X73" s="182" t="s">
        <v>316</v>
      </c>
      <c r="Y73" s="182" t="s">
        <v>316</v>
      </c>
      <c r="Z73" s="5" t="s">
        <v>316</v>
      </c>
      <c r="AA73" s="5" t="s">
        <v>316</v>
      </c>
      <c r="AB73" s="5" t="s">
        <v>316</v>
      </c>
      <c r="AC73" s="5" t="s">
        <v>316</v>
      </c>
      <c r="AD73" s="5" t="s">
        <v>316</v>
      </c>
      <c r="AE73" s="5" t="s">
        <v>316</v>
      </c>
      <c r="AF73" s="5" t="s">
        <v>316</v>
      </c>
      <c r="AG73" s="5" t="s">
        <v>316</v>
      </c>
      <c r="AH73" s="5" t="s">
        <v>316</v>
      </c>
      <c r="AI73" s="5" t="s">
        <v>316</v>
      </c>
      <c r="AJ73" s="5" t="s">
        <v>316</v>
      </c>
      <c r="AK73" s="5" t="s">
        <v>316</v>
      </c>
      <c r="AL73" s="5" t="s">
        <v>316</v>
      </c>
      <c r="AM73" s="5"/>
      <c r="AN73" s="5"/>
      <c r="AO73" s="5" t="s">
        <v>316</v>
      </c>
      <c r="AP73" s="5" t="s">
        <v>316</v>
      </c>
      <c r="AQ73" s="5" t="s">
        <v>316</v>
      </c>
      <c r="AR73" s="5" t="s">
        <v>316</v>
      </c>
      <c r="AS73" s="5" t="s">
        <v>316</v>
      </c>
      <c r="AT73" s="5" t="s">
        <v>316</v>
      </c>
      <c r="AU73" s="5" t="s">
        <v>316</v>
      </c>
      <c r="AV73" s="5" t="s">
        <v>316</v>
      </c>
      <c r="AW73" s="5" t="s">
        <v>316</v>
      </c>
      <c r="AX73" s="5"/>
      <c r="AY73" s="5"/>
      <c r="AZ73" s="5" t="s">
        <v>316</v>
      </c>
      <c r="BA73" s="5"/>
      <c r="BB73" s="5" t="s">
        <v>316</v>
      </c>
      <c r="BC73" s="5"/>
      <c r="BD73" s="5" t="s">
        <v>316</v>
      </c>
      <c r="BE73" s="5" t="s">
        <v>316</v>
      </c>
      <c r="BF73" s="5" t="s">
        <v>316</v>
      </c>
      <c r="BG73" s="5" t="s">
        <v>316</v>
      </c>
      <c r="BH73" s="5" t="s">
        <v>316</v>
      </c>
      <c r="BI73" s="5" t="s">
        <v>316</v>
      </c>
      <c r="BJ73" s="5" t="s">
        <v>316</v>
      </c>
      <c r="BK73" s="5" t="s">
        <v>316</v>
      </c>
      <c r="BL73" s="5" t="s">
        <v>316</v>
      </c>
      <c r="BM73" s="5" t="s">
        <v>316</v>
      </c>
      <c r="BN73" s="5" t="s">
        <v>316</v>
      </c>
      <c r="BO73" s="5" t="s">
        <v>316</v>
      </c>
      <c r="BP73" s="5" t="s">
        <v>316</v>
      </c>
      <c r="BQ73" s="5" t="s">
        <v>316</v>
      </c>
      <c r="BR73" s="5" t="s">
        <v>316</v>
      </c>
      <c r="BS73" s="5" t="s">
        <v>316</v>
      </c>
      <c r="BT73" s="5" t="s">
        <v>316</v>
      </c>
      <c r="BU73" s="5" t="s">
        <v>316</v>
      </c>
      <c r="BV73" s="5" t="s">
        <v>316</v>
      </c>
      <c r="BW73" s="5" t="s">
        <v>316</v>
      </c>
      <c r="BX73" s="5" t="s">
        <v>316</v>
      </c>
      <c r="BY73" s="5" t="s">
        <v>316</v>
      </c>
      <c r="BZ73" s="5" t="s">
        <v>316</v>
      </c>
      <c r="CA73" s="5" t="s">
        <v>316</v>
      </c>
      <c r="CB73" s="5" t="s">
        <v>316</v>
      </c>
      <c r="CC73" s="5" t="s">
        <v>316</v>
      </c>
      <c r="CD73" s="5" t="s">
        <v>316</v>
      </c>
      <c r="CE73" s="5" t="s">
        <v>316</v>
      </c>
      <c r="CF73" s="5" t="s">
        <v>316</v>
      </c>
      <c r="CG73" s="5" t="s">
        <v>316</v>
      </c>
      <c r="CH73" s="5" t="s">
        <v>316</v>
      </c>
      <c r="CI73" s="2"/>
    </row>
    <row r="74" spans="1:87" ht="62.25">
      <c r="A74" s="216">
        <v>60</v>
      </c>
      <c r="B74" s="152">
        <v>60</v>
      </c>
      <c r="C74" s="188" t="s">
        <v>630</v>
      </c>
      <c r="D74" s="77" t="s">
        <v>18</v>
      </c>
      <c r="E74" s="78" t="s">
        <v>631</v>
      </c>
      <c r="F74" s="77" t="s">
        <v>18</v>
      </c>
      <c r="G74" s="188" t="s">
        <v>631</v>
      </c>
      <c r="H74" s="190" t="s">
        <v>1542</v>
      </c>
      <c r="I74" s="79"/>
      <c r="J74" s="10" t="s">
        <v>11</v>
      </c>
      <c r="K74" s="189" t="s">
        <v>16</v>
      </c>
      <c r="L74" s="79"/>
      <c r="M74" s="79"/>
      <c r="N74" s="80"/>
      <c r="O74" s="79"/>
      <c r="P74" s="80"/>
      <c r="Q74" s="79"/>
      <c r="R74" s="79"/>
      <c r="S74" s="79"/>
      <c r="T74" s="79"/>
      <c r="U74" s="66">
        <f t="shared" si="27"/>
        <v>1</v>
      </c>
      <c r="V74" s="1148" t="s">
        <v>726</v>
      </c>
      <c r="W74" s="189" t="s">
        <v>723</v>
      </c>
      <c r="X74" s="189" t="s">
        <v>725</v>
      </c>
      <c r="Y74" s="189" t="s">
        <v>723</v>
      </c>
      <c r="Z74" s="79"/>
      <c r="AA74" s="79"/>
      <c r="AB74" s="79"/>
      <c r="AC74" s="79"/>
      <c r="AD74" s="79"/>
      <c r="AE74" s="79"/>
      <c r="AF74" s="79"/>
      <c r="AG74" s="79"/>
      <c r="AH74" s="79"/>
      <c r="AI74" s="79"/>
      <c r="AJ74" s="79"/>
      <c r="AK74" s="79"/>
      <c r="AL74" s="79"/>
      <c r="AM74" s="79"/>
      <c r="AN74" s="79"/>
      <c r="AO74" s="79"/>
      <c r="AP74" s="79"/>
      <c r="AQ74" s="79"/>
      <c r="AR74" s="79"/>
      <c r="AS74" s="79"/>
      <c r="AT74" s="79"/>
      <c r="AU74" s="79"/>
      <c r="AV74" s="79"/>
      <c r="AW74" s="79"/>
      <c r="AX74" s="79"/>
      <c r="AY74" s="79"/>
      <c r="AZ74" s="79"/>
      <c r="BA74" s="79"/>
      <c r="BB74" s="79"/>
      <c r="BC74" s="79"/>
      <c r="BD74" s="79"/>
      <c r="BE74" s="20">
        <v>2</v>
      </c>
      <c r="BF74" s="20">
        <v>2</v>
      </c>
      <c r="BG74" s="20">
        <v>2</v>
      </c>
      <c r="BH74" s="20">
        <v>2</v>
      </c>
      <c r="BI74" s="20">
        <v>2</v>
      </c>
      <c r="BJ74" s="20">
        <v>2</v>
      </c>
      <c r="BK74" s="20">
        <v>1</v>
      </c>
      <c r="BL74" s="20">
        <v>2</v>
      </c>
      <c r="BM74" s="20">
        <v>2</v>
      </c>
      <c r="BN74" s="20">
        <v>2</v>
      </c>
      <c r="BO74" s="20">
        <v>2</v>
      </c>
      <c r="BP74" s="20">
        <v>2</v>
      </c>
      <c r="BQ74" s="20">
        <v>2</v>
      </c>
      <c r="BR74" s="20">
        <v>2</v>
      </c>
      <c r="BS74" s="20">
        <v>2</v>
      </c>
      <c r="BT74" s="20">
        <v>2</v>
      </c>
      <c r="BU74" s="20">
        <v>2</v>
      </c>
      <c r="BV74" s="20">
        <v>2</v>
      </c>
      <c r="BW74" s="20">
        <v>2</v>
      </c>
      <c r="BX74" s="20">
        <v>2</v>
      </c>
      <c r="BY74" s="20">
        <v>2</v>
      </c>
      <c r="BZ74" s="20">
        <v>1</v>
      </c>
      <c r="CA74" s="80">
        <f t="shared" ref="CA74" si="68">COUNTIF($BE74:$BZ74,2)</f>
        <v>20</v>
      </c>
      <c r="CB74" s="81">
        <f t="shared" ref="CB74" si="69">CA74/COUNTA($BE74:$BZ74)</f>
        <v>0.90909090909090906</v>
      </c>
      <c r="CC74" s="80">
        <f t="shared" ref="CC74" si="70">COUNTIF($BE74:$BZ74,1)</f>
        <v>2</v>
      </c>
      <c r="CD74" s="81">
        <f t="shared" ref="CD74" si="71">CC74/COUNTA($BE74:$BZ74)</f>
        <v>9.0909090909090912E-2</v>
      </c>
      <c r="CE74" s="80">
        <f t="shared" ref="CE74" si="72">COUNTIF($BE74:$BZ74,0)</f>
        <v>0</v>
      </c>
      <c r="CF74" s="81">
        <f t="shared" ref="CF74" si="73">CE74/COUNTA($BE74:$BZ74)</f>
        <v>0</v>
      </c>
      <c r="CG74" s="80">
        <f t="shared" ref="CG74" si="74">(((CA74*2)+(CC74*1)+(CE74*0)))/COUNTA($BE74:$BZ74)</f>
        <v>1.9090909090909092</v>
      </c>
      <c r="CH74" s="226" t="str">
        <f t="shared" ref="CH74" si="75">IF(CG74&gt;=1.6,"Đạt mục tiêu",IF(CG74&gt;=1,"Cần cố gắng","Chưa đạt"))</f>
        <v>Đạt mục tiêu</v>
      </c>
    </row>
    <row r="75" spans="1:87" s="74" customFormat="1" ht="45" hidden="1">
      <c r="A75" s="19">
        <v>61</v>
      </c>
      <c r="B75" s="152">
        <v>61</v>
      </c>
      <c r="C75" s="78" t="s">
        <v>632</v>
      </c>
      <c r="D75" s="77" t="s">
        <v>14</v>
      </c>
      <c r="E75" s="78" t="s">
        <v>633</v>
      </c>
      <c r="F75" s="77" t="s">
        <v>17</v>
      </c>
      <c r="G75" s="78" t="s">
        <v>633</v>
      </c>
      <c r="H75" s="78" t="s">
        <v>652</v>
      </c>
      <c r="I75" s="79"/>
      <c r="J75" s="10" t="s">
        <v>11</v>
      </c>
      <c r="K75" s="79"/>
      <c r="L75" s="79"/>
      <c r="M75" s="79" t="s">
        <v>16</v>
      </c>
      <c r="N75" s="80"/>
      <c r="O75" s="79"/>
      <c r="P75" s="80"/>
      <c r="Q75" s="79"/>
      <c r="R75" s="79"/>
      <c r="S75" s="79"/>
      <c r="T75" s="79"/>
      <c r="U75" s="66">
        <f t="shared" si="27"/>
        <v>1</v>
      </c>
      <c r="V75" s="79"/>
      <c r="W75" s="79"/>
      <c r="X75" s="79"/>
      <c r="Y75" s="79"/>
      <c r="Z75" s="79"/>
      <c r="AA75" s="79"/>
      <c r="AB75" s="79"/>
      <c r="AC75" s="79"/>
      <c r="AD75" s="79"/>
      <c r="AE75" s="79"/>
      <c r="AF75" s="79"/>
      <c r="AG75" s="79"/>
      <c r="AH75" s="79"/>
      <c r="AI75" s="79"/>
      <c r="AJ75" s="79"/>
      <c r="AK75" s="79"/>
      <c r="AL75" s="79"/>
      <c r="AM75" s="79"/>
      <c r="AN75" s="79"/>
      <c r="AO75" s="79"/>
      <c r="AP75" s="79"/>
      <c r="AQ75" s="79"/>
      <c r="AR75" s="79"/>
      <c r="AS75" s="79"/>
      <c r="AT75" s="79"/>
      <c r="AU75" s="79"/>
      <c r="AV75" s="79"/>
      <c r="AW75" s="79"/>
      <c r="AX75" s="79"/>
      <c r="AY75" s="79"/>
      <c r="AZ75" s="79"/>
      <c r="BA75" s="79"/>
      <c r="BB75" s="79"/>
      <c r="BC75" s="79"/>
      <c r="BD75" s="79"/>
      <c r="BE75" s="79"/>
      <c r="BF75" s="79"/>
      <c r="BG75" s="79"/>
      <c r="BH75" s="79"/>
      <c r="BI75" s="79"/>
      <c r="BJ75" s="79"/>
      <c r="BK75" s="79"/>
      <c r="BL75" s="79"/>
      <c r="BM75" s="79"/>
      <c r="BN75" s="79"/>
      <c r="BO75" s="79"/>
      <c r="BP75" s="79"/>
      <c r="BQ75" s="79"/>
      <c r="BR75" s="79"/>
      <c r="BS75" s="79"/>
      <c r="BT75" s="79"/>
      <c r="BU75" s="79"/>
      <c r="BV75" s="79"/>
      <c r="BW75" s="79"/>
      <c r="BX75" s="79"/>
      <c r="BY75" s="79"/>
      <c r="BZ75" s="79"/>
      <c r="CA75" s="80"/>
      <c r="CB75" s="81"/>
      <c r="CC75" s="80"/>
      <c r="CD75" s="81"/>
      <c r="CE75" s="80"/>
      <c r="CF75" s="81"/>
      <c r="CG75" s="80"/>
      <c r="CH75" s="80"/>
    </row>
    <row r="76" spans="1:87" s="74" customFormat="1" ht="45" hidden="1">
      <c r="A76" s="19">
        <v>62</v>
      </c>
      <c r="B76" s="152">
        <v>62</v>
      </c>
      <c r="C76" s="78" t="s">
        <v>634</v>
      </c>
      <c r="D76" s="77" t="s">
        <v>14</v>
      </c>
      <c r="E76" s="78" t="s">
        <v>635</v>
      </c>
      <c r="F76" s="77" t="s">
        <v>17</v>
      </c>
      <c r="G76" s="78" t="s">
        <v>635</v>
      </c>
      <c r="H76" s="23" t="s">
        <v>311</v>
      </c>
      <c r="I76" s="79"/>
      <c r="J76" s="10" t="s">
        <v>11</v>
      </c>
      <c r="K76" s="79"/>
      <c r="L76" s="79"/>
      <c r="M76" s="79"/>
      <c r="N76" s="80"/>
      <c r="O76" s="79"/>
      <c r="P76" s="144" t="s">
        <v>16</v>
      </c>
      <c r="Q76" s="79"/>
      <c r="R76" s="79"/>
      <c r="S76" s="79"/>
      <c r="T76" s="79"/>
      <c r="U76" s="66">
        <f t="shared" si="27"/>
        <v>1</v>
      </c>
      <c r="V76" s="79"/>
      <c r="W76" s="79"/>
      <c r="X76" s="79"/>
      <c r="Y76" s="79"/>
      <c r="Z76" s="79"/>
      <c r="AA76" s="79"/>
      <c r="AB76" s="79"/>
      <c r="AC76" s="79"/>
      <c r="AD76" s="79"/>
      <c r="AE76" s="79"/>
      <c r="AF76" s="79"/>
      <c r="AG76" s="79"/>
      <c r="AH76" s="79"/>
      <c r="AI76" s="79"/>
      <c r="AJ76" s="79"/>
      <c r="AK76" s="79"/>
      <c r="AL76" s="79"/>
      <c r="AM76" s="79"/>
      <c r="AN76" s="79"/>
      <c r="AO76" s="79"/>
      <c r="AP76" s="79"/>
      <c r="AQ76" s="79"/>
      <c r="AR76" s="79"/>
      <c r="AS76" s="79"/>
      <c r="AT76" s="79"/>
      <c r="AU76" s="79"/>
      <c r="AV76" s="79"/>
      <c r="AW76" s="79"/>
      <c r="AX76" s="79"/>
      <c r="AY76" s="79"/>
      <c r="AZ76" s="79"/>
      <c r="BA76" s="79"/>
      <c r="BB76" s="79"/>
      <c r="BC76" s="79"/>
      <c r="BD76" s="79"/>
      <c r="BE76" s="79"/>
      <c r="BF76" s="79"/>
      <c r="BG76" s="79"/>
      <c r="BH76" s="79"/>
      <c r="BI76" s="79"/>
      <c r="BJ76" s="79"/>
      <c r="BK76" s="79"/>
      <c r="BL76" s="79"/>
      <c r="BM76" s="79"/>
      <c r="BN76" s="79"/>
      <c r="BO76" s="79"/>
      <c r="BP76" s="79"/>
      <c r="BQ76" s="79"/>
      <c r="BR76" s="79"/>
      <c r="BS76" s="79"/>
      <c r="BT76" s="79"/>
      <c r="BU76" s="79"/>
      <c r="BV76" s="79"/>
      <c r="BW76" s="79"/>
      <c r="BX76" s="79"/>
      <c r="BY76" s="79"/>
      <c r="BZ76" s="79"/>
      <c r="CA76" s="80"/>
      <c r="CB76" s="81"/>
      <c r="CC76" s="80"/>
      <c r="CD76" s="81"/>
      <c r="CE76" s="80"/>
      <c r="CF76" s="81"/>
      <c r="CG76" s="80"/>
      <c r="CH76" s="80"/>
    </row>
    <row r="77" spans="1:87" s="74" customFormat="1" ht="60" hidden="1">
      <c r="A77" s="19">
        <v>63</v>
      </c>
      <c r="B77" s="152">
        <v>63</v>
      </c>
      <c r="C77" s="78" t="s">
        <v>636</v>
      </c>
      <c r="D77" s="77" t="s">
        <v>14</v>
      </c>
      <c r="E77" s="78" t="s">
        <v>637</v>
      </c>
      <c r="F77" s="77" t="s">
        <v>17</v>
      </c>
      <c r="G77" s="78" t="s">
        <v>637</v>
      </c>
      <c r="H77" s="96" t="s">
        <v>651</v>
      </c>
      <c r="I77" s="79"/>
      <c r="J77" s="10" t="s">
        <v>11</v>
      </c>
      <c r="K77" s="79"/>
      <c r="L77" s="79"/>
      <c r="M77" s="79"/>
      <c r="N77" s="80"/>
      <c r="O77" s="79"/>
      <c r="P77" s="80"/>
      <c r="Q77" s="79" t="s">
        <v>16</v>
      </c>
      <c r="R77" s="79"/>
      <c r="S77" s="79"/>
      <c r="T77" s="79"/>
      <c r="U77" s="66">
        <f t="shared" si="27"/>
        <v>1</v>
      </c>
      <c r="V77" s="79"/>
      <c r="W77" s="79"/>
      <c r="X77" s="79"/>
      <c r="Y77" s="79"/>
      <c r="Z77" s="79"/>
      <c r="AA77" s="79"/>
      <c r="AB77" s="79"/>
      <c r="AC77" s="79"/>
      <c r="AD77" s="79"/>
      <c r="AE77" s="79"/>
      <c r="AF77" s="79"/>
      <c r="AG77" s="79"/>
      <c r="AH77" s="79"/>
      <c r="AI77" s="79"/>
      <c r="AJ77" s="79"/>
      <c r="AK77" s="79"/>
      <c r="AL77" s="79"/>
      <c r="AM77" s="79"/>
      <c r="AN77" s="79"/>
      <c r="AO77" s="79"/>
      <c r="AP77" s="79"/>
      <c r="AQ77" s="79"/>
      <c r="AR77" s="79"/>
      <c r="AS77" s="79"/>
      <c r="AT77" s="79"/>
      <c r="AU77" s="79"/>
      <c r="AV77" s="79"/>
      <c r="AW77" s="79"/>
      <c r="AX77" s="79"/>
      <c r="AY77" s="79"/>
      <c r="AZ77" s="79"/>
      <c r="BA77" s="79"/>
      <c r="BB77" s="79"/>
      <c r="BC77" s="79"/>
      <c r="BD77" s="79"/>
      <c r="BE77" s="79"/>
      <c r="BF77" s="79"/>
      <c r="BG77" s="79"/>
      <c r="BH77" s="79"/>
      <c r="BI77" s="79"/>
      <c r="BJ77" s="79"/>
      <c r="BK77" s="79"/>
      <c r="BL77" s="79"/>
      <c r="BM77" s="79"/>
      <c r="BN77" s="79"/>
      <c r="BO77" s="79"/>
      <c r="BP77" s="79"/>
      <c r="BQ77" s="79"/>
      <c r="BR77" s="79"/>
      <c r="BS77" s="79"/>
      <c r="BT77" s="79"/>
      <c r="BU77" s="79"/>
      <c r="BV77" s="79"/>
      <c r="BW77" s="79"/>
      <c r="BX77" s="79"/>
      <c r="BY77" s="79"/>
      <c r="BZ77" s="79"/>
      <c r="CA77" s="80"/>
      <c r="CB77" s="81"/>
      <c r="CC77" s="80"/>
      <c r="CD77" s="81"/>
      <c r="CE77" s="80"/>
      <c r="CF77" s="81"/>
      <c r="CG77" s="80"/>
      <c r="CH77" s="80"/>
    </row>
    <row r="78" spans="1:87" s="74" customFormat="1" ht="45" hidden="1">
      <c r="A78" s="19">
        <v>64</v>
      </c>
      <c r="B78" s="152">
        <v>64</v>
      </c>
      <c r="C78" s="78" t="s">
        <v>638</v>
      </c>
      <c r="D78" s="77" t="s">
        <v>18</v>
      </c>
      <c r="E78" s="78" t="s">
        <v>639</v>
      </c>
      <c r="F78" s="77" t="s">
        <v>18</v>
      </c>
      <c r="G78" s="78" t="s">
        <v>639</v>
      </c>
      <c r="H78" s="96" t="s">
        <v>650</v>
      </c>
      <c r="I78" s="79"/>
      <c r="J78" s="10" t="s">
        <v>11</v>
      </c>
      <c r="K78" s="79"/>
      <c r="L78" s="79" t="s">
        <v>16</v>
      </c>
      <c r="M78" s="79"/>
      <c r="N78" s="80"/>
      <c r="O78" s="79"/>
      <c r="P78" s="80"/>
      <c r="Q78" s="79"/>
      <c r="R78" s="79"/>
      <c r="S78" s="79"/>
      <c r="T78" s="79"/>
      <c r="U78" s="66">
        <f t="shared" si="27"/>
        <v>1</v>
      </c>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79"/>
      <c r="BU78" s="79"/>
      <c r="BV78" s="79"/>
      <c r="BW78" s="79"/>
      <c r="BX78" s="79"/>
      <c r="BY78" s="79"/>
      <c r="BZ78" s="79"/>
      <c r="CA78" s="80"/>
      <c r="CB78" s="81"/>
      <c r="CC78" s="80"/>
      <c r="CD78" s="81"/>
      <c r="CE78" s="80"/>
      <c r="CF78" s="81"/>
      <c r="CG78" s="80"/>
      <c r="CH78" s="80"/>
    </row>
    <row r="79" spans="1:87" s="74" customFormat="1" ht="30" hidden="1">
      <c r="A79" s="19">
        <v>65</v>
      </c>
      <c r="B79" s="152">
        <v>65</v>
      </c>
      <c r="C79" s="78" t="s">
        <v>640</v>
      </c>
      <c r="D79" s="77" t="s">
        <v>18</v>
      </c>
      <c r="E79" s="78" t="s">
        <v>641</v>
      </c>
      <c r="F79" s="77" t="s">
        <v>17</v>
      </c>
      <c r="G79" s="78" t="s">
        <v>641</v>
      </c>
      <c r="H79" s="96" t="s">
        <v>649</v>
      </c>
      <c r="I79" s="79"/>
      <c r="J79" s="10" t="s">
        <v>11</v>
      </c>
      <c r="K79" s="79"/>
      <c r="L79" s="79"/>
      <c r="M79" s="79"/>
      <c r="N79" s="144" t="s">
        <v>16</v>
      </c>
      <c r="O79" s="79"/>
      <c r="P79" s="80"/>
      <c r="Q79" s="79"/>
      <c r="R79" s="79"/>
      <c r="S79" s="79"/>
      <c r="T79" s="79"/>
      <c r="U79" s="66">
        <f t="shared" si="27"/>
        <v>1</v>
      </c>
      <c r="V79" s="79"/>
      <c r="W79" s="79"/>
      <c r="X79" s="79"/>
      <c r="Y79" s="79"/>
      <c r="Z79" s="79"/>
      <c r="AA79" s="79"/>
      <c r="AB79" s="79"/>
      <c r="AC79" s="79"/>
      <c r="AD79" s="79"/>
      <c r="AE79" s="79"/>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79"/>
      <c r="BF79" s="79"/>
      <c r="BG79" s="79"/>
      <c r="BH79" s="79"/>
      <c r="BI79" s="79"/>
      <c r="BJ79" s="79"/>
      <c r="BK79" s="79"/>
      <c r="BL79" s="79"/>
      <c r="BM79" s="79"/>
      <c r="BN79" s="79"/>
      <c r="BO79" s="79"/>
      <c r="BP79" s="79"/>
      <c r="BQ79" s="79"/>
      <c r="BR79" s="79"/>
      <c r="BS79" s="79"/>
      <c r="BT79" s="79"/>
      <c r="BU79" s="79"/>
      <c r="BV79" s="79"/>
      <c r="BW79" s="79"/>
      <c r="BX79" s="79"/>
      <c r="BY79" s="79"/>
      <c r="BZ79" s="79"/>
      <c r="CA79" s="80"/>
      <c r="CB79" s="81"/>
      <c r="CC79" s="80"/>
      <c r="CD79" s="81"/>
      <c r="CE79" s="80"/>
      <c r="CF79" s="81"/>
      <c r="CG79" s="80"/>
      <c r="CH79" s="80"/>
    </row>
    <row r="80" spans="1:87" s="74" customFormat="1" ht="30" hidden="1">
      <c r="A80" s="19">
        <v>66</v>
      </c>
      <c r="B80" s="152">
        <v>66</v>
      </c>
      <c r="C80" s="78" t="s">
        <v>642</v>
      </c>
      <c r="D80" s="77" t="s">
        <v>17</v>
      </c>
      <c r="E80" s="78" t="s">
        <v>643</v>
      </c>
      <c r="F80" s="77" t="s">
        <v>17</v>
      </c>
      <c r="G80" s="78" t="s">
        <v>643</v>
      </c>
      <c r="H80" s="23" t="s">
        <v>312</v>
      </c>
      <c r="I80" s="79"/>
      <c r="J80" s="10" t="s">
        <v>11</v>
      </c>
      <c r="K80" s="79"/>
      <c r="L80" s="79"/>
      <c r="M80" s="79"/>
      <c r="N80" s="80"/>
      <c r="O80" s="79"/>
      <c r="P80" s="144" t="s">
        <v>16</v>
      </c>
      <c r="Q80" s="79"/>
      <c r="R80" s="79"/>
      <c r="S80" s="79"/>
      <c r="T80" s="79"/>
      <c r="U80" s="66">
        <f t="shared" si="27"/>
        <v>1</v>
      </c>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79"/>
      <c r="BF80" s="79"/>
      <c r="BG80" s="79"/>
      <c r="BH80" s="79"/>
      <c r="BI80" s="79"/>
      <c r="BJ80" s="79"/>
      <c r="BK80" s="79"/>
      <c r="BL80" s="79"/>
      <c r="BM80" s="79"/>
      <c r="BN80" s="79"/>
      <c r="BO80" s="79"/>
      <c r="BP80" s="79"/>
      <c r="BQ80" s="79"/>
      <c r="BR80" s="79"/>
      <c r="BS80" s="79"/>
      <c r="BT80" s="79"/>
      <c r="BU80" s="79"/>
      <c r="BV80" s="79"/>
      <c r="BW80" s="79"/>
      <c r="BX80" s="79"/>
      <c r="BY80" s="79"/>
      <c r="BZ80" s="79"/>
      <c r="CA80" s="80"/>
      <c r="CB80" s="81"/>
      <c r="CC80" s="80"/>
      <c r="CD80" s="81"/>
      <c r="CE80" s="80"/>
      <c r="CF80" s="81"/>
      <c r="CG80" s="80"/>
      <c r="CH80" s="80"/>
    </row>
    <row r="81" spans="1:87" s="74" customFormat="1" ht="30" hidden="1">
      <c r="A81" s="19">
        <v>67</v>
      </c>
      <c r="B81" s="152">
        <v>67</v>
      </c>
      <c r="C81" s="78" t="s">
        <v>644</v>
      </c>
      <c r="D81" s="77" t="s">
        <v>17</v>
      </c>
      <c r="E81" s="78" t="s">
        <v>645</v>
      </c>
      <c r="F81" s="77" t="s">
        <v>17</v>
      </c>
      <c r="G81" s="78" t="s">
        <v>645</v>
      </c>
      <c r="H81" s="23" t="s">
        <v>313</v>
      </c>
      <c r="I81" s="79"/>
      <c r="J81" s="10" t="s">
        <v>11</v>
      </c>
      <c r="K81" s="79"/>
      <c r="L81" s="79" t="s">
        <v>16</v>
      </c>
      <c r="M81" s="79"/>
      <c r="N81" s="80"/>
      <c r="O81" s="79"/>
      <c r="P81" s="80"/>
      <c r="Q81" s="79"/>
      <c r="R81" s="79"/>
      <c r="S81" s="79"/>
      <c r="T81" s="79"/>
      <c r="U81" s="66">
        <f t="shared" si="27"/>
        <v>1</v>
      </c>
      <c r="V81" s="79"/>
      <c r="W81" s="79"/>
      <c r="X81" s="79"/>
      <c r="Y81" s="79"/>
      <c r="Z81" s="79"/>
      <c r="AA81" s="79"/>
      <c r="AB81" s="79"/>
      <c r="AC81" s="79"/>
      <c r="AD81" s="79"/>
      <c r="AE81" s="79"/>
      <c r="AF81" s="79"/>
      <c r="AG81" s="79"/>
      <c r="AH81" s="79"/>
      <c r="AI81" s="79"/>
      <c r="AJ81" s="79"/>
      <c r="AK81" s="79"/>
      <c r="AL81" s="79"/>
      <c r="AM81" s="79"/>
      <c r="AN81" s="79"/>
      <c r="AO81" s="79"/>
      <c r="AP81" s="79"/>
      <c r="AQ81" s="79"/>
      <c r="AR81" s="79"/>
      <c r="AS81" s="79"/>
      <c r="AT81" s="79"/>
      <c r="AU81" s="79"/>
      <c r="AV81" s="79"/>
      <c r="AW81" s="79"/>
      <c r="AX81" s="79"/>
      <c r="AY81" s="79"/>
      <c r="AZ81" s="79"/>
      <c r="BA81" s="79"/>
      <c r="BB81" s="79"/>
      <c r="BC81" s="79"/>
      <c r="BD81" s="79"/>
      <c r="BE81" s="79"/>
      <c r="BF81" s="79"/>
      <c r="BG81" s="79"/>
      <c r="BH81" s="79"/>
      <c r="BI81" s="79"/>
      <c r="BJ81" s="79"/>
      <c r="BK81" s="79"/>
      <c r="BL81" s="79"/>
      <c r="BM81" s="79"/>
      <c r="BN81" s="79"/>
      <c r="BO81" s="79"/>
      <c r="BP81" s="79"/>
      <c r="BQ81" s="79"/>
      <c r="BR81" s="79"/>
      <c r="BS81" s="79"/>
      <c r="BT81" s="79"/>
      <c r="BU81" s="79"/>
      <c r="BV81" s="79"/>
      <c r="BW81" s="79"/>
      <c r="BX81" s="79"/>
      <c r="BY81" s="79"/>
      <c r="BZ81" s="79"/>
      <c r="CA81" s="80"/>
      <c r="CB81" s="81"/>
      <c r="CC81" s="80"/>
      <c r="CD81" s="81"/>
      <c r="CE81" s="80"/>
      <c r="CF81" s="81"/>
      <c r="CG81" s="80"/>
      <c r="CH81" s="80"/>
    </row>
    <row r="82" spans="1:87" s="74" customFormat="1" ht="45" hidden="1">
      <c r="A82" s="19">
        <v>68</v>
      </c>
      <c r="B82" s="152">
        <v>68</v>
      </c>
      <c r="C82" s="78" t="s">
        <v>646</v>
      </c>
      <c r="D82" s="77" t="s">
        <v>14</v>
      </c>
      <c r="E82" s="78" t="s">
        <v>647</v>
      </c>
      <c r="F82" s="77" t="s">
        <v>14</v>
      </c>
      <c r="G82" s="78" t="s">
        <v>647</v>
      </c>
      <c r="H82" s="96" t="s">
        <v>648</v>
      </c>
      <c r="I82" s="79"/>
      <c r="J82" s="10" t="s">
        <v>11</v>
      </c>
      <c r="K82" s="79"/>
      <c r="L82" s="79"/>
      <c r="M82" s="79"/>
      <c r="N82" s="80"/>
      <c r="O82" s="79"/>
      <c r="P82" s="80"/>
      <c r="Q82" s="79"/>
      <c r="R82" s="79"/>
      <c r="S82" s="79" t="s">
        <v>16</v>
      </c>
      <c r="T82" s="79"/>
      <c r="U82" s="66">
        <f t="shared" si="27"/>
        <v>1</v>
      </c>
      <c r="V82" s="79"/>
      <c r="W82" s="79"/>
      <c r="X82" s="79"/>
      <c r="Y82" s="79"/>
      <c r="Z82" s="79"/>
      <c r="AA82" s="79"/>
      <c r="AB82" s="79"/>
      <c r="AC82" s="79"/>
      <c r="AD82" s="79"/>
      <c r="AE82" s="79"/>
      <c r="AF82" s="79"/>
      <c r="AG82" s="79"/>
      <c r="AH82" s="79"/>
      <c r="AI82" s="79"/>
      <c r="AJ82" s="79"/>
      <c r="AK82" s="79"/>
      <c r="AL82" s="79"/>
      <c r="AM82" s="79"/>
      <c r="AN82" s="79"/>
      <c r="AO82" s="79"/>
      <c r="AP82" s="79"/>
      <c r="AQ82" s="79"/>
      <c r="AR82" s="79"/>
      <c r="AS82" s="79"/>
      <c r="AT82" s="79"/>
      <c r="AU82" s="79"/>
      <c r="AV82" s="79"/>
      <c r="AW82" s="79"/>
      <c r="AX82" s="79"/>
      <c r="AY82" s="79"/>
      <c r="AZ82" s="79"/>
      <c r="BA82" s="79"/>
      <c r="BB82" s="79"/>
      <c r="BC82" s="79"/>
      <c r="BD82" s="79"/>
      <c r="BE82" s="79"/>
      <c r="BF82" s="79"/>
      <c r="BG82" s="79"/>
      <c r="BH82" s="79"/>
      <c r="BI82" s="79"/>
      <c r="BJ82" s="79"/>
      <c r="BK82" s="79"/>
      <c r="BL82" s="79"/>
      <c r="BM82" s="79"/>
      <c r="BN82" s="79"/>
      <c r="BO82" s="79"/>
      <c r="BP82" s="79"/>
      <c r="BQ82" s="79"/>
      <c r="BR82" s="79"/>
      <c r="BS82" s="79"/>
      <c r="BT82" s="79"/>
      <c r="BU82" s="79"/>
      <c r="BV82" s="79"/>
      <c r="BW82" s="79"/>
      <c r="BX82" s="79"/>
      <c r="BY82" s="79"/>
      <c r="BZ82" s="79"/>
      <c r="CA82" s="80"/>
      <c r="CB82" s="81"/>
      <c r="CC82" s="80"/>
      <c r="CD82" s="81"/>
      <c r="CE82" s="80"/>
      <c r="CF82" s="81"/>
      <c r="CG82" s="80"/>
      <c r="CH82" s="80"/>
    </row>
    <row r="83" spans="1:87" s="173" customFormat="1">
      <c r="A83" s="171">
        <v>69</v>
      </c>
      <c r="B83" s="152">
        <v>69</v>
      </c>
      <c r="C83" s="1507" t="s">
        <v>314</v>
      </c>
      <c r="D83" s="1368"/>
      <c r="E83" s="1379"/>
      <c r="F83" s="5" t="s">
        <v>316</v>
      </c>
      <c r="G83" s="176" t="s">
        <v>316</v>
      </c>
      <c r="H83" s="176" t="s">
        <v>316</v>
      </c>
      <c r="I83" s="5" t="s">
        <v>316</v>
      </c>
      <c r="J83" s="5" t="s">
        <v>316</v>
      </c>
      <c r="K83" s="176" t="s">
        <v>316</v>
      </c>
      <c r="L83" s="5" t="s">
        <v>316</v>
      </c>
      <c r="M83" s="5" t="s">
        <v>316</v>
      </c>
      <c r="N83" s="5" t="s">
        <v>316</v>
      </c>
      <c r="O83" s="5" t="s">
        <v>316</v>
      </c>
      <c r="P83" s="5" t="s">
        <v>316</v>
      </c>
      <c r="Q83" s="5" t="s">
        <v>316</v>
      </c>
      <c r="R83" s="5"/>
      <c r="S83" s="5" t="s">
        <v>316</v>
      </c>
      <c r="T83" s="5" t="s">
        <v>316</v>
      </c>
      <c r="U83" s="5" t="s">
        <v>316</v>
      </c>
      <c r="V83" s="176" t="s">
        <v>316</v>
      </c>
      <c r="W83" s="176" t="s">
        <v>316</v>
      </c>
      <c r="X83" s="176" t="s">
        <v>316</v>
      </c>
      <c r="Y83" s="176" t="s">
        <v>316</v>
      </c>
      <c r="Z83" s="5" t="s">
        <v>316</v>
      </c>
      <c r="AA83" s="5" t="s">
        <v>316</v>
      </c>
      <c r="AB83" s="5" t="s">
        <v>316</v>
      </c>
      <c r="AC83" s="5" t="s">
        <v>316</v>
      </c>
      <c r="AD83" s="5" t="s">
        <v>316</v>
      </c>
      <c r="AE83" s="5" t="s">
        <v>316</v>
      </c>
      <c r="AF83" s="5" t="s">
        <v>316</v>
      </c>
      <c r="AG83" s="5" t="s">
        <v>316</v>
      </c>
      <c r="AH83" s="5" t="s">
        <v>316</v>
      </c>
      <c r="AI83" s="5" t="s">
        <v>316</v>
      </c>
      <c r="AJ83" s="5" t="s">
        <v>316</v>
      </c>
      <c r="AK83" s="5" t="s">
        <v>316</v>
      </c>
      <c r="AL83" s="5" t="s">
        <v>316</v>
      </c>
      <c r="AM83" s="5"/>
      <c r="AN83" s="5"/>
      <c r="AO83" s="5" t="s">
        <v>316</v>
      </c>
      <c r="AP83" s="5" t="s">
        <v>316</v>
      </c>
      <c r="AQ83" s="5" t="s">
        <v>316</v>
      </c>
      <c r="AR83" s="5" t="s">
        <v>316</v>
      </c>
      <c r="AS83" s="5" t="s">
        <v>316</v>
      </c>
      <c r="AT83" s="5" t="s">
        <v>316</v>
      </c>
      <c r="AU83" s="5" t="s">
        <v>316</v>
      </c>
      <c r="AV83" s="5" t="s">
        <v>316</v>
      </c>
      <c r="AW83" s="5" t="s">
        <v>316</v>
      </c>
      <c r="AX83" s="5"/>
      <c r="AY83" s="5"/>
      <c r="AZ83" s="5" t="s">
        <v>316</v>
      </c>
      <c r="BA83" s="5"/>
      <c r="BB83" s="5" t="s">
        <v>316</v>
      </c>
      <c r="BC83" s="5"/>
      <c r="BD83" s="5" t="s">
        <v>316</v>
      </c>
      <c r="BE83" s="5" t="s">
        <v>316</v>
      </c>
      <c r="BF83" s="5" t="s">
        <v>316</v>
      </c>
      <c r="BG83" s="5" t="s">
        <v>316</v>
      </c>
      <c r="BH83" s="5" t="s">
        <v>316</v>
      </c>
      <c r="BI83" s="5" t="s">
        <v>316</v>
      </c>
      <c r="BJ83" s="5" t="s">
        <v>316</v>
      </c>
      <c r="BK83" s="5" t="s">
        <v>316</v>
      </c>
      <c r="BL83" s="5" t="s">
        <v>316</v>
      </c>
      <c r="BM83" s="5"/>
      <c r="BN83" s="5"/>
      <c r="BO83" s="5"/>
      <c r="BP83" s="5"/>
      <c r="BQ83" s="5" t="s">
        <v>316</v>
      </c>
      <c r="BR83" s="5" t="s">
        <v>316</v>
      </c>
      <c r="BS83" s="5"/>
      <c r="BT83" s="5"/>
      <c r="BU83" s="5"/>
      <c r="BV83" s="5" t="s">
        <v>316</v>
      </c>
      <c r="BW83" s="5" t="s">
        <v>316</v>
      </c>
      <c r="BX83" s="5" t="s">
        <v>316</v>
      </c>
      <c r="BY83" s="5" t="s">
        <v>316</v>
      </c>
      <c r="BZ83" s="5" t="s">
        <v>316</v>
      </c>
      <c r="CA83" s="5" t="s">
        <v>316</v>
      </c>
      <c r="CB83" s="5" t="s">
        <v>316</v>
      </c>
      <c r="CC83" s="5" t="s">
        <v>316</v>
      </c>
      <c r="CD83" s="5" t="s">
        <v>316</v>
      </c>
      <c r="CE83" s="5" t="s">
        <v>316</v>
      </c>
      <c r="CF83" s="5" t="s">
        <v>316</v>
      </c>
      <c r="CG83" s="5" t="s">
        <v>316</v>
      </c>
      <c r="CH83" s="5" t="s">
        <v>316</v>
      </c>
      <c r="CI83" s="2"/>
    </row>
    <row r="84" spans="1:87" s="2" customFormat="1" ht="112.5" hidden="1" customHeight="1">
      <c r="A84" s="19">
        <v>70</v>
      </c>
      <c r="B84" s="152">
        <v>70</v>
      </c>
      <c r="C84" s="78" t="s">
        <v>658</v>
      </c>
      <c r="D84" s="77" t="s">
        <v>14</v>
      </c>
      <c r="E84" s="78" t="s">
        <v>656</v>
      </c>
      <c r="F84" s="77" t="s">
        <v>17</v>
      </c>
      <c r="G84" s="20" t="s">
        <v>705</v>
      </c>
      <c r="H84" s="23" t="s">
        <v>654</v>
      </c>
      <c r="I84" s="20" t="s">
        <v>212</v>
      </c>
      <c r="J84" s="10" t="s">
        <v>11</v>
      </c>
      <c r="K84" s="20"/>
      <c r="L84" s="20"/>
      <c r="M84" s="20" t="s">
        <v>16</v>
      </c>
      <c r="N84" s="79"/>
      <c r="O84" s="20"/>
      <c r="P84" s="79"/>
      <c r="Q84" s="45"/>
      <c r="R84" s="45" t="s">
        <v>16</v>
      </c>
      <c r="S84" s="20"/>
      <c r="T84" s="47"/>
      <c r="U84" s="66">
        <f t="shared" si="27"/>
        <v>2</v>
      </c>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v>2</v>
      </c>
      <c r="BF84" s="20">
        <v>1</v>
      </c>
      <c r="BG84" s="20">
        <v>2</v>
      </c>
      <c r="BH84" s="20">
        <v>2</v>
      </c>
      <c r="BI84" s="20">
        <v>2</v>
      </c>
      <c r="BJ84" s="20">
        <v>2</v>
      </c>
      <c r="BK84" s="20">
        <v>2</v>
      </c>
      <c r="BL84" s="20">
        <v>2</v>
      </c>
      <c r="BM84" s="20"/>
      <c r="BN84" s="20"/>
      <c r="BO84" s="20"/>
      <c r="BP84" s="20"/>
      <c r="BQ84" s="20">
        <v>2</v>
      </c>
      <c r="BR84" s="20">
        <v>2</v>
      </c>
      <c r="BS84" s="20"/>
      <c r="BT84" s="20"/>
      <c r="BU84" s="20"/>
      <c r="BV84" s="20">
        <v>2</v>
      </c>
      <c r="BW84" s="20">
        <v>2</v>
      </c>
      <c r="BX84" s="20">
        <v>1</v>
      </c>
      <c r="BY84" s="20">
        <v>1</v>
      </c>
      <c r="BZ84" s="20">
        <v>1</v>
      </c>
      <c r="CA84" s="21">
        <f>COUNTIF($BE84:$BZ84,2)</f>
        <v>11</v>
      </c>
      <c r="CB84" s="22">
        <f>CA84/COUNTA($BE84:$BZ84)</f>
        <v>0.73333333333333328</v>
      </c>
      <c r="CC84" s="21">
        <f>COUNTIF($BE84:$BZ84,1)</f>
        <v>4</v>
      </c>
      <c r="CD84" s="22">
        <f>CC84/COUNTA($BE84:$BZ84)</f>
        <v>0.26666666666666666</v>
      </c>
      <c r="CE84" s="21">
        <f>COUNTIF($BE84:$BZ84,0)</f>
        <v>0</v>
      </c>
      <c r="CF84" s="22">
        <f>CE84/COUNTA($BE84:$BZ84)</f>
        <v>0</v>
      </c>
      <c r="CG84" s="21">
        <f>(((CA84*2)+(CC84*1)+(CE84*0)))/COUNTA($BE84:$BZ84)</f>
        <v>1.7333333333333334</v>
      </c>
      <c r="CH84" s="21" t="str">
        <f>IF(CG84&gt;=1.6,"Đạt mục tiêu",IF(CG84&gt;=1,"Cần cố gắng","Chưa đạt"))</f>
        <v>Đạt mục tiêu</v>
      </c>
    </row>
    <row r="85" spans="1:87" s="2" customFormat="1" ht="96" hidden="1" customHeight="1">
      <c r="A85" s="19">
        <v>71</v>
      </c>
      <c r="B85" s="152">
        <v>71</v>
      </c>
      <c r="C85" s="78" t="s">
        <v>657</v>
      </c>
      <c r="D85" s="77" t="s">
        <v>14</v>
      </c>
      <c r="E85" s="78" t="s">
        <v>655</v>
      </c>
      <c r="F85" s="77" t="s">
        <v>17</v>
      </c>
      <c r="G85" s="20" t="s">
        <v>82</v>
      </c>
      <c r="H85" s="23" t="s">
        <v>315</v>
      </c>
      <c r="I85" s="20" t="s">
        <v>212</v>
      </c>
      <c r="J85" s="10" t="s">
        <v>11</v>
      </c>
      <c r="K85" s="20"/>
      <c r="L85" s="20" t="s">
        <v>16</v>
      </c>
      <c r="M85" s="20"/>
      <c r="N85" s="79"/>
      <c r="O85" s="20"/>
      <c r="P85" s="79"/>
      <c r="Q85" s="20"/>
      <c r="R85" s="20" t="s">
        <v>16</v>
      </c>
      <c r="S85" s="21"/>
      <c r="T85" s="20"/>
      <c r="U85" s="66">
        <f t="shared" si="27"/>
        <v>2</v>
      </c>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v>2</v>
      </c>
      <c r="BF85" s="20">
        <v>2</v>
      </c>
      <c r="BG85" s="20">
        <v>2</v>
      </c>
      <c r="BH85" s="20">
        <v>1</v>
      </c>
      <c r="BI85" s="20">
        <v>2</v>
      </c>
      <c r="BJ85" s="20">
        <v>2</v>
      </c>
      <c r="BK85" s="20">
        <v>2</v>
      </c>
      <c r="BL85" s="20">
        <v>2</v>
      </c>
      <c r="BM85" s="20"/>
      <c r="BN85" s="20"/>
      <c r="BO85" s="20"/>
      <c r="BP85" s="20"/>
      <c r="BQ85" s="20">
        <v>1</v>
      </c>
      <c r="BR85" s="20">
        <v>2</v>
      </c>
      <c r="BS85" s="20"/>
      <c r="BT85" s="20"/>
      <c r="BU85" s="20"/>
      <c r="BV85" s="20">
        <v>2</v>
      </c>
      <c r="BW85" s="20">
        <v>1</v>
      </c>
      <c r="BX85" s="20">
        <v>2</v>
      </c>
      <c r="BY85" s="20">
        <v>1</v>
      </c>
      <c r="BZ85" s="20">
        <v>1</v>
      </c>
      <c r="CA85" s="21">
        <f>COUNTIF($BE85:$BZ85,2)</f>
        <v>10</v>
      </c>
      <c r="CB85" s="22">
        <f>CA85/COUNTA($BE85:$BZ85)</f>
        <v>0.66666666666666663</v>
      </c>
      <c r="CC85" s="21">
        <f>COUNTIF($BE85:$BZ85,1)</f>
        <v>5</v>
      </c>
      <c r="CD85" s="22">
        <f>CC85/COUNTA($BE85:$BZ85)</f>
        <v>0.33333333333333331</v>
      </c>
      <c r="CE85" s="21">
        <f>COUNTIF($BE85:$BZ85,0)</f>
        <v>0</v>
      </c>
      <c r="CF85" s="22">
        <f>CE85/COUNTA($BE85:$BZ85)</f>
        <v>0</v>
      </c>
      <c r="CG85" s="21">
        <f>(((CA85*2)+(CC85*1)+(CE85*0)))/COUNTA($BE85:$BZ85)</f>
        <v>1.6666666666666667</v>
      </c>
      <c r="CH85" s="21" t="str">
        <f>IF(CG85&gt;=1.6,"Đạt mục tiêu",IF(CG85&gt;=1,"Cần cố gắng","Chưa đạt"))</f>
        <v>Đạt mục tiêu</v>
      </c>
    </row>
    <row r="86" spans="1:87" ht="58.5" customHeight="1">
      <c r="A86" s="216">
        <v>72</v>
      </c>
      <c r="B86" s="152">
        <v>72</v>
      </c>
      <c r="C86" s="1683" t="s">
        <v>22</v>
      </c>
      <c r="D86" s="1366"/>
      <c r="E86" s="1366"/>
      <c r="F86" s="6" t="s">
        <v>316</v>
      </c>
      <c r="G86" s="182" t="s">
        <v>316</v>
      </c>
      <c r="H86" s="182" t="s">
        <v>316</v>
      </c>
      <c r="I86" s="6" t="s">
        <v>316</v>
      </c>
      <c r="J86" s="6" t="s">
        <v>316</v>
      </c>
      <c r="K86" s="182" t="s">
        <v>316</v>
      </c>
      <c r="L86" s="6" t="s">
        <v>316</v>
      </c>
      <c r="M86" s="6" t="s">
        <v>316</v>
      </c>
      <c r="N86" s="6" t="s">
        <v>316</v>
      </c>
      <c r="O86" s="6" t="s">
        <v>316</v>
      </c>
      <c r="P86" s="6" t="s">
        <v>316</v>
      </c>
      <c r="Q86" s="6" t="s">
        <v>316</v>
      </c>
      <c r="R86" s="6"/>
      <c r="S86" s="6" t="s">
        <v>316</v>
      </c>
      <c r="T86" s="6" t="s">
        <v>316</v>
      </c>
      <c r="U86" s="6" t="s">
        <v>316</v>
      </c>
      <c r="V86" s="182" t="s">
        <v>316</v>
      </c>
      <c r="W86" s="182" t="s">
        <v>316</v>
      </c>
      <c r="X86" s="182" t="s">
        <v>316</v>
      </c>
      <c r="Y86" s="182" t="s">
        <v>316</v>
      </c>
      <c r="Z86" s="6" t="s">
        <v>316</v>
      </c>
      <c r="AA86" s="6" t="s">
        <v>316</v>
      </c>
      <c r="AB86" s="6" t="s">
        <v>316</v>
      </c>
      <c r="AC86" s="6" t="s">
        <v>316</v>
      </c>
      <c r="AD86" s="6" t="s">
        <v>316</v>
      </c>
      <c r="AE86" s="6" t="s">
        <v>316</v>
      </c>
      <c r="AF86" s="6" t="s">
        <v>316</v>
      </c>
      <c r="AG86" s="6" t="s">
        <v>316</v>
      </c>
      <c r="AH86" s="6" t="s">
        <v>316</v>
      </c>
      <c r="AI86" s="6" t="s">
        <v>316</v>
      </c>
      <c r="AJ86" s="6" t="s">
        <v>316</v>
      </c>
      <c r="AK86" s="6" t="s">
        <v>316</v>
      </c>
      <c r="AL86" s="6" t="s">
        <v>316</v>
      </c>
      <c r="AM86" s="6"/>
      <c r="AN86" s="6"/>
      <c r="AO86" s="6" t="s">
        <v>316</v>
      </c>
      <c r="AP86" s="6" t="s">
        <v>316</v>
      </c>
      <c r="AQ86" s="6" t="s">
        <v>316</v>
      </c>
      <c r="AR86" s="6" t="s">
        <v>316</v>
      </c>
      <c r="AS86" s="6" t="s">
        <v>316</v>
      </c>
      <c r="AT86" s="6" t="s">
        <v>316</v>
      </c>
      <c r="AU86" s="6" t="s">
        <v>316</v>
      </c>
      <c r="AV86" s="6" t="s">
        <v>316</v>
      </c>
      <c r="AW86" s="6" t="s">
        <v>316</v>
      </c>
      <c r="AX86" s="6"/>
      <c r="AY86" s="6"/>
      <c r="AZ86" s="6" t="s">
        <v>316</v>
      </c>
      <c r="BA86" s="6"/>
      <c r="BB86" s="6" t="s">
        <v>316</v>
      </c>
      <c r="BC86" s="6"/>
      <c r="BD86" s="6" t="s">
        <v>316</v>
      </c>
      <c r="BE86" s="71" t="s">
        <v>316</v>
      </c>
      <c r="BF86" s="71" t="s">
        <v>316</v>
      </c>
      <c r="BG86" s="71" t="s">
        <v>316</v>
      </c>
      <c r="BH86" s="71" t="s">
        <v>316</v>
      </c>
      <c r="BI86" s="71" t="s">
        <v>316</v>
      </c>
      <c r="BJ86" s="71" t="s">
        <v>316</v>
      </c>
      <c r="BK86" s="71" t="s">
        <v>316</v>
      </c>
      <c r="BL86" s="71" t="s">
        <v>316</v>
      </c>
      <c r="BM86" s="71" t="s">
        <v>316</v>
      </c>
      <c r="BN86" s="71" t="s">
        <v>316</v>
      </c>
      <c r="BO86" s="71" t="s">
        <v>316</v>
      </c>
      <c r="BP86" s="71" t="s">
        <v>316</v>
      </c>
      <c r="BQ86" s="71" t="s">
        <v>316</v>
      </c>
      <c r="BR86" s="71" t="s">
        <v>316</v>
      </c>
      <c r="BS86" s="71" t="s">
        <v>316</v>
      </c>
      <c r="BT86" s="71" t="s">
        <v>316</v>
      </c>
      <c r="BU86" s="71" t="s">
        <v>316</v>
      </c>
      <c r="BV86" s="71" t="s">
        <v>316</v>
      </c>
      <c r="BW86" s="71" t="s">
        <v>316</v>
      </c>
      <c r="BX86" s="71" t="s">
        <v>316</v>
      </c>
      <c r="BY86" s="71" t="s">
        <v>316</v>
      </c>
      <c r="BZ86" s="71" t="s">
        <v>316</v>
      </c>
      <c r="CA86" s="71" t="s">
        <v>316</v>
      </c>
      <c r="CB86" s="71" t="s">
        <v>316</v>
      </c>
      <c r="CC86" s="71" t="s">
        <v>316</v>
      </c>
      <c r="CD86" s="71" t="s">
        <v>316</v>
      </c>
      <c r="CE86" s="71" t="s">
        <v>316</v>
      </c>
      <c r="CF86" s="71" t="s">
        <v>316</v>
      </c>
      <c r="CG86" s="71" t="s">
        <v>316</v>
      </c>
      <c r="CH86" s="316" t="s">
        <v>316</v>
      </c>
    </row>
    <row r="87" spans="1:87" s="173" customFormat="1">
      <c r="A87" s="171">
        <v>73</v>
      </c>
      <c r="B87" s="152">
        <v>73</v>
      </c>
      <c r="C87" s="1507" t="s">
        <v>85</v>
      </c>
      <c r="D87" s="1368"/>
      <c r="E87" s="1379"/>
      <c r="F87" s="6" t="s">
        <v>316</v>
      </c>
      <c r="G87" s="176" t="s">
        <v>316</v>
      </c>
      <c r="H87" s="176" t="s">
        <v>316</v>
      </c>
      <c r="I87" s="6" t="s">
        <v>316</v>
      </c>
      <c r="J87" s="6" t="s">
        <v>316</v>
      </c>
      <c r="K87" s="176" t="s">
        <v>316</v>
      </c>
      <c r="L87" s="6" t="s">
        <v>316</v>
      </c>
      <c r="M87" s="6" t="s">
        <v>316</v>
      </c>
      <c r="N87" s="6" t="s">
        <v>316</v>
      </c>
      <c r="O87" s="6" t="s">
        <v>316</v>
      </c>
      <c r="P87" s="6" t="s">
        <v>316</v>
      </c>
      <c r="Q87" s="6" t="s">
        <v>316</v>
      </c>
      <c r="R87" s="6"/>
      <c r="S87" s="6" t="s">
        <v>316</v>
      </c>
      <c r="T87" s="6" t="s">
        <v>316</v>
      </c>
      <c r="U87" s="6" t="s">
        <v>316</v>
      </c>
      <c r="V87" s="176" t="s">
        <v>316</v>
      </c>
      <c r="W87" s="176" t="s">
        <v>316</v>
      </c>
      <c r="X87" s="176" t="s">
        <v>316</v>
      </c>
      <c r="Y87" s="176" t="s">
        <v>316</v>
      </c>
      <c r="Z87" s="6" t="s">
        <v>316</v>
      </c>
      <c r="AA87" s="6" t="s">
        <v>316</v>
      </c>
      <c r="AB87" s="6" t="s">
        <v>316</v>
      </c>
      <c r="AC87" s="6" t="s">
        <v>316</v>
      </c>
      <c r="AD87" s="6" t="s">
        <v>316</v>
      </c>
      <c r="AE87" s="6" t="s">
        <v>316</v>
      </c>
      <c r="AF87" s="6" t="s">
        <v>316</v>
      </c>
      <c r="AG87" s="6" t="s">
        <v>316</v>
      </c>
      <c r="AH87" s="6" t="s">
        <v>316</v>
      </c>
      <c r="AI87" s="6" t="s">
        <v>316</v>
      </c>
      <c r="AJ87" s="6" t="s">
        <v>316</v>
      </c>
      <c r="AK87" s="6" t="s">
        <v>316</v>
      </c>
      <c r="AL87" s="6" t="s">
        <v>316</v>
      </c>
      <c r="AM87" s="6"/>
      <c r="AN87" s="6"/>
      <c r="AO87" s="6" t="s">
        <v>316</v>
      </c>
      <c r="AP87" s="6" t="s">
        <v>316</v>
      </c>
      <c r="AQ87" s="6" t="s">
        <v>316</v>
      </c>
      <c r="AR87" s="6" t="s">
        <v>316</v>
      </c>
      <c r="AS87" s="6" t="s">
        <v>316</v>
      </c>
      <c r="AT87" s="6" t="s">
        <v>316</v>
      </c>
      <c r="AU87" s="6" t="s">
        <v>316</v>
      </c>
      <c r="AV87" s="6" t="s">
        <v>316</v>
      </c>
      <c r="AW87" s="6" t="s">
        <v>316</v>
      </c>
      <c r="AX87" s="6"/>
      <c r="AY87" s="6"/>
      <c r="AZ87" s="6" t="s">
        <v>316</v>
      </c>
      <c r="BA87" s="6"/>
      <c r="BB87" s="6" t="s">
        <v>316</v>
      </c>
      <c r="BC87" s="6"/>
      <c r="BD87" s="6" t="s">
        <v>316</v>
      </c>
      <c r="BE87" s="6" t="s">
        <v>316</v>
      </c>
      <c r="BF87" s="6" t="s">
        <v>316</v>
      </c>
      <c r="BG87" s="6" t="s">
        <v>316</v>
      </c>
      <c r="BH87" s="6" t="s">
        <v>316</v>
      </c>
      <c r="BI87" s="6" t="s">
        <v>316</v>
      </c>
      <c r="BJ87" s="6" t="s">
        <v>316</v>
      </c>
      <c r="BK87" s="6" t="s">
        <v>316</v>
      </c>
      <c r="BL87" s="6" t="s">
        <v>316</v>
      </c>
      <c r="BM87" s="6" t="s">
        <v>316</v>
      </c>
      <c r="BN87" s="6" t="s">
        <v>316</v>
      </c>
      <c r="BO87" s="6" t="s">
        <v>316</v>
      </c>
      <c r="BP87" s="6" t="s">
        <v>316</v>
      </c>
      <c r="BQ87" s="6" t="s">
        <v>316</v>
      </c>
      <c r="BR87" s="6" t="s">
        <v>316</v>
      </c>
      <c r="BS87" s="6" t="s">
        <v>316</v>
      </c>
      <c r="BT87" s="6" t="s">
        <v>316</v>
      </c>
      <c r="BU87" s="6" t="s">
        <v>316</v>
      </c>
      <c r="BV87" s="6" t="s">
        <v>316</v>
      </c>
      <c r="BW87" s="6" t="s">
        <v>316</v>
      </c>
      <c r="BX87" s="6" t="s">
        <v>316</v>
      </c>
      <c r="BY87" s="6" t="s">
        <v>316</v>
      </c>
      <c r="BZ87" s="6" t="s">
        <v>316</v>
      </c>
      <c r="CA87" s="6" t="s">
        <v>316</v>
      </c>
      <c r="CB87" s="6" t="s">
        <v>316</v>
      </c>
      <c r="CC87" s="6" t="s">
        <v>316</v>
      </c>
      <c r="CD87" s="6" t="s">
        <v>316</v>
      </c>
      <c r="CE87" s="6" t="s">
        <v>316</v>
      </c>
      <c r="CF87" s="6" t="s">
        <v>316</v>
      </c>
      <c r="CG87" s="6" t="s">
        <v>316</v>
      </c>
      <c r="CH87" s="6" t="s">
        <v>316</v>
      </c>
      <c r="CI87" s="2"/>
    </row>
    <row r="88" spans="1:87" s="2" customFormat="1" ht="47.25" hidden="1">
      <c r="A88" s="19">
        <v>74</v>
      </c>
      <c r="B88" s="152">
        <v>74</v>
      </c>
      <c r="C88" s="24" t="s">
        <v>91</v>
      </c>
      <c r="D88" s="8" t="s">
        <v>17</v>
      </c>
      <c r="E88" s="24" t="s">
        <v>317</v>
      </c>
      <c r="F88" s="8" t="s">
        <v>17</v>
      </c>
      <c r="G88" s="20" t="s">
        <v>86</v>
      </c>
      <c r="H88" s="125" t="s">
        <v>733</v>
      </c>
      <c r="I88" s="20" t="s">
        <v>275</v>
      </c>
      <c r="J88" s="63" t="s">
        <v>23</v>
      </c>
      <c r="K88" s="20"/>
      <c r="L88" s="20"/>
      <c r="M88" s="20"/>
      <c r="N88" s="79"/>
      <c r="O88" s="20"/>
      <c r="P88" s="79"/>
      <c r="Q88" s="20" t="s">
        <v>16</v>
      </c>
      <c r="R88" s="20"/>
      <c r="S88" s="21"/>
      <c r="T88" s="20"/>
      <c r="U88" s="66">
        <f t="shared" si="27"/>
        <v>1</v>
      </c>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v>1</v>
      </c>
      <c r="BF88" s="20">
        <v>2</v>
      </c>
      <c r="BG88" s="20">
        <v>1</v>
      </c>
      <c r="BH88" s="20">
        <v>2</v>
      </c>
      <c r="BI88" s="20">
        <v>2</v>
      </c>
      <c r="BJ88" s="20">
        <v>2</v>
      </c>
      <c r="BK88" s="20">
        <v>2</v>
      </c>
      <c r="BL88" s="20">
        <v>2</v>
      </c>
      <c r="BM88" s="20"/>
      <c r="BN88" s="20"/>
      <c r="BO88" s="20"/>
      <c r="BP88" s="20"/>
      <c r="BQ88" s="20">
        <v>1</v>
      </c>
      <c r="BR88" s="20">
        <v>2</v>
      </c>
      <c r="BS88" s="20"/>
      <c r="BT88" s="20"/>
      <c r="BU88" s="20"/>
      <c r="BV88" s="20">
        <v>2</v>
      </c>
      <c r="BW88" s="20">
        <v>2</v>
      </c>
      <c r="BX88" s="20">
        <v>1</v>
      </c>
      <c r="BY88" s="50">
        <v>1</v>
      </c>
      <c r="BZ88" s="50">
        <v>2</v>
      </c>
      <c r="CA88" s="21">
        <f>COUNTIF($BE88:$BZ88,2)</f>
        <v>10</v>
      </c>
      <c r="CB88" s="22">
        <f>CA88/COUNTA($BE88:$BZ88)</f>
        <v>0.66666666666666663</v>
      </c>
      <c r="CC88" s="21">
        <f>COUNTIF($BE88:$BZ88,1)</f>
        <v>5</v>
      </c>
      <c r="CD88" s="22">
        <f>CC88/COUNTA($BE88:$BZ88)</f>
        <v>0.33333333333333331</v>
      </c>
      <c r="CE88" s="21">
        <f>COUNTIF($BE88:$BZ88,0)</f>
        <v>0</v>
      </c>
      <c r="CF88" s="22">
        <f>CE88/COUNTA($BE88:$BZ88)</f>
        <v>0</v>
      </c>
      <c r="CG88" s="21">
        <f>(((CA88*2)+(CC88*1)+(CE88*0)))/COUNTA($BE88:$BZ88)</f>
        <v>1.6666666666666667</v>
      </c>
      <c r="CH88" s="21" t="str">
        <f>IF(CG88&gt;=1.6,"Đạt mục tiêu",IF(CG88&gt;=1,"Cần cố gắng","Chưa đạt"))</f>
        <v>Đạt mục tiêu</v>
      </c>
    </row>
    <row r="89" spans="1:87" s="74" customFormat="1" ht="31.5" hidden="1">
      <c r="A89" s="19">
        <v>75</v>
      </c>
      <c r="B89" s="152">
        <v>75</v>
      </c>
      <c r="C89" s="86" t="s">
        <v>659</v>
      </c>
      <c r="D89" s="87" t="s">
        <v>17</v>
      </c>
      <c r="E89" s="86" t="s">
        <v>660</v>
      </c>
      <c r="F89" s="87" t="s">
        <v>17</v>
      </c>
      <c r="G89" s="79" t="s">
        <v>318</v>
      </c>
      <c r="H89" s="128" t="s">
        <v>327</v>
      </c>
      <c r="I89" s="79" t="s">
        <v>212</v>
      </c>
      <c r="J89" s="63" t="s">
        <v>23</v>
      </c>
      <c r="K89" s="79"/>
      <c r="L89" s="79"/>
      <c r="M89" s="79"/>
      <c r="N89" s="79"/>
      <c r="O89" s="79"/>
      <c r="P89" s="79"/>
      <c r="Q89" s="79" t="s">
        <v>16</v>
      </c>
      <c r="R89" s="79"/>
      <c r="S89" s="80"/>
      <c r="T89" s="79"/>
      <c r="U89" s="66">
        <f t="shared" si="27"/>
        <v>1</v>
      </c>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79"/>
      <c r="BI89" s="79"/>
      <c r="BJ89" s="79"/>
      <c r="BK89" s="79"/>
      <c r="BL89" s="79"/>
      <c r="BM89" s="79"/>
      <c r="BN89" s="79"/>
      <c r="BO89" s="79"/>
      <c r="BP89" s="79"/>
      <c r="BQ89" s="79"/>
      <c r="BR89" s="79"/>
      <c r="BS89" s="79"/>
      <c r="BT89" s="79"/>
      <c r="BU89" s="79"/>
      <c r="BV89" s="79"/>
      <c r="BW89" s="79"/>
      <c r="BX89" s="79"/>
      <c r="BY89" s="103"/>
      <c r="BZ89" s="103"/>
      <c r="CA89" s="80"/>
      <c r="CB89" s="81"/>
      <c r="CC89" s="80"/>
      <c r="CD89" s="81"/>
      <c r="CE89" s="80"/>
      <c r="CF89" s="81"/>
      <c r="CG89" s="80"/>
      <c r="CH89" s="80"/>
    </row>
    <row r="90" spans="1:87" s="74" customFormat="1" ht="31.5" hidden="1">
      <c r="A90" s="19">
        <v>76</v>
      </c>
      <c r="B90" s="152">
        <v>76</v>
      </c>
      <c r="C90" s="86" t="s">
        <v>661</v>
      </c>
      <c r="D90" s="87" t="s">
        <v>17</v>
      </c>
      <c r="E90" s="86" t="s">
        <v>662</v>
      </c>
      <c r="F90" s="87" t="s">
        <v>17</v>
      </c>
      <c r="G90" s="79" t="s">
        <v>319</v>
      </c>
      <c r="H90" s="128" t="s">
        <v>328</v>
      </c>
      <c r="I90" s="79" t="s">
        <v>212</v>
      </c>
      <c r="J90" s="63" t="s">
        <v>23</v>
      </c>
      <c r="K90" s="79"/>
      <c r="L90" s="79"/>
      <c r="M90" s="79"/>
      <c r="N90" s="79" t="s">
        <v>16</v>
      </c>
      <c r="O90" s="79"/>
      <c r="P90" s="79"/>
      <c r="Q90" s="79"/>
      <c r="R90" s="79"/>
      <c r="S90" s="80"/>
      <c r="T90" s="79"/>
      <c r="U90" s="66">
        <f t="shared" si="27"/>
        <v>1</v>
      </c>
      <c r="V90" s="79"/>
      <c r="W90" s="79"/>
      <c r="X90" s="79"/>
      <c r="Y90" s="79"/>
      <c r="Z90" s="79"/>
      <c r="AA90" s="79"/>
      <c r="AB90" s="79"/>
      <c r="AC90" s="79"/>
      <c r="AD90" s="79"/>
      <c r="AE90" s="79"/>
      <c r="AF90" s="79"/>
      <c r="AG90" s="79"/>
      <c r="AH90" s="79"/>
      <c r="AI90" s="79"/>
      <c r="AJ90" s="79"/>
      <c r="AK90" s="79"/>
      <c r="AL90" s="79"/>
      <c r="AM90" s="79"/>
      <c r="AN90" s="79"/>
      <c r="AO90" s="79"/>
      <c r="AP90" s="79"/>
      <c r="AQ90" s="79"/>
      <c r="AR90" s="79"/>
      <c r="AS90" s="79"/>
      <c r="AT90" s="79"/>
      <c r="AU90" s="79"/>
      <c r="AV90" s="79"/>
      <c r="AW90" s="79"/>
      <c r="AX90" s="79"/>
      <c r="AY90" s="79"/>
      <c r="AZ90" s="79"/>
      <c r="BA90" s="79"/>
      <c r="BB90" s="79"/>
      <c r="BC90" s="79"/>
      <c r="BD90" s="79"/>
      <c r="BE90" s="79"/>
      <c r="BF90" s="79"/>
      <c r="BG90" s="79"/>
      <c r="BH90" s="79"/>
      <c r="BI90" s="79"/>
      <c r="BJ90" s="79"/>
      <c r="BK90" s="79"/>
      <c r="BL90" s="79"/>
      <c r="BM90" s="79"/>
      <c r="BN90" s="79"/>
      <c r="BO90" s="79"/>
      <c r="BP90" s="79"/>
      <c r="BQ90" s="79"/>
      <c r="BR90" s="79"/>
      <c r="BS90" s="79"/>
      <c r="BT90" s="79"/>
      <c r="BU90" s="79"/>
      <c r="BV90" s="79"/>
      <c r="BW90" s="79"/>
      <c r="BX90" s="79"/>
      <c r="BY90" s="103"/>
      <c r="BZ90" s="103"/>
      <c r="CA90" s="80"/>
      <c r="CB90" s="81"/>
      <c r="CC90" s="80"/>
      <c r="CD90" s="81"/>
      <c r="CE90" s="80"/>
      <c r="CF90" s="81"/>
      <c r="CG90" s="80"/>
      <c r="CH90" s="80"/>
    </row>
    <row r="91" spans="1:87" s="74" customFormat="1" ht="47.25" hidden="1">
      <c r="A91" s="19">
        <v>77</v>
      </c>
      <c r="B91" s="152">
        <v>77</v>
      </c>
      <c r="C91" s="86" t="s">
        <v>663</v>
      </c>
      <c r="D91" s="87" t="s">
        <v>17</v>
      </c>
      <c r="E91" s="86" t="s">
        <v>664</v>
      </c>
      <c r="F91" s="87" t="s">
        <v>17</v>
      </c>
      <c r="G91" s="79" t="s">
        <v>326</v>
      </c>
      <c r="H91" s="128" t="s">
        <v>669</v>
      </c>
      <c r="I91" s="79"/>
      <c r="J91" s="63" t="s">
        <v>23</v>
      </c>
      <c r="K91" s="79"/>
      <c r="L91" s="79"/>
      <c r="M91" s="79"/>
      <c r="N91" s="79"/>
      <c r="O91" s="79"/>
      <c r="P91" s="79" t="s">
        <v>16</v>
      </c>
      <c r="Q91" s="79"/>
      <c r="R91" s="79"/>
      <c r="S91" s="80"/>
      <c r="T91" s="79"/>
      <c r="U91" s="66">
        <f t="shared" si="27"/>
        <v>1</v>
      </c>
      <c r="V91" s="79"/>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c r="AU91" s="79"/>
      <c r="AV91" s="79"/>
      <c r="AW91" s="79"/>
      <c r="AX91" s="79"/>
      <c r="AY91" s="79"/>
      <c r="AZ91" s="79"/>
      <c r="BA91" s="79"/>
      <c r="BB91" s="79"/>
      <c r="BC91" s="79"/>
      <c r="BD91" s="79"/>
      <c r="BE91" s="79"/>
      <c r="BF91" s="79"/>
      <c r="BG91" s="79"/>
      <c r="BH91" s="79"/>
      <c r="BI91" s="79"/>
      <c r="BJ91" s="79"/>
      <c r="BK91" s="79"/>
      <c r="BL91" s="79"/>
      <c r="BM91" s="79"/>
      <c r="BN91" s="79"/>
      <c r="BO91" s="79"/>
      <c r="BP91" s="79"/>
      <c r="BQ91" s="79"/>
      <c r="BR91" s="79"/>
      <c r="BS91" s="79"/>
      <c r="BT91" s="79"/>
      <c r="BU91" s="79"/>
      <c r="BV91" s="79"/>
      <c r="BW91" s="79"/>
      <c r="BX91" s="79"/>
      <c r="BY91" s="103"/>
      <c r="BZ91" s="103"/>
      <c r="CA91" s="80"/>
      <c r="CB91" s="81"/>
      <c r="CC91" s="80"/>
      <c r="CD91" s="81"/>
      <c r="CE91" s="80"/>
      <c r="CF91" s="81"/>
      <c r="CG91" s="80"/>
      <c r="CH91" s="80"/>
    </row>
    <row r="92" spans="1:87" s="74" customFormat="1" ht="47.25" hidden="1">
      <c r="A92" s="19">
        <v>78</v>
      </c>
      <c r="B92" s="152">
        <v>78</v>
      </c>
      <c r="C92" s="86" t="s">
        <v>665</v>
      </c>
      <c r="D92" s="87" t="s">
        <v>17</v>
      </c>
      <c r="E92" s="86" t="s">
        <v>666</v>
      </c>
      <c r="F92" s="87" t="s">
        <v>17</v>
      </c>
      <c r="G92" s="79" t="s">
        <v>320</v>
      </c>
      <c r="H92" s="96" t="s">
        <v>329</v>
      </c>
      <c r="I92" s="79"/>
      <c r="J92" s="63" t="s">
        <v>23</v>
      </c>
      <c r="K92" s="79"/>
      <c r="L92" s="80" t="s">
        <v>16</v>
      </c>
      <c r="M92" s="79"/>
      <c r="N92" s="79"/>
      <c r="O92" s="79"/>
      <c r="P92" s="79"/>
      <c r="Q92" s="79"/>
      <c r="R92" s="79"/>
      <c r="S92" s="80"/>
      <c r="T92" s="79"/>
      <c r="U92" s="66">
        <f t="shared" si="27"/>
        <v>1</v>
      </c>
      <c r="V92" s="79"/>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79"/>
      <c r="BF92" s="79"/>
      <c r="BG92" s="79"/>
      <c r="BH92" s="79"/>
      <c r="BI92" s="79"/>
      <c r="BJ92" s="79"/>
      <c r="BK92" s="79"/>
      <c r="BL92" s="79"/>
      <c r="BM92" s="79"/>
      <c r="BN92" s="79"/>
      <c r="BO92" s="79"/>
      <c r="BP92" s="79"/>
      <c r="BQ92" s="79"/>
      <c r="BR92" s="79"/>
      <c r="BS92" s="79"/>
      <c r="BT92" s="79"/>
      <c r="BU92" s="79"/>
      <c r="BV92" s="79"/>
      <c r="BW92" s="79"/>
      <c r="BX92" s="79"/>
      <c r="BY92" s="103"/>
      <c r="BZ92" s="103"/>
      <c r="CA92" s="80"/>
      <c r="CB92" s="81"/>
      <c r="CC92" s="80"/>
      <c r="CD92" s="81"/>
      <c r="CE92" s="80"/>
      <c r="CF92" s="81"/>
      <c r="CG92" s="80"/>
      <c r="CH92" s="80"/>
    </row>
    <row r="93" spans="1:87" s="74" customFormat="1" ht="47.25" hidden="1">
      <c r="A93" s="19">
        <v>79</v>
      </c>
      <c r="B93" s="152">
        <v>79</v>
      </c>
      <c r="C93" s="86" t="s">
        <v>667</v>
      </c>
      <c r="D93" s="87" t="s">
        <v>17</v>
      </c>
      <c r="E93" s="86" t="s">
        <v>668</v>
      </c>
      <c r="F93" s="87" t="s">
        <v>17</v>
      </c>
      <c r="G93" s="79" t="s">
        <v>321</v>
      </c>
      <c r="H93" s="96" t="s">
        <v>330</v>
      </c>
      <c r="I93" s="79"/>
      <c r="J93" s="63" t="s">
        <v>23</v>
      </c>
      <c r="K93" s="79"/>
      <c r="L93" s="79"/>
      <c r="M93" s="79"/>
      <c r="N93" s="79"/>
      <c r="O93" s="79" t="s">
        <v>16</v>
      </c>
      <c r="P93" s="79"/>
      <c r="Q93" s="79"/>
      <c r="R93" s="79"/>
      <c r="S93" s="80"/>
      <c r="T93" s="79"/>
      <c r="U93" s="66">
        <f t="shared" si="27"/>
        <v>1</v>
      </c>
      <c r="V93" s="79"/>
      <c r="W93" s="79"/>
      <c r="X93" s="79"/>
      <c r="Y93" s="79"/>
      <c r="Z93" s="79"/>
      <c r="AA93" s="79"/>
      <c r="AB93" s="79"/>
      <c r="AC93" s="79"/>
      <c r="AD93" s="79"/>
      <c r="AE93" s="79"/>
      <c r="AF93" s="79"/>
      <c r="AG93" s="79"/>
      <c r="AH93" s="79"/>
      <c r="AI93" s="79"/>
      <c r="AJ93" s="79"/>
      <c r="AK93" s="79"/>
      <c r="AL93" s="79"/>
      <c r="AM93" s="79"/>
      <c r="AN93" s="79"/>
      <c r="AO93" s="79"/>
      <c r="AP93" s="79"/>
      <c r="AQ93" s="79"/>
      <c r="AR93" s="79"/>
      <c r="AS93" s="79"/>
      <c r="AT93" s="79"/>
      <c r="AU93" s="79"/>
      <c r="AV93" s="79"/>
      <c r="AW93" s="79"/>
      <c r="AX93" s="79"/>
      <c r="AY93" s="79"/>
      <c r="AZ93" s="79"/>
      <c r="BA93" s="79"/>
      <c r="BB93" s="79"/>
      <c r="BC93" s="79"/>
      <c r="BD93" s="79"/>
      <c r="BE93" s="79"/>
      <c r="BF93" s="79"/>
      <c r="BG93" s="79"/>
      <c r="BH93" s="79"/>
      <c r="BI93" s="79"/>
      <c r="BJ93" s="79"/>
      <c r="BK93" s="79"/>
      <c r="BL93" s="79"/>
      <c r="BM93" s="79"/>
      <c r="BN93" s="79"/>
      <c r="BO93" s="79"/>
      <c r="BP93" s="79"/>
      <c r="BQ93" s="79"/>
      <c r="BR93" s="79"/>
      <c r="BS93" s="79"/>
      <c r="BT93" s="79"/>
      <c r="BU93" s="79"/>
      <c r="BV93" s="79"/>
      <c r="BW93" s="79"/>
      <c r="BX93" s="79"/>
      <c r="BY93" s="103"/>
      <c r="BZ93" s="103"/>
      <c r="CA93" s="80"/>
      <c r="CB93" s="81"/>
      <c r="CC93" s="80"/>
      <c r="CD93" s="81"/>
      <c r="CE93" s="80"/>
      <c r="CF93" s="81"/>
      <c r="CG93" s="80"/>
      <c r="CH93" s="80"/>
    </row>
    <row r="94" spans="1:87" s="195" customFormat="1">
      <c r="A94" s="171">
        <v>80</v>
      </c>
      <c r="B94" s="152">
        <v>80</v>
      </c>
      <c r="C94" s="1507" t="s">
        <v>96</v>
      </c>
      <c r="D94" s="1565"/>
      <c r="E94" s="1567"/>
      <c r="F94" s="5" t="s">
        <v>316</v>
      </c>
      <c r="G94" s="176" t="s">
        <v>316</v>
      </c>
      <c r="H94" s="176" t="s">
        <v>316</v>
      </c>
      <c r="I94" s="5" t="s">
        <v>316</v>
      </c>
      <c r="J94" s="5" t="s">
        <v>316</v>
      </c>
      <c r="K94" s="176" t="s">
        <v>316</v>
      </c>
      <c r="L94" s="5" t="s">
        <v>316</v>
      </c>
      <c r="M94" s="5" t="s">
        <v>316</v>
      </c>
      <c r="N94" s="5" t="s">
        <v>316</v>
      </c>
      <c r="O94" s="5" t="s">
        <v>316</v>
      </c>
      <c r="P94" s="5" t="s">
        <v>316</v>
      </c>
      <c r="Q94" s="5" t="s">
        <v>316</v>
      </c>
      <c r="R94" s="5"/>
      <c r="S94" s="5" t="s">
        <v>316</v>
      </c>
      <c r="T94" s="5" t="s">
        <v>316</v>
      </c>
      <c r="U94" s="5" t="s">
        <v>316</v>
      </c>
      <c r="V94" s="176" t="s">
        <v>316</v>
      </c>
      <c r="W94" s="176" t="s">
        <v>316</v>
      </c>
      <c r="X94" s="176" t="s">
        <v>316</v>
      </c>
      <c r="Y94" s="176" t="s">
        <v>316</v>
      </c>
      <c r="Z94" s="5" t="s">
        <v>316</v>
      </c>
      <c r="AA94" s="5" t="s">
        <v>316</v>
      </c>
      <c r="AB94" s="5" t="s">
        <v>316</v>
      </c>
      <c r="AC94" s="5" t="s">
        <v>316</v>
      </c>
      <c r="AD94" s="5" t="s">
        <v>316</v>
      </c>
      <c r="AE94" s="5" t="s">
        <v>316</v>
      </c>
      <c r="AF94" s="5" t="s">
        <v>316</v>
      </c>
      <c r="AG94" s="5" t="s">
        <v>316</v>
      </c>
      <c r="AH94" s="5" t="s">
        <v>316</v>
      </c>
      <c r="AI94" s="5" t="s">
        <v>316</v>
      </c>
      <c r="AJ94" s="5" t="s">
        <v>316</v>
      </c>
      <c r="AK94" s="5" t="s">
        <v>316</v>
      </c>
      <c r="AL94" s="5" t="s">
        <v>316</v>
      </c>
      <c r="AM94" s="5"/>
      <c r="AN94" s="5"/>
      <c r="AO94" s="5" t="s">
        <v>316</v>
      </c>
      <c r="AP94" s="5" t="s">
        <v>316</v>
      </c>
      <c r="AQ94" s="5" t="s">
        <v>316</v>
      </c>
      <c r="AR94" s="5" t="s">
        <v>316</v>
      </c>
      <c r="AS94" s="5" t="s">
        <v>316</v>
      </c>
      <c r="AT94" s="5" t="s">
        <v>316</v>
      </c>
      <c r="AU94" s="5" t="s">
        <v>316</v>
      </c>
      <c r="AV94" s="5" t="s">
        <v>316</v>
      </c>
      <c r="AW94" s="5" t="s">
        <v>316</v>
      </c>
      <c r="AX94" s="5"/>
      <c r="AY94" s="5"/>
      <c r="AZ94" s="5" t="s">
        <v>316</v>
      </c>
      <c r="BA94" s="5"/>
      <c r="BB94" s="5" t="s">
        <v>316</v>
      </c>
      <c r="BC94" s="5"/>
      <c r="BD94" s="5" t="s">
        <v>316</v>
      </c>
      <c r="BE94" s="5" t="s">
        <v>316</v>
      </c>
      <c r="BF94" s="5" t="s">
        <v>316</v>
      </c>
      <c r="BG94" s="5" t="s">
        <v>316</v>
      </c>
      <c r="BH94" s="5" t="s">
        <v>316</v>
      </c>
      <c r="BI94" s="5" t="s">
        <v>316</v>
      </c>
      <c r="BJ94" s="5" t="s">
        <v>316</v>
      </c>
      <c r="BK94" s="5" t="s">
        <v>316</v>
      </c>
      <c r="BL94" s="5" t="s">
        <v>316</v>
      </c>
      <c r="BM94" s="5" t="s">
        <v>316</v>
      </c>
      <c r="BN94" s="5" t="s">
        <v>316</v>
      </c>
      <c r="BO94" s="5" t="s">
        <v>316</v>
      </c>
      <c r="BP94" s="5" t="s">
        <v>316</v>
      </c>
      <c r="BQ94" s="5" t="s">
        <v>316</v>
      </c>
      <c r="BR94" s="5" t="s">
        <v>316</v>
      </c>
      <c r="BS94" s="5" t="s">
        <v>316</v>
      </c>
      <c r="BT94" s="5" t="s">
        <v>316</v>
      </c>
      <c r="BU94" s="5" t="s">
        <v>316</v>
      </c>
      <c r="BV94" s="5" t="s">
        <v>316</v>
      </c>
      <c r="BW94" s="5" t="s">
        <v>316</v>
      </c>
      <c r="BX94" s="5" t="s">
        <v>316</v>
      </c>
      <c r="BY94" s="5" t="s">
        <v>316</v>
      </c>
      <c r="BZ94" s="5" t="s">
        <v>316</v>
      </c>
      <c r="CA94" s="5" t="s">
        <v>316</v>
      </c>
      <c r="CB94" s="5" t="s">
        <v>316</v>
      </c>
      <c r="CC94" s="5" t="s">
        <v>316</v>
      </c>
      <c r="CD94" s="5" t="s">
        <v>316</v>
      </c>
      <c r="CE94" s="5" t="s">
        <v>316</v>
      </c>
      <c r="CF94" s="5" t="s">
        <v>316</v>
      </c>
      <c r="CG94" s="5" t="s">
        <v>316</v>
      </c>
      <c r="CH94" s="5" t="s">
        <v>316</v>
      </c>
      <c r="CI94" s="121"/>
    </row>
    <row r="95" spans="1:87" s="195" customFormat="1">
      <c r="A95" s="171">
        <v>81</v>
      </c>
      <c r="B95" s="152">
        <v>81</v>
      </c>
      <c r="C95" s="1507" t="s">
        <v>670</v>
      </c>
      <c r="D95" s="1565"/>
      <c r="E95" s="1567"/>
      <c r="F95" s="5" t="s">
        <v>316</v>
      </c>
      <c r="G95" s="176" t="s">
        <v>316</v>
      </c>
      <c r="H95" s="176" t="s">
        <v>316</v>
      </c>
      <c r="I95" s="5" t="s">
        <v>316</v>
      </c>
      <c r="J95" s="5" t="s">
        <v>316</v>
      </c>
      <c r="K95" s="176" t="s">
        <v>316</v>
      </c>
      <c r="L95" s="5" t="s">
        <v>316</v>
      </c>
      <c r="M95" s="5" t="s">
        <v>316</v>
      </c>
      <c r="N95" s="5" t="s">
        <v>316</v>
      </c>
      <c r="O95" s="5" t="s">
        <v>316</v>
      </c>
      <c r="P95" s="5" t="s">
        <v>316</v>
      </c>
      <c r="Q95" s="5" t="s">
        <v>316</v>
      </c>
      <c r="R95" s="5"/>
      <c r="S95" s="5" t="s">
        <v>316</v>
      </c>
      <c r="T95" s="5" t="s">
        <v>316</v>
      </c>
      <c r="U95" s="5" t="s">
        <v>316</v>
      </c>
      <c r="V95" s="176" t="s">
        <v>316</v>
      </c>
      <c r="W95" s="176" t="s">
        <v>316</v>
      </c>
      <c r="X95" s="176" t="s">
        <v>316</v>
      </c>
      <c r="Y95" s="176" t="s">
        <v>316</v>
      </c>
      <c r="Z95" s="5" t="s">
        <v>316</v>
      </c>
      <c r="AA95" s="5" t="s">
        <v>316</v>
      </c>
      <c r="AB95" s="5" t="s">
        <v>316</v>
      </c>
      <c r="AC95" s="5" t="s">
        <v>316</v>
      </c>
      <c r="AD95" s="5" t="s">
        <v>316</v>
      </c>
      <c r="AE95" s="5" t="s">
        <v>316</v>
      </c>
      <c r="AF95" s="5" t="s">
        <v>316</v>
      </c>
      <c r="AG95" s="5" t="s">
        <v>316</v>
      </c>
      <c r="AH95" s="5" t="s">
        <v>316</v>
      </c>
      <c r="AI95" s="5" t="s">
        <v>316</v>
      </c>
      <c r="AJ95" s="5" t="s">
        <v>316</v>
      </c>
      <c r="AK95" s="5" t="s">
        <v>316</v>
      </c>
      <c r="AL95" s="5" t="s">
        <v>316</v>
      </c>
      <c r="AM95" s="5"/>
      <c r="AN95" s="5"/>
      <c r="AO95" s="5" t="s">
        <v>316</v>
      </c>
      <c r="AP95" s="5" t="s">
        <v>316</v>
      </c>
      <c r="AQ95" s="5" t="s">
        <v>316</v>
      </c>
      <c r="AR95" s="5" t="s">
        <v>316</v>
      </c>
      <c r="AS95" s="5" t="s">
        <v>316</v>
      </c>
      <c r="AT95" s="5" t="s">
        <v>316</v>
      </c>
      <c r="AU95" s="5" t="s">
        <v>316</v>
      </c>
      <c r="AV95" s="5" t="s">
        <v>316</v>
      </c>
      <c r="AW95" s="5" t="s">
        <v>316</v>
      </c>
      <c r="AX95" s="5"/>
      <c r="AY95" s="5"/>
      <c r="AZ95" s="5" t="s">
        <v>316</v>
      </c>
      <c r="BA95" s="5"/>
      <c r="BB95" s="5" t="s">
        <v>316</v>
      </c>
      <c r="BC95" s="5"/>
      <c r="BD95" s="5" t="s">
        <v>316</v>
      </c>
      <c r="BE95" s="5" t="s">
        <v>316</v>
      </c>
      <c r="BF95" s="5" t="s">
        <v>316</v>
      </c>
      <c r="BG95" s="5" t="s">
        <v>316</v>
      </c>
      <c r="BH95" s="5" t="s">
        <v>316</v>
      </c>
      <c r="BI95" s="5" t="s">
        <v>316</v>
      </c>
      <c r="BJ95" s="5" t="s">
        <v>316</v>
      </c>
      <c r="BK95" s="5" t="s">
        <v>316</v>
      </c>
      <c r="BL95" s="5" t="s">
        <v>316</v>
      </c>
      <c r="BM95" s="5" t="s">
        <v>316</v>
      </c>
      <c r="BN95" s="5" t="s">
        <v>316</v>
      </c>
      <c r="BO95" s="5" t="s">
        <v>316</v>
      </c>
      <c r="BP95" s="5" t="s">
        <v>316</v>
      </c>
      <c r="BQ95" s="5" t="s">
        <v>316</v>
      </c>
      <c r="BR95" s="5" t="s">
        <v>316</v>
      </c>
      <c r="BS95" s="5" t="s">
        <v>316</v>
      </c>
      <c r="BT95" s="5" t="s">
        <v>316</v>
      </c>
      <c r="BU95" s="5" t="s">
        <v>316</v>
      </c>
      <c r="BV95" s="5" t="s">
        <v>316</v>
      </c>
      <c r="BW95" s="5" t="s">
        <v>316</v>
      </c>
      <c r="BX95" s="5" t="s">
        <v>316</v>
      </c>
      <c r="BY95" s="5" t="s">
        <v>316</v>
      </c>
      <c r="BZ95" s="5" t="s">
        <v>316</v>
      </c>
      <c r="CA95" s="5" t="s">
        <v>316</v>
      </c>
      <c r="CB95" s="5" t="s">
        <v>316</v>
      </c>
      <c r="CC95" s="5" t="s">
        <v>316</v>
      </c>
      <c r="CD95" s="5" t="s">
        <v>316</v>
      </c>
      <c r="CE95" s="5" t="s">
        <v>316</v>
      </c>
      <c r="CF95" s="5" t="s">
        <v>316</v>
      </c>
      <c r="CG95" s="5" t="s">
        <v>316</v>
      </c>
      <c r="CH95" s="5" t="s">
        <v>316</v>
      </c>
      <c r="CI95" s="121"/>
    </row>
    <row r="96" spans="1:87" ht="64.5" customHeight="1">
      <c r="A96" s="216">
        <v>82</v>
      </c>
      <c r="B96" s="152">
        <v>82</v>
      </c>
      <c r="C96" s="188" t="s">
        <v>671</v>
      </c>
      <c r="D96" s="87" t="s">
        <v>14</v>
      </c>
      <c r="E96" s="86" t="s">
        <v>672</v>
      </c>
      <c r="F96" s="87" t="s">
        <v>17</v>
      </c>
      <c r="G96" s="188" t="s">
        <v>672</v>
      </c>
      <c r="H96" s="190" t="s">
        <v>1543</v>
      </c>
      <c r="I96" s="80"/>
      <c r="J96" s="63" t="s">
        <v>23</v>
      </c>
      <c r="K96" s="194" t="s">
        <v>16</v>
      </c>
      <c r="L96" s="66"/>
      <c r="M96" s="79"/>
      <c r="N96" s="79"/>
      <c r="O96" s="79"/>
      <c r="P96" s="79"/>
      <c r="Q96" s="79"/>
      <c r="R96" s="79"/>
      <c r="S96" s="79"/>
      <c r="T96" s="79"/>
      <c r="U96" s="66">
        <f t="shared" si="27"/>
        <v>1</v>
      </c>
      <c r="V96" s="189" t="s">
        <v>726</v>
      </c>
      <c r="W96" s="189" t="s">
        <v>723</v>
      </c>
      <c r="X96" s="189" t="s">
        <v>723</v>
      </c>
      <c r="Y96" s="189" t="s">
        <v>724</v>
      </c>
      <c r="Z96" s="79"/>
      <c r="AA96" s="79"/>
      <c r="AB96" s="79"/>
      <c r="AC96" s="79"/>
      <c r="AD96" s="79"/>
      <c r="AE96" s="79"/>
      <c r="AF96" s="79"/>
      <c r="AG96" s="79"/>
      <c r="AH96" s="79"/>
      <c r="AI96" s="79"/>
      <c r="AJ96" s="79"/>
      <c r="AK96" s="79"/>
      <c r="AL96" s="79"/>
      <c r="AM96" s="79"/>
      <c r="AN96" s="79"/>
      <c r="AO96" s="79"/>
      <c r="AP96" s="79"/>
      <c r="AQ96" s="79"/>
      <c r="AR96" s="79"/>
      <c r="AS96" s="79"/>
      <c r="AT96" s="79"/>
      <c r="AU96" s="79"/>
      <c r="AV96" s="79"/>
      <c r="AW96" s="79"/>
      <c r="AX96" s="79"/>
      <c r="AY96" s="79"/>
      <c r="AZ96" s="79"/>
      <c r="BA96" s="79"/>
      <c r="BB96" s="79"/>
      <c r="BC96" s="79"/>
      <c r="BD96" s="79"/>
      <c r="BE96" s="20">
        <v>2</v>
      </c>
      <c r="BF96" s="20">
        <v>2</v>
      </c>
      <c r="BG96" s="20">
        <v>2</v>
      </c>
      <c r="BH96" s="20">
        <v>2</v>
      </c>
      <c r="BI96" s="20">
        <v>2</v>
      </c>
      <c r="BJ96" s="20">
        <v>2</v>
      </c>
      <c r="BK96" s="20">
        <v>2</v>
      </c>
      <c r="BL96" s="20">
        <v>2</v>
      </c>
      <c r="BM96" s="20">
        <v>2</v>
      </c>
      <c r="BN96" s="20">
        <v>2</v>
      </c>
      <c r="BO96" s="20">
        <v>2</v>
      </c>
      <c r="BP96" s="20">
        <v>2</v>
      </c>
      <c r="BQ96" s="20">
        <v>2</v>
      </c>
      <c r="BR96" s="20">
        <v>2</v>
      </c>
      <c r="BS96" s="20">
        <v>2</v>
      </c>
      <c r="BT96" s="20">
        <v>2</v>
      </c>
      <c r="BU96" s="20">
        <v>2</v>
      </c>
      <c r="BV96" s="20">
        <v>1</v>
      </c>
      <c r="BW96" s="20">
        <v>2</v>
      </c>
      <c r="BX96" s="20">
        <v>2</v>
      </c>
      <c r="BY96" s="20">
        <v>1</v>
      </c>
      <c r="BZ96" s="20">
        <v>1</v>
      </c>
      <c r="CA96" s="80">
        <f t="shared" ref="CA96:CA97" si="76">COUNTIF($BE96:$BZ96,2)</f>
        <v>19</v>
      </c>
      <c r="CB96" s="81">
        <f t="shared" ref="CB96:CB97" si="77">CA96/COUNTA($BE96:$BZ96)</f>
        <v>0.86363636363636365</v>
      </c>
      <c r="CC96" s="80">
        <f t="shared" ref="CC96:CC97" si="78">COUNTIF($BE96:$BZ96,1)</f>
        <v>3</v>
      </c>
      <c r="CD96" s="81">
        <f t="shared" ref="CD96:CD97" si="79">CC96/COUNTA($BE96:$BZ96)</f>
        <v>0.13636363636363635</v>
      </c>
      <c r="CE96" s="80">
        <f t="shared" ref="CE96:CE97" si="80">COUNTIF($BE96:$BZ96,0)</f>
        <v>0</v>
      </c>
      <c r="CF96" s="81">
        <f t="shared" ref="CF96:CF97" si="81">CE96/COUNTA($BE96:$BZ96)</f>
        <v>0</v>
      </c>
      <c r="CG96" s="80">
        <f t="shared" ref="CG96:CG97" si="82">(((CA96*2)+(CC96*1)+(CE96*0)))/COUNTA($BE96:$BZ96)</f>
        <v>1.8636363636363635</v>
      </c>
      <c r="CH96" s="226" t="str">
        <f t="shared" ref="CH96:CH97" si="83">IF(CG96&gt;=1.6,"Đạt mục tiêu",IF(CG96&gt;=1,"Cần cố gắng","Chưa đạt"))</f>
        <v>Đạt mục tiêu</v>
      </c>
    </row>
    <row r="97" spans="1:87" ht="74.25" customHeight="1">
      <c r="A97" s="216">
        <v>83</v>
      </c>
      <c r="B97" s="152">
        <v>83</v>
      </c>
      <c r="C97" s="181" t="s">
        <v>673</v>
      </c>
      <c r="D97" s="87" t="s">
        <v>14</v>
      </c>
      <c r="E97" s="86" t="s">
        <v>674</v>
      </c>
      <c r="F97" s="87" t="s">
        <v>17</v>
      </c>
      <c r="G97" s="189" t="s">
        <v>322</v>
      </c>
      <c r="H97" s="190" t="s">
        <v>1544</v>
      </c>
      <c r="I97" s="80"/>
      <c r="J97" s="63" t="s">
        <v>23</v>
      </c>
      <c r="K97" s="262" t="s">
        <v>16</v>
      </c>
      <c r="L97" s="66"/>
      <c r="M97" s="79"/>
      <c r="N97" s="79"/>
      <c r="O97" s="79"/>
      <c r="P97" s="79"/>
      <c r="Q97" s="79"/>
      <c r="R97" s="79"/>
      <c r="S97" s="79"/>
      <c r="T97" s="79"/>
      <c r="U97" s="66">
        <f t="shared" si="27"/>
        <v>1</v>
      </c>
      <c r="V97" s="1162" t="s">
        <v>723</v>
      </c>
      <c r="W97" s="1162" t="s">
        <v>726</v>
      </c>
      <c r="X97" s="189" t="s">
        <v>727</v>
      </c>
      <c r="Y97" s="189" t="s">
        <v>723</v>
      </c>
      <c r="Z97" s="79"/>
      <c r="AA97" s="79"/>
      <c r="AB97" s="79"/>
      <c r="AC97" s="79"/>
      <c r="AD97" s="79"/>
      <c r="AE97" s="79"/>
      <c r="AF97" s="79"/>
      <c r="AG97" s="79"/>
      <c r="AH97" s="79"/>
      <c r="AI97" s="79"/>
      <c r="AJ97" s="79"/>
      <c r="AK97" s="79"/>
      <c r="AL97" s="79"/>
      <c r="AM97" s="79"/>
      <c r="AN97" s="79"/>
      <c r="AO97" s="79"/>
      <c r="AP97" s="79"/>
      <c r="AQ97" s="79"/>
      <c r="AR97" s="79"/>
      <c r="AS97" s="79"/>
      <c r="AT97" s="79"/>
      <c r="AU97" s="79"/>
      <c r="AV97" s="79"/>
      <c r="AW97" s="79"/>
      <c r="AX97" s="79"/>
      <c r="AY97" s="79"/>
      <c r="AZ97" s="79"/>
      <c r="BA97" s="79"/>
      <c r="BB97" s="79"/>
      <c r="BC97" s="79"/>
      <c r="BD97" s="79"/>
      <c r="BE97" s="20">
        <v>2</v>
      </c>
      <c r="BF97" s="20">
        <v>2</v>
      </c>
      <c r="BG97" s="20">
        <v>2</v>
      </c>
      <c r="BH97" s="20">
        <v>2</v>
      </c>
      <c r="BI97" s="20">
        <v>2</v>
      </c>
      <c r="BJ97" s="20">
        <v>2</v>
      </c>
      <c r="BK97" s="20">
        <v>1</v>
      </c>
      <c r="BL97" s="20">
        <v>2</v>
      </c>
      <c r="BM97" s="20">
        <v>2</v>
      </c>
      <c r="BN97" s="20">
        <v>2</v>
      </c>
      <c r="BO97" s="20">
        <v>2</v>
      </c>
      <c r="BP97" s="20">
        <v>2</v>
      </c>
      <c r="BQ97" s="20">
        <v>2</v>
      </c>
      <c r="BR97" s="20">
        <v>2</v>
      </c>
      <c r="BS97" s="20">
        <v>2</v>
      </c>
      <c r="BT97" s="20">
        <v>2</v>
      </c>
      <c r="BU97" s="20">
        <v>2</v>
      </c>
      <c r="BV97" s="20">
        <v>2</v>
      </c>
      <c r="BW97" s="20">
        <v>2</v>
      </c>
      <c r="BX97" s="20">
        <v>2</v>
      </c>
      <c r="BY97" s="20">
        <v>2</v>
      </c>
      <c r="BZ97" s="20">
        <v>1</v>
      </c>
      <c r="CA97" s="80">
        <f t="shared" si="76"/>
        <v>20</v>
      </c>
      <c r="CB97" s="81">
        <f t="shared" si="77"/>
        <v>0.90909090909090906</v>
      </c>
      <c r="CC97" s="80">
        <f t="shared" si="78"/>
        <v>2</v>
      </c>
      <c r="CD97" s="81">
        <f t="shared" si="79"/>
        <v>9.0909090909090912E-2</v>
      </c>
      <c r="CE97" s="80">
        <f t="shared" si="80"/>
        <v>0</v>
      </c>
      <c r="CF97" s="81">
        <f t="shared" si="81"/>
        <v>0</v>
      </c>
      <c r="CG97" s="80">
        <f t="shared" si="82"/>
        <v>1.9090909090909092</v>
      </c>
      <c r="CH97" s="226" t="str">
        <f t="shared" si="83"/>
        <v>Đạt mục tiêu</v>
      </c>
    </row>
    <row r="98" spans="1:87" s="173" customFormat="1">
      <c r="A98" s="171">
        <v>84</v>
      </c>
      <c r="B98" s="152">
        <v>84</v>
      </c>
      <c r="C98" s="1507" t="s">
        <v>675</v>
      </c>
      <c r="D98" s="1565"/>
      <c r="E98" s="1567"/>
      <c r="F98" s="5" t="s">
        <v>316</v>
      </c>
      <c r="G98" s="176" t="s">
        <v>316</v>
      </c>
      <c r="H98" s="176" t="s">
        <v>316</v>
      </c>
      <c r="I98" s="5" t="s">
        <v>316</v>
      </c>
      <c r="J98" s="5" t="s">
        <v>316</v>
      </c>
      <c r="K98" s="176" t="s">
        <v>316</v>
      </c>
      <c r="L98" s="5" t="s">
        <v>316</v>
      </c>
      <c r="M98" s="5" t="s">
        <v>316</v>
      </c>
      <c r="N98" s="5" t="s">
        <v>316</v>
      </c>
      <c r="O98" s="5" t="s">
        <v>316</v>
      </c>
      <c r="P98" s="5" t="s">
        <v>316</v>
      </c>
      <c r="Q98" s="5" t="s">
        <v>316</v>
      </c>
      <c r="R98" s="5"/>
      <c r="S98" s="5" t="s">
        <v>316</v>
      </c>
      <c r="T98" s="5" t="s">
        <v>316</v>
      </c>
      <c r="U98" s="5" t="s">
        <v>316</v>
      </c>
      <c r="V98" s="176" t="s">
        <v>316</v>
      </c>
      <c r="W98" s="176" t="s">
        <v>316</v>
      </c>
      <c r="X98" s="176" t="s">
        <v>316</v>
      </c>
      <c r="Y98" s="176" t="s">
        <v>316</v>
      </c>
      <c r="Z98" s="5" t="s">
        <v>316</v>
      </c>
      <c r="AA98" s="5" t="s">
        <v>316</v>
      </c>
      <c r="AB98" s="5" t="s">
        <v>316</v>
      </c>
      <c r="AC98" s="5" t="s">
        <v>316</v>
      </c>
      <c r="AD98" s="5" t="s">
        <v>316</v>
      </c>
      <c r="AE98" s="5" t="s">
        <v>316</v>
      </c>
      <c r="AF98" s="5" t="s">
        <v>316</v>
      </c>
      <c r="AG98" s="5" t="s">
        <v>316</v>
      </c>
      <c r="AH98" s="5" t="s">
        <v>316</v>
      </c>
      <c r="AI98" s="5" t="s">
        <v>316</v>
      </c>
      <c r="AJ98" s="5" t="s">
        <v>316</v>
      </c>
      <c r="AK98" s="5" t="s">
        <v>316</v>
      </c>
      <c r="AL98" s="5" t="s">
        <v>316</v>
      </c>
      <c r="AM98" s="5"/>
      <c r="AN98" s="5"/>
      <c r="AO98" s="5" t="s">
        <v>316</v>
      </c>
      <c r="AP98" s="5" t="s">
        <v>316</v>
      </c>
      <c r="AQ98" s="5" t="s">
        <v>316</v>
      </c>
      <c r="AR98" s="5" t="s">
        <v>316</v>
      </c>
      <c r="AS98" s="5" t="s">
        <v>316</v>
      </c>
      <c r="AT98" s="5" t="s">
        <v>316</v>
      </c>
      <c r="AU98" s="5" t="s">
        <v>316</v>
      </c>
      <c r="AV98" s="5" t="s">
        <v>316</v>
      </c>
      <c r="AW98" s="5" t="s">
        <v>316</v>
      </c>
      <c r="AX98" s="5"/>
      <c r="AY98" s="5"/>
      <c r="AZ98" s="5" t="s">
        <v>316</v>
      </c>
      <c r="BA98" s="5"/>
      <c r="BB98" s="5" t="s">
        <v>316</v>
      </c>
      <c r="BC98" s="5"/>
      <c r="BD98" s="5" t="s">
        <v>316</v>
      </c>
      <c r="BE98" s="5" t="s">
        <v>316</v>
      </c>
      <c r="BF98" s="5" t="s">
        <v>316</v>
      </c>
      <c r="BG98" s="5" t="s">
        <v>316</v>
      </c>
      <c r="BH98" s="5" t="s">
        <v>316</v>
      </c>
      <c r="BI98" s="5" t="s">
        <v>316</v>
      </c>
      <c r="BJ98" s="5" t="s">
        <v>316</v>
      </c>
      <c r="BK98" s="5" t="s">
        <v>316</v>
      </c>
      <c r="BL98" s="5" t="s">
        <v>316</v>
      </c>
      <c r="BM98" s="5" t="s">
        <v>316</v>
      </c>
      <c r="BN98" s="5" t="s">
        <v>316</v>
      </c>
      <c r="BO98" s="5" t="s">
        <v>316</v>
      </c>
      <c r="BP98" s="5" t="s">
        <v>316</v>
      </c>
      <c r="BQ98" s="5" t="s">
        <v>316</v>
      </c>
      <c r="BR98" s="5" t="s">
        <v>316</v>
      </c>
      <c r="BS98" s="5" t="s">
        <v>316</v>
      </c>
      <c r="BT98" s="5" t="s">
        <v>316</v>
      </c>
      <c r="BU98" s="5" t="s">
        <v>316</v>
      </c>
      <c r="BV98" s="5" t="s">
        <v>316</v>
      </c>
      <c r="BW98" s="5" t="s">
        <v>316</v>
      </c>
      <c r="BX98" s="5" t="s">
        <v>316</v>
      </c>
      <c r="BY98" s="5" t="s">
        <v>316</v>
      </c>
      <c r="BZ98" s="5" t="s">
        <v>316</v>
      </c>
      <c r="CA98" s="5" t="s">
        <v>316</v>
      </c>
      <c r="CB98" s="5" t="s">
        <v>316</v>
      </c>
      <c r="CC98" s="5" t="s">
        <v>316</v>
      </c>
      <c r="CD98" s="5" t="s">
        <v>316</v>
      </c>
      <c r="CE98" s="5" t="s">
        <v>316</v>
      </c>
      <c r="CF98" s="5" t="s">
        <v>316</v>
      </c>
      <c r="CG98" s="5" t="s">
        <v>316</v>
      </c>
      <c r="CH98" s="5" t="s">
        <v>316</v>
      </c>
      <c r="CI98" s="2"/>
    </row>
    <row r="99" spans="1:87" s="2" customFormat="1" ht="30" hidden="1">
      <c r="A99" s="19"/>
      <c r="B99" s="152"/>
      <c r="C99" s="78" t="s">
        <v>676</v>
      </c>
      <c r="D99" s="162"/>
      <c r="E99" s="163"/>
      <c r="F99" s="5"/>
      <c r="G99" s="5"/>
      <c r="H99" s="23" t="s">
        <v>1012</v>
      </c>
      <c r="I99" s="5"/>
      <c r="J99" s="5"/>
      <c r="K99" s="148"/>
      <c r="L99" s="148"/>
      <c r="M99" s="148"/>
      <c r="N99" s="148"/>
      <c r="O99" s="148"/>
      <c r="P99" s="148"/>
      <c r="Q99" s="148"/>
      <c r="R99" s="148" t="s">
        <v>16</v>
      </c>
      <c r="S99" s="148"/>
      <c r="T99" s="148"/>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row>
    <row r="100" spans="1:87" s="2" customFormat="1" ht="47.25" hidden="1">
      <c r="A100" s="19">
        <v>85</v>
      </c>
      <c r="B100" s="152">
        <v>85</v>
      </c>
      <c r="C100" s="78" t="s">
        <v>676</v>
      </c>
      <c r="D100" s="77" t="s">
        <v>17</v>
      </c>
      <c r="E100" s="78" t="s">
        <v>677</v>
      </c>
      <c r="F100" s="77" t="s">
        <v>17</v>
      </c>
      <c r="G100" s="20" t="s">
        <v>323</v>
      </c>
      <c r="H100" s="23" t="s">
        <v>678</v>
      </c>
      <c r="I100" s="20" t="s">
        <v>275</v>
      </c>
      <c r="J100" s="10" t="s">
        <v>23</v>
      </c>
      <c r="K100" s="44"/>
      <c r="L100" s="44" t="s">
        <v>16</v>
      </c>
      <c r="M100" s="20"/>
      <c r="N100" s="79"/>
      <c r="O100" s="20"/>
      <c r="P100" s="79"/>
      <c r="Q100" s="20"/>
      <c r="R100" s="20"/>
      <c r="S100" s="20"/>
      <c r="T100" s="20"/>
      <c r="U100" s="66">
        <f t="shared" si="27"/>
        <v>1</v>
      </c>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v>1</v>
      </c>
      <c r="BF100" s="20">
        <v>2</v>
      </c>
      <c r="BG100" s="20">
        <v>2</v>
      </c>
      <c r="BH100" s="20">
        <v>2</v>
      </c>
      <c r="BI100" s="20">
        <v>2</v>
      </c>
      <c r="BJ100" s="20">
        <v>2</v>
      </c>
      <c r="BK100" s="20">
        <v>2</v>
      </c>
      <c r="BL100" s="20">
        <v>2</v>
      </c>
      <c r="BM100" s="20"/>
      <c r="BN100" s="20"/>
      <c r="BO100" s="20"/>
      <c r="BP100" s="20"/>
      <c r="BQ100" s="20">
        <v>2</v>
      </c>
      <c r="BR100" s="20">
        <v>2</v>
      </c>
      <c r="BS100" s="20"/>
      <c r="BT100" s="20"/>
      <c r="BU100" s="20"/>
      <c r="BV100" s="20">
        <v>2</v>
      </c>
      <c r="BW100" s="20">
        <v>2</v>
      </c>
      <c r="BX100" s="20">
        <v>1</v>
      </c>
      <c r="BY100" s="20">
        <v>1</v>
      </c>
      <c r="BZ100" s="20">
        <v>2</v>
      </c>
      <c r="CA100" s="21">
        <f>COUNTIF($BE100:$BZ100,2)</f>
        <v>12</v>
      </c>
      <c r="CB100" s="22">
        <f>CA100/COUNTA($BE100:$BZ100)</f>
        <v>0.8</v>
      </c>
      <c r="CC100" s="21">
        <f>COUNTIF($BE100:$BZ100,1)</f>
        <v>3</v>
      </c>
      <c r="CD100" s="22">
        <f>CC100/COUNTA($BE100:$BZ100)</f>
        <v>0.2</v>
      </c>
      <c r="CE100" s="21">
        <f>COUNTIF($BE100:$BZ100,0)</f>
        <v>0</v>
      </c>
      <c r="CF100" s="22">
        <f>CE100/COUNTA($BE100:$BZ100)</f>
        <v>0</v>
      </c>
      <c r="CG100" s="21">
        <f>(((CA100*2)+(CC100*1)+(CE100*0)))/COUNTA($BE100:$BZ100)</f>
        <v>1.8</v>
      </c>
      <c r="CH100" s="21" t="str">
        <f>IF(CG100&gt;=1.6,"Đạt mục tiêu",IF(CG100&gt;=1,"Cần cố gắng","Chưa đạt"))</f>
        <v>Đạt mục tiêu</v>
      </c>
    </row>
    <row r="101" spans="1:87" s="2" customFormat="1" ht="31.5" hidden="1">
      <c r="A101" s="19">
        <v>86</v>
      </c>
      <c r="B101" s="152">
        <v>86</v>
      </c>
      <c r="C101" s="78" t="s">
        <v>676</v>
      </c>
      <c r="D101" s="77" t="s">
        <v>17</v>
      </c>
      <c r="E101" s="78" t="s">
        <v>677</v>
      </c>
      <c r="F101" s="77" t="s">
        <v>17</v>
      </c>
      <c r="G101" s="20" t="s">
        <v>711</v>
      </c>
      <c r="H101" s="23" t="s">
        <v>1014</v>
      </c>
      <c r="I101" s="20"/>
      <c r="J101" s="10" t="s">
        <v>23</v>
      </c>
      <c r="K101" s="44"/>
      <c r="L101" s="44"/>
      <c r="M101" s="20"/>
      <c r="N101" s="79"/>
      <c r="O101" s="21" t="s">
        <v>16</v>
      </c>
      <c r="P101" s="79"/>
      <c r="Q101" s="20"/>
      <c r="R101" s="20"/>
      <c r="S101" s="20"/>
      <c r="T101" s="20"/>
      <c r="U101" s="66">
        <f t="shared" si="27"/>
        <v>1</v>
      </c>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1"/>
      <c r="CB101" s="22"/>
      <c r="CC101" s="21"/>
      <c r="CD101" s="22"/>
      <c r="CE101" s="21"/>
      <c r="CF101" s="22"/>
      <c r="CG101" s="21"/>
      <c r="CH101" s="21"/>
    </row>
    <row r="102" spans="1:87" s="2" customFormat="1" ht="30" hidden="1">
      <c r="A102" s="19"/>
      <c r="B102" s="152"/>
      <c r="C102" s="78" t="s">
        <v>676</v>
      </c>
      <c r="D102" s="77"/>
      <c r="E102" s="78"/>
      <c r="F102" s="77"/>
      <c r="G102" s="20"/>
      <c r="H102" s="23" t="s">
        <v>1013</v>
      </c>
      <c r="I102" s="20"/>
      <c r="J102" s="10"/>
      <c r="K102" s="44"/>
      <c r="L102" s="44"/>
      <c r="M102" s="20"/>
      <c r="N102" s="79"/>
      <c r="O102" s="21"/>
      <c r="P102" s="79"/>
      <c r="Q102" s="20"/>
      <c r="R102" s="21" t="s">
        <v>16</v>
      </c>
      <c r="S102" s="20"/>
      <c r="T102" s="20"/>
      <c r="U102" s="66"/>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0"/>
      <c r="BW102" s="20"/>
      <c r="BX102" s="20"/>
      <c r="BY102" s="20"/>
      <c r="BZ102" s="20"/>
      <c r="CA102" s="21"/>
      <c r="CB102" s="22"/>
      <c r="CC102" s="21"/>
      <c r="CD102" s="22"/>
      <c r="CE102" s="21"/>
      <c r="CF102" s="22"/>
      <c r="CG102" s="21"/>
      <c r="CH102" s="21"/>
    </row>
    <row r="103" spans="1:87" s="2" customFormat="1" ht="47.25" hidden="1">
      <c r="A103" s="19">
        <v>87</v>
      </c>
      <c r="B103" s="152">
        <v>87</v>
      </c>
      <c r="C103" s="78" t="s">
        <v>676</v>
      </c>
      <c r="D103" s="77" t="s">
        <v>17</v>
      </c>
      <c r="E103" s="78" t="s">
        <v>677</v>
      </c>
      <c r="F103" s="77" t="s">
        <v>17</v>
      </c>
      <c r="G103" s="20" t="s">
        <v>712</v>
      </c>
      <c r="H103" s="23" t="s">
        <v>1021</v>
      </c>
      <c r="I103" s="20"/>
      <c r="J103" s="10" t="s">
        <v>23</v>
      </c>
      <c r="K103" s="44"/>
      <c r="L103" s="44"/>
      <c r="M103" s="20"/>
      <c r="N103" s="79"/>
      <c r="O103" s="20"/>
      <c r="P103" s="79"/>
      <c r="Q103" s="20"/>
      <c r="R103" s="20"/>
      <c r="S103" s="21" t="s">
        <v>16</v>
      </c>
      <c r="T103" s="20"/>
      <c r="U103" s="66">
        <f t="shared" si="27"/>
        <v>1</v>
      </c>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0"/>
      <c r="BW103" s="20"/>
      <c r="BX103" s="20"/>
      <c r="BY103" s="20"/>
      <c r="BZ103" s="20"/>
      <c r="CA103" s="21"/>
      <c r="CB103" s="22"/>
      <c r="CC103" s="21"/>
      <c r="CD103" s="22"/>
      <c r="CE103" s="21"/>
      <c r="CF103" s="22"/>
      <c r="CG103" s="21"/>
      <c r="CH103" s="21"/>
    </row>
    <row r="104" spans="1:87" s="173" customFormat="1">
      <c r="A104" s="171">
        <v>88</v>
      </c>
      <c r="B104" s="152">
        <v>88</v>
      </c>
      <c r="C104" s="1507" t="s">
        <v>679</v>
      </c>
      <c r="D104" s="1565"/>
      <c r="E104" s="1567"/>
      <c r="F104" s="5" t="s">
        <v>316</v>
      </c>
      <c r="G104" s="176" t="s">
        <v>316</v>
      </c>
      <c r="H104" s="176" t="s">
        <v>316</v>
      </c>
      <c r="I104" s="5" t="s">
        <v>316</v>
      </c>
      <c r="J104" s="5" t="s">
        <v>316</v>
      </c>
      <c r="K104" s="176" t="s">
        <v>316</v>
      </c>
      <c r="L104" s="5" t="s">
        <v>316</v>
      </c>
      <c r="M104" s="5" t="s">
        <v>316</v>
      </c>
      <c r="N104" s="5" t="s">
        <v>316</v>
      </c>
      <c r="O104" s="5" t="s">
        <v>316</v>
      </c>
      <c r="P104" s="5" t="s">
        <v>316</v>
      </c>
      <c r="Q104" s="5" t="s">
        <v>316</v>
      </c>
      <c r="R104" s="5"/>
      <c r="S104" s="5" t="s">
        <v>316</v>
      </c>
      <c r="T104" s="5" t="s">
        <v>316</v>
      </c>
      <c r="U104" s="5" t="s">
        <v>316</v>
      </c>
      <c r="V104" s="176" t="s">
        <v>316</v>
      </c>
      <c r="W104" s="176" t="s">
        <v>316</v>
      </c>
      <c r="X104" s="176" t="s">
        <v>316</v>
      </c>
      <c r="Y104" s="176" t="s">
        <v>316</v>
      </c>
      <c r="Z104" s="5" t="s">
        <v>316</v>
      </c>
      <c r="AA104" s="5" t="s">
        <v>316</v>
      </c>
      <c r="AB104" s="5" t="s">
        <v>316</v>
      </c>
      <c r="AC104" s="5" t="s">
        <v>316</v>
      </c>
      <c r="AD104" s="5" t="s">
        <v>316</v>
      </c>
      <c r="AE104" s="5" t="s">
        <v>316</v>
      </c>
      <c r="AF104" s="5" t="s">
        <v>316</v>
      </c>
      <c r="AG104" s="5" t="s">
        <v>316</v>
      </c>
      <c r="AH104" s="5" t="s">
        <v>316</v>
      </c>
      <c r="AI104" s="5" t="s">
        <v>316</v>
      </c>
      <c r="AJ104" s="5" t="s">
        <v>316</v>
      </c>
      <c r="AK104" s="5" t="s">
        <v>316</v>
      </c>
      <c r="AL104" s="5" t="s">
        <v>316</v>
      </c>
      <c r="AM104" s="5"/>
      <c r="AN104" s="5"/>
      <c r="AO104" s="5" t="s">
        <v>316</v>
      </c>
      <c r="AP104" s="5" t="s">
        <v>316</v>
      </c>
      <c r="AQ104" s="5" t="s">
        <v>316</v>
      </c>
      <c r="AR104" s="5" t="s">
        <v>316</v>
      </c>
      <c r="AS104" s="5" t="s">
        <v>316</v>
      </c>
      <c r="AT104" s="5" t="s">
        <v>316</v>
      </c>
      <c r="AU104" s="5" t="s">
        <v>316</v>
      </c>
      <c r="AV104" s="5" t="s">
        <v>316</v>
      </c>
      <c r="AW104" s="5" t="s">
        <v>316</v>
      </c>
      <c r="AX104" s="5"/>
      <c r="AY104" s="5"/>
      <c r="AZ104" s="5" t="s">
        <v>316</v>
      </c>
      <c r="BA104" s="5"/>
      <c r="BB104" s="5" t="s">
        <v>316</v>
      </c>
      <c r="BC104" s="5"/>
      <c r="BD104" s="5" t="s">
        <v>316</v>
      </c>
      <c r="BE104" s="5" t="s">
        <v>316</v>
      </c>
      <c r="BF104" s="5" t="s">
        <v>316</v>
      </c>
      <c r="BG104" s="5" t="s">
        <v>316</v>
      </c>
      <c r="BH104" s="5" t="s">
        <v>316</v>
      </c>
      <c r="BI104" s="5" t="s">
        <v>316</v>
      </c>
      <c r="BJ104" s="5" t="s">
        <v>316</v>
      </c>
      <c r="BK104" s="5" t="s">
        <v>316</v>
      </c>
      <c r="BL104" s="5" t="s">
        <v>316</v>
      </c>
      <c r="BM104" s="5" t="s">
        <v>316</v>
      </c>
      <c r="BN104" s="5" t="s">
        <v>316</v>
      </c>
      <c r="BO104" s="5" t="s">
        <v>316</v>
      </c>
      <c r="BP104" s="5" t="s">
        <v>316</v>
      </c>
      <c r="BQ104" s="5" t="s">
        <v>316</v>
      </c>
      <c r="BR104" s="5" t="s">
        <v>316</v>
      </c>
      <c r="BS104" s="5" t="s">
        <v>316</v>
      </c>
      <c r="BT104" s="5" t="s">
        <v>316</v>
      </c>
      <c r="BU104" s="5" t="s">
        <v>316</v>
      </c>
      <c r="BV104" s="5" t="s">
        <v>316</v>
      </c>
      <c r="BW104" s="5" t="s">
        <v>316</v>
      </c>
      <c r="BX104" s="5" t="s">
        <v>316</v>
      </c>
      <c r="BY104" s="5" t="s">
        <v>316</v>
      </c>
      <c r="BZ104" s="5" t="s">
        <v>316</v>
      </c>
      <c r="CA104" s="5" t="s">
        <v>316</v>
      </c>
      <c r="CB104" s="5" t="s">
        <v>316</v>
      </c>
      <c r="CC104" s="5" t="s">
        <v>316</v>
      </c>
      <c r="CD104" s="5" t="s">
        <v>316</v>
      </c>
      <c r="CE104" s="5" t="s">
        <v>316</v>
      </c>
      <c r="CF104" s="5" t="s">
        <v>316</v>
      </c>
      <c r="CG104" s="5" t="s">
        <v>316</v>
      </c>
      <c r="CH104" s="5" t="s">
        <v>316</v>
      </c>
      <c r="CI104" s="2"/>
    </row>
    <row r="105" spans="1:87" s="2" customFormat="1" ht="47.25" hidden="1">
      <c r="A105" s="19">
        <v>89</v>
      </c>
      <c r="B105" s="152">
        <v>89</v>
      </c>
      <c r="C105" s="24" t="s">
        <v>101</v>
      </c>
      <c r="D105" s="8" t="s">
        <v>17</v>
      </c>
      <c r="E105" s="24" t="s">
        <v>324</v>
      </c>
      <c r="F105" s="8" t="s">
        <v>17</v>
      </c>
      <c r="G105" s="23" t="s">
        <v>331</v>
      </c>
      <c r="H105" s="23" t="s">
        <v>680</v>
      </c>
      <c r="I105" s="20" t="s">
        <v>275</v>
      </c>
      <c r="J105" s="10" t="s">
        <v>23</v>
      </c>
      <c r="K105" s="20"/>
      <c r="L105" s="20"/>
      <c r="M105" s="20"/>
      <c r="N105" s="79"/>
      <c r="O105" s="20"/>
      <c r="P105" s="79"/>
      <c r="Q105" s="44" t="s">
        <v>16</v>
      </c>
      <c r="R105" s="44"/>
      <c r="S105" s="20"/>
      <c r="T105" s="20"/>
      <c r="U105" s="66">
        <f t="shared" ref="U105:U174" si="84">COUNTIF(K105:T105,"x")</f>
        <v>1</v>
      </c>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v>2</v>
      </c>
      <c r="BF105" s="20">
        <v>2</v>
      </c>
      <c r="BG105" s="20">
        <v>2</v>
      </c>
      <c r="BH105" s="20">
        <v>2</v>
      </c>
      <c r="BI105" s="20">
        <v>1</v>
      </c>
      <c r="BJ105" s="20">
        <v>2</v>
      </c>
      <c r="BK105" s="20">
        <v>2</v>
      </c>
      <c r="BL105" s="20">
        <v>2</v>
      </c>
      <c r="BM105" s="20"/>
      <c r="BN105" s="20"/>
      <c r="BO105" s="20"/>
      <c r="BP105" s="20"/>
      <c r="BQ105" s="20">
        <v>2</v>
      </c>
      <c r="BR105" s="20">
        <v>2</v>
      </c>
      <c r="BS105" s="20"/>
      <c r="BT105" s="20"/>
      <c r="BU105" s="20"/>
      <c r="BV105" s="20">
        <v>1</v>
      </c>
      <c r="BW105" s="20">
        <v>2</v>
      </c>
      <c r="BX105" s="20">
        <v>2</v>
      </c>
      <c r="BY105" s="20">
        <v>1</v>
      </c>
      <c r="BZ105" s="20">
        <v>1</v>
      </c>
      <c r="CA105" s="21">
        <f>COUNTIF($BE105:$BZ105,2)</f>
        <v>11</v>
      </c>
      <c r="CB105" s="22">
        <f>CA105/COUNTA($BE105:$BZ105)</f>
        <v>0.73333333333333328</v>
      </c>
      <c r="CC105" s="21">
        <f>COUNTIF($BE105:$BZ105,1)</f>
        <v>4</v>
      </c>
      <c r="CD105" s="22">
        <f>CC105/COUNTA($BE105:$BZ105)</f>
        <v>0.26666666666666666</v>
      </c>
      <c r="CE105" s="21">
        <f>COUNTIF($BE105:$BZ105,0)</f>
        <v>0</v>
      </c>
      <c r="CF105" s="22">
        <f>CE105/COUNTA($BE105:$BZ105)</f>
        <v>0</v>
      </c>
      <c r="CG105" s="21">
        <f>(((CA105*2)+(CC105*1)+(CE105*0)))/COUNTA($BE105:$BZ105)</f>
        <v>1.7333333333333334</v>
      </c>
      <c r="CH105" s="21" t="str">
        <f>IF(CG105&gt;=1.6,"Đạt mục tiêu",IF(CG105&gt;=1,"Cần cố gắng","Chưa đạt"))</f>
        <v>Đạt mục tiêu</v>
      </c>
    </row>
    <row r="106" spans="1:87" s="173" customFormat="1">
      <c r="A106" s="171">
        <v>90</v>
      </c>
      <c r="B106" s="152">
        <v>90</v>
      </c>
      <c r="C106" s="1507" t="s">
        <v>681</v>
      </c>
      <c r="D106" s="1565"/>
      <c r="E106" s="1567"/>
      <c r="F106" s="5" t="s">
        <v>316</v>
      </c>
      <c r="G106" s="176" t="s">
        <v>316</v>
      </c>
      <c r="H106" s="177" t="s">
        <v>316</v>
      </c>
      <c r="I106" s="5" t="s">
        <v>316</v>
      </c>
      <c r="J106" s="5" t="s">
        <v>316</v>
      </c>
      <c r="K106" s="176" t="s">
        <v>316</v>
      </c>
      <c r="L106" s="5" t="s">
        <v>316</v>
      </c>
      <c r="M106" s="5" t="s">
        <v>316</v>
      </c>
      <c r="N106" s="5" t="s">
        <v>316</v>
      </c>
      <c r="O106" s="5" t="s">
        <v>316</v>
      </c>
      <c r="P106" s="5" t="s">
        <v>316</v>
      </c>
      <c r="Q106" s="5" t="s">
        <v>316</v>
      </c>
      <c r="R106" s="5"/>
      <c r="S106" s="5" t="s">
        <v>316</v>
      </c>
      <c r="T106" s="5" t="s">
        <v>316</v>
      </c>
      <c r="U106" s="5" t="s">
        <v>316</v>
      </c>
      <c r="V106" s="176" t="s">
        <v>316</v>
      </c>
      <c r="W106" s="176" t="s">
        <v>316</v>
      </c>
      <c r="X106" s="176" t="s">
        <v>316</v>
      </c>
      <c r="Y106" s="176" t="s">
        <v>316</v>
      </c>
      <c r="Z106" s="5" t="s">
        <v>316</v>
      </c>
      <c r="AA106" s="5" t="s">
        <v>316</v>
      </c>
      <c r="AB106" s="5" t="s">
        <v>316</v>
      </c>
      <c r="AC106" s="5" t="s">
        <v>316</v>
      </c>
      <c r="AD106" s="5" t="s">
        <v>316</v>
      </c>
      <c r="AE106" s="5" t="s">
        <v>316</v>
      </c>
      <c r="AF106" s="5" t="s">
        <v>316</v>
      </c>
      <c r="AG106" s="5" t="s">
        <v>316</v>
      </c>
      <c r="AH106" s="5" t="s">
        <v>316</v>
      </c>
      <c r="AI106" s="5" t="s">
        <v>316</v>
      </c>
      <c r="AJ106" s="5" t="s">
        <v>316</v>
      </c>
      <c r="AK106" s="5" t="s">
        <v>316</v>
      </c>
      <c r="AL106" s="5" t="s">
        <v>316</v>
      </c>
      <c r="AM106" s="5"/>
      <c r="AN106" s="5"/>
      <c r="AO106" s="5" t="s">
        <v>316</v>
      </c>
      <c r="AP106" s="5" t="s">
        <v>316</v>
      </c>
      <c r="AQ106" s="5" t="s">
        <v>316</v>
      </c>
      <c r="AR106" s="5" t="s">
        <v>316</v>
      </c>
      <c r="AS106" s="5" t="s">
        <v>316</v>
      </c>
      <c r="AT106" s="5" t="s">
        <v>316</v>
      </c>
      <c r="AU106" s="5" t="s">
        <v>316</v>
      </c>
      <c r="AV106" s="5" t="s">
        <v>316</v>
      </c>
      <c r="AW106" s="5" t="s">
        <v>316</v>
      </c>
      <c r="AX106" s="5"/>
      <c r="AY106" s="5"/>
      <c r="AZ106" s="5" t="s">
        <v>316</v>
      </c>
      <c r="BA106" s="5"/>
      <c r="BB106" s="5" t="s">
        <v>316</v>
      </c>
      <c r="BC106" s="5"/>
      <c r="BD106" s="5" t="s">
        <v>316</v>
      </c>
      <c r="BE106" s="5" t="s">
        <v>316</v>
      </c>
      <c r="BF106" s="5" t="s">
        <v>316</v>
      </c>
      <c r="BG106" s="5" t="s">
        <v>316</v>
      </c>
      <c r="BH106" s="5" t="s">
        <v>316</v>
      </c>
      <c r="BI106" s="5" t="s">
        <v>316</v>
      </c>
      <c r="BJ106" s="5" t="s">
        <v>316</v>
      </c>
      <c r="BK106" s="5" t="s">
        <v>316</v>
      </c>
      <c r="BL106" s="5" t="s">
        <v>316</v>
      </c>
      <c r="BM106" s="5" t="s">
        <v>316</v>
      </c>
      <c r="BN106" s="5" t="s">
        <v>316</v>
      </c>
      <c r="BO106" s="5" t="s">
        <v>316</v>
      </c>
      <c r="BP106" s="5" t="s">
        <v>316</v>
      </c>
      <c r="BQ106" s="5" t="s">
        <v>316</v>
      </c>
      <c r="BR106" s="5" t="s">
        <v>316</v>
      </c>
      <c r="BS106" s="5" t="s">
        <v>316</v>
      </c>
      <c r="BT106" s="5" t="s">
        <v>316</v>
      </c>
      <c r="BU106" s="5" t="s">
        <v>316</v>
      </c>
      <c r="BV106" s="5" t="s">
        <v>316</v>
      </c>
      <c r="BW106" s="5" t="s">
        <v>316</v>
      </c>
      <c r="BX106" s="5" t="s">
        <v>316</v>
      </c>
      <c r="BY106" s="5" t="s">
        <v>316</v>
      </c>
      <c r="BZ106" s="5" t="s">
        <v>316</v>
      </c>
      <c r="CA106" s="5" t="s">
        <v>316</v>
      </c>
      <c r="CB106" s="5" t="s">
        <v>316</v>
      </c>
      <c r="CC106" s="5" t="s">
        <v>316</v>
      </c>
      <c r="CD106" s="5" t="s">
        <v>316</v>
      </c>
      <c r="CE106" s="5" t="s">
        <v>316</v>
      </c>
      <c r="CF106" s="5" t="s">
        <v>316</v>
      </c>
      <c r="CG106" s="5" t="s">
        <v>316</v>
      </c>
      <c r="CH106" s="5" t="s">
        <v>316</v>
      </c>
      <c r="CI106" s="2"/>
    </row>
    <row r="107" spans="1:87" s="74" customFormat="1" ht="47.25" hidden="1">
      <c r="A107" s="19">
        <v>91</v>
      </c>
      <c r="B107" s="152">
        <v>91</v>
      </c>
      <c r="C107" s="86" t="s">
        <v>682</v>
      </c>
      <c r="D107" s="87" t="s">
        <v>14</v>
      </c>
      <c r="E107" s="86" t="s">
        <v>683</v>
      </c>
      <c r="F107" s="87" t="s">
        <v>17</v>
      </c>
      <c r="G107" s="79" t="s">
        <v>106</v>
      </c>
      <c r="H107" s="96" t="s">
        <v>956</v>
      </c>
      <c r="I107" s="79"/>
      <c r="J107" s="10" t="s">
        <v>23</v>
      </c>
      <c r="K107" s="79"/>
      <c r="L107" s="79"/>
      <c r="M107" s="79"/>
      <c r="N107" s="80" t="s">
        <v>16</v>
      </c>
      <c r="O107" s="79"/>
      <c r="P107" s="66"/>
      <c r="Q107" s="79"/>
      <c r="R107" s="79"/>
      <c r="S107" s="79"/>
      <c r="T107" s="79"/>
      <c r="U107" s="66">
        <f t="shared" si="84"/>
        <v>1</v>
      </c>
      <c r="V107" s="79"/>
      <c r="W107" s="79"/>
      <c r="X107" s="79"/>
      <c r="Y107" s="79"/>
      <c r="Z107" s="79"/>
      <c r="AA107" s="79"/>
      <c r="AB107" s="79"/>
      <c r="AC107" s="79"/>
      <c r="AD107" s="79"/>
      <c r="AE107" s="79"/>
      <c r="AF107" s="79"/>
      <c r="AG107" s="79"/>
      <c r="AH107" s="79"/>
      <c r="AI107" s="79"/>
      <c r="AJ107" s="79"/>
      <c r="AK107" s="79"/>
      <c r="AL107" s="79"/>
      <c r="AM107" s="79"/>
      <c r="AN107" s="79"/>
      <c r="AO107" s="79"/>
      <c r="AP107" s="79"/>
      <c r="AQ107" s="79"/>
      <c r="AR107" s="79"/>
      <c r="AS107" s="79"/>
      <c r="AT107" s="79"/>
      <c r="AU107" s="79"/>
      <c r="AV107" s="79"/>
      <c r="AW107" s="79"/>
      <c r="AX107" s="79"/>
      <c r="AY107" s="79"/>
      <c r="AZ107" s="79"/>
      <c r="BA107" s="79"/>
      <c r="BB107" s="79"/>
      <c r="BC107" s="79"/>
      <c r="BD107" s="79"/>
      <c r="BE107" s="79"/>
      <c r="BF107" s="79"/>
      <c r="BG107" s="79"/>
      <c r="BH107" s="79"/>
      <c r="BI107" s="79"/>
      <c r="BJ107" s="79"/>
      <c r="BK107" s="79"/>
      <c r="BL107" s="79"/>
      <c r="BM107" s="79"/>
      <c r="BN107" s="79"/>
      <c r="BO107" s="79"/>
      <c r="BP107" s="79"/>
      <c r="BQ107" s="79"/>
      <c r="BR107" s="79"/>
      <c r="BS107" s="79"/>
      <c r="BT107" s="79"/>
      <c r="BU107" s="79"/>
      <c r="BV107" s="79"/>
      <c r="BW107" s="79"/>
      <c r="BX107" s="79"/>
      <c r="BY107" s="79"/>
      <c r="BZ107" s="79"/>
      <c r="CA107" s="80"/>
      <c r="CB107" s="81"/>
      <c r="CC107" s="80"/>
      <c r="CD107" s="81"/>
      <c r="CE107" s="80"/>
      <c r="CF107" s="81"/>
      <c r="CG107" s="80"/>
      <c r="CH107" s="80"/>
    </row>
    <row r="108" spans="1:87" s="173" customFormat="1">
      <c r="A108" s="171">
        <v>92</v>
      </c>
      <c r="B108" s="152">
        <v>92</v>
      </c>
      <c r="C108" s="1507" t="s">
        <v>684</v>
      </c>
      <c r="D108" s="1565"/>
      <c r="E108" s="1567"/>
      <c r="F108" s="5" t="s">
        <v>316</v>
      </c>
      <c r="G108" s="176" t="s">
        <v>316</v>
      </c>
      <c r="H108" s="176" t="s">
        <v>316</v>
      </c>
      <c r="I108" s="5" t="s">
        <v>316</v>
      </c>
      <c r="J108" s="5" t="s">
        <v>316</v>
      </c>
      <c r="K108" s="176" t="s">
        <v>316</v>
      </c>
      <c r="L108" s="5" t="s">
        <v>316</v>
      </c>
      <c r="M108" s="5" t="s">
        <v>316</v>
      </c>
      <c r="N108" s="5" t="s">
        <v>316</v>
      </c>
      <c r="O108" s="5" t="s">
        <v>316</v>
      </c>
      <c r="P108" s="5" t="s">
        <v>316</v>
      </c>
      <c r="Q108" s="5" t="s">
        <v>316</v>
      </c>
      <c r="R108" s="5"/>
      <c r="S108" s="5" t="s">
        <v>316</v>
      </c>
      <c r="T108" s="5" t="s">
        <v>316</v>
      </c>
      <c r="U108" s="5" t="s">
        <v>316</v>
      </c>
      <c r="V108" s="176" t="s">
        <v>316</v>
      </c>
      <c r="W108" s="176" t="s">
        <v>316</v>
      </c>
      <c r="X108" s="176" t="s">
        <v>316</v>
      </c>
      <c r="Y108" s="176" t="s">
        <v>316</v>
      </c>
      <c r="Z108" s="5" t="s">
        <v>316</v>
      </c>
      <c r="AA108" s="5" t="s">
        <v>316</v>
      </c>
      <c r="AB108" s="5" t="s">
        <v>316</v>
      </c>
      <c r="AC108" s="5" t="s">
        <v>316</v>
      </c>
      <c r="AD108" s="5" t="s">
        <v>316</v>
      </c>
      <c r="AE108" s="5" t="s">
        <v>316</v>
      </c>
      <c r="AF108" s="5" t="s">
        <v>316</v>
      </c>
      <c r="AG108" s="5" t="s">
        <v>316</v>
      </c>
      <c r="AH108" s="5" t="s">
        <v>316</v>
      </c>
      <c r="AI108" s="5" t="s">
        <v>316</v>
      </c>
      <c r="AJ108" s="5" t="s">
        <v>316</v>
      </c>
      <c r="AK108" s="5" t="s">
        <v>316</v>
      </c>
      <c r="AL108" s="5" t="s">
        <v>316</v>
      </c>
      <c r="AM108" s="5"/>
      <c r="AN108" s="5"/>
      <c r="AO108" s="5" t="s">
        <v>316</v>
      </c>
      <c r="AP108" s="5" t="s">
        <v>316</v>
      </c>
      <c r="AQ108" s="5" t="s">
        <v>316</v>
      </c>
      <c r="AR108" s="5" t="s">
        <v>316</v>
      </c>
      <c r="AS108" s="5" t="s">
        <v>316</v>
      </c>
      <c r="AT108" s="5" t="s">
        <v>316</v>
      </c>
      <c r="AU108" s="5" t="s">
        <v>316</v>
      </c>
      <c r="AV108" s="5" t="s">
        <v>316</v>
      </c>
      <c r="AW108" s="5" t="s">
        <v>316</v>
      </c>
      <c r="AX108" s="5"/>
      <c r="AY108" s="5"/>
      <c r="AZ108" s="5" t="s">
        <v>316</v>
      </c>
      <c r="BA108" s="5"/>
      <c r="BB108" s="5" t="s">
        <v>316</v>
      </c>
      <c r="BC108" s="5"/>
      <c r="BD108" s="5" t="s">
        <v>316</v>
      </c>
      <c r="BE108" s="5" t="s">
        <v>316</v>
      </c>
      <c r="BF108" s="5" t="s">
        <v>316</v>
      </c>
      <c r="BG108" s="5" t="s">
        <v>316</v>
      </c>
      <c r="BH108" s="5" t="s">
        <v>316</v>
      </c>
      <c r="BI108" s="5" t="s">
        <v>316</v>
      </c>
      <c r="BJ108" s="5" t="s">
        <v>316</v>
      </c>
      <c r="BK108" s="5" t="s">
        <v>316</v>
      </c>
      <c r="BL108" s="5" t="s">
        <v>316</v>
      </c>
      <c r="BM108" s="5" t="s">
        <v>316</v>
      </c>
      <c r="BN108" s="5" t="s">
        <v>316</v>
      </c>
      <c r="BO108" s="5" t="s">
        <v>316</v>
      </c>
      <c r="BP108" s="5" t="s">
        <v>316</v>
      </c>
      <c r="BQ108" s="5" t="s">
        <v>316</v>
      </c>
      <c r="BR108" s="5" t="s">
        <v>316</v>
      </c>
      <c r="BS108" s="5" t="s">
        <v>316</v>
      </c>
      <c r="BT108" s="5" t="s">
        <v>316</v>
      </c>
      <c r="BU108" s="5" t="s">
        <v>316</v>
      </c>
      <c r="BV108" s="5" t="s">
        <v>316</v>
      </c>
      <c r="BW108" s="5" t="s">
        <v>316</v>
      </c>
      <c r="BX108" s="5" t="s">
        <v>316</v>
      </c>
      <c r="BY108" s="5" t="s">
        <v>316</v>
      </c>
      <c r="BZ108" s="5" t="s">
        <v>316</v>
      </c>
      <c r="CA108" s="5" t="s">
        <v>316</v>
      </c>
      <c r="CB108" s="5" t="s">
        <v>316</v>
      </c>
      <c r="CC108" s="5" t="s">
        <v>316</v>
      </c>
      <c r="CD108" s="5" t="s">
        <v>316</v>
      </c>
      <c r="CE108" s="5" t="s">
        <v>316</v>
      </c>
      <c r="CF108" s="5" t="s">
        <v>316</v>
      </c>
      <c r="CG108" s="5" t="s">
        <v>316</v>
      </c>
      <c r="CH108" s="5" t="s">
        <v>316</v>
      </c>
      <c r="CI108" s="2"/>
    </row>
    <row r="109" spans="1:87" s="74" customFormat="1" ht="63" hidden="1">
      <c r="A109" s="19">
        <v>93</v>
      </c>
      <c r="B109" s="152">
        <v>93</v>
      </c>
      <c r="C109" s="86" t="s">
        <v>685</v>
      </c>
      <c r="D109" s="87" t="s">
        <v>14</v>
      </c>
      <c r="E109" s="86" t="s">
        <v>686</v>
      </c>
      <c r="F109" s="87" t="s">
        <v>17</v>
      </c>
      <c r="G109" s="79" t="s">
        <v>325</v>
      </c>
      <c r="H109" s="128" t="s">
        <v>998</v>
      </c>
      <c r="I109" s="79"/>
      <c r="J109" s="10" t="s">
        <v>23</v>
      </c>
      <c r="K109" s="79"/>
      <c r="L109" s="79"/>
      <c r="M109" s="79"/>
      <c r="N109" s="79"/>
      <c r="O109" s="79"/>
      <c r="P109" s="66" t="s">
        <v>16</v>
      </c>
      <c r="Q109" s="79"/>
      <c r="R109" s="79"/>
      <c r="S109" s="79"/>
      <c r="T109" s="79"/>
      <c r="U109" s="66">
        <f t="shared" si="84"/>
        <v>1</v>
      </c>
      <c r="V109" s="79"/>
      <c r="W109" s="79"/>
      <c r="X109" s="79"/>
      <c r="Y109" s="79"/>
      <c r="Z109" s="79"/>
      <c r="AA109" s="79"/>
      <c r="AB109" s="79"/>
      <c r="AC109" s="79"/>
      <c r="AD109" s="79"/>
      <c r="AE109" s="79"/>
      <c r="AF109" s="79"/>
      <c r="AG109" s="79"/>
      <c r="AH109" s="79"/>
      <c r="AI109" s="79"/>
      <c r="AJ109" s="79"/>
      <c r="AK109" s="79"/>
      <c r="AL109" s="79"/>
      <c r="AM109" s="79"/>
      <c r="AN109" s="79"/>
      <c r="AO109" s="79"/>
      <c r="AP109" s="79"/>
      <c r="AQ109" s="79"/>
      <c r="AR109" s="79"/>
      <c r="AS109" s="79"/>
      <c r="AT109" s="79"/>
      <c r="AU109" s="79"/>
      <c r="AV109" s="79"/>
      <c r="AW109" s="79"/>
      <c r="AX109" s="79"/>
      <c r="AY109" s="79"/>
      <c r="AZ109" s="79"/>
      <c r="BA109" s="79"/>
      <c r="BB109" s="79"/>
      <c r="BC109" s="79"/>
      <c r="BD109" s="79"/>
      <c r="BE109" s="79"/>
      <c r="BF109" s="79"/>
      <c r="BG109" s="79"/>
      <c r="BH109" s="79"/>
      <c r="BI109" s="79"/>
      <c r="BJ109" s="79"/>
      <c r="BK109" s="79"/>
      <c r="BL109" s="79"/>
      <c r="BM109" s="79"/>
      <c r="BN109" s="79"/>
      <c r="BO109" s="79"/>
      <c r="BP109" s="79"/>
      <c r="BQ109" s="79"/>
      <c r="BR109" s="79"/>
      <c r="BS109" s="79"/>
      <c r="BT109" s="79"/>
      <c r="BU109" s="79"/>
      <c r="BV109" s="79"/>
      <c r="BW109" s="79"/>
      <c r="BX109" s="79"/>
      <c r="BY109" s="79"/>
      <c r="BZ109" s="79"/>
      <c r="CA109" s="80"/>
      <c r="CB109" s="81"/>
      <c r="CC109" s="80"/>
      <c r="CD109" s="81"/>
      <c r="CE109" s="80"/>
      <c r="CF109" s="81"/>
      <c r="CG109" s="80"/>
      <c r="CH109" s="80"/>
    </row>
    <row r="110" spans="1:87" s="173" customFormat="1">
      <c r="A110" s="171">
        <v>94</v>
      </c>
      <c r="B110" s="152">
        <v>94</v>
      </c>
      <c r="C110" s="1598" t="s">
        <v>687</v>
      </c>
      <c r="D110" s="1372"/>
      <c r="E110" s="1372"/>
      <c r="F110" s="1372"/>
      <c r="G110" s="196"/>
      <c r="H110" s="177" t="s">
        <v>316</v>
      </c>
      <c r="I110" s="94" t="s">
        <v>316</v>
      </c>
      <c r="J110" s="94" t="s">
        <v>316</v>
      </c>
      <c r="K110" s="177" t="s">
        <v>316</v>
      </c>
      <c r="L110" s="94" t="s">
        <v>316</v>
      </c>
      <c r="M110" s="94" t="s">
        <v>316</v>
      </c>
      <c r="N110" s="94" t="s">
        <v>316</v>
      </c>
      <c r="O110" s="94" t="s">
        <v>316</v>
      </c>
      <c r="P110" s="94" t="s">
        <v>316</v>
      </c>
      <c r="Q110" s="94" t="s">
        <v>316</v>
      </c>
      <c r="R110" s="94"/>
      <c r="S110" s="94" t="s">
        <v>316</v>
      </c>
      <c r="T110" s="94" t="s">
        <v>316</v>
      </c>
      <c r="U110" s="94" t="s">
        <v>316</v>
      </c>
      <c r="V110" s="177" t="s">
        <v>316</v>
      </c>
      <c r="W110" s="177" t="s">
        <v>316</v>
      </c>
      <c r="X110" s="177" t="s">
        <v>316</v>
      </c>
      <c r="Y110" s="177" t="s">
        <v>316</v>
      </c>
      <c r="Z110" s="94" t="s">
        <v>316</v>
      </c>
      <c r="AA110" s="94" t="s">
        <v>316</v>
      </c>
      <c r="AB110" s="94" t="s">
        <v>316</v>
      </c>
      <c r="AC110" s="94" t="s">
        <v>316</v>
      </c>
      <c r="AD110" s="94" t="s">
        <v>316</v>
      </c>
      <c r="AE110" s="94" t="s">
        <v>316</v>
      </c>
      <c r="AF110" s="94" t="s">
        <v>316</v>
      </c>
      <c r="AG110" s="94" t="s">
        <v>316</v>
      </c>
      <c r="AH110" s="94" t="s">
        <v>316</v>
      </c>
      <c r="AI110" s="94" t="s">
        <v>316</v>
      </c>
      <c r="AJ110" s="94" t="s">
        <v>316</v>
      </c>
      <c r="AK110" s="94" t="s">
        <v>316</v>
      </c>
      <c r="AL110" s="94" t="s">
        <v>316</v>
      </c>
      <c r="AM110" s="94"/>
      <c r="AN110" s="94"/>
      <c r="AO110" s="94" t="s">
        <v>316</v>
      </c>
      <c r="AP110" s="94" t="s">
        <v>316</v>
      </c>
      <c r="AQ110" s="94" t="s">
        <v>316</v>
      </c>
      <c r="AR110" s="94" t="s">
        <v>316</v>
      </c>
      <c r="AS110" s="94" t="s">
        <v>316</v>
      </c>
      <c r="AT110" s="94" t="s">
        <v>316</v>
      </c>
      <c r="AU110" s="94" t="s">
        <v>316</v>
      </c>
      <c r="AV110" s="94" t="s">
        <v>316</v>
      </c>
      <c r="AW110" s="94" t="s">
        <v>316</v>
      </c>
      <c r="AX110" s="94"/>
      <c r="AY110" s="94"/>
      <c r="AZ110" s="94" t="s">
        <v>316</v>
      </c>
      <c r="BA110" s="94"/>
      <c r="BB110" s="94" t="s">
        <v>316</v>
      </c>
      <c r="BC110" s="94"/>
      <c r="BD110" s="94" t="s">
        <v>316</v>
      </c>
      <c r="BE110" s="94" t="s">
        <v>316</v>
      </c>
      <c r="BF110" s="94" t="s">
        <v>316</v>
      </c>
      <c r="BG110" s="94" t="s">
        <v>316</v>
      </c>
      <c r="BH110" s="94" t="s">
        <v>316</v>
      </c>
      <c r="BI110" s="94" t="s">
        <v>316</v>
      </c>
      <c r="BJ110" s="94" t="s">
        <v>316</v>
      </c>
      <c r="BK110" s="94" t="s">
        <v>316</v>
      </c>
      <c r="BL110" s="94" t="s">
        <v>316</v>
      </c>
      <c r="BM110" s="94" t="s">
        <v>316</v>
      </c>
      <c r="BN110" s="94" t="s">
        <v>316</v>
      </c>
      <c r="BO110" s="94" t="s">
        <v>316</v>
      </c>
      <c r="BP110" s="94" t="s">
        <v>316</v>
      </c>
      <c r="BQ110" s="94" t="s">
        <v>316</v>
      </c>
      <c r="BR110" s="94" t="s">
        <v>316</v>
      </c>
      <c r="BS110" s="94" t="s">
        <v>316</v>
      </c>
      <c r="BT110" s="94" t="s">
        <v>316</v>
      </c>
      <c r="BU110" s="94" t="s">
        <v>316</v>
      </c>
      <c r="BV110" s="94" t="s">
        <v>316</v>
      </c>
      <c r="BW110" s="94" t="s">
        <v>316</v>
      </c>
      <c r="BX110" s="94" t="s">
        <v>316</v>
      </c>
      <c r="BY110" s="94" t="s">
        <v>316</v>
      </c>
      <c r="BZ110" s="94" t="s">
        <v>316</v>
      </c>
      <c r="CA110" s="94" t="s">
        <v>316</v>
      </c>
      <c r="CB110" s="94" t="s">
        <v>316</v>
      </c>
      <c r="CC110" s="94" t="s">
        <v>316</v>
      </c>
      <c r="CD110" s="94" t="s">
        <v>316</v>
      </c>
      <c r="CE110" s="94" t="s">
        <v>316</v>
      </c>
      <c r="CF110" s="94" t="s">
        <v>316</v>
      </c>
      <c r="CG110" s="94" t="s">
        <v>316</v>
      </c>
      <c r="CH110" s="94" t="s">
        <v>316</v>
      </c>
      <c r="CI110" s="2"/>
    </row>
    <row r="111" spans="1:87" s="74" customFormat="1" ht="47.25" hidden="1">
      <c r="A111" s="19">
        <v>95</v>
      </c>
      <c r="B111" s="152">
        <v>95</v>
      </c>
      <c r="C111" s="86" t="s">
        <v>690</v>
      </c>
      <c r="D111" s="116" t="s">
        <v>14</v>
      </c>
      <c r="E111" s="86" t="s">
        <v>691</v>
      </c>
      <c r="F111" s="116" t="s">
        <v>17</v>
      </c>
      <c r="G111" s="114" t="s">
        <v>706</v>
      </c>
      <c r="H111" s="129" t="s">
        <v>989</v>
      </c>
      <c r="I111" s="114" t="s">
        <v>275</v>
      </c>
      <c r="J111" s="10" t="s">
        <v>23</v>
      </c>
      <c r="K111" s="113"/>
      <c r="L111" s="118"/>
      <c r="M111" s="113" t="s">
        <v>16</v>
      </c>
      <c r="N111" s="113"/>
      <c r="O111" s="114"/>
      <c r="P111" s="114"/>
      <c r="Q111" s="114"/>
      <c r="R111" s="114"/>
      <c r="S111" s="114"/>
      <c r="T111" s="114"/>
      <c r="U111" s="66">
        <f t="shared" si="84"/>
        <v>1</v>
      </c>
      <c r="V111" s="114"/>
      <c r="W111" s="114"/>
      <c r="X111" s="114"/>
      <c r="Y111" s="114"/>
      <c r="Z111" s="114"/>
      <c r="AA111" s="114"/>
      <c r="AB111" s="114"/>
      <c r="AC111" s="114"/>
      <c r="AD111" s="114"/>
      <c r="AE111" s="114"/>
      <c r="AF111" s="114"/>
      <c r="AG111" s="114"/>
      <c r="AH111" s="114"/>
      <c r="AI111" s="114"/>
      <c r="AJ111" s="114"/>
      <c r="AK111" s="114"/>
      <c r="AL111" s="114"/>
      <c r="AM111" s="114"/>
      <c r="AN111" s="114"/>
      <c r="AO111" s="114"/>
      <c r="AP111" s="114"/>
      <c r="AQ111" s="114"/>
      <c r="AR111" s="114"/>
      <c r="AS111" s="114"/>
      <c r="AT111" s="114"/>
      <c r="AU111" s="114"/>
      <c r="AV111" s="114"/>
      <c r="AW111" s="114"/>
      <c r="AX111" s="114"/>
      <c r="AY111" s="114"/>
      <c r="AZ111" s="114"/>
      <c r="BA111" s="114"/>
      <c r="BB111" s="114"/>
      <c r="BC111" s="114"/>
      <c r="BD111" s="114"/>
      <c r="BE111" s="114">
        <v>2</v>
      </c>
      <c r="BF111" s="114">
        <v>2</v>
      </c>
      <c r="BG111" s="114">
        <v>2</v>
      </c>
      <c r="BH111" s="114">
        <v>2</v>
      </c>
      <c r="BI111" s="114">
        <v>2</v>
      </c>
      <c r="BJ111" s="114">
        <v>2</v>
      </c>
      <c r="BK111" s="114">
        <v>2</v>
      </c>
      <c r="BL111" s="114">
        <v>1</v>
      </c>
      <c r="BM111" s="114"/>
      <c r="BN111" s="114"/>
      <c r="BO111" s="114"/>
      <c r="BP111" s="114"/>
      <c r="BQ111" s="114">
        <v>1</v>
      </c>
      <c r="BR111" s="114">
        <v>2</v>
      </c>
      <c r="BS111" s="114"/>
      <c r="BT111" s="114"/>
      <c r="BU111" s="114"/>
      <c r="BV111" s="114">
        <v>2</v>
      </c>
      <c r="BW111" s="114">
        <v>2</v>
      </c>
      <c r="BX111" s="114">
        <v>2</v>
      </c>
      <c r="BY111" s="114">
        <v>1</v>
      </c>
      <c r="BZ111" s="114">
        <v>2</v>
      </c>
      <c r="CA111" s="118">
        <f>COUNTIF($BE111:$BZ111,2)</f>
        <v>12</v>
      </c>
      <c r="CB111" s="119">
        <f>CA111/COUNTA($BE111:$BZ111)</f>
        <v>0.8</v>
      </c>
      <c r="CC111" s="118">
        <f>COUNTIF($BE111:$BZ111,1)</f>
        <v>3</v>
      </c>
      <c r="CD111" s="119">
        <f>CC111/COUNTA($BE111:$BZ111)</f>
        <v>0.2</v>
      </c>
      <c r="CE111" s="118">
        <f>COUNTIF($BE111:$BZ111,0)</f>
        <v>0</v>
      </c>
      <c r="CF111" s="119">
        <f>CE111/COUNTA($BE111:$BZ111)</f>
        <v>0</v>
      </c>
      <c r="CG111" s="118">
        <f>(((CA111*2)+(CC111*1)+(CE111*0)))/COUNTA($BE111:$BZ111)</f>
        <v>1.8</v>
      </c>
      <c r="CH111" s="118" t="str">
        <f t="shared" ref="CH111:CH121" si="85">IF(CG111&gt;=1.6,"Đạt mục tiêu",IF(CG111&gt;=1,"Cần cố gắng","Chưa đạt"))</f>
        <v>Đạt mục tiêu</v>
      </c>
    </row>
    <row r="112" spans="1:87" s="74" customFormat="1" ht="31.5" hidden="1">
      <c r="A112" s="19">
        <v>96</v>
      </c>
      <c r="B112" s="152">
        <v>96</v>
      </c>
      <c r="C112" s="86" t="s">
        <v>690</v>
      </c>
      <c r="D112" s="116" t="s">
        <v>14</v>
      </c>
      <c r="E112" s="86" t="s">
        <v>691</v>
      </c>
      <c r="F112" s="116" t="s">
        <v>17</v>
      </c>
      <c r="G112" s="114" t="s">
        <v>707</v>
      </c>
      <c r="H112" s="117" t="s">
        <v>957</v>
      </c>
      <c r="I112" s="114"/>
      <c r="J112" s="10" t="s">
        <v>23</v>
      </c>
      <c r="K112" s="113"/>
      <c r="L112" s="118"/>
      <c r="M112" s="113"/>
      <c r="N112" s="113" t="s">
        <v>16</v>
      </c>
      <c r="O112" s="114"/>
      <c r="P112" s="114"/>
      <c r="Q112" s="114"/>
      <c r="R112" s="114"/>
      <c r="S112" s="114"/>
      <c r="T112" s="114"/>
      <c r="U112" s="66">
        <f t="shared" si="84"/>
        <v>1</v>
      </c>
      <c r="V112" s="114"/>
      <c r="W112" s="114"/>
      <c r="X112" s="114"/>
      <c r="Y112" s="114"/>
      <c r="Z112" s="114"/>
      <c r="AA112" s="114"/>
      <c r="AB112" s="114"/>
      <c r="AC112" s="114"/>
      <c r="AD112" s="114"/>
      <c r="AE112" s="114"/>
      <c r="AF112" s="114"/>
      <c r="AG112" s="114"/>
      <c r="AH112" s="114"/>
      <c r="AI112" s="114"/>
      <c r="AJ112" s="114"/>
      <c r="AK112" s="114"/>
      <c r="AL112" s="114"/>
      <c r="AM112" s="114"/>
      <c r="AN112" s="114"/>
      <c r="AO112" s="114"/>
      <c r="AP112" s="114"/>
      <c r="AQ112" s="114"/>
      <c r="AR112" s="114"/>
      <c r="AS112" s="114"/>
      <c r="AT112" s="114"/>
      <c r="AU112" s="114"/>
      <c r="AV112" s="114"/>
      <c r="AW112" s="114"/>
      <c r="AX112" s="114"/>
      <c r="AY112" s="114"/>
      <c r="AZ112" s="114"/>
      <c r="BA112" s="114"/>
      <c r="BB112" s="114"/>
      <c r="BC112" s="114"/>
      <c r="BD112" s="114"/>
      <c r="BE112" s="114"/>
      <c r="BF112" s="114"/>
      <c r="BG112" s="114"/>
      <c r="BH112" s="114"/>
      <c r="BI112" s="114"/>
      <c r="BJ112" s="114"/>
      <c r="BK112" s="114"/>
      <c r="BL112" s="114"/>
      <c r="BM112" s="114"/>
      <c r="BN112" s="114"/>
      <c r="BO112" s="114"/>
      <c r="BP112" s="114"/>
      <c r="BQ112" s="114"/>
      <c r="BR112" s="114"/>
      <c r="BS112" s="114"/>
      <c r="BT112" s="114"/>
      <c r="BU112" s="114"/>
      <c r="BV112" s="114"/>
      <c r="BW112" s="114"/>
      <c r="BX112" s="114"/>
      <c r="BY112" s="114"/>
      <c r="BZ112" s="114"/>
      <c r="CA112" s="118"/>
      <c r="CB112" s="119"/>
      <c r="CC112" s="118"/>
      <c r="CD112" s="119"/>
      <c r="CE112" s="118"/>
      <c r="CF112" s="119"/>
      <c r="CG112" s="118"/>
      <c r="CH112" s="118"/>
    </row>
    <row r="113" spans="1:87" s="74" customFormat="1" ht="47.25" hidden="1">
      <c r="A113" s="19">
        <v>97</v>
      </c>
      <c r="B113" s="152">
        <v>97</v>
      </c>
      <c r="C113" s="86" t="s">
        <v>690</v>
      </c>
      <c r="D113" s="116" t="s">
        <v>14</v>
      </c>
      <c r="E113" s="86" t="s">
        <v>691</v>
      </c>
      <c r="F113" s="116" t="s">
        <v>17</v>
      </c>
      <c r="G113" s="79" t="s">
        <v>118</v>
      </c>
      <c r="H113" s="128" t="s">
        <v>974</v>
      </c>
      <c r="I113" s="79" t="s">
        <v>275</v>
      </c>
      <c r="J113" s="10" t="s">
        <v>23</v>
      </c>
      <c r="K113" s="79"/>
      <c r="L113" s="66" t="s">
        <v>16</v>
      </c>
      <c r="M113" s="79"/>
      <c r="N113" s="80"/>
      <c r="O113" s="79"/>
      <c r="P113" s="79" t="s">
        <v>16</v>
      </c>
      <c r="Q113" s="79"/>
      <c r="R113" s="79"/>
      <c r="S113" s="79"/>
      <c r="T113" s="79"/>
      <c r="U113" s="66">
        <f t="shared" si="84"/>
        <v>2</v>
      </c>
      <c r="V113" s="79"/>
      <c r="W113" s="79"/>
      <c r="X113" s="79"/>
      <c r="Y113" s="79"/>
      <c r="Z113" s="79"/>
      <c r="AA113" s="79"/>
      <c r="AB113" s="79"/>
      <c r="AC113" s="79"/>
      <c r="AD113" s="79"/>
      <c r="AE113" s="79"/>
      <c r="AF113" s="79"/>
      <c r="AG113" s="79"/>
      <c r="AH113" s="79"/>
      <c r="AI113" s="79"/>
      <c r="AJ113" s="79"/>
      <c r="AK113" s="79"/>
      <c r="AL113" s="79"/>
      <c r="AM113" s="79"/>
      <c r="AN113" s="79"/>
      <c r="AO113" s="79"/>
      <c r="AP113" s="79"/>
      <c r="AQ113" s="79"/>
      <c r="AR113" s="79"/>
      <c r="AS113" s="79"/>
      <c r="AT113" s="79"/>
      <c r="AU113" s="79"/>
      <c r="AV113" s="79"/>
      <c r="AW113" s="79"/>
      <c r="AX113" s="79"/>
      <c r="AY113" s="79"/>
      <c r="AZ113" s="79"/>
      <c r="BA113" s="79"/>
      <c r="BB113" s="79"/>
      <c r="BC113" s="79"/>
      <c r="BD113" s="79"/>
      <c r="BE113" s="79">
        <v>1</v>
      </c>
      <c r="BF113" s="79">
        <v>2</v>
      </c>
      <c r="BG113" s="79">
        <v>2</v>
      </c>
      <c r="BH113" s="79">
        <v>1</v>
      </c>
      <c r="BI113" s="79">
        <v>1</v>
      </c>
      <c r="BJ113" s="79">
        <v>2</v>
      </c>
      <c r="BK113" s="79">
        <v>2</v>
      </c>
      <c r="BL113" s="79">
        <v>2</v>
      </c>
      <c r="BM113" s="79"/>
      <c r="BN113" s="79"/>
      <c r="BO113" s="79"/>
      <c r="BP113" s="79"/>
      <c r="BQ113" s="79">
        <v>2</v>
      </c>
      <c r="BR113" s="79">
        <v>1</v>
      </c>
      <c r="BS113" s="79"/>
      <c r="BT113" s="79"/>
      <c r="BU113" s="79"/>
      <c r="BV113" s="79">
        <v>1</v>
      </c>
      <c r="BW113" s="79">
        <v>2</v>
      </c>
      <c r="BX113" s="79">
        <v>2</v>
      </c>
      <c r="BY113" s="79">
        <v>1</v>
      </c>
      <c r="BZ113" s="79">
        <v>2</v>
      </c>
      <c r="CA113" s="80">
        <f>COUNTIF($BE113:$BZ113,2)</f>
        <v>9</v>
      </c>
      <c r="CB113" s="81">
        <f>CA113/COUNTA($BE113:$BZ113)</f>
        <v>0.6</v>
      </c>
      <c r="CC113" s="80">
        <f>COUNTIF($BE113:$BZ113,1)</f>
        <v>6</v>
      </c>
      <c r="CD113" s="81">
        <f>CC113/COUNTA($BE113:$BZ113)</f>
        <v>0.4</v>
      </c>
      <c r="CE113" s="80">
        <f>COUNTIF($BE113:$BZ113,0)</f>
        <v>0</v>
      </c>
      <c r="CF113" s="81">
        <f>CE113/COUNTA($BE113:$BZ113)</f>
        <v>0</v>
      </c>
      <c r="CG113" s="80">
        <f>(((CA113*2)+(CC113*1)+(CE113*0)))/COUNTA($BE113:$BZ113)</f>
        <v>1.6</v>
      </c>
      <c r="CH113" s="80" t="str">
        <f t="shared" si="85"/>
        <v>Đạt mục tiêu</v>
      </c>
    </row>
    <row r="114" spans="1:87" s="74" customFormat="1" ht="47.25" hidden="1">
      <c r="A114" s="19">
        <v>98</v>
      </c>
      <c r="B114" s="152">
        <v>98</v>
      </c>
      <c r="C114" s="86" t="s">
        <v>690</v>
      </c>
      <c r="D114" s="116" t="s">
        <v>14</v>
      </c>
      <c r="E114" s="86" t="s">
        <v>691</v>
      </c>
      <c r="F114" s="116" t="s">
        <v>17</v>
      </c>
      <c r="G114" s="79" t="s">
        <v>119</v>
      </c>
      <c r="H114" s="96" t="s">
        <v>708</v>
      </c>
      <c r="I114" s="79" t="s">
        <v>275</v>
      </c>
      <c r="J114" s="10" t="s">
        <v>23</v>
      </c>
      <c r="K114" s="79"/>
      <c r="L114" s="79"/>
      <c r="M114" s="79"/>
      <c r="N114" s="80"/>
      <c r="O114" s="79"/>
      <c r="P114" s="66"/>
      <c r="Q114" s="79" t="s">
        <v>16</v>
      </c>
      <c r="R114" s="79"/>
      <c r="S114" s="79"/>
      <c r="T114" s="79"/>
      <c r="U114" s="66">
        <f t="shared" si="84"/>
        <v>1</v>
      </c>
      <c r="V114" s="79"/>
      <c r="W114" s="79"/>
      <c r="X114" s="79"/>
      <c r="Y114" s="79"/>
      <c r="Z114" s="79"/>
      <c r="AA114" s="79"/>
      <c r="AB114" s="79"/>
      <c r="AC114" s="79"/>
      <c r="AD114" s="79"/>
      <c r="AE114" s="79"/>
      <c r="AF114" s="79"/>
      <c r="AG114" s="79"/>
      <c r="AH114" s="79"/>
      <c r="AI114" s="79"/>
      <c r="AJ114" s="79"/>
      <c r="AK114" s="79"/>
      <c r="AL114" s="79"/>
      <c r="AM114" s="79"/>
      <c r="AN114" s="79"/>
      <c r="AO114" s="79"/>
      <c r="AP114" s="79"/>
      <c r="AQ114" s="79"/>
      <c r="AR114" s="79"/>
      <c r="AS114" s="79"/>
      <c r="AT114" s="79"/>
      <c r="AU114" s="79"/>
      <c r="AV114" s="79"/>
      <c r="AW114" s="79"/>
      <c r="AX114" s="79"/>
      <c r="AY114" s="79"/>
      <c r="AZ114" s="79"/>
      <c r="BA114" s="79"/>
      <c r="BB114" s="79"/>
      <c r="BC114" s="79"/>
      <c r="BD114" s="79"/>
      <c r="BE114" s="79">
        <v>2</v>
      </c>
      <c r="BF114" s="79">
        <v>1</v>
      </c>
      <c r="BG114" s="79">
        <v>2</v>
      </c>
      <c r="BH114" s="79">
        <v>1</v>
      </c>
      <c r="BI114" s="79">
        <v>2</v>
      </c>
      <c r="BJ114" s="79">
        <v>1</v>
      </c>
      <c r="BK114" s="79">
        <v>2</v>
      </c>
      <c r="BL114" s="79">
        <v>2</v>
      </c>
      <c r="BM114" s="79"/>
      <c r="BN114" s="79"/>
      <c r="BO114" s="79"/>
      <c r="BP114" s="79"/>
      <c r="BQ114" s="79">
        <v>2</v>
      </c>
      <c r="BR114" s="79">
        <v>2</v>
      </c>
      <c r="BS114" s="79"/>
      <c r="BT114" s="79"/>
      <c r="BU114" s="79"/>
      <c r="BV114" s="79">
        <v>2</v>
      </c>
      <c r="BW114" s="79">
        <v>1</v>
      </c>
      <c r="BX114" s="79">
        <v>2</v>
      </c>
      <c r="BY114" s="79">
        <v>2</v>
      </c>
      <c r="BZ114" s="79">
        <v>2</v>
      </c>
      <c r="CA114" s="80">
        <f>COUNTIF($BE114:$BZ114,2)</f>
        <v>11</v>
      </c>
      <c r="CB114" s="81">
        <f>CA114/COUNTA($BE114:$BZ114)</f>
        <v>0.73333333333333328</v>
      </c>
      <c r="CC114" s="80">
        <f>COUNTIF($BE114:$BZ114,1)</f>
        <v>4</v>
      </c>
      <c r="CD114" s="81">
        <f>CC114/COUNTA($BE114:$BZ114)</f>
        <v>0.26666666666666666</v>
      </c>
      <c r="CE114" s="80">
        <f>COUNTIF($BE114:$BZ114,0)</f>
        <v>0</v>
      </c>
      <c r="CF114" s="81">
        <f>CE114/COUNTA($BE114:$BZ114)</f>
        <v>0</v>
      </c>
      <c r="CG114" s="80">
        <f>(((CA114*2)+(CC114*1)+(CE114*0)))/COUNTA($BE114:$BZ114)</f>
        <v>1.7333333333333334</v>
      </c>
      <c r="CH114" s="80" t="str">
        <f t="shared" si="85"/>
        <v>Đạt mục tiêu</v>
      </c>
    </row>
    <row r="115" spans="1:87" s="74" customFormat="1" ht="31.5" hidden="1">
      <c r="A115" s="19">
        <v>99</v>
      </c>
      <c r="B115" s="152">
        <v>99</v>
      </c>
      <c r="C115" s="86" t="s">
        <v>690</v>
      </c>
      <c r="D115" s="116" t="s">
        <v>14</v>
      </c>
      <c r="E115" s="86" t="s">
        <v>691</v>
      </c>
      <c r="F115" s="116" t="s">
        <v>17</v>
      </c>
      <c r="G115" s="79" t="s">
        <v>119</v>
      </c>
      <c r="H115" s="96" t="s">
        <v>1022</v>
      </c>
      <c r="I115" s="79"/>
      <c r="J115" s="10" t="s">
        <v>23</v>
      </c>
      <c r="K115" s="79"/>
      <c r="L115" s="79"/>
      <c r="M115" s="79"/>
      <c r="N115" s="80"/>
      <c r="O115" s="79"/>
      <c r="P115" s="66"/>
      <c r="Q115" s="79"/>
      <c r="R115" s="79"/>
      <c r="S115" s="79" t="s">
        <v>16</v>
      </c>
      <c r="T115" s="79"/>
      <c r="U115" s="66">
        <f t="shared" si="84"/>
        <v>1</v>
      </c>
      <c r="V115" s="79"/>
      <c r="W115" s="79"/>
      <c r="X115" s="79"/>
      <c r="Y115" s="79"/>
      <c r="Z115" s="79"/>
      <c r="AA115" s="79"/>
      <c r="AB115" s="79"/>
      <c r="AC115" s="79"/>
      <c r="AD115" s="79"/>
      <c r="AE115" s="79"/>
      <c r="AF115" s="79"/>
      <c r="AG115" s="79"/>
      <c r="AH115" s="79"/>
      <c r="AI115" s="79"/>
      <c r="AJ115" s="79"/>
      <c r="AK115" s="79"/>
      <c r="AL115" s="79"/>
      <c r="AM115" s="79"/>
      <c r="AN115" s="79"/>
      <c r="AO115" s="79"/>
      <c r="AP115" s="79"/>
      <c r="AQ115" s="79"/>
      <c r="AR115" s="79"/>
      <c r="AS115" s="79"/>
      <c r="AT115" s="79"/>
      <c r="AU115" s="79"/>
      <c r="AV115" s="79"/>
      <c r="AW115" s="79"/>
      <c r="AX115" s="79"/>
      <c r="AY115" s="79"/>
      <c r="AZ115" s="79"/>
      <c r="BA115" s="79"/>
      <c r="BB115" s="79"/>
      <c r="BC115" s="79"/>
      <c r="BD115" s="79"/>
      <c r="BE115" s="79"/>
      <c r="BF115" s="79"/>
      <c r="BG115" s="79"/>
      <c r="BH115" s="79"/>
      <c r="BI115" s="79"/>
      <c r="BJ115" s="79"/>
      <c r="BK115" s="79"/>
      <c r="BL115" s="79"/>
      <c r="BM115" s="79"/>
      <c r="BN115" s="79"/>
      <c r="BO115" s="79"/>
      <c r="BP115" s="79"/>
      <c r="BQ115" s="79"/>
      <c r="BR115" s="79"/>
      <c r="BS115" s="79"/>
      <c r="BT115" s="79"/>
      <c r="BU115" s="79"/>
      <c r="BV115" s="79"/>
      <c r="BW115" s="79"/>
      <c r="BX115" s="79"/>
      <c r="BY115" s="79"/>
      <c r="BZ115" s="79"/>
      <c r="CA115" s="80"/>
      <c r="CB115" s="81"/>
      <c r="CC115" s="80"/>
      <c r="CD115" s="81"/>
      <c r="CE115" s="80"/>
      <c r="CF115" s="81"/>
      <c r="CG115" s="80"/>
      <c r="CH115" s="80"/>
    </row>
    <row r="116" spans="1:87" s="74" customFormat="1" ht="47.25" hidden="1">
      <c r="A116" s="19">
        <v>100</v>
      </c>
      <c r="B116" s="152">
        <v>100</v>
      </c>
      <c r="C116" s="88" t="s">
        <v>696</v>
      </c>
      <c r="D116" s="87" t="s">
        <v>17</v>
      </c>
      <c r="E116" s="86" t="s">
        <v>697</v>
      </c>
      <c r="F116" s="87" t="s">
        <v>17</v>
      </c>
      <c r="G116" s="79" t="s">
        <v>120</v>
      </c>
      <c r="H116" s="96" t="s">
        <v>332</v>
      </c>
      <c r="I116" s="79" t="s">
        <v>275</v>
      </c>
      <c r="J116" s="10" t="s">
        <v>23</v>
      </c>
      <c r="K116" s="79"/>
      <c r="L116" s="79"/>
      <c r="M116" s="79"/>
      <c r="N116" s="79"/>
      <c r="O116" s="79"/>
      <c r="P116" s="79"/>
      <c r="Q116" s="66" t="s">
        <v>16</v>
      </c>
      <c r="R116" s="66"/>
      <c r="S116" s="80"/>
      <c r="T116" s="79"/>
      <c r="U116" s="66">
        <f t="shared" si="84"/>
        <v>1</v>
      </c>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c r="AU116" s="79"/>
      <c r="AV116" s="79"/>
      <c r="AW116" s="79"/>
      <c r="AX116" s="79"/>
      <c r="AY116" s="79"/>
      <c r="AZ116" s="79"/>
      <c r="BA116" s="79"/>
      <c r="BB116" s="79"/>
      <c r="BC116" s="79"/>
      <c r="BD116" s="79"/>
      <c r="BE116" s="79">
        <v>2</v>
      </c>
      <c r="BF116" s="79">
        <v>1</v>
      </c>
      <c r="BG116" s="79">
        <v>2</v>
      </c>
      <c r="BH116" s="79">
        <v>2</v>
      </c>
      <c r="BI116" s="79">
        <v>2</v>
      </c>
      <c r="BJ116" s="79">
        <v>2</v>
      </c>
      <c r="BK116" s="79">
        <v>2</v>
      </c>
      <c r="BL116" s="79">
        <v>2</v>
      </c>
      <c r="BM116" s="79"/>
      <c r="BN116" s="79"/>
      <c r="BO116" s="79"/>
      <c r="BP116" s="79"/>
      <c r="BQ116" s="79">
        <v>2</v>
      </c>
      <c r="BR116" s="79">
        <v>1</v>
      </c>
      <c r="BS116" s="79"/>
      <c r="BT116" s="79"/>
      <c r="BU116" s="79"/>
      <c r="BV116" s="79">
        <v>1</v>
      </c>
      <c r="BW116" s="79">
        <v>2</v>
      </c>
      <c r="BX116" s="79">
        <v>2</v>
      </c>
      <c r="BY116" s="79">
        <v>1</v>
      </c>
      <c r="BZ116" s="79">
        <v>2</v>
      </c>
      <c r="CA116" s="80">
        <f>COUNTIF($BE116:$BZ116,2)</f>
        <v>11</v>
      </c>
      <c r="CB116" s="81">
        <f>CA116/COUNTA($BE116:$BZ116)</f>
        <v>0.73333333333333328</v>
      </c>
      <c r="CC116" s="80">
        <f>COUNTIF($BE116:$BZ116,1)</f>
        <v>4</v>
      </c>
      <c r="CD116" s="81">
        <f>CC116/COUNTA($BE116:$BZ116)</f>
        <v>0.26666666666666666</v>
      </c>
      <c r="CE116" s="80">
        <f>COUNTIF($BE116:$BZ116,0)</f>
        <v>0</v>
      </c>
      <c r="CF116" s="81">
        <f>CE116/COUNTA($BE116:$BZ116)</f>
        <v>0</v>
      </c>
      <c r="CG116" s="80">
        <f>(((CA116*2)+(CC116*1)+(CE116*0)))/COUNTA($BE116:$BZ116)</f>
        <v>1.7333333333333334</v>
      </c>
      <c r="CH116" s="80" t="str">
        <f t="shared" si="85"/>
        <v>Đạt mục tiêu</v>
      </c>
    </row>
    <row r="117" spans="1:87" s="74" customFormat="1" ht="15.75" hidden="1">
      <c r="A117" s="19"/>
      <c r="B117" s="152"/>
      <c r="C117" s="88" t="s">
        <v>692</v>
      </c>
      <c r="D117" s="87"/>
      <c r="E117" s="86"/>
      <c r="F117" s="87"/>
      <c r="G117" s="79"/>
      <c r="H117" s="96" t="s">
        <v>333</v>
      </c>
      <c r="I117" s="79"/>
      <c r="J117" s="10"/>
      <c r="K117" s="79"/>
      <c r="L117" s="79"/>
      <c r="M117" s="79"/>
      <c r="N117" s="79"/>
      <c r="O117" s="79"/>
      <c r="P117" s="79"/>
      <c r="Q117" s="66"/>
      <c r="R117" s="66"/>
      <c r="S117" s="80"/>
      <c r="T117" s="80" t="s">
        <v>16</v>
      </c>
      <c r="U117" s="66"/>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79"/>
      <c r="BA117" s="79"/>
      <c r="BB117" s="79"/>
      <c r="BC117" s="79"/>
      <c r="BD117" s="79"/>
      <c r="BE117" s="79"/>
      <c r="BF117" s="79"/>
      <c r="BG117" s="79"/>
      <c r="BH117" s="79"/>
      <c r="BI117" s="79"/>
      <c r="BJ117" s="79"/>
      <c r="BK117" s="79"/>
      <c r="BL117" s="79"/>
      <c r="BM117" s="79"/>
      <c r="BN117" s="79"/>
      <c r="BO117" s="79"/>
      <c r="BP117" s="79"/>
      <c r="BQ117" s="79"/>
      <c r="BR117" s="79"/>
      <c r="BS117" s="79"/>
      <c r="BT117" s="79"/>
      <c r="BU117" s="79"/>
      <c r="BV117" s="79"/>
      <c r="BW117" s="79"/>
      <c r="BX117" s="79"/>
      <c r="BY117" s="79"/>
      <c r="BZ117" s="79"/>
      <c r="CA117" s="80"/>
      <c r="CB117" s="81"/>
      <c r="CC117" s="80"/>
      <c r="CD117" s="81"/>
      <c r="CE117" s="80"/>
      <c r="CF117" s="81"/>
      <c r="CG117" s="80"/>
      <c r="CH117" s="80"/>
    </row>
    <row r="118" spans="1:87" s="74" customFormat="1" ht="47.25" hidden="1">
      <c r="A118" s="19">
        <v>101</v>
      </c>
      <c r="B118" s="152">
        <v>101</v>
      </c>
      <c r="C118" s="88" t="s">
        <v>692</v>
      </c>
      <c r="D118" s="87" t="s">
        <v>17</v>
      </c>
      <c r="E118" s="86" t="s">
        <v>693</v>
      </c>
      <c r="F118" s="87" t="s">
        <v>17</v>
      </c>
      <c r="G118" s="79" t="s">
        <v>121</v>
      </c>
      <c r="H118" s="96" t="s">
        <v>333</v>
      </c>
      <c r="I118" s="79" t="s">
        <v>275</v>
      </c>
      <c r="J118" s="10" t="s">
        <v>23</v>
      </c>
      <c r="K118" s="79"/>
      <c r="L118" s="79"/>
      <c r="M118" s="79"/>
      <c r="N118" s="79"/>
      <c r="O118" s="80"/>
      <c r="P118" s="79"/>
      <c r="Q118" s="66"/>
      <c r="R118" s="66"/>
      <c r="S118" s="80" t="s">
        <v>16</v>
      </c>
      <c r="T118" s="79"/>
      <c r="U118" s="66">
        <f t="shared" si="84"/>
        <v>1</v>
      </c>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c r="AU118" s="79"/>
      <c r="AV118" s="79"/>
      <c r="AW118" s="79"/>
      <c r="AX118" s="79"/>
      <c r="AY118" s="79"/>
      <c r="AZ118" s="79"/>
      <c r="BA118" s="79"/>
      <c r="BB118" s="79"/>
      <c r="BC118" s="79"/>
      <c r="BD118" s="79"/>
      <c r="BE118" s="79">
        <v>2</v>
      </c>
      <c r="BF118" s="79">
        <v>2</v>
      </c>
      <c r="BG118" s="79">
        <v>1</v>
      </c>
      <c r="BH118" s="79">
        <v>2</v>
      </c>
      <c r="BI118" s="79">
        <v>2</v>
      </c>
      <c r="BJ118" s="79">
        <v>2</v>
      </c>
      <c r="BK118" s="79">
        <v>1</v>
      </c>
      <c r="BL118" s="79">
        <v>2</v>
      </c>
      <c r="BM118" s="79"/>
      <c r="BN118" s="79"/>
      <c r="BO118" s="79"/>
      <c r="BP118" s="79"/>
      <c r="BQ118" s="79">
        <v>2</v>
      </c>
      <c r="BR118" s="79">
        <v>2</v>
      </c>
      <c r="BS118" s="79"/>
      <c r="BT118" s="79"/>
      <c r="BU118" s="79"/>
      <c r="BV118" s="79">
        <v>2</v>
      </c>
      <c r="BW118" s="79">
        <v>2</v>
      </c>
      <c r="BX118" s="79">
        <v>1</v>
      </c>
      <c r="BY118" s="79">
        <v>1</v>
      </c>
      <c r="BZ118" s="79">
        <v>1</v>
      </c>
      <c r="CA118" s="80">
        <f>COUNTIF($BE118:$BZ118,2)</f>
        <v>10</v>
      </c>
      <c r="CB118" s="81">
        <f>CA118/COUNTA($BE118:$BZ118)</f>
        <v>0.66666666666666663</v>
      </c>
      <c r="CC118" s="80">
        <f>COUNTIF($BE118:$BZ118,1)</f>
        <v>5</v>
      </c>
      <c r="CD118" s="81">
        <f>CC118/COUNTA($BE118:$BZ118)</f>
        <v>0.33333333333333331</v>
      </c>
      <c r="CE118" s="80">
        <f>COUNTIF($BE118:$BZ118,0)</f>
        <v>0</v>
      </c>
      <c r="CF118" s="81">
        <f>CE118/COUNTA($BE118:$BZ118)</f>
        <v>0</v>
      </c>
      <c r="CG118" s="80">
        <f>(((CA118*2)+(CC118*1)+(CE118*0)))/COUNTA($BE118:$BZ118)</f>
        <v>1.6666666666666667</v>
      </c>
      <c r="CH118" s="80" t="str">
        <f t="shared" si="85"/>
        <v>Đạt mục tiêu</v>
      </c>
    </row>
    <row r="119" spans="1:87" s="74" customFormat="1" ht="47.25" hidden="1">
      <c r="A119" s="19">
        <v>102</v>
      </c>
      <c r="B119" s="152">
        <v>102</v>
      </c>
      <c r="C119" s="88" t="s">
        <v>692</v>
      </c>
      <c r="D119" s="87" t="s">
        <v>17</v>
      </c>
      <c r="E119" s="86" t="s">
        <v>693</v>
      </c>
      <c r="F119" s="87" t="s">
        <v>17</v>
      </c>
      <c r="G119" s="79" t="s">
        <v>122</v>
      </c>
      <c r="H119" s="96" t="s">
        <v>334</v>
      </c>
      <c r="I119" s="79" t="s">
        <v>275</v>
      </c>
      <c r="J119" s="10" t="s">
        <v>23</v>
      </c>
      <c r="K119" s="79"/>
      <c r="L119" s="79"/>
      <c r="M119" s="79"/>
      <c r="N119" s="79"/>
      <c r="O119" s="80" t="s">
        <v>16</v>
      </c>
      <c r="P119" s="79"/>
      <c r="Q119" s="66"/>
      <c r="R119" s="66"/>
      <c r="S119" s="79"/>
      <c r="T119" s="79"/>
      <c r="U119" s="66">
        <f t="shared" si="84"/>
        <v>1</v>
      </c>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79"/>
      <c r="BA119" s="79"/>
      <c r="BB119" s="79"/>
      <c r="BC119" s="79"/>
      <c r="BD119" s="79"/>
      <c r="BE119" s="79">
        <v>2</v>
      </c>
      <c r="BF119" s="79">
        <v>2</v>
      </c>
      <c r="BG119" s="79">
        <v>1</v>
      </c>
      <c r="BH119" s="79">
        <v>2</v>
      </c>
      <c r="BI119" s="79">
        <v>2</v>
      </c>
      <c r="BJ119" s="79">
        <v>2</v>
      </c>
      <c r="BK119" s="79">
        <v>1</v>
      </c>
      <c r="BL119" s="79">
        <v>2</v>
      </c>
      <c r="BM119" s="79"/>
      <c r="BN119" s="79"/>
      <c r="BO119" s="79"/>
      <c r="BP119" s="79"/>
      <c r="BQ119" s="79">
        <v>2</v>
      </c>
      <c r="BR119" s="79">
        <v>2</v>
      </c>
      <c r="BS119" s="79"/>
      <c r="BT119" s="79"/>
      <c r="BU119" s="79"/>
      <c r="BV119" s="79">
        <v>1</v>
      </c>
      <c r="BW119" s="79">
        <v>2</v>
      </c>
      <c r="BX119" s="79">
        <v>2</v>
      </c>
      <c r="BY119" s="79">
        <v>1</v>
      </c>
      <c r="BZ119" s="79">
        <v>1</v>
      </c>
      <c r="CA119" s="80">
        <f>COUNTIF($BE119:$BZ119,2)</f>
        <v>10</v>
      </c>
      <c r="CB119" s="81">
        <f>CA119/COUNTA($BE119:$BZ119)</f>
        <v>0.66666666666666663</v>
      </c>
      <c r="CC119" s="80">
        <f>COUNTIF($BE119:$BZ119,1)</f>
        <v>5</v>
      </c>
      <c r="CD119" s="81">
        <f>CC119/COUNTA($BE119:$BZ119)</f>
        <v>0.33333333333333331</v>
      </c>
      <c r="CE119" s="80">
        <f>COUNTIF($BE119:$BZ119,0)</f>
        <v>0</v>
      </c>
      <c r="CF119" s="81">
        <f>CE119/COUNTA($BE119:$BZ119)</f>
        <v>0</v>
      </c>
      <c r="CG119" s="80">
        <f>(((CA119*2)+(CC119*1)+(CE119*0)))/COUNTA($BE119:$BZ119)</f>
        <v>1.6666666666666667</v>
      </c>
      <c r="CH119" s="80" t="str">
        <f t="shared" si="85"/>
        <v>Đạt mục tiêu</v>
      </c>
    </row>
    <row r="120" spans="1:87" s="74" customFormat="1" ht="31.5" hidden="1">
      <c r="A120" s="19">
        <v>103</v>
      </c>
      <c r="B120" s="152">
        <v>103</v>
      </c>
      <c r="C120" s="88" t="s">
        <v>688</v>
      </c>
      <c r="D120" s="87" t="s">
        <v>14</v>
      </c>
      <c r="E120" s="86" t="s">
        <v>689</v>
      </c>
      <c r="F120" s="87" t="s">
        <v>17</v>
      </c>
      <c r="G120" s="79" t="s">
        <v>123</v>
      </c>
      <c r="H120" s="96" t="s">
        <v>335</v>
      </c>
      <c r="I120" s="79" t="s">
        <v>275</v>
      </c>
      <c r="J120" s="10" t="s">
        <v>23</v>
      </c>
      <c r="K120" s="79"/>
      <c r="L120" s="80" t="s">
        <v>16</v>
      </c>
      <c r="M120" s="79"/>
      <c r="N120" s="79"/>
      <c r="O120" s="79"/>
      <c r="P120" s="79"/>
      <c r="Q120" s="66"/>
      <c r="R120" s="66"/>
      <c r="S120" s="79"/>
      <c r="T120" s="79"/>
      <c r="U120" s="66">
        <f t="shared" si="84"/>
        <v>1</v>
      </c>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79"/>
      <c r="BA120" s="79"/>
      <c r="BB120" s="79"/>
      <c r="BC120" s="79"/>
      <c r="BD120" s="79"/>
      <c r="BE120" s="79"/>
      <c r="BF120" s="79"/>
      <c r="BG120" s="79"/>
      <c r="BH120" s="79"/>
      <c r="BI120" s="79"/>
      <c r="BJ120" s="79"/>
      <c r="BK120" s="79"/>
      <c r="BL120" s="79"/>
      <c r="BM120" s="79"/>
      <c r="BN120" s="79"/>
      <c r="BO120" s="79"/>
      <c r="BP120" s="79"/>
      <c r="BQ120" s="79"/>
      <c r="BR120" s="79"/>
      <c r="BS120" s="79"/>
      <c r="BT120" s="79"/>
      <c r="BU120" s="79"/>
      <c r="BV120" s="79"/>
      <c r="BW120" s="79"/>
      <c r="BX120" s="79"/>
      <c r="BY120" s="79"/>
      <c r="BZ120" s="79"/>
      <c r="CA120" s="80"/>
      <c r="CB120" s="81"/>
      <c r="CC120" s="80"/>
      <c r="CD120" s="81"/>
      <c r="CE120" s="80"/>
      <c r="CF120" s="81"/>
      <c r="CG120" s="80"/>
      <c r="CH120" s="80"/>
    </row>
    <row r="121" spans="1:87" s="74" customFormat="1" ht="47.25" hidden="1">
      <c r="A121" s="19">
        <v>104</v>
      </c>
      <c r="B121" s="152">
        <v>104</v>
      </c>
      <c r="C121" s="67" t="s">
        <v>111</v>
      </c>
      <c r="D121" s="68" t="s">
        <v>14</v>
      </c>
      <c r="E121" s="67" t="s">
        <v>123</v>
      </c>
      <c r="F121" s="68" t="s">
        <v>17</v>
      </c>
      <c r="G121" s="79" t="s">
        <v>123</v>
      </c>
      <c r="H121" s="96" t="s">
        <v>335</v>
      </c>
      <c r="I121" s="79" t="s">
        <v>275</v>
      </c>
      <c r="J121" s="10" t="s">
        <v>23</v>
      </c>
      <c r="K121" s="79"/>
      <c r="L121" s="66"/>
      <c r="M121" s="79"/>
      <c r="N121" s="79"/>
      <c r="O121" s="80" t="s">
        <v>16</v>
      </c>
      <c r="P121" s="79"/>
      <c r="Q121" s="79"/>
      <c r="R121" s="79"/>
      <c r="S121" s="79"/>
      <c r="T121" s="79"/>
      <c r="U121" s="66">
        <f t="shared" si="84"/>
        <v>1</v>
      </c>
      <c r="V121" s="79"/>
      <c r="W121" s="79"/>
      <c r="X121" s="79"/>
      <c r="Y121" s="79"/>
      <c r="Z121" s="79"/>
      <c r="AA121" s="79"/>
      <c r="AB121" s="79"/>
      <c r="AC121" s="79"/>
      <c r="AD121" s="79"/>
      <c r="AE121" s="79"/>
      <c r="AF121" s="79"/>
      <c r="AG121" s="79"/>
      <c r="AH121" s="79"/>
      <c r="AI121" s="79"/>
      <c r="AJ121" s="79"/>
      <c r="AK121" s="79"/>
      <c r="AL121" s="79"/>
      <c r="AM121" s="79"/>
      <c r="AN121" s="79"/>
      <c r="AO121" s="79"/>
      <c r="AP121" s="79"/>
      <c r="AQ121" s="79"/>
      <c r="AR121" s="79"/>
      <c r="AS121" s="79"/>
      <c r="AT121" s="79"/>
      <c r="AU121" s="79"/>
      <c r="AV121" s="79"/>
      <c r="AW121" s="79"/>
      <c r="AX121" s="79"/>
      <c r="AY121" s="79"/>
      <c r="AZ121" s="79"/>
      <c r="BA121" s="79"/>
      <c r="BB121" s="79"/>
      <c r="BC121" s="79"/>
      <c r="BD121" s="79"/>
      <c r="BE121" s="79">
        <v>2</v>
      </c>
      <c r="BF121" s="79">
        <v>1</v>
      </c>
      <c r="BG121" s="79">
        <v>2</v>
      </c>
      <c r="BH121" s="79">
        <v>1</v>
      </c>
      <c r="BI121" s="79">
        <v>2</v>
      </c>
      <c r="BJ121" s="79">
        <v>1</v>
      </c>
      <c r="BK121" s="79">
        <v>2</v>
      </c>
      <c r="BL121" s="79">
        <v>2</v>
      </c>
      <c r="BM121" s="79"/>
      <c r="BN121" s="79"/>
      <c r="BO121" s="79"/>
      <c r="BP121" s="79"/>
      <c r="BQ121" s="79">
        <v>2</v>
      </c>
      <c r="BR121" s="79">
        <v>2</v>
      </c>
      <c r="BS121" s="79"/>
      <c r="BT121" s="79"/>
      <c r="BU121" s="79"/>
      <c r="BV121" s="79">
        <v>2</v>
      </c>
      <c r="BW121" s="79">
        <v>2</v>
      </c>
      <c r="BX121" s="79">
        <v>2</v>
      </c>
      <c r="BY121" s="79">
        <v>1</v>
      </c>
      <c r="BZ121" s="79">
        <v>1</v>
      </c>
      <c r="CA121" s="80">
        <f>COUNTIF($BE121:$BZ121,2)</f>
        <v>10</v>
      </c>
      <c r="CB121" s="81">
        <f>CA121/COUNTA($BE121:$BZ121)</f>
        <v>0.66666666666666663</v>
      </c>
      <c r="CC121" s="80">
        <f>COUNTIF($BE121:$BZ121,1)</f>
        <v>5</v>
      </c>
      <c r="CD121" s="81">
        <f>CC121/COUNTA($BE121:$BZ121)</f>
        <v>0.33333333333333331</v>
      </c>
      <c r="CE121" s="80">
        <f>COUNTIF($BE121:$BZ121,0)</f>
        <v>0</v>
      </c>
      <c r="CF121" s="81">
        <f>CE121/COUNTA($BE121:$BZ121)</f>
        <v>0</v>
      </c>
      <c r="CG121" s="80">
        <f>(((CA121*2)+(CC121*1)+(CE121*0)))/COUNTA($BE121:$BZ121)</f>
        <v>1.6666666666666667</v>
      </c>
      <c r="CH121" s="80" t="str">
        <f t="shared" si="85"/>
        <v>Đạt mục tiêu</v>
      </c>
    </row>
    <row r="122" spans="1:87" s="74" customFormat="1" ht="31.5" hidden="1">
      <c r="A122" s="19">
        <v>105</v>
      </c>
      <c r="B122" s="152">
        <v>105</v>
      </c>
      <c r="C122" s="88" t="s">
        <v>694</v>
      </c>
      <c r="D122" s="87" t="s">
        <v>17</v>
      </c>
      <c r="E122" s="86" t="s">
        <v>695</v>
      </c>
      <c r="F122" s="87" t="s">
        <v>17</v>
      </c>
      <c r="G122" s="79" t="s">
        <v>124</v>
      </c>
      <c r="H122" s="96" t="s">
        <v>339</v>
      </c>
      <c r="I122" s="79" t="s">
        <v>275</v>
      </c>
      <c r="J122" s="10" t="s">
        <v>23</v>
      </c>
      <c r="K122" s="79"/>
      <c r="L122" s="66"/>
      <c r="M122" s="79"/>
      <c r="N122" s="80" t="s">
        <v>16</v>
      </c>
      <c r="O122" s="80"/>
      <c r="P122" s="79"/>
      <c r="Q122" s="79"/>
      <c r="R122" s="79"/>
      <c r="S122" s="79"/>
      <c r="T122" s="79"/>
      <c r="U122" s="66">
        <f t="shared" si="84"/>
        <v>1</v>
      </c>
      <c r="V122" s="79"/>
      <c r="W122" s="79"/>
      <c r="X122" s="79"/>
      <c r="Y122" s="79"/>
      <c r="Z122" s="79"/>
      <c r="AA122" s="79"/>
      <c r="AB122" s="79"/>
      <c r="AC122" s="79"/>
      <c r="AD122" s="79"/>
      <c r="AE122" s="79"/>
      <c r="AF122" s="79"/>
      <c r="AG122" s="79"/>
      <c r="AH122" s="79"/>
      <c r="AI122" s="79"/>
      <c r="AJ122" s="79"/>
      <c r="AK122" s="79"/>
      <c r="AL122" s="79"/>
      <c r="AM122" s="79"/>
      <c r="AN122" s="79"/>
      <c r="AO122" s="79"/>
      <c r="AP122" s="79"/>
      <c r="AQ122" s="79"/>
      <c r="AR122" s="79"/>
      <c r="AS122" s="79"/>
      <c r="AT122" s="79"/>
      <c r="AU122" s="79"/>
      <c r="AV122" s="79"/>
      <c r="AW122" s="79"/>
      <c r="AX122" s="79"/>
      <c r="AY122" s="79"/>
      <c r="AZ122" s="79"/>
      <c r="BA122" s="79"/>
      <c r="BB122" s="79"/>
      <c r="BC122" s="79"/>
      <c r="BD122" s="79"/>
      <c r="BE122" s="79"/>
      <c r="BF122" s="79"/>
      <c r="BG122" s="79"/>
      <c r="BH122" s="79"/>
      <c r="BI122" s="79"/>
      <c r="BJ122" s="79"/>
      <c r="BK122" s="79"/>
      <c r="BL122" s="79"/>
      <c r="BM122" s="79"/>
      <c r="BN122" s="79"/>
      <c r="BO122" s="79"/>
      <c r="BP122" s="79"/>
      <c r="BQ122" s="79"/>
      <c r="BR122" s="79"/>
      <c r="BS122" s="79"/>
      <c r="BT122" s="79"/>
      <c r="BU122" s="79"/>
      <c r="BV122" s="79"/>
      <c r="BW122" s="79"/>
      <c r="BX122" s="79"/>
      <c r="BY122" s="79"/>
      <c r="BZ122" s="79"/>
      <c r="CA122" s="80"/>
      <c r="CB122" s="81"/>
      <c r="CC122" s="80"/>
      <c r="CD122" s="81"/>
      <c r="CE122" s="80"/>
      <c r="CF122" s="81"/>
      <c r="CG122" s="80"/>
      <c r="CH122" s="80"/>
    </row>
    <row r="123" spans="1:87" s="74" customFormat="1" ht="31.5" hidden="1">
      <c r="A123" s="19">
        <v>106</v>
      </c>
      <c r="B123" s="152">
        <v>106</v>
      </c>
      <c r="C123" s="88" t="s">
        <v>694</v>
      </c>
      <c r="D123" s="87" t="s">
        <v>17</v>
      </c>
      <c r="E123" s="86" t="s">
        <v>695</v>
      </c>
      <c r="F123" s="87" t="s">
        <v>17</v>
      </c>
      <c r="G123" s="79" t="s">
        <v>336</v>
      </c>
      <c r="H123" s="96" t="s">
        <v>340</v>
      </c>
      <c r="I123" s="79" t="s">
        <v>275</v>
      </c>
      <c r="J123" s="10" t="s">
        <v>23</v>
      </c>
      <c r="K123" s="79"/>
      <c r="L123" s="79"/>
      <c r="M123" s="79"/>
      <c r="N123" s="80"/>
      <c r="O123" s="79"/>
      <c r="P123" s="79"/>
      <c r="Q123" s="80" t="s">
        <v>16</v>
      </c>
      <c r="R123" s="80"/>
      <c r="S123" s="79"/>
      <c r="T123" s="66"/>
      <c r="U123" s="66">
        <f t="shared" si="84"/>
        <v>1</v>
      </c>
      <c r="V123" s="79"/>
      <c r="W123" s="79"/>
      <c r="X123" s="79"/>
      <c r="Y123" s="79"/>
      <c r="Z123" s="79"/>
      <c r="AA123" s="79"/>
      <c r="AB123" s="79"/>
      <c r="AC123" s="79"/>
      <c r="AD123" s="79"/>
      <c r="AE123" s="79"/>
      <c r="AF123" s="79"/>
      <c r="AG123" s="79"/>
      <c r="AH123" s="79"/>
      <c r="AI123" s="79"/>
      <c r="AJ123" s="79"/>
      <c r="AK123" s="79"/>
      <c r="AL123" s="79"/>
      <c r="AM123" s="79"/>
      <c r="AN123" s="79"/>
      <c r="AO123" s="79"/>
      <c r="AP123" s="79"/>
      <c r="AQ123" s="79"/>
      <c r="AR123" s="79"/>
      <c r="AS123" s="79"/>
      <c r="AT123" s="79"/>
      <c r="AU123" s="79"/>
      <c r="AV123" s="79"/>
      <c r="AW123" s="79"/>
      <c r="AX123" s="79"/>
      <c r="AY123" s="79"/>
      <c r="AZ123" s="79"/>
      <c r="BA123" s="79"/>
      <c r="BB123" s="79"/>
      <c r="BC123" s="79"/>
      <c r="BD123" s="79"/>
      <c r="BE123" s="79"/>
      <c r="BF123" s="79"/>
      <c r="BG123" s="79"/>
      <c r="BH123" s="79"/>
      <c r="BI123" s="79"/>
      <c r="BJ123" s="79"/>
      <c r="BK123" s="79"/>
      <c r="BL123" s="79"/>
      <c r="BM123" s="79"/>
      <c r="BN123" s="79"/>
      <c r="BO123" s="79"/>
      <c r="BP123" s="79"/>
      <c r="BQ123" s="79"/>
      <c r="BR123" s="79"/>
      <c r="BS123" s="79"/>
      <c r="BT123" s="79"/>
      <c r="BU123" s="79"/>
      <c r="BV123" s="79"/>
      <c r="BW123" s="79"/>
      <c r="BX123" s="79"/>
      <c r="BY123" s="79"/>
      <c r="BZ123" s="79"/>
      <c r="CA123" s="80"/>
      <c r="CB123" s="81"/>
      <c r="CC123" s="80"/>
      <c r="CD123" s="81"/>
      <c r="CE123" s="80"/>
      <c r="CF123" s="81"/>
      <c r="CG123" s="80"/>
      <c r="CH123" s="80"/>
    </row>
    <row r="124" spans="1:87" s="173" customFormat="1">
      <c r="A124" s="171">
        <v>107</v>
      </c>
      <c r="B124" s="152">
        <v>107</v>
      </c>
      <c r="C124" s="1507" t="s">
        <v>698</v>
      </c>
      <c r="D124" s="1565"/>
      <c r="E124" s="1567"/>
      <c r="F124" s="5" t="s">
        <v>316</v>
      </c>
      <c r="G124" s="176" t="s">
        <v>316</v>
      </c>
      <c r="H124" s="176" t="s">
        <v>316</v>
      </c>
      <c r="I124" s="5" t="s">
        <v>316</v>
      </c>
      <c r="J124" s="5" t="s">
        <v>316</v>
      </c>
      <c r="K124" s="176" t="s">
        <v>316</v>
      </c>
      <c r="L124" s="5" t="s">
        <v>316</v>
      </c>
      <c r="M124" s="5" t="s">
        <v>316</v>
      </c>
      <c r="N124" s="5" t="s">
        <v>316</v>
      </c>
      <c r="O124" s="5" t="s">
        <v>316</v>
      </c>
      <c r="P124" s="5" t="s">
        <v>316</v>
      </c>
      <c r="Q124" s="5" t="s">
        <v>316</v>
      </c>
      <c r="R124" s="5"/>
      <c r="S124" s="5" t="s">
        <v>316</v>
      </c>
      <c r="T124" s="5" t="s">
        <v>316</v>
      </c>
      <c r="U124" s="5" t="s">
        <v>316</v>
      </c>
      <c r="V124" s="176" t="s">
        <v>316</v>
      </c>
      <c r="W124" s="176" t="s">
        <v>316</v>
      </c>
      <c r="X124" s="176" t="s">
        <v>316</v>
      </c>
      <c r="Y124" s="176" t="s">
        <v>316</v>
      </c>
      <c r="Z124" s="5" t="s">
        <v>316</v>
      </c>
      <c r="AA124" s="5" t="s">
        <v>316</v>
      </c>
      <c r="AB124" s="5" t="s">
        <v>316</v>
      </c>
      <c r="AC124" s="5" t="s">
        <v>316</v>
      </c>
      <c r="AD124" s="5" t="s">
        <v>316</v>
      </c>
      <c r="AE124" s="5" t="s">
        <v>316</v>
      </c>
      <c r="AF124" s="5" t="s">
        <v>316</v>
      </c>
      <c r="AG124" s="5" t="s">
        <v>316</v>
      </c>
      <c r="AH124" s="5" t="s">
        <v>316</v>
      </c>
      <c r="AI124" s="5" t="s">
        <v>316</v>
      </c>
      <c r="AJ124" s="5" t="s">
        <v>316</v>
      </c>
      <c r="AK124" s="5" t="s">
        <v>316</v>
      </c>
      <c r="AL124" s="5" t="s">
        <v>316</v>
      </c>
      <c r="AM124" s="5"/>
      <c r="AN124" s="5"/>
      <c r="AO124" s="5" t="s">
        <v>316</v>
      </c>
      <c r="AP124" s="5" t="s">
        <v>316</v>
      </c>
      <c r="AQ124" s="5" t="s">
        <v>316</v>
      </c>
      <c r="AR124" s="5" t="s">
        <v>316</v>
      </c>
      <c r="AS124" s="5" t="s">
        <v>316</v>
      </c>
      <c r="AT124" s="5" t="s">
        <v>316</v>
      </c>
      <c r="AU124" s="5" t="s">
        <v>316</v>
      </c>
      <c r="AV124" s="5" t="s">
        <v>316</v>
      </c>
      <c r="AW124" s="5" t="s">
        <v>316</v>
      </c>
      <c r="AX124" s="5"/>
      <c r="AY124" s="5"/>
      <c r="AZ124" s="5" t="s">
        <v>316</v>
      </c>
      <c r="BA124" s="5"/>
      <c r="BB124" s="5" t="s">
        <v>316</v>
      </c>
      <c r="BC124" s="5"/>
      <c r="BD124" s="5" t="s">
        <v>316</v>
      </c>
      <c r="BE124" s="5" t="s">
        <v>316</v>
      </c>
      <c r="BF124" s="5" t="s">
        <v>316</v>
      </c>
      <c r="BG124" s="5" t="s">
        <v>316</v>
      </c>
      <c r="BH124" s="5" t="s">
        <v>316</v>
      </c>
      <c r="BI124" s="5" t="s">
        <v>316</v>
      </c>
      <c r="BJ124" s="5" t="s">
        <v>316</v>
      </c>
      <c r="BK124" s="5" t="s">
        <v>316</v>
      </c>
      <c r="BL124" s="5" t="s">
        <v>316</v>
      </c>
      <c r="BM124" s="5" t="s">
        <v>316</v>
      </c>
      <c r="BN124" s="5" t="s">
        <v>316</v>
      </c>
      <c r="BO124" s="5" t="s">
        <v>316</v>
      </c>
      <c r="BP124" s="5" t="s">
        <v>316</v>
      </c>
      <c r="BQ124" s="5" t="s">
        <v>316</v>
      </c>
      <c r="BR124" s="5" t="s">
        <v>316</v>
      </c>
      <c r="BS124" s="5" t="s">
        <v>316</v>
      </c>
      <c r="BT124" s="5" t="s">
        <v>316</v>
      </c>
      <c r="BU124" s="5" t="s">
        <v>316</v>
      </c>
      <c r="BV124" s="5" t="s">
        <v>316</v>
      </c>
      <c r="BW124" s="5" t="s">
        <v>316</v>
      </c>
      <c r="BX124" s="5" t="s">
        <v>316</v>
      </c>
      <c r="BY124" s="5" t="s">
        <v>316</v>
      </c>
      <c r="BZ124" s="5" t="s">
        <v>316</v>
      </c>
      <c r="CA124" s="5" t="s">
        <v>316</v>
      </c>
      <c r="CB124" s="5" t="s">
        <v>316</v>
      </c>
      <c r="CC124" s="5" t="s">
        <v>316</v>
      </c>
      <c r="CD124" s="5" t="s">
        <v>316</v>
      </c>
      <c r="CE124" s="5" t="s">
        <v>316</v>
      </c>
      <c r="CF124" s="5" t="s">
        <v>316</v>
      </c>
      <c r="CG124" s="5" t="s">
        <v>316</v>
      </c>
      <c r="CH124" s="5" t="s">
        <v>316</v>
      </c>
      <c r="CI124" s="2"/>
    </row>
    <row r="125" spans="1:87" ht="62.25">
      <c r="A125" s="216">
        <v>108</v>
      </c>
      <c r="B125" s="152">
        <v>108</v>
      </c>
      <c r="C125" s="188" t="s">
        <v>699</v>
      </c>
      <c r="D125" s="87" t="s">
        <v>17</v>
      </c>
      <c r="E125" s="86" t="s">
        <v>700</v>
      </c>
      <c r="F125" s="87" t="s">
        <v>17</v>
      </c>
      <c r="G125" s="197" t="s">
        <v>337</v>
      </c>
      <c r="H125" s="181" t="s">
        <v>1545</v>
      </c>
      <c r="I125" s="79" t="s">
        <v>275</v>
      </c>
      <c r="J125" s="10" t="s">
        <v>23</v>
      </c>
      <c r="K125" s="182" t="s">
        <v>16</v>
      </c>
      <c r="L125" s="71"/>
      <c r="M125" s="71"/>
      <c r="N125" s="71"/>
      <c r="O125" s="71"/>
      <c r="P125" s="71"/>
      <c r="Q125" s="71"/>
      <c r="R125" s="71"/>
      <c r="S125" s="71"/>
      <c r="T125" s="71"/>
      <c r="U125" s="66">
        <f t="shared" si="84"/>
        <v>1</v>
      </c>
      <c r="V125" s="183" t="s">
        <v>727</v>
      </c>
      <c r="W125" s="183" t="s">
        <v>727</v>
      </c>
      <c r="X125" s="183" t="s">
        <v>724</v>
      </c>
      <c r="Y125" s="183" t="s">
        <v>726</v>
      </c>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20">
        <v>2</v>
      </c>
      <c r="BF125" s="20">
        <v>2</v>
      </c>
      <c r="BG125" s="20">
        <v>2</v>
      </c>
      <c r="BH125" s="20">
        <v>2</v>
      </c>
      <c r="BI125" s="20">
        <v>2</v>
      </c>
      <c r="BJ125" s="20">
        <v>2</v>
      </c>
      <c r="BK125" s="20">
        <v>2</v>
      </c>
      <c r="BL125" s="20">
        <v>2</v>
      </c>
      <c r="BM125" s="20">
        <v>2</v>
      </c>
      <c r="BN125" s="20">
        <v>2</v>
      </c>
      <c r="BO125" s="20">
        <v>2</v>
      </c>
      <c r="BP125" s="20">
        <v>2</v>
      </c>
      <c r="BQ125" s="20">
        <v>2</v>
      </c>
      <c r="BR125" s="20">
        <v>2</v>
      </c>
      <c r="BS125" s="20">
        <v>2</v>
      </c>
      <c r="BT125" s="20">
        <v>2</v>
      </c>
      <c r="BU125" s="20">
        <v>2</v>
      </c>
      <c r="BV125" s="20">
        <v>1</v>
      </c>
      <c r="BW125" s="20">
        <v>2</v>
      </c>
      <c r="BX125" s="20">
        <v>2</v>
      </c>
      <c r="BY125" s="20">
        <v>1</v>
      </c>
      <c r="BZ125" s="20">
        <v>1</v>
      </c>
      <c r="CA125" s="80">
        <f>COUNTIF($BE125:$BZ125,2)</f>
        <v>19</v>
      </c>
      <c r="CB125" s="81">
        <f>CA125/COUNTA($BE125:$BZ125)</f>
        <v>0.86363636363636365</v>
      </c>
      <c r="CC125" s="80">
        <f>COUNTIF($BE125:$BZ125,1)</f>
        <v>3</v>
      </c>
      <c r="CD125" s="81">
        <f>CC125/COUNTA($BE125:$BZ125)</f>
        <v>0.13636363636363635</v>
      </c>
      <c r="CE125" s="80">
        <f>COUNTIF($BE125:$BZ125,0)</f>
        <v>0</v>
      </c>
      <c r="CF125" s="81">
        <f>CE125/COUNTA($BE125:$BZ125)</f>
        <v>0</v>
      </c>
      <c r="CG125" s="80">
        <f>(((CA125*2)+(CC125*1)+(CE125*0)))/COUNTA($BE125:$BZ125)</f>
        <v>1.8636363636363635</v>
      </c>
      <c r="CH125" s="226" t="str">
        <f>IF(CG125&gt;=1.6,"Đạt mục tiêu",IF(CG125&gt;=1,"Cần cố gắng","Chưa đạt"))</f>
        <v>Đạt mục tiêu</v>
      </c>
    </row>
    <row r="126" spans="1:87" s="74" customFormat="1" ht="15.75" hidden="1">
      <c r="A126" s="19"/>
      <c r="B126" s="152"/>
      <c r="C126" s="88" t="s">
        <v>701</v>
      </c>
      <c r="D126" s="87"/>
      <c r="E126" s="86"/>
      <c r="F126" s="87"/>
      <c r="G126" s="109"/>
      <c r="H126" s="96" t="s">
        <v>1029</v>
      </c>
      <c r="I126" s="79"/>
      <c r="J126" s="10"/>
      <c r="K126" s="71"/>
      <c r="L126" s="71"/>
      <c r="M126" s="71"/>
      <c r="N126" s="71"/>
      <c r="O126" s="71"/>
      <c r="P126" s="71"/>
      <c r="Q126" s="71"/>
      <c r="R126" s="71"/>
      <c r="S126" s="71"/>
      <c r="T126" s="71" t="s">
        <v>16</v>
      </c>
      <c r="U126" s="66"/>
      <c r="V126" s="72"/>
      <c r="W126" s="72"/>
      <c r="X126" s="72"/>
      <c r="Y126" s="72"/>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I126" s="71"/>
      <c r="BJ126" s="71"/>
      <c r="BK126" s="71"/>
      <c r="BL126" s="71"/>
      <c r="BM126" s="71"/>
      <c r="BN126" s="71"/>
      <c r="BO126" s="71"/>
      <c r="BP126" s="71"/>
      <c r="BQ126" s="71"/>
      <c r="BR126" s="71"/>
      <c r="BS126" s="71"/>
      <c r="BT126" s="71"/>
      <c r="BU126" s="71"/>
      <c r="BV126" s="71"/>
      <c r="BW126" s="71"/>
      <c r="BX126" s="71"/>
      <c r="BY126" s="71"/>
      <c r="BZ126" s="71"/>
      <c r="CA126" s="71"/>
      <c r="CB126" s="81"/>
      <c r="CC126" s="80"/>
      <c r="CD126" s="81"/>
      <c r="CE126" s="80"/>
      <c r="CF126" s="81"/>
      <c r="CG126" s="80"/>
      <c r="CH126" s="80"/>
    </row>
    <row r="127" spans="1:87" ht="62.25">
      <c r="A127" s="216">
        <v>109</v>
      </c>
      <c r="B127" s="152">
        <v>109</v>
      </c>
      <c r="C127" s="181" t="s">
        <v>701</v>
      </c>
      <c r="D127" s="87" t="s">
        <v>17</v>
      </c>
      <c r="E127" s="86" t="s">
        <v>702</v>
      </c>
      <c r="F127" s="87" t="s">
        <v>17</v>
      </c>
      <c r="G127" s="189" t="s">
        <v>128</v>
      </c>
      <c r="H127" s="190" t="s">
        <v>1546</v>
      </c>
      <c r="I127" s="79" t="s">
        <v>275</v>
      </c>
      <c r="J127" s="10" t="s">
        <v>23</v>
      </c>
      <c r="K127" s="182" t="s">
        <v>16</v>
      </c>
      <c r="L127" s="71"/>
      <c r="M127" s="71"/>
      <c r="N127" s="71"/>
      <c r="O127" s="71"/>
      <c r="P127" s="71"/>
      <c r="Q127" s="71"/>
      <c r="R127" s="71"/>
      <c r="S127" s="71"/>
      <c r="T127" s="71"/>
      <c r="U127" s="66">
        <f t="shared" si="84"/>
        <v>1</v>
      </c>
      <c r="V127" s="183" t="s">
        <v>726</v>
      </c>
      <c r="W127" s="183" t="s">
        <v>724</v>
      </c>
      <c r="X127" s="183" t="s">
        <v>726</v>
      </c>
      <c r="Y127" s="183" t="s">
        <v>724</v>
      </c>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20">
        <v>2</v>
      </c>
      <c r="BF127" s="20">
        <v>2</v>
      </c>
      <c r="BG127" s="20">
        <v>2</v>
      </c>
      <c r="BH127" s="20">
        <v>2</v>
      </c>
      <c r="BI127" s="20">
        <v>2</v>
      </c>
      <c r="BJ127" s="20">
        <v>2</v>
      </c>
      <c r="BK127" s="20">
        <v>1</v>
      </c>
      <c r="BL127" s="20">
        <v>2</v>
      </c>
      <c r="BM127" s="20">
        <v>2</v>
      </c>
      <c r="BN127" s="20">
        <v>2</v>
      </c>
      <c r="BO127" s="20">
        <v>2</v>
      </c>
      <c r="BP127" s="20">
        <v>2</v>
      </c>
      <c r="BQ127" s="20">
        <v>2</v>
      </c>
      <c r="BR127" s="20">
        <v>2</v>
      </c>
      <c r="BS127" s="20">
        <v>2</v>
      </c>
      <c r="BT127" s="20">
        <v>2</v>
      </c>
      <c r="BU127" s="20">
        <v>2</v>
      </c>
      <c r="BV127" s="20">
        <v>2</v>
      </c>
      <c r="BW127" s="20">
        <v>2</v>
      </c>
      <c r="BX127" s="20">
        <v>2</v>
      </c>
      <c r="BY127" s="20">
        <v>2</v>
      </c>
      <c r="BZ127" s="20">
        <v>1</v>
      </c>
      <c r="CA127" s="80">
        <f>COUNTIF($BE127:$BZ127,2)</f>
        <v>20</v>
      </c>
      <c r="CB127" s="81">
        <f>CA127/COUNTA($BE127:$BZ127)</f>
        <v>0.90909090909090906</v>
      </c>
      <c r="CC127" s="80">
        <f>COUNTIF($BE127:$BZ127,1)</f>
        <v>2</v>
      </c>
      <c r="CD127" s="81">
        <f>CC127/COUNTA($BE127:$BZ127)</f>
        <v>9.0909090909090912E-2</v>
      </c>
      <c r="CE127" s="80">
        <f>COUNTIF($BE127:$BZ127,0)</f>
        <v>0</v>
      </c>
      <c r="CF127" s="81">
        <f>CE127/COUNTA($BE127:$BZ127)</f>
        <v>0</v>
      </c>
      <c r="CG127" s="80">
        <f>(((CA127*2)+(CC127*1)+(CE127*0)))/COUNTA($BE127:$BZ127)</f>
        <v>1.9090909090909092</v>
      </c>
      <c r="CH127" s="226" t="str">
        <f>IF(CG127&gt;=1.6,"Đạt mục tiêu",IF(CG127&gt;=1,"Cần cố gắng","Chưa đạt"))</f>
        <v>Đạt mục tiêu</v>
      </c>
    </row>
    <row r="128" spans="1:87" s="74" customFormat="1" ht="63" hidden="1">
      <c r="A128" s="19">
        <v>110</v>
      </c>
      <c r="B128" s="152">
        <v>110</v>
      </c>
      <c r="C128" s="120" t="s">
        <v>703</v>
      </c>
      <c r="D128" s="87" t="s">
        <v>14</v>
      </c>
      <c r="E128" s="86" t="s">
        <v>704</v>
      </c>
      <c r="F128" s="87" t="s">
        <v>17</v>
      </c>
      <c r="G128" s="109" t="s">
        <v>127</v>
      </c>
      <c r="H128" s="70" t="s">
        <v>988</v>
      </c>
      <c r="I128" s="79" t="s">
        <v>275</v>
      </c>
      <c r="J128" s="10" t="s">
        <v>23</v>
      </c>
      <c r="K128" s="71"/>
      <c r="L128" s="71"/>
      <c r="M128" s="71" t="s">
        <v>16</v>
      </c>
      <c r="N128" s="71"/>
      <c r="O128" s="71"/>
      <c r="P128" s="71"/>
      <c r="Q128" s="71"/>
      <c r="R128" s="71"/>
      <c r="S128" s="71"/>
      <c r="T128" s="71"/>
      <c r="U128" s="66">
        <f t="shared" si="84"/>
        <v>1</v>
      </c>
      <c r="V128" s="72"/>
      <c r="W128" s="72"/>
      <c r="X128" s="72"/>
      <c r="Y128" s="72"/>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c r="BL128" s="71"/>
      <c r="BM128" s="71"/>
      <c r="BN128" s="71"/>
      <c r="BO128" s="71"/>
      <c r="BP128" s="71"/>
      <c r="BQ128" s="71"/>
      <c r="BR128" s="71"/>
      <c r="BS128" s="71"/>
      <c r="BT128" s="71"/>
      <c r="BU128" s="71"/>
      <c r="BV128" s="71"/>
      <c r="BW128" s="71"/>
      <c r="BX128" s="71"/>
      <c r="BY128" s="71"/>
      <c r="BZ128" s="71"/>
      <c r="CA128" s="71"/>
      <c r="CB128" s="81"/>
      <c r="CC128" s="80"/>
      <c r="CD128" s="81"/>
      <c r="CE128" s="80"/>
      <c r="CF128" s="81"/>
      <c r="CG128" s="80"/>
      <c r="CH128" s="80"/>
    </row>
    <row r="129" spans="1:87" ht="55.5" customHeight="1">
      <c r="A129" s="216">
        <v>111</v>
      </c>
      <c r="B129" s="152">
        <v>111</v>
      </c>
      <c r="C129" s="1683" t="s">
        <v>24</v>
      </c>
      <c r="D129" s="1366"/>
      <c r="E129" s="1366"/>
      <c r="F129" s="6" t="s">
        <v>316</v>
      </c>
      <c r="G129" s="182" t="s">
        <v>316</v>
      </c>
      <c r="H129" s="219" t="s">
        <v>316</v>
      </c>
      <c r="I129" s="6" t="s">
        <v>316</v>
      </c>
      <c r="J129" s="6" t="s">
        <v>316</v>
      </c>
      <c r="K129" s="182" t="s">
        <v>316</v>
      </c>
      <c r="L129" s="6" t="s">
        <v>316</v>
      </c>
      <c r="M129" s="6" t="s">
        <v>316</v>
      </c>
      <c r="N129" s="6" t="s">
        <v>316</v>
      </c>
      <c r="O129" s="6" t="s">
        <v>316</v>
      </c>
      <c r="P129" s="6" t="s">
        <v>316</v>
      </c>
      <c r="Q129" s="6" t="s">
        <v>316</v>
      </c>
      <c r="R129" s="6"/>
      <c r="S129" s="6" t="s">
        <v>316</v>
      </c>
      <c r="T129" s="6" t="s">
        <v>316</v>
      </c>
      <c r="U129" s="6" t="s">
        <v>316</v>
      </c>
      <c r="V129" s="182" t="s">
        <v>316</v>
      </c>
      <c r="W129" s="182" t="s">
        <v>316</v>
      </c>
      <c r="X129" s="182" t="s">
        <v>316</v>
      </c>
      <c r="Y129" s="182" t="s">
        <v>316</v>
      </c>
      <c r="Z129" s="6" t="s">
        <v>316</v>
      </c>
      <c r="AA129" s="6" t="s">
        <v>316</v>
      </c>
      <c r="AB129" s="6" t="s">
        <v>316</v>
      </c>
      <c r="AC129" s="6" t="s">
        <v>316</v>
      </c>
      <c r="AD129" s="6" t="s">
        <v>316</v>
      </c>
      <c r="AE129" s="6" t="s">
        <v>316</v>
      </c>
      <c r="AF129" s="6" t="s">
        <v>316</v>
      </c>
      <c r="AG129" s="6" t="s">
        <v>316</v>
      </c>
      <c r="AH129" s="6" t="s">
        <v>316</v>
      </c>
      <c r="AI129" s="6" t="s">
        <v>316</v>
      </c>
      <c r="AJ129" s="6" t="s">
        <v>316</v>
      </c>
      <c r="AK129" s="6" t="s">
        <v>316</v>
      </c>
      <c r="AL129" s="6" t="s">
        <v>316</v>
      </c>
      <c r="AM129" s="6"/>
      <c r="AN129" s="6"/>
      <c r="AO129" s="6" t="s">
        <v>316</v>
      </c>
      <c r="AP129" s="6" t="s">
        <v>316</v>
      </c>
      <c r="AQ129" s="6" t="s">
        <v>316</v>
      </c>
      <c r="AR129" s="6" t="s">
        <v>316</v>
      </c>
      <c r="AS129" s="6" t="s">
        <v>316</v>
      </c>
      <c r="AT129" s="6" t="s">
        <v>316</v>
      </c>
      <c r="AU129" s="6" t="s">
        <v>316</v>
      </c>
      <c r="AV129" s="6" t="s">
        <v>316</v>
      </c>
      <c r="AW129" s="6" t="s">
        <v>316</v>
      </c>
      <c r="AX129" s="6"/>
      <c r="AY129" s="6"/>
      <c r="AZ129" s="6" t="s">
        <v>316</v>
      </c>
      <c r="BA129" s="6"/>
      <c r="BB129" s="6" t="s">
        <v>316</v>
      </c>
      <c r="BC129" s="6"/>
      <c r="BD129" s="6" t="s">
        <v>316</v>
      </c>
      <c r="BE129" s="71" t="s">
        <v>316</v>
      </c>
      <c r="BF129" s="71" t="s">
        <v>316</v>
      </c>
      <c r="BG129" s="71" t="s">
        <v>316</v>
      </c>
      <c r="BH129" s="71" t="s">
        <v>316</v>
      </c>
      <c r="BI129" s="71" t="s">
        <v>316</v>
      </c>
      <c r="BJ129" s="71" t="s">
        <v>316</v>
      </c>
      <c r="BK129" s="71" t="s">
        <v>316</v>
      </c>
      <c r="BL129" s="71" t="s">
        <v>316</v>
      </c>
      <c r="BM129" s="71" t="s">
        <v>316</v>
      </c>
      <c r="BN129" s="71" t="s">
        <v>316</v>
      </c>
      <c r="BO129" s="71" t="s">
        <v>316</v>
      </c>
      <c r="BP129" s="71" t="s">
        <v>316</v>
      </c>
      <c r="BQ129" s="71" t="s">
        <v>316</v>
      </c>
      <c r="BR129" s="71" t="s">
        <v>316</v>
      </c>
      <c r="BS129" s="71" t="s">
        <v>316</v>
      </c>
      <c r="BT129" s="71" t="s">
        <v>316</v>
      </c>
      <c r="BU129" s="71" t="s">
        <v>316</v>
      </c>
      <c r="BV129" s="71" t="s">
        <v>316</v>
      </c>
      <c r="BW129" s="71" t="s">
        <v>316</v>
      </c>
      <c r="BX129" s="71" t="s">
        <v>316</v>
      </c>
      <c r="BY129" s="71" t="s">
        <v>316</v>
      </c>
      <c r="BZ129" s="71" t="s">
        <v>316</v>
      </c>
      <c r="CA129" s="71" t="s">
        <v>316</v>
      </c>
      <c r="CB129" s="71" t="s">
        <v>316</v>
      </c>
      <c r="CC129" s="71" t="s">
        <v>316</v>
      </c>
      <c r="CD129" s="71" t="s">
        <v>316</v>
      </c>
      <c r="CE129" s="71" t="s">
        <v>316</v>
      </c>
      <c r="CF129" s="71" t="s">
        <v>316</v>
      </c>
      <c r="CG129" s="71" t="s">
        <v>316</v>
      </c>
      <c r="CH129" s="316" t="s">
        <v>316</v>
      </c>
    </row>
    <row r="130" spans="1:87" s="173" customFormat="1">
      <c r="A130" s="171">
        <v>112</v>
      </c>
      <c r="B130" s="152">
        <v>112</v>
      </c>
      <c r="C130" s="1507" t="s">
        <v>116</v>
      </c>
      <c r="D130" s="1368"/>
      <c r="E130" s="1379"/>
      <c r="F130" s="6" t="s">
        <v>316</v>
      </c>
      <c r="G130" s="176" t="s">
        <v>316</v>
      </c>
      <c r="H130" s="177" t="s">
        <v>316</v>
      </c>
      <c r="I130" s="6" t="s">
        <v>316</v>
      </c>
      <c r="J130" s="6" t="s">
        <v>316</v>
      </c>
      <c r="K130" s="176" t="s">
        <v>316</v>
      </c>
      <c r="L130" s="6" t="s">
        <v>316</v>
      </c>
      <c r="M130" s="6" t="s">
        <v>316</v>
      </c>
      <c r="N130" s="6" t="s">
        <v>316</v>
      </c>
      <c r="O130" s="6" t="s">
        <v>316</v>
      </c>
      <c r="P130" s="6" t="s">
        <v>316</v>
      </c>
      <c r="Q130" s="6" t="s">
        <v>316</v>
      </c>
      <c r="R130" s="6"/>
      <c r="S130" s="6" t="s">
        <v>316</v>
      </c>
      <c r="T130" s="6" t="s">
        <v>316</v>
      </c>
      <c r="U130" s="6" t="s">
        <v>316</v>
      </c>
      <c r="V130" s="176" t="s">
        <v>316</v>
      </c>
      <c r="W130" s="176" t="s">
        <v>316</v>
      </c>
      <c r="X130" s="176" t="s">
        <v>316</v>
      </c>
      <c r="Y130" s="176" t="s">
        <v>316</v>
      </c>
      <c r="Z130" s="6" t="s">
        <v>316</v>
      </c>
      <c r="AA130" s="6" t="s">
        <v>316</v>
      </c>
      <c r="AB130" s="6" t="s">
        <v>316</v>
      </c>
      <c r="AC130" s="6" t="s">
        <v>316</v>
      </c>
      <c r="AD130" s="6" t="s">
        <v>316</v>
      </c>
      <c r="AE130" s="6" t="s">
        <v>316</v>
      </c>
      <c r="AF130" s="6" t="s">
        <v>316</v>
      </c>
      <c r="AG130" s="6" t="s">
        <v>316</v>
      </c>
      <c r="AH130" s="6" t="s">
        <v>316</v>
      </c>
      <c r="AI130" s="6" t="s">
        <v>316</v>
      </c>
      <c r="AJ130" s="6" t="s">
        <v>316</v>
      </c>
      <c r="AK130" s="6" t="s">
        <v>316</v>
      </c>
      <c r="AL130" s="6" t="s">
        <v>316</v>
      </c>
      <c r="AM130" s="6"/>
      <c r="AN130" s="6"/>
      <c r="AO130" s="6" t="s">
        <v>316</v>
      </c>
      <c r="AP130" s="6" t="s">
        <v>316</v>
      </c>
      <c r="AQ130" s="6" t="s">
        <v>316</v>
      </c>
      <c r="AR130" s="6" t="s">
        <v>316</v>
      </c>
      <c r="AS130" s="6" t="s">
        <v>316</v>
      </c>
      <c r="AT130" s="6" t="s">
        <v>316</v>
      </c>
      <c r="AU130" s="6" t="s">
        <v>316</v>
      </c>
      <c r="AV130" s="6" t="s">
        <v>316</v>
      </c>
      <c r="AW130" s="6" t="s">
        <v>316</v>
      </c>
      <c r="AX130" s="6"/>
      <c r="AY130" s="6"/>
      <c r="AZ130" s="6" t="s">
        <v>316</v>
      </c>
      <c r="BA130" s="6"/>
      <c r="BB130" s="6" t="s">
        <v>316</v>
      </c>
      <c r="BC130" s="6"/>
      <c r="BD130" s="6" t="s">
        <v>316</v>
      </c>
      <c r="BE130" s="6" t="s">
        <v>316</v>
      </c>
      <c r="BF130" s="6" t="s">
        <v>316</v>
      </c>
      <c r="BG130" s="6" t="s">
        <v>316</v>
      </c>
      <c r="BH130" s="6" t="s">
        <v>316</v>
      </c>
      <c r="BI130" s="6" t="s">
        <v>316</v>
      </c>
      <c r="BJ130" s="6" t="s">
        <v>316</v>
      </c>
      <c r="BK130" s="6" t="s">
        <v>316</v>
      </c>
      <c r="BL130" s="6" t="s">
        <v>316</v>
      </c>
      <c r="BM130" s="6" t="s">
        <v>316</v>
      </c>
      <c r="BN130" s="6" t="s">
        <v>316</v>
      </c>
      <c r="BO130" s="6" t="s">
        <v>316</v>
      </c>
      <c r="BP130" s="6" t="s">
        <v>316</v>
      </c>
      <c r="BQ130" s="6" t="s">
        <v>316</v>
      </c>
      <c r="BR130" s="6" t="s">
        <v>316</v>
      </c>
      <c r="BS130" s="6" t="s">
        <v>316</v>
      </c>
      <c r="BT130" s="6" t="s">
        <v>316</v>
      </c>
      <c r="BU130" s="6" t="s">
        <v>316</v>
      </c>
      <c r="BV130" s="6" t="s">
        <v>316</v>
      </c>
      <c r="BW130" s="6" t="s">
        <v>316</v>
      </c>
      <c r="BX130" s="6" t="s">
        <v>316</v>
      </c>
      <c r="BY130" s="6" t="s">
        <v>316</v>
      </c>
      <c r="BZ130" s="6" t="s">
        <v>316</v>
      </c>
      <c r="CA130" s="6" t="s">
        <v>316</v>
      </c>
      <c r="CB130" s="6" t="s">
        <v>316</v>
      </c>
      <c r="CC130" s="6" t="s">
        <v>316</v>
      </c>
      <c r="CD130" s="6" t="s">
        <v>316</v>
      </c>
      <c r="CE130" s="6" t="s">
        <v>316</v>
      </c>
      <c r="CF130" s="6" t="s">
        <v>316</v>
      </c>
      <c r="CG130" s="6" t="s">
        <v>316</v>
      </c>
      <c r="CH130" s="6" t="s">
        <v>316</v>
      </c>
      <c r="CI130" s="2"/>
    </row>
    <row r="131" spans="1:87" s="98" customFormat="1" ht="47.25" hidden="1">
      <c r="A131" s="19">
        <v>113</v>
      </c>
      <c r="B131" s="152">
        <v>113</v>
      </c>
      <c r="C131" s="88" t="s">
        <v>388</v>
      </c>
      <c r="D131" s="87" t="s">
        <v>17</v>
      </c>
      <c r="E131" s="86" t="s">
        <v>389</v>
      </c>
      <c r="F131" s="87" t="s">
        <v>17</v>
      </c>
      <c r="G131" s="42" t="s">
        <v>402</v>
      </c>
      <c r="H131" s="70" t="s">
        <v>403</v>
      </c>
      <c r="I131" s="79" t="s">
        <v>275</v>
      </c>
      <c r="J131" s="10" t="s">
        <v>25</v>
      </c>
      <c r="K131" s="21"/>
      <c r="L131" s="97"/>
      <c r="M131" s="97" t="s">
        <v>16</v>
      </c>
      <c r="N131" s="97"/>
      <c r="O131" s="97"/>
      <c r="P131" s="97"/>
      <c r="Q131" s="97"/>
      <c r="R131" s="97"/>
      <c r="S131" s="97"/>
      <c r="T131" s="97"/>
      <c r="U131" s="66">
        <f t="shared" si="84"/>
        <v>1</v>
      </c>
      <c r="V131" s="97"/>
      <c r="W131" s="97"/>
      <c r="X131" s="97"/>
      <c r="Y131" s="97"/>
      <c r="Z131" s="97"/>
      <c r="AA131" s="97"/>
      <c r="AB131" s="97"/>
      <c r="AC131" s="97"/>
      <c r="AD131" s="97"/>
      <c r="AE131" s="97"/>
      <c r="AF131" s="97"/>
      <c r="AG131" s="97"/>
      <c r="AH131" s="97"/>
      <c r="AI131" s="97"/>
      <c r="AJ131" s="97"/>
      <c r="AK131" s="97"/>
      <c r="AL131" s="97"/>
      <c r="AM131" s="97"/>
      <c r="AN131" s="97"/>
      <c r="AO131" s="97"/>
      <c r="AP131" s="97"/>
      <c r="AQ131" s="97"/>
      <c r="AR131" s="97"/>
      <c r="AS131" s="97"/>
      <c r="AT131" s="97"/>
      <c r="AU131" s="97"/>
      <c r="AV131" s="97"/>
      <c r="AW131" s="97"/>
      <c r="AX131" s="97"/>
      <c r="AY131" s="97"/>
      <c r="AZ131" s="97"/>
      <c r="BA131" s="97"/>
      <c r="BB131" s="97"/>
      <c r="BC131" s="97"/>
      <c r="BD131" s="97"/>
      <c r="BE131" s="97"/>
      <c r="BF131" s="97"/>
      <c r="BG131" s="97"/>
      <c r="BH131" s="97"/>
      <c r="BI131" s="97"/>
      <c r="BJ131" s="97"/>
      <c r="BK131" s="97"/>
      <c r="BL131" s="97"/>
      <c r="BM131" s="97"/>
      <c r="BN131" s="97"/>
      <c r="BO131" s="97"/>
      <c r="BP131" s="97"/>
      <c r="BQ131" s="97"/>
      <c r="BR131" s="97"/>
      <c r="BS131" s="97"/>
      <c r="BT131" s="97"/>
      <c r="BU131" s="97"/>
      <c r="BV131" s="97"/>
      <c r="BW131" s="97"/>
      <c r="BX131" s="97"/>
      <c r="BY131" s="97"/>
      <c r="BZ131" s="97"/>
      <c r="CA131" s="97"/>
      <c r="CB131" s="97"/>
      <c r="CC131" s="97"/>
      <c r="CD131" s="97"/>
      <c r="CE131" s="97"/>
      <c r="CF131" s="97"/>
      <c r="CG131" s="97"/>
      <c r="CH131" s="97"/>
    </row>
    <row r="132" spans="1:87" s="98" customFormat="1" ht="47.25" hidden="1">
      <c r="A132" s="19">
        <v>114</v>
      </c>
      <c r="B132" s="152">
        <v>114</v>
      </c>
      <c r="C132" s="88" t="s">
        <v>388</v>
      </c>
      <c r="D132" s="87" t="s">
        <v>17</v>
      </c>
      <c r="E132" s="86" t="s">
        <v>389</v>
      </c>
      <c r="F132" s="87" t="s">
        <v>17</v>
      </c>
      <c r="G132" s="42" t="s">
        <v>404</v>
      </c>
      <c r="H132" s="70" t="s">
        <v>405</v>
      </c>
      <c r="I132" s="79" t="s">
        <v>275</v>
      </c>
      <c r="J132" s="10" t="s">
        <v>25</v>
      </c>
      <c r="K132" s="97"/>
      <c r="L132" s="97"/>
      <c r="M132" s="97"/>
      <c r="N132" s="97" t="s">
        <v>16</v>
      </c>
      <c r="O132" s="97"/>
      <c r="P132" s="97"/>
      <c r="Q132" s="97"/>
      <c r="R132" s="97"/>
      <c r="S132" s="97"/>
      <c r="T132" s="97"/>
      <c r="U132" s="66">
        <f t="shared" si="84"/>
        <v>1</v>
      </c>
      <c r="V132" s="97"/>
      <c r="W132" s="97"/>
      <c r="X132" s="97"/>
      <c r="Y132" s="97"/>
      <c r="Z132" s="97"/>
      <c r="AA132" s="97"/>
      <c r="AB132" s="97"/>
      <c r="AC132" s="97"/>
      <c r="AD132" s="97"/>
      <c r="AE132" s="97"/>
      <c r="AF132" s="97"/>
      <c r="AG132" s="97"/>
      <c r="AH132" s="97"/>
      <c r="AI132" s="97"/>
      <c r="AJ132" s="97"/>
      <c r="AK132" s="97"/>
      <c r="AL132" s="97"/>
      <c r="AM132" s="97"/>
      <c r="AN132" s="97"/>
      <c r="AO132" s="97"/>
      <c r="AP132" s="97"/>
      <c r="AQ132" s="97"/>
      <c r="AR132" s="97"/>
      <c r="AS132" s="97"/>
      <c r="AT132" s="97"/>
      <c r="AU132" s="97"/>
      <c r="AV132" s="97"/>
      <c r="AW132" s="97"/>
      <c r="AX132" s="97"/>
      <c r="AY132" s="97"/>
      <c r="AZ132" s="97"/>
      <c r="BA132" s="97"/>
      <c r="BB132" s="97"/>
      <c r="BC132" s="97"/>
      <c r="BD132" s="97"/>
      <c r="BE132" s="97"/>
      <c r="BF132" s="97"/>
      <c r="BG132" s="97"/>
      <c r="BH132" s="97"/>
      <c r="BI132" s="97"/>
      <c r="BJ132" s="97"/>
      <c r="BK132" s="97"/>
      <c r="BL132" s="97"/>
      <c r="BM132" s="97"/>
      <c r="BN132" s="97"/>
      <c r="BO132" s="97"/>
      <c r="BP132" s="97"/>
      <c r="BQ132" s="97"/>
      <c r="BR132" s="97"/>
      <c r="BS132" s="97"/>
      <c r="BT132" s="97"/>
      <c r="BU132" s="97"/>
      <c r="BV132" s="97"/>
      <c r="BW132" s="97"/>
      <c r="BX132" s="97"/>
      <c r="BY132" s="97"/>
      <c r="BZ132" s="97"/>
      <c r="CA132" s="97"/>
      <c r="CB132" s="97"/>
      <c r="CC132" s="97"/>
      <c r="CD132" s="97"/>
      <c r="CE132" s="97"/>
      <c r="CF132" s="97"/>
      <c r="CG132" s="97"/>
      <c r="CH132" s="97"/>
    </row>
    <row r="133" spans="1:87" s="98" customFormat="1" ht="45" hidden="1">
      <c r="A133" s="19">
        <v>115</v>
      </c>
      <c r="B133" s="152">
        <v>115</v>
      </c>
      <c r="C133" s="86" t="s">
        <v>390</v>
      </c>
      <c r="D133" s="87" t="s">
        <v>17</v>
      </c>
      <c r="E133" s="86" t="s">
        <v>391</v>
      </c>
      <c r="F133" s="87" t="s">
        <v>17</v>
      </c>
      <c r="G133" s="86" t="s">
        <v>406</v>
      </c>
      <c r="H133" s="70" t="s">
        <v>407</v>
      </c>
      <c r="I133" s="79" t="s">
        <v>275</v>
      </c>
      <c r="J133" s="10" t="s">
        <v>25</v>
      </c>
      <c r="K133" s="97"/>
      <c r="L133" s="97" t="s">
        <v>16</v>
      </c>
      <c r="M133" s="97"/>
      <c r="N133" s="97"/>
      <c r="O133" s="97"/>
      <c r="P133" s="97"/>
      <c r="Q133" s="97"/>
      <c r="R133" s="97"/>
      <c r="S133" s="97"/>
      <c r="T133" s="97"/>
      <c r="U133" s="66">
        <f t="shared" si="84"/>
        <v>1</v>
      </c>
      <c r="V133" s="97"/>
      <c r="W133" s="97"/>
      <c r="X133" s="97"/>
      <c r="Y133" s="97"/>
      <c r="Z133" s="97"/>
      <c r="AA133" s="97"/>
      <c r="AB133" s="97"/>
      <c r="AC133" s="97"/>
      <c r="AD133" s="97"/>
      <c r="AE133" s="97"/>
      <c r="AF133" s="97"/>
      <c r="AG133" s="97"/>
      <c r="AH133" s="97"/>
      <c r="AI133" s="97"/>
      <c r="AJ133" s="97"/>
      <c r="AK133" s="97"/>
      <c r="AL133" s="97"/>
      <c r="AM133" s="97"/>
      <c r="AN133" s="97"/>
      <c r="AO133" s="97"/>
      <c r="AP133" s="97"/>
      <c r="AQ133" s="97"/>
      <c r="AR133" s="97"/>
      <c r="AS133" s="97"/>
      <c r="AT133" s="97"/>
      <c r="AU133" s="97"/>
      <c r="AV133" s="97"/>
      <c r="AW133" s="97"/>
      <c r="AX133" s="97"/>
      <c r="AY133" s="97"/>
      <c r="AZ133" s="97"/>
      <c r="BA133" s="97"/>
      <c r="BB133" s="97"/>
      <c r="BC133" s="97"/>
      <c r="BD133" s="97"/>
      <c r="BE133" s="97"/>
      <c r="BF133" s="97"/>
      <c r="BG133" s="97"/>
      <c r="BH133" s="97"/>
      <c r="BI133" s="97"/>
      <c r="BJ133" s="97"/>
      <c r="BK133" s="97"/>
      <c r="BL133" s="97"/>
      <c r="BM133" s="97"/>
      <c r="BN133" s="97"/>
      <c r="BO133" s="97"/>
      <c r="BP133" s="97"/>
      <c r="BQ133" s="97"/>
      <c r="BR133" s="97"/>
      <c r="BS133" s="97"/>
      <c r="BT133" s="97"/>
      <c r="BU133" s="97"/>
      <c r="BV133" s="97"/>
      <c r="BW133" s="97"/>
      <c r="BX133" s="97"/>
      <c r="BY133" s="97"/>
      <c r="BZ133" s="97"/>
      <c r="CA133" s="97"/>
      <c r="CB133" s="97"/>
      <c r="CC133" s="97"/>
      <c r="CD133" s="97"/>
      <c r="CE133" s="97"/>
      <c r="CF133" s="97"/>
      <c r="CG133" s="97"/>
      <c r="CH133" s="97"/>
    </row>
    <row r="134" spans="1:87" s="199" customFormat="1" ht="92.25" customHeight="1">
      <c r="A134" s="216">
        <v>116</v>
      </c>
      <c r="B134" s="152">
        <v>116</v>
      </c>
      <c r="C134" s="188" t="s">
        <v>392</v>
      </c>
      <c r="D134" s="87" t="s">
        <v>14</v>
      </c>
      <c r="E134" s="86" t="s">
        <v>393</v>
      </c>
      <c r="F134" s="87" t="s">
        <v>14</v>
      </c>
      <c r="G134" s="188" t="s">
        <v>411</v>
      </c>
      <c r="H134" s="181" t="s">
        <v>408</v>
      </c>
      <c r="I134" s="79" t="s">
        <v>275</v>
      </c>
      <c r="J134" s="10" t="s">
        <v>25</v>
      </c>
      <c r="K134" s="198" t="s">
        <v>16</v>
      </c>
      <c r="L134" s="97"/>
      <c r="M134" s="97"/>
      <c r="N134" s="97"/>
      <c r="O134" s="97"/>
      <c r="P134" s="97"/>
      <c r="Q134" s="97"/>
      <c r="R134" s="97" t="s">
        <v>16</v>
      </c>
      <c r="S134" s="97"/>
      <c r="T134" s="97"/>
      <c r="U134" s="66">
        <f t="shared" si="84"/>
        <v>2</v>
      </c>
      <c r="V134" s="183" t="s">
        <v>723</v>
      </c>
      <c r="W134" s="183" t="s">
        <v>725</v>
      </c>
      <c r="X134" s="183" t="s">
        <v>728</v>
      </c>
      <c r="Y134" s="183" t="s">
        <v>727</v>
      </c>
      <c r="Z134" s="97"/>
      <c r="AA134" s="97"/>
      <c r="AB134" s="97"/>
      <c r="AC134" s="97"/>
      <c r="AD134" s="97"/>
      <c r="AE134" s="97"/>
      <c r="AF134" s="97"/>
      <c r="AG134" s="9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20">
        <v>2</v>
      </c>
      <c r="BF134" s="20">
        <v>2</v>
      </c>
      <c r="BG134" s="20">
        <v>2</v>
      </c>
      <c r="BH134" s="20">
        <v>2</v>
      </c>
      <c r="BI134" s="20">
        <v>2</v>
      </c>
      <c r="BJ134" s="20">
        <v>2</v>
      </c>
      <c r="BK134" s="20">
        <v>2</v>
      </c>
      <c r="BL134" s="20">
        <v>2</v>
      </c>
      <c r="BM134" s="20">
        <v>2</v>
      </c>
      <c r="BN134" s="20">
        <v>2</v>
      </c>
      <c r="BO134" s="20">
        <v>2</v>
      </c>
      <c r="BP134" s="20">
        <v>2</v>
      </c>
      <c r="BQ134" s="20">
        <v>2</v>
      </c>
      <c r="BR134" s="20">
        <v>2</v>
      </c>
      <c r="BS134" s="20">
        <v>2</v>
      </c>
      <c r="BT134" s="20">
        <v>2</v>
      </c>
      <c r="BU134" s="20">
        <v>2</v>
      </c>
      <c r="BV134" s="20">
        <v>1</v>
      </c>
      <c r="BW134" s="20">
        <v>2</v>
      </c>
      <c r="BX134" s="20">
        <v>2</v>
      </c>
      <c r="BY134" s="20">
        <v>1</v>
      </c>
      <c r="BZ134" s="20">
        <v>1</v>
      </c>
      <c r="CA134" s="80">
        <f>COUNTIF($BE134:$BZ134,2)</f>
        <v>19</v>
      </c>
      <c r="CB134" s="81">
        <f>CA134/COUNTA($BE134:$BZ134)</f>
        <v>0.86363636363636365</v>
      </c>
      <c r="CC134" s="80">
        <f>COUNTIF($BE134:$BZ134,1)</f>
        <v>3</v>
      </c>
      <c r="CD134" s="81">
        <f>CC134/COUNTA($BE134:$BZ134)</f>
        <v>0.13636363636363635</v>
      </c>
      <c r="CE134" s="80">
        <f>COUNTIF($BE134:$BZ134,0)</f>
        <v>0</v>
      </c>
      <c r="CF134" s="81">
        <f>CE134/COUNTA($BE134:$BZ134)</f>
        <v>0</v>
      </c>
      <c r="CG134" s="80">
        <f>(((CA134*2)+(CC134*1)+(CE134*0)))/COUNTA($BE134:$BZ134)</f>
        <v>1.8636363636363635</v>
      </c>
      <c r="CH134" s="226" t="str">
        <f>IF(CG134&gt;=1.6,"Đạt mục tiêu",IF(CG134&gt;=1,"Cần cố gắng","Chưa đạt"))</f>
        <v>Đạt mục tiêu</v>
      </c>
      <c r="CI134" s="98"/>
    </row>
    <row r="135" spans="1:87" s="98" customFormat="1" ht="30" hidden="1" customHeight="1">
      <c r="A135" s="19">
        <v>117</v>
      </c>
      <c r="B135" s="152">
        <v>117</v>
      </c>
      <c r="C135" s="86" t="s">
        <v>392</v>
      </c>
      <c r="D135" s="87" t="s">
        <v>14</v>
      </c>
      <c r="E135" s="86" t="s">
        <v>393</v>
      </c>
      <c r="F135" s="87" t="s">
        <v>14</v>
      </c>
      <c r="G135" s="86" t="s">
        <v>410</v>
      </c>
      <c r="H135" s="70" t="s">
        <v>409</v>
      </c>
      <c r="I135" s="79" t="s">
        <v>275</v>
      </c>
      <c r="J135" s="10" t="s">
        <v>25</v>
      </c>
      <c r="K135" s="97"/>
      <c r="L135" s="97" t="s">
        <v>16</v>
      </c>
      <c r="M135" s="97"/>
      <c r="N135" s="97"/>
      <c r="O135" s="97"/>
      <c r="P135" s="97"/>
      <c r="Q135" s="97"/>
      <c r="R135" s="97" t="s">
        <v>16</v>
      </c>
      <c r="S135" s="97"/>
      <c r="T135" s="97"/>
      <c r="U135" s="66">
        <f t="shared" si="84"/>
        <v>2</v>
      </c>
      <c r="V135" s="97"/>
      <c r="W135" s="97"/>
      <c r="X135" s="97"/>
      <c r="Y135" s="97"/>
      <c r="Z135" s="97"/>
      <c r="AA135" s="97"/>
      <c r="AB135" s="97"/>
      <c r="AC135" s="97"/>
      <c r="AD135" s="97"/>
      <c r="AE135" s="97"/>
      <c r="AF135" s="97"/>
      <c r="AG135" s="9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97"/>
      <c r="BF135" s="97"/>
      <c r="BG135" s="97"/>
      <c r="BH135" s="97"/>
      <c r="BI135" s="97"/>
      <c r="BJ135" s="97"/>
      <c r="BK135" s="97"/>
      <c r="BL135" s="97"/>
      <c r="BM135" s="97"/>
      <c r="BN135" s="97"/>
      <c r="BO135" s="97"/>
      <c r="BP135" s="97"/>
      <c r="BQ135" s="97"/>
      <c r="BR135" s="97"/>
      <c r="BS135" s="97"/>
      <c r="BT135" s="97"/>
      <c r="BU135" s="97"/>
      <c r="BV135" s="97"/>
      <c r="BW135" s="97"/>
      <c r="BX135" s="97"/>
      <c r="BY135" s="97"/>
      <c r="BZ135" s="97"/>
      <c r="CA135" s="97"/>
      <c r="CB135" s="97"/>
      <c r="CC135" s="97"/>
      <c r="CD135" s="97"/>
      <c r="CE135" s="97"/>
      <c r="CF135" s="97"/>
      <c r="CG135" s="97"/>
      <c r="CH135" s="97"/>
    </row>
    <row r="136" spans="1:87" s="98" customFormat="1" ht="33.75" hidden="1" customHeight="1">
      <c r="A136" s="19"/>
      <c r="B136" s="152"/>
      <c r="C136" s="24" t="s">
        <v>341</v>
      </c>
      <c r="D136" s="87"/>
      <c r="E136" s="86"/>
      <c r="F136" s="87"/>
      <c r="G136" s="86"/>
      <c r="H136" s="70" t="s">
        <v>942</v>
      </c>
      <c r="I136" s="79"/>
      <c r="J136" s="10"/>
      <c r="K136" s="97"/>
      <c r="L136" s="97"/>
      <c r="M136" s="97"/>
      <c r="N136" s="97"/>
      <c r="O136" s="97"/>
      <c r="P136" s="97"/>
      <c r="Q136" s="97"/>
      <c r="R136" s="97"/>
      <c r="S136" s="97"/>
      <c r="T136" s="71" t="s">
        <v>16</v>
      </c>
      <c r="U136" s="66"/>
      <c r="V136" s="97"/>
      <c r="W136" s="97"/>
      <c r="X136" s="97"/>
      <c r="Y136" s="97"/>
      <c r="Z136" s="97"/>
      <c r="AA136" s="97"/>
      <c r="AB136" s="97"/>
      <c r="AC136" s="97"/>
      <c r="AD136" s="97"/>
      <c r="AE136" s="97"/>
      <c r="AF136" s="97"/>
      <c r="AG136" s="9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97"/>
      <c r="BF136" s="97"/>
      <c r="BG136" s="97"/>
      <c r="BH136" s="97"/>
      <c r="BI136" s="97"/>
      <c r="BJ136" s="97"/>
      <c r="BK136" s="97"/>
      <c r="BL136" s="97"/>
      <c r="BM136" s="97"/>
      <c r="BN136" s="97"/>
      <c r="BO136" s="97"/>
      <c r="BP136" s="97"/>
      <c r="BQ136" s="97"/>
      <c r="BR136" s="97"/>
      <c r="BS136" s="97"/>
      <c r="BT136" s="97"/>
      <c r="BU136" s="97"/>
      <c r="BV136" s="97"/>
      <c r="BW136" s="97"/>
      <c r="BX136" s="97"/>
      <c r="BY136" s="97"/>
      <c r="BZ136" s="97"/>
      <c r="CA136" s="97"/>
      <c r="CB136" s="97"/>
      <c r="CC136" s="97"/>
      <c r="CD136" s="97"/>
      <c r="CE136" s="97"/>
      <c r="CF136" s="97"/>
      <c r="CG136" s="97"/>
      <c r="CH136" s="97"/>
    </row>
    <row r="137" spans="1:87" ht="150" customHeight="1">
      <c r="A137" s="216">
        <v>118</v>
      </c>
      <c r="B137" s="152">
        <v>118</v>
      </c>
      <c r="C137" s="179" t="s">
        <v>341</v>
      </c>
      <c r="D137" s="75" t="s">
        <v>15</v>
      </c>
      <c r="E137" s="43" t="s">
        <v>131</v>
      </c>
      <c r="F137" s="75" t="s">
        <v>17</v>
      </c>
      <c r="G137" s="188" t="s">
        <v>396</v>
      </c>
      <c r="H137" s="192" t="s">
        <v>1579</v>
      </c>
      <c r="I137" s="79" t="s">
        <v>275</v>
      </c>
      <c r="J137" s="10" t="s">
        <v>25</v>
      </c>
      <c r="K137" s="191" t="s">
        <v>16</v>
      </c>
      <c r="L137" s="20"/>
      <c r="M137" s="21"/>
      <c r="N137" s="80"/>
      <c r="O137" s="20"/>
      <c r="P137" s="80"/>
      <c r="Q137" s="21"/>
      <c r="R137" s="21"/>
      <c r="S137" s="20"/>
      <c r="T137" s="20"/>
      <c r="U137" s="66">
        <f t="shared" si="84"/>
        <v>1</v>
      </c>
      <c r="V137" s="183" t="s">
        <v>726</v>
      </c>
      <c r="W137" s="189" t="s">
        <v>726</v>
      </c>
      <c r="X137" s="189" t="s">
        <v>723</v>
      </c>
      <c r="Y137" s="189" t="s">
        <v>724</v>
      </c>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c r="BA137" s="20"/>
      <c r="BB137" s="20"/>
      <c r="BC137" s="20"/>
      <c r="BD137" s="20"/>
      <c r="BE137" s="20">
        <v>2</v>
      </c>
      <c r="BF137" s="20">
        <v>2</v>
      </c>
      <c r="BG137" s="20">
        <v>2</v>
      </c>
      <c r="BH137" s="20">
        <v>1</v>
      </c>
      <c r="BI137" s="20">
        <v>2</v>
      </c>
      <c r="BJ137" s="20">
        <v>2</v>
      </c>
      <c r="BK137" s="20">
        <v>1</v>
      </c>
      <c r="BL137" s="20">
        <v>2</v>
      </c>
      <c r="BM137" s="20">
        <v>2</v>
      </c>
      <c r="BN137" s="20">
        <v>2</v>
      </c>
      <c r="BO137" s="20">
        <v>2</v>
      </c>
      <c r="BP137" s="20">
        <v>2</v>
      </c>
      <c r="BQ137" s="20">
        <v>2</v>
      </c>
      <c r="BR137" s="20">
        <v>2</v>
      </c>
      <c r="BS137" s="20">
        <v>2</v>
      </c>
      <c r="BT137" s="20">
        <v>2</v>
      </c>
      <c r="BU137" s="20">
        <v>2</v>
      </c>
      <c r="BV137" s="20">
        <v>1</v>
      </c>
      <c r="BW137" s="20">
        <v>2</v>
      </c>
      <c r="BX137" s="20">
        <v>2</v>
      </c>
      <c r="BY137" s="20">
        <v>2</v>
      </c>
      <c r="BZ137" s="20">
        <v>1</v>
      </c>
      <c r="CA137" s="80">
        <f>COUNTIF($BE137:$BZ137,2)</f>
        <v>18</v>
      </c>
      <c r="CB137" s="81">
        <f>CA137/COUNTA($BE137:$BZ137)</f>
        <v>0.81818181818181823</v>
      </c>
      <c r="CC137" s="80">
        <f>COUNTIF($BE137:$BZ137,1)</f>
        <v>4</v>
      </c>
      <c r="CD137" s="81">
        <f>CC137/COUNTA($BE137:$BZ137)</f>
        <v>0.18181818181818182</v>
      </c>
      <c r="CE137" s="80">
        <f>COUNTIF($BE137:$BZ137,0)</f>
        <v>0</v>
      </c>
      <c r="CF137" s="81">
        <f>CE137/COUNTA($BE137:$BZ137)</f>
        <v>0</v>
      </c>
      <c r="CG137" s="80">
        <f>(((CA137*2)+(CC137*1)+(CE137*0)))/COUNTA($BE137:$BZ137)</f>
        <v>1.8181818181818181</v>
      </c>
      <c r="CH137" s="226" t="str">
        <f>IF(CG137&gt;=1.6,"Đạt mục tiêu",IF(CG137&gt;=1,"Cần cố gắng","Chưa đạt"))</f>
        <v>Đạt mục tiêu</v>
      </c>
    </row>
    <row r="138" spans="1:87" s="2" customFormat="1" ht="63" hidden="1">
      <c r="A138" s="19">
        <v>119</v>
      </c>
      <c r="B138" s="152">
        <v>119</v>
      </c>
      <c r="C138" s="24" t="s">
        <v>341</v>
      </c>
      <c r="D138" s="75" t="s">
        <v>15</v>
      </c>
      <c r="E138" s="24" t="s">
        <v>131</v>
      </c>
      <c r="F138" s="75" t="s">
        <v>17</v>
      </c>
      <c r="G138" s="78" t="s">
        <v>397</v>
      </c>
      <c r="H138" s="93" t="s">
        <v>975</v>
      </c>
      <c r="I138" s="79" t="s">
        <v>275</v>
      </c>
      <c r="J138" s="10" t="s">
        <v>25</v>
      </c>
      <c r="K138" s="20"/>
      <c r="L138" s="21" t="s">
        <v>16</v>
      </c>
      <c r="M138" s="21"/>
      <c r="N138" s="80"/>
      <c r="O138" s="20"/>
      <c r="P138" s="80"/>
      <c r="Q138" s="21"/>
      <c r="R138" s="21"/>
      <c r="S138" s="20"/>
      <c r="T138" s="20"/>
      <c r="U138" s="66">
        <f t="shared" si="84"/>
        <v>1</v>
      </c>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20"/>
      <c r="BF138" s="20"/>
      <c r="BG138" s="20"/>
      <c r="BH138" s="20"/>
      <c r="BI138" s="20"/>
      <c r="BJ138" s="20"/>
      <c r="BK138" s="20"/>
      <c r="BL138" s="20"/>
      <c r="BM138" s="20"/>
      <c r="BN138" s="20"/>
      <c r="BO138" s="20"/>
      <c r="BP138" s="20"/>
      <c r="BQ138" s="20"/>
      <c r="BR138" s="20"/>
      <c r="BS138" s="20"/>
      <c r="BT138" s="20"/>
      <c r="BU138" s="20"/>
      <c r="BV138" s="20"/>
      <c r="BW138" s="20"/>
      <c r="BX138" s="20"/>
      <c r="BY138" s="20"/>
      <c r="BZ138" s="20"/>
      <c r="CA138" s="21"/>
      <c r="CB138" s="22"/>
      <c r="CC138" s="21"/>
      <c r="CD138" s="22"/>
      <c r="CE138" s="21"/>
      <c r="CF138" s="22"/>
      <c r="CG138" s="21"/>
      <c r="CH138" s="21"/>
    </row>
    <row r="139" spans="1:87" s="2" customFormat="1" ht="52.5" hidden="1" customHeight="1">
      <c r="A139" s="19">
        <v>120</v>
      </c>
      <c r="B139" s="152">
        <v>120</v>
      </c>
      <c r="C139" s="24" t="s">
        <v>341</v>
      </c>
      <c r="D139" s="75" t="s">
        <v>15</v>
      </c>
      <c r="E139" s="24" t="s">
        <v>131</v>
      </c>
      <c r="F139" s="75" t="s">
        <v>17</v>
      </c>
      <c r="G139" s="78" t="s">
        <v>398</v>
      </c>
      <c r="H139" s="93" t="s">
        <v>982</v>
      </c>
      <c r="I139" s="79" t="s">
        <v>275</v>
      </c>
      <c r="J139" s="10" t="s">
        <v>25</v>
      </c>
      <c r="K139" s="20"/>
      <c r="L139" s="20"/>
      <c r="M139" s="21" t="s">
        <v>16</v>
      </c>
      <c r="N139" s="80"/>
      <c r="O139" s="20"/>
      <c r="P139" s="80"/>
      <c r="Q139" s="21"/>
      <c r="R139" s="21"/>
      <c r="S139" s="20"/>
      <c r="T139" s="20"/>
      <c r="U139" s="66">
        <f t="shared" si="84"/>
        <v>1</v>
      </c>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20"/>
      <c r="BF139" s="20"/>
      <c r="BG139" s="20"/>
      <c r="BH139" s="20"/>
      <c r="BI139" s="20"/>
      <c r="BJ139" s="20"/>
      <c r="BK139" s="20"/>
      <c r="BL139" s="20"/>
      <c r="BM139" s="20"/>
      <c r="BN139" s="20"/>
      <c r="BO139" s="20"/>
      <c r="BP139" s="20"/>
      <c r="BQ139" s="20"/>
      <c r="BR139" s="20"/>
      <c r="BS139" s="20"/>
      <c r="BT139" s="20"/>
      <c r="BU139" s="20"/>
      <c r="BV139" s="20"/>
      <c r="BW139" s="20"/>
      <c r="BX139" s="20"/>
      <c r="BY139" s="20"/>
      <c r="BZ139" s="20"/>
      <c r="CA139" s="21"/>
      <c r="CB139" s="22"/>
      <c r="CC139" s="21"/>
      <c r="CD139" s="22"/>
      <c r="CE139" s="21"/>
      <c r="CF139" s="22"/>
      <c r="CG139" s="21"/>
      <c r="CH139" s="21"/>
    </row>
    <row r="140" spans="1:87" s="2" customFormat="1" ht="72.75" hidden="1" customHeight="1">
      <c r="A140" s="19">
        <v>121</v>
      </c>
      <c r="B140" s="152">
        <v>121</v>
      </c>
      <c r="C140" s="43" t="s">
        <v>737</v>
      </c>
      <c r="D140" s="75" t="s">
        <v>15</v>
      </c>
      <c r="E140" s="24" t="s">
        <v>131</v>
      </c>
      <c r="F140" s="75" t="s">
        <v>17</v>
      </c>
      <c r="G140" s="78" t="s">
        <v>399</v>
      </c>
      <c r="H140" s="93" t="s">
        <v>958</v>
      </c>
      <c r="I140" s="79" t="s">
        <v>275</v>
      </c>
      <c r="J140" s="10" t="s">
        <v>25</v>
      </c>
      <c r="K140" s="20"/>
      <c r="L140" s="20"/>
      <c r="M140" s="21"/>
      <c r="N140" s="80" t="s">
        <v>16</v>
      </c>
      <c r="O140" s="20"/>
      <c r="P140" s="80"/>
      <c r="Q140" s="21"/>
      <c r="R140" s="21"/>
      <c r="S140" s="20"/>
      <c r="T140" s="20"/>
      <c r="U140" s="66">
        <f t="shared" si="84"/>
        <v>1</v>
      </c>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20"/>
      <c r="BF140" s="20"/>
      <c r="BG140" s="20"/>
      <c r="BH140" s="20"/>
      <c r="BI140" s="20"/>
      <c r="BJ140" s="20"/>
      <c r="BK140" s="20"/>
      <c r="BL140" s="20"/>
      <c r="BM140" s="20"/>
      <c r="BN140" s="20"/>
      <c r="BO140" s="20"/>
      <c r="BP140" s="20"/>
      <c r="BQ140" s="20"/>
      <c r="BR140" s="20"/>
      <c r="BS140" s="20"/>
      <c r="BT140" s="20"/>
      <c r="BU140" s="20"/>
      <c r="BV140" s="20"/>
      <c r="BW140" s="20"/>
      <c r="BX140" s="20"/>
      <c r="BY140" s="20"/>
      <c r="BZ140" s="20"/>
      <c r="CA140" s="21"/>
      <c r="CB140" s="22"/>
      <c r="CC140" s="21"/>
      <c r="CD140" s="22"/>
      <c r="CE140" s="21"/>
      <c r="CF140" s="22"/>
      <c r="CG140" s="21"/>
      <c r="CH140" s="21"/>
    </row>
    <row r="141" spans="1:87" s="2" customFormat="1" ht="63" hidden="1">
      <c r="A141" s="19">
        <v>122</v>
      </c>
      <c r="B141" s="152">
        <v>122</v>
      </c>
      <c r="C141" s="24" t="s">
        <v>341</v>
      </c>
      <c r="D141" s="75" t="s">
        <v>15</v>
      </c>
      <c r="E141" s="24" t="s">
        <v>131</v>
      </c>
      <c r="F141" s="75" t="s">
        <v>17</v>
      </c>
      <c r="G141" s="78" t="s">
        <v>394</v>
      </c>
      <c r="H141" s="93" t="s">
        <v>735</v>
      </c>
      <c r="I141" s="79" t="s">
        <v>275</v>
      </c>
      <c r="J141" s="10" t="s">
        <v>25</v>
      </c>
      <c r="K141" s="20"/>
      <c r="L141" s="20"/>
      <c r="M141" s="21"/>
      <c r="N141" s="80"/>
      <c r="O141" s="21" t="s">
        <v>16</v>
      </c>
      <c r="P141" s="80"/>
      <c r="Q141" s="21"/>
      <c r="R141" s="21"/>
      <c r="S141" s="20"/>
      <c r="T141" s="20"/>
      <c r="U141" s="66">
        <f t="shared" si="84"/>
        <v>1</v>
      </c>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20"/>
      <c r="BF141" s="20"/>
      <c r="BG141" s="20"/>
      <c r="BH141" s="20"/>
      <c r="BI141" s="20"/>
      <c r="BJ141" s="20"/>
      <c r="BK141" s="20"/>
      <c r="BL141" s="20"/>
      <c r="BM141" s="20"/>
      <c r="BN141" s="20"/>
      <c r="BO141" s="20"/>
      <c r="BP141" s="20"/>
      <c r="BQ141" s="20"/>
      <c r="BR141" s="20"/>
      <c r="BS141" s="20"/>
      <c r="BT141" s="20"/>
      <c r="BU141" s="20"/>
      <c r="BV141" s="20"/>
      <c r="BW141" s="20"/>
      <c r="BX141" s="20"/>
      <c r="BY141" s="20"/>
      <c r="BZ141" s="20"/>
      <c r="CA141" s="21"/>
      <c r="CB141" s="22"/>
      <c r="CC141" s="21"/>
      <c r="CD141" s="22"/>
      <c r="CE141" s="21"/>
      <c r="CF141" s="22"/>
      <c r="CG141" s="21"/>
      <c r="CH141" s="21"/>
    </row>
    <row r="142" spans="1:87" s="2" customFormat="1" ht="63" hidden="1">
      <c r="A142" s="19"/>
      <c r="B142" s="152"/>
      <c r="C142" s="24" t="s">
        <v>341</v>
      </c>
      <c r="D142" s="75"/>
      <c r="E142" s="24"/>
      <c r="F142" s="75"/>
      <c r="G142" s="78"/>
      <c r="H142" s="93" t="s">
        <v>1016</v>
      </c>
      <c r="I142" s="79"/>
      <c r="J142" s="10"/>
      <c r="K142" s="20"/>
      <c r="L142" s="20"/>
      <c r="M142" s="21"/>
      <c r="N142" s="80"/>
      <c r="O142" s="21"/>
      <c r="P142" s="80"/>
      <c r="Q142" s="21"/>
      <c r="R142" s="21" t="s">
        <v>16</v>
      </c>
      <c r="S142" s="20"/>
      <c r="T142" s="20"/>
      <c r="U142" s="66"/>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c r="BE142" s="20"/>
      <c r="BF142" s="20"/>
      <c r="BG142" s="20"/>
      <c r="BH142" s="20"/>
      <c r="BI142" s="20"/>
      <c r="BJ142" s="20"/>
      <c r="BK142" s="20"/>
      <c r="BL142" s="20"/>
      <c r="BM142" s="20"/>
      <c r="BN142" s="20"/>
      <c r="BO142" s="20"/>
      <c r="BP142" s="20"/>
      <c r="BQ142" s="20"/>
      <c r="BR142" s="20"/>
      <c r="BS142" s="20"/>
      <c r="BT142" s="20"/>
      <c r="BU142" s="20"/>
      <c r="BV142" s="20"/>
      <c r="BW142" s="20"/>
      <c r="BX142" s="20"/>
      <c r="BY142" s="20"/>
      <c r="BZ142" s="20"/>
      <c r="CA142" s="21"/>
      <c r="CB142" s="22"/>
      <c r="CC142" s="21"/>
      <c r="CD142" s="22"/>
      <c r="CE142" s="21"/>
      <c r="CF142" s="22"/>
      <c r="CG142" s="21"/>
      <c r="CH142" s="21"/>
    </row>
    <row r="143" spans="1:87" s="2" customFormat="1" ht="63" hidden="1">
      <c r="A143" s="19">
        <v>123</v>
      </c>
      <c r="B143" s="152">
        <v>123</v>
      </c>
      <c r="C143" s="24" t="s">
        <v>341</v>
      </c>
      <c r="D143" s="75" t="s">
        <v>15</v>
      </c>
      <c r="E143" s="24" t="s">
        <v>131</v>
      </c>
      <c r="F143" s="75" t="s">
        <v>17</v>
      </c>
      <c r="G143" s="78" t="s">
        <v>400</v>
      </c>
      <c r="H143" s="125" t="s">
        <v>999</v>
      </c>
      <c r="I143" s="79" t="s">
        <v>275</v>
      </c>
      <c r="J143" s="10" t="s">
        <v>25</v>
      </c>
      <c r="K143" s="20"/>
      <c r="L143" s="20"/>
      <c r="M143" s="21"/>
      <c r="N143" s="80"/>
      <c r="O143" s="20"/>
      <c r="P143" s="80" t="s">
        <v>16</v>
      </c>
      <c r="Q143" s="21"/>
      <c r="R143" s="21"/>
      <c r="S143" s="20"/>
      <c r="T143" s="20"/>
      <c r="U143" s="66">
        <f t="shared" si="84"/>
        <v>1</v>
      </c>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0"/>
      <c r="BU143" s="20"/>
      <c r="BV143" s="20"/>
      <c r="BW143" s="20"/>
      <c r="BX143" s="20"/>
      <c r="BY143" s="20"/>
      <c r="BZ143" s="20"/>
      <c r="CA143" s="21"/>
      <c r="CB143" s="22"/>
      <c r="CC143" s="21"/>
      <c r="CD143" s="22"/>
      <c r="CE143" s="21"/>
      <c r="CF143" s="22"/>
      <c r="CG143" s="21"/>
      <c r="CH143" s="21"/>
    </row>
    <row r="144" spans="1:87" s="2" customFormat="1" ht="63" hidden="1">
      <c r="A144" s="19">
        <v>124</v>
      </c>
      <c r="B144" s="152">
        <v>124</v>
      </c>
      <c r="C144" s="24" t="s">
        <v>341</v>
      </c>
      <c r="D144" s="75" t="s">
        <v>15</v>
      </c>
      <c r="E144" s="24" t="s">
        <v>131</v>
      </c>
      <c r="F144" s="75" t="s">
        <v>17</v>
      </c>
      <c r="G144" s="78" t="s">
        <v>395</v>
      </c>
      <c r="H144" s="125" t="s">
        <v>713</v>
      </c>
      <c r="I144" s="79" t="s">
        <v>275</v>
      </c>
      <c r="J144" s="10" t="s">
        <v>25</v>
      </c>
      <c r="K144" s="20"/>
      <c r="L144" s="20"/>
      <c r="M144" s="21"/>
      <c r="N144" s="80"/>
      <c r="O144" s="20"/>
      <c r="P144" s="80"/>
      <c r="Q144" s="21" t="s">
        <v>16</v>
      </c>
      <c r="R144" s="21"/>
      <c r="S144" s="20"/>
      <c r="T144" s="20"/>
      <c r="U144" s="66">
        <f t="shared" si="84"/>
        <v>1</v>
      </c>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0"/>
      <c r="BW144" s="20"/>
      <c r="BX144" s="20"/>
      <c r="BY144" s="20"/>
      <c r="BZ144" s="20"/>
      <c r="CA144" s="21"/>
      <c r="CB144" s="22"/>
      <c r="CC144" s="21"/>
      <c r="CD144" s="22"/>
      <c r="CE144" s="21"/>
      <c r="CF144" s="22"/>
      <c r="CG144" s="21"/>
      <c r="CH144" s="21"/>
    </row>
    <row r="145" spans="1:87" s="2" customFormat="1" ht="63" hidden="1">
      <c r="A145" s="19">
        <v>125</v>
      </c>
      <c r="B145" s="152">
        <v>125</v>
      </c>
      <c r="C145" s="24" t="s">
        <v>341</v>
      </c>
      <c r="D145" s="75" t="s">
        <v>15</v>
      </c>
      <c r="E145" s="24" t="s">
        <v>131</v>
      </c>
      <c r="F145" s="75" t="s">
        <v>17</v>
      </c>
      <c r="G145" s="78" t="s">
        <v>401</v>
      </c>
      <c r="H145" s="93" t="s">
        <v>736</v>
      </c>
      <c r="I145" s="79" t="s">
        <v>275</v>
      </c>
      <c r="J145" s="10" t="s">
        <v>25</v>
      </c>
      <c r="K145" s="20"/>
      <c r="L145" s="20"/>
      <c r="M145" s="21"/>
      <c r="N145" s="80"/>
      <c r="O145" s="20"/>
      <c r="P145" s="80"/>
      <c r="Q145" s="21"/>
      <c r="R145" s="21"/>
      <c r="S145" s="20" t="s">
        <v>16</v>
      </c>
      <c r="T145" s="20"/>
      <c r="U145" s="66">
        <f t="shared" si="84"/>
        <v>1</v>
      </c>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20"/>
      <c r="BF145" s="20"/>
      <c r="BG145" s="20"/>
      <c r="BH145" s="20"/>
      <c r="BI145" s="20"/>
      <c r="BJ145" s="20"/>
      <c r="BK145" s="20"/>
      <c r="BL145" s="20"/>
      <c r="BM145" s="20"/>
      <c r="BN145" s="20"/>
      <c r="BO145" s="20"/>
      <c r="BP145" s="20"/>
      <c r="BQ145" s="20"/>
      <c r="BR145" s="20"/>
      <c r="BS145" s="20"/>
      <c r="BT145" s="20"/>
      <c r="BU145" s="20"/>
      <c r="BV145" s="20"/>
      <c r="BW145" s="20"/>
      <c r="BX145" s="20"/>
      <c r="BY145" s="20"/>
      <c r="BZ145" s="20"/>
      <c r="CA145" s="21"/>
      <c r="CB145" s="22"/>
      <c r="CC145" s="21"/>
      <c r="CD145" s="22"/>
      <c r="CE145" s="21"/>
      <c r="CF145" s="22"/>
      <c r="CG145" s="21"/>
      <c r="CH145" s="21"/>
    </row>
    <row r="146" spans="1:87" s="2" customFormat="1" ht="45" hidden="1">
      <c r="A146" s="19">
        <v>126</v>
      </c>
      <c r="B146" s="152">
        <v>126</v>
      </c>
      <c r="C146" s="78" t="s">
        <v>412</v>
      </c>
      <c r="D146" s="77" t="s">
        <v>14</v>
      </c>
      <c r="E146" s="78" t="s">
        <v>413</v>
      </c>
      <c r="F146" s="77" t="s">
        <v>17</v>
      </c>
      <c r="G146" s="78" t="s">
        <v>414</v>
      </c>
      <c r="H146" s="125" t="s">
        <v>417</v>
      </c>
      <c r="I146" s="79" t="s">
        <v>275</v>
      </c>
      <c r="J146" s="10" t="s">
        <v>25</v>
      </c>
      <c r="K146" s="20"/>
      <c r="L146" s="20"/>
      <c r="M146" s="47" t="s">
        <v>16</v>
      </c>
      <c r="N146" s="80"/>
      <c r="O146" s="20"/>
      <c r="P146" s="80"/>
      <c r="Q146" s="21"/>
      <c r="R146" s="21"/>
      <c r="S146" s="20"/>
      <c r="T146" s="20"/>
      <c r="U146" s="66">
        <f t="shared" si="84"/>
        <v>1</v>
      </c>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20"/>
      <c r="BF146" s="20"/>
      <c r="BG146" s="20"/>
      <c r="BH146" s="20"/>
      <c r="BI146" s="20"/>
      <c r="BJ146" s="20"/>
      <c r="BK146" s="20"/>
      <c r="BL146" s="20"/>
      <c r="BM146" s="20"/>
      <c r="BN146" s="20"/>
      <c r="BO146" s="20"/>
      <c r="BP146" s="20"/>
      <c r="BQ146" s="20"/>
      <c r="BR146" s="20"/>
      <c r="BS146" s="20"/>
      <c r="BT146" s="20"/>
      <c r="BU146" s="20"/>
      <c r="BV146" s="20"/>
      <c r="BW146" s="20"/>
      <c r="BX146" s="20"/>
      <c r="BY146" s="20"/>
      <c r="BZ146" s="20"/>
      <c r="CA146" s="21"/>
      <c r="CB146" s="22"/>
      <c r="CC146" s="21"/>
      <c r="CD146" s="22"/>
      <c r="CE146" s="21"/>
      <c r="CF146" s="22"/>
      <c r="CG146" s="21"/>
      <c r="CH146" s="21"/>
    </row>
    <row r="147" spans="1:87" s="2" customFormat="1" ht="45" hidden="1">
      <c r="A147" s="19">
        <v>127</v>
      </c>
      <c r="B147" s="152">
        <v>127</v>
      </c>
      <c r="C147" s="78" t="s">
        <v>412</v>
      </c>
      <c r="D147" s="77" t="s">
        <v>14</v>
      </c>
      <c r="E147" s="78" t="s">
        <v>413</v>
      </c>
      <c r="F147" s="77" t="s">
        <v>17</v>
      </c>
      <c r="G147" s="78" t="s">
        <v>415</v>
      </c>
      <c r="H147" s="125" t="s">
        <v>714</v>
      </c>
      <c r="I147" s="79" t="s">
        <v>275</v>
      </c>
      <c r="J147" s="10" t="s">
        <v>25</v>
      </c>
      <c r="K147" s="20"/>
      <c r="L147" s="20"/>
      <c r="M147" s="21"/>
      <c r="N147" s="80"/>
      <c r="O147" s="20" t="s">
        <v>16</v>
      </c>
      <c r="P147" s="80"/>
      <c r="Q147" s="21"/>
      <c r="R147" s="21"/>
      <c r="S147" s="20"/>
      <c r="T147" s="20"/>
      <c r="U147" s="66">
        <f t="shared" si="84"/>
        <v>1</v>
      </c>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20"/>
      <c r="BT147" s="20"/>
      <c r="BU147" s="20"/>
      <c r="BV147" s="20"/>
      <c r="BW147" s="20"/>
      <c r="BX147" s="20"/>
      <c r="BY147" s="20"/>
      <c r="BZ147" s="20"/>
      <c r="CA147" s="21"/>
      <c r="CB147" s="22"/>
      <c r="CC147" s="21"/>
      <c r="CD147" s="22"/>
      <c r="CE147" s="21"/>
      <c r="CF147" s="22"/>
      <c r="CG147" s="21"/>
      <c r="CH147" s="21"/>
    </row>
    <row r="148" spans="1:87" s="2" customFormat="1" ht="45" hidden="1">
      <c r="A148" s="19">
        <v>128</v>
      </c>
      <c r="B148" s="152">
        <v>128</v>
      </c>
      <c r="C148" s="78" t="s">
        <v>412</v>
      </c>
      <c r="D148" s="77" t="s">
        <v>14</v>
      </c>
      <c r="E148" s="78" t="s">
        <v>413</v>
      </c>
      <c r="F148" s="77" t="s">
        <v>17</v>
      </c>
      <c r="G148" s="78" t="s">
        <v>416</v>
      </c>
      <c r="H148" s="125" t="s">
        <v>418</v>
      </c>
      <c r="I148" s="79" t="s">
        <v>275</v>
      </c>
      <c r="J148" s="10" t="s">
        <v>25</v>
      </c>
      <c r="K148" s="20"/>
      <c r="L148" s="20"/>
      <c r="M148" s="21"/>
      <c r="N148" s="80"/>
      <c r="O148" s="20"/>
      <c r="P148" s="80"/>
      <c r="Q148" s="47" t="s">
        <v>16</v>
      </c>
      <c r="R148" s="21"/>
      <c r="S148" s="20"/>
      <c r="T148" s="20"/>
      <c r="U148" s="66">
        <f t="shared" si="84"/>
        <v>1</v>
      </c>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0"/>
      <c r="BU148" s="20"/>
      <c r="BV148" s="20"/>
      <c r="BW148" s="20"/>
      <c r="BX148" s="20"/>
      <c r="BY148" s="20"/>
      <c r="BZ148" s="20"/>
      <c r="CA148" s="21"/>
      <c r="CB148" s="22"/>
      <c r="CC148" s="21"/>
      <c r="CD148" s="22"/>
      <c r="CE148" s="21"/>
      <c r="CF148" s="22"/>
      <c r="CG148" s="21"/>
      <c r="CH148" s="21"/>
    </row>
    <row r="149" spans="1:87" s="173" customFormat="1">
      <c r="A149" s="171">
        <v>129</v>
      </c>
      <c r="B149" s="152">
        <v>129</v>
      </c>
      <c r="C149" s="1507" t="s">
        <v>284</v>
      </c>
      <c r="D149" s="1368"/>
      <c r="E149" s="1379"/>
      <c r="F149" s="5" t="s">
        <v>316</v>
      </c>
      <c r="G149" s="176" t="s">
        <v>316</v>
      </c>
      <c r="H149" s="176" t="s">
        <v>316</v>
      </c>
      <c r="I149" s="5" t="s">
        <v>316</v>
      </c>
      <c r="J149" s="5" t="s">
        <v>316</v>
      </c>
      <c r="K149" s="176" t="s">
        <v>316</v>
      </c>
      <c r="L149" s="5" t="s">
        <v>316</v>
      </c>
      <c r="M149" s="5" t="s">
        <v>316</v>
      </c>
      <c r="N149" s="5" t="s">
        <v>316</v>
      </c>
      <c r="O149" s="5" t="s">
        <v>316</v>
      </c>
      <c r="P149" s="5" t="s">
        <v>316</v>
      </c>
      <c r="Q149" s="5" t="s">
        <v>316</v>
      </c>
      <c r="R149" s="5"/>
      <c r="S149" s="5" t="s">
        <v>316</v>
      </c>
      <c r="T149" s="5" t="s">
        <v>316</v>
      </c>
      <c r="U149" s="5" t="s">
        <v>316</v>
      </c>
      <c r="V149" s="176" t="s">
        <v>316</v>
      </c>
      <c r="W149" s="176" t="s">
        <v>316</v>
      </c>
      <c r="X149" s="176" t="s">
        <v>316</v>
      </c>
      <c r="Y149" s="176" t="s">
        <v>316</v>
      </c>
      <c r="Z149" s="5" t="s">
        <v>316</v>
      </c>
      <c r="AA149" s="5" t="s">
        <v>316</v>
      </c>
      <c r="AB149" s="5" t="s">
        <v>316</v>
      </c>
      <c r="AC149" s="5" t="s">
        <v>316</v>
      </c>
      <c r="AD149" s="5" t="s">
        <v>316</v>
      </c>
      <c r="AE149" s="5" t="s">
        <v>316</v>
      </c>
      <c r="AF149" s="5" t="s">
        <v>316</v>
      </c>
      <c r="AG149" s="5" t="s">
        <v>316</v>
      </c>
      <c r="AH149" s="5" t="s">
        <v>316</v>
      </c>
      <c r="AI149" s="5" t="s">
        <v>316</v>
      </c>
      <c r="AJ149" s="5" t="s">
        <v>316</v>
      </c>
      <c r="AK149" s="5" t="s">
        <v>316</v>
      </c>
      <c r="AL149" s="5" t="s">
        <v>316</v>
      </c>
      <c r="AM149" s="5"/>
      <c r="AN149" s="5"/>
      <c r="AO149" s="5" t="s">
        <v>316</v>
      </c>
      <c r="AP149" s="5" t="s">
        <v>316</v>
      </c>
      <c r="AQ149" s="5" t="s">
        <v>316</v>
      </c>
      <c r="AR149" s="5" t="s">
        <v>316</v>
      </c>
      <c r="AS149" s="5" t="s">
        <v>316</v>
      </c>
      <c r="AT149" s="5" t="s">
        <v>316</v>
      </c>
      <c r="AU149" s="5" t="s">
        <v>316</v>
      </c>
      <c r="AV149" s="5" t="s">
        <v>316</v>
      </c>
      <c r="AW149" s="5" t="s">
        <v>316</v>
      </c>
      <c r="AX149" s="5"/>
      <c r="AY149" s="5"/>
      <c r="AZ149" s="5" t="s">
        <v>316</v>
      </c>
      <c r="BA149" s="5"/>
      <c r="BB149" s="5" t="s">
        <v>316</v>
      </c>
      <c r="BC149" s="5"/>
      <c r="BD149" s="5" t="s">
        <v>316</v>
      </c>
      <c r="BE149" s="5" t="s">
        <v>316</v>
      </c>
      <c r="BF149" s="5" t="s">
        <v>316</v>
      </c>
      <c r="BG149" s="5" t="s">
        <v>316</v>
      </c>
      <c r="BH149" s="5" t="s">
        <v>316</v>
      </c>
      <c r="BI149" s="5" t="s">
        <v>316</v>
      </c>
      <c r="BJ149" s="5" t="s">
        <v>316</v>
      </c>
      <c r="BK149" s="5" t="s">
        <v>316</v>
      </c>
      <c r="BL149" s="5" t="s">
        <v>316</v>
      </c>
      <c r="BM149" s="5"/>
      <c r="BN149" s="5"/>
      <c r="BO149" s="5"/>
      <c r="BP149" s="5"/>
      <c r="BQ149" s="5" t="s">
        <v>316</v>
      </c>
      <c r="BR149" s="5" t="s">
        <v>316</v>
      </c>
      <c r="BS149" s="5"/>
      <c r="BT149" s="5"/>
      <c r="BU149" s="5"/>
      <c r="BV149" s="5" t="s">
        <v>316</v>
      </c>
      <c r="BW149" s="5" t="s">
        <v>316</v>
      </c>
      <c r="BX149" s="5" t="s">
        <v>316</v>
      </c>
      <c r="BY149" s="5" t="s">
        <v>316</v>
      </c>
      <c r="BZ149" s="5" t="s">
        <v>316</v>
      </c>
      <c r="CA149" s="5" t="s">
        <v>316</v>
      </c>
      <c r="CB149" s="5" t="s">
        <v>316</v>
      </c>
      <c r="CC149" s="5" t="s">
        <v>316</v>
      </c>
      <c r="CD149" s="5" t="s">
        <v>316</v>
      </c>
      <c r="CE149" s="5" t="s">
        <v>316</v>
      </c>
      <c r="CF149" s="5" t="s">
        <v>316</v>
      </c>
      <c r="CG149" s="5" t="s">
        <v>316</v>
      </c>
      <c r="CH149" s="5" t="s">
        <v>316</v>
      </c>
      <c r="CI149" s="2"/>
    </row>
    <row r="150" spans="1:87" s="2" customFormat="1" ht="42.75" hidden="1" customHeight="1">
      <c r="A150" s="19">
        <v>130</v>
      </c>
      <c r="B150" s="152">
        <v>130</v>
      </c>
      <c r="C150" s="24" t="s">
        <v>144</v>
      </c>
      <c r="D150" s="8" t="s">
        <v>14</v>
      </c>
      <c r="E150" s="24" t="s">
        <v>140</v>
      </c>
      <c r="F150" s="8" t="s">
        <v>17</v>
      </c>
      <c r="G150" s="20" t="s">
        <v>140</v>
      </c>
      <c r="H150" s="23" t="s">
        <v>283</v>
      </c>
      <c r="I150" s="20" t="s">
        <v>275</v>
      </c>
      <c r="J150" s="10" t="s">
        <v>25</v>
      </c>
      <c r="K150" s="20"/>
      <c r="L150" s="20"/>
      <c r="M150" s="20"/>
      <c r="N150" s="79"/>
      <c r="O150" s="20"/>
      <c r="P150" s="79"/>
      <c r="Q150" s="20" t="s">
        <v>16</v>
      </c>
      <c r="R150" s="20"/>
      <c r="S150" s="20"/>
      <c r="T150" s="20"/>
      <c r="U150" s="66">
        <f t="shared" si="84"/>
        <v>1</v>
      </c>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v>2</v>
      </c>
      <c r="BF150" s="20">
        <v>2</v>
      </c>
      <c r="BG150" s="20">
        <v>2</v>
      </c>
      <c r="BH150" s="20">
        <v>2</v>
      </c>
      <c r="BI150" s="20">
        <v>2</v>
      </c>
      <c r="BJ150" s="20">
        <v>2</v>
      </c>
      <c r="BK150" s="20">
        <v>1</v>
      </c>
      <c r="BL150" s="20">
        <v>2</v>
      </c>
      <c r="BM150" s="20"/>
      <c r="BN150" s="20"/>
      <c r="BO150" s="20"/>
      <c r="BP150" s="20"/>
      <c r="BQ150" s="20">
        <v>2</v>
      </c>
      <c r="BR150" s="20">
        <v>2</v>
      </c>
      <c r="BS150" s="20"/>
      <c r="BT150" s="20"/>
      <c r="BU150" s="20"/>
      <c r="BV150" s="20">
        <v>2</v>
      </c>
      <c r="BW150" s="20">
        <v>2</v>
      </c>
      <c r="BX150" s="20">
        <v>2</v>
      </c>
      <c r="BY150" s="20">
        <v>1</v>
      </c>
      <c r="BZ150" s="20">
        <v>1</v>
      </c>
      <c r="CA150" s="21">
        <f>COUNTIF($BE150:$BZ150,2)</f>
        <v>12</v>
      </c>
      <c r="CB150" s="22">
        <f>CA150/COUNTA($BE150:$BZ150)</f>
        <v>0.8</v>
      </c>
      <c r="CC150" s="21">
        <f>COUNTIF($BE150:$BZ150,1)</f>
        <v>3</v>
      </c>
      <c r="CD150" s="22">
        <f>CC150/COUNTA($BE150:$BZ150)</f>
        <v>0.2</v>
      </c>
      <c r="CE150" s="21">
        <f>COUNTIF($BE150:$BZ150,0)</f>
        <v>0</v>
      </c>
      <c r="CF150" s="22">
        <f>CE150/COUNTA($BE150:$BZ150)</f>
        <v>0</v>
      </c>
      <c r="CG150" s="21">
        <f>(((CA150*2)+(CC150*1)+(CE150*0)))/COUNTA($BE150:$BZ150)</f>
        <v>1.8</v>
      </c>
      <c r="CH150" s="21" t="str">
        <f>IF(CG150&gt;=1.6,"Đạt mục tiêu",IF(CG150&gt;=1,"Cần cố gắng","Chưa đạt"))</f>
        <v>Đạt mục tiêu</v>
      </c>
    </row>
    <row r="151" spans="1:87" s="2" customFormat="1" ht="66.75" hidden="1" customHeight="1">
      <c r="A151" s="19">
        <v>131</v>
      </c>
      <c r="B151" s="152">
        <v>131</v>
      </c>
      <c r="C151" s="78" t="s">
        <v>346</v>
      </c>
      <c r="D151" s="77" t="s">
        <v>17</v>
      </c>
      <c r="E151" s="78" t="s">
        <v>347</v>
      </c>
      <c r="F151" s="77" t="s">
        <v>17</v>
      </c>
      <c r="G151" s="78" t="s">
        <v>419</v>
      </c>
      <c r="H151" s="23" t="s">
        <v>420</v>
      </c>
      <c r="I151" s="20" t="s">
        <v>275</v>
      </c>
      <c r="J151" s="10" t="s">
        <v>25</v>
      </c>
      <c r="K151" s="20"/>
      <c r="L151" s="20"/>
      <c r="M151" s="20"/>
      <c r="N151" s="79"/>
      <c r="O151" s="20"/>
      <c r="P151" s="79"/>
      <c r="Q151" s="20"/>
      <c r="R151" s="20"/>
      <c r="S151" s="20" t="s">
        <v>16</v>
      </c>
      <c r="T151" s="20"/>
      <c r="U151" s="66">
        <f t="shared" si="84"/>
        <v>1</v>
      </c>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20"/>
      <c r="BV151" s="20"/>
      <c r="BW151" s="20"/>
      <c r="BX151" s="20"/>
      <c r="BY151" s="20"/>
      <c r="BZ151" s="20"/>
      <c r="CA151" s="21"/>
      <c r="CB151" s="22"/>
      <c r="CC151" s="21"/>
      <c r="CD151" s="22"/>
      <c r="CE151" s="21"/>
      <c r="CF151" s="22"/>
      <c r="CG151" s="21"/>
      <c r="CH151" s="21"/>
    </row>
    <row r="152" spans="1:87" s="2" customFormat="1" ht="66.75" hidden="1" customHeight="1">
      <c r="A152" s="19">
        <v>132</v>
      </c>
      <c r="B152" s="152">
        <v>132</v>
      </c>
      <c r="C152" s="78" t="s">
        <v>348</v>
      </c>
      <c r="D152" s="77" t="s">
        <v>17</v>
      </c>
      <c r="E152" s="78" t="s">
        <v>349</v>
      </c>
      <c r="F152" s="77" t="s">
        <v>17</v>
      </c>
      <c r="G152" s="78" t="s">
        <v>421</v>
      </c>
      <c r="H152" s="23" t="s">
        <v>422</v>
      </c>
      <c r="I152" s="20" t="s">
        <v>275</v>
      </c>
      <c r="J152" s="10" t="s">
        <v>25</v>
      </c>
      <c r="K152" s="20"/>
      <c r="L152" s="20"/>
      <c r="M152" s="20"/>
      <c r="N152" s="79"/>
      <c r="O152" s="20"/>
      <c r="P152" s="79"/>
      <c r="Q152" s="20"/>
      <c r="R152" s="20"/>
      <c r="S152" s="20"/>
      <c r="T152" s="20" t="s">
        <v>16</v>
      </c>
      <c r="U152" s="66">
        <f t="shared" si="84"/>
        <v>1</v>
      </c>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c r="BF152" s="20"/>
      <c r="BG152" s="20"/>
      <c r="BH152" s="20"/>
      <c r="BI152" s="20"/>
      <c r="BJ152" s="20"/>
      <c r="BK152" s="20"/>
      <c r="BL152" s="20"/>
      <c r="BM152" s="20"/>
      <c r="BN152" s="20"/>
      <c r="BO152" s="20"/>
      <c r="BP152" s="20"/>
      <c r="BQ152" s="20"/>
      <c r="BR152" s="20"/>
      <c r="BS152" s="20"/>
      <c r="BT152" s="20"/>
      <c r="BU152" s="20"/>
      <c r="BV152" s="20"/>
      <c r="BW152" s="20"/>
      <c r="BX152" s="20"/>
      <c r="BY152" s="20"/>
      <c r="BZ152" s="20"/>
      <c r="CA152" s="21"/>
      <c r="CB152" s="22"/>
      <c r="CC152" s="21"/>
      <c r="CD152" s="22"/>
      <c r="CE152" s="21"/>
      <c r="CF152" s="22"/>
      <c r="CG152" s="21"/>
      <c r="CH152" s="21"/>
    </row>
    <row r="153" spans="1:87" s="2" customFormat="1" ht="93" hidden="1" customHeight="1">
      <c r="A153" s="19">
        <v>133</v>
      </c>
      <c r="B153" s="152">
        <v>133</v>
      </c>
      <c r="C153" s="78" t="s">
        <v>350</v>
      </c>
      <c r="D153" s="77" t="s">
        <v>17</v>
      </c>
      <c r="E153" s="78" t="s">
        <v>351</v>
      </c>
      <c r="F153" s="77" t="s">
        <v>17</v>
      </c>
      <c r="G153" s="78" t="s">
        <v>423</v>
      </c>
      <c r="H153" s="23" t="s">
        <v>427</v>
      </c>
      <c r="I153" s="20" t="s">
        <v>275</v>
      </c>
      <c r="J153" s="10" t="s">
        <v>25</v>
      </c>
      <c r="K153" s="20"/>
      <c r="L153" s="20"/>
      <c r="M153" s="20"/>
      <c r="N153" s="79" t="s">
        <v>16</v>
      </c>
      <c r="O153" s="20"/>
      <c r="P153" s="79"/>
      <c r="Q153" s="20"/>
      <c r="R153" s="20"/>
      <c r="S153" s="20"/>
      <c r="T153" s="20"/>
      <c r="U153" s="66">
        <f t="shared" si="84"/>
        <v>1</v>
      </c>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0"/>
      <c r="BU153" s="20"/>
      <c r="BV153" s="20"/>
      <c r="BW153" s="20"/>
      <c r="BX153" s="20"/>
      <c r="BY153" s="20"/>
      <c r="BZ153" s="20"/>
      <c r="CA153" s="21"/>
      <c r="CB153" s="22"/>
      <c r="CC153" s="21"/>
      <c r="CD153" s="22"/>
      <c r="CE153" s="21"/>
      <c r="CF153" s="22"/>
      <c r="CG153" s="21"/>
      <c r="CH153" s="21"/>
    </row>
    <row r="154" spans="1:87" s="2" customFormat="1" ht="72.75" hidden="1" customHeight="1">
      <c r="A154" s="19">
        <v>134</v>
      </c>
      <c r="B154" s="152">
        <v>134</v>
      </c>
      <c r="C154" s="78" t="s">
        <v>350</v>
      </c>
      <c r="D154" s="77" t="s">
        <v>17</v>
      </c>
      <c r="E154" s="78" t="s">
        <v>351</v>
      </c>
      <c r="F154" s="77" t="s">
        <v>17</v>
      </c>
      <c r="G154" s="78" t="s">
        <v>425</v>
      </c>
      <c r="H154" s="23" t="s">
        <v>428</v>
      </c>
      <c r="I154" s="20" t="s">
        <v>275</v>
      </c>
      <c r="J154" s="10" t="s">
        <v>25</v>
      </c>
      <c r="K154" s="20"/>
      <c r="L154" s="20"/>
      <c r="M154" s="20"/>
      <c r="N154" s="79"/>
      <c r="O154" s="20" t="s">
        <v>16</v>
      </c>
      <c r="P154" s="79"/>
      <c r="Q154" s="20"/>
      <c r="R154" s="20"/>
      <c r="S154" s="20"/>
      <c r="T154" s="20"/>
      <c r="U154" s="66">
        <f t="shared" si="84"/>
        <v>1</v>
      </c>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20"/>
      <c r="BV154" s="20"/>
      <c r="BW154" s="20"/>
      <c r="BX154" s="20"/>
      <c r="BY154" s="20"/>
      <c r="BZ154" s="20"/>
      <c r="CA154" s="21"/>
      <c r="CB154" s="22"/>
      <c r="CC154" s="21"/>
      <c r="CD154" s="22"/>
      <c r="CE154" s="21"/>
      <c r="CF154" s="22"/>
      <c r="CG154" s="21"/>
      <c r="CH154" s="21"/>
    </row>
    <row r="155" spans="1:87" s="2" customFormat="1" ht="84.75" hidden="1" customHeight="1">
      <c r="A155" s="19">
        <v>135</v>
      </c>
      <c r="B155" s="152">
        <v>135</v>
      </c>
      <c r="C155" s="78" t="s">
        <v>350</v>
      </c>
      <c r="D155" s="77" t="s">
        <v>17</v>
      </c>
      <c r="E155" s="78" t="s">
        <v>351</v>
      </c>
      <c r="F155" s="77" t="s">
        <v>17</v>
      </c>
      <c r="G155" s="78" t="s">
        <v>426</v>
      </c>
      <c r="H155" s="23" t="s">
        <v>429</v>
      </c>
      <c r="I155" s="20" t="s">
        <v>275</v>
      </c>
      <c r="J155" s="10" t="s">
        <v>25</v>
      </c>
      <c r="K155" s="20"/>
      <c r="L155" s="20"/>
      <c r="M155" s="20"/>
      <c r="N155" s="79"/>
      <c r="O155" s="20"/>
      <c r="P155" s="79"/>
      <c r="Q155" s="20"/>
      <c r="R155" s="20"/>
      <c r="S155" s="20"/>
      <c r="T155" s="20" t="s">
        <v>16</v>
      </c>
      <c r="U155" s="66">
        <f t="shared" si="84"/>
        <v>1</v>
      </c>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0"/>
      <c r="BU155" s="20"/>
      <c r="BV155" s="20"/>
      <c r="BW155" s="20"/>
      <c r="BX155" s="20"/>
      <c r="BY155" s="20"/>
      <c r="BZ155" s="20"/>
      <c r="CA155" s="21"/>
      <c r="CB155" s="22"/>
      <c r="CC155" s="21"/>
      <c r="CD155" s="22"/>
      <c r="CE155" s="21"/>
      <c r="CF155" s="22"/>
      <c r="CG155" s="21"/>
      <c r="CH155" s="21"/>
    </row>
    <row r="156" spans="1:87" s="2" customFormat="1" ht="66.75" hidden="1" customHeight="1">
      <c r="A156" s="19">
        <v>136</v>
      </c>
      <c r="B156" s="152">
        <v>136</v>
      </c>
      <c r="C156" s="78" t="s">
        <v>352</v>
      </c>
      <c r="D156" s="77" t="s">
        <v>17</v>
      </c>
      <c r="E156" s="78" t="s">
        <v>353</v>
      </c>
      <c r="F156" s="77" t="s">
        <v>17</v>
      </c>
      <c r="G156" s="78" t="s">
        <v>430</v>
      </c>
      <c r="H156" s="23" t="s">
        <v>431</v>
      </c>
      <c r="I156" s="20" t="s">
        <v>275</v>
      </c>
      <c r="J156" s="10" t="s">
        <v>25</v>
      </c>
      <c r="K156" s="20"/>
      <c r="L156" s="20"/>
      <c r="M156" s="20"/>
      <c r="N156" s="79"/>
      <c r="O156" s="20"/>
      <c r="P156" s="79"/>
      <c r="Q156" s="20"/>
      <c r="R156" s="20"/>
      <c r="S156" s="20" t="s">
        <v>16</v>
      </c>
      <c r="T156" s="20"/>
      <c r="U156" s="66">
        <f t="shared" si="84"/>
        <v>1</v>
      </c>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20"/>
      <c r="BF156" s="20"/>
      <c r="BG156" s="20"/>
      <c r="BH156" s="20"/>
      <c r="BI156" s="20"/>
      <c r="BJ156" s="20"/>
      <c r="BK156" s="20"/>
      <c r="BL156" s="20"/>
      <c r="BM156" s="20"/>
      <c r="BN156" s="20"/>
      <c r="BO156" s="20"/>
      <c r="BP156" s="20"/>
      <c r="BQ156" s="20"/>
      <c r="BR156" s="20"/>
      <c r="BS156" s="20"/>
      <c r="BT156" s="20"/>
      <c r="BU156" s="20"/>
      <c r="BV156" s="20"/>
      <c r="BW156" s="20"/>
      <c r="BX156" s="20"/>
      <c r="BY156" s="20"/>
      <c r="BZ156" s="20"/>
      <c r="CA156" s="21"/>
      <c r="CB156" s="22"/>
      <c r="CC156" s="21"/>
      <c r="CD156" s="22"/>
      <c r="CE156" s="21"/>
      <c r="CF156" s="22"/>
      <c r="CG156" s="21"/>
      <c r="CH156" s="21"/>
    </row>
    <row r="157" spans="1:87" ht="74.25" customHeight="1">
      <c r="A157" s="216">
        <v>137</v>
      </c>
      <c r="B157" s="152">
        <v>137</v>
      </c>
      <c r="C157" s="179" t="s">
        <v>432</v>
      </c>
      <c r="D157" s="77" t="s">
        <v>14</v>
      </c>
      <c r="E157" s="78" t="s">
        <v>438</v>
      </c>
      <c r="F157" s="77" t="s">
        <v>17</v>
      </c>
      <c r="G157" s="188" t="s">
        <v>437</v>
      </c>
      <c r="H157" s="190" t="s">
        <v>1549</v>
      </c>
      <c r="I157" s="20" t="s">
        <v>275</v>
      </c>
      <c r="J157" s="10" t="s">
        <v>25</v>
      </c>
      <c r="K157" s="191" t="s">
        <v>16</v>
      </c>
      <c r="L157" s="20"/>
      <c r="M157" s="20"/>
      <c r="N157" s="79"/>
      <c r="O157" s="20"/>
      <c r="P157" s="79"/>
      <c r="Q157" s="20"/>
      <c r="R157" s="20"/>
      <c r="S157" s="20"/>
      <c r="T157" s="20"/>
      <c r="U157" s="66">
        <f t="shared" si="84"/>
        <v>1</v>
      </c>
      <c r="V157" s="183" t="s">
        <v>725</v>
      </c>
      <c r="W157" s="189" t="s">
        <v>723</v>
      </c>
      <c r="X157" s="189" t="s">
        <v>726</v>
      </c>
      <c r="Y157" s="189" t="s">
        <v>726</v>
      </c>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v>2</v>
      </c>
      <c r="BF157" s="20">
        <v>2</v>
      </c>
      <c r="BG157" s="20">
        <v>2</v>
      </c>
      <c r="BH157" s="20">
        <v>2</v>
      </c>
      <c r="BI157" s="20">
        <v>2</v>
      </c>
      <c r="BJ157" s="20">
        <v>2</v>
      </c>
      <c r="BK157" s="20">
        <v>2</v>
      </c>
      <c r="BL157" s="20">
        <v>2</v>
      </c>
      <c r="BM157" s="20">
        <v>2</v>
      </c>
      <c r="BN157" s="20">
        <v>2</v>
      </c>
      <c r="BO157" s="20">
        <v>2</v>
      </c>
      <c r="BP157" s="20">
        <v>2</v>
      </c>
      <c r="BQ157" s="20">
        <v>2</v>
      </c>
      <c r="BR157" s="20">
        <v>2</v>
      </c>
      <c r="BS157" s="20"/>
      <c r="BT157" s="20"/>
      <c r="BU157" s="20"/>
      <c r="BV157" s="20">
        <v>1</v>
      </c>
      <c r="BW157" s="20">
        <v>2</v>
      </c>
      <c r="BX157" s="20">
        <v>2</v>
      </c>
      <c r="BY157" s="20">
        <v>1</v>
      </c>
      <c r="BZ157" s="20">
        <v>1</v>
      </c>
      <c r="CA157" s="80">
        <f>COUNTIF($BE157:$BZ157,2)</f>
        <v>16</v>
      </c>
      <c r="CB157" s="81">
        <f>CA157/COUNTA($BE157:$BZ157)</f>
        <v>0.84210526315789469</v>
      </c>
      <c r="CC157" s="80">
        <f>COUNTIF($BE157:$BZ157,1)</f>
        <v>3</v>
      </c>
      <c r="CD157" s="81">
        <f>CC157/COUNTA($BE157:$BZ157)</f>
        <v>0.15789473684210525</v>
      </c>
      <c r="CE157" s="80">
        <f>COUNTIF($BE157:$BZ157,0)</f>
        <v>0</v>
      </c>
      <c r="CF157" s="81">
        <f>CE157/COUNTA($BE157:$BZ157)</f>
        <v>0</v>
      </c>
      <c r="CG157" s="80">
        <f>(((CA157*2)+(CC157*1)+(CE157*0)))/COUNTA($BE157:$BZ157)</f>
        <v>1.8421052631578947</v>
      </c>
      <c r="CH157" s="226" t="str">
        <f>IF(CG157&gt;=1.6,"Đạt mục tiêu",IF(CG157&gt;=1,"Cần cố gắng","Chưa đạt"))</f>
        <v>Đạt mục tiêu</v>
      </c>
    </row>
    <row r="158" spans="1:87" s="2" customFormat="1" ht="55.5" hidden="1" customHeight="1">
      <c r="A158" s="19"/>
      <c r="B158" s="152"/>
      <c r="C158" s="24" t="s">
        <v>432</v>
      </c>
      <c r="D158" s="77"/>
      <c r="E158" s="78"/>
      <c r="F158" s="77"/>
      <c r="G158" s="78"/>
      <c r="H158" s="23" t="s">
        <v>1015</v>
      </c>
      <c r="I158" s="20"/>
      <c r="J158" s="10"/>
      <c r="K158" s="21"/>
      <c r="L158" s="20"/>
      <c r="M158" s="20"/>
      <c r="N158" s="79"/>
      <c r="O158" s="20"/>
      <c r="P158" s="79"/>
      <c r="Q158" s="20"/>
      <c r="R158" s="21" t="s">
        <v>16</v>
      </c>
      <c r="S158" s="20"/>
      <c r="T158" s="20"/>
      <c r="U158" s="66"/>
      <c r="V158" s="72"/>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0"/>
      <c r="BX158" s="20"/>
      <c r="BY158" s="20"/>
      <c r="BZ158" s="20"/>
      <c r="CA158" s="21"/>
      <c r="CB158" s="22"/>
      <c r="CC158" s="21"/>
      <c r="CD158" s="22"/>
      <c r="CE158" s="21"/>
      <c r="CF158" s="22"/>
      <c r="CG158" s="21"/>
      <c r="CH158" s="21"/>
    </row>
    <row r="159" spans="1:87" s="2" customFormat="1" ht="55.5" hidden="1" customHeight="1">
      <c r="A159" s="19">
        <v>138</v>
      </c>
      <c r="B159" s="152">
        <v>138</v>
      </c>
      <c r="C159" s="24" t="s">
        <v>432</v>
      </c>
      <c r="D159" s="77" t="s">
        <v>14</v>
      </c>
      <c r="E159" s="78" t="s">
        <v>438</v>
      </c>
      <c r="F159" s="77" t="s">
        <v>17</v>
      </c>
      <c r="G159" s="78" t="s">
        <v>439</v>
      </c>
      <c r="H159" s="23" t="s">
        <v>976</v>
      </c>
      <c r="I159" s="20" t="s">
        <v>275</v>
      </c>
      <c r="J159" s="10" t="s">
        <v>25</v>
      </c>
      <c r="K159" s="20"/>
      <c r="L159" s="21" t="s">
        <v>16</v>
      </c>
      <c r="M159" s="20"/>
      <c r="N159" s="79"/>
      <c r="O159" s="20"/>
      <c r="P159" s="79"/>
      <c r="Q159" s="20"/>
      <c r="R159" s="20"/>
      <c r="S159" s="20"/>
      <c r="T159" s="20"/>
      <c r="U159" s="66">
        <f t="shared" si="84"/>
        <v>1</v>
      </c>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20"/>
      <c r="BV159" s="20"/>
      <c r="BW159" s="20"/>
      <c r="BX159" s="20"/>
      <c r="BY159" s="20"/>
      <c r="BZ159" s="20"/>
      <c r="CA159" s="21"/>
      <c r="CB159" s="22"/>
      <c r="CC159" s="21"/>
      <c r="CD159" s="22"/>
      <c r="CE159" s="21"/>
      <c r="CF159" s="22"/>
      <c r="CG159" s="21"/>
      <c r="CH159" s="21"/>
    </row>
    <row r="160" spans="1:87" s="2" customFormat="1" ht="55.5" hidden="1" customHeight="1">
      <c r="A160" s="19">
        <v>139</v>
      </c>
      <c r="B160" s="152">
        <v>139</v>
      </c>
      <c r="C160" s="24" t="s">
        <v>432</v>
      </c>
      <c r="D160" s="77" t="s">
        <v>14</v>
      </c>
      <c r="E160" s="78" t="s">
        <v>438</v>
      </c>
      <c r="F160" s="77" t="s">
        <v>17</v>
      </c>
      <c r="G160" s="78" t="s">
        <v>433</v>
      </c>
      <c r="H160" s="23" t="s">
        <v>983</v>
      </c>
      <c r="I160" s="20" t="s">
        <v>275</v>
      </c>
      <c r="J160" s="10" t="s">
        <v>25</v>
      </c>
      <c r="K160" s="20"/>
      <c r="L160" s="20"/>
      <c r="M160" s="21" t="s">
        <v>16</v>
      </c>
      <c r="N160" s="79"/>
      <c r="O160" s="20"/>
      <c r="P160" s="79"/>
      <c r="Q160" s="20"/>
      <c r="R160" s="20"/>
      <c r="S160" s="20"/>
      <c r="T160" s="20"/>
      <c r="U160" s="66">
        <f t="shared" si="84"/>
        <v>1</v>
      </c>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20"/>
      <c r="BG160" s="20"/>
      <c r="BH160" s="20"/>
      <c r="BI160" s="20"/>
      <c r="BJ160" s="20"/>
      <c r="BK160" s="20"/>
      <c r="BL160" s="20"/>
      <c r="BM160" s="20"/>
      <c r="BN160" s="20"/>
      <c r="BO160" s="20"/>
      <c r="BP160" s="20"/>
      <c r="BQ160" s="20"/>
      <c r="BR160" s="20"/>
      <c r="BS160" s="20"/>
      <c r="BT160" s="20"/>
      <c r="BU160" s="20"/>
      <c r="BV160" s="20"/>
      <c r="BW160" s="20"/>
      <c r="BX160" s="20"/>
      <c r="BY160" s="20"/>
      <c r="BZ160" s="20"/>
      <c r="CA160" s="21"/>
      <c r="CB160" s="22"/>
      <c r="CC160" s="21"/>
      <c r="CD160" s="22"/>
      <c r="CE160" s="21"/>
      <c r="CF160" s="22"/>
      <c r="CG160" s="21"/>
      <c r="CH160" s="21"/>
    </row>
    <row r="161" spans="1:87" s="2" customFormat="1" ht="55.5" hidden="1" customHeight="1">
      <c r="A161" s="19">
        <v>140</v>
      </c>
      <c r="B161" s="152">
        <v>140</v>
      </c>
      <c r="C161" s="24" t="s">
        <v>432</v>
      </c>
      <c r="D161" s="77" t="s">
        <v>14</v>
      </c>
      <c r="E161" s="78" t="s">
        <v>438</v>
      </c>
      <c r="F161" s="77" t="s">
        <v>17</v>
      </c>
      <c r="G161" s="78" t="s">
        <v>440</v>
      </c>
      <c r="H161" s="23" t="s">
        <v>715</v>
      </c>
      <c r="I161" s="20" t="s">
        <v>275</v>
      </c>
      <c r="J161" s="10" t="s">
        <v>25</v>
      </c>
      <c r="K161" s="20"/>
      <c r="L161" s="20"/>
      <c r="M161" s="20"/>
      <c r="N161" s="80" t="s">
        <v>16</v>
      </c>
      <c r="O161" s="20"/>
      <c r="P161" s="79"/>
      <c r="Q161" s="20"/>
      <c r="R161" s="20"/>
      <c r="S161" s="20"/>
      <c r="T161" s="20"/>
      <c r="U161" s="66">
        <f t="shared" si="84"/>
        <v>1</v>
      </c>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20"/>
      <c r="BF161" s="20"/>
      <c r="BG161" s="20"/>
      <c r="BH161" s="20"/>
      <c r="BI161" s="20"/>
      <c r="BJ161" s="20"/>
      <c r="BK161" s="20"/>
      <c r="BL161" s="20"/>
      <c r="BM161" s="20"/>
      <c r="BN161" s="20"/>
      <c r="BO161" s="20"/>
      <c r="BP161" s="20"/>
      <c r="BQ161" s="20"/>
      <c r="BR161" s="20"/>
      <c r="BS161" s="20"/>
      <c r="BT161" s="20"/>
      <c r="BU161" s="20"/>
      <c r="BV161" s="20"/>
      <c r="BW161" s="20"/>
      <c r="BX161" s="20"/>
      <c r="BY161" s="20"/>
      <c r="BZ161" s="20"/>
      <c r="CA161" s="21"/>
      <c r="CB161" s="22"/>
      <c r="CC161" s="21"/>
      <c r="CD161" s="22"/>
      <c r="CE161" s="21"/>
      <c r="CF161" s="22"/>
      <c r="CG161" s="21"/>
      <c r="CH161" s="21"/>
    </row>
    <row r="162" spans="1:87" s="2" customFormat="1" ht="55.5" hidden="1" customHeight="1">
      <c r="A162" s="19">
        <v>141</v>
      </c>
      <c r="B162" s="152">
        <v>141</v>
      </c>
      <c r="C162" s="24" t="s">
        <v>432</v>
      </c>
      <c r="D162" s="77" t="s">
        <v>14</v>
      </c>
      <c r="E162" s="78" t="s">
        <v>438</v>
      </c>
      <c r="F162" s="77" t="s">
        <v>17</v>
      </c>
      <c r="G162" s="78" t="s">
        <v>434</v>
      </c>
      <c r="H162" s="23" t="s">
        <v>992</v>
      </c>
      <c r="I162" s="20" t="s">
        <v>275</v>
      </c>
      <c r="J162" s="10" t="s">
        <v>25</v>
      </c>
      <c r="K162" s="20"/>
      <c r="L162" s="20"/>
      <c r="M162" s="20"/>
      <c r="N162" s="80"/>
      <c r="O162" s="21" t="s">
        <v>16</v>
      </c>
      <c r="P162" s="79"/>
      <c r="Q162" s="20"/>
      <c r="R162" s="20"/>
      <c r="S162" s="20"/>
      <c r="T162" s="20"/>
      <c r="U162" s="66">
        <f t="shared" si="84"/>
        <v>1</v>
      </c>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20">
        <v>2</v>
      </c>
      <c r="BF162" s="20">
        <v>1</v>
      </c>
      <c r="BG162" s="20">
        <v>1</v>
      </c>
      <c r="BH162" s="20">
        <v>2</v>
      </c>
      <c r="BI162" s="20">
        <v>2</v>
      </c>
      <c r="BJ162" s="20">
        <v>2</v>
      </c>
      <c r="BK162" s="20">
        <v>2</v>
      </c>
      <c r="BL162" s="20">
        <v>2</v>
      </c>
      <c r="BM162" s="20"/>
      <c r="BN162" s="20"/>
      <c r="BO162" s="20"/>
      <c r="BP162" s="20"/>
      <c r="BQ162" s="20">
        <v>2</v>
      </c>
      <c r="BR162" s="20">
        <v>2</v>
      </c>
      <c r="BS162" s="20"/>
      <c r="BT162" s="20"/>
      <c r="BU162" s="20"/>
      <c r="BV162" s="20">
        <v>2</v>
      </c>
      <c r="BW162" s="20">
        <v>2</v>
      </c>
      <c r="BX162" s="20">
        <v>2</v>
      </c>
      <c r="BY162" s="20">
        <v>1</v>
      </c>
      <c r="BZ162" s="20">
        <v>1</v>
      </c>
      <c r="CA162" s="21">
        <f>COUNTIF($BE162:$BZ162,2)</f>
        <v>11</v>
      </c>
      <c r="CB162" s="22">
        <f>CA162/COUNTA($BE162:$BZ162)</f>
        <v>0.73333333333333328</v>
      </c>
      <c r="CC162" s="21">
        <f>COUNTIF($BE162:$BZ162,1)</f>
        <v>4</v>
      </c>
      <c r="CD162" s="22">
        <f>CC162/COUNTA($BE162:$BZ162)</f>
        <v>0.26666666666666666</v>
      </c>
      <c r="CE162" s="21">
        <f>COUNTIF($BE162:$BZ162,0)</f>
        <v>0</v>
      </c>
      <c r="CF162" s="22">
        <f>CE162/COUNTA($BE162:$BZ162)</f>
        <v>0</v>
      </c>
      <c r="CG162" s="21">
        <f>(((CA162*2)+(CC162*1)+(CE162*0)))/COUNTA($BE162:$BZ162)</f>
        <v>1.7333333333333334</v>
      </c>
      <c r="CH162" s="21" t="str">
        <f>IF(CG162&gt;=1.6,"Đạt mục tiêu",IF(CG162&gt;=1,"Cần cố gắng","Chưa đạt"))</f>
        <v>Đạt mục tiêu</v>
      </c>
    </row>
    <row r="163" spans="1:87" s="2" customFormat="1" ht="62.25" hidden="1" customHeight="1">
      <c r="A163" s="19">
        <v>142</v>
      </c>
      <c r="B163" s="152">
        <v>142</v>
      </c>
      <c r="C163" s="24" t="s">
        <v>432</v>
      </c>
      <c r="D163" s="77" t="s">
        <v>14</v>
      </c>
      <c r="E163" s="78" t="s">
        <v>438</v>
      </c>
      <c r="F163" s="77" t="s">
        <v>17</v>
      </c>
      <c r="G163" s="78" t="s">
        <v>441</v>
      </c>
      <c r="H163" s="23" t="s">
        <v>442</v>
      </c>
      <c r="I163" s="20" t="s">
        <v>275</v>
      </c>
      <c r="J163" s="10" t="s">
        <v>25</v>
      </c>
      <c r="K163" s="20"/>
      <c r="L163" s="20"/>
      <c r="M163" s="20"/>
      <c r="N163" s="80"/>
      <c r="O163" s="20"/>
      <c r="P163" s="80" t="s">
        <v>16</v>
      </c>
      <c r="Q163" s="20"/>
      <c r="R163" s="20"/>
      <c r="S163" s="20"/>
      <c r="T163" s="20"/>
      <c r="U163" s="66">
        <f t="shared" si="84"/>
        <v>1</v>
      </c>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20"/>
      <c r="BG163" s="20"/>
      <c r="BH163" s="20"/>
      <c r="BI163" s="20"/>
      <c r="BJ163" s="20"/>
      <c r="BK163" s="20"/>
      <c r="BL163" s="20"/>
      <c r="BM163" s="20"/>
      <c r="BN163" s="20"/>
      <c r="BO163" s="20"/>
      <c r="BP163" s="20"/>
      <c r="BQ163" s="20"/>
      <c r="BR163" s="20"/>
      <c r="BS163" s="20"/>
      <c r="BT163" s="20"/>
      <c r="BU163" s="20"/>
      <c r="BV163" s="20"/>
      <c r="BW163" s="20"/>
      <c r="BX163" s="20"/>
      <c r="BY163" s="20"/>
      <c r="BZ163" s="20"/>
      <c r="CA163" s="21"/>
      <c r="CB163" s="22"/>
      <c r="CC163" s="21"/>
      <c r="CD163" s="22"/>
      <c r="CE163" s="21"/>
      <c r="CF163" s="22"/>
      <c r="CG163" s="21"/>
      <c r="CH163" s="21"/>
    </row>
    <row r="164" spans="1:87" s="2" customFormat="1" ht="62.25" hidden="1" customHeight="1">
      <c r="A164" s="19">
        <v>143</v>
      </c>
      <c r="B164" s="152">
        <v>143</v>
      </c>
      <c r="C164" s="24" t="s">
        <v>432</v>
      </c>
      <c r="D164" s="77" t="s">
        <v>14</v>
      </c>
      <c r="E164" s="78" t="s">
        <v>438</v>
      </c>
      <c r="F164" s="77" t="s">
        <v>17</v>
      </c>
      <c r="G164" s="78" t="s">
        <v>435</v>
      </c>
      <c r="H164" s="23" t="s">
        <v>1007</v>
      </c>
      <c r="I164" s="20" t="s">
        <v>275</v>
      </c>
      <c r="J164" s="10" t="s">
        <v>25</v>
      </c>
      <c r="K164" s="20"/>
      <c r="L164" s="20"/>
      <c r="M164" s="20"/>
      <c r="N164" s="80"/>
      <c r="O164" s="20"/>
      <c r="P164" s="79"/>
      <c r="Q164" s="21" t="s">
        <v>16</v>
      </c>
      <c r="R164" s="20"/>
      <c r="S164" s="20"/>
      <c r="T164" s="20"/>
      <c r="U164" s="66">
        <f t="shared" si="84"/>
        <v>1</v>
      </c>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BQ164" s="20"/>
      <c r="BR164" s="20"/>
      <c r="BS164" s="20"/>
      <c r="BT164" s="20"/>
      <c r="BU164" s="20"/>
      <c r="BV164" s="20"/>
      <c r="BW164" s="20"/>
      <c r="BX164" s="20"/>
      <c r="BY164" s="20"/>
      <c r="BZ164" s="20"/>
      <c r="CA164" s="21"/>
      <c r="CB164" s="22"/>
      <c r="CC164" s="21"/>
      <c r="CD164" s="22"/>
      <c r="CE164" s="21"/>
      <c r="CF164" s="22"/>
      <c r="CG164" s="21"/>
      <c r="CH164" s="21"/>
    </row>
    <row r="165" spans="1:87" s="2" customFormat="1" ht="62.25" hidden="1" customHeight="1">
      <c r="A165" s="19">
        <v>144</v>
      </c>
      <c r="B165" s="152">
        <v>144</v>
      </c>
      <c r="C165" s="24" t="s">
        <v>432</v>
      </c>
      <c r="D165" s="77" t="s">
        <v>14</v>
      </c>
      <c r="E165" s="78" t="s">
        <v>438</v>
      </c>
      <c r="F165" s="77" t="s">
        <v>17</v>
      </c>
      <c r="G165" s="78" t="s">
        <v>436</v>
      </c>
      <c r="H165" s="23" t="s">
        <v>1023</v>
      </c>
      <c r="I165" s="20" t="s">
        <v>275</v>
      </c>
      <c r="J165" s="10" t="s">
        <v>25</v>
      </c>
      <c r="K165" s="20"/>
      <c r="L165" s="20"/>
      <c r="M165" s="20"/>
      <c r="N165" s="80"/>
      <c r="O165" s="20"/>
      <c r="P165" s="79"/>
      <c r="Q165" s="20"/>
      <c r="R165" s="20"/>
      <c r="S165" s="21" t="s">
        <v>16</v>
      </c>
      <c r="T165" s="20"/>
      <c r="U165" s="66">
        <f t="shared" si="84"/>
        <v>1</v>
      </c>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0"/>
      <c r="BU165" s="20"/>
      <c r="BV165" s="20"/>
      <c r="BW165" s="20"/>
      <c r="BX165" s="20"/>
      <c r="BY165" s="20"/>
      <c r="BZ165" s="20"/>
      <c r="CA165" s="21"/>
      <c r="CB165" s="22"/>
      <c r="CC165" s="21"/>
      <c r="CD165" s="22"/>
      <c r="CE165" s="21"/>
      <c r="CF165" s="22"/>
      <c r="CG165" s="21"/>
      <c r="CH165" s="21"/>
    </row>
    <row r="166" spans="1:87" s="2" customFormat="1" ht="62.25" hidden="1" customHeight="1">
      <c r="A166" s="19">
        <v>145</v>
      </c>
      <c r="B166" s="152">
        <v>145</v>
      </c>
      <c r="C166" s="24" t="s">
        <v>432</v>
      </c>
      <c r="D166" s="77" t="s">
        <v>14</v>
      </c>
      <c r="E166" s="78" t="s">
        <v>438</v>
      </c>
      <c r="F166" s="77" t="s">
        <v>17</v>
      </c>
      <c r="G166" s="20" t="s">
        <v>342</v>
      </c>
      <c r="H166" s="125" t="s">
        <v>738</v>
      </c>
      <c r="I166" s="20" t="s">
        <v>275</v>
      </c>
      <c r="J166" s="10" t="s">
        <v>25</v>
      </c>
      <c r="K166" s="20"/>
      <c r="L166" s="20"/>
      <c r="M166" s="20"/>
      <c r="N166" s="80"/>
      <c r="O166" s="20"/>
      <c r="P166" s="79"/>
      <c r="Q166" s="20"/>
      <c r="R166" s="20"/>
      <c r="S166" s="20"/>
      <c r="T166" s="21" t="s">
        <v>16</v>
      </c>
      <c r="U166" s="66">
        <f t="shared" si="84"/>
        <v>1</v>
      </c>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0"/>
      <c r="BU166" s="20"/>
      <c r="BV166" s="20"/>
      <c r="BW166" s="20"/>
      <c r="BX166" s="20"/>
      <c r="BY166" s="20"/>
      <c r="BZ166" s="20"/>
      <c r="CA166" s="21"/>
      <c r="CB166" s="22"/>
      <c r="CC166" s="21"/>
      <c r="CD166" s="22"/>
      <c r="CE166" s="21"/>
      <c r="CF166" s="22"/>
      <c r="CG166" s="21"/>
      <c r="CH166" s="21"/>
    </row>
    <row r="167" spans="1:87" s="2" customFormat="1" ht="59.25" hidden="1" customHeight="1">
      <c r="A167" s="19">
        <v>146</v>
      </c>
      <c r="B167" s="152">
        <v>146</v>
      </c>
      <c r="C167" s="24" t="s">
        <v>432</v>
      </c>
      <c r="D167" s="8"/>
      <c r="E167" s="24" t="s">
        <v>143</v>
      </c>
      <c r="F167" s="8"/>
      <c r="G167" s="20" t="s">
        <v>443</v>
      </c>
      <c r="H167" s="23" t="s">
        <v>1024</v>
      </c>
      <c r="I167" s="20" t="s">
        <v>275</v>
      </c>
      <c r="J167" s="10" t="s">
        <v>25</v>
      </c>
      <c r="K167" s="20"/>
      <c r="L167" s="20"/>
      <c r="M167" s="20"/>
      <c r="N167" s="80"/>
      <c r="O167" s="20"/>
      <c r="P167" s="79"/>
      <c r="Q167" s="20"/>
      <c r="R167" s="20"/>
      <c r="S167" s="21" t="s">
        <v>16</v>
      </c>
      <c r="T167" s="20"/>
      <c r="U167" s="66">
        <f t="shared" si="84"/>
        <v>1</v>
      </c>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20"/>
      <c r="BT167" s="20"/>
      <c r="BU167" s="20"/>
      <c r="BV167" s="20"/>
      <c r="BW167" s="20"/>
      <c r="BX167" s="20"/>
      <c r="BY167" s="20"/>
      <c r="BZ167" s="20"/>
      <c r="CA167" s="21"/>
      <c r="CB167" s="22"/>
      <c r="CC167" s="21"/>
      <c r="CD167" s="22"/>
      <c r="CE167" s="21"/>
      <c r="CF167" s="22"/>
      <c r="CG167" s="21"/>
      <c r="CH167" s="21"/>
    </row>
    <row r="168" spans="1:87" s="173" customFormat="1">
      <c r="A168" s="171">
        <v>147</v>
      </c>
      <c r="B168" s="152">
        <v>147</v>
      </c>
      <c r="C168" s="1507" t="s">
        <v>253</v>
      </c>
      <c r="D168" s="1368"/>
      <c r="E168" s="1379"/>
      <c r="F168" s="5" t="s">
        <v>316</v>
      </c>
      <c r="G168" s="176" t="s">
        <v>316</v>
      </c>
      <c r="H168" s="176" t="s">
        <v>316</v>
      </c>
      <c r="I168" s="5" t="s">
        <v>316</v>
      </c>
      <c r="J168" s="5" t="s">
        <v>316</v>
      </c>
      <c r="K168" s="176" t="s">
        <v>316</v>
      </c>
      <c r="L168" s="5" t="s">
        <v>316</v>
      </c>
      <c r="M168" s="5" t="s">
        <v>316</v>
      </c>
      <c r="N168" s="5" t="s">
        <v>316</v>
      </c>
      <c r="O168" s="5" t="s">
        <v>316</v>
      </c>
      <c r="P168" s="5" t="s">
        <v>316</v>
      </c>
      <c r="Q168" s="5" t="s">
        <v>316</v>
      </c>
      <c r="R168" s="5"/>
      <c r="S168" s="5" t="s">
        <v>316</v>
      </c>
      <c r="T168" s="5" t="s">
        <v>316</v>
      </c>
      <c r="U168" s="5" t="s">
        <v>316</v>
      </c>
      <c r="V168" s="176" t="s">
        <v>316</v>
      </c>
      <c r="W168" s="176" t="s">
        <v>316</v>
      </c>
      <c r="X168" s="176" t="s">
        <v>316</v>
      </c>
      <c r="Y168" s="176" t="s">
        <v>316</v>
      </c>
      <c r="Z168" s="5" t="s">
        <v>316</v>
      </c>
      <c r="AA168" s="5" t="s">
        <v>316</v>
      </c>
      <c r="AB168" s="5" t="s">
        <v>316</v>
      </c>
      <c r="AC168" s="5" t="s">
        <v>316</v>
      </c>
      <c r="AD168" s="5" t="s">
        <v>316</v>
      </c>
      <c r="AE168" s="5" t="s">
        <v>316</v>
      </c>
      <c r="AF168" s="5" t="s">
        <v>316</v>
      </c>
      <c r="AG168" s="5" t="s">
        <v>316</v>
      </c>
      <c r="AH168" s="5" t="s">
        <v>316</v>
      </c>
      <c r="AI168" s="5" t="s">
        <v>316</v>
      </c>
      <c r="AJ168" s="5" t="s">
        <v>316</v>
      </c>
      <c r="AK168" s="5" t="s">
        <v>316</v>
      </c>
      <c r="AL168" s="5" t="s">
        <v>316</v>
      </c>
      <c r="AM168" s="5"/>
      <c r="AN168" s="5"/>
      <c r="AO168" s="5" t="s">
        <v>316</v>
      </c>
      <c r="AP168" s="5" t="s">
        <v>316</v>
      </c>
      <c r="AQ168" s="5" t="s">
        <v>316</v>
      </c>
      <c r="AR168" s="5" t="s">
        <v>316</v>
      </c>
      <c r="AS168" s="5" t="s">
        <v>316</v>
      </c>
      <c r="AT168" s="5" t="s">
        <v>316</v>
      </c>
      <c r="AU168" s="5" t="s">
        <v>316</v>
      </c>
      <c r="AV168" s="5" t="s">
        <v>316</v>
      </c>
      <c r="AW168" s="5" t="s">
        <v>316</v>
      </c>
      <c r="AX168" s="5"/>
      <c r="AY168" s="5"/>
      <c r="AZ168" s="5" t="s">
        <v>316</v>
      </c>
      <c r="BA168" s="5"/>
      <c r="BB168" s="5" t="s">
        <v>316</v>
      </c>
      <c r="BC168" s="5"/>
      <c r="BD168" s="5" t="s">
        <v>316</v>
      </c>
      <c r="BE168" s="5" t="s">
        <v>316</v>
      </c>
      <c r="BF168" s="5" t="s">
        <v>316</v>
      </c>
      <c r="BG168" s="5" t="s">
        <v>316</v>
      </c>
      <c r="BH168" s="5" t="s">
        <v>316</v>
      </c>
      <c r="BI168" s="5" t="s">
        <v>316</v>
      </c>
      <c r="BJ168" s="5" t="s">
        <v>316</v>
      </c>
      <c r="BK168" s="5" t="s">
        <v>316</v>
      </c>
      <c r="BL168" s="5" t="s">
        <v>316</v>
      </c>
      <c r="BM168" s="5" t="s">
        <v>316</v>
      </c>
      <c r="BN168" s="5" t="s">
        <v>316</v>
      </c>
      <c r="BO168" s="5" t="s">
        <v>316</v>
      </c>
      <c r="BP168" s="5" t="s">
        <v>316</v>
      </c>
      <c r="BQ168" s="5" t="s">
        <v>316</v>
      </c>
      <c r="BR168" s="5" t="s">
        <v>316</v>
      </c>
      <c r="BS168" s="5" t="s">
        <v>316</v>
      </c>
      <c r="BT168" s="5" t="s">
        <v>316</v>
      </c>
      <c r="BU168" s="5" t="s">
        <v>316</v>
      </c>
      <c r="BV168" s="5" t="s">
        <v>316</v>
      </c>
      <c r="BW168" s="5" t="s">
        <v>316</v>
      </c>
      <c r="BX168" s="5" t="s">
        <v>316</v>
      </c>
      <c r="BY168" s="5" t="s">
        <v>316</v>
      </c>
      <c r="BZ168" s="5" t="s">
        <v>316</v>
      </c>
      <c r="CA168" s="5" t="s">
        <v>316</v>
      </c>
      <c r="CB168" s="5" t="s">
        <v>316</v>
      </c>
      <c r="CC168" s="5" t="s">
        <v>316</v>
      </c>
      <c r="CD168" s="5" t="s">
        <v>316</v>
      </c>
      <c r="CE168" s="5" t="s">
        <v>316</v>
      </c>
      <c r="CF168" s="5" t="s">
        <v>316</v>
      </c>
      <c r="CG168" s="5" t="s">
        <v>316</v>
      </c>
      <c r="CH168" s="5" t="s">
        <v>316</v>
      </c>
      <c r="CI168" s="2"/>
    </row>
    <row r="169" spans="1:87" s="2" customFormat="1" ht="126.75" hidden="1" customHeight="1">
      <c r="A169" s="19">
        <v>148</v>
      </c>
      <c r="B169" s="152">
        <v>148</v>
      </c>
      <c r="C169" s="76" t="s">
        <v>444</v>
      </c>
      <c r="D169" s="77" t="s">
        <v>14</v>
      </c>
      <c r="E169" s="78" t="s">
        <v>343</v>
      </c>
      <c r="F169" s="77" t="s">
        <v>14</v>
      </c>
      <c r="G169" s="78" t="s">
        <v>424</v>
      </c>
      <c r="H169" s="23" t="s">
        <v>445</v>
      </c>
      <c r="I169" s="20" t="s">
        <v>275</v>
      </c>
      <c r="J169" s="10" t="s">
        <v>25</v>
      </c>
      <c r="K169" s="71"/>
      <c r="L169" s="71"/>
      <c r="M169" s="130" t="s">
        <v>16</v>
      </c>
      <c r="N169" s="71"/>
      <c r="O169" s="71"/>
      <c r="P169" s="71"/>
      <c r="Q169" s="71"/>
      <c r="R169" s="71"/>
      <c r="S169" s="71"/>
      <c r="T169" s="71"/>
      <c r="U169" s="66">
        <f t="shared" si="84"/>
        <v>1</v>
      </c>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49"/>
      <c r="BZ169" s="49"/>
      <c r="CA169" s="6"/>
      <c r="CB169" s="6"/>
      <c r="CC169" s="6"/>
      <c r="CD169" s="6"/>
      <c r="CE169" s="6"/>
      <c r="CF169" s="6"/>
      <c r="CG169" s="6"/>
      <c r="CH169" s="6"/>
    </row>
    <row r="170" spans="1:87" s="2" customFormat="1" ht="129.75" hidden="1" customHeight="1">
      <c r="A170" s="19">
        <v>149</v>
      </c>
      <c r="B170" s="152">
        <v>149</v>
      </c>
      <c r="C170" s="76" t="s">
        <v>444</v>
      </c>
      <c r="D170" s="77" t="s">
        <v>14</v>
      </c>
      <c r="E170" s="78" t="s">
        <v>343</v>
      </c>
      <c r="F170" s="77" t="s">
        <v>14</v>
      </c>
      <c r="G170" s="78" t="s">
        <v>426</v>
      </c>
      <c r="H170" s="23" t="s">
        <v>446</v>
      </c>
      <c r="I170" s="20" t="s">
        <v>275</v>
      </c>
      <c r="J170" s="10" t="s">
        <v>25</v>
      </c>
      <c r="K170" s="71"/>
      <c r="L170" s="71"/>
      <c r="M170" s="71"/>
      <c r="N170" s="71"/>
      <c r="O170" s="71"/>
      <c r="P170" s="71"/>
      <c r="Q170" s="71"/>
      <c r="R170" s="71"/>
      <c r="S170" s="71"/>
      <c r="T170" s="71" t="s">
        <v>16</v>
      </c>
      <c r="U170" s="66">
        <f t="shared" si="84"/>
        <v>1</v>
      </c>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49"/>
      <c r="BZ170" s="49"/>
      <c r="CA170" s="6"/>
      <c r="CB170" s="6"/>
      <c r="CC170" s="6"/>
      <c r="CD170" s="6"/>
      <c r="CE170" s="6"/>
      <c r="CF170" s="6"/>
      <c r="CG170" s="6"/>
      <c r="CH170" s="6"/>
    </row>
    <row r="171" spans="1:87" s="2" customFormat="1" ht="45" hidden="1">
      <c r="A171" s="19">
        <v>150</v>
      </c>
      <c r="B171" s="152">
        <v>150</v>
      </c>
      <c r="C171" s="76" t="s">
        <v>344</v>
      </c>
      <c r="D171" s="77" t="s">
        <v>17</v>
      </c>
      <c r="E171" s="78" t="s">
        <v>345</v>
      </c>
      <c r="F171" s="77" t="s">
        <v>14</v>
      </c>
      <c r="G171" s="78" t="s">
        <v>448</v>
      </c>
      <c r="H171" s="70" t="s">
        <v>447</v>
      </c>
      <c r="I171" s="20" t="s">
        <v>275</v>
      </c>
      <c r="J171" s="10" t="s">
        <v>25</v>
      </c>
      <c r="K171" s="71"/>
      <c r="L171" s="71"/>
      <c r="M171" s="71"/>
      <c r="N171" s="71"/>
      <c r="O171" s="71"/>
      <c r="P171" s="71"/>
      <c r="Q171" s="71"/>
      <c r="R171" s="71"/>
      <c r="S171" s="71"/>
      <c r="T171" s="71" t="s">
        <v>16</v>
      </c>
      <c r="U171" s="66">
        <f t="shared" si="84"/>
        <v>1</v>
      </c>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49"/>
      <c r="BZ171" s="49"/>
      <c r="CA171" s="6"/>
      <c r="CB171" s="6"/>
      <c r="CC171" s="6"/>
      <c r="CD171" s="6"/>
      <c r="CE171" s="6"/>
      <c r="CF171" s="6"/>
      <c r="CG171" s="6"/>
      <c r="CH171" s="6"/>
    </row>
    <row r="172" spans="1:87" s="173" customFormat="1" ht="15.75" customHeight="1">
      <c r="A172" s="171">
        <v>151</v>
      </c>
      <c r="B172" s="152">
        <v>151</v>
      </c>
      <c r="C172" s="1507" t="s">
        <v>254</v>
      </c>
      <c r="D172" s="1368"/>
      <c r="E172" s="1379"/>
      <c r="F172" s="5" t="s">
        <v>316</v>
      </c>
      <c r="G172" s="176" t="s">
        <v>316</v>
      </c>
      <c r="H172" s="176" t="s">
        <v>316</v>
      </c>
      <c r="I172" s="5" t="s">
        <v>316</v>
      </c>
      <c r="J172" s="5" t="s">
        <v>316</v>
      </c>
      <c r="K172" s="176" t="s">
        <v>316</v>
      </c>
      <c r="L172" s="5" t="s">
        <v>316</v>
      </c>
      <c r="M172" s="5" t="s">
        <v>316</v>
      </c>
      <c r="N172" s="5" t="s">
        <v>316</v>
      </c>
      <c r="O172" s="5" t="s">
        <v>316</v>
      </c>
      <c r="P172" s="5" t="s">
        <v>316</v>
      </c>
      <c r="Q172" s="5" t="s">
        <v>316</v>
      </c>
      <c r="R172" s="5"/>
      <c r="S172" s="5" t="s">
        <v>316</v>
      </c>
      <c r="T172" s="5" t="s">
        <v>316</v>
      </c>
      <c r="U172" s="5" t="s">
        <v>316</v>
      </c>
      <c r="V172" s="176" t="s">
        <v>316</v>
      </c>
      <c r="W172" s="176" t="s">
        <v>316</v>
      </c>
      <c r="X172" s="176" t="s">
        <v>316</v>
      </c>
      <c r="Y172" s="176" t="s">
        <v>316</v>
      </c>
      <c r="Z172" s="5" t="s">
        <v>316</v>
      </c>
      <c r="AA172" s="5" t="s">
        <v>316</v>
      </c>
      <c r="AB172" s="5" t="s">
        <v>316</v>
      </c>
      <c r="AC172" s="5" t="s">
        <v>316</v>
      </c>
      <c r="AD172" s="5" t="s">
        <v>316</v>
      </c>
      <c r="AE172" s="5" t="s">
        <v>316</v>
      </c>
      <c r="AF172" s="5" t="s">
        <v>316</v>
      </c>
      <c r="AG172" s="5" t="s">
        <v>316</v>
      </c>
      <c r="AH172" s="5" t="s">
        <v>316</v>
      </c>
      <c r="AI172" s="5" t="s">
        <v>316</v>
      </c>
      <c r="AJ172" s="5" t="s">
        <v>316</v>
      </c>
      <c r="AK172" s="5" t="s">
        <v>316</v>
      </c>
      <c r="AL172" s="5" t="s">
        <v>316</v>
      </c>
      <c r="AM172" s="5"/>
      <c r="AN172" s="5"/>
      <c r="AO172" s="5" t="s">
        <v>316</v>
      </c>
      <c r="AP172" s="5" t="s">
        <v>316</v>
      </c>
      <c r="AQ172" s="5" t="s">
        <v>316</v>
      </c>
      <c r="AR172" s="5" t="s">
        <v>316</v>
      </c>
      <c r="AS172" s="5" t="s">
        <v>316</v>
      </c>
      <c r="AT172" s="5" t="s">
        <v>316</v>
      </c>
      <c r="AU172" s="5" t="s">
        <v>316</v>
      </c>
      <c r="AV172" s="5" t="s">
        <v>316</v>
      </c>
      <c r="AW172" s="5" t="s">
        <v>316</v>
      </c>
      <c r="AX172" s="5"/>
      <c r="AY172" s="5"/>
      <c r="AZ172" s="5" t="s">
        <v>316</v>
      </c>
      <c r="BA172" s="5"/>
      <c r="BB172" s="5" t="s">
        <v>316</v>
      </c>
      <c r="BC172" s="5"/>
      <c r="BD172" s="5" t="s">
        <v>316</v>
      </c>
      <c r="BE172" s="5" t="s">
        <v>316</v>
      </c>
      <c r="BF172" s="5" t="s">
        <v>316</v>
      </c>
      <c r="BG172" s="5" t="s">
        <v>316</v>
      </c>
      <c r="BH172" s="5" t="s">
        <v>316</v>
      </c>
      <c r="BI172" s="5" t="s">
        <v>316</v>
      </c>
      <c r="BJ172" s="5" t="s">
        <v>316</v>
      </c>
      <c r="BK172" s="5" t="s">
        <v>316</v>
      </c>
      <c r="BL172" s="5" t="s">
        <v>316</v>
      </c>
      <c r="BM172" s="5" t="s">
        <v>316</v>
      </c>
      <c r="BN172" s="5" t="s">
        <v>316</v>
      </c>
      <c r="BO172" s="5" t="s">
        <v>316</v>
      </c>
      <c r="BP172" s="5" t="s">
        <v>316</v>
      </c>
      <c r="BQ172" s="5" t="s">
        <v>316</v>
      </c>
      <c r="BR172" s="5" t="s">
        <v>316</v>
      </c>
      <c r="BS172" s="5" t="s">
        <v>316</v>
      </c>
      <c r="BT172" s="5" t="s">
        <v>316</v>
      </c>
      <c r="BU172" s="5" t="s">
        <v>316</v>
      </c>
      <c r="BV172" s="5" t="s">
        <v>316</v>
      </c>
      <c r="BW172" s="5" t="s">
        <v>316</v>
      </c>
      <c r="BX172" s="5" t="s">
        <v>316</v>
      </c>
      <c r="BY172" s="5" t="s">
        <v>316</v>
      </c>
      <c r="BZ172" s="5" t="s">
        <v>316</v>
      </c>
      <c r="CA172" s="5" t="s">
        <v>316</v>
      </c>
      <c r="CB172" s="5" t="s">
        <v>316</v>
      </c>
      <c r="CC172" s="5" t="s">
        <v>316</v>
      </c>
      <c r="CD172" s="5" t="s">
        <v>316</v>
      </c>
      <c r="CE172" s="6" t="s">
        <v>10</v>
      </c>
      <c r="CF172" s="6" t="s">
        <v>10</v>
      </c>
      <c r="CG172" s="6" t="s">
        <v>10</v>
      </c>
      <c r="CH172" s="6" t="s">
        <v>10</v>
      </c>
      <c r="CI172" s="2"/>
    </row>
    <row r="173" spans="1:87" s="2" customFormat="1" ht="48" hidden="1" customHeight="1">
      <c r="A173" s="19">
        <v>152</v>
      </c>
      <c r="B173" s="152">
        <v>152</v>
      </c>
      <c r="C173" s="24" t="s">
        <v>153</v>
      </c>
      <c r="D173" s="8" t="s">
        <v>14</v>
      </c>
      <c r="E173" s="24" t="s">
        <v>154</v>
      </c>
      <c r="F173" s="8" t="s">
        <v>17</v>
      </c>
      <c r="G173" s="20" t="s">
        <v>449</v>
      </c>
      <c r="H173" s="23" t="s">
        <v>732</v>
      </c>
      <c r="I173" s="20" t="s">
        <v>275</v>
      </c>
      <c r="J173" s="10" t="s">
        <v>25</v>
      </c>
      <c r="K173" s="20"/>
      <c r="L173" s="20"/>
      <c r="M173" s="20"/>
      <c r="N173" s="144" t="s">
        <v>16</v>
      </c>
      <c r="O173" s="20"/>
      <c r="P173" s="79"/>
      <c r="Q173" s="20"/>
      <c r="R173" s="20"/>
      <c r="S173" s="20"/>
      <c r="T173" s="20"/>
      <c r="U173" s="66">
        <f t="shared" si="84"/>
        <v>1</v>
      </c>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c r="BA173" s="20"/>
      <c r="BB173" s="20"/>
      <c r="BC173" s="20"/>
      <c r="BD173" s="20"/>
      <c r="BE173" s="20">
        <v>2</v>
      </c>
      <c r="BF173" s="20">
        <v>2</v>
      </c>
      <c r="BG173" s="20">
        <v>2</v>
      </c>
      <c r="BH173" s="20">
        <v>2</v>
      </c>
      <c r="BI173" s="20">
        <v>2</v>
      </c>
      <c r="BJ173" s="20">
        <v>2</v>
      </c>
      <c r="BK173" s="20">
        <v>2</v>
      </c>
      <c r="BL173" s="20">
        <v>2</v>
      </c>
      <c r="BM173" s="20"/>
      <c r="BN173" s="20"/>
      <c r="BO173" s="20"/>
      <c r="BP173" s="20"/>
      <c r="BQ173" s="20">
        <v>2</v>
      </c>
      <c r="BR173" s="20">
        <v>2</v>
      </c>
      <c r="BS173" s="20"/>
      <c r="BT173" s="20"/>
      <c r="BU173" s="20"/>
      <c r="BV173" s="20">
        <v>2</v>
      </c>
      <c r="BW173" s="20">
        <v>2</v>
      </c>
      <c r="BX173" s="20">
        <v>2</v>
      </c>
      <c r="BY173" s="20">
        <v>2</v>
      </c>
      <c r="BZ173" s="20">
        <v>2</v>
      </c>
      <c r="CA173" s="21">
        <f>COUNTIF($BE173:$BZ173,2)</f>
        <v>15</v>
      </c>
      <c r="CB173" s="22">
        <f>CA173/COUNTA($BE173:$BZ173)</f>
        <v>1</v>
      </c>
      <c r="CC173" s="21">
        <f>COUNTIF($BE173:$BZ173,1)</f>
        <v>0</v>
      </c>
      <c r="CD173" s="22">
        <f>CC173/COUNTA($BE173:$BZ173)</f>
        <v>0</v>
      </c>
      <c r="CE173" s="21">
        <f>COUNTIF($BE173:$BZ173,0)</f>
        <v>0</v>
      </c>
      <c r="CF173" s="22">
        <f>CE173/COUNTA($BE173:$BZ173)</f>
        <v>0</v>
      </c>
      <c r="CG173" s="21">
        <f>(((CA173*2)+(CC173*1)+(CE173*0)))/COUNTA($BE173:$BZ173)</f>
        <v>2</v>
      </c>
      <c r="CH173" s="21" t="str">
        <f>IF(CG173&gt;=1.6,"Đạt mục tiêu",IF(CG173&gt;=1,"Cần cố gắng","Chưa đạt"))</f>
        <v>Đạt mục tiêu</v>
      </c>
    </row>
    <row r="174" spans="1:87" s="2" customFormat="1" ht="48" hidden="1" customHeight="1">
      <c r="A174" s="19">
        <v>153</v>
      </c>
      <c r="B174" s="152">
        <v>153</v>
      </c>
      <c r="C174" s="24" t="s">
        <v>153</v>
      </c>
      <c r="D174" s="8" t="s">
        <v>14</v>
      </c>
      <c r="E174" s="24" t="s">
        <v>154</v>
      </c>
      <c r="F174" s="8" t="s">
        <v>17</v>
      </c>
      <c r="G174" s="24" t="s">
        <v>450</v>
      </c>
      <c r="H174" s="125" t="s">
        <v>1000</v>
      </c>
      <c r="I174" s="20" t="s">
        <v>275</v>
      </c>
      <c r="J174" s="10" t="s">
        <v>25</v>
      </c>
      <c r="K174" s="20"/>
      <c r="L174" s="20"/>
      <c r="M174" s="20"/>
      <c r="N174" s="80"/>
      <c r="O174" s="20"/>
      <c r="P174" s="79" t="s">
        <v>16</v>
      </c>
      <c r="Q174" s="20"/>
      <c r="R174" s="20"/>
      <c r="S174" s="20"/>
      <c r="T174" s="20"/>
      <c r="U174" s="66">
        <f t="shared" si="84"/>
        <v>1</v>
      </c>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c r="BB174" s="20"/>
      <c r="BC174" s="20"/>
      <c r="BD174" s="20"/>
      <c r="BE174" s="20"/>
      <c r="BF174" s="20"/>
      <c r="BG174" s="20"/>
      <c r="BH174" s="20"/>
      <c r="BI174" s="20"/>
      <c r="BJ174" s="20"/>
      <c r="BK174" s="20"/>
      <c r="BL174" s="20"/>
      <c r="BM174" s="20"/>
      <c r="BN174" s="20"/>
      <c r="BO174" s="20"/>
      <c r="BP174" s="20"/>
      <c r="BQ174" s="20"/>
      <c r="BR174" s="20"/>
      <c r="BS174" s="20"/>
      <c r="BT174" s="20"/>
      <c r="BU174" s="20"/>
      <c r="BV174" s="20"/>
      <c r="BW174" s="20"/>
      <c r="BX174" s="20"/>
      <c r="BY174" s="20"/>
      <c r="BZ174" s="20"/>
      <c r="CA174" s="21"/>
      <c r="CB174" s="22"/>
      <c r="CC174" s="21"/>
      <c r="CD174" s="22"/>
      <c r="CE174" s="21"/>
      <c r="CF174" s="22"/>
      <c r="CG174" s="21"/>
      <c r="CH174" s="21"/>
    </row>
    <row r="175" spans="1:87" s="2" customFormat="1" ht="48" hidden="1" customHeight="1">
      <c r="A175" s="19">
        <v>154</v>
      </c>
      <c r="B175" s="152">
        <v>154</v>
      </c>
      <c r="C175" s="24" t="s">
        <v>153</v>
      </c>
      <c r="D175" s="8" t="s">
        <v>14</v>
      </c>
      <c r="E175" s="24" t="s">
        <v>154</v>
      </c>
      <c r="F175" s="8" t="s">
        <v>17</v>
      </c>
      <c r="G175" s="24" t="s">
        <v>451</v>
      </c>
      <c r="H175" s="23" t="s">
        <v>1000</v>
      </c>
      <c r="I175" s="20" t="s">
        <v>275</v>
      </c>
      <c r="J175" s="10" t="s">
        <v>25</v>
      </c>
      <c r="K175" s="20"/>
      <c r="L175" s="20"/>
      <c r="M175" s="20"/>
      <c r="N175" s="80"/>
      <c r="O175" s="20"/>
      <c r="P175" s="79"/>
      <c r="Q175" s="20"/>
      <c r="R175" s="20"/>
      <c r="S175" s="20" t="s">
        <v>16</v>
      </c>
      <c r="T175" s="20"/>
      <c r="U175" s="66">
        <f t="shared" ref="U175:U239" si="86">COUNTIF(K175:T175,"x")</f>
        <v>1</v>
      </c>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c r="BB175" s="20"/>
      <c r="BC175" s="20"/>
      <c r="BD175" s="20"/>
      <c r="BE175" s="20"/>
      <c r="BF175" s="20"/>
      <c r="BG175" s="20"/>
      <c r="BH175" s="20"/>
      <c r="BI175" s="20"/>
      <c r="BJ175" s="20"/>
      <c r="BK175" s="20"/>
      <c r="BL175" s="20"/>
      <c r="BM175" s="20"/>
      <c r="BN175" s="20"/>
      <c r="BO175" s="20"/>
      <c r="BP175" s="20"/>
      <c r="BQ175" s="20"/>
      <c r="BR175" s="20"/>
      <c r="BS175" s="20"/>
      <c r="BT175" s="20"/>
      <c r="BU175" s="20"/>
      <c r="BV175" s="20"/>
      <c r="BW175" s="20"/>
      <c r="BX175" s="20"/>
      <c r="BY175" s="20"/>
      <c r="BZ175" s="20"/>
      <c r="CA175" s="21"/>
      <c r="CB175" s="22"/>
      <c r="CC175" s="21"/>
      <c r="CD175" s="22"/>
      <c r="CE175" s="21"/>
      <c r="CF175" s="22"/>
      <c r="CG175" s="21"/>
      <c r="CH175" s="21"/>
    </row>
    <row r="176" spans="1:87" s="2" customFormat="1" ht="66" hidden="1" customHeight="1">
      <c r="A176" s="19">
        <v>155</v>
      </c>
      <c r="B176" s="152">
        <v>155</v>
      </c>
      <c r="C176" s="78" t="s">
        <v>354</v>
      </c>
      <c r="D176" s="77" t="s">
        <v>17</v>
      </c>
      <c r="E176" s="78" t="s">
        <v>355</v>
      </c>
      <c r="F176" s="8" t="s">
        <v>17</v>
      </c>
      <c r="G176" s="20" t="s">
        <v>452</v>
      </c>
      <c r="H176" s="23" t="s">
        <v>453</v>
      </c>
      <c r="I176" s="20" t="s">
        <v>275</v>
      </c>
      <c r="J176" s="10" t="s">
        <v>25</v>
      </c>
      <c r="K176" s="20"/>
      <c r="L176" s="20"/>
      <c r="M176" s="20"/>
      <c r="N176" s="144" t="s">
        <v>16</v>
      </c>
      <c r="O176" s="20"/>
      <c r="P176" s="79"/>
      <c r="Q176" s="20"/>
      <c r="R176" s="20"/>
      <c r="S176" s="20"/>
      <c r="T176" s="20"/>
      <c r="U176" s="66">
        <f t="shared" si="86"/>
        <v>1</v>
      </c>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c r="BB176" s="20"/>
      <c r="BC176" s="20"/>
      <c r="BD176" s="20"/>
      <c r="BE176" s="20"/>
      <c r="BF176" s="20"/>
      <c r="BG176" s="20"/>
      <c r="BH176" s="20"/>
      <c r="BI176" s="20"/>
      <c r="BJ176" s="20"/>
      <c r="BK176" s="20"/>
      <c r="BL176" s="20"/>
      <c r="BM176" s="20"/>
      <c r="BN176" s="20"/>
      <c r="BO176" s="20"/>
      <c r="BP176" s="20"/>
      <c r="BQ176" s="20"/>
      <c r="BR176" s="20"/>
      <c r="BS176" s="20"/>
      <c r="BT176" s="20"/>
      <c r="BU176" s="20"/>
      <c r="BV176" s="20"/>
      <c r="BW176" s="20"/>
      <c r="BX176" s="20"/>
      <c r="BY176" s="20"/>
      <c r="BZ176" s="20"/>
      <c r="CA176" s="21"/>
      <c r="CB176" s="22"/>
      <c r="CC176" s="21"/>
      <c r="CD176" s="22"/>
      <c r="CE176" s="21"/>
      <c r="CF176" s="22"/>
      <c r="CG176" s="21"/>
      <c r="CH176" s="21"/>
    </row>
    <row r="177" spans="1:87" s="2" customFormat="1" ht="74.25" hidden="1" customHeight="1">
      <c r="A177" s="19">
        <v>156</v>
      </c>
      <c r="B177" s="152">
        <v>156</v>
      </c>
      <c r="C177" s="78" t="s">
        <v>354</v>
      </c>
      <c r="D177" s="77" t="s">
        <v>17</v>
      </c>
      <c r="E177" s="78" t="s">
        <v>355</v>
      </c>
      <c r="F177" s="8" t="s">
        <v>17</v>
      </c>
      <c r="G177" s="20" t="s">
        <v>454</v>
      </c>
      <c r="H177" s="23" t="s">
        <v>455</v>
      </c>
      <c r="I177" s="20" t="s">
        <v>275</v>
      </c>
      <c r="J177" s="10" t="s">
        <v>25</v>
      </c>
      <c r="K177" s="20"/>
      <c r="L177" s="20"/>
      <c r="M177" s="20"/>
      <c r="N177" s="79"/>
      <c r="O177" s="20"/>
      <c r="P177" s="79" t="s">
        <v>16</v>
      </c>
      <c r="Q177" s="20"/>
      <c r="R177" s="20"/>
      <c r="S177" s="20"/>
      <c r="T177" s="20"/>
      <c r="U177" s="66">
        <f t="shared" si="86"/>
        <v>1</v>
      </c>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c r="BA177" s="20"/>
      <c r="BB177" s="20"/>
      <c r="BC177" s="20"/>
      <c r="BD177" s="20"/>
      <c r="BE177" s="20">
        <v>2</v>
      </c>
      <c r="BF177" s="20">
        <v>2</v>
      </c>
      <c r="BG177" s="20">
        <v>2</v>
      </c>
      <c r="BH177" s="20">
        <v>2</v>
      </c>
      <c r="BI177" s="20">
        <v>2</v>
      </c>
      <c r="BJ177" s="20">
        <v>2</v>
      </c>
      <c r="BK177" s="20">
        <v>2</v>
      </c>
      <c r="BL177" s="20">
        <v>2</v>
      </c>
      <c r="BM177" s="20"/>
      <c r="BN177" s="20"/>
      <c r="BO177" s="20"/>
      <c r="BP177" s="20"/>
      <c r="BQ177" s="20">
        <v>2</v>
      </c>
      <c r="BR177" s="20">
        <v>2</v>
      </c>
      <c r="BS177" s="20"/>
      <c r="BT177" s="20"/>
      <c r="BU177" s="20"/>
      <c r="BV177" s="20">
        <v>2</v>
      </c>
      <c r="BW177" s="20">
        <v>2</v>
      </c>
      <c r="BX177" s="20">
        <v>1</v>
      </c>
      <c r="BY177" s="20">
        <v>1</v>
      </c>
      <c r="BZ177" s="20">
        <v>1</v>
      </c>
      <c r="CA177" s="21">
        <f>COUNTIF($BE177:$BZ177,2)</f>
        <v>12</v>
      </c>
      <c r="CB177" s="22">
        <f>CA177/COUNTA($BE177:$BZ177)</f>
        <v>0.8</v>
      </c>
      <c r="CC177" s="21">
        <f>COUNTIF($BE177:$BZ177,1)</f>
        <v>3</v>
      </c>
      <c r="CD177" s="22">
        <f>CC177/COUNTA($BE177:$BZ177)</f>
        <v>0.2</v>
      </c>
      <c r="CE177" s="21">
        <f>COUNTIF($BE177:$BZ177,0)</f>
        <v>0</v>
      </c>
      <c r="CF177" s="22">
        <f>CE177/COUNTA($BE177:$BZ177)</f>
        <v>0</v>
      </c>
      <c r="CG177" s="21">
        <f>(((CA177*2)+(CC177*1)+(CE177*0)))/COUNTA($BE177:$BZ177)</f>
        <v>1.8</v>
      </c>
      <c r="CH177" s="21" t="str">
        <f>IF(CG177&gt;=1.6,"Đạt mục tiêu",IF(CG177&gt;=1,"Cần cố gắng","Chưa đạt"))</f>
        <v>Đạt mục tiêu</v>
      </c>
    </row>
    <row r="178" spans="1:87" s="2" customFormat="1" ht="95.25" hidden="1" customHeight="1">
      <c r="A178" s="19">
        <v>157</v>
      </c>
      <c r="B178" s="152">
        <v>157</v>
      </c>
      <c r="C178" s="76" t="s">
        <v>356</v>
      </c>
      <c r="D178" s="77" t="s">
        <v>18</v>
      </c>
      <c r="E178" s="78" t="s">
        <v>356</v>
      </c>
      <c r="F178" s="77" t="s">
        <v>18</v>
      </c>
      <c r="G178" s="78" t="s">
        <v>456</v>
      </c>
      <c r="H178" s="95" t="s">
        <v>457</v>
      </c>
      <c r="I178" s="20" t="s">
        <v>275</v>
      </c>
      <c r="J178" s="10" t="s">
        <v>25</v>
      </c>
      <c r="K178" s="82"/>
      <c r="L178" s="82"/>
      <c r="M178" s="82" t="s">
        <v>16</v>
      </c>
      <c r="N178" s="91"/>
      <c r="O178" s="82"/>
      <c r="P178" s="91"/>
      <c r="Q178" s="82"/>
      <c r="R178" s="82"/>
      <c r="S178" s="82"/>
      <c r="T178" s="82"/>
      <c r="U178" s="66">
        <f t="shared" si="86"/>
        <v>1</v>
      </c>
      <c r="V178" s="72" t="s">
        <v>723</v>
      </c>
      <c r="W178" s="72" t="s">
        <v>723</v>
      </c>
      <c r="X178" s="72" t="s">
        <v>723</v>
      </c>
      <c r="Y178" s="72" t="s">
        <v>723</v>
      </c>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c r="BA178" s="20"/>
      <c r="BB178" s="20"/>
      <c r="BC178" s="20"/>
      <c r="BD178" s="20"/>
      <c r="BE178" s="20"/>
      <c r="BF178" s="20"/>
      <c r="BG178" s="20"/>
      <c r="BH178" s="20"/>
      <c r="BI178" s="20"/>
      <c r="BJ178" s="20"/>
      <c r="BK178" s="20"/>
      <c r="BL178" s="20"/>
      <c r="BM178" s="20"/>
      <c r="BN178" s="20"/>
      <c r="BO178" s="20"/>
      <c r="BP178" s="20"/>
      <c r="BQ178" s="20"/>
      <c r="BR178" s="20"/>
      <c r="BS178" s="20"/>
      <c r="BT178" s="20"/>
      <c r="BU178" s="20"/>
      <c r="BV178" s="20"/>
      <c r="BW178" s="20"/>
      <c r="BX178" s="20"/>
      <c r="BY178" s="20"/>
      <c r="BZ178" s="20"/>
      <c r="CA178" s="21"/>
      <c r="CB178" s="22"/>
      <c r="CC178" s="21"/>
      <c r="CD178" s="22"/>
      <c r="CE178" s="21"/>
      <c r="CF178" s="22"/>
      <c r="CG178" s="21"/>
      <c r="CH178" s="21"/>
    </row>
    <row r="179" spans="1:87" ht="60" customHeight="1">
      <c r="A179" s="216">
        <v>158</v>
      </c>
      <c r="B179" s="152">
        <v>158</v>
      </c>
      <c r="C179" s="1676" t="s">
        <v>157</v>
      </c>
      <c r="D179" s="1577"/>
      <c r="E179" s="1577"/>
      <c r="F179" s="1578"/>
      <c r="G179" s="222" t="s">
        <v>316</v>
      </c>
      <c r="H179" s="223" t="s">
        <v>316</v>
      </c>
      <c r="I179" s="230" t="s">
        <v>316</v>
      </c>
      <c r="J179" s="13" t="s">
        <v>316</v>
      </c>
      <c r="K179" s="222" t="s">
        <v>316</v>
      </c>
      <c r="L179" s="13" t="s">
        <v>316</v>
      </c>
      <c r="M179" s="13" t="s">
        <v>316</v>
      </c>
      <c r="N179" s="13" t="s">
        <v>316</v>
      </c>
      <c r="O179" s="13" t="s">
        <v>316</v>
      </c>
      <c r="P179" s="13" t="s">
        <v>316</v>
      </c>
      <c r="Q179" s="13" t="s">
        <v>316</v>
      </c>
      <c r="R179" s="13"/>
      <c r="S179" s="13" t="s">
        <v>316</v>
      </c>
      <c r="T179" s="13" t="s">
        <v>316</v>
      </c>
      <c r="U179" s="13" t="s">
        <v>316</v>
      </c>
      <c r="V179" s="222" t="s">
        <v>316</v>
      </c>
      <c r="W179" s="222" t="s">
        <v>316</v>
      </c>
      <c r="X179" s="222" t="s">
        <v>316</v>
      </c>
      <c r="Y179" s="222" t="s">
        <v>316</v>
      </c>
      <c r="Z179" s="13" t="s">
        <v>316</v>
      </c>
      <c r="AA179" s="13" t="s">
        <v>316</v>
      </c>
      <c r="AB179" s="13" t="s">
        <v>316</v>
      </c>
      <c r="AC179" s="13" t="s">
        <v>316</v>
      </c>
      <c r="AD179" s="13" t="s">
        <v>316</v>
      </c>
      <c r="AE179" s="13" t="s">
        <v>316</v>
      </c>
      <c r="AF179" s="13" t="s">
        <v>316</v>
      </c>
      <c r="AG179" s="13" t="s">
        <v>316</v>
      </c>
      <c r="AH179" s="13" t="s">
        <v>316</v>
      </c>
      <c r="AI179" s="13" t="s">
        <v>316</v>
      </c>
      <c r="AJ179" s="13" t="s">
        <v>316</v>
      </c>
      <c r="AK179" s="13" t="s">
        <v>316</v>
      </c>
      <c r="AL179" s="13" t="s">
        <v>316</v>
      </c>
      <c r="AM179" s="13"/>
      <c r="AN179" s="13"/>
      <c r="AO179" s="13" t="s">
        <v>316</v>
      </c>
      <c r="AP179" s="13" t="s">
        <v>316</v>
      </c>
      <c r="AQ179" s="13" t="s">
        <v>316</v>
      </c>
      <c r="AR179" s="13" t="s">
        <v>316</v>
      </c>
      <c r="AS179" s="13" t="s">
        <v>316</v>
      </c>
      <c r="AT179" s="13" t="s">
        <v>316</v>
      </c>
      <c r="AU179" s="13" t="s">
        <v>316</v>
      </c>
      <c r="AV179" s="13" t="s">
        <v>316</v>
      </c>
      <c r="AW179" s="13" t="s">
        <v>316</v>
      </c>
      <c r="AX179" s="13"/>
      <c r="AY179" s="13"/>
      <c r="AZ179" s="13" t="s">
        <v>316</v>
      </c>
      <c r="BA179" s="13"/>
      <c r="BB179" s="13" t="s">
        <v>316</v>
      </c>
      <c r="BC179" s="13"/>
      <c r="BD179" s="13" t="s">
        <v>316</v>
      </c>
      <c r="BE179" s="83" t="s">
        <v>316</v>
      </c>
      <c r="BF179" s="83" t="s">
        <v>316</v>
      </c>
      <c r="BG179" s="83" t="s">
        <v>316</v>
      </c>
      <c r="BH179" s="83" t="s">
        <v>316</v>
      </c>
      <c r="BI179" s="83" t="s">
        <v>316</v>
      </c>
      <c r="BJ179" s="83" t="s">
        <v>316</v>
      </c>
      <c r="BK179" s="83" t="s">
        <v>316</v>
      </c>
      <c r="BL179" s="83" t="s">
        <v>316</v>
      </c>
      <c r="BM179" s="83" t="s">
        <v>316</v>
      </c>
      <c r="BN179" s="83" t="s">
        <v>316</v>
      </c>
      <c r="BO179" s="83" t="s">
        <v>316</v>
      </c>
      <c r="BP179" s="83" t="s">
        <v>316</v>
      </c>
      <c r="BQ179" s="83" t="s">
        <v>316</v>
      </c>
      <c r="BR179" s="83" t="s">
        <v>316</v>
      </c>
      <c r="BS179" s="83" t="s">
        <v>316</v>
      </c>
      <c r="BT179" s="83" t="s">
        <v>316</v>
      </c>
      <c r="BU179" s="83" t="s">
        <v>316</v>
      </c>
      <c r="BV179" s="83" t="s">
        <v>316</v>
      </c>
      <c r="BW179" s="83" t="s">
        <v>316</v>
      </c>
      <c r="BX179" s="83" t="s">
        <v>316</v>
      </c>
      <c r="BY179" s="83" t="s">
        <v>316</v>
      </c>
      <c r="BZ179" s="83" t="s">
        <v>316</v>
      </c>
      <c r="CA179" s="83" t="s">
        <v>316</v>
      </c>
      <c r="CB179" s="83" t="s">
        <v>316</v>
      </c>
      <c r="CC179" s="83" t="s">
        <v>316</v>
      </c>
      <c r="CD179" s="83" t="s">
        <v>316</v>
      </c>
      <c r="CE179" s="83" t="s">
        <v>316</v>
      </c>
      <c r="CF179" s="83" t="s">
        <v>316</v>
      </c>
      <c r="CG179" s="83" t="s">
        <v>316</v>
      </c>
      <c r="CH179" s="317" t="s">
        <v>316</v>
      </c>
    </row>
    <row r="180" spans="1:87" s="173" customFormat="1" ht="15.75" customHeight="1">
      <c r="A180" s="171">
        <v>159</v>
      </c>
      <c r="B180" s="152">
        <v>159</v>
      </c>
      <c r="C180" s="1507" t="s">
        <v>357</v>
      </c>
      <c r="D180" s="1565"/>
      <c r="E180" s="1567"/>
      <c r="F180" s="165"/>
      <c r="G180" s="200" t="s">
        <v>316</v>
      </c>
      <c r="H180" s="201" t="s">
        <v>316</v>
      </c>
      <c r="I180" s="13" t="s">
        <v>316</v>
      </c>
      <c r="J180" s="13" t="s">
        <v>316</v>
      </c>
      <c r="K180" s="200" t="s">
        <v>316</v>
      </c>
      <c r="L180" s="13" t="s">
        <v>316</v>
      </c>
      <c r="M180" s="13" t="s">
        <v>316</v>
      </c>
      <c r="N180" s="13" t="s">
        <v>316</v>
      </c>
      <c r="O180" s="13" t="s">
        <v>316</v>
      </c>
      <c r="P180" s="13" t="s">
        <v>316</v>
      </c>
      <c r="Q180" s="13" t="s">
        <v>316</v>
      </c>
      <c r="R180" s="13"/>
      <c r="S180" s="13" t="s">
        <v>316</v>
      </c>
      <c r="T180" s="13" t="s">
        <v>316</v>
      </c>
      <c r="U180" s="13" t="s">
        <v>316</v>
      </c>
      <c r="V180" s="176"/>
      <c r="W180" s="176"/>
      <c r="X180" s="176"/>
      <c r="Y180" s="176"/>
      <c r="Z180" s="6"/>
      <c r="AA180" s="6"/>
      <c r="AB180" s="6"/>
      <c r="AC180" s="6"/>
      <c r="AD180" s="6"/>
      <c r="AE180" s="6"/>
      <c r="AF180" s="6"/>
      <c r="AG180" s="6"/>
      <c r="AH180" s="6"/>
      <c r="AI180" s="6"/>
      <c r="AJ180" s="6"/>
      <c r="AK180" s="6"/>
      <c r="AL180" s="6"/>
      <c r="AM180" s="164"/>
      <c r="AN180" s="164"/>
      <c r="AO180" s="13" t="s">
        <v>316</v>
      </c>
      <c r="AP180" s="13" t="s">
        <v>316</v>
      </c>
      <c r="AQ180" s="13" t="s">
        <v>316</v>
      </c>
      <c r="AR180" s="13" t="s">
        <v>316</v>
      </c>
      <c r="AS180" s="13" t="s">
        <v>316</v>
      </c>
      <c r="AT180" s="13" t="s">
        <v>316</v>
      </c>
      <c r="AU180" s="13" t="s">
        <v>316</v>
      </c>
      <c r="AV180" s="13" t="s">
        <v>316</v>
      </c>
      <c r="AW180" s="13" t="s">
        <v>316</v>
      </c>
      <c r="AX180" s="13"/>
      <c r="AY180" s="13"/>
      <c r="AZ180" s="13" t="s">
        <v>316</v>
      </c>
      <c r="BA180" s="13"/>
      <c r="BB180" s="13" t="s">
        <v>316</v>
      </c>
      <c r="BC180" s="13"/>
      <c r="BD180" s="13" t="s">
        <v>316</v>
      </c>
      <c r="BE180" s="13" t="s">
        <v>316</v>
      </c>
      <c r="BF180" s="13" t="s">
        <v>316</v>
      </c>
      <c r="BG180" s="13" t="s">
        <v>316</v>
      </c>
      <c r="BH180" s="13" t="s">
        <v>316</v>
      </c>
      <c r="BI180" s="13" t="s">
        <v>316</v>
      </c>
      <c r="BJ180" s="13" t="s">
        <v>316</v>
      </c>
      <c r="BK180" s="13" t="s">
        <v>316</v>
      </c>
      <c r="BL180" s="13" t="s">
        <v>316</v>
      </c>
      <c r="BM180" s="13" t="s">
        <v>316</v>
      </c>
      <c r="BN180" s="13" t="s">
        <v>316</v>
      </c>
      <c r="BO180" s="13" t="s">
        <v>316</v>
      </c>
      <c r="BP180" s="13" t="s">
        <v>316</v>
      </c>
      <c r="BQ180" s="13" t="s">
        <v>316</v>
      </c>
      <c r="BR180" s="13" t="s">
        <v>316</v>
      </c>
      <c r="BS180" s="13" t="s">
        <v>316</v>
      </c>
      <c r="BT180" s="13" t="s">
        <v>316</v>
      </c>
      <c r="BU180" s="13" t="s">
        <v>316</v>
      </c>
      <c r="BV180" s="13" t="s">
        <v>316</v>
      </c>
      <c r="BW180" s="13" t="s">
        <v>316</v>
      </c>
      <c r="BX180" s="13" t="s">
        <v>316</v>
      </c>
      <c r="BY180" s="13" t="s">
        <v>316</v>
      </c>
      <c r="BZ180" s="13" t="s">
        <v>316</v>
      </c>
      <c r="CA180" s="6" t="s">
        <v>316</v>
      </c>
      <c r="CB180" s="6" t="s">
        <v>316</v>
      </c>
      <c r="CC180" s="6" t="s">
        <v>316</v>
      </c>
      <c r="CD180" s="6" t="s">
        <v>316</v>
      </c>
      <c r="CE180" s="6" t="s">
        <v>316</v>
      </c>
      <c r="CF180" s="6" t="s">
        <v>316</v>
      </c>
      <c r="CG180" s="6" t="s">
        <v>316</v>
      </c>
      <c r="CH180" s="6" t="s">
        <v>316</v>
      </c>
      <c r="CI180" s="2"/>
    </row>
    <row r="181" spans="1:87" s="173" customFormat="1">
      <c r="A181" s="171">
        <v>160</v>
      </c>
      <c r="B181" s="152">
        <v>160</v>
      </c>
      <c r="C181" s="1507" t="s">
        <v>358</v>
      </c>
      <c r="D181" s="1565"/>
      <c r="E181" s="1567"/>
      <c r="F181" s="165"/>
      <c r="G181" s="200" t="s">
        <v>316</v>
      </c>
      <c r="H181" s="201" t="s">
        <v>316</v>
      </c>
      <c r="I181" s="13" t="s">
        <v>316</v>
      </c>
      <c r="J181" s="13" t="s">
        <v>316</v>
      </c>
      <c r="K181" s="200" t="s">
        <v>316</v>
      </c>
      <c r="L181" s="13" t="s">
        <v>316</v>
      </c>
      <c r="M181" s="13" t="s">
        <v>316</v>
      </c>
      <c r="N181" s="13" t="s">
        <v>316</v>
      </c>
      <c r="O181" s="13" t="s">
        <v>316</v>
      </c>
      <c r="P181" s="13" t="s">
        <v>316</v>
      </c>
      <c r="Q181" s="13" t="s">
        <v>316</v>
      </c>
      <c r="R181" s="13"/>
      <c r="S181" s="13" t="s">
        <v>316</v>
      </c>
      <c r="T181" s="13" t="s">
        <v>316</v>
      </c>
      <c r="U181" s="13" t="s">
        <v>316</v>
      </c>
      <c r="V181" s="176"/>
      <c r="W181" s="176"/>
      <c r="X181" s="176"/>
      <c r="Y181" s="176"/>
      <c r="Z181" s="6"/>
      <c r="AA181" s="6"/>
      <c r="AB181" s="6"/>
      <c r="AC181" s="6"/>
      <c r="AD181" s="6"/>
      <c r="AE181" s="6"/>
      <c r="AF181" s="6"/>
      <c r="AG181" s="6"/>
      <c r="AH181" s="6"/>
      <c r="AI181" s="6"/>
      <c r="AJ181" s="6"/>
      <c r="AK181" s="6"/>
      <c r="AL181" s="6"/>
      <c r="AM181" s="164"/>
      <c r="AN181" s="164"/>
      <c r="AO181" s="13" t="s">
        <v>316</v>
      </c>
      <c r="AP181" s="13" t="s">
        <v>316</v>
      </c>
      <c r="AQ181" s="13" t="s">
        <v>316</v>
      </c>
      <c r="AR181" s="13" t="s">
        <v>316</v>
      </c>
      <c r="AS181" s="13" t="s">
        <v>316</v>
      </c>
      <c r="AT181" s="13" t="s">
        <v>316</v>
      </c>
      <c r="AU181" s="13" t="s">
        <v>316</v>
      </c>
      <c r="AV181" s="13" t="s">
        <v>316</v>
      </c>
      <c r="AW181" s="13" t="s">
        <v>316</v>
      </c>
      <c r="AX181" s="13"/>
      <c r="AY181" s="13"/>
      <c r="AZ181" s="13" t="s">
        <v>316</v>
      </c>
      <c r="BA181" s="13"/>
      <c r="BB181" s="13" t="s">
        <v>316</v>
      </c>
      <c r="BC181" s="13"/>
      <c r="BD181" s="13" t="s">
        <v>316</v>
      </c>
      <c r="BE181" s="13" t="s">
        <v>316</v>
      </c>
      <c r="BF181" s="13" t="s">
        <v>316</v>
      </c>
      <c r="BG181" s="13" t="s">
        <v>316</v>
      </c>
      <c r="BH181" s="13" t="s">
        <v>316</v>
      </c>
      <c r="BI181" s="13" t="s">
        <v>316</v>
      </c>
      <c r="BJ181" s="13" t="s">
        <v>316</v>
      </c>
      <c r="BK181" s="13" t="s">
        <v>316</v>
      </c>
      <c r="BL181" s="13" t="s">
        <v>316</v>
      </c>
      <c r="BM181" s="13" t="s">
        <v>316</v>
      </c>
      <c r="BN181" s="13" t="s">
        <v>316</v>
      </c>
      <c r="BO181" s="13" t="s">
        <v>316</v>
      </c>
      <c r="BP181" s="13" t="s">
        <v>316</v>
      </c>
      <c r="BQ181" s="13" t="s">
        <v>316</v>
      </c>
      <c r="BR181" s="13" t="s">
        <v>316</v>
      </c>
      <c r="BS181" s="13" t="s">
        <v>316</v>
      </c>
      <c r="BT181" s="13" t="s">
        <v>316</v>
      </c>
      <c r="BU181" s="13" t="s">
        <v>316</v>
      </c>
      <c r="BV181" s="13" t="s">
        <v>316</v>
      </c>
      <c r="BW181" s="13" t="s">
        <v>316</v>
      </c>
      <c r="BX181" s="13" t="s">
        <v>316</v>
      </c>
      <c r="BY181" s="13" t="s">
        <v>316</v>
      </c>
      <c r="BZ181" s="13" t="s">
        <v>316</v>
      </c>
      <c r="CA181" s="6" t="s">
        <v>316</v>
      </c>
      <c r="CB181" s="6" t="s">
        <v>316</v>
      </c>
      <c r="CC181" s="6" t="s">
        <v>316</v>
      </c>
      <c r="CD181" s="6" t="s">
        <v>316</v>
      </c>
      <c r="CE181" s="6" t="s">
        <v>316</v>
      </c>
      <c r="CF181" s="6" t="s">
        <v>316</v>
      </c>
      <c r="CG181" s="6" t="s">
        <v>316</v>
      </c>
      <c r="CH181" s="6" t="s">
        <v>316</v>
      </c>
      <c r="CI181" s="2"/>
    </row>
    <row r="182" spans="1:87" s="202" customFormat="1" ht="54" customHeight="1">
      <c r="A182" s="216">
        <v>161</v>
      </c>
      <c r="B182" s="152">
        <v>161</v>
      </c>
      <c r="C182" s="188" t="s">
        <v>359</v>
      </c>
      <c r="D182" s="87" t="s">
        <v>14</v>
      </c>
      <c r="E182" s="86" t="s">
        <v>360</v>
      </c>
      <c r="F182" s="87" t="s">
        <v>17</v>
      </c>
      <c r="G182" s="189" t="s">
        <v>279</v>
      </c>
      <c r="H182" s="190" t="s">
        <v>1088</v>
      </c>
      <c r="I182" s="83"/>
      <c r="J182" s="111" t="s">
        <v>192</v>
      </c>
      <c r="K182" s="257" t="s">
        <v>16</v>
      </c>
      <c r="L182" s="83"/>
      <c r="M182" s="83"/>
      <c r="N182" s="83"/>
      <c r="O182" s="83"/>
      <c r="P182" s="83"/>
      <c r="Q182" s="83"/>
      <c r="R182" s="83"/>
      <c r="S182" s="83"/>
      <c r="T182" s="83"/>
      <c r="U182" s="66">
        <f t="shared" si="86"/>
        <v>1</v>
      </c>
      <c r="V182" s="183" t="s">
        <v>723</v>
      </c>
      <c r="W182" s="183" t="s">
        <v>727</v>
      </c>
      <c r="X182" s="183" t="s">
        <v>727</v>
      </c>
      <c r="Y182" s="183" t="s">
        <v>727</v>
      </c>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c r="AY182" s="71"/>
      <c r="AZ182" s="71"/>
      <c r="BA182" s="71"/>
      <c r="BB182" s="71"/>
      <c r="BC182" s="71"/>
      <c r="BD182" s="71"/>
      <c r="BE182" s="20">
        <v>2</v>
      </c>
      <c r="BF182" s="20">
        <v>2</v>
      </c>
      <c r="BG182" s="20">
        <v>2</v>
      </c>
      <c r="BH182" s="20">
        <v>1</v>
      </c>
      <c r="BI182" s="20">
        <v>2</v>
      </c>
      <c r="BJ182" s="20">
        <v>2</v>
      </c>
      <c r="BK182" s="20">
        <v>1</v>
      </c>
      <c r="BL182" s="20">
        <v>2</v>
      </c>
      <c r="BM182" s="20">
        <v>2</v>
      </c>
      <c r="BN182" s="20">
        <v>2</v>
      </c>
      <c r="BO182" s="20">
        <v>2</v>
      </c>
      <c r="BP182" s="20">
        <v>2</v>
      </c>
      <c r="BQ182" s="20">
        <v>2</v>
      </c>
      <c r="BR182" s="20">
        <v>2</v>
      </c>
      <c r="BS182" s="20">
        <v>2</v>
      </c>
      <c r="BT182" s="20">
        <v>2</v>
      </c>
      <c r="BU182" s="20">
        <v>2</v>
      </c>
      <c r="BV182" s="20">
        <v>1</v>
      </c>
      <c r="BW182" s="20">
        <v>2</v>
      </c>
      <c r="BX182" s="20">
        <v>2</v>
      </c>
      <c r="BY182" s="20">
        <v>2</v>
      </c>
      <c r="BZ182" s="20">
        <v>1</v>
      </c>
      <c r="CA182" s="80">
        <f>COUNTIF($BE182:$BZ182,2)</f>
        <v>18</v>
      </c>
      <c r="CB182" s="81">
        <f>CA182/COUNTA($BE182:$BZ182)</f>
        <v>0.81818181818181823</v>
      </c>
      <c r="CC182" s="80">
        <f>COUNTIF($BE182:$BZ182,1)</f>
        <v>4</v>
      </c>
      <c r="CD182" s="81">
        <f>CC182/COUNTA($BE182:$BZ182)</f>
        <v>0.18181818181818182</v>
      </c>
      <c r="CE182" s="80">
        <f>COUNTIF($BE182:$BZ182,0)</f>
        <v>0</v>
      </c>
      <c r="CF182" s="81">
        <f>CE182/COUNTA($BE182:$BZ182)</f>
        <v>0</v>
      </c>
      <c r="CG182" s="80">
        <f>(((CA182*2)+(CC182*1)+(CE182*0)))/COUNTA($BE182:$BZ182)</f>
        <v>1.8181818181818181</v>
      </c>
      <c r="CH182" s="226" t="str">
        <f>IF(CG182&gt;=1.6,"Đạt mục tiêu",IF(CG182&gt;=1,"Cần cố gắng","Chưa đạt"))</f>
        <v>Đạt mục tiêu</v>
      </c>
      <c r="CI182" s="84"/>
    </row>
    <row r="183" spans="1:87" s="84" customFormat="1" ht="47.25" hidden="1">
      <c r="A183" s="19">
        <v>162</v>
      </c>
      <c r="B183" s="152">
        <v>162</v>
      </c>
      <c r="C183" s="86" t="s">
        <v>361</v>
      </c>
      <c r="D183" s="87" t="s">
        <v>14</v>
      </c>
      <c r="E183" s="86" t="s">
        <v>362</v>
      </c>
      <c r="F183" s="87" t="s">
        <v>17</v>
      </c>
      <c r="G183" s="79" t="s">
        <v>459</v>
      </c>
      <c r="H183" s="126" t="s">
        <v>460</v>
      </c>
      <c r="I183" s="83"/>
      <c r="J183" s="111" t="s">
        <v>192</v>
      </c>
      <c r="K183" s="83"/>
      <c r="L183" s="147" t="s">
        <v>16</v>
      </c>
      <c r="M183" s="83"/>
      <c r="N183" s="83"/>
      <c r="O183" s="83"/>
      <c r="P183" s="83"/>
      <c r="Q183" s="83"/>
      <c r="R183" s="83"/>
      <c r="S183" s="83"/>
      <c r="T183" s="83"/>
      <c r="U183" s="66">
        <f t="shared" si="86"/>
        <v>1</v>
      </c>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c r="AX183" s="71"/>
      <c r="AY183" s="71"/>
      <c r="AZ183" s="71"/>
      <c r="BA183" s="71"/>
      <c r="BB183" s="71"/>
      <c r="BC183" s="71"/>
      <c r="BD183" s="71"/>
      <c r="BE183" s="71"/>
      <c r="BF183" s="71"/>
      <c r="BG183" s="71"/>
      <c r="BH183" s="71"/>
      <c r="BI183" s="71"/>
      <c r="BJ183" s="71"/>
      <c r="BK183" s="71"/>
      <c r="BL183" s="71"/>
      <c r="BM183" s="71"/>
      <c r="BN183" s="71"/>
      <c r="BO183" s="71"/>
      <c r="BP183" s="71"/>
      <c r="BQ183" s="71"/>
      <c r="BR183" s="71"/>
      <c r="BS183" s="71"/>
      <c r="BT183" s="71"/>
      <c r="BU183" s="71"/>
      <c r="BV183" s="71"/>
      <c r="BW183" s="71"/>
      <c r="BX183" s="71"/>
      <c r="BY183" s="71"/>
      <c r="BZ183" s="71"/>
      <c r="CA183" s="71"/>
      <c r="CB183" s="71"/>
      <c r="CC183" s="71"/>
      <c r="CD183" s="71"/>
      <c r="CE183" s="71"/>
      <c r="CF183" s="71"/>
      <c r="CG183" s="71"/>
      <c r="CH183" s="71"/>
    </row>
    <row r="184" spans="1:87" s="84" customFormat="1" ht="15.75" hidden="1">
      <c r="A184" s="19"/>
      <c r="B184" s="152"/>
      <c r="C184" s="76" t="s">
        <v>363</v>
      </c>
      <c r="D184" s="87"/>
      <c r="E184" s="86"/>
      <c r="F184" s="87"/>
      <c r="G184" s="91"/>
      <c r="H184" s="126" t="s">
        <v>1018</v>
      </c>
      <c r="I184" s="83"/>
      <c r="J184" s="111"/>
      <c r="K184" s="83"/>
      <c r="L184" s="147"/>
      <c r="M184" s="83"/>
      <c r="N184" s="83"/>
      <c r="O184" s="83"/>
      <c r="P184" s="83"/>
      <c r="Q184" s="83"/>
      <c r="R184" s="83" t="s">
        <v>16</v>
      </c>
      <c r="S184" s="83"/>
      <c r="T184" s="83"/>
      <c r="U184" s="66"/>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71"/>
      <c r="BF184" s="71"/>
      <c r="BG184" s="71"/>
      <c r="BH184" s="71"/>
      <c r="BI184" s="71"/>
      <c r="BJ184" s="71"/>
      <c r="BK184" s="71"/>
      <c r="BL184" s="71"/>
      <c r="BM184" s="71"/>
      <c r="BN184" s="71"/>
      <c r="BO184" s="71"/>
      <c r="BP184" s="71"/>
      <c r="BQ184" s="71"/>
      <c r="BR184" s="71"/>
      <c r="BS184" s="71"/>
      <c r="BT184" s="71"/>
      <c r="BU184" s="71"/>
      <c r="BV184" s="71"/>
      <c r="BW184" s="71"/>
      <c r="BX184" s="71"/>
      <c r="BY184" s="71"/>
      <c r="BZ184" s="71"/>
      <c r="CA184" s="71"/>
      <c r="CB184" s="71"/>
      <c r="CC184" s="71"/>
      <c r="CD184" s="71"/>
      <c r="CE184" s="71"/>
      <c r="CF184" s="71"/>
      <c r="CG184" s="71"/>
      <c r="CH184" s="71"/>
    </row>
    <row r="185" spans="1:87" s="84" customFormat="1" ht="30" hidden="1">
      <c r="A185" s="19">
        <v>163</v>
      </c>
      <c r="B185" s="152">
        <v>163</v>
      </c>
      <c r="C185" s="76" t="s">
        <v>363</v>
      </c>
      <c r="D185" s="77" t="s">
        <v>17</v>
      </c>
      <c r="E185" s="78" t="s">
        <v>364</v>
      </c>
      <c r="F185" s="77" t="s">
        <v>17</v>
      </c>
      <c r="G185" s="100" t="s">
        <v>461</v>
      </c>
      <c r="H185" s="126" t="s">
        <v>984</v>
      </c>
      <c r="I185" s="83"/>
      <c r="J185" s="111" t="s">
        <v>192</v>
      </c>
      <c r="K185" s="83"/>
      <c r="L185" s="83"/>
      <c r="M185" s="83" t="s">
        <v>16</v>
      </c>
      <c r="N185" s="83"/>
      <c r="O185" s="83"/>
      <c r="P185" s="83"/>
      <c r="Q185" s="83"/>
      <c r="R185" s="83"/>
      <c r="S185" s="83"/>
      <c r="T185" s="83"/>
      <c r="U185" s="66">
        <f t="shared" si="86"/>
        <v>1</v>
      </c>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71"/>
      <c r="BF185" s="71"/>
      <c r="BG185" s="71"/>
      <c r="BH185" s="71"/>
      <c r="BI185" s="71"/>
      <c r="BJ185" s="71"/>
      <c r="BK185" s="71"/>
      <c r="BL185" s="71"/>
      <c r="BM185" s="71"/>
      <c r="BN185" s="71"/>
      <c r="BO185" s="71"/>
      <c r="BP185" s="71"/>
      <c r="BQ185" s="71"/>
      <c r="BR185" s="71"/>
      <c r="BS185" s="71"/>
      <c r="BT185" s="71"/>
      <c r="BU185" s="71"/>
      <c r="BV185" s="71"/>
      <c r="BW185" s="71"/>
      <c r="BX185" s="71"/>
      <c r="BY185" s="71"/>
      <c r="BZ185" s="71"/>
      <c r="CA185" s="71"/>
      <c r="CB185" s="71"/>
      <c r="CC185" s="71"/>
      <c r="CD185" s="71"/>
      <c r="CE185" s="71"/>
      <c r="CF185" s="71"/>
      <c r="CG185" s="71"/>
      <c r="CH185" s="71"/>
    </row>
    <row r="186" spans="1:87" s="173" customFormat="1" ht="29.25" customHeight="1">
      <c r="A186" s="171">
        <v>164</v>
      </c>
      <c r="B186" s="152">
        <v>164</v>
      </c>
      <c r="C186" s="1507" t="s">
        <v>464</v>
      </c>
      <c r="D186" s="1565"/>
      <c r="E186" s="1567"/>
      <c r="F186" s="13" t="s">
        <v>316</v>
      </c>
      <c r="G186" s="200" t="s">
        <v>316</v>
      </c>
      <c r="H186" s="200" t="s">
        <v>316</v>
      </c>
      <c r="I186" s="13" t="s">
        <v>316</v>
      </c>
      <c r="J186" s="13" t="s">
        <v>316</v>
      </c>
      <c r="K186" s="200" t="s">
        <v>316</v>
      </c>
      <c r="L186" s="13" t="s">
        <v>316</v>
      </c>
      <c r="M186" s="13" t="s">
        <v>316</v>
      </c>
      <c r="N186" s="13" t="s">
        <v>316</v>
      </c>
      <c r="O186" s="13" t="s">
        <v>316</v>
      </c>
      <c r="P186" s="13" t="s">
        <v>316</v>
      </c>
      <c r="Q186" s="13" t="s">
        <v>316</v>
      </c>
      <c r="R186" s="13"/>
      <c r="S186" s="13" t="s">
        <v>316</v>
      </c>
      <c r="T186" s="13" t="s">
        <v>316</v>
      </c>
      <c r="U186" s="13" t="s">
        <v>316</v>
      </c>
      <c r="V186" s="200" t="s">
        <v>316</v>
      </c>
      <c r="W186" s="200" t="s">
        <v>316</v>
      </c>
      <c r="X186" s="200" t="s">
        <v>316</v>
      </c>
      <c r="Y186" s="200" t="s">
        <v>316</v>
      </c>
      <c r="Z186" s="13" t="s">
        <v>316</v>
      </c>
      <c r="AA186" s="13" t="s">
        <v>316</v>
      </c>
      <c r="AB186" s="13" t="s">
        <v>316</v>
      </c>
      <c r="AC186" s="13" t="s">
        <v>316</v>
      </c>
      <c r="AD186" s="13" t="s">
        <v>316</v>
      </c>
      <c r="AE186" s="13" t="s">
        <v>316</v>
      </c>
      <c r="AF186" s="13" t="s">
        <v>316</v>
      </c>
      <c r="AG186" s="13" t="s">
        <v>316</v>
      </c>
      <c r="AH186" s="13" t="s">
        <v>316</v>
      </c>
      <c r="AI186" s="13" t="s">
        <v>316</v>
      </c>
      <c r="AJ186" s="13" t="s">
        <v>316</v>
      </c>
      <c r="AK186" s="13" t="s">
        <v>316</v>
      </c>
      <c r="AL186" s="13" t="s">
        <v>316</v>
      </c>
      <c r="AM186" s="13"/>
      <c r="AN186" s="13"/>
      <c r="AO186" s="13" t="s">
        <v>316</v>
      </c>
      <c r="AP186" s="13" t="s">
        <v>316</v>
      </c>
      <c r="AQ186" s="13" t="s">
        <v>316</v>
      </c>
      <c r="AR186" s="13" t="s">
        <v>316</v>
      </c>
      <c r="AS186" s="13" t="s">
        <v>316</v>
      </c>
      <c r="AT186" s="13" t="s">
        <v>316</v>
      </c>
      <c r="AU186" s="13" t="s">
        <v>316</v>
      </c>
      <c r="AV186" s="13" t="s">
        <v>316</v>
      </c>
      <c r="AW186" s="13" t="s">
        <v>316</v>
      </c>
      <c r="AX186" s="13"/>
      <c r="AY186" s="13"/>
      <c r="AZ186" s="13" t="s">
        <v>316</v>
      </c>
      <c r="BA186" s="13"/>
      <c r="BB186" s="13" t="s">
        <v>316</v>
      </c>
      <c r="BC186" s="13"/>
      <c r="BD186" s="13" t="s">
        <v>316</v>
      </c>
      <c r="BE186" s="13" t="s">
        <v>316</v>
      </c>
      <c r="BF186" s="13" t="s">
        <v>316</v>
      </c>
      <c r="BG186" s="13" t="s">
        <v>316</v>
      </c>
      <c r="BH186" s="13" t="s">
        <v>316</v>
      </c>
      <c r="BI186" s="13" t="s">
        <v>316</v>
      </c>
      <c r="BJ186" s="13" t="s">
        <v>316</v>
      </c>
      <c r="BK186" s="13" t="s">
        <v>316</v>
      </c>
      <c r="BL186" s="13" t="s">
        <v>316</v>
      </c>
      <c r="BM186" s="13" t="s">
        <v>316</v>
      </c>
      <c r="BN186" s="13" t="s">
        <v>316</v>
      </c>
      <c r="BO186" s="13" t="s">
        <v>316</v>
      </c>
      <c r="BP186" s="13" t="s">
        <v>316</v>
      </c>
      <c r="BQ186" s="13" t="s">
        <v>316</v>
      </c>
      <c r="BR186" s="13" t="s">
        <v>316</v>
      </c>
      <c r="BS186" s="13" t="s">
        <v>316</v>
      </c>
      <c r="BT186" s="13" t="s">
        <v>316</v>
      </c>
      <c r="BU186" s="13" t="s">
        <v>316</v>
      </c>
      <c r="BV186" s="13" t="s">
        <v>316</v>
      </c>
      <c r="BW186" s="13" t="s">
        <v>316</v>
      </c>
      <c r="BX186" s="13" t="s">
        <v>316</v>
      </c>
      <c r="BY186" s="13" t="s">
        <v>316</v>
      </c>
      <c r="BZ186" s="13" t="s">
        <v>316</v>
      </c>
      <c r="CA186" s="13" t="s">
        <v>316</v>
      </c>
      <c r="CB186" s="13" t="s">
        <v>316</v>
      </c>
      <c r="CC186" s="13" t="s">
        <v>316</v>
      </c>
      <c r="CD186" s="13" t="s">
        <v>316</v>
      </c>
      <c r="CE186" s="13" t="s">
        <v>316</v>
      </c>
      <c r="CF186" s="13" t="s">
        <v>316</v>
      </c>
      <c r="CG186" s="13" t="s">
        <v>316</v>
      </c>
      <c r="CH186" s="13" t="s">
        <v>316</v>
      </c>
      <c r="CI186" s="2"/>
    </row>
    <row r="187" spans="1:87" s="74" customFormat="1" ht="97.5" hidden="1" customHeight="1">
      <c r="A187" s="19">
        <v>165</v>
      </c>
      <c r="B187" s="152">
        <v>165</v>
      </c>
      <c r="C187" s="86" t="s">
        <v>365</v>
      </c>
      <c r="D187" s="87" t="s">
        <v>14</v>
      </c>
      <c r="E187" s="86" t="s">
        <v>366</v>
      </c>
      <c r="F187" s="87" t="s">
        <v>17</v>
      </c>
      <c r="G187" s="86" t="s">
        <v>462</v>
      </c>
      <c r="H187" s="67" t="s">
        <v>463</v>
      </c>
      <c r="I187" s="71"/>
      <c r="J187" s="68" t="s">
        <v>192</v>
      </c>
      <c r="K187" s="71"/>
      <c r="L187" s="71"/>
      <c r="M187" s="130" t="s">
        <v>16</v>
      </c>
      <c r="N187" s="71"/>
      <c r="O187" s="71"/>
      <c r="P187" s="71"/>
      <c r="Q187" s="71"/>
      <c r="R187" s="71"/>
      <c r="S187" s="71"/>
      <c r="T187" s="71"/>
      <c r="U187" s="66">
        <f t="shared" si="86"/>
        <v>1</v>
      </c>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71"/>
      <c r="BG187" s="71"/>
      <c r="BH187" s="71"/>
      <c r="BI187" s="71"/>
      <c r="BJ187" s="71"/>
      <c r="BK187" s="71"/>
      <c r="BL187" s="71"/>
      <c r="BM187" s="71"/>
      <c r="BN187" s="71"/>
      <c r="BO187" s="71"/>
      <c r="BP187" s="71"/>
      <c r="BQ187" s="71"/>
      <c r="BR187" s="71"/>
      <c r="BS187" s="71"/>
      <c r="BT187" s="71"/>
      <c r="BU187" s="71"/>
      <c r="BV187" s="71"/>
      <c r="BW187" s="71"/>
      <c r="BX187" s="71"/>
      <c r="BY187" s="71"/>
      <c r="BZ187" s="71"/>
      <c r="CA187" s="71"/>
      <c r="CB187" s="71"/>
      <c r="CC187" s="71"/>
      <c r="CD187" s="71"/>
      <c r="CE187" s="71"/>
      <c r="CF187" s="71"/>
      <c r="CG187" s="71"/>
      <c r="CH187" s="71"/>
    </row>
    <row r="188" spans="1:87" s="2" customFormat="1" ht="19.5" hidden="1" customHeight="1">
      <c r="A188" s="19">
        <v>166</v>
      </c>
      <c r="B188" s="152">
        <v>166</v>
      </c>
      <c r="C188" s="1566" t="s">
        <v>367</v>
      </c>
      <c r="D188" s="1565"/>
      <c r="E188" s="1567"/>
      <c r="F188" s="85"/>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85"/>
      <c r="AO188" s="85"/>
      <c r="AP188" s="85"/>
      <c r="AQ188" s="85"/>
      <c r="AR188" s="85"/>
      <c r="AS188" s="85"/>
      <c r="AT188" s="85"/>
      <c r="AU188" s="85"/>
      <c r="AV188" s="85"/>
      <c r="AW188" s="85"/>
      <c r="AX188" s="85"/>
      <c r="AY188" s="85"/>
      <c r="AZ188" s="85"/>
      <c r="BA188" s="85"/>
      <c r="BB188" s="85"/>
      <c r="BC188" s="85"/>
      <c r="BD188" s="85"/>
      <c r="BE188" s="85"/>
      <c r="BF188" s="85"/>
      <c r="BG188" s="85"/>
      <c r="BH188" s="85"/>
      <c r="BI188" s="85"/>
      <c r="BJ188" s="85"/>
      <c r="BK188" s="85"/>
      <c r="BL188" s="85"/>
      <c r="BM188" s="85"/>
      <c r="BN188" s="85"/>
      <c r="BO188" s="85"/>
      <c r="BP188" s="85"/>
      <c r="BQ188" s="85"/>
      <c r="BR188" s="85"/>
      <c r="BS188" s="85"/>
      <c r="BT188" s="85"/>
      <c r="BU188" s="85"/>
      <c r="BV188" s="85"/>
      <c r="BW188" s="85"/>
      <c r="BX188" s="85"/>
      <c r="BY188" s="85"/>
      <c r="BZ188" s="85"/>
      <c r="CA188" s="85"/>
      <c r="CB188" s="85"/>
      <c r="CC188" s="85"/>
      <c r="CD188" s="85"/>
      <c r="CE188" s="85"/>
      <c r="CF188" s="85"/>
      <c r="CG188" s="85"/>
      <c r="CH188" s="85"/>
    </row>
    <row r="189" spans="1:87" s="2" customFormat="1" ht="21.75" hidden="1" customHeight="1">
      <c r="A189" s="19">
        <v>167</v>
      </c>
      <c r="B189" s="152">
        <v>167</v>
      </c>
      <c r="C189" s="1566" t="s">
        <v>368</v>
      </c>
      <c r="D189" s="1565"/>
      <c r="E189" s="1567"/>
      <c r="F189" s="85"/>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85"/>
      <c r="AO189" s="85"/>
      <c r="AP189" s="85"/>
      <c r="AQ189" s="85"/>
      <c r="AR189" s="85"/>
      <c r="AS189" s="85"/>
      <c r="AT189" s="85"/>
      <c r="AU189" s="85"/>
      <c r="AV189" s="85"/>
      <c r="AW189" s="85"/>
      <c r="AX189" s="85"/>
      <c r="AY189" s="85"/>
      <c r="AZ189" s="85"/>
      <c r="BA189" s="85"/>
      <c r="BB189" s="85"/>
      <c r="BC189" s="85"/>
      <c r="BD189" s="85"/>
      <c r="BE189" s="85"/>
      <c r="BF189" s="85"/>
      <c r="BG189" s="85"/>
      <c r="BH189" s="85"/>
      <c r="BI189" s="85"/>
      <c r="BJ189" s="85"/>
      <c r="BK189" s="85"/>
      <c r="BL189" s="85"/>
      <c r="BM189" s="85"/>
      <c r="BN189" s="85"/>
      <c r="BO189" s="85"/>
      <c r="BP189" s="85"/>
      <c r="BQ189" s="85"/>
      <c r="BR189" s="85"/>
      <c r="BS189" s="85"/>
      <c r="BT189" s="85"/>
      <c r="BU189" s="85"/>
      <c r="BV189" s="85"/>
      <c r="BW189" s="85"/>
      <c r="BX189" s="85"/>
      <c r="BY189" s="85"/>
      <c r="BZ189" s="85"/>
      <c r="CA189" s="85"/>
      <c r="CB189" s="85"/>
      <c r="CC189" s="85"/>
      <c r="CD189" s="85"/>
      <c r="CE189" s="85"/>
      <c r="CF189" s="85"/>
      <c r="CG189" s="85"/>
      <c r="CH189" s="85"/>
    </row>
    <row r="190" spans="1:87" s="2" customFormat="1" ht="65.25" hidden="1" customHeight="1">
      <c r="A190" s="19"/>
      <c r="B190" s="152"/>
      <c r="C190" s="124" t="s">
        <v>369</v>
      </c>
      <c r="D190" s="162"/>
      <c r="E190" s="163"/>
      <c r="F190" s="85"/>
      <c r="G190" s="85"/>
      <c r="H190" s="67" t="s">
        <v>1019</v>
      </c>
      <c r="I190" s="14"/>
      <c r="J190" s="14"/>
      <c r="K190" s="14"/>
      <c r="L190" s="14"/>
      <c r="M190" s="14"/>
      <c r="N190" s="14"/>
      <c r="O190" s="14"/>
      <c r="P190" s="14"/>
      <c r="Q190" s="14"/>
      <c r="R190" s="71" t="s">
        <v>16</v>
      </c>
      <c r="S190" s="14"/>
      <c r="T190" s="71"/>
      <c r="U190" s="85"/>
      <c r="V190" s="85"/>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c r="BO190" s="85"/>
      <c r="BP190" s="85"/>
      <c r="BQ190" s="85"/>
      <c r="BR190" s="85"/>
      <c r="BS190" s="85"/>
      <c r="BT190" s="85"/>
      <c r="BU190" s="85"/>
      <c r="BV190" s="85"/>
      <c r="BW190" s="85"/>
      <c r="BX190" s="85"/>
      <c r="BY190" s="85"/>
      <c r="BZ190" s="85"/>
      <c r="CA190" s="85"/>
      <c r="CB190" s="85"/>
      <c r="CC190" s="85"/>
      <c r="CD190" s="85"/>
      <c r="CE190" s="85"/>
      <c r="CF190" s="85"/>
      <c r="CG190" s="85"/>
      <c r="CH190" s="85"/>
    </row>
    <row r="191" spans="1:87" ht="109.5" customHeight="1">
      <c r="A191" s="216">
        <v>168</v>
      </c>
      <c r="B191" s="152">
        <v>168</v>
      </c>
      <c r="C191" s="203" t="s">
        <v>369</v>
      </c>
      <c r="D191" s="68" t="s">
        <v>14</v>
      </c>
      <c r="E191" s="124" t="s">
        <v>370</v>
      </c>
      <c r="F191" s="87" t="s">
        <v>14</v>
      </c>
      <c r="G191" s="203" t="s">
        <v>370</v>
      </c>
      <c r="H191" s="179" t="s">
        <v>1550</v>
      </c>
      <c r="I191" s="71"/>
      <c r="J191" s="68" t="s">
        <v>192</v>
      </c>
      <c r="K191" s="182" t="s">
        <v>16</v>
      </c>
      <c r="L191" s="71"/>
      <c r="M191" s="71"/>
      <c r="N191" s="71"/>
      <c r="O191" s="71"/>
      <c r="P191" s="71"/>
      <c r="Q191" s="71"/>
      <c r="R191" s="71"/>
      <c r="S191" s="71"/>
      <c r="T191" s="71"/>
      <c r="U191" s="66">
        <f t="shared" si="86"/>
        <v>1</v>
      </c>
      <c r="V191" s="183" t="s">
        <v>723</v>
      </c>
      <c r="W191" s="183" t="s">
        <v>724</v>
      </c>
      <c r="X191" s="183" t="s">
        <v>724</v>
      </c>
      <c r="Y191" s="183" t="s">
        <v>726</v>
      </c>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c r="AY191" s="71"/>
      <c r="AZ191" s="71"/>
      <c r="BA191" s="71"/>
      <c r="BB191" s="71"/>
      <c r="BC191" s="71"/>
      <c r="BD191" s="71"/>
      <c r="BE191" s="20">
        <v>2</v>
      </c>
      <c r="BF191" s="20">
        <v>2</v>
      </c>
      <c r="BG191" s="20">
        <v>2</v>
      </c>
      <c r="BH191" s="20">
        <v>2</v>
      </c>
      <c r="BI191" s="20">
        <v>2</v>
      </c>
      <c r="BJ191" s="20">
        <v>2</v>
      </c>
      <c r="BK191" s="20">
        <v>2</v>
      </c>
      <c r="BL191" s="20">
        <v>2</v>
      </c>
      <c r="BM191" s="20">
        <v>2</v>
      </c>
      <c r="BN191" s="20">
        <v>2</v>
      </c>
      <c r="BO191" s="20">
        <v>2</v>
      </c>
      <c r="BP191" s="20">
        <v>2</v>
      </c>
      <c r="BQ191" s="20">
        <v>2</v>
      </c>
      <c r="BR191" s="20">
        <v>2</v>
      </c>
      <c r="BS191" s="20">
        <v>2</v>
      </c>
      <c r="BT191" s="20">
        <v>2</v>
      </c>
      <c r="BU191" s="20">
        <v>2</v>
      </c>
      <c r="BV191" s="20">
        <v>1</v>
      </c>
      <c r="BW191" s="20">
        <v>2</v>
      </c>
      <c r="BX191" s="20">
        <v>2</v>
      </c>
      <c r="BY191" s="20">
        <v>1</v>
      </c>
      <c r="BZ191" s="20">
        <v>1</v>
      </c>
      <c r="CA191" s="80">
        <f>COUNTIF($BE191:$BZ191,2)</f>
        <v>19</v>
      </c>
      <c r="CB191" s="81">
        <f>CA191/COUNTA($BE191:$BZ191)</f>
        <v>0.86363636363636365</v>
      </c>
      <c r="CC191" s="80">
        <f>COUNTIF($BE191:$BZ191,1)</f>
        <v>3</v>
      </c>
      <c r="CD191" s="81">
        <f>CC191/COUNTA($BE191:$BZ191)</f>
        <v>0.13636363636363635</v>
      </c>
      <c r="CE191" s="80">
        <f>COUNTIF($BE191:$BZ191,0)</f>
        <v>0</v>
      </c>
      <c r="CF191" s="81">
        <f>CE191/COUNTA($BE191:$BZ191)</f>
        <v>0</v>
      </c>
      <c r="CG191" s="80">
        <f>(((CA191*2)+(CC191*1)+(CE191*0)))/COUNTA($BE191:$BZ191)</f>
        <v>1.8636363636363635</v>
      </c>
      <c r="CH191" s="226" t="str">
        <f>IF(CG191&gt;=1.6,"Đạt mục tiêu",IF(CG191&gt;=1,"Cần cố gắng","Chưa đạt"))</f>
        <v>Đạt mục tiêu</v>
      </c>
    </row>
    <row r="192" spans="1:87" s="74" customFormat="1" ht="72.75" hidden="1" customHeight="1">
      <c r="A192" s="19">
        <v>169</v>
      </c>
      <c r="B192" s="152">
        <v>169</v>
      </c>
      <c r="C192" s="127" t="s">
        <v>371</v>
      </c>
      <c r="D192" s="90" t="s">
        <v>14</v>
      </c>
      <c r="E192" s="124" t="s">
        <v>372</v>
      </c>
      <c r="F192" s="87" t="s">
        <v>17</v>
      </c>
      <c r="G192" s="89" t="s">
        <v>465</v>
      </c>
      <c r="H192" s="67" t="s">
        <v>466</v>
      </c>
      <c r="I192" s="71"/>
      <c r="J192" s="68" t="s">
        <v>192</v>
      </c>
      <c r="K192" s="71"/>
      <c r="L192" s="71"/>
      <c r="M192" s="71"/>
      <c r="N192" s="130" t="s">
        <v>16</v>
      </c>
      <c r="O192" s="71"/>
      <c r="P192" s="71"/>
      <c r="Q192" s="71"/>
      <c r="R192" s="71"/>
      <c r="S192" s="71"/>
      <c r="T192" s="71"/>
      <c r="U192" s="66">
        <f t="shared" si="86"/>
        <v>1</v>
      </c>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c r="AV192" s="71"/>
      <c r="AW192" s="71"/>
      <c r="AX192" s="71"/>
      <c r="AY192" s="71"/>
      <c r="AZ192" s="71"/>
      <c r="BA192" s="71"/>
      <c r="BB192" s="71"/>
      <c r="BC192" s="71"/>
      <c r="BD192" s="71"/>
      <c r="BE192" s="71"/>
      <c r="BF192" s="71"/>
      <c r="BG192" s="71"/>
      <c r="BH192" s="71"/>
      <c r="BI192" s="71"/>
      <c r="BJ192" s="71"/>
      <c r="BK192" s="71"/>
      <c r="BL192" s="71"/>
      <c r="BM192" s="71"/>
      <c r="BN192" s="71"/>
      <c r="BO192" s="71"/>
      <c r="BP192" s="71"/>
      <c r="BQ192" s="71"/>
      <c r="BR192" s="71"/>
      <c r="BS192" s="71"/>
      <c r="BT192" s="71"/>
      <c r="BU192" s="71"/>
      <c r="BV192" s="71"/>
      <c r="BW192" s="71"/>
      <c r="BX192" s="71"/>
      <c r="BY192" s="73"/>
      <c r="BZ192" s="73"/>
      <c r="CA192" s="71"/>
      <c r="CB192" s="71"/>
      <c r="CC192" s="71"/>
      <c r="CD192" s="71"/>
      <c r="CE192" s="71"/>
      <c r="CF192" s="71"/>
      <c r="CG192" s="71"/>
      <c r="CH192" s="71"/>
    </row>
    <row r="193" spans="1:87" s="74" customFormat="1" ht="72.75" hidden="1" customHeight="1">
      <c r="A193" s="19">
        <v>170</v>
      </c>
      <c r="B193" s="152">
        <v>170</v>
      </c>
      <c r="C193" s="124" t="s">
        <v>373</v>
      </c>
      <c r="D193" s="90" t="s">
        <v>18</v>
      </c>
      <c r="E193" s="124" t="s">
        <v>374</v>
      </c>
      <c r="F193" s="87" t="s">
        <v>18</v>
      </c>
      <c r="G193" s="89" t="s">
        <v>467</v>
      </c>
      <c r="H193" s="67" t="s">
        <v>468</v>
      </c>
      <c r="I193" s="71"/>
      <c r="J193" s="68" t="s">
        <v>192</v>
      </c>
      <c r="K193" s="71"/>
      <c r="L193" s="71"/>
      <c r="M193" s="71"/>
      <c r="N193" s="71"/>
      <c r="O193" s="71"/>
      <c r="P193" s="130" t="s">
        <v>16</v>
      </c>
      <c r="Q193" s="71"/>
      <c r="R193" s="71"/>
      <c r="S193" s="71"/>
      <c r="T193" s="71"/>
      <c r="U193" s="66">
        <f t="shared" si="86"/>
        <v>1</v>
      </c>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71"/>
      <c r="BF193" s="71"/>
      <c r="BG193" s="71"/>
      <c r="BH193" s="71"/>
      <c r="BI193" s="71"/>
      <c r="BJ193" s="71"/>
      <c r="BK193" s="71"/>
      <c r="BL193" s="71"/>
      <c r="BM193" s="71"/>
      <c r="BN193" s="71"/>
      <c r="BO193" s="71"/>
      <c r="BP193" s="71"/>
      <c r="BQ193" s="71"/>
      <c r="BR193" s="71"/>
      <c r="BS193" s="71"/>
      <c r="BT193" s="71"/>
      <c r="BU193" s="71"/>
      <c r="BV193" s="71"/>
      <c r="BW193" s="71"/>
      <c r="BX193" s="71"/>
      <c r="BY193" s="73"/>
      <c r="BZ193" s="73"/>
      <c r="CA193" s="71"/>
      <c r="CB193" s="71"/>
      <c r="CC193" s="71"/>
      <c r="CD193" s="71"/>
      <c r="CE193" s="71"/>
      <c r="CF193" s="71"/>
      <c r="CG193" s="71"/>
      <c r="CH193" s="71"/>
    </row>
    <row r="194" spans="1:87" s="173" customFormat="1">
      <c r="A194" s="171">
        <v>171</v>
      </c>
      <c r="B194" s="152">
        <v>171</v>
      </c>
      <c r="C194" s="1507" t="s">
        <v>375</v>
      </c>
      <c r="D194" s="1565"/>
      <c r="E194" s="1565"/>
      <c r="F194" s="1565"/>
      <c r="G194" s="1504"/>
      <c r="H194" s="177" t="s">
        <v>316</v>
      </c>
      <c r="I194" s="153" t="s">
        <v>316</v>
      </c>
      <c r="J194" s="153" t="s">
        <v>316</v>
      </c>
      <c r="K194" s="177" t="s">
        <v>316</v>
      </c>
      <c r="L194" s="153" t="s">
        <v>316</v>
      </c>
      <c r="M194" s="153" t="s">
        <v>316</v>
      </c>
      <c r="N194" s="153" t="s">
        <v>316</v>
      </c>
      <c r="O194" s="153" t="s">
        <v>316</v>
      </c>
      <c r="P194" s="153" t="s">
        <v>316</v>
      </c>
      <c r="Q194" s="153" t="s">
        <v>316</v>
      </c>
      <c r="R194" s="153"/>
      <c r="S194" s="153" t="s">
        <v>316</v>
      </c>
      <c r="T194" s="153" t="s">
        <v>316</v>
      </c>
      <c r="U194" s="153" t="s">
        <v>316</v>
      </c>
      <c r="V194" s="1164" t="s">
        <v>316</v>
      </c>
      <c r="W194" s="1164" t="s">
        <v>316</v>
      </c>
      <c r="X194" s="1164" t="s">
        <v>316</v>
      </c>
      <c r="Y194" s="1164" t="s">
        <v>316</v>
      </c>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1164" t="s">
        <v>316</v>
      </c>
      <c r="BF194" s="1164" t="s">
        <v>316</v>
      </c>
      <c r="BG194" s="1164" t="s">
        <v>316</v>
      </c>
      <c r="BH194" s="1164" t="s">
        <v>316</v>
      </c>
      <c r="BI194" s="1164" t="s">
        <v>316</v>
      </c>
      <c r="BJ194" s="1164" t="s">
        <v>316</v>
      </c>
      <c r="BK194" s="1164" t="s">
        <v>316</v>
      </c>
      <c r="BL194" s="1164" t="s">
        <v>316</v>
      </c>
      <c r="BM194" s="1164" t="s">
        <v>316</v>
      </c>
      <c r="BN194" s="1164" t="s">
        <v>316</v>
      </c>
      <c r="BO194" s="1164" t="s">
        <v>316</v>
      </c>
      <c r="BP194" s="1164" t="s">
        <v>316</v>
      </c>
      <c r="BQ194" s="1164" t="s">
        <v>316</v>
      </c>
      <c r="BR194" s="1164" t="s">
        <v>316</v>
      </c>
      <c r="BS194" s="1164" t="s">
        <v>316</v>
      </c>
      <c r="BT194" s="1164" t="s">
        <v>316</v>
      </c>
      <c r="BU194" s="1164" t="s">
        <v>316</v>
      </c>
      <c r="BV194" s="1164" t="s">
        <v>316</v>
      </c>
      <c r="BW194" s="1164" t="s">
        <v>316</v>
      </c>
      <c r="BX194" s="1164" t="s">
        <v>316</v>
      </c>
      <c r="BY194" s="1164" t="s">
        <v>316</v>
      </c>
      <c r="BZ194" s="1164" t="s">
        <v>316</v>
      </c>
      <c r="CA194" s="1164" t="s">
        <v>316</v>
      </c>
      <c r="CB194" s="1164" t="s">
        <v>316</v>
      </c>
      <c r="CC194" s="1164" t="s">
        <v>316</v>
      </c>
      <c r="CD194" s="6"/>
      <c r="CE194" s="6"/>
      <c r="CF194" s="6"/>
      <c r="CG194" s="6"/>
      <c r="CH194" s="6"/>
      <c r="CI194" s="2"/>
    </row>
    <row r="195" spans="1:87" s="74" customFormat="1" ht="47.25" hidden="1">
      <c r="A195" s="19">
        <v>172</v>
      </c>
      <c r="B195" s="152">
        <v>172</v>
      </c>
      <c r="C195" s="86" t="s">
        <v>376</v>
      </c>
      <c r="D195" s="87" t="s">
        <v>14</v>
      </c>
      <c r="E195" s="86" t="s">
        <v>377</v>
      </c>
      <c r="F195" s="87" t="s">
        <v>17</v>
      </c>
      <c r="G195" s="109" t="s">
        <v>469</v>
      </c>
      <c r="H195" s="70" t="s">
        <v>470</v>
      </c>
      <c r="I195" s="71"/>
      <c r="J195" s="111" t="s">
        <v>192</v>
      </c>
      <c r="K195" s="71"/>
      <c r="L195" s="71"/>
      <c r="M195" s="130" t="s">
        <v>16</v>
      </c>
      <c r="N195" s="71"/>
      <c r="O195" s="71"/>
      <c r="P195" s="71"/>
      <c r="Q195" s="71"/>
      <c r="R195" s="130" t="s">
        <v>16</v>
      </c>
      <c r="S195" s="71"/>
      <c r="T195" s="71"/>
      <c r="U195" s="66">
        <f t="shared" si="86"/>
        <v>2</v>
      </c>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c r="BL195" s="71"/>
      <c r="BM195" s="71"/>
      <c r="BN195" s="71"/>
      <c r="BO195" s="71"/>
      <c r="BP195" s="71"/>
      <c r="BQ195" s="71"/>
      <c r="BR195" s="71"/>
      <c r="BS195" s="71"/>
      <c r="BT195" s="71"/>
      <c r="BU195" s="71"/>
      <c r="BV195" s="71"/>
      <c r="BW195" s="71"/>
      <c r="BX195" s="71"/>
      <c r="BY195" s="73"/>
      <c r="BZ195" s="73"/>
      <c r="CA195" s="71"/>
      <c r="CB195" s="71"/>
      <c r="CC195" s="71"/>
      <c r="CD195" s="71"/>
      <c r="CE195" s="71"/>
      <c r="CF195" s="71"/>
      <c r="CG195" s="71"/>
      <c r="CH195" s="71"/>
    </row>
    <row r="196" spans="1:87" s="74" customFormat="1" ht="78.75" hidden="1">
      <c r="A196" s="19">
        <v>173</v>
      </c>
      <c r="B196" s="152">
        <v>173</v>
      </c>
      <c r="C196" s="86" t="s">
        <v>378</v>
      </c>
      <c r="D196" s="87" t="s">
        <v>14</v>
      </c>
      <c r="E196" s="86" t="s">
        <v>379</v>
      </c>
      <c r="F196" s="87" t="s">
        <v>14</v>
      </c>
      <c r="G196" s="110" t="s">
        <v>543</v>
      </c>
      <c r="H196" s="96" t="s">
        <v>544</v>
      </c>
      <c r="I196" s="71"/>
      <c r="J196" s="111" t="s">
        <v>192</v>
      </c>
      <c r="K196" s="71"/>
      <c r="L196" s="71" t="s">
        <v>16</v>
      </c>
      <c r="M196" s="71"/>
      <c r="N196" s="71"/>
      <c r="O196" s="71"/>
      <c r="P196" s="71"/>
      <c r="Q196" s="71"/>
      <c r="R196" s="71"/>
      <c r="S196" s="71"/>
      <c r="T196" s="71"/>
      <c r="U196" s="66">
        <f t="shared" si="86"/>
        <v>1</v>
      </c>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1"/>
      <c r="BF196" s="71"/>
      <c r="BG196" s="71"/>
      <c r="BH196" s="71"/>
      <c r="BI196" s="71"/>
      <c r="BJ196" s="71"/>
      <c r="BK196" s="71"/>
      <c r="BL196" s="71"/>
      <c r="BM196" s="71"/>
      <c r="BN196" s="71"/>
      <c r="BO196" s="71"/>
      <c r="BP196" s="71"/>
      <c r="BQ196" s="71"/>
      <c r="BR196" s="71"/>
      <c r="BS196" s="71"/>
      <c r="BT196" s="71"/>
      <c r="BU196" s="71"/>
      <c r="BV196" s="71"/>
      <c r="BW196" s="71"/>
      <c r="BX196" s="71"/>
      <c r="BY196" s="73"/>
      <c r="BZ196" s="73"/>
      <c r="CA196" s="71"/>
      <c r="CB196" s="71"/>
      <c r="CC196" s="71"/>
      <c r="CD196" s="71"/>
      <c r="CE196" s="71"/>
      <c r="CF196" s="71"/>
      <c r="CG196" s="71"/>
      <c r="CH196" s="71"/>
    </row>
    <row r="197" spans="1:87" s="74" customFormat="1" ht="47.25" hidden="1">
      <c r="A197" s="19">
        <v>174</v>
      </c>
      <c r="B197" s="152">
        <v>174</v>
      </c>
      <c r="C197" s="86" t="s">
        <v>380</v>
      </c>
      <c r="D197" s="87" t="s">
        <v>14</v>
      </c>
      <c r="E197" s="86" t="s">
        <v>381</v>
      </c>
      <c r="F197" s="87" t="s">
        <v>14</v>
      </c>
      <c r="G197" s="74" t="s">
        <v>473</v>
      </c>
      <c r="H197" s="96" t="s">
        <v>474</v>
      </c>
      <c r="I197" s="71"/>
      <c r="J197" s="111" t="s">
        <v>192</v>
      </c>
      <c r="K197" s="71"/>
      <c r="L197" s="71"/>
      <c r="M197" s="71"/>
      <c r="N197" s="71"/>
      <c r="O197" s="71"/>
      <c r="P197" s="71"/>
      <c r="Q197" s="130" t="s">
        <v>16</v>
      </c>
      <c r="R197" s="71"/>
      <c r="S197" s="71"/>
      <c r="T197" s="71"/>
      <c r="U197" s="66">
        <f t="shared" si="86"/>
        <v>1</v>
      </c>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71"/>
      <c r="BF197" s="71"/>
      <c r="BG197" s="71"/>
      <c r="BH197" s="71"/>
      <c r="BI197" s="71"/>
      <c r="BJ197" s="71"/>
      <c r="BK197" s="71"/>
      <c r="BL197" s="71"/>
      <c r="BM197" s="71"/>
      <c r="BN197" s="71"/>
      <c r="BO197" s="71"/>
      <c r="BP197" s="71"/>
      <c r="BQ197" s="71"/>
      <c r="BR197" s="71"/>
      <c r="BS197" s="71"/>
      <c r="BT197" s="71"/>
      <c r="BU197" s="71"/>
      <c r="BV197" s="71"/>
      <c r="BW197" s="71"/>
      <c r="BX197" s="71"/>
      <c r="BY197" s="73"/>
      <c r="BZ197" s="73"/>
      <c r="CA197" s="71"/>
      <c r="CB197" s="71"/>
      <c r="CC197" s="71"/>
      <c r="CD197" s="71"/>
      <c r="CE197" s="71"/>
      <c r="CF197" s="71"/>
      <c r="CG197" s="71"/>
      <c r="CH197" s="71"/>
    </row>
    <row r="198" spans="1:87" s="74" customFormat="1" ht="47.25" hidden="1">
      <c r="A198" s="19">
        <v>175</v>
      </c>
      <c r="B198" s="152">
        <v>175</v>
      </c>
      <c r="C198" s="86" t="s">
        <v>382</v>
      </c>
      <c r="D198" s="87" t="s">
        <v>14</v>
      </c>
      <c r="E198" s="86" t="s">
        <v>383</v>
      </c>
      <c r="F198" s="87" t="s">
        <v>17</v>
      </c>
      <c r="G198" s="67" t="s">
        <v>472</v>
      </c>
      <c r="H198" s="67" t="s">
        <v>1032</v>
      </c>
      <c r="I198" s="71"/>
      <c r="J198" s="111" t="s">
        <v>192</v>
      </c>
      <c r="K198" s="71"/>
      <c r="L198" s="71"/>
      <c r="M198" s="71"/>
      <c r="N198" s="71"/>
      <c r="O198" s="71"/>
      <c r="P198" s="71"/>
      <c r="Q198" s="71"/>
      <c r="R198" s="71"/>
      <c r="S198" s="71"/>
      <c r="T198" s="71" t="s">
        <v>16</v>
      </c>
      <c r="U198" s="66">
        <f t="shared" si="86"/>
        <v>1</v>
      </c>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71"/>
      <c r="BF198" s="71"/>
      <c r="BG198" s="71"/>
      <c r="BH198" s="71"/>
      <c r="BI198" s="71"/>
      <c r="BJ198" s="71"/>
      <c r="BK198" s="71"/>
      <c r="BL198" s="71"/>
      <c r="BM198" s="71"/>
      <c r="BN198" s="71"/>
      <c r="BO198" s="71"/>
      <c r="BP198" s="71"/>
      <c r="BQ198" s="71"/>
      <c r="BR198" s="71"/>
      <c r="BS198" s="71"/>
      <c r="BT198" s="71"/>
      <c r="BU198" s="71"/>
      <c r="BV198" s="71"/>
      <c r="BW198" s="71"/>
      <c r="BX198" s="71"/>
      <c r="BY198" s="73"/>
      <c r="BZ198" s="73"/>
      <c r="CA198" s="71"/>
      <c r="CB198" s="71"/>
      <c r="CC198" s="71"/>
      <c r="CD198" s="71"/>
      <c r="CE198" s="71"/>
      <c r="CF198" s="71"/>
      <c r="CG198" s="71"/>
      <c r="CH198" s="71"/>
    </row>
    <row r="199" spans="1:87" s="74" customFormat="1" ht="63" hidden="1">
      <c r="A199" s="19">
        <v>176</v>
      </c>
      <c r="B199" s="152">
        <v>176</v>
      </c>
      <c r="C199" s="86" t="s">
        <v>384</v>
      </c>
      <c r="D199" s="87" t="s">
        <v>17</v>
      </c>
      <c r="E199" s="86" t="s">
        <v>385</v>
      </c>
      <c r="F199" s="87" t="s">
        <v>17</v>
      </c>
      <c r="G199" s="79" t="s">
        <v>181</v>
      </c>
      <c r="H199" s="99" t="s">
        <v>471</v>
      </c>
      <c r="I199" s="71"/>
      <c r="J199" s="111" t="s">
        <v>192</v>
      </c>
      <c r="K199" s="71"/>
      <c r="L199" s="71"/>
      <c r="M199" s="71"/>
      <c r="N199" s="71"/>
      <c r="O199" s="71"/>
      <c r="P199" s="130" t="s">
        <v>16</v>
      </c>
      <c r="Q199" s="71"/>
      <c r="R199" s="71"/>
      <c r="S199" s="71"/>
      <c r="T199" s="71"/>
      <c r="U199" s="66">
        <f t="shared" si="86"/>
        <v>1</v>
      </c>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c r="BH199" s="71"/>
      <c r="BI199" s="71"/>
      <c r="BJ199" s="71"/>
      <c r="BK199" s="71"/>
      <c r="BL199" s="71"/>
      <c r="BM199" s="71"/>
      <c r="BN199" s="71"/>
      <c r="BO199" s="71"/>
      <c r="BP199" s="71"/>
      <c r="BQ199" s="71"/>
      <c r="BR199" s="71"/>
      <c r="BS199" s="71"/>
      <c r="BT199" s="71"/>
      <c r="BU199" s="71"/>
      <c r="BV199" s="71"/>
      <c r="BW199" s="71"/>
      <c r="BX199" s="71"/>
      <c r="BY199" s="73"/>
      <c r="BZ199" s="73"/>
      <c r="CA199" s="71"/>
      <c r="CB199" s="71"/>
      <c r="CC199" s="71"/>
      <c r="CD199" s="71"/>
      <c r="CE199" s="71"/>
      <c r="CF199" s="71"/>
      <c r="CG199" s="71"/>
      <c r="CH199" s="71"/>
    </row>
    <row r="200" spans="1:87">
      <c r="A200" s="171">
        <v>177</v>
      </c>
      <c r="B200" s="152">
        <v>177</v>
      </c>
      <c r="C200" s="1507" t="s">
        <v>386</v>
      </c>
      <c r="D200" s="1565"/>
      <c r="E200" s="1567"/>
      <c r="F200" s="25"/>
      <c r="G200" s="204" t="s">
        <v>316</v>
      </c>
      <c r="H200" s="204" t="s">
        <v>316</v>
      </c>
      <c r="I200" s="159" t="s">
        <v>316</v>
      </c>
      <c r="J200" s="159" t="s">
        <v>316</v>
      </c>
      <c r="K200" s="204" t="s">
        <v>316</v>
      </c>
      <c r="L200" s="159" t="s">
        <v>316</v>
      </c>
      <c r="M200" s="159" t="s">
        <v>316</v>
      </c>
      <c r="N200" s="159" t="s">
        <v>316</v>
      </c>
      <c r="O200" s="159" t="s">
        <v>316</v>
      </c>
      <c r="P200" s="159" t="s">
        <v>316</v>
      </c>
      <c r="Q200" s="159" t="s">
        <v>316</v>
      </c>
      <c r="R200" s="159"/>
      <c r="S200" s="159" t="s">
        <v>316</v>
      </c>
      <c r="T200" s="159" t="s">
        <v>316</v>
      </c>
      <c r="U200" s="159" t="s">
        <v>316</v>
      </c>
      <c r="V200" s="204" t="s">
        <v>316</v>
      </c>
      <c r="W200" s="204" t="s">
        <v>316</v>
      </c>
      <c r="X200" s="204" t="s">
        <v>316</v>
      </c>
      <c r="Y200" s="204" t="s">
        <v>316</v>
      </c>
      <c r="Z200" s="159" t="s">
        <v>316</v>
      </c>
      <c r="AA200" s="159" t="s">
        <v>316</v>
      </c>
      <c r="AB200" s="159" t="s">
        <v>316</v>
      </c>
      <c r="AC200" s="159" t="s">
        <v>316</v>
      </c>
      <c r="AD200" s="159" t="s">
        <v>316</v>
      </c>
      <c r="AE200" s="159" t="s">
        <v>316</v>
      </c>
      <c r="AF200" s="159" t="s">
        <v>316</v>
      </c>
      <c r="AG200" s="159" t="s">
        <v>316</v>
      </c>
      <c r="AH200" s="159" t="s">
        <v>316</v>
      </c>
      <c r="AI200" s="159" t="s">
        <v>316</v>
      </c>
      <c r="AJ200" s="159" t="s">
        <v>316</v>
      </c>
      <c r="AK200" s="159" t="s">
        <v>316</v>
      </c>
      <c r="AL200" s="159" t="s">
        <v>316</v>
      </c>
      <c r="AM200" s="159"/>
      <c r="AN200" s="159"/>
      <c r="AO200" s="159" t="s">
        <v>316</v>
      </c>
      <c r="AP200" s="159" t="s">
        <v>316</v>
      </c>
      <c r="AQ200" s="159" t="s">
        <v>316</v>
      </c>
      <c r="AR200" s="159" t="s">
        <v>316</v>
      </c>
      <c r="AS200" s="159" t="s">
        <v>316</v>
      </c>
      <c r="AT200" s="159" t="s">
        <v>316</v>
      </c>
      <c r="AU200" s="159" t="s">
        <v>316</v>
      </c>
      <c r="AV200" s="159" t="s">
        <v>316</v>
      </c>
      <c r="AW200" s="159" t="s">
        <v>316</v>
      </c>
      <c r="AX200" s="159"/>
      <c r="AY200" s="159"/>
      <c r="AZ200" s="159" t="s">
        <v>316</v>
      </c>
      <c r="BA200" s="159"/>
      <c r="BB200" s="159" t="s">
        <v>316</v>
      </c>
      <c r="BC200" s="159"/>
      <c r="BD200" s="159" t="s">
        <v>316</v>
      </c>
      <c r="BE200" s="204" t="s">
        <v>316</v>
      </c>
      <c r="BF200" s="204" t="s">
        <v>316</v>
      </c>
      <c r="BG200" s="204" t="s">
        <v>316</v>
      </c>
      <c r="BH200" s="204" t="s">
        <v>316</v>
      </c>
      <c r="BI200" s="204" t="s">
        <v>316</v>
      </c>
      <c r="BJ200" s="204" t="s">
        <v>316</v>
      </c>
      <c r="BK200" s="204" t="s">
        <v>316</v>
      </c>
      <c r="BL200" s="204" t="s">
        <v>316</v>
      </c>
      <c r="BM200" s="204" t="s">
        <v>316</v>
      </c>
      <c r="BN200" s="204" t="s">
        <v>316</v>
      </c>
      <c r="BO200" s="204" t="s">
        <v>316</v>
      </c>
      <c r="BP200" s="204" t="s">
        <v>316</v>
      </c>
      <c r="BQ200" s="204" t="s">
        <v>316</v>
      </c>
      <c r="BR200" s="204" t="s">
        <v>316</v>
      </c>
      <c r="BS200" s="204" t="s">
        <v>316</v>
      </c>
      <c r="BT200" s="204" t="s">
        <v>316</v>
      </c>
      <c r="BU200" s="204" t="s">
        <v>316</v>
      </c>
      <c r="BV200" s="204" t="s">
        <v>316</v>
      </c>
      <c r="BW200" s="204" t="s">
        <v>316</v>
      </c>
      <c r="BX200" s="204" t="s">
        <v>316</v>
      </c>
      <c r="BY200" s="204" t="s">
        <v>316</v>
      </c>
      <c r="BZ200" s="204" t="s">
        <v>316</v>
      </c>
      <c r="CA200" s="204" t="s">
        <v>316</v>
      </c>
      <c r="CB200" s="204" t="s">
        <v>316</v>
      </c>
      <c r="CC200" s="204" t="s">
        <v>316</v>
      </c>
      <c r="CD200" s="159" t="s">
        <v>316</v>
      </c>
      <c r="CE200" s="159" t="s">
        <v>316</v>
      </c>
      <c r="CF200" s="159" t="s">
        <v>316</v>
      </c>
      <c r="CG200" s="159" t="s">
        <v>316</v>
      </c>
      <c r="CH200" s="159" t="s">
        <v>316</v>
      </c>
    </row>
    <row r="201" spans="1:87">
      <c r="A201" s="171">
        <v>178</v>
      </c>
      <c r="B201" s="152">
        <v>178</v>
      </c>
      <c r="C201" s="1507" t="s">
        <v>387</v>
      </c>
      <c r="D201" s="1565"/>
      <c r="E201" s="1567"/>
      <c r="F201" s="25"/>
      <c r="G201" s="204" t="s">
        <v>316</v>
      </c>
      <c r="H201" s="204" t="s">
        <v>316</v>
      </c>
      <c r="I201" s="159" t="s">
        <v>316</v>
      </c>
      <c r="J201" s="159" t="s">
        <v>316</v>
      </c>
      <c r="K201" s="204" t="s">
        <v>316</v>
      </c>
      <c r="L201" s="159" t="s">
        <v>316</v>
      </c>
      <c r="M201" s="159" t="s">
        <v>316</v>
      </c>
      <c r="N201" s="159" t="s">
        <v>316</v>
      </c>
      <c r="O201" s="159" t="s">
        <v>316</v>
      </c>
      <c r="P201" s="159" t="s">
        <v>316</v>
      </c>
      <c r="Q201" s="159" t="s">
        <v>316</v>
      </c>
      <c r="R201" s="159"/>
      <c r="S201" s="159" t="s">
        <v>316</v>
      </c>
      <c r="T201" s="159" t="s">
        <v>316</v>
      </c>
      <c r="U201" s="159" t="s">
        <v>316</v>
      </c>
      <c r="V201" s="204" t="s">
        <v>316</v>
      </c>
      <c r="W201" s="204" t="s">
        <v>316</v>
      </c>
      <c r="X201" s="204" t="s">
        <v>316</v>
      </c>
      <c r="Y201" s="204" t="s">
        <v>316</v>
      </c>
      <c r="Z201" s="159" t="s">
        <v>316</v>
      </c>
      <c r="AA201" s="159" t="s">
        <v>316</v>
      </c>
      <c r="AB201" s="159" t="s">
        <v>316</v>
      </c>
      <c r="AC201" s="159" t="s">
        <v>316</v>
      </c>
      <c r="AD201" s="159" t="s">
        <v>316</v>
      </c>
      <c r="AE201" s="159" t="s">
        <v>316</v>
      </c>
      <c r="AF201" s="159" t="s">
        <v>316</v>
      </c>
      <c r="AG201" s="159" t="s">
        <v>316</v>
      </c>
      <c r="AH201" s="159" t="s">
        <v>316</v>
      </c>
      <c r="AI201" s="159" t="s">
        <v>316</v>
      </c>
      <c r="AJ201" s="159" t="s">
        <v>316</v>
      </c>
      <c r="AK201" s="159" t="s">
        <v>316</v>
      </c>
      <c r="AL201" s="159" t="s">
        <v>316</v>
      </c>
      <c r="AM201" s="159"/>
      <c r="AN201" s="159"/>
      <c r="AO201" s="159" t="s">
        <v>316</v>
      </c>
      <c r="AP201" s="159" t="s">
        <v>316</v>
      </c>
      <c r="AQ201" s="159" t="s">
        <v>316</v>
      </c>
      <c r="AR201" s="159" t="s">
        <v>316</v>
      </c>
      <c r="AS201" s="159" t="s">
        <v>316</v>
      </c>
      <c r="AT201" s="159" t="s">
        <v>316</v>
      </c>
      <c r="AU201" s="159" t="s">
        <v>316</v>
      </c>
      <c r="AV201" s="159" t="s">
        <v>316</v>
      </c>
      <c r="AW201" s="159" t="s">
        <v>316</v>
      </c>
      <c r="AX201" s="159"/>
      <c r="AY201" s="159"/>
      <c r="AZ201" s="159" t="s">
        <v>316</v>
      </c>
      <c r="BA201" s="159"/>
      <c r="BB201" s="159" t="s">
        <v>316</v>
      </c>
      <c r="BC201" s="159"/>
      <c r="BD201" s="159" t="s">
        <v>316</v>
      </c>
      <c r="BE201" s="204" t="s">
        <v>316</v>
      </c>
      <c r="BF201" s="204" t="s">
        <v>316</v>
      </c>
      <c r="BG201" s="204" t="s">
        <v>316</v>
      </c>
      <c r="BH201" s="204" t="s">
        <v>316</v>
      </c>
      <c r="BI201" s="204" t="s">
        <v>316</v>
      </c>
      <c r="BJ201" s="204" t="s">
        <v>316</v>
      </c>
      <c r="BK201" s="204" t="s">
        <v>316</v>
      </c>
      <c r="BL201" s="204" t="s">
        <v>316</v>
      </c>
      <c r="BM201" s="204" t="s">
        <v>316</v>
      </c>
      <c r="BN201" s="204" t="s">
        <v>316</v>
      </c>
      <c r="BO201" s="204" t="s">
        <v>316</v>
      </c>
      <c r="BP201" s="204" t="s">
        <v>316</v>
      </c>
      <c r="BQ201" s="204" t="s">
        <v>316</v>
      </c>
      <c r="BR201" s="204" t="s">
        <v>316</v>
      </c>
      <c r="BS201" s="204" t="s">
        <v>316</v>
      </c>
      <c r="BT201" s="204" t="s">
        <v>316</v>
      </c>
      <c r="BU201" s="204" t="s">
        <v>316</v>
      </c>
      <c r="BV201" s="204" t="s">
        <v>316</v>
      </c>
      <c r="BW201" s="204" t="s">
        <v>316</v>
      </c>
      <c r="BX201" s="204" t="s">
        <v>316</v>
      </c>
      <c r="BY201" s="204" t="s">
        <v>316</v>
      </c>
      <c r="BZ201" s="204" t="s">
        <v>316</v>
      </c>
      <c r="CA201" s="204" t="s">
        <v>316</v>
      </c>
      <c r="CB201" s="204" t="s">
        <v>316</v>
      </c>
      <c r="CC201" s="204" t="s">
        <v>316</v>
      </c>
      <c r="CD201" s="159" t="s">
        <v>316</v>
      </c>
      <c r="CE201" s="159" t="s">
        <v>316</v>
      </c>
      <c r="CF201" s="159" t="s">
        <v>316</v>
      </c>
      <c r="CG201" s="159" t="s">
        <v>316</v>
      </c>
      <c r="CH201" s="159" t="s">
        <v>316</v>
      </c>
    </row>
    <row r="202" spans="1:87" s="74" customFormat="1" ht="31.5" hidden="1">
      <c r="A202" s="19"/>
      <c r="B202" s="152"/>
      <c r="C202" s="24" t="s">
        <v>730</v>
      </c>
      <c r="D202" s="162"/>
      <c r="E202" s="163"/>
      <c r="F202" s="25"/>
      <c r="G202" s="159"/>
      <c r="H202" s="23" t="s">
        <v>1030</v>
      </c>
      <c r="I202" s="159"/>
      <c r="J202" s="159"/>
      <c r="K202" s="158"/>
      <c r="L202" s="158"/>
      <c r="M202" s="158"/>
      <c r="N202" s="158"/>
      <c r="O202" s="158"/>
      <c r="P202" s="158"/>
      <c r="Q202" s="158"/>
      <c r="R202" s="158"/>
      <c r="S202" s="158"/>
      <c r="T202" s="158" t="s">
        <v>16</v>
      </c>
      <c r="U202" s="159"/>
      <c r="V202" s="159"/>
      <c r="W202" s="159"/>
      <c r="X202" s="159"/>
      <c r="Y202" s="159"/>
      <c r="Z202" s="159"/>
      <c r="AA202" s="159"/>
      <c r="AB202" s="159"/>
      <c r="AC202" s="159"/>
      <c r="AD202" s="159"/>
      <c r="AE202" s="159"/>
      <c r="AF202" s="159"/>
      <c r="AG202" s="159"/>
      <c r="AH202" s="159"/>
      <c r="AI202" s="159"/>
      <c r="AJ202" s="159"/>
      <c r="AK202" s="159"/>
      <c r="AL202" s="159"/>
      <c r="AM202" s="159"/>
      <c r="AN202" s="159"/>
      <c r="AO202" s="159"/>
      <c r="AP202" s="159"/>
      <c r="AQ202" s="159"/>
      <c r="AR202" s="159"/>
      <c r="AS202" s="159"/>
      <c r="AT202" s="159"/>
      <c r="AU202" s="159"/>
      <c r="AV202" s="159"/>
      <c r="AW202" s="159"/>
      <c r="AX202" s="159"/>
      <c r="AY202" s="159"/>
      <c r="AZ202" s="159"/>
      <c r="BA202" s="159"/>
      <c r="BB202" s="159"/>
      <c r="BC202" s="159"/>
      <c r="BD202" s="159"/>
      <c r="BE202" s="159"/>
      <c r="BF202" s="159"/>
      <c r="BG202" s="159"/>
      <c r="BH202" s="159"/>
      <c r="BI202" s="159"/>
      <c r="BJ202" s="159"/>
      <c r="BK202" s="159"/>
      <c r="BL202" s="159"/>
      <c r="BM202" s="1145"/>
      <c r="BN202" s="1145"/>
      <c r="BO202" s="1145"/>
      <c r="BP202" s="1145"/>
      <c r="BQ202" s="159"/>
      <c r="BR202" s="159"/>
      <c r="BS202" s="1169"/>
      <c r="BT202" s="1169"/>
      <c r="BU202" s="1169"/>
      <c r="BV202" s="159"/>
      <c r="BW202" s="159"/>
      <c r="BX202" s="159"/>
      <c r="BY202" s="159"/>
      <c r="BZ202" s="159"/>
      <c r="CA202" s="159"/>
      <c r="CB202" s="159"/>
      <c r="CC202" s="159"/>
      <c r="CD202" s="159"/>
      <c r="CE202" s="159"/>
      <c r="CF202" s="159"/>
      <c r="CG202" s="159"/>
      <c r="CH202" s="159"/>
    </row>
    <row r="203" spans="1:87" ht="81" customHeight="1">
      <c r="A203" s="216">
        <v>179</v>
      </c>
      <c r="B203" s="152">
        <v>179</v>
      </c>
      <c r="C203" s="179" t="s">
        <v>730</v>
      </c>
      <c r="D203" s="77" t="s">
        <v>14</v>
      </c>
      <c r="E203" s="78" t="s">
        <v>480</v>
      </c>
      <c r="F203" s="77" t="s">
        <v>17</v>
      </c>
      <c r="G203" s="188"/>
      <c r="H203" s="190" t="s">
        <v>1551</v>
      </c>
      <c r="I203" s="20" t="s">
        <v>275</v>
      </c>
      <c r="J203" s="111" t="s">
        <v>192</v>
      </c>
      <c r="K203" s="191" t="s">
        <v>16</v>
      </c>
      <c r="L203" s="21"/>
      <c r="M203" s="21"/>
      <c r="N203" s="80"/>
      <c r="O203" s="20"/>
      <c r="P203" s="80"/>
      <c r="Q203" s="20"/>
      <c r="R203" s="20"/>
      <c r="S203" s="21"/>
      <c r="T203" s="20"/>
      <c r="U203" s="66">
        <f t="shared" si="86"/>
        <v>1</v>
      </c>
      <c r="V203" s="189" t="s">
        <v>726</v>
      </c>
      <c r="W203" s="189" t="s">
        <v>724</v>
      </c>
      <c r="X203" s="1163" t="s">
        <v>1580</v>
      </c>
      <c r="Y203" s="189" t="s">
        <v>725</v>
      </c>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c r="BB203" s="20"/>
      <c r="BC203" s="20"/>
      <c r="BD203" s="20"/>
      <c r="BE203" s="20">
        <v>2</v>
      </c>
      <c r="BF203" s="20">
        <v>2</v>
      </c>
      <c r="BG203" s="20">
        <v>2</v>
      </c>
      <c r="BH203" s="20">
        <v>1</v>
      </c>
      <c r="BI203" s="20">
        <v>2</v>
      </c>
      <c r="BJ203" s="20">
        <v>2</v>
      </c>
      <c r="BK203" s="20">
        <v>1</v>
      </c>
      <c r="BL203" s="20">
        <v>2</v>
      </c>
      <c r="BM203" s="20">
        <v>2</v>
      </c>
      <c r="BN203" s="20">
        <v>2</v>
      </c>
      <c r="BO203" s="20">
        <v>2</v>
      </c>
      <c r="BP203" s="20">
        <v>2</v>
      </c>
      <c r="BQ203" s="20">
        <v>2</v>
      </c>
      <c r="BR203" s="20">
        <v>2</v>
      </c>
      <c r="BS203" s="20">
        <v>2</v>
      </c>
      <c r="BT203" s="20">
        <v>2</v>
      </c>
      <c r="BU203" s="20">
        <v>2</v>
      </c>
      <c r="BV203" s="20">
        <v>1</v>
      </c>
      <c r="BW203" s="20">
        <v>2</v>
      </c>
      <c r="BX203" s="20">
        <v>2</v>
      </c>
      <c r="BY203" s="20">
        <v>2</v>
      </c>
      <c r="BZ203" s="20">
        <v>1</v>
      </c>
      <c r="CA203" s="80">
        <f>COUNTIF($BE203:$BZ203,2)</f>
        <v>18</v>
      </c>
      <c r="CB203" s="81">
        <f>CA203/COUNTA($BE203:$BZ203)</f>
        <v>0.81818181818181823</v>
      </c>
      <c r="CC203" s="80">
        <f>COUNTIF($BE203:$BZ203,1)</f>
        <v>4</v>
      </c>
      <c r="CD203" s="81">
        <f>CC203/COUNTA($BE203:$BZ203)</f>
        <v>0.18181818181818182</v>
      </c>
      <c r="CE203" s="80">
        <f>COUNTIF($BE203:$BZ203,0)</f>
        <v>0</v>
      </c>
      <c r="CF203" s="81">
        <f>CE203/COUNTA($BE203:$BZ203)</f>
        <v>0</v>
      </c>
      <c r="CG203" s="80">
        <f>(((CA203*2)+(CC203*1)+(CE203*0)))/COUNTA($BE203:$BZ203)</f>
        <v>1.8181818181818181</v>
      </c>
      <c r="CH203" s="226" t="str">
        <f>IF(CG203&gt;=1.6,"Đạt mục tiêu",IF(CG203&gt;=1,"Cần cố gắng","Chưa đạt"))</f>
        <v>Đạt mục tiêu</v>
      </c>
    </row>
    <row r="204" spans="1:87" s="2" customFormat="1" ht="31.5" hidden="1">
      <c r="A204" s="19"/>
      <c r="B204" s="152"/>
      <c r="C204" s="24" t="s">
        <v>730</v>
      </c>
      <c r="D204" s="77"/>
      <c r="E204" s="78"/>
      <c r="F204" s="77"/>
      <c r="G204" s="78"/>
      <c r="H204" s="23" t="s">
        <v>1017</v>
      </c>
      <c r="I204" s="20"/>
      <c r="J204" s="111"/>
      <c r="K204" s="21"/>
      <c r="L204" s="21"/>
      <c r="M204" s="21"/>
      <c r="N204" s="80"/>
      <c r="O204" s="20"/>
      <c r="P204" s="80"/>
      <c r="Q204" s="20"/>
      <c r="R204" s="21" t="s">
        <v>16</v>
      </c>
      <c r="S204" s="21"/>
      <c r="T204" s="20"/>
      <c r="U204" s="66"/>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c r="BB204" s="20"/>
      <c r="BC204" s="20"/>
      <c r="BD204" s="20"/>
      <c r="BE204" s="20"/>
      <c r="BF204" s="20"/>
      <c r="BG204" s="20"/>
      <c r="BH204" s="20"/>
      <c r="BI204" s="20"/>
      <c r="BJ204" s="20"/>
      <c r="BK204" s="20"/>
      <c r="BL204" s="20"/>
      <c r="BM204" s="20"/>
      <c r="BN204" s="20"/>
      <c r="BO204" s="20"/>
      <c r="BP204" s="20"/>
      <c r="BQ204" s="20"/>
      <c r="BR204" s="20"/>
      <c r="BS204" s="20"/>
      <c r="BT204" s="20"/>
      <c r="BU204" s="20"/>
      <c r="BV204" s="20"/>
      <c r="BW204" s="20"/>
      <c r="BX204" s="20"/>
      <c r="BY204" s="50"/>
      <c r="BZ204" s="50"/>
      <c r="CA204" s="21"/>
      <c r="CB204" s="22"/>
      <c r="CC204" s="21"/>
      <c r="CD204" s="22"/>
      <c r="CE204" s="21"/>
      <c r="CF204" s="22"/>
      <c r="CG204" s="21"/>
      <c r="CH204" s="21"/>
    </row>
    <row r="205" spans="1:87" s="2" customFormat="1" ht="75" hidden="1">
      <c r="A205" s="19">
        <v>180</v>
      </c>
      <c r="B205" s="152">
        <v>180</v>
      </c>
      <c r="C205" s="24" t="s">
        <v>479</v>
      </c>
      <c r="D205" s="77" t="s">
        <v>14</v>
      </c>
      <c r="E205" s="78" t="s">
        <v>480</v>
      </c>
      <c r="F205" s="77" t="s">
        <v>17</v>
      </c>
      <c r="G205" s="78" t="s">
        <v>481</v>
      </c>
      <c r="H205" s="23" t="s">
        <v>977</v>
      </c>
      <c r="I205" s="20" t="s">
        <v>275</v>
      </c>
      <c r="J205" s="111" t="s">
        <v>192</v>
      </c>
      <c r="K205" s="21"/>
      <c r="L205" s="21" t="s">
        <v>16</v>
      </c>
      <c r="M205" s="21"/>
      <c r="N205" s="80"/>
      <c r="O205" s="20"/>
      <c r="P205" s="80"/>
      <c r="Q205" s="20"/>
      <c r="R205" s="20"/>
      <c r="S205" s="21"/>
      <c r="T205" s="20"/>
      <c r="U205" s="66">
        <f t="shared" si="86"/>
        <v>1</v>
      </c>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c r="BF205" s="20"/>
      <c r="BG205" s="20"/>
      <c r="BH205" s="20"/>
      <c r="BI205" s="20"/>
      <c r="BJ205" s="20"/>
      <c r="BK205" s="20"/>
      <c r="BL205" s="20"/>
      <c r="BM205" s="20"/>
      <c r="BN205" s="20"/>
      <c r="BO205" s="20"/>
      <c r="BP205" s="20"/>
      <c r="BQ205" s="20"/>
      <c r="BR205" s="20"/>
      <c r="BS205" s="20"/>
      <c r="BT205" s="20"/>
      <c r="BU205" s="20"/>
      <c r="BV205" s="20"/>
      <c r="BW205" s="20"/>
      <c r="BX205" s="20"/>
      <c r="BY205" s="50"/>
      <c r="BZ205" s="50"/>
      <c r="CA205" s="21"/>
      <c r="CB205" s="22"/>
      <c r="CC205" s="21"/>
      <c r="CD205" s="22"/>
      <c r="CE205" s="21"/>
      <c r="CF205" s="22"/>
      <c r="CG205" s="21"/>
      <c r="CH205" s="21"/>
    </row>
    <row r="206" spans="1:87" s="2" customFormat="1" ht="75" hidden="1">
      <c r="A206" s="19">
        <v>181</v>
      </c>
      <c r="B206" s="152">
        <v>181</v>
      </c>
      <c r="C206" s="24" t="s">
        <v>479</v>
      </c>
      <c r="D206" s="77" t="s">
        <v>14</v>
      </c>
      <c r="E206" s="78" t="s">
        <v>480</v>
      </c>
      <c r="F206" s="77" t="s">
        <v>17</v>
      </c>
      <c r="G206" s="78" t="s">
        <v>475</v>
      </c>
      <c r="H206" s="23" t="s">
        <v>483</v>
      </c>
      <c r="I206" s="20" t="s">
        <v>275</v>
      </c>
      <c r="J206" s="111" t="s">
        <v>192</v>
      </c>
      <c r="K206" s="21"/>
      <c r="L206" s="21"/>
      <c r="M206" s="21" t="s">
        <v>16</v>
      </c>
      <c r="N206" s="80"/>
      <c r="O206" s="20"/>
      <c r="P206" s="80"/>
      <c r="Q206" s="20"/>
      <c r="R206" s="20"/>
      <c r="S206" s="21"/>
      <c r="T206" s="20"/>
      <c r="U206" s="66">
        <f t="shared" si="86"/>
        <v>1</v>
      </c>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c r="BM206" s="20"/>
      <c r="BN206" s="20"/>
      <c r="BO206" s="20"/>
      <c r="BP206" s="20"/>
      <c r="BQ206" s="20"/>
      <c r="BR206" s="20"/>
      <c r="BS206" s="20"/>
      <c r="BT206" s="20"/>
      <c r="BU206" s="20"/>
      <c r="BV206" s="20"/>
      <c r="BW206" s="20"/>
      <c r="BX206" s="20"/>
      <c r="BY206" s="50"/>
      <c r="BZ206" s="50"/>
      <c r="CA206" s="21"/>
      <c r="CB206" s="22"/>
      <c r="CC206" s="21"/>
      <c r="CD206" s="22"/>
      <c r="CE206" s="21"/>
      <c r="CF206" s="22"/>
      <c r="CG206" s="21"/>
      <c r="CH206" s="21"/>
    </row>
    <row r="207" spans="1:87" s="2" customFormat="1" ht="75" hidden="1">
      <c r="A207" s="19">
        <v>182</v>
      </c>
      <c r="B207" s="152">
        <v>182</v>
      </c>
      <c r="C207" s="24" t="s">
        <v>479</v>
      </c>
      <c r="D207" s="77" t="s">
        <v>14</v>
      </c>
      <c r="E207" s="78" t="s">
        <v>480</v>
      </c>
      <c r="F207" s="77" t="s">
        <v>17</v>
      </c>
      <c r="G207" s="78" t="s">
        <v>477</v>
      </c>
      <c r="H207" s="23" t="s">
        <v>959</v>
      </c>
      <c r="I207" s="20" t="s">
        <v>275</v>
      </c>
      <c r="J207" s="111" t="s">
        <v>192</v>
      </c>
      <c r="K207" s="21"/>
      <c r="L207" s="21"/>
      <c r="M207" s="21"/>
      <c r="N207" s="80" t="s">
        <v>16</v>
      </c>
      <c r="O207" s="20"/>
      <c r="P207" s="80"/>
      <c r="Q207" s="20"/>
      <c r="R207" s="20"/>
      <c r="S207" s="21"/>
      <c r="T207" s="20"/>
      <c r="U207" s="66">
        <f t="shared" si="86"/>
        <v>1</v>
      </c>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20"/>
      <c r="BF207" s="20"/>
      <c r="BG207" s="20"/>
      <c r="BH207" s="20"/>
      <c r="BI207" s="20"/>
      <c r="BJ207" s="20"/>
      <c r="BK207" s="20"/>
      <c r="BL207" s="20"/>
      <c r="BM207" s="20"/>
      <c r="BN207" s="20"/>
      <c r="BO207" s="20"/>
      <c r="BP207" s="20"/>
      <c r="BQ207" s="20"/>
      <c r="BR207" s="20"/>
      <c r="BS207" s="20"/>
      <c r="BT207" s="20"/>
      <c r="BU207" s="20"/>
      <c r="BV207" s="20"/>
      <c r="BW207" s="20"/>
      <c r="BX207" s="20"/>
      <c r="BY207" s="50"/>
      <c r="BZ207" s="50"/>
      <c r="CA207" s="21"/>
      <c r="CB207" s="22"/>
      <c r="CC207" s="21"/>
      <c r="CD207" s="22"/>
      <c r="CE207" s="21"/>
      <c r="CF207" s="22"/>
      <c r="CG207" s="21"/>
      <c r="CH207" s="21"/>
    </row>
    <row r="208" spans="1:87" s="2" customFormat="1" ht="75" hidden="1">
      <c r="A208" s="19">
        <v>183</v>
      </c>
      <c r="B208" s="152">
        <v>183</v>
      </c>
      <c r="C208" s="24" t="s">
        <v>479</v>
      </c>
      <c r="D208" s="77" t="s">
        <v>14</v>
      </c>
      <c r="E208" s="78" t="s">
        <v>480</v>
      </c>
      <c r="F208" s="77" t="s">
        <v>17</v>
      </c>
      <c r="G208" s="78" t="s">
        <v>476</v>
      </c>
      <c r="H208" s="23" t="s">
        <v>484</v>
      </c>
      <c r="I208" s="20" t="s">
        <v>275</v>
      </c>
      <c r="J208" s="111" t="s">
        <v>192</v>
      </c>
      <c r="K208" s="21"/>
      <c r="L208" s="21"/>
      <c r="M208" s="21"/>
      <c r="N208" s="80"/>
      <c r="O208" s="20"/>
      <c r="P208" s="80"/>
      <c r="Q208" s="20"/>
      <c r="R208" s="20"/>
      <c r="S208" s="21"/>
      <c r="T208" s="20"/>
      <c r="U208" s="66">
        <f t="shared" si="86"/>
        <v>0</v>
      </c>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20"/>
      <c r="BF208" s="20"/>
      <c r="BG208" s="20"/>
      <c r="BH208" s="20"/>
      <c r="BI208" s="20"/>
      <c r="BJ208" s="20"/>
      <c r="BK208" s="20"/>
      <c r="BL208" s="20"/>
      <c r="BM208" s="20"/>
      <c r="BN208" s="20"/>
      <c r="BO208" s="20"/>
      <c r="BP208" s="20"/>
      <c r="BQ208" s="20"/>
      <c r="BR208" s="20"/>
      <c r="BS208" s="20"/>
      <c r="BT208" s="20"/>
      <c r="BU208" s="20"/>
      <c r="BV208" s="20"/>
      <c r="BW208" s="20"/>
      <c r="BX208" s="20"/>
      <c r="BY208" s="50"/>
      <c r="BZ208" s="50"/>
      <c r="CA208" s="21"/>
      <c r="CB208" s="22"/>
      <c r="CC208" s="21"/>
      <c r="CD208" s="22"/>
      <c r="CE208" s="21"/>
      <c r="CF208" s="22"/>
      <c r="CG208" s="21"/>
      <c r="CH208" s="21"/>
    </row>
    <row r="209" spans="1:87" s="2" customFormat="1" ht="75" hidden="1">
      <c r="A209" s="19">
        <v>184</v>
      </c>
      <c r="B209" s="152">
        <v>184</v>
      </c>
      <c r="C209" s="24" t="s">
        <v>479</v>
      </c>
      <c r="D209" s="77" t="s">
        <v>14</v>
      </c>
      <c r="E209" s="78" t="s">
        <v>480</v>
      </c>
      <c r="F209" s="77" t="s">
        <v>17</v>
      </c>
      <c r="G209" s="78" t="s">
        <v>482</v>
      </c>
      <c r="H209" s="23" t="s">
        <v>1001</v>
      </c>
      <c r="I209" s="20" t="s">
        <v>275</v>
      </c>
      <c r="J209" s="111" t="s">
        <v>192</v>
      </c>
      <c r="K209" s="21"/>
      <c r="L209" s="21"/>
      <c r="M209" s="21"/>
      <c r="N209" s="80"/>
      <c r="O209" s="20"/>
      <c r="P209" s="80" t="s">
        <v>16</v>
      </c>
      <c r="Q209" s="20"/>
      <c r="R209" s="20"/>
      <c r="S209" s="21"/>
      <c r="T209" s="20"/>
      <c r="U209" s="66">
        <f t="shared" si="86"/>
        <v>1</v>
      </c>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20"/>
      <c r="BF209" s="20"/>
      <c r="BG209" s="20"/>
      <c r="BH209" s="20"/>
      <c r="BI209" s="20"/>
      <c r="BJ209" s="20"/>
      <c r="BK209" s="20"/>
      <c r="BL209" s="20"/>
      <c r="BM209" s="20"/>
      <c r="BN209" s="20"/>
      <c r="BO209" s="20"/>
      <c r="BP209" s="20"/>
      <c r="BQ209" s="20"/>
      <c r="BR209" s="20"/>
      <c r="BS209" s="20"/>
      <c r="BT209" s="20"/>
      <c r="BU209" s="20"/>
      <c r="BV209" s="20"/>
      <c r="BW209" s="20"/>
      <c r="BX209" s="20"/>
      <c r="BY209" s="50"/>
      <c r="BZ209" s="50"/>
      <c r="CA209" s="21"/>
      <c r="CB209" s="22"/>
      <c r="CC209" s="21"/>
      <c r="CD209" s="22"/>
      <c r="CE209" s="21"/>
      <c r="CF209" s="22"/>
      <c r="CG209" s="21"/>
      <c r="CH209" s="21"/>
    </row>
    <row r="210" spans="1:87" s="2" customFormat="1" ht="60" hidden="1">
      <c r="A210" s="19">
        <v>185</v>
      </c>
      <c r="B210" s="152">
        <v>185</v>
      </c>
      <c r="C210" s="24" t="s">
        <v>479</v>
      </c>
      <c r="D210" s="77" t="s">
        <v>14</v>
      </c>
      <c r="E210" s="78" t="s">
        <v>480</v>
      </c>
      <c r="F210" s="77" t="s">
        <v>17</v>
      </c>
      <c r="G210" s="78" t="s">
        <v>478</v>
      </c>
      <c r="H210" s="23" t="s">
        <v>1008</v>
      </c>
      <c r="I210" s="20" t="s">
        <v>275</v>
      </c>
      <c r="J210" s="111" t="s">
        <v>192</v>
      </c>
      <c r="K210" s="21"/>
      <c r="L210" s="21"/>
      <c r="M210" s="21"/>
      <c r="N210" s="80"/>
      <c r="O210" s="20"/>
      <c r="P210" s="80"/>
      <c r="Q210" s="21" t="s">
        <v>16</v>
      </c>
      <c r="R210" s="20"/>
      <c r="S210" s="21"/>
      <c r="T210" s="20"/>
      <c r="U210" s="66">
        <f t="shared" si="86"/>
        <v>1</v>
      </c>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20"/>
      <c r="BF210" s="20"/>
      <c r="BG210" s="20"/>
      <c r="BH210" s="20"/>
      <c r="BI210" s="20"/>
      <c r="BJ210" s="20"/>
      <c r="BK210" s="20"/>
      <c r="BL210" s="20"/>
      <c r="BM210" s="20"/>
      <c r="BN210" s="20"/>
      <c r="BO210" s="20"/>
      <c r="BP210" s="20"/>
      <c r="BQ210" s="20"/>
      <c r="BR210" s="20"/>
      <c r="BS210" s="20"/>
      <c r="BT210" s="20"/>
      <c r="BU210" s="20"/>
      <c r="BV210" s="20"/>
      <c r="BW210" s="20"/>
      <c r="BX210" s="20"/>
      <c r="BY210" s="50"/>
      <c r="BZ210" s="50"/>
      <c r="CA210" s="21"/>
      <c r="CB210" s="22"/>
      <c r="CC210" s="21"/>
      <c r="CD210" s="22"/>
      <c r="CE210" s="21"/>
      <c r="CF210" s="22"/>
      <c r="CG210" s="21"/>
      <c r="CH210" s="21"/>
    </row>
    <row r="211" spans="1:87" ht="133.5" customHeight="1">
      <c r="A211" s="216" t="s">
        <v>1089</v>
      </c>
      <c r="B211" s="152">
        <v>186</v>
      </c>
      <c r="C211" s="179" t="s">
        <v>479</v>
      </c>
      <c r="D211" s="77" t="s">
        <v>14</v>
      </c>
      <c r="E211" s="78" t="s">
        <v>485</v>
      </c>
      <c r="F211" s="77" t="s">
        <v>17</v>
      </c>
      <c r="G211" s="188" t="s">
        <v>491</v>
      </c>
      <c r="H211" s="193" t="s">
        <v>1552</v>
      </c>
      <c r="I211" s="20" t="s">
        <v>275</v>
      </c>
      <c r="J211" s="111" t="s">
        <v>192</v>
      </c>
      <c r="K211" s="191" t="s">
        <v>16</v>
      </c>
      <c r="L211" s="21"/>
      <c r="M211" s="21"/>
      <c r="N211" s="80"/>
      <c r="O211" s="20"/>
      <c r="P211" s="80"/>
      <c r="Q211" s="20"/>
      <c r="R211" s="20"/>
      <c r="S211" s="21"/>
      <c r="T211" s="20"/>
      <c r="U211" s="66">
        <f t="shared" si="86"/>
        <v>1</v>
      </c>
      <c r="V211" s="1163" t="s">
        <v>1580</v>
      </c>
      <c r="W211" s="189" t="s">
        <v>726</v>
      </c>
      <c r="X211" s="189" t="s">
        <v>726</v>
      </c>
      <c r="Y211" s="189" t="s">
        <v>726</v>
      </c>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v>2</v>
      </c>
      <c r="BF211" s="20">
        <v>2</v>
      </c>
      <c r="BG211" s="20">
        <v>2</v>
      </c>
      <c r="BH211" s="20">
        <v>2</v>
      </c>
      <c r="BI211" s="20">
        <v>2</v>
      </c>
      <c r="BJ211" s="20">
        <v>2</v>
      </c>
      <c r="BK211" s="20">
        <v>2</v>
      </c>
      <c r="BL211" s="20">
        <v>2</v>
      </c>
      <c r="BM211" s="20">
        <v>2</v>
      </c>
      <c r="BN211" s="20">
        <v>2</v>
      </c>
      <c r="BO211" s="20">
        <v>2</v>
      </c>
      <c r="BP211" s="20">
        <v>2</v>
      </c>
      <c r="BQ211" s="20">
        <v>2</v>
      </c>
      <c r="BR211" s="20">
        <v>2</v>
      </c>
      <c r="BS211" s="20">
        <v>2</v>
      </c>
      <c r="BT211" s="20">
        <v>2</v>
      </c>
      <c r="BU211" s="20">
        <v>2</v>
      </c>
      <c r="BV211" s="20">
        <v>1</v>
      </c>
      <c r="BW211" s="20">
        <v>2</v>
      </c>
      <c r="BX211" s="20">
        <v>2</v>
      </c>
      <c r="BY211" s="20">
        <v>1</v>
      </c>
      <c r="BZ211" s="20">
        <v>1</v>
      </c>
      <c r="CA211" s="80">
        <f>COUNTIF($BE211:$BZ211,2)</f>
        <v>19</v>
      </c>
      <c r="CB211" s="81">
        <f>CA211/COUNTA($BE211:$BZ211)</f>
        <v>0.86363636363636365</v>
      </c>
      <c r="CC211" s="80">
        <f>COUNTIF($BE211:$BZ211,1)</f>
        <v>3</v>
      </c>
      <c r="CD211" s="81">
        <f>CC211/COUNTA($BE211:$BZ211)</f>
        <v>0.13636363636363635</v>
      </c>
      <c r="CE211" s="80">
        <f>COUNTIF($BE211:$BZ211,0)</f>
        <v>0</v>
      </c>
      <c r="CF211" s="81">
        <f>CE211/COUNTA($BE211:$BZ211)</f>
        <v>0</v>
      </c>
      <c r="CG211" s="80">
        <f>(((CA211*2)+(CC211*1)+(CE211*0)))/COUNTA($BE211:$BZ211)</f>
        <v>1.8636363636363635</v>
      </c>
      <c r="CH211" s="226" t="str">
        <f>IF(CG211&gt;=1.6,"Đạt mục tiêu",IF(CG211&gt;=1,"Cần cố gắng","Chưa đạt"))</f>
        <v>Đạt mục tiêu</v>
      </c>
    </row>
    <row r="212" spans="1:87" s="2" customFormat="1" ht="45" hidden="1">
      <c r="A212" s="19">
        <v>187</v>
      </c>
      <c r="B212" s="152">
        <v>187</v>
      </c>
      <c r="C212" s="24" t="s">
        <v>479</v>
      </c>
      <c r="D212" s="77" t="s">
        <v>14</v>
      </c>
      <c r="E212" s="78" t="s">
        <v>485</v>
      </c>
      <c r="F212" s="77" t="s">
        <v>17</v>
      </c>
      <c r="G212" s="78" t="s">
        <v>492</v>
      </c>
      <c r="H212" s="23" t="s">
        <v>493</v>
      </c>
      <c r="I212" s="20" t="s">
        <v>275</v>
      </c>
      <c r="J212" s="111" t="s">
        <v>192</v>
      </c>
      <c r="K212" s="21"/>
      <c r="L212" s="21"/>
      <c r="M212" s="21"/>
      <c r="N212" s="80"/>
      <c r="O212" s="20"/>
      <c r="P212" s="80"/>
      <c r="Q212" s="20"/>
      <c r="R212" s="20"/>
      <c r="S212" s="21"/>
      <c r="T212" s="20"/>
      <c r="U212" s="66">
        <f t="shared" si="86"/>
        <v>0</v>
      </c>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20"/>
      <c r="BF212" s="20"/>
      <c r="BG212" s="20"/>
      <c r="BH212" s="20"/>
      <c r="BI212" s="20"/>
      <c r="BJ212" s="20"/>
      <c r="BK212" s="20"/>
      <c r="BL212" s="20"/>
      <c r="BM212" s="20"/>
      <c r="BN212" s="20"/>
      <c r="BO212" s="20"/>
      <c r="BP212" s="20"/>
      <c r="BQ212" s="20"/>
      <c r="BR212" s="20"/>
      <c r="BS212" s="20"/>
      <c r="BT212" s="20"/>
      <c r="BU212" s="20"/>
      <c r="BV212" s="20"/>
      <c r="BW212" s="20"/>
      <c r="BX212" s="20"/>
      <c r="BY212" s="50"/>
      <c r="BZ212" s="50"/>
      <c r="CA212" s="21"/>
      <c r="CB212" s="22"/>
      <c r="CC212" s="21"/>
      <c r="CD212" s="22"/>
      <c r="CE212" s="21"/>
      <c r="CF212" s="22"/>
      <c r="CG212" s="21"/>
      <c r="CH212" s="21"/>
    </row>
    <row r="213" spans="1:87" s="2" customFormat="1" ht="47.25" hidden="1">
      <c r="A213" s="19">
        <v>188</v>
      </c>
      <c r="B213" s="152">
        <v>188</v>
      </c>
      <c r="C213" s="24" t="s">
        <v>479</v>
      </c>
      <c r="D213" s="77" t="s">
        <v>14</v>
      </c>
      <c r="E213" s="78" t="s">
        <v>485</v>
      </c>
      <c r="F213" s="77" t="s">
        <v>17</v>
      </c>
      <c r="G213" s="78" t="s">
        <v>486</v>
      </c>
      <c r="H213" s="23" t="s">
        <v>494</v>
      </c>
      <c r="I213" s="20" t="s">
        <v>275</v>
      </c>
      <c r="J213" s="111" t="s">
        <v>192</v>
      </c>
      <c r="K213" s="21"/>
      <c r="L213" s="21"/>
      <c r="M213" s="21" t="s">
        <v>16</v>
      </c>
      <c r="N213" s="80"/>
      <c r="O213" s="20"/>
      <c r="P213" s="80"/>
      <c r="Q213" s="20"/>
      <c r="R213" s="20"/>
      <c r="S213" s="21"/>
      <c r="T213" s="20"/>
      <c r="U213" s="66">
        <f t="shared" si="86"/>
        <v>1</v>
      </c>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20"/>
      <c r="BF213" s="20"/>
      <c r="BG213" s="20"/>
      <c r="BH213" s="20"/>
      <c r="BI213" s="20"/>
      <c r="BJ213" s="20"/>
      <c r="BK213" s="20"/>
      <c r="BL213" s="20"/>
      <c r="BM213" s="20"/>
      <c r="BN213" s="20"/>
      <c r="BO213" s="20"/>
      <c r="BP213" s="20"/>
      <c r="BQ213" s="20"/>
      <c r="BR213" s="20"/>
      <c r="BS213" s="20"/>
      <c r="BT213" s="20"/>
      <c r="BU213" s="20"/>
      <c r="BV213" s="20"/>
      <c r="BW213" s="20"/>
      <c r="BX213" s="20"/>
      <c r="BY213" s="50"/>
      <c r="BZ213" s="50"/>
      <c r="CA213" s="21"/>
      <c r="CB213" s="22"/>
      <c r="CC213" s="21"/>
      <c r="CD213" s="22"/>
      <c r="CE213" s="21"/>
      <c r="CF213" s="22"/>
      <c r="CG213" s="21"/>
      <c r="CH213" s="21"/>
    </row>
    <row r="214" spans="1:87" s="2" customFormat="1" ht="63" hidden="1">
      <c r="A214" s="19">
        <v>189</v>
      </c>
      <c r="B214" s="152">
        <v>189</v>
      </c>
      <c r="C214" s="24" t="s">
        <v>479</v>
      </c>
      <c r="D214" s="77" t="s">
        <v>14</v>
      </c>
      <c r="E214" s="78" t="s">
        <v>485</v>
      </c>
      <c r="F214" s="77" t="s">
        <v>17</v>
      </c>
      <c r="G214" s="78" t="s">
        <v>487</v>
      </c>
      <c r="H214" s="23" t="s">
        <v>994</v>
      </c>
      <c r="I214" s="20" t="s">
        <v>275</v>
      </c>
      <c r="J214" s="111" t="s">
        <v>192</v>
      </c>
      <c r="K214" s="21"/>
      <c r="L214" s="21"/>
      <c r="M214" s="21"/>
      <c r="N214" s="80"/>
      <c r="O214" s="21" t="s">
        <v>16</v>
      </c>
      <c r="P214" s="80"/>
      <c r="Q214" s="20"/>
      <c r="R214" s="20"/>
      <c r="S214" s="21"/>
      <c r="T214" s="20"/>
      <c r="U214" s="66">
        <f t="shared" si="86"/>
        <v>1</v>
      </c>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c r="BG214" s="20"/>
      <c r="BH214" s="20"/>
      <c r="BI214" s="20"/>
      <c r="BJ214" s="20"/>
      <c r="BK214" s="20"/>
      <c r="BL214" s="20"/>
      <c r="BM214" s="20"/>
      <c r="BN214" s="20"/>
      <c r="BO214" s="20"/>
      <c r="BP214" s="20"/>
      <c r="BQ214" s="20"/>
      <c r="BR214" s="20"/>
      <c r="BS214" s="20"/>
      <c r="BT214" s="20"/>
      <c r="BU214" s="20"/>
      <c r="BV214" s="20"/>
      <c r="BW214" s="20"/>
      <c r="BX214" s="20"/>
      <c r="BY214" s="50"/>
      <c r="BZ214" s="50"/>
      <c r="CA214" s="21"/>
      <c r="CB214" s="22"/>
      <c r="CC214" s="21"/>
      <c r="CD214" s="22"/>
      <c r="CE214" s="21"/>
      <c r="CF214" s="22"/>
      <c r="CG214" s="21"/>
      <c r="CH214" s="21"/>
    </row>
    <row r="215" spans="1:87" s="2" customFormat="1" ht="47.25" hidden="1">
      <c r="A215" s="19">
        <v>190</v>
      </c>
      <c r="B215" s="152">
        <v>190</v>
      </c>
      <c r="C215" s="24" t="s">
        <v>479</v>
      </c>
      <c r="D215" s="77" t="s">
        <v>14</v>
      </c>
      <c r="E215" s="78" t="s">
        <v>485</v>
      </c>
      <c r="F215" s="77" t="s">
        <v>17</v>
      </c>
      <c r="G215" s="78" t="s">
        <v>960</v>
      </c>
      <c r="H215" s="23" t="s">
        <v>961</v>
      </c>
      <c r="I215" s="20" t="s">
        <v>275</v>
      </c>
      <c r="J215" s="111" t="s">
        <v>192</v>
      </c>
      <c r="K215" s="21"/>
      <c r="L215" s="21"/>
      <c r="M215" s="21"/>
      <c r="N215" s="80" t="s">
        <v>16</v>
      </c>
      <c r="O215" s="20"/>
      <c r="P215" s="80"/>
      <c r="Q215" s="20"/>
      <c r="R215" s="20"/>
      <c r="S215" s="21"/>
      <c r="T215" s="20"/>
      <c r="U215" s="66">
        <f t="shared" si="86"/>
        <v>1</v>
      </c>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H215" s="20"/>
      <c r="BI215" s="20"/>
      <c r="BJ215" s="20"/>
      <c r="BK215" s="20"/>
      <c r="BL215" s="20"/>
      <c r="BM215" s="20"/>
      <c r="BN215" s="20"/>
      <c r="BO215" s="20"/>
      <c r="BP215" s="20"/>
      <c r="BQ215" s="20"/>
      <c r="BR215" s="20"/>
      <c r="BS215" s="20"/>
      <c r="BT215" s="20"/>
      <c r="BU215" s="20"/>
      <c r="BV215" s="20"/>
      <c r="BW215" s="20"/>
      <c r="BX215" s="20"/>
      <c r="BY215" s="50"/>
      <c r="BZ215" s="50"/>
      <c r="CA215" s="21"/>
      <c r="CB215" s="22"/>
      <c r="CC215" s="21"/>
      <c r="CD215" s="22"/>
      <c r="CE215" s="21"/>
      <c r="CF215" s="22"/>
      <c r="CG215" s="21"/>
      <c r="CH215" s="21"/>
    </row>
    <row r="216" spans="1:87" s="2" customFormat="1" ht="47.25" hidden="1">
      <c r="A216" s="19">
        <v>191</v>
      </c>
      <c r="B216" s="152">
        <v>191</v>
      </c>
      <c r="C216" s="24" t="s">
        <v>479</v>
      </c>
      <c r="D216" s="77" t="s">
        <v>14</v>
      </c>
      <c r="E216" s="78" t="s">
        <v>485</v>
      </c>
      <c r="F216" s="77" t="s">
        <v>17</v>
      </c>
      <c r="G216" s="78" t="s">
        <v>495</v>
      </c>
      <c r="H216" s="23" t="s">
        <v>987</v>
      </c>
      <c r="I216" s="20" t="s">
        <v>275</v>
      </c>
      <c r="J216" s="111" t="s">
        <v>192</v>
      </c>
      <c r="K216" s="21"/>
      <c r="L216" s="21"/>
      <c r="M216" s="21" t="s">
        <v>16</v>
      </c>
      <c r="N216" s="80"/>
      <c r="O216" s="20"/>
      <c r="P216" s="80"/>
      <c r="Q216" s="20"/>
      <c r="R216" s="20"/>
      <c r="S216" s="21"/>
      <c r="T216" s="20"/>
      <c r="U216" s="66">
        <f t="shared" si="86"/>
        <v>1</v>
      </c>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20"/>
      <c r="BF216" s="20"/>
      <c r="BG216" s="20"/>
      <c r="BH216" s="20"/>
      <c r="BI216" s="20"/>
      <c r="BJ216" s="20"/>
      <c r="BK216" s="20"/>
      <c r="BL216" s="20"/>
      <c r="BM216" s="20"/>
      <c r="BN216" s="20"/>
      <c r="BO216" s="20"/>
      <c r="BP216" s="20"/>
      <c r="BQ216" s="20"/>
      <c r="BR216" s="20"/>
      <c r="BS216" s="20"/>
      <c r="BT216" s="20"/>
      <c r="BU216" s="20"/>
      <c r="BV216" s="20"/>
      <c r="BW216" s="20"/>
      <c r="BX216" s="20"/>
      <c r="BY216" s="50"/>
      <c r="BZ216" s="50"/>
      <c r="CA216" s="21"/>
      <c r="CB216" s="22"/>
      <c r="CC216" s="21"/>
      <c r="CD216" s="22"/>
      <c r="CE216" s="21"/>
      <c r="CF216" s="22"/>
      <c r="CG216" s="21"/>
      <c r="CH216" s="21"/>
    </row>
    <row r="217" spans="1:87" s="2" customFormat="1" ht="31.5" hidden="1">
      <c r="A217" s="19">
        <v>192</v>
      </c>
      <c r="B217" s="152">
        <v>192</v>
      </c>
      <c r="C217" s="24" t="s">
        <v>479</v>
      </c>
      <c r="D217" s="77" t="s">
        <v>14</v>
      </c>
      <c r="E217" s="78" t="s">
        <v>485</v>
      </c>
      <c r="F217" s="77" t="s">
        <v>17</v>
      </c>
      <c r="G217" s="78" t="s">
        <v>488</v>
      </c>
      <c r="H217" s="23" t="s">
        <v>1009</v>
      </c>
      <c r="I217" s="20"/>
      <c r="J217" s="111" t="s">
        <v>192</v>
      </c>
      <c r="K217" s="21"/>
      <c r="L217" s="21"/>
      <c r="M217" s="21"/>
      <c r="N217" s="80"/>
      <c r="O217" s="20"/>
      <c r="P217" s="80"/>
      <c r="Q217" s="21" t="s">
        <v>16</v>
      </c>
      <c r="R217" s="20"/>
      <c r="S217" s="21"/>
      <c r="T217" s="20"/>
      <c r="U217" s="66">
        <f t="shared" si="86"/>
        <v>1</v>
      </c>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c r="BM217" s="20"/>
      <c r="BN217" s="20"/>
      <c r="BO217" s="20"/>
      <c r="BP217" s="20"/>
      <c r="BQ217" s="20"/>
      <c r="BR217" s="20"/>
      <c r="BS217" s="20"/>
      <c r="BT217" s="20"/>
      <c r="BU217" s="20"/>
      <c r="BV217" s="20"/>
      <c r="BW217" s="20"/>
      <c r="BX217" s="20"/>
      <c r="BY217" s="50"/>
      <c r="BZ217" s="50"/>
      <c r="CA217" s="21"/>
      <c r="CB217" s="22"/>
      <c r="CC217" s="21"/>
      <c r="CD217" s="22"/>
      <c r="CE217" s="21"/>
      <c r="CF217" s="22"/>
      <c r="CG217" s="21"/>
      <c r="CH217" s="21"/>
    </row>
    <row r="218" spans="1:87" s="2" customFormat="1" ht="47.25" hidden="1">
      <c r="A218" s="19">
        <v>193</v>
      </c>
      <c r="B218" s="152">
        <v>193</v>
      </c>
      <c r="C218" s="24" t="s">
        <v>479</v>
      </c>
      <c r="D218" s="77" t="s">
        <v>14</v>
      </c>
      <c r="E218" s="78" t="s">
        <v>485</v>
      </c>
      <c r="F218" s="77" t="s">
        <v>17</v>
      </c>
      <c r="G218" s="78" t="s">
        <v>489</v>
      </c>
      <c r="H218" s="23" t="s">
        <v>1025</v>
      </c>
      <c r="I218" s="20"/>
      <c r="J218" s="111" t="s">
        <v>192</v>
      </c>
      <c r="K218" s="21"/>
      <c r="L218" s="21"/>
      <c r="M218" s="21"/>
      <c r="N218" s="80"/>
      <c r="O218" s="20"/>
      <c r="P218" s="80"/>
      <c r="Q218" s="20"/>
      <c r="R218" s="20"/>
      <c r="S218" s="21" t="s">
        <v>16</v>
      </c>
      <c r="T218" s="20"/>
      <c r="U218" s="66">
        <f t="shared" si="86"/>
        <v>1</v>
      </c>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c r="BG218" s="20"/>
      <c r="BH218" s="20"/>
      <c r="BI218" s="20"/>
      <c r="BJ218" s="20"/>
      <c r="BK218" s="20"/>
      <c r="BL218" s="20"/>
      <c r="BM218" s="20"/>
      <c r="BN218" s="20"/>
      <c r="BO218" s="20"/>
      <c r="BP218" s="20"/>
      <c r="BQ218" s="20"/>
      <c r="BR218" s="20"/>
      <c r="BS218" s="20"/>
      <c r="BT218" s="20"/>
      <c r="BU218" s="20"/>
      <c r="BV218" s="20"/>
      <c r="BW218" s="20"/>
      <c r="BX218" s="20"/>
      <c r="BY218" s="50"/>
      <c r="BZ218" s="50"/>
      <c r="CA218" s="21"/>
      <c r="CB218" s="22"/>
      <c r="CC218" s="21"/>
      <c r="CD218" s="22"/>
      <c r="CE218" s="21"/>
      <c r="CF218" s="22"/>
      <c r="CG218" s="21"/>
      <c r="CH218" s="21"/>
    </row>
    <row r="219" spans="1:87" s="2" customFormat="1" ht="31.5" hidden="1">
      <c r="A219" s="19"/>
      <c r="B219" s="152"/>
      <c r="C219" s="24" t="s">
        <v>479</v>
      </c>
      <c r="D219" s="77"/>
      <c r="E219" s="78"/>
      <c r="F219" s="77"/>
      <c r="G219" s="78"/>
      <c r="H219" s="23" t="s">
        <v>1031</v>
      </c>
      <c r="I219" s="20"/>
      <c r="J219" s="111"/>
      <c r="K219" s="21"/>
      <c r="L219" s="21"/>
      <c r="M219" s="21"/>
      <c r="N219" s="80"/>
      <c r="O219" s="20"/>
      <c r="P219" s="80"/>
      <c r="Q219" s="20"/>
      <c r="R219" s="20"/>
      <c r="S219" s="21"/>
      <c r="T219" s="21" t="s">
        <v>16</v>
      </c>
      <c r="U219" s="66"/>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BP219" s="20"/>
      <c r="BQ219" s="20"/>
      <c r="BR219" s="20"/>
      <c r="BS219" s="20"/>
      <c r="BT219" s="20"/>
      <c r="BU219" s="20"/>
      <c r="BV219" s="20"/>
      <c r="BW219" s="20"/>
      <c r="BX219" s="20"/>
      <c r="BY219" s="50"/>
      <c r="BZ219" s="50"/>
      <c r="CA219" s="21"/>
      <c r="CB219" s="22"/>
      <c r="CC219" s="21"/>
      <c r="CD219" s="22"/>
      <c r="CE219" s="21"/>
      <c r="CF219" s="22"/>
      <c r="CG219" s="21"/>
      <c r="CH219" s="21"/>
    </row>
    <row r="220" spans="1:87" s="2" customFormat="1" ht="45" hidden="1">
      <c r="A220" s="19">
        <v>194</v>
      </c>
      <c r="B220" s="152">
        <v>194</v>
      </c>
      <c r="C220" s="24" t="s">
        <v>479</v>
      </c>
      <c r="D220" s="77" t="s">
        <v>14</v>
      </c>
      <c r="E220" s="78" t="s">
        <v>485</v>
      </c>
      <c r="F220" s="77" t="s">
        <v>17</v>
      </c>
      <c r="G220" s="78" t="s">
        <v>490</v>
      </c>
      <c r="H220" s="23" t="s">
        <v>978</v>
      </c>
      <c r="I220" s="20" t="s">
        <v>275</v>
      </c>
      <c r="J220" s="111" t="s">
        <v>192</v>
      </c>
      <c r="K220" s="21"/>
      <c r="L220" s="21" t="s">
        <v>16</v>
      </c>
      <c r="M220" s="21"/>
      <c r="N220" s="80"/>
      <c r="O220" s="20"/>
      <c r="P220" s="80"/>
      <c r="Q220" s="20"/>
      <c r="R220" s="20"/>
      <c r="S220" s="21"/>
      <c r="T220" s="20"/>
      <c r="U220" s="66">
        <f t="shared" si="86"/>
        <v>1</v>
      </c>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20"/>
      <c r="BF220" s="20"/>
      <c r="BG220" s="20"/>
      <c r="BH220" s="20"/>
      <c r="BI220" s="20"/>
      <c r="BJ220" s="20"/>
      <c r="BK220" s="20"/>
      <c r="BL220" s="20"/>
      <c r="BM220" s="20"/>
      <c r="BN220" s="20"/>
      <c r="BO220" s="20"/>
      <c r="BP220" s="20"/>
      <c r="BQ220" s="20"/>
      <c r="BR220" s="20"/>
      <c r="BS220" s="20"/>
      <c r="BT220" s="20"/>
      <c r="BU220" s="20"/>
      <c r="BV220" s="20"/>
      <c r="BW220" s="20"/>
      <c r="BX220" s="20"/>
      <c r="BY220" s="50"/>
      <c r="BZ220" s="50"/>
      <c r="CA220" s="21"/>
      <c r="CB220" s="22"/>
      <c r="CC220" s="21"/>
      <c r="CD220" s="22"/>
      <c r="CE220" s="21"/>
      <c r="CF220" s="22"/>
      <c r="CG220" s="21"/>
      <c r="CH220" s="21"/>
    </row>
    <row r="221" spans="1:87" s="173" customFormat="1">
      <c r="A221" s="171">
        <v>195</v>
      </c>
      <c r="B221" s="152">
        <v>195</v>
      </c>
      <c r="C221" s="1507" t="s">
        <v>187</v>
      </c>
      <c r="D221" s="1368"/>
      <c r="E221" s="1379"/>
      <c r="F221" s="13" t="s">
        <v>316</v>
      </c>
      <c r="G221" s="200" t="s">
        <v>316</v>
      </c>
      <c r="H221" s="200" t="s">
        <v>316</v>
      </c>
      <c r="I221" s="13" t="s">
        <v>316</v>
      </c>
      <c r="J221" s="13" t="s">
        <v>316</v>
      </c>
      <c r="K221" s="200" t="s">
        <v>316</v>
      </c>
      <c r="L221" s="13" t="s">
        <v>316</v>
      </c>
      <c r="M221" s="13" t="s">
        <v>316</v>
      </c>
      <c r="N221" s="13" t="s">
        <v>316</v>
      </c>
      <c r="O221" s="13" t="s">
        <v>316</v>
      </c>
      <c r="P221" s="13" t="s">
        <v>316</v>
      </c>
      <c r="Q221" s="13" t="s">
        <v>316</v>
      </c>
      <c r="R221" s="13"/>
      <c r="S221" s="13" t="s">
        <v>316</v>
      </c>
      <c r="T221" s="13" t="s">
        <v>316</v>
      </c>
      <c r="U221" s="13" t="s">
        <v>316</v>
      </c>
      <c r="V221" s="200" t="s">
        <v>316</v>
      </c>
      <c r="W221" s="200" t="s">
        <v>316</v>
      </c>
      <c r="X221" s="200" t="s">
        <v>316</v>
      </c>
      <c r="Y221" s="200" t="s">
        <v>316</v>
      </c>
      <c r="Z221" s="13" t="s">
        <v>316</v>
      </c>
      <c r="AA221" s="13" t="s">
        <v>316</v>
      </c>
      <c r="AB221" s="13" t="s">
        <v>316</v>
      </c>
      <c r="AC221" s="13" t="s">
        <v>316</v>
      </c>
      <c r="AD221" s="13" t="s">
        <v>316</v>
      </c>
      <c r="AE221" s="13" t="s">
        <v>316</v>
      </c>
      <c r="AF221" s="13" t="s">
        <v>316</v>
      </c>
      <c r="AG221" s="13" t="s">
        <v>316</v>
      </c>
      <c r="AH221" s="13" t="s">
        <v>316</v>
      </c>
      <c r="AI221" s="13" t="s">
        <v>316</v>
      </c>
      <c r="AJ221" s="13" t="s">
        <v>316</v>
      </c>
      <c r="AK221" s="13" t="s">
        <v>316</v>
      </c>
      <c r="AL221" s="13" t="s">
        <v>316</v>
      </c>
      <c r="AM221" s="13"/>
      <c r="AN221" s="13"/>
      <c r="AO221" s="13" t="s">
        <v>316</v>
      </c>
      <c r="AP221" s="13" t="s">
        <v>316</v>
      </c>
      <c r="AQ221" s="13" t="s">
        <v>316</v>
      </c>
      <c r="AR221" s="13" t="s">
        <v>316</v>
      </c>
      <c r="AS221" s="13" t="s">
        <v>316</v>
      </c>
      <c r="AT221" s="13" t="s">
        <v>316</v>
      </c>
      <c r="AU221" s="13" t="s">
        <v>316</v>
      </c>
      <c r="AV221" s="13" t="s">
        <v>316</v>
      </c>
      <c r="AW221" s="13" t="s">
        <v>316</v>
      </c>
      <c r="AX221" s="13"/>
      <c r="AY221" s="13"/>
      <c r="AZ221" s="13" t="s">
        <v>316</v>
      </c>
      <c r="BA221" s="13"/>
      <c r="BB221" s="13" t="s">
        <v>316</v>
      </c>
      <c r="BC221" s="13"/>
      <c r="BD221" s="13" t="s">
        <v>316</v>
      </c>
      <c r="BE221" s="13" t="s">
        <v>316</v>
      </c>
      <c r="BF221" s="13" t="s">
        <v>316</v>
      </c>
      <c r="BG221" s="13" t="s">
        <v>316</v>
      </c>
      <c r="BH221" s="13" t="s">
        <v>316</v>
      </c>
      <c r="BI221" s="13" t="s">
        <v>316</v>
      </c>
      <c r="BJ221" s="13" t="s">
        <v>316</v>
      </c>
      <c r="BK221" s="13" t="s">
        <v>316</v>
      </c>
      <c r="BL221" s="13" t="s">
        <v>316</v>
      </c>
      <c r="BM221" s="13" t="s">
        <v>316</v>
      </c>
      <c r="BN221" s="13" t="s">
        <v>316</v>
      </c>
      <c r="BO221" s="13" t="s">
        <v>316</v>
      </c>
      <c r="BP221" s="13" t="s">
        <v>316</v>
      </c>
      <c r="BQ221" s="13" t="s">
        <v>316</v>
      </c>
      <c r="BR221" s="13" t="s">
        <v>316</v>
      </c>
      <c r="BS221" s="13" t="s">
        <v>316</v>
      </c>
      <c r="BT221" s="13" t="s">
        <v>316</v>
      </c>
      <c r="BU221" s="13" t="s">
        <v>316</v>
      </c>
      <c r="BV221" s="13" t="s">
        <v>316</v>
      </c>
      <c r="BW221" s="13" t="s">
        <v>316</v>
      </c>
      <c r="BX221" s="13" t="s">
        <v>316</v>
      </c>
      <c r="BY221" s="13" t="s">
        <v>316</v>
      </c>
      <c r="BZ221" s="13" t="s">
        <v>316</v>
      </c>
      <c r="CA221" s="13" t="s">
        <v>316</v>
      </c>
      <c r="CB221" s="13" t="s">
        <v>316</v>
      </c>
      <c r="CC221" s="13" t="s">
        <v>316</v>
      </c>
      <c r="CD221" s="13" t="s">
        <v>316</v>
      </c>
      <c r="CE221" s="13" t="s">
        <v>316</v>
      </c>
      <c r="CF221" s="13" t="s">
        <v>316</v>
      </c>
      <c r="CG221" s="13" t="s">
        <v>316</v>
      </c>
      <c r="CH221" s="13" t="s">
        <v>316</v>
      </c>
      <c r="CI221" s="2"/>
    </row>
    <row r="222" spans="1:87" s="173" customFormat="1">
      <c r="A222" s="171">
        <v>196</v>
      </c>
      <c r="B222" s="152">
        <v>196</v>
      </c>
      <c r="C222" s="201"/>
      <c r="D222" s="150"/>
      <c r="E222" s="151"/>
      <c r="F222" s="13" t="s">
        <v>316</v>
      </c>
      <c r="G222" s="200" t="s">
        <v>316</v>
      </c>
      <c r="H222" s="200" t="s">
        <v>316</v>
      </c>
      <c r="I222" s="13" t="s">
        <v>316</v>
      </c>
      <c r="J222" s="13" t="s">
        <v>316</v>
      </c>
      <c r="K222" s="200" t="s">
        <v>316</v>
      </c>
      <c r="L222" s="13" t="s">
        <v>316</v>
      </c>
      <c r="M222" s="13" t="s">
        <v>316</v>
      </c>
      <c r="N222" s="13" t="s">
        <v>316</v>
      </c>
      <c r="O222" s="13" t="s">
        <v>316</v>
      </c>
      <c r="P222" s="13" t="s">
        <v>316</v>
      </c>
      <c r="Q222" s="13" t="s">
        <v>316</v>
      </c>
      <c r="R222" s="13"/>
      <c r="S222" s="13" t="s">
        <v>316</v>
      </c>
      <c r="T222" s="13" t="s">
        <v>316</v>
      </c>
      <c r="U222" s="13" t="s">
        <v>316</v>
      </c>
      <c r="V222" s="200" t="s">
        <v>316</v>
      </c>
      <c r="W222" s="200" t="s">
        <v>316</v>
      </c>
      <c r="X222" s="200" t="s">
        <v>316</v>
      </c>
      <c r="Y222" s="200" t="s">
        <v>316</v>
      </c>
      <c r="Z222" s="13" t="s">
        <v>316</v>
      </c>
      <c r="AA222" s="13" t="s">
        <v>316</v>
      </c>
      <c r="AB222" s="13" t="s">
        <v>316</v>
      </c>
      <c r="AC222" s="13" t="s">
        <v>316</v>
      </c>
      <c r="AD222" s="13" t="s">
        <v>316</v>
      </c>
      <c r="AE222" s="13" t="s">
        <v>316</v>
      </c>
      <c r="AF222" s="13" t="s">
        <v>316</v>
      </c>
      <c r="AG222" s="13" t="s">
        <v>316</v>
      </c>
      <c r="AH222" s="13" t="s">
        <v>316</v>
      </c>
      <c r="AI222" s="13" t="s">
        <v>316</v>
      </c>
      <c r="AJ222" s="13" t="s">
        <v>316</v>
      </c>
      <c r="AK222" s="13" t="s">
        <v>316</v>
      </c>
      <c r="AL222" s="13" t="s">
        <v>316</v>
      </c>
      <c r="AM222" s="13"/>
      <c r="AN222" s="13"/>
      <c r="AO222" s="13" t="s">
        <v>316</v>
      </c>
      <c r="AP222" s="13" t="s">
        <v>316</v>
      </c>
      <c r="AQ222" s="13" t="s">
        <v>316</v>
      </c>
      <c r="AR222" s="13" t="s">
        <v>316</v>
      </c>
      <c r="AS222" s="13" t="s">
        <v>316</v>
      </c>
      <c r="AT222" s="13" t="s">
        <v>316</v>
      </c>
      <c r="AU222" s="13" t="s">
        <v>316</v>
      </c>
      <c r="AV222" s="13" t="s">
        <v>316</v>
      </c>
      <c r="AW222" s="13" t="s">
        <v>316</v>
      </c>
      <c r="AX222" s="13"/>
      <c r="AY222" s="13"/>
      <c r="AZ222" s="13" t="s">
        <v>316</v>
      </c>
      <c r="BA222" s="13"/>
      <c r="BB222" s="13" t="s">
        <v>316</v>
      </c>
      <c r="BC222" s="13"/>
      <c r="BD222" s="13" t="s">
        <v>316</v>
      </c>
      <c r="BE222" s="13" t="s">
        <v>316</v>
      </c>
      <c r="BF222" s="13" t="s">
        <v>316</v>
      </c>
      <c r="BG222" s="13" t="s">
        <v>316</v>
      </c>
      <c r="BH222" s="13" t="s">
        <v>316</v>
      </c>
      <c r="BI222" s="13" t="s">
        <v>316</v>
      </c>
      <c r="BJ222" s="13" t="s">
        <v>316</v>
      </c>
      <c r="BK222" s="13" t="s">
        <v>316</v>
      </c>
      <c r="BL222" s="13" t="s">
        <v>316</v>
      </c>
      <c r="BM222" s="13" t="s">
        <v>316</v>
      </c>
      <c r="BN222" s="13" t="s">
        <v>316</v>
      </c>
      <c r="BO222" s="13" t="s">
        <v>316</v>
      </c>
      <c r="BP222" s="13" t="s">
        <v>316</v>
      </c>
      <c r="BQ222" s="13" t="s">
        <v>316</v>
      </c>
      <c r="BR222" s="13" t="s">
        <v>316</v>
      </c>
      <c r="BS222" s="13" t="s">
        <v>316</v>
      </c>
      <c r="BT222" s="13" t="s">
        <v>316</v>
      </c>
      <c r="BU222" s="13" t="s">
        <v>316</v>
      </c>
      <c r="BV222" s="13" t="s">
        <v>316</v>
      </c>
      <c r="BW222" s="13" t="s">
        <v>316</v>
      </c>
      <c r="BX222" s="13" t="s">
        <v>316</v>
      </c>
      <c r="BY222" s="13" t="s">
        <v>316</v>
      </c>
      <c r="BZ222" s="13" t="s">
        <v>316</v>
      </c>
      <c r="CA222" s="13" t="s">
        <v>316</v>
      </c>
      <c r="CB222" s="13" t="s">
        <v>316</v>
      </c>
      <c r="CC222" s="13" t="s">
        <v>316</v>
      </c>
      <c r="CD222" s="13" t="s">
        <v>316</v>
      </c>
      <c r="CE222" s="13" t="s">
        <v>316</v>
      </c>
      <c r="CF222" s="13" t="s">
        <v>316</v>
      </c>
      <c r="CG222" s="13" t="s">
        <v>316</v>
      </c>
      <c r="CH222" s="13" t="s">
        <v>316</v>
      </c>
      <c r="CI222" s="2"/>
    </row>
    <row r="223" spans="1:87" s="2" customFormat="1" ht="31.5" hidden="1">
      <c r="A223" s="19">
        <v>197</v>
      </c>
      <c r="B223" s="152">
        <v>197</v>
      </c>
      <c r="C223" s="78" t="s">
        <v>496</v>
      </c>
      <c r="D223" s="77" t="s">
        <v>14</v>
      </c>
      <c r="E223" s="101" t="s">
        <v>497</v>
      </c>
      <c r="F223" s="77" t="s">
        <v>17</v>
      </c>
      <c r="G223" s="20" t="s">
        <v>506</v>
      </c>
      <c r="H223" s="20" t="s">
        <v>506</v>
      </c>
      <c r="I223" s="20" t="s">
        <v>275</v>
      </c>
      <c r="J223" s="111" t="s">
        <v>192</v>
      </c>
      <c r="K223" s="21"/>
      <c r="L223" s="21" t="s">
        <v>16</v>
      </c>
      <c r="M223" s="21"/>
      <c r="N223" s="80"/>
      <c r="O223" s="20"/>
      <c r="P223" s="80"/>
      <c r="Q223" s="20"/>
      <c r="R223" s="20"/>
      <c r="S223" s="21"/>
      <c r="T223" s="20"/>
      <c r="U223" s="66">
        <f t="shared" si="86"/>
        <v>1</v>
      </c>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c r="BB223" s="20"/>
      <c r="BC223" s="20"/>
      <c r="BD223" s="20"/>
      <c r="BE223" s="20"/>
      <c r="BF223" s="20"/>
      <c r="BG223" s="20"/>
      <c r="BH223" s="20"/>
      <c r="BI223" s="20"/>
      <c r="BJ223" s="20"/>
      <c r="BK223" s="20"/>
      <c r="BL223" s="20"/>
      <c r="BM223" s="20"/>
      <c r="BN223" s="20"/>
      <c r="BO223" s="20"/>
      <c r="BP223" s="20"/>
      <c r="BQ223" s="20"/>
      <c r="BR223" s="20"/>
      <c r="BS223" s="20"/>
      <c r="BT223" s="20"/>
      <c r="BU223" s="20"/>
      <c r="BV223" s="20"/>
      <c r="BW223" s="20"/>
      <c r="BX223" s="20"/>
      <c r="BY223" s="50"/>
      <c r="BZ223" s="50"/>
      <c r="CA223" s="21">
        <f>COUNTIF($BE223:$BZ223,2)</f>
        <v>0</v>
      </c>
      <c r="CB223" s="22" t="e">
        <f>CA223/COUNTA($BE223:$BZ223)</f>
        <v>#DIV/0!</v>
      </c>
      <c r="CC223" s="21">
        <f>COUNTIF($BE223:$BZ223,1)</f>
        <v>0</v>
      </c>
      <c r="CD223" s="22" t="e">
        <f>CC223/COUNTA($BE223:$BZ223)</f>
        <v>#DIV/0!</v>
      </c>
      <c r="CE223" s="21">
        <f>COUNTIF($BE223:$BZ223,0)</f>
        <v>0</v>
      </c>
      <c r="CF223" s="22" t="e">
        <f>CE223/COUNTA($BE223:$BZ223)</f>
        <v>#DIV/0!</v>
      </c>
      <c r="CG223" s="21" t="e">
        <f>(((CA223*2)+(CC223*1)+(CE223*0)))/COUNTA($BE223:$BZ223)</f>
        <v>#DIV/0!</v>
      </c>
      <c r="CH223" s="21" t="e">
        <f>IF(CG223&gt;=1.6,"Đạt mục tiêu",IF(CG223&gt;=1,"Cần cố gắng","Chưa đạt"))</f>
        <v>#DIV/0!</v>
      </c>
    </row>
    <row r="224" spans="1:87" s="2" customFormat="1" ht="47.25" hidden="1">
      <c r="A224" s="19">
        <v>198</v>
      </c>
      <c r="B224" s="152">
        <v>198</v>
      </c>
      <c r="C224" s="78" t="s">
        <v>498</v>
      </c>
      <c r="D224" s="77" t="s">
        <v>14</v>
      </c>
      <c r="E224" s="101" t="s">
        <v>499</v>
      </c>
      <c r="F224" s="77" t="s">
        <v>17</v>
      </c>
      <c r="G224" s="24" t="s">
        <v>507</v>
      </c>
      <c r="H224" s="23" t="s">
        <v>508</v>
      </c>
      <c r="I224" s="20" t="s">
        <v>275</v>
      </c>
      <c r="J224" s="111" t="s">
        <v>192</v>
      </c>
      <c r="K224" s="21"/>
      <c r="L224" s="21"/>
      <c r="M224" s="21"/>
      <c r="N224" s="80"/>
      <c r="O224" s="20"/>
      <c r="P224" s="144" t="s">
        <v>16</v>
      </c>
      <c r="Q224" s="20"/>
      <c r="R224" s="20"/>
      <c r="S224" s="21"/>
      <c r="T224" s="20"/>
      <c r="U224" s="66">
        <f t="shared" si="86"/>
        <v>1</v>
      </c>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20"/>
      <c r="BF224" s="20"/>
      <c r="BG224" s="20"/>
      <c r="BH224" s="20"/>
      <c r="BI224" s="20"/>
      <c r="BJ224" s="20"/>
      <c r="BK224" s="20"/>
      <c r="BL224" s="20"/>
      <c r="BM224" s="20"/>
      <c r="BN224" s="20"/>
      <c r="BO224" s="20"/>
      <c r="BP224" s="20"/>
      <c r="BQ224" s="20"/>
      <c r="BR224" s="20"/>
      <c r="BS224" s="20"/>
      <c r="BT224" s="20"/>
      <c r="BU224" s="20"/>
      <c r="BV224" s="20"/>
      <c r="BW224" s="20"/>
      <c r="BX224" s="20"/>
      <c r="BY224" s="50"/>
      <c r="BZ224" s="50"/>
      <c r="CA224" s="21"/>
      <c r="CB224" s="22"/>
      <c r="CC224" s="21"/>
      <c r="CD224" s="22"/>
      <c r="CE224" s="21"/>
      <c r="CF224" s="22"/>
      <c r="CG224" s="21"/>
      <c r="CH224" s="21"/>
    </row>
    <row r="225" spans="1:86" ht="62.25">
      <c r="A225" s="216">
        <v>199</v>
      </c>
      <c r="B225" s="152">
        <v>199</v>
      </c>
      <c r="C225" s="188" t="s">
        <v>500</v>
      </c>
      <c r="D225" s="77" t="s">
        <v>14</v>
      </c>
      <c r="E225" s="101" t="s">
        <v>509</v>
      </c>
      <c r="F225" s="77" t="s">
        <v>17</v>
      </c>
      <c r="G225" s="203" t="s">
        <v>510</v>
      </c>
      <c r="H225" s="190" t="s">
        <v>1553</v>
      </c>
      <c r="I225" s="20" t="s">
        <v>275</v>
      </c>
      <c r="J225" s="111" t="s">
        <v>192</v>
      </c>
      <c r="K225" s="191" t="s">
        <v>16</v>
      </c>
      <c r="L225" s="21"/>
      <c r="M225" s="21"/>
      <c r="N225" s="80"/>
      <c r="O225" s="20"/>
      <c r="P225" s="80"/>
      <c r="Q225" s="20"/>
      <c r="R225" s="20"/>
      <c r="S225" s="21"/>
      <c r="T225" s="20"/>
      <c r="U225" s="66">
        <f t="shared" si="86"/>
        <v>1</v>
      </c>
      <c r="V225" s="189" t="s">
        <v>726</v>
      </c>
      <c r="W225" s="189" t="s">
        <v>726</v>
      </c>
      <c r="X225" s="189" t="s">
        <v>724</v>
      </c>
      <c r="Y225" s="189" t="s">
        <v>723</v>
      </c>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c r="AZ225" s="20"/>
      <c r="BA225" s="20"/>
      <c r="BB225" s="20"/>
      <c r="BC225" s="20"/>
      <c r="BD225" s="20"/>
      <c r="BE225" s="20">
        <v>2</v>
      </c>
      <c r="BF225" s="20">
        <v>2</v>
      </c>
      <c r="BG225" s="20">
        <v>2</v>
      </c>
      <c r="BH225" s="20">
        <v>1</v>
      </c>
      <c r="BI225" s="20">
        <v>2</v>
      </c>
      <c r="BJ225" s="20">
        <v>2</v>
      </c>
      <c r="BK225" s="20">
        <v>1</v>
      </c>
      <c r="BL225" s="20">
        <v>2</v>
      </c>
      <c r="BM225" s="20">
        <v>2</v>
      </c>
      <c r="BN225" s="20">
        <v>2</v>
      </c>
      <c r="BO225" s="20">
        <v>2</v>
      </c>
      <c r="BP225" s="20">
        <v>2</v>
      </c>
      <c r="BQ225" s="20">
        <v>2</v>
      </c>
      <c r="BR225" s="20">
        <v>2</v>
      </c>
      <c r="BS225" s="20">
        <v>2</v>
      </c>
      <c r="BT225" s="20">
        <v>2</v>
      </c>
      <c r="BU225" s="20">
        <v>2</v>
      </c>
      <c r="BV225" s="20">
        <v>1</v>
      </c>
      <c r="BW225" s="20">
        <v>2</v>
      </c>
      <c r="BX225" s="20">
        <v>2</v>
      </c>
      <c r="BY225" s="20">
        <v>2</v>
      </c>
      <c r="BZ225" s="20">
        <v>1</v>
      </c>
      <c r="CA225" s="80">
        <f>COUNTIF($BE225:$BZ225,2)</f>
        <v>18</v>
      </c>
      <c r="CB225" s="81">
        <f>CA225/COUNTA($BE225:$BZ225)</f>
        <v>0.81818181818181823</v>
      </c>
      <c r="CC225" s="80">
        <f>COUNTIF($BE225:$BZ225,1)</f>
        <v>4</v>
      </c>
      <c r="CD225" s="81">
        <f>CC225/COUNTA($BE225:$BZ225)</f>
        <v>0.18181818181818182</v>
      </c>
      <c r="CE225" s="80">
        <f>COUNTIF($BE225:$BZ225,0)</f>
        <v>0</v>
      </c>
      <c r="CF225" s="81">
        <f>CE225/COUNTA($BE225:$BZ225)</f>
        <v>0</v>
      </c>
      <c r="CG225" s="80">
        <f>(((CA225*2)+(CC225*1)+(CE225*0)))/COUNTA($BE225:$BZ225)</f>
        <v>1.8181818181818181</v>
      </c>
      <c r="CH225" s="226" t="str">
        <f>IF(CG225&gt;=1.6,"Đạt mục tiêu",IF(CG225&gt;=1,"Cần cố gắng","Chưa đạt"))</f>
        <v>Đạt mục tiêu</v>
      </c>
    </row>
    <row r="226" spans="1:86" s="2" customFormat="1" ht="31.5" hidden="1">
      <c r="A226" s="19">
        <v>200</v>
      </c>
      <c r="B226" s="152">
        <v>200</v>
      </c>
      <c r="C226" s="78" t="s">
        <v>500</v>
      </c>
      <c r="D226" s="77" t="s">
        <v>14</v>
      </c>
      <c r="E226" s="101" t="s">
        <v>509</v>
      </c>
      <c r="F226" s="77" t="s">
        <v>17</v>
      </c>
      <c r="G226" s="101" t="s">
        <v>514</v>
      </c>
      <c r="H226" s="23" t="s">
        <v>979</v>
      </c>
      <c r="I226" s="20" t="s">
        <v>275</v>
      </c>
      <c r="J226" s="111" t="s">
        <v>192</v>
      </c>
      <c r="K226" s="21"/>
      <c r="L226" s="21" t="s">
        <v>16</v>
      </c>
      <c r="M226" s="21"/>
      <c r="N226" s="80"/>
      <c r="O226" s="20"/>
      <c r="P226" s="80"/>
      <c r="Q226" s="20"/>
      <c r="R226" s="20"/>
      <c r="S226" s="21"/>
      <c r="T226" s="20"/>
      <c r="U226" s="66">
        <f t="shared" si="86"/>
        <v>1</v>
      </c>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20"/>
      <c r="BF226" s="20"/>
      <c r="BG226" s="20"/>
      <c r="BH226" s="20"/>
      <c r="BI226" s="20"/>
      <c r="BJ226" s="20"/>
      <c r="BK226" s="20"/>
      <c r="BL226" s="20"/>
      <c r="BM226" s="20"/>
      <c r="BN226" s="20"/>
      <c r="BO226" s="20"/>
      <c r="BP226" s="20"/>
      <c r="BQ226" s="20"/>
      <c r="BR226" s="20"/>
      <c r="BS226" s="20"/>
      <c r="BT226" s="20"/>
      <c r="BU226" s="20"/>
      <c r="BV226" s="20"/>
      <c r="BW226" s="20"/>
      <c r="BX226" s="20"/>
      <c r="BY226" s="50"/>
      <c r="BZ226" s="50"/>
      <c r="CA226" s="21"/>
      <c r="CB226" s="22"/>
      <c r="CC226" s="21"/>
      <c r="CD226" s="22"/>
      <c r="CE226" s="21"/>
      <c r="CF226" s="22"/>
      <c r="CG226" s="21"/>
      <c r="CH226" s="21"/>
    </row>
    <row r="227" spans="1:86" s="2" customFormat="1" ht="30" hidden="1">
      <c r="A227" s="19">
        <v>201</v>
      </c>
      <c r="B227" s="152">
        <v>201</v>
      </c>
      <c r="C227" s="78" t="s">
        <v>500</v>
      </c>
      <c r="D227" s="77" t="s">
        <v>14</v>
      </c>
      <c r="E227" s="101" t="s">
        <v>509</v>
      </c>
      <c r="F227" s="77" t="s">
        <v>17</v>
      </c>
      <c r="G227" s="101" t="s">
        <v>515</v>
      </c>
      <c r="H227" s="23" t="s">
        <v>717</v>
      </c>
      <c r="I227" s="20" t="s">
        <v>275</v>
      </c>
      <c r="J227" s="111" t="s">
        <v>192</v>
      </c>
      <c r="K227" s="21"/>
      <c r="L227" s="21"/>
      <c r="M227" s="21" t="s">
        <v>16</v>
      </c>
      <c r="N227" s="80"/>
      <c r="O227" s="20"/>
      <c r="P227" s="80"/>
      <c r="Q227" s="20"/>
      <c r="R227" s="20"/>
      <c r="S227" s="21"/>
      <c r="T227" s="20"/>
      <c r="U227" s="66">
        <f t="shared" si="86"/>
        <v>1</v>
      </c>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c r="BG227" s="20"/>
      <c r="BH227" s="20"/>
      <c r="BI227" s="20"/>
      <c r="BJ227" s="20"/>
      <c r="BK227" s="20"/>
      <c r="BL227" s="20"/>
      <c r="BM227" s="20"/>
      <c r="BN227" s="20"/>
      <c r="BO227" s="20"/>
      <c r="BP227" s="20"/>
      <c r="BQ227" s="20"/>
      <c r="BR227" s="20"/>
      <c r="BS227" s="20"/>
      <c r="BT227" s="20"/>
      <c r="BU227" s="20"/>
      <c r="BV227" s="20"/>
      <c r="BW227" s="20"/>
      <c r="BX227" s="20"/>
      <c r="BY227" s="50"/>
      <c r="BZ227" s="50"/>
      <c r="CA227" s="21"/>
      <c r="CB227" s="22"/>
      <c r="CC227" s="21"/>
      <c r="CD227" s="22"/>
      <c r="CE227" s="21"/>
      <c r="CF227" s="22"/>
      <c r="CG227" s="21"/>
      <c r="CH227" s="21"/>
    </row>
    <row r="228" spans="1:86" s="2" customFormat="1" ht="31.5" hidden="1">
      <c r="A228" s="19">
        <v>202</v>
      </c>
      <c r="B228" s="152">
        <v>202</v>
      </c>
      <c r="C228" s="78" t="s">
        <v>500</v>
      </c>
      <c r="D228" s="77" t="s">
        <v>14</v>
      </c>
      <c r="E228" s="101" t="s">
        <v>509</v>
      </c>
      <c r="F228" s="77" t="s">
        <v>17</v>
      </c>
      <c r="G228" s="101" t="s">
        <v>516</v>
      </c>
      <c r="H228" s="23" t="s">
        <v>962</v>
      </c>
      <c r="I228" s="20" t="s">
        <v>275</v>
      </c>
      <c r="J228" s="111" t="s">
        <v>192</v>
      </c>
      <c r="K228" s="21"/>
      <c r="L228" s="21"/>
      <c r="M228" s="21"/>
      <c r="N228" s="80" t="s">
        <v>16</v>
      </c>
      <c r="O228" s="20"/>
      <c r="P228" s="80"/>
      <c r="Q228" s="20"/>
      <c r="R228" s="20"/>
      <c r="S228" s="21"/>
      <c r="T228" s="20"/>
      <c r="U228" s="66">
        <f t="shared" si="86"/>
        <v>1</v>
      </c>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20"/>
      <c r="BF228" s="20"/>
      <c r="BG228" s="20"/>
      <c r="BH228" s="20"/>
      <c r="BI228" s="20"/>
      <c r="BJ228" s="20"/>
      <c r="BK228" s="20"/>
      <c r="BL228" s="20"/>
      <c r="BM228" s="20"/>
      <c r="BN228" s="20"/>
      <c r="BO228" s="20"/>
      <c r="BP228" s="20"/>
      <c r="BQ228" s="20"/>
      <c r="BR228" s="20"/>
      <c r="BS228" s="20"/>
      <c r="BT228" s="20"/>
      <c r="BU228" s="20"/>
      <c r="BV228" s="20"/>
      <c r="BW228" s="20"/>
      <c r="BX228" s="20"/>
      <c r="BY228" s="50"/>
      <c r="BZ228" s="50"/>
      <c r="CA228" s="21"/>
      <c r="CB228" s="22"/>
      <c r="CC228" s="21"/>
      <c r="CD228" s="22"/>
      <c r="CE228" s="21"/>
      <c r="CF228" s="22"/>
      <c r="CG228" s="21"/>
      <c r="CH228" s="21"/>
    </row>
    <row r="229" spans="1:86" s="2" customFormat="1" ht="30" hidden="1">
      <c r="A229" s="19">
        <v>203</v>
      </c>
      <c r="B229" s="152">
        <v>203</v>
      </c>
      <c r="C229" s="78" t="s">
        <v>500</v>
      </c>
      <c r="D229" s="77" t="s">
        <v>14</v>
      </c>
      <c r="E229" s="101" t="s">
        <v>509</v>
      </c>
      <c r="F229" s="77" t="s">
        <v>17</v>
      </c>
      <c r="G229" s="101" t="s">
        <v>517</v>
      </c>
      <c r="H229" s="23" t="s">
        <v>718</v>
      </c>
      <c r="I229" s="20" t="s">
        <v>275</v>
      </c>
      <c r="J229" s="111" t="s">
        <v>192</v>
      </c>
      <c r="K229" s="21"/>
      <c r="L229" s="21"/>
      <c r="M229" s="21"/>
      <c r="N229" s="80"/>
      <c r="O229" s="21" t="s">
        <v>16</v>
      </c>
      <c r="P229" s="80"/>
      <c r="Q229" s="20"/>
      <c r="R229" s="20"/>
      <c r="S229" s="21"/>
      <c r="T229" s="20"/>
      <c r="U229" s="66">
        <f t="shared" si="86"/>
        <v>1</v>
      </c>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H229" s="20"/>
      <c r="BI229" s="20"/>
      <c r="BJ229" s="20"/>
      <c r="BK229" s="20"/>
      <c r="BL229" s="20"/>
      <c r="BM229" s="20"/>
      <c r="BN229" s="20"/>
      <c r="BO229" s="20"/>
      <c r="BP229" s="20"/>
      <c r="BQ229" s="20"/>
      <c r="BR229" s="20"/>
      <c r="BS229" s="20"/>
      <c r="BT229" s="20"/>
      <c r="BU229" s="20"/>
      <c r="BV229" s="20"/>
      <c r="BW229" s="20"/>
      <c r="BX229" s="20"/>
      <c r="BY229" s="50"/>
      <c r="BZ229" s="50"/>
      <c r="CA229" s="21"/>
      <c r="CB229" s="22"/>
      <c r="CC229" s="21"/>
      <c r="CD229" s="22"/>
      <c r="CE229" s="21"/>
      <c r="CF229" s="22"/>
      <c r="CG229" s="21"/>
      <c r="CH229" s="21"/>
    </row>
    <row r="230" spans="1:86" s="2" customFormat="1" ht="15.75" hidden="1">
      <c r="A230" s="19">
        <v>203</v>
      </c>
      <c r="B230" s="152"/>
      <c r="C230" s="78" t="s">
        <v>500</v>
      </c>
      <c r="D230" s="77"/>
      <c r="E230" s="101"/>
      <c r="F230" s="77"/>
      <c r="G230" s="101"/>
      <c r="H230" s="23" t="s">
        <v>1027</v>
      </c>
      <c r="I230" s="20"/>
      <c r="J230" s="111"/>
      <c r="K230" s="21"/>
      <c r="L230" s="21"/>
      <c r="M230" s="21"/>
      <c r="N230" s="80"/>
      <c r="O230" s="21"/>
      <c r="P230" s="80"/>
      <c r="Q230" s="20"/>
      <c r="R230" s="20"/>
      <c r="S230" s="21" t="s">
        <v>16</v>
      </c>
      <c r="T230" s="20"/>
      <c r="U230" s="66"/>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c r="BG230" s="20"/>
      <c r="BH230" s="20"/>
      <c r="BI230" s="20"/>
      <c r="BJ230" s="20"/>
      <c r="BK230" s="20"/>
      <c r="BL230" s="20"/>
      <c r="BM230" s="20"/>
      <c r="BN230" s="20"/>
      <c r="BO230" s="20"/>
      <c r="BP230" s="20"/>
      <c r="BQ230" s="20"/>
      <c r="BR230" s="20"/>
      <c r="BS230" s="20"/>
      <c r="BT230" s="20"/>
      <c r="BU230" s="20"/>
      <c r="BV230" s="20"/>
      <c r="BW230" s="20"/>
      <c r="BX230" s="20"/>
      <c r="BY230" s="50"/>
      <c r="BZ230" s="50"/>
      <c r="CA230" s="21"/>
      <c r="CB230" s="22"/>
      <c r="CC230" s="21"/>
      <c r="CD230" s="22"/>
      <c r="CE230" s="21"/>
      <c r="CF230" s="22"/>
      <c r="CG230" s="21"/>
      <c r="CH230" s="21"/>
    </row>
    <row r="231" spans="1:86" s="2" customFormat="1" ht="30" hidden="1">
      <c r="A231" s="19">
        <v>203</v>
      </c>
      <c r="B231" s="152">
        <v>204</v>
      </c>
      <c r="C231" s="78" t="s">
        <v>500</v>
      </c>
      <c r="D231" s="77" t="s">
        <v>14</v>
      </c>
      <c r="E231" s="101" t="s">
        <v>509</v>
      </c>
      <c r="F231" s="77" t="s">
        <v>17</v>
      </c>
      <c r="G231" s="101" t="s">
        <v>518</v>
      </c>
      <c r="H231" s="23" t="s">
        <v>719</v>
      </c>
      <c r="I231" s="20" t="s">
        <v>275</v>
      </c>
      <c r="J231" s="111" t="s">
        <v>192</v>
      </c>
      <c r="K231" s="21"/>
      <c r="L231" s="21"/>
      <c r="M231" s="21"/>
      <c r="N231" s="80"/>
      <c r="O231" s="20"/>
      <c r="P231" s="80" t="s">
        <v>16</v>
      </c>
      <c r="Q231" s="20"/>
      <c r="R231" s="20"/>
      <c r="S231" s="21"/>
      <c r="T231" s="20"/>
      <c r="U231" s="66">
        <f t="shared" si="86"/>
        <v>1</v>
      </c>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20"/>
      <c r="BF231" s="20"/>
      <c r="BG231" s="20"/>
      <c r="BH231" s="20"/>
      <c r="BI231" s="20"/>
      <c r="BJ231" s="20"/>
      <c r="BK231" s="20"/>
      <c r="BL231" s="20"/>
      <c r="BM231" s="20"/>
      <c r="BN231" s="20"/>
      <c r="BO231" s="20"/>
      <c r="BP231" s="20"/>
      <c r="BQ231" s="20"/>
      <c r="BR231" s="20"/>
      <c r="BS231" s="20"/>
      <c r="BT231" s="20"/>
      <c r="BU231" s="20"/>
      <c r="BV231" s="20"/>
      <c r="BW231" s="20"/>
      <c r="BX231" s="20"/>
      <c r="BY231" s="50"/>
      <c r="BZ231" s="50"/>
      <c r="CA231" s="21"/>
      <c r="CB231" s="22"/>
      <c r="CC231" s="21"/>
      <c r="CD231" s="22"/>
      <c r="CE231" s="21"/>
      <c r="CF231" s="22"/>
      <c r="CG231" s="21"/>
      <c r="CH231" s="21"/>
    </row>
    <row r="232" spans="1:86" s="2" customFormat="1" ht="30" hidden="1">
      <c r="A232" s="19">
        <v>205</v>
      </c>
      <c r="B232" s="152">
        <v>205</v>
      </c>
      <c r="C232" s="78" t="s">
        <v>501</v>
      </c>
      <c r="D232" s="77" t="s">
        <v>14</v>
      </c>
      <c r="E232" s="101" t="s">
        <v>511</v>
      </c>
      <c r="F232" s="77" t="s">
        <v>17</v>
      </c>
      <c r="G232" s="101" t="s">
        <v>519</v>
      </c>
      <c r="H232" s="23" t="s">
        <v>520</v>
      </c>
      <c r="I232" s="20" t="s">
        <v>275</v>
      </c>
      <c r="J232" s="111" t="s">
        <v>192</v>
      </c>
      <c r="K232" s="21"/>
      <c r="L232" s="21"/>
      <c r="M232" s="21"/>
      <c r="N232" s="80"/>
      <c r="O232" s="20"/>
      <c r="P232" s="80"/>
      <c r="Q232" s="20"/>
      <c r="R232" s="20"/>
      <c r="S232" s="21" t="s">
        <v>16</v>
      </c>
      <c r="T232" s="20"/>
      <c r="U232" s="66">
        <f t="shared" si="86"/>
        <v>1</v>
      </c>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20"/>
      <c r="BF232" s="20"/>
      <c r="BG232" s="20"/>
      <c r="BH232" s="20"/>
      <c r="BI232" s="20"/>
      <c r="BJ232" s="20"/>
      <c r="BK232" s="20"/>
      <c r="BL232" s="20"/>
      <c r="BM232" s="20"/>
      <c r="BN232" s="20"/>
      <c r="BO232" s="20"/>
      <c r="BP232" s="20"/>
      <c r="BQ232" s="20"/>
      <c r="BR232" s="20"/>
      <c r="BS232" s="20"/>
      <c r="BT232" s="20"/>
      <c r="BU232" s="20"/>
      <c r="BV232" s="20"/>
      <c r="BW232" s="20"/>
      <c r="BX232" s="20"/>
      <c r="BY232" s="50"/>
      <c r="BZ232" s="50"/>
      <c r="CA232" s="21"/>
      <c r="CB232" s="22"/>
      <c r="CC232" s="21"/>
      <c r="CD232" s="22"/>
      <c r="CE232" s="21"/>
      <c r="CF232" s="22"/>
      <c r="CG232" s="21"/>
      <c r="CH232" s="21"/>
    </row>
    <row r="233" spans="1:86" s="2" customFormat="1" ht="30" hidden="1">
      <c r="A233" s="19">
        <v>206</v>
      </c>
      <c r="B233" s="152">
        <v>206</v>
      </c>
      <c r="C233" s="78" t="s">
        <v>501</v>
      </c>
      <c r="D233" s="77" t="s">
        <v>14</v>
      </c>
      <c r="E233" s="101" t="s">
        <v>511</v>
      </c>
      <c r="F233" s="77" t="s">
        <v>17</v>
      </c>
      <c r="G233" s="101" t="s">
        <v>502</v>
      </c>
      <c r="H233" s="23" t="s">
        <v>521</v>
      </c>
      <c r="I233" s="20" t="s">
        <v>275</v>
      </c>
      <c r="J233" s="111" t="s">
        <v>192</v>
      </c>
      <c r="K233" s="21"/>
      <c r="L233" s="21"/>
      <c r="M233" s="21"/>
      <c r="N233" s="80"/>
      <c r="O233" s="20"/>
      <c r="P233" s="80"/>
      <c r="Q233" s="21" t="s">
        <v>16</v>
      </c>
      <c r="R233" s="20"/>
      <c r="S233" s="21"/>
      <c r="T233" s="20"/>
      <c r="U233" s="66">
        <f t="shared" si="86"/>
        <v>1</v>
      </c>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BQ233" s="20"/>
      <c r="BR233" s="20"/>
      <c r="BS233" s="20"/>
      <c r="BT233" s="20"/>
      <c r="BU233" s="20"/>
      <c r="BV233" s="20"/>
      <c r="BW233" s="20"/>
      <c r="BX233" s="20"/>
      <c r="BY233" s="50"/>
      <c r="BZ233" s="50"/>
      <c r="CA233" s="21"/>
      <c r="CB233" s="22"/>
      <c r="CC233" s="21"/>
      <c r="CD233" s="22"/>
      <c r="CE233" s="21"/>
      <c r="CF233" s="22"/>
      <c r="CG233" s="21"/>
      <c r="CH233" s="21"/>
    </row>
    <row r="234" spans="1:86" s="2" customFormat="1" ht="31.5" hidden="1">
      <c r="A234" s="19">
        <v>207</v>
      </c>
      <c r="B234" s="152">
        <v>207</v>
      </c>
      <c r="C234" s="78" t="s">
        <v>503</v>
      </c>
      <c r="D234" s="77" t="s">
        <v>14</v>
      </c>
      <c r="E234" s="101" t="s">
        <v>512</v>
      </c>
      <c r="F234" s="77" t="s">
        <v>17</v>
      </c>
      <c r="G234" s="101" t="s">
        <v>963</v>
      </c>
      <c r="H234" s="23" t="s">
        <v>964</v>
      </c>
      <c r="I234" s="20" t="s">
        <v>275</v>
      </c>
      <c r="J234" s="111" t="s">
        <v>192</v>
      </c>
      <c r="K234" s="21"/>
      <c r="L234" s="21"/>
      <c r="M234" s="21"/>
      <c r="N234" s="80"/>
      <c r="O234" s="20"/>
      <c r="P234" s="80"/>
      <c r="Q234" s="20"/>
      <c r="R234" s="20"/>
      <c r="S234" s="21"/>
      <c r="T234" s="20"/>
      <c r="U234" s="66">
        <f t="shared" si="86"/>
        <v>0</v>
      </c>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0"/>
      <c r="BH234" s="20"/>
      <c r="BI234" s="20"/>
      <c r="BJ234" s="20"/>
      <c r="BK234" s="20"/>
      <c r="BL234" s="20"/>
      <c r="BM234" s="20"/>
      <c r="BN234" s="20"/>
      <c r="BO234" s="20"/>
      <c r="BP234" s="20"/>
      <c r="BQ234" s="20"/>
      <c r="BR234" s="20"/>
      <c r="BS234" s="20"/>
      <c r="BT234" s="20"/>
      <c r="BU234" s="20"/>
      <c r="BV234" s="20"/>
      <c r="BW234" s="20"/>
      <c r="BX234" s="20"/>
      <c r="BY234" s="50"/>
      <c r="BZ234" s="50"/>
      <c r="CA234" s="21"/>
      <c r="CB234" s="22"/>
      <c r="CC234" s="21"/>
      <c r="CD234" s="22"/>
      <c r="CE234" s="21"/>
      <c r="CF234" s="22"/>
      <c r="CG234" s="21"/>
      <c r="CH234" s="21"/>
    </row>
    <row r="235" spans="1:86" s="2" customFormat="1" ht="31.5" hidden="1">
      <c r="A235" s="19">
        <v>208</v>
      </c>
      <c r="B235" s="152">
        <v>208</v>
      </c>
      <c r="C235" s="78" t="s">
        <v>503</v>
      </c>
      <c r="D235" s="77" t="s">
        <v>14</v>
      </c>
      <c r="E235" s="101" t="s">
        <v>512</v>
      </c>
      <c r="F235" s="77" t="s">
        <v>17</v>
      </c>
      <c r="G235" s="101" t="s">
        <v>535</v>
      </c>
      <c r="H235" s="23" t="s">
        <v>1002</v>
      </c>
      <c r="I235" s="20" t="s">
        <v>275</v>
      </c>
      <c r="J235" s="111" t="s">
        <v>192</v>
      </c>
      <c r="K235" s="20"/>
      <c r="L235" s="20"/>
      <c r="M235" s="20"/>
      <c r="N235" s="80"/>
      <c r="O235" s="20"/>
      <c r="P235" s="80" t="s">
        <v>16</v>
      </c>
      <c r="Q235" s="21"/>
      <c r="R235" s="21"/>
      <c r="S235" s="20"/>
      <c r="T235" s="20"/>
      <c r="U235" s="66">
        <f t="shared" si="86"/>
        <v>1</v>
      </c>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0"/>
      <c r="BH235" s="20"/>
      <c r="BI235" s="20"/>
      <c r="BJ235" s="20"/>
      <c r="BK235" s="20"/>
      <c r="BL235" s="20"/>
      <c r="BM235" s="20"/>
      <c r="BN235" s="20"/>
      <c r="BO235" s="20"/>
      <c r="BP235" s="20"/>
      <c r="BQ235" s="20"/>
      <c r="BR235" s="20"/>
      <c r="BS235" s="20"/>
      <c r="BT235" s="20"/>
      <c r="BU235" s="20"/>
      <c r="BV235" s="20"/>
      <c r="BW235" s="20"/>
      <c r="BX235" s="20"/>
      <c r="BY235" s="50"/>
      <c r="BZ235" s="50"/>
      <c r="CA235" s="21">
        <f>COUNTIF($BE235:$BZ235,2)</f>
        <v>0</v>
      </c>
      <c r="CB235" s="22" t="e">
        <f>CA235/COUNTA($BE235:$BZ235)</f>
        <v>#DIV/0!</v>
      </c>
      <c r="CC235" s="21">
        <f>COUNTIF($BE235:$BZ235,1)</f>
        <v>0</v>
      </c>
      <c r="CD235" s="22" t="e">
        <f>CC235/COUNTA($BE235:$BZ235)</f>
        <v>#DIV/0!</v>
      </c>
      <c r="CE235" s="21">
        <f>COUNTIF($BE235:$BZ235,0)</f>
        <v>0</v>
      </c>
      <c r="CF235" s="22" t="e">
        <f>CE235/COUNTA($BE235:$BZ235)</f>
        <v>#DIV/0!</v>
      </c>
      <c r="CG235" s="21" t="e">
        <f>(((CA235*2)+(CC235*1)+(CE235*0)))/COUNTA($BE235:$BZ235)</f>
        <v>#DIV/0!</v>
      </c>
      <c r="CH235" s="21" t="e">
        <f>IF(CG235&gt;=1.6,"Đạt mục tiêu",IF(CG235&gt;=1,"Cần cố gắng","Chưa đạt"))</f>
        <v>#DIV/0!</v>
      </c>
    </row>
    <row r="236" spans="1:86" s="2" customFormat="1" ht="30" hidden="1">
      <c r="A236" s="19">
        <v>209</v>
      </c>
      <c r="B236" s="152">
        <v>209</v>
      </c>
      <c r="C236" s="78" t="s">
        <v>503</v>
      </c>
      <c r="D236" s="77" t="s">
        <v>14</v>
      </c>
      <c r="E236" s="101" t="s">
        <v>513</v>
      </c>
      <c r="F236" s="77" t="s">
        <v>17</v>
      </c>
      <c r="G236" s="101" t="s">
        <v>504</v>
      </c>
      <c r="H236" s="23" t="s">
        <v>522</v>
      </c>
      <c r="I236" s="20" t="s">
        <v>275</v>
      </c>
      <c r="J236" s="111" t="s">
        <v>192</v>
      </c>
      <c r="K236" s="20"/>
      <c r="L236" s="20"/>
      <c r="M236" s="20"/>
      <c r="N236" s="80"/>
      <c r="O236" s="20"/>
      <c r="P236" s="80"/>
      <c r="Q236" s="21"/>
      <c r="R236" s="21"/>
      <c r="S236" s="20"/>
      <c r="T236" s="21" t="s">
        <v>16</v>
      </c>
      <c r="U236" s="66">
        <f t="shared" si="86"/>
        <v>1</v>
      </c>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20"/>
      <c r="BQ236" s="20"/>
      <c r="BR236" s="20"/>
      <c r="BS236" s="20"/>
      <c r="BT236" s="20"/>
      <c r="BU236" s="20"/>
      <c r="BV236" s="20"/>
      <c r="BW236" s="20"/>
      <c r="BX236" s="20"/>
      <c r="BY236" s="50"/>
      <c r="BZ236" s="50"/>
      <c r="CA236" s="21"/>
      <c r="CB236" s="22"/>
      <c r="CC236" s="21"/>
      <c r="CD236" s="22"/>
      <c r="CE236" s="21"/>
      <c r="CF236" s="22"/>
      <c r="CG236" s="21"/>
      <c r="CH236" s="21"/>
    </row>
    <row r="237" spans="1:86" s="2" customFormat="1" ht="30" hidden="1">
      <c r="A237" s="19"/>
      <c r="B237" s="152"/>
      <c r="C237" s="78" t="s">
        <v>505</v>
      </c>
      <c r="D237" s="77"/>
      <c r="E237" s="101"/>
      <c r="F237" s="77"/>
      <c r="G237" s="101"/>
      <c r="H237" s="23" t="s">
        <v>1010</v>
      </c>
      <c r="I237" s="20"/>
      <c r="J237" s="111"/>
      <c r="K237" s="20"/>
      <c r="L237" s="20"/>
      <c r="M237" s="20"/>
      <c r="N237" s="80"/>
      <c r="O237" s="20"/>
      <c r="P237" s="80"/>
      <c r="Q237" s="21" t="s">
        <v>16</v>
      </c>
      <c r="R237" s="21"/>
      <c r="S237" s="20"/>
      <c r="T237" s="20"/>
      <c r="U237" s="66"/>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BQ237" s="20"/>
      <c r="BR237" s="20"/>
      <c r="BS237" s="20"/>
      <c r="BT237" s="20"/>
      <c r="BU237" s="20"/>
      <c r="BV237" s="20"/>
      <c r="BW237" s="20"/>
      <c r="BX237" s="20"/>
      <c r="BY237" s="50"/>
      <c r="BZ237" s="50"/>
      <c r="CA237" s="21"/>
      <c r="CB237" s="22"/>
      <c r="CC237" s="21"/>
      <c r="CD237" s="22"/>
      <c r="CE237" s="21"/>
      <c r="CF237" s="22"/>
      <c r="CG237" s="21"/>
      <c r="CH237" s="21"/>
    </row>
    <row r="238" spans="1:86" s="2" customFormat="1" ht="30" hidden="1">
      <c r="A238" s="19">
        <v>210</v>
      </c>
      <c r="B238" s="152">
        <v>210</v>
      </c>
      <c r="C238" s="78" t="s">
        <v>505</v>
      </c>
      <c r="D238" s="77" t="s">
        <v>14</v>
      </c>
      <c r="E238" s="101" t="s">
        <v>525</v>
      </c>
      <c r="F238" s="77" t="s">
        <v>17</v>
      </c>
      <c r="G238" s="101" t="s">
        <v>526</v>
      </c>
      <c r="H238" s="23" t="s">
        <v>527</v>
      </c>
      <c r="I238" s="20" t="s">
        <v>275</v>
      </c>
      <c r="J238" s="111" t="s">
        <v>192</v>
      </c>
      <c r="K238" s="20"/>
      <c r="L238" s="20"/>
      <c r="M238" s="20"/>
      <c r="N238" s="80"/>
      <c r="O238" s="20"/>
      <c r="P238" s="80" t="s">
        <v>16</v>
      </c>
      <c r="Q238" s="21"/>
      <c r="R238" s="21"/>
      <c r="S238" s="20"/>
      <c r="T238" s="20"/>
      <c r="U238" s="66">
        <f t="shared" si="86"/>
        <v>1</v>
      </c>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20"/>
      <c r="BS238" s="20"/>
      <c r="BT238" s="20"/>
      <c r="BU238" s="20"/>
      <c r="BV238" s="20"/>
      <c r="BW238" s="20"/>
      <c r="BX238" s="20"/>
      <c r="BY238" s="50"/>
      <c r="BZ238" s="50"/>
      <c r="CA238" s="21"/>
      <c r="CB238" s="22"/>
      <c r="CC238" s="21"/>
      <c r="CD238" s="22"/>
      <c r="CE238" s="21"/>
      <c r="CF238" s="22"/>
      <c r="CG238" s="21"/>
      <c r="CH238" s="21"/>
    </row>
    <row r="239" spans="1:86" ht="62.25">
      <c r="A239" s="216">
        <v>211</v>
      </c>
      <c r="B239" s="152">
        <v>211</v>
      </c>
      <c r="C239" s="179" t="s">
        <v>523</v>
      </c>
      <c r="D239" s="77" t="s">
        <v>14</v>
      </c>
      <c r="E239" s="67" t="s">
        <v>524</v>
      </c>
      <c r="F239" s="102" t="s">
        <v>17</v>
      </c>
      <c r="G239" s="190" t="s">
        <v>529</v>
      </c>
      <c r="H239" s="190" t="s">
        <v>1554</v>
      </c>
      <c r="I239" s="79" t="s">
        <v>275</v>
      </c>
      <c r="J239" s="111" t="s">
        <v>192</v>
      </c>
      <c r="K239" s="191" t="s">
        <v>16</v>
      </c>
      <c r="L239" s="79"/>
      <c r="M239" s="79"/>
      <c r="N239" s="80"/>
      <c r="O239" s="79"/>
      <c r="P239" s="80"/>
      <c r="Q239" s="80"/>
      <c r="R239" s="80"/>
      <c r="S239" s="79"/>
      <c r="T239" s="79"/>
      <c r="U239" s="66">
        <f t="shared" si="86"/>
        <v>1</v>
      </c>
      <c r="V239" s="1142" t="s">
        <v>724</v>
      </c>
      <c r="W239" s="189" t="s">
        <v>724</v>
      </c>
      <c r="X239" s="189" t="s">
        <v>726</v>
      </c>
      <c r="Y239" s="189" t="s">
        <v>723</v>
      </c>
      <c r="Z239" s="79"/>
      <c r="AA239" s="79"/>
      <c r="AB239" s="79"/>
      <c r="AC239" s="79"/>
      <c r="AD239" s="79"/>
      <c r="AE239" s="79"/>
      <c r="AF239" s="79"/>
      <c r="AG239" s="79"/>
      <c r="AH239" s="79"/>
      <c r="AI239" s="79"/>
      <c r="AJ239" s="79"/>
      <c r="AK239" s="79"/>
      <c r="AL239" s="79"/>
      <c r="AM239" s="79"/>
      <c r="AN239" s="79"/>
      <c r="AO239" s="79"/>
      <c r="AP239" s="79"/>
      <c r="AQ239" s="79"/>
      <c r="AR239" s="79"/>
      <c r="AS239" s="79"/>
      <c r="AT239" s="79"/>
      <c r="AU239" s="79"/>
      <c r="AV239" s="79"/>
      <c r="AW239" s="79"/>
      <c r="AX239" s="79"/>
      <c r="AY239" s="79"/>
      <c r="AZ239" s="79"/>
      <c r="BA239" s="79"/>
      <c r="BB239" s="79"/>
      <c r="BC239" s="79"/>
      <c r="BD239" s="79"/>
      <c r="BE239" s="20">
        <v>2</v>
      </c>
      <c r="BF239" s="20">
        <v>2</v>
      </c>
      <c r="BG239" s="20">
        <v>2</v>
      </c>
      <c r="BH239" s="20">
        <v>2</v>
      </c>
      <c r="BI239" s="20">
        <v>2</v>
      </c>
      <c r="BJ239" s="20">
        <v>2</v>
      </c>
      <c r="BK239" s="20">
        <v>2</v>
      </c>
      <c r="BL239" s="20">
        <v>2</v>
      </c>
      <c r="BM239" s="20">
        <v>2</v>
      </c>
      <c r="BN239" s="20">
        <v>2</v>
      </c>
      <c r="BO239" s="20">
        <v>2</v>
      </c>
      <c r="BP239" s="20">
        <v>2</v>
      </c>
      <c r="BQ239" s="20">
        <v>2</v>
      </c>
      <c r="BR239" s="20">
        <v>2</v>
      </c>
      <c r="BS239" s="20">
        <v>2</v>
      </c>
      <c r="BT239" s="20">
        <v>2</v>
      </c>
      <c r="BU239" s="20">
        <v>2</v>
      </c>
      <c r="BV239" s="20">
        <v>1</v>
      </c>
      <c r="BW239" s="20">
        <v>2</v>
      </c>
      <c r="BX239" s="20">
        <v>2</v>
      </c>
      <c r="BY239" s="20">
        <v>1</v>
      </c>
      <c r="BZ239" s="20">
        <v>1</v>
      </c>
      <c r="CA239" s="80">
        <f>COUNTIF($BE239:$BZ239,2)</f>
        <v>19</v>
      </c>
      <c r="CB239" s="81">
        <f>CA239/COUNTA($BE239:$BZ239)</f>
        <v>0.86363636363636365</v>
      </c>
      <c r="CC239" s="80">
        <f>COUNTIF($BE239:$BZ239,1)</f>
        <v>3</v>
      </c>
      <c r="CD239" s="81">
        <f>CC239/COUNTA($BE239:$BZ239)</f>
        <v>0.13636363636363635</v>
      </c>
      <c r="CE239" s="80">
        <f>COUNTIF($BE239:$BZ239,0)</f>
        <v>0</v>
      </c>
      <c r="CF239" s="81">
        <f>CE239/COUNTA($BE239:$BZ239)</f>
        <v>0</v>
      </c>
      <c r="CG239" s="80">
        <f>(((CA239*2)+(CC239*1)+(CE239*0)))/COUNTA($BE239:$BZ239)</f>
        <v>1.8636363636363635</v>
      </c>
      <c r="CH239" s="226" t="str">
        <f>IF(CG239&gt;=1.6,"Đạt mục tiêu",IF(CG239&gt;=1,"Cần cố gắng","Chưa đạt"))</f>
        <v>Đạt mục tiêu</v>
      </c>
    </row>
    <row r="240" spans="1:86" s="2" customFormat="1" ht="15.75" hidden="1">
      <c r="A240" s="26"/>
      <c r="B240" s="1062"/>
      <c r="C240" s="1062"/>
      <c r="D240" s="1062"/>
      <c r="E240" s="1062"/>
      <c r="F240" s="1062"/>
      <c r="G240" s="1376" t="s">
        <v>216</v>
      </c>
      <c r="H240" s="1376"/>
      <c r="I240" s="27"/>
      <c r="J240" s="152">
        <f>SUM(J241:J245)</f>
        <v>172</v>
      </c>
      <c r="K240" s="152">
        <f>SUM(K241:K245)</f>
        <v>22</v>
      </c>
      <c r="L240" s="152">
        <f t="shared" ref="L240:BD240" si="87">SUM(L241:L245)</f>
        <v>22</v>
      </c>
      <c r="M240" s="152">
        <f t="shared" si="87"/>
        <v>24</v>
      </c>
      <c r="N240" s="152">
        <f t="shared" si="87"/>
        <v>25</v>
      </c>
      <c r="O240" s="152">
        <f t="shared" si="87"/>
        <v>17</v>
      </c>
      <c r="P240" s="152">
        <f t="shared" si="87"/>
        <v>24</v>
      </c>
      <c r="Q240" s="152">
        <f t="shared" si="87"/>
        <v>21</v>
      </c>
      <c r="R240" s="152">
        <f t="shared" si="87"/>
        <v>17</v>
      </c>
      <c r="S240" s="152">
        <f t="shared" si="87"/>
        <v>17</v>
      </c>
      <c r="T240" s="152">
        <f t="shared" si="87"/>
        <v>15</v>
      </c>
      <c r="U240" s="152">
        <f t="shared" si="87"/>
        <v>0</v>
      </c>
      <c r="V240" s="152">
        <f t="shared" si="87"/>
        <v>0</v>
      </c>
      <c r="W240" s="152">
        <f t="shared" si="87"/>
        <v>0</v>
      </c>
      <c r="X240" s="152">
        <f t="shared" si="87"/>
        <v>0</v>
      </c>
      <c r="Y240" s="152">
        <f t="shared" si="87"/>
        <v>0</v>
      </c>
      <c r="Z240" s="152">
        <f t="shared" si="87"/>
        <v>0</v>
      </c>
      <c r="AA240" s="152">
        <f t="shared" si="87"/>
        <v>0</v>
      </c>
      <c r="AB240" s="152">
        <f t="shared" si="87"/>
        <v>0</v>
      </c>
      <c r="AC240" s="152">
        <f t="shared" si="87"/>
        <v>0</v>
      </c>
      <c r="AD240" s="152">
        <f t="shared" si="87"/>
        <v>0</v>
      </c>
      <c r="AE240" s="152">
        <f t="shared" si="87"/>
        <v>0</v>
      </c>
      <c r="AF240" s="152">
        <f t="shared" si="87"/>
        <v>0</v>
      </c>
      <c r="AG240" s="152">
        <f t="shared" si="87"/>
        <v>0</v>
      </c>
      <c r="AH240" s="152">
        <f t="shared" si="87"/>
        <v>0</v>
      </c>
      <c r="AI240" s="152">
        <f t="shared" si="87"/>
        <v>0</v>
      </c>
      <c r="AJ240" s="152"/>
      <c r="AK240" s="152"/>
      <c r="AL240" s="152"/>
      <c r="AM240" s="152"/>
      <c r="AN240" s="152"/>
      <c r="AO240" s="152"/>
      <c r="AP240" s="152">
        <f t="shared" si="87"/>
        <v>0</v>
      </c>
      <c r="AQ240" s="152"/>
      <c r="AR240" s="152"/>
      <c r="AS240" s="152"/>
      <c r="AT240" s="152">
        <f t="shared" si="87"/>
        <v>0</v>
      </c>
      <c r="AU240" s="152"/>
      <c r="AV240" s="152"/>
      <c r="AW240" s="152">
        <f t="shared" si="87"/>
        <v>0</v>
      </c>
      <c r="AX240" s="152"/>
      <c r="AY240" s="152"/>
      <c r="AZ240" s="152">
        <f t="shared" si="87"/>
        <v>0</v>
      </c>
      <c r="BA240" s="152"/>
      <c r="BB240" s="152">
        <f t="shared" si="87"/>
        <v>0</v>
      </c>
      <c r="BC240" s="152"/>
      <c r="BD240" s="152">
        <f t="shared" si="87"/>
        <v>0</v>
      </c>
      <c r="BY240" s="48"/>
      <c r="BZ240" s="48"/>
    </row>
    <row r="241" spans="1:87" s="2" customFormat="1" ht="15.75" hidden="1">
      <c r="A241" s="26"/>
      <c r="B241" s="1063"/>
      <c r="C241" s="1063"/>
      <c r="D241" s="1063"/>
      <c r="E241" s="1063"/>
      <c r="F241" s="1063"/>
      <c r="G241" s="1376" t="s">
        <v>255</v>
      </c>
      <c r="H241" s="1376"/>
      <c r="I241" s="27"/>
      <c r="J241" s="28">
        <f>COUNTIF(J$11:J$85,"Thể chất")</f>
        <v>58</v>
      </c>
      <c r="K241" s="28">
        <f t="shared" ref="K241:Y241" si="88">COUNTIF(K$11:K$85,"x")</f>
        <v>8</v>
      </c>
      <c r="L241" s="28">
        <f t="shared" si="88"/>
        <v>7</v>
      </c>
      <c r="M241" s="28">
        <f t="shared" si="88"/>
        <v>7</v>
      </c>
      <c r="N241" s="28">
        <f t="shared" si="88"/>
        <v>11</v>
      </c>
      <c r="O241" s="28">
        <f t="shared" si="88"/>
        <v>7</v>
      </c>
      <c r="P241" s="28">
        <f t="shared" si="88"/>
        <v>10</v>
      </c>
      <c r="Q241" s="28">
        <f t="shared" si="88"/>
        <v>6</v>
      </c>
      <c r="R241" s="28">
        <f t="shared" si="88"/>
        <v>6</v>
      </c>
      <c r="S241" s="28">
        <f t="shared" si="88"/>
        <v>5</v>
      </c>
      <c r="T241" s="28">
        <f t="shared" si="88"/>
        <v>3</v>
      </c>
      <c r="U241" s="28">
        <f t="shared" si="88"/>
        <v>0</v>
      </c>
      <c r="V241" s="28">
        <f t="shared" si="88"/>
        <v>0</v>
      </c>
      <c r="W241" s="28">
        <f t="shared" si="88"/>
        <v>0</v>
      </c>
      <c r="X241" s="28">
        <f t="shared" si="88"/>
        <v>0</v>
      </c>
      <c r="Y241" s="28">
        <f t="shared" si="88"/>
        <v>0</v>
      </c>
      <c r="Z241" s="28">
        <f t="shared" ref="Z241:AI241" si="89">COUNTIF(Z$8:Z$85,"x")</f>
        <v>0</v>
      </c>
      <c r="AA241" s="28">
        <f t="shared" si="89"/>
        <v>0</v>
      </c>
      <c r="AB241" s="28">
        <f t="shared" si="89"/>
        <v>0</v>
      </c>
      <c r="AC241" s="28">
        <f t="shared" si="89"/>
        <v>0</v>
      </c>
      <c r="AD241" s="28">
        <f t="shared" si="89"/>
        <v>0</v>
      </c>
      <c r="AE241" s="28">
        <f t="shared" si="89"/>
        <v>0</v>
      </c>
      <c r="AF241" s="28">
        <f t="shared" si="89"/>
        <v>0</v>
      </c>
      <c r="AG241" s="28">
        <f t="shared" si="89"/>
        <v>0</v>
      </c>
      <c r="AH241" s="28">
        <f t="shared" si="89"/>
        <v>0</v>
      </c>
      <c r="AI241" s="28">
        <f t="shared" si="89"/>
        <v>0</v>
      </c>
      <c r="AJ241" s="28"/>
      <c r="AK241" s="28"/>
      <c r="AL241" s="28"/>
      <c r="AM241" s="28"/>
      <c r="AN241" s="28"/>
      <c r="AO241" s="28"/>
      <c r="AP241" s="28">
        <f>COUNTIF(AP$8:AP$85,"x")</f>
        <v>0</v>
      </c>
      <c r="AQ241" s="28"/>
      <c r="AR241" s="28"/>
      <c r="AS241" s="28"/>
      <c r="AT241" s="28">
        <f>COUNTIF(AT$8:AT$85,"x")</f>
        <v>0</v>
      </c>
      <c r="AU241" s="28"/>
      <c r="AV241" s="28"/>
      <c r="AW241" s="28">
        <f>COUNTIF(AW$8:AW$85,"x")</f>
        <v>0</v>
      </c>
      <c r="AX241" s="28"/>
      <c r="AY241" s="28"/>
      <c r="AZ241" s="28">
        <f>COUNTIF(AZ$8:AZ$85,"x")</f>
        <v>0</v>
      </c>
      <c r="BA241" s="28"/>
      <c r="BB241" s="28">
        <f>COUNTIF(BB$8:BB$85,"x")</f>
        <v>0</v>
      </c>
      <c r="BC241" s="28"/>
      <c r="BD241" s="28">
        <f>COUNTIF(BD$8:BD$85,"x")</f>
        <v>0</v>
      </c>
      <c r="BY241" s="48"/>
      <c r="BZ241" s="48"/>
    </row>
    <row r="242" spans="1:87" s="2" customFormat="1" ht="15.75" hidden="1">
      <c r="A242" s="26"/>
      <c r="B242" s="1063"/>
      <c r="C242" s="1063"/>
      <c r="D242" s="1063"/>
      <c r="E242" s="1063"/>
      <c r="F242" s="1063"/>
      <c r="G242" s="1376" t="s">
        <v>256</v>
      </c>
      <c r="H242" s="1376"/>
      <c r="I242" s="27"/>
      <c r="J242" s="28">
        <f>COUNTIF(J$88:J$128,"Nhận thức")</f>
        <v>29</v>
      </c>
      <c r="K242" s="28">
        <f t="shared" ref="K242:X242" si="90">COUNTIF(K$88:K$128,"x")</f>
        <v>4</v>
      </c>
      <c r="L242" s="28">
        <f t="shared" si="90"/>
        <v>4</v>
      </c>
      <c r="M242" s="28">
        <f t="shared" si="90"/>
        <v>2</v>
      </c>
      <c r="N242" s="28">
        <f t="shared" si="90"/>
        <v>4</v>
      </c>
      <c r="O242" s="28">
        <f t="shared" si="90"/>
        <v>4</v>
      </c>
      <c r="P242" s="28">
        <f t="shared" si="90"/>
        <v>3</v>
      </c>
      <c r="Q242" s="28">
        <f t="shared" si="90"/>
        <v>6</v>
      </c>
      <c r="R242" s="28">
        <f t="shared" si="90"/>
        <v>2</v>
      </c>
      <c r="S242" s="28">
        <f t="shared" si="90"/>
        <v>3</v>
      </c>
      <c r="T242" s="28">
        <f t="shared" si="90"/>
        <v>2</v>
      </c>
      <c r="U242" s="28">
        <f t="shared" si="90"/>
        <v>0</v>
      </c>
      <c r="V242" s="28">
        <f t="shared" si="90"/>
        <v>0</v>
      </c>
      <c r="W242" s="28">
        <f t="shared" si="90"/>
        <v>0</v>
      </c>
      <c r="X242" s="28">
        <f t="shared" si="90"/>
        <v>0</v>
      </c>
      <c r="Y242" s="28">
        <f t="shared" ref="Y242:AI242" si="91">COUNTIF(Y$86:Y$128,"x")</f>
        <v>0</v>
      </c>
      <c r="Z242" s="28">
        <f t="shared" si="91"/>
        <v>0</v>
      </c>
      <c r="AA242" s="28">
        <f t="shared" si="91"/>
        <v>0</v>
      </c>
      <c r="AB242" s="28">
        <f t="shared" si="91"/>
        <v>0</v>
      </c>
      <c r="AC242" s="28">
        <f t="shared" si="91"/>
        <v>0</v>
      </c>
      <c r="AD242" s="28">
        <f t="shared" si="91"/>
        <v>0</v>
      </c>
      <c r="AE242" s="28">
        <f t="shared" si="91"/>
        <v>0</v>
      </c>
      <c r="AF242" s="28">
        <f t="shared" si="91"/>
        <v>0</v>
      </c>
      <c r="AG242" s="28">
        <f t="shared" si="91"/>
        <v>0</v>
      </c>
      <c r="AH242" s="28">
        <f t="shared" si="91"/>
        <v>0</v>
      </c>
      <c r="AI242" s="28">
        <f t="shared" si="91"/>
        <v>0</v>
      </c>
      <c r="AJ242" s="28"/>
      <c r="AK242" s="28"/>
      <c r="AL242" s="28"/>
      <c r="AM242" s="28"/>
      <c r="AN242" s="28"/>
      <c r="AO242" s="28"/>
      <c r="AP242" s="28">
        <f>COUNTIF(AP$86:AP$128,"x")</f>
        <v>0</v>
      </c>
      <c r="AQ242" s="28"/>
      <c r="AR242" s="28"/>
      <c r="AS242" s="28"/>
      <c r="AT242" s="28">
        <f>COUNTIF(AT$86:AT$128,"x")</f>
        <v>0</v>
      </c>
      <c r="AU242" s="28"/>
      <c r="AV242" s="28"/>
      <c r="AW242" s="28">
        <f>COUNTIF(AW$86:AW$128,"x")</f>
        <v>0</v>
      </c>
      <c r="AX242" s="28"/>
      <c r="AY242" s="28"/>
      <c r="AZ242" s="28">
        <f>COUNTIF(AZ$86:AZ$128,"x")</f>
        <v>0</v>
      </c>
      <c r="BA242" s="28"/>
      <c r="BB242" s="28">
        <f>COUNTIF(BB$86:BB$128,"x")</f>
        <v>0</v>
      </c>
      <c r="BC242" s="28"/>
      <c r="BD242" s="28">
        <f>COUNTIF(BD$86:BD$128,"x")</f>
        <v>0</v>
      </c>
      <c r="BY242" s="48"/>
      <c r="BZ242" s="48"/>
    </row>
    <row r="243" spans="1:87" s="2" customFormat="1" ht="15.75" hidden="1">
      <c r="A243" s="26"/>
      <c r="B243" s="1063"/>
      <c r="C243" s="1063"/>
      <c r="D243" s="1063"/>
      <c r="E243" s="1063"/>
      <c r="F243" s="1063"/>
      <c r="G243" s="1376" t="s">
        <v>257</v>
      </c>
      <c r="H243" s="1376"/>
      <c r="I243" s="27"/>
      <c r="J243" s="28">
        <f>COUNTIF(J$129:J$187,"Ngôn ngữ")</f>
        <v>42</v>
      </c>
      <c r="K243" s="28">
        <f>COUNTIF(K$129:K$187,"x")</f>
        <v>4</v>
      </c>
      <c r="L243" s="28">
        <f t="shared" ref="L243:W243" si="92">COUNTIF(L$129:L$187,"x")</f>
        <v>5</v>
      </c>
      <c r="M243" s="28">
        <f t="shared" si="92"/>
        <v>8</v>
      </c>
      <c r="N243" s="28">
        <f t="shared" si="92"/>
        <v>6</v>
      </c>
      <c r="O243" s="28">
        <f t="shared" si="92"/>
        <v>4</v>
      </c>
      <c r="P243" s="28">
        <f t="shared" si="92"/>
        <v>4</v>
      </c>
      <c r="Q243" s="28">
        <f t="shared" si="92"/>
        <v>4</v>
      </c>
      <c r="R243" s="28">
        <f t="shared" si="92"/>
        <v>5</v>
      </c>
      <c r="S243" s="28">
        <f t="shared" si="92"/>
        <v>6</v>
      </c>
      <c r="T243" s="28">
        <f t="shared" si="92"/>
        <v>6</v>
      </c>
      <c r="U243" s="28">
        <f t="shared" si="92"/>
        <v>0</v>
      </c>
      <c r="V243" s="28">
        <f t="shared" si="92"/>
        <v>0</v>
      </c>
      <c r="W243" s="28">
        <f t="shared" si="92"/>
        <v>0</v>
      </c>
      <c r="X243" s="28">
        <f t="shared" ref="X243:AI243" si="93">COUNTIF(X$129:X$171,"x")</f>
        <v>0</v>
      </c>
      <c r="Y243" s="28">
        <f t="shared" si="93"/>
        <v>0</v>
      </c>
      <c r="Z243" s="28">
        <f t="shared" si="93"/>
        <v>0</v>
      </c>
      <c r="AA243" s="28">
        <f t="shared" si="93"/>
        <v>0</v>
      </c>
      <c r="AB243" s="28">
        <f t="shared" si="93"/>
        <v>0</v>
      </c>
      <c r="AC243" s="28">
        <f t="shared" si="93"/>
        <v>0</v>
      </c>
      <c r="AD243" s="28">
        <f t="shared" si="93"/>
        <v>0</v>
      </c>
      <c r="AE243" s="28">
        <f t="shared" si="93"/>
        <v>0</v>
      </c>
      <c r="AF243" s="28">
        <f t="shared" si="93"/>
        <v>0</v>
      </c>
      <c r="AG243" s="28">
        <f t="shared" si="93"/>
        <v>0</v>
      </c>
      <c r="AH243" s="28">
        <f t="shared" si="93"/>
        <v>0</v>
      </c>
      <c r="AI243" s="28">
        <f t="shared" si="93"/>
        <v>0</v>
      </c>
      <c r="AJ243" s="28"/>
      <c r="AK243" s="28"/>
      <c r="AL243" s="28"/>
      <c r="AM243" s="28"/>
      <c r="AN243" s="28"/>
      <c r="AO243" s="28"/>
      <c r="AP243" s="28">
        <f>COUNTIF(AP$129:AP$171,"x")</f>
        <v>0</v>
      </c>
      <c r="AQ243" s="28"/>
      <c r="AR243" s="28"/>
      <c r="AS243" s="28"/>
      <c r="AT243" s="28">
        <f>COUNTIF(AT$129:AT$171,"x")</f>
        <v>0</v>
      </c>
      <c r="AU243" s="28"/>
      <c r="AV243" s="28"/>
      <c r="AW243" s="28">
        <f>COUNTIF(AW$129:AW$171,"x")</f>
        <v>0</v>
      </c>
      <c r="AX243" s="28"/>
      <c r="AY243" s="28"/>
      <c r="AZ243" s="28">
        <f>COUNTIF(AZ$129:AZ$171,"x")</f>
        <v>0</v>
      </c>
      <c r="BA243" s="28"/>
      <c r="BB243" s="28">
        <f>COUNTIF(BB$129:BB$171,"x")</f>
        <v>0</v>
      </c>
      <c r="BC243" s="28"/>
      <c r="BD243" s="28">
        <f>COUNTIF(BD$129:BD$171,"x")</f>
        <v>0</v>
      </c>
      <c r="BY243" s="48"/>
      <c r="BZ243" s="48"/>
    </row>
    <row r="244" spans="1:87" s="2" customFormat="1" ht="15.75" hidden="1">
      <c r="A244" s="26"/>
      <c r="B244" s="1063"/>
      <c r="C244" s="1063"/>
      <c r="D244" s="1063"/>
      <c r="E244" s="1063"/>
      <c r="F244" s="1063"/>
      <c r="G244" s="1376" t="s">
        <v>258</v>
      </c>
      <c r="H244" s="1376"/>
      <c r="I244" s="27"/>
      <c r="J244" s="28">
        <f>COUNTIF(J$179:J$239,"TCKNXH-TM")</f>
        <v>43</v>
      </c>
      <c r="K244" s="28">
        <f t="shared" ref="K244:V244" si="94">COUNTIF(K$179:K$239,"x")</f>
        <v>6</v>
      </c>
      <c r="L244" s="28">
        <f t="shared" si="94"/>
        <v>6</v>
      </c>
      <c r="M244" s="28">
        <f t="shared" si="94"/>
        <v>7</v>
      </c>
      <c r="N244" s="28">
        <f t="shared" si="94"/>
        <v>4</v>
      </c>
      <c r="O244" s="28">
        <f t="shared" si="94"/>
        <v>2</v>
      </c>
      <c r="P244" s="28">
        <f t="shared" si="94"/>
        <v>7</v>
      </c>
      <c r="Q244" s="28">
        <f t="shared" si="94"/>
        <v>5</v>
      </c>
      <c r="R244" s="28">
        <f t="shared" si="94"/>
        <v>4</v>
      </c>
      <c r="S244" s="28">
        <f t="shared" si="94"/>
        <v>3</v>
      </c>
      <c r="T244" s="28">
        <f t="shared" si="94"/>
        <v>4</v>
      </c>
      <c r="U244" s="28">
        <f t="shared" si="94"/>
        <v>0</v>
      </c>
      <c r="V244" s="28">
        <f t="shared" si="94"/>
        <v>0</v>
      </c>
      <c r="W244" s="28">
        <f t="shared" ref="W244:AI244" si="95">COUNTIF(W$179:W$220,"x")</f>
        <v>0</v>
      </c>
      <c r="X244" s="28">
        <f t="shared" si="95"/>
        <v>0</v>
      </c>
      <c r="Y244" s="28">
        <f t="shared" si="95"/>
        <v>0</v>
      </c>
      <c r="Z244" s="28">
        <f t="shared" si="95"/>
        <v>0</v>
      </c>
      <c r="AA244" s="28">
        <f t="shared" si="95"/>
        <v>0</v>
      </c>
      <c r="AB244" s="28">
        <f t="shared" si="95"/>
        <v>0</v>
      </c>
      <c r="AC244" s="28">
        <f t="shared" si="95"/>
        <v>0</v>
      </c>
      <c r="AD244" s="28">
        <f t="shared" si="95"/>
        <v>0</v>
      </c>
      <c r="AE244" s="28">
        <f t="shared" si="95"/>
        <v>0</v>
      </c>
      <c r="AF244" s="28">
        <f t="shared" si="95"/>
        <v>0</v>
      </c>
      <c r="AG244" s="28">
        <f t="shared" si="95"/>
        <v>0</v>
      </c>
      <c r="AH244" s="28">
        <f t="shared" si="95"/>
        <v>0</v>
      </c>
      <c r="AI244" s="28">
        <f t="shared" si="95"/>
        <v>0</v>
      </c>
      <c r="AJ244" s="28"/>
      <c r="AK244" s="28"/>
      <c r="AL244" s="28"/>
      <c r="AM244" s="28"/>
      <c r="AN244" s="28"/>
      <c r="AO244" s="28"/>
      <c r="AP244" s="28">
        <f>COUNTIF(AP$179:AP$220,"x")</f>
        <v>0</v>
      </c>
      <c r="AQ244" s="28"/>
      <c r="AR244" s="28"/>
      <c r="AS244" s="28"/>
      <c r="AT244" s="28">
        <f>COUNTIF(AT$179:AT$220,"x")</f>
        <v>0</v>
      </c>
      <c r="AU244" s="28"/>
      <c r="AV244" s="28"/>
      <c r="AW244" s="28">
        <f>COUNTIF(AW$179:AW$220,"x")</f>
        <v>0</v>
      </c>
      <c r="AX244" s="28"/>
      <c r="AY244" s="28"/>
      <c r="AZ244" s="28">
        <f>COUNTIF(AZ$179:AZ$220,"x")</f>
        <v>0</v>
      </c>
      <c r="BA244" s="28"/>
      <c r="BB244" s="28">
        <f>COUNTIF(BB$179:BB$220,"x")</f>
        <v>0</v>
      </c>
      <c r="BC244" s="28"/>
      <c r="BD244" s="28">
        <f>COUNTIF(BD$179:BD$220,"x")</f>
        <v>0</v>
      </c>
      <c r="BY244" s="48"/>
      <c r="BZ244" s="48"/>
    </row>
    <row r="245" spans="1:87" s="2" customFormat="1" ht="15.75" hidden="1">
      <c r="A245" s="26"/>
      <c r="B245" s="1063"/>
      <c r="C245" s="1063"/>
      <c r="D245" s="1063"/>
      <c r="E245" s="1063"/>
      <c r="F245" s="1063"/>
      <c r="G245" s="1376"/>
      <c r="H245" s="1376"/>
      <c r="I245" s="27"/>
      <c r="J245" s="28"/>
      <c r="K245" s="28"/>
      <c r="L245" s="28"/>
      <c r="M245" s="28"/>
      <c r="N245" s="28"/>
      <c r="O245" s="28"/>
      <c r="P245" s="28"/>
      <c r="Q245" s="28"/>
      <c r="R245" s="28"/>
      <c r="S245" s="28"/>
      <c r="T245" s="28"/>
      <c r="U245" s="28"/>
      <c r="V245" s="28"/>
      <c r="W245" s="28">
        <f t="shared" ref="W245:AI245" si="96">COUNTIF(W$221:W$239,"x")</f>
        <v>0</v>
      </c>
      <c r="X245" s="28">
        <f t="shared" si="96"/>
        <v>0</v>
      </c>
      <c r="Y245" s="28">
        <f t="shared" si="96"/>
        <v>0</v>
      </c>
      <c r="Z245" s="28">
        <f t="shared" si="96"/>
        <v>0</v>
      </c>
      <c r="AA245" s="28">
        <f t="shared" si="96"/>
        <v>0</v>
      </c>
      <c r="AB245" s="28">
        <f t="shared" si="96"/>
        <v>0</v>
      </c>
      <c r="AC245" s="28">
        <f t="shared" si="96"/>
        <v>0</v>
      </c>
      <c r="AD245" s="28">
        <f t="shared" si="96"/>
        <v>0</v>
      </c>
      <c r="AE245" s="28">
        <f t="shared" si="96"/>
        <v>0</v>
      </c>
      <c r="AF245" s="28">
        <f t="shared" si="96"/>
        <v>0</v>
      </c>
      <c r="AG245" s="28">
        <f t="shared" si="96"/>
        <v>0</v>
      </c>
      <c r="AH245" s="28">
        <f t="shared" si="96"/>
        <v>0</v>
      </c>
      <c r="AI245" s="28">
        <f t="shared" si="96"/>
        <v>0</v>
      </c>
      <c r="AJ245" s="28"/>
      <c r="AK245" s="28"/>
      <c r="AL245" s="28"/>
      <c r="AM245" s="28"/>
      <c r="AN245" s="28"/>
      <c r="AO245" s="28"/>
      <c r="AP245" s="28">
        <f>COUNTIF(AP$221:AP$239,"x")</f>
        <v>0</v>
      </c>
      <c r="AQ245" s="28"/>
      <c r="AR245" s="28"/>
      <c r="AS245" s="28"/>
      <c r="AT245" s="28">
        <f>COUNTIF(AT$221:AT$239,"x")</f>
        <v>0</v>
      </c>
      <c r="AU245" s="28"/>
      <c r="AV245" s="28"/>
      <c r="AW245" s="28">
        <f>COUNTIF(AW$221:AW$239,"x")</f>
        <v>0</v>
      </c>
      <c r="AX245" s="28"/>
      <c r="AY245" s="28"/>
      <c r="AZ245" s="28">
        <f>COUNTIF(AZ$221:AZ$239,"x")</f>
        <v>0</v>
      </c>
      <c r="BA245" s="28"/>
      <c r="BB245" s="28">
        <f>COUNTIF(BB$221:BB$239,"x")</f>
        <v>0</v>
      </c>
      <c r="BC245" s="28"/>
      <c r="BD245" s="28">
        <f>COUNTIF(BD$221:BD$239,"x")</f>
        <v>0</v>
      </c>
      <c r="BY245" s="48"/>
      <c r="BZ245" s="48"/>
    </row>
    <row r="246" spans="1:87">
      <c r="BE246" s="2"/>
      <c r="BF246" s="2"/>
      <c r="BG246" s="2"/>
      <c r="BH246" s="2"/>
      <c r="BI246" s="2"/>
      <c r="BJ246" s="2"/>
      <c r="BK246" s="2"/>
      <c r="BL246" s="2"/>
      <c r="BM246" s="2"/>
      <c r="BN246" s="2"/>
      <c r="BO246" s="2"/>
      <c r="BP246" s="2"/>
      <c r="BQ246" s="2"/>
      <c r="BR246" s="2"/>
      <c r="BS246" s="2"/>
      <c r="BT246" s="2"/>
      <c r="BU246" s="2"/>
      <c r="BV246" s="2"/>
      <c r="BW246" s="2"/>
      <c r="BX246" s="2"/>
      <c r="BY246" s="48"/>
      <c r="BZ246" s="48"/>
      <c r="CA246" s="2"/>
      <c r="CB246" s="2"/>
      <c r="CC246" s="2"/>
      <c r="CD246" s="2"/>
      <c r="CE246" s="2"/>
      <c r="CF246" s="2"/>
      <c r="CG246" s="2"/>
      <c r="CH246" s="2"/>
      <c r="CI246" s="2"/>
    </row>
    <row r="247" spans="1:87">
      <c r="G247" s="1596" t="s">
        <v>217</v>
      </c>
      <c r="H247" s="1597"/>
      <c r="I247" s="154"/>
      <c r="J247" s="154"/>
      <c r="K247" s="189"/>
      <c r="L247" s="154"/>
      <c r="M247" s="154"/>
      <c r="N247" s="154"/>
      <c r="O247" s="154"/>
      <c r="P247" s="154"/>
      <c r="Q247" s="154"/>
      <c r="R247" s="154"/>
      <c r="S247" s="154"/>
      <c r="T247" s="154"/>
      <c r="U247" s="154"/>
      <c r="V247" s="194">
        <f t="shared" ref="V247:BD247" si="97">SUM(V248:V256)</f>
        <v>21</v>
      </c>
      <c r="W247" s="194">
        <f t="shared" si="97"/>
        <v>22</v>
      </c>
      <c r="X247" s="194">
        <f t="shared" si="97"/>
        <v>22</v>
      </c>
      <c r="Y247" s="194">
        <f t="shared" si="97"/>
        <v>22</v>
      </c>
      <c r="Z247" s="152">
        <f t="shared" si="97"/>
        <v>0</v>
      </c>
      <c r="AA247" s="152">
        <f t="shared" si="97"/>
        <v>0</v>
      </c>
      <c r="AB247" s="152">
        <f t="shared" si="97"/>
        <v>0</v>
      </c>
      <c r="AC247" s="152">
        <f t="shared" si="97"/>
        <v>0</v>
      </c>
      <c r="AD247" s="152">
        <f t="shared" si="97"/>
        <v>0</v>
      </c>
      <c r="AE247" s="152">
        <f t="shared" si="97"/>
        <v>0</v>
      </c>
      <c r="AF247" s="152">
        <f t="shared" si="97"/>
        <v>0</v>
      </c>
      <c r="AG247" s="152">
        <f t="shared" si="97"/>
        <v>0</v>
      </c>
      <c r="AH247" s="152">
        <f t="shared" si="97"/>
        <v>0</v>
      </c>
      <c r="AI247" s="152">
        <f t="shared" si="97"/>
        <v>0</v>
      </c>
      <c r="AJ247" s="152"/>
      <c r="AK247" s="152"/>
      <c r="AL247" s="152"/>
      <c r="AM247" s="152"/>
      <c r="AN247" s="152"/>
      <c r="AO247" s="152"/>
      <c r="AP247" s="152">
        <f t="shared" si="97"/>
        <v>0</v>
      </c>
      <c r="AQ247" s="152"/>
      <c r="AR247" s="152"/>
      <c r="AS247" s="152"/>
      <c r="AT247" s="152">
        <f t="shared" si="97"/>
        <v>0</v>
      </c>
      <c r="AU247" s="152"/>
      <c r="AV247" s="152"/>
      <c r="AW247" s="152">
        <f t="shared" si="97"/>
        <v>0</v>
      </c>
      <c r="AX247" s="152"/>
      <c r="AY247" s="152"/>
      <c r="AZ247" s="152">
        <f t="shared" si="97"/>
        <v>0</v>
      </c>
      <c r="BA247" s="152"/>
      <c r="BB247" s="152">
        <f t="shared" si="97"/>
        <v>0</v>
      </c>
      <c r="BC247" s="152"/>
      <c r="BD247" s="152">
        <f t="shared" si="97"/>
        <v>0</v>
      </c>
      <c r="BE247" s="2"/>
      <c r="BF247" s="2"/>
      <c r="BG247" s="2"/>
      <c r="BH247" s="2"/>
      <c r="BI247" s="2"/>
      <c r="BJ247" s="2"/>
      <c r="BK247" s="2"/>
      <c r="BL247" s="2"/>
      <c r="BM247" s="2"/>
      <c r="BN247" s="2"/>
      <c r="BO247" s="2"/>
      <c r="BP247" s="2"/>
      <c r="BQ247" s="2"/>
      <c r="BR247" s="2"/>
      <c r="BS247" s="2"/>
      <c r="BT247" s="2"/>
      <c r="BU247" s="2"/>
      <c r="BV247" s="2"/>
      <c r="BW247" s="2"/>
      <c r="BX247" s="2"/>
      <c r="BY247" s="48"/>
      <c r="BZ247" s="48"/>
      <c r="CA247" s="2"/>
      <c r="CB247" s="2"/>
      <c r="CC247" s="2"/>
      <c r="CD247" s="2"/>
      <c r="CE247" s="2"/>
      <c r="CF247" s="2"/>
      <c r="CG247" s="2"/>
      <c r="CH247" s="2"/>
      <c r="CI247" s="2"/>
    </row>
    <row r="248" spans="1:87">
      <c r="G248" s="1594" t="s">
        <v>218</v>
      </c>
      <c r="H248" s="1595"/>
      <c r="I248" s="154"/>
      <c r="J248" s="154"/>
      <c r="K248" s="189"/>
      <c r="L248" s="154"/>
      <c r="M248" s="154"/>
      <c r="N248" s="154"/>
      <c r="O248" s="154"/>
      <c r="P248" s="154"/>
      <c r="Q248" s="154"/>
      <c r="R248" s="154"/>
      <c r="S248" s="154"/>
      <c r="T248" s="154"/>
      <c r="U248" s="154"/>
      <c r="V248" s="191">
        <f t="shared" ref="V248:AI248" si="98">COUNTIF(V$8:V$239,"ĐTT")</f>
        <v>1</v>
      </c>
      <c r="W248" s="191">
        <f t="shared" si="98"/>
        <v>1</v>
      </c>
      <c r="X248" s="191">
        <f t="shared" si="98"/>
        <v>1</v>
      </c>
      <c r="Y248" s="191">
        <f t="shared" si="98"/>
        <v>1</v>
      </c>
      <c r="Z248" s="159">
        <f t="shared" si="98"/>
        <v>0</v>
      </c>
      <c r="AA248" s="159">
        <f t="shared" si="98"/>
        <v>0</v>
      </c>
      <c r="AB248" s="159">
        <f t="shared" si="98"/>
        <v>0</v>
      </c>
      <c r="AC248" s="159">
        <f t="shared" si="98"/>
        <v>0</v>
      </c>
      <c r="AD248" s="159">
        <f t="shared" si="98"/>
        <v>0</v>
      </c>
      <c r="AE248" s="159">
        <f t="shared" si="98"/>
        <v>0</v>
      </c>
      <c r="AF248" s="159">
        <f t="shared" si="98"/>
        <v>0</v>
      </c>
      <c r="AG248" s="159">
        <f t="shared" si="98"/>
        <v>0</v>
      </c>
      <c r="AH248" s="159">
        <f t="shared" si="98"/>
        <v>0</v>
      </c>
      <c r="AI248" s="159">
        <f t="shared" si="98"/>
        <v>0</v>
      </c>
      <c r="AJ248" s="159"/>
      <c r="AK248" s="159"/>
      <c r="AL248" s="159"/>
      <c r="AM248" s="159"/>
      <c r="AN248" s="159"/>
      <c r="AO248" s="159"/>
      <c r="AP248" s="159">
        <f>COUNTIF(AP$8:AP$239,"ĐTT")</f>
        <v>0</v>
      </c>
      <c r="AQ248" s="159"/>
      <c r="AR248" s="159"/>
      <c r="AS248" s="159"/>
      <c r="AT248" s="159">
        <f>COUNTIF(AT$8:AT$239,"ĐTT")</f>
        <v>0</v>
      </c>
      <c r="AU248" s="159"/>
      <c r="AV248" s="159"/>
      <c r="AW248" s="159">
        <f>COUNTIF(AW$8:AW$239,"ĐTT")</f>
        <v>0</v>
      </c>
      <c r="AX248" s="159"/>
      <c r="AY248" s="159"/>
      <c r="AZ248" s="159">
        <f>COUNTIF(AZ$8:AZ$239,"ĐTT")</f>
        <v>0</v>
      </c>
      <c r="BA248" s="159"/>
      <c r="BB248" s="159">
        <f>COUNTIF(BB$8:BB$239,"ĐTT")</f>
        <v>0</v>
      </c>
      <c r="BC248" s="159"/>
      <c r="BD248" s="159">
        <f>COUNTIF(BD$8:BD$239,"ĐTT")</f>
        <v>0</v>
      </c>
      <c r="BE248" s="2"/>
      <c r="BF248" s="2"/>
      <c r="BG248" s="2"/>
      <c r="BH248" s="2"/>
      <c r="BI248" s="2"/>
      <c r="BJ248" s="2"/>
      <c r="BK248" s="2"/>
      <c r="BL248" s="2"/>
      <c r="BM248" s="2"/>
      <c r="BN248" s="2"/>
      <c r="BO248" s="2"/>
      <c r="BP248" s="2"/>
      <c r="BQ248" s="2"/>
      <c r="BR248" s="2"/>
      <c r="BS248" s="2"/>
      <c r="BT248" s="2"/>
      <c r="BU248" s="2"/>
      <c r="BV248" s="2"/>
      <c r="BW248" s="2"/>
      <c r="BX248" s="2"/>
      <c r="BY248" s="48"/>
      <c r="BZ248" s="48"/>
      <c r="CA248" s="2"/>
      <c r="CB248" s="2"/>
      <c r="CC248" s="2"/>
      <c r="CD248" s="2"/>
      <c r="CE248" s="2"/>
      <c r="CF248" s="2"/>
      <c r="CG248" s="2"/>
      <c r="CH248" s="2"/>
      <c r="CI248" s="2"/>
    </row>
    <row r="249" spans="1:87">
      <c r="G249" s="1594" t="s">
        <v>219</v>
      </c>
      <c r="H249" s="1595"/>
      <c r="I249" s="154"/>
      <c r="J249" s="154"/>
      <c r="K249" s="189"/>
      <c r="L249" s="154"/>
      <c r="M249" s="154"/>
      <c r="N249" s="154"/>
      <c r="O249" s="154"/>
      <c r="P249" s="154"/>
      <c r="Q249" s="154"/>
      <c r="R249" s="154"/>
      <c r="S249" s="154"/>
      <c r="T249" s="154"/>
      <c r="U249" s="154"/>
      <c r="V249" s="191">
        <f t="shared" ref="V249:AI249" si="99">COUNTIF(V$8:V$239,"TDS")</f>
        <v>1</v>
      </c>
      <c r="W249" s="191">
        <f t="shared" si="99"/>
        <v>1</v>
      </c>
      <c r="X249" s="191">
        <f t="shared" si="99"/>
        <v>1</v>
      </c>
      <c r="Y249" s="191">
        <f t="shared" si="99"/>
        <v>1</v>
      </c>
      <c r="Z249" s="159">
        <f t="shared" si="99"/>
        <v>0</v>
      </c>
      <c r="AA249" s="159">
        <f t="shared" si="99"/>
        <v>0</v>
      </c>
      <c r="AB249" s="159">
        <f t="shared" si="99"/>
        <v>0</v>
      </c>
      <c r="AC249" s="159">
        <f t="shared" si="99"/>
        <v>0</v>
      </c>
      <c r="AD249" s="159">
        <f t="shared" si="99"/>
        <v>0</v>
      </c>
      <c r="AE249" s="159">
        <f t="shared" si="99"/>
        <v>0</v>
      </c>
      <c r="AF249" s="159">
        <f t="shared" si="99"/>
        <v>0</v>
      </c>
      <c r="AG249" s="159">
        <f t="shared" si="99"/>
        <v>0</v>
      </c>
      <c r="AH249" s="159">
        <f t="shared" si="99"/>
        <v>0</v>
      </c>
      <c r="AI249" s="159">
        <f t="shared" si="99"/>
        <v>0</v>
      </c>
      <c r="AJ249" s="159"/>
      <c r="AK249" s="159"/>
      <c r="AL249" s="159"/>
      <c r="AM249" s="159"/>
      <c r="AN249" s="159"/>
      <c r="AO249" s="159"/>
      <c r="AP249" s="159">
        <f>COUNTIF(AP$8:AP$239,"TDS")</f>
        <v>0</v>
      </c>
      <c r="AQ249" s="159"/>
      <c r="AR249" s="159"/>
      <c r="AS249" s="159"/>
      <c r="AT249" s="159">
        <f>COUNTIF(AT$8:AT$239,"TDS")</f>
        <v>0</v>
      </c>
      <c r="AU249" s="159"/>
      <c r="AV249" s="159"/>
      <c r="AW249" s="159">
        <f>COUNTIF(AW$8:AW$239,"TDS")</f>
        <v>0</v>
      </c>
      <c r="AX249" s="159"/>
      <c r="AY249" s="159"/>
      <c r="AZ249" s="159">
        <f>COUNTIF(AZ$8:AZ$239,"TDS")</f>
        <v>0</v>
      </c>
      <c r="BA249" s="159"/>
      <c r="BB249" s="159">
        <f>COUNTIF(BB$8:BB$239,"TDS")</f>
        <v>0</v>
      </c>
      <c r="BC249" s="159"/>
      <c r="BD249" s="159">
        <f>COUNTIF(BD$8:BD$239,"TDS")</f>
        <v>0</v>
      </c>
      <c r="BE249" s="2"/>
      <c r="BF249" s="2"/>
      <c r="BG249" s="2"/>
      <c r="BH249" s="2"/>
      <c r="BI249" s="2"/>
      <c r="BJ249" s="2"/>
      <c r="BK249" s="2"/>
      <c r="BL249" s="2"/>
      <c r="BM249" s="2"/>
      <c r="BN249" s="2"/>
      <c r="BO249" s="2"/>
      <c r="BP249" s="2"/>
      <c r="BQ249" s="2"/>
      <c r="BR249" s="2"/>
      <c r="BS249" s="2"/>
      <c r="BT249" s="2"/>
      <c r="BU249" s="2"/>
      <c r="BV249" s="2"/>
      <c r="BW249" s="2"/>
      <c r="BX249" s="2"/>
      <c r="BY249" s="48"/>
      <c r="BZ249" s="48"/>
      <c r="CA249" s="2"/>
      <c r="CB249" s="2"/>
      <c r="CC249" s="2"/>
      <c r="CD249" s="2"/>
      <c r="CE249" s="2"/>
      <c r="CF249" s="2"/>
      <c r="CG249" s="2"/>
      <c r="CH249" s="2"/>
      <c r="CI249" s="2"/>
    </row>
    <row r="250" spans="1:87">
      <c r="G250" s="1594" t="s">
        <v>220</v>
      </c>
      <c r="H250" s="1595"/>
      <c r="I250" s="154"/>
      <c r="J250" s="154"/>
      <c r="K250" s="189"/>
      <c r="L250" s="154"/>
      <c r="M250" s="154"/>
      <c r="N250" s="154"/>
      <c r="O250" s="154"/>
      <c r="P250" s="154"/>
      <c r="Q250" s="154"/>
      <c r="R250" s="154"/>
      <c r="S250" s="154"/>
      <c r="T250" s="154"/>
      <c r="U250" s="154"/>
      <c r="V250" s="191">
        <f t="shared" ref="V250:AI250" si="100">COUNTIF(V$8:V$239,"HĐG")</f>
        <v>3</v>
      </c>
      <c r="W250" s="191">
        <f t="shared" si="100"/>
        <v>4</v>
      </c>
      <c r="X250" s="191">
        <f t="shared" si="100"/>
        <v>4</v>
      </c>
      <c r="Y250" s="191">
        <f t="shared" si="100"/>
        <v>4</v>
      </c>
      <c r="Z250" s="159">
        <f t="shared" si="100"/>
        <v>0</v>
      </c>
      <c r="AA250" s="159">
        <f t="shared" si="100"/>
        <v>0</v>
      </c>
      <c r="AB250" s="159">
        <f t="shared" si="100"/>
        <v>0</v>
      </c>
      <c r="AC250" s="159">
        <f t="shared" si="100"/>
        <v>0</v>
      </c>
      <c r="AD250" s="159">
        <f t="shared" si="100"/>
        <v>0</v>
      </c>
      <c r="AE250" s="159">
        <f t="shared" si="100"/>
        <v>0</v>
      </c>
      <c r="AF250" s="159">
        <f t="shared" si="100"/>
        <v>0</v>
      </c>
      <c r="AG250" s="159">
        <f t="shared" si="100"/>
        <v>0</v>
      </c>
      <c r="AH250" s="159">
        <f t="shared" si="100"/>
        <v>0</v>
      </c>
      <c r="AI250" s="159">
        <f t="shared" si="100"/>
        <v>0</v>
      </c>
      <c r="AJ250" s="159"/>
      <c r="AK250" s="159"/>
      <c r="AL250" s="159"/>
      <c r="AM250" s="159"/>
      <c r="AN250" s="159"/>
      <c r="AO250" s="159"/>
      <c r="AP250" s="159">
        <f>COUNTIF(AP$8:AP$239,"HĐG")</f>
        <v>0</v>
      </c>
      <c r="AQ250" s="159"/>
      <c r="AR250" s="159"/>
      <c r="AS250" s="159"/>
      <c r="AT250" s="159">
        <f>COUNTIF(AT$8:AT$239,"HĐG")</f>
        <v>0</v>
      </c>
      <c r="AU250" s="159"/>
      <c r="AV250" s="159"/>
      <c r="AW250" s="159">
        <f>COUNTIF(AW$8:AW$239,"HĐG")</f>
        <v>0</v>
      </c>
      <c r="AX250" s="159"/>
      <c r="AY250" s="159"/>
      <c r="AZ250" s="159">
        <f>COUNTIF(AZ$8:AZ$239,"HĐG")</f>
        <v>0</v>
      </c>
      <c r="BA250" s="159"/>
      <c r="BB250" s="159">
        <f>COUNTIF(BB$8:BB$239,"HĐG")</f>
        <v>0</v>
      </c>
      <c r="BC250" s="159"/>
      <c r="BD250" s="159">
        <f>COUNTIF(BD$8:BD$239,"HĐG")</f>
        <v>0</v>
      </c>
      <c r="BE250" s="2"/>
      <c r="BF250" s="2"/>
      <c r="BG250" s="2"/>
      <c r="BH250" s="2"/>
      <c r="BI250" s="2"/>
      <c r="BJ250" s="2"/>
      <c r="BK250" s="2"/>
      <c r="BL250" s="2"/>
      <c r="BM250" s="2"/>
      <c r="BN250" s="2"/>
      <c r="BO250" s="2"/>
      <c r="BP250" s="2"/>
      <c r="BQ250" s="2"/>
      <c r="BR250" s="2"/>
      <c r="BS250" s="2"/>
      <c r="BT250" s="2"/>
      <c r="BU250" s="2"/>
      <c r="BV250" s="2"/>
      <c r="BW250" s="2"/>
      <c r="BX250" s="2"/>
      <c r="BY250" s="48"/>
      <c r="BZ250" s="48"/>
      <c r="CA250" s="2"/>
      <c r="CB250" s="2"/>
      <c r="CC250" s="2"/>
      <c r="CD250" s="2"/>
      <c r="CE250" s="2"/>
      <c r="CF250" s="2"/>
      <c r="CG250" s="2"/>
      <c r="CH250" s="2"/>
      <c r="CI250" s="2"/>
    </row>
    <row r="251" spans="1:87">
      <c r="G251" s="1594" t="s">
        <v>221</v>
      </c>
      <c r="H251" s="1595"/>
      <c r="I251" s="154"/>
      <c r="J251" s="154"/>
      <c r="K251" s="189"/>
      <c r="L251" s="154"/>
      <c r="M251" s="154"/>
      <c r="N251" s="154"/>
      <c r="O251" s="154"/>
      <c r="P251" s="154"/>
      <c r="Q251" s="154"/>
      <c r="R251" s="154"/>
      <c r="S251" s="154"/>
      <c r="T251" s="154"/>
      <c r="U251" s="154"/>
      <c r="V251" s="191">
        <f t="shared" ref="V251:AI251" si="101">COUNTIF(V$8:V$239,"HĐNT")</f>
        <v>2</v>
      </c>
      <c r="W251" s="191">
        <f t="shared" si="101"/>
        <v>5</v>
      </c>
      <c r="X251" s="191">
        <f t="shared" si="101"/>
        <v>4</v>
      </c>
      <c r="Y251" s="191">
        <f t="shared" si="101"/>
        <v>5</v>
      </c>
      <c r="Z251" s="159">
        <f t="shared" si="101"/>
        <v>0</v>
      </c>
      <c r="AA251" s="159">
        <f t="shared" si="101"/>
        <v>0</v>
      </c>
      <c r="AB251" s="159">
        <f t="shared" si="101"/>
        <v>0</v>
      </c>
      <c r="AC251" s="159">
        <f t="shared" si="101"/>
        <v>0</v>
      </c>
      <c r="AD251" s="159">
        <f t="shared" si="101"/>
        <v>0</v>
      </c>
      <c r="AE251" s="159">
        <f t="shared" si="101"/>
        <v>0</v>
      </c>
      <c r="AF251" s="159">
        <f t="shared" si="101"/>
        <v>0</v>
      </c>
      <c r="AG251" s="159">
        <f t="shared" si="101"/>
        <v>0</v>
      </c>
      <c r="AH251" s="159">
        <f t="shared" si="101"/>
        <v>0</v>
      </c>
      <c r="AI251" s="159">
        <f t="shared" si="101"/>
        <v>0</v>
      </c>
      <c r="AJ251" s="159"/>
      <c r="AK251" s="159"/>
      <c r="AL251" s="159"/>
      <c r="AM251" s="159"/>
      <c r="AN251" s="159"/>
      <c r="AO251" s="159"/>
      <c r="AP251" s="159">
        <f>COUNTIF(AP$8:AP$239,"HĐNT")</f>
        <v>0</v>
      </c>
      <c r="AQ251" s="159"/>
      <c r="AR251" s="159"/>
      <c r="AS251" s="159"/>
      <c r="AT251" s="159">
        <f>COUNTIF(AT$8:AT$239,"HĐNT")</f>
        <v>0</v>
      </c>
      <c r="AU251" s="159"/>
      <c r="AV251" s="159"/>
      <c r="AW251" s="159">
        <f>COUNTIF(AW$8:AW$239,"HĐNT")</f>
        <v>0</v>
      </c>
      <c r="AX251" s="159"/>
      <c r="AY251" s="159"/>
      <c r="AZ251" s="159">
        <f>COUNTIF(AZ$8:AZ$239,"HĐNT")</f>
        <v>0</v>
      </c>
      <c r="BA251" s="159"/>
      <c r="BB251" s="159">
        <f>COUNTIF(BB$8:BB$239,"HĐNT")</f>
        <v>0</v>
      </c>
      <c r="BC251" s="159"/>
      <c r="BD251" s="159">
        <f>COUNTIF(BD$8:BD$239,"HĐNT")</f>
        <v>0</v>
      </c>
      <c r="BE251" s="2"/>
      <c r="BF251" s="2"/>
      <c r="BG251" s="2"/>
      <c r="BH251" s="2"/>
      <c r="BI251" s="2"/>
      <c r="BJ251" s="2"/>
      <c r="BK251" s="2"/>
      <c r="BL251" s="2"/>
      <c r="BM251" s="2"/>
      <c r="BN251" s="2"/>
      <c r="BO251" s="2"/>
      <c r="BP251" s="2"/>
      <c r="BQ251" s="2"/>
      <c r="BR251" s="2"/>
      <c r="BS251" s="2"/>
      <c r="BT251" s="2"/>
      <c r="BU251" s="2"/>
      <c r="BV251" s="2"/>
      <c r="BW251" s="2"/>
      <c r="BX251" s="2"/>
      <c r="BY251" s="48"/>
      <c r="BZ251" s="48"/>
      <c r="CA251" s="2"/>
      <c r="CB251" s="2"/>
      <c r="CC251" s="2"/>
      <c r="CD251" s="2"/>
      <c r="CE251" s="2"/>
      <c r="CF251" s="2"/>
      <c r="CG251" s="2"/>
      <c r="CH251" s="2"/>
      <c r="CI251" s="2"/>
    </row>
    <row r="252" spans="1:87">
      <c r="G252" s="1594" t="s">
        <v>222</v>
      </c>
      <c r="H252" s="1595"/>
      <c r="I252" s="154"/>
      <c r="J252" s="154"/>
      <c r="K252" s="189"/>
      <c r="L252" s="154"/>
      <c r="M252" s="154"/>
      <c r="N252" s="154"/>
      <c r="O252" s="154"/>
      <c r="P252" s="154"/>
      <c r="Q252" s="154"/>
      <c r="R252" s="154"/>
      <c r="S252" s="154"/>
      <c r="T252" s="154"/>
      <c r="U252" s="154"/>
      <c r="V252" s="191">
        <f t="shared" ref="V252:AI252" si="102">COUNTIF(V$8:V$239,"VS-AN")</f>
        <v>1</v>
      </c>
      <c r="W252" s="191">
        <f t="shared" si="102"/>
        <v>1</v>
      </c>
      <c r="X252" s="191">
        <f t="shared" si="102"/>
        <v>1</v>
      </c>
      <c r="Y252" s="191">
        <f t="shared" si="102"/>
        <v>1</v>
      </c>
      <c r="Z252" s="159">
        <f t="shared" si="102"/>
        <v>0</v>
      </c>
      <c r="AA252" s="159">
        <f t="shared" si="102"/>
        <v>0</v>
      </c>
      <c r="AB252" s="159">
        <f t="shared" si="102"/>
        <v>0</v>
      </c>
      <c r="AC252" s="159">
        <f t="shared" si="102"/>
        <v>0</v>
      </c>
      <c r="AD252" s="159">
        <f t="shared" si="102"/>
        <v>0</v>
      </c>
      <c r="AE252" s="159">
        <f t="shared" si="102"/>
        <v>0</v>
      </c>
      <c r="AF252" s="159">
        <f t="shared" si="102"/>
        <v>0</v>
      </c>
      <c r="AG252" s="159">
        <f t="shared" si="102"/>
        <v>0</v>
      </c>
      <c r="AH252" s="159">
        <f t="shared" si="102"/>
        <v>0</v>
      </c>
      <c r="AI252" s="159">
        <f t="shared" si="102"/>
        <v>0</v>
      </c>
      <c r="AJ252" s="159"/>
      <c r="AK252" s="159"/>
      <c r="AL252" s="159"/>
      <c r="AM252" s="159"/>
      <c r="AN252" s="159"/>
      <c r="AO252" s="159"/>
      <c r="AP252" s="159">
        <f>COUNTIF(AP$8:AP$239,"VS-AN")</f>
        <v>0</v>
      </c>
      <c r="AQ252" s="159"/>
      <c r="AR252" s="159"/>
      <c r="AS252" s="159"/>
      <c r="AT252" s="159">
        <f>COUNTIF(AT$8:AT$239,"VS-AN")</f>
        <v>0</v>
      </c>
      <c r="AU252" s="159"/>
      <c r="AV252" s="159"/>
      <c r="AW252" s="159">
        <f>COUNTIF(AW$8:AW$239,"VS-AN")</f>
        <v>0</v>
      </c>
      <c r="AX252" s="159"/>
      <c r="AY252" s="159"/>
      <c r="AZ252" s="159">
        <f>COUNTIF(AZ$8:AZ$239,"VS-AN")</f>
        <v>0</v>
      </c>
      <c r="BA252" s="159"/>
      <c r="BB252" s="159">
        <f>COUNTIF(BB$8:BB$239,"VS-AN")</f>
        <v>0</v>
      </c>
      <c r="BC252" s="159"/>
      <c r="BD252" s="159">
        <f>COUNTIF(BD$8:BD$239,"VS-AN")</f>
        <v>0</v>
      </c>
      <c r="BE252" s="2"/>
      <c r="BF252" s="2"/>
      <c r="BG252" s="2"/>
      <c r="BH252" s="2"/>
      <c r="BI252" s="2"/>
      <c r="BJ252" s="2"/>
      <c r="BK252" s="2"/>
      <c r="BL252" s="2"/>
      <c r="BM252" s="2"/>
      <c r="BN252" s="2"/>
      <c r="BO252" s="2"/>
      <c r="BP252" s="2"/>
      <c r="BQ252" s="2"/>
      <c r="BR252" s="2"/>
      <c r="BS252" s="2"/>
      <c r="BT252" s="2"/>
      <c r="BU252" s="2"/>
      <c r="BV252" s="2"/>
      <c r="BW252" s="2"/>
      <c r="BX252" s="2"/>
      <c r="BY252" s="48"/>
      <c r="BZ252" s="48"/>
      <c r="CA252" s="2"/>
      <c r="CB252" s="2"/>
      <c r="CC252" s="2"/>
      <c r="CD252" s="2"/>
      <c r="CE252" s="2"/>
      <c r="CF252" s="2"/>
      <c r="CG252" s="2"/>
      <c r="CH252" s="2"/>
      <c r="CI252" s="2"/>
    </row>
    <row r="253" spans="1:87">
      <c r="G253" s="1594" t="s">
        <v>223</v>
      </c>
      <c r="H253" s="1595"/>
      <c r="I253" s="154"/>
      <c r="J253" s="154"/>
      <c r="K253" s="189"/>
      <c r="L253" s="154"/>
      <c r="M253" s="154"/>
      <c r="N253" s="154"/>
      <c r="O253" s="154"/>
      <c r="P253" s="154"/>
      <c r="Q253" s="154"/>
      <c r="R253" s="154"/>
      <c r="S253" s="154"/>
      <c r="T253" s="154"/>
      <c r="U253" s="154"/>
      <c r="V253" s="191">
        <f t="shared" ref="V253:AI253" si="103">COUNTIF(V$8:V$239,"HĐC")</f>
        <v>6</v>
      </c>
      <c r="W253" s="191">
        <f t="shared" si="103"/>
        <v>5</v>
      </c>
      <c r="X253" s="191">
        <f t="shared" si="103"/>
        <v>5</v>
      </c>
      <c r="Y253" s="191">
        <f t="shared" si="103"/>
        <v>5</v>
      </c>
      <c r="Z253" s="159">
        <f t="shared" si="103"/>
        <v>0</v>
      </c>
      <c r="AA253" s="159">
        <f t="shared" si="103"/>
        <v>0</v>
      </c>
      <c r="AB253" s="159">
        <f t="shared" si="103"/>
        <v>0</v>
      </c>
      <c r="AC253" s="159">
        <f t="shared" si="103"/>
        <v>0</v>
      </c>
      <c r="AD253" s="159">
        <f t="shared" si="103"/>
        <v>0</v>
      </c>
      <c r="AE253" s="159">
        <f t="shared" si="103"/>
        <v>0</v>
      </c>
      <c r="AF253" s="159">
        <f t="shared" si="103"/>
        <v>0</v>
      </c>
      <c r="AG253" s="159">
        <f t="shared" si="103"/>
        <v>0</v>
      </c>
      <c r="AH253" s="159">
        <f t="shared" si="103"/>
        <v>0</v>
      </c>
      <c r="AI253" s="159">
        <f t="shared" si="103"/>
        <v>0</v>
      </c>
      <c r="AJ253" s="159"/>
      <c r="AK253" s="159"/>
      <c r="AL253" s="159"/>
      <c r="AM253" s="159"/>
      <c r="AN253" s="159"/>
      <c r="AO253" s="159"/>
      <c r="AP253" s="159">
        <f>COUNTIF(AP$8:AP$239,"HĐC")</f>
        <v>0</v>
      </c>
      <c r="AQ253" s="159"/>
      <c r="AR253" s="159"/>
      <c r="AS253" s="159"/>
      <c r="AT253" s="159">
        <f>COUNTIF(AT$8:AT$239,"HĐC")</f>
        <v>0</v>
      </c>
      <c r="AU253" s="159"/>
      <c r="AV253" s="159"/>
      <c r="AW253" s="159">
        <f>COUNTIF(AW$8:AW$239,"HĐC")</f>
        <v>0</v>
      </c>
      <c r="AX253" s="159"/>
      <c r="AY253" s="159"/>
      <c r="AZ253" s="159">
        <f>COUNTIF(AZ$8:AZ$239,"HĐC")</f>
        <v>0</v>
      </c>
      <c r="BA253" s="159"/>
      <c r="BB253" s="159">
        <f>COUNTIF(BB$8:BB$239,"HĐC")</f>
        <v>0</v>
      </c>
      <c r="BC253" s="159"/>
      <c r="BD253" s="159">
        <f>COUNTIF(BD$8:BD$239,"HĐC")</f>
        <v>0</v>
      </c>
      <c r="BE253" s="2"/>
      <c r="BF253" s="2"/>
      <c r="BG253" s="2"/>
      <c r="BH253" s="2"/>
      <c r="BI253" s="2"/>
      <c r="BJ253" s="2"/>
      <c r="BK253" s="2"/>
      <c r="BL253" s="2"/>
      <c r="BM253" s="2"/>
      <c r="BN253" s="2"/>
      <c r="BO253" s="2"/>
      <c r="BP253" s="2"/>
      <c r="BQ253" s="2"/>
      <c r="BR253" s="2"/>
      <c r="BS253" s="2"/>
      <c r="BT253" s="2"/>
      <c r="BU253" s="2"/>
      <c r="BV253" s="2"/>
      <c r="BW253" s="2"/>
      <c r="BX253" s="2"/>
      <c r="BY253" s="48"/>
      <c r="BZ253" s="48"/>
      <c r="CA253" s="2"/>
      <c r="CB253" s="2"/>
      <c r="CC253" s="2"/>
      <c r="CD253" s="2"/>
      <c r="CE253" s="2"/>
      <c r="CF253" s="2"/>
      <c r="CG253" s="2"/>
      <c r="CH253" s="2"/>
      <c r="CI253" s="2"/>
    </row>
    <row r="254" spans="1:87">
      <c r="G254" s="1594" t="s">
        <v>224</v>
      </c>
      <c r="H254" s="1595"/>
      <c r="I254" s="154"/>
      <c r="J254" s="154"/>
      <c r="K254" s="189"/>
      <c r="L254" s="154"/>
      <c r="M254" s="154"/>
      <c r="N254" s="154"/>
      <c r="O254" s="154"/>
      <c r="P254" s="154"/>
      <c r="Q254" s="154"/>
      <c r="R254" s="154"/>
      <c r="S254" s="154"/>
      <c r="T254" s="154"/>
      <c r="U254" s="154"/>
      <c r="V254" s="191">
        <f t="shared" ref="V254:AI254" si="104">COUNTIF(V$8:V$239,"TQDN")</f>
        <v>0</v>
      </c>
      <c r="W254" s="191">
        <f t="shared" si="104"/>
        <v>0</v>
      </c>
      <c r="X254" s="191">
        <f t="shared" si="104"/>
        <v>0</v>
      </c>
      <c r="Y254" s="191">
        <f t="shared" si="104"/>
        <v>0</v>
      </c>
      <c r="Z254" s="159">
        <f t="shared" si="104"/>
        <v>0</v>
      </c>
      <c r="AA254" s="159">
        <f t="shared" si="104"/>
        <v>0</v>
      </c>
      <c r="AB254" s="159">
        <f t="shared" si="104"/>
        <v>0</v>
      </c>
      <c r="AC254" s="159">
        <f t="shared" si="104"/>
        <v>0</v>
      </c>
      <c r="AD254" s="159">
        <f t="shared" si="104"/>
        <v>0</v>
      </c>
      <c r="AE254" s="159">
        <f t="shared" si="104"/>
        <v>0</v>
      </c>
      <c r="AF254" s="159">
        <f t="shared" si="104"/>
        <v>0</v>
      </c>
      <c r="AG254" s="159">
        <f t="shared" si="104"/>
        <v>0</v>
      </c>
      <c r="AH254" s="159">
        <f t="shared" si="104"/>
        <v>0</v>
      </c>
      <c r="AI254" s="159">
        <f t="shared" si="104"/>
        <v>0</v>
      </c>
      <c r="AJ254" s="159"/>
      <c r="AK254" s="159"/>
      <c r="AL254" s="159"/>
      <c r="AM254" s="159"/>
      <c r="AN254" s="159"/>
      <c r="AO254" s="159"/>
      <c r="AP254" s="159">
        <f>COUNTIF(AP$8:AP$239,"TQDN")</f>
        <v>0</v>
      </c>
      <c r="AQ254" s="159"/>
      <c r="AR254" s="159"/>
      <c r="AS254" s="159"/>
      <c r="AT254" s="159">
        <f>COUNTIF(AT$8:AT$239,"TQDN")</f>
        <v>0</v>
      </c>
      <c r="AU254" s="159"/>
      <c r="AV254" s="159"/>
      <c r="AW254" s="159">
        <f>COUNTIF(AW$8:AW$239,"TQDN")</f>
        <v>0</v>
      </c>
      <c r="AX254" s="159"/>
      <c r="AY254" s="159"/>
      <c r="AZ254" s="159">
        <f>COUNTIF(AZ$8:AZ$239,"TQDN")</f>
        <v>0</v>
      </c>
      <c r="BA254" s="159"/>
      <c r="BB254" s="159">
        <f>COUNTIF(BB$8:BB$239,"TQDN")</f>
        <v>0</v>
      </c>
      <c r="BC254" s="159"/>
      <c r="BD254" s="159">
        <f>COUNTIF(BD$8:BD$239,"TQDN")</f>
        <v>0</v>
      </c>
      <c r="BE254" s="2"/>
      <c r="BF254" s="2"/>
      <c r="BG254" s="2"/>
      <c r="BH254" s="2"/>
      <c r="BI254" s="2"/>
      <c r="BJ254" s="2"/>
      <c r="BK254" s="2"/>
      <c r="BL254" s="2"/>
      <c r="BM254" s="2"/>
      <c r="BN254" s="2"/>
      <c r="BO254" s="2"/>
      <c r="BP254" s="2"/>
      <c r="BQ254" s="2"/>
      <c r="BR254" s="2"/>
      <c r="BS254" s="2"/>
      <c r="BT254" s="2"/>
      <c r="BU254" s="2"/>
      <c r="BV254" s="2"/>
      <c r="BW254" s="2"/>
      <c r="BX254" s="2"/>
      <c r="BY254" s="48"/>
      <c r="BZ254" s="48"/>
      <c r="CA254" s="2"/>
      <c r="CB254" s="2"/>
      <c r="CC254" s="2"/>
      <c r="CD254" s="2"/>
      <c r="CE254" s="2"/>
      <c r="CF254" s="2"/>
      <c r="CG254" s="2"/>
      <c r="CH254" s="2"/>
      <c r="CI254" s="2"/>
    </row>
    <row r="255" spans="1:87">
      <c r="G255" s="1594" t="s">
        <v>225</v>
      </c>
      <c r="H255" s="1595"/>
      <c r="I255" s="154"/>
      <c r="J255" s="154"/>
      <c r="K255" s="189"/>
      <c r="L255" s="154"/>
      <c r="M255" s="154"/>
      <c r="N255" s="154"/>
      <c r="O255" s="154"/>
      <c r="P255" s="154"/>
      <c r="Q255" s="154"/>
      <c r="R255" s="154"/>
      <c r="S255" s="154"/>
      <c r="T255" s="154"/>
      <c r="U255" s="154"/>
      <c r="V255" s="191">
        <f t="shared" ref="V255:AI255" si="105">COUNTIF(V$8:V$239,"LH")</f>
        <v>1</v>
      </c>
      <c r="W255" s="191">
        <f t="shared" si="105"/>
        <v>0</v>
      </c>
      <c r="X255" s="191">
        <f t="shared" si="105"/>
        <v>1</v>
      </c>
      <c r="Y255" s="191">
        <f t="shared" si="105"/>
        <v>0</v>
      </c>
      <c r="Z255" s="159">
        <f t="shared" si="105"/>
        <v>0</v>
      </c>
      <c r="AA255" s="159">
        <f t="shared" si="105"/>
        <v>0</v>
      </c>
      <c r="AB255" s="159">
        <f t="shared" si="105"/>
        <v>0</v>
      </c>
      <c r="AC255" s="159">
        <f t="shared" si="105"/>
        <v>0</v>
      </c>
      <c r="AD255" s="159">
        <f t="shared" si="105"/>
        <v>0</v>
      </c>
      <c r="AE255" s="159">
        <f t="shared" si="105"/>
        <v>0</v>
      </c>
      <c r="AF255" s="159">
        <f t="shared" si="105"/>
        <v>0</v>
      </c>
      <c r="AG255" s="159">
        <f t="shared" si="105"/>
        <v>0</v>
      </c>
      <c r="AH255" s="159">
        <f t="shared" si="105"/>
        <v>0</v>
      </c>
      <c r="AI255" s="159">
        <f t="shared" si="105"/>
        <v>0</v>
      </c>
      <c r="AJ255" s="159"/>
      <c r="AK255" s="159"/>
      <c r="AL255" s="159"/>
      <c r="AM255" s="159"/>
      <c r="AN255" s="159"/>
      <c r="AO255" s="159"/>
      <c r="AP255" s="159">
        <f>COUNTIF(AP$8:AP$239,"LH")</f>
        <v>0</v>
      </c>
      <c r="AQ255" s="159"/>
      <c r="AR255" s="159"/>
      <c r="AS255" s="159"/>
      <c r="AT255" s="159">
        <f>COUNTIF(AT$8:AT$239,"LH")</f>
        <v>0</v>
      </c>
      <c r="AU255" s="159"/>
      <c r="AV255" s="159"/>
      <c r="AW255" s="159">
        <f>COUNTIF(AW$8:AW$239,"LH")</f>
        <v>0</v>
      </c>
      <c r="AX255" s="159"/>
      <c r="AY255" s="159"/>
      <c r="AZ255" s="159">
        <f>COUNTIF(AZ$8:AZ$239,"LH")</f>
        <v>0</v>
      </c>
      <c r="BA255" s="159"/>
      <c r="BB255" s="159">
        <f>COUNTIF(BB$8:BB$239,"LH")</f>
        <v>0</v>
      </c>
      <c r="BC255" s="159"/>
      <c r="BD255" s="159">
        <f>COUNTIF(BD$8:BD$239,"LH")</f>
        <v>0</v>
      </c>
      <c r="BE255" s="2"/>
      <c r="BF255" s="2"/>
      <c r="BG255" s="2"/>
      <c r="BH255" s="2"/>
      <c r="BI255" s="2"/>
      <c r="BJ255" s="2"/>
      <c r="BK255" s="2"/>
      <c r="BL255" s="2"/>
      <c r="BM255" s="2"/>
      <c r="BN255" s="2"/>
      <c r="BO255" s="2"/>
      <c r="BP255" s="2"/>
      <c r="BQ255" s="2"/>
      <c r="BR255" s="2"/>
      <c r="BS255" s="2"/>
      <c r="BT255" s="2"/>
      <c r="BU255" s="2"/>
      <c r="BV255" s="2"/>
      <c r="BW255" s="2"/>
      <c r="BX255" s="2"/>
      <c r="BY255" s="48"/>
      <c r="BZ255" s="48"/>
      <c r="CA255" s="2"/>
      <c r="CB255" s="2"/>
      <c r="CC255" s="2"/>
      <c r="CD255" s="2"/>
      <c r="CE255" s="2"/>
      <c r="CF255" s="2"/>
      <c r="CG255" s="2"/>
      <c r="CH255" s="2"/>
      <c r="CI255" s="2"/>
    </row>
    <row r="256" spans="1:87">
      <c r="G256" s="1588" t="s">
        <v>226</v>
      </c>
      <c r="H256" s="1589"/>
      <c r="I256" s="154"/>
      <c r="J256" s="154"/>
      <c r="K256" s="189"/>
      <c r="L256" s="154"/>
      <c r="M256" s="154"/>
      <c r="N256" s="154"/>
      <c r="O256" s="154"/>
      <c r="P256" s="154"/>
      <c r="Q256" s="154"/>
      <c r="R256" s="154"/>
      <c r="S256" s="154"/>
      <c r="T256" s="154"/>
      <c r="U256" s="154"/>
      <c r="V256" s="194">
        <f t="shared" ref="V256:AI256" si="106">COUNTIF(V$8:V$239,"HĐH")</f>
        <v>6</v>
      </c>
      <c r="W256" s="194">
        <f t="shared" si="106"/>
        <v>5</v>
      </c>
      <c r="X256" s="194">
        <f t="shared" si="106"/>
        <v>5</v>
      </c>
      <c r="Y256" s="194">
        <f t="shared" si="106"/>
        <v>5</v>
      </c>
      <c r="Z256" s="152">
        <f t="shared" si="106"/>
        <v>0</v>
      </c>
      <c r="AA256" s="152">
        <f t="shared" si="106"/>
        <v>0</v>
      </c>
      <c r="AB256" s="152">
        <f t="shared" si="106"/>
        <v>0</v>
      </c>
      <c r="AC256" s="152">
        <f t="shared" si="106"/>
        <v>0</v>
      </c>
      <c r="AD256" s="152">
        <f t="shared" si="106"/>
        <v>0</v>
      </c>
      <c r="AE256" s="152">
        <f t="shared" si="106"/>
        <v>0</v>
      </c>
      <c r="AF256" s="152">
        <f t="shared" si="106"/>
        <v>0</v>
      </c>
      <c r="AG256" s="152">
        <f t="shared" si="106"/>
        <v>0</v>
      </c>
      <c r="AH256" s="152">
        <f t="shared" si="106"/>
        <v>0</v>
      </c>
      <c r="AI256" s="152">
        <f t="shared" si="106"/>
        <v>0</v>
      </c>
      <c r="AJ256" s="152"/>
      <c r="AK256" s="152"/>
      <c r="AL256" s="152"/>
      <c r="AM256" s="152"/>
      <c r="AN256" s="152"/>
      <c r="AO256" s="152"/>
      <c r="AP256" s="152">
        <f>COUNTIF(AP$8:AP$239,"HĐH")</f>
        <v>0</v>
      </c>
      <c r="AQ256" s="152"/>
      <c r="AR256" s="152"/>
      <c r="AS256" s="152"/>
      <c r="AT256" s="152">
        <f>COUNTIF(AT$8:AT$239,"HĐH")</f>
        <v>0</v>
      </c>
      <c r="AU256" s="152"/>
      <c r="AV256" s="152"/>
      <c r="AW256" s="152">
        <f>COUNTIF(AW$8:AW$239,"HĐH")</f>
        <v>0</v>
      </c>
      <c r="AX256" s="152"/>
      <c r="AY256" s="152"/>
      <c r="AZ256" s="152">
        <f>COUNTIF(AZ$8:AZ$239,"HĐH")</f>
        <v>0</v>
      </c>
      <c r="BA256" s="152"/>
      <c r="BB256" s="152">
        <f>COUNTIF(BB$8:BB$239,"HĐH")</f>
        <v>0</v>
      </c>
      <c r="BC256" s="152"/>
      <c r="BD256" s="152">
        <f>COUNTIF(BD$8:BD$239,"HĐH")</f>
        <v>0</v>
      </c>
      <c r="BE256" s="2"/>
      <c r="BF256" s="2"/>
      <c r="BG256" s="2"/>
      <c r="BH256" s="2"/>
      <c r="BI256" s="2"/>
      <c r="BJ256" s="2"/>
      <c r="BK256" s="2"/>
      <c r="BL256" s="2"/>
      <c r="BM256" s="2"/>
      <c r="BN256" s="2"/>
      <c r="BO256" s="2"/>
      <c r="BP256" s="2"/>
      <c r="BQ256" s="2"/>
      <c r="BR256" s="2"/>
      <c r="BS256" s="2"/>
      <c r="BT256" s="2"/>
      <c r="BU256" s="2"/>
      <c r="BV256" s="2"/>
      <c r="BW256" s="2"/>
      <c r="BX256" s="2"/>
      <c r="BY256" s="48"/>
      <c r="BZ256" s="48"/>
      <c r="CA256" s="2"/>
      <c r="CB256" s="2"/>
      <c r="CC256" s="2"/>
      <c r="CD256" s="2"/>
      <c r="CE256" s="2"/>
      <c r="CF256" s="2"/>
      <c r="CG256" s="2"/>
      <c r="CH256" s="2"/>
      <c r="CI256" s="2"/>
    </row>
    <row r="257" spans="1:87">
      <c r="G257" s="1590" t="s">
        <v>1044</v>
      </c>
      <c r="H257" s="1591"/>
      <c r="I257" s="154"/>
      <c r="J257" s="154"/>
      <c r="K257" s="189"/>
      <c r="L257" s="154"/>
      <c r="M257" s="154"/>
      <c r="N257" s="154"/>
      <c r="O257" s="154"/>
      <c r="P257" s="154"/>
      <c r="Q257" s="154"/>
      <c r="R257" s="154"/>
      <c r="S257" s="154"/>
      <c r="T257" s="154"/>
      <c r="U257" s="154"/>
      <c r="V257" s="224">
        <f t="shared" ref="V257:AI257" si="107">COUNTIF(V$8:V$85,"HĐH")</f>
        <v>1</v>
      </c>
      <c r="W257" s="224">
        <f t="shared" si="107"/>
        <v>1</v>
      </c>
      <c r="X257" s="224">
        <f t="shared" si="107"/>
        <v>1</v>
      </c>
      <c r="Y257" s="224">
        <f t="shared" si="107"/>
        <v>1</v>
      </c>
      <c r="Z257" s="29">
        <f t="shared" si="107"/>
        <v>0</v>
      </c>
      <c r="AA257" s="29">
        <f t="shared" si="107"/>
        <v>0</v>
      </c>
      <c r="AB257" s="29">
        <f t="shared" si="107"/>
        <v>0</v>
      </c>
      <c r="AC257" s="29">
        <f t="shared" si="107"/>
        <v>0</v>
      </c>
      <c r="AD257" s="29">
        <f t="shared" si="107"/>
        <v>0</v>
      </c>
      <c r="AE257" s="29">
        <f t="shared" si="107"/>
        <v>0</v>
      </c>
      <c r="AF257" s="29">
        <f t="shared" si="107"/>
        <v>0</v>
      </c>
      <c r="AG257" s="29">
        <f t="shared" si="107"/>
        <v>0</v>
      </c>
      <c r="AH257" s="29">
        <f t="shared" si="107"/>
        <v>0</v>
      </c>
      <c r="AI257" s="29">
        <f t="shared" si="107"/>
        <v>0</v>
      </c>
      <c r="AJ257" s="29"/>
      <c r="AK257" s="29"/>
      <c r="AL257" s="29"/>
      <c r="AM257" s="29"/>
      <c r="AN257" s="29"/>
      <c r="AO257" s="29"/>
      <c r="AP257" s="29">
        <f>COUNTIF(AP$8:AP$85,"HĐH")</f>
        <v>0</v>
      </c>
      <c r="AQ257" s="29"/>
      <c r="AR257" s="29"/>
      <c r="AS257" s="29"/>
      <c r="AT257" s="29">
        <f>COUNTIF(AT$8:AT$85,"HĐH")</f>
        <v>0</v>
      </c>
      <c r="AU257" s="29"/>
      <c r="AV257" s="29"/>
      <c r="AW257" s="29">
        <f>COUNTIF(AW$8:AW$85,"HĐH")</f>
        <v>0</v>
      </c>
      <c r="AX257" s="29"/>
      <c r="AY257" s="29"/>
      <c r="AZ257" s="29">
        <f>COUNTIF(AZ$8:AZ$85,"HĐH")</f>
        <v>0</v>
      </c>
      <c r="BA257" s="29"/>
      <c r="BB257" s="29">
        <f>COUNTIF(BB$8:BB$85,"HĐH")</f>
        <v>0</v>
      </c>
      <c r="BC257" s="29"/>
      <c r="BD257" s="29">
        <f>COUNTIF(BD$8:BD$85,"HĐH")</f>
        <v>0</v>
      </c>
      <c r="BE257" s="2"/>
      <c r="BF257" s="2"/>
      <c r="BG257" s="2"/>
      <c r="BH257" s="2"/>
      <c r="BI257" s="2"/>
      <c r="BJ257" s="2"/>
      <c r="BK257" s="2"/>
      <c r="BL257" s="2"/>
      <c r="BM257" s="2"/>
      <c r="BN257" s="2"/>
      <c r="BO257" s="2"/>
      <c r="BP257" s="2"/>
      <c r="BQ257" s="2"/>
      <c r="BR257" s="2"/>
      <c r="BS257" s="2"/>
      <c r="BT257" s="2"/>
      <c r="BU257" s="2"/>
      <c r="BV257" s="2"/>
      <c r="BW257" s="2"/>
      <c r="BX257" s="2"/>
      <c r="BY257" s="48"/>
      <c r="BZ257" s="48"/>
      <c r="CA257" s="2"/>
      <c r="CB257" s="2"/>
      <c r="CC257" s="2"/>
      <c r="CD257" s="2"/>
      <c r="CE257" s="2"/>
      <c r="CF257" s="2"/>
      <c r="CG257" s="2"/>
      <c r="CH257" s="2"/>
      <c r="CI257" s="2"/>
    </row>
    <row r="258" spans="1:87">
      <c r="G258" s="1590" t="s">
        <v>228</v>
      </c>
      <c r="H258" s="1591"/>
      <c r="I258" s="154"/>
      <c r="J258" s="154"/>
      <c r="K258" s="189"/>
      <c r="L258" s="154"/>
      <c r="M258" s="154"/>
      <c r="N258" s="154"/>
      <c r="O258" s="154"/>
      <c r="P258" s="154"/>
      <c r="Q258" s="154"/>
      <c r="R258" s="154"/>
      <c r="S258" s="154"/>
      <c r="T258" s="154"/>
      <c r="U258" s="154"/>
      <c r="V258" s="224">
        <f t="shared" ref="V258:AI258" si="108">COUNTIF(V$86:V$128,"HĐH")</f>
        <v>2</v>
      </c>
      <c r="W258" s="224">
        <f t="shared" si="108"/>
        <v>1</v>
      </c>
      <c r="X258" s="224">
        <f t="shared" si="108"/>
        <v>1</v>
      </c>
      <c r="Y258" s="224">
        <f t="shared" si="108"/>
        <v>1</v>
      </c>
      <c r="Z258" s="29">
        <f t="shared" si="108"/>
        <v>0</v>
      </c>
      <c r="AA258" s="29">
        <f t="shared" si="108"/>
        <v>0</v>
      </c>
      <c r="AB258" s="29">
        <f t="shared" si="108"/>
        <v>0</v>
      </c>
      <c r="AC258" s="29">
        <f t="shared" si="108"/>
        <v>0</v>
      </c>
      <c r="AD258" s="29">
        <f t="shared" si="108"/>
        <v>0</v>
      </c>
      <c r="AE258" s="29">
        <f t="shared" si="108"/>
        <v>0</v>
      </c>
      <c r="AF258" s="29">
        <f t="shared" si="108"/>
        <v>0</v>
      </c>
      <c r="AG258" s="29">
        <f t="shared" si="108"/>
        <v>0</v>
      </c>
      <c r="AH258" s="29">
        <f t="shared" si="108"/>
        <v>0</v>
      </c>
      <c r="AI258" s="29">
        <f t="shared" si="108"/>
        <v>0</v>
      </c>
      <c r="AJ258" s="29"/>
      <c r="AK258" s="29"/>
      <c r="AL258" s="29"/>
      <c r="AM258" s="29"/>
      <c r="AN258" s="29"/>
      <c r="AO258" s="29"/>
      <c r="AP258" s="29">
        <f>COUNTIF(AP$86:AP$128,"HĐH")</f>
        <v>0</v>
      </c>
      <c r="AQ258" s="29"/>
      <c r="AR258" s="29"/>
      <c r="AS258" s="29"/>
      <c r="AT258" s="29">
        <f>COUNTIF(AT$86:AT$128,"HĐH")</f>
        <v>0</v>
      </c>
      <c r="AU258" s="29"/>
      <c r="AV258" s="29"/>
      <c r="AW258" s="29">
        <f>COUNTIF(AW$86:AW$128,"HĐH")</f>
        <v>0</v>
      </c>
      <c r="AX258" s="29"/>
      <c r="AY258" s="29"/>
      <c r="AZ258" s="29">
        <f>COUNTIF(AZ$86:AZ$128,"HĐH")</f>
        <v>0</v>
      </c>
      <c r="BA258" s="29"/>
      <c r="BB258" s="29">
        <f>COUNTIF(BB$86:BB$128,"HĐH")</f>
        <v>0</v>
      </c>
      <c r="BC258" s="29"/>
      <c r="BD258" s="29">
        <f>COUNTIF(BD$86:BD$128,"HĐH")</f>
        <v>0</v>
      </c>
      <c r="BE258" s="2"/>
      <c r="BF258" s="2"/>
      <c r="BG258" s="2"/>
      <c r="BH258" s="2"/>
      <c r="BI258" s="2"/>
      <c r="BJ258" s="2"/>
      <c r="BK258" s="2"/>
      <c r="BL258" s="2"/>
      <c r="BM258" s="2"/>
      <c r="BN258" s="2"/>
      <c r="BO258" s="2"/>
      <c r="BP258" s="2"/>
      <c r="BQ258" s="2"/>
      <c r="BR258" s="2"/>
      <c r="BS258" s="2"/>
      <c r="BT258" s="2"/>
      <c r="BU258" s="2"/>
      <c r="BV258" s="2"/>
      <c r="BW258" s="2"/>
      <c r="BX258" s="2"/>
      <c r="BY258" s="48"/>
      <c r="BZ258" s="48"/>
      <c r="CA258" s="2"/>
      <c r="CB258" s="2"/>
      <c r="CC258" s="2"/>
      <c r="CD258" s="2"/>
      <c r="CE258" s="2"/>
      <c r="CF258" s="2"/>
      <c r="CG258" s="2"/>
      <c r="CH258" s="2"/>
      <c r="CI258" s="2"/>
    </row>
    <row r="259" spans="1:87">
      <c r="G259" s="1590" t="s">
        <v>229</v>
      </c>
      <c r="H259" s="1591"/>
      <c r="I259" s="154"/>
      <c r="J259" s="154"/>
      <c r="K259" s="189"/>
      <c r="L259" s="154"/>
      <c r="M259" s="154"/>
      <c r="N259" s="154"/>
      <c r="O259" s="154"/>
      <c r="P259" s="154"/>
      <c r="Q259" s="154"/>
      <c r="R259" s="154"/>
      <c r="S259" s="154"/>
      <c r="T259" s="154"/>
      <c r="U259" s="154"/>
      <c r="V259" s="224">
        <f t="shared" ref="V259:AI259" si="109">COUNTIF(V$129:V$171,"HĐH")</f>
        <v>1</v>
      </c>
      <c r="W259" s="224">
        <f t="shared" si="109"/>
        <v>1</v>
      </c>
      <c r="X259" s="224">
        <f t="shared" si="109"/>
        <v>1</v>
      </c>
      <c r="Y259" s="224">
        <f t="shared" si="109"/>
        <v>1</v>
      </c>
      <c r="Z259" s="29">
        <f t="shared" si="109"/>
        <v>0</v>
      </c>
      <c r="AA259" s="29">
        <f t="shared" si="109"/>
        <v>0</v>
      </c>
      <c r="AB259" s="29">
        <f t="shared" si="109"/>
        <v>0</v>
      </c>
      <c r="AC259" s="29">
        <f t="shared" si="109"/>
        <v>0</v>
      </c>
      <c r="AD259" s="29">
        <f t="shared" si="109"/>
        <v>0</v>
      </c>
      <c r="AE259" s="29">
        <f t="shared" si="109"/>
        <v>0</v>
      </c>
      <c r="AF259" s="29">
        <f t="shared" si="109"/>
        <v>0</v>
      </c>
      <c r="AG259" s="29">
        <f t="shared" si="109"/>
        <v>0</v>
      </c>
      <c r="AH259" s="29">
        <f t="shared" si="109"/>
        <v>0</v>
      </c>
      <c r="AI259" s="29">
        <f t="shared" si="109"/>
        <v>0</v>
      </c>
      <c r="AJ259" s="29"/>
      <c r="AK259" s="29"/>
      <c r="AL259" s="29"/>
      <c r="AM259" s="29"/>
      <c r="AN259" s="29"/>
      <c r="AO259" s="29"/>
      <c r="AP259" s="29">
        <f>COUNTIF(AP$129:AP$171,"HĐH")</f>
        <v>0</v>
      </c>
      <c r="AQ259" s="29"/>
      <c r="AR259" s="29"/>
      <c r="AS259" s="29"/>
      <c r="AT259" s="29">
        <f>COUNTIF(AT$129:AT$171,"HĐH")</f>
        <v>0</v>
      </c>
      <c r="AU259" s="29"/>
      <c r="AV259" s="29"/>
      <c r="AW259" s="29">
        <f>COUNTIF(AW$129:AW$171,"HĐH")</f>
        <v>0</v>
      </c>
      <c r="AX259" s="29"/>
      <c r="AY259" s="29"/>
      <c r="AZ259" s="29">
        <f>COUNTIF(AZ$129:AZ$171,"HĐH")</f>
        <v>0</v>
      </c>
      <c r="BA259" s="29"/>
      <c r="BB259" s="29">
        <f>COUNTIF(BB$129:BB$171,"HĐH")</f>
        <v>0</v>
      </c>
      <c r="BC259" s="29"/>
      <c r="BD259" s="29">
        <f>COUNTIF(BD$129:BD$171,"HĐH")</f>
        <v>0</v>
      </c>
      <c r="BE259" s="2"/>
      <c r="BF259" s="2"/>
      <c r="BG259" s="2"/>
      <c r="BH259" s="2"/>
      <c r="BI259" s="2"/>
      <c r="BJ259" s="2"/>
      <c r="BK259" s="2"/>
      <c r="BL259" s="2"/>
      <c r="BM259" s="2"/>
      <c r="BN259" s="2"/>
      <c r="BO259" s="2"/>
      <c r="BP259" s="2"/>
      <c r="BQ259" s="2"/>
      <c r="BR259" s="2"/>
      <c r="BS259" s="2"/>
      <c r="BT259" s="2"/>
      <c r="BU259" s="2"/>
      <c r="BV259" s="2"/>
      <c r="BW259" s="2"/>
      <c r="BX259" s="2"/>
      <c r="BY259" s="48"/>
      <c r="BZ259" s="48"/>
      <c r="CA259" s="2"/>
      <c r="CB259" s="2"/>
      <c r="CC259" s="2"/>
      <c r="CD259" s="2"/>
      <c r="CE259" s="2"/>
      <c r="CF259" s="2"/>
      <c r="CG259" s="2"/>
      <c r="CH259" s="2"/>
      <c r="CI259" s="2"/>
    </row>
    <row r="260" spans="1:87">
      <c r="G260" s="1590" t="s">
        <v>1054</v>
      </c>
      <c r="H260" s="1591"/>
      <c r="I260" s="154"/>
      <c r="J260" s="154"/>
      <c r="K260" s="189"/>
      <c r="L260" s="154"/>
      <c r="M260" s="154"/>
      <c r="N260" s="154"/>
      <c r="O260" s="154"/>
      <c r="P260" s="154"/>
      <c r="Q260" s="154"/>
      <c r="R260" s="154"/>
      <c r="S260" s="154"/>
      <c r="T260" s="154"/>
      <c r="U260" s="154"/>
      <c r="V260" s="224">
        <f>COUNTIF(V$203:V$239,"HĐH")</f>
        <v>2</v>
      </c>
      <c r="W260" s="224">
        <f>COUNTIF(W$182:W$239,"HĐH")</f>
        <v>2</v>
      </c>
      <c r="X260" s="224">
        <f>COUNTIF(X$203:X$239,"HĐH")</f>
        <v>2</v>
      </c>
      <c r="Y260" s="224">
        <f>COUNTIF(Y$191:Y$239,"HĐH")</f>
        <v>2</v>
      </c>
      <c r="Z260" s="29">
        <f t="shared" ref="Z260:AL260" si="110">COUNTIF(Z$203:Z$239,"HĐH")</f>
        <v>0</v>
      </c>
      <c r="AA260" s="29">
        <f t="shared" si="110"/>
        <v>0</v>
      </c>
      <c r="AB260" s="29">
        <f t="shared" si="110"/>
        <v>0</v>
      </c>
      <c r="AC260" s="29">
        <f t="shared" si="110"/>
        <v>0</v>
      </c>
      <c r="AD260" s="29">
        <f t="shared" si="110"/>
        <v>0</v>
      </c>
      <c r="AE260" s="29">
        <f t="shared" si="110"/>
        <v>0</v>
      </c>
      <c r="AF260" s="29">
        <f t="shared" si="110"/>
        <v>0</v>
      </c>
      <c r="AG260" s="29">
        <f t="shared" si="110"/>
        <v>0</v>
      </c>
      <c r="AH260" s="29">
        <f t="shared" si="110"/>
        <v>0</v>
      </c>
      <c r="AI260" s="29">
        <f t="shared" si="110"/>
        <v>0</v>
      </c>
      <c r="AJ260" s="29">
        <f t="shared" si="110"/>
        <v>0</v>
      </c>
      <c r="AK260" s="29">
        <f t="shared" si="110"/>
        <v>0</v>
      </c>
      <c r="AL260" s="29">
        <f t="shared" si="110"/>
        <v>0</v>
      </c>
      <c r="AM260" s="29"/>
      <c r="AN260" s="29"/>
      <c r="AO260" s="29"/>
      <c r="AP260" s="29">
        <f t="shared" ref="AP260:AW260" si="111">COUNTIF(AP$203:AP$239,"HĐH")</f>
        <v>0</v>
      </c>
      <c r="AQ260" s="29">
        <f t="shared" si="111"/>
        <v>0</v>
      </c>
      <c r="AR260" s="29">
        <f t="shared" si="111"/>
        <v>0</v>
      </c>
      <c r="AS260" s="29">
        <f t="shared" si="111"/>
        <v>0</v>
      </c>
      <c r="AT260" s="29">
        <f t="shared" si="111"/>
        <v>0</v>
      </c>
      <c r="AU260" s="29">
        <f t="shared" si="111"/>
        <v>0</v>
      </c>
      <c r="AV260" s="29">
        <f t="shared" si="111"/>
        <v>0</v>
      </c>
      <c r="AW260" s="29">
        <f t="shared" si="111"/>
        <v>0</v>
      </c>
      <c r="AX260" s="29"/>
      <c r="AY260" s="29"/>
      <c r="AZ260" s="29">
        <f>COUNTIF(AZ$203:AZ$239,"HĐH")</f>
        <v>0</v>
      </c>
      <c r="BA260" s="29"/>
      <c r="BB260" s="29">
        <f>COUNTIF(BB$203:BB$239,"HĐH")</f>
        <v>0</v>
      </c>
      <c r="BC260" s="29"/>
      <c r="BD260" s="29">
        <f>COUNTIF(BD$203:BD$239,"HĐH")</f>
        <v>0</v>
      </c>
      <c r="BE260" s="2"/>
      <c r="BF260" s="2"/>
      <c r="BG260" s="2"/>
      <c r="BH260" s="2"/>
      <c r="BI260" s="2"/>
      <c r="BJ260" s="2"/>
      <c r="BK260" s="2"/>
      <c r="BL260" s="2"/>
      <c r="BM260" s="2"/>
      <c r="BN260" s="2"/>
      <c r="BO260" s="2"/>
      <c r="BP260" s="2"/>
      <c r="BQ260" s="2"/>
      <c r="BR260" s="2"/>
      <c r="BS260" s="2"/>
      <c r="BT260" s="2"/>
      <c r="BU260" s="2"/>
      <c r="BV260" s="2"/>
      <c r="BW260" s="2"/>
      <c r="BX260" s="2"/>
      <c r="BY260" s="48"/>
      <c r="BZ260" s="48"/>
      <c r="CA260" s="2"/>
      <c r="CB260" s="2"/>
      <c r="CC260" s="2"/>
      <c r="CD260" s="2"/>
      <c r="CE260" s="2"/>
      <c r="CF260" s="2"/>
      <c r="CG260" s="2"/>
      <c r="CH260" s="2"/>
      <c r="CI260" s="2"/>
    </row>
    <row r="261" spans="1:87" s="173" customFormat="1">
      <c r="A261" s="170"/>
      <c r="B261" s="3"/>
      <c r="C261" s="172"/>
      <c r="D261" s="12"/>
      <c r="E261" s="4"/>
      <c r="F261" s="12"/>
      <c r="H261" s="174"/>
      <c r="I261" s="2"/>
      <c r="J261" s="2"/>
      <c r="L261" s="2"/>
      <c r="M261" s="2"/>
      <c r="N261" s="74"/>
      <c r="O261" s="2"/>
      <c r="P261" s="74"/>
      <c r="Q261" s="2"/>
      <c r="R261" s="2"/>
      <c r="S261" s="2"/>
      <c r="T261" s="2"/>
      <c r="U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48"/>
      <c r="BZ261" s="48"/>
      <c r="CA261" s="2"/>
      <c r="CB261" s="2"/>
      <c r="CC261" s="2"/>
      <c r="CD261" s="2"/>
      <c r="CE261" s="2"/>
      <c r="CF261" s="2"/>
      <c r="CG261" s="2"/>
      <c r="CH261" s="2"/>
      <c r="CI261" s="2"/>
    </row>
    <row r="262" spans="1:87">
      <c r="A262" s="1670" t="s">
        <v>1125</v>
      </c>
      <c r="B262" s="233"/>
      <c r="C262" s="308" t="s">
        <v>233</v>
      </c>
      <c r="D262" s="30"/>
      <c r="E262" s="31"/>
      <c r="F262" s="15"/>
      <c r="G262" s="167"/>
      <c r="H262" s="175"/>
      <c r="I262" s="154"/>
      <c r="J262" s="154"/>
      <c r="K262" s="167"/>
      <c r="L262" s="154"/>
      <c r="M262" s="154"/>
      <c r="N262" s="154"/>
      <c r="O262" s="154"/>
      <c r="P262" s="154"/>
      <c r="Q262" s="154"/>
      <c r="R262" s="154"/>
      <c r="S262" s="154"/>
      <c r="T262" s="154"/>
      <c r="U262" s="154"/>
      <c r="V262" s="167"/>
      <c r="W262" s="167"/>
      <c r="X262" s="167"/>
      <c r="Y262" s="167"/>
      <c r="Z262" s="154"/>
      <c r="AA262" s="154"/>
      <c r="AB262" s="154"/>
      <c r="AC262" s="154"/>
      <c r="AD262" s="154"/>
      <c r="AE262" s="154"/>
      <c r="AF262" s="154"/>
      <c r="AG262" s="154"/>
      <c r="AH262" s="154"/>
      <c r="AI262" s="154"/>
      <c r="AJ262" s="154"/>
      <c r="AK262" s="154"/>
      <c r="AL262" s="154"/>
      <c r="AM262" s="154"/>
      <c r="AN262" s="154"/>
      <c r="AO262" s="154"/>
      <c r="AP262" s="154"/>
      <c r="AQ262" s="154"/>
      <c r="AR262" s="154"/>
      <c r="AS262" s="154"/>
      <c r="AT262" s="154"/>
      <c r="AU262" s="154"/>
      <c r="AV262" s="154"/>
      <c r="AW262" s="154"/>
      <c r="AX262" s="154"/>
      <c r="AY262" s="154"/>
      <c r="AZ262" s="154"/>
      <c r="BA262" s="154"/>
      <c r="BB262" s="154"/>
      <c r="BC262" s="154"/>
      <c r="BD262" s="154"/>
      <c r="BE262" s="310">
        <f t="shared" ref="BE262:BZ262" si="112">COUNTIFS($K$8:$K$239,"x",BE$8:BE$239,"2")</f>
        <v>21</v>
      </c>
      <c r="BF262" s="1171">
        <f t="shared" si="112"/>
        <v>21</v>
      </c>
      <c r="BG262" s="1171">
        <f t="shared" si="112"/>
        <v>21</v>
      </c>
      <c r="BH262" s="1171">
        <f t="shared" si="112"/>
        <v>17</v>
      </c>
      <c r="BI262" s="1171">
        <f t="shared" si="112"/>
        <v>21</v>
      </c>
      <c r="BJ262" s="1171">
        <f t="shared" si="112"/>
        <v>21</v>
      </c>
      <c r="BK262" s="1171">
        <f t="shared" si="112"/>
        <v>11</v>
      </c>
      <c r="BL262" s="1171">
        <f t="shared" si="112"/>
        <v>21</v>
      </c>
      <c r="BM262" s="1171">
        <f t="shared" si="112"/>
        <v>21</v>
      </c>
      <c r="BN262" s="1171">
        <f t="shared" si="112"/>
        <v>21</v>
      </c>
      <c r="BO262" s="1171">
        <f t="shared" si="112"/>
        <v>21</v>
      </c>
      <c r="BP262" s="1171">
        <f t="shared" si="112"/>
        <v>21</v>
      </c>
      <c r="BQ262" s="1171">
        <f t="shared" si="112"/>
        <v>21</v>
      </c>
      <c r="BR262" s="1171">
        <f t="shared" si="112"/>
        <v>21</v>
      </c>
      <c r="BS262" s="1171">
        <f t="shared" si="112"/>
        <v>20</v>
      </c>
      <c r="BT262" s="1171">
        <f t="shared" si="112"/>
        <v>20</v>
      </c>
      <c r="BU262" s="1171">
        <f t="shared" si="112"/>
        <v>20</v>
      </c>
      <c r="BV262" s="1171">
        <f t="shared" si="112"/>
        <v>6</v>
      </c>
      <c r="BW262" s="1171">
        <f t="shared" si="112"/>
        <v>21</v>
      </c>
      <c r="BX262" s="1171">
        <f t="shared" si="112"/>
        <v>21</v>
      </c>
      <c r="BY262" s="1171">
        <f t="shared" si="112"/>
        <v>10</v>
      </c>
      <c r="BZ262" s="1171">
        <f t="shared" si="112"/>
        <v>0</v>
      </c>
      <c r="CA262" s="79"/>
      <c r="CB262" s="79"/>
      <c r="CC262" s="79"/>
      <c r="CD262" s="79"/>
      <c r="CE262" s="79"/>
      <c r="CF262" s="79"/>
      <c r="CG262" s="79"/>
      <c r="CH262" s="314"/>
    </row>
    <row r="263" spans="1:87" ht="37.5">
      <c r="A263" s="1671"/>
      <c r="B263" s="233"/>
      <c r="C263" s="308" t="s">
        <v>234</v>
      </c>
      <c r="D263" s="30"/>
      <c r="E263" s="31"/>
      <c r="F263" s="15"/>
      <c r="G263" s="167"/>
      <c r="H263" s="175"/>
      <c r="I263" s="154"/>
      <c r="J263" s="154"/>
      <c r="K263" s="167"/>
      <c r="L263" s="154"/>
      <c r="M263" s="154"/>
      <c r="N263" s="154"/>
      <c r="O263" s="154"/>
      <c r="P263" s="154"/>
      <c r="Q263" s="154"/>
      <c r="R263" s="154"/>
      <c r="S263" s="154"/>
      <c r="T263" s="154"/>
      <c r="U263" s="154"/>
      <c r="V263" s="167"/>
      <c r="W263" s="167"/>
      <c r="X263" s="167"/>
      <c r="Y263" s="167"/>
      <c r="Z263" s="154"/>
      <c r="AA263" s="154"/>
      <c r="AB263" s="154"/>
      <c r="AC263" s="154"/>
      <c r="AD263" s="154"/>
      <c r="AE263" s="154"/>
      <c r="AF263" s="154"/>
      <c r="AG263" s="154"/>
      <c r="AH263" s="154"/>
      <c r="AI263" s="154"/>
      <c r="AJ263" s="154"/>
      <c r="AK263" s="154"/>
      <c r="AL263" s="154"/>
      <c r="AM263" s="154"/>
      <c r="AN263" s="154"/>
      <c r="AO263" s="154"/>
      <c r="AP263" s="154"/>
      <c r="AQ263" s="154"/>
      <c r="AR263" s="154"/>
      <c r="AS263" s="154"/>
      <c r="AT263" s="154"/>
      <c r="AU263" s="154"/>
      <c r="AV263" s="154"/>
      <c r="AW263" s="154"/>
      <c r="AX263" s="154"/>
      <c r="AY263" s="154"/>
      <c r="AZ263" s="154"/>
      <c r="BA263" s="154"/>
      <c r="BB263" s="154"/>
      <c r="BC263" s="154"/>
      <c r="BD263" s="154"/>
      <c r="BE263" s="310">
        <f t="shared" ref="BE263:BZ263" si="113">COUNTIFS($K$8:$K$239,"x",BE$8:BE$239,"1")</f>
        <v>0</v>
      </c>
      <c r="BF263" s="1171">
        <f t="shared" si="113"/>
        <v>0</v>
      </c>
      <c r="BG263" s="1171">
        <f t="shared" si="113"/>
        <v>0</v>
      </c>
      <c r="BH263" s="1171">
        <f t="shared" si="113"/>
        <v>4</v>
      </c>
      <c r="BI263" s="1171">
        <f t="shared" si="113"/>
        <v>0</v>
      </c>
      <c r="BJ263" s="1171">
        <f t="shared" si="113"/>
        <v>0</v>
      </c>
      <c r="BK263" s="1171">
        <f t="shared" si="113"/>
        <v>10</v>
      </c>
      <c r="BL263" s="1171">
        <f t="shared" si="113"/>
        <v>0</v>
      </c>
      <c r="BM263" s="1171">
        <f t="shared" si="113"/>
        <v>0</v>
      </c>
      <c r="BN263" s="1171">
        <f t="shared" si="113"/>
        <v>0</v>
      </c>
      <c r="BO263" s="1171">
        <f t="shared" si="113"/>
        <v>0</v>
      </c>
      <c r="BP263" s="1171">
        <f t="shared" si="113"/>
        <v>0</v>
      </c>
      <c r="BQ263" s="1171">
        <f t="shared" si="113"/>
        <v>0</v>
      </c>
      <c r="BR263" s="1171">
        <f t="shared" si="113"/>
        <v>0</v>
      </c>
      <c r="BS263" s="1171">
        <f t="shared" si="113"/>
        <v>0</v>
      </c>
      <c r="BT263" s="1171">
        <f t="shared" si="113"/>
        <v>0</v>
      </c>
      <c r="BU263" s="1171">
        <f t="shared" si="113"/>
        <v>0</v>
      </c>
      <c r="BV263" s="1171">
        <f t="shared" si="113"/>
        <v>15</v>
      </c>
      <c r="BW263" s="1171">
        <f t="shared" si="113"/>
        <v>0</v>
      </c>
      <c r="BX263" s="1171">
        <f t="shared" si="113"/>
        <v>0</v>
      </c>
      <c r="BY263" s="1171">
        <f t="shared" si="113"/>
        <v>11</v>
      </c>
      <c r="BZ263" s="1171">
        <f t="shared" si="113"/>
        <v>21</v>
      </c>
      <c r="CA263" s="79"/>
      <c r="CB263" s="79"/>
      <c r="CC263" s="79"/>
      <c r="CD263" s="79"/>
      <c r="CE263" s="79"/>
      <c r="CF263" s="79"/>
      <c r="CG263" s="79"/>
      <c r="CH263" s="314"/>
    </row>
    <row r="264" spans="1:87">
      <c r="A264" s="1671"/>
      <c r="B264" s="233"/>
      <c r="C264" s="309" t="s">
        <v>235</v>
      </c>
      <c r="D264" s="32"/>
      <c r="E264" s="31"/>
      <c r="F264" s="15"/>
      <c r="G264" s="167"/>
      <c r="H264" s="175"/>
      <c r="I264" s="154"/>
      <c r="J264" s="154"/>
      <c r="K264" s="167"/>
      <c r="L264" s="154"/>
      <c r="M264" s="154"/>
      <c r="N264" s="154"/>
      <c r="O264" s="154"/>
      <c r="P264" s="154"/>
      <c r="Q264" s="154"/>
      <c r="R264" s="154"/>
      <c r="S264" s="154"/>
      <c r="T264" s="154"/>
      <c r="U264" s="154"/>
      <c r="V264" s="167"/>
      <c r="W264" s="167"/>
      <c r="X264" s="167"/>
      <c r="Y264" s="167"/>
      <c r="Z264" s="154"/>
      <c r="AA264" s="154"/>
      <c r="AB264" s="154"/>
      <c r="AC264" s="154"/>
      <c r="AD264" s="154"/>
      <c r="AE264" s="154"/>
      <c r="AF264" s="154"/>
      <c r="AG264" s="154"/>
      <c r="AH264" s="154"/>
      <c r="AI264" s="154"/>
      <c r="AJ264" s="154"/>
      <c r="AK264" s="154"/>
      <c r="AL264" s="154"/>
      <c r="AM264" s="154"/>
      <c r="AN264" s="154"/>
      <c r="AO264" s="154"/>
      <c r="AP264" s="154"/>
      <c r="AQ264" s="154"/>
      <c r="AR264" s="154"/>
      <c r="AS264" s="154"/>
      <c r="AT264" s="154"/>
      <c r="AU264" s="154"/>
      <c r="AV264" s="154"/>
      <c r="AW264" s="154"/>
      <c r="AX264" s="154"/>
      <c r="AY264" s="154"/>
      <c r="AZ264" s="154"/>
      <c r="BA264" s="154"/>
      <c r="BB264" s="154"/>
      <c r="BC264" s="154"/>
      <c r="BD264" s="154"/>
      <c r="BE264" s="310">
        <f t="shared" ref="BE264:BZ264" si="114">COUNTIFS($K$8:$K$239,"x",BE$8:BE$239,"0")</f>
        <v>0</v>
      </c>
      <c r="BF264" s="1171">
        <f t="shared" si="114"/>
        <v>0</v>
      </c>
      <c r="BG264" s="1171">
        <f t="shared" si="114"/>
        <v>0</v>
      </c>
      <c r="BH264" s="1171">
        <f t="shared" si="114"/>
        <v>0</v>
      </c>
      <c r="BI264" s="1171">
        <f t="shared" si="114"/>
        <v>0</v>
      </c>
      <c r="BJ264" s="1171">
        <f t="shared" si="114"/>
        <v>0</v>
      </c>
      <c r="BK264" s="1171">
        <f t="shared" si="114"/>
        <v>0</v>
      </c>
      <c r="BL264" s="1171">
        <f t="shared" si="114"/>
        <v>0</v>
      </c>
      <c r="BM264" s="1171">
        <f t="shared" si="114"/>
        <v>0</v>
      </c>
      <c r="BN264" s="1171">
        <f t="shared" si="114"/>
        <v>0</v>
      </c>
      <c r="BO264" s="1171">
        <f t="shared" si="114"/>
        <v>0</v>
      </c>
      <c r="BP264" s="1171">
        <f t="shared" si="114"/>
        <v>0</v>
      </c>
      <c r="BQ264" s="1171">
        <f t="shared" si="114"/>
        <v>0</v>
      </c>
      <c r="BR264" s="1171">
        <f t="shared" si="114"/>
        <v>0</v>
      </c>
      <c r="BS264" s="1171">
        <f t="shared" si="114"/>
        <v>0</v>
      </c>
      <c r="BT264" s="1171">
        <f t="shared" si="114"/>
        <v>0</v>
      </c>
      <c r="BU264" s="1171">
        <f t="shared" si="114"/>
        <v>0</v>
      </c>
      <c r="BV264" s="1171">
        <f t="shared" si="114"/>
        <v>0</v>
      </c>
      <c r="BW264" s="1171">
        <f t="shared" si="114"/>
        <v>0</v>
      </c>
      <c r="BX264" s="1171">
        <f t="shared" si="114"/>
        <v>0</v>
      </c>
      <c r="BY264" s="1171">
        <f t="shared" si="114"/>
        <v>0</v>
      </c>
      <c r="BZ264" s="1171">
        <f t="shared" si="114"/>
        <v>0</v>
      </c>
      <c r="CA264" s="79"/>
      <c r="CB264" s="79"/>
      <c r="CC264" s="79"/>
      <c r="CD264" s="79"/>
      <c r="CE264" s="79"/>
      <c r="CF264" s="79"/>
      <c r="CG264" s="79"/>
      <c r="CH264" s="314"/>
    </row>
    <row r="265" spans="1:87">
      <c r="A265" s="1671"/>
      <c r="B265" s="233"/>
      <c r="C265" s="1681" t="s">
        <v>236</v>
      </c>
      <c r="D265" s="33"/>
      <c r="E265" s="31"/>
      <c r="F265" s="15"/>
      <c r="G265" s="167"/>
      <c r="H265" s="175"/>
      <c r="I265" s="154"/>
      <c r="J265" s="154"/>
      <c r="K265" s="167"/>
      <c r="L265" s="154"/>
      <c r="M265" s="154"/>
      <c r="N265" s="154"/>
      <c r="O265" s="154"/>
      <c r="P265" s="154"/>
      <c r="Q265" s="154"/>
      <c r="R265" s="154"/>
      <c r="S265" s="154"/>
      <c r="T265" s="154"/>
      <c r="U265" s="154"/>
      <c r="V265" s="167"/>
      <c r="W265" s="167"/>
      <c r="X265" s="167"/>
      <c r="Y265" s="167"/>
      <c r="Z265" s="154"/>
      <c r="AA265" s="154"/>
      <c r="AB265" s="154"/>
      <c r="AC265" s="154"/>
      <c r="AD265" s="154"/>
      <c r="AE265" s="154"/>
      <c r="AF265" s="154"/>
      <c r="AG265" s="154"/>
      <c r="AH265" s="154"/>
      <c r="AI265" s="154"/>
      <c r="AJ265" s="154"/>
      <c r="AK265" s="154"/>
      <c r="AL265" s="154"/>
      <c r="AM265" s="154"/>
      <c r="AN265" s="154"/>
      <c r="AO265" s="154"/>
      <c r="AP265" s="154"/>
      <c r="AQ265" s="154"/>
      <c r="AR265" s="154"/>
      <c r="AS265" s="154"/>
      <c r="AT265" s="154"/>
      <c r="AU265" s="154"/>
      <c r="AV265" s="154"/>
      <c r="AW265" s="154"/>
      <c r="AX265" s="154"/>
      <c r="AY265" s="154"/>
      <c r="AZ265" s="154"/>
      <c r="BA265" s="154"/>
      <c r="BB265" s="154"/>
      <c r="BC265" s="154"/>
      <c r="BD265" s="154"/>
      <c r="BE265" s="311">
        <f t="shared" ref="BE265:BZ265" si="115">(((BE262*2)+(BE263*1)+(BE264*0)))/(BE262+BE263+BE264)</f>
        <v>2</v>
      </c>
      <c r="BF265" s="311">
        <f t="shared" si="115"/>
        <v>2</v>
      </c>
      <c r="BG265" s="311">
        <f t="shared" si="115"/>
        <v>2</v>
      </c>
      <c r="BH265" s="311">
        <f t="shared" si="115"/>
        <v>1.8095238095238095</v>
      </c>
      <c r="BI265" s="311">
        <f t="shared" si="115"/>
        <v>2</v>
      </c>
      <c r="BJ265" s="311">
        <f t="shared" si="115"/>
        <v>2</v>
      </c>
      <c r="BK265" s="311">
        <f t="shared" si="115"/>
        <v>1.5238095238095237</v>
      </c>
      <c r="BL265" s="311">
        <f t="shared" si="115"/>
        <v>2</v>
      </c>
      <c r="BM265" s="311">
        <f t="shared" si="115"/>
        <v>2</v>
      </c>
      <c r="BN265" s="311">
        <f t="shared" si="115"/>
        <v>2</v>
      </c>
      <c r="BO265" s="311">
        <f t="shared" si="115"/>
        <v>2</v>
      </c>
      <c r="BP265" s="311">
        <f t="shared" si="115"/>
        <v>2</v>
      </c>
      <c r="BQ265" s="311">
        <f t="shared" si="115"/>
        <v>2</v>
      </c>
      <c r="BR265" s="311">
        <f t="shared" si="115"/>
        <v>2</v>
      </c>
      <c r="BS265" s="311">
        <f t="shared" si="115"/>
        <v>2</v>
      </c>
      <c r="BT265" s="311">
        <f t="shared" si="115"/>
        <v>2</v>
      </c>
      <c r="BU265" s="311">
        <f t="shared" si="115"/>
        <v>2</v>
      </c>
      <c r="BV265" s="311">
        <f t="shared" si="115"/>
        <v>1.2857142857142858</v>
      </c>
      <c r="BW265" s="311">
        <f t="shared" si="115"/>
        <v>2</v>
      </c>
      <c r="BX265" s="311">
        <f t="shared" si="115"/>
        <v>2</v>
      </c>
      <c r="BY265" s="311">
        <f t="shared" si="115"/>
        <v>1.4761904761904763</v>
      </c>
      <c r="BZ265" s="311">
        <f t="shared" si="115"/>
        <v>1</v>
      </c>
      <c r="CA265" s="1679">
        <f>COUNTIF($BE266:$BZ266,"Đ")</f>
        <v>18</v>
      </c>
      <c r="CB265" s="1680">
        <f>CA265/COUNTA($BE266:$BZ266)</f>
        <v>0.81818181818181823</v>
      </c>
      <c r="CC265" s="1679">
        <f>COUNTIF($BE266:$BZ266,"CCG")</f>
        <v>4</v>
      </c>
      <c r="CD265" s="1680">
        <f>CC265/COUNTA($BE266:$BZ266)</f>
        <v>0.18181818181818182</v>
      </c>
      <c r="CE265" s="1679">
        <f>COUNTIF($BE266:$BZ266,"CĐ")</f>
        <v>0</v>
      </c>
      <c r="CF265" s="1680">
        <f>CE265/COUNTA($BE266:$BZ266)</f>
        <v>0</v>
      </c>
      <c r="CG265" s="1677">
        <f>(((CA265*2)+(CC265*1)+(CE265*0)))/(CA265+CC265+CE265)</f>
        <v>1.8181818181818181</v>
      </c>
      <c r="CH265" s="1678" t="str">
        <f>IF(CG265&gt;=1.6,"Đạt mục tiêu",IF(CG265&gt;=1,"Cần cố gắng","Chưa đạt"))</f>
        <v>Đạt mục tiêu</v>
      </c>
    </row>
    <row r="266" spans="1:87" ht="35.25" customHeight="1">
      <c r="A266" s="1672"/>
      <c r="B266" s="233"/>
      <c r="C266" s="1682"/>
      <c r="D266" s="33"/>
      <c r="E266" s="31"/>
      <c r="F266" s="15"/>
      <c r="G266" s="167"/>
      <c r="H266" s="175"/>
      <c r="I266" s="154"/>
      <c r="J266" s="154"/>
      <c r="K266" s="167"/>
      <c r="L266" s="154"/>
      <c r="M266" s="154"/>
      <c r="N266" s="154"/>
      <c r="O266" s="154"/>
      <c r="P266" s="154"/>
      <c r="Q266" s="154"/>
      <c r="R266" s="154"/>
      <c r="S266" s="154"/>
      <c r="T266" s="154"/>
      <c r="U266" s="154"/>
      <c r="V266" s="167"/>
      <c r="W266" s="167"/>
      <c r="X266" s="167"/>
      <c r="Y266" s="167"/>
      <c r="Z266" s="154"/>
      <c r="AA266" s="154"/>
      <c r="AB266" s="154"/>
      <c r="AC266" s="154"/>
      <c r="AD266" s="154"/>
      <c r="AE266" s="154"/>
      <c r="AF266" s="154"/>
      <c r="AG266" s="154"/>
      <c r="AH266" s="154"/>
      <c r="AI266" s="154"/>
      <c r="AJ266" s="154"/>
      <c r="AK266" s="154"/>
      <c r="AL266" s="154"/>
      <c r="AM266" s="154"/>
      <c r="AN266" s="154"/>
      <c r="AO266" s="154"/>
      <c r="AP266" s="154"/>
      <c r="AQ266" s="154"/>
      <c r="AR266" s="154"/>
      <c r="AS266" s="154"/>
      <c r="AT266" s="154"/>
      <c r="AU266" s="154"/>
      <c r="AV266" s="154"/>
      <c r="AW266" s="154"/>
      <c r="AX266" s="154"/>
      <c r="AY266" s="154"/>
      <c r="AZ266" s="154"/>
      <c r="BA266" s="154"/>
      <c r="BB266" s="154"/>
      <c r="BC266" s="154"/>
      <c r="BD266" s="154"/>
      <c r="BE266" s="311" t="str">
        <f t="shared" ref="BE266:BZ266" si="116">IF(BE265&lt;1,"CĐ",IF(BE265&lt;1.6,"CCG","Đ"))</f>
        <v>Đ</v>
      </c>
      <c r="BF266" s="311" t="str">
        <f t="shared" si="116"/>
        <v>Đ</v>
      </c>
      <c r="BG266" s="311" t="str">
        <f t="shared" si="116"/>
        <v>Đ</v>
      </c>
      <c r="BH266" s="311" t="str">
        <f t="shared" si="116"/>
        <v>Đ</v>
      </c>
      <c r="BI266" s="311" t="str">
        <f t="shared" si="116"/>
        <v>Đ</v>
      </c>
      <c r="BJ266" s="311" t="str">
        <f t="shared" si="116"/>
        <v>Đ</v>
      </c>
      <c r="BK266" s="311" t="str">
        <f t="shared" si="116"/>
        <v>CCG</v>
      </c>
      <c r="BL266" s="311" t="str">
        <f t="shared" si="116"/>
        <v>Đ</v>
      </c>
      <c r="BM266" s="311" t="str">
        <f t="shared" si="116"/>
        <v>Đ</v>
      </c>
      <c r="BN266" s="311" t="str">
        <f t="shared" si="116"/>
        <v>Đ</v>
      </c>
      <c r="BO266" s="311" t="str">
        <f t="shared" si="116"/>
        <v>Đ</v>
      </c>
      <c r="BP266" s="311" t="str">
        <f t="shared" si="116"/>
        <v>Đ</v>
      </c>
      <c r="BQ266" s="311" t="str">
        <f t="shared" si="116"/>
        <v>Đ</v>
      </c>
      <c r="BR266" s="311" t="str">
        <f t="shared" si="116"/>
        <v>Đ</v>
      </c>
      <c r="BS266" s="311" t="str">
        <f t="shared" si="116"/>
        <v>Đ</v>
      </c>
      <c r="BT266" s="311" t="str">
        <f t="shared" si="116"/>
        <v>Đ</v>
      </c>
      <c r="BU266" s="311" t="str">
        <f t="shared" si="116"/>
        <v>Đ</v>
      </c>
      <c r="BV266" s="311" t="str">
        <f t="shared" si="116"/>
        <v>CCG</v>
      </c>
      <c r="BW266" s="311" t="str">
        <f t="shared" si="116"/>
        <v>Đ</v>
      </c>
      <c r="BX266" s="311" t="str">
        <f t="shared" si="116"/>
        <v>Đ</v>
      </c>
      <c r="BY266" s="311" t="str">
        <f t="shared" si="116"/>
        <v>CCG</v>
      </c>
      <c r="BZ266" s="311" t="str">
        <f t="shared" si="116"/>
        <v>CCG</v>
      </c>
      <c r="CA266" s="1679"/>
      <c r="CB266" s="1680"/>
      <c r="CC266" s="1679"/>
      <c r="CD266" s="1680"/>
      <c r="CE266" s="1679"/>
      <c r="CF266" s="1680"/>
      <c r="CG266" s="1677"/>
      <c r="CH266" s="1678"/>
    </row>
    <row r="267" spans="1:87" s="173" customFormat="1" ht="193.5" hidden="1">
      <c r="A267" s="234" t="s">
        <v>237</v>
      </c>
      <c r="B267" s="235"/>
      <c r="C267" s="207" t="s">
        <v>233</v>
      </c>
      <c r="D267" s="36"/>
      <c r="E267" s="37"/>
      <c r="F267" s="36"/>
      <c r="G267" s="209"/>
      <c r="H267" s="210"/>
      <c r="I267" s="7"/>
      <c r="J267" s="7"/>
      <c r="K267" s="209"/>
      <c r="L267" s="7"/>
      <c r="M267" s="7"/>
      <c r="N267" s="79"/>
      <c r="O267" s="7"/>
      <c r="P267" s="79"/>
      <c r="Q267" s="7"/>
      <c r="R267" s="7"/>
      <c r="S267" s="7"/>
      <c r="T267" s="7"/>
      <c r="U267" s="7"/>
      <c r="V267" s="209"/>
      <c r="W267" s="209"/>
      <c r="X267" s="209"/>
      <c r="Y267" s="209"/>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160">
        <f t="shared" ref="BE267:BX267" si="117">COUNTIFS($L$8:$L$239,"x",BE$8:BE$239,"2")</f>
        <v>2</v>
      </c>
      <c r="BF267" s="160">
        <f t="shared" si="117"/>
        <v>4</v>
      </c>
      <c r="BG267" s="160">
        <f t="shared" si="117"/>
        <v>4</v>
      </c>
      <c r="BH267" s="160">
        <f t="shared" si="117"/>
        <v>2</v>
      </c>
      <c r="BI267" s="160">
        <f t="shared" si="117"/>
        <v>3</v>
      </c>
      <c r="BJ267" s="59">
        <f t="shared" si="117"/>
        <v>4</v>
      </c>
      <c r="BK267" s="160">
        <f t="shared" si="117"/>
        <v>4</v>
      </c>
      <c r="BL267" s="160">
        <f t="shared" si="117"/>
        <v>4</v>
      </c>
      <c r="BM267" s="1144"/>
      <c r="BN267" s="1144"/>
      <c r="BO267" s="1144"/>
      <c r="BP267" s="1144"/>
      <c r="BQ267" s="160">
        <f t="shared" si="117"/>
        <v>2</v>
      </c>
      <c r="BR267" s="160">
        <f t="shared" si="117"/>
        <v>2</v>
      </c>
      <c r="BS267" s="1165"/>
      <c r="BT267" s="1165"/>
      <c r="BU267" s="1165"/>
      <c r="BV267" s="160">
        <f t="shared" si="117"/>
        <v>2</v>
      </c>
      <c r="BW267" s="160">
        <f t="shared" si="117"/>
        <v>3</v>
      </c>
      <c r="BX267" s="160">
        <f t="shared" si="117"/>
        <v>3</v>
      </c>
      <c r="BY267" s="53"/>
      <c r="BZ267" s="53"/>
      <c r="CA267" s="7"/>
      <c r="CB267" s="7"/>
      <c r="CC267" s="7"/>
      <c r="CD267" s="7"/>
      <c r="CE267" s="7"/>
      <c r="CF267" s="7"/>
      <c r="CG267" s="7"/>
      <c r="CH267" s="7"/>
      <c r="CI267" s="2"/>
    </row>
    <row r="268" spans="1:87" s="173" customFormat="1" ht="37.5" hidden="1">
      <c r="A268" s="234"/>
      <c r="B268" s="235"/>
      <c r="C268" s="207" t="s">
        <v>234</v>
      </c>
      <c r="D268" s="36"/>
      <c r="E268" s="37"/>
      <c r="F268" s="36"/>
      <c r="G268" s="209"/>
      <c r="H268" s="210"/>
      <c r="I268" s="7"/>
      <c r="J268" s="7"/>
      <c r="K268" s="209"/>
      <c r="L268" s="7"/>
      <c r="M268" s="7"/>
      <c r="N268" s="79"/>
      <c r="O268" s="7"/>
      <c r="P268" s="79"/>
      <c r="Q268" s="7"/>
      <c r="R268" s="7"/>
      <c r="S268" s="7"/>
      <c r="T268" s="7"/>
      <c r="U268" s="7"/>
      <c r="V268" s="209"/>
      <c r="W268" s="209"/>
      <c r="X268" s="209"/>
      <c r="Y268" s="209"/>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160">
        <f t="shared" ref="BE268:BX268" si="118">COUNTIFS($L$8:$L$239,"x",BE$8:BE$239,"1")</f>
        <v>2</v>
      </c>
      <c r="BF268" s="160">
        <f t="shared" si="118"/>
        <v>0</v>
      </c>
      <c r="BG268" s="160">
        <f t="shared" si="118"/>
        <v>0</v>
      </c>
      <c r="BH268" s="160">
        <f t="shared" si="118"/>
        <v>2</v>
      </c>
      <c r="BI268" s="160">
        <f t="shared" si="118"/>
        <v>1</v>
      </c>
      <c r="BJ268" s="59">
        <f t="shared" si="118"/>
        <v>0</v>
      </c>
      <c r="BK268" s="160">
        <f t="shared" si="118"/>
        <v>0</v>
      </c>
      <c r="BL268" s="160">
        <f t="shared" si="118"/>
        <v>0</v>
      </c>
      <c r="BM268" s="1144"/>
      <c r="BN268" s="1144"/>
      <c r="BO268" s="1144"/>
      <c r="BP268" s="1144"/>
      <c r="BQ268" s="160">
        <f t="shared" si="118"/>
        <v>2</v>
      </c>
      <c r="BR268" s="160">
        <f t="shared" si="118"/>
        <v>2</v>
      </c>
      <c r="BS268" s="1165"/>
      <c r="BT268" s="1165"/>
      <c r="BU268" s="1165"/>
      <c r="BV268" s="160">
        <f t="shared" si="118"/>
        <v>2</v>
      </c>
      <c r="BW268" s="160">
        <f t="shared" si="118"/>
        <v>1</v>
      </c>
      <c r="BX268" s="160">
        <f t="shared" si="118"/>
        <v>1</v>
      </c>
      <c r="BY268" s="53"/>
      <c r="BZ268" s="53"/>
      <c r="CA268" s="7"/>
      <c r="CB268" s="7"/>
      <c r="CC268" s="7"/>
      <c r="CD268" s="7"/>
      <c r="CE268" s="7"/>
      <c r="CF268" s="7"/>
      <c r="CG268" s="7"/>
      <c r="CH268" s="7"/>
      <c r="CI268" s="2"/>
    </row>
    <row r="269" spans="1:87" s="173" customFormat="1" hidden="1">
      <c r="A269" s="234"/>
      <c r="B269" s="235"/>
      <c r="C269" s="207" t="s">
        <v>235</v>
      </c>
      <c r="D269" s="36"/>
      <c r="E269" s="37"/>
      <c r="F269" s="36"/>
      <c r="G269" s="209"/>
      <c r="H269" s="210"/>
      <c r="I269" s="7"/>
      <c r="J269" s="7"/>
      <c r="K269" s="209"/>
      <c r="L269" s="7"/>
      <c r="M269" s="7"/>
      <c r="N269" s="79"/>
      <c r="O269" s="7"/>
      <c r="P269" s="79"/>
      <c r="Q269" s="7"/>
      <c r="R269" s="7"/>
      <c r="S269" s="7"/>
      <c r="T269" s="7"/>
      <c r="U269" s="7"/>
      <c r="V269" s="209"/>
      <c r="W269" s="209"/>
      <c r="X269" s="209"/>
      <c r="Y269" s="209"/>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160">
        <f t="shared" ref="BE269:BX269" si="119">COUNTIFS($L$8:$L$239,"x",BE$8:BE$239,"0")</f>
        <v>0</v>
      </c>
      <c r="BF269" s="160">
        <f t="shared" si="119"/>
        <v>0</v>
      </c>
      <c r="BG269" s="160">
        <f t="shared" si="119"/>
        <v>0</v>
      </c>
      <c r="BH269" s="160">
        <f t="shared" si="119"/>
        <v>0</v>
      </c>
      <c r="BI269" s="160">
        <f t="shared" si="119"/>
        <v>0</v>
      </c>
      <c r="BJ269" s="59">
        <f t="shared" si="119"/>
        <v>0</v>
      </c>
      <c r="BK269" s="160">
        <f t="shared" si="119"/>
        <v>0</v>
      </c>
      <c r="BL269" s="160">
        <f t="shared" si="119"/>
        <v>0</v>
      </c>
      <c r="BM269" s="1144"/>
      <c r="BN269" s="1144"/>
      <c r="BO269" s="1144"/>
      <c r="BP269" s="1144"/>
      <c r="BQ269" s="160">
        <f t="shared" si="119"/>
        <v>0</v>
      </c>
      <c r="BR269" s="160">
        <f t="shared" si="119"/>
        <v>0</v>
      </c>
      <c r="BS269" s="1165"/>
      <c r="BT269" s="1165"/>
      <c r="BU269" s="1165"/>
      <c r="BV269" s="160">
        <f t="shared" si="119"/>
        <v>0</v>
      </c>
      <c r="BW269" s="160">
        <f t="shared" si="119"/>
        <v>0</v>
      </c>
      <c r="BX269" s="160">
        <f t="shared" si="119"/>
        <v>0</v>
      </c>
      <c r="BY269" s="53"/>
      <c r="BZ269" s="53"/>
      <c r="CA269" s="7"/>
      <c r="CB269" s="7"/>
      <c r="CC269" s="7"/>
      <c r="CD269" s="7"/>
      <c r="CE269" s="7"/>
      <c r="CF269" s="7"/>
      <c r="CG269" s="7"/>
      <c r="CH269" s="7"/>
      <c r="CI269" s="2"/>
    </row>
    <row r="270" spans="1:87" s="173" customFormat="1" hidden="1">
      <c r="A270" s="234"/>
      <c r="B270" s="235"/>
      <c r="C270" s="1520" t="s">
        <v>236</v>
      </c>
      <c r="D270" s="36"/>
      <c r="E270" s="37"/>
      <c r="F270" s="36"/>
      <c r="G270" s="209"/>
      <c r="H270" s="210"/>
      <c r="I270" s="7"/>
      <c r="J270" s="7"/>
      <c r="K270" s="209"/>
      <c r="L270" s="7"/>
      <c r="M270" s="7"/>
      <c r="N270" s="79"/>
      <c r="O270" s="7"/>
      <c r="P270" s="79"/>
      <c r="Q270" s="7"/>
      <c r="R270" s="7"/>
      <c r="S270" s="7"/>
      <c r="T270" s="7"/>
      <c r="U270" s="7"/>
      <c r="V270" s="209"/>
      <c r="W270" s="209"/>
      <c r="X270" s="209"/>
      <c r="Y270" s="209"/>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38">
        <f t="shared" ref="BE270:BX270" si="120">(((BE267*2)+(BE268*1)+(BE269*0)))/(BE267+BE268+BE269)</f>
        <v>1.5</v>
      </c>
      <c r="BF270" s="38">
        <f t="shared" si="120"/>
        <v>2</v>
      </c>
      <c r="BG270" s="38">
        <f t="shared" si="120"/>
        <v>2</v>
      </c>
      <c r="BH270" s="38">
        <f t="shared" si="120"/>
        <v>1.5</v>
      </c>
      <c r="BI270" s="38">
        <f t="shared" si="120"/>
        <v>1.75</v>
      </c>
      <c r="BJ270" s="60">
        <f t="shared" si="120"/>
        <v>2</v>
      </c>
      <c r="BK270" s="38">
        <f t="shared" si="120"/>
        <v>2</v>
      </c>
      <c r="BL270" s="38">
        <f t="shared" si="120"/>
        <v>2</v>
      </c>
      <c r="BM270" s="38"/>
      <c r="BN270" s="38"/>
      <c r="BO270" s="38"/>
      <c r="BP270" s="38"/>
      <c r="BQ270" s="38">
        <f t="shared" si="120"/>
        <v>1.5</v>
      </c>
      <c r="BR270" s="38">
        <f t="shared" si="120"/>
        <v>1.5</v>
      </c>
      <c r="BS270" s="38"/>
      <c r="BT270" s="38"/>
      <c r="BU270" s="38"/>
      <c r="BV270" s="38">
        <f t="shared" si="120"/>
        <v>1.5</v>
      </c>
      <c r="BW270" s="38">
        <f t="shared" si="120"/>
        <v>1.75</v>
      </c>
      <c r="BX270" s="38">
        <f t="shared" si="120"/>
        <v>1.75</v>
      </c>
      <c r="BY270" s="54"/>
      <c r="BZ270" s="54"/>
      <c r="CA270" s="1550">
        <f>COUNTIF($BE271:$BZ271,"Đ")</f>
        <v>8</v>
      </c>
      <c r="CB270" s="1549">
        <f>CA270/COUNTA($BE271:$BZ271)</f>
        <v>0.61538461538461542</v>
      </c>
      <c r="CC270" s="1550">
        <f>COUNTIF($BE271:$BZ271,"CCG")</f>
        <v>5</v>
      </c>
      <c r="CD270" s="1549">
        <f>CC270/COUNTA($BE271:$BZ271)</f>
        <v>0.38461538461538464</v>
      </c>
      <c r="CE270" s="1550">
        <f>COUNTIF($BE271:$BZ271,"CĐ")</f>
        <v>0</v>
      </c>
      <c r="CF270" s="1549">
        <f>CE270/COUNTA($BE271:$BZ271)</f>
        <v>0</v>
      </c>
      <c r="CG270" s="1407">
        <f>(((CA270*2)+(CC270*1)+(CE270*0)))/(CA270+CC270+CE270)</f>
        <v>1.6153846153846154</v>
      </c>
      <c r="CH270" s="1407" t="str">
        <f>IF(CG270&gt;=1.6,"Đạt mục tiêu",IF(CG270&gt;=1,"Cần cố gắng","Chưa đạt"))</f>
        <v>Đạt mục tiêu</v>
      </c>
      <c r="CI270" s="2"/>
    </row>
    <row r="271" spans="1:87" s="173" customFormat="1" hidden="1">
      <c r="A271" s="234"/>
      <c r="B271" s="235"/>
      <c r="C271" s="1520"/>
      <c r="D271" s="36"/>
      <c r="E271" s="37"/>
      <c r="F271" s="36"/>
      <c r="G271" s="209"/>
      <c r="H271" s="210"/>
      <c r="I271" s="7"/>
      <c r="J271" s="7"/>
      <c r="K271" s="209"/>
      <c r="L271" s="7"/>
      <c r="M271" s="7"/>
      <c r="N271" s="79"/>
      <c r="O271" s="7"/>
      <c r="P271" s="79"/>
      <c r="Q271" s="7"/>
      <c r="R271" s="7"/>
      <c r="S271" s="7"/>
      <c r="T271" s="7"/>
      <c r="U271" s="7"/>
      <c r="V271" s="209"/>
      <c r="W271" s="209"/>
      <c r="X271" s="209"/>
      <c r="Y271" s="209"/>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38" t="str">
        <f t="shared" ref="BE271:BX271" si="121">IF(BE270&lt;1,"CĐ",IF(BE270&lt;1.6,"CCG","Đ"))</f>
        <v>CCG</v>
      </c>
      <c r="BF271" s="38" t="str">
        <f t="shared" si="121"/>
        <v>Đ</v>
      </c>
      <c r="BG271" s="38" t="str">
        <f t="shared" si="121"/>
        <v>Đ</v>
      </c>
      <c r="BH271" s="38" t="str">
        <f t="shared" si="121"/>
        <v>CCG</v>
      </c>
      <c r="BI271" s="38" t="str">
        <f t="shared" si="121"/>
        <v>Đ</v>
      </c>
      <c r="BJ271" s="60" t="str">
        <f t="shared" si="121"/>
        <v>Đ</v>
      </c>
      <c r="BK271" s="38" t="str">
        <f t="shared" si="121"/>
        <v>Đ</v>
      </c>
      <c r="BL271" s="38" t="str">
        <f t="shared" si="121"/>
        <v>Đ</v>
      </c>
      <c r="BM271" s="38"/>
      <c r="BN271" s="38"/>
      <c r="BO271" s="38"/>
      <c r="BP271" s="38"/>
      <c r="BQ271" s="38" t="str">
        <f t="shared" si="121"/>
        <v>CCG</v>
      </c>
      <c r="BR271" s="38" t="str">
        <f t="shared" si="121"/>
        <v>CCG</v>
      </c>
      <c r="BS271" s="38"/>
      <c r="BT271" s="38"/>
      <c r="BU271" s="38"/>
      <c r="BV271" s="38" t="str">
        <f t="shared" si="121"/>
        <v>CCG</v>
      </c>
      <c r="BW271" s="38" t="str">
        <f t="shared" si="121"/>
        <v>Đ</v>
      </c>
      <c r="BX271" s="38" t="str">
        <f t="shared" si="121"/>
        <v>Đ</v>
      </c>
      <c r="BY271" s="54"/>
      <c r="BZ271" s="54"/>
      <c r="CA271" s="1550"/>
      <c r="CB271" s="1549"/>
      <c r="CC271" s="1550"/>
      <c r="CD271" s="1549"/>
      <c r="CE271" s="1550"/>
      <c r="CF271" s="1549"/>
      <c r="CG271" s="1407"/>
      <c r="CH271" s="1407"/>
      <c r="CI271" s="2"/>
    </row>
    <row r="272" spans="1:87" s="173" customFormat="1" ht="195.75" hidden="1">
      <c r="A272" s="236" t="s">
        <v>238</v>
      </c>
      <c r="B272" s="233"/>
      <c r="C272" s="205" t="s">
        <v>233</v>
      </c>
      <c r="D272" s="15"/>
      <c r="E272" s="31"/>
      <c r="F272" s="15"/>
      <c r="G272" s="167"/>
      <c r="H272" s="175"/>
      <c r="I272" s="154"/>
      <c r="J272" s="154"/>
      <c r="K272" s="167"/>
      <c r="L272" s="154"/>
      <c r="M272" s="154"/>
      <c r="N272" s="79"/>
      <c r="O272" s="154"/>
      <c r="P272" s="79"/>
      <c r="Q272" s="154"/>
      <c r="R272" s="154"/>
      <c r="S272" s="154"/>
      <c r="T272" s="154"/>
      <c r="U272" s="154"/>
      <c r="V272" s="167"/>
      <c r="W272" s="167"/>
      <c r="X272" s="167"/>
      <c r="Y272" s="167"/>
      <c r="Z272" s="154"/>
      <c r="AA272" s="154"/>
      <c r="AB272" s="154"/>
      <c r="AC272" s="154"/>
      <c r="AD272" s="154"/>
      <c r="AE272" s="154"/>
      <c r="AF272" s="154"/>
      <c r="AG272" s="154"/>
      <c r="AH272" s="154"/>
      <c r="AI272" s="154"/>
      <c r="AJ272" s="154"/>
      <c r="AK272" s="154"/>
      <c r="AL272" s="154"/>
      <c r="AM272" s="154"/>
      <c r="AN272" s="154"/>
      <c r="AO272" s="154"/>
      <c r="AP272" s="154"/>
      <c r="AQ272" s="154"/>
      <c r="AR272" s="154"/>
      <c r="AS272" s="154"/>
      <c r="AT272" s="154"/>
      <c r="AU272" s="154"/>
      <c r="AV272" s="154"/>
      <c r="AW272" s="154"/>
      <c r="AX272" s="154"/>
      <c r="AY272" s="154"/>
      <c r="AZ272" s="154"/>
      <c r="BA272" s="154"/>
      <c r="BB272" s="154"/>
      <c r="BC272" s="154"/>
      <c r="BD272" s="154"/>
      <c r="BE272" s="161">
        <f t="shared" ref="BE272:BX272" si="122">COUNTIFS($M$8:$M$239,"x",BE$8:BE$239,"2")</f>
        <v>2</v>
      </c>
      <c r="BF272" s="161">
        <f t="shared" si="122"/>
        <v>1</v>
      </c>
      <c r="BG272" s="161">
        <f t="shared" si="122"/>
        <v>2</v>
      </c>
      <c r="BH272" s="161">
        <f t="shared" si="122"/>
        <v>2</v>
      </c>
      <c r="BI272" s="161">
        <f t="shared" si="122"/>
        <v>2</v>
      </c>
      <c r="BJ272" s="57">
        <f t="shared" si="122"/>
        <v>2</v>
      </c>
      <c r="BK272" s="161">
        <f t="shared" si="122"/>
        <v>2</v>
      </c>
      <c r="BL272" s="161">
        <f t="shared" si="122"/>
        <v>1</v>
      </c>
      <c r="BM272" s="1146"/>
      <c r="BN272" s="1146"/>
      <c r="BO272" s="1146"/>
      <c r="BP272" s="1146"/>
      <c r="BQ272" s="161">
        <f t="shared" si="122"/>
        <v>1</v>
      </c>
      <c r="BR272" s="161">
        <f t="shared" si="122"/>
        <v>2</v>
      </c>
      <c r="BS272" s="1168"/>
      <c r="BT272" s="1168"/>
      <c r="BU272" s="1168"/>
      <c r="BV272" s="161">
        <f t="shared" si="122"/>
        <v>2</v>
      </c>
      <c r="BW272" s="161">
        <f t="shared" si="122"/>
        <v>2</v>
      </c>
      <c r="BX272" s="161">
        <f t="shared" si="122"/>
        <v>1</v>
      </c>
      <c r="BY272" s="51"/>
      <c r="BZ272" s="51"/>
      <c r="CA272" s="154"/>
      <c r="CB272" s="154"/>
      <c r="CC272" s="154"/>
      <c r="CD272" s="154"/>
      <c r="CE272" s="154"/>
      <c r="CF272" s="154"/>
      <c r="CG272" s="154"/>
      <c r="CH272" s="154"/>
      <c r="CI272" s="2"/>
    </row>
    <row r="273" spans="1:87" s="173" customFormat="1" ht="37.5" hidden="1">
      <c r="A273" s="236"/>
      <c r="B273" s="233"/>
      <c r="C273" s="205" t="s">
        <v>234</v>
      </c>
      <c r="D273" s="15"/>
      <c r="E273" s="31"/>
      <c r="F273" s="15"/>
      <c r="G273" s="167"/>
      <c r="H273" s="175"/>
      <c r="I273" s="154"/>
      <c r="J273" s="154"/>
      <c r="K273" s="167"/>
      <c r="L273" s="154"/>
      <c r="M273" s="154"/>
      <c r="N273" s="79"/>
      <c r="O273" s="154"/>
      <c r="P273" s="79"/>
      <c r="Q273" s="154"/>
      <c r="R273" s="154"/>
      <c r="S273" s="154"/>
      <c r="T273" s="154"/>
      <c r="U273" s="154"/>
      <c r="V273" s="167"/>
      <c r="W273" s="167"/>
      <c r="X273" s="167"/>
      <c r="Y273" s="167"/>
      <c r="Z273" s="154"/>
      <c r="AA273" s="154"/>
      <c r="AB273" s="154"/>
      <c r="AC273" s="154"/>
      <c r="AD273" s="154"/>
      <c r="AE273" s="154"/>
      <c r="AF273" s="154"/>
      <c r="AG273" s="154"/>
      <c r="AH273" s="154"/>
      <c r="AI273" s="154"/>
      <c r="AJ273" s="154"/>
      <c r="AK273" s="154"/>
      <c r="AL273" s="154"/>
      <c r="AM273" s="154"/>
      <c r="AN273" s="154"/>
      <c r="AO273" s="154"/>
      <c r="AP273" s="154"/>
      <c r="AQ273" s="154"/>
      <c r="AR273" s="154"/>
      <c r="AS273" s="154"/>
      <c r="AT273" s="154"/>
      <c r="AU273" s="154"/>
      <c r="AV273" s="154"/>
      <c r="AW273" s="154"/>
      <c r="AX273" s="154"/>
      <c r="AY273" s="154"/>
      <c r="AZ273" s="154"/>
      <c r="BA273" s="154"/>
      <c r="BB273" s="154"/>
      <c r="BC273" s="154"/>
      <c r="BD273" s="154"/>
      <c r="BE273" s="161">
        <f t="shared" ref="BE273:BX273" si="123">COUNTIFS($M$8:$M$239,"x",BE$8:BE$239,"1")</f>
        <v>0</v>
      </c>
      <c r="BF273" s="161">
        <f t="shared" si="123"/>
        <v>1</v>
      </c>
      <c r="BG273" s="161">
        <f t="shared" si="123"/>
        <v>0</v>
      </c>
      <c r="BH273" s="161">
        <f t="shared" si="123"/>
        <v>0</v>
      </c>
      <c r="BI273" s="161">
        <f t="shared" si="123"/>
        <v>0</v>
      </c>
      <c r="BJ273" s="57">
        <f t="shared" si="123"/>
        <v>0</v>
      </c>
      <c r="BK273" s="161">
        <f t="shared" si="123"/>
        <v>0</v>
      </c>
      <c r="BL273" s="161">
        <f t="shared" si="123"/>
        <v>1</v>
      </c>
      <c r="BM273" s="1146"/>
      <c r="BN273" s="1146"/>
      <c r="BO273" s="1146"/>
      <c r="BP273" s="1146"/>
      <c r="BQ273" s="161">
        <f t="shared" si="123"/>
        <v>1</v>
      </c>
      <c r="BR273" s="161">
        <f t="shared" si="123"/>
        <v>0</v>
      </c>
      <c r="BS273" s="1168"/>
      <c r="BT273" s="1168"/>
      <c r="BU273" s="1168"/>
      <c r="BV273" s="161">
        <f t="shared" si="123"/>
        <v>0</v>
      </c>
      <c r="BW273" s="161">
        <f t="shared" si="123"/>
        <v>0</v>
      </c>
      <c r="BX273" s="161">
        <f t="shared" si="123"/>
        <v>1</v>
      </c>
      <c r="BY273" s="51"/>
      <c r="BZ273" s="51"/>
      <c r="CA273" s="154"/>
      <c r="CB273" s="154"/>
      <c r="CC273" s="154"/>
      <c r="CD273" s="154"/>
      <c r="CE273" s="154"/>
      <c r="CF273" s="154"/>
      <c r="CG273" s="154"/>
      <c r="CH273" s="154"/>
      <c r="CI273" s="2"/>
    </row>
    <row r="274" spans="1:87" s="173" customFormat="1" hidden="1">
      <c r="A274" s="236"/>
      <c r="B274" s="233"/>
      <c r="C274" s="205" t="s">
        <v>235</v>
      </c>
      <c r="D274" s="15"/>
      <c r="E274" s="31"/>
      <c r="F274" s="15"/>
      <c r="G274" s="167"/>
      <c r="H274" s="175"/>
      <c r="I274" s="154"/>
      <c r="J274" s="154"/>
      <c r="K274" s="167"/>
      <c r="L274" s="154"/>
      <c r="M274" s="154"/>
      <c r="N274" s="79"/>
      <c r="O274" s="154"/>
      <c r="P274" s="79"/>
      <c r="Q274" s="154"/>
      <c r="R274" s="154"/>
      <c r="S274" s="154"/>
      <c r="T274" s="154"/>
      <c r="U274" s="154"/>
      <c r="V274" s="167"/>
      <c r="W274" s="167"/>
      <c r="X274" s="167"/>
      <c r="Y274" s="167"/>
      <c r="Z274" s="154"/>
      <c r="AA274" s="154"/>
      <c r="AB274" s="154"/>
      <c r="AC274" s="154"/>
      <c r="AD274" s="154"/>
      <c r="AE274" s="154"/>
      <c r="AF274" s="154"/>
      <c r="AG274" s="154"/>
      <c r="AH274" s="154"/>
      <c r="AI274" s="154"/>
      <c r="AJ274" s="154"/>
      <c r="AK274" s="154"/>
      <c r="AL274" s="154"/>
      <c r="AM274" s="154"/>
      <c r="AN274" s="154"/>
      <c r="AO274" s="154"/>
      <c r="AP274" s="154"/>
      <c r="AQ274" s="154"/>
      <c r="AR274" s="154"/>
      <c r="AS274" s="154"/>
      <c r="AT274" s="154"/>
      <c r="AU274" s="154"/>
      <c r="AV274" s="154"/>
      <c r="AW274" s="154"/>
      <c r="AX274" s="154"/>
      <c r="AY274" s="154"/>
      <c r="AZ274" s="154"/>
      <c r="BA274" s="154"/>
      <c r="BB274" s="154"/>
      <c r="BC274" s="154"/>
      <c r="BD274" s="154"/>
      <c r="BE274" s="161">
        <f t="shared" ref="BE274:BX274" si="124">COUNTIFS($M$8:$M$239,"x",BE$8:BE$239,"0")</f>
        <v>0</v>
      </c>
      <c r="BF274" s="161">
        <f t="shared" si="124"/>
        <v>0</v>
      </c>
      <c r="BG274" s="161">
        <f t="shared" si="124"/>
        <v>0</v>
      </c>
      <c r="BH274" s="161">
        <f t="shared" si="124"/>
        <v>0</v>
      </c>
      <c r="BI274" s="161">
        <f t="shared" si="124"/>
        <v>0</v>
      </c>
      <c r="BJ274" s="57">
        <f t="shared" si="124"/>
        <v>0</v>
      </c>
      <c r="BK274" s="161">
        <f t="shared" si="124"/>
        <v>0</v>
      </c>
      <c r="BL274" s="161">
        <f t="shared" si="124"/>
        <v>0</v>
      </c>
      <c r="BM274" s="1146"/>
      <c r="BN274" s="1146"/>
      <c r="BO274" s="1146"/>
      <c r="BP274" s="1146"/>
      <c r="BQ274" s="161">
        <f t="shared" si="124"/>
        <v>0</v>
      </c>
      <c r="BR274" s="161">
        <f t="shared" si="124"/>
        <v>0</v>
      </c>
      <c r="BS274" s="1168"/>
      <c r="BT274" s="1168"/>
      <c r="BU274" s="1168"/>
      <c r="BV274" s="161">
        <f t="shared" si="124"/>
        <v>0</v>
      </c>
      <c r="BW274" s="161">
        <f t="shared" si="124"/>
        <v>0</v>
      </c>
      <c r="BX274" s="161">
        <f t="shared" si="124"/>
        <v>0</v>
      </c>
      <c r="BY274" s="51"/>
      <c r="BZ274" s="51"/>
      <c r="CA274" s="154"/>
      <c r="CB274" s="154"/>
      <c r="CC274" s="154"/>
      <c r="CD274" s="154"/>
      <c r="CE274" s="154"/>
      <c r="CF274" s="154"/>
      <c r="CG274" s="154"/>
      <c r="CH274" s="154"/>
      <c r="CI274" s="2"/>
    </row>
    <row r="275" spans="1:87" s="173" customFormat="1" hidden="1">
      <c r="A275" s="236"/>
      <c r="B275" s="233"/>
      <c r="C275" s="1587" t="s">
        <v>236</v>
      </c>
      <c r="D275" s="15"/>
      <c r="E275" s="31"/>
      <c r="F275" s="15"/>
      <c r="G275" s="167"/>
      <c r="H275" s="175"/>
      <c r="I275" s="154"/>
      <c r="J275" s="154"/>
      <c r="K275" s="167"/>
      <c r="L275" s="154"/>
      <c r="M275" s="154"/>
      <c r="N275" s="79"/>
      <c r="O275" s="154"/>
      <c r="P275" s="79"/>
      <c r="Q275" s="154"/>
      <c r="R275" s="154"/>
      <c r="S275" s="154"/>
      <c r="T275" s="154"/>
      <c r="U275" s="154"/>
      <c r="V275" s="167"/>
      <c r="W275" s="167"/>
      <c r="X275" s="167"/>
      <c r="Y275" s="167"/>
      <c r="Z275" s="154"/>
      <c r="AA275" s="154"/>
      <c r="AB275" s="154"/>
      <c r="AC275" s="154"/>
      <c r="AD275" s="154"/>
      <c r="AE275" s="154"/>
      <c r="AF275" s="154"/>
      <c r="AG275" s="154"/>
      <c r="AH275" s="154"/>
      <c r="AI275" s="154"/>
      <c r="AJ275" s="154"/>
      <c r="AK275" s="154"/>
      <c r="AL275" s="154"/>
      <c r="AM275" s="154"/>
      <c r="AN275" s="154"/>
      <c r="AO275" s="154"/>
      <c r="AP275" s="154"/>
      <c r="AQ275" s="154"/>
      <c r="AR275" s="154"/>
      <c r="AS275" s="154"/>
      <c r="AT275" s="154"/>
      <c r="AU275" s="154"/>
      <c r="AV275" s="154"/>
      <c r="AW275" s="154"/>
      <c r="AX275" s="154"/>
      <c r="AY275" s="154"/>
      <c r="AZ275" s="154"/>
      <c r="BA275" s="154"/>
      <c r="BB275" s="154"/>
      <c r="BC275" s="154"/>
      <c r="BD275" s="154"/>
      <c r="BE275" s="34">
        <f t="shared" ref="BE275:BX275" si="125">(((BE272*2)+(BE273*1)+(BE274*0)))/(BE272+BE273+BE274)</f>
        <v>2</v>
      </c>
      <c r="BF275" s="34">
        <f t="shared" si="125"/>
        <v>1.5</v>
      </c>
      <c r="BG275" s="34">
        <f t="shared" si="125"/>
        <v>2</v>
      </c>
      <c r="BH275" s="34">
        <f t="shared" si="125"/>
        <v>2</v>
      </c>
      <c r="BI275" s="34">
        <f t="shared" si="125"/>
        <v>2</v>
      </c>
      <c r="BJ275" s="58">
        <f t="shared" si="125"/>
        <v>2</v>
      </c>
      <c r="BK275" s="34">
        <f t="shared" si="125"/>
        <v>2</v>
      </c>
      <c r="BL275" s="34">
        <f t="shared" si="125"/>
        <v>1.5</v>
      </c>
      <c r="BM275" s="34"/>
      <c r="BN275" s="34"/>
      <c r="BO275" s="34"/>
      <c r="BP275" s="34"/>
      <c r="BQ275" s="34">
        <f t="shared" si="125"/>
        <v>1.5</v>
      </c>
      <c r="BR275" s="34">
        <f t="shared" si="125"/>
        <v>2</v>
      </c>
      <c r="BS275" s="34"/>
      <c r="BT275" s="34"/>
      <c r="BU275" s="34"/>
      <c r="BV275" s="34">
        <f t="shared" si="125"/>
        <v>2</v>
      </c>
      <c r="BW275" s="34">
        <f t="shared" si="125"/>
        <v>2</v>
      </c>
      <c r="BX275" s="34">
        <f t="shared" si="125"/>
        <v>1.5</v>
      </c>
      <c r="BY275" s="52"/>
      <c r="BZ275" s="52"/>
      <c r="CA275" s="1585">
        <f>COUNTIF($BE276:$BZ276,"Đ")</f>
        <v>9</v>
      </c>
      <c r="CB275" s="1586">
        <f>CA275/COUNTA($BE276:$BZ276)</f>
        <v>0.69230769230769229</v>
      </c>
      <c r="CC275" s="1585">
        <f>COUNTIF($BE276:$BZ276,"CCG")</f>
        <v>4</v>
      </c>
      <c r="CD275" s="1586">
        <f>CC275/COUNTA($BE276:$BZ276)</f>
        <v>0.30769230769230771</v>
      </c>
      <c r="CE275" s="1585">
        <f>COUNTIF($BE276:$BZ276,"CĐ")</f>
        <v>0</v>
      </c>
      <c r="CF275" s="1586">
        <f>CE275/COUNTA($BE276:$BZ276)</f>
        <v>0</v>
      </c>
      <c r="CG275" s="1582">
        <f>(((CA275*2)+(CC275*1)+(CE275*0)))/(CA275+CC275+CE275)</f>
        <v>1.6923076923076923</v>
      </c>
      <c r="CH275" s="1582" t="str">
        <f>IF(CG275&gt;=1.6,"Đạt mục tiêu",IF(CG275&gt;=1,"Cần cố gắng","Chưa đạt"))</f>
        <v>Đạt mục tiêu</v>
      </c>
      <c r="CI275" s="2"/>
    </row>
    <row r="276" spans="1:87" s="173" customFormat="1" hidden="1">
      <c r="A276" s="236"/>
      <c r="B276" s="233"/>
      <c r="C276" s="1587"/>
      <c r="D276" s="15"/>
      <c r="E276" s="31"/>
      <c r="F276" s="15"/>
      <c r="G276" s="167"/>
      <c r="H276" s="175"/>
      <c r="I276" s="154"/>
      <c r="J276" s="154"/>
      <c r="K276" s="167"/>
      <c r="L276" s="154"/>
      <c r="M276" s="154"/>
      <c r="N276" s="79"/>
      <c r="O276" s="154"/>
      <c r="P276" s="79"/>
      <c r="Q276" s="154"/>
      <c r="R276" s="154"/>
      <c r="S276" s="154"/>
      <c r="T276" s="154"/>
      <c r="U276" s="154"/>
      <c r="V276" s="167"/>
      <c r="W276" s="167"/>
      <c r="X276" s="167"/>
      <c r="Y276" s="167"/>
      <c r="Z276" s="154"/>
      <c r="AA276" s="154"/>
      <c r="AB276" s="154"/>
      <c r="AC276" s="154"/>
      <c r="AD276" s="154"/>
      <c r="AE276" s="154"/>
      <c r="AF276" s="154"/>
      <c r="AG276" s="154"/>
      <c r="AH276" s="154"/>
      <c r="AI276" s="154"/>
      <c r="AJ276" s="154"/>
      <c r="AK276" s="154"/>
      <c r="AL276" s="154"/>
      <c r="AM276" s="154"/>
      <c r="AN276" s="154"/>
      <c r="AO276" s="154"/>
      <c r="AP276" s="154"/>
      <c r="AQ276" s="154"/>
      <c r="AR276" s="154"/>
      <c r="AS276" s="154"/>
      <c r="AT276" s="154"/>
      <c r="AU276" s="154"/>
      <c r="AV276" s="154"/>
      <c r="AW276" s="154"/>
      <c r="AX276" s="154"/>
      <c r="AY276" s="154"/>
      <c r="AZ276" s="154"/>
      <c r="BA276" s="154"/>
      <c r="BB276" s="154"/>
      <c r="BC276" s="154"/>
      <c r="BD276" s="154"/>
      <c r="BE276" s="34" t="str">
        <f t="shared" ref="BE276:BX276" si="126">IF(BE275&lt;1,"CĐ",IF(BE275&lt;1.6,"CCG","Đ"))</f>
        <v>Đ</v>
      </c>
      <c r="BF276" s="34" t="str">
        <f t="shared" si="126"/>
        <v>CCG</v>
      </c>
      <c r="BG276" s="34" t="str">
        <f t="shared" si="126"/>
        <v>Đ</v>
      </c>
      <c r="BH276" s="34" t="str">
        <f t="shared" si="126"/>
        <v>Đ</v>
      </c>
      <c r="BI276" s="34" t="str">
        <f t="shared" si="126"/>
        <v>Đ</v>
      </c>
      <c r="BJ276" s="58" t="str">
        <f t="shared" si="126"/>
        <v>Đ</v>
      </c>
      <c r="BK276" s="34" t="str">
        <f t="shared" si="126"/>
        <v>Đ</v>
      </c>
      <c r="BL276" s="34" t="str">
        <f t="shared" si="126"/>
        <v>CCG</v>
      </c>
      <c r="BM276" s="34"/>
      <c r="BN276" s="34"/>
      <c r="BO276" s="34"/>
      <c r="BP276" s="34"/>
      <c r="BQ276" s="34" t="str">
        <f t="shared" si="126"/>
        <v>CCG</v>
      </c>
      <c r="BR276" s="34" t="str">
        <f t="shared" si="126"/>
        <v>Đ</v>
      </c>
      <c r="BS276" s="34"/>
      <c r="BT276" s="34"/>
      <c r="BU276" s="34"/>
      <c r="BV276" s="34" t="str">
        <f t="shared" si="126"/>
        <v>Đ</v>
      </c>
      <c r="BW276" s="34" t="str">
        <f t="shared" si="126"/>
        <v>Đ</v>
      </c>
      <c r="BX276" s="34" t="str">
        <f t="shared" si="126"/>
        <v>CCG</v>
      </c>
      <c r="BY276" s="52"/>
      <c r="BZ276" s="52"/>
      <c r="CA276" s="1585"/>
      <c r="CB276" s="1586"/>
      <c r="CC276" s="1585"/>
      <c r="CD276" s="1586"/>
      <c r="CE276" s="1585"/>
      <c r="CF276" s="1586"/>
      <c r="CG276" s="1582"/>
      <c r="CH276" s="1582"/>
      <c r="CI276" s="2"/>
    </row>
    <row r="277" spans="1:87" s="173" customFormat="1" ht="195" hidden="1">
      <c r="A277" s="234" t="s">
        <v>239</v>
      </c>
      <c r="B277" s="235"/>
      <c r="C277" s="207" t="s">
        <v>233</v>
      </c>
      <c r="D277" s="36"/>
      <c r="E277" s="37"/>
      <c r="F277" s="36"/>
      <c r="G277" s="209"/>
      <c r="H277" s="210"/>
      <c r="I277" s="7"/>
      <c r="J277" s="7"/>
      <c r="K277" s="209"/>
      <c r="L277" s="7"/>
      <c r="M277" s="7"/>
      <c r="N277" s="79"/>
      <c r="O277" s="7"/>
      <c r="P277" s="79"/>
      <c r="Q277" s="7"/>
      <c r="R277" s="7"/>
      <c r="S277" s="7"/>
      <c r="T277" s="7"/>
      <c r="U277" s="7"/>
      <c r="V277" s="209"/>
      <c r="W277" s="209"/>
      <c r="X277" s="209"/>
      <c r="Y277" s="209"/>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160">
        <f t="shared" ref="BE277:BX277" si="127">COUNTIFS($N$8:$N$239,"x",BE$8:BE$239,"2")</f>
        <v>1</v>
      </c>
      <c r="BF277" s="160">
        <f t="shared" si="127"/>
        <v>1</v>
      </c>
      <c r="BG277" s="160">
        <f t="shared" si="127"/>
        <v>1</v>
      </c>
      <c r="BH277" s="160">
        <f t="shared" si="127"/>
        <v>1</v>
      </c>
      <c r="BI277" s="160">
        <f t="shared" si="127"/>
        <v>1</v>
      </c>
      <c r="BJ277" s="59">
        <f t="shared" si="127"/>
        <v>1</v>
      </c>
      <c r="BK277" s="160">
        <f t="shared" si="127"/>
        <v>1</v>
      </c>
      <c r="BL277" s="160">
        <f t="shared" si="127"/>
        <v>1</v>
      </c>
      <c r="BM277" s="1144"/>
      <c r="BN277" s="1144"/>
      <c r="BO277" s="1144"/>
      <c r="BP277" s="1144"/>
      <c r="BQ277" s="160">
        <f t="shared" si="127"/>
        <v>1</v>
      </c>
      <c r="BR277" s="160">
        <f t="shared" si="127"/>
        <v>1</v>
      </c>
      <c r="BS277" s="1165"/>
      <c r="BT277" s="1165"/>
      <c r="BU277" s="1165"/>
      <c r="BV277" s="160">
        <f t="shared" si="127"/>
        <v>1</v>
      </c>
      <c r="BW277" s="160">
        <f t="shared" si="127"/>
        <v>1</v>
      </c>
      <c r="BX277" s="160">
        <f t="shared" si="127"/>
        <v>1</v>
      </c>
      <c r="BY277" s="53"/>
      <c r="BZ277" s="53"/>
      <c r="CA277" s="7"/>
      <c r="CB277" s="7"/>
      <c r="CC277" s="7"/>
      <c r="CD277" s="7"/>
      <c r="CE277" s="7"/>
      <c r="CF277" s="7"/>
      <c r="CG277" s="7"/>
      <c r="CH277" s="7"/>
      <c r="CI277" s="2"/>
    </row>
    <row r="278" spans="1:87" s="173" customFormat="1" ht="37.5" hidden="1">
      <c r="A278" s="234"/>
      <c r="B278" s="235"/>
      <c r="C278" s="207" t="s">
        <v>234</v>
      </c>
      <c r="D278" s="36"/>
      <c r="E278" s="37"/>
      <c r="F278" s="36"/>
      <c r="G278" s="209"/>
      <c r="H278" s="210"/>
      <c r="I278" s="7"/>
      <c r="J278" s="7"/>
      <c r="K278" s="209"/>
      <c r="L278" s="7"/>
      <c r="M278" s="7"/>
      <c r="N278" s="79"/>
      <c r="O278" s="7"/>
      <c r="P278" s="79"/>
      <c r="Q278" s="7"/>
      <c r="R278" s="7"/>
      <c r="S278" s="7"/>
      <c r="T278" s="7"/>
      <c r="U278" s="7"/>
      <c r="V278" s="209"/>
      <c r="W278" s="209"/>
      <c r="X278" s="209"/>
      <c r="Y278" s="209"/>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160">
        <f t="shared" ref="BE278:BX278" si="128">COUNTIFS($N$8:$N$239,"x",BE$8:BE$239,"1")</f>
        <v>0</v>
      </c>
      <c r="BF278" s="160">
        <f t="shared" si="128"/>
        <v>0</v>
      </c>
      <c r="BG278" s="160">
        <f t="shared" si="128"/>
        <v>0</v>
      </c>
      <c r="BH278" s="160">
        <f t="shared" si="128"/>
        <v>0</v>
      </c>
      <c r="BI278" s="160">
        <f t="shared" si="128"/>
        <v>0</v>
      </c>
      <c r="BJ278" s="59">
        <f t="shared" si="128"/>
        <v>0</v>
      </c>
      <c r="BK278" s="160">
        <f t="shared" si="128"/>
        <v>0</v>
      </c>
      <c r="BL278" s="160">
        <f t="shared" si="128"/>
        <v>0</v>
      </c>
      <c r="BM278" s="1144"/>
      <c r="BN278" s="1144"/>
      <c r="BO278" s="1144"/>
      <c r="BP278" s="1144"/>
      <c r="BQ278" s="160">
        <f t="shared" si="128"/>
        <v>0</v>
      </c>
      <c r="BR278" s="160">
        <f t="shared" si="128"/>
        <v>0</v>
      </c>
      <c r="BS278" s="1165"/>
      <c r="BT278" s="1165"/>
      <c r="BU278" s="1165"/>
      <c r="BV278" s="160">
        <f t="shared" si="128"/>
        <v>0</v>
      </c>
      <c r="BW278" s="160">
        <f t="shared" si="128"/>
        <v>0</v>
      </c>
      <c r="BX278" s="160">
        <f t="shared" si="128"/>
        <v>0</v>
      </c>
      <c r="BY278" s="53"/>
      <c r="BZ278" s="53"/>
      <c r="CA278" s="7"/>
      <c r="CB278" s="7"/>
      <c r="CC278" s="7"/>
      <c r="CD278" s="7"/>
      <c r="CE278" s="7"/>
      <c r="CF278" s="7"/>
      <c r="CG278" s="7"/>
      <c r="CH278" s="7"/>
      <c r="CI278" s="2"/>
    </row>
    <row r="279" spans="1:87" s="173" customFormat="1" hidden="1">
      <c r="A279" s="234"/>
      <c r="B279" s="235"/>
      <c r="C279" s="207" t="s">
        <v>235</v>
      </c>
      <c r="D279" s="36"/>
      <c r="E279" s="37"/>
      <c r="F279" s="36"/>
      <c r="G279" s="209"/>
      <c r="H279" s="210"/>
      <c r="I279" s="7"/>
      <c r="J279" s="7"/>
      <c r="K279" s="209"/>
      <c r="L279" s="7"/>
      <c r="M279" s="7"/>
      <c r="N279" s="79"/>
      <c r="O279" s="7"/>
      <c r="P279" s="79"/>
      <c r="Q279" s="7"/>
      <c r="R279" s="7"/>
      <c r="S279" s="7"/>
      <c r="T279" s="7"/>
      <c r="U279" s="7"/>
      <c r="V279" s="209"/>
      <c r="W279" s="209"/>
      <c r="X279" s="209"/>
      <c r="Y279" s="209"/>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160">
        <f t="shared" ref="BE279:BX279" si="129">COUNTIFS($N$8:$N$239,"x",BE$8:BE$239,"0")</f>
        <v>0</v>
      </c>
      <c r="BF279" s="160">
        <f t="shared" si="129"/>
        <v>0</v>
      </c>
      <c r="BG279" s="160">
        <f t="shared" si="129"/>
        <v>0</v>
      </c>
      <c r="BH279" s="160">
        <f t="shared" si="129"/>
        <v>0</v>
      </c>
      <c r="BI279" s="160">
        <f t="shared" si="129"/>
        <v>0</v>
      </c>
      <c r="BJ279" s="59">
        <f t="shared" si="129"/>
        <v>0</v>
      </c>
      <c r="BK279" s="160">
        <f t="shared" si="129"/>
        <v>0</v>
      </c>
      <c r="BL279" s="160">
        <f t="shared" si="129"/>
        <v>0</v>
      </c>
      <c r="BM279" s="1144"/>
      <c r="BN279" s="1144"/>
      <c r="BO279" s="1144"/>
      <c r="BP279" s="1144"/>
      <c r="BQ279" s="160">
        <f t="shared" si="129"/>
        <v>0</v>
      </c>
      <c r="BR279" s="160">
        <f t="shared" si="129"/>
        <v>0</v>
      </c>
      <c r="BS279" s="1165"/>
      <c r="BT279" s="1165"/>
      <c r="BU279" s="1165"/>
      <c r="BV279" s="160">
        <f t="shared" si="129"/>
        <v>0</v>
      </c>
      <c r="BW279" s="160">
        <f t="shared" si="129"/>
        <v>0</v>
      </c>
      <c r="BX279" s="160">
        <f t="shared" si="129"/>
        <v>0</v>
      </c>
      <c r="BY279" s="53"/>
      <c r="BZ279" s="53"/>
      <c r="CA279" s="7"/>
      <c r="CB279" s="7"/>
      <c r="CC279" s="7"/>
      <c r="CD279" s="7"/>
      <c r="CE279" s="7"/>
      <c r="CF279" s="7"/>
      <c r="CG279" s="7"/>
      <c r="CH279" s="7"/>
      <c r="CI279" s="2"/>
    </row>
    <row r="280" spans="1:87" s="173" customFormat="1" hidden="1">
      <c r="A280" s="234"/>
      <c r="B280" s="235"/>
      <c r="C280" s="1520" t="s">
        <v>236</v>
      </c>
      <c r="D280" s="36"/>
      <c r="E280" s="37"/>
      <c r="F280" s="36"/>
      <c r="G280" s="209"/>
      <c r="H280" s="210"/>
      <c r="I280" s="7"/>
      <c r="J280" s="7"/>
      <c r="K280" s="209"/>
      <c r="L280" s="7"/>
      <c r="M280" s="7"/>
      <c r="N280" s="79"/>
      <c r="O280" s="7"/>
      <c r="P280" s="79"/>
      <c r="Q280" s="7"/>
      <c r="R280" s="7"/>
      <c r="S280" s="7"/>
      <c r="T280" s="7"/>
      <c r="U280" s="7"/>
      <c r="V280" s="209"/>
      <c r="W280" s="209"/>
      <c r="X280" s="209"/>
      <c r="Y280" s="209"/>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38">
        <f t="shared" ref="BE280:BX280" si="130">(((BE277*2)+(BE278*1)+(BE279*0)))/(BE277+BE278+BE279)</f>
        <v>2</v>
      </c>
      <c r="BF280" s="38">
        <f t="shared" si="130"/>
        <v>2</v>
      </c>
      <c r="BG280" s="38">
        <f t="shared" si="130"/>
        <v>2</v>
      </c>
      <c r="BH280" s="38">
        <f t="shared" si="130"/>
        <v>2</v>
      </c>
      <c r="BI280" s="38">
        <f t="shared" si="130"/>
        <v>2</v>
      </c>
      <c r="BJ280" s="60">
        <f t="shared" si="130"/>
        <v>2</v>
      </c>
      <c r="BK280" s="38">
        <f t="shared" si="130"/>
        <v>2</v>
      </c>
      <c r="BL280" s="38">
        <f t="shared" si="130"/>
        <v>2</v>
      </c>
      <c r="BM280" s="38"/>
      <c r="BN280" s="38"/>
      <c r="BO280" s="38"/>
      <c r="BP280" s="38"/>
      <c r="BQ280" s="38">
        <f t="shared" si="130"/>
        <v>2</v>
      </c>
      <c r="BR280" s="38">
        <f t="shared" si="130"/>
        <v>2</v>
      </c>
      <c r="BS280" s="38"/>
      <c r="BT280" s="38"/>
      <c r="BU280" s="38"/>
      <c r="BV280" s="38">
        <f t="shared" si="130"/>
        <v>2</v>
      </c>
      <c r="BW280" s="38">
        <f t="shared" si="130"/>
        <v>2</v>
      </c>
      <c r="BX280" s="38">
        <f t="shared" si="130"/>
        <v>2</v>
      </c>
      <c r="BY280" s="54"/>
      <c r="BZ280" s="54"/>
      <c r="CA280" s="1550">
        <f>COUNTIF($BE281:$BZ281,"Đ")</f>
        <v>13</v>
      </c>
      <c r="CB280" s="1549">
        <f>CA280/COUNTA($BE281:$BZ281)</f>
        <v>1</v>
      </c>
      <c r="CC280" s="1550">
        <f>COUNTIF($BE281:$BZ281,"CCG")</f>
        <v>0</v>
      </c>
      <c r="CD280" s="1549">
        <f>CC280/COUNTA($BE281:$BZ281)</f>
        <v>0</v>
      </c>
      <c r="CE280" s="1550">
        <f>COUNTIF($BE281:$BZ281,"CĐ")</f>
        <v>0</v>
      </c>
      <c r="CF280" s="1549">
        <f>CE280/COUNTA($BE281:$BZ281)</f>
        <v>0</v>
      </c>
      <c r="CG280" s="1407">
        <f>(((CA280*2)+(CC280*1)+(CE280*0)))/(CA280+CC280+CE280)</f>
        <v>2</v>
      </c>
      <c r="CH280" s="1407" t="str">
        <f>IF(CG280&gt;=1.6,"Đạt mục tiêu",IF(CG280&gt;=1,"Cần cố gắng","Chưa đạt"))</f>
        <v>Đạt mục tiêu</v>
      </c>
      <c r="CI280" s="2"/>
    </row>
    <row r="281" spans="1:87" s="173" customFormat="1" hidden="1">
      <c r="A281" s="234"/>
      <c r="B281" s="235"/>
      <c r="C281" s="1520"/>
      <c r="D281" s="36"/>
      <c r="E281" s="37"/>
      <c r="F281" s="36"/>
      <c r="G281" s="209"/>
      <c r="H281" s="210"/>
      <c r="I281" s="7"/>
      <c r="J281" s="7"/>
      <c r="K281" s="209"/>
      <c r="L281" s="7"/>
      <c r="M281" s="7"/>
      <c r="N281" s="79"/>
      <c r="O281" s="7"/>
      <c r="P281" s="79"/>
      <c r="Q281" s="7"/>
      <c r="R281" s="7"/>
      <c r="S281" s="7"/>
      <c r="T281" s="7"/>
      <c r="U281" s="7"/>
      <c r="V281" s="209"/>
      <c r="W281" s="209"/>
      <c r="X281" s="209"/>
      <c r="Y281" s="209"/>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38" t="str">
        <f t="shared" ref="BE281:BX281" si="131">IF(BE280&lt;1,"CĐ",IF(BE280&lt;1.6,"CCG","Đ"))</f>
        <v>Đ</v>
      </c>
      <c r="BF281" s="38" t="str">
        <f t="shared" si="131"/>
        <v>Đ</v>
      </c>
      <c r="BG281" s="38" t="str">
        <f t="shared" si="131"/>
        <v>Đ</v>
      </c>
      <c r="BH281" s="38" t="str">
        <f t="shared" si="131"/>
        <v>Đ</v>
      </c>
      <c r="BI281" s="38" t="str">
        <f t="shared" si="131"/>
        <v>Đ</v>
      </c>
      <c r="BJ281" s="60" t="str">
        <f t="shared" si="131"/>
        <v>Đ</v>
      </c>
      <c r="BK281" s="38" t="str">
        <f t="shared" si="131"/>
        <v>Đ</v>
      </c>
      <c r="BL281" s="38" t="str">
        <f t="shared" si="131"/>
        <v>Đ</v>
      </c>
      <c r="BM281" s="38"/>
      <c r="BN281" s="38"/>
      <c r="BO281" s="38"/>
      <c r="BP281" s="38"/>
      <c r="BQ281" s="38" t="str">
        <f t="shared" si="131"/>
        <v>Đ</v>
      </c>
      <c r="BR281" s="38" t="str">
        <f t="shared" si="131"/>
        <v>Đ</v>
      </c>
      <c r="BS281" s="38"/>
      <c r="BT281" s="38"/>
      <c r="BU281" s="38"/>
      <c r="BV281" s="38" t="str">
        <f t="shared" si="131"/>
        <v>Đ</v>
      </c>
      <c r="BW281" s="38" t="str">
        <f t="shared" si="131"/>
        <v>Đ</v>
      </c>
      <c r="BX281" s="38" t="str">
        <f t="shared" si="131"/>
        <v>Đ</v>
      </c>
      <c r="BY281" s="54"/>
      <c r="BZ281" s="54"/>
      <c r="CA281" s="1550"/>
      <c r="CB281" s="1549"/>
      <c r="CC281" s="1550"/>
      <c r="CD281" s="1549"/>
      <c r="CE281" s="1550"/>
      <c r="CF281" s="1549"/>
      <c r="CG281" s="1407"/>
      <c r="CH281" s="1407"/>
      <c r="CI281" s="2"/>
    </row>
    <row r="282" spans="1:87" s="173" customFormat="1" ht="193.5" hidden="1">
      <c r="A282" s="236" t="s">
        <v>240</v>
      </c>
      <c r="B282" s="233"/>
      <c r="C282" s="205" t="s">
        <v>233</v>
      </c>
      <c r="D282" s="15"/>
      <c r="E282" s="31"/>
      <c r="F282" s="15"/>
      <c r="G282" s="167"/>
      <c r="H282" s="175"/>
      <c r="I282" s="154"/>
      <c r="J282" s="154"/>
      <c r="K282" s="167"/>
      <c r="L282" s="154"/>
      <c r="M282" s="154"/>
      <c r="N282" s="79"/>
      <c r="O282" s="154"/>
      <c r="P282" s="79"/>
      <c r="Q282" s="154"/>
      <c r="R282" s="154"/>
      <c r="S282" s="154"/>
      <c r="T282" s="154"/>
      <c r="U282" s="154"/>
      <c r="V282" s="167"/>
      <c r="W282" s="167"/>
      <c r="X282" s="167"/>
      <c r="Y282" s="167"/>
      <c r="Z282" s="154"/>
      <c r="AA282" s="154"/>
      <c r="AB282" s="154"/>
      <c r="AC282" s="154"/>
      <c r="AD282" s="154"/>
      <c r="AE282" s="154"/>
      <c r="AF282" s="154"/>
      <c r="AG282" s="154"/>
      <c r="AH282" s="154"/>
      <c r="AI282" s="154"/>
      <c r="AJ282" s="154"/>
      <c r="AK282" s="154"/>
      <c r="AL282" s="154"/>
      <c r="AM282" s="154"/>
      <c r="AN282" s="154"/>
      <c r="AO282" s="154"/>
      <c r="AP282" s="154"/>
      <c r="AQ282" s="154"/>
      <c r="AR282" s="154"/>
      <c r="AS282" s="154"/>
      <c r="AT282" s="154"/>
      <c r="AU282" s="154"/>
      <c r="AV282" s="154"/>
      <c r="AW282" s="154"/>
      <c r="AX282" s="154"/>
      <c r="AY282" s="154"/>
      <c r="AZ282" s="154"/>
      <c r="BA282" s="154"/>
      <c r="BB282" s="154"/>
      <c r="BC282" s="154"/>
      <c r="BD282" s="154"/>
      <c r="BE282" s="161">
        <f>COUNTIFS($O$8:$O$239,"x",BE$8:BE$239,"2")</f>
        <v>3</v>
      </c>
      <c r="BF282" s="161">
        <f>COUNTIFS($O$8:$O$239,"x",BF$8:BF$239,"2")</f>
        <v>1</v>
      </c>
      <c r="BG282" s="161">
        <f>COUNTIFS($O$8:$O$239,"x",BG$8:BG$239,"2")</f>
        <v>1</v>
      </c>
      <c r="BH282" s="161">
        <f>COUNTIFS($O$8:$O$239,"x",BH$8:BH$239,"2")</f>
        <v>2</v>
      </c>
      <c r="BI282" s="161">
        <f>COUNTIFS($O$8:$O$239,"x",BI$8:BI$239,"2")</f>
        <v>3</v>
      </c>
      <c r="BJ282" s="57"/>
      <c r="BK282" s="161"/>
      <c r="BL282" s="161"/>
      <c r="BM282" s="1146"/>
      <c r="BN282" s="1146"/>
      <c r="BO282" s="1146"/>
      <c r="BP282" s="1146"/>
      <c r="BQ282" s="161"/>
      <c r="BR282" s="161"/>
      <c r="BS282" s="1168"/>
      <c r="BT282" s="1168"/>
      <c r="BU282" s="1168"/>
      <c r="BV282" s="161"/>
      <c r="BW282" s="161"/>
      <c r="BX282" s="161">
        <f>COUNTIFS($O$8:$O$239,"x",BX$8:BX$239,"2")</f>
        <v>3</v>
      </c>
      <c r="BY282" s="51"/>
      <c r="BZ282" s="51"/>
      <c r="CA282" s="154"/>
      <c r="CB282" s="154"/>
      <c r="CC282" s="154"/>
      <c r="CD282" s="154"/>
      <c r="CE282" s="154"/>
      <c r="CF282" s="154"/>
      <c r="CG282" s="154"/>
      <c r="CH282" s="154"/>
      <c r="CI282" s="2"/>
    </row>
    <row r="283" spans="1:87" s="173" customFormat="1" ht="37.5" hidden="1">
      <c r="A283" s="236"/>
      <c r="B283" s="233"/>
      <c r="C283" s="205" t="s">
        <v>234</v>
      </c>
      <c r="D283" s="15"/>
      <c r="E283" s="31"/>
      <c r="F283" s="15"/>
      <c r="G283" s="167"/>
      <c r="H283" s="175"/>
      <c r="I283" s="154"/>
      <c r="J283" s="154"/>
      <c r="K283" s="167"/>
      <c r="L283" s="154"/>
      <c r="M283" s="154"/>
      <c r="N283" s="79"/>
      <c r="O283" s="154"/>
      <c r="P283" s="79"/>
      <c r="Q283" s="154"/>
      <c r="R283" s="154"/>
      <c r="S283" s="154"/>
      <c r="T283" s="154"/>
      <c r="U283" s="154"/>
      <c r="V283" s="167"/>
      <c r="W283" s="167"/>
      <c r="X283" s="167"/>
      <c r="Y283" s="167"/>
      <c r="Z283" s="154"/>
      <c r="AA283" s="154"/>
      <c r="AB283" s="154"/>
      <c r="AC283" s="154"/>
      <c r="AD283" s="154"/>
      <c r="AE283" s="154"/>
      <c r="AF283" s="154"/>
      <c r="AG283" s="154"/>
      <c r="AH283" s="154"/>
      <c r="AI283" s="154"/>
      <c r="AJ283" s="154"/>
      <c r="AK283" s="154"/>
      <c r="AL283" s="154"/>
      <c r="AM283" s="154"/>
      <c r="AN283" s="154"/>
      <c r="AO283" s="154"/>
      <c r="AP283" s="154"/>
      <c r="AQ283" s="154"/>
      <c r="AR283" s="154"/>
      <c r="AS283" s="154"/>
      <c r="AT283" s="154"/>
      <c r="AU283" s="154"/>
      <c r="AV283" s="154"/>
      <c r="AW283" s="154"/>
      <c r="AX283" s="154"/>
      <c r="AY283" s="154"/>
      <c r="AZ283" s="154"/>
      <c r="BA283" s="154"/>
      <c r="BB283" s="154"/>
      <c r="BC283" s="154"/>
      <c r="BD283" s="154"/>
      <c r="BE283" s="161">
        <f>COUNTIFS($O$8:$O$239,"x",BE$8:BE$239,"1")</f>
        <v>0</v>
      </c>
      <c r="BF283" s="161">
        <f>COUNTIFS($O$8:$O$239,"x",BF$8:BF$239,"1")</f>
        <v>2</v>
      </c>
      <c r="BG283" s="161">
        <f>COUNTIFS($O$8:$O$239,"x",BG$8:BG$239,"1")</f>
        <v>2</v>
      </c>
      <c r="BH283" s="161">
        <f>COUNTIFS($O$8:$O$239,"x",BH$8:BH$239,"1")</f>
        <v>1</v>
      </c>
      <c r="BI283" s="161">
        <f>COUNTIFS($O$8:$O$239,"x",BI$8:BI$239,"1")</f>
        <v>0</v>
      </c>
      <c r="BJ283" s="57"/>
      <c r="BK283" s="161"/>
      <c r="BL283" s="161"/>
      <c r="BM283" s="1146"/>
      <c r="BN283" s="1146"/>
      <c r="BO283" s="1146"/>
      <c r="BP283" s="1146"/>
      <c r="BQ283" s="161"/>
      <c r="BR283" s="161"/>
      <c r="BS283" s="1168"/>
      <c r="BT283" s="1168"/>
      <c r="BU283" s="1168"/>
      <c r="BV283" s="161"/>
      <c r="BW283" s="161"/>
      <c r="BX283" s="161">
        <f>COUNTIFS($O$8:$O$239,"x",BX$8:BX$239,"1")</f>
        <v>0</v>
      </c>
      <c r="BY283" s="51"/>
      <c r="BZ283" s="51"/>
      <c r="CA283" s="154"/>
      <c r="CB283" s="154"/>
      <c r="CC283" s="154"/>
      <c r="CD283" s="154"/>
      <c r="CE283" s="154"/>
      <c r="CF283" s="154"/>
      <c r="CG283" s="154"/>
      <c r="CH283" s="154"/>
      <c r="CI283" s="2"/>
    </row>
    <row r="284" spans="1:87" s="173" customFormat="1" hidden="1">
      <c r="A284" s="236"/>
      <c r="B284" s="233"/>
      <c r="C284" s="205" t="s">
        <v>235</v>
      </c>
      <c r="D284" s="15"/>
      <c r="E284" s="31"/>
      <c r="F284" s="15"/>
      <c r="G284" s="167"/>
      <c r="H284" s="175"/>
      <c r="I284" s="154"/>
      <c r="J284" s="154"/>
      <c r="K284" s="167"/>
      <c r="L284" s="154"/>
      <c r="M284" s="154"/>
      <c r="N284" s="79"/>
      <c r="O284" s="154"/>
      <c r="P284" s="79"/>
      <c r="Q284" s="154"/>
      <c r="R284" s="154"/>
      <c r="S284" s="154"/>
      <c r="T284" s="154"/>
      <c r="U284" s="154"/>
      <c r="V284" s="167"/>
      <c r="W284" s="167"/>
      <c r="X284" s="167"/>
      <c r="Y284" s="167"/>
      <c r="Z284" s="154"/>
      <c r="AA284" s="154"/>
      <c r="AB284" s="154"/>
      <c r="AC284" s="154"/>
      <c r="AD284" s="154"/>
      <c r="AE284" s="154"/>
      <c r="AF284" s="154"/>
      <c r="AG284" s="154"/>
      <c r="AH284" s="154"/>
      <c r="AI284" s="154"/>
      <c r="AJ284" s="154"/>
      <c r="AK284" s="154"/>
      <c r="AL284" s="154"/>
      <c r="AM284" s="154"/>
      <c r="AN284" s="154"/>
      <c r="AO284" s="154"/>
      <c r="AP284" s="154"/>
      <c r="AQ284" s="154"/>
      <c r="AR284" s="154"/>
      <c r="AS284" s="154"/>
      <c r="AT284" s="154"/>
      <c r="AU284" s="154"/>
      <c r="AV284" s="154"/>
      <c r="AW284" s="154"/>
      <c r="AX284" s="154"/>
      <c r="AY284" s="154"/>
      <c r="AZ284" s="154"/>
      <c r="BA284" s="154"/>
      <c r="BB284" s="154"/>
      <c r="BC284" s="154"/>
      <c r="BD284" s="154"/>
      <c r="BE284" s="161">
        <f>COUNTIFS($O$8:$O$239,"x",BE$8:BE$239,"0")</f>
        <v>0</v>
      </c>
      <c r="BF284" s="161">
        <f>COUNTIFS($O$8:$O$239,"x",BF$8:BF$239,"0")</f>
        <v>0</v>
      </c>
      <c r="BG284" s="161">
        <f>COUNTIFS($O$8:$O$239,"x",BG$8:BG$239,"0")</f>
        <v>0</v>
      </c>
      <c r="BH284" s="161">
        <f>COUNTIFS($O$8:$O$239,"x",BH$8:BH$239,"0")</f>
        <v>0</v>
      </c>
      <c r="BI284" s="161">
        <f>COUNTIFS($O$8:$O$239,"x",BI$8:BI$239,"0")</f>
        <v>0</v>
      </c>
      <c r="BJ284" s="57"/>
      <c r="BK284" s="161"/>
      <c r="BL284" s="161"/>
      <c r="BM284" s="1146"/>
      <c r="BN284" s="1146"/>
      <c r="BO284" s="1146"/>
      <c r="BP284" s="1146"/>
      <c r="BQ284" s="161"/>
      <c r="BR284" s="161"/>
      <c r="BS284" s="1168"/>
      <c r="BT284" s="1168"/>
      <c r="BU284" s="1168"/>
      <c r="BV284" s="161"/>
      <c r="BW284" s="161"/>
      <c r="BX284" s="161">
        <f>COUNTIFS($O$8:$O$239,"x",BX$8:BX$239,"0")</f>
        <v>0</v>
      </c>
      <c r="BY284" s="51"/>
      <c r="BZ284" s="51"/>
      <c r="CA284" s="154"/>
      <c r="CB284" s="154"/>
      <c r="CC284" s="154"/>
      <c r="CD284" s="154"/>
      <c r="CE284" s="154"/>
      <c r="CF284" s="154"/>
      <c r="CG284" s="154"/>
      <c r="CH284" s="154"/>
      <c r="CI284" s="2"/>
    </row>
    <row r="285" spans="1:87" s="173" customFormat="1" hidden="1">
      <c r="A285" s="236"/>
      <c r="B285" s="233"/>
      <c r="C285" s="1587" t="s">
        <v>236</v>
      </c>
      <c r="D285" s="15"/>
      <c r="E285" s="31"/>
      <c r="F285" s="15"/>
      <c r="G285" s="167"/>
      <c r="H285" s="175"/>
      <c r="I285" s="154"/>
      <c r="J285" s="154"/>
      <c r="K285" s="167"/>
      <c r="L285" s="154"/>
      <c r="M285" s="154"/>
      <c r="N285" s="79"/>
      <c r="O285" s="154"/>
      <c r="P285" s="79"/>
      <c r="Q285" s="154"/>
      <c r="R285" s="154"/>
      <c r="S285" s="154"/>
      <c r="T285" s="154"/>
      <c r="U285" s="154"/>
      <c r="V285" s="167"/>
      <c r="W285" s="167"/>
      <c r="X285" s="167"/>
      <c r="Y285" s="167"/>
      <c r="Z285" s="154"/>
      <c r="AA285" s="154"/>
      <c r="AB285" s="154"/>
      <c r="AC285" s="154"/>
      <c r="AD285" s="154"/>
      <c r="AE285" s="154"/>
      <c r="AF285" s="154"/>
      <c r="AG285" s="154"/>
      <c r="AH285" s="154"/>
      <c r="AI285" s="154"/>
      <c r="AJ285" s="154"/>
      <c r="AK285" s="154"/>
      <c r="AL285" s="154"/>
      <c r="AM285" s="154"/>
      <c r="AN285" s="154"/>
      <c r="AO285" s="154"/>
      <c r="AP285" s="154"/>
      <c r="AQ285" s="154"/>
      <c r="AR285" s="154"/>
      <c r="AS285" s="154"/>
      <c r="AT285" s="154"/>
      <c r="AU285" s="154"/>
      <c r="AV285" s="154"/>
      <c r="AW285" s="154"/>
      <c r="AX285" s="154"/>
      <c r="AY285" s="154"/>
      <c r="AZ285" s="154"/>
      <c r="BA285" s="154"/>
      <c r="BB285" s="154"/>
      <c r="BC285" s="154"/>
      <c r="BD285" s="154"/>
      <c r="BE285" s="34">
        <f>(((BE282*2)+(BE283*1)+(BE284*0)))/(BE282+BE283+BE284)</f>
        <v>2</v>
      </c>
      <c r="BF285" s="34">
        <f>(((BF282*2)+(BF283*1)+(BF284*0)))/(BF282+BF283+BF284)</f>
        <v>1.3333333333333333</v>
      </c>
      <c r="BG285" s="34">
        <f>(((BG282*2)+(BG283*1)+(BG284*0)))/(BG282+BG283+BG284)</f>
        <v>1.3333333333333333</v>
      </c>
      <c r="BH285" s="34">
        <f>(((BH282*2)+(BH283*1)+(BH284*0)))/(BH282+BH283+BH284)</f>
        <v>1.6666666666666667</v>
      </c>
      <c r="BI285" s="34">
        <f>(((BI282*2)+(BI283*1)+(BI284*0)))/(BI282+BI283+BI284)</f>
        <v>2</v>
      </c>
      <c r="BJ285" s="58"/>
      <c r="BK285" s="34"/>
      <c r="BL285" s="34"/>
      <c r="BM285" s="34"/>
      <c r="BN285" s="34"/>
      <c r="BO285" s="34"/>
      <c r="BP285" s="34"/>
      <c r="BQ285" s="34"/>
      <c r="BR285" s="34"/>
      <c r="BS285" s="34"/>
      <c r="BT285" s="34"/>
      <c r="BU285" s="34"/>
      <c r="BV285" s="34"/>
      <c r="BW285" s="34"/>
      <c r="BX285" s="34">
        <f>(((BX282*2)+(BX283*1)+(BX284*0)))/(BX282+BX283+BX284)</f>
        <v>2</v>
      </c>
      <c r="BY285" s="52"/>
      <c r="BZ285" s="52"/>
      <c r="CA285" s="1585">
        <f>COUNTIF($BE286:$BZ286,"Đ")</f>
        <v>4</v>
      </c>
      <c r="CB285" s="1586">
        <f>CA285/COUNTA($BE286:$BZ286)</f>
        <v>0.66666666666666663</v>
      </c>
      <c r="CC285" s="1585">
        <f>COUNTIF($BE286:$BZ286,"CCG")</f>
        <v>2</v>
      </c>
      <c r="CD285" s="1586">
        <f>CC285/COUNTA($BE286:$BZ286)</f>
        <v>0.33333333333333331</v>
      </c>
      <c r="CE285" s="1585">
        <f>COUNTIF($BE286:$BZ286,"CĐ")</f>
        <v>0</v>
      </c>
      <c r="CF285" s="1586">
        <f>CE285/COUNTA($BE286:$BZ286)</f>
        <v>0</v>
      </c>
      <c r="CG285" s="1582">
        <f>(((CA285*2)+(CC285*1)+(CE285*0)))/(CA285+CC285+CE285)</f>
        <v>1.6666666666666667</v>
      </c>
      <c r="CH285" s="1582" t="str">
        <f>IF(CG285&gt;=1.6,"Đạt mục tiêu",IF(CG285&gt;=1,"Cần cố gắng","Chưa đạt"))</f>
        <v>Đạt mục tiêu</v>
      </c>
      <c r="CI285" s="2"/>
    </row>
    <row r="286" spans="1:87" s="173" customFormat="1" hidden="1">
      <c r="A286" s="236"/>
      <c r="B286" s="233"/>
      <c r="C286" s="1587"/>
      <c r="D286" s="15"/>
      <c r="E286" s="31"/>
      <c r="F286" s="15"/>
      <c r="G286" s="167"/>
      <c r="H286" s="175"/>
      <c r="I286" s="154"/>
      <c r="J286" s="154"/>
      <c r="K286" s="167"/>
      <c r="L286" s="154"/>
      <c r="M286" s="154"/>
      <c r="N286" s="79"/>
      <c r="O286" s="154"/>
      <c r="P286" s="79"/>
      <c r="Q286" s="154"/>
      <c r="R286" s="154"/>
      <c r="S286" s="154"/>
      <c r="T286" s="154"/>
      <c r="U286" s="154"/>
      <c r="V286" s="167"/>
      <c r="W286" s="167"/>
      <c r="X286" s="167"/>
      <c r="Y286" s="167"/>
      <c r="Z286" s="154"/>
      <c r="AA286" s="154"/>
      <c r="AB286" s="154"/>
      <c r="AC286" s="154"/>
      <c r="AD286" s="154"/>
      <c r="AE286" s="154"/>
      <c r="AF286" s="154"/>
      <c r="AG286" s="154"/>
      <c r="AH286" s="154"/>
      <c r="AI286" s="154"/>
      <c r="AJ286" s="154"/>
      <c r="AK286" s="154"/>
      <c r="AL286" s="154"/>
      <c r="AM286" s="154"/>
      <c r="AN286" s="154"/>
      <c r="AO286" s="154"/>
      <c r="AP286" s="154"/>
      <c r="AQ286" s="154"/>
      <c r="AR286" s="154"/>
      <c r="AS286" s="154"/>
      <c r="AT286" s="154"/>
      <c r="AU286" s="154"/>
      <c r="AV286" s="154"/>
      <c r="AW286" s="154"/>
      <c r="AX286" s="154"/>
      <c r="AY286" s="154"/>
      <c r="AZ286" s="154"/>
      <c r="BA286" s="154"/>
      <c r="BB286" s="154"/>
      <c r="BC286" s="154"/>
      <c r="BD286" s="154"/>
      <c r="BE286" s="34" t="str">
        <f>IF(BE285&lt;1,"CĐ",IF(BE285&lt;1.6,"CCG","Đ"))</f>
        <v>Đ</v>
      </c>
      <c r="BF286" s="34" t="str">
        <f>IF(BF285&lt;1,"CĐ",IF(BF285&lt;1.6,"CCG","Đ"))</f>
        <v>CCG</v>
      </c>
      <c r="BG286" s="34" t="str">
        <f>IF(BG285&lt;1,"CĐ",IF(BG285&lt;1.6,"CCG","Đ"))</f>
        <v>CCG</v>
      </c>
      <c r="BH286" s="34" t="str">
        <f>IF(BH285&lt;1,"CĐ",IF(BH285&lt;1.6,"CCG","Đ"))</f>
        <v>Đ</v>
      </c>
      <c r="BI286" s="34" t="str">
        <f>IF(BI285&lt;1,"CĐ",IF(BI285&lt;1.6,"CCG","Đ"))</f>
        <v>Đ</v>
      </c>
      <c r="BJ286" s="58"/>
      <c r="BK286" s="34"/>
      <c r="BL286" s="34"/>
      <c r="BM286" s="34"/>
      <c r="BN286" s="34"/>
      <c r="BO286" s="34"/>
      <c r="BP286" s="34"/>
      <c r="BQ286" s="34"/>
      <c r="BR286" s="34"/>
      <c r="BS286" s="34"/>
      <c r="BT286" s="34"/>
      <c r="BU286" s="34"/>
      <c r="BV286" s="34"/>
      <c r="BW286" s="34"/>
      <c r="BX286" s="34" t="str">
        <f>IF(BX285&lt;1,"CĐ",IF(BX285&lt;1.6,"CCG","Đ"))</f>
        <v>Đ</v>
      </c>
      <c r="BY286" s="52"/>
      <c r="BZ286" s="52"/>
      <c r="CA286" s="1585"/>
      <c r="CB286" s="1586"/>
      <c r="CC286" s="1585"/>
      <c r="CD286" s="1586"/>
      <c r="CE286" s="1585"/>
      <c r="CF286" s="1586"/>
      <c r="CG286" s="1582"/>
      <c r="CH286" s="1582"/>
      <c r="CI286" s="2"/>
    </row>
    <row r="287" spans="1:87" s="173" customFormat="1" ht="197.25" hidden="1">
      <c r="A287" s="234" t="s">
        <v>241</v>
      </c>
      <c r="B287" s="235"/>
      <c r="C287" s="207" t="s">
        <v>233</v>
      </c>
      <c r="D287" s="36"/>
      <c r="E287" s="37"/>
      <c r="F287" s="36"/>
      <c r="G287" s="209"/>
      <c r="H287" s="210"/>
      <c r="I287" s="7"/>
      <c r="J287" s="7"/>
      <c r="K287" s="209"/>
      <c r="L287" s="7"/>
      <c r="M287" s="7"/>
      <c r="N287" s="79"/>
      <c r="O287" s="7"/>
      <c r="P287" s="79"/>
      <c r="Q287" s="7"/>
      <c r="R287" s="7"/>
      <c r="S287" s="7"/>
      <c r="T287" s="7"/>
      <c r="U287" s="7"/>
      <c r="V287" s="209"/>
      <c r="W287" s="209"/>
      <c r="X287" s="209"/>
      <c r="Y287" s="209"/>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160">
        <f>COUNTIFS($P$8:$P$239,"x",BE$8:BE$239,"2")</f>
        <v>2</v>
      </c>
      <c r="BF287" s="160">
        <f>COUNTIFS($P$8:$P$239,"x",BF$8:BF$239,"2")</f>
        <v>3</v>
      </c>
      <c r="BG287" s="160">
        <f>COUNTIFS($P$8:$P$239,"x",BG$8:BG$239,"2")</f>
        <v>3</v>
      </c>
      <c r="BH287" s="160">
        <f>COUNTIFS($P$8:$P$239,"x",BH$8:BH$239,"2")</f>
        <v>1</v>
      </c>
      <c r="BI287" s="160">
        <f>COUNTIFS($P$8:$P$239,"x",BI$8:BI$239,"2")</f>
        <v>2</v>
      </c>
      <c r="BJ287" s="59"/>
      <c r="BK287" s="160"/>
      <c r="BL287" s="160"/>
      <c r="BM287" s="1144"/>
      <c r="BN287" s="1144"/>
      <c r="BO287" s="1144"/>
      <c r="BP287" s="1144"/>
      <c r="BQ287" s="160"/>
      <c r="BR287" s="160"/>
      <c r="BS287" s="1165"/>
      <c r="BT287" s="1165"/>
      <c r="BU287" s="1165"/>
      <c r="BV287" s="160"/>
      <c r="BW287" s="160"/>
      <c r="BX287" s="160">
        <f>COUNTIFS($P$8:$P$239,"x",BX$8:BX$239,"2")</f>
        <v>1</v>
      </c>
      <c r="BY287" s="53"/>
      <c r="BZ287" s="53"/>
      <c r="CA287" s="7"/>
      <c r="CB287" s="7"/>
      <c r="CC287" s="7"/>
      <c r="CD287" s="7"/>
      <c r="CE287" s="7"/>
      <c r="CF287" s="7"/>
      <c r="CG287" s="7"/>
      <c r="CH287" s="7"/>
      <c r="CI287" s="2"/>
    </row>
    <row r="288" spans="1:87" s="173" customFormat="1" ht="37.5" hidden="1">
      <c r="A288" s="234"/>
      <c r="B288" s="235"/>
      <c r="C288" s="207" t="s">
        <v>234</v>
      </c>
      <c r="D288" s="36"/>
      <c r="E288" s="37"/>
      <c r="F288" s="36"/>
      <c r="G288" s="209"/>
      <c r="H288" s="210"/>
      <c r="I288" s="7"/>
      <c r="J288" s="7"/>
      <c r="K288" s="209"/>
      <c r="L288" s="7"/>
      <c r="M288" s="7"/>
      <c r="N288" s="79"/>
      <c r="O288" s="7"/>
      <c r="P288" s="79"/>
      <c r="Q288" s="7"/>
      <c r="R288" s="7"/>
      <c r="S288" s="7"/>
      <c r="T288" s="7"/>
      <c r="U288" s="7"/>
      <c r="V288" s="209"/>
      <c r="W288" s="209"/>
      <c r="X288" s="209"/>
      <c r="Y288" s="209"/>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160">
        <f>COUNTIFS($P$8:$P$239,"x",BE$8:BE$239,"1")</f>
        <v>1</v>
      </c>
      <c r="BF288" s="160">
        <f>COUNTIFS($P$8:$P$239,"x",BF$8:BF$239,"1")</f>
        <v>0</v>
      </c>
      <c r="BG288" s="160">
        <f>COUNTIFS($P$8:$P$239,"x",BG$8:BG$239,"1")</f>
        <v>0</v>
      </c>
      <c r="BH288" s="160">
        <f>COUNTIFS($P$8:$P$239,"x",BH$8:BH$239,"1")</f>
        <v>2</v>
      </c>
      <c r="BI288" s="160">
        <f>COUNTIFS($P$8:$P$239,"x",BI$8:BI$239,"1")</f>
        <v>1</v>
      </c>
      <c r="BJ288" s="59"/>
      <c r="BK288" s="160"/>
      <c r="BL288" s="160"/>
      <c r="BM288" s="1144"/>
      <c r="BN288" s="1144"/>
      <c r="BO288" s="1144"/>
      <c r="BP288" s="1144"/>
      <c r="BQ288" s="160"/>
      <c r="BR288" s="160"/>
      <c r="BS288" s="1165"/>
      <c r="BT288" s="1165"/>
      <c r="BU288" s="1165"/>
      <c r="BV288" s="160"/>
      <c r="BW288" s="160"/>
      <c r="BX288" s="160">
        <f>COUNTIFS($P$8:$P$239,"x",BX$8:BX$239,"1")</f>
        <v>2</v>
      </c>
      <c r="BY288" s="53"/>
      <c r="BZ288" s="53"/>
      <c r="CA288" s="7"/>
      <c r="CB288" s="7"/>
      <c r="CC288" s="7"/>
      <c r="CD288" s="7"/>
      <c r="CE288" s="7"/>
      <c r="CF288" s="7"/>
      <c r="CG288" s="7"/>
      <c r="CH288" s="7"/>
      <c r="CI288" s="2"/>
    </row>
    <row r="289" spans="1:87" s="173" customFormat="1" hidden="1">
      <c r="A289" s="234"/>
      <c r="B289" s="235"/>
      <c r="C289" s="207" t="s">
        <v>235</v>
      </c>
      <c r="D289" s="36"/>
      <c r="E289" s="37"/>
      <c r="F289" s="36"/>
      <c r="G289" s="209"/>
      <c r="H289" s="210"/>
      <c r="I289" s="7"/>
      <c r="J289" s="7"/>
      <c r="K289" s="209"/>
      <c r="L289" s="7"/>
      <c r="M289" s="7"/>
      <c r="N289" s="79"/>
      <c r="O289" s="7"/>
      <c r="P289" s="79"/>
      <c r="Q289" s="7"/>
      <c r="R289" s="7"/>
      <c r="S289" s="7"/>
      <c r="T289" s="7"/>
      <c r="U289" s="7"/>
      <c r="V289" s="209"/>
      <c r="W289" s="209"/>
      <c r="X289" s="209"/>
      <c r="Y289" s="209"/>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160">
        <f>COUNTIFS($P$8:$P$239,"x",BE$8:BE$239,"0")</f>
        <v>0</v>
      </c>
      <c r="BF289" s="160">
        <f>COUNTIFS($P$8:$P$239,"x",BF$8:BF$239,"0")</f>
        <v>0</v>
      </c>
      <c r="BG289" s="160">
        <f>COUNTIFS($P$8:$P$239,"x",BG$8:BG$239,"0")</f>
        <v>0</v>
      </c>
      <c r="BH289" s="160">
        <f>COUNTIFS($P$8:$P$239,"x",BH$8:BH$239,"0")</f>
        <v>0</v>
      </c>
      <c r="BI289" s="160">
        <f>COUNTIFS($P$8:$P$239,"x",BI$8:BI$239,"0")</f>
        <v>0</v>
      </c>
      <c r="BJ289" s="59"/>
      <c r="BK289" s="160"/>
      <c r="BL289" s="160"/>
      <c r="BM289" s="1144"/>
      <c r="BN289" s="1144"/>
      <c r="BO289" s="1144"/>
      <c r="BP289" s="1144"/>
      <c r="BQ289" s="160"/>
      <c r="BR289" s="160"/>
      <c r="BS289" s="1165"/>
      <c r="BT289" s="1165"/>
      <c r="BU289" s="1165"/>
      <c r="BV289" s="160"/>
      <c r="BW289" s="160"/>
      <c r="BX289" s="160">
        <f>COUNTIFS($P$8:$P$239,"x",BX$8:BX$239,"0")</f>
        <v>0</v>
      </c>
      <c r="BY289" s="53"/>
      <c r="BZ289" s="53"/>
      <c r="CA289" s="7"/>
      <c r="CB289" s="7"/>
      <c r="CC289" s="7"/>
      <c r="CD289" s="7"/>
      <c r="CE289" s="7"/>
      <c r="CF289" s="7"/>
      <c r="CG289" s="7"/>
      <c r="CH289" s="7"/>
      <c r="CI289" s="2"/>
    </row>
    <row r="290" spans="1:87" s="173" customFormat="1" hidden="1">
      <c r="A290" s="234"/>
      <c r="B290" s="235"/>
      <c r="C290" s="1520" t="s">
        <v>236</v>
      </c>
      <c r="D290" s="36"/>
      <c r="E290" s="37"/>
      <c r="F290" s="36"/>
      <c r="G290" s="209"/>
      <c r="H290" s="210"/>
      <c r="I290" s="7"/>
      <c r="J290" s="7"/>
      <c r="K290" s="209"/>
      <c r="L290" s="7"/>
      <c r="M290" s="7"/>
      <c r="N290" s="79"/>
      <c r="O290" s="7"/>
      <c r="P290" s="79"/>
      <c r="Q290" s="7"/>
      <c r="R290" s="7"/>
      <c r="S290" s="7"/>
      <c r="T290" s="7"/>
      <c r="U290" s="7"/>
      <c r="V290" s="209"/>
      <c r="W290" s="209"/>
      <c r="X290" s="209"/>
      <c r="Y290" s="209"/>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38">
        <f>(((BE287*2)+(BE288*1)+(BE289*0)))/(BE287+BE288+BE289)</f>
        <v>1.6666666666666667</v>
      </c>
      <c r="BF290" s="38">
        <f>(((BF287*2)+(BF288*1)+(BF289*0)))/(BF287+BF288+BF289)</f>
        <v>2</v>
      </c>
      <c r="BG290" s="38">
        <f>(((BG287*2)+(BG288*1)+(BG289*0)))/(BG287+BG288+BG289)</f>
        <v>2</v>
      </c>
      <c r="BH290" s="38">
        <f>(((BH287*2)+(BH288*1)+(BH289*0)))/(BH287+BH288+BH289)</f>
        <v>1.3333333333333333</v>
      </c>
      <c r="BI290" s="38">
        <f>(((BI287*2)+(BI288*1)+(BI289*0)))/(BI287+BI288+BI289)</f>
        <v>1.6666666666666667</v>
      </c>
      <c r="BJ290" s="60"/>
      <c r="BK290" s="38"/>
      <c r="BL290" s="38"/>
      <c r="BM290" s="38"/>
      <c r="BN290" s="38"/>
      <c r="BO290" s="38"/>
      <c r="BP290" s="38"/>
      <c r="BQ290" s="38"/>
      <c r="BR290" s="38"/>
      <c r="BS290" s="38"/>
      <c r="BT290" s="38"/>
      <c r="BU290" s="38"/>
      <c r="BV290" s="38"/>
      <c r="BW290" s="38"/>
      <c r="BX290" s="38">
        <f>(((BX287*2)+(BX288*1)+(BX289*0)))/(BX287+BX288+BX289)</f>
        <v>1.3333333333333333</v>
      </c>
      <c r="BY290" s="54"/>
      <c r="BZ290" s="54"/>
      <c r="CA290" s="1550">
        <f>COUNTIF($BE291:$BZ291,"Đ")</f>
        <v>4</v>
      </c>
      <c r="CB290" s="1549">
        <f>CA290/COUNTA($BE291:$BZ291)</f>
        <v>0.66666666666666663</v>
      </c>
      <c r="CC290" s="1550">
        <f>COUNTIF($BE291:$BZ291,"CCG")</f>
        <v>2</v>
      </c>
      <c r="CD290" s="1549">
        <f>CC290/COUNTA($BE291:$BZ291)</f>
        <v>0.33333333333333331</v>
      </c>
      <c r="CE290" s="1550">
        <f>COUNTIF($BE291:$BZ291,"CĐ")</f>
        <v>0</v>
      </c>
      <c r="CF290" s="1549">
        <f>CE290/COUNTA($BE291:$BZ291)</f>
        <v>0</v>
      </c>
      <c r="CG290" s="1407">
        <f>(((CA290*2)+(CC290*1)+(CE290*0)))/(CA290+CC290+CE290)</f>
        <v>1.6666666666666667</v>
      </c>
      <c r="CH290" s="1407" t="str">
        <f>IF(CG290&gt;=1.6,"Đạt mục tiêu",IF(CG290&gt;=1,"Cần cố gắng","Chưa đạt"))</f>
        <v>Đạt mục tiêu</v>
      </c>
      <c r="CI290" s="2"/>
    </row>
    <row r="291" spans="1:87" s="173" customFormat="1" hidden="1">
      <c r="A291" s="234"/>
      <c r="B291" s="235"/>
      <c r="C291" s="1520"/>
      <c r="D291" s="36"/>
      <c r="E291" s="37"/>
      <c r="F291" s="36"/>
      <c r="G291" s="209"/>
      <c r="H291" s="210"/>
      <c r="I291" s="7"/>
      <c r="J291" s="7"/>
      <c r="K291" s="209"/>
      <c r="L291" s="7"/>
      <c r="M291" s="7"/>
      <c r="N291" s="79"/>
      <c r="O291" s="7"/>
      <c r="P291" s="79"/>
      <c r="Q291" s="7"/>
      <c r="R291" s="7"/>
      <c r="S291" s="7"/>
      <c r="T291" s="7"/>
      <c r="U291" s="7"/>
      <c r="V291" s="209"/>
      <c r="W291" s="209"/>
      <c r="X291" s="209"/>
      <c r="Y291" s="209"/>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38" t="str">
        <f>IF(BE290&lt;1,"CĐ",IF(BE290&lt;1.6,"CCG","Đ"))</f>
        <v>Đ</v>
      </c>
      <c r="BF291" s="38" t="str">
        <f>IF(BF290&lt;1,"CĐ",IF(BF290&lt;1.6,"CCG","Đ"))</f>
        <v>Đ</v>
      </c>
      <c r="BG291" s="38" t="str">
        <f>IF(BG290&lt;1,"CĐ",IF(BG290&lt;1.6,"CCG","Đ"))</f>
        <v>Đ</v>
      </c>
      <c r="BH291" s="38" t="str">
        <f>IF(BH290&lt;1,"CĐ",IF(BH290&lt;1.6,"CCG","Đ"))</f>
        <v>CCG</v>
      </c>
      <c r="BI291" s="38" t="str">
        <f>IF(BI290&lt;1,"CĐ",IF(BI290&lt;1.6,"CCG","Đ"))</f>
        <v>Đ</v>
      </c>
      <c r="BJ291" s="60"/>
      <c r="BK291" s="38"/>
      <c r="BL291" s="38"/>
      <c r="BM291" s="38"/>
      <c r="BN291" s="38"/>
      <c r="BO291" s="38"/>
      <c r="BP291" s="38"/>
      <c r="BQ291" s="38"/>
      <c r="BR291" s="38"/>
      <c r="BS291" s="38"/>
      <c r="BT291" s="38"/>
      <c r="BU291" s="38"/>
      <c r="BV291" s="38"/>
      <c r="BW291" s="38"/>
      <c r="BX291" s="38" t="str">
        <f>IF(BX290&lt;1,"CĐ",IF(BX290&lt;1.6,"CCG","Đ"))</f>
        <v>CCG</v>
      </c>
      <c r="BY291" s="54"/>
      <c r="BZ291" s="54"/>
      <c r="CA291" s="1550"/>
      <c r="CB291" s="1549"/>
      <c r="CC291" s="1550"/>
      <c r="CD291" s="1549"/>
      <c r="CE291" s="1550"/>
      <c r="CF291" s="1549"/>
      <c r="CG291" s="1407"/>
      <c r="CH291" s="1407"/>
      <c r="CI291" s="2"/>
    </row>
    <row r="292" spans="1:87" s="173" customFormat="1" ht="194.25" hidden="1">
      <c r="A292" s="236" t="s">
        <v>242</v>
      </c>
      <c r="B292" s="233"/>
      <c r="C292" s="205" t="s">
        <v>233</v>
      </c>
      <c r="D292" s="15"/>
      <c r="E292" s="31"/>
      <c r="F292" s="15"/>
      <c r="G292" s="167"/>
      <c r="H292" s="175"/>
      <c r="I292" s="154"/>
      <c r="J292" s="154"/>
      <c r="K292" s="167"/>
      <c r="L292" s="154"/>
      <c r="M292" s="154"/>
      <c r="N292" s="79"/>
      <c r="O292" s="154"/>
      <c r="P292" s="79"/>
      <c r="Q292" s="154"/>
      <c r="R292" s="154"/>
      <c r="S292" s="154"/>
      <c r="T292" s="154"/>
      <c r="U292" s="154"/>
      <c r="V292" s="167"/>
      <c r="W292" s="167"/>
      <c r="X292" s="167"/>
      <c r="Y292" s="167"/>
      <c r="Z292" s="154"/>
      <c r="AA292" s="154"/>
      <c r="AB292" s="154"/>
      <c r="AC292" s="154"/>
      <c r="AD292" s="154"/>
      <c r="AE292" s="154"/>
      <c r="AF292" s="154"/>
      <c r="AG292" s="154"/>
      <c r="AH292" s="154"/>
      <c r="AI292" s="154"/>
      <c r="AJ292" s="154"/>
      <c r="AK292" s="154"/>
      <c r="AL292" s="154"/>
      <c r="AM292" s="154"/>
      <c r="AN292" s="154"/>
      <c r="AO292" s="154"/>
      <c r="AP292" s="154"/>
      <c r="AQ292" s="154"/>
      <c r="AR292" s="154"/>
      <c r="AS292" s="154"/>
      <c r="AT292" s="154"/>
      <c r="AU292" s="154"/>
      <c r="AV292" s="154"/>
      <c r="AW292" s="154"/>
      <c r="AX292" s="154"/>
      <c r="AY292" s="154"/>
      <c r="AZ292" s="154"/>
      <c r="BA292" s="154"/>
      <c r="BB292" s="154"/>
      <c r="BC292" s="154"/>
      <c r="BD292" s="154"/>
      <c r="BE292" s="161">
        <f>COUNTIFS($Q$8:$Q$239,"x",BE$8:BE$239,"2")</f>
        <v>6</v>
      </c>
      <c r="BF292" s="161">
        <f>COUNTIFS($Q$8:$Q$239,"x",BF$8:BF$239,"2")</f>
        <v>3</v>
      </c>
      <c r="BG292" s="161">
        <f>COUNTIFS($Q$8:$Q$239,"x",BG$8:BG$239,"2")</f>
        <v>6</v>
      </c>
      <c r="BH292" s="161">
        <f>COUNTIFS($Q$8:$Q$239,"x",BH$8:BH$239,"2")</f>
        <v>6</v>
      </c>
      <c r="BI292" s="161">
        <f>COUNTIFS($Q$8:$Q$239,"x",BI$8:BI$239,"2")</f>
        <v>4</v>
      </c>
      <c r="BJ292" s="57"/>
      <c r="BK292" s="161"/>
      <c r="BL292" s="161"/>
      <c r="BM292" s="1146"/>
      <c r="BN292" s="1146"/>
      <c r="BO292" s="1146"/>
      <c r="BP292" s="1146"/>
      <c r="BQ292" s="161"/>
      <c r="BR292" s="161"/>
      <c r="BS292" s="1168"/>
      <c r="BT292" s="1168"/>
      <c r="BU292" s="1168"/>
      <c r="BV292" s="161"/>
      <c r="BW292" s="161"/>
      <c r="BX292" s="161">
        <f>COUNTIFS($Q$8:$Q$239,"x",BX$8:BX$239,"2")</f>
        <v>6</v>
      </c>
      <c r="BY292" s="51"/>
      <c r="BZ292" s="51"/>
      <c r="CA292" s="154"/>
      <c r="CB292" s="154"/>
      <c r="CC292" s="154"/>
      <c r="CD292" s="154"/>
      <c r="CE292" s="154"/>
      <c r="CF292" s="154"/>
      <c r="CG292" s="154"/>
      <c r="CH292" s="154"/>
      <c r="CI292" s="2"/>
    </row>
    <row r="293" spans="1:87" s="173" customFormat="1" ht="37.5" hidden="1">
      <c r="A293" s="236"/>
      <c r="B293" s="233"/>
      <c r="C293" s="205" t="s">
        <v>234</v>
      </c>
      <c r="D293" s="15"/>
      <c r="E293" s="31"/>
      <c r="F293" s="15"/>
      <c r="G293" s="167"/>
      <c r="H293" s="175"/>
      <c r="I293" s="154"/>
      <c r="J293" s="154"/>
      <c r="K293" s="167"/>
      <c r="L293" s="154"/>
      <c r="M293" s="154"/>
      <c r="N293" s="79"/>
      <c r="O293" s="154"/>
      <c r="P293" s="79"/>
      <c r="Q293" s="154"/>
      <c r="R293" s="154"/>
      <c r="S293" s="154"/>
      <c r="T293" s="154"/>
      <c r="U293" s="154"/>
      <c r="V293" s="167"/>
      <c r="W293" s="167"/>
      <c r="X293" s="167"/>
      <c r="Y293" s="167"/>
      <c r="Z293" s="154"/>
      <c r="AA293" s="154"/>
      <c r="AB293" s="154"/>
      <c r="AC293" s="154"/>
      <c r="AD293" s="154"/>
      <c r="AE293" s="154"/>
      <c r="AF293" s="154"/>
      <c r="AG293" s="154"/>
      <c r="AH293" s="154"/>
      <c r="AI293" s="154"/>
      <c r="AJ293" s="154"/>
      <c r="AK293" s="154"/>
      <c r="AL293" s="154"/>
      <c r="AM293" s="154"/>
      <c r="AN293" s="154"/>
      <c r="AO293" s="154"/>
      <c r="AP293" s="154"/>
      <c r="AQ293" s="154"/>
      <c r="AR293" s="154"/>
      <c r="AS293" s="154"/>
      <c r="AT293" s="154"/>
      <c r="AU293" s="154"/>
      <c r="AV293" s="154"/>
      <c r="AW293" s="154"/>
      <c r="AX293" s="154"/>
      <c r="AY293" s="154"/>
      <c r="AZ293" s="154"/>
      <c r="BA293" s="154"/>
      <c r="BB293" s="154"/>
      <c r="BC293" s="154"/>
      <c r="BD293" s="154"/>
      <c r="BE293" s="161">
        <f>COUNTIFS($Q$8:$Q$239,"x",BE$8:BE$239,"1")</f>
        <v>1</v>
      </c>
      <c r="BF293" s="161">
        <f>COUNTIFS($Q$8:$Q$239,"x",BF$8:BF$239,"1")</f>
        <v>4</v>
      </c>
      <c r="BG293" s="161">
        <f>COUNTIFS($Q$8:$Q$239,"x",BG$8:BG$239,"1")</f>
        <v>1</v>
      </c>
      <c r="BH293" s="161">
        <f>COUNTIFS($Q$8:$Q$239,"x",BH$8:BH$239,"1")</f>
        <v>1</v>
      </c>
      <c r="BI293" s="161">
        <f>COUNTIFS($Q$8:$Q$239,"x",BI$8:BI$239,"1")</f>
        <v>3</v>
      </c>
      <c r="BJ293" s="57"/>
      <c r="BK293" s="161"/>
      <c r="BL293" s="161"/>
      <c r="BM293" s="1146"/>
      <c r="BN293" s="1146"/>
      <c r="BO293" s="1146"/>
      <c r="BP293" s="1146"/>
      <c r="BQ293" s="161"/>
      <c r="BR293" s="161"/>
      <c r="BS293" s="1168"/>
      <c r="BT293" s="1168"/>
      <c r="BU293" s="1168"/>
      <c r="BV293" s="161"/>
      <c r="BW293" s="161"/>
      <c r="BX293" s="161">
        <f>COUNTIFS($Q$8:$Q$239,"x",BX$8:BX$239,"1")</f>
        <v>1</v>
      </c>
      <c r="BY293" s="51"/>
      <c r="BZ293" s="51"/>
      <c r="CA293" s="154"/>
      <c r="CB293" s="154"/>
      <c r="CC293" s="154"/>
      <c r="CD293" s="154"/>
      <c r="CE293" s="154"/>
      <c r="CF293" s="154"/>
      <c r="CG293" s="154"/>
      <c r="CH293" s="154"/>
      <c r="CI293" s="2"/>
    </row>
    <row r="294" spans="1:87" s="173" customFormat="1" hidden="1">
      <c r="A294" s="236"/>
      <c r="B294" s="233"/>
      <c r="C294" s="205" t="s">
        <v>235</v>
      </c>
      <c r="D294" s="15"/>
      <c r="E294" s="31"/>
      <c r="F294" s="15"/>
      <c r="G294" s="167"/>
      <c r="H294" s="175"/>
      <c r="I294" s="154"/>
      <c r="J294" s="154"/>
      <c r="K294" s="167"/>
      <c r="L294" s="154"/>
      <c r="M294" s="154"/>
      <c r="N294" s="79"/>
      <c r="O294" s="154"/>
      <c r="P294" s="79"/>
      <c r="Q294" s="154"/>
      <c r="R294" s="154"/>
      <c r="S294" s="154"/>
      <c r="T294" s="154"/>
      <c r="U294" s="154"/>
      <c r="V294" s="167"/>
      <c r="W294" s="167"/>
      <c r="X294" s="167"/>
      <c r="Y294" s="167"/>
      <c r="Z294" s="154"/>
      <c r="AA294" s="154"/>
      <c r="AB294" s="154"/>
      <c r="AC294" s="154"/>
      <c r="AD294" s="154"/>
      <c r="AE294" s="154"/>
      <c r="AF294" s="154"/>
      <c r="AG294" s="154"/>
      <c r="AH294" s="154"/>
      <c r="AI294" s="154"/>
      <c r="AJ294" s="154"/>
      <c r="AK294" s="154"/>
      <c r="AL294" s="154"/>
      <c r="AM294" s="154"/>
      <c r="AN294" s="154"/>
      <c r="AO294" s="154"/>
      <c r="AP294" s="154"/>
      <c r="AQ294" s="154"/>
      <c r="AR294" s="154"/>
      <c r="AS294" s="154"/>
      <c r="AT294" s="154"/>
      <c r="AU294" s="154"/>
      <c r="AV294" s="154"/>
      <c r="AW294" s="154"/>
      <c r="AX294" s="154"/>
      <c r="AY294" s="154"/>
      <c r="AZ294" s="154"/>
      <c r="BA294" s="154"/>
      <c r="BB294" s="154"/>
      <c r="BC294" s="154"/>
      <c r="BD294" s="154"/>
      <c r="BE294" s="161">
        <f>COUNTIFS($Q$8:$Q$239,"x",BE$8:BE$239,"0")</f>
        <v>0</v>
      </c>
      <c r="BF294" s="161">
        <f>COUNTIFS($Q$8:$Q$239,"x",BF$8:BF$239,"0")</f>
        <v>0</v>
      </c>
      <c r="BG294" s="161">
        <f>COUNTIFS($Q$8:$Q$239,"x",BG$8:BG$239,"0")</f>
        <v>0</v>
      </c>
      <c r="BH294" s="161">
        <f>COUNTIFS($Q$8:$Q$239,"x",BH$8:BH$239,"0")</f>
        <v>0</v>
      </c>
      <c r="BI294" s="161">
        <f>COUNTIFS($Q$8:$Q$239,"x",BI$8:BI$239,"0")</f>
        <v>0</v>
      </c>
      <c r="BJ294" s="57"/>
      <c r="BK294" s="161"/>
      <c r="BL294" s="161"/>
      <c r="BM294" s="1146"/>
      <c r="BN294" s="1146"/>
      <c r="BO294" s="1146"/>
      <c r="BP294" s="1146"/>
      <c r="BQ294" s="161"/>
      <c r="BR294" s="161"/>
      <c r="BS294" s="1168"/>
      <c r="BT294" s="1168"/>
      <c r="BU294" s="1168"/>
      <c r="BV294" s="161"/>
      <c r="BW294" s="161"/>
      <c r="BX294" s="161">
        <f>COUNTIFS($Q$8:$Q$239,"x",BX$8:BX$239,"0")</f>
        <v>0</v>
      </c>
      <c r="BY294" s="51"/>
      <c r="BZ294" s="51"/>
      <c r="CA294" s="154"/>
      <c r="CB294" s="154"/>
      <c r="CC294" s="154"/>
      <c r="CD294" s="154"/>
      <c r="CE294" s="154"/>
      <c r="CF294" s="154"/>
      <c r="CG294" s="154"/>
      <c r="CH294" s="154"/>
      <c r="CI294" s="2"/>
    </row>
    <row r="295" spans="1:87" s="173" customFormat="1" hidden="1">
      <c r="A295" s="236"/>
      <c r="B295" s="233"/>
      <c r="C295" s="1587" t="s">
        <v>236</v>
      </c>
      <c r="D295" s="15"/>
      <c r="E295" s="31"/>
      <c r="F295" s="15"/>
      <c r="G295" s="167"/>
      <c r="H295" s="175"/>
      <c r="I295" s="154"/>
      <c r="J295" s="154"/>
      <c r="K295" s="167"/>
      <c r="L295" s="154"/>
      <c r="M295" s="154"/>
      <c r="N295" s="79"/>
      <c r="O295" s="154"/>
      <c r="P295" s="79"/>
      <c r="Q295" s="154"/>
      <c r="R295" s="154"/>
      <c r="S295" s="154"/>
      <c r="T295" s="154"/>
      <c r="U295" s="154"/>
      <c r="V295" s="167"/>
      <c r="W295" s="167"/>
      <c r="X295" s="167"/>
      <c r="Y295" s="167"/>
      <c r="Z295" s="154"/>
      <c r="AA295" s="154"/>
      <c r="AB295" s="154"/>
      <c r="AC295" s="154"/>
      <c r="AD295" s="154"/>
      <c r="AE295" s="154"/>
      <c r="AF295" s="154"/>
      <c r="AG295" s="154"/>
      <c r="AH295" s="154"/>
      <c r="AI295" s="154"/>
      <c r="AJ295" s="154"/>
      <c r="AK295" s="154"/>
      <c r="AL295" s="154"/>
      <c r="AM295" s="154"/>
      <c r="AN295" s="154"/>
      <c r="AO295" s="154"/>
      <c r="AP295" s="154"/>
      <c r="AQ295" s="154"/>
      <c r="AR295" s="154"/>
      <c r="AS295" s="154"/>
      <c r="AT295" s="154"/>
      <c r="AU295" s="154"/>
      <c r="AV295" s="154"/>
      <c r="AW295" s="154"/>
      <c r="AX295" s="154"/>
      <c r="AY295" s="154"/>
      <c r="AZ295" s="154"/>
      <c r="BA295" s="154"/>
      <c r="BB295" s="154"/>
      <c r="BC295" s="154"/>
      <c r="BD295" s="154"/>
      <c r="BE295" s="34">
        <f>(((BE292*2)+(BE293*1)+(BE294*0)))/(BE292+BE293+BE294)</f>
        <v>1.8571428571428572</v>
      </c>
      <c r="BF295" s="34">
        <f>(((BF292*2)+(BF293*1)+(BF294*0)))/(BF292+BF293+BF294)</f>
        <v>1.4285714285714286</v>
      </c>
      <c r="BG295" s="34">
        <f>(((BG292*2)+(BG293*1)+(BG294*0)))/(BG292+BG293+BG294)</f>
        <v>1.8571428571428572</v>
      </c>
      <c r="BH295" s="34">
        <f>(((BH292*2)+(BH293*1)+(BH294*0)))/(BH292+BH293+BH294)</f>
        <v>1.8571428571428572</v>
      </c>
      <c r="BI295" s="34">
        <f>(((BI292*2)+(BI293*1)+(BI294*0)))/(BI292+BI293+BI294)</f>
        <v>1.5714285714285714</v>
      </c>
      <c r="BJ295" s="58"/>
      <c r="BK295" s="34"/>
      <c r="BL295" s="34"/>
      <c r="BM295" s="34"/>
      <c r="BN295" s="34"/>
      <c r="BO295" s="34"/>
      <c r="BP295" s="34"/>
      <c r="BQ295" s="34"/>
      <c r="BR295" s="34"/>
      <c r="BS295" s="34"/>
      <c r="BT295" s="34"/>
      <c r="BU295" s="34"/>
      <c r="BV295" s="34"/>
      <c r="BW295" s="34"/>
      <c r="BX295" s="34">
        <f>(((BX292*2)+(BX293*1)+(BX294*0)))/(BX292+BX293+BX294)</f>
        <v>1.8571428571428572</v>
      </c>
      <c r="BY295" s="52"/>
      <c r="BZ295" s="52"/>
      <c r="CA295" s="1585">
        <f>COUNTIF($BE296:$BZ296,"Đ")</f>
        <v>4</v>
      </c>
      <c r="CB295" s="1586">
        <f>CA295/COUNTA($BE296:$BZ296)</f>
        <v>0.66666666666666663</v>
      </c>
      <c r="CC295" s="1585">
        <f>COUNTIF($BE296:$BZ296,"CCG")</f>
        <v>2</v>
      </c>
      <c r="CD295" s="1586">
        <f>CC295/COUNTA($BE296:$BZ296)</f>
        <v>0.33333333333333331</v>
      </c>
      <c r="CE295" s="1585">
        <f>COUNTIF($BE296:$BZ296,"CĐ")</f>
        <v>0</v>
      </c>
      <c r="CF295" s="1586">
        <f>CE295/COUNTA($BE296:$BZ296)</f>
        <v>0</v>
      </c>
      <c r="CG295" s="1582">
        <f>(((CA295*2)+(CC295*1)+(CE295*0)))/(CA295+CC295+CE295)</f>
        <v>1.6666666666666667</v>
      </c>
      <c r="CH295" s="1582" t="str">
        <f>IF(CG295&gt;=1.6,"Đạt mục tiêu",IF(CG295&gt;=1,"Cần cố gắng","Chưa đạt"))</f>
        <v>Đạt mục tiêu</v>
      </c>
      <c r="CI295" s="2"/>
    </row>
    <row r="296" spans="1:87" s="173" customFormat="1" hidden="1">
      <c r="A296" s="236"/>
      <c r="B296" s="233"/>
      <c r="C296" s="1587"/>
      <c r="D296" s="15"/>
      <c r="E296" s="31"/>
      <c r="F296" s="15"/>
      <c r="G296" s="167"/>
      <c r="H296" s="175"/>
      <c r="I296" s="154"/>
      <c r="J296" s="154"/>
      <c r="K296" s="167"/>
      <c r="L296" s="154"/>
      <c r="M296" s="154"/>
      <c r="N296" s="79"/>
      <c r="O296" s="154"/>
      <c r="P296" s="79"/>
      <c r="Q296" s="154"/>
      <c r="R296" s="154"/>
      <c r="S296" s="154"/>
      <c r="T296" s="154"/>
      <c r="U296" s="154"/>
      <c r="V296" s="167"/>
      <c r="W296" s="167"/>
      <c r="X296" s="167"/>
      <c r="Y296" s="167"/>
      <c r="Z296" s="154"/>
      <c r="AA296" s="154"/>
      <c r="AB296" s="154"/>
      <c r="AC296" s="154"/>
      <c r="AD296" s="154"/>
      <c r="AE296" s="154"/>
      <c r="AF296" s="154"/>
      <c r="AG296" s="154"/>
      <c r="AH296" s="154"/>
      <c r="AI296" s="154"/>
      <c r="AJ296" s="154"/>
      <c r="AK296" s="154"/>
      <c r="AL296" s="154"/>
      <c r="AM296" s="154"/>
      <c r="AN296" s="154"/>
      <c r="AO296" s="154"/>
      <c r="AP296" s="154"/>
      <c r="AQ296" s="154"/>
      <c r="AR296" s="154"/>
      <c r="AS296" s="154"/>
      <c r="AT296" s="154"/>
      <c r="AU296" s="154"/>
      <c r="AV296" s="154"/>
      <c r="AW296" s="154"/>
      <c r="AX296" s="154"/>
      <c r="AY296" s="154"/>
      <c r="AZ296" s="154"/>
      <c r="BA296" s="154"/>
      <c r="BB296" s="154"/>
      <c r="BC296" s="154"/>
      <c r="BD296" s="154"/>
      <c r="BE296" s="34" t="str">
        <f>IF(BE295&lt;1,"CĐ",IF(BE295&lt;1.6,"CCG","Đ"))</f>
        <v>Đ</v>
      </c>
      <c r="BF296" s="34" t="str">
        <f>IF(BF295&lt;1,"CĐ",IF(BF295&lt;1.6,"CCG","Đ"))</f>
        <v>CCG</v>
      </c>
      <c r="BG296" s="34" t="str">
        <f>IF(BG295&lt;1,"CĐ",IF(BG295&lt;1.6,"CCG","Đ"))</f>
        <v>Đ</v>
      </c>
      <c r="BH296" s="34" t="str">
        <f>IF(BH295&lt;1,"CĐ",IF(BH295&lt;1.6,"CCG","Đ"))</f>
        <v>Đ</v>
      </c>
      <c r="BI296" s="34" t="str">
        <f>IF(BI295&lt;1,"CĐ",IF(BI295&lt;1.6,"CCG","Đ"))</f>
        <v>CCG</v>
      </c>
      <c r="BJ296" s="58"/>
      <c r="BK296" s="34"/>
      <c r="BL296" s="34"/>
      <c r="BM296" s="34"/>
      <c r="BN296" s="34"/>
      <c r="BO296" s="34"/>
      <c r="BP296" s="34"/>
      <c r="BQ296" s="34"/>
      <c r="BR296" s="34"/>
      <c r="BS296" s="34"/>
      <c r="BT296" s="34"/>
      <c r="BU296" s="34"/>
      <c r="BV296" s="34"/>
      <c r="BW296" s="34"/>
      <c r="BX296" s="34" t="str">
        <f>IF(BX295&lt;1,"CĐ",IF(BX295&lt;1.6,"CCG","Đ"))</f>
        <v>Đ</v>
      </c>
      <c r="BY296" s="52"/>
      <c r="BZ296" s="52"/>
      <c r="CA296" s="1585"/>
      <c r="CB296" s="1586"/>
      <c r="CC296" s="1585"/>
      <c r="CD296" s="1586"/>
      <c r="CE296" s="1585"/>
      <c r="CF296" s="1586"/>
      <c r="CG296" s="1582"/>
      <c r="CH296" s="1582"/>
      <c r="CI296" s="2"/>
    </row>
    <row r="297" spans="1:87" s="173" customFormat="1" ht="214.5" hidden="1">
      <c r="A297" s="234" t="s">
        <v>243</v>
      </c>
      <c r="B297" s="235"/>
      <c r="C297" s="207" t="s">
        <v>233</v>
      </c>
      <c r="D297" s="36"/>
      <c r="E297" s="37"/>
      <c r="F297" s="36"/>
      <c r="G297" s="209"/>
      <c r="H297" s="210"/>
      <c r="I297" s="7"/>
      <c r="J297" s="7"/>
      <c r="K297" s="209"/>
      <c r="L297" s="7"/>
      <c r="M297" s="7"/>
      <c r="N297" s="79"/>
      <c r="O297" s="7"/>
      <c r="P297" s="79"/>
      <c r="Q297" s="7"/>
      <c r="R297" s="7"/>
      <c r="S297" s="7"/>
      <c r="T297" s="7"/>
      <c r="U297" s="7"/>
      <c r="V297" s="209"/>
      <c r="W297" s="209"/>
      <c r="X297" s="209"/>
      <c r="Y297" s="209"/>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160">
        <f>COUNTIFS($S$8:$S$239,"x",BE$8:BE$239,"2")</f>
        <v>2</v>
      </c>
      <c r="BF297" s="160">
        <f>COUNTIFS($S$8:$S$239,"x",BF$8:BF$239,"2")</f>
        <v>2</v>
      </c>
      <c r="BG297" s="160">
        <f>COUNTIFS($S$8:$S$239,"x",BG$8:BG$239,"2")</f>
        <v>1</v>
      </c>
      <c r="BH297" s="160">
        <f>COUNTIFS($S$8:$S$239,"x",BH$8:BH$239,"2")</f>
        <v>2</v>
      </c>
      <c r="BI297" s="160">
        <f>COUNTIFS($S$8:$S$239,"x",BI$8:BI$239,"2")</f>
        <v>2</v>
      </c>
      <c r="BJ297" s="59"/>
      <c r="BK297" s="160"/>
      <c r="BL297" s="160"/>
      <c r="BM297" s="1144"/>
      <c r="BN297" s="1144"/>
      <c r="BO297" s="1144"/>
      <c r="BP297" s="1144"/>
      <c r="BQ297" s="160"/>
      <c r="BR297" s="160"/>
      <c r="BS297" s="1165"/>
      <c r="BT297" s="1165"/>
      <c r="BU297" s="1165"/>
      <c r="BV297" s="160"/>
      <c r="BW297" s="160"/>
      <c r="BX297" s="160">
        <f>COUNTIFS($S$8:$S$239,"x",BX$8:BX$239,"2")</f>
        <v>1</v>
      </c>
      <c r="BY297" s="53"/>
      <c r="BZ297" s="53"/>
      <c r="CA297" s="7"/>
      <c r="CB297" s="7"/>
      <c r="CC297" s="7"/>
      <c r="CD297" s="7"/>
      <c r="CE297" s="7"/>
      <c r="CF297" s="7"/>
      <c r="CG297" s="7"/>
      <c r="CH297" s="7"/>
      <c r="CI297" s="2"/>
    </row>
    <row r="298" spans="1:87" s="173" customFormat="1" ht="37.5" hidden="1">
      <c r="A298" s="234"/>
      <c r="B298" s="235"/>
      <c r="C298" s="207" t="s">
        <v>234</v>
      </c>
      <c r="D298" s="36"/>
      <c r="E298" s="37"/>
      <c r="F298" s="36"/>
      <c r="G298" s="209"/>
      <c r="H298" s="210"/>
      <c r="I298" s="7"/>
      <c r="J298" s="7"/>
      <c r="K298" s="209"/>
      <c r="L298" s="7"/>
      <c r="M298" s="7"/>
      <c r="N298" s="79"/>
      <c r="O298" s="7"/>
      <c r="P298" s="79"/>
      <c r="Q298" s="7"/>
      <c r="R298" s="7"/>
      <c r="S298" s="7"/>
      <c r="T298" s="7"/>
      <c r="U298" s="7"/>
      <c r="V298" s="209"/>
      <c r="W298" s="209"/>
      <c r="X298" s="209"/>
      <c r="Y298" s="209"/>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160">
        <f>COUNTIFS($S$8:$S$239,"x",BE$8:BE$239,"1")</f>
        <v>0</v>
      </c>
      <c r="BF298" s="160">
        <f>COUNTIFS($S$8:$S$239,"x",BF$8:BF$239,"1")</f>
        <v>0</v>
      </c>
      <c r="BG298" s="160">
        <f>COUNTIFS($S$8:$S$239,"x",BG$8:BG$239,"1")</f>
        <v>1</v>
      </c>
      <c r="BH298" s="160">
        <f>COUNTIFS($S$8:$S$239,"x",BH$8:BH$239,"1")</f>
        <v>0</v>
      </c>
      <c r="BI298" s="160">
        <f>COUNTIFS($S$8:$S$239,"x",BI$8:BI$239,"1")</f>
        <v>0</v>
      </c>
      <c r="BJ298" s="59"/>
      <c r="BK298" s="160"/>
      <c r="BL298" s="160"/>
      <c r="BM298" s="1144"/>
      <c r="BN298" s="1144"/>
      <c r="BO298" s="1144"/>
      <c r="BP298" s="1144"/>
      <c r="BQ298" s="160"/>
      <c r="BR298" s="160"/>
      <c r="BS298" s="1165"/>
      <c r="BT298" s="1165"/>
      <c r="BU298" s="1165"/>
      <c r="BV298" s="160"/>
      <c r="BW298" s="160"/>
      <c r="BX298" s="160">
        <f>COUNTIFS($S$8:$S$239,"x",BX$8:BX$239,"1")</f>
        <v>1</v>
      </c>
      <c r="BY298" s="53"/>
      <c r="BZ298" s="53"/>
      <c r="CA298" s="7"/>
      <c r="CB298" s="7"/>
      <c r="CC298" s="7"/>
      <c r="CD298" s="7"/>
      <c r="CE298" s="7"/>
      <c r="CF298" s="7"/>
      <c r="CG298" s="7"/>
      <c r="CH298" s="7"/>
      <c r="CI298" s="2"/>
    </row>
    <row r="299" spans="1:87" s="173" customFormat="1" hidden="1">
      <c r="A299" s="234"/>
      <c r="B299" s="235"/>
      <c r="C299" s="207" t="s">
        <v>235</v>
      </c>
      <c r="D299" s="36"/>
      <c r="E299" s="37"/>
      <c r="F299" s="36"/>
      <c r="G299" s="209"/>
      <c r="H299" s="210"/>
      <c r="I299" s="7"/>
      <c r="J299" s="7"/>
      <c r="K299" s="209"/>
      <c r="L299" s="7"/>
      <c r="M299" s="7"/>
      <c r="N299" s="79"/>
      <c r="O299" s="7"/>
      <c r="P299" s="79"/>
      <c r="Q299" s="7"/>
      <c r="R299" s="7"/>
      <c r="S299" s="7"/>
      <c r="T299" s="7"/>
      <c r="U299" s="7"/>
      <c r="V299" s="209"/>
      <c r="W299" s="209"/>
      <c r="X299" s="209"/>
      <c r="Y299" s="209"/>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160">
        <f>COUNTIFS($S$8:$S$239,"x",BE$8:BE$239,"0")</f>
        <v>0</v>
      </c>
      <c r="BF299" s="160">
        <f>COUNTIFS($S$8:$S$239,"x",BF$8:BF$239,"0")</f>
        <v>0</v>
      </c>
      <c r="BG299" s="160">
        <f>COUNTIFS($S$8:$S$239,"x",BG$8:BG$239,"0")</f>
        <v>0</v>
      </c>
      <c r="BH299" s="160">
        <f>COUNTIFS($S$8:$S$239,"x",BH$8:BH$239,"0")</f>
        <v>0</v>
      </c>
      <c r="BI299" s="160">
        <f>COUNTIFS($S$8:$S$239,"x",BI$8:BI$239,"0")</f>
        <v>0</v>
      </c>
      <c r="BJ299" s="59"/>
      <c r="BK299" s="160"/>
      <c r="BL299" s="160"/>
      <c r="BM299" s="1144"/>
      <c r="BN299" s="1144"/>
      <c r="BO299" s="1144"/>
      <c r="BP299" s="1144"/>
      <c r="BQ299" s="160"/>
      <c r="BR299" s="160"/>
      <c r="BS299" s="1165"/>
      <c r="BT299" s="1165"/>
      <c r="BU299" s="1165"/>
      <c r="BV299" s="160"/>
      <c r="BW299" s="160"/>
      <c r="BX299" s="160">
        <f>COUNTIFS($S$8:$S$239,"x",BX$8:BX$239,"0")</f>
        <v>0</v>
      </c>
      <c r="BY299" s="53"/>
      <c r="BZ299" s="53"/>
      <c r="CA299" s="7"/>
      <c r="CB299" s="7"/>
      <c r="CC299" s="7"/>
      <c r="CD299" s="7"/>
      <c r="CE299" s="7"/>
      <c r="CF299" s="7"/>
      <c r="CG299" s="7"/>
      <c r="CH299" s="7"/>
      <c r="CI299" s="2"/>
    </row>
    <row r="300" spans="1:87" s="173" customFormat="1" hidden="1">
      <c r="A300" s="234"/>
      <c r="B300" s="235"/>
      <c r="C300" s="1520" t="s">
        <v>236</v>
      </c>
      <c r="D300" s="36"/>
      <c r="E300" s="37"/>
      <c r="F300" s="36"/>
      <c r="G300" s="209"/>
      <c r="H300" s="210"/>
      <c r="I300" s="7"/>
      <c r="J300" s="7"/>
      <c r="K300" s="209"/>
      <c r="L300" s="7"/>
      <c r="M300" s="7"/>
      <c r="N300" s="79"/>
      <c r="O300" s="7"/>
      <c r="P300" s="79"/>
      <c r="Q300" s="7"/>
      <c r="R300" s="7"/>
      <c r="S300" s="7"/>
      <c r="T300" s="7"/>
      <c r="U300" s="7"/>
      <c r="V300" s="209"/>
      <c r="W300" s="209"/>
      <c r="X300" s="209"/>
      <c r="Y300" s="209"/>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38">
        <f>(((BE297*2)+(BE298*1)+(BE299*0)))/(BE297+BE298+BE299)</f>
        <v>2</v>
      </c>
      <c r="BF300" s="38">
        <f>(((BF297*2)+(BF298*1)+(BF299*0)))/(BF297+BF298+BF299)</f>
        <v>2</v>
      </c>
      <c r="BG300" s="38">
        <f>(((BG297*2)+(BG298*1)+(BG299*0)))/(BG297+BG298+BG299)</f>
        <v>1.5</v>
      </c>
      <c r="BH300" s="38">
        <f>(((BH297*2)+(BH298*1)+(BH299*0)))/(BH297+BH298+BH299)</f>
        <v>2</v>
      </c>
      <c r="BI300" s="38">
        <f>(((BI297*2)+(BI298*1)+(BI299*0)))/(BI297+BI298+BI299)</f>
        <v>2</v>
      </c>
      <c r="BJ300" s="60"/>
      <c r="BK300" s="38"/>
      <c r="BL300" s="38"/>
      <c r="BM300" s="38"/>
      <c r="BN300" s="38"/>
      <c r="BO300" s="38"/>
      <c r="BP300" s="38"/>
      <c r="BQ300" s="38"/>
      <c r="BR300" s="38"/>
      <c r="BS300" s="38"/>
      <c r="BT300" s="38"/>
      <c r="BU300" s="38"/>
      <c r="BV300" s="38"/>
      <c r="BW300" s="38"/>
      <c r="BX300" s="38">
        <f>(((BX297*2)+(BX298*1)+(BX299*0)))/(BX297+BX298+BX299)</f>
        <v>1.5</v>
      </c>
      <c r="BY300" s="54"/>
      <c r="BZ300" s="54"/>
      <c r="CA300" s="1550">
        <f>COUNTIF($BE301:$BZ301,"Đ")</f>
        <v>4</v>
      </c>
      <c r="CB300" s="1549">
        <f>CA300/COUNTA($BE301:$BZ301)</f>
        <v>0.66666666666666663</v>
      </c>
      <c r="CC300" s="1550">
        <f>COUNTIF($BE301:$BZ301,"CCG")</f>
        <v>2</v>
      </c>
      <c r="CD300" s="1549">
        <f>CC300/COUNTA($BE301:$BZ301)</f>
        <v>0.33333333333333331</v>
      </c>
      <c r="CE300" s="1550">
        <f>COUNTIF($BE301:$BZ301,"CĐ")</f>
        <v>0</v>
      </c>
      <c r="CF300" s="1549">
        <f>CE300/COUNTA($BE301:$BZ301)</f>
        <v>0</v>
      </c>
      <c r="CG300" s="1407">
        <f>(((CA300*2)+(CC300*1)+(CE300*0)))/(CA300+CC300+CE300)</f>
        <v>1.6666666666666667</v>
      </c>
      <c r="CH300" s="1407" t="str">
        <f>IF(CG300&gt;=1.6,"Đạt mục tiêu",IF(CG300&gt;=1,"Cần cố gắng","Chưa đạt"))</f>
        <v>Đạt mục tiêu</v>
      </c>
      <c r="CI300" s="2"/>
    </row>
    <row r="301" spans="1:87" s="173" customFormat="1" hidden="1">
      <c r="A301" s="234"/>
      <c r="B301" s="235"/>
      <c r="C301" s="1520"/>
      <c r="D301" s="36"/>
      <c r="E301" s="37"/>
      <c r="F301" s="36"/>
      <c r="G301" s="209"/>
      <c r="H301" s="210"/>
      <c r="I301" s="7"/>
      <c r="J301" s="7"/>
      <c r="K301" s="209"/>
      <c r="L301" s="7"/>
      <c r="M301" s="7"/>
      <c r="N301" s="79"/>
      <c r="O301" s="7"/>
      <c r="P301" s="79"/>
      <c r="Q301" s="7"/>
      <c r="R301" s="7"/>
      <c r="S301" s="7"/>
      <c r="T301" s="7"/>
      <c r="U301" s="7"/>
      <c r="V301" s="209"/>
      <c r="W301" s="209"/>
      <c r="X301" s="209"/>
      <c r="Y301" s="209"/>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38" t="str">
        <f>IF(BE300&lt;1,"CĐ",IF(BE300&lt;1.6,"CCG","Đ"))</f>
        <v>Đ</v>
      </c>
      <c r="BF301" s="38" t="str">
        <f>IF(BF300&lt;1,"CĐ",IF(BF300&lt;1.6,"CCG","Đ"))</f>
        <v>Đ</v>
      </c>
      <c r="BG301" s="38" t="str">
        <f>IF(BG300&lt;1,"CĐ",IF(BG300&lt;1.6,"CCG","Đ"))</f>
        <v>CCG</v>
      </c>
      <c r="BH301" s="38" t="str">
        <f>IF(BH300&lt;1,"CĐ",IF(BH300&lt;1.6,"CCG","Đ"))</f>
        <v>Đ</v>
      </c>
      <c r="BI301" s="38" t="str">
        <f>IF(BI300&lt;1,"CĐ",IF(BI300&lt;1.6,"CCG","Đ"))</f>
        <v>Đ</v>
      </c>
      <c r="BJ301" s="60"/>
      <c r="BK301" s="38"/>
      <c r="BL301" s="38"/>
      <c r="BM301" s="38"/>
      <c r="BN301" s="38"/>
      <c r="BO301" s="38"/>
      <c r="BP301" s="38"/>
      <c r="BQ301" s="38"/>
      <c r="BR301" s="38"/>
      <c r="BS301" s="38"/>
      <c r="BT301" s="38"/>
      <c r="BU301" s="38"/>
      <c r="BV301" s="38"/>
      <c r="BW301" s="38"/>
      <c r="BX301" s="38" t="str">
        <f>IF(BX300&lt;1,"CĐ",IF(BX300&lt;1.6,"CCG","Đ"))</f>
        <v>CCG</v>
      </c>
      <c r="BY301" s="54"/>
      <c r="BZ301" s="54"/>
      <c r="CA301" s="1550"/>
      <c r="CB301" s="1549"/>
      <c r="CC301" s="1550"/>
      <c r="CD301" s="1549"/>
      <c r="CE301" s="1550"/>
      <c r="CF301" s="1549"/>
      <c r="CG301" s="1407"/>
      <c r="CH301" s="1407"/>
      <c r="CI301" s="2"/>
    </row>
    <row r="302" spans="1:87" s="173" customFormat="1" ht="215.25" hidden="1">
      <c r="A302" s="236" t="s">
        <v>244</v>
      </c>
      <c r="B302" s="233"/>
      <c r="C302" s="205" t="s">
        <v>233</v>
      </c>
      <c r="D302" s="15"/>
      <c r="E302" s="31"/>
      <c r="F302" s="15"/>
      <c r="G302" s="167"/>
      <c r="H302" s="175"/>
      <c r="I302" s="154"/>
      <c r="J302" s="154"/>
      <c r="K302" s="167"/>
      <c r="L302" s="154"/>
      <c r="M302" s="154"/>
      <c r="N302" s="79"/>
      <c r="O302" s="154"/>
      <c r="P302" s="79"/>
      <c r="Q302" s="154"/>
      <c r="R302" s="154"/>
      <c r="S302" s="154"/>
      <c r="T302" s="154"/>
      <c r="U302" s="154"/>
      <c r="V302" s="167"/>
      <c r="W302" s="167"/>
      <c r="X302" s="167"/>
      <c r="Y302" s="167"/>
      <c r="Z302" s="154"/>
      <c r="AA302" s="154"/>
      <c r="AB302" s="154"/>
      <c r="AC302" s="154"/>
      <c r="AD302" s="154"/>
      <c r="AE302" s="154"/>
      <c r="AF302" s="154"/>
      <c r="AG302" s="154"/>
      <c r="AH302" s="154"/>
      <c r="AI302" s="154"/>
      <c r="AJ302" s="154"/>
      <c r="AK302" s="154"/>
      <c r="AL302" s="154"/>
      <c r="AM302" s="154"/>
      <c r="AN302" s="154"/>
      <c r="AO302" s="154"/>
      <c r="AP302" s="154"/>
      <c r="AQ302" s="154"/>
      <c r="AR302" s="154"/>
      <c r="AS302" s="154"/>
      <c r="AT302" s="154"/>
      <c r="AU302" s="154"/>
      <c r="AV302" s="154"/>
      <c r="AW302" s="154"/>
      <c r="AX302" s="154"/>
      <c r="AY302" s="154"/>
      <c r="AZ302" s="154"/>
      <c r="BA302" s="154"/>
      <c r="BB302" s="154"/>
      <c r="BC302" s="154"/>
      <c r="BD302" s="154"/>
      <c r="BE302" s="161">
        <f>COUNTIFS($T$8:$T$239,"x",BE$8:BE$239,"2")</f>
        <v>0</v>
      </c>
      <c r="BF302" s="161">
        <f>COUNTIFS($T$8:$T$239,"x",BF$8:BF$239,"2")</f>
        <v>0</v>
      </c>
      <c r="BG302" s="161">
        <f>COUNTIFS($T$8:$T$239,"x",BG$8:BG$239,"2")</f>
        <v>0</v>
      </c>
      <c r="BH302" s="161">
        <f>COUNTIFS($T$8:$T$239,"x",BH$8:BH$239,"2")</f>
        <v>0</v>
      </c>
      <c r="BI302" s="161">
        <f>COUNTIFS($T$8:$T$239,"x",BI$8:BI$239,"2")</f>
        <v>0</v>
      </c>
      <c r="BJ302" s="57"/>
      <c r="BK302" s="161"/>
      <c r="BL302" s="161"/>
      <c r="BM302" s="1146"/>
      <c r="BN302" s="1146"/>
      <c r="BO302" s="1146"/>
      <c r="BP302" s="1146"/>
      <c r="BQ302" s="161"/>
      <c r="BR302" s="161"/>
      <c r="BS302" s="1168"/>
      <c r="BT302" s="1168"/>
      <c r="BU302" s="1168"/>
      <c r="BV302" s="161"/>
      <c r="BW302" s="161"/>
      <c r="BX302" s="161">
        <f>COUNTIFS($T$8:$T$239,"x",BX$8:BX$239,"2")</f>
        <v>0</v>
      </c>
      <c r="BY302" s="51"/>
      <c r="BZ302" s="51"/>
      <c r="CA302" s="154"/>
      <c r="CB302" s="154"/>
      <c r="CC302" s="154"/>
      <c r="CD302" s="154"/>
      <c r="CE302" s="154"/>
      <c r="CF302" s="154"/>
      <c r="CG302" s="154"/>
      <c r="CH302" s="154"/>
      <c r="CI302" s="2"/>
    </row>
    <row r="303" spans="1:87" s="173" customFormat="1" ht="37.5" hidden="1">
      <c r="A303" s="236"/>
      <c r="B303" s="233"/>
      <c r="C303" s="205" t="s">
        <v>234</v>
      </c>
      <c r="D303" s="15"/>
      <c r="E303" s="31"/>
      <c r="F303" s="15"/>
      <c r="G303" s="167"/>
      <c r="H303" s="175"/>
      <c r="I303" s="154"/>
      <c r="J303" s="154"/>
      <c r="K303" s="167"/>
      <c r="L303" s="154"/>
      <c r="M303" s="154"/>
      <c r="N303" s="79"/>
      <c r="O303" s="154"/>
      <c r="P303" s="79"/>
      <c r="Q303" s="154"/>
      <c r="R303" s="154"/>
      <c r="S303" s="154"/>
      <c r="T303" s="154"/>
      <c r="U303" s="154"/>
      <c r="V303" s="167"/>
      <c r="W303" s="167"/>
      <c r="X303" s="167"/>
      <c r="Y303" s="167"/>
      <c r="Z303" s="154"/>
      <c r="AA303" s="154"/>
      <c r="AB303" s="154"/>
      <c r="AC303" s="154"/>
      <c r="AD303" s="154"/>
      <c r="AE303" s="154"/>
      <c r="AF303" s="154"/>
      <c r="AG303" s="154"/>
      <c r="AH303" s="154"/>
      <c r="AI303" s="154"/>
      <c r="AJ303" s="154"/>
      <c r="AK303" s="154"/>
      <c r="AL303" s="154"/>
      <c r="AM303" s="154"/>
      <c r="AN303" s="154"/>
      <c r="AO303" s="154"/>
      <c r="AP303" s="154"/>
      <c r="AQ303" s="154"/>
      <c r="AR303" s="154"/>
      <c r="AS303" s="154"/>
      <c r="AT303" s="154"/>
      <c r="AU303" s="154"/>
      <c r="AV303" s="154"/>
      <c r="AW303" s="154"/>
      <c r="AX303" s="154"/>
      <c r="AY303" s="154"/>
      <c r="AZ303" s="154"/>
      <c r="BA303" s="154"/>
      <c r="BB303" s="154"/>
      <c r="BC303" s="154"/>
      <c r="BD303" s="154"/>
      <c r="BE303" s="161">
        <f>COUNTIFS($T$8:$T$239,"x",BE$8:BE$239,"1")</f>
        <v>0</v>
      </c>
      <c r="BF303" s="161">
        <f>COUNTIFS($T$8:$T$239,"x",BF$8:BF$239,"1")</f>
        <v>0</v>
      </c>
      <c r="BG303" s="161">
        <f>COUNTIFS($T$8:$T$239,"x",BG$8:BG$239,"1")</f>
        <v>0</v>
      </c>
      <c r="BH303" s="161">
        <f>COUNTIFS($T$8:$T$239,"x",BH$8:BH$239,"1")</f>
        <v>0</v>
      </c>
      <c r="BI303" s="161">
        <f>COUNTIFS($T$8:$T$239,"x",BI$8:BI$239,"1")</f>
        <v>0</v>
      </c>
      <c r="BJ303" s="57"/>
      <c r="BK303" s="161"/>
      <c r="BL303" s="161"/>
      <c r="BM303" s="1146"/>
      <c r="BN303" s="1146"/>
      <c r="BO303" s="1146"/>
      <c r="BP303" s="1146"/>
      <c r="BQ303" s="161"/>
      <c r="BR303" s="161"/>
      <c r="BS303" s="1168"/>
      <c r="BT303" s="1168"/>
      <c r="BU303" s="1168"/>
      <c r="BV303" s="161"/>
      <c r="BW303" s="161"/>
      <c r="BX303" s="161">
        <f>COUNTIFS($T$8:$T$239,"x",BX$8:BX$239,"1")</f>
        <v>0</v>
      </c>
      <c r="BY303" s="51"/>
      <c r="BZ303" s="51"/>
      <c r="CA303" s="154"/>
      <c r="CB303" s="154"/>
      <c r="CC303" s="154"/>
      <c r="CD303" s="154"/>
      <c r="CE303" s="154"/>
      <c r="CF303" s="154"/>
      <c r="CG303" s="154"/>
      <c r="CH303" s="154"/>
      <c r="CI303" s="2"/>
    </row>
    <row r="304" spans="1:87" s="173" customFormat="1" hidden="1">
      <c r="A304" s="236"/>
      <c r="B304" s="233"/>
      <c r="C304" s="205" t="s">
        <v>235</v>
      </c>
      <c r="D304" s="15"/>
      <c r="E304" s="31"/>
      <c r="F304" s="15"/>
      <c r="G304" s="167"/>
      <c r="H304" s="175"/>
      <c r="I304" s="154"/>
      <c r="J304" s="154"/>
      <c r="K304" s="167"/>
      <c r="L304" s="154"/>
      <c r="M304" s="154"/>
      <c r="N304" s="79"/>
      <c r="O304" s="154"/>
      <c r="P304" s="79"/>
      <c r="Q304" s="154"/>
      <c r="R304" s="154"/>
      <c r="S304" s="154"/>
      <c r="T304" s="154"/>
      <c r="U304" s="154"/>
      <c r="V304" s="167"/>
      <c r="W304" s="167"/>
      <c r="X304" s="167"/>
      <c r="Y304" s="167"/>
      <c r="Z304" s="154"/>
      <c r="AA304" s="154"/>
      <c r="AB304" s="154"/>
      <c r="AC304" s="154"/>
      <c r="AD304" s="154"/>
      <c r="AE304" s="154"/>
      <c r="AF304" s="154"/>
      <c r="AG304" s="154"/>
      <c r="AH304" s="154"/>
      <c r="AI304" s="154"/>
      <c r="AJ304" s="154"/>
      <c r="AK304" s="154"/>
      <c r="AL304" s="154"/>
      <c r="AM304" s="154"/>
      <c r="AN304" s="154"/>
      <c r="AO304" s="154"/>
      <c r="AP304" s="154"/>
      <c r="AQ304" s="154"/>
      <c r="AR304" s="154"/>
      <c r="AS304" s="154"/>
      <c r="AT304" s="154"/>
      <c r="AU304" s="154"/>
      <c r="AV304" s="154"/>
      <c r="AW304" s="154"/>
      <c r="AX304" s="154"/>
      <c r="AY304" s="154"/>
      <c r="AZ304" s="154"/>
      <c r="BA304" s="154"/>
      <c r="BB304" s="154"/>
      <c r="BC304" s="154"/>
      <c r="BD304" s="154"/>
      <c r="BE304" s="161">
        <f>COUNTIFS($T$8:$T$239,"x",BE$8:BE$239,"0")</f>
        <v>0</v>
      </c>
      <c r="BF304" s="161">
        <f>COUNTIFS($T$8:$T$239,"x",BF$8:BF$239,"0")</f>
        <v>0</v>
      </c>
      <c r="BG304" s="161">
        <f>COUNTIFS($T$8:$T$239,"x",BG$8:BG$239,"0")</f>
        <v>0</v>
      </c>
      <c r="BH304" s="161">
        <f>COUNTIFS($T$8:$T$239,"x",BH$8:BH$239,"0")</f>
        <v>0</v>
      </c>
      <c r="BI304" s="161">
        <f>COUNTIFS($T$8:$T$239,"x",BI$8:BI$239,"0")</f>
        <v>0</v>
      </c>
      <c r="BJ304" s="57"/>
      <c r="BK304" s="161"/>
      <c r="BL304" s="161"/>
      <c r="BM304" s="1146"/>
      <c r="BN304" s="1146"/>
      <c r="BO304" s="1146"/>
      <c r="BP304" s="1146"/>
      <c r="BQ304" s="161"/>
      <c r="BR304" s="161"/>
      <c r="BS304" s="1168"/>
      <c r="BT304" s="1168"/>
      <c r="BU304" s="1168"/>
      <c r="BV304" s="161"/>
      <c r="BW304" s="161"/>
      <c r="BX304" s="161">
        <f>COUNTIFS($T$8:$T$239,"x",BX$8:BX$239,"0")</f>
        <v>0</v>
      </c>
      <c r="BY304" s="51"/>
      <c r="BZ304" s="51"/>
      <c r="CA304" s="154"/>
      <c r="CB304" s="154"/>
      <c r="CC304" s="154"/>
      <c r="CD304" s="154"/>
      <c r="CE304" s="154"/>
      <c r="CF304" s="154"/>
      <c r="CG304" s="154"/>
      <c r="CH304" s="154"/>
      <c r="CI304" s="2"/>
    </row>
    <row r="305" spans="1:87" s="173" customFormat="1" hidden="1">
      <c r="A305" s="236"/>
      <c r="B305" s="233"/>
      <c r="C305" s="1587" t="s">
        <v>236</v>
      </c>
      <c r="D305" s="15"/>
      <c r="E305" s="31"/>
      <c r="F305" s="15"/>
      <c r="G305" s="167"/>
      <c r="H305" s="175"/>
      <c r="I305" s="154"/>
      <c r="J305" s="154"/>
      <c r="K305" s="167"/>
      <c r="L305" s="154"/>
      <c r="M305" s="154"/>
      <c r="N305" s="79"/>
      <c r="O305" s="154"/>
      <c r="P305" s="79"/>
      <c r="Q305" s="154"/>
      <c r="R305" s="154"/>
      <c r="S305" s="154"/>
      <c r="T305" s="154"/>
      <c r="U305" s="154"/>
      <c r="V305" s="167"/>
      <c r="W305" s="167"/>
      <c r="X305" s="167"/>
      <c r="Y305" s="167"/>
      <c r="Z305" s="154"/>
      <c r="AA305" s="154"/>
      <c r="AB305" s="154"/>
      <c r="AC305" s="154"/>
      <c r="AD305" s="154"/>
      <c r="AE305" s="154"/>
      <c r="AF305" s="154"/>
      <c r="AG305" s="154"/>
      <c r="AH305" s="154"/>
      <c r="AI305" s="154"/>
      <c r="AJ305" s="154"/>
      <c r="AK305" s="154"/>
      <c r="AL305" s="154"/>
      <c r="AM305" s="154"/>
      <c r="AN305" s="154"/>
      <c r="AO305" s="154"/>
      <c r="AP305" s="154"/>
      <c r="AQ305" s="154"/>
      <c r="AR305" s="154"/>
      <c r="AS305" s="154"/>
      <c r="AT305" s="154"/>
      <c r="AU305" s="154"/>
      <c r="AV305" s="154"/>
      <c r="AW305" s="154"/>
      <c r="AX305" s="154"/>
      <c r="AY305" s="154"/>
      <c r="AZ305" s="154"/>
      <c r="BA305" s="154"/>
      <c r="BB305" s="154"/>
      <c r="BC305" s="154"/>
      <c r="BD305" s="154"/>
      <c r="BE305" s="34" t="e">
        <f>(((BE302*2)+(BE303*1)+(BE304*0)))/(BE302+BE303+BE304)</f>
        <v>#DIV/0!</v>
      </c>
      <c r="BF305" s="34" t="e">
        <f>(((BF302*2)+(BF303*1)+(BF304*0)))/(BF302+BF303+BF304)</f>
        <v>#DIV/0!</v>
      </c>
      <c r="BG305" s="34" t="e">
        <f>(((BG302*2)+(BG303*1)+(BG304*0)))/(BG302+BG303+BG304)</f>
        <v>#DIV/0!</v>
      </c>
      <c r="BH305" s="34" t="e">
        <f>(((BH302*2)+(BH303*1)+(BH304*0)))/(BH302+BH303+BH304)</f>
        <v>#DIV/0!</v>
      </c>
      <c r="BI305" s="34" t="e">
        <f>(((BI302*2)+(BI303*1)+(BI304*0)))/(BI302+BI303+BI304)</f>
        <v>#DIV/0!</v>
      </c>
      <c r="BJ305" s="58"/>
      <c r="BK305" s="34"/>
      <c r="BL305" s="34"/>
      <c r="BM305" s="34"/>
      <c r="BN305" s="34"/>
      <c r="BO305" s="34"/>
      <c r="BP305" s="34"/>
      <c r="BQ305" s="34"/>
      <c r="BR305" s="34"/>
      <c r="BS305" s="34"/>
      <c r="BT305" s="34"/>
      <c r="BU305" s="34"/>
      <c r="BV305" s="34"/>
      <c r="BW305" s="34"/>
      <c r="BX305" s="34" t="e">
        <f>(((BX302*2)+(BX303*1)+(BX304*0)))/(BX302+BX303+BX304)</f>
        <v>#DIV/0!</v>
      </c>
      <c r="BY305" s="52"/>
      <c r="BZ305" s="52"/>
      <c r="CA305" s="1585">
        <f>COUNTIF($BE306:$BZ306,"Đ")</f>
        <v>0</v>
      </c>
      <c r="CB305" s="1586">
        <f>CA305/COUNTA($BE306:$BZ306)</f>
        <v>0</v>
      </c>
      <c r="CC305" s="1585">
        <f>COUNTIF($BE306:$BZ306,"CCG")</f>
        <v>0</v>
      </c>
      <c r="CD305" s="1586">
        <f>CC305/COUNTA($BE306:$BZ306)</f>
        <v>0</v>
      </c>
      <c r="CE305" s="1585">
        <f>COUNTIF($BE306:$BZ306,"CĐ")</f>
        <v>0</v>
      </c>
      <c r="CF305" s="1586">
        <f>CE305/COUNTA($BE306:$BZ306)</f>
        <v>0</v>
      </c>
      <c r="CG305" s="1582" t="e">
        <f>(((CA305*2)+(CC305*1)+(CE305*0)))/(CA305+CC305+CE305)</f>
        <v>#DIV/0!</v>
      </c>
      <c r="CH305" s="1582" t="e">
        <f>IF(CG305&gt;=1.6,"Đạt mục tiêu",IF(CG305&gt;=1,"Cần cố gắng","Chưa đạt"))</f>
        <v>#DIV/0!</v>
      </c>
      <c r="CI305" s="2"/>
    </row>
    <row r="306" spans="1:87" s="173" customFormat="1" hidden="1">
      <c r="A306" s="236"/>
      <c r="B306" s="233"/>
      <c r="C306" s="1587"/>
      <c r="D306" s="15"/>
      <c r="E306" s="31"/>
      <c r="F306" s="15"/>
      <c r="G306" s="167"/>
      <c r="H306" s="175"/>
      <c r="I306" s="154"/>
      <c r="J306" s="154"/>
      <c r="K306" s="167"/>
      <c r="L306" s="154"/>
      <c r="M306" s="154"/>
      <c r="N306" s="79"/>
      <c r="O306" s="154"/>
      <c r="P306" s="79"/>
      <c r="Q306" s="154"/>
      <c r="R306" s="154"/>
      <c r="S306" s="154"/>
      <c r="T306" s="154"/>
      <c r="U306" s="154"/>
      <c r="V306" s="167"/>
      <c r="W306" s="167"/>
      <c r="X306" s="167"/>
      <c r="Y306" s="167"/>
      <c r="Z306" s="154"/>
      <c r="AA306" s="154"/>
      <c r="AB306" s="154"/>
      <c r="AC306" s="154"/>
      <c r="AD306" s="154"/>
      <c r="AE306" s="154"/>
      <c r="AF306" s="154"/>
      <c r="AG306" s="154"/>
      <c r="AH306" s="154"/>
      <c r="AI306" s="154"/>
      <c r="AJ306" s="154"/>
      <c r="AK306" s="154"/>
      <c r="AL306" s="154"/>
      <c r="AM306" s="154"/>
      <c r="AN306" s="154"/>
      <c r="AO306" s="154"/>
      <c r="AP306" s="154"/>
      <c r="AQ306" s="154"/>
      <c r="AR306" s="154"/>
      <c r="AS306" s="154"/>
      <c r="AT306" s="154"/>
      <c r="AU306" s="154"/>
      <c r="AV306" s="154"/>
      <c r="AW306" s="154"/>
      <c r="AX306" s="154"/>
      <c r="AY306" s="154"/>
      <c r="AZ306" s="154"/>
      <c r="BA306" s="154"/>
      <c r="BB306" s="154"/>
      <c r="BC306" s="154"/>
      <c r="BD306" s="154"/>
      <c r="BE306" s="34" t="e">
        <f>IF(BE305&lt;1,"CĐ",IF(BE305&lt;1.6,"CCG","Đ"))</f>
        <v>#DIV/0!</v>
      </c>
      <c r="BF306" s="34" t="e">
        <f>IF(BF305&lt;1,"CĐ",IF(BF305&lt;1.6,"CCG","Đ"))</f>
        <v>#DIV/0!</v>
      </c>
      <c r="BG306" s="34" t="e">
        <f>IF(BG305&lt;1,"CĐ",IF(BG305&lt;1.6,"CCG","Đ"))</f>
        <v>#DIV/0!</v>
      </c>
      <c r="BH306" s="34" t="e">
        <f>IF(BH305&lt;1,"CĐ",IF(BH305&lt;1.6,"CCG","Đ"))</f>
        <v>#DIV/0!</v>
      </c>
      <c r="BI306" s="34" t="e">
        <f>IF(BI305&lt;1,"CĐ",IF(BI305&lt;1.6,"CCG","Đ"))</f>
        <v>#DIV/0!</v>
      </c>
      <c r="BJ306" s="58"/>
      <c r="BK306" s="34"/>
      <c r="BL306" s="34"/>
      <c r="BM306" s="34"/>
      <c r="BN306" s="34"/>
      <c r="BO306" s="34"/>
      <c r="BP306" s="34"/>
      <c r="BQ306" s="34"/>
      <c r="BR306" s="34"/>
      <c r="BS306" s="34"/>
      <c r="BT306" s="34"/>
      <c r="BU306" s="34"/>
      <c r="BV306" s="34"/>
      <c r="BW306" s="34"/>
      <c r="BX306" s="34" t="e">
        <f>IF(BX305&lt;1,"CĐ",IF(BX305&lt;1.6,"CCG","Đ"))</f>
        <v>#DIV/0!</v>
      </c>
      <c r="BY306" s="52"/>
      <c r="BZ306" s="52"/>
      <c r="CA306" s="1585"/>
      <c r="CB306" s="1586"/>
      <c r="CC306" s="1585"/>
      <c r="CD306" s="1586"/>
      <c r="CE306" s="1585"/>
      <c r="CF306" s="1586"/>
      <c r="CG306" s="1582"/>
      <c r="CH306" s="1582"/>
      <c r="CI306" s="2"/>
    </row>
    <row r="307" spans="1:87" s="173" customFormat="1" ht="204.75" hidden="1">
      <c r="A307" s="234" t="s">
        <v>245</v>
      </c>
      <c r="B307" s="235"/>
      <c r="C307" s="207" t="s">
        <v>233</v>
      </c>
      <c r="D307" s="36"/>
      <c r="E307" s="37"/>
      <c r="F307" s="36"/>
      <c r="G307" s="209"/>
      <c r="H307" s="210"/>
      <c r="I307" s="7"/>
      <c r="J307" s="7"/>
      <c r="K307" s="209"/>
      <c r="L307" s="7"/>
      <c r="M307" s="7"/>
      <c r="N307" s="79"/>
      <c r="O307" s="7"/>
      <c r="P307" s="79"/>
      <c r="Q307" s="7"/>
      <c r="R307" s="7"/>
      <c r="S307" s="7"/>
      <c r="T307" s="7"/>
      <c r="U307" s="7"/>
      <c r="V307" s="209"/>
      <c r="W307" s="209"/>
      <c r="X307" s="209"/>
      <c r="Y307" s="209"/>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160" t="e">
        <f>COUNTIFS(#REF!,"x",BE$8:BE$239,"2")</f>
        <v>#REF!</v>
      </c>
      <c r="BF307" s="160" t="e">
        <f>COUNTIFS(#REF!,"x",BF$8:BF$239,"2")</f>
        <v>#REF!</v>
      </c>
      <c r="BG307" s="160" t="e">
        <f>COUNTIFS(#REF!,"x",BG$8:BG$239,"2")</f>
        <v>#REF!</v>
      </c>
      <c r="BH307" s="160" t="e">
        <f>COUNTIFS(#REF!,"x",BH$8:BH$239,"2")</f>
        <v>#REF!</v>
      </c>
      <c r="BI307" s="160" t="e">
        <f>COUNTIFS(#REF!,"x",BI$8:BI$239,"2")</f>
        <v>#REF!</v>
      </c>
      <c r="BJ307" s="59"/>
      <c r="BK307" s="160"/>
      <c r="BL307" s="160"/>
      <c r="BM307" s="1144"/>
      <c r="BN307" s="1144"/>
      <c r="BO307" s="1144"/>
      <c r="BP307" s="1144"/>
      <c r="BQ307" s="160"/>
      <c r="BR307" s="160"/>
      <c r="BS307" s="1165"/>
      <c r="BT307" s="1165"/>
      <c r="BU307" s="1165"/>
      <c r="BV307" s="160"/>
      <c r="BW307" s="160"/>
      <c r="BX307" s="160" t="e">
        <f>COUNTIFS(#REF!,"x",BX$8:BX$239,"2")</f>
        <v>#REF!</v>
      </c>
      <c r="BY307" s="53"/>
      <c r="BZ307" s="53"/>
      <c r="CA307" s="7"/>
      <c r="CB307" s="7"/>
      <c r="CC307" s="7"/>
      <c r="CD307" s="7"/>
      <c r="CE307" s="7"/>
      <c r="CF307" s="7"/>
      <c r="CG307" s="7"/>
      <c r="CH307" s="7"/>
      <c r="CI307" s="2"/>
    </row>
    <row r="308" spans="1:87" s="173" customFormat="1" ht="37.5" hidden="1">
      <c r="A308" s="234"/>
      <c r="B308" s="235"/>
      <c r="C308" s="207" t="s">
        <v>234</v>
      </c>
      <c r="D308" s="36"/>
      <c r="E308" s="37"/>
      <c r="F308" s="36"/>
      <c r="G308" s="209"/>
      <c r="H308" s="210"/>
      <c r="I308" s="7"/>
      <c r="J308" s="7"/>
      <c r="K308" s="209"/>
      <c r="L308" s="7"/>
      <c r="M308" s="7"/>
      <c r="N308" s="79"/>
      <c r="O308" s="7"/>
      <c r="P308" s="79"/>
      <c r="Q308" s="7"/>
      <c r="R308" s="7"/>
      <c r="S308" s="7"/>
      <c r="T308" s="7"/>
      <c r="U308" s="7"/>
      <c r="V308" s="209"/>
      <c r="W308" s="209"/>
      <c r="X308" s="209"/>
      <c r="Y308" s="209"/>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160" t="e">
        <f>COUNTIFS(#REF!,"x",BE$8:BE$239,"1")</f>
        <v>#REF!</v>
      </c>
      <c r="BF308" s="160" t="e">
        <f>COUNTIFS(#REF!,"x",BF$8:BF$239,"1")</f>
        <v>#REF!</v>
      </c>
      <c r="BG308" s="160" t="e">
        <f>COUNTIFS(#REF!,"x",BG$8:BG$239,"1")</f>
        <v>#REF!</v>
      </c>
      <c r="BH308" s="160" t="e">
        <f>COUNTIFS(#REF!,"x",BH$8:BH$239,"1")</f>
        <v>#REF!</v>
      </c>
      <c r="BI308" s="160" t="e">
        <f>COUNTIFS(#REF!,"x",BI$8:BI$239,"1")</f>
        <v>#REF!</v>
      </c>
      <c r="BJ308" s="59"/>
      <c r="BK308" s="160"/>
      <c r="BL308" s="160"/>
      <c r="BM308" s="1144"/>
      <c r="BN308" s="1144"/>
      <c r="BO308" s="1144"/>
      <c r="BP308" s="1144"/>
      <c r="BQ308" s="160"/>
      <c r="BR308" s="160"/>
      <c r="BS308" s="1165"/>
      <c r="BT308" s="1165"/>
      <c r="BU308" s="1165"/>
      <c r="BV308" s="160"/>
      <c r="BW308" s="160"/>
      <c r="BX308" s="160" t="e">
        <f>COUNTIFS(#REF!,"x",BX$8:BX$239,"1")</f>
        <v>#REF!</v>
      </c>
      <c r="BY308" s="53"/>
      <c r="BZ308" s="53"/>
      <c r="CA308" s="7"/>
      <c r="CB308" s="7"/>
      <c r="CC308" s="7"/>
      <c r="CD308" s="7"/>
      <c r="CE308" s="7"/>
      <c r="CF308" s="7"/>
      <c r="CG308" s="7"/>
      <c r="CH308" s="7"/>
      <c r="CI308" s="2"/>
    </row>
    <row r="309" spans="1:87" s="173" customFormat="1" hidden="1">
      <c r="A309" s="234"/>
      <c r="B309" s="235"/>
      <c r="C309" s="207" t="s">
        <v>235</v>
      </c>
      <c r="D309" s="36"/>
      <c r="E309" s="37"/>
      <c r="F309" s="36"/>
      <c r="G309" s="209"/>
      <c r="H309" s="210"/>
      <c r="I309" s="7"/>
      <c r="J309" s="7"/>
      <c r="K309" s="209"/>
      <c r="L309" s="7"/>
      <c r="M309" s="7"/>
      <c r="N309" s="79"/>
      <c r="O309" s="7"/>
      <c r="P309" s="79"/>
      <c r="Q309" s="7"/>
      <c r="R309" s="7"/>
      <c r="S309" s="7"/>
      <c r="T309" s="7"/>
      <c r="U309" s="7"/>
      <c r="V309" s="209"/>
      <c r="W309" s="209"/>
      <c r="X309" s="209"/>
      <c r="Y309" s="209"/>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160" t="e">
        <f>COUNTIFS(#REF!,"x",BE$8:BE$239,"0")</f>
        <v>#REF!</v>
      </c>
      <c r="BF309" s="160" t="e">
        <f>COUNTIFS(#REF!,"x",BF$8:BF$239,"0")</f>
        <v>#REF!</v>
      </c>
      <c r="BG309" s="160" t="e">
        <f>COUNTIFS(#REF!,"x",BG$8:BG$239,"0")</f>
        <v>#REF!</v>
      </c>
      <c r="BH309" s="160" t="e">
        <f>COUNTIFS(#REF!,"x",BH$8:BH$239,"0")</f>
        <v>#REF!</v>
      </c>
      <c r="BI309" s="160" t="e">
        <f>COUNTIFS(#REF!,"x",BI$8:BI$239,"0")</f>
        <v>#REF!</v>
      </c>
      <c r="BJ309" s="59"/>
      <c r="BK309" s="160"/>
      <c r="BL309" s="160"/>
      <c r="BM309" s="1144"/>
      <c r="BN309" s="1144"/>
      <c r="BO309" s="1144"/>
      <c r="BP309" s="1144"/>
      <c r="BQ309" s="160"/>
      <c r="BR309" s="160"/>
      <c r="BS309" s="1165"/>
      <c r="BT309" s="1165"/>
      <c r="BU309" s="1165"/>
      <c r="BV309" s="160"/>
      <c r="BW309" s="160"/>
      <c r="BX309" s="160" t="e">
        <f>COUNTIFS(#REF!,"x",BX$8:BX$239,"0")</f>
        <v>#REF!</v>
      </c>
      <c r="BY309" s="53"/>
      <c r="BZ309" s="53"/>
      <c r="CA309" s="7"/>
      <c r="CB309" s="7"/>
      <c r="CC309" s="7"/>
      <c r="CD309" s="7"/>
      <c r="CE309" s="7"/>
      <c r="CF309" s="7"/>
      <c r="CG309" s="7"/>
      <c r="CH309" s="7"/>
      <c r="CI309" s="2"/>
    </row>
    <row r="310" spans="1:87" s="173" customFormat="1" hidden="1">
      <c r="A310" s="234"/>
      <c r="B310" s="235"/>
      <c r="C310" s="1520" t="s">
        <v>236</v>
      </c>
      <c r="D310" s="36"/>
      <c r="E310" s="37"/>
      <c r="F310" s="36"/>
      <c r="G310" s="209"/>
      <c r="H310" s="210"/>
      <c r="I310" s="7"/>
      <c r="J310" s="7"/>
      <c r="K310" s="209"/>
      <c r="L310" s="7"/>
      <c r="M310" s="7"/>
      <c r="N310" s="79"/>
      <c r="O310" s="7"/>
      <c r="P310" s="79"/>
      <c r="Q310" s="7"/>
      <c r="R310" s="7"/>
      <c r="S310" s="7"/>
      <c r="T310" s="7"/>
      <c r="U310" s="7"/>
      <c r="V310" s="209"/>
      <c r="W310" s="209"/>
      <c r="X310" s="209"/>
      <c r="Y310" s="209"/>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38" t="e">
        <f>(((BE307*2)+(BE308*1)+(BE309*0)))/(BE307+BE308+BE309)</f>
        <v>#REF!</v>
      </c>
      <c r="BF310" s="38" t="e">
        <f>(((BF307*2)+(BF308*1)+(BF309*0)))/(BF307+BF308+BF309)</f>
        <v>#REF!</v>
      </c>
      <c r="BG310" s="38" t="e">
        <f>(((BG307*2)+(BG308*1)+(BG309*0)))/(BG307+BG308+BG309)</f>
        <v>#REF!</v>
      </c>
      <c r="BH310" s="38" t="e">
        <f>(((BH307*2)+(BH308*1)+(BH309*0)))/(BH307+BH308+BH309)</f>
        <v>#REF!</v>
      </c>
      <c r="BI310" s="38" t="e">
        <f>(((BI307*2)+(BI308*1)+(BI309*0)))/(BI307+BI308+BI309)</f>
        <v>#REF!</v>
      </c>
      <c r="BJ310" s="60"/>
      <c r="BK310" s="38"/>
      <c r="BL310" s="38"/>
      <c r="BM310" s="38"/>
      <c r="BN310" s="38"/>
      <c r="BO310" s="38"/>
      <c r="BP310" s="38"/>
      <c r="BQ310" s="38"/>
      <c r="BR310" s="38"/>
      <c r="BS310" s="38"/>
      <c r="BT310" s="38"/>
      <c r="BU310" s="38"/>
      <c r="BV310" s="38"/>
      <c r="BW310" s="38"/>
      <c r="BX310" s="38" t="e">
        <f>(((BX307*2)+(BX308*1)+(BX309*0)))/(BX307+BX308+BX309)</f>
        <v>#REF!</v>
      </c>
      <c r="BY310" s="54"/>
      <c r="BZ310" s="54"/>
      <c r="CA310" s="1550">
        <f>COUNTIF($BE311:$BZ311,"Đ")</f>
        <v>0</v>
      </c>
      <c r="CB310" s="1549">
        <f>CA310/COUNTA($BE311:$BZ311)</f>
        <v>0</v>
      </c>
      <c r="CC310" s="1550">
        <f>COUNTIF($BE311:$BZ311,"CCG")</f>
        <v>0</v>
      </c>
      <c r="CD310" s="1549">
        <f>CC310/COUNTA($BE311:$BZ311)</f>
        <v>0</v>
      </c>
      <c r="CE310" s="1550">
        <f>COUNTIF($BE311:$BZ311,"CĐ")</f>
        <v>0</v>
      </c>
      <c r="CF310" s="1549">
        <f>CE310/COUNTA($BE311:$BZ311)</f>
        <v>0</v>
      </c>
      <c r="CG310" s="1407" t="e">
        <f>(((CA310*2)+(CC310*1)+(CE310*0)))/(CA310+CC310+CE310)</f>
        <v>#DIV/0!</v>
      </c>
      <c r="CH310" s="1407" t="e">
        <f>IF(CG310&gt;=1.6,"Đạt mục tiêu",IF(CG310&gt;=1,"Cần cố gắng","Chưa đạt"))</f>
        <v>#DIV/0!</v>
      </c>
      <c r="CI310" s="2"/>
    </row>
    <row r="311" spans="1:87" s="173" customFormat="1" hidden="1">
      <c r="A311" s="234"/>
      <c r="B311" s="235"/>
      <c r="C311" s="1520"/>
      <c r="D311" s="36"/>
      <c r="E311" s="37"/>
      <c r="F311" s="36"/>
      <c r="G311" s="209"/>
      <c r="H311" s="210"/>
      <c r="I311" s="7"/>
      <c r="J311" s="7"/>
      <c r="K311" s="209"/>
      <c r="L311" s="7"/>
      <c r="M311" s="7"/>
      <c r="N311" s="79"/>
      <c r="O311" s="7"/>
      <c r="P311" s="79"/>
      <c r="Q311" s="7"/>
      <c r="R311" s="7"/>
      <c r="S311" s="7"/>
      <c r="T311" s="7"/>
      <c r="U311" s="7"/>
      <c r="V311" s="209"/>
      <c r="W311" s="209"/>
      <c r="X311" s="209"/>
      <c r="Y311" s="209"/>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38" t="e">
        <f>IF(BE310&lt;1,"CĐ",IF(BE310&lt;1.6,"CCG","Đ"))</f>
        <v>#REF!</v>
      </c>
      <c r="BF311" s="38" t="e">
        <f>IF(BF310&lt;1,"CĐ",IF(BF310&lt;1.6,"CCG","Đ"))</f>
        <v>#REF!</v>
      </c>
      <c r="BG311" s="38" t="e">
        <f>IF(BG310&lt;1,"CĐ",IF(BG310&lt;1.6,"CCG","Đ"))</f>
        <v>#REF!</v>
      </c>
      <c r="BH311" s="38" t="e">
        <f>IF(BH310&lt;1,"CĐ",IF(BH310&lt;1.6,"CCG","Đ"))</f>
        <v>#REF!</v>
      </c>
      <c r="BI311" s="38" t="e">
        <f>IF(BI310&lt;1,"CĐ",IF(BI310&lt;1.6,"CCG","Đ"))</f>
        <v>#REF!</v>
      </c>
      <c r="BJ311" s="60"/>
      <c r="BK311" s="38"/>
      <c r="BL311" s="38"/>
      <c r="BM311" s="38"/>
      <c r="BN311" s="38"/>
      <c r="BO311" s="38"/>
      <c r="BP311" s="38"/>
      <c r="BQ311" s="38"/>
      <c r="BR311" s="38"/>
      <c r="BS311" s="38"/>
      <c r="BT311" s="38"/>
      <c r="BU311" s="38"/>
      <c r="BV311" s="38"/>
      <c r="BW311" s="38"/>
      <c r="BX311" s="38" t="e">
        <f>IF(BX310&lt;1,"CĐ",IF(BX310&lt;1.6,"CCG","Đ"))</f>
        <v>#REF!</v>
      </c>
      <c r="BY311" s="54"/>
      <c r="BZ311" s="54"/>
      <c r="CA311" s="1550"/>
      <c r="CB311" s="1549"/>
      <c r="CC311" s="1550"/>
      <c r="CD311" s="1549"/>
      <c r="CE311" s="1550"/>
      <c r="CF311" s="1549"/>
      <c r="CG311" s="1407"/>
      <c r="CH311" s="1407"/>
      <c r="CI311" s="2"/>
    </row>
    <row r="312" spans="1:87" s="173" customFormat="1" hidden="1">
      <c r="A312" s="1536" t="s">
        <v>246</v>
      </c>
      <c r="B312" s="1415" t="s">
        <v>11</v>
      </c>
      <c r="C312" s="206" t="s">
        <v>233</v>
      </c>
      <c r="D312" s="15"/>
      <c r="E312" s="31"/>
      <c r="F312" s="15"/>
      <c r="G312" s="167"/>
      <c r="H312" s="175"/>
      <c r="I312" s="154"/>
      <c r="J312" s="154"/>
      <c r="K312" s="167"/>
      <c r="L312" s="154"/>
      <c r="M312" s="154"/>
      <c r="N312" s="79"/>
      <c r="O312" s="154"/>
      <c r="P312" s="79"/>
      <c r="Q312" s="154"/>
      <c r="R312" s="154"/>
      <c r="S312" s="154"/>
      <c r="T312" s="154"/>
      <c r="U312" s="154"/>
      <c r="V312" s="167"/>
      <c r="W312" s="167"/>
      <c r="X312" s="167"/>
      <c r="Y312" s="167"/>
      <c r="Z312" s="154"/>
      <c r="AA312" s="154"/>
      <c r="AB312" s="154"/>
      <c r="AC312" s="154"/>
      <c r="AD312" s="154"/>
      <c r="AE312" s="154"/>
      <c r="AF312" s="154"/>
      <c r="AG312" s="154"/>
      <c r="AH312" s="154"/>
      <c r="AI312" s="154"/>
      <c r="AJ312" s="154"/>
      <c r="AK312" s="154"/>
      <c r="AL312" s="154"/>
      <c r="AM312" s="154"/>
      <c r="AN312" s="154"/>
      <c r="AO312" s="154"/>
      <c r="AP312" s="154"/>
      <c r="AQ312" s="154"/>
      <c r="AR312" s="154"/>
      <c r="AS312" s="154"/>
      <c r="AT312" s="154"/>
      <c r="AU312" s="154"/>
      <c r="AV312" s="154"/>
      <c r="AW312" s="154"/>
      <c r="AX312" s="154"/>
      <c r="AY312" s="154"/>
      <c r="AZ312" s="154"/>
      <c r="BA312" s="154"/>
      <c r="BB312" s="154"/>
      <c r="BC312" s="154"/>
      <c r="BD312" s="154"/>
      <c r="BE312" s="39">
        <f t="shared" ref="BE312:BZ312" si="132">COUNTIFS($J$8:$J$239,"Thể chất",BE$8:BE$239,"2")</f>
        <v>14</v>
      </c>
      <c r="BF312" s="39">
        <f t="shared" si="132"/>
        <v>11</v>
      </c>
      <c r="BG312" s="39">
        <f t="shared" si="132"/>
        <v>14</v>
      </c>
      <c r="BH312" s="39">
        <f t="shared" si="132"/>
        <v>12</v>
      </c>
      <c r="BI312" s="39">
        <f t="shared" si="132"/>
        <v>12</v>
      </c>
      <c r="BJ312" s="61">
        <f t="shared" si="132"/>
        <v>14</v>
      </c>
      <c r="BK312" s="39">
        <f t="shared" si="132"/>
        <v>10</v>
      </c>
      <c r="BL312" s="39">
        <f t="shared" si="132"/>
        <v>14</v>
      </c>
      <c r="BM312" s="39"/>
      <c r="BN312" s="39"/>
      <c r="BO312" s="39"/>
      <c r="BP312" s="39"/>
      <c r="BQ312" s="39">
        <f t="shared" si="132"/>
        <v>11</v>
      </c>
      <c r="BR312" s="39">
        <f t="shared" si="132"/>
        <v>12</v>
      </c>
      <c r="BS312" s="39"/>
      <c r="BT312" s="39"/>
      <c r="BU312" s="39"/>
      <c r="BV312" s="39">
        <f t="shared" si="132"/>
        <v>9</v>
      </c>
      <c r="BW312" s="39">
        <f t="shared" si="132"/>
        <v>12</v>
      </c>
      <c r="BX312" s="39">
        <f t="shared" si="132"/>
        <v>12</v>
      </c>
      <c r="BY312" s="55">
        <f t="shared" si="132"/>
        <v>6</v>
      </c>
      <c r="BZ312" s="55">
        <f t="shared" si="132"/>
        <v>1</v>
      </c>
      <c r="CA312" s="154"/>
      <c r="CB312" s="154"/>
      <c r="CC312" s="154"/>
      <c r="CD312" s="154"/>
      <c r="CE312" s="154"/>
      <c r="CF312" s="154"/>
      <c r="CG312" s="154"/>
      <c r="CH312" s="154"/>
      <c r="CI312" s="2"/>
    </row>
    <row r="313" spans="1:87" s="173" customFormat="1" ht="37.5" hidden="1">
      <c r="A313" s="1536"/>
      <c r="B313" s="1415"/>
      <c r="C313" s="206" t="s">
        <v>234</v>
      </c>
      <c r="D313" s="15"/>
      <c r="E313" s="31"/>
      <c r="F313" s="15"/>
      <c r="G313" s="167"/>
      <c r="H313" s="175"/>
      <c r="I313" s="154"/>
      <c r="J313" s="154"/>
      <c r="K313" s="167"/>
      <c r="L313" s="154"/>
      <c r="M313" s="154"/>
      <c r="N313" s="79"/>
      <c r="O313" s="154"/>
      <c r="P313" s="79"/>
      <c r="Q313" s="154"/>
      <c r="R313" s="154"/>
      <c r="S313" s="154"/>
      <c r="T313" s="154"/>
      <c r="U313" s="154"/>
      <c r="V313" s="167"/>
      <c r="W313" s="167"/>
      <c r="X313" s="167"/>
      <c r="Y313" s="167"/>
      <c r="Z313" s="154"/>
      <c r="AA313" s="154"/>
      <c r="AB313" s="154"/>
      <c r="AC313" s="154"/>
      <c r="AD313" s="154"/>
      <c r="AE313" s="154"/>
      <c r="AF313" s="154"/>
      <c r="AG313" s="154"/>
      <c r="AH313" s="154"/>
      <c r="AI313" s="154"/>
      <c r="AJ313" s="154"/>
      <c r="AK313" s="154"/>
      <c r="AL313" s="154"/>
      <c r="AM313" s="154"/>
      <c r="AN313" s="154"/>
      <c r="AO313" s="154"/>
      <c r="AP313" s="154"/>
      <c r="AQ313" s="154"/>
      <c r="AR313" s="154"/>
      <c r="AS313" s="154"/>
      <c r="AT313" s="154"/>
      <c r="AU313" s="154"/>
      <c r="AV313" s="154"/>
      <c r="AW313" s="154"/>
      <c r="AX313" s="154"/>
      <c r="AY313" s="154"/>
      <c r="AZ313" s="154"/>
      <c r="BA313" s="154"/>
      <c r="BB313" s="154"/>
      <c r="BC313" s="154"/>
      <c r="BD313" s="154"/>
      <c r="BE313" s="39">
        <f t="shared" ref="BE313:BX313" si="133">COUNTIFS($J$8:$J$239,"Thể chất",BE$8:BE$239,"1")</f>
        <v>0</v>
      </c>
      <c r="BF313" s="39">
        <f t="shared" si="133"/>
        <v>3</v>
      </c>
      <c r="BG313" s="39">
        <f t="shared" si="133"/>
        <v>0</v>
      </c>
      <c r="BH313" s="39">
        <f t="shared" si="133"/>
        <v>2</v>
      </c>
      <c r="BI313" s="39">
        <f t="shared" si="133"/>
        <v>2</v>
      </c>
      <c r="BJ313" s="61">
        <f t="shared" si="133"/>
        <v>0</v>
      </c>
      <c r="BK313" s="39">
        <f t="shared" si="133"/>
        <v>4</v>
      </c>
      <c r="BL313" s="39">
        <f t="shared" si="133"/>
        <v>0</v>
      </c>
      <c r="BM313" s="39"/>
      <c r="BN313" s="39"/>
      <c r="BO313" s="39"/>
      <c r="BP313" s="39"/>
      <c r="BQ313" s="39">
        <f t="shared" si="133"/>
        <v>3</v>
      </c>
      <c r="BR313" s="39">
        <f t="shared" si="133"/>
        <v>2</v>
      </c>
      <c r="BS313" s="39"/>
      <c r="BT313" s="39"/>
      <c r="BU313" s="39"/>
      <c r="BV313" s="39">
        <f t="shared" si="133"/>
        <v>5</v>
      </c>
      <c r="BW313" s="39">
        <f t="shared" si="133"/>
        <v>2</v>
      </c>
      <c r="BX313" s="39">
        <f t="shared" si="133"/>
        <v>2</v>
      </c>
      <c r="BY313" s="55"/>
      <c r="BZ313" s="55"/>
      <c r="CA313" s="154"/>
      <c r="CB313" s="154"/>
      <c r="CC313" s="154"/>
      <c r="CD313" s="154"/>
      <c r="CE313" s="154"/>
      <c r="CF313" s="154"/>
      <c r="CG313" s="154"/>
      <c r="CH313" s="154"/>
      <c r="CI313" s="2"/>
    </row>
    <row r="314" spans="1:87" s="173" customFormat="1" hidden="1">
      <c r="A314" s="1536"/>
      <c r="B314" s="1415"/>
      <c r="C314" s="206" t="s">
        <v>235</v>
      </c>
      <c r="D314" s="15"/>
      <c r="E314" s="31"/>
      <c r="F314" s="15"/>
      <c r="G314" s="167"/>
      <c r="H314" s="175"/>
      <c r="I314" s="154"/>
      <c r="J314" s="154"/>
      <c r="K314" s="167"/>
      <c r="L314" s="154"/>
      <c r="M314" s="154"/>
      <c r="N314" s="79"/>
      <c r="O314" s="154"/>
      <c r="P314" s="79"/>
      <c r="Q314" s="154"/>
      <c r="R314" s="154"/>
      <c r="S314" s="154"/>
      <c r="T314" s="154"/>
      <c r="U314" s="154"/>
      <c r="V314" s="167"/>
      <c r="W314" s="167"/>
      <c r="X314" s="167"/>
      <c r="Y314" s="167"/>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39">
        <f t="shared" ref="BE314:BX314" si="134">COUNTIFS($J$8:$J$239,"Thể chất",BE$8:BE$239,"0")</f>
        <v>0</v>
      </c>
      <c r="BF314" s="39">
        <f t="shared" si="134"/>
        <v>0</v>
      </c>
      <c r="BG314" s="39">
        <f t="shared" si="134"/>
        <v>0</v>
      </c>
      <c r="BH314" s="39">
        <f t="shared" si="134"/>
        <v>0</v>
      </c>
      <c r="BI314" s="39">
        <f t="shared" si="134"/>
        <v>0</v>
      </c>
      <c r="BJ314" s="61">
        <f t="shared" si="134"/>
        <v>0</v>
      </c>
      <c r="BK314" s="39">
        <f t="shared" si="134"/>
        <v>0</v>
      </c>
      <c r="BL314" s="39">
        <f t="shared" si="134"/>
        <v>0</v>
      </c>
      <c r="BM314" s="39"/>
      <c r="BN314" s="39"/>
      <c r="BO314" s="39"/>
      <c r="BP314" s="39"/>
      <c r="BQ314" s="39">
        <f t="shared" si="134"/>
        <v>0</v>
      </c>
      <c r="BR314" s="39">
        <f t="shared" si="134"/>
        <v>0</v>
      </c>
      <c r="BS314" s="39"/>
      <c r="BT314" s="39"/>
      <c r="BU314" s="39"/>
      <c r="BV314" s="39">
        <f t="shared" si="134"/>
        <v>0</v>
      </c>
      <c r="BW314" s="39">
        <f t="shared" si="134"/>
        <v>0</v>
      </c>
      <c r="BX314" s="39">
        <f t="shared" si="134"/>
        <v>0</v>
      </c>
      <c r="BY314" s="55"/>
      <c r="BZ314" s="55"/>
      <c r="CA314" s="154"/>
      <c r="CB314" s="154"/>
      <c r="CC314" s="154"/>
      <c r="CD314" s="154"/>
      <c r="CE314" s="154"/>
      <c r="CF314" s="154"/>
      <c r="CG314" s="154"/>
      <c r="CH314" s="154"/>
      <c r="CI314" s="2"/>
    </row>
    <row r="315" spans="1:87" s="173" customFormat="1" hidden="1">
      <c r="A315" s="1536"/>
      <c r="B315" s="1415"/>
      <c r="C315" s="1583" t="s">
        <v>247</v>
      </c>
      <c r="D315" s="15"/>
      <c r="E315" s="31"/>
      <c r="F315" s="15"/>
      <c r="G315" s="167"/>
      <c r="H315" s="175"/>
      <c r="I315" s="154"/>
      <c r="J315" s="154"/>
      <c r="K315" s="167"/>
      <c r="L315" s="154"/>
      <c r="M315" s="154"/>
      <c r="N315" s="79"/>
      <c r="O315" s="154"/>
      <c r="P315" s="79"/>
      <c r="Q315" s="154"/>
      <c r="R315" s="154"/>
      <c r="S315" s="154"/>
      <c r="T315" s="154"/>
      <c r="U315" s="154"/>
      <c r="V315" s="167"/>
      <c r="W315" s="167"/>
      <c r="X315" s="167"/>
      <c r="Y315" s="167"/>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34">
        <f t="shared" ref="BE315:BX315" si="135">(((BE312*2)+(BE313*1)+(BE314*0)))/(BE312+BE313+BE314)</f>
        <v>2</v>
      </c>
      <c r="BF315" s="34">
        <f t="shared" si="135"/>
        <v>1.7857142857142858</v>
      </c>
      <c r="BG315" s="34">
        <f t="shared" si="135"/>
        <v>2</v>
      </c>
      <c r="BH315" s="34">
        <f t="shared" si="135"/>
        <v>1.8571428571428572</v>
      </c>
      <c r="BI315" s="34">
        <f t="shared" si="135"/>
        <v>1.8571428571428572</v>
      </c>
      <c r="BJ315" s="58">
        <f t="shared" si="135"/>
        <v>2</v>
      </c>
      <c r="BK315" s="34">
        <f t="shared" si="135"/>
        <v>1.7142857142857142</v>
      </c>
      <c r="BL315" s="34">
        <f t="shared" si="135"/>
        <v>2</v>
      </c>
      <c r="BM315" s="34"/>
      <c r="BN315" s="34"/>
      <c r="BO315" s="34"/>
      <c r="BP315" s="34"/>
      <c r="BQ315" s="34">
        <f t="shared" si="135"/>
        <v>1.7857142857142858</v>
      </c>
      <c r="BR315" s="34">
        <f t="shared" si="135"/>
        <v>1.8571428571428572</v>
      </c>
      <c r="BS315" s="34"/>
      <c r="BT315" s="34"/>
      <c r="BU315" s="34"/>
      <c r="BV315" s="34">
        <f t="shared" si="135"/>
        <v>1.6428571428571428</v>
      </c>
      <c r="BW315" s="34">
        <f t="shared" si="135"/>
        <v>1.8571428571428572</v>
      </c>
      <c r="BX315" s="34">
        <f t="shared" si="135"/>
        <v>1.8571428571428572</v>
      </c>
      <c r="BY315" s="52"/>
      <c r="BZ315" s="52"/>
      <c r="CA315" s="1585">
        <f>COUNTIF($BE316:$BZ316,"Đ")</f>
        <v>13</v>
      </c>
      <c r="CB315" s="1586">
        <f>CA315/COUNTA($BE316:$BZ316)</f>
        <v>1</v>
      </c>
      <c r="CC315" s="1585">
        <f>COUNTIF($BE316:$BZ316,"CCG")</f>
        <v>0</v>
      </c>
      <c r="CD315" s="1586">
        <f>CC315/COUNTA($BE316:$BZ316)</f>
        <v>0</v>
      </c>
      <c r="CE315" s="1585">
        <f>COUNTIF($BE316:$BZ316,"CĐ")</f>
        <v>0</v>
      </c>
      <c r="CF315" s="1586">
        <f>CE315/COUNTA($BE316:$BZ316)</f>
        <v>0</v>
      </c>
      <c r="CG315" s="1582">
        <f>(((CA315*2)+(CC315*1)+(CE315*0)))/(CA315+CC315+CE315)</f>
        <v>2</v>
      </c>
      <c r="CH315" s="1582" t="str">
        <f>IF(CG315&gt;=1.6,"Đạt mục tiêu",IF(CG315&gt;=1,"Cần cố gắng","Chưa đạt"))</f>
        <v>Đạt mục tiêu</v>
      </c>
      <c r="CI315" s="2"/>
    </row>
    <row r="316" spans="1:87" s="173" customFormat="1" hidden="1">
      <c r="A316" s="1536"/>
      <c r="B316" s="1415"/>
      <c r="C316" s="1584"/>
      <c r="D316" s="15"/>
      <c r="E316" s="31"/>
      <c r="F316" s="15"/>
      <c r="G316" s="167"/>
      <c r="H316" s="175"/>
      <c r="I316" s="154"/>
      <c r="J316" s="154"/>
      <c r="K316" s="167"/>
      <c r="L316" s="154"/>
      <c r="M316" s="154"/>
      <c r="N316" s="79"/>
      <c r="O316" s="154"/>
      <c r="P316" s="79"/>
      <c r="Q316" s="154"/>
      <c r="R316" s="154"/>
      <c r="S316" s="154"/>
      <c r="T316" s="154"/>
      <c r="U316" s="154"/>
      <c r="V316" s="167"/>
      <c r="W316" s="167"/>
      <c r="X316" s="167"/>
      <c r="Y316" s="167"/>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34" t="str">
        <f t="shared" ref="BE316:BX316" si="136">IF(BE315&lt;1,"CĐ",IF(BE315&lt;1.6,"CCG","Đ"))</f>
        <v>Đ</v>
      </c>
      <c r="BF316" s="34" t="str">
        <f t="shared" si="136"/>
        <v>Đ</v>
      </c>
      <c r="BG316" s="34" t="str">
        <f t="shared" si="136"/>
        <v>Đ</v>
      </c>
      <c r="BH316" s="34" t="str">
        <f t="shared" si="136"/>
        <v>Đ</v>
      </c>
      <c r="BI316" s="34" t="str">
        <f t="shared" si="136"/>
        <v>Đ</v>
      </c>
      <c r="BJ316" s="58" t="str">
        <f t="shared" si="136"/>
        <v>Đ</v>
      </c>
      <c r="BK316" s="34" t="str">
        <f t="shared" si="136"/>
        <v>Đ</v>
      </c>
      <c r="BL316" s="34" t="str">
        <f t="shared" si="136"/>
        <v>Đ</v>
      </c>
      <c r="BM316" s="34"/>
      <c r="BN316" s="34"/>
      <c r="BO316" s="34"/>
      <c r="BP316" s="34"/>
      <c r="BQ316" s="34" t="str">
        <f t="shared" si="136"/>
        <v>Đ</v>
      </c>
      <c r="BR316" s="34" t="str">
        <f t="shared" si="136"/>
        <v>Đ</v>
      </c>
      <c r="BS316" s="34"/>
      <c r="BT316" s="34"/>
      <c r="BU316" s="34"/>
      <c r="BV316" s="34" t="str">
        <f t="shared" si="136"/>
        <v>Đ</v>
      </c>
      <c r="BW316" s="34" t="str">
        <f t="shared" si="136"/>
        <v>Đ</v>
      </c>
      <c r="BX316" s="34" t="str">
        <f t="shared" si="136"/>
        <v>Đ</v>
      </c>
      <c r="BY316" s="52"/>
      <c r="BZ316" s="52"/>
      <c r="CA316" s="1585"/>
      <c r="CB316" s="1586"/>
      <c r="CC316" s="1585"/>
      <c r="CD316" s="1586"/>
      <c r="CE316" s="1585"/>
      <c r="CF316" s="1586"/>
      <c r="CG316" s="1582"/>
      <c r="CH316" s="1582"/>
      <c r="CI316" s="2"/>
    </row>
    <row r="317" spans="1:87" s="173" customFormat="1" hidden="1">
      <c r="A317" s="1536"/>
      <c r="B317" s="1414" t="s">
        <v>23</v>
      </c>
      <c r="C317" s="208" t="s">
        <v>233</v>
      </c>
      <c r="D317" s="36"/>
      <c r="E317" s="37"/>
      <c r="F317" s="36"/>
      <c r="G317" s="209"/>
      <c r="H317" s="210"/>
      <c r="I317" s="7"/>
      <c r="J317" s="7"/>
      <c r="K317" s="209"/>
      <c r="L317" s="7"/>
      <c r="M317" s="7"/>
      <c r="N317" s="79"/>
      <c r="O317" s="7"/>
      <c r="P317" s="79"/>
      <c r="Q317" s="7"/>
      <c r="R317" s="7"/>
      <c r="S317" s="7"/>
      <c r="T317" s="7"/>
      <c r="U317" s="7"/>
      <c r="V317" s="209"/>
      <c r="W317" s="209"/>
      <c r="X317" s="209"/>
      <c r="Y317" s="209"/>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41">
        <f>COUNTIFS($J$8:$J$239,"Nhận thức",BE$8:BE$239,"2")</f>
        <v>11</v>
      </c>
      <c r="BF317" s="41">
        <f>COUNTIFS($J$8:$J$239,"Nhận thức",BF$8:BF$239,"2")</f>
        <v>11</v>
      </c>
      <c r="BG317" s="41">
        <f>COUNTIFS($J$8:$J$239,"Nhận thức",BG$8:BG$239,"2")</f>
        <v>11</v>
      </c>
      <c r="BH317" s="41">
        <f>COUNTIFS($J$8:$J$239,"Nhận thức",BH$8:BH$239,"2")</f>
        <v>11</v>
      </c>
      <c r="BI317" s="41">
        <f>COUNTIFS($J$8:$J$239,"Nhận thức",BI$8:BI$239,"2")</f>
        <v>12</v>
      </c>
      <c r="BJ317" s="62"/>
      <c r="BK317" s="41"/>
      <c r="BL317" s="41"/>
      <c r="BM317" s="41"/>
      <c r="BN317" s="41"/>
      <c r="BO317" s="41"/>
      <c r="BP317" s="41"/>
      <c r="BQ317" s="41"/>
      <c r="BR317" s="41"/>
      <c r="BS317" s="41"/>
      <c r="BT317" s="41"/>
      <c r="BU317" s="41"/>
      <c r="BV317" s="41"/>
      <c r="BW317" s="41"/>
      <c r="BX317" s="41">
        <f>COUNTIFS($J$8:$J$239,"Nhận thức",BX$8:BX$239,"2")</f>
        <v>11</v>
      </c>
      <c r="BY317" s="56"/>
      <c r="BZ317" s="56"/>
      <c r="CA317" s="7"/>
      <c r="CB317" s="7"/>
      <c r="CC317" s="7"/>
      <c r="CD317" s="7"/>
      <c r="CE317" s="7"/>
      <c r="CF317" s="7"/>
      <c r="CG317" s="7"/>
      <c r="CH317" s="7"/>
      <c r="CI317" s="2"/>
    </row>
    <row r="318" spans="1:87" s="173" customFormat="1" ht="37.5" hidden="1">
      <c r="A318" s="1536"/>
      <c r="B318" s="1414"/>
      <c r="C318" s="208" t="s">
        <v>234</v>
      </c>
      <c r="D318" s="36"/>
      <c r="E318" s="37"/>
      <c r="F318" s="36"/>
      <c r="G318" s="209"/>
      <c r="H318" s="210"/>
      <c r="I318" s="7"/>
      <c r="J318" s="7"/>
      <c r="K318" s="209"/>
      <c r="L318" s="7"/>
      <c r="M318" s="7"/>
      <c r="N318" s="79"/>
      <c r="O318" s="7"/>
      <c r="P318" s="79"/>
      <c r="Q318" s="7"/>
      <c r="R318" s="7"/>
      <c r="S318" s="7"/>
      <c r="T318" s="7"/>
      <c r="U318" s="7"/>
      <c r="V318" s="209"/>
      <c r="W318" s="209"/>
      <c r="X318" s="209"/>
      <c r="Y318" s="209"/>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41">
        <f>COUNTIFS($J$8:$J$239,"Nhận thức",BE$8:BE$239,"1")</f>
        <v>3</v>
      </c>
      <c r="BF318" s="41">
        <f>COUNTIFS($J$8:$J$239,"Nhận thức",BF$8:BF$239,"1")</f>
        <v>3</v>
      </c>
      <c r="BG318" s="41">
        <f>COUNTIFS($J$8:$J$239,"Nhận thức",BG$8:BG$239,"1")</f>
        <v>3</v>
      </c>
      <c r="BH318" s="41">
        <f>COUNTIFS($J$8:$J$239,"Nhận thức",BH$8:BH$239,"1")</f>
        <v>3</v>
      </c>
      <c r="BI318" s="41">
        <f>COUNTIFS($J$8:$J$239,"Nhận thức",BI$8:BI$239,"1")</f>
        <v>2</v>
      </c>
      <c r="BJ318" s="62"/>
      <c r="BK318" s="41"/>
      <c r="BL318" s="41"/>
      <c r="BM318" s="41"/>
      <c r="BN318" s="41"/>
      <c r="BO318" s="41"/>
      <c r="BP318" s="41"/>
      <c r="BQ318" s="41"/>
      <c r="BR318" s="41"/>
      <c r="BS318" s="41"/>
      <c r="BT318" s="41"/>
      <c r="BU318" s="41"/>
      <c r="BV318" s="41"/>
      <c r="BW318" s="41"/>
      <c r="BX318" s="41">
        <f>COUNTIFS($J$8:$J$239,"Nhận thức",BX$8:BX$239,"1")</f>
        <v>3</v>
      </c>
      <c r="BY318" s="56"/>
      <c r="BZ318" s="56"/>
      <c r="CA318" s="7"/>
      <c r="CB318" s="7"/>
      <c r="CC318" s="7"/>
      <c r="CD318" s="7"/>
      <c r="CE318" s="7"/>
      <c r="CF318" s="7"/>
      <c r="CG318" s="7"/>
      <c r="CH318" s="7"/>
      <c r="CI318" s="2"/>
    </row>
    <row r="319" spans="1:87" s="173" customFormat="1" hidden="1">
      <c r="A319" s="1536"/>
      <c r="B319" s="1414"/>
      <c r="C319" s="208" t="s">
        <v>235</v>
      </c>
      <c r="D319" s="36"/>
      <c r="E319" s="37"/>
      <c r="F319" s="36"/>
      <c r="G319" s="209"/>
      <c r="H319" s="210"/>
      <c r="I319" s="7"/>
      <c r="J319" s="7"/>
      <c r="K319" s="209"/>
      <c r="L319" s="7"/>
      <c r="M319" s="7"/>
      <c r="N319" s="79"/>
      <c r="O319" s="7"/>
      <c r="P319" s="79"/>
      <c r="Q319" s="7"/>
      <c r="R319" s="7"/>
      <c r="S319" s="7"/>
      <c r="T319" s="7"/>
      <c r="U319" s="7"/>
      <c r="V319" s="209"/>
      <c r="W319" s="209"/>
      <c r="X319" s="209"/>
      <c r="Y319" s="209"/>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41">
        <f>COUNTIFS($J$8:$J$239,"Nhận thức",BE$8:BE$239,"0")</f>
        <v>0</v>
      </c>
      <c r="BF319" s="41">
        <f>COUNTIFS($J$8:$J$239,"Nhận thức",BF$8:BF$239,"0")</f>
        <v>0</v>
      </c>
      <c r="BG319" s="41">
        <f>COUNTIFS($J$8:$J$239,"Nhận thức",BG$8:BG$239,"0")</f>
        <v>0</v>
      </c>
      <c r="BH319" s="41">
        <f>COUNTIFS($J$8:$J$239,"Nhận thức",BH$8:BH$239,"0")</f>
        <v>0</v>
      </c>
      <c r="BI319" s="41">
        <f>COUNTIFS($J$8:$J$239,"Nhận thức",BI$8:BI$239,"0")</f>
        <v>0</v>
      </c>
      <c r="BJ319" s="62"/>
      <c r="BK319" s="41"/>
      <c r="BL319" s="41"/>
      <c r="BM319" s="41"/>
      <c r="BN319" s="41"/>
      <c r="BO319" s="41"/>
      <c r="BP319" s="41"/>
      <c r="BQ319" s="41"/>
      <c r="BR319" s="41"/>
      <c r="BS319" s="41"/>
      <c r="BT319" s="41"/>
      <c r="BU319" s="41"/>
      <c r="BV319" s="41"/>
      <c r="BW319" s="41"/>
      <c r="BX319" s="41">
        <f>COUNTIFS($J$8:$J$239,"Nhận thức",BX$8:BX$239,"0")</f>
        <v>0</v>
      </c>
      <c r="BY319" s="56"/>
      <c r="BZ319" s="56"/>
      <c r="CA319" s="7"/>
      <c r="CB319" s="7"/>
      <c r="CC319" s="7"/>
      <c r="CD319" s="7"/>
      <c r="CE319" s="7"/>
      <c r="CF319" s="7"/>
      <c r="CG319" s="7"/>
      <c r="CH319" s="7"/>
      <c r="CI319" s="2"/>
    </row>
    <row r="320" spans="1:87" s="173" customFormat="1" hidden="1">
      <c r="A320" s="1536"/>
      <c r="B320" s="1414"/>
      <c r="C320" s="1538" t="s">
        <v>248</v>
      </c>
      <c r="D320" s="36"/>
      <c r="E320" s="37"/>
      <c r="F320" s="36"/>
      <c r="G320" s="209"/>
      <c r="H320" s="210"/>
      <c r="I320" s="7"/>
      <c r="J320" s="7"/>
      <c r="K320" s="209"/>
      <c r="L320" s="7"/>
      <c r="M320" s="7"/>
      <c r="N320" s="79"/>
      <c r="O320" s="7"/>
      <c r="P320" s="79"/>
      <c r="Q320" s="7"/>
      <c r="R320" s="7"/>
      <c r="S320" s="7"/>
      <c r="T320" s="7"/>
      <c r="U320" s="7"/>
      <c r="V320" s="209"/>
      <c r="W320" s="209"/>
      <c r="X320" s="209"/>
      <c r="Y320" s="209"/>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38">
        <f>(((BE317*2)+(BE318*1)+(BE319*0)))/(BE317+BE318+BE319)</f>
        <v>1.7857142857142858</v>
      </c>
      <c r="BF320" s="38">
        <f>(((BF317*2)+(BF318*1)+(BF319*0)))/(BF317+BF318+BF319)</f>
        <v>1.7857142857142858</v>
      </c>
      <c r="BG320" s="38">
        <f>(((BG317*2)+(BG318*1)+(BG319*0)))/(BG317+BG318+BG319)</f>
        <v>1.7857142857142858</v>
      </c>
      <c r="BH320" s="38">
        <f>(((BH317*2)+(BH318*1)+(BH319*0)))/(BH317+BH318+BH319)</f>
        <v>1.7857142857142858</v>
      </c>
      <c r="BI320" s="38">
        <f>(((BI317*2)+(BI318*1)+(BI319*0)))/(BI317+BI318+BI319)</f>
        <v>1.8571428571428572</v>
      </c>
      <c r="BJ320" s="60"/>
      <c r="BK320" s="38"/>
      <c r="BL320" s="38"/>
      <c r="BM320" s="38"/>
      <c r="BN320" s="38"/>
      <c r="BO320" s="38"/>
      <c r="BP320" s="38"/>
      <c r="BQ320" s="38"/>
      <c r="BR320" s="38"/>
      <c r="BS320" s="38"/>
      <c r="BT320" s="38"/>
      <c r="BU320" s="38"/>
      <c r="BV320" s="38"/>
      <c r="BW320" s="38"/>
      <c r="BX320" s="38">
        <f>(((BX317*2)+(BX318*1)+(BX319*0)))/(BX317+BX318+BX319)</f>
        <v>1.7857142857142858</v>
      </c>
      <c r="BY320" s="54"/>
      <c r="BZ320" s="54"/>
      <c r="CA320" s="1550">
        <f>COUNTIF($BE321:$BZ321,"Đ")</f>
        <v>6</v>
      </c>
      <c r="CB320" s="1549">
        <f>CA320/COUNTA($BE321:$BZ321)</f>
        <v>1</v>
      </c>
      <c r="CC320" s="1550">
        <f>COUNTIF($BE321:$BZ321,"CCG")</f>
        <v>0</v>
      </c>
      <c r="CD320" s="1549">
        <f>CC320/COUNTA($BE321:$BZ321)</f>
        <v>0</v>
      </c>
      <c r="CE320" s="1550">
        <f>COUNTIF($BE321:$BZ321,"CĐ")</f>
        <v>0</v>
      </c>
      <c r="CF320" s="1549">
        <f>CE320/COUNTA($BE321:$BZ321)</f>
        <v>0</v>
      </c>
      <c r="CG320" s="1407">
        <f>(((CA320*2)+(CC320*1)+(CE320*0)))/(CA320+CC320+CE320)</f>
        <v>2</v>
      </c>
      <c r="CH320" s="1407" t="str">
        <f>IF(CG320&gt;=1.6,"Đạt mục tiêu",IF(CG320&gt;=1,"Cần cố gắng","Chưa đạt"))</f>
        <v>Đạt mục tiêu</v>
      </c>
      <c r="CI320" s="2"/>
    </row>
    <row r="321" spans="1:87" s="173" customFormat="1" hidden="1">
      <c r="A321" s="1536"/>
      <c r="B321" s="1414"/>
      <c r="C321" s="1539"/>
      <c r="D321" s="36"/>
      <c r="E321" s="37"/>
      <c r="F321" s="36"/>
      <c r="G321" s="209"/>
      <c r="H321" s="210"/>
      <c r="I321" s="7"/>
      <c r="J321" s="7"/>
      <c r="K321" s="209"/>
      <c r="L321" s="7"/>
      <c r="M321" s="7"/>
      <c r="N321" s="79"/>
      <c r="O321" s="7"/>
      <c r="P321" s="79"/>
      <c r="Q321" s="7"/>
      <c r="R321" s="7"/>
      <c r="S321" s="7"/>
      <c r="T321" s="7"/>
      <c r="U321" s="7"/>
      <c r="V321" s="209"/>
      <c r="W321" s="209"/>
      <c r="X321" s="209"/>
      <c r="Y321" s="209"/>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38" t="str">
        <f>IF(BE320&lt;1,"CĐ",IF(BE320&lt;1.6,"CCG","Đ"))</f>
        <v>Đ</v>
      </c>
      <c r="BF321" s="38" t="str">
        <f>IF(BF320&lt;1,"CĐ",IF(BF320&lt;1.6,"CCG","Đ"))</f>
        <v>Đ</v>
      </c>
      <c r="BG321" s="38" t="str">
        <f>IF(BG320&lt;1,"CĐ",IF(BG320&lt;1.6,"CCG","Đ"))</f>
        <v>Đ</v>
      </c>
      <c r="BH321" s="38" t="str">
        <f>IF(BH320&lt;1,"CĐ",IF(BH320&lt;1.6,"CCG","Đ"))</f>
        <v>Đ</v>
      </c>
      <c r="BI321" s="38" t="str">
        <f>IF(BI320&lt;1,"CĐ",IF(BI320&lt;1.6,"CCG","Đ"))</f>
        <v>Đ</v>
      </c>
      <c r="BJ321" s="60"/>
      <c r="BK321" s="38"/>
      <c r="BL321" s="38"/>
      <c r="BM321" s="38"/>
      <c r="BN321" s="38"/>
      <c r="BO321" s="38"/>
      <c r="BP321" s="38"/>
      <c r="BQ321" s="38"/>
      <c r="BR321" s="38"/>
      <c r="BS321" s="38"/>
      <c r="BT321" s="38"/>
      <c r="BU321" s="38"/>
      <c r="BV321" s="38"/>
      <c r="BW321" s="38"/>
      <c r="BX321" s="38" t="str">
        <f>IF(BX320&lt;1,"CĐ",IF(BX320&lt;1.6,"CCG","Đ"))</f>
        <v>Đ</v>
      </c>
      <c r="BY321" s="54"/>
      <c r="BZ321" s="54"/>
      <c r="CA321" s="1550"/>
      <c r="CB321" s="1549"/>
      <c r="CC321" s="1550"/>
      <c r="CD321" s="1549"/>
      <c r="CE321" s="1550"/>
      <c r="CF321" s="1549"/>
      <c r="CG321" s="1407"/>
      <c r="CH321" s="1407"/>
      <c r="CI321" s="2"/>
    </row>
    <row r="322" spans="1:87" s="173" customFormat="1" hidden="1">
      <c r="A322" s="1536"/>
      <c r="B322" s="1415" t="s">
        <v>25</v>
      </c>
      <c r="C322" s="206" t="s">
        <v>233</v>
      </c>
      <c r="D322" s="15"/>
      <c r="E322" s="31"/>
      <c r="F322" s="15"/>
      <c r="G322" s="167"/>
      <c r="H322" s="175"/>
      <c r="I322" s="154"/>
      <c r="J322" s="154"/>
      <c r="K322" s="167"/>
      <c r="L322" s="154"/>
      <c r="M322" s="154"/>
      <c r="N322" s="79"/>
      <c r="O322" s="154"/>
      <c r="P322" s="79"/>
      <c r="Q322" s="154"/>
      <c r="R322" s="154"/>
      <c r="S322" s="154"/>
      <c r="T322" s="154"/>
      <c r="U322" s="154"/>
      <c r="V322" s="167"/>
      <c r="W322" s="167"/>
      <c r="X322" s="167"/>
      <c r="Y322" s="167"/>
      <c r="Z322" s="154"/>
      <c r="AA322" s="154"/>
      <c r="AB322" s="154"/>
      <c r="AC322" s="154"/>
      <c r="AD322" s="154"/>
      <c r="AE322" s="154"/>
      <c r="AF322" s="154"/>
      <c r="AG322" s="154"/>
      <c r="AH322" s="154"/>
      <c r="AI322" s="154"/>
      <c r="AJ322" s="154"/>
      <c r="AK322" s="154"/>
      <c r="AL322" s="154"/>
      <c r="AM322" s="154"/>
      <c r="AN322" s="154"/>
      <c r="AO322" s="154"/>
      <c r="AP322" s="154"/>
      <c r="AQ322" s="154"/>
      <c r="AR322" s="154"/>
      <c r="AS322" s="154"/>
      <c r="AT322" s="154"/>
      <c r="AU322" s="154"/>
      <c r="AV322" s="154"/>
      <c r="AW322" s="154"/>
      <c r="AX322" s="154"/>
      <c r="AY322" s="154"/>
      <c r="AZ322" s="154"/>
      <c r="BA322" s="154"/>
      <c r="BB322" s="154"/>
      <c r="BC322" s="154"/>
      <c r="BD322" s="154"/>
      <c r="BE322" s="39">
        <f>COUNTIFS($J$8:$J$239,"Ngôn ngữ",BE$8:BE$239,"2")</f>
        <v>7</v>
      </c>
      <c r="BF322" s="39">
        <f>COUNTIFS($J$8:$J$239,"Ngôn ngữ",BF$8:BF$239,"2")</f>
        <v>6</v>
      </c>
      <c r="BG322" s="39">
        <f>COUNTIFS($J$8:$J$239,"Ngôn ngữ",BG$8:BG$239,"2")</f>
        <v>6</v>
      </c>
      <c r="BH322" s="39">
        <f>COUNTIFS($J$8:$J$239,"Ngôn ngữ",BH$8:BH$239,"2")</f>
        <v>6</v>
      </c>
      <c r="BI322" s="39">
        <f>COUNTIFS($J$8:$J$239,"Ngôn ngữ",BI$8:BI$239,"2")</f>
        <v>7</v>
      </c>
      <c r="BJ322" s="61"/>
      <c r="BK322" s="39"/>
      <c r="BL322" s="39"/>
      <c r="BM322" s="39"/>
      <c r="BN322" s="39"/>
      <c r="BO322" s="39"/>
      <c r="BP322" s="39"/>
      <c r="BQ322" s="39"/>
      <c r="BR322" s="39"/>
      <c r="BS322" s="39"/>
      <c r="BT322" s="39"/>
      <c r="BU322" s="39"/>
      <c r="BV322" s="39"/>
      <c r="BW322" s="39"/>
      <c r="BX322" s="39">
        <f>COUNTIFS($J$8:$J$239,"Ngôn ngữ",BX$8:BX$239,"2")</f>
        <v>6</v>
      </c>
      <c r="BY322" s="55"/>
      <c r="BZ322" s="55"/>
      <c r="CA322" s="154"/>
      <c r="CB322" s="154"/>
      <c r="CC322" s="154"/>
      <c r="CD322" s="154"/>
      <c r="CE322" s="154"/>
      <c r="CF322" s="154"/>
      <c r="CG322" s="154"/>
      <c r="CH322" s="154"/>
      <c r="CI322" s="2"/>
    </row>
    <row r="323" spans="1:87" s="173" customFormat="1" ht="37.5" hidden="1">
      <c r="A323" s="1536"/>
      <c r="B323" s="1415"/>
      <c r="C323" s="206" t="s">
        <v>234</v>
      </c>
      <c r="D323" s="15"/>
      <c r="E323" s="31"/>
      <c r="F323" s="15"/>
      <c r="G323" s="167"/>
      <c r="H323" s="175"/>
      <c r="I323" s="154"/>
      <c r="J323" s="154"/>
      <c r="K323" s="167"/>
      <c r="L323" s="154"/>
      <c r="M323" s="154"/>
      <c r="N323" s="79"/>
      <c r="O323" s="154"/>
      <c r="P323" s="79"/>
      <c r="Q323" s="154"/>
      <c r="R323" s="154"/>
      <c r="S323" s="154"/>
      <c r="T323" s="154"/>
      <c r="U323" s="154"/>
      <c r="V323" s="167"/>
      <c r="W323" s="167"/>
      <c r="X323" s="167"/>
      <c r="Y323" s="167"/>
      <c r="Z323" s="154"/>
      <c r="AA323" s="154"/>
      <c r="AB323" s="154"/>
      <c r="AC323" s="154"/>
      <c r="AD323" s="154"/>
      <c r="AE323" s="154"/>
      <c r="AF323" s="154"/>
      <c r="AG323" s="154"/>
      <c r="AH323" s="154"/>
      <c r="AI323" s="154"/>
      <c r="AJ323" s="154"/>
      <c r="AK323" s="154"/>
      <c r="AL323" s="154"/>
      <c r="AM323" s="154"/>
      <c r="AN323" s="154"/>
      <c r="AO323" s="154"/>
      <c r="AP323" s="154"/>
      <c r="AQ323" s="154"/>
      <c r="AR323" s="154"/>
      <c r="AS323" s="154"/>
      <c r="AT323" s="154"/>
      <c r="AU323" s="154"/>
      <c r="AV323" s="154"/>
      <c r="AW323" s="154"/>
      <c r="AX323" s="154"/>
      <c r="AY323" s="154"/>
      <c r="AZ323" s="154"/>
      <c r="BA323" s="154"/>
      <c r="BB323" s="154"/>
      <c r="BC323" s="154"/>
      <c r="BD323" s="154"/>
      <c r="BE323" s="39">
        <f>COUNTIFS($J$8:$J$239,"Ngôn ngữ",BE$8:BE$239,"1")</f>
        <v>0</v>
      </c>
      <c r="BF323" s="39">
        <f>COUNTIFS($J$8:$J$239,"Ngôn ngữ",BF$8:BF$239,"1")</f>
        <v>1</v>
      </c>
      <c r="BG323" s="39">
        <f>COUNTIFS($J$8:$J$239,"Ngôn ngữ",BG$8:BG$239,"1")</f>
        <v>1</v>
      </c>
      <c r="BH323" s="39">
        <f>COUNTIFS($J$8:$J$239,"Ngôn ngữ",BH$8:BH$239,"1")</f>
        <v>1</v>
      </c>
      <c r="BI323" s="39">
        <f>COUNTIFS($J$8:$J$239,"Ngôn ngữ",BI$8:BI$239,"1")</f>
        <v>0</v>
      </c>
      <c r="BJ323" s="61"/>
      <c r="BK323" s="39"/>
      <c r="BL323" s="39"/>
      <c r="BM323" s="39"/>
      <c r="BN323" s="39"/>
      <c r="BO323" s="39"/>
      <c r="BP323" s="39"/>
      <c r="BQ323" s="39"/>
      <c r="BR323" s="39"/>
      <c r="BS323" s="39"/>
      <c r="BT323" s="39"/>
      <c r="BU323" s="39"/>
      <c r="BV323" s="39"/>
      <c r="BW323" s="39"/>
      <c r="BX323" s="39">
        <f>COUNTIFS($J$8:$J$239,"Ngôn ngữ",BX$8:BX$239,"1")</f>
        <v>1</v>
      </c>
      <c r="BY323" s="55"/>
      <c r="BZ323" s="55"/>
      <c r="CA323" s="154"/>
      <c r="CB323" s="154"/>
      <c r="CC323" s="154"/>
      <c r="CD323" s="154"/>
      <c r="CE323" s="154"/>
      <c r="CF323" s="154"/>
      <c r="CG323" s="154"/>
      <c r="CH323" s="154"/>
      <c r="CI323" s="2"/>
    </row>
    <row r="324" spans="1:87" s="173" customFormat="1" hidden="1">
      <c r="A324" s="1536"/>
      <c r="B324" s="1415"/>
      <c r="C324" s="206" t="s">
        <v>235</v>
      </c>
      <c r="D324" s="15"/>
      <c r="E324" s="31"/>
      <c r="F324" s="15"/>
      <c r="G324" s="167"/>
      <c r="H324" s="175"/>
      <c r="I324" s="154"/>
      <c r="J324" s="154"/>
      <c r="K324" s="167"/>
      <c r="L324" s="154"/>
      <c r="M324" s="154"/>
      <c r="N324" s="79"/>
      <c r="O324" s="154"/>
      <c r="P324" s="79"/>
      <c r="Q324" s="154"/>
      <c r="R324" s="154"/>
      <c r="S324" s="154"/>
      <c r="T324" s="154"/>
      <c r="U324" s="154"/>
      <c r="V324" s="167"/>
      <c r="W324" s="167"/>
      <c r="X324" s="167"/>
      <c r="Y324" s="167"/>
      <c r="Z324" s="154"/>
      <c r="AA324" s="154"/>
      <c r="AB324" s="154"/>
      <c r="AC324" s="154"/>
      <c r="AD324" s="154"/>
      <c r="AE324" s="154"/>
      <c r="AF324" s="154"/>
      <c r="AG324" s="154"/>
      <c r="AH324" s="154"/>
      <c r="AI324" s="154"/>
      <c r="AJ324" s="154"/>
      <c r="AK324" s="154"/>
      <c r="AL324" s="154"/>
      <c r="AM324" s="154"/>
      <c r="AN324" s="154"/>
      <c r="AO324" s="154"/>
      <c r="AP324" s="154"/>
      <c r="AQ324" s="154"/>
      <c r="AR324" s="154"/>
      <c r="AS324" s="154"/>
      <c r="AT324" s="154"/>
      <c r="AU324" s="154"/>
      <c r="AV324" s="154"/>
      <c r="AW324" s="154"/>
      <c r="AX324" s="154"/>
      <c r="AY324" s="154"/>
      <c r="AZ324" s="154"/>
      <c r="BA324" s="154"/>
      <c r="BB324" s="154"/>
      <c r="BC324" s="154"/>
      <c r="BD324" s="154"/>
      <c r="BE324" s="39">
        <f>COUNTIFS($J$8:$J$239,"Ngôn ngữ",BE$8:BE$239,"0")</f>
        <v>0</v>
      </c>
      <c r="BF324" s="39">
        <f>COUNTIFS($J$8:$J$239,"Ngôn ngữ",BF$8:BF$239,"0")</f>
        <v>0</v>
      </c>
      <c r="BG324" s="39">
        <f>COUNTIFS($J$8:$J$239,"Ngôn ngữ",BG$8:BG$239,"0")</f>
        <v>0</v>
      </c>
      <c r="BH324" s="39">
        <f>COUNTIFS($J$8:$J$239,"Ngôn ngữ",BH$8:BH$239,"0")</f>
        <v>0</v>
      </c>
      <c r="BI324" s="39">
        <f>COUNTIFS($J$8:$J$239,"Ngôn ngữ",BI$8:BI$239,"0")</f>
        <v>0</v>
      </c>
      <c r="BJ324" s="61"/>
      <c r="BK324" s="39"/>
      <c r="BL324" s="39"/>
      <c r="BM324" s="39"/>
      <c r="BN324" s="39"/>
      <c r="BO324" s="39"/>
      <c r="BP324" s="39"/>
      <c r="BQ324" s="39"/>
      <c r="BR324" s="39"/>
      <c r="BS324" s="39"/>
      <c r="BT324" s="39"/>
      <c r="BU324" s="39"/>
      <c r="BV324" s="39"/>
      <c r="BW324" s="39"/>
      <c r="BX324" s="39">
        <f>COUNTIFS($J$8:$J$239,"Ngôn ngữ",BX$8:BX$239,"0")</f>
        <v>0</v>
      </c>
      <c r="BY324" s="55"/>
      <c r="BZ324" s="55"/>
      <c r="CA324" s="154"/>
      <c r="CB324" s="154"/>
      <c r="CC324" s="154"/>
      <c r="CD324" s="154"/>
      <c r="CE324" s="154"/>
      <c r="CF324" s="154"/>
      <c r="CG324" s="154"/>
      <c r="CH324" s="154"/>
      <c r="CI324" s="2"/>
    </row>
    <row r="325" spans="1:87" s="173" customFormat="1" hidden="1">
      <c r="A325" s="1536"/>
      <c r="B325" s="1415"/>
      <c r="C325" s="1583" t="s">
        <v>249</v>
      </c>
      <c r="D325" s="15"/>
      <c r="E325" s="31"/>
      <c r="F325" s="15"/>
      <c r="G325" s="167"/>
      <c r="H325" s="175"/>
      <c r="I325" s="154"/>
      <c r="J325" s="154"/>
      <c r="K325" s="167"/>
      <c r="L325" s="154"/>
      <c r="M325" s="154"/>
      <c r="N325" s="79"/>
      <c r="O325" s="154"/>
      <c r="P325" s="79"/>
      <c r="Q325" s="154"/>
      <c r="R325" s="154"/>
      <c r="S325" s="154"/>
      <c r="T325" s="154"/>
      <c r="U325" s="154"/>
      <c r="V325" s="167"/>
      <c r="W325" s="167"/>
      <c r="X325" s="167"/>
      <c r="Y325" s="167"/>
      <c r="Z325" s="154"/>
      <c r="AA325" s="154"/>
      <c r="AB325" s="154"/>
      <c r="AC325" s="154"/>
      <c r="AD325" s="154"/>
      <c r="AE325" s="154"/>
      <c r="AF325" s="154"/>
      <c r="AG325" s="154"/>
      <c r="AH325" s="154"/>
      <c r="AI325" s="154"/>
      <c r="AJ325" s="154"/>
      <c r="AK325" s="154"/>
      <c r="AL325" s="154"/>
      <c r="AM325" s="154"/>
      <c r="AN325" s="154"/>
      <c r="AO325" s="154"/>
      <c r="AP325" s="154"/>
      <c r="AQ325" s="154"/>
      <c r="AR325" s="154"/>
      <c r="AS325" s="154"/>
      <c r="AT325" s="154"/>
      <c r="AU325" s="154"/>
      <c r="AV325" s="154"/>
      <c r="AW325" s="154"/>
      <c r="AX325" s="154"/>
      <c r="AY325" s="154"/>
      <c r="AZ325" s="154"/>
      <c r="BA325" s="154"/>
      <c r="BB325" s="154"/>
      <c r="BC325" s="154"/>
      <c r="BD325" s="154"/>
      <c r="BE325" s="34">
        <f>(((BE322*2)+(BE323*1)+(BE324*0)))/(BE322+BE323+BE324)</f>
        <v>2</v>
      </c>
      <c r="BF325" s="34">
        <f>(((BF322*2)+(BF323*1)+(BF324*0)))/(BF322+BF323+BF324)</f>
        <v>1.8571428571428572</v>
      </c>
      <c r="BG325" s="34">
        <f>(((BG322*2)+(BG323*1)+(BG324*0)))/(BG322+BG323+BG324)</f>
        <v>1.8571428571428572</v>
      </c>
      <c r="BH325" s="34">
        <f>(((BH322*2)+(BH323*1)+(BH324*0)))/(BH322+BH323+BH324)</f>
        <v>1.8571428571428572</v>
      </c>
      <c r="BI325" s="34">
        <f>(((BI322*2)+(BI323*1)+(BI324*0)))/(BI322+BI323+BI324)</f>
        <v>2</v>
      </c>
      <c r="BJ325" s="58"/>
      <c r="BK325" s="34"/>
      <c r="BL325" s="34"/>
      <c r="BM325" s="34"/>
      <c r="BN325" s="34"/>
      <c r="BO325" s="34"/>
      <c r="BP325" s="34"/>
      <c r="BQ325" s="34"/>
      <c r="BR325" s="34"/>
      <c r="BS325" s="34"/>
      <c r="BT325" s="34"/>
      <c r="BU325" s="34"/>
      <c r="BV325" s="34"/>
      <c r="BW325" s="34"/>
      <c r="BX325" s="34">
        <f>(((BX322*2)+(BX323*1)+(BX324*0)))/(BX322+BX323+BX324)</f>
        <v>1.8571428571428572</v>
      </c>
      <c r="BY325" s="52"/>
      <c r="BZ325" s="52"/>
      <c r="CA325" s="1585">
        <f>COUNTIF($BE326:$BZ326,"Đ")</f>
        <v>6</v>
      </c>
      <c r="CB325" s="1586">
        <f>CA325/COUNTA($BE326:$BZ326)</f>
        <v>1</v>
      </c>
      <c r="CC325" s="1585">
        <f>COUNTIF($BE326:$BZ326,"CCG")</f>
        <v>0</v>
      </c>
      <c r="CD325" s="1586">
        <f>CC325/COUNTA($BE326:$BZ326)</f>
        <v>0</v>
      </c>
      <c r="CE325" s="1585">
        <f>COUNTIF($BE326:$BZ326,"CĐ")</f>
        <v>0</v>
      </c>
      <c r="CF325" s="1586">
        <f>CE325/COUNTA($BE326:$BZ326)</f>
        <v>0</v>
      </c>
      <c r="CG325" s="1582">
        <f>(((CA325*2)+(CC325*1)+(CE325*0)))/(CA325+CC325+CE325)</f>
        <v>2</v>
      </c>
      <c r="CH325" s="1582" t="str">
        <f>IF(CG325&gt;=1.6,"Đạt mục tiêu",IF(CG325&gt;=1,"Cần cố gắng","Chưa đạt"))</f>
        <v>Đạt mục tiêu</v>
      </c>
      <c r="CI325" s="2"/>
    </row>
    <row r="326" spans="1:87" s="173" customFormat="1" hidden="1">
      <c r="A326" s="1536"/>
      <c r="B326" s="1415"/>
      <c r="C326" s="1584"/>
      <c r="D326" s="15"/>
      <c r="E326" s="31"/>
      <c r="F326" s="15"/>
      <c r="G326" s="167"/>
      <c r="H326" s="175"/>
      <c r="I326" s="154"/>
      <c r="J326" s="154"/>
      <c r="K326" s="167"/>
      <c r="L326" s="154"/>
      <c r="M326" s="154"/>
      <c r="N326" s="79"/>
      <c r="O326" s="154"/>
      <c r="P326" s="79"/>
      <c r="Q326" s="154"/>
      <c r="R326" s="154"/>
      <c r="S326" s="154"/>
      <c r="T326" s="154"/>
      <c r="U326" s="154"/>
      <c r="V326" s="167"/>
      <c r="W326" s="167"/>
      <c r="X326" s="167"/>
      <c r="Y326" s="167"/>
      <c r="Z326" s="154"/>
      <c r="AA326" s="154"/>
      <c r="AB326" s="154"/>
      <c r="AC326" s="154"/>
      <c r="AD326" s="154"/>
      <c r="AE326" s="154"/>
      <c r="AF326" s="154"/>
      <c r="AG326" s="154"/>
      <c r="AH326" s="154"/>
      <c r="AI326" s="154"/>
      <c r="AJ326" s="154"/>
      <c r="AK326" s="154"/>
      <c r="AL326" s="154"/>
      <c r="AM326" s="154"/>
      <c r="AN326" s="154"/>
      <c r="AO326" s="154"/>
      <c r="AP326" s="154"/>
      <c r="AQ326" s="154"/>
      <c r="AR326" s="154"/>
      <c r="AS326" s="154"/>
      <c r="AT326" s="154"/>
      <c r="AU326" s="154"/>
      <c r="AV326" s="154"/>
      <c r="AW326" s="154"/>
      <c r="AX326" s="154"/>
      <c r="AY326" s="154"/>
      <c r="AZ326" s="154"/>
      <c r="BA326" s="154"/>
      <c r="BB326" s="154"/>
      <c r="BC326" s="154"/>
      <c r="BD326" s="154"/>
      <c r="BE326" s="34" t="str">
        <f>IF(BE325&lt;1,"CĐ",IF(BE325&lt;1.6,"CCG","Đ"))</f>
        <v>Đ</v>
      </c>
      <c r="BF326" s="34" t="str">
        <f>IF(BF325&lt;1,"CĐ",IF(BF325&lt;1.6,"CCG","Đ"))</f>
        <v>Đ</v>
      </c>
      <c r="BG326" s="34" t="str">
        <f>IF(BG325&lt;1,"CĐ",IF(BG325&lt;1.6,"CCG","Đ"))</f>
        <v>Đ</v>
      </c>
      <c r="BH326" s="34" t="str">
        <f>IF(BH325&lt;1,"CĐ",IF(BH325&lt;1.6,"CCG","Đ"))</f>
        <v>Đ</v>
      </c>
      <c r="BI326" s="34" t="str">
        <f>IF(BI325&lt;1,"CĐ",IF(BI325&lt;1.6,"CCG","Đ"))</f>
        <v>Đ</v>
      </c>
      <c r="BJ326" s="58"/>
      <c r="BK326" s="34"/>
      <c r="BL326" s="34"/>
      <c r="BM326" s="34"/>
      <c r="BN326" s="34"/>
      <c r="BO326" s="34"/>
      <c r="BP326" s="34"/>
      <c r="BQ326" s="34"/>
      <c r="BR326" s="34"/>
      <c r="BS326" s="34"/>
      <c r="BT326" s="34"/>
      <c r="BU326" s="34"/>
      <c r="BV326" s="34"/>
      <c r="BW326" s="34"/>
      <c r="BX326" s="34" t="str">
        <f>IF(BX325&lt;1,"CĐ",IF(BX325&lt;1.6,"CCG","Đ"))</f>
        <v>Đ</v>
      </c>
      <c r="BY326" s="52"/>
      <c r="BZ326" s="52"/>
      <c r="CA326" s="1585"/>
      <c r="CB326" s="1586"/>
      <c r="CC326" s="1585"/>
      <c r="CD326" s="1586"/>
      <c r="CE326" s="1585"/>
      <c r="CF326" s="1586"/>
      <c r="CG326" s="1582"/>
      <c r="CH326" s="1582"/>
      <c r="CI326" s="2"/>
    </row>
    <row r="327" spans="1:87" s="173" customFormat="1" hidden="1">
      <c r="A327" s="1536"/>
      <c r="B327" s="1414" t="s">
        <v>214</v>
      </c>
      <c r="C327" s="208" t="s">
        <v>233</v>
      </c>
      <c r="D327" s="36"/>
      <c r="E327" s="37"/>
      <c r="F327" s="36"/>
      <c r="G327" s="209"/>
      <c r="H327" s="210"/>
      <c r="I327" s="7"/>
      <c r="J327" s="7"/>
      <c r="K327" s="209"/>
      <c r="L327" s="7"/>
      <c r="M327" s="7"/>
      <c r="N327" s="79"/>
      <c r="O327" s="7"/>
      <c r="P327" s="79"/>
      <c r="Q327" s="7"/>
      <c r="R327" s="7"/>
      <c r="S327" s="7"/>
      <c r="T327" s="7"/>
      <c r="U327" s="7"/>
      <c r="V327" s="209"/>
      <c r="W327" s="209"/>
      <c r="X327" s="209"/>
      <c r="Y327" s="209"/>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41">
        <f>COUNTIFS($J$8:$J$239,"TCKNXH",BE$8:BE$239,"2")</f>
        <v>0</v>
      </c>
      <c r="BF327" s="41">
        <f>COUNTIFS($J$8:$J$239,"TCKNXH",BF$8:BF$239,"2")</f>
        <v>0</v>
      </c>
      <c r="BG327" s="41">
        <f>COUNTIFS($J$8:$J$239,"TCKNXH",BG$8:BG$239,"2")</f>
        <v>0</v>
      </c>
      <c r="BH327" s="41">
        <f>COUNTIFS($J$8:$J$239,"TCKNXH",BH$8:BH$239,"2")</f>
        <v>0</v>
      </c>
      <c r="BI327" s="41">
        <f>COUNTIFS($J$8:$J$239,"TCKNXH",BI$8:BI$239,"2")</f>
        <v>0</v>
      </c>
      <c r="BJ327" s="62"/>
      <c r="BK327" s="41"/>
      <c r="BL327" s="41"/>
      <c r="BM327" s="41"/>
      <c r="BN327" s="41"/>
      <c r="BO327" s="41"/>
      <c r="BP327" s="41"/>
      <c r="BQ327" s="41"/>
      <c r="BR327" s="41"/>
      <c r="BS327" s="41"/>
      <c r="BT327" s="41"/>
      <c r="BU327" s="41"/>
      <c r="BV327" s="41"/>
      <c r="BW327" s="41"/>
      <c r="BX327" s="41">
        <f>COUNTIFS($J$8:$J$239,"TCKNXH",BX$8:BX$239,"2")</f>
        <v>0</v>
      </c>
      <c r="BY327" s="56"/>
      <c r="BZ327" s="56"/>
      <c r="CA327" s="7"/>
      <c r="CB327" s="7"/>
      <c r="CC327" s="7"/>
      <c r="CD327" s="7"/>
      <c r="CE327" s="7"/>
      <c r="CF327" s="7"/>
      <c r="CG327" s="7"/>
      <c r="CH327" s="7"/>
      <c r="CI327" s="2"/>
    </row>
    <row r="328" spans="1:87" s="173" customFormat="1" ht="37.5" hidden="1">
      <c r="A328" s="1536"/>
      <c r="B328" s="1414"/>
      <c r="C328" s="208" t="s">
        <v>234</v>
      </c>
      <c r="D328" s="36"/>
      <c r="E328" s="37"/>
      <c r="F328" s="36"/>
      <c r="G328" s="209"/>
      <c r="H328" s="210"/>
      <c r="I328" s="7"/>
      <c r="J328" s="7"/>
      <c r="K328" s="209"/>
      <c r="L328" s="7"/>
      <c r="M328" s="7"/>
      <c r="N328" s="79"/>
      <c r="O328" s="7"/>
      <c r="P328" s="79"/>
      <c r="Q328" s="7"/>
      <c r="R328" s="7"/>
      <c r="S328" s="7"/>
      <c r="T328" s="7"/>
      <c r="U328" s="7"/>
      <c r="V328" s="209"/>
      <c r="W328" s="209"/>
      <c r="X328" s="209"/>
      <c r="Y328" s="209"/>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41">
        <f>COUNTIFS($J$8:$J$239,"TCKNXH",BE$8:BE$239,"1")</f>
        <v>0</v>
      </c>
      <c r="BF328" s="41">
        <f>COUNTIFS($J$8:$J$239,"TCKNXH",BF$8:BF$239,"1")</f>
        <v>0</v>
      </c>
      <c r="BG328" s="41">
        <f>COUNTIFS($J$8:$J$239,"TCKNXH",BG$8:BG$239,"1")</f>
        <v>0</v>
      </c>
      <c r="BH328" s="41">
        <f>COUNTIFS($J$8:$J$239,"TCKNXH",BH$8:BH$239,"1")</f>
        <v>0</v>
      </c>
      <c r="BI328" s="41">
        <f>COUNTIFS($J$8:$J$239,"TCKNXH",BI$8:BI$239,"1")</f>
        <v>0</v>
      </c>
      <c r="BJ328" s="62"/>
      <c r="BK328" s="41"/>
      <c r="BL328" s="41"/>
      <c r="BM328" s="41"/>
      <c r="BN328" s="41"/>
      <c r="BO328" s="41"/>
      <c r="BP328" s="41"/>
      <c r="BQ328" s="41"/>
      <c r="BR328" s="41"/>
      <c r="BS328" s="41"/>
      <c r="BT328" s="41"/>
      <c r="BU328" s="41"/>
      <c r="BV328" s="41"/>
      <c r="BW328" s="41"/>
      <c r="BX328" s="41">
        <f>COUNTIFS($J$8:$J$239,"TCKNXH",BX$8:BX$239,"1")</f>
        <v>0</v>
      </c>
      <c r="BY328" s="56"/>
      <c r="BZ328" s="56"/>
      <c r="CA328" s="7"/>
      <c r="CB328" s="7"/>
      <c r="CC328" s="7"/>
      <c r="CD328" s="7"/>
      <c r="CE328" s="7"/>
      <c r="CF328" s="7"/>
      <c r="CG328" s="7"/>
      <c r="CH328" s="7"/>
      <c r="CI328" s="2"/>
    </row>
    <row r="329" spans="1:87" s="173" customFormat="1" hidden="1">
      <c r="A329" s="1536"/>
      <c r="B329" s="1414"/>
      <c r="C329" s="208" t="s">
        <v>235</v>
      </c>
      <c r="D329" s="36"/>
      <c r="E329" s="37"/>
      <c r="F329" s="36"/>
      <c r="G329" s="209"/>
      <c r="H329" s="210"/>
      <c r="I329" s="7"/>
      <c r="J329" s="7"/>
      <c r="K329" s="209"/>
      <c r="L329" s="7"/>
      <c r="M329" s="7"/>
      <c r="N329" s="79"/>
      <c r="O329" s="7"/>
      <c r="P329" s="79"/>
      <c r="Q329" s="7"/>
      <c r="R329" s="7"/>
      <c r="S329" s="7"/>
      <c r="T329" s="7"/>
      <c r="U329" s="7"/>
      <c r="V329" s="209"/>
      <c r="W329" s="209"/>
      <c r="X329" s="209"/>
      <c r="Y329" s="209"/>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41">
        <f>COUNTIFS($J$8:$J$239,"TCKNXH",BE$8:BE$239,"0")</f>
        <v>0</v>
      </c>
      <c r="BF329" s="41">
        <f>COUNTIFS($J$8:$J$239,"TCKNXH",BF$8:BF$239,"0")</f>
        <v>0</v>
      </c>
      <c r="BG329" s="41">
        <f>COUNTIFS($J$8:$J$239,"TCKNXH",BG$8:BG$239,"0")</f>
        <v>0</v>
      </c>
      <c r="BH329" s="41">
        <f>COUNTIFS($J$8:$J$239,"TCKNXH",BH$8:BH$239,"0")</f>
        <v>0</v>
      </c>
      <c r="BI329" s="41">
        <f>COUNTIFS($J$8:$J$239,"TCKNXH",BI$8:BI$239,"0")</f>
        <v>0</v>
      </c>
      <c r="BJ329" s="62"/>
      <c r="BK329" s="41"/>
      <c r="BL329" s="41"/>
      <c r="BM329" s="41"/>
      <c r="BN329" s="41"/>
      <c r="BO329" s="41"/>
      <c r="BP329" s="41"/>
      <c r="BQ329" s="41"/>
      <c r="BR329" s="41"/>
      <c r="BS329" s="41"/>
      <c r="BT329" s="41"/>
      <c r="BU329" s="41"/>
      <c r="BV329" s="41"/>
      <c r="BW329" s="41"/>
      <c r="BX329" s="41">
        <f>COUNTIFS($J$8:$J$239,"TCKNXH",BX$8:BX$239,"0")</f>
        <v>0</v>
      </c>
      <c r="BY329" s="56"/>
      <c r="BZ329" s="56"/>
      <c r="CA329" s="7"/>
      <c r="CB329" s="7"/>
      <c r="CC329" s="7"/>
      <c r="CD329" s="7"/>
      <c r="CE329" s="7"/>
      <c r="CF329" s="7"/>
      <c r="CG329" s="7"/>
      <c r="CH329" s="7"/>
      <c r="CI329" s="2"/>
    </row>
    <row r="330" spans="1:87" s="173" customFormat="1" hidden="1">
      <c r="A330" s="1536"/>
      <c r="B330" s="1414"/>
      <c r="C330" s="1538" t="s">
        <v>250</v>
      </c>
      <c r="D330" s="36"/>
      <c r="E330" s="37"/>
      <c r="F330" s="36"/>
      <c r="G330" s="209"/>
      <c r="H330" s="210"/>
      <c r="I330" s="7"/>
      <c r="J330" s="7"/>
      <c r="K330" s="209"/>
      <c r="L330" s="7"/>
      <c r="M330" s="7"/>
      <c r="N330" s="79"/>
      <c r="O330" s="7"/>
      <c r="P330" s="79"/>
      <c r="Q330" s="7"/>
      <c r="R330" s="7"/>
      <c r="S330" s="7"/>
      <c r="T330" s="7"/>
      <c r="U330" s="7"/>
      <c r="V330" s="209"/>
      <c r="W330" s="209"/>
      <c r="X330" s="209"/>
      <c r="Y330" s="209"/>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38" t="e">
        <f>(((BE327*2)+(BE328*1)+(BE329*0)))/(BE327+BE328+BE329)</f>
        <v>#DIV/0!</v>
      </c>
      <c r="BF330" s="38" t="e">
        <f>(((BF327*2)+(BF328*1)+(BF329*0)))/(BF327+BF328+BF329)</f>
        <v>#DIV/0!</v>
      </c>
      <c r="BG330" s="38" t="e">
        <f>(((BG327*2)+(BG328*1)+(BG329*0)))/(BG327+BG328+BG329)</f>
        <v>#DIV/0!</v>
      </c>
      <c r="BH330" s="38" t="e">
        <f>(((BH327*2)+(BH328*1)+(BH329*0)))/(BH327+BH328+BH329)</f>
        <v>#DIV/0!</v>
      </c>
      <c r="BI330" s="38" t="e">
        <f>(((BI327*2)+(BI328*1)+(BI329*0)))/(BI327+BI328+BI329)</f>
        <v>#DIV/0!</v>
      </c>
      <c r="BJ330" s="60"/>
      <c r="BK330" s="38"/>
      <c r="BL330" s="38"/>
      <c r="BM330" s="38"/>
      <c r="BN330" s="38"/>
      <c r="BO330" s="38"/>
      <c r="BP330" s="38"/>
      <c r="BQ330" s="38"/>
      <c r="BR330" s="38"/>
      <c r="BS330" s="38"/>
      <c r="BT330" s="38"/>
      <c r="BU330" s="38"/>
      <c r="BV330" s="38"/>
      <c r="BW330" s="38"/>
      <c r="BX330" s="38" t="e">
        <f>(((BX327*2)+(BX328*1)+(BX329*0)))/(BX327+BX328+BX329)</f>
        <v>#DIV/0!</v>
      </c>
      <c r="BY330" s="54"/>
      <c r="BZ330" s="54"/>
      <c r="CA330" s="1550">
        <f>COUNTIF($BE331:$BZ331,"Đ")</f>
        <v>0</v>
      </c>
      <c r="CB330" s="1549">
        <f>CA330/COUNTA($BE331:$BZ331)</f>
        <v>0</v>
      </c>
      <c r="CC330" s="1550">
        <f>COUNTIF($BE331:$BZ331,"CCG")</f>
        <v>0</v>
      </c>
      <c r="CD330" s="1549">
        <f>CC330/COUNTA($BE331:$BZ331)</f>
        <v>0</v>
      </c>
      <c r="CE330" s="1550">
        <f>COUNTIF($BE331:$BZ331,"CĐ")</f>
        <v>0</v>
      </c>
      <c r="CF330" s="1549">
        <f>CE330/COUNTA($BE331:$BZ331)</f>
        <v>0</v>
      </c>
      <c r="CG330" s="1407" t="e">
        <f>(((CA330*2)+(CC330*1)+(CE330*0)))/(CA330+CC330+CE330)</f>
        <v>#DIV/0!</v>
      </c>
      <c r="CH330" s="1407" t="e">
        <f>IF(CG330&gt;=1.6,"Đạt mục tiêu",IF(CG330&gt;=1,"Cần cố gắng","Chưa đạt"))</f>
        <v>#DIV/0!</v>
      </c>
      <c r="CI330" s="2"/>
    </row>
    <row r="331" spans="1:87" s="173" customFormat="1" hidden="1">
      <c r="A331" s="1536"/>
      <c r="B331" s="1414"/>
      <c r="C331" s="1539"/>
      <c r="D331" s="36"/>
      <c r="E331" s="37"/>
      <c r="F331" s="36"/>
      <c r="G331" s="209"/>
      <c r="H331" s="210"/>
      <c r="I331" s="7"/>
      <c r="J331" s="7"/>
      <c r="K331" s="209"/>
      <c r="L331" s="7"/>
      <c r="M331" s="7"/>
      <c r="N331" s="79"/>
      <c r="O331" s="7"/>
      <c r="P331" s="79"/>
      <c r="Q331" s="7"/>
      <c r="R331" s="7"/>
      <c r="S331" s="7"/>
      <c r="T331" s="7"/>
      <c r="U331" s="7"/>
      <c r="V331" s="209"/>
      <c r="W331" s="209"/>
      <c r="X331" s="209"/>
      <c r="Y331" s="209"/>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38" t="e">
        <f>IF(BE330&lt;1,"CĐ",IF(BE330&lt;1.6,"CCG","Đ"))</f>
        <v>#DIV/0!</v>
      </c>
      <c r="BF331" s="38" t="e">
        <f>IF(BF330&lt;1,"CĐ",IF(BF330&lt;1.6,"CCG","Đ"))</f>
        <v>#DIV/0!</v>
      </c>
      <c r="BG331" s="38" t="e">
        <f>IF(BG330&lt;1,"CĐ",IF(BG330&lt;1.6,"CCG","Đ"))</f>
        <v>#DIV/0!</v>
      </c>
      <c r="BH331" s="38" t="e">
        <f>IF(BH330&lt;1,"CĐ",IF(BH330&lt;1.6,"CCG","Đ"))</f>
        <v>#DIV/0!</v>
      </c>
      <c r="BI331" s="38" t="e">
        <f>IF(BI330&lt;1,"CĐ",IF(BI330&lt;1.6,"CCG","Đ"))</f>
        <v>#DIV/0!</v>
      </c>
      <c r="BJ331" s="60"/>
      <c r="BK331" s="38"/>
      <c r="BL331" s="38"/>
      <c r="BM331" s="38"/>
      <c r="BN331" s="38"/>
      <c r="BO331" s="38"/>
      <c r="BP331" s="38"/>
      <c r="BQ331" s="38"/>
      <c r="BR331" s="38"/>
      <c r="BS331" s="38"/>
      <c r="BT331" s="38"/>
      <c r="BU331" s="38"/>
      <c r="BV331" s="38"/>
      <c r="BW331" s="38"/>
      <c r="BX331" s="38" t="e">
        <f>IF(BX330&lt;1,"CĐ",IF(BX330&lt;1.6,"CCG","Đ"))</f>
        <v>#DIV/0!</v>
      </c>
      <c r="BY331" s="54"/>
      <c r="BZ331" s="54"/>
      <c r="CA331" s="1550"/>
      <c r="CB331" s="1549"/>
      <c r="CC331" s="1550"/>
      <c r="CD331" s="1549"/>
      <c r="CE331" s="1550"/>
      <c r="CF331" s="1549"/>
      <c r="CG331" s="1407"/>
      <c r="CH331" s="1407"/>
      <c r="CI331" s="2"/>
    </row>
    <row r="332" spans="1:87" s="173" customFormat="1" hidden="1">
      <c r="A332" s="1536"/>
      <c r="B332" s="1415" t="s">
        <v>215</v>
      </c>
      <c r="C332" s="206" t="s">
        <v>233</v>
      </c>
      <c r="D332" s="15"/>
      <c r="E332" s="31"/>
      <c r="F332" s="15"/>
      <c r="G332" s="167"/>
      <c r="H332" s="175"/>
      <c r="I332" s="154"/>
      <c r="J332" s="154"/>
      <c r="K332" s="167"/>
      <c r="L332" s="154"/>
      <c r="M332" s="154"/>
      <c r="N332" s="79"/>
      <c r="O332" s="154"/>
      <c r="P332" s="79"/>
      <c r="Q332" s="154"/>
      <c r="R332" s="154"/>
      <c r="S332" s="154"/>
      <c r="T332" s="154"/>
      <c r="U332" s="154"/>
      <c r="V332" s="167"/>
      <c r="W332" s="167"/>
      <c r="X332" s="167"/>
      <c r="Y332" s="167"/>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39">
        <f>COUNTIFS($J$8:$J$239,"Thẩm mỹ",BE$8:BE$239,"2")</f>
        <v>0</v>
      </c>
      <c r="BF332" s="39">
        <f>COUNTIFS($J$8:$J$239,"Thẩm mỹ",BF$8:BF$239,"2")</f>
        <v>0</v>
      </c>
      <c r="BG332" s="39">
        <f>COUNTIFS($J$8:$J$239,"Thẩm mỹ",BG$8:BG$239,"2")</f>
        <v>0</v>
      </c>
      <c r="BH332" s="39">
        <f>COUNTIFS($J$8:$J$239,"Thẩm mỹ",BH$8:BH$239,"2")</f>
        <v>0</v>
      </c>
      <c r="BI332" s="39">
        <f>COUNTIFS($J$8:$J$239,"Thẩm mỹ",BI$8:BI$239,"2")</f>
        <v>0</v>
      </c>
      <c r="BJ332" s="61"/>
      <c r="BK332" s="39"/>
      <c r="BL332" s="39"/>
      <c r="BM332" s="39"/>
      <c r="BN332" s="39"/>
      <c r="BO332" s="39"/>
      <c r="BP332" s="39"/>
      <c r="BQ332" s="39"/>
      <c r="BR332" s="39"/>
      <c r="BS332" s="39"/>
      <c r="BT332" s="39"/>
      <c r="BU332" s="39"/>
      <c r="BV332" s="39"/>
      <c r="BW332" s="39"/>
      <c r="BX332" s="39">
        <f>COUNTIFS($J$8:$J$239,"Thẩm mỹ",BX$8:BX$239,"2")</f>
        <v>0</v>
      </c>
      <c r="BY332" s="55"/>
      <c r="BZ332" s="55"/>
      <c r="CA332" s="154"/>
      <c r="CB332" s="154"/>
      <c r="CC332" s="154"/>
      <c r="CD332" s="154"/>
      <c r="CE332" s="154"/>
      <c r="CF332" s="154"/>
      <c r="CG332" s="154"/>
      <c r="CH332" s="154"/>
      <c r="CI332" s="2"/>
    </row>
    <row r="333" spans="1:87" s="173" customFormat="1" ht="37.5" hidden="1">
      <c r="A333" s="1536"/>
      <c r="B333" s="1415"/>
      <c r="C333" s="206" t="s">
        <v>234</v>
      </c>
      <c r="D333" s="15"/>
      <c r="E333" s="31"/>
      <c r="F333" s="15"/>
      <c r="G333" s="167"/>
      <c r="H333" s="175"/>
      <c r="I333" s="154"/>
      <c r="J333" s="154"/>
      <c r="K333" s="167"/>
      <c r="L333" s="154"/>
      <c r="M333" s="154"/>
      <c r="N333" s="79"/>
      <c r="O333" s="154"/>
      <c r="P333" s="79"/>
      <c r="Q333" s="154"/>
      <c r="R333" s="154"/>
      <c r="S333" s="154"/>
      <c r="T333" s="154"/>
      <c r="U333" s="154"/>
      <c r="V333" s="167"/>
      <c r="W333" s="167"/>
      <c r="X333" s="167"/>
      <c r="Y333" s="167"/>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39">
        <f>COUNTIFS($J$8:$J$239,"Thẩm mỹ",BE$8:BE$239,"1")</f>
        <v>0</v>
      </c>
      <c r="BF333" s="39">
        <f>COUNTIFS($J$8:$J$239,"Thẩm mỹ",BF$8:BF$239,"1")</f>
        <v>0</v>
      </c>
      <c r="BG333" s="39">
        <f>COUNTIFS($J$8:$J$239,"Thẩm mỹ",BG$8:BG$239,"1")</f>
        <v>0</v>
      </c>
      <c r="BH333" s="39">
        <f>COUNTIFS($J$8:$J$239,"Thẩm mỹ",BH$8:BH$239,"1")</f>
        <v>0</v>
      </c>
      <c r="BI333" s="39">
        <f>COUNTIFS($J$8:$J$239,"Thẩm mỹ",BI$8:BI$239,"1")</f>
        <v>0</v>
      </c>
      <c r="BJ333" s="61"/>
      <c r="BK333" s="39"/>
      <c r="BL333" s="39"/>
      <c r="BM333" s="39"/>
      <c r="BN333" s="39"/>
      <c r="BO333" s="39"/>
      <c r="BP333" s="39"/>
      <c r="BQ333" s="39"/>
      <c r="BR333" s="39"/>
      <c r="BS333" s="39"/>
      <c r="BT333" s="39"/>
      <c r="BU333" s="39"/>
      <c r="BV333" s="39"/>
      <c r="BW333" s="39"/>
      <c r="BX333" s="39">
        <f>COUNTIFS($J$8:$J$239,"Thẩm mỹ",BX$8:BX$239,"1")</f>
        <v>0</v>
      </c>
      <c r="BY333" s="55"/>
      <c r="BZ333" s="55"/>
      <c r="CA333" s="154"/>
      <c r="CB333" s="154"/>
      <c r="CC333" s="154"/>
      <c r="CD333" s="154"/>
      <c r="CE333" s="154"/>
      <c r="CF333" s="154"/>
      <c r="CG333" s="154"/>
      <c r="CH333" s="154"/>
      <c r="CI333" s="2"/>
    </row>
    <row r="334" spans="1:87" s="173" customFormat="1" hidden="1">
      <c r="A334" s="1536"/>
      <c r="B334" s="1415"/>
      <c r="C334" s="206" t="s">
        <v>235</v>
      </c>
      <c r="D334" s="15"/>
      <c r="E334" s="31"/>
      <c r="F334" s="15"/>
      <c r="G334" s="167"/>
      <c r="H334" s="175"/>
      <c r="I334" s="154"/>
      <c r="J334" s="154"/>
      <c r="K334" s="167"/>
      <c r="L334" s="154"/>
      <c r="M334" s="154"/>
      <c r="N334" s="79"/>
      <c r="O334" s="154"/>
      <c r="P334" s="79"/>
      <c r="Q334" s="154"/>
      <c r="R334" s="154"/>
      <c r="S334" s="154"/>
      <c r="T334" s="154"/>
      <c r="U334" s="154"/>
      <c r="V334" s="167"/>
      <c r="W334" s="167"/>
      <c r="X334" s="167"/>
      <c r="Y334" s="167"/>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39">
        <f>COUNTIFS($J$8:$J$239,"Thẩm mỹ",BE$8:BE$239,"0")</f>
        <v>0</v>
      </c>
      <c r="BF334" s="39">
        <f>COUNTIFS($J$8:$J$239,"Thẩm mỹ",BF$8:BF$239,"0")</f>
        <v>0</v>
      </c>
      <c r="BG334" s="39">
        <f>COUNTIFS($J$8:$J$239,"Thẩm mỹ",BG$8:BG$239,"0")</f>
        <v>0</v>
      </c>
      <c r="BH334" s="39">
        <f>COUNTIFS($J$8:$J$239,"Thẩm mỹ",BH$8:BH$239,"0")</f>
        <v>0</v>
      </c>
      <c r="BI334" s="39">
        <f>COUNTIFS($J$8:$J$239,"Thẩm mỹ",BI$8:BI$239,"0")</f>
        <v>0</v>
      </c>
      <c r="BJ334" s="61"/>
      <c r="BK334" s="39"/>
      <c r="BL334" s="39"/>
      <c r="BM334" s="39"/>
      <c r="BN334" s="39"/>
      <c r="BO334" s="39"/>
      <c r="BP334" s="39"/>
      <c r="BQ334" s="39"/>
      <c r="BR334" s="39"/>
      <c r="BS334" s="39"/>
      <c r="BT334" s="39"/>
      <c r="BU334" s="39"/>
      <c r="BV334" s="39"/>
      <c r="BW334" s="39"/>
      <c r="BX334" s="39">
        <f>COUNTIFS($J$8:$J$239,"Thẩm mỹ",BX$8:BX$239,"0")</f>
        <v>0</v>
      </c>
      <c r="BY334" s="55"/>
      <c r="BZ334" s="55"/>
      <c r="CA334" s="154"/>
      <c r="CB334" s="154"/>
      <c r="CC334" s="154"/>
      <c r="CD334" s="154"/>
      <c r="CE334" s="154"/>
      <c r="CF334" s="154"/>
      <c r="CG334" s="154"/>
      <c r="CH334" s="154"/>
      <c r="CI334" s="2"/>
    </row>
    <row r="335" spans="1:87" s="173" customFormat="1" hidden="1">
      <c r="A335" s="1536"/>
      <c r="B335" s="1415"/>
      <c r="C335" s="1583" t="s">
        <v>251</v>
      </c>
      <c r="D335" s="15"/>
      <c r="E335" s="31"/>
      <c r="F335" s="15"/>
      <c r="G335" s="167"/>
      <c r="H335" s="175"/>
      <c r="I335" s="154"/>
      <c r="J335" s="154"/>
      <c r="K335" s="167"/>
      <c r="L335" s="154"/>
      <c r="M335" s="154"/>
      <c r="N335" s="79"/>
      <c r="O335" s="154"/>
      <c r="P335" s="79"/>
      <c r="Q335" s="154"/>
      <c r="R335" s="154"/>
      <c r="S335" s="154"/>
      <c r="T335" s="154"/>
      <c r="U335" s="154"/>
      <c r="V335" s="167"/>
      <c r="W335" s="167"/>
      <c r="X335" s="167"/>
      <c r="Y335" s="167"/>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34" t="e">
        <f>(((BE332*2)+(BE333*1)+(BE334*0)))/(BE332+BE333+BE334)</f>
        <v>#DIV/0!</v>
      </c>
      <c r="BF335" s="34" t="e">
        <f>(((BF332*2)+(BF333*1)+(BF334*0)))/(BF332+BF333+BF334)</f>
        <v>#DIV/0!</v>
      </c>
      <c r="BG335" s="34" t="e">
        <f>(((BG332*2)+(BG333*1)+(BG334*0)))/(BG332+BG333+BG334)</f>
        <v>#DIV/0!</v>
      </c>
      <c r="BH335" s="34" t="e">
        <f>(((BH332*2)+(BH333*1)+(BH334*0)))/(BH332+BH333+BH334)</f>
        <v>#DIV/0!</v>
      </c>
      <c r="BI335" s="34" t="e">
        <f>(((BI332*2)+(BI333*1)+(BI334*0)))/(BI332+BI333+BI334)</f>
        <v>#DIV/0!</v>
      </c>
      <c r="BJ335" s="58"/>
      <c r="BK335" s="34"/>
      <c r="BL335" s="34"/>
      <c r="BM335" s="34"/>
      <c r="BN335" s="34"/>
      <c r="BO335" s="34"/>
      <c r="BP335" s="34"/>
      <c r="BQ335" s="34"/>
      <c r="BR335" s="34"/>
      <c r="BS335" s="34"/>
      <c r="BT335" s="34"/>
      <c r="BU335" s="34"/>
      <c r="BV335" s="34"/>
      <c r="BW335" s="34"/>
      <c r="BX335" s="34" t="e">
        <f>(((BX332*2)+(BX333*1)+(BX334*0)))/(BX332+BX333+BX334)</f>
        <v>#DIV/0!</v>
      </c>
      <c r="BY335" s="52"/>
      <c r="BZ335" s="52"/>
      <c r="CA335" s="1585">
        <f>COUNTIF($BE336:$BZ336,"Đ")</f>
        <v>0</v>
      </c>
      <c r="CB335" s="1586">
        <f>CA335/COUNTA($BE336:$BZ336)</f>
        <v>0</v>
      </c>
      <c r="CC335" s="1585">
        <f>COUNTIF($BE336:$BZ336,"CCG")</f>
        <v>0</v>
      </c>
      <c r="CD335" s="1586">
        <f>CC335/COUNTA($BE336:$BZ336)</f>
        <v>0</v>
      </c>
      <c r="CE335" s="1585">
        <f>COUNTIF($BE336:$BZ336,"CĐ")</f>
        <v>0</v>
      </c>
      <c r="CF335" s="1586">
        <f>CE335/COUNTA($BE336:$BZ336)</f>
        <v>0</v>
      </c>
      <c r="CG335" s="1582" t="e">
        <f>(((CA335*2)+(CC335*1)+(CE335*0)))/(CA335+CC335+CE335)</f>
        <v>#DIV/0!</v>
      </c>
      <c r="CH335" s="1582" t="e">
        <f>IF(CG335&gt;=1.6,"Đạt mục tiêu",IF(CG335&gt;=1,"Cần cố gắng","Chưa đạt"))</f>
        <v>#DIV/0!</v>
      </c>
      <c r="CI335" s="2"/>
    </row>
    <row r="336" spans="1:87" s="173" customFormat="1" hidden="1">
      <c r="A336" s="1536"/>
      <c r="B336" s="1415"/>
      <c r="C336" s="1584"/>
      <c r="D336" s="15"/>
      <c r="E336" s="31"/>
      <c r="F336" s="15"/>
      <c r="G336" s="167"/>
      <c r="H336" s="175"/>
      <c r="I336" s="154"/>
      <c r="J336" s="154"/>
      <c r="K336" s="167"/>
      <c r="L336" s="154"/>
      <c r="M336" s="154"/>
      <c r="N336" s="79"/>
      <c r="O336" s="154"/>
      <c r="P336" s="79"/>
      <c r="Q336" s="154"/>
      <c r="R336" s="154"/>
      <c r="S336" s="154"/>
      <c r="T336" s="154"/>
      <c r="U336" s="154"/>
      <c r="V336" s="167"/>
      <c r="W336" s="167"/>
      <c r="X336" s="167"/>
      <c r="Y336" s="167"/>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34" t="e">
        <f>IF(BE335&lt;1,"CĐ",IF(BE335&lt;1.6,"CCG","Đ"))</f>
        <v>#DIV/0!</v>
      </c>
      <c r="BF336" s="34" t="e">
        <f>IF(BF335&lt;1,"CĐ",IF(BF335&lt;1.6,"CCG","Đ"))</f>
        <v>#DIV/0!</v>
      </c>
      <c r="BG336" s="34" t="e">
        <f>IF(BG335&lt;1,"CĐ",IF(BG335&lt;1.6,"CCG","Đ"))</f>
        <v>#DIV/0!</v>
      </c>
      <c r="BH336" s="34" t="e">
        <f>IF(BH335&lt;1,"CĐ",IF(BH335&lt;1.6,"CCG","Đ"))</f>
        <v>#DIV/0!</v>
      </c>
      <c r="BI336" s="34" t="e">
        <f>IF(BI335&lt;1,"CĐ",IF(BI335&lt;1.6,"CCG","Đ"))</f>
        <v>#DIV/0!</v>
      </c>
      <c r="BJ336" s="58"/>
      <c r="BK336" s="34"/>
      <c r="BL336" s="34"/>
      <c r="BM336" s="34"/>
      <c r="BN336" s="34"/>
      <c r="BO336" s="34"/>
      <c r="BP336" s="34"/>
      <c r="BQ336" s="34"/>
      <c r="BR336" s="34"/>
      <c r="BS336" s="34"/>
      <c r="BT336" s="34"/>
      <c r="BU336" s="34"/>
      <c r="BV336" s="34"/>
      <c r="BW336" s="34"/>
      <c r="BX336" s="34" t="e">
        <f>IF(BX335&lt;1,"CĐ",IF(BX335&lt;1.6,"CCG","Đ"))</f>
        <v>#DIV/0!</v>
      </c>
      <c r="BY336" s="52"/>
      <c r="BZ336" s="52"/>
      <c r="CA336" s="1585"/>
      <c r="CB336" s="1586"/>
      <c r="CC336" s="1585"/>
      <c r="CD336" s="1586"/>
      <c r="CE336" s="1585"/>
      <c r="CF336" s="1586"/>
      <c r="CG336" s="1582"/>
      <c r="CH336" s="1582"/>
      <c r="CI336" s="2"/>
    </row>
    <row r="337" spans="1:87" s="173" customFormat="1" hidden="1">
      <c r="A337" s="1536"/>
      <c r="B337" s="1414" t="s">
        <v>199</v>
      </c>
      <c r="C337" s="208" t="s">
        <v>233</v>
      </c>
      <c r="D337" s="36"/>
      <c r="E337" s="37"/>
      <c r="F337" s="36"/>
      <c r="G337" s="209"/>
      <c r="H337" s="210"/>
      <c r="I337" s="7"/>
      <c r="J337" s="7"/>
      <c r="K337" s="209"/>
      <c r="L337" s="7"/>
      <c r="M337" s="7"/>
      <c r="N337" s="79"/>
      <c r="O337" s="7"/>
      <c r="P337" s="79"/>
      <c r="Q337" s="7"/>
      <c r="R337" s="7"/>
      <c r="S337" s="7"/>
      <c r="T337" s="7"/>
      <c r="U337" s="7"/>
      <c r="V337" s="209"/>
      <c r="W337" s="209"/>
      <c r="X337" s="209"/>
      <c r="Y337" s="209"/>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41">
        <f t="shared" ref="BE337:BI339" si="137">BE312+BE317+BE322+BE327+BE332</f>
        <v>32</v>
      </c>
      <c r="BF337" s="41">
        <f t="shared" si="137"/>
        <v>28</v>
      </c>
      <c r="BG337" s="41">
        <f t="shared" si="137"/>
        <v>31</v>
      </c>
      <c r="BH337" s="41">
        <f t="shared" si="137"/>
        <v>29</v>
      </c>
      <c r="BI337" s="41">
        <f t="shared" si="137"/>
        <v>31</v>
      </c>
      <c r="BJ337" s="62"/>
      <c r="BK337" s="41"/>
      <c r="BL337" s="41"/>
      <c r="BM337" s="41"/>
      <c r="BN337" s="41"/>
      <c r="BO337" s="41"/>
      <c r="BP337" s="41"/>
      <c r="BQ337" s="41"/>
      <c r="BR337" s="41"/>
      <c r="BS337" s="41"/>
      <c r="BT337" s="41"/>
      <c r="BU337" s="41"/>
      <c r="BV337" s="41"/>
      <c r="BW337" s="41"/>
      <c r="BX337" s="41">
        <f>BX312+BX317+BX322+BX327+BX332</f>
        <v>29</v>
      </c>
      <c r="BY337" s="56"/>
      <c r="BZ337" s="56"/>
      <c r="CA337" s="7"/>
      <c r="CB337" s="7"/>
      <c r="CC337" s="7"/>
      <c r="CD337" s="7"/>
      <c r="CE337" s="7"/>
      <c r="CF337" s="7"/>
      <c r="CG337" s="7"/>
      <c r="CH337" s="7"/>
      <c r="CI337" s="2"/>
    </row>
    <row r="338" spans="1:87" s="173" customFormat="1" ht="37.5" hidden="1">
      <c r="A338" s="1536"/>
      <c r="B338" s="1414"/>
      <c r="C338" s="208" t="s">
        <v>234</v>
      </c>
      <c r="D338" s="36"/>
      <c r="E338" s="37"/>
      <c r="F338" s="36"/>
      <c r="G338" s="209"/>
      <c r="H338" s="210"/>
      <c r="I338" s="7"/>
      <c r="J338" s="7"/>
      <c r="K338" s="209"/>
      <c r="L338" s="7"/>
      <c r="M338" s="7"/>
      <c r="N338" s="79"/>
      <c r="O338" s="7"/>
      <c r="P338" s="79"/>
      <c r="Q338" s="7"/>
      <c r="R338" s="7"/>
      <c r="S338" s="7"/>
      <c r="T338" s="7"/>
      <c r="U338" s="7"/>
      <c r="V338" s="209"/>
      <c r="W338" s="209"/>
      <c r="X338" s="209"/>
      <c r="Y338" s="209"/>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41">
        <f t="shared" si="137"/>
        <v>3</v>
      </c>
      <c r="BF338" s="41">
        <f t="shared" si="137"/>
        <v>7</v>
      </c>
      <c r="BG338" s="41">
        <f t="shared" si="137"/>
        <v>4</v>
      </c>
      <c r="BH338" s="41">
        <f t="shared" si="137"/>
        <v>6</v>
      </c>
      <c r="BI338" s="41">
        <f t="shared" si="137"/>
        <v>4</v>
      </c>
      <c r="BJ338" s="62"/>
      <c r="BK338" s="41"/>
      <c r="BL338" s="41"/>
      <c r="BM338" s="41"/>
      <c r="BN338" s="41"/>
      <c r="BO338" s="41"/>
      <c r="BP338" s="41"/>
      <c r="BQ338" s="41"/>
      <c r="BR338" s="41"/>
      <c r="BS338" s="41"/>
      <c r="BT338" s="41"/>
      <c r="BU338" s="41"/>
      <c r="BV338" s="41"/>
      <c r="BW338" s="41"/>
      <c r="BX338" s="41">
        <f>BX313+BX318+BX323+BX328+BX333</f>
        <v>6</v>
      </c>
      <c r="BY338" s="56"/>
      <c r="BZ338" s="56"/>
      <c r="CA338" s="7"/>
      <c r="CB338" s="7"/>
      <c r="CC338" s="7"/>
      <c r="CD338" s="7"/>
      <c r="CE338" s="7"/>
      <c r="CF338" s="7"/>
      <c r="CG338" s="7"/>
      <c r="CH338" s="7"/>
      <c r="CI338" s="2"/>
    </row>
    <row r="339" spans="1:87" s="173" customFormat="1" hidden="1">
      <c r="A339" s="1536"/>
      <c r="B339" s="1414"/>
      <c r="C339" s="208" t="s">
        <v>235</v>
      </c>
      <c r="D339" s="36"/>
      <c r="E339" s="37"/>
      <c r="F339" s="36"/>
      <c r="G339" s="209"/>
      <c r="H339" s="210"/>
      <c r="I339" s="7"/>
      <c r="J339" s="7"/>
      <c r="K339" s="209"/>
      <c r="L339" s="7"/>
      <c r="M339" s="7"/>
      <c r="N339" s="79"/>
      <c r="O339" s="7"/>
      <c r="P339" s="79"/>
      <c r="Q339" s="7"/>
      <c r="R339" s="7"/>
      <c r="S339" s="7"/>
      <c r="T339" s="7"/>
      <c r="U339" s="7"/>
      <c r="V339" s="209"/>
      <c r="W339" s="209"/>
      <c r="X339" s="209"/>
      <c r="Y339" s="209"/>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41">
        <f t="shared" si="137"/>
        <v>0</v>
      </c>
      <c r="BF339" s="41">
        <f t="shared" si="137"/>
        <v>0</v>
      </c>
      <c r="BG339" s="41">
        <f t="shared" si="137"/>
        <v>0</v>
      </c>
      <c r="BH339" s="41">
        <f t="shared" si="137"/>
        <v>0</v>
      </c>
      <c r="BI339" s="41">
        <f t="shared" si="137"/>
        <v>0</v>
      </c>
      <c r="BJ339" s="62"/>
      <c r="BK339" s="41"/>
      <c r="BL339" s="41"/>
      <c r="BM339" s="41"/>
      <c r="BN339" s="41"/>
      <c r="BO339" s="41"/>
      <c r="BP339" s="41"/>
      <c r="BQ339" s="41"/>
      <c r="BR339" s="41"/>
      <c r="BS339" s="41"/>
      <c r="BT339" s="41"/>
      <c r="BU339" s="41"/>
      <c r="BV339" s="41"/>
      <c r="BW339" s="41"/>
      <c r="BX339" s="41">
        <f>BX314+BX319+BX324+BX329+BX334</f>
        <v>0</v>
      </c>
      <c r="BY339" s="56"/>
      <c r="BZ339" s="56"/>
      <c r="CA339" s="7"/>
      <c r="CB339" s="7"/>
      <c r="CC339" s="7"/>
      <c r="CD339" s="7"/>
      <c r="CE339" s="7"/>
      <c r="CF339" s="7"/>
      <c r="CG339" s="7"/>
      <c r="CH339" s="7"/>
      <c r="CI339" s="2"/>
    </row>
    <row r="340" spans="1:87" s="173" customFormat="1" hidden="1">
      <c r="A340" s="1536"/>
      <c r="B340" s="1414"/>
      <c r="C340" s="1538" t="s">
        <v>236</v>
      </c>
      <c r="D340" s="36"/>
      <c r="E340" s="37"/>
      <c r="F340" s="36"/>
      <c r="G340" s="209"/>
      <c r="H340" s="210"/>
      <c r="I340" s="7"/>
      <c r="J340" s="7"/>
      <c r="K340" s="209"/>
      <c r="L340" s="7"/>
      <c r="M340" s="7"/>
      <c r="N340" s="79"/>
      <c r="O340" s="7"/>
      <c r="P340" s="79"/>
      <c r="Q340" s="7"/>
      <c r="R340" s="7"/>
      <c r="S340" s="7"/>
      <c r="T340" s="7"/>
      <c r="U340" s="7"/>
      <c r="V340" s="209"/>
      <c r="W340" s="209"/>
      <c r="X340" s="209"/>
      <c r="Y340" s="209"/>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38">
        <f>(((BE337*2)+(BE338*1)+(BE339*0)))/(BE337+BE338+BE339)</f>
        <v>1.9142857142857144</v>
      </c>
      <c r="BF340" s="38">
        <f>(((BF337*2)+(BF338*1)+(BF339*0)))/(BF337+BF338+BF339)</f>
        <v>1.8</v>
      </c>
      <c r="BG340" s="38">
        <f>(((BG337*2)+(BG338*1)+(BG339*0)))/(BG337+BG338+BG339)</f>
        <v>1.8857142857142857</v>
      </c>
      <c r="BH340" s="38">
        <f>(((BH337*2)+(BH338*1)+(BH339*0)))/(BH337+BH338+BH339)</f>
        <v>1.8285714285714285</v>
      </c>
      <c r="BI340" s="38">
        <f>(((BI337*2)+(BI338*1)+(BI339*0)))/(BI337+BI338+BI339)</f>
        <v>1.8857142857142857</v>
      </c>
      <c r="BJ340" s="60"/>
      <c r="BK340" s="38"/>
      <c r="BL340" s="38"/>
      <c r="BM340" s="38"/>
      <c r="BN340" s="38"/>
      <c r="BO340" s="38"/>
      <c r="BP340" s="38"/>
      <c r="BQ340" s="38"/>
      <c r="BR340" s="38"/>
      <c r="BS340" s="38"/>
      <c r="BT340" s="38"/>
      <c r="BU340" s="38"/>
      <c r="BV340" s="38"/>
      <c r="BW340" s="38"/>
      <c r="BX340" s="38">
        <f>(((BX337*2)+(BX338*1)+(BX339*0)))/(BX337+BX338+BX339)</f>
        <v>1.8285714285714285</v>
      </c>
      <c r="BY340" s="54"/>
      <c r="BZ340" s="54"/>
      <c r="CA340" s="1550">
        <f>COUNTIF($BE341:$BZ341,"Đ")</f>
        <v>6</v>
      </c>
      <c r="CB340" s="1549">
        <f>CA340/COUNTA($BE341:$BZ341)</f>
        <v>1</v>
      </c>
      <c r="CC340" s="1550">
        <f>COUNTIF($BE341:$BZ341,"CCG")</f>
        <v>0</v>
      </c>
      <c r="CD340" s="1549">
        <f>CC340/COUNTA($BE341:$BZ341)</f>
        <v>0</v>
      </c>
      <c r="CE340" s="1550">
        <f>COUNTIF($BE341:$BZ341,"CĐ")</f>
        <v>0</v>
      </c>
      <c r="CF340" s="1549">
        <f>CE340/COUNTA($BE341:$BZ341)</f>
        <v>0</v>
      </c>
      <c r="CG340" s="1407">
        <f>(((CA340*2)+(CC340*1)+(CE340*0)))/(CA340+CC340+CE340)</f>
        <v>2</v>
      </c>
      <c r="CH340" s="1407" t="str">
        <f>IF(CG340&gt;=1.6,"Đạt mục tiêu",IF(CG340&gt;=1,"Cần cố gắng","Chưa đạt"))</f>
        <v>Đạt mục tiêu</v>
      </c>
      <c r="CI340" s="2"/>
    </row>
    <row r="341" spans="1:87" s="173" customFormat="1" hidden="1">
      <c r="A341" s="1536"/>
      <c r="B341" s="1414"/>
      <c r="C341" s="1539"/>
      <c r="D341" s="36"/>
      <c r="E341" s="37"/>
      <c r="F341" s="36"/>
      <c r="G341" s="209"/>
      <c r="H341" s="210"/>
      <c r="I341" s="7"/>
      <c r="J341" s="7"/>
      <c r="K341" s="209"/>
      <c r="L341" s="7"/>
      <c r="M341" s="7"/>
      <c r="N341" s="79"/>
      <c r="O341" s="7"/>
      <c r="P341" s="79"/>
      <c r="Q341" s="7"/>
      <c r="R341" s="7"/>
      <c r="S341" s="7"/>
      <c r="T341" s="7"/>
      <c r="U341" s="7"/>
      <c r="V341" s="209"/>
      <c r="W341" s="209"/>
      <c r="X341" s="209"/>
      <c r="Y341" s="209"/>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38" t="str">
        <f>IF(BE340&lt;1,"CĐ",IF(BE340&lt;1.6,"CCG","Đ"))</f>
        <v>Đ</v>
      </c>
      <c r="BF341" s="38" t="str">
        <f>IF(BF340&lt;1,"CĐ",IF(BF340&lt;1.6,"CCG","Đ"))</f>
        <v>Đ</v>
      </c>
      <c r="BG341" s="38" t="str">
        <f>IF(BG340&lt;1,"CĐ",IF(BG340&lt;1.6,"CCG","Đ"))</f>
        <v>Đ</v>
      </c>
      <c r="BH341" s="38" t="str">
        <f>IF(BH340&lt;1,"CĐ",IF(BH340&lt;1.6,"CCG","Đ"))</f>
        <v>Đ</v>
      </c>
      <c r="BI341" s="38" t="str">
        <f>IF(BI340&lt;1,"CĐ",IF(BI340&lt;1.6,"CCG","Đ"))</f>
        <v>Đ</v>
      </c>
      <c r="BJ341" s="60"/>
      <c r="BK341" s="38"/>
      <c r="BL341" s="38"/>
      <c r="BM341" s="38"/>
      <c r="BN341" s="38"/>
      <c r="BO341" s="38"/>
      <c r="BP341" s="38"/>
      <c r="BQ341" s="38"/>
      <c r="BR341" s="38"/>
      <c r="BS341" s="38"/>
      <c r="BT341" s="38"/>
      <c r="BU341" s="38"/>
      <c r="BV341" s="38"/>
      <c r="BW341" s="38"/>
      <c r="BX341" s="38" t="str">
        <f>IF(BX340&lt;1,"CĐ",IF(BX340&lt;1.6,"CCG","Đ"))</f>
        <v>Đ</v>
      </c>
      <c r="BY341" s="54"/>
      <c r="BZ341" s="54"/>
      <c r="CA341" s="1550"/>
      <c r="CB341" s="1549"/>
      <c r="CC341" s="1550"/>
      <c r="CD341" s="1549"/>
      <c r="CE341" s="1550"/>
      <c r="CF341" s="1549"/>
      <c r="CG341" s="1407"/>
      <c r="CH341" s="1407"/>
      <c r="CI341" s="2"/>
    </row>
    <row r="342" spans="1:87" s="173" customFormat="1" hidden="1">
      <c r="A342" s="170"/>
      <c r="B342" s="3"/>
      <c r="C342" s="172"/>
      <c r="D342" s="12"/>
      <c r="E342" s="4"/>
      <c r="F342" s="2"/>
      <c r="H342" s="174"/>
      <c r="I342" s="2"/>
      <c r="J342" s="2"/>
      <c r="L342" s="2"/>
      <c r="M342" s="2"/>
      <c r="N342" s="74"/>
      <c r="O342" s="2"/>
      <c r="P342" s="74"/>
      <c r="Q342" s="2"/>
      <c r="R342" s="2"/>
      <c r="S342" s="2"/>
      <c r="T342" s="2"/>
      <c r="U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48"/>
      <c r="BZ342" s="48"/>
      <c r="CA342" s="2"/>
      <c r="CB342" s="2"/>
      <c r="CC342" s="2"/>
      <c r="CD342" s="2"/>
      <c r="CE342" s="2"/>
      <c r="CF342" s="2"/>
      <c r="CG342" s="2"/>
      <c r="CH342" s="2"/>
      <c r="CI342" s="2"/>
    </row>
    <row r="343" spans="1:87">
      <c r="G343" s="173"/>
      <c r="H343" s="174"/>
      <c r="K343" s="173"/>
      <c r="V343" s="173"/>
      <c r="W343" s="173"/>
      <c r="X343" s="173"/>
      <c r="Y343" s="173"/>
    </row>
    <row r="344" spans="1:87">
      <c r="G344" s="173"/>
      <c r="H344" s="174"/>
      <c r="K344" s="173"/>
      <c r="V344" s="173"/>
      <c r="W344" s="173"/>
      <c r="X344" s="173"/>
      <c r="Y344" s="173"/>
    </row>
  </sheetData>
  <autoFilter ref="A7:CH245">
    <filterColumn colId="10">
      <filters>
        <filter val="."/>
        <filter val="x"/>
      </filters>
    </filterColumn>
    <filterColumn colId="52" showButton="0"/>
    <filterColumn colId="64"/>
    <filterColumn colId="65"/>
    <filterColumn colId="66"/>
    <filterColumn colId="67"/>
    <filterColumn colId="70"/>
    <filterColumn colId="71"/>
    <filterColumn colId="72"/>
  </autoFilter>
  <dataConsolidate link="1">
    <dataRefs count="1">
      <dataRef name="ớp học; Sân chơi; Phòng chức năng; Ngoài nhà trường"/>
    </dataRefs>
  </dataConsolidate>
  <mergeCells count="287">
    <mergeCell ref="BU4:BU7"/>
    <mergeCell ref="A3:A5"/>
    <mergeCell ref="B3:B5"/>
    <mergeCell ref="C3:D5"/>
    <mergeCell ref="E3:F5"/>
    <mergeCell ref="G3:G5"/>
    <mergeCell ref="H3:H5"/>
    <mergeCell ref="I3:I5"/>
    <mergeCell ref="J3:J5"/>
    <mergeCell ref="V5:W5"/>
    <mergeCell ref="BL4:BL7"/>
    <mergeCell ref="CE4:CF5"/>
    <mergeCell ref="CG4:CG5"/>
    <mergeCell ref="CH4:CH5"/>
    <mergeCell ref="BZ4:BZ7"/>
    <mergeCell ref="C1:CH1"/>
    <mergeCell ref="AT3:AW4"/>
    <mergeCell ref="AX3:AY4"/>
    <mergeCell ref="AZ3:BB4"/>
    <mergeCell ref="BC3:BD4"/>
    <mergeCell ref="BE3:BZ3"/>
    <mergeCell ref="BQ4:BQ7"/>
    <mergeCell ref="BR4:BR7"/>
    <mergeCell ref="BV4:BV7"/>
    <mergeCell ref="BW4:BW7"/>
    <mergeCell ref="CG3:CH3"/>
    <mergeCell ref="BE4:BE7"/>
    <mergeCell ref="BF4:BF7"/>
    <mergeCell ref="BG4:BG7"/>
    <mergeCell ref="BH4:BH7"/>
    <mergeCell ref="AQ7:AR7"/>
    <mergeCell ref="AT7:AU7"/>
    <mergeCell ref="AV7:AW7"/>
    <mergeCell ref="BS4:BS7"/>
    <mergeCell ref="BT4:BT7"/>
    <mergeCell ref="C10:E10"/>
    <mergeCell ref="K3:T3"/>
    <mergeCell ref="V3:Y4"/>
    <mergeCell ref="Z3:AC4"/>
    <mergeCell ref="AD3:AG4"/>
    <mergeCell ref="AH3:AL4"/>
    <mergeCell ref="X5:Y5"/>
    <mergeCell ref="Z5:AA5"/>
    <mergeCell ref="AB5:AC5"/>
    <mergeCell ref="AK5:AL5"/>
    <mergeCell ref="V7:W7"/>
    <mergeCell ref="X7:Y7"/>
    <mergeCell ref="Z7:AA7"/>
    <mergeCell ref="AB7:AC7"/>
    <mergeCell ref="AD5:AE5"/>
    <mergeCell ref="AD7:AE7"/>
    <mergeCell ref="AI7:AJ7"/>
    <mergeCell ref="AK7:AL7"/>
    <mergeCell ref="AI5:AJ5"/>
    <mergeCell ref="CA3:CF3"/>
    <mergeCell ref="C9:E9"/>
    <mergeCell ref="AM5:AN5"/>
    <mergeCell ref="AM3:AP4"/>
    <mergeCell ref="AQ3:AS4"/>
    <mergeCell ref="AN7:AO7"/>
    <mergeCell ref="AZ5:BA5"/>
    <mergeCell ref="AQ5:AR5"/>
    <mergeCell ref="AT5:AU5"/>
    <mergeCell ref="BX4:BX7"/>
    <mergeCell ref="BY4:BY7"/>
    <mergeCell ref="AX7:AY7"/>
    <mergeCell ref="AZ7:BA7"/>
    <mergeCell ref="AV5:AW5"/>
    <mergeCell ref="AX5:AY5"/>
    <mergeCell ref="BI4:BI7"/>
    <mergeCell ref="BJ4:BJ7"/>
    <mergeCell ref="BK4:BK7"/>
    <mergeCell ref="BM4:BM7"/>
    <mergeCell ref="BN4:BN7"/>
    <mergeCell ref="BO4:BO7"/>
    <mergeCell ref="BP4:BP7"/>
    <mergeCell ref="CA4:CB5"/>
    <mergeCell ref="CC4:CD5"/>
    <mergeCell ref="C34:E34"/>
    <mergeCell ref="C38:E38"/>
    <mergeCell ref="C46:E46"/>
    <mergeCell ref="C66:E66"/>
    <mergeCell ref="C67:E67"/>
    <mergeCell ref="C73:E73"/>
    <mergeCell ref="C21:E21"/>
    <mergeCell ref="C22:E22"/>
    <mergeCell ref="C29:E29"/>
    <mergeCell ref="C104:E104"/>
    <mergeCell ref="C106:E106"/>
    <mergeCell ref="C108:E108"/>
    <mergeCell ref="C110:F110"/>
    <mergeCell ref="C124:E124"/>
    <mergeCell ref="C129:E129"/>
    <mergeCell ref="C83:E83"/>
    <mergeCell ref="C86:E86"/>
    <mergeCell ref="C87:E87"/>
    <mergeCell ref="C94:E94"/>
    <mergeCell ref="C95:E95"/>
    <mergeCell ref="C98:E98"/>
    <mergeCell ref="C181:E181"/>
    <mergeCell ref="C186:E186"/>
    <mergeCell ref="C188:E188"/>
    <mergeCell ref="C189:E189"/>
    <mergeCell ref="C194:G194"/>
    <mergeCell ref="C200:E200"/>
    <mergeCell ref="C130:E130"/>
    <mergeCell ref="C149:E149"/>
    <mergeCell ref="C168:E168"/>
    <mergeCell ref="C172:E172"/>
    <mergeCell ref="C179:F179"/>
    <mergeCell ref="C180:E180"/>
    <mergeCell ref="G245:H245"/>
    <mergeCell ref="G247:H247"/>
    <mergeCell ref="G248:H248"/>
    <mergeCell ref="G249:H249"/>
    <mergeCell ref="G250:H250"/>
    <mergeCell ref="G242:H242"/>
    <mergeCell ref="G243:H243"/>
    <mergeCell ref="G244:H244"/>
    <mergeCell ref="C201:E201"/>
    <mergeCell ref="C221:E221"/>
    <mergeCell ref="G240:H240"/>
    <mergeCell ref="G241:H241"/>
    <mergeCell ref="G257:H257"/>
    <mergeCell ref="G258:H258"/>
    <mergeCell ref="G259:H259"/>
    <mergeCell ref="G260:H260"/>
    <mergeCell ref="C265:C266"/>
    <mergeCell ref="G251:H251"/>
    <mergeCell ref="G252:H252"/>
    <mergeCell ref="G253:H253"/>
    <mergeCell ref="G254:H254"/>
    <mergeCell ref="G255:H255"/>
    <mergeCell ref="G256:H256"/>
    <mergeCell ref="CG265:CG266"/>
    <mergeCell ref="CH265:CH266"/>
    <mergeCell ref="C270:C271"/>
    <mergeCell ref="CA270:CA271"/>
    <mergeCell ref="CB270:CB271"/>
    <mergeCell ref="CC270:CC271"/>
    <mergeCell ref="CD270:CD271"/>
    <mergeCell ref="CE270:CE271"/>
    <mergeCell ref="CF270:CF271"/>
    <mergeCell ref="CA265:CA266"/>
    <mergeCell ref="CB265:CB266"/>
    <mergeCell ref="CC265:CC266"/>
    <mergeCell ref="CD265:CD266"/>
    <mergeCell ref="CE265:CE266"/>
    <mergeCell ref="CF265:CF266"/>
    <mergeCell ref="CG270:CG271"/>
    <mergeCell ref="CH270:CH271"/>
    <mergeCell ref="CH275:CH276"/>
    <mergeCell ref="C280:C281"/>
    <mergeCell ref="CA280:CA281"/>
    <mergeCell ref="CB280:CB281"/>
    <mergeCell ref="CC280:CC281"/>
    <mergeCell ref="CD280:CD281"/>
    <mergeCell ref="CE280:CE281"/>
    <mergeCell ref="CF280:CF281"/>
    <mergeCell ref="CG280:CG281"/>
    <mergeCell ref="CH280:CH281"/>
    <mergeCell ref="C275:C276"/>
    <mergeCell ref="CA275:CA276"/>
    <mergeCell ref="CB275:CB276"/>
    <mergeCell ref="CC275:CC276"/>
    <mergeCell ref="CD275:CD276"/>
    <mergeCell ref="CE275:CE276"/>
    <mergeCell ref="CF275:CF276"/>
    <mergeCell ref="CG275:CG276"/>
    <mergeCell ref="CH285:CH286"/>
    <mergeCell ref="C290:C291"/>
    <mergeCell ref="CA290:CA291"/>
    <mergeCell ref="CB290:CB291"/>
    <mergeCell ref="CC290:CC291"/>
    <mergeCell ref="CD290:CD291"/>
    <mergeCell ref="CE290:CE291"/>
    <mergeCell ref="CF290:CF291"/>
    <mergeCell ref="CG290:CG291"/>
    <mergeCell ref="CH290:CH291"/>
    <mergeCell ref="C285:C286"/>
    <mergeCell ref="CA285:CA286"/>
    <mergeCell ref="CB285:CB286"/>
    <mergeCell ref="CC285:CC286"/>
    <mergeCell ref="CD285:CD286"/>
    <mergeCell ref="CE285:CE286"/>
    <mergeCell ref="CF285:CF286"/>
    <mergeCell ref="CG285:CG286"/>
    <mergeCell ref="CH295:CH296"/>
    <mergeCell ref="C300:C301"/>
    <mergeCell ref="CA300:CA301"/>
    <mergeCell ref="CB300:CB301"/>
    <mergeCell ref="CC300:CC301"/>
    <mergeCell ref="CD300:CD301"/>
    <mergeCell ref="CE300:CE301"/>
    <mergeCell ref="CF300:CF301"/>
    <mergeCell ref="CG300:CG301"/>
    <mergeCell ref="CH300:CH301"/>
    <mergeCell ref="C295:C296"/>
    <mergeCell ref="CA295:CA296"/>
    <mergeCell ref="CB295:CB296"/>
    <mergeCell ref="CC295:CC296"/>
    <mergeCell ref="CD295:CD296"/>
    <mergeCell ref="CE295:CE296"/>
    <mergeCell ref="CF295:CF296"/>
    <mergeCell ref="CG295:CG296"/>
    <mergeCell ref="CH305:CH306"/>
    <mergeCell ref="C310:C311"/>
    <mergeCell ref="CA310:CA311"/>
    <mergeCell ref="CB310:CB311"/>
    <mergeCell ref="CC310:CC311"/>
    <mergeCell ref="CD310:CD311"/>
    <mergeCell ref="CE310:CE311"/>
    <mergeCell ref="CF310:CF311"/>
    <mergeCell ref="CG310:CG311"/>
    <mergeCell ref="CH310:CH311"/>
    <mergeCell ref="C305:C306"/>
    <mergeCell ref="CA305:CA306"/>
    <mergeCell ref="CB305:CB306"/>
    <mergeCell ref="CC305:CC306"/>
    <mergeCell ref="CD305:CD306"/>
    <mergeCell ref="CE305:CE306"/>
    <mergeCell ref="CF305:CF306"/>
    <mergeCell ref="CG305:CG306"/>
    <mergeCell ref="A312:A341"/>
    <mergeCell ref="B312:B316"/>
    <mergeCell ref="C315:C316"/>
    <mergeCell ref="CA315:CA316"/>
    <mergeCell ref="CB315:CB316"/>
    <mergeCell ref="CC315:CC316"/>
    <mergeCell ref="CD315:CD316"/>
    <mergeCell ref="CE315:CE316"/>
    <mergeCell ref="CF315:CF316"/>
    <mergeCell ref="B322:B326"/>
    <mergeCell ref="C325:C326"/>
    <mergeCell ref="CA325:CA326"/>
    <mergeCell ref="CB325:CB326"/>
    <mergeCell ref="CC325:CC326"/>
    <mergeCell ref="CD325:CD326"/>
    <mergeCell ref="CE325:CE326"/>
    <mergeCell ref="CE335:CE336"/>
    <mergeCell ref="CF325:CF326"/>
    <mergeCell ref="CF340:CF341"/>
    <mergeCell ref="CB335:CB336"/>
    <mergeCell ref="CC335:CC336"/>
    <mergeCell ref="CD335:CD336"/>
    <mergeCell ref="C330:C331"/>
    <mergeCell ref="CA330:CA331"/>
    <mergeCell ref="CB330:CB331"/>
    <mergeCell ref="CC330:CC331"/>
    <mergeCell ref="CD330:CD331"/>
    <mergeCell ref="CE330:CE331"/>
    <mergeCell ref="CG315:CG316"/>
    <mergeCell ref="CH315:CH316"/>
    <mergeCell ref="B317:B321"/>
    <mergeCell ref="C320:C321"/>
    <mergeCell ref="CA320:CA321"/>
    <mergeCell ref="CB320:CB321"/>
    <mergeCell ref="CC320:CC321"/>
    <mergeCell ref="CD320:CD321"/>
    <mergeCell ref="CE320:CE321"/>
    <mergeCell ref="CF320:CF321"/>
    <mergeCell ref="CG320:CG321"/>
    <mergeCell ref="CH320:CH321"/>
    <mergeCell ref="A262:A266"/>
    <mergeCell ref="CG340:CG341"/>
    <mergeCell ref="CH340:CH341"/>
    <mergeCell ref="B6:H6"/>
    <mergeCell ref="C8:D8"/>
    <mergeCell ref="CF335:CF336"/>
    <mergeCell ref="CG335:CG336"/>
    <mergeCell ref="CH335:CH336"/>
    <mergeCell ref="B337:B341"/>
    <mergeCell ref="C340:C341"/>
    <mergeCell ref="CA340:CA341"/>
    <mergeCell ref="CB340:CB341"/>
    <mergeCell ref="CC340:CC341"/>
    <mergeCell ref="CD340:CD341"/>
    <mergeCell ref="CE340:CE341"/>
    <mergeCell ref="CF330:CF331"/>
    <mergeCell ref="CG330:CG331"/>
    <mergeCell ref="CH330:CH331"/>
    <mergeCell ref="B332:B336"/>
    <mergeCell ref="C335:C336"/>
    <mergeCell ref="CA335:CA336"/>
    <mergeCell ref="CG325:CG326"/>
    <mergeCell ref="CH325:CH326"/>
    <mergeCell ref="B327:B331"/>
  </mergeCells>
  <dataValidations count="12">
    <dataValidation type="list" allowBlank="1" showInputMessage="1" showErrorMessage="1" sqref="CA183:CH185 CA12:CH20 CA24:CH28 CA30:CH30 CA68:CH69 CA128 W195:Y199 W126:W128 AH11:BD20 AO182:BD185 W169:BD171 W187:BD187 W68:BD72 W23:BD28 CA169:CD171 V182 V157:V158 V137 V134:Y134 V178:Y178 V70 V31 V23 V11 W180:AN185 AA11:AF20 CE169:CH172 W30:BD32 CA71:CH72 CA126 CA187:CH187 CA32:CH32 W12:Z20 V125:V128 X125:BD128 Z191:BD199 W191:Y193 CD192:CH199 CA192:CC193 CA195:CC199">
      <formula1>"x, ĐTT, TDS, HĐH, HĐG, HĐNT,HĐC+HĐNT,HĐG+HĐNT, VS-AN, HĐC, TQDN, LH"</formula1>
    </dataValidation>
    <dataValidation type="list" allowBlank="1" showInputMessage="1" showErrorMessage="1" sqref="BE109:BZ109 BE203:BZ220 BE125:BZ128 BE169:BZ171 BE182:BZ185 BE173:BZ178 BE187:BZ187 BE30:BZ33 BE111:BZ123 BE107:BZ107 BE100:BZ103 BL66:BP66 BE84:BZ85 BE74:BZ82 BE195:BZ199 BE35:BZ37 BE134:BZ134 BE23:BZ28 BE137:BZ148 BE47:BZ65 BE96:BZ97 BE150:BZ167 BE105:BZ105 BE88:BZ93 BE39:BZ45 BE11:BZ20 BE68:BZ72 BE191:BZ193 BE223:BZ239">
      <formula1>"2, 1, 0, KĐG,#"</formula1>
    </dataValidation>
    <dataValidation type="list" allowBlank="1" showInputMessage="1" showErrorMessage="1" sqref="D96:D97 R188:R189 S188:S190 I188:Q190 U188:CH190 T188:T189 H188:H189 G188:G190 F195:F220 D11:D20 F187:F193 F23:F28 F100:F103 F39:F45 F173:F178 F169:F171 D150:D167 D111:D123 F47:F65 F125:F128 D125:D128 D47:D65 F107 D109 F109 D39:D45 D88:D93 F84:F85 F68:F72 D68:D72 D173:D178 F35:F37 D30:D33 D23:D28 D223:D239 F223:F239 D195:D199 D191:D193 D187 D182:D185 F182:F185 F150:F167 F111:F123 F131:F148 D169:D171 D131:D148 D107 D100:D103 D105 D84:D85 D203:D220 F30:F33 D35:D37 F11:F20 D74:D82 F88:F93 F74:F82 F96:F97 F105">
      <formula1>"KQMĐ, NDCT, TLHD, BC, ĐP"</formula1>
    </dataValidation>
    <dataValidation type="list" allowBlank="1" showInputMessage="1" showErrorMessage="1" sqref="K111:U123 R190 T190 K203:U220 K88:U93 V180:V181 K173:U178 V68:V69 V30 K23:U28 K11:U20 K169:V171 V173:V177 V32 K39:L65 K68:U82 V24:V28 K223:U239 K191:U193 K187:V187 M39:U66 K182:U185 K150:U167 K109:V109 K107:V107 K105:U105 V183:V185 V12:V20 K131:U148 K125:U128 K96:U97 K100:U103 K84:U85 K35:U37 V71:V72 K30:U33 V192:V193 K195:V199">
      <formula1>"x"</formula1>
    </dataValidation>
    <dataValidation type="list" allowBlank="1" showInputMessage="1" showErrorMessage="1" sqref="V159:V167 V203:BD220 Z173:BD178 W150:BD167 W137:BD148 W107:BD107 W109:BD109 V96:BD97 V84:BD85 V35:BD37 V33:BD33 V223:BD239 V111:BD123 V138:V148 V74:BD82 V88:BD93 V100:BD103 V105:BD105 V39:BD45 W173:Y177 V150:V156 W47:BD65 V47:V62 V64:V65">
      <formula1>"ĐTT, TDS, HĐH, HĐG, HĐNT, HĐC+HĐNT,VS-AN,HĐC+HĐNT, HĐC, HĐH+HĐG, HĐH+HĐNT, HĐH+HĐC, TQDN, LH, x,#"</formula1>
    </dataValidation>
    <dataValidation type="list" allowBlank="1" showInputMessage="1" showErrorMessage="1" sqref="Z11">
      <formula1>"x, ĐTT, TDS, HĐH, HĐG, HĐNT, VS-AN, HĐC, TQDN, LH, HĐH+HĐNT, HĐH+HĐC, HĐH+HĐG"</formula1>
    </dataValidation>
    <dataValidation type="list" allowBlank="1" showInputMessage="1" showErrorMessage="1" sqref="I23:I28 I191:I220 I223:I239 I125:I171 I39:I66 J66:L66 I68:I82 I109:I123 I105:I107 I100:I103 I96:I97 I88:I93 I84:I85 I35:I37 I30:I33 I173:I187 I11:I20">
      <formula1>"Lớp học, Sân chơi, Phòng chức năng, Ngoài nhà trường"</formula1>
    </dataValidation>
    <dataValidation type="list" allowBlank="1" showInputMessage="1" showErrorMessage="1" sqref="J30:J33 J191:J220 J173:J187 J125:J171 J39:J65 J68:J82 J109:J123 J105:J107 J100:J103 J96:J97 J88:J93 J84:J85 J223:J240 J35:J37 J23:J28 J11:J20">
      <formula1>"Thể chất, Nhận thức, Ngôn ngữ, TCKNXH-TM"</formula1>
    </dataValidation>
    <dataValidation type="list" allowBlank="1" showInputMessage="1" showErrorMessage="1" sqref="V191">
      <formula1>"x, ĐTT, TDS, HĐH, HĐH+HĐG, HĐH+HĐNT, HĐH+HĐC,HĐG, HĐNT, VS-AN, HĐC, TQDN, LH"</formula1>
    </dataValidation>
    <dataValidation type="list" allowBlank="1" showInputMessage="1" showErrorMessage="1" sqref="W11">
      <formula1>"x, ĐTT, TDS, HĐH, HĐG, HĐNT, HĐH+HĐG, HĐH+HĐNT, HĐH+HĐC,VS-AN, HĐC, TQDN, LH"</formula1>
    </dataValidation>
    <dataValidation type="list" allowBlank="1" showInputMessage="1" showErrorMessage="1" sqref="X11:Y11 W125">
      <formula1>"x, ĐTT, TDS, HĐH, HĐG, HĐNT, HĐH+HĐG, HĐH+HĐNT, HĐH+HĐC, VS-AN, HĐC, TQDN, LH"</formula1>
    </dataValidation>
    <dataValidation type="list" allowBlank="1" showInputMessage="1" showErrorMessage="1" sqref="V63">
      <formula1>"ĐTT, TDS, HĐH, HĐG, HĐNT,HĐG + HĐC, HĐC+HĐNT,VS-AN,HĐC+HĐNT, HĐC, HĐH+HĐG, HĐH+HĐNT, HĐH+HĐC, TQDN, LH, x,#"</formula1>
    </dataValidation>
  </dataValidations>
  <pageMargins left="0.45" right="0.45" top="0.5" bottom="0.5" header="0.3" footer="0.3"/>
  <pageSetup paperSize="9" orientation="landscape" r:id="rId1"/>
  <legacyDrawing r:id="rId2"/>
</worksheet>
</file>

<file path=xl/worksheets/sheet14.xml><?xml version="1.0" encoding="utf-8"?>
<worksheet xmlns="http://schemas.openxmlformats.org/spreadsheetml/2006/main" xmlns:r="http://schemas.openxmlformats.org/officeDocument/2006/relationships">
  <dimension ref="A1:CG350"/>
  <sheetViews>
    <sheetView zoomScaleNormal="100" workbookViewId="0">
      <pane xSplit="6" ySplit="7" topLeftCell="K8" activePane="bottomRight" state="frozen"/>
      <selection pane="topRight" activeCell="G1" sqref="G1"/>
      <selection pane="bottomLeft" activeCell="A7" sqref="A7"/>
      <selection pane="bottomRight" activeCell="X7" sqref="X7:Y7"/>
    </sheetView>
  </sheetViews>
  <sheetFormatPr defaultRowHeight="15.75"/>
  <cols>
    <col min="1" max="1" width="3.7109375" style="3" customWidth="1"/>
    <col min="2" max="2" width="4.7109375" style="3" hidden="1" customWidth="1"/>
    <col min="3" max="3" width="46" style="4" customWidth="1"/>
    <col min="4" max="4" width="13.7109375" style="12" hidden="1" customWidth="1"/>
    <col min="5" max="5" width="22.85546875" style="4" hidden="1" customWidth="1"/>
    <col min="6" max="6" width="13.7109375" style="12" hidden="1" customWidth="1"/>
    <col min="7" max="7" width="22.5703125" style="2" hidden="1" customWidth="1"/>
    <col min="8" max="8" width="17.28515625" style="92" hidden="1" customWidth="1"/>
    <col min="9" max="9" width="38.42578125" style="2" hidden="1" customWidth="1"/>
    <col min="10" max="10" width="3.42578125" style="2" hidden="1" customWidth="1"/>
    <col min="11" max="13" width="8.7109375" style="2" customWidth="1"/>
    <col min="14" max="14" width="8.7109375" style="443" customWidth="1"/>
    <col min="15" max="15" width="8.7109375" style="2" customWidth="1"/>
    <col min="16" max="16" width="8.7109375" style="443" customWidth="1"/>
    <col min="17" max="19" width="8.7109375" style="2" customWidth="1"/>
    <col min="20" max="20" width="9.28515625" style="2" customWidth="1"/>
    <col min="21" max="21" width="5.7109375" style="2" bestFit="1" customWidth="1"/>
    <col min="22" max="23" width="8" style="2" bestFit="1" customWidth="1"/>
    <col min="24" max="24" width="5.7109375" style="2" bestFit="1" customWidth="1"/>
    <col min="25" max="25" width="8" style="2" bestFit="1" customWidth="1"/>
    <col min="26" max="31" width="3" style="2" bestFit="1" customWidth="1"/>
    <col min="32" max="32" width="12.140625" style="2" bestFit="1" customWidth="1"/>
    <col min="33" max="33" width="12.42578125" style="2" bestFit="1" customWidth="1"/>
    <col min="34" max="34" width="9.5703125" style="2" bestFit="1" customWidth="1"/>
    <col min="35" max="38" width="3" style="2" bestFit="1" customWidth="1"/>
    <col min="39" max="40" width="2.140625" style="2" bestFit="1" customWidth="1"/>
    <col min="41" max="41" width="14.140625" style="2" bestFit="1" customWidth="1"/>
    <col min="42" max="42" width="8.42578125" style="2" bestFit="1" customWidth="1"/>
    <col min="43" max="44" width="3" style="2" bestFit="1" customWidth="1"/>
    <col min="45" max="45" width="8.42578125" style="2" bestFit="1" customWidth="1"/>
    <col min="46" max="49" width="4.140625" style="2" customWidth="1"/>
    <col min="50" max="51" width="8.7109375" style="2" customWidth="1"/>
    <col min="52" max="52" width="3" style="2" bestFit="1" customWidth="1"/>
    <col min="53" max="53" width="2.140625" style="2" bestFit="1" customWidth="1"/>
    <col min="54" max="54" width="10.28515625" style="2" bestFit="1" customWidth="1"/>
    <col min="55" max="56" width="7.28515625" style="2" customWidth="1"/>
    <col min="57" max="69" width="3.85546875" style="1116" customWidth="1"/>
    <col min="70" max="72" width="3.85546875" style="1117" customWidth="1"/>
    <col min="73" max="73" width="3.85546875" style="1116" customWidth="1"/>
    <col min="74" max="74" width="8.140625" style="2" bestFit="1" customWidth="1"/>
    <col min="75" max="75" width="8.42578125" style="2" bestFit="1" customWidth="1"/>
    <col min="76" max="76" width="8.140625" style="2" bestFit="1" customWidth="1"/>
    <col min="77" max="77" width="8.42578125" style="2" bestFit="1" customWidth="1"/>
    <col min="78" max="78" width="8.140625" style="2" bestFit="1" customWidth="1"/>
    <col min="79" max="79" width="8.42578125" style="2" bestFit="1" customWidth="1"/>
    <col min="80" max="80" width="13.140625" style="2" bestFit="1" customWidth="1"/>
    <col min="81" max="81" width="11.85546875" style="2" bestFit="1" customWidth="1"/>
    <col min="82" max="82" width="2" style="2" bestFit="1" customWidth="1"/>
    <col min="83" max="83" width="2" style="2" hidden="1" customWidth="1"/>
    <col min="84" max="84" width="0" style="2" hidden="1" customWidth="1"/>
    <col min="85" max="85" width="4.42578125" style="2" bestFit="1" customWidth="1"/>
    <col min="86" max="189" width="9.140625" style="2"/>
    <col min="190" max="190" width="20.140625" style="2" customWidth="1"/>
    <col min="191" max="191" width="4.28515625" style="2" customWidth="1"/>
    <col min="192" max="192" width="39" style="2" customWidth="1"/>
    <col min="193" max="193" width="53.5703125" style="2" customWidth="1"/>
    <col min="194" max="197" width="7.7109375" style="2" customWidth="1"/>
    <col min="198" max="198" width="10" style="2" customWidth="1"/>
    <col min="199" max="200" width="9.28515625" style="2" customWidth="1"/>
    <col min="201" max="201" width="8" style="2" customWidth="1"/>
    <col min="202" max="445" width="9.140625" style="2"/>
    <col min="446" max="446" width="20.140625" style="2" customWidth="1"/>
    <col min="447" max="447" width="4.28515625" style="2" customWidth="1"/>
    <col min="448" max="448" width="39" style="2" customWidth="1"/>
    <col min="449" max="449" width="53.5703125" style="2" customWidth="1"/>
    <col min="450" max="453" width="7.7109375" style="2" customWidth="1"/>
    <col min="454" max="454" width="10" style="2" customWidth="1"/>
    <col min="455" max="456" width="9.28515625" style="2" customWidth="1"/>
    <col min="457" max="457" width="8" style="2" customWidth="1"/>
    <col min="458" max="701" width="9.140625" style="2"/>
    <col min="702" max="702" width="20.140625" style="2" customWidth="1"/>
    <col min="703" max="703" width="4.28515625" style="2" customWidth="1"/>
    <col min="704" max="704" width="39" style="2" customWidth="1"/>
    <col min="705" max="705" width="53.5703125" style="2" customWidth="1"/>
    <col min="706" max="709" width="7.7109375" style="2" customWidth="1"/>
    <col min="710" max="710" width="10" style="2" customWidth="1"/>
    <col min="711" max="712" width="9.28515625" style="2" customWidth="1"/>
    <col min="713" max="713" width="8" style="2" customWidth="1"/>
    <col min="714" max="957" width="9.140625" style="2"/>
    <col min="958" max="958" width="20.140625" style="2" customWidth="1"/>
    <col min="959" max="959" width="4.28515625" style="2" customWidth="1"/>
    <col min="960" max="960" width="39" style="2" customWidth="1"/>
    <col min="961" max="961" width="53.5703125" style="2" customWidth="1"/>
    <col min="962" max="965" width="7.7109375" style="2" customWidth="1"/>
    <col min="966" max="966" width="10" style="2" customWidth="1"/>
    <col min="967" max="968" width="9.28515625" style="2" customWidth="1"/>
    <col min="969" max="969" width="8" style="2" customWidth="1"/>
    <col min="970" max="1213" width="9.140625" style="2"/>
    <col min="1214" max="1214" width="20.140625" style="2" customWidth="1"/>
    <col min="1215" max="1215" width="4.28515625" style="2" customWidth="1"/>
    <col min="1216" max="1216" width="39" style="2" customWidth="1"/>
    <col min="1217" max="1217" width="53.5703125" style="2" customWidth="1"/>
    <col min="1218" max="1221" width="7.7109375" style="2" customWidth="1"/>
    <col min="1222" max="1222" width="10" style="2" customWidth="1"/>
    <col min="1223" max="1224" width="9.28515625" style="2" customWidth="1"/>
    <col min="1225" max="1225" width="8" style="2" customWidth="1"/>
    <col min="1226" max="1469" width="9.140625" style="2"/>
    <col min="1470" max="1470" width="20.140625" style="2" customWidth="1"/>
    <col min="1471" max="1471" width="4.28515625" style="2" customWidth="1"/>
    <col min="1472" max="1472" width="39" style="2" customWidth="1"/>
    <col min="1473" max="1473" width="53.5703125" style="2" customWidth="1"/>
    <col min="1474" max="1477" width="7.7109375" style="2" customWidth="1"/>
    <col min="1478" max="1478" width="10" style="2" customWidth="1"/>
    <col min="1479" max="1480" width="9.28515625" style="2" customWidth="1"/>
    <col min="1481" max="1481" width="8" style="2" customWidth="1"/>
    <col min="1482" max="1725" width="9.140625" style="2"/>
    <col min="1726" max="1726" width="20.140625" style="2" customWidth="1"/>
    <col min="1727" max="1727" width="4.28515625" style="2" customWidth="1"/>
    <col min="1728" max="1728" width="39" style="2" customWidth="1"/>
    <col min="1729" max="1729" width="53.5703125" style="2" customWidth="1"/>
    <col min="1730" max="1733" width="7.7109375" style="2" customWidth="1"/>
    <col min="1734" max="1734" width="10" style="2" customWidth="1"/>
    <col min="1735" max="1736" width="9.28515625" style="2" customWidth="1"/>
    <col min="1737" max="1737" width="8" style="2" customWidth="1"/>
    <col min="1738" max="1981" width="9.140625" style="2"/>
    <col min="1982" max="1982" width="20.140625" style="2" customWidth="1"/>
    <col min="1983" max="1983" width="4.28515625" style="2" customWidth="1"/>
    <col min="1984" max="1984" width="39" style="2" customWidth="1"/>
    <col min="1985" max="1985" width="53.5703125" style="2" customWidth="1"/>
    <col min="1986" max="1989" width="7.7109375" style="2" customWidth="1"/>
    <col min="1990" max="1990" width="10" style="2" customWidth="1"/>
    <col min="1991" max="1992" width="9.28515625" style="2" customWidth="1"/>
    <col min="1993" max="1993" width="8" style="2" customWidth="1"/>
    <col min="1994" max="2237" width="9.140625" style="2"/>
    <col min="2238" max="2238" width="20.140625" style="2" customWidth="1"/>
    <col min="2239" max="2239" width="4.28515625" style="2" customWidth="1"/>
    <col min="2240" max="2240" width="39" style="2" customWidth="1"/>
    <col min="2241" max="2241" width="53.5703125" style="2" customWidth="1"/>
    <col min="2242" max="2245" width="7.7109375" style="2" customWidth="1"/>
    <col min="2246" max="2246" width="10" style="2" customWidth="1"/>
    <col min="2247" max="2248" width="9.28515625" style="2" customWidth="1"/>
    <col min="2249" max="2249" width="8" style="2" customWidth="1"/>
    <col min="2250" max="2493" width="9.140625" style="2"/>
    <col min="2494" max="2494" width="20.140625" style="2" customWidth="1"/>
    <col min="2495" max="2495" width="4.28515625" style="2" customWidth="1"/>
    <col min="2496" max="2496" width="39" style="2" customWidth="1"/>
    <col min="2497" max="2497" width="53.5703125" style="2" customWidth="1"/>
    <col min="2498" max="2501" width="7.7109375" style="2" customWidth="1"/>
    <col min="2502" max="2502" width="10" style="2" customWidth="1"/>
    <col min="2503" max="2504" width="9.28515625" style="2" customWidth="1"/>
    <col min="2505" max="2505" width="8" style="2" customWidth="1"/>
    <col min="2506" max="2749" width="9.140625" style="2"/>
    <col min="2750" max="2750" width="20.140625" style="2" customWidth="1"/>
    <col min="2751" max="2751" width="4.28515625" style="2" customWidth="1"/>
    <col min="2752" max="2752" width="39" style="2" customWidth="1"/>
    <col min="2753" max="2753" width="53.5703125" style="2" customWidth="1"/>
    <col min="2754" max="2757" width="7.7109375" style="2" customWidth="1"/>
    <col min="2758" max="2758" width="10" style="2" customWidth="1"/>
    <col min="2759" max="2760" width="9.28515625" style="2" customWidth="1"/>
    <col min="2761" max="2761" width="8" style="2" customWidth="1"/>
    <col min="2762" max="3005" width="9.140625" style="2"/>
    <col min="3006" max="3006" width="20.140625" style="2" customWidth="1"/>
    <col min="3007" max="3007" width="4.28515625" style="2" customWidth="1"/>
    <col min="3008" max="3008" width="39" style="2" customWidth="1"/>
    <col min="3009" max="3009" width="53.5703125" style="2" customWidth="1"/>
    <col min="3010" max="3013" width="7.7109375" style="2" customWidth="1"/>
    <col min="3014" max="3014" width="10" style="2" customWidth="1"/>
    <col min="3015" max="3016" width="9.28515625" style="2" customWidth="1"/>
    <col min="3017" max="3017" width="8" style="2" customWidth="1"/>
    <col min="3018" max="3261" width="9.140625" style="2"/>
    <col min="3262" max="3262" width="20.140625" style="2" customWidth="1"/>
    <col min="3263" max="3263" width="4.28515625" style="2" customWidth="1"/>
    <col min="3264" max="3264" width="39" style="2" customWidth="1"/>
    <col min="3265" max="3265" width="53.5703125" style="2" customWidth="1"/>
    <col min="3266" max="3269" width="7.7109375" style="2" customWidth="1"/>
    <col min="3270" max="3270" width="10" style="2" customWidth="1"/>
    <col min="3271" max="3272" width="9.28515625" style="2" customWidth="1"/>
    <col min="3273" max="3273" width="8" style="2" customWidth="1"/>
    <col min="3274" max="3517" width="9.140625" style="2"/>
    <col min="3518" max="3518" width="20.140625" style="2" customWidth="1"/>
    <col min="3519" max="3519" width="4.28515625" style="2" customWidth="1"/>
    <col min="3520" max="3520" width="39" style="2" customWidth="1"/>
    <col min="3521" max="3521" width="53.5703125" style="2" customWidth="1"/>
    <col min="3522" max="3525" width="7.7109375" style="2" customWidth="1"/>
    <col min="3526" max="3526" width="10" style="2" customWidth="1"/>
    <col min="3527" max="3528" width="9.28515625" style="2" customWidth="1"/>
    <col min="3529" max="3529" width="8" style="2" customWidth="1"/>
    <col min="3530" max="3773" width="9.140625" style="2"/>
    <col min="3774" max="3774" width="20.140625" style="2" customWidth="1"/>
    <col min="3775" max="3775" width="4.28515625" style="2" customWidth="1"/>
    <col min="3776" max="3776" width="39" style="2" customWidth="1"/>
    <col min="3777" max="3777" width="53.5703125" style="2" customWidth="1"/>
    <col min="3778" max="3781" width="7.7109375" style="2" customWidth="1"/>
    <col min="3782" max="3782" width="10" style="2" customWidth="1"/>
    <col min="3783" max="3784" width="9.28515625" style="2" customWidth="1"/>
    <col min="3785" max="3785" width="8" style="2" customWidth="1"/>
    <col min="3786" max="4029" width="9.140625" style="2"/>
    <col min="4030" max="4030" width="20.140625" style="2" customWidth="1"/>
    <col min="4031" max="4031" width="4.28515625" style="2" customWidth="1"/>
    <col min="4032" max="4032" width="39" style="2" customWidth="1"/>
    <col min="4033" max="4033" width="53.5703125" style="2" customWidth="1"/>
    <col min="4034" max="4037" width="7.7109375" style="2" customWidth="1"/>
    <col min="4038" max="4038" width="10" style="2" customWidth="1"/>
    <col min="4039" max="4040" width="9.28515625" style="2" customWidth="1"/>
    <col min="4041" max="4041" width="8" style="2" customWidth="1"/>
    <col min="4042" max="4285" width="9.140625" style="2"/>
    <col min="4286" max="4286" width="20.140625" style="2" customWidth="1"/>
    <col min="4287" max="4287" width="4.28515625" style="2" customWidth="1"/>
    <col min="4288" max="4288" width="39" style="2" customWidth="1"/>
    <col min="4289" max="4289" width="53.5703125" style="2" customWidth="1"/>
    <col min="4290" max="4293" width="7.7109375" style="2" customWidth="1"/>
    <col min="4294" max="4294" width="10" style="2" customWidth="1"/>
    <col min="4295" max="4296" width="9.28515625" style="2" customWidth="1"/>
    <col min="4297" max="4297" width="8" style="2" customWidth="1"/>
    <col min="4298" max="4541" width="9.140625" style="2"/>
    <col min="4542" max="4542" width="20.140625" style="2" customWidth="1"/>
    <col min="4543" max="4543" width="4.28515625" style="2" customWidth="1"/>
    <col min="4544" max="4544" width="39" style="2" customWidth="1"/>
    <col min="4545" max="4545" width="53.5703125" style="2" customWidth="1"/>
    <col min="4546" max="4549" width="7.7109375" style="2" customWidth="1"/>
    <col min="4550" max="4550" width="10" style="2" customWidth="1"/>
    <col min="4551" max="4552" width="9.28515625" style="2" customWidth="1"/>
    <col min="4553" max="4553" width="8" style="2" customWidth="1"/>
    <col min="4554" max="4797" width="9.140625" style="2"/>
    <col min="4798" max="4798" width="20.140625" style="2" customWidth="1"/>
    <col min="4799" max="4799" width="4.28515625" style="2" customWidth="1"/>
    <col min="4800" max="4800" width="39" style="2" customWidth="1"/>
    <col min="4801" max="4801" width="53.5703125" style="2" customWidth="1"/>
    <col min="4802" max="4805" width="7.7109375" style="2" customWidth="1"/>
    <col min="4806" max="4806" width="10" style="2" customWidth="1"/>
    <col min="4807" max="4808" width="9.28515625" style="2" customWidth="1"/>
    <col min="4809" max="4809" width="8" style="2" customWidth="1"/>
    <col min="4810" max="5053" width="9.140625" style="2"/>
    <col min="5054" max="5054" width="20.140625" style="2" customWidth="1"/>
    <col min="5055" max="5055" width="4.28515625" style="2" customWidth="1"/>
    <col min="5056" max="5056" width="39" style="2" customWidth="1"/>
    <col min="5057" max="5057" width="53.5703125" style="2" customWidth="1"/>
    <col min="5058" max="5061" width="7.7109375" style="2" customWidth="1"/>
    <col min="5062" max="5062" width="10" style="2" customWidth="1"/>
    <col min="5063" max="5064" width="9.28515625" style="2" customWidth="1"/>
    <col min="5065" max="5065" width="8" style="2" customWidth="1"/>
    <col min="5066" max="5309" width="9.140625" style="2"/>
    <col min="5310" max="5310" width="20.140625" style="2" customWidth="1"/>
    <col min="5311" max="5311" width="4.28515625" style="2" customWidth="1"/>
    <col min="5312" max="5312" width="39" style="2" customWidth="1"/>
    <col min="5313" max="5313" width="53.5703125" style="2" customWidth="1"/>
    <col min="5314" max="5317" width="7.7109375" style="2" customWidth="1"/>
    <col min="5318" max="5318" width="10" style="2" customWidth="1"/>
    <col min="5319" max="5320" width="9.28515625" style="2" customWidth="1"/>
    <col min="5321" max="5321" width="8" style="2" customWidth="1"/>
    <col min="5322" max="5565" width="9.140625" style="2"/>
    <col min="5566" max="5566" width="20.140625" style="2" customWidth="1"/>
    <col min="5567" max="5567" width="4.28515625" style="2" customWidth="1"/>
    <col min="5568" max="5568" width="39" style="2" customWidth="1"/>
    <col min="5569" max="5569" width="53.5703125" style="2" customWidth="1"/>
    <col min="5570" max="5573" width="7.7109375" style="2" customWidth="1"/>
    <col min="5574" max="5574" width="10" style="2" customWidth="1"/>
    <col min="5575" max="5576" width="9.28515625" style="2" customWidth="1"/>
    <col min="5577" max="5577" width="8" style="2" customWidth="1"/>
    <col min="5578" max="5821" width="9.140625" style="2"/>
    <col min="5822" max="5822" width="20.140625" style="2" customWidth="1"/>
    <col min="5823" max="5823" width="4.28515625" style="2" customWidth="1"/>
    <col min="5824" max="5824" width="39" style="2" customWidth="1"/>
    <col min="5825" max="5825" width="53.5703125" style="2" customWidth="1"/>
    <col min="5826" max="5829" width="7.7109375" style="2" customWidth="1"/>
    <col min="5830" max="5830" width="10" style="2" customWidth="1"/>
    <col min="5831" max="5832" width="9.28515625" style="2" customWidth="1"/>
    <col min="5833" max="5833" width="8" style="2" customWidth="1"/>
    <col min="5834" max="6077" width="9.140625" style="2"/>
    <col min="6078" max="6078" width="20.140625" style="2" customWidth="1"/>
    <col min="6079" max="6079" width="4.28515625" style="2" customWidth="1"/>
    <col min="6080" max="6080" width="39" style="2" customWidth="1"/>
    <col min="6081" max="6081" width="53.5703125" style="2" customWidth="1"/>
    <col min="6082" max="6085" width="7.7109375" style="2" customWidth="1"/>
    <col min="6086" max="6086" width="10" style="2" customWidth="1"/>
    <col min="6087" max="6088" width="9.28515625" style="2" customWidth="1"/>
    <col min="6089" max="6089" width="8" style="2" customWidth="1"/>
    <col min="6090" max="6333" width="9.140625" style="2"/>
    <col min="6334" max="6334" width="20.140625" style="2" customWidth="1"/>
    <col min="6335" max="6335" width="4.28515625" style="2" customWidth="1"/>
    <col min="6336" max="6336" width="39" style="2" customWidth="1"/>
    <col min="6337" max="6337" width="53.5703125" style="2" customWidth="1"/>
    <col min="6338" max="6341" width="7.7109375" style="2" customWidth="1"/>
    <col min="6342" max="6342" width="10" style="2" customWidth="1"/>
    <col min="6343" max="6344" width="9.28515625" style="2" customWidth="1"/>
    <col min="6345" max="6345" width="8" style="2" customWidth="1"/>
    <col min="6346" max="6589" width="9.140625" style="2"/>
    <col min="6590" max="6590" width="20.140625" style="2" customWidth="1"/>
    <col min="6591" max="6591" width="4.28515625" style="2" customWidth="1"/>
    <col min="6592" max="6592" width="39" style="2" customWidth="1"/>
    <col min="6593" max="6593" width="53.5703125" style="2" customWidth="1"/>
    <col min="6594" max="6597" width="7.7109375" style="2" customWidth="1"/>
    <col min="6598" max="6598" width="10" style="2" customWidth="1"/>
    <col min="6599" max="6600" width="9.28515625" style="2" customWidth="1"/>
    <col min="6601" max="6601" width="8" style="2" customWidth="1"/>
    <col min="6602" max="6845" width="9.140625" style="2"/>
    <col min="6846" max="6846" width="20.140625" style="2" customWidth="1"/>
    <col min="6847" max="6847" width="4.28515625" style="2" customWidth="1"/>
    <col min="6848" max="6848" width="39" style="2" customWidth="1"/>
    <col min="6849" max="6849" width="53.5703125" style="2" customWidth="1"/>
    <col min="6850" max="6853" width="7.7109375" style="2" customWidth="1"/>
    <col min="6854" max="6854" width="10" style="2" customWidth="1"/>
    <col min="6855" max="6856" width="9.28515625" style="2" customWidth="1"/>
    <col min="6857" max="6857" width="8" style="2" customWidth="1"/>
    <col min="6858" max="7101" width="9.140625" style="2"/>
    <col min="7102" max="7102" width="20.140625" style="2" customWidth="1"/>
    <col min="7103" max="7103" width="4.28515625" style="2" customWidth="1"/>
    <col min="7104" max="7104" width="39" style="2" customWidth="1"/>
    <col min="7105" max="7105" width="53.5703125" style="2" customWidth="1"/>
    <col min="7106" max="7109" width="7.7109375" style="2" customWidth="1"/>
    <col min="7110" max="7110" width="10" style="2" customWidth="1"/>
    <col min="7111" max="7112" width="9.28515625" style="2" customWidth="1"/>
    <col min="7113" max="7113" width="8" style="2" customWidth="1"/>
    <col min="7114" max="7357" width="9.140625" style="2"/>
    <col min="7358" max="7358" width="20.140625" style="2" customWidth="1"/>
    <col min="7359" max="7359" width="4.28515625" style="2" customWidth="1"/>
    <col min="7360" max="7360" width="39" style="2" customWidth="1"/>
    <col min="7361" max="7361" width="53.5703125" style="2" customWidth="1"/>
    <col min="7362" max="7365" width="7.7109375" style="2" customWidth="1"/>
    <col min="7366" max="7366" width="10" style="2" customWidth="1"/>
    <col min="7367" max="7368" width="9.28515625" style="2" customWidth="1"/>
    <col min="7369" max="7369" width="8" style="2" customWidth="1"/>
    <col min="7370" max="7613" width="9.140625" style="2"/>
    <col min="7614" max="7614" width="20.140625" style="2" customWidth="1"/>
    <col min="7615" max="7615" width="4.28515625" style="2" customWidth="1"/>
    <col min="7616" max="7616" width="39" style="2" customWidth="1"/>
    <col min="7617" max="7617" width="53.5703125" style="2" customWidth="1"/>
    <col min="7618" max="7621" width="7.7109375" style="2" customWidth="1"/>
    <col min="7622" max="7622" width="10" style="2" customWidth="1"/>
    <col min="7623" max="7624" width="9.28515625" style="2" customWidth="1"/>
    <col min="7625" max="7625" width="8" style="2" customWidth="1"/>
    <col min="7626" max="7869" width="9.140625" style="2"/>
    <col min="7870" max="7870" width="20.140625" style="2" customWidth="1"/>
    <col min="7871" max="7871" width="4.28515625" style="2" customWidth="1"/>
    <col min="7872" max="7872" width="39" style="2" customWidth="1"/>
    <col min="7873" max="7873" width="53.5703125" style="2" customWidth="1"/>
    <col min="7874" max="7877" width="7.7109375" style="2" customWidth="1"/>
    <col min="7878" max="7878" width="10" style="2" customWidth="1"/>
    <col min="7879" max="7880" width="9.28515625" style="2" customWidth="1"/>
    <col min="7881" max="7881" width="8" style="2" customWidth="1"/>
    <col min="7882" max="8125" width="9.140625" style="2"/>
    <col min="8126" max="8126" width="20.140625" style="2" customWidth="1"/>
    <col min="8127" max="8127" width="4.28515625" style="2" customWidth="1"/>
    <col min="8128" max="8128" width="39" style="2" customWidth="1"/>
    <col min="8129" max="8129" width="53.5703125" style="2" customWidth="1"/>
    <col min="8130" max="8133" width="7.7109375" style="2" customWidth="1"/>
    <col min="8134" max="8134" width="10" style="2" customWidth="1"/>
    <col min="8135" max="8136" width="9.28515625" style="2" customWidth="1"/>
    <col min="8137" max="8137" width="8" style="2" customWidth="1"/>
    <col min="8138" max="8381" width="9.140625" style="2"/>
    <col min="8382" max="8382" width="20.140625" style="2" customWidth="1"/>
    <col min="8383" max="8383" width="4.28515625" style="2" customWidth="1"/>
    <col min="8384" max="8384" width="39" style="2" customWidth="1"/>
    <col min="8385" max="8385" width="53.5703125" style="2" customWidth="1"/>
    <col min="8386" max="8389" width="7.7109375" style="2" customWidth="1"/>
    <col min="8390" max="8390" width="10" style="2" customWidth="1"/>
    <col min="8391" max="8392" width="9.28515625" style="2" customWidth="1"/>
    <col min="8393" max="8393" width="8" style="2" customWidth="1"/>
    <col min="8394" max="8637" width="9.140625" style="2"/>
    <col min="8638" max="8638" width="20.140625" style="2" customWidth="1"/>
    <col min="8639" max="8639" width="4.28515625" style="2" customWidth="1"/>
    <col min="8640" max="8640" width="39" style="2" customWidth="1"/>
    <col min="8641" max="8641" width="53.5703125" style="2" customWidth="1"/>
    <col min="8642" max="8645" width="7.7109375" style="2" customWidth="1"/>
    <col min="8646" max="8646" width="10" style="2" customWidth="1"/>
    <col min="8647" max="8648" width="9.28515625" style="2" customWidth="1"/>
    <col min="8649" max="8649" width="8" style="2" customWidth="1"/>
    <col min="8650" max="8893" width="9.140625" style="2"/>
    <col min="8894" max="8894" width="20.140625" style="2" customWidth="1"/>
    <col min="8895" max="8895" width="4.28515625" style="2" customWidth="1"/>
    <col min="8896" max="8896" width="39" style="2" customWidth="1"/>
    <col min="8897" max="8897" width="53.5703125" style="2" customWidth="1"/>
    <col min="8898" max="8901" width="7.7109375" style="2" customWidth="1"/>
    <col min="8902" max="8902" width="10" style="2" customWidth="1"/>
    <col min="8903" max="8904" width="9.28515625" style="2" customWidth="1"/>
    <col min="8905" max="8905" width="8" style="2" customWidth="1"/>
    <col min="8906" max="9149" width="9.140625" style="2"/>
    <col min="9150" max="9150" width="20.140625" style="2" customWidth="1"/>
    <col min="9151" max="9151" width="4.28515625" style="2" customWidth="1"/>
    <col min="9152" max="9152" width="39" style="2" customWidth="1"/>
    <col min="9153" max="9153" width="53.5703125" style="2" customWidth="1"/>
    <col min="9154" max="9157" width="7.7109375" style="2" customWidth="1"/>
    <col min="9158" max="9158" width="10" style="2" customWidth="1"/>
    <col min="9159" max="9160" width="9.28515625" style="2" customWidth="1"/>
    <col min="9161" max="9161" width="8" style="2" customWidth="1"/>
    <col min="9162" max="9405" width="9.140625" style="2"/>
    <col min="9406" max="9406" width="20.140625" style="2" customWidth="1"/>
    <col min="9407" max="9407" width="4.28515625" style="2" customWidth="1"/>
    <col min="9408" max="9408" width="39" style="2" customWidth="1"/>
    <col min="9409" max="9409" width="53.5703125" style="2" customWidth="1"/>
    <col min="9410" max="9413" width="7.7109375" style="2" customWidth="1"/>
    <col min="9414" max="9414" width="10" style="2" customWidth="1"/>
    <col min="9415" max="9416" width="9.28515625" style="2" customWidth="1"/>
    <col min="9417" max="9417" width="8" style="2" customWidth="1"/>
    <col min="9418" max="9661" width="9.140625" style="2"/>
    <col min="9662" max="9662" width="20.140625" style="2" customWidth="1"/>
    <col min="9663" max="9663" width="4.28515625" style="2" customWidth="1"/>
    <col min="9664" max="9664" width="39" style="2" customWidth="1"/>
    <col min="9665" max="9665" width="53.5703125" style="2" customWidth="1"/>
    <col min="9666" max="9669" width="7.7109375" style="2" customWidth="1"/>
    <col min="9670" max="9670" width="10" style="2" customWidth="1"/>
    <col min="9671" max="9672" width="9.28515625" style="2" customWidth="1"/>
    <col min="9673" max="9673" width="8" style="2" customWidth="1"/>
    <col min="9674" max="9917" width="9.140625" style="2"/>
    <col min="9918" max="9918" width="20.140625" style="2" customWidth="1"/>
    <col min="9919" max="9919" width="4.28515625" style="2" customWidth="1"/>
    <col min="9920" max="9920" width="39" style="2" customWidth="1"/>
    <col min="9921" max="9921" width="53.5703125" style="2" customWidth="1"/>
    <col min="9922" max="9925" width="7.7109375" style="2" customWidth="1"/>
    <col min="9926" max="9926" width="10" style="2" customWidth="1"/>
    <col min="9927" max="9928" width="9.28515625" style="2" customWidth="1"/>
    <col min="9929" max="9929" width="8" style="2" customWidth="1"/>
    <col min="9930" max="10173" width="9.140625" style="2"/>
    <col min="10174" max="10174" width="20.140625" style="2" customWidth="1"/>
    <col min="10175" max="10175" width="4.28515625" style="2" customWidth="1"/>
    <col min="10176" max="10176" width="39" style="2" customWidth="1"/>
    <col min="10177" max="10177" width="53.5703125" style="2" customWidth="1"/>
    <col min="10178" max="10181" width="7.7109375" style="2" customWidth="1"/>
    <col min="10182" max="10182" width="10" style="2" customWidth="1"/>
    <col min="10183" max="10184" width="9.28515625" style="2" customWidth="1"/>
    <col min="10185" max="10185" width="8" style="2" customWidth="1"/>
    <col min="10186" max="10429" width="9.140625" style="2"/>
    <col min="10430" max="10430" width="20.140625" style="2" customWidth="1"/>
    <col min="10431" max="10431" width="4.28515625" style="2" customWidth="1"/>
    <col min="10432" max="10432" width="39" style="2" customWidth="1"/>
    <col min="10433" max="10433" width="53.5703125" style="2" customWidth="1"/>
    <col min="10434" max="10437" width="7.7109375" style="2" customWidth="1"/>
    <col min="10438" max="10438" width="10" style="2" customWidth="1"/>
    <col min="10439" max="10440" width="9.28515625" style="2" customWidth="1"/>
    <col min="10441" max="10441" width="8" style="2" customWidth="1"/>
    <col min="10442" max="10685" width="9.140625" style="2"/>
    <col min="10686" max="10686" width="20.140625" style="2" customWidth="1"/>
    <col min="10687" max="10687" width="4.28515625" style="2" customWidth="1"/>
    <col min="10688" max="10688" width="39" style="2" customWidth="1"/>
    <col min="10689" max="10689" width="53.5703125" style="2" customWidth="1"/>
    <col min="10690" max="10693" width="7.7109375" style="2" customWidth="1"/>
    <col min="10694" max="10694" width="10" style="2" customWidth="1"/>
    <col min="10695" max="10696" width="9.28515625" style="2" customWidth="1"/>
    <col min="10697" max="10697" width="8" style="2" customWidth="1"/>
    <col min="10698" max="10941" width="9.140625" style="2"/>
    <col min="10942" max="10942" width="20.140625" style="2" customWidth="1"/>
    <col min="10943" max="10943" width="4.28515625" style="2" customWidth="1"/>
    <col min="10944" max="10944" width="39" style="2" customWidth="1"/>
    <col min="10945" max="10945" width="53.5703125" style="2" customWidth="1"/>
    <col min="10946" max="10949" width="7.7109375" style="2" customWidth="1"/>
    <col min="10950" max="10950" width="10" style="2" customWidth="1"/>
    <col min="10951" max="10952" width="9.28515625" style="2" customWidth="1"/>
    <col min="10953" max="10953" width="8" style="2" customWidth="1"/>
    <col min="10954" max="11197" width="9.140625" style="2"/>
    <col min="11198" max="11198" width="20.140625" style="2" customWidth="1"/>
    <col min="11199" max="11199" width="4.28515625" style="2" customWidth="1"/>
    <col min="11200" max="11200" width="39" style="2" customWidth="1"/>
    <col min="11201" max="11201" width="53.5703125" style="2" customWidth="1"/>
    <col min="11202" max="11205" width="7.7109375" style="2" customWidth="1"/>
    <col min="11206" max="11206" width="10" style="2" customWidth="1"/>
    <col min="11207" max="11208" width="9.28515625" style="2" customWidth="1"/>
    <col min="11209" max="11209" width="8" style="2" customWidth="1"/>
    <col min="11210" max="11453" width="9.140625" style="2"/>
    <col min="11454" max="11454" width="20.140625" style="2" customWidth="1"/>
    <col min="11455" max="11455" width="4.28515625" style="2" customWidth="1"/>
    <col min="11456" max="11456" width="39" style="2" customWidth="1"/>
    <col min="11457" max="11457" width="53.5703125" style="2" customWidth="1"/>
    <col min="11458" max="11461" width="7.7109375" style="2" customWidth="1"/>
    <col min="11462" max="11462" width="10" style="2" customWidth="1"/>
    <col min="11463" max="11464" width="9.28515625" style="2" customWidth="1"/>
    <col min="11465" max="11465" width="8" style="2" customWidth="1"/>
    <col min="11466" max="11709" width="9.140625" style="2"/>
    <col min="11710" max="11710" width="20.140625" style="2" customWidth="1"/>
    <col min="11711" max="11711" width="4.28515625" style="2" customWidth="1"/>
    <col min="11712" max="11712" width="39" style="2" customWidth="1"/>
    <col min="11713" max="11713" width="53.5703125" style="2" customWidth="1"/>
    <col min="11714" max="11717" width="7.7109375" style="2" customWidth="1"/>
    <col min="11718" max="11718" width="10" style="2" customWidth="1"/>
    <col min="11719" max="11720" width="9.28515625" style="2" customWidth="1"/>
    <col min="11721" max="11721" width="8" style="2" customWidth="1"/>
    <col min="11722" max="11965" width="9.140625" style="2"/>
    <col min="11966" max="11966" width="20.140625" style="2" customWidth="1"/>
    <col min="11967" max="11967" width="4.28515625" style="2" customWidth="1"/>
    <col min="11968" max="11968" width="39" style="2" customWidth="1"/>
    <col min="11969" max="11969" width="53.5703125" style="2" customWidth="1"/>
    <col min="11970" max="11973" width="7.7109375" style="2" customWidth="1"/>
    <col min="11974" max="11974" width="10" style="2" customWidth="1"/>
    <col min="11975" max="11976" width="9.28515625" style="2" customWidth="1"/>
    <col min="11977" max="11977" width="8" style="2" customWidth="1"/>
    <col min="11978" max="12221" width="9.140625" style="2"/>
    <col min="12222" max="12222" width="20.140625" style="2" customWidth="1"/>
    <col min="12223" max="12223" width="4.28515625" style="2" customWidth="1"/>
    <col min="12224" max="12224" width="39" style="2" customWidth="1"/>
    <col min="12225" max="12225" width="53.5703125" style="2" customWidth="1"/>
    <col min="12226" max="12229" width="7.7109375" style="2" customWidth="1"/>
    <col min="12230" max="12230" width="10" style="2" customWidth="1"/>
    <col min="12231" max="12232" width="9.28515625" style="2" customWidth="1"/>
    <col min="12233" max="12233" width="8" style="2" customWidth="1"/>
    <col min="12234" max="12477" width="9.140625" style="2"/>
    <col min="12478" max="12478" width="20.140625" style="2" customWidth="1"/>
    <col min="12479" max="12479" width="4.28515625" style="2" customWidth="1"/>
    <col min="12480" max="12480" width="39" style="2" customWidth="1"/>
    <col min="12481" max="12481" width="53.5703125" style="2" customWidth="1"/>
    <col min="12482" max="12485" width="7.7109375" style="2" customWidth="1"/>
    <col min="12486" max="12486" width="10" style="2" customWidth="1"/>
    <col min="12487" max="12488" width="9.28515625" style="2" customWidth="1"/>
    <col min="12489" max="12489" width="8" style="2" customWidth="1"/>
    <col min="12490" max="12733" width="9.140625" style="2"/>
    <col min="12734" max="12734" width="20.140625" style="2" customWidth="1"/>
    <col min="12735" max="12735" width="4.28515625" style="2" customWidth="1"/>
    <col min="12736" max="12736" width="39" style="2" customWidth="1"/>
    <col min="12737" max="12737" width="53.5703125" style="2" customWidth="1"/>
    <col min="12738" max="12741" width="7.7109375" style="2" customWidth="1"/>
    <col min="12742" max="12742" width="10" style="2" customWidth="1"/>
    <col min="12743" max="12744" width="9.28515625" style="2" customWidth="1"/>
    <col min="12745" max="12745" width="8" style="2" customWidth="1"/>
    <col min="12746" max="12989" width="9.140625" style="2"/>
    <col min="12990" max="12990" width="20.140625" style="2" customWidth="1"/>
    <col min="12991" max="12991" width="4.28515625" style="2" customWidth="1"/>
    <col min="12992" max="12992" width="39" style="2" customWidth="1"/>
    <col min="12993" max="12993" width="53.5703125" style="2" customWidth="1"/>
    <col min="12994" max="12997" width="7.7109375" style="2" customWidth="1"/>
    <col min="12998" max="12998" width="10" style="2" customWidth="1"/>
    <col min="12999" max="13000" width="9.28515625" style="2" customWidth="1"/>
    <col min="13001" max="13001" width="8" style="2" customWidth="1"/>
    <col min="13002" max="13245" width="9.140625" style="2"/>
    <col min="13246" max="13246" width="20.140625" style="2" customWidth="1"/>
    <col min="13247" max="13247" width="4.28515625" style="2" customWidth="1"/>
    <col min="13248" max="13248" width="39" style="2" customWidth="1"/>
    <col min="13249" max="13249" width="53.5703125" style="2" customWidth="1"/>
    <col min="13250" max="13253" width="7.7109375" style="2" customWidth="1"/>
    <col min="13254" max="13254" width="10" style="2" customWidth="1"/>
    <col min="13255" max="13256" width="9.28515625" style="2" customWidth="1"/>
    <col min="13257" max="13257" width="8" style="2" customWidth="1"/>
    <col min="13258" max="13501" width="9.140625" style="2"/>
    <col min="13502" max="13502" width="20.140625" style="2" customWidth="1"/>
    <col min="13503" max="13503" width="4.28515625" style="2" customWidth="1"/>
    <col min="13504" max="13504" width="39" style="2" customWidth="1"/>
    <col min="13505" max="13505" width="53.5703125" style="2" customWidth="1"/>
    <col min="13506" max="13509" width="7.7109375" style="2" customWidth="1"/>
    <col min="13510" max="13510" width="10" style="2" customWidth="1"/>
    <col min="13511" max="13512" width="9.28515625" style="2" customWidth="1"/>
    <col min="13513" max="13513" width="8" style="2" customWidth="1"/>
    <col min="13514" max="13757" width="9.140625" style="2"/>
    <col min="13758" max="13758" width="20.140625" style="2" customWidth="1"/>
    <col min="13759" max="13759" width="4.28515625" style="2" customWidth="1"/>
    <col min="13760" max="13760" width="39" style="2" customWidth="1"/>
    <col min="13761" max="13761" width="53.5703125" style="2" customWidth="1"/>
    <col min="13762" max="13765" width="7.7109375" style="2" customWidth="1"/>
    <col min="13766" max="13766" width="10" style="2" customWidth="1"/>
    <col min="13767" max="13768" width="9.28515625" style="2" customWidth="1"/>
    <col min="13769" max="13769" width="8" style="2" customWidth="1"/>
    <col min="13770" max="14013" width="9.140625" style="2"/>
    <col min="14014" max="14014" width="20.140625" style="2" customWidth="1"/>
    <col min="14015" max="14015" width="4.28515625" style="2" customWidth="1"/>
    <col min="14016" max="14016" width="39" style="2" customWidth="1"/>
    <col min="14017" max="14017" width="53.5703125" style="2" customWidth="1"/>
    <col min="14018" max="14021" width="7.7109375" style="2" customWidth="1"/>
    <col min="14022" max="14022" width="10" style="2" customWidth="1"/>
    <col min="14023" max="14024" width="9.28515625" style="2" customWidth="1"/>
    <col min="14025" max="14025" width="8" style="2" customWidth="1"/>
    <col min="14026" max="14269" width="9.140625" style="2"/>
    <col min="14270" max="14270" width="20.140625" style="2" customWidth="1"/>
    <col min="14271" max="14271" width="4.28515625" style="2" customWidth="1"/>
    <col min="14272" max="14272" width="39" style="2" customWidth="1"/>
    <col min="14273" max="14273" width="53.5703125" style="2" customWidth="1"/>
    <col min="14274" max="14277" width="7.7109375" style="2" customWidth="1"/>
    <col min="14278" max="14278" width="10" style="2" customWidth="1"/>
    <col min="14279" max="14280" width="9.28515625" style="2" customWidth="1"/>
    <col min="14281" max="14281" width="8" style="2" customWidth="1"/>
    <col min="14282" max="14525" width="9.140625" style="2"/>
    <col min="14526" max="14526" width="20.140625" style="2" customWidth="1"/>
    <col min="14527" max="14527" width="4.28515625" style="2" customWidth="1"/>
    <col min="14528" max="14528" width="39" style="2" customWidth="1"/>
    <col min="14529" max="14529" width="53.5703125" style="2" customWidth="1"/>
    <col min="14530" max="14533" width="7.7109375" style="2" customWidth="1"/>
    <col min="14534" max="14534" width="10" style="2" customWidth="1"/>
    <col min="14535" max="14536" width="9.28515625" style="2" customWidth="1"/>
    <col min="14537" max="14537" width="8" style="2" customWidth="1"/>
    <col min="14538" max="14781" width="9.140625" style="2"/>
    <col min="14782" max="14782" width="20.140625" style="2" customWidth="1"/>
    <col min="14783" max="14783" width="4.28515625" style="2" customWidth="1"/>
    <col min="14784" max="14784" width="39" style="2" customWidth="1"/>
    <col min="14785" max="14785" width="53.5703125" style="2" customWidth="1"/>
    <col min="14786" max="14789" width="7.7109375" style="2" customWidth="1"/>
    <col min="14790" max="14790" width="10" style="2" customWidth="1"/>
    <col min="14791" max="14792" width="9.28515625" style="2" customWidth="1"/>
    <col min="14793" max="14793" width="8" style="2" customWidth="1"/>
    <col min="14794" max="15037" width="9.140625" style="2"/>
    <col min="15038" max="15038" width="20.140625" style="2" customWidth="1"/>
    <col min="15039" max="15039" width="4.28515625" style="2" customWidth="1"/>
    <col min="15040" max="15040" width="39" style="2" customWidth="1"/>
    <col min="15041" max="15041" width="53.5703125" style="2" customWidth="1"/>
    <col min="15042" max="15045" width="7.7109375" style="2" customWidth="1"/>
    <col min="15046" max="15046" width="10" style="2" customWidth="1"/>
    <col min="15047" max="15048" width="9.28515625" style="2" customWidth="1"/>
    <col min="15049" max="15049" width="8" style="2" customWidth="1"/>
    <col min="15050" max="15293" width="9.140625" style="2"/>
    <col min="15294" max="15294" width="20.140625" style="2" customWidth="1"/>
    <col min="15295" max="15295" width="4.28515625" style="2" customWidth="1"/>
    <col min="15296" max="15296" width="39" style="2" customWidth="1"/>
    <col min="15297" max="15297" width="53.5703125" style="2" customWidth="1"/>
    <col min="15298" max="15301" width="7.7109375" style="2" customWidth="1"/>
    <col min="15302" max="15302" width="10" style="2" customWidth="1"/>
    <col min="15303" max="15304" width="9.28515625" style="2" customWidth="1"/>
    <col min="15305" max="15305" width="8" style="2" customWidth="1"/>
    <col min="15306" max="15549" width="9.140625" style="2"/>
    <col min="15550" max="15550" width="20.140625" style="2" customWidth="1"/>
    <col min="15551" max="15551" width="4.28515625" style="2" customWidth="1"/>
    <col min="15552" max="15552" width="39" style="2" customWidth="1"/>
    <col min="15553" max="15553" width="53.5703125" style="2" customWidth="1"/>
    <col min="15554" max="15557" width="7.7109375" style="2" customWidth="1"/>
    <col min="15558" max="15558" width="10" style="2" customWidth="1"/>
    <col min="15559" max="15560" width="9.28515625" style="2" customWidth="1"/>
    <col min="15561" max="15561" width="8" style="2" customWidth="1"/>
    <col min="15562" max="15805" width="9.140625" style="2"/>
    <col min="15806" max="15806" width="20.140625" style="2" customWidth="1"/>
    <col min="15807" max="15807" width="4.28515625" style="2" customWidth="1"/>
    <col min="15808" max="15808" width="39" style="2" customWidth="1"/>
    <col min="15809" max="15809" width="53.5703125" style="2" customWidth="1"/>
    <col min="15810" max="15813" width="7.7109375" style="2" customWidth="1"/>
    <col min="15814" max="15814" width="10" style="2" customWidth="1"/>
    <col min="15815" max="15816" width="9.28515625" style="2" customWidth="1"/>
    <col min="15817" max="15817" width="8" style="2" customWidth="1"/>
    <col min="15818" max="16061" width="9.140625" style="2"/>
    <col min="16062" max="16062" width="20.140625" style="2" customWidth="1"/>
    <col min="16063" max="16063" width="4.28515625" style="2" customWidth="1"/>
    <col min="16064" max="16064" width="39" style="2" customWidth="1"/>
    <col min="16065" max="16065" width="53.5703125" style="2" customWidth="1"/>
    <col min="16066" max="16069" width="7.7109375" style="2" customWidth="1"/>
    <col min="16070" max="16070" width="10" style="2" customWidth="1"/>
    <col min="16071" max="16072" width="9.28515625" style="2" customWidth="1"/>
    <col min="16073" max="16073" width="8" style="2" customWidth="1"/>
    <col min="16074" max="16384" width="9.140625" style="2"/>
  </cols>
  <sheetData>
    <row r="1" spans="1:85" ht="15.75" customHeight="1">
      <c r="A1" s="403"/>
      <c r="B1" s="403"/>
      <c r="C1" s="1453" t="s">
        <v>1497</v>
      </c>
      <c r="D1" s="1453"/>
      <c r="E1" s="1453"/>
      <c r="F1" s="1453"/>
      <c r="G1" s="1453"/>
      <c r="H1" s="1453"/>
      <c r="I1" s="1453"/>
      <c r="J1" s="1453"/>
      <c r="K1" s="1453"/>
      <c r="L1" s="1453"/>
      <c r="M1" s="1453"/>
      <c r="N1" s="1453"/>
      <c r="O1" s="1453"/>
      <c r="P1" s="1453"/>
      <c r="Q1" s="1453"/>
      <c r="R1" s="1453"/>
      <c r="S1" s="1453"/>
      <c r="T1" s="1453"/>
      <c r="U1" s="1453"/>
      <c r="BE1" s="1116">
        <v>1</v>
      </c>
      <c r="BF1" s="1116">
        <f>SUM(BE1+1)</f>
        <v>2</v>
      </c>
      <c r="BG1" s="1116">
        <f t="shared" ref="BG1:BU1" si="0">SUM(BF1+1)</f>
        <v>3</v>
      </c>
      <c r="BH1" s="1116">
        <f t="shared" si="0"/>
        <v>4</v>
      </c>
      <c r="BI1" s="1116">
        <f t="shared" si="0"/>
        <v>5</v>
      </c>
      <c r="BJ1" s="1116">
        <f t="shared" si="0"/>
        <v>6</v>
      </c>
      <c r="BK1" s="1116">
        <f t="shared" si="0"/>
        <v>7</v>
      </c>
      <c r="BL1" s="1116">
        <f t="shared" si="0"/>
        <v>8</v>
      </c>
      <c r="BM1" s="1116">
        <f t="shared" si="0"/>
        <v>9</v>
      </c>
      <c r="BN1" s="1116">
        <f t="shared" si="0"/>
        <v>10</v>
      </c>
      <c r="BO1" s="1116">
        <f t="shared" si="0"/>
        <v>11</v>
      </c>
      <c r="BP1" s="1116">
        <f t="shared" si="0"/>
        <v>12</v>
      </c>
      <c r="BQ1" s="1116">
        <f t="shared" si="0"/>
        <v>13</v>
      </c>
      <c r="BR1" s="1116">
        <f t="shared" si="0"/>
        <v>14</v>
      </c>
      <c r="BS1" s="1116">
        <f t="shared" si="0"/>
        <v>15</v>
      </c>
      <c r="BT1" s="1116">
        <f t="shared" si="0"/>
        <v>16</v>
      </c>
      <c r="BU1" s="1116">
        <f t="shared" si="0"/>
        <v>17</v>
      </c>
    </row>
    <row r="2" spans="1:85" ht="1.5" customHeight="1">
      <c r="D2" s="3"/>
      <c r="F2" s="3"/>
      <c r="J2" s="3"/>
    </row>
    <row r="3" spans="1:85" s="3" customFormat="1" ht="22.5" customHeight="1">
      <c r="A3" s="1331" t="s">
        <v>0</v>
      </c>
      <c r="B3" s="1331" t="s">
        <v>0</v>
      </c>
      <c r="C3" s="1457" t="s">
        <v>722</v>
      </c>
      <c r="D3" s="1331"/>
      <c r="E3" s="1457" t="s">
        <v>2</v>
      </c>
      <c r="F3" s="1331"/>
      <c r="G3" s="1457" t="s">
        <v>194</v>
      </c>
      <c r="H3" s="1457" t="s">
        <v>195</v>
      </c>
      <c r="I3" s="1331" t="s">
        <v>286</v>
      </c>
      <c r="J3" s="1611" t="s">
        <v>3</v>
      </c>
      <c r="K3" s="1613" t="s">
        <v>196</v>
      </c>
      <c r="L3" s="1613"/>
      <c r="M3" s="1613"/>
      <c r="N3" s="1613"/>
      <c r="O3" s="1613"/>
      <c r="P3" s="1613"/>
      <c r="Q3" s="1613"/>
      <c r="R3" s="1613"/>
      <c r="S3" s="1613"/>
      <c r="T3" s="1614"/>
      <c r="U3" s="64"/>
      <c r="V3" s="1717" t="s">
        <v>1530</v>
      </c>
      <c r="W3" s="1724"/>
      <c r="X3" s="1724"/>
      <c r="Y3" s="1718"/>
      <c r="Z3" s="1713" t="s">
        <v>1531</v>
      </c>
      <c r="AA3" s="1726"/>
      <c r="AB3" s="1726"/>
      <c r="AC3" s="1714"/>
      <c r="AD3" s="1712" t="s">
        <v>1532</v>
      </c>
      <c r="AE3" s="1712"/>
      <c r="AF3" s="1712"/>
      <c r="AG3" s="1712"/>
      <c r="AH3" s="1712" t="s">
        <v>1533</v>
      </c>
      <c r="AI3" s="1712"/>
      <c r="AJ3" s="1712"/>
      <c r="AK3" s="1712"/>
      <c r="AL3" s="1712"/>
      <c r="AM3" s="1713" t="s">
        <v>1534</v>
      </c>
      <c r="AN3" s="1726"/>
      <c r="AO3" s="1714"/>
      <c r="AP3" s="1712" t="s">
        <v>1535</v>
      </c>
      <c r="AQ3" s="1712"/>
      <c r="AR3" s="1712"/>
      <c r="AS3" s="1712"/>
      <c r="AT3" s="1712" t="s">
        <v>1536</v>
      </c>
      <c r="AU3" s="1712"/>
      <c r="AV3" s="1712"/>
      <c r="AW3" s="1712"/>
      <c r="AX3" s="1713" t="s">
        <v>1537</v>
      </c>
      <c r="AY3" s="1714"/>
      <c r="AZ3" s="1712" t="s">
        <v>1538</v>
      </c>
      <c r="BA3" s="1712"/>
      <c r="BB3" s="1712"/>
      <c r="BC3" s="1717" t="s">
        <v>1539</v>
      </c>
      <c r="BD3" s="1718"/>
      <c r="BE3" s="1731" t="s">
        <v>197</v>
      </c>
      <c r="BF3" s="1732"/>
      <c r="BG3" s="1732"/>
      <c r="BH3" s="1732"/>
      <c r="BI3" s="1732"/>
      <c r="BJ3" s="1732"/>
      <c r="BK3" s="1732"/>
      <c r="BL3" s="1732"/>
      <c r="BM3" s="1732"/>
      <c r="BN3" s="1732"/>
      <c r="BO3" s="1732"/>
      <c r="BP3" s="1732"/>
      <c r="BQ3" s="1732"/>
      <c r="BR3" s="1732"/>
      <c r="BS3" s="1732"/>
      <c r="BT3" s="1732"/>
      <c r="BU3" s="1732"/>
      <c r="BV3" s="1733" t="s">
        <v>198</v>
      </c>
      <c r="BW3" s="1733"/>
      <c r="BX3" s="1733"/>
      <c r="BY3" s="1733"/>
      <c r="BZ3" s="1733"/>
      <c r="CA3" s="1733"/>
      <c r="CB3" s="1733" t="s">
        <v>199</v>
      </c>
      <c r="CC3" s="1733"/>
    </row>
    <row r="4" spans="1:85" s="3" customFormat="1" ht="55.5" customHeight="1">
      <c r="A4" s="1331"/>
      <c r="B4" s="1331"/>
      <c r="C4" s="1331"/>
      <c r="D4" s="1331"/>
      <c r="E4" s="1331"/>
      <c r="F4" s="1331"/>
      <c r="G4" s="1331"/>
      <c r="H4" s="1331"/>
      <c r="I4" s="1331"/>
      <c r="J4" s="1611"/>
      <c r="K4" s="441" t="s">
        <v>739</v>
      </c>
      <c r="L4" s="441" t="s">
        <v>1133</v>
      </c>
      <c r="M4" s="441" t="s">
        <v>1134</v>
      </c>
      <c r="N4" s="441" t="s">
        <v>1135</v>
      </c>
      <c r="O4" s="1090" t="s">
        <v>1137</v>
      </c>
      <c r="P4" s="441" t="s">
        <v>1136</v>
      </c>
      <c r="Q4" s="441" t="s">
        <v>1138</v>
      </c>
      <c r="R4" s="146" t="s">
        <v>1139</v>
      </c>
      <c r="S4" s="441" t="s">
        <v>1140</v>
      </c>
      <c r="T4" s="442" t="s">
        <v>1141</v>
      </c>
      <c r="U4" s="65"/>
      <c r="V4" s="1719"/>
      <c r="W4" s="1725"/>
      <c r="X4" s="1725"/>
      <c r="Y4" s="1720"/>
      <c r="Z4" s="1715"/>
      <c r="AA4" s="1727"/>
      <c r="AB4" s="1727"/>
      <c r="AC4" s="1716"/>
      <c r="AD4" s="1712"/>
      <c r="AE4" s="1712"/>
      <c r="AF4" s="1712"/>
      <c r="AG4" s="1712"/>
      <c r="AH4" s="1712"/>
      <c r="AI4" s="1712"/>
      <c r="AJ4" s="1712"/>
      <c r="AK4" s="1712"/>
      <c r="AL4" s="1712"/>
      <c r="AM4" s="1715"/>
      <c r="AN4" s="1727"/>
      <c r="AO4" s="1716"/>
      <c r="AP4" s="1712"/>
      <c r="AQ4" s="1712"/>
      <c r="AR4" s="1712"/>
      <c r="AS4" s="1712"/>
      <c r="AT4" s="1712"/>
      <c r="AU4" s="1712"/>
      <c r="AV4" s="1712"/>
      <c r="AW4" s="1712"/>
      <c r="AX4" s="1715"/>
      <c r="AY4" s="1716"/>
      <c r="AZ4" s="1712"/>
      <c r="BA4" s="1712"/>
      <c r="BB4" s="1712"/>
      <c r="BC4" s="1719"/>
      <c r="BD4" s="1720"/>
      <c r="BE4" s="1728" t="s">
        <v>1040</v>
      </c>
      <c r="BF4" s="1734" t="s">
        <v>1100</v>
      </c>
      <c r="BG4" s="1728" t="s">
        <v>1039</v>
      </c>
      <c r="BH4" s="1728" t="s">
        <v>1101</v>
      </c>
      <c r="BI4" s="1728" t="s">
        <v>1102</v>
      </c>
      <c r="BJ4" s="1728" t="s">
        <v>1103</v>
      </c>
      <c r="BK4" s="1728" t="s">
        <v>1104</v>
      </c>
      <c r="BL4" s="1728" t="s">
        <v>1105</v>
      </c>
      <c r="BM4" s="1728" t="s">
        <v>1106</v>
      </c>
      <c r="BN4" s="1728" t="s">
        <v>1108</v>
      </c>
      <c r="BO4" s="1734" t="s">
        <v>1107</v>
      </c>
      <c r="BP4" s="1728" t="s">
        <v>1127</v>
      </c>
      <c r="BQ4" s="1728" t="s">
        <v>1130</v>
      </c>
      <c r="BR4" s="1734" t="s">
        <v>1109</v>
      </c>
      <c r="BS4" s="1734" t="s">
        <v>1110</v>
      </c>
      <c r="BT4" s="1738" t="s">
        <v>1112</v>
      </c>
      <c r="BU4" s="1738" t="s">
        <v>1111</v>
      </c>
      <c r="BV4" s="1733" t="s">
        <v>200</v>
      </c>
      <c r="BW4" s="1733"/>
      <c r="BX4" s="1733" t="s">
        <v>201</v>
      </c>
      <c r="BY4" s="1733"/>
      <c r="BZ4" s="1733" t="s">
        <v>202</v>
      </c>
      <c r="CA4" s="1733"/>
      <c r="CB4" s="1737" t="s">
        <v>203</v>
      </c>
      <c r="CC4" s="1742" t="s">
        <v>204</v>
      </c>
    </row>
    <row r="5" spans="1:85" s="3" customFormat="1" ht="20.25" customHeight="1">
      <c r="A5" s="1331"/>
      <c r="B5" s="1331"/>
      <c r="C5" s="1331"/>
      <c r="D5" s="1331"/>
      <c r="E5" s="1331"/>
      <c r="F5" s="1331"/>
      <c r="G5" s="1331"/>
      <c r="H5" s="1331"/>
      <c r="I5" s="1331"/>
      <c r="J5" s="1611"/>
      <c r="K5" s="447" t="s">
        <v>205</v>
      </c>
      <c r="L5" s="447" t="s">
        <v>205</v>
      </c>
      <c r="M5" s="447" t="s">
        <v>205</v>
      </c>
      <c r="N5" s="447" t="s">
        <v>282</v>
      </c>
      <c r="O5" s="1094" t="s">
        <v>206</v>
      </c>
      <c r="P5" s="447" t="s">
        <v>205</v>
      </c>
      <c r="Q5" s="447" t="s">
        <v>205</v>
      </c>
      <c r="R5" s="447" t="s">
        <v>281</v>
      </c>
      <c r="S5" s="447" t="s">
        <v>206</v>
      </c>
      <c r="T5" s="46" t="s">
        <v>281</v>
      </c>
      <c r="U5" s="448" t="s">
        <v>288</v>
      </c>
      <c r="V5" s="1722" t="s">
        <v>207</v>
      </c>
      <c r="W5" s="1723"/>
      <c r="X5" s="1722" t="s">
        <v>208</v>
      </c>
      <c r="Y5" s="1723"/>
      <c r="Z5" s="1600" t="s">
        <v>207</v>
      </c>
      <c r="AA5" s="1601"/>
      <c r="AB5" s="1600" t="s">
        <v>261</v>
      </c>
      <c r="AC5" s="1601"/>
      <c r="AD5" s="1600" t="s">
        <v>264</v>
      </c>
      <c r="AE5" s="1601"/>
      <c r="AF5" s="447" t="s">
        <v>208</v>
      </c>
      <c r="AG5" s="447" t="s">
        <v>265</v>
      </c>
      <c r="AH5" s="149" t="s">
        <v>207</v>
      </c>
      <c r="AI5" s="1600" t="s">
        <v>208</v>
      </c>
      <c r="AJ5" s="1601"/>
      <c r="AK5" s="1600" t="s">
        <v>209</v>
      </c>
      <c r="AL5" s="1601"/>
      <c r="AM5" s="1600" t="s">
        <v>207</v>
      </c>
      <c r="AN5" s="1601"/>
      <c r="AO5" s="1091" t="s">
        <v>208</v>
      </c>
      <c r="AP5" s="149" t="s">
        <v>207</v>
      </c>
      <c r="AQ5" s="1600" t="s">
        <v>208</v>
      </c>
      <c r="AR5" s="1601"/>
      <c r="AS5" s="149" t="s">
        <v>209</v>
      </c>
      <c r="AT5" s="1600" t="s">
        <v>207</v>
      </c>
      <c r="AU5" s="1601"/>
      <c r="AV5" s="1600" t="s">
        <v>208</v>
      </c>
      <c r="AW5" s="1601"/>
      <c r="AX5" s="1600" t="s">
        <v>207</v>
      </c>
      <c r="AY5" s="1601"/>
      <c r="AZ5" s="1600" t="s">
        <v>207</v>
      </c>
      <c r="BA5" s="1601"/>
      <c r="BB5" s="447" t="s">
        <v>208</v>
      </c>
      <c r="BC5" s="447" t="s">
        <v>207</v>
      </c>
      <c r="BD5" s="447" t="s">
        <v>208</v>
      </c>
      <c r="BE5" s="1729"/>
      <c r="BF5" s="1735"/>
      <c r="BG5" s="1729"/>
      <c r="BH5" s="1729"/>
      <c r="BI5" s="1729"/>
      <c r="BJ5" s="1729"/>
      <c r="BK5" s="1729"/>
      <c r="BL5" s="1729"/>
      <c r="BM5" s="1729"/>
      <c r="BN5" s="1729"/>
      <c r="BO5" s="1735"/>
      <c r="BP5" s="1729"/>
      <c r="BQ5" s="1729"/>
      <c r="BR5" s="1735"/>
      <c r="BS5" s="1735"/>
      <c r="BT5" s="1739"/>
      <c r="BU5" s="1739"/>
      <c r="BV5" s="1737"/>
      <c r="BW5" s="1737"/>
      <c r="BX5" s="1737"/>
      <c r="BY5" s="1737"/>
      <c r="BZ5" s="1737"/>
      <c r="CA5" s="1737"/>
      <c r="CB5" s="1741"/>
      <c r="CC5" s="1743"/>
      <c r="CG5" s="2">
        <f>SUM(K5:T5)</f>
        <v>0</v>
      </c>
    </row>
    <row r="6" spans="1:85" ht="30" customHeight="1">
      <c r="A6" s="26"/>
      <c r="B6" s="1721"/>
      <c r="C6" s="1721"/>
      <c r="D6" s="1721"/>
      <c r="E6" s="1721"/>
      <c r="F6" s="1721"/>
      <c r="G6" s="1376" t="s">
        <v>216</v>
      </c>
      <c r="H6" s="1376"/>
      <c r="I6" s="27"/>
      <c r="J6" s="431">
        <f>SUM(J7:J11)</f>
        <v>0</v>
      </c>
      <c r="K6" s="28">
        <f t="shared" ref="K6:T6" si="1">COUNTIF(K11:K246,"x")</f>
        <v>21</v>
      </c>
      <c r="L6" s="28">
        <f t="shared" si="1"/>
        <v>22</v>
      </c>
      <c r="M6" s="28">
        <f t="shared" si="1"/>
        <v>23</v>
      </c>
      <c r="N6" s="28">
        <f t="shared" si="1"/>
        <v>26</v>
      </c>
      <c r="O6" s="28">
        <f t="shared" ref="O6" si="2">COUNTIF(O11:O246,"x")</f>
        <v>18</v>
      </c>
      <c r="P6" s="28">
        <f t="shared" si="1"/>
        <v>25</v>
      </c>
      <c r="Q6" s="28">
        <f t="shared" si="1"/>
        <v>22</v>
      </c>
      <c r="R6" s="28">
        <f t="shared" si="1"/>
        <v>16</v>
      </c>
      <c r="S6" s="28">
        <f t="shared" si="1"/>
        <v>18</v>
      </c>
      <c r="T6" s="28">
        <f t="shared" si="1"/>
        <v>15</v>
      </c>
      <c r="U6" s="28">
        <f>SUM(K6:T6)</f>
        <v>206</v>
      </c>
      <c r="V6" s="431">
        <v>0</v>
      </c>
      <c r="W6" s="431">
        <v>0</v>
      </c>
      <c r="X6" s="431">
        <f t="shared" ref="X6:BD6" si="3">SUM(X7:X11)</f>
        <v>0</v>
      </c>
      <c r="Y6" s="431">
        <f t="shared" si="3"/>
        <v>0</v>
      </c>
      <c r="Z6" s="431">
        <f t="shared" si="3"/>
        <v>0</v>
      </c>
      <c r="AA6" s="431">
        <f t="shared" si="3"/>
        <v>0</v>
      </c>
      <c r="AB6" s="431">
        <f t="shared" si="3"/>
        <v>0</v>
      </c>
      <c r="AC6" s="431">
        <f t="shared" si="3"/>
        <v>0</v>
      </c>
      <c r="AD6" s="431">
        <f t="shared" si="3"/>
        <v>0</v>
      </c>
      <c r="AE6" s="431">
        <f t="shared" si="3"/>
        <v>0</v>
      </c>
      <c r="AF6" s="431">
        <f t="shared" si="3"/>
        <v>0</v>
      </c>
      <c r="AG6" s="431">
        <f t="shared" si="3"/>
        <v>0</v>
      </c>
      <c r="AH6" s="431">
        <f t="shared" si="3"/>
        <v>0</v>
      </c>
      <c r="AI6" s="431">
        <f>SUM(AI7:AI11)</f>
        <v>0</v>
      </c>
      <c r="AJ6" s="431">
        <f t="shared" si="3"/>
        <v>0</v>
      </c>
      <c r="AK6" s="431">
        <f>SUM(AK7:AK11)</f>
        <v>0</v>
      </c>
      <c r="AL6" s="431">
        <f t="shared" si="3"/>
        <v>0</v>
      </c>
      <c r="AM6" s="451">
        <f t="shared" ref="AM6:AO6" si="4">SUM(AM7:AM11)</f>
        <v>0</v>
      </c>
      <c r="AN6" s="451">
        <f t="shared" si="4"/>
        <v>0</v>
      </c>
      <c r="AO6" s="451">
        <f t="shared" si="4"/>
        <v>0</v>
      </c>
      <c r="AP6" s="431">
        <f t="shared" si="3"/>
        <v>0</v>
      </c>
      <c r="AQ6" s="431">
        <f t="shared" si="3"/>
        <v>0</v>
      </c>
      <c r="AR6" s="431">
        <f t="shared" si="3"/>
        <v>0</v>
      </c>
      <c r="AS6" s="431">
        <f t="shared" si="3"/>
        <v>0</v>
      </c>
      <c r="AT6" s="431">
        <f t="shared" si="3"/>
        <v>0</v>
      </c>
      <c r="AU6" s="431">
        <f t="shared" si="3"/>
        <v>0</v>
      </c>
      <c r="AV6" s="431">
        <f t="shared" si="3"/>
        <v>0</v>
      </c>
      <c r="AW6" s="431">
        <f t="shared" si="3"/>
        <v>0</v>
      </c>
      <c r="AX6" s="431">
        <f t="shared" si="3"/>
        <v>0</v>
      </c>
      <c r="AY6" s="431">
        <f t="shared" si="3"/>
        <v>0</v>
      </c>
      <c r="AZ6" s="431">
        <f t="shared" si="3"/>
        <v>0</v>
      </c>
      <c r="BA6" s="431">
        <f t="shared" si="3"/>
        <v>0</v>
      </c>
      <c r="BB6" s="431">
        <f t="shared" si="3"/>
        <v>0</v>
      </c>
      <c r="BC6" s="431"/>
      <c r="BD6" s="431">
        <f t="shared" si="3"/>
        <v>0</v>
      </c>
      <c r="BE6" s="1729"/>
      <c r="BF6" s="1735"/>
      <c r="BG6" s="1729"/>
      <c r="BH6" s="1729"/>
      <c r="BI6" s="1729"/>
      <c r="BJ6" s="1729"/>
      <c r="BK6" s="1729"/>
      <c r="BL6" s="1729"/>
      <c r="BM6" s="1729"/>
      <c r="BN6" s="1729"/>
      <c r="BO6" s="1735"/>
      <c r="BP6" s="1729"/>
      <c r="BQ6" s="1729"/>
      <c r="BR6" s="1735"/>
      <c r="BS6" s="1735"/>
      <c r="BT6" s="1739"/>
      <c r="BU6" s="1739"/>
      <c r="BV6" s="433"/>
      <c r="BW6" s="433"/>
      <c r="BX6" s="433"/>
      <c r="BY6" s="433"/>
      <c r="BZ6" s="433"/>
      <c r="CA6" s="433"/>
      <c r="CB6" s="433"/>
      <c r="CC6" s="433"/>
      <c r="CG6" s="2">
        <f>SUM(K6:T6)</f>
        <v>206</v>
      </c>
    </row>
    <row r="7" spans="1:85" s="3" customFormat="1" ht="46.5" customHeight="1">
      <c r="A7" s="433"/>
      <c r="B7" s="433"/>
      <c r="C7" s="433" t="s">
        <v>6</v>
      </c>
      <c r="D7" s="15" t="s">
        <v>7</v>
      </c>
      <c r="E7" s="433" t="s">
        <v>8</v>
      </c>
      <c r="F7" s="15" t="s">
        <v>7</v>
      </c>
      <c r="G7" s="16"/>
      <c r="H7" s="31"/>
      <c r="I7" s="16"/>
      <c r="J7" s="434"/>
      <c r="K7" s="1083" t="s">
        <v>1521</v>
      </c>
      <c r="L7" s="1083" t="s">
        <v>1522</v>
      </c>
      <c r="M7" s="1083" t="s">
        <v>1523</v>
      </c>
      <c r="N7" s="1083" t="s">
        <v>1524</v>
      </c>
      <c r="O7" s="1083" t="s">
        <v>1525</v>
      </c>
      <c r="P7" s="1083" t="s">
        <v>1526</v>
      </c>
      <c r="Q7" s="1083" t="s">
        <v>1527</v>
      </c>
      <c r="R7" s="1083" t="s">
        <v>1528</v>
      </c>
      <c r="S7" s="1083" t="s">
        <v>1529</v>
      </c>
      <c r="T7" s="1084" t="s">
        <v>1498</v>
      </c>
      <c r="U7" s="448"/>
      <c r="V7" s="1600" t="s">
        <v>259</v>
      </c>
      <c r="W7" s="1601"/>
      <c r="X7" s="1600" t="s">
        <v>260</v>
      </c>
      <c r="Y7" s="1601"/>
      <c r="Z7" s="1600" t="s">
        <v>262</v>
      </c>
      <c r="AA7" s="1601"/>
      <c r="AB7" s="1600" t="s">
        <v>263</v>
      </c>
      <c r="AC7" s="1601"/>
      <c r="AD7" s="1600" t="s">
        <v>1035</v>
      </c>
      <c r="AE7" s="1601"/>
      <c r="AF7" s="447" t="s">
        <v>757</v>
      </c>
      <c r="AG7" s="447" t="s">
        <v>758</v>
      </c>
      <c r="AH7" s="149" t="s">
        <v>760</v>
      </c>
      <c r="AI7" s="1600" t="s">
        <v>266</v>
      </c>
      <c r="AJ7" s="1601"/>
      <c r="AK7" s="1600" t="s">
        <v>759</v>
      </c>
      <c r="AL7" s="1601"/>
      <c r="AM7" s="1600" t="s">
        <v>720</v>
      </c>
      <c r="AN7" s="1601"/>
      <c r="AO7" s="1091" t="s">
        <v>898</v>
      </c>
      <c r="AP7" s="149" t="s">
        <v>1036</v>
      </c>
      <c r="AQ7" s="1600" t="s">
        <v>267</v>
      </c>
      <c r="AR7" s="1601"/>
      <c r="AS7" s="149" t="s">
        <v>269</v>
      </c>
      <c r="AT7" s="1600" t="s">
        <v>271</v>
      </c>
      <c r="AU7" s="1601"/>
      <c r="AV7" s="1600" t="s">
        <v>270</v>
      </c>
      <c r="AW7" s="1601"/>
      <c r="AX7" s="1600" t="s">
        <v>896</v>
      </c>
      <c r="AY7" s="1601"/>
      <c r="AZ7" s="1600" t="s">
        <v>272</v>
      </c>
      <c r="BA7" s="1601"/>
      <c r="BB7" s="149" t="s">
        <v>763</v>
      </c>
      <c r="BC7" s="440" t="s">
        <v>1037</v>
      </c>
      <c r="BD7" s="447" t="s">
        <v>1038</v>
      </c>
      <c r="BE7" s="1730"/>
      <c r="BF7" s="1736"/>
      <c r="BG7" s="1730"/>
      <c r="BH7" s="1730"/>
      <c r="BI7" s="1730"/>
      <c r="BJ7" s="1730"/>
      <c r="BK7" s="1730"/>
      <c r="BL7" s="1730"/>
      <c r="BM7" s="1730"/>
      <c r="BN7" s="1730"/>
      <c r="BO7" s="1736"/>
      <c r="BP7" s="1730"/>
      <c r="BQ7" s="1730"/>
      <c r="BR7" s="1736"/>
      <c r="BS7" s="1736"/>
      <c r="BT7" s="1740"/>
      <c r="BU7" s="1740"/>
      <c r="BV7" s="122" t="s">
        <v>210</v>
      </c>
      <c r="BW7" s="122" t="s">
        <v>211</v>
      </c>
      <c r="BX7" s="122" t="s">
        <v>210</v>
      </c>
      <c r="BY7" s="122" t="s">
        <v>211</v>
      </c>
      <c r="BZ7" s="122" t="s">
        <v>210</v>
      </c>
      <c r="CA7" s="122" t="s">
        <v>211</v>
      </c>
      <c r="CB7" s="17"/>
      <c r="CC7" s="18"/>
    </row>
    <row r="8" spans="1:85" ht="38.25" customHeight="1">
      <c r="A8" s="19">
        <v>1</v>
      </c>
      <c r="B8" s="431">
        <v>1</v>
      </c>
      <c r="C8" s="1710" t="s">
        <v>9</v>
      </c>
      <c r="D8" s="1577"/>
      <c r="E8" s="1578"/>
      <c r="F8" s="6" t="s">
        <v>316</v>
      </c>
      <c r="G8" s="6" t="s">
        <v>316</v>
      </c>
      <c r="H8" s="432" t="s">
        <v>316</v>
      </c>
      <c r="I8" s="6" t="s">
        <v>316</v>
      </c>
      <c r="J8" s="6" t="s">
        <v>316</v>
      </c>
      <c r="K8" s="6" t="s">
        <v>316</v>
      </c>
      <c r="L8" s="6" t="s">
        <v>316</v>
      </c>
      <c r="M8" s="6" t="s">
        <v>316</v>
      </c>
      <c r="N8" s="6" t="s">
        <v>316</v>
      </c>
      <c r="O8" s="6" t="s">
        <v>316</v>
      </c>
      <c r="P8" s="6" t="s">
        <v>316</v>
      </c>
      <c r="Q8" s="6" t="s">
        <v>316</v>
      </c>
      <c r="R8" s="6"/>
      <c r="S8" s="6" t="s">
        <v>316</v>
      </c>
      <c r="T8" s="6" t="s">
        <v>316</v>
      </c>
      <c r="U8" s="6" t="s">
        <v>316</v>
      </c>
      <c r="V8" s="6" t="s">
        <v>316</v>
      </c>
      <c r="W8" s="6" t="s">
        <v>316</v>
      </c>
      <c r="X8" s="6" t="s">
        <v>316</v>
      </c>
      <c r="Y8" s="6" t="s">
        <v>316</v>
      </c>
      <c r="Z8" s="6" t="s">
        <v>316</v>
      </c>
      <c r="AA8" s="6" t="s">
        <v>316</v>
      </c>
      <c r="AB8" s="6" t="s">
        <v>316</v>
      </c>
      <c r="AC8" s="6" t="s">
        <v>316</v>
      </c>
      <c r="AD8" s="6" t="s">
        <v>316</v>
      </c>
      <c r="AE8" s="6" t="s">
        <v>316</v>
      </c>
      <c r="AF8" s="6" t="s">
        <v>316</v>
      </c>
      <c r="AG8" s="6" t="s">
        <v>316</v>
      </c>
      <c r="AH8" s="6" t="s">
        <v>316</v>
      </c>
      <c r="AI8" s="6" t="s">
        <v>316</v>
      </c>
      <c r="AJ8" s="6" t="s">
        <v>316</v>
      </c>
      <c r="AK8" s="6" t="s">
        <v>316</v>
      </c>
      <c r="AL8" s="6" t="s">
        <v>316</v>
      </c>
      <c r="AM8" s="6"/>
      <c r="AN8" s="6"/>
      <c r="AO8" s="6" t="s">
        <v>316</v>
      </c>
      <c r="AP8" s="6" t="s">
        <v>316</v>
      </c>
      <c r="AQ8" s="6" t="s">
        <v>316</v>
      </c>
      <c r="AR8" s="6" t="s">
        <v>316</v>
      </c>
      <c r="AS8" s="6" t="s">
        <v>316</v>
      </c>
      <c r="AT8" s="6" t="s">
        <v>316</v>
      </c>
      <c r="AU8" s="6" t="s">
        <v>316</v>
      </c>
      <c r="AV8" s="6" t="s">
        <v>316</v>
      </c>
      <c r="AW8" s="6" t="s">
        <v>316</v>
      </c>
      <c r="AX8" s="6"/>
      <c r="AY8" s="6"/>
      <c r="AZ8" s="6" t="s">
        <v>316</v>
      </c>
      <c r="BA8" s="6"/>
      <c r="BB8" s="6" t="s">
        <v>316</v>
      </c>
      <c r="BC8" s="6"/>
      <c r="BD8" s="6" t="s">
        <v>316</v>
      </c>
      <c r="BE8" s="5" t="s">
        <v>316</v>
      </c>
      <c r="BF8" s="5" t="s">
        <v>316</v>
      </c>
      <c r="BG8" s="5" t="s">
        <v>316</v>
      </c>
      <c r="BH8" s="5" t="s">
        <v>316</v>
      </c>
      <c r="BI8" s="5" t="s">
        <v>316</v>
      </c>
      <c r="BJ8" s="5" t="s">
        <v>316</v>
      </c>
      <c r="BK8" s="5" t="s">
        <v>316</v>
      </c>
      <c r="BL8" s="5" t="s">
        <v>316</v>
      </c>
      <c r="BM8" s="5" t="s">
        <v>316</v>
      </c>
      <c r="BN8" s="5" t="s">
        <v>316</v>
      </c>
      <c r="BO8" s="5" t="s">
        <v>316</v>
      </c>
      <c r="BP8" s="5" t="s">
        <v>316</v>
      </c>
      <c r="BQ8" s="5" t="s">
        <v>316</v>
      </c>
      <c r="BR8" s="5" t="s">
        <v>316</v>
      </c>
      <c r="BS8" s="5" t="s">
        <v>316</v>
      </c>
      <c r="BT8" s="5" t="s">
        <v>316</v>
      </c>
      <c r="BU8" s="5" t="s">
        <v>316</v>
      </c>
      <c r="BV8" s="6" t="s">
        <v>316</v>
      </c>
      <c r="BW8" s="6" t="s">
        <v>316</v>
      </c>
      <c r="BX8" s="6" t="s">
        <v>316</v>
      </c>
      <c r="BY8" s="6" t="s">
        <v>316</v>
      </c>
      <c r="BZ8" s="6" t="s">
        <v>316</v>
      </c>
      <c r="CA8" s="6" t="s">
        <v>316</v>
      </c>
      <c r="CB8" s="6" t="s">
        <v>316</v>
      </c>
      <c r="CC8" s="6" t="s">
        <v>316</v>
      </c>
    </row>
    <row r="9" spans="1:85" ht="31.5" hidden="1" customHeight="1">
      <c r="A9" s="19">
        <v>2</v>
      </c>
      <c r="B9" s="431">
        <v>2</v>
      </c>
      <c r="C9" s="1366" t="s">
        <v>12</v>
      </c>
      <c r="D9" s="1366"/>
      <c r="E9" s="1366"/>
      <c r="F9" s="6" t="s">
        <v>316</v>
      </c>
      <c r="G9" s="6" t="s">
        <v>316</v>
      </c>
      <c r="H9" s="6" t="s">
        <v>316</v>
      </c>
      <c r="I9" s="6" t="s">
        <v>316</v>
      </c>
      <c r="J9" s="6" t="s">
        <v>316</v>
      </c>
      <c r="K9" s="6" t="s">
        <v>316</v>
      </c>
      <c r="L9" s="6" t="s">
        <v>316</v>
      </c>
      <c r="M9" s="6" t="s">
        <v>316</v>
      </c>
      <c r="N9" s="6" t="s">
        <v>316</v>
      </c>
      <c r="O9" s="6" t="s">
        <v>316</v>
      </c>
      <c r="P9" s="6" t="s">
        <v>316</v>
      </c>
      <c r="Q9" s="6" t="s">
        <v>316</v>
      </c>
      <c r="R9" s="6"/>
      <c r="S9" s="6" t="s">
        <v>316</v>
      </c>
      <c r="T9" s="6" t="s">
        <v>316</v>
      </c>
      <c r="U9" s="6" t="s">
        <v>316</v>
      </c>
      <c r="V9" s="6" t="s">
        <v>316</v>
      </c>
      <c r="W9" s="6" t="s">
        <v>316</v>
      </c>
      <c r="X9" s="6" t="s">
        <v>316</v>
      </c>
      <c r="Y9" s="6" t="s">
        <v>316</v>
      </c>
      <c r="Z9" s="6" t="s">
        <v>316</v>
      </c>
      <c r="AA9" s="6" t="s">
        <v>316</v>
      </c>
      <c r="AB9" s="6" t="s">
        <v>316</v>
      </c>
      <c r="AC9" s="6" t="s">
        <v>316</v>
      </c>
      <c r="AD9" s="6" t="s">
        <v>316</v>
      </c>
      <c r="AE9" s="6" t="s">
        <v>316</v>
      </c>
      <c r="AF9" s="6" t="s">
        <v>316</v>
      </c>
      <c r="AG9" s="6" t="s">
        <v>316</v>
      </c>
      <c r="AH9" s="6" t="s">
        <v>316</v>
      </c>
      <c r="AI9" s="6" t="s">
        <v>316</v>
      </c>
      <c r="AJ9" s="6" t="s">
        <v>316</v>
      </c>
      <c r="AK9" s="6" t="s">
        <v>316</v>
      </c>
      <c r="AL9" s="6" t="s">
        <v>316</v>
      </c>
      <c r="AM9" s="6"/>
      <c r="AN9" s="6"/>
      <c r="AO9" s="6" t="s">
        <v>316</v>
      </c>
      <c r="AP9" s="6" t="s">
        <v>316</v>
      </c>
      <c r="AQ9" s="6" t="s">
        <v>316</v>
      </c>
      <c r="AR9" s="6" t="s">
        <v>316</v>
      </c>
      <c r="AS9" s="6" t="s">
        <v>316</v>
      </c>
      <c r="AT9" s="6" t="s">
        <v>316</v>
      </c>
      <c r="AU9" s="6" t="s">
        <v>316</v>
      </c>
      <c r="AV9" s="6" t="s">
        <v>316</v>
      </c>
      <c r="AW9" s="6" t="s">
        <v>316</v>
      </c>
      <c r="AX9" s="6"/>
      <c r="AY9" s="6"/>
      <c r="AZ9" s="6" t="s">
        <v>316</v>
      </c>
      <c r="BA9" s="6"/>
      <c r="BB9" s="6" t="s">
        <v>316</v>
      </c>
      <c r="BC9" s="6"/>
      <c r="BD9" s="6" t="s">
        <v>316</v>
      </c>
      <c r="BE9" s="5" t="s">
        <v>316</v>
      </c>
      <c r="BF9" s="5" t="s">
        <v>316</v>
      </c>
      <c r="BG9" s="5" t="s">
        <v>316</v>
      </c>
      <c r="BH9" s="5" t="s">
        <v>316</v>
      </c>
      <c r="BI9" s="5" t="s">
        <v>316</v>
      </c>
      <c r="BJ9" s="5" t="s">
        <v>316</v>
      </c>
      <c r="BK9" s="5" t="s">
        <v>316</v>
      </c>
      <c r="BL9" s="5" t="s">
        <v>316</v>
      </c>
      <c r="BM9" s="5" t="s">
        <v>316</v>
      </c>
      <c r="BN9" s="5" t="s">
        <v>316</v>
      </c>
      <c r="BO9" s="5" t="s">
        <v>316</v>
      </c>
      <c r="BP9" s="5" t="s">
        <v>316</v>
      </c>
      <c r="BQ9" s="5" t="s">
        <v>316</v>
      </c>
      <c r="BR9" s="5" t="s">
        <v>316</v>
      </c>
      <c r="BS9" s="5" t="s">
        <v>316</v>
      </c>
      <c r="BT9" s="5" t="s">
        <v>316</v>
      </c>
      <c r="BU9" s="5" t="s">
        <v>316</v>
      </c>
      <c r="BV9" s="6" t="s">
        <v>316</v>
      </c>
      <c r="BW9" s="6" t="s">
        <v>316</v>
      </c>
      <c r="BX9" s="6" t="s">
        <v>316</v>
      </c>
      <c r="BY9" s="6" t="s">
        <v>316</v>
      </c>
      <c r="BZ9" s="6" t="s">
        <v>316</v>
      </c>
      <c r="CA9" s="6" t="s">
        <v>316</v>
      </c>
      <c r="CB9" s="6" t="s">
        <v>316</v>
      </c>
      <c r="CC9" s="6" t="s">
        <v>316</v>
      </c>
    </row>
    <row r="10" spans="1:85" ht="27.75" hidden="1" customHeight="1">
      <c r="A10" s="19">
        <v>3</v>
      </c>
      <c r="B10" s="431">
        <v>3</v>
      </c>
      <c r="C10" s="1366" t="s">
        <v>13</v>
      </c>
      <c r="D10" s="1366"/>
      <c r="E10" s="1366"/>
      <c r="F10" s="6" t="s">
        <v>316</v>
      </c>
      <c r="G10" s="6" t="s">
        <v>316</v>
      </c>
      <c r="H10" s="6" t="s">
        <v>316</v>
      </c>
      <c r="I10" s="6" t="s">
        <v>316</v>
      </c>
      <c r="J10" s="6" t="s">
        <v>316</v>
      </c>
      <c r="K10" s="6" t="s">
        <v>316</v>
      </c>
      <c r="L10" s="6" t="s">
        <v>316</v>
      </c>
      <c r="M10" s="6" t="s">
        <v>316</v>
      </c>
      <c r="N10" s="6" t="s">
        <v>316</v>
      </c>
      <c r="O10" s="6" t="s">
        <v>316</v>
      </c>
      <c r="P10" s="6" t="s">
        <v>316</v>
      </c>
      <c r="Q10" s="6" t="s">
        <v>316</v>
      </c>
      <c r="R10" s="6"/>
      <c r="S10" s="6" t="s">
        <v>316</v>
      </c>
      <c r="T10" s="6" t="s">
        <v>316</v>
      </c>
      <c r="U10" s="6" t="s">
        <v>316</v>
      </c>
      <c r="V10" s="6" t="s">
        <v>316</v>
      </c>
      <c r="W10" s="6" t="s">
        <v>316</v>
      </c>
      <c r="X10" s="6" t="s">
        <v>316</v>
      </c>
      <c r="Y10" s="6" t="s">
        <v>316</v>
      </c>
      <c r="Z10" s="6" t="s">
        <v>316</v>
      </c>
      <c r="AA10" s="6" t="s">
        <v>316</v>
      </c>
      <c r="AB10" s="6" t="s">
        <v>316</v>
      </c>
      <c r="AC10" s="6" t="s">
        <v>316</v>
      </c>
      <c r="AD10" s="6" t="s">
        <v>316</v>
      </c>
      <c r="AE10" s="6" t="s">
        <v>316</v>
      </c>
      <c r="AF10" s="6" t="s">
        <v>316</v>
      </c>
      <c r="AG10" s="6" t="s">
        <v>316</v>
      </c>
      <c r="AH10" s="6" t="s">
        <v>316</v>
      </c>
      <c r="AI10" s="6" t="s">
        <v>316</v>
      </c>
      <c r="AJ10" s="6" t="s">
        <v>316</v>
      </c>
      <c r="AK10" s="6" t="s">
        <v>316</v>
      </c>
      <c r="AL10" s="6" t="s">
        <v>316</v>
      </c>
      <c r="AM10" s="6"/>
      <c r="AN10" s="6"/>
      <c r="AO10" s="6" t="s">
        <v>316</v>
      </c>
      <c r="AP10" s="6" t="s">
        <v>316</v>
      </c>
      <c r="AQ10" s="6" t="s">
        <v>316</v>
      </c>
      <c r="AR10" s="6" t="s">
        <v>316</v>
      </c>
      <c r="AS10" s="6" t="s">
        <v>316</v>
      </c>
      <c r="AT10" s="6" t="s">
        <v>316</v>
      </c>
      <c r="AU10" s="6" t="s">
        <v>316</v>
      </c>
      <c r="AV10" s="6" t="s">
        <v>316</v>
      </c>
      <c r="AW10" s="6" t="s">
        <v>316</v>
      </c>
      <c r="AX10" s="6"/>
      <c r="AY10" s="6"/>
      <c r="AZ10" s="6" t="s">
        <v>316</v>
      </c>
      <c r="BA10" s="6"/>
      <c r="BB10" s="6" t="s">
        <v>316</v>
      </c>
      <c r="BC10" s="6"/>
      <c r="BD10" s="6" t="s">
        <v>316</v>
      </c>
      <c r="BE10" s="5" t="s">
        <v>316</v>
      </c>
      <c r="BF10" s="5" t="s">
        <v>316</v>
      </c>
      <c r="BG10" s="5" t="s">
        <v>316</v>
      </c>
      <c r="BH10" s="5" t="s">
        <v>316</v>
      </c>
      <c r="BI10" s="5" t="s">
        <v>316</v>
      </c>
      <c r="BJ10" s="5" t="s">
        <v>316</v>
      </c>
      <c r="BK10" s="5" t="s">
        <v>316</v>
      </c>
      <c r="BL10" s="5" t="s">
        <v>316</v>
      </c>
      <c r="BM10" s="5" t="s">
        <v>316</v>
      </c>
      <c r="BN10" s="5" t="s">
        <v>316</v>
      </c>
      <c r="BO10" s="5" t="s">
        <v>316</v>
      </c>
      <c r="BP10" s="5" t="s">
        <v>316</v>
      </c>
      <c r="BQ10" s="5" t="s">
        <v>316</v>
      </c>
      <c r="BR10" s="5" t="s">
        <v>316</v>
      </c>
      <c r="BS10" s="5" t="s">
        <v>316</v>
      </c>
      <c r="BT10" s="5" t="s">
        <v>316</v>
      </c>
      <c r="BU10" s="5" t="s">
        <v>316</v>
      </c>
      <c r="BV10" s="6" t="s">
        <v>316</v>
      </c>
      <c r="BW10" s="6" t="s">
        <v>316</v>
      </c>
      <c r="BX10" s="6" t="s">
        <v>316</v>
      </c>
      <c r="BY10" s="6" t="s">
        <v>316</v>
      </c>
      <c r="BZ10" s="6" t="s">
        <v>316</v>
      </c>
      <c r="CA10" s="6" t="s">
        <v>316</v>
      </c>
      <c r="CB10" s="6" t="s">
        <v>316</v>
      </c>
      <c r="CC10" s="6" t="s">
        <v>316</v>
      </c>
    </row>
    <row r="11" spans="1:85" s="443" customFormat="1" ht="36.75" customHeight="1">
      <c r="A11" s="19">
        <v>4</v>
      </c>
      <c r="B11" s="431">
        <v>4</v>
      </c>
      <c r="C11" s="67" t="s">
        <v>27</v>
      </c>
      <c r="D11" s="68" t="s">
        <v>14</v>
      </c>
      <c r="E11" s="69" t="s">
        <v>273</v>
      </c>
      <c r="F11" s="8" t="s">
        <v>17</v>
      </c>
      <c r="G11" s="69" t="s">
        <v>295</v>
      </c>
      <c r="H11" s="70" t="s">
        <v>274</v>
      </c>
      <c r="I11" s="115" t="s">
        <v>275</v>
      </c>
      <c r="J11" s="10" t="s">
        <v>11</v>
      </c>
      <c r="K11" s="71" t="s">
        <v>16</v>
      </c>
      <c r="L11" s="446"/>
      <c r="M11" s="71"/>
      <c r="N11" s="71"/>
      <c r="O11" s="71"/>
      <c r="P11" s="71"/>
      <c r="Q11" s="71"/>
      <c r="R11" s="71"/>
      <c r="S11" s="71"/>
      <c r="T11" s="71"/>
      <c r="U11" s="66">
        <f t="shared" ref="U11:U16" si="5">COUNTIF(K11:T11,"x")</f>
        <v>1</v>
      </c>
      <c r="V11" s="72" t="s">
        <v>213</v>
      </c>
      <c r="W11" s="72" t="s">
        <v>213</v>
      </c>
      <c r="X11" s="72" t="s">
        <v>213</v>
      </c>
      <c r="Y11" s="72" t="s">
        <v>213</v>
      </c>
      <c r="Z11" s="71"/>
      <c r="AA11" s="71"/>
      <c r="AB11" s="71"/>
      <c r="AC11" s="71"/>
      <c r="AD11" s="71"/>
      <c r="AE11" s="71"/>
      <c r="AF11" s="71"/>
      <c r="AG11" s="72"/>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112"/>
      <c r="BF11" s="112"/>
      <c r="BG11" s="112"/>
      <c r="BH11" s="112"/>
      <c r="BI11" s="112"/>
      <c r="BJ11" s="112"/>
      <c r="BK11" s="112"/>
      <c r="BL11" s="112"/>
      <c r="BM11" s="112"/>
      <c r="BN11" s="112"/>
      <c r="BO11" s="112"/>
      <c r="BP11" s="112"/>
      <c r="BQ11" s="112"/>
      <c r="BR11" s="1118"/>
      <c r="BS11" s="1118"/>
      <c r="BT11" s="1118"/>
      <c r="BU11" s="112"/>
      <c r="BV11" s="71"/>
      <c r="BW11" s="71"/>
      <c r="BX11" s="71"/>
      <c r="BY11" s="71"/>
      <c r="BZ11" s="71"/>
      <c r="CA11" s="71"/>
      <c r="CB11" s="71"/>
      <c r="CC11" s="71"/>
    </row>
    <row r="12" spans="1:85" s="443" customFormat="1" ht="31.5" customHeight="1">
      <c r="A12" s="19">
        <v>5</v>
      </c>
      <c r="B12" s="431">
        <v>5</v>
      </c>
      <c r="C12" s="67" t="s">
        <v>27</v>
      </c>
      <c r="D12" s="68" t="s">
        <v>14</v>
      </c>
      <c r="E12" s="69" t="s">
        <v>273</v>
      </c>
      <c r="F12" s="8" t="s">
        <v>17</v>
      </c>
      <c r="G12" s="69" t="s">
        <v>296</v>
      </c>
      <c r="H12" s="70" t="s">
        <v>289</v>
      </c>
      <c r="I12" s="20" t="s">
        <v>212</v>
      </c>
      <c r="J12" s="10" t="s">
        <v>11</v>
      </c>
      <c r="K12" s="71"/>
      <c r="L12" s="71" t="s">
        <v>16</v>
      </c>
      <c r="M12" s="71"/>
      <c r="N12" s="71"/>
      <c r="O12" s="71"/>
      <c r="P12" s="71"/>
      <c r="Q12" s="71"/>
      <c r="R12" s="71"/>
      <c r="S12" s="71"/>
      <c r="T12" s="71"/>
      <c r="U12" s="66">
        <f t="shared" si="5"/>
        <v>1</v>
      </c>
      <c r="V12" s="71"/>
      <c r="W12" s="71"/>
      <c r="X12" s="71"/>
      <c r="Y12" s="71"/>
      <c r="Z12" s="71"/>
      <c r="AA12" s="71"/>
      <c r="AB12" s="71"/>
      <c r="AC12" s="71"/>
      <c r="AD12" s="71"/>
      <c r="AE12" s="71"/>
      <c r="AF12" s="71"/>
      <c r="AG12" s="72"/>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112"/>
      <c r="BF12" s="112"/>
      <c r="BG12" s="112"/>
      <c r="BH12" s="112"/>
      <c r="BI12" s="112"/>
      <c r="BJ12" s="112"/>
      <c r="BK12" s="112"/>
      <c r="BL12" s="112"/>
      <c r="BM12" s="112"/>
      <c r="BN12" s="112"/>
      <c r="BO12" s="112"/>
      <c r="BP12" s="112"/>
      <c r="BQ12" s="112"/>
      <c r="BR12" s="1118"/>
      <c r="BS12" s="1118"/>
      <c r="BT12" s="1118"/>
      <c r="BU12" s="112"/>
      <c r="BV12" s="71"/>
      <c r="BW12" s="71"/>
      <c r="BX12" s="71"/>
      <c r="BY12" s="71"/>
      <c r="BZ12" s="71"/>
      <c r="CA12" s="71"/>
      <c r="CB12" s="71"/>
      <c r="CC12" s="71"/>
    </row>
    <row r="13" spans="1:85" s="443" customFormat="1" ht="132.75" customHeight="1">
      <c r="A13" s="19">
        <v>6</v>
      </c>
      <c r="B13" s="431">
        <v>6</v>
      </c>
      <c r="C13" s="67" t="s">
        <v>27</v>
      </c>
      <c r="D13" s="68" t="s">
        <v>14</v>
      </c>
      <c r="E13" s="69" t="s">
        <v>273</v>
      </c>
      <c r="F13" s="8" t="s">
        <v>17</v>
      </c>
      <c r="G13" s="69" t="s">
        <v>297</v>
      </c>
      <c r="H13" s="70" t="s">
        <v>290</v>
      </c>
      <c r="I13" s="20" t="s">
        <v>212</v>
      </c>
      <c r="J13" s="10" t="s">
        <v>11</v>
      </c>
      <c r="K13" s="71"/>
      <c r="L13" s="71"/>
      <c r="M13" s="71" t="s">
        <v>16</v>
      </c>
      <c r="N13" s="71"/>
      <c r="O13" s="71"/>
      <c r="P13" s="71"/>
      <c r="Q13" s="71"/>
      <c r="R13" s="71"/>
      <c r="S13" s="71"/>
      <c r="T13" s="71"/>
      <c r="U13" s="66">
        <f t="shared" si="5"/>
        <v>1</v>
      </c>
      <c r="V13" s="71"/>
      <c r="W13" s="71"/>
      <c r="X13" s="71"/>
      <c r="Y13" s="71"/>
      <c r="Z13" s="71"/>
      <c r="AA13" s="71"/>
      <c r="AB13" s="71"/>
      <c r="AC13" s="71"/>
      <c r="AD13" s="71"/>
      <c r="AE13" s="71"/>
      <c r="AF13" s="71"/>
      <c r="AG13" s="72"/>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112"/>
      <c r="BF13" s="112"/>
      <c r="BG13" s="112"/>
      <c r="BH13" s="112"/>
      <c r="BI13" s="112"/>
      <c r="BJ13" s="112"/>
      <c r="BK13" s="112"/>
      <c r="BL13" s="112"/>
      <c r="BM13" s="112"/>
      <c r="BN13" s="112"/>
      <c r="BO13" s="112"/>
      <c r="BP13" s="112"/>
      <c r="BQ13" s="112"/>
      <c r="BR13" s="1118"/>
      <c r="BS13" s="1118"/>
      <c r="BT13" s="1118"/>
      <c r="BU13" s="112"/>
      <c r="BV13" s="71"/>
      <c r="BW13" s="71"/>
      <c r="BX13" s="71"/>
      <c r="BY13" s="71"/>
      <c r="BZ13" s="71"/>
      <c r="CA13" s="71"/>
      <c r="CB13" s="71"/>
      <c r="CC13" s="71"/>
    </row>
    <row r="14" spans="1:85" s="443" customFormat="1" ht="30" customHeight="1">
      <c r="A14" s="19">
        <v>7</v>
      </c>
      <c r="B14" s="431">
        <v>7</v>
      </c>
      <c r="C14" s="67" t="s">
        <v>27</v>
      </c>
      <c r="D14" s="68" t="s">
        <v>14</v>
      </c>
      <c r="E14" s="69" t="s">
        <v>273</v>
      </c>
      <c r="F14" s="8" t="s">
        <v>17</v>
      </c>
      <c r="G14" s="69" t="s">
        <v>298</v>
      </c>
      <c r="H14" s="70" t="s">
        <v>292</v>
      </c>
      <c r="I14" s="20" t="s">
        <v>212</v>
      </c>
      <c r="J14" s="10" t="s">
        <v>11</v>
      </c>
      <c r="K14" s="71"/>
      <c r="L14" s="71"/>
      <c r="M14" s="71"/>
      <c r="N14" s="71" t="s">
        <v>16</v>
      </c>
      <c r="O14" s="71"/>
      <c r="P14" s="71"/>
      <c r="Q14" s="71"/>
      <c r="R14" s="71"/>
      <c r="S14" s="71"/>
      <c r="T14" s="71"/>
      <c r="U14" s="66">
        <f t="shared" si="5"/>
        <v>1</v>
      </c>
      <c r="V14" s="71"/>
      <c r="W14" s="71"/>
      <c r="X14" s="71"/>
      <c r="Y14" s="71"/>
      <c r="Z14" s="71"/>
      <c r="AA14" s="71"/>
      <c r="AB14" s="71"/>
      <c r="AC14" s="71"/>
      <c r="AD14" s="71"/>
      <c r="AE14" s="71"/>
      <c r="AF14" s="71"/>
      <c r="AG14" s="72"/>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112"/>
      <c r="BF14" s="112"/>
      <c r="BG14" s="112"/>
      <c r="BH14" s="112"/>
      <c r="BI14" s="112"/>
      <c r="BJ14" s="112"/>
      <c r="BK14" s="112"/>
      <c r="BL14" s="112"/>
      <c r="BM14" s="112"/>
      <c r="BN14" s="112"/>
      <c r="BO14" s="112"/>
      <c r="BP14" s="112"/>
      <c r="BQ14" s="112"/>
      <c r="BR14" s="1118"/>
      <c r="BS14" s="1118"/>
      <c r="BT14" s="1118"/>
      <c r="BU14" s="112"/>
      <c r="BV14" s="71"/>
      <c r="BW14" s="71"/>
      <c r="BX14" s="71"/>
      <c r="BY14" s="71"/>
      <c r="BZ14" s="71"/>
      <c r="CA14" s="71"/>
      <c r="CB14" s="71"/>
      <c r="CC14" s="71"/>
    </row>
    <row r="15" spans="1:85" s="443" customFormat="1" ht="36" customHeight="1">
      <c r="A15" s="19">
        <v>8</v>
      </c>
      <c r="B15" s="431">
        <v>8</v>
      </c>
      <c r="C15" s="67" t="s">
        <v>27</v>
      </c>
      <c r="D15" s="68" t="s">
        <v>14</v>
      </c>
      <c r="E15" s="69" t="s">
        <v>273</v>
      </c>
      <c r="F15" s="8" t="s">
        <v>17</v>
      </c>
      <c r="G15" s="69" t="s">
        <v>299</v>
      </c>
      <c r="H15" s="70" t="s">
        <v>291</v>
      </c>
      <c r="I15" s="20" t="s">
        <v>212</v>
      </c>
      <c r="J15" s="10" t="s">
        <v>11</v>
      </c>
      <c r="K15" s="71"/>
      <c r="L15" s="71"/>
      <c r="M15" s="71"/>
      <c r="N15" s="71"/>
      <c r="O15" s="71"/>
      <c r="P15" s="71" t="s">
        <v>16</v>
      </c>
      <c r="Q15" s="71"/>
      <c r="R15" s="71"/>
      <c r="S15" s="71"/>
      <c r="T15" s="71"/>
      <c r="U15" s="66">
        <f t="shared" si="5"/>
        <v>1</v>
      </c>
      <c r="V15" s="71"/>
      <c r="W15" s="71"/>
      <c r="X15" s="71"/>
      <c r="Y15" s="71"/>
      <c r="Z15" s="71"/>
      <c r="AA15" s="71"/>
      <c r="AB15" s="71"/>
      <c r="AC15" s="71"/>
      <c r="AD15" s="71"/>
      <c r="AE15" s="71"/>
      <c r="AF15" s="71"/>
      <c r="AG15" s="72"/>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112"/>
      <c r="BF15" s="112"/>
      <c r="BG15" s="112"/>
      <c r="BH15" s="112"/>
      <c r="BI15" s="112"/>
      <c r="BJ15" s="112"/>
      <c r="BK15" s="112"/>
      <c r="BL15" s="112"/>
      <c r="BM15" s="112"/>
      <c r="BN15" s="112"/>
      <c r="BO15" s="112"/>
      <c r="BP15" s="112"/>
      <c r="BQ15" s="112"/>
      <c r="BR15" s="1118"/>
      <c r="BS15" s="1118"/>
      <c r="BT15" s="1118"/>
      <c r="BU15" s="112"/>
      <c r="BV15" s="71"/>
      <c r="BW15" s="71"/>
      <c r="BX15" s="71"/>
      <c r="BY15" s="71"/>
      <c r="BZ15" s="71"/>
      <c r="CA15" s="71"/>
      <c r="CB15" s="71"/>
      <c r="CC15" s="71"/>
    </row>
    <row r="16" spans="1:85" s="443" customFormat="1" ht="30" customHeight="1">
      <c r="A16" s="19">
        <v>9</v>
      </c>
      <c r="B16" s="431">
        <v>9</v>
      </c>
      <c r="C16" s="67" t="s">
        <v>27</v>
      </c>
      <c r="D16" s="68" t="s">
        <v>14</v>
      </c>
      <c r="E16" s="69" t="s">
        <v>273</v>
      </c>
      <c r="F16" s="8" t="s">
        <v>17</v>
      </c>
      <c r="G16" s="69" t="s">
        <v>300</v>
      </c>
      <c r="H16" s="70" t="s">
        <v>293</v>
      </c>
      <c r="I16" s="20" t="s">
        <v>212</v>
      </c>
      <c r="J16" s="10" t="s">
        <v>11</v>
      </c>
      <c r="K16" s="71"/>
      <c r="L16" s="71"/>
      <c r="M16" s="71"/>
      <c r="N16" s="71"/>
      <c r="O16" s="71" t="s">
        <v>16</v>
      </c>
      <c r="P16" s="71"/>
      <c r="Q16" s="71"/>
      <c r="R16" s="71"/>
      <c r="S16" s="71"/>
      <c r="T16" s="71"/>
      <c r="U16" s="66">
        <f t="shared" si="5"/>
        <v>1</v>
      </c>
      <c r="V16" s="71"/>
      <c r="W16" s="71"/>
      <c r="X16" s="71"/>
      <c r="Y16" s="71"/>
      <c r="Z16" s="71"/>
      <c r="AA16" s="71"/>
      <c r="AB16" s="71"/>
      <c r="AC16" s="71"/>
      <c r="AD16" s="71"/>
      <c r="AE16" s="71"/>
      <c r="AF16" s="71"/>
      <c r="AG16" s="72"/>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112"/>
      <c r="BF16" s="112"/>
      <c r="BG16" s="112"/>
      <c r="BH16" s="112"/>
      <c r="BI16" s="112"/>
      <c r="BJ16" s="112"/>
      <c r="BK16" s="112"/>
      <c r="BL16" s="112"/>
      <c r="BM16" s="112"/>
      <c r="BN16" s="112"/>
      <c r="BO16" s="112"/>
      <c r="BP16" s="112"/>
      <c r="BQ16" s="112"/>
      <c r="BR16" s="1118"/>
      <c r="BS16" s="1118"/>
      <c r="BT16" s="1118"/>
      <c r="BU16" s="112"/>
      <c r="BV16" s="71"/>
      <c r="BW16" s="71"/>
      <c r="BX16" s="71"/>
      <c r="BY16" s="71"/>
      <c r="BZ16" s="71"/>
      <c r="CA16" s="71"/>
      <c r="CB16" s="71"/>
      <c r="CC16" s="71"/>
    </row>
    <row r="17" spans="1:82" s="443" customFormat="1" ht="33" customHeight="1">
      <c r="A17" s="19">
        <v>10</v>
      </c>
      <c r="B17" s="431"/>
      <c r="C17" s="67" t="s">
        <v>27</v>
      </c>
      <c r="D17" s="68" t="s">
        <v>14</v>
      </c>
      <c r="E17" s="67" t="s">
        <v>27</v>
      </c>
      <c r="F17" s="8"/>
      <c r="G17" s="69" t="s">
        <v>301</v>
      </c>
      <c r="H17" s="70" t="s">
        <v>294</v>
      </c>
      <c r="I17" s="20"/>
      <c r="J17" s="10"/>
      <c r="K17" s="71"/>
      <c r="L17" s="71"/>
      <c r="M17" s="71"/>
      <c r="N17" s="71"/>
      <c r="O17" s="71"/>
      <c r="P17" s="71"/>
      <c r="Q17" s="71" t="s">
        <v>16</v>
      </c>
      <c r="R17" s="71"/>
      <c r="S17" s="71"/>
      <c r="T17" s="71"/>
      <c r="U17" s="66"/>
      <c r="V17" s="71"/>
      <c r="W17" s="71"/>
      <c r="X17" s="71"/>
      <c r="Y17" s="71"/>
      <c r="Z17" s="71"/>
      <c r="AA17" s="71"/>
      <c r="AB17" s="71"/>
      <c r="AC17" s="71"/>
      <c r="AD17" s="71"/>
      <c r="AE17" s="71"/>
      <c r="AF17" s="71"/>
      <c r="AG17" s="72"/>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112"/>
      <c r="BF17" s="112"/>
      <c r="BG17" s="112"/>
      <c r="BH17" s="112"/>
      <c r="BI17" s="112"/>
      <c r="BJ17" s="112"/>
      <c r="BK17" s="112"/>
      <c r="BL17" s="112"/>
      <c r="BM17" s="112"/>
      <c r="BN17" s="112"/>
      <c r="BO17" s="112"/>
      <c r="BP17" s="112"/>
      <c r="BQ17" s="112"/>
      <c r="BR17" s="1118"/>
      <c r="BS17" s="1118"/>
      <c r="BT17" s="1118"/>
      <c r="BU17" s="112"/>
      <c r="BV17" s="71"/>
      <c r="BW17" s="71"/>
      <c r="BX17" s="71"/>
      <c r="BY17" s="71"/>
      <c r="BZ17" s="71"/>
      <c r="CA17" s="71"/>
      <c r="CB17" s="71"/>
      <c r="CC17" s="71"/>
    </row>
    <row r="18" spans="1:82" s="443" customFormat="1" ht="39.75" customHeight="1">
      <c r="A18" s="19">
        <v>10</v>
      </c>
      <c r="B18" s="431">
        <v>10</v>
      </c>
      <c r="C18" s="67" t="s">
        <v>27</v>
      </c>
      <c r="D18" s="68" t="s">
        <v>14</v>
      </c>
      <c r="E18" s="67" t="s">
        <v>27</v>
      </c>
      <c r="F18" s="8" t="s">
        <v>17</v>
      </c>
      <c r="G18" s="69" t="s">
        <v>301</v>
      </c>
      <c r="H18" s="70" t="s">
        <v>952</v>
      </c>
      <c r="I18" s="20" t="s">
        <v>212</v>
      </c>
      <c r="J18" s="10" t="s">
        <v>11</v>
      </c>
      <c r="K18" s="71"/>
      <c r="L18" s="71"/>
      <c r="M18" s="71"/>
      <c r="N18" s="71"/>
      <c r="O18" s="71"/>
      <c r="P18" s="71"/>
      <c r="Q18" s="71"/>
      <c r="R18" s="71" t="s">
        <v>16</v>
      </c>
      <c r="S18" s="71"/>
      <c r="T18" s="71"/>
      <c r="U18" s="66">
        <f>COUNTIF(K18:T18,"x")</f>
        <v>1</v>
      </c>
      <c r="V18" s="71"/>
      <c r="W18" s="71"/>
      <c r="X18" s="71"/>
      <c r="Y18" s="71"/>
      <c r="Z18" s="71"/>
      <c r="AA18" s="71"/>
      <c r="AB18" s="71"/>
      <c r="AC18" s="71"/>
      <c r="AD18" s="71"/>
      <c r="AE18" s="71"/>
      <c r="AF18" s="71"/>
      <c r="AG18" s="72"/>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112"/>
      <c r="BF18" s="112"/>
      <c r="BG18" s="112"/>
      <c r="BH18" s="112"/>
      <c r="BI18" s="112"/>
      <c r="BJ18" s="112"/>
      <c r="BK18" s="112"/>
      <c r="BL18" s="112"/>
      <c r="BM18" s="112"/>
      <c r="BN18" s="112"/>
      <c r="BO18" s="112"/>
      <c r="BP18" s="112"/>
      <c r="BQ18" s="112"/>
      <c r="BR18" s="1118"/>
      <c r="BS18" s="1118"/>
      <c r="BT18" s="1118"/>
      <c r="BU18" s="112"/>
      <c r="BV18" s="71"/>
      <c r="BW18" s="71"/>
      <c r="BX18" s="71"/>
      <c r="BY18" s="71"/>
      <c r="BZ18" s="71"/>
      <c r="CA18" s="71"/>
      <c r="CB18" s="71"/>
      <c r="CC18" s="71"/>
    </row>
    <row r="19" spans="1:82" s="443" customFormat="1" ht="39.75" customHeight="1">
      <c r="A19" s="19">
        <v>11</v>
      </c>
      <c r="B19" s="431">
        <v>11</v>
      </c>
      <c r="C19" s="67" t="s">
        <v>27</v>
      </c>
      <c r="D19" s="68" t="s">
        <v>14</v>
      </c>
      <c r="E19" s="67" t="s">
        <v>27</v>
      </c>
      <c r="F19" s="8" t="s">
        <v>17</v>
      </c>
      <c r="G19" s="69" t="s">
        <v>302</v>
      </c>
      <c r="H19" s="70" t="s">
        <v>953</v>
      </c>
      <c r="I19" s="20" t="s">
        <v>212</v>
      </c>
      <c r="J19" s="10" t="s">
        <v>11</v>
      </c>
      <c r="K19" s="71"/>
      <c r="L19" s="71"/>
      <c r="M19" s="71"/>
      <c r="N19" s="71"/>
      <c r="O19" s="71"/>
      <c r="P19" s="71"/>
      <c r="Q19" s="71"/>
      <c r="R19" s="71"/>
      <c r="S19" s="71" t="s">
        <v>16</v>
      </c>
      <c r="T19" s="71"/>
      <c r="U19" s="66">
        <f>COUNTIF(K19:T19,"x")</f>
        <v>1</v>
      </c>
      <c r="V19" s="71"/>
      <c r="W19" s="71"/>
      <c r="X19" s="71"/>
      <c r="Y19" s="71"/>
      <c r="Z19" s="71"/>
      <c r="AA19" s="71"/>
      <c r="AB19" s="71"/>
      <c r="AC19" s="71"/>
      <c r="AD19" s="71"/>
      <c r="AE19" s="71"/>
      <c r="AF19" s="71"/>
      <c r="AG19" s="72"/>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112"/>
      <c r="BF19" s="112"/>
      <c r="BG19" s="112"/>
      <c r="BH19" s="112"/>
      <c r="BI19" s="112"/>
      <c r="BJ19" s="112"/>
      <c r="BK19" s="112"/>
      <c r="BL19" s="112"/>
      <c r="BM19" s="112"/>
      <c r="BN19" s="112"/>
      <c r="BO19" s="112"/>
      <c r="BP19" s="112"/>
      <c r="BQ19" s="112"/>
      <c r="BR19" s="1118"/>
      <c r="BS19" s="1118"/>
      <c r="BT19" s="1118"/>
      <c r="BU19" s="112"/>
      <c r="BV19" s="71"/>
      <c r="BW19" s="71"/>
      <c r="BX19" s="71"/>
      <c r="BY19" s="71"/>
      <c r="BZ19" s="71"/>
      <c r="CA19" s="71"/>
      <c r="CB19" s="71"/>
      <c r="CC19" s="71"/>
    </row>
    <row r="20" spans="1:82" s="443" customFormat="1" ht="42" customHeight="1">
      <c r="A20" s="19">
        <v>12</v>
      </c>
      <c r="B20" s="431">
        <v>12</v>
      </c>
      <c r="C20" s="67" t="s">
        <v>27</v>
      </c>
      <c r="D20" s="68" t="s">
        <v>14</v>
      </c>
      <c r="E20" s="67" t="s">
        <v>27</v>
      </c>
      <c r="F20" s="8" t="s">
        <v>17</v>
      </c>
      <c r="G20" s="69" t="s">
        <v>303</v>
      </c>
      <c r="H20" s="70" t="s">
        <v>954</v>
      </c>
      <c r="I20" s="20" t="s">
        <v>212</v>
      </c>
      <c r="J20" s="10" t="s">
        <v>11</v>
      </c>
      <c r="K20" s="71"/>
      <c r="L20" s="71"/>
      <c r="M20" s="71"/>
      <c r="N20" s="71"/>
      <c r="O20" s="71"/>
      <c r="P20" s="71"/>
      <c r="Q20" s="71"/>
      <c r="R20" s="71"/>
      <c r="S20" s="71"/>
      <c r="T20" s="71" t="s">
        <v>16</v>
      </c>
      <c r="U20" s="66">
        <f>COUNTIF(K20:T20,"x")</f>
        <v>1</v>
      </c>
      <c r="V20" s="71"/>
      <c r="W20" s="71"/>
      <c r="X20" s="71"/>
      <c r="Y20" s="71"/>
      <c r="Z20" s="71"/>
      <c r="AA20" s="71"/>
      <c r="AB20" s="71"/>
      <c r="AC20" s="71"/>
      <c r="AD20" s="71"/>
      <c r="AE20" s="71"/>
      <c r="AF20" s="71"/>
      <c r="AG20" s="72"/>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112"/>
      <c r="BF20" s="112"/>
      <c r="BG20" s="112"/>
      <c r="BH20" s="112"/>
      <c r="BI20" s="112"/>
      <c r="BJ20" s="112"/>
      <c r="BK20" s="112"/>
      <c r="BL20" s="112"/>
      <c r="BM20" s="112"/>
      <c r="BN20" s="112"/>
      <c r="BO20" s="112"/>
      <c r="BP20" s="112"/>
      <c r="BQ20" s="112"/>
      <c r="BR20" s="1118"/>
      <c r="BS20" s="1118"/>
      <c r="BT20" s="1118"/>
      <c r="BU20" s="112"/>
      <c r="BV20" s="71"/>
      <c r="BW20" s="71"/>
      <c r="BX20" s="71"/>
      <c r="BY20" s="71"/>
      <c r="BZ20" s="71"/>
      <c r="CA20" s="71"/>
      <c r="CB20" s="71"/>
      <c r="CC20" s="71"/>
    </row>
    <row r="21" spans="1:82" hidden="1">
      <c r="A21" s="19">
        <v>13</v>
      </c>
      <c r="B21" s="431">
        <v>13</v>
      </c>
      <c r="C21" s="1378" t="s">
        <v>29</v>
      </c>
      <c r="D21" s="1368"/>
      <c r="E21" s="1379"/>
      <c r="F21" s="6" t="s">
        <v>316</v>
      </c>
      <c r="G21" s="6" t="s">
        <v>316</v>
      </c>
      <c r="H21" s="6" t="s">
        <v>316</v>
      </c>
      <c r="I21" s="6" t="s">
        <v>316</v>
      </c>
      <c r="J21" s="6" t="s">
        <v>316</v>
      </c>
      <c r="K21" s="6" t="s">
        <v>316</v>
      </c>
      <c r="L21" s="6" t="s">
        <v>316</v>
      </c>
      <c r="M21" s="6" t="s">
        <v>316</v>
      </c>
      <c r="N21" s="6" t="s">
        <v>316</v>
      </c>
      <c r="O21" s="6" t="s">
        <v>316</v>
      </c>
      <c r="P21" s="6" t="s">
        <v>316</v>
      </c>
      <c r="Q21" s="6" t="s">
        <v>316</v>
      </c>
      <c r="R21" s="6"/>
      <c r="S21" s="6" t="s">
        <v>316</v>
      </c>
      <c r="T21" s="6" t="s">
        <v>316</v>
      </c>
      <c r="U21" s="6" t="s">
        <v>316</v>
      </c>
      <c r="V21" s="6" t="s">
        <v>316</v>
      </c>
      <c r="W21" s="6" t="s">
        <v>316</v>
      </c>
      <c r="X21" s="6" t="s">
        <v>316</v>
      </c>
      <c r="Y21" s="6" t="s">
        <v>316</v>
      </c>
      <c r="Z21" s="6" t="s">
        <v>316</v>
      </c>
      <c r="AA21" s="6" t="s">
        <v>316</v>
      </c>
      <c r="AB21" s="6" t="s">
        <v>316</v>
      </c>
      <c r="AC21" s="6" t="s">
        <v>316</v>
      </c>
      <c r="AD21" s="6" t="s">
        <v>316</v>
      </c>
      <c r="AE21" s="6" t="s">
        <v>316</v>
      </c>
      <c r="AF21" s="6" t="s">
        <v>316</v>
      </c>
      <c r="AG21" s="6" t="s">
        <v>316</v>
      </c>
      <c r="AH21" s="6" t="s">
        <v>316</v>
      </c>
      <c r="AI21" s="6" t="s">
        <v>316</v>
      </c>
      <c r="AJ21" s="6" t="s">
        <v>316</v>
      </c>
      <c r="AK21" s="6" t="s">
        <v>316</v>
      </c>
      <c r="AL21" s="6" t="s">
        <v>316</v>
      </c>
      <c r="AM21" s="6"/>
      <c r="AN21" s="6"/>
      <c r="AO21" s="6" t="s">
        <v>316</v>
      </c>
      <c r="AP21" s="6" t="s">
        <v>316</v>
      </c>
      <c r="AQ21" s="6" t="s">
        <v>316</v>
      </c>
      <c r="AR21" s="6" t="s">
        <v>316</v>
      </c>
      <c r="AS21" s="6" t="s">
        <v>316</v>
      </c>
      <c r="AT21" s="6" t="s">
        <v>316</v>
      </c>
      <c r="AU21" s="6" t="s">
        <v>316</v>
      </c>
      <c r="AV21" s="6" t="s">
        <v>316</v>
      </c>
      <c r="AW21" s="6" t="s">
        <v>316</v>
      </c>
      <c r="AX21" s="6"/>
      <c r="AY21" s="6"/>
      <c r="AZ21" s="6" t="s">
        <v>316</v>
      </c>
      <c r="BA21" s="6"/>
      <c r="BB21" s="6" t="s">
        <v>316</v>
      </c>
      <c r="BC21" s="6"/>
      <c r="BD21" s="6" t="s">
        <v>316</v>
      </c>
      <c r="BE21" s="5" t="s">
        <v>316</v>
      </c>
      <c r="BF21" s="5" t="s">
        <v>316</v>
      </c>
      <c r="BG21" s="5" t="s">
        <v>316</v>
      </c>
      <c r="BH21" s="5" t="s">
        <v>316</v>
      </c>
      <c r="BI21" s="5" t="s">
        <v>316</v>
      </c>
      <c r="BJ21" s="5" t="s">
        <v>316</v>
      </c>
      <c r="BK21" s="5" t="s">
        <v>316</v>
      </c>
      <c r="BL21" s="5" t="s">
        <v>316</v>
      </c>
      <c r="BM21" s="5" t="s">
        <v>316</v>
      </c>
      <c r="BN21" s="5" t="s">
        <v>316</v>
      </c>
      <c r="BO21" s="5" t="s">
        <v>316</v>
      </c>
      <c r="BP21" s="5" t="s">
        <v>316</v>
      </c>
      <c r="BQ21" s="5" t="s">
        <v>316</v>
      </c>
      <c r="BR21" s="5" t="s">
        <v>316</v>
      </c>
      <c r="BS21" s="5" t="s">
        <v>316</v>
      </c>
      <c r="BT21" s="5" t="s">
        <v>316</v>
      </c>
      <c r="BU21" s="5" t="s">
        <v>316</v>
      </c>
      <c r="BV21" s="6" t="s">
        <v>316</v>
      </c>
      <c r="BW21" s="6" t="s">
        <v>316</v>
      </c>
      <c r="BX21" s="6" t="s">
        <v>316</v>
      </c>
      <c r="BY21" s="6" t="s">
        <v>316</v>
      </c>
      <c r="BZ21" s="6" t="s">
        <v>316</v>
      </c>
      <c r="CA21" s="6" t="s">
        <v>316</v>
      </c>
      <c r="CB21" s="6" t="s">
        <v>316</v>
      </c>
      <c r="CC21" s="6" t="s">
        <v>316</v>
      </c>
    </row>
    <row r="22" spans="1:82" hidden="1">
      <c r="A22" s="19">
        <v>14</v>
      </c>
      <c r="B22" s="431">
        <v>14</v>
      </c>
      <c r="C22" s="1378" t="s">
        <v>32</v>
      </c>
      <c r="D22" s="1368"/>
      <c r="E22" s="1379"/>
      <c r="F22" s="6" t="s">
        <v>316</v>
      </c>
      <c r="G22" s="6" t="s">
        <v>316</v>
      </c>
      <c r="H22" s="6" t="s">
        <v>316</v>
      </c>
      <c r="I22" s="6" t="s">
        <v>316</v>
      </c>
      <c r="J22" s="6" t="s">
        <v>316</v>
      </c>
      <c r="K22" s="6" t="s">
        <v>316</v>
      </c>
      <c r="L22" s="6" t="s">
        <v>316</v>
      </c>
      <c r="M22" s="6" t="s">
        <v>316</v>
      </c>
      <c r="N22" s="6" t="s">
        <v>316</v>
      </c>
      <c r="O22" s="6" t="s">
        <v>316</v>
      </c>
      <c r="P22" s="6" t="s">
        <v>316</v>
      </c>
      <c r="Q22" s="6" t="s">
        <v>316</v>
      </c>
      <c r="R22" s="6"/>
      <c r="S22" s="6" t="s">
        <v>316</v>
      </c>
      <c r="T22" s="6" t="s">
        <v>316</v>
      </c>
      <c r="U22" s="6" t="s">
        <v>316</v>
      </c>
      <c r="V22" s="6" t="s">
        <v>316</v>
      </c>
      <c r="W22" s="6" t="s">
        <v>316</v>
      </c>
      <c r="X22" s="6" t="s">
        <v>316</v>
      </c>
      <c r="Y22" s="6" t="s">
        <v>316</v>
      </c>
      <c r="Z22" s="6" t="s">
        <v>316</v>
      </c>
      <c r="AA22" s="6" t="s">
        <v>316</v>
      </c>
      <c r="AB22" s="6" t="s">
        <v>316</v>
      </c>
      <c r="AC22" s="6" t="s">
        <v>316</v>
      </c>
      <c r="AD22" s="6" t="s">
        <v>316</v>
      </c>
      <c r="AE22" s="6" t="s">
        <v>316</v>
      </c>
      <c r="AF22" s="6" t="s">
        <v>316</v>
      </c>
      <c r="AG22" s="6" t="s">
        <v>316</v>
      </c>
      <c r="AH22" s="6" t="s">
        <v>316</v>
      </c>
      <c r="AI22" s="6" t="s">
        <v>316</v>
      </c>
      <c r="AJ22" s="6" t="s">
        <v>316</v>
      </c>
      <c r="AK22" s="6" t="s">
        <v>316</v>
      </c>
      <c r="AL22" s="6" t="s">
        <v>316</v>
      </c>
      <c r="AM22" s="6"/>
      <c r="AN22" s="6"/>
      <c r="AO22" s="6" t="s">
        <v>316</v>
      </c>
      <c r="AP22" s="6" t="s">
        <v>316</v>
      </c>
      <c r="AQ22" s="6" t="s">
        <v>316</v>
      </c>
      <c r="AR22" s="6" t="s">
        <v>316</v>
      </c>
      <c r="AS22" s="6" t="s">
        <v>316</v>
      </c>
      <c r="AT22" s="6" t="s">
        <v>316</v>
      </c>
      <c r="AU22" s="6" t="s">
        <v>316</v>
      </c>
      <c r="AV22" s="6" t="s">
        <v>316</v>
      </c>
      <c r="AW22" s="6" t="s">
        <v>316</v>
      </c>
      <c r="AX22" s="6"/>
      <c r="AY22" s="6"/>
      <c r="AZ22" s="6" t="s">
        <v>316</v>
      </c>
      <c r="BA22" s="6"/>
      <c r="BB22" s="6" t="s">
        <v>316</v>
      </c>
      <c r="BC22" s="6"/>
      <c r="BD22" s="6" t="s">
        <v>316</v>
      </c>
      <c r="BE22" s="5" t="s">
        <v>316</v>
      </c>
      <c r="BF22" s="5" t="s">
        <v>316</v>
      </c>
      <c r="BG22" s="5" t="s">
        <v>316</v>
      </c>
      <c r="BH22" s="5" t="s">
        <v>316</v>
      </c>
      <c r="BI22" s="5" t="s">
        <v>316</v>
      </c>
      <c r="BJ22" s="5" t="s">
        <v>316</v>
      </c>
      <c r="BK22" s="5" t="s">
        <v>316</v>
      </c>
      <c r="BL22" s="5" t="s">
        <v>316</v>
      </c>
      <c r="BM22" s="5" t="s">
        <v>316</v>
      </c>
      <c r="BN22" s="5" t="s">
        <v>316</v>
      </c>
      <c r="BO22" s="5" t="s">
        <v>316</v>
      </c>
      <c r="BP22" s="5" t="s">
        <v>316</v>
      </c>
      <c r="BQ22" s="5" t="s">
        <v>316</v>
      </c>
      <c r="BR22" s="5" t="s">
        <v>316</v>
      </c>
      <c r="BS22" s="5" t="s">
        <v>316</v>
      </c>
      <c r="BT22" s="5" t="s">
        <v>316</v>
      </c>
      <c r="BU22" s="5" t="s">
        <v>316</v>
      </c>
      <c r="BV22" s="6" t="s">
        <v>316</v>
      </c>
      <c r="BW22" s="6" t="s">
        <v>316</v>
      </c>
      <c r="BX22" s="6" t="s">
        <v>316</v>
      </c>
      <c r="BY22" s="6" t="s">
        <v>316</v>
      </c>
      <c r="BZ22" s="6" t="s">
        <v>316</v>
      </c>
      <c r="CA22" s="6" t="s">
        <v>316</v>
      </c>
      <c r="CB22" s="6" t="s">
        <v>316</v>
      </c>
      <c r="CC22" s="6" t="s">
        <v>316</v>
      </c>
    </row>
    <row r="23" spans="1:82" s="443" customFormat="1" ht="37.5" customHeight="1">
      <c r="A23" s="19">
        <v>15</v>
      </c>
      <c r="B23" s="431">
        <v>15</v>
      </c>
      <c r="C23" s="76" t="s">
        <v>545</v>
      </c>
      <c r="D23" s="77" t="s">
        <v>15</v>
      </c>
      <c r="E23" s="78" t="s">
        <v>546</v>
      </c>
      <c r="F23" s="77" t="s">
        <v>15</v>
      </c>
      <c r="G23" s="78" t="s">
        <v>554</v>
      </c>
      <c r="H23" s="67" t="s">
        <v>555</v>
      </c>
      <c r="I23" s="20" t="s">
        <v>212</v>
      </c>
      <c r="J23" s="10" t="s">
        <v>11</v>
      </c>
      <c r="K23" s="71" t="s">
        <v>16</v>
      </c>
      <c r="L23" s="71"/>
      <c r="M23" s="71"/>
      <c r="N23" s="71"/>
      <c r="O23" s="71"/>
      <c r="P23" s="71"/>
      <c r="Q23" s="71"/>
      <c r="R23" s="71"/>
      <c r="S23" s="71"/>
      <c r="T23" s="71"/>
      <c r="U23" s="66">
        <f>COUNTIF(K23:T23,"x")</f>
        <v>1</v>
      </c>
      <c r="V23" s="72" t="s">
        <v>724</v>
      </c>
      <c r="W23" s="72" t="s">
        <v>723</v>
      </c>
      <c r="X23" s="72" t="s">
        <v>724</v>
      </c>
      <c r="Y23" s="72" t="s">
        <v>725</v>
      </c>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112"/>
      <c r="BF23" s="112"/>
      <c r="BG23" s="112"/>
      <c r="BH23" s="112"/>
      <c r="BI23" s="112"/>
      <c r="BJ23" s="112"/>
      <c r="BK23" s="112"/>
      <c r="BL23" s="112"/>
      <c r="BM23" s="112"/>
      <c r="BN23" s="112"/>
      <c r="BO23" s="112"/>
      <c r="BP23" s="112"/>
      <c r="BQ23" s="112"/>
      <c r="BR23" s="1118"/>
      <c r="BS23" s="1118"/>
      <c r="BT23" s="1118"/>
      <c r="BU23" s="112"/>
      <c r="BV23" s="71"/>
      <c r="BW23" s="71"/>
      <c r="BX23" s="71"/>
      <c r="BY23" s="71"/>
      <c r="BZ23" s="71"/>
      <c r="CA23" s="71"/>
      <c r="CB23" s="71"/>
      <c r="CC23" s="71"/>
    </row>
    <row r="24" spans="1:82" s="443" customFormat="1" ht="34.5" customHeight="1">
      <c r="A24" s="19">
        <v>16</v>
      </c>
      <c r="B24" s="431">
        <v>16</v>
      </c>
      <c r="C24" s="78" t="s">
        <v>547</v>
      </c>
      <c r="D24" s="77" t="s">
        <v>14</v>
      </c>
      <c r="E24" s="78" t="s">
        <v>548</v>
      </c>
      <c r="F24" s="77" t="s">
        <v>17</v>
      </c>
      <c r="G24" s="78" t="s">
        <v>548</v>
      </c>
      <c r="H24" s="67" t="s">
        <v>553</v>
      </c>
      <c r="I24" s="20" t="s">
        <v>275</v>
      </c>
      <c r="J24" s="10" t="s">
        <v>11</v>
      </c>
      <c r="K24" s="71"/>
      <c r="L24" s="71"/>
      <c r="M24" s="71"/>
      <c r="N24" s="71" t="s">
        <v>16</v>
      </c>
      <c r="O24" s="71"/>
      <c r="P24" s="71"/>
      <c r="Q24" s="71"/>
      <c r="R24" s="71"/>
      <c r="S24" s="71"/>
      <c r="T24" s="71"/>
      <c r="U24" s="66">
        <f>COUNTIF(K24:T24,"x")</f>
        <v>1</v>
      </c>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112"/>
      <c r="BF24" s="112"/>
      <c r="BG24" s="112"/>
      <c r="BH24" s="112"/>
      <c r="BI24" s="112"/>
      <c r="BJ24" s="112"/>
      <c r="BK24" s="112"/>
      <c r="BL24" s="112"/>
      <c r="BM24" s="112"/>
      <c r="BN24" s="112"/>
      <c r="BO24" s="112"/>
      <c r="BP24" s="112"/>
      <c r="BQ24" s="112"/>
      <c r="BR24" s="1118"/>
      <c r="BS24" s="1118"/>
      <c r="BT24" s="1118"/>
      <c r="BU24" s="112"/>
      <c r="BV24" s="71"/>
      <c r="BW24" s="71"/>
      <c r="BX24" s="71"/>
      <c r="BY24" s="71"/>
      <c r="BZ24" s="71"/>
      <c r="CA24" s="71"/>
      <c r="CB24" s="71"/>
      <c r="CC24" s="71"/>
      <c r="CD24" s="443" t="s">
        <v>16</v>
      </c>
    </row>
    <row r="25" spans="1:82" s="443" customFormat="1" ht="19.5" customHeight="1">
      <c r="A25" s="19">
        <v>17</v>
      </c>
      <c r="B25" s="431">
        <v>17</v>
      </c>
      <c r="C25" s="76" t="s">
        <v>549</v>
      </c>
      <c r="D25" s="77" t="s">
        <v>15</v>
      </c>
      <c r="E25" s="78" t="s">
        <v>550</v>
      </c>
      <c r="F25" s="77" t="s">
        <v>17</v>
      </c>
      <c r="G25" s="78" t="s">
        <v>550</v>
      </c>
      <c r="H25" s="67" t="s">
        <v>556</v>
      </c>
      <c r="I25" s="20" t="s">
        <v>275</v>
      </c>
      <c r="J25" s="10" t="s">
        <v>11</v>
      </c>
      <c r="K25" s="71"/>
      <c r="L25" s="71"/>
      <c r="M25" s="71"/>
      <c r="N25" s="71" t="s">
        <v>16</v>
      </c>
      <c r="O25" s="71"/>
      <c r="P25" s="71"/>
      <c r="Q25" s="71"/>
      <c r="R25" s="71"/>
      <c r="S25" s="71"/>
      <c r="T25" s="71"/>
      <c r="U25" s="66">
        <f>COUNTIF(K25:T25,"x")</f>
        <v>1</v>
      </c>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112"/>
      <c r="BF25" s="112"/>
      <c r="BG25" s="112"/>
      <c r="BH25" s="112"/>
      <c r="BI25" s="112"/>
      <c r="BJ25" s="112"/>
      <c r="BK25" s="112"/>
      <c r="BL25" s="112"/>
      <c r="BM25" s="112"/>
      <c r="BN25" s="112"/>
      <c r="BO25" s="112"/>
      <c r="BP25" s="112"/>
      <c r="BQ25" s="112"/>
      <c r="BR25" s="1118"/>
      <c r="BS25" s="1118"/>
      <c r="BT25" s="1118"/>
      <c r="BU25" s="112"/>
      <c r="BV25" s="71"/>
      <c r="BW25" s="71"/>
      <c r="BX25" s="71"/>
      <c r="BY25" s="71"/>
      <c r="BZ25" s="71"/>
      <c r="CA25" s="71"/>
      <c r="CB25" s="71"/>
      <c r="CC25" s="71"/>
      <c r="CD25" s="443" t="s">
        <v>16</v>
      </c>
    </row>
    <row r="26" spans="1:82" s="443" customFormat="1" ht="55.5" customHeight="1">
      <c r="A26" s="19"/>
      <c r="B26" s="431"/>
      <c r="C26" s="76" t="s">
        <v>551</v>
      </c>
      <c r="D26" s="77"/>
      <c r="E26" s="78"/>
      <c r="F26" s="77"/>
      <c r="G26" s="78"/>
      <c r="H26" s="67" t="s">
        <v>955</v>
      </c>
      <c r="I26" s="20"/>
      <c r="J26" s="10"/>
      <c r="K26" s="71"/>
      <c r="L26" s="71"/>
      <c r="M26" s="71"/>
      <c r="N26" s="71"/>
      <c r="O26" s="71"/>
      <c r="P26" s="71"/>
      <c r="Q26" s="71"/>
      <c r="R26" s="71" t="s">
        <v>16</v>
      </c>
      <c r="S26" s="71"/>
      <c r="T26" s="71"/>
      <c r="U26" s="66"/>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112"/>
      <c r="BF26" s="112"/>
      <c r="BG26" s="112"/>
      <c r="BH26" s="112"/>
      <c r="BI26" s="112"/>
      <c r="BJ26" s="112"/>
      <c r="BK26" s="112"/>
      <c r="BL26" s="112"/>
      <c r="BM26" s="112"/>
      <c r="BN26" s="112"/>
      <c r="BO26" s="112"/>
      <c r="BP26" s="112"/>
      <c r="BQ26" s="112"/>
      <c r="BR26" s="1118"/>
      <c r="BS26" s="1118"/>
      <c r="BT26" s="1118"/>
      <c r="BU26" s="112"/>
      <c r="BV26" s="71"/>
      <c r="BW26" s="71"/>
      <c r="BX26" s="71"/>
      <c r="BY26" s="71"/>
      <c r="BZ26" s="71"/>
      <c r="CA26" s="71"/>
      <c r="CB26" s="71"/>
      <c r="CC26" s="71"/>
    </row>
    <row r="27" spans="1:82" s="443" customFormat="1" ht="52.5" customHeight="1">
      <c r="A27" s="19">
        <v>18</v>
      </c>
      <c r="B27" s="431">
        <v>18</v>
      </c>
      <c r="C27" s="76" t="s">
        <v>551</v>
      </c>
      <c r="D27" s="77" t="s">
        <v>15</v>
      </c>
      <c r="E27" s="104" t="s">
        <v>552</v>
      </c>
      <c r="F27" s="77" t="s">
        <v>17</v>
      </c>
      <c r="G27" s="72" t="s">
        <v>557</v>
      </c>
      <c r="H27" s="67" t="s">
        <v>955</v>
      </c>
      <c r="I27" s="20" t="s">
        <v>275</v>
      </c>
      <c r="J27" s="10" t="s">
        <v>11</v>
      </c>
      <c r="K27" s="71"/>
      <c r="L27" s="71"/>
      <c r="M27" s="71"/>
      <c r="N27" s="71" t="s">
        <v>16</v>
      </c>
      <c r="O27" s="71"/>
      <c r="P27" s="71"/>
      <c r="Q27" s="71"/>
      <c r="R27" s="71"/>
      <c r="S27" s="71"/>
      <c r="T27" s="71"/>
      <c r="U27" s="66">
        <f>COUNTIF(K27:T27,"x")</f>
        <v>1</v>
      </c>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112"/>
      <c r="BF27" s="112"/>
      <c r="BG27" s="112"/>
      <c r="BH27" s="112"/>
      <c r="BI27" s="112"/>
      <c r="BJ27" s="112"/>
      <c r="BK27" s="112"/>
      <c r="BL27" s="112"/>
      <c r="BM27" s="112"/>
      <c r="BN27" s="112"/>
      <c r="BO27" s="112"/>
      <c r="BP27" s="112"/>
      <c r="BQ27" s="112"/>
      <c r="BR27" s="1118"/>
      <c r="BS27" s="1118"/>
      <c r="BT27" s="1118"/>
      <c r="BU27" s="112"/>
      <c r="BV27" s="71"/>
      <c r="BW27" s="71"/>
      <c r="BX27" s="71"/>
      <c r="BY27" s="71"/>
      <c r="BZ27" s="71"/>
      <c r="CA27" s="71"/>
      <c r="CB27" s="71"/>
      <c r="CC27" s="71"/>
      <c r="CD27" s="443" t="s">
        <v>16</v>
      </c>
    </row>
    <row r="28" spans="1:82" s="443" customFormat="1" ht="126">
      <c r="A28" s="19">
        <v>19</v>
      </c>
      <c r="B28" s="431">
        <v>19</v>
      </c>
      <c r="C28" s="76" t="s">
        <v>551</v>
      </c>
      <c r="D28" s="77" t="s">
        <v>15</v>
      </c>
      <c r="E28" s="104" t="s">
        <v>552</v>
      </c>
      <c r="F28" s="77" t="s">
        <v>17</v>
      </c>
      <c r="G28" s="72" t="s">
        <v>557</v>
      </c>
      <c r="H28" s="67" t="s">
        <v>734</v>
      </c>
      <c r="I28" s="20" t="s">
        <v>275</v>
      </c>
      <c r="J28" s="10" t="s">
        <v>11</v>
      </c>
      <c r="K28" s="71"/>
      <c r="L28" s="71"/>
      <c r="M28" s="71"/>
      <c r="N28" s="71"/>
      <c r="O28" s="71"/>
      <c r="P28" s="71"/>
      <c r="Q28" s="71"/>
      <c r="R28" s="71"/>
      <c r="S28" s="71"/>
      <c r="T28" s="71" t="s">
        <v>16</v>
      </c>
      <c r="U28" s="66">
        <f>COUNTIF(K28:T28,"x")</f>
        <v>1</v>
      </c>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112"/>
      <c r="BF28" s="112"/>
      <c r="BG28" s="112"/>
      <c r="BH28" s="112"/>
      <c r="BI28" s="112"/>
      <c r="BJ28" s="112"/>
      <c r="BK28" s="112"/>
      <c r="BL28" s="112"/>
      <c r="BM28" s="112"/>
      <c r="BN28" s="112"/>
      <c r="BO28" s="112"/>
      <c r="BP28" s="112"/>
      <c r="BQ28" s="112"/>
      <c r="BR28" s="1118"/>
      <c r="BS28" s="1118"/>
      <c r="BT28" s="1118"/>
      <c r="BU28" s="112"/>
      <c r="BV28" s="71"/>
      <c r="BW28" s="71"/>
      <c r="BX28" s="71"/>
      <c r="BY28" s="71"/>
      <c r="BZ28" s="71"/>
      <c r="CA28" s="71"/>
      <c r="CB28" s="71"/>
      <c r="CC28" s="71"/>
    </row>
    <row r="29" spans="1:82">
      <c r="A29" s="19">
        <v>20</v>
      </c>
      <c r="B29" s="431">
        <v>20</v>
      </c>
      <c r="C29" s="1378" t="s">
        <v>33</v>
      </c>
      <c r="D29" s="1368"/>
      <c r="E29" s="1379"/>
      <c r="F29" s="6" t="s">
        <v>316</v>
      </c>
      <c r="G29" s="6" t="s">
        <v>316</v>
      </c>
      <c r="H29" s="6" t="s">
        <v>316</v>
      </c>
      <c r="I29" s="6" t="s">
        <v>316</v>
      </c>
      <c r="J29" s="6" t="s">
        <v>316</v>
      </c>
      <c r="K29" s="6" t="s">
        <v>316</v>
      </c>
      <c r="L29" s="6" t="s">
        <v>316</v>
      </c>
      <c r="M29" s="6" t="s">
        <v>316</v>
      </c>
      <c r="N29" s="6" t="s">
        <v>316</v>
      </c>
      <c r="O29" s="6" t="s">
        <v>316</v>
      </c>
      <c r="P29" s="6" t="s">
        <v>316</v>
      </c>
      <c r="Q29" s="6" t="s">
        <v>316</v>
      </c>
      <c r="R29" s="6"/>
      <c r="S29" s="6" t="s">
        <v>316</v>
      </c>
      <c r="T29" s="6" t="s">
        <v>316</v>
      </c>
      <c r="U29" s="6" t="s">
        <v>316</v>
      </c>
      <c r="V29" s="6" t="s">
        <v>316</v>
      </c>
      <c r="W29" s="6" t="s">
        <v>316</v>
      </c>
      <c r="X29" s="6" t="s">
        <v>316</v>
      </c>
      <c r="Y29" s="6" t="s">
        <v>316</v>
      </c>
      <c r="Z29" s="6" t="s">
        <v>316</v>
      </c>
      <c r="AA29" s="6" t="s">
        <v>316</v>
      </c>
      <c r="AB29" s="6" t="s">
        <v>316</v>
      </c>
      <c r="AC29" s="6" t="s">
        <v>316</v>
      </c>
      <c r="AD29" s="6" t="s">
        <v>316</v>
      </c>
      <c r="AE29" s="6" t="s">
        <v>316</v>
      </c>
      <c r="AF29" s="6" t="s">
        <v>316</v>
      </c>
      <c r="AG29" s="6" t="s">
        <v>316</v>
      </c>
      <c r="AH29" s="6" t="s">
        <v>316</v>
      </c>
      <c r="AI29" s="6" t="s">
        <v>316</v>
      </c>
      <c r="AJ29" s="6" t="s">
        <v>316</v>
      </c>
      <c r="AK29" s="6" t="s">
        <v>316</v>
      </c>
      <c r="AL29" s="6" t="s">
        <v>316</v>
      </c>
      <c r="AM29" s="6"/>
      <c r="AN29" s="6"/>
      <c r="AO29" s="6" t="s">
        <v>316</v>
      </c>
      <c r="AP29" s="6" t="s">
        <v>316</v>
      </c>
      <c r="AQ29" s="6" t="s">
        <v>316</v>
      </c>
      <c r="AR29" s="6" t="s">
        <v>316</v>
      </c>
      <c r="AS29" s="6" t="s">
        <v>316</v>
      </c>
      <c r="AT29" s="6" t="s">
        <v>316</v>
      </c>
      <c r="AU29" s="6" t="s">
        <v>316</v>
      </c>
      <c r="AV29" s="6" t="s">
        <v>316</v>
      </c>
      <c r="AW29" s="6" t="s">
        <v>316</v>
      </c>
      <c r="AX29" s="6"/>
      <c r="AY29" s="6"/>
      <c r="AZ29" s="6" t="s">
        <v>316</v>
      </c>
      <c r="BA29" s="6"/>
      <c r="BB29" s="6" t="s">
        <v>316</v>
      </c>
      <c r="BC29" s="6"/>
      <c r="BD29" s="6" t="s">
        <v>316</v>
      </c>
      <c r="BE29" s="5" t="s">
        <v>316</v>
      </c>
      <c r="BF29" s="5" t="s">
        <v>316</v>
      </c>
      <c r="BG29" s="5" t="s">
        <v>316</v>
      </c>
      <c r="BH29" s="5" t="s">
        <v>316</v>
      </c>
      <c r="BI29" s="5" t="s">
        <v>316</v>
      </c>
      <c r="BJ29" s="5" t="s">
        <v>316</v>
      </c>
      <c r="BK29" s="5" t="s">
        <v>316</v>
      </c>
      <c r="BL29" s="5" t="s">
        <v>316</v>
      </c>
      <c r="BM29" s="5" t="s">
        <v>316</v>
      </c>
      <c r="BN29" s="5" t="s">
        <v>316</v>
      </c>
      <c r="BO29" s="5" t="s">
        <v>316</v>
      </c>
      <c r="BP29" s="5" t="s">
        <v>316</v>
      </c>
      <c r="BQ29" s="5" t="s">
        <v>316</v>
      </c>
      <c r="BR29" s="5" t="s">
        <v>316</v>
      </c>
      <c r="BS29" s="5" t="s">
        <v>316</v>
      </c>
      <c r="BT29" s="5" t="s">
        <v>316</v>
      </c>
      <c r="BU29" s="5" t="s">
        <v>316</v>
      </c>
      <c r="BV29" s="6" t="s">
        <v>316</v>
      </c>
      <c r="BW29" s="6" t="s">
        <v>316</v>
      </c>
      <c r="BX29" s="6" t="s">
        <v>316</v>
      </c>
      <c r="BY29" s="6" t="s">
        <v>316</v>
      </c>
      <c r="BZ29" s="6" t="s">
        <v>316</v>
      </c>
      <c r="CA29" s="6" t="s">
        <v>316</v>
      </c>
      <c r="CB29" s="6" t="s">
        <v>316</v>
      </c>
      <c r="CC29" s="6" t="s">
        <v>316</v>
      </c>
    </row>
    <row r="30" spans="1:82" s="443" customFormat="1" ht="40.5" customHeight="1">
      <c r="A30" s="19">
        <v>21</v>
      </c>
      <c r="B30" s="431">
        <v>21</v>
      </c>
      <c r="C30" s="86" t="s">
        <v>558</v>
      </c>
      <c r="D30" s="87" t="s">
        <v>14</v>
      </c>
      <c r="E30" s="86" t="s">
        <v>559</v>
      </c>
      <c r="F30" s="87" t="s">
        <v>17</v>
      </c>
      <c r="G30" s="67" t="s">
        <v>37</v>
      </c>
      <c r="H30" s="128" t="s">
        <v>564</v>
      </c>
      <c r="I30" s="20" t="s">
        <v>275</v>
      </c>
      <c r="J30" s="10" t="s">
        <v>11</v>
      </c>
      <c r="K30" s="71"/>
      <c r="L30" s="71" t="s">
        <v>16</v>
      </c>
      <c r="M30" s="71"/>
      <c r="N30" s="71"/>
      <c r="O30" s="71"/>
      <c r="P30" s="71"/>
      <c r="Q30" s="71"/>
      <c r="R30" s="71"/>
      <c r="S30" s="71"/>
      <c r="T30" s="71"/>
      <c r="U30" s="66">
        <f>COUNTIF(K30:T30,"x")</f>
        <v>1</v>
      </c>
      <c r="V30" s="71"/>
      <c r="W30" s="107"/>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112"/>
      <c r="BF30" s="112"/>
      <c r="BG30" s="112"/>
      <c r="BH30" s="112"/>
      <c r="BI30" s="112"/>
      <c r="BJ30" s="112"/>
      <c r="BK30" s="112"/>
      <c r="BL30" s="112"/>
      <c r="BM30" s="112"/>
      <c r="BN30" s="112"/>
      <c r="BO30" s="112"/>
      <c r="BP30" s="112"/>
      <c r="BQ30" s="112"/>
      <c r="BR30" s="1118"/>
      <c r="BS30" s="1118"/>
      <c r="BT30" s="1118"/>
      <c r="BU30" s="112"/>
      <c r="BV30" s="71"/>
      <c r="BW30" s="71"/>
      <c r="BX30" s="71"/>
      <c r="BY30" s="71"/>
      <c r="BZ30" s="71"/>
      <c r="CA30" s="71"/>
      <c r="CB30" s="71"/>
      <c r="CC30" s="71"/>
    </row>
    <row r="31" spans="1:82" s="443" customFormat="1" ht="41.25" customHeight="1">
      <c r="A31" s="19">
        <v>22</v>
      </c>
      <c r="B31" s="431">
        <v>22</v>
      </c>
      <c r="C31" s="88" t="s">
        <v>560</v>
      </c>
      <c r="D31" s="87" t="s">
        <v>14</v>
      </c>
      <c r="E31" s="86" t="s">
        <v>561</v>
      </c>
      <c r="F31" s="87" t="s">
        <v>17</v>
      </c>
      <c r="G31" s="72" t="s">
        <v>561</v>
      </c>
      <c r="H31" s="67" t="s">
        <v>565</v>
      </c>
      <c r="I31" s="20" t="s">
        <v>275</v>
      </c>
      <c r="J31" s="10" t="s">
        <v>11</v>
      </c>
      <c r="K31" s="71" t="s">
        <v>16</v>
      </c>
      <c r="L31" s="71"/>
      <c r="M31" s="71"/>
      <c r="N31" s="71"/>
      <c r="O31" s="71"/>
      <c r="P31" s="71"/>
      <c r="Q31" s="71"/>
      <c r="R31" s="71"/>
      <c r="S31" s="71"/>
      <c r="T31" s="71"/>
      <c r="U31" s="66">
        <f>COUNTIF(K31:T31,"x")</f>
        <v>1</v>
      </c>
      <c r="V31" s="123" t="s">
        <v>726</v>
      </c>
      <c r="W31" s="123" t="s">
        <v>727</v>
      </c>
      <c r="X31" s="72" t="s">
        <v>726</v>
      </c>
      <c r="Y31" s="72" t="s">
        <v>727</v>
      </c>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112"/>
      <c r="BF31" s="112"/>
      <c r="BG31" s="112"/>
      <c r="BH31" s="112"/>
      <c r="BI31" s="112"/>
      <c r="BJ31" s="112"/>
      <c r="BK31" s="112"/>
      <c r="BL31" s="112"/>
      <c r="BM31" s="112"/>
      <c r="BN31" s="112"/>
      <c r="BO31" s="112"/>
      <c r="BP31" s="112"/>
      <c r="BQ31" s="112"/>
      <c r="BR31" s="1118"/>
      <c r="BS31" s="1118"/>
      <c r="BT31" s="1118"/>
      <c r="BU31" s="112"/>
      <c r="BV31" s="71"/>
      <c r="BW31" s="71"/>
      <c r="BX31" s="71"/>
      <c r="BY31" s="71"/>
      <c r="BZ31" s="71"/>
      <c r="CA31" s="71"/>
      <c r="CB31" s="71"/>
      <c r="CC31" s="71"/>
    </row>
    <row r="32" spans="1:82" s="443" customFormat="1" ht="33" customHeight="1">
      <c r="A32" s="19">
        <v>23</v>
      </c>
      <c r="B32" s="431">
        <v>23</v>
      </c>
      <c r="C32" s="88" t="s">
        <v>562</v>
      </c>
      <c r="D32" s="87" t="s">
        <v>17</v>
      </c>
      <c r="E32" s="86" t="s">
        <v>563</v>
      </c>
      <c r="F32" s="87" t="s">
        <v>17</v>
      </c>
      <c r="G32" s="86" t="s">
        <v>563</v>
      </c>
      <c r="H32" s="128" t="s">
        <v>566</v>
      </c>
      <c r="I32" s="20" t="s">
        <v>275</v>
      </c>
      <c r="J32" s="10" t="s">
        <v>11</v>
      </c>
      <c r="K32" s="71"/>
      <c r="L32" s="71"/>
      <c r="M32" s="71"/>
      <c r="N32" s="71"/>
      <c r="O32" s="71"/>
      <c r="P32" s="71"/>
      <c r="Q32" s="71" t="s">
        <v>16</v>
      </c>
      <c r="R32" s="71"/>
      <c r="S32" s="71"/>
      <c r="T32" s="71"/>
      <c r="U32" s="66">
        <f>COUNTIF(K32:T32,"x")</f>
        <v>1</v>
      </c>
      <c r="V32" s="71"/>
      <c r="W32" s="107"/>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112"/>
      <c r="BF32" s="112"/>
      <c r="BG32" s="112"/>
      <c r="BH32" s="112"/>
      <c r="BI32" s="112"/>
      <c r="BJ32" s="112"/>
      <c r="BK32" s="112"/>
      <c r="BL32" s="112"/>
      <c r="BM32" s="112"/>
      <c r="BN32" s="112"/>
      <c r="BO32" s="112"/>
      <c r="BP32" s="112"/>
      <c r="BQ32" s="112"/>
      <c r="BR32" s="1118"/>
      <c r="BS32" s="1118"/>
      <c r="BT32" s="1118"/>
      <c r="BU32" s="112"/>
      <c r="BV32" s="71"/>
      <c r="BW32" s="71"/>
      <c r="BX32" s="71"/>
      <c r="BY32" s="71"/>
      <c r="BZ32" s="71"/>
      <c r="CA32" s="71"/>
      <c r="CB32" s="71"/>
      <c r="CC32" s="71"/>
    </row>
    <row r="33" spans="1:82" s="443" customFormat="1" ht="36.75" customHeight="1">
      <c r="A33" s="19">
        <v>24</v>
      </c>
      <c r="B33" s="431">
        <v>24</v>
      </c>
      <c r="C33" s="67" t="s">
        <v>41</v>
      </c>
      <c r="D33" s="68" t="s">
        <v>14</v>
      </c>
      <c r="E33" s="67" t="s">
        <v>42</v>
      </c>
      <c r="F33" s="68" t="s">
        <v>17</v>
      </c>
      <c r="G33" s="79" t="s">
        <v>567</v>
      </c>
      <c r="H33" s="128" t="s">
        <v>1003</v>
      </c>
      <c r="I33" s="79" t="s">
        <v>275</v>
      </c>
      <c r="J33" s="10" t="s">
        <v>11</v>
      </c>
      <c r="K33" s="79"/>
      <c r="L33" s="79"/>
      <c r="M33" s="79"/>
      <c r="N33" s="79"/>
      <c r="O33" s="79"/>
      <c r="P33" s="79"/>
      <c r="Q33" s="71" t="s">
        <v>16</v>
      </c>
      <c r="R33" s="71"/>
      <c r="S33" s="79"/>
      <c r="T33" s="79"/>
      <c r="U33" s="66">
        <f>COUNTIF(K33:T33,"x")</f>
        <v>1</v>
      </c>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1119">
        <v>2</v>
      </c>
      <c r="BF33" s="1119">
        <v>1</v>
      </c>
      <c r="BG33" s="1119">
        <v>2</v>
      </c>
      <c r="BH33" s="1119">
        <v>2</v>
      </c>
      <c r="BI33" s="1119">
        <v>1</v>
      </c>
      <c r="BJ33" s="1119">
        <v>2</v>
      </c>
      <c r="BK33" s="1119">
        <v>2</v>
      </c>
      <c r="BL33" s="1119">
        <v>2</v>
      </c>
      <c r="BM33" s="1119">
        <v>1</v>
      </c>
      <c r="BN33" s="1119">
        <v>2</v>
      </c>
      <c r="BO33" s="1119">
        <v>2</v>
      </c>
      <c r="BP33" s="1119">
        <v>1</v>
      </c>
      <c r="BQ33" s="1119">
        <v>2</v>
      </c>
      <c r="BR33" s="1119">
        <v>2</v>
      </c>
      <c r="BS33" s="1119">
        <v>2</v>
      </c>
      <c r="BT33" s="1119">
        <v>2</v>
      </c>
      <c r="BU33" s="1119">
        <v>1</v>
      </c>
      <c r="BV33" s="446">
        <f>COUNTIF($BE33:$BU33,2)</f>
        <v>12</v>
      </c>
      <c r="BW33" s="81">
        <f>BV33/COUNTA($BE33:$BU33)</f>
        <v>0.70588235294117652</v>
      </c>
      <c r="BX33" s="446">
        <f>COUNTIF($BE33:$BU33,1)</f>
        <v>5</v>
      </c>
      <c r="BY33" s="81">
        <f>BX33/COUNTA($BE33:$BU33)</f>
        <v>0.29411764705882354</v>
      </c>
      <c r="BZ33" s="446">
        <f>COUNTIF($BE33:$BU33,0)</f>
        <v>0</v>
      </c>
      <c r="CA33" s="81">
        <f>BZ33/COUNTA($BE33:$BU33)</f>
        <v>0</v>
      </c>
      <c r="CB33" s="446">
        <f>(((BV33*2)+(BX33*1)+(BZ33*0)))/COUNTA($BE33:$BU33)</f>
        <v>1.7058823529411764</v>
      </c>
      <c r="CC33" s="446" t="str">
        <f>IF(CB33&gt;=1.6,"Đạt mục tiêu",IF(CB33&gt;=1,"Cần cố gắng","Chưa đạt"))</f>
        <v>Đạt mục tiêu</v>
      </c>
    </row>
    <row r="34" spans="1:82" hidden="1">
      <c r="A34" s="19">
        <v>25</v>
      </c>
      <c r="B34" s="431">
        <v>25</v>
      </c>
      <c r="C34" s="1378" t="s">
        <v>569</v>
      </c>
      <c r="D34" s="1368"/>
      <c r="E34" s="1379"/>
      <c r="F34" s="6" t="s">
        <v>316</v>
      </c>
      <c r="G34" s="6" t="s">
        <v>316</v>
      </c>
      <c r="H34" s="6" t="s">
        <v>316</v>
      </c>
      <c r="I34" s="6" t="s">
        <v>316</v>
      </c>
      <c r="J34" s="6" t="s">
        <v>316</v>
      </c>
      <c r="K34" s="6" t="s">
        <v>316</v>
      </c>
      <c r="L34" s="6" t="s">
        <v>316</v>
      </c>
      <c r="M34" s="6" t="s">
        <v>316</v>
      </c>
      <c r="N34" s="6" t="s">
        <v>316</v>
      </c>
      <c r="O34" s="6" t="s">
        <v>316</v>
      </c>
      <c r="P34" s="6" t="s">
        <v>316</v>
      </c>
      <c r="Q34" s="6" t="s">
        <v>316</v>
      </c>
      <c r="R34" s="6"/>
      <c r="S34" s="6" t="s">
        <v>316</v>
      </c>
      <c r="T34" s="6" t="s">
        <v>316</v>
      </c>
      <c r="U34" s="6" t="s">
        <v>316</v>
      </c>
      <c r="V34" s="6" t="s">
        <v>316</v>
      </c>
      <c r="W34" s="6" t="s">
        <v>316</v>
      </c>
      <c r="X34" s="6" t="s">
        <v>316</v>
      </c>
      <c r="Y34" s="6" t="s">
        <v>316</v>
      </c>
      <c r="Z34" s="6" t="s">
        <v>316</v>
      </c>
      <c r="AA34" s="6" t="s">
        <v>316</v>
      </c>
      <c r="AB34" s="6" t="s">
        <v>316</v>
      </c>
      <c r="AC34" s="6" t="s">
        <v>316</v>
      </c>
      <c r="AD34" s="6" t="s">
        <v>316</v>
      </c>
      <c r="AE34" s="6" t="s">
        <v>316</v>
      </c>
      <c r="AF34" s="6" t="s">
        <v>316</v>
      </c>
      <c r="AG34" s="6" t="s">
        <v>316</v>
      </c>
      <c r="AH34" s="6" t="s">
        <v>316</v>
      </c>
      <c r="AI34" s="6" t="s">
        <v>316</v>
      </c>
      <c r="AJ34" s="6" t="s">
        <v>316</v>
      </c>
      <c r="AK34" s="6" t="s">
        <v>316</v>
      </c>
      <c r="AL34" s="6" t="s">
        <v>316</v>
      </c>
      <c r="AM34" s="6"/>
      <c r="AN34" s="6"/>
      <c r="AO34" s="6" t="s">
        <v>316</v>
      </c>
      <c r="AP34" s="6" t="s">
        <v>316</v>
      </c>
      <c r="AQ34" s="6" t="s">
        <v>316</v>
      </c>
      <c r="AR34" s="6" t="s">
        <v>316</v>
      </c>
      <c r="AS34" s="6" t="s">
        <v>316</v>
      </c>
      <c r="AT34" s="6" t="s">
        <v>316</v>
      </c>
      <c r="AU34" s="6" t="s">
        <v>316</v>
      </c>
      <c r="AV34" s="6" t="s">
        <v>316</v>
      </c>
      <c r="AW34" s="6" t="s">
        <v>316</v>
      </c>
      <c r="AX34" s="6"/>
      <c r="AY34" s="6"/>
      <c r="AZ34" s="6" t="s">
        <v>316</v>
      </c>
      <c r="BA34" s="6"/>
      <c r="BB34" s="6" t="s">
        <v>316</v>
      </c>
      <c r="BC34" s="6"/>
      <c r="BD34" s="6" t="s">
        <v>316</v>
      </c>
      <c r="BE34" s="5" t="s">
        <v>316</v>
      </c>
      <c r="BF34" s="5" t="s">
        <v>316</v>
      </c>
      <c r="BG34" s="5" t="s">
        <v>316</v>
      </c>
      <c r="BH34" s="5" t="s">
        <v>316</v>
      </c>
      <c r="BI34" s="5" t="s">
        <v>316</v>
      </c>
      <c r="BJ34" s="5" t="s">
        <v>316</v>
      </c>
      <c r="BK34" s="5" t="s">
        <v>316</v>
      </c>
      <c r="BL34" s="5" t="s">
        <v>316</v>
      </c>
      <c r="BM34" s="5" t="s">
        <v>316</v>
      </c>
      <c r="BN34" s="5" t="s">
        <v>316</v>
      </c>
      <c r="BO34" s="5" t="s">
        <v>316</v>
      </c>
      <c r="BP34" s="5" t="s">
        <v>316</v>
      </c>
      <c r="BQ34" s="5" t="s">
        <v>316</v>
      </c>
      <c r="BR34" s="5" t="s">
        <v>316</v>
      </c>
      <c r="BS34" s="5" t="s">
        <v>316</v>
      </c>
      <c r="BT34" s="5" t="s">
        <v>316</v>
      </c>
      <c r="BU34" s="5" t="s">
        <v>316</v>
      </c>
      <c r="BV34" s="6" t="s">
        <v>316</v>
      </c>
      <c r="BW34" s="6" t="s">
        <v>316</v>
      </c>
      <c r="BX34" s="6" t="s">
        <v>316</v>
      </c>
      <c r="BY34" s="6" t="s">
        <v>316</v>
      </c>
      <c r="BZ34" s="6" t="s">
        <v>316</v>
      </c>
      <c r="CA34" s="6" t="s">
        <v>316</v>
      </c>
      <c r="CB34" s="6" t="s">
        <v>316</v>
      </c>
      <c r="CC34" s="6" t="s">
        <v>316</v>
      </c>
    </row>
    <row r="35" spans="1:82" s="443" customFormat="1" ht="26.25" customHeight="1">
      <c r="A35" s="19">
        <v>26</v>
      </c>
      <c r="B35" s="431">
        <v>26</v>
      </c>
      <c r="C35" s="88" t="s">
        <v>570</v>
      </c>
      <c r="D35" s="87" t="s">
        <v>17</v>
      </c>
      <c r="E35" s="86" t="s">
        <v>571</v>
      </c>
      <c r="F35" s="87" t="s">
        <v>17</v>
      </c>
      <c r="G35" s="79" t="s">
        <v>276</v>
      </c>
      <c r="H35" s="128" t="s">
        <v>990</v>
      </c>
      <c r="I35" s="79" t="s">
        <v>275</v>
      </c>
      <c r="J35" s="10" t="s">
        <v>11</v>
      </c>
      <c r="K35" s="79"/>
      <c r="L35" s="79"/>
      <c r="M35" s="79"/>
      <c r="N35" s="66" t="s">
        <v>16</v>
      </c>
      <c r="O35" s="79"/>
      <c r="P35" s="79"/>
      <c r="Q35" s="79"/>
      <c r="R35" s="79"/>
      <c r="S35" s="79"/>
      <c r="T35" s="79"/>
      <c r="U35" s="66">
        <f>COUNTIF(K35:T35,"x")</f>
        <v>1</v>
      </c>
      <c r="V35" s="79"/>
      <c r="W35" s="79"/>
      <c r="X35" s="79"/>
      <c r="Y35" s="79"/>
      <c r="Z35" s="79"/>
      <c r="AA35" s="79"/>
      <c r="AB35" s="79"/>
      <c r="AC35" s="79"/>
      <c r="AD35" s="79"/>
      <c r="AE35" s="79"/>
      <c r="AF35" s="79"/>
      <c r="AG35" s="79"/>
      <c r="AH35" s="79"/>
      <c r="AI35" s="79"/>
      <c r="AJ35" s="79"/>
      <c r="AK35" s="79"/>
      <c r="AL35" s="79"/>
      <c r="AM35" s="79"/>
      <c r="AN35" s="79"/>
      <c r="AO35" s="79"/>
      <c r="AP35" s="79"/>
      <c r="AQ35" s="79"/>
      <c r="AR35" s="79"/>
      <c r="AS35" s="79"/>
      <c r="AT35" s="79"/>
      <c r="AU35" s="79"/>
      <c r="AV35" s="79"/>
      <c r="AW35" s="79"/>
      <c r="AX35" s="79"/>
      <c r="AY35" s="79"/>
      <c r="AZ35" s="79"/>
      <c r="BA35" s="79"/>
      <c r="BB35" s="79"/>
      <c r="BC35" s="79"/>
      <c r="BD35" s="79"/>
      <c r="BE35" s="1119"/>
      <c r="BF35" s="1119"/>
      <c r="BG35" s="1119"/>
      <c r="BH35" s="1119"/>
      <c r="BI35" s="1119"/>
      <c r="BJ35" s="1119"/>
      <c r="BK35" s="1119"/>
      <c r="BL35" s="1119"/>
      <c r="BM35" s="1119"/>
      <c r="BN35" s="1119"/>
      <c r="BO35" s="1119"/>
      <c r="BP35" s="1119"/>
      <c r="BQ35" s="1119"/>
      <c r="BR35" s="1119"/>
      <c r="BS35" s="1119"/>
      <c r="BT35" s="1119"/>
      <c r="BU35" s="1119"/>
      <c r="BV35" s="446"/>
      <c r="BW35" s="81"/>
      <c r="BX35" s="446"/>
      <c r="BY35" s="81"/>
      <c r="BZ35" s="446"/>
      <c r="CA35" s="81"/>
      <c r="CB35" s="446"/>
      <c r="CC35" s="446"/>
      <c r="CD35" s="443" t="s">
        <v>16</v>
      </c>
    </row>
    <row r="36" spans="1:82" s="443" customFormat="1" ht="28.5" customHeight="1">
      <c r="A36" s="19">
        <v>27</v>
      </c>
      <c r="B36" s="431">
        <v>27</v>
      </c>
      <c r="C36" s="88" t="s">
        <v>572</v>
      </c>
      <c r="D36" s="87" t="s">
        <v>17</v>
      </c>
      <c r="E36" s="86" t="s">
        <v>573</v>
      </c>
      <c r="F36" s="87" t="s">
        <v>17</v>
      </c>
      <c r="G36" s="79" t="s">
        <v>280</v>
      </c>
      <c r="H36" s="128" t="s">
        <v>991</v>
      </c>
      <c r="I36" s="79" t="s">
        <v>275</v>
      </c>
      <c r="J36" s="10" t="s">
        <v>11</v>
      </c>
      <c r="K36" s="79"/>
      <c r="L36" s="79"/>
      <c r="M36" s="79"/>
      <c r="N36" s="66" t="s">
        <v>16</v>
      </c>
      <c r="O36" s="79"/>
      <c r="P36" s="79"/>
      <c r="Q36" s="79"/>
      <c r="R36" s="79"/>
      <c r="S36" s="79"/>
      <c r="T36" s="79"/>
      <c r="U36" s="66">
        <f>COUNTIF(K36:T36,"x")</f>
        <v>1</v>
      </c>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1119"/>
      <c r="BF36" s="1119"/>
      <c r="BG36" s="1119"/>
      <c r="BH36" s="1119"/>
      <c r="BI36" s="1119"/>
      <c r="BJ36" s="1119"/>
      <c r="BK36" s="1119"/>
      <c r="BL36" s="1119"/>
      <c r="BM36" s="1119"/>
      <c r="BN36" s="1119"/>
      <c r="BO36" s="1119"/>
      <c r="BP36" s="1119"/>
      <c r="BQ36" s="1119"/>
      <c r="BR36" s="1119"/>
      <c r="BS36" s="1119"/>
      <c r="BT36" s="1119"/>
      <c r="BU36" s="1119"/>
      <c r="BV36" s="446"/>
      <c r="BW36" s="81"/>
      <c r="BX36" s="446"/>
      <c r="BY36" s="81"/>
      <c r="BZ36" s="446"/>
      <c r="CA36" s="81"/>
      <c r="CB36" s="446"/>
      <c r="CC36" s="446"/>
    </row>
    <row r="37" spans="1:82" s="443" customFormat="1" ht="35.25" customHeight="1">
      <c r="A37" s="19">
        <v>28</v>
      </c>
      <c r="B37" s="431">
        <v>28</v>
      </c>
      <c r="C37" s="88" t="s">
        <v>574</v>
      </c>
      <c r="D37" s="87" t="s">
        <v>17</v>
      </c>
      <c r="E37" s="86" t="s">
        <v>30</v>
      </c>
      <c r="F37" s="87" t="s">
        <v>17</v>
      </c>
      <c r="G37" s="79" t="s">
        <v>30</v>
      </c>
      <c r="H37" s="128" t="s">
        <v>568</v>
      </c>
      <c r="I37" s="79" t="s">
        <v>275</v>
      </c>
      <c r="J37" s="10" t="s">
        <v>11</v>
      </c>
      <c r="K37" s="79"/>
      <c r="L37" s="79"/>
      <c r="M37" s="79"/>
      <c r="N37" s="66"/>
      <c r="O37" s="66" t="s">
        <v>16</v>
      </c>
      <c r="P37" s="79"/>
      <c r="Q37" s="79"/>
      <c r="R37" s="79"/>
      <c r="S37" s="79"/>
      <c r="T37" s="79"/>
      <c r="U37" s="66">
        <f>COUNTIF(K37:T37,"x")</f>
        <v>1</v>
      </c>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1119"/>
      <c r="BF37" s="1119"/>
      <c r="BG37" s="1119"/>
      <c r="BH37" s="1119"/>
      <c r="BI37" s="1119"/>
      <c r="BJ37" s="1119"/>
      <c r="BK37" s="1119"/>
      <c r="BL37" s="1119"/>
      <c r="BM37" s="1119"/>
      <c r="BN37" s="1119"/>
      <c r="BO37" s="1119"/>
      <c r="BP37" s="1119"/>
      <c r="BQ37" s="1119"/>
      <c r="BR37" s="1119"/>
      <c r="BS37" s="1119"/>
      <c r="BT37" s="1119"/>
      <c r="BU37" s="1119"/>
      <c r="BV37" s="446"/>
      <c r="BW37" s="81"/>
      <c r="BX37" s="446"/>
      <c r="BY37" s="81"/>
      <c r="BZ37" s="446"/>
      <c r="CA37" s="81"/>
      <c r="CB37" s="446"/>
      <c r="CC37" s="446"/>
    </row>
    <row r="38" spans="1:82" hidden="1">
      <c r="A38" s="19">
        <v>29</v>
      </c>
      <c r="B38" s="431">
        <v>29</v>
      </c>
      <c r="C38" s="1378" t="s">
        <v>19</v>
      </c>
      <c r="D38" s="1368"/>
      <c r="E38" s="1379"/>
      <c r="F38" s="6" t="s">
        <v>316</v>
      </c>
      <c r="G38" s="6" t="s">
        <v>316</v>
      </c>
      <c r="H38" s="6" t="s">
        <v>316</v>
      </c>
      <c r="I38" s="6" t="s">
        <v>316</v>
      </c>
      <c r="J38" s="6" t="s">
        <v>316</v>
      </c>
      <c r="K38" s="6" t="s">
        <v>316</v>
      </c>
      <c r="L38" s="6" t="s">
        <v>316</v>
      </c>
      <c r="M38" s="6" t="s">
        <v>316</v>
      </c>
      <c r="N38" s="6" t="s">
        <v>316</v>
      </c>
      <c r="O38" s="6" t="s">
        <v>316</v>
      </c>
      <c r="P38" s="6" t="s">
        <v>316</v>
      </c>
      <c r="Q38" s="6" t="s">
        <v>316</v>
      </c>
      <c r="R38" s="6"/>
      <c r="S38" s="6" t="s">
        <v>316</v>
      </c>
      <c r="T38" s="6" t="s">
        <v>316</v>
      </c>
      <c r="U38" s="6" t="s">
        <v>316</v>
      </c>
      <c r="V38" s="6" t="s">
        <v>316</v>
      </c>
      <c r="W38" s="6" t="s">
        <v>316</v>
      </c>
      <c r="X38" s="6" t="s">
        <v>316</v>
      </c>
      <c r="Y38" s="6" t="s">
        <v>316</v>
      </c>
      <c r="Z38" s="6" t="s">
        <v>316</v>
      </c>
      <c r="AA38" s="6" t="s">
        <v>316</v>
      </c>
      <c r="AB38" s="6" t="s">
        <v>316</v>
      </c>
      <c r="AC38" s="6" t="s">
        <v>316</v>
      </c>
      <c r="AD38" s="6" t="s">
        <v>316</v>
      </c>
      <c r="AE38" s="6" t="s">
        <v>316</v>
      </c>
      <c r="AF38" s="6" t="s">
        <v>316</v>
      </c>
      <c r="AG38" s="6" t="s">
        <v>316</v>
      </c>
      <c r="AH38" s="6" t="s">
        <v>316</v>
      </c>
      <c r="AI38" s="6" t="s">
        <v>316</v>
      </c>
      <c r="AJ38" s="6" t="s">
        <v>316</v>
      </c>
      <c r="AK38" s="6" t="s">
        <v>316</v>
      </c>
      <c r="AL38" s="6" t="s">
        <v>316</v>
      </c>
      <c r="AM38" s="6"/>
      <c r="AN38" s="6"/>
      <c r="AO38" s="6" t="s">
        <v>316</v>
      </c>
      <c r="AP38" s="6" t="s">
        <v>316</v>
      </c>
      <c r="AQ38" s="6" t="s">
        <v>316</v>
      </c>
      <c r="AR38" s="6" t="s">
        <v>316</v>
      </c>
      <c r="AS38" s="6" t="s">
        <v>316</v>
      </c>
      <c r="AT38" s="6" t="s">
        <v>316</v>
      </c>
      <c r="AU38" s="6" t="s">
        <v>316</v>
      </c>
      <c r="AV38" s="6" t="s">
        <v>316</v>
      </c>
      <c r="AW38" s="6" t="s">
        <v>316</v>
      </c>
      <c r="AX38" s="6"/>
      <c r="AY38" s="6"/>
      <c r="AZ38" s="6" t="s">
        <v>316</v>
      </c>
      <c r="BA38" s="6"/>
      <c r="BB38" s="6" t="s">
        <v>316</v>
      </c>
      <c r="BC38" s="6"/>
      <c r="BD38" s="6" t="s">
        <v>316</v>
      </c>
      <c r="BE38" s="5" t="s">
        <v>316</v>
      </c>
      <c r="BF38" s="5" t="s">
        <v>316</v>
      </c>
      <c r="BG38" s="5" t="s">
        <v>316</v>
      </c>
      <c r="BH38" s="5" t="s">
        <v>316</v>
      </c>
      <c r="BI38" s="5" t="s">
        <v>316</v>
      </c>
      <c r="BJ38" s="5" t="s">
        <v>316</v>
      </c>
      <c r="BK38" s="5" t="s">
        <v>316</v>
      </c>
      <c r="BL38" s="5" t="s">
        <v>316</v>
      </c>
      <c r="BM38" s="5" t="s">
        <v>316</v>
      </c>
      <c r="BN38" s="5" t="s">
        <v>316</v>
      </c>
      <c r="BO38" s="5" t="s">
        <v>316</v>
      </c>
      <c r="BP38" s="5" t="s">
        <v>316</v>
      </c>
      <c r="BQ38" s="5" t="s">
        <v>316</v>
      </c>
      <c r="BR38" s="5" t="s">
        <v>316</v>
      </c>
      <c r="BS38" s="5" t="s">
        <v>316</v>
      </c>
      <c r="BT38" s="5" t="s">
        <v>316</v>
      </c>
      <c r="BU38" s="5" t="s">
        <v>316</v>
      </c>
      <c r="BV38" s="6" t="s">
        <v>316</v>
      </c>
      <c r="BW38" s="6" t="s">
        <v>316</v>
      </c>
      <c r="BX38" s="6" t="s">
        <v>316</v>
      </c>
      <c r="BY38" s="6" t="s">
        <v>316</v>
      </c>
      <c r="BZ38" s="6" t="s">
        <v>316</v>
      </c>
      <c r="CA38" s="6" t="s">
        <v>316</v>
      </c>
      <c r="CB38" s="6" t="s">
        <v>316</v>
      </c>
      <c r="CC38" s="6" t="s">
        <v>316</v>
      </c>
    </row>
    <row r="39" spans="1:82" s="443" customFormat="1" ht="38.25" customHeight="1">
      <c r="A39" s="19">
        <v>30</v>
      </c>
      <c r="B39" s="431">
        <v>30</v>
      </c>
      <c r="C39" s="86" t="s">
        <v>575</v>
      </c>
      <c r="D39" s="87" t="s">
        <v>14</v>
      </c>
      <c r="E39" s="86" t="s">
        <v>576</v>
      </c>
      <c r="F39" s="87" t="s">
        <v>14</v>
      </c>
      <c r="G39" s="86" t="s">
        <v>576</v>
      </c>
      <c r="H39" s="96" t="s">
        <v>583</v>
      </c>
      <c r="I39" s="79" t="s">
        <v>212</v>
      </c>
      <c r="J39" s="10" t="s">
        <v>11</v>
      </c>
      <c r="K39" s="79"/>
      <c r="L39" s="79"/>
      <c r="M39" s="79"/>
      <c r="N39" s="79"/>
      <c r="O39" s="79"/>
      <c r="P39" s="79" t="s">
        <v>16</v>
      </c>
      <c r="Q39" s="79"/>
      <c r="R39" s="79"/>
      <c r="S39" s="79"/>
      <c r="T39" s="79"/>
      <c r="U39" s="66">
        <f t="shared" ref="U39:U45" si="6">COUNTIF(K39:T39,"x")</f>
        <v>1</v>
      </c>
      <c r="V39" s="79"/>
      <c r="W39" s="79"/>
      <c r="X39" s="79"/>
      <c r="Y39" s="79"/>
      <c r="Z39" s="79"/>
      <c r="AA39" s="79"/>
      <c r="AB39" s="79"/>
      <c r="AC39" s="79"/>
      <c r="AD39" s="79"/>
      <c r="AE39" s="79"/>
      <c r="AF39" s="79"/>
      <c r="AG39" s="79"/>
      <c r="AH39" s="79"/>
      <c r="AI39" s="79"/>
      <c r="AJ39" s="79"/>
      <c r="AK39" s="79"/>
      <c r="AL39" s="79"/>
      <c r="AM39" s="79"/>
      <c r="AN39" s="79"/>
      <c r="AO39" s="79"/>
      <c r="AP39" s="79"/>
      <c r="AQ39" s="79"/>
      <c r="AR39" s="79"/>
      <c r="AS39" s="79"/>
      <c r="AT39" s="79"/>
      <c r="AU39" s="79"/>
      <c r="AV39" s="79"/>
      <c r="AW39" s="79"/>
      <c r="AX39" s="79"/>
      <c r="AY39" s="79"/>
      <c r="AZ39" s="79"/>
      <c r="BA39" s="79"/>
      <c r="BB39" s="79"/>
      <c r="BC39" s="79"/>
      <c r="BD39" s="79"/>
      <c r="BE39" s="1119"/>
      <c r="BF39" s="1119"/>
      <c r="BG39" s="1119"/>
      <c r="BH39" s="1119"/>
      <c r="BI39" s="1119"/>
      <c r="BJ39" s="1119"/>
      <c r="BK39" s="1119"/>
      <c r="BL39" s="1119"/>
      <c r="BM39" s="1119"/>
      <c r="BN39" s="1119"/>
      <c r="BO39" s="1119"/>
      <c r="BP39" s="1119"/>
      <c r="BQ39" s="1119"/>
      <c r="BR39" s="1119"/>
      <c r="BS39" s="1119"/>
      <c r="BT39" s="1120"/>
      <c r="BU39" s="1119"/>
      <c r="BV39" s="446"/>
      <c r="BW39" s="81"/>
      <c r="BX39" s="446"/>
      <c r="BY39" s="81"/>
      <c r="BZ39" s="446"/>
      <c r="CA39" s="81"/>
      <c r="CB39" s="446"/>
      <c r="CC39" s="446"/>
    </row>
    <row r="40" spans="1:82" s="443" customFormat="1" ht="48" customHeight="1">
      <c r="A40" s="19">
        <v>31</v>
      </c>
      <c r="B40" s="431">
        <v>31</v>
      </c>
      <c r="C40" s="88" t="s">
        <v>577</v>
      </c>
      <c r="D40" s="87" t="s">
        <v>15</v>
      </c>
      <c r="E40" s="86" t="s">
        <v>578</v>
      </c>
      <c r="F40" s="87" t="s">
        <v>15</v>
      </c>
      <c r="G40" s="86" t="s">
        <v>578</v>
      </c>
      <c r="H40" s="96" t="s">
        <v>30</v>
      </c>
      <c r="I40" s="79" t="s">
        <v>212</v>
      </c>
      <c r="J40" s="10" t="s">
        <v>11</v>
      </c>
      <c r="K40" s="79"/>
      <c r="L40" s="79"/>
      <c r="M40" s="79"/>
      <c r="N40" s="79" t="s">
        <v>16</v>
      </c>
      <c r="O40" s="79"/>
      <c r="P40" s="79"/>
      <c r="Q40" s="79"/>
      <c r="R40" s="79"/>
      <c r="S40" s="446" t="s">
        <v>16</v>
      </c>
      <c r="T40" s="79"/>
      <c r="U40" s="66">
        <f t="shared" si="6"/>
        <v>2</v>
      </c>
      <c r="V40" s="79"/>
      <c r="W40" s="79"/>
      <c r="X40" s="79"/>
      <c r="Y40" s="79"/>
      <c r="Z40" s="79"/>
      <c r="AA40" s="79"/>
      <c r="AB40" s="79"/>
      <c r="AC40" s="79"/>
      <c r="AD40" s="79"/>
      <c r="AE40" s="79"/>
      <c r="AF40" s="79"/>
      <c r="AG40" s="79"/>
      <c r="AH40" s="79"/>
      <c r="AI40" s="79"/>
      <c r="AJ40" s="79"/>
      <c r="AK40" s="79"/>
      <c r="AL40" s="79"/>
      <c r="AM40" s="79"/>
      <c r="AN40" s="79"/>
      <c r="AO40" s="79"/>
      <c r="AP40" s="79"/>
      <c r="AQ40" s="79"/>
      <c r="AR40" s="79"/>
      <c r="AS40" s="79"/>
      <c r="AT40" s="79"/>
      <c r="AU40" s="79"/>
      <c r="AV40" s="79"/>
      <c r="AW40" s="79"/>
      <c r="AX40" s="79"/>
      <c r="AY40" s="79"/>
      <c r="AZ40" s="79"/>
      <c r="BA40" s="79"/>
      <c r="BB40" s="79"/>
      <c r="BC40" s="79"/>
      <c r="BD40" s="79"/>
      <c r="BE40" s="1119"/>
      <c r="BF40" s="1119"/>
      <c r="BG40" s="1119"/>
      <c r="BH40" s="1119"/>
      <c r="BI40" s="1119"/>
      <c r="BJ40" s="1119"/>
      <c r="BK40" s="1119"/>
      <c r="BL40" s="1119"/>
      <c r="BM40" s="1119"/>
      <c r="BN40" s="1119"/>
      <c r="BO40" s="1119"/>
      <c r="BP40" s="1119"/>
      <c r="BQ40" s="1119"/>
      <c r="BR40" s="1119"/>
      <c r="BS40" s="1119"/>
      <c r="BT40" s="1120"/>
      <c r="BU40" s="1119"/>
      <c r="BV40" s="446"/>
      <c r="BW40" s="81"/>
      <c r="BX40" s="446"/>
      <c r="BY40" s="81"/>
      <c r="BZ40" s="446"/>
      <c r="CA40" s="81"/>
      <c r="CB40" s="446"/>
      <c r="CC40" s="446"/>
    </row>
    <row r="41" spans="1:82" s="443" customFormat="1" ht="36" customHeight="1">
      <c r="A41" s="19">
        <v>32</v>
      </c>
      <c r="B41" s="431">
        <v>32</v>
      </c>
      <c r="C41" s="86" t="s">
        <v>579</v>
      </c>
      <c r="D41" s="87" t="s">
        <v>14</v>
      </c>
      <c r="E41" s="86" t="s">
        <v>580</v>
      </c>
      <c r="F41" s="87" t="s">
        <v>17</v>
      </c>
      <c r="G41" s="86" t="s">
        <v>580</v>
      </c>
      <c r="H41" s="128" t="s">
        <v>584</v>
      </c>
      <c r="I41" s="79" t="s">
        <v>275</v>
      </c>
      <c r="J41" s="10" t="s">
        <v>11</v>
      </c>
      <c r="K41" s="79"/>
      <c r="L41" s="79"/>
      <c r="M41" s="446" t="s">
        <v>16</v>
      </c>
      <c r="N41" s="79"/>
      <c r="O41" s="79"/>
      <c r="P41" s="79"/>
      <c r="Q41" s="79"/>
      <c r="R41" s="79"/>
      <c r="S41" s="79"/>
      <c r="T41" s="79"/>
      <c r="U41" s="66">
        <f t="shared" si="6"/>
        <v>1</v>
      </c>
      <c r="V41" s="79"/>
      <c r="W41" s="79"/>
      <c r="X41" s="79"/>
      <c r="Y41" s="79"/>
      <c r="Z41" s="79"/>
      <c r="AA41" s="79"/>
      <c r="AB41" s="79"/>
      <c r="AC41" s="79"/>
      <c r="AD41" s="79"/>
      <c r="AE41" s="79"/>
      <c r="AF41" s="79"/>
      <c r="AG41" s="79"/>
      <c r="AH41" s="79"/>
      <c r="AI41" s="79"/>
      <c r="AJ41" s="79"/>
      <c r="AK41" s="79"/>
      <c r="AL41" s="79"/>
      <c r="AM41" s="79"/>
      <c r="AN41" s="79"/>
      <c r="AO41" s="79"/>
      <c r="AP41" s="79"/>
      <c r="AQ41" s="79"/>
      <c r="AR41" s="79"/>
      <c r="AS41" s="79"/>
      <c r="AT41" s="79"/>
      <c r="AU41" s="79"/>
      <c r="AV41" s="79"/>
      <c r="AW41" s="79"/>
      <c r="AX41" s="79"/>
      <c r="AY41" s="79"/>
      <c r="AZ41" s="79"/>
      <c r="BA41" s="79"/>
      <c r="BB41" s="79"/>
      <c r="BC41" s="79"/>
      <c r="BD41" s="79"/>
      <c r="BE41" s="1119"/>
      <c r="BF41" s="1119"/>
      <c r="BG41" s="1119"/>
      <c r="BH41" s="1119"/>
      <c r="BI41" s="1119"/>
      <c r="BJ41" s="1119"/>
      <c r="BK41" s="1119"/>
      <c r="BL41" s="1119"/>
      <c r="BM41" s="1119"/>
      <c r="BN41" s="1119"/>
      <c r="BO41" s="1119"/>
      <c r="BP41" s="1119"/>
      <c r="BQ41" s="1119"/>
      <c r="BR41" s="1119"/>
      <c r="BS41" s="1119"/>
      <c r="BT41" s="1120"/>
      <c r="BU41" s="1119"/>
      <c r="BV41" s="446"/>
      <c r="BW41" s="81"/>
      <c r="BX41" s="446"/>
      <c r="BY41" s="81"/>
      <c r="BZ41" s="446"/>
      <c r="CA41" s="81"/>
      <c r="CB41" s="446"/>
      <c r="CC41" s="446"/>
    </row>
    <row r="42" spans="1:82" s="443" customFormat="1" ht="35.25" customHeight="1">
      <c r="A42" s="19">
        <v>33</v>
      </c>
      <c r="B42" s="431">
        <v>33</v>
      </c>
      <c r="C42" s="86" t="s">
        <v>579</v>
      </c>
      <c r="D42" s="87"/>
      <c r="E42" s="86"/>
      <c r="F42" s="87"/>
      <c r="G42" s="86" t="s">
        <v>580</v>
      </c>
      <c r="H42" s="128" t="s">
        <v>584</v>
      </c>
      <c r="I42" s="79" t="s">
        <v>275</v>
      </c>
      <c r="J42" s="10" t="s">
        <v>11</v>
      </c>
      <c r="K42" s="79"/>
      <c r="L42" s="79"/>
      <c r="M42" s="79"/>
      <c r="N42" s="79"/>
      <c r="O42" s="79"/>
      <c r="P42" s="446" t="s">
        <v>16</v>
      </c>
      <c r="Q42" s="79"/>
      <c r="R42" s="79"/>
      <c r="S42" s="79"/>
      <c r="T42" s="79"/>
      <c r="U42" s="66">
        <f t="shared" si="6"/>
        <v>1</v>
      </c>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c r="AT42" s="79"/>
      <c r="AU42" s="79"/>
      <c r="AV42" s="79"/>
      <c r="AW42" s="79"/>
      <c r="AX42" s="79"/>
      <c r="AY42" s="79"/>
      <c r="AZ42" s="79"/>
      <c r="BA42" s="79"/>
      <c r="BB42" s="79"/>
      <c r="BC42" s="79"/>
      <c r="BD42" s="79"/>
      <c r="BE42" s="1119"/>
      <c r="BF42" s="1119"/>
      <c r="BG42" s="1119"/>
      <c r="BH42" s="1119"/>
      <c r="BI42" s="1119"/>
      <c r="BJ42" s="1119"/>
      <c r="BK42" s="1119"/>
      <c r="BL42" s="1119"/>
      <c r="BM42" s="1119"/>
      <c r="BN42" s="1119"/>
      <c r="BO42" s="1119"/>
      <c r="BP42" s="1119"/>
      <c r="BQ42" s="1119"/>
      <c r="BR42" s="1119"/>
      <c r="BS42" s="1119"/>
      <c r="BT42" s="1120"/>
      <c r="BU42" s="1119"/>
      <c r="BV42" s="446"/>
      <c r="BW42" s="81"/>
      <c r="BX42" s="446"/>
      <c r="BY42" s="81"/>
      <c r="BZ42" s="446"/>
      <c r="CA42" s="81"/>
      <c r="CB42" s="446"/>
      <c r="CC42" s="446"/>
    </row>
    <row r="43" spans="1:82" s="443" customFormat="1" ht="48.75" customHeight="1">
      <c r="A43" s="19">
        <v>34</v>
      </c>
      <c r="B43" s="431">
        <v>34</v>
      </c>
      <c r="C43" s="86" t="s">
        <v>581</v>
      </c>
      <c r="D43" s="87" t="s">
        <v>14</v>
      </c>
      <c r="E43" s="86" t="s">
        <v>582</v>
      </c>
      <c r="F43" s="87" t="s">
        <v>17</v>
      </c>
      <c r="G43" s="79" t="s">
        <v>585</v>
      </c>
      <c r="H43" s="128" t="s">
        <v>586</v>
      </c>
      <c r="I43" s="79" t="s">
        <v>275</v>
      </c>
      <c r="J43" s="10" t="s">
        <v>11</v>
      </c>
      <c r="K43" s="79"/>
      <c r="L43" s="79"/>
      <c r="M43" s="446" t="s">
        <v>16</v>
      </c>
      <c r="N43" s="79"/>
      <c r="O43" s="79"/>
      <c r="P43" s="79"/>
      <c r="Q43" s="79"/>
      <c r="R43" s="79"/>
      <c r="S43" s="79"/>
      <c r="T43" s="79"/>
      <c r="U43" s="66">
        <f t="shared" si="6"/>
        <v>1</v>
      </c>
      <c r="V43" s="79"/>
      <c r="W43" s="79"/>
      <c r="X43" s="79"/>
      <c r="Y43" s="79"/>
      <c r="Z43" s="79"/>
      <c r="AA43" s="79"/>
      <c r="AB43" s="79"/>
      <c r="AC43" s="79"/>
      <c r="AD43" s="79"/>
      <c r="AE43" s="79"/>
      <c r="AF43" s="79"/>
      <c r="AG43" s="79"/>
      <c r="AH43" s="79"/>
      <c r="AI43" s="79"/>
      <c r="AJ43" s="79"/>
      <c r="AK43" s="79"/>
      <c r="AL43" s="79"/>
      <c r="AM43" s="79"/>
      <c r="AN43" s="79"/>
      <c r="AO43" s="79"/>
      <c r="AP43" s="79"/>
      <c r="AQ43" s="79"/>
      <c r="AR43" s="79"/>
      <c r="AS43" s="79"/>
      <c r="AT43" s="79"/>
      <c r="AU43" s="79"/>
      <c r="AV43" s="79"/>
      <c r="AW43" s="79"/>
      <c r="AX43" s="79"/>
      <c r="AY43" s="79"/>
      <c r="AZ43" s="79"/>
      <c r="BA43" s="79"/>
      <c r="BB43" s="79"/>
      <c r="BC43" s="79"/>
      <c r="BD43" s="79"/>
      <c r="BE43" s="1119"/>
      <c r="BF43" s="1119"/>
      <c r="BG43" s="1119"/>
      <c r="BH43" s="1119"/>
      <c r="BI43" s="1119"/>
      <c r="BJ43" s="1119"/>
      <c r="BK43" s="1119"/>
      <c r="BL43" s="1119"/>
      <c r="BM43" s="1119"/>
      <c r="BN43" s="1119"/>
      <c r="BO43" s="1119"/>
      <c r="BP43" s="1119"/>
      <c r="BQ43" s="1119"/>
      <c r="BR43" s="1119"/>
      <c r="BS43" s="1119"/>
      <c r="BT43" s="1120"/>
      <c r="BU43" s="1119"/>
      <c r="BV43" s="446"/>
      <c r="BW43" s="81"/>
      <c r="BX43" s="446"/>
      <c r="BY43" s="81"/>
      <c r="BZ43" s="446"/>
      <c r="CA43" s="81"/>
      <c r="CB43" s="446"/>
      <c r="CC43" s="446"/>
    </row>
    <row r="44" spans="1:82" s="443" customFormat="1" ht="35.25" customHeight="1">
      <c r="A44" s="19">
        <v>35</v>
      </c>
      <c r="B44" s="431">
        <v>35</v>
      </c>
      <c r="C44" s="67" t="s">
        <v>49</v>
      </c>
      <c r="D44" s="68" t="s">
        <v>14</v>
      </c>
      <c r="E44" s="67" t="s">
        <v>50</v>
      </c>
      <c r="F44" s="68" t="s">
        <v>17</v>
      </c>
      <c r="G44" s="67" t="s">
        <v>50</v>
      </c>
      <c r="H44" s="128" t="s">
        <v>587</v>
      </c>
      <c r="I44" s="79" t="s">
        <v>275</v>
      </c>
      <c r="J44" s="10" t="s">
        <v>11</v>
      </c>
      <c r="K44" s="79"/>
      <c r="L44" s="79"/>
      <c r="M44" s="79"/>
      <c r="N44" s="79"/>
      <c r="O44" s="1093" t="s">
        <v>16</v>
      </c>
      <c r="P44" s="79"/>
      <c r="Q44" s="79"/>
      <c r="R44" s="79"/>
      <c r="S44" s="79"/>
      <c r="T44" s="79"/>
      <c r="U44" s="66">
        <f t="shared" si="6"/>
        <v>1</v>
      </c>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1119"/>
      <c r="BF44" s="1119"/>
      <c r="BG44" s="1119"/>
      <c r="BH44" s="1119"/>
      <c r="BI44" s="1119"/>
      <c r="BJ44" s="1119"/>
      <c r="BK44" s="1119"/>
      <c r="BL44" s="1119"/>
      <c r="BM44" s="1119"/>
      <c r="BN44" s="1119"/>
      <c r="BO44" s="1119"/>
      <c r="BP44" s="1119"/>
      <c r="BQ44" s="1119"/>
      <c r="BR44" s="1119"/>
      <c r="BS44" s="1119"/>
      <c r="BT44" s="1120"/>
      <c r="BU44" s="1119"/>
      <c r="BV44" s="446"/>
      <c r="BW44" s="81"/>
      <c r="BX44" s="446"/>
      <c r="BY44" s="81"/>
      <c r="BZ44" s="446"/>
      <c r="CA44" s="81"/>
      <c r="CB44" s="446"/>
      <c r="CC44" s="446"/>
    </row>
    <row r="45" spans="1:82" s="443" customFormat="1" ht="32.25" customHeight="1">
      <c r="A45" s="19">
        <v>36</v>
      </c>
      <c r="B45" s="431">
        <v>36</v>
      </c>
      <c r="C45" s="67" t="s">
        <v>49</v>
      </c>
      <c r="D45" s="68" t="s">
        <v>14</v>
      </c>
      <c r="E45" s="67" t="s">
        <v>50</v>
      </c>
      <c r="F45" s="68" t="s">
        <v>17</v>
      </c>
      <c r="G45" s="67" t="s">
        <v>50</v>
      </c>
      <c r="H45" s="128" t="s">
        <v>1005</v>
      </c>
      <c r="I45" s="79" t="s">
        <v>275</v>
      </c>
      <c r="J45" s="10" t="s">
        <v>11</v>
      </c>
      <c r="K45" s="79"/>
      <c r="L45" s="79"/>
      <c r="M45" s="446"/>
      <c r="N45" s="79"/>
      <c r="O45" s="66"/>
      <c r="P45" s="144"/>
      <c r="Q45" s="446" t="s">
        <v>16</v>
      </c>
      <c r="R45" s="79"/>
      <c r="S45" s="79"/>
      <c r="T45" s="79"/>
      <c r="U45" s="66">
        <f t="shared" si="6"/>
        <v>1</v>
      </c>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1119">
        <v>2</v>
      </c>
      <c r="BF45" s="1119">
        <v>1</v>
      </c>
      <c r="BG45" s="1119">
        <v>2</v>
      </c>
      <c r="BH45" s="1119">
        <v>2</v>
      </c>
      <c r="BI45" s="1119">
        <v>1</v>
      </c>
      <c r="BJ45" s="1119">
        <v>2</v>
      </c>
      <c r="BK45" s="1119">
        <v>2</v>
      </c>
      <c r="BL45" s="1119">
        <v>2</v>
      </c>
      <c r="BM45" s="1119">
        <v>2</v>
      </c>
      <c r="BN45" s="1119">
        <v>1</v>
      </c>
      <c r="BO45" s="1119">
        <v>2</v>
      </c>
      <c r="BP45" s="1119">
        <v>2</v>
      </c>
      <c r="BQ45" s="1119">
        <v>2</v>
      </c>
      <c r="BR45" s="1119">
        <v>2</v>
      </c>
      <c r="BS45" s="1119">
        <v>1</v>
      </c>
      <c r="BT45" s="1119">
        <v>2</v>
      </c>
      <c r="BU45" s="1119">
        <v>2</v>
      </c>
      <c r="BV45" s="446">
        <f>COUNTIF($BE45:$BU45,2)</f>
        <v>13</v>
      </c>
      <c r="BW45" s="81">
        <f>BV45/COUNTA($BE45:$BU45)</f>
        <v>0.76470588235294112</v>
      </c>
      <c r="BX45" s="446">
        <f>COUNTIF($BE45:$BU45,1)</f>
        <v>4</v>
      </c>
      <c r="BY45" s="81">
        <f>BX45/COUNTA($BE45:$BU45)</f>
        <v>0.23529411764705882</v>
      </c>
      <c r="BZ45" s="446">
        <f>COUNTIF($BE45:$BU45,0)</f>
        <v>0</v>
      </c>
      <c r="CA45" s="81">
        <f>BZ45/COUNTA($BE45:$BU45)</f>
        <v>0</v>
      </c>
      <c r="CB45" s="446">
        <f>(((BV45*2)+(BX45*1)+(BZ45*0)))/COUNTA($BE45:$BU45)</f>
        <v>1.7647058823529411</v>
      </c>
      <c r="CC45" s="446" t="str">
        <f>IF(CB45&gt;=1.6,"Đạt mục tiêu",IF(CB45&gt;=1,"Cần cố gắng","Chưa đạt"))</f>
        <v>Đạt mục tiêu</v>
      </c>
    </row>
    <row r="46" spans="1:82" hidden="1">
      <c r="A46" s="19">
        <v>37</v>
      </c>
      <c r="B46" s="431">
        <v>37</v>
      </c>
      <c r="C46" s="1378" t="s">
        <v>51</v>
      </c>
      <c r="D46" s="1368"/>
      <c r="E46" s="1379"/>
      <c r="F46" s="6" t="s">
        <v>316</v>
      </c>
      <c r="G46" s="6" t="s">
        <v>316</v>
      </c>
      <c r="H46" s="6" t="s">
        <v>316</v>
      </c>
      <c r="I46" s="6" t="s">
        <v>316</v>
      </c>
      <c r="J46" s="6" t="s">
        <v>316</v>
      </c>
      <c r="K46" s="6" t="s">
        <v>316</v>
      </c>
      <c r="L46" s="6" t="s">
        <v>316</v>
      </c>
      <c r="M46" s="6" t="s">
        <v>316</v>
      </c>
      <c r="N46" s="6" t="s">
        <v>316</v>
      </c>
      <c r="O46" s="6" t="s">
        <v>316</v>
      </c>
      <c r="P46" s="71" t="s">
        <v>316</v>
      </c>
      <c r="Q46" s="6" t="s">
        <v>316</v>
      </c>
      <c r="R46" s="6"/>
      <c r="S46" s="6" t="s">
        <v>316</v>
      </c>
      <c r="T46" s="6" t="s">
        <v>316</v>
      </c>
      <c r="U46" s="6" t="s">
        <v>316</v>
      </c>
      <c r="V46" s="6" t="s">
        <v>316</v>
      </c>
      <c r="W46" s="6" t="s">
        <v>316</v>
      </c>
      <c r="X46" s="6" t="s">
        <v>316</v>
      </c>
      <c r="Y46" s="6" t="s">
        <v>316</v>
      </c>
      <c r="Z46" s="6" t="s">
        <v>316</v>
      </c>
      <c r="AA46" s="6" t="s">
        <v>316</v>
      </c>
      <c r="AB46" s="6" t="s">
        <v>316</v>
      </c>
      <c r="AC46" s="6" t="s">
        <v>316</v>
      </c>
      <c r="AD46" s="6" t="s">
        <v>316</v>
      </c>
      <c r="AE46" s="6" t="s">
        <v>316</v>
      </c>
      <c r="AF46" s="6" t="s">
        <v>316</v>
      </c>
      <c r="AG46" s="6" t="s">
        <v>316</v>
      </c>
      <c r="AH46" s="6" t="s">
        <v>316</v>
      </c>
      <c r="AI46" s="6" t="s">
        <v>316</v>
      </c>
      <c r="AJ46" s="6" t="s">
        <v>316</v>
      </c>
      <c r="AK46" s="6" t="s">
        <v>316</v>
      </c>
      <c r="AL46" s="6" t="s">
        <v>316</v>
      </c>
      <c r="AM46" s="6"/>
      <c r="AN46" s="6"/>
      <c r="AO46" s="6" t="s">
        <v>316</v>
      </c>
      <c r="AP46" s="6" t="s">
        <v>316</v>
      </c>
      <c r="AQ46" s="6" t="s">
        <v>316</v>
      </c>
      <c r="AR46" s="6" t="s">
        <v>316</v>
      </c>
      <c r="AS46" s="6" t="s">
        <v>316</v>
      </c>
      <c r="AT46" s="6" t="s">
        <v>316</v>
      </c>
      <c r="AU46" s="6" t="s">
        <v>316</v>
      </c>
      <c r="AV46" s="6" t="s">
        <v>316</v>
      </c>
      <c r="AW46" s="6" t="s">
        <v>316</v>
      </c>
      <c r="AX46" s="6"/>
      <c r="AY46" s="6"/>
      <c r="AZ46" s="6" t="s">
        <v>316</v>
      </c>
      <c r="BA46" s="6"/>
      <c r="BB46" s="6" t="s">
        <v>316</v>
      </c>
      <c r="BC46" s="6"/>
      <c r="BD46" s="6" t="s">
        <v>316</v>
      </c>
      <c r="BE46" s="5" t="s">
        <v>316</v>
      </c>
      <c r="BF46" s="5" t="s">
        <v>316</v>
      </c>
      <c r="BG46" s="5" t="s">
        <v>316</v>
      </c>
      <c r="BH46" s="5" t="s">
        <v>316</v>
      </c>
      <c r="BI46" s="5" t="s">
        <v>316</v>
      </c>
      <c r="BJ46" s="5" t="s">
        <v>316</v>
      </c>
      <c r="BK46" s="5" t="s">
        <v>316</v>
      </c>
      <c r="BL46" s="5" t="s">
        <v>316</v>
      </c>
      <c r="BM46" s="5" t="s">
        <v>316</v>
      </c>
      <c r="BN46" s="5" t="s">
        <v>316</v>
      </c>
      <c r="BO46" s="5" t="s">
        <v>316</v>
      </c>
      <c r="BP46" s="5" t="s">
        <v>316</v>
      </c>
      <c r="BQ46" s="5" t="s">
        <v>316</v>
      </c>
      <c r="BR46" s="5" t="s">
        <v>316</v>
      </c>
      <c r="BS46" s="5" t="s">
        <v>316</v>
      </c>
      <c r="BT46" s="5" t="s">
        <v>316</v>
      </c>
      <c r="BU46" s="5" t="s">
        <v>316</v>
      </c>
      <c r="BV46" s="6" t="s">
        <v>316</v>
      </c>
      <c r="BW46" s="6" t="s">
        <v>316</v>
      </c>
      <c r="BX46" s="6" t="s">
        <v>316</v>
      </c>
      <c r="BY46" s="6" t="s">
        <v>316</v>
      </c>
      <c r="BZ46" s="6" t="s">
        <v>316</v>
      </c>
      <c r="CA46" s="6" t="s">
        <v>316</v>
      </c>
      <c r="CB46" s="6" t="s">
        <v>316</v>
      </c>
      <c r="CC46" s="6" t="s">
        <v>316</v>
      </c>
    </row>
    <row r="47" spans="1:82" s="443" customFormat="1" ht="39" customHeight="1">
      <c r="A47" s="19">
        <v>38</v>
      </c>
      <c r="B47" s="431">
        <v>38</v>
      </c>
      <c r="C47" s="67" t="s">
        <v>54</v>
      </c>
      <c r="D47" s="68" t="s">
        <v>14</v>
      </c>
      <c r="E47" s="67" t="s">
        <v>52</v>
      </c>
      <c r="F47" s="68" t="s">
        <v>17</v>
      </c>
      <c r="G47" s="79" t="s">
        <v>52</v>
      </c>
      <c r="H47" s="128" t="s">
        <v>740</v>
      </c>
      <c r="I47" s="79" t="s">
        <v>275</v>
      </c>
      <c r="J47" s="10" t="s">
        <v>11</v>
      </c>
      <c r="K47" s="79"/>
      <c r="L47" s="79"/>
      <c r="M47" s="79"/>
      <c r="N47" s="66"/>
      <c r="O47" s="79"/>
      <c r="P47" s="66" t="s">
        <v>16</v>
      </c>
      <c r="Q47" s="42"/>
      <c r="R47" s="42"/>
      <c r="S47" s="79"/>
      <c r="T47" s="79"/>
      <c r="U47" s="66">
        <f>COUNTIF(K47:T47,"x")</f>
        <v>1</v>
      </c>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1119">
        <v>2</v>
      </c>
      <c r="BF47" s="1119">
        <v>2</v>
      </c>
      <c r="BG47" s="1119">
        <v>2</v>
      </c>
      <c r="BH47" s="1119">
        <v>1</v>
      </c>
      <c r="BI47" s="1119">
        <v>2</v>
      </c>
      <c r="BJ47" s="1119">
        <v>2</v>
      </c>
      <c r="BK47" s="1119">
        <v>2</v>
      </c>
      <c r="BL47" s="1119">
        <v>2</v>
      </c>
      <c r="BM47" s="1119">
        <v>2</v>
      </c>
      <c r="BN47" s="1119">
        <v>2</v>
      </c>
      <c r="BO47" s="1119">
        <v>2</v>
      </c>
      <c r="BP47" s="1119">
        <v>2</v>
      </c>
      <c r="BQ47" s="1119">
        <v>1</v>
      </c>
      <c r="BR47" s="1119">
        <v>1</v>
      </c>
      <c r="BS47" s="1119">
        <v>1</v>
      </c>
      <c r="BT47" s="1119">
        <v>2</v>
      </c>
      <c r="BU47" s="1119">
        <v>2</v>
      </c>
      <c r="BV47" s="446">
        <f>COUNTIF($BE47:$BU47,2)</f>
        <v>13</v>
      </c>
      <c r="BW47" s="81">
        <f>BV47/COUNTA($BE47:$BU47)</f>
        <v>0.76470588235294112</v>
      </c>
      <c r="BX47" s="446">
        <f>COUNTIF($BE47:$BU47,1)</f>
        <v>4</v>
      </c>
      <c r="BY47" s="81">
        <f>BX47/COUNTA($BE47:$BU47)</f>
        <v>0.23529411764705882</v>
      </c>
      <c r="BZ47" s="446">
        <f>COUNTIF($BE47:$BU47,0)</f>
        <v>0</v>
      </c>
      <c r="CA47" s="81">
        <f>BZ47/COUNTA($BE47:$BU47)</f>
        <v>0</v>
      </c>
      <c r="CB47" s="446">
        <f>(((BV47*2)+(BX47*1)+(BZ47*0)))/COUNTA($BE47:$BU47)</f>
        <v>1.7647058823529411</v>
      </c>
      <c r="CC47" s="446" t="str">
        <f t="shared" ref="CC47:CC65" si="7">IF(CB47&gt;=1.6,"Đạt mục tiêu",IF(CB47&gt;=1,"Cần cố gắng","Chưa đạt"))</f>
        <v>Đạt mục tiêu</v>
      </c>
    </row>
    <row r="48" spans="1:82" s="443" customFormat="1" ht="35.25" customHeight="1">
      <c r="A48" s="19"/>
      <c r="B48" s="431"/>
      <c r="C48" s="88" t="s">
        <v>588</v>
      </c>
      <c r="D48" s="68"/>
      <c r="E48" s="67"/>
      <c r="F48" s="68"/>
      <c r="G48" s="79"/>
      <c r="H48" s="106" t="s">
        <v>1020</v>
      </c>
      <c r="I48" s="79"/>
      <c r="J48" s="10"/>
      <c r="K48" s="79"/>
      <c r="L48" s="79"/>
      <c r="M48" s="79"/>
      <c r="N48" s="66"/>
      <c r="O48" s="79"/>
      <c r="P48" s="66"/>
      <c r="Q48" s="42"/>
      <c r="R48" s="42"/>
      <c r="S48" s="446" t="s">
        <v>16</v>
      </c>
      <c r="T48" s="79"/>
      <c r="U48" s="66"/>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79"/>
      <c r="BA48" s="79"/>
      <c r="BB48" s="79"/>
      <c r="BC48" s="79"/>
      <c r="BD48" s="79"/>
      <c r="BE48" s="1119"/>
      <c r="BF48" s="1119"/>
      <c r="BG48" s="1119"/>
      <c r="BH48" s="1119"/>
      <c r="BI48" s="1119"/>
      <c r="BJ48" s="1119"/>
      <c r="BK48" s="1119"/>
      <c r="BL48" s="1119"/>
      <c r="BM48" s="1119"/>
      <c r="BN48" s="1119"/>
      <c r="BO48" s="1119"/>
      <c r="BP48" s="1119"/>
      <c r="BQ48" s="1119"/>
      <c r="BR48" s="1119"/>
      <c r="BS48" s="1119"/>
      <c r="BT48" s="1119"/>
      <c r="BU48" s="1119"/>
      <c r="BV48" s="446"/>
      <c r="BW48" s="81"/>
      <c r="BX48" s="446"/>
      <c r="BY48" s="81"/>
      <c r="BZ48" s="446"/>
      <c r="CA48" s="81"/>
      <c r="CB48" s="446"/>
      <c r="CC48" s="446"/>
    </row>
    <row r="49" spans="1:81" s="443" customFormat="1" ht="36" customHeight="1">
      <c r="A49" s="19">
        <v>39</v>
      </c>
      <c r="B49" s="431">
        <v>39</v>
      </c>
      <c r="C49" s="88" t="s">
        <v>588</v>
      </c>
      <c r="D49" s="87" t="s">
        <v>17</v>
      </c>
      <c r="E49" s="86" t="s">
        <v>589</v>
      </c>
      <c r="F49" s="87" t="s">
        <v>17</v>
      </c>
      <c r="G49" s="86" t="s">
        <v>609</v>
      </c>
      <c r="H49" s="106" t="s">
        <v>741</v>
      </c>
      <c r="I49" s="79" t="s">
        <v>275</v>
      </c>
      <c r="J49" s="10" t="s">
        <v>11</v>
      </c>
      <c r="K49" s="79"/>
      <c r="L49" s="79"/>
      <c r="M49" s="79"/>
      <c r="N49" s="66"/>
      <c r="O49" s="79"/>
      <c r="P49" s="66" t="s">
        <v>16</v>
      </c>
      <c r="Q49" s="42"/>
      <c r="R49" s="42"/>
      <c r="S49" s="79"/>
      <c r="T49" s="79"/>
      <c r="U49" s="66">
        <f>COUNTIF(K49:T49,"x")</f>
        <v>1</v>
      </c>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1119"/>
      <c r="BF49" s="1119"/>
      <c r="BG49" s="1119"/>
      <c r="BH49" s="1119"/>
      <c r="BI49" s="1119"/>
      <c r="BJ49" s="1119"/>
      <c r="BK49" s="1119"/>
      <c r="BL49" s="1119"/>
      <c r="BM49" s="1119"/>
      <c r="BN49" s="1119"/>
      <c r="BO49" s="1119"/>
      <c r="BP49" s="1119"/>
      <c r="BQ49" s="1119"/>
      <c r="BR49" s="1119"/>
      <c r="BS49" s="1119"/>
      <c r="BT49" s="1119"/>
      <c r="BU49" s="1119"/>
      <c r="BV49" s="446"/>
      <c r="BW49" s="81"/>
      <c r="BX49" s="446"/>
      <c r="BY49" s="81"/>
      <c r="BZ49" s="446"/>
      <c r="CA49" s="81"/>
      <c r="CB49" s="446"/>
      <c r="CC49" s="446"/>
    </row>
    <row r="50" spans="1:81" s="443" customFormat="1" ht="26.25" customHeight="1">
      <c r="A50" s="19">
        <v>40</v>
      </c>
      <c r="B50" s="431">
        <v>40</v>
      </c>
      <c r="C50" s="86" t="s">
        <v>590</v>
      </c>
      <c r="D50" s="87" t="s">
        <v>17</v>
      </c>
      <c r="E50" s="86" t="s">
        <v>591</v>
      </c>
      <c r="F50" s="87" t="s">
        <v>17</v>
      </c>
      <c r="G50" s="79" t="s">
        <v>277</v>
      </c>
      <c r="H50" s="128" t="s">
        <v>1006</v>
      </c>
      <c r="I50" s="79" t="s">
        <v>275</v>
      </c>
      <c r="J50" s="10" t="s">
        <v>11</v>
      </c>
      <c r="K50" s="79"/>
      <c r="L50" s="79"/>
      <c r="M50" s="79"/>
      <c r="N50" s="66"/>
      <c r="O50" s="79"/>
      <c r="P50" s="66"/>
      <c r="Q50" s="446" t="s">
        <v>16</v>
      </c>
      <c r="R50" s="42"/>
      <c r="S50" s="79"/>
      <c r="T50" s="79"/>
      <c r="U50" s="66">
        <f>COUNTIF(K50:T50,"x")</f>
        <v>1</v>
      </c>
      <c r="V50" s="79"/>
      <c r="W50" s="79"/>
      <c r="X50" s="79"/>
      <c r="Y50" s="79"/>
      <c r="Z50" s="79"/>
      <c r="AA50" s="79"/>
      <c r="AB50" s="79"/>
      <c r="AC50" s="79"/>
      <c r="AD50" s="79"/>
      <c r="AE50" s="79"/>
      <c r="AF50" s="79"/>
      <c r="AG50" s="79"/>
      <c r="AH50" s="79"/>
      <c r="AI50" s="79"/>
      <c r="AJ50" s="79"/>
      <c r="AK50" s="79"/>
      <c r="AL50" s="79"/>
      <c r="AM50" s="79"/>
      <c r="AN50" s="79"/>
      <c r="AO50" s="79"/>
      <c r="AP50" s="79"/>
      <c r="AQ50" s="79"/>
      <c r="AR50" s="79"/>
      <c r="AS50" s="79"/>
      <c r="AT50" s="79"/>
      <c r="AU50" s="79"/>
      <c r="AV50" s="79"/>
      <c r="AW50" s="79"/>
      <c r="AX50" s="79"/>
      <c r="AY50" s="79"/>
      <c r="AZ50" s="79"/>
      <c r="BA50" s="79"/>
      <c r="BB50" s="79"/>
      <c r="BC50" s="79"/>
      <c r="BD50" s="79"/>
      <c r="BE50" s="1119"/>
      <c r="BF50" s="1119"/>
      <c r="BG50" s="1119"/>
      <c r="BH50" s="1119"/>
      <c r="BI50" s="1119"/>
      <c r="BJ50" s="1119"/>
      <c r="BK50" s="1119"/>
      <c r="BL50" s="1119"/>
      <c r="BM50" s="1119"/>
      <c r="BN50" s="1119"/>
      <c r="BO50" s="1119"/>
      <c r="BP50" s="1119"/>
      <c r="BQ50" s="1119"/>
      <c r="BR50" s="1119"/>
      <c r="BS50" s="1119"/>
      <c r="BT50" s="1119"/>
      <c r="BU50" s="1119"/>
      <c r="BV50" s="446"/>
      <c r="BW50" s="81"/>
      <c r="BX50" s="446"/>
      <c r="BY50" s="81"/>
      <c r="BZ50" s="446"/>
      <c r="CA50" s="81"/>
      <c r="CB50" s="446"/>
      <c r="CC50" s="446"/>
    </row>
    <row r="51" spans="1:81" s="443" customFormat="1" ht="22.5" customHeight="1">
      <c r="A51" s="19"/>
      <c r="B51" s="431"/>
      <c r="C51" s="86" t="s">
        <v>592</v>
      </c>
      <c r="D51" s="87"/>
      <c r="E51" s="86"/>
      <c r="F51" s="87"/>
      <c r="G51" s="79"/>
      <c r="H51" s="96" t="s">
        <v>1011</v>
      </c>
      <c r="I51" s="79"/>
      <c r="J51" s="10"/>
      <c r="K51" s="79"/>
      <c r="L51" s="79"/>
      <c r="M51" s="79"/>
      <c r="N51" s="66"/>
      <c r="O51" s="79"/>
      <c r="P51" s="66"/>
      <c r="Q51" s="446"/>
      <c r="R51" s="446" t="s">
        <v>16</v>
      </c>
      <c r="S51" s="79"/>
      <c r="T51" s="79"/>
      <c r="U51" s="66"/>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1119"/>
      <c r="BF51" s="1119"/>
      <c r="BG51" s="1119"/>
      <c r="BH51" s="1119"/>
      <c r="BI51" s="1119"/>
      <c r="BJ51" s="1119"/>
      <c r="BK51" s="1119"/>
      <c r="BL51" s="1119"/>
      <c r="BM51" s="1119"/>
      <c r="BN51" s="1119"/>
      <c r="BO51" s="1119"/>
      <c r="BP51" s="1119"/>
      <c r="BQ51" s="1119"/>
      <c r="BR51" s="1119"/>
      <c r="BS51" s="1119"/>
      <c r="BT51" s="1119"/>
      <c r="BU51" s="1119"/>
      <c r="BV51" s="446"/>
      <c r="BW51" s="81"/>
      <c r="BX51" s="446"/>
      <c r="BY51" s="81"/>
      <c r="BZ51" s="446"/>
      <c r="CA51" s="81"/>
      <c r="CB51" s="446"/>
      <c r="CC51" s="446"/>
    </row>
    <row r="52" spans="1:81" s="443" customFormat="1" ht="27.75" customHeight="1">
      <c r="A52" s="19">
        <v>41</v>
      </c>
      <c r="B52" s="431">
        <v>41</v>
      </c>
      <c r="C52" s="86" t="s">
        <v>592</v>
      </c>
      <c r="D52" s="87" t="s">
        <v>17</v>
      </c>
      <c r="E52" s="86" t="s">
        <v>593</v>
      </c>
      <c r="F52" s="87" t="s">
        <v>17</v>
      </c>
      <c r="G52" s="79" t="s">
        <v>304</v>
      </c>
      <c r="H52" s="96" t="s">
        <v>285</v>
      </c>
      <c r="I52" s="79" t="s">
        <v>275</v>
      </c>
      <c r="J52" s="10" t="s">
        <v>11</v>
      </c>
      <c r="K52" s="446" t="s">
        <v>16</v>
      </c>
      <c r="L52" s="79"/>
      <c r="M52" s="79"/>
      <c r="N52" s="66"/>
      <c r="O52" s="79"/>
      <c r="P52" s="66"/>
      <c r="Q52" s="42"/>
      <c r="R52" s="42"/>
      <c r="S52" s="79"/>
      <c r="T52" s="79"/>
      <c r="U52" s="66">
        <f>COUNTIF(K52:T52,"x")</f>
        <v>1</v>
      </c>
      <c r="V52" s="79" t="s">
        <v>724</v>
      </c>
      <c r="W52" s="79" t="s">
        <v>723</v>
      </c>
      <c r="X52" s="79" t="s">
        <v>724</v>
      </c>
      <c r="Y52" s="79" t="s">
        <v>726</v>
      </c>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79"/>
      <c r="AY52" s="79"/>
      <c r="AZ52" s="79"/>
      <c r="BA52" s="79"/>
      <c r="BB52" s="79"/>
      <c r="BC52" s="79"/>
      <c r="BD52" s="79"/>
      <c r="BE52" s="1119"/>
      <c r="BF52" s="1119"/>
      <c r="BG52" s="1119"/>
      <c r="BH52" s="1119"/>
      <c r="BI52" s="1119"/>
      <c r="BJ52" s="1119"/>
      <c r="BK52" s="1119"/>
      <c r="BL52" s="1119"/>
      <c r="BM52" s="1119"/>
      <c r="BN52" s="1119"/>
      <c r="BO52" s="1119"/>
      <c r="BP52" s="1119"/>
      <c r="BQ52" s="1119"/>
      <c r="BR52" s="1119"/>
      <c r="BS52" s="1119"/>
      <c r="BT52" s="1119"/>
      <c r="BU52" s="1119"/>
      <c r="BV52" s="446"/>
      <c r="BW52" s="81"/>
      <c r="BX52" s="446"/>
      <c r="BY52" s="81"/>
      <c r="BZ52" s="446"/>
      <c r="CA52" s="81"/>
      <c r="CB52" s="446"/>
      <c r="CC52" s="446"/>
    </row>
    <row r="53" spans="1:81" s="443" customFormat="1" ht="36" customHeight="1">
      <c r="A53" s="19">
        <v>42</v>
      </c>
      <c r="B53" s="431">
        <v>42</v>
      </c>
      <c r="C53" s="86" t="s">
        <v>594</v>
      </c>
      <c r="D53" s="87" t="s">
        <v>14</v>
      </c>
      <c r="E53" s="86" t="s">
        <v>595</v>
      </c>
      <c r="F53" s="87" t="s">
        <v>18</v>
      </c>
      <c r="G53" s="79" t="s">
        <v>595</v>
      </c>
      <c r="H53" s="128" t="s">
        <v>610</v>
      </c>
      <c r="I53" s="79" t="s">
        <v>275</v>
      </c>
      <c r="J53" s="10" t="s">
        <v>11</v>
      </c>
      <c r="K53" s="79"/>
      <c r="L53" s="79"/>
      <c r="M53" s="79"/>
      <c r="N53" s="66"/>
      <c r="O53" s="79" t="s">
        <v>16</v>
      </c>
      <c r="P53" s="66"/>
      <c r="Q53" s="42"/>
      <c r="R53" s="42"/>
      <c r="S53" s="79"/>
      <c r="T53" s="79"/>
      <c r="U53" s="66">
        <f>COUNTIF(K53:T53,"x")</f>
        <v>1</v>
      </c>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1119"/>
      <c r="BF53" s="1119"/>
      <c r="BG53" s="1119"/>
      <c r="BH53" s="1119"/>
      <c r="BI53" s="1119"/>
      <c r="BJ53" s="1119"/>
      <c r="BK53" s="1119"/>
      <c r="BL53" s="1119"/>
      <c r="BM53" s="1119"/>
      <c r="BN53" s="1119"/>
      <c r="BO53" s="1119"/>
      <c r="BP53" s="1119"/>
      <c r="BQ53" s="1119"/>
      <c r="BR53" s="1119"/>
      <c r="BS53" s="1119"/>
      <c r="BT53" s="1119"/>
      <c r="BU53" s="1119"/>
      <c r="BV53" s="446"/>
      <c r="BW53" s="81"/>
      <c r="BX53" s="446"/>
      <c r="BY53" s="81"/>
      <c r="BZ53" s="446"/>
      <c r="CA53" s="81"/>
      <c r="CB53" s="446"/>
      <c r="CC53" s="446"/>
    </row>
    <row r="54" spans="1:81" s="443" customFormat="1" ht="45.75" customHeight="1">
      <c r="A54" s="19">
        <v>43</v>
      </c>
      <c r="B54" s="431">
        <v>43</v>
      </c>
      <c r="C54" s="86" t="s">
        <v>596</v>
      </c>
      <c r="D54" s="87" t="s">
        <v>14</v>
      </c>
      <c r="E54" s="86" t="s">
        <v>597</v>
      </c>
      <c r="F54" s="87" t="s">
        <v>17</v>
      </c>
      <c r="G54" s="86" t="s">
        <v>597</v>
      </c>
      <c r="H54" s="128" t="s">
        <v>1028</v>
      </c>
      <c r="I54" s="79" t="s">
        <v>275</v>
      </c>
      <c r="J54" s="10" t="s">
        <v>11</v>
      </c>
      <c r="K54" s="79"/>
      <c r="L54" s="79"/>
      <c r="M54" s="79"/>
      <c r="N54" s="145" t="s">
        <v>16</v>
      </c>
      <c r="O54" s="79"/>
      <c r="P54" s="66"/>
      <c r="Q54" s="42"/>
      <c r="R54" s="42"/>
      <c r="S54" s="79"/>
      <c r="T54" s="446" t="s">
        <v>16</v>
      </c>
      <c r="U54" s="66">
        <f>COUNTIF(K54:T54,"x")</f>
        <v>2</v>
      </c>
      <c r="V54" s="79"/>
      <c r="W54" s="79"/>
      <c r="X54" s="79"/>
      <c r="Y54" s="79"/>
      <c r="Z54" s="79"/>
      <c r="AA54" s="79"/>
      <c r="AB54" s="79"/>
      <c r="AC54" s="79"/>
      <c r="AD54" s="79"/>
      <c r="AE54" s="79"/>
      <c r="AF54" s="79"/>
      <c r="AG54" s="79"/>
      <c r="AH54" s="79"/>
      <c r="AI54" s="79"/>
      <c r="AJ54" s="79"/>
      <c r="AK54" s="79"/>
      <c r="AL54" s="79"/>
      <c r="AM54" s="79"/>
      <c r="AN54" s="79"/>
      <c r="AO54" s="79"/>
      <c r="AP54" s="79"/>
      <c r="AQ54" s="79"/>
      <c r="AR54" s="79"/>
      <c r="AS54" s="79"/>
      <c r="AT54" s="79"/>
      <c r="AU54" s="79"/>
      <c r="AV54" s="79"/>
      <c r="AW54" s="79"/>
      <c r="AX54" s="79"/>
      <c r="AY54" s="79"/>
      <c r="AZ54" s="79"/>
      <c r="BA54" s="79"/>
      <c r="BB54" s="79"/>
      <c r="BC54" s="79"/>
      <c r="BD54" s="79"/>
      <c r="BE54" s="1119"/>
      <c r="BF54" s="1119"/>
      <c r="BG54" s="1119"/>
      <c r="BH54" s="1119"/>
      <c r="BI54" s="1119"/>
      <c r="BJ54" s="1119"/>
      <c r="BK54" s="1119"/>
      <c r="BL54" s="1119"/>
      <c r="BM54" s="1119"/>
      <c r="BN54" s="1119"/>
      <c r="BO54" s="1119"/>
      <c r="BP54" s="1119"/>
      <c r="BQ54" s="1119"/>
      <c r="BR54" s="1119"/>
      <c r="BS54" s="1119"/>
      <c r="BT54" s="1119"/>
      <c r="BU54" s="1119"/>
      <c r="BV54" s="446"/>
      <c r="BW54" s="81"/>
      <c r="BX54" s="446"/>
      <c r="BY54" s="81"/>
      <c r="BZ54" s="446"/>
      <c r="CA54" s="81"/>
      <c r="CB54" s="446"/>
      <c r="CC54" s="446"/>
    </row>
    <row r="55" spans="1:81" s="443" customFormat="1" ht="48.75" customHeight="1">
      <c r="A55" s="19">
        <v>44</v>
      </c>
      <c r="B55" s="431">
        <v>44</v>
      </c>
      <c r="C55" s="86" t="s">
        <v>598</v>
      </c>
      <c r="D55" s="87" t="s">
        <v>14</v>
      </c>
      <c r="E55" s="86" t="s">
        <v>599</v>
      </c>
      <c r="F55" s="87" t="s">
        <v>14</v>
      </c>
      <c r="G55" s="86" t="s">
        <v>612</v>
      </c>
      <c r="H55" s="106" t="s">
        <v>742</v>
      </c>
      <c r="I55" s="79" t="s">
        <v>275</v>
      </c>
      <c r="J55" s="10" t="s">
        <v>11</v>
      </c>
      <c r="K55" s="446" t="s">
        <v>16</v>
      </c>
      <c r="L55" s="79"/>
      <c r="M55" s="79"/>
      <c r="N55" s="66"/>
      <c r="O55" s="79"/>
      <c r="P55" s="66"/>
      <c r="Q55" s="42"/>
      <c r="R55" s="42"/>
      <c r="S55" s="79"/>
      <c r="T55" s="79"/>
      <c r="U55" s="66">
        <f>COUNTIF(K55:T55,"x")</f>
        <v>1</v>
      </c>
      <c r="V55" s="79" t="s">
        <v>723</v>
      </c>
      <c r="W55" s="79" t="s">
        <v>726</v>
      </c>
      <c r="X55" s="79" t="s">
        <v>724</v>
      </c>
      <c r="Y55" s="79" t="s">
        <v>724</v>
      </c>
      <c r="Z55" s="79"/>
      <c r="AA55" s="79"/>
      <c r="AB55" s="79"/>
      <c r="AC55" s="79"/>
      <c r="AD55" s="79"/>
      <c r="AE55" s="79"/>
      <c r="AF55" s="79"/>
      <c r="AG55" s="79"/>
      <c r="AH55" s="79"/>
      <c r="AI55" s="79"/>
      <c r="AJ55" s="79"/>
      <c r="AK55" s="79"/>
      <c r="AL55" s="79"/>
      <c r="AM55" s="79"/>
      <c r="AN55" s="79"/>
      <c r="AO55" s="79"/>
      <c r="AP55" s="79"/>
      <c r="AQ55" s="79"/>
      <c r="AR55" s="79"/>
      <c r="AS55" s="79"/>
      <c r="AT55" s="79"/>
      <c r="AU55" s="79"/>
      <c r="AV55" s="79"/>
      <c r="AW55" s="79"/>
      <c r="AX55" s="79"/>
      <c r="AY55" s="79"/>
      <c r="AZ55" s="79"/>
      <c r="BA55" s="79"/>
      <c r="BB55" s="79"/>
      <c r="BC55" s="79"/>
      <c r="BD55" s="79"/>
      <c r="BE55" s="1119"/>
      <c r="BF55" s="1119"/>
      <c r="BG55" s="1119"/>
      <c r="BH55" s="1119"/>
      <c r="BI55" s="1119"/>
      <c r="BJ55" s="1119"/>
      <c r="BK55" s="1119"/>
      <c r="BL55" s="1119"/>
      <c r="BM55" s="1119"/>
      <c r="BN55" s="1119"/>
      <c r="BO55" s="1119"/>
      <c r="BP55" s="1119"/>
      <c r="BQ55" s="1119"/>
      <c r="BR55" s="1119"/>
      <c r="BS55" s="1119"/>
      <c r="BT55" s="1119"/>
      <c r="BU55" s="1119"/>
      <c r="BV55" s="446"/>
      <c r="BW55" s="81"/>
      <c r="BX55" s="446"/>
      <c r="BY55" s="81"/>
      <c r="BZ55" s="446"/>
      <c r="CA55" s="81"/>
      <c r="CB55" s="446"/>
      <c r="CC55" s="446"/>
    </row>
    <row r="56" spans="1:81" s="443" customFormat="1" ht="47.25" customHeight="1">
      <c r="A56" s="19">
        <v>45</v>
      </c>
      <c r="B56" s="431">
        <v>45</v>
      </c>
      <c r="C56" s="86" t="s">
        <v>598</v>
      </c>
      <c r="D56" s="87" t="s">
        <v>14</v>
      </c>
      <c r="E56" s="86" t="s">
        <v>599</v>
      </c>
      <c r="F56" s="87" t="s">
        <v>14</v>
      </c>
      <c r="G56" s="86" t="s">
        <v>611</v>
      </c>
      <c r="H56" s="128" t="s">
        <v>305</v>
      </c>
      <c r="I56" s="79" t="s">
        <v>275</v>
      </c>
      <c r="J56" s="10" t="s">
        <v>11</v>
      </c>
      <c r="K56" s="79"/>
      <c r="L56" s="79"/>
      <c r="M56" s="446" t="s">
        <v>16</v>
      </c>
      <c r="N56" s="66"/>
      <c r="O56" s="79"/>
      <c r="P56" s="66"/>
      <c r="Q56" s="42"/>
      <c r="R56" s="42"/>
      <c r="S56" s="79"/>
      <c r="T56" s="79"/>
      <c r="U56" s="66">
        <f>COUNTIF(K56:T56,"x")</f>
        <v>1</v>
      </c>
      <c r="V56" s="79"/>
      <c r="W56" s="79"/>
      <c r="X56" s="79"/>
      <c r="Y56" s="79"/>
      <c r="Z56" s="79"/>
      <c r="AA56" s="79"/>
      <c r="AB56" s="79"/>
      <c r="AC56" s="79"/>
      <c r="AD56" s="79"/>
      <c r="AE56" s="79"/>
      <c r="AF56" s="79"/>
      <c r="AG56" s="79"/>
      <c r="AH56" s="79"/>
      <c r="AI56" s="79"/>
      <c r="AJ56" s="79"/>
      <c r="AK56" s="79"/>
      <c r="AL56" s="79"/>
      <c r="AM56" s="79"/>
      <c r="AN56" s="79"/>
      <c r="AO56" s="79"/>
      <c r="AP56" s="79"/>
      <c r="AQ56" s="79"/>
      <c r="AR56" s="79"/>
      <c r="AS56" s="79"/>
      <c r="AT56" s="79"/>
      <c r="AU56" s="79"/>
      <c r="AV56" s="79"/>
      <c r="AW56" s="79"/>
      <c r="AX56" s="79"/>
      <c r="AY56" s="79"/>
      <c r="AZ56" s="79"/>
      <c r="BA56" s="79"/>
      <c r="BB56" s="79"/>
      <c r="BC56" s="79"/>
      <c r="BD56" s="79"/>
      <c r="BE56" s="1119"/>
      <c r="BF56" s="1119"/>
      <c r="BG56" s="1119"/>
      <c r="BH56" s="1119"/>
      <c r="BI56" s="1119"/>
      <c r="BJ56" s="1119"/>
      <c r="BK56" s="1119"/>
      <c r="BL56" s="1119"/>
      <c r="BM56" s="1119"/>
      <c r="BN56" s="1119"/>
      <c r="BO56" s="1119"/>
      <c r="BP56" s="1119"/>
      <c r="BQ56" s="1119"/>
      <c r="BR56" s="1119"/>
      <c r="BS56" s="1119"/>
      <c r="BT56" s="1119"/>
      <c r="BU56" s="1119"/>
      <c r="BV56" s="446"/>
      <c r="BW56" s="81"/>
      <c r="BX56" s="446"/>
      <c r="BY56" s="81"/>
      <c r="BZ56" s="446"/>
      <c r="CA56" s="81"/>
      <c r="CB56" s="446"/>
      <c r="CC56" s="446"/>
    </row>
    <row r="57" spans="1:81" s="443" customFormat="1" ht="33" customHeight="1">
      <c r="A57" s="19"/>
      <c r="B57" s="431"/>
      <c r="C57" s="86" t="s">
        <v>600</v>
      </c>
      <c r="D57" s="87"/>
      <c r="E57" s="86"/>
      <c r="F57" s="87"/>
      <c r="G57" s="86"/>
      <c r="H57" s="106" t="s">
        <v>980</v>
      </c>
      <c r="I57" s="79"/>
      <c r="J57" s="10"/>
      <c r="K57" s="79"/>
      <c r="L57" s="79"/>
      <c r="M57" s="446"/>
      <c r="N57" s="66"/>
      <c r="O57" s="79"/>
      <c r="P57" s="66"/>
      <c r="Q57" s="42"/>
      <c r="R57" s="42"/>
      <c r="S57" s="79"/>
      <c r="T57" s="79"/>
      <c r="U57" s="66"/>
      <c r="V57" s="79"/>
      <c r="W57" s="79"/>
      <c r="X57" s="79"/>
      <c r="Y57" s="79"/>
      <c r="Z57" s="79"/>
      <c r="AA57" s="79"/>
      <c r="AB57" s="79"/>
      <c r="AC57" s="79"/>
      <c r="AD57" s="79"/>
      <c r="AE57" s="79"/>
      <c r="AF57" s="79"/>
      <c r="AG57" s="79"/>
      <c r="AH57" s="79"/>
      <c r="AI57" s="79"/>
      <c r="AJ57" s="79"/>
      <c r="AK57" s="79"/>
      <c r="AL57" s="79"/>
      <c r="AM57" s="79"/>
      <c r="AN57" s="79"/>
      <c r="AO57" s="79"/>
      <c r="AP57" s="79"/>
      <c r="AQ57" s="79"/>
      <c r="AR57" s="79"/>
      <c r="AS57" s="79"/>
      <c r="AT57" s="79"/>
      <c r="AU57" s="79"/>
      <c r="AV57" s="79"/>
      <c r="AW57" s="79"/>
      <c r="AX57" s="79"/>
      <c r="AY57" s="79"/>
      <c r="AZ57" s="79"/>
      <c r="BA57" s="79"/>
      <c r="BB57" s="79"/>
      <c r="BC57" s="79"/>
      <c r="BD57" s="79"/>
      <c r="BE57" s="1119"/>
      <c r="BF57" s="1119"/>
      <c r="BG57" s="1119"/>
      <c r="BH57" s="1119"/>
      <c r="BI57" s="1119"/>
      <c r="BJ57" s="1119"/>
      <c r="BK57" s="1119"/>
      <c r="BL57" s="1119"/>
      <c r="BM57" s="1119"/>
      <c r="BN57" s="1119"/>
      <c r="BO57" s="1119"/>
      <c r="BP57" s="1119"/>
      <c r="BQ57" s="1119"/>
      <c r="BR57" s="1119"/>
      <c r="BS57" s="1119"/>
      <c r="BT57" s="1119"/>
      <c r="BU57" s="1119"/>
      <c r="BV57" s="446"/>
      <c r="BW57" s="81"/>
      <c r="BX57" s="446"/>
      <c r="BY57" s="81"/>
      <c r="BZ57" s="446"/>
      <c r="CA57" s="81"/>
      <c r="CB57" s="446"/>
      <c r="CC57" s="446"/>
    </row>
    <row r="58" spans="1:81" s="443" customFormat="1" ht="34.5" customHeight="1">
      <c r="A58" s="19"/>
      <c r="B58" s="431"/>
      <c r="C58" s="86" t="s">
        <v>600</v>
      </c>
      <c r="D58" s="87"/>
      <c r="E58" s="86"/>
      <c r="F58" s="87"/>
      <c r="G58" s="86"/>
      <c r="H58" s="106" t="s">
        <v>995</v>
      </c>
      <c r="I58" s="79"/>
      <c r="J58" s="10"/>
      <c r="K58" s="79"/>
      <c r="L58" s="446" t="s">
        <v>16</v>
      </c>
      <c r="M58" s="446"/>
      <c r="N58" s="66"/>
      <c r="O58" s="79"/>
      <c r="P58" s="66"/>
      <c r="Q58" s="42"/>
      <c r="R58" s="42"/>
      <c r="S58" s="79"/>
      <c r="T58" s="79"/>
      <c r="U58" s="66"/>
      <c r="V58" s="79"/>
      <c r="W58" s="79"/>
      <c r="X58" s="79"/>
      <c r="Y58" s="79"/>
      <c r="Z58" s="79"/>
      <c r="AA58" s="79"/>
      <c r="AB58" s="79"/>
      <c r="AC58" s="79"/>
      <c r="AD58" s="79"/>
      <c r="AE58" s="79"/>
      <c r="AF58" s="79"/>
      <c r="AG58" s="79"/>
      <c r="AH58" s="79"/>
      <c r="AI58" s="79"/>
      <c r="AJ58" s="79"/>
      <c r="AK58" s="79"/>
      <c r="AL58" s="79"/>
      <c r="AM58" s="79"/>
      <c r="AN58" s="79"/>
      <c r="AO58" s="79"/>
      <c r="AP58" s="79"/>
      <c r="AQ58" s="79"/>
      <c r="AR58" s="79"/>
      <c r="AS58" s="79"/>
      <c r="AT58" s="79"/>
      <c r="AU58" s="79"/>
      <c r="AV58" s="79"/>
      <c r="AW58" s="79"/>
      <c r="AX58" s="79"/>
      <c r="AY58" s="79"/>
      <c r="AZ58" s="79"/>
      <c r="BA58" s="79"/>
      <c r="BB58" s="79"/>
      <c r="BC58" s="79"/>
      <c r="BD58" s="79"/>
      <c r="BE58" s="1119"/>
      <c r="BF58" s="1119"/>
      <c r="BG58" s="1119"/>
      <c r="BH58" s="1119"/>
      <c r="BI58" s="1119"/>
      <c r="BJ58" s="1119"/>
      <c r="BK58" s="1119"/>
      <c r="BL58" s="1119"/>
      <c r="BM58" s="1119"/>
      <c r="BN58" s="1119"/>
      <c r="BO58" s="1119"/>
      <c r="BP58" s="1119"/>
      <c r="BQ58" s="1119"/>
      <c r="BR58" s="1119"/>
      <c r="BS58" s="1119"/>
      <c r="BT58" s="1119"/>
      <c r="BU58" s="1119"/>
      <c r="BV58" s="446"/>
      <c r="BW58" s="81"/>
      <c r="BX58" s="446"/>
      <c r="BY58" s="81"/>
      <c r="BZ58" s="446"/>
      <c r="CA58" s="81"/>
      <c r="CB58" s="446"/>
      <c r="CC58" s="446"/>
    </row>
    <row r="59" spans="1:81" s="443" customFormat="1" ht="31.5" customHeight="1">
      <c r="A59" s="19"/>
      <c r="B59" s="431"/>
      <c r="C59" s="86" t="s">
        <v>600</v>
      </c>
      <c r="D59" s="87"/>
      <c r="E59" s="86"/>
      <c r="F59" s="87"/>
      <c r="G59" s="86"/>
      <c r="H59" s="106" t="s">
        <v>997</v>
      </c>
      <c r="I59" s="79"/>
      <c r="J59" s="10"/>
      <c r="K59" s="79"/>
      <c r="L59" s="446"/>
      <c r="M59" s="446"/>
      <c r="N59" s="66"/>
      <c r="O59" s="79"/>
      <c r="P59" s="66" t="s">
        <v>16</v>
      </c>
      <c r="Q59" s="42"/>
      <c r="R59" s="42"/>
      <c r="S59" s="79"/>
      <c r="T59" s="79"/>
      <c r="U59" s="66"/>
      <c r="V59" s="79"/>
      <c r="W59" s="79"/>
      <c r="X59" s="79"/>
      <c r="Y59" s="79"/>
      <c r="Z59" s="79"/>
      <c r="AA59" s="79"/>
      <c r="AB59" s="79"/>
      <c r="AC59" s="79"/>
      <c r="AD59" s="79"/>
      <c r="AE59" s="79"/>
      <c r="AF59" s="79"/>
      <c r="AG59" s="79"/>
      <c r="AH59" s="79"/>
      <c r="AI59" s="79"/>
      <c r="AJ59" s="79"/>
      <c r="AK59" s="79"/>
      <c r="AL59" s="79"/>
      <c r="AM59" s="79"/>
      <c r="AN59" s="79"/>
      <c r="AO59" s="79"/>
      <c r="AP59" s="79"/>
      <c r="AQ59" s="79"/>
      <c r="AR59" s="79"/>
      <c r="AS59" s="79"/>
      <c r="AT59" s="79"/>
      <c r="AU59" s="79"/>
      <c r="AV59" s="79"/>
      <c r="AW59" s="79"/>
      <c r="AX59" s="79"/>
      <c r="AY59" s="79"/>
      <c r="AZ59" s="79"/>
      <c r="BA59" s="79"/>
      <c r="BB59" s="79"/>
      <c r="BC59" s="79"/>
      <c r="BD59" s="79"/>
      <c r="BE59" s="1119"/>
      <c r="BF59" s="1119"/>
      <c r="BG59" s="1119"/>
      <c r="BH59" s="1119"/>
      <c r="BI59" s="1119"/>
      <c r="BJ59" s="1119"/>
      <c r="BK59" s="1119"/>
      <c r="BL59" s="1119"/>
      <c r="BM59" s="1119"/>
      <c r="BN59" s="1119"/>
      <c r="BO59" s="1119"/>
      <c r="BP59" s="1119"/>
      <c r="BQ59" s="1119"/>
      <c r="BR59" s="1119"/>
      <c r="BS59" s="1119"/>
      <c r="BT59" s="1119"/>
      <c r="BU59" s="1119"/>
      <c r="BV59" s="446"/>
      <c r="BW59" s="81"/>
      <c r="BX59" s="446"/>
      <c r="BY59" s="81"/>
      <c r="BZ59" s="446"/>
      <c r="CA59" s="81"/>
      <c r="CB59" s="446"/>
      <c r="CC59" s="446"/>
    </row>
    <row r="60" spans="1:81" s="443" customFormat="1" ht="36.75" customHeight="1">
      <c r="A60" s="19">
        <v>46</v>
      </c>
      <c r="B60" s="431">
        <v>46</v>
      </c>
      <c r="C60" s="86" t="s">
        <v>600</v>
      </c>
      <c r="D60" s="87" t="s">
        <v>17</v>
      </c>
      <c r="E60" s="86" t="s">
        <v>601</v>
      </c>
      <c r="F60" s="87" t="s">
        <v>17</v>
      </c>
      <c r="G60" s="86" t="s">
        <v>601</v>
      </c>
      <c r="H60" s="106" t="s">
        <v>996</v>
      </c>
      <c r="I60" s="79" t="s">
        <v>275</v>
      </c>
      <c r="J60" s="10" t="s">
        <v>11</v>
      </c>
      <c r="K60" s="79"/>
      <c r="L60" s="446"/>
      <c r="M60" s="446" t="s">
        <v>16</v>
      </c>
      <c r="N60" s="66"/>
      <c r="O60" s="79"/>
      <c r="P60" s="66"/>
      <c r="Q60" s="42"/>
      <c r="R60" s="42"/>
      <c r="S60" s="79"/>
      <c r="T60" s="79"/>
      <c r="U60" s="66">
        <f t="shared" ref="U60:U65" si="8">COUNTIF(K60:T60,"x")</f>
        <v>1</v>
      </c>
      <c r="V60" s="79"/>
      <c r="W60" s="79"/>
      <c r="X60" s="79"/>
      <c r="Y60" s="79"/>
      <c r="Z60" s="79"/>
      <c r="AA60" s="79"/>
      <c r="AB60" s="79"/>
      <c r="AC60" s="79"/>
      <c r="AD60" s="79"/>
      <c r="AE60" s="79"/>
      <c r="AF60" s="79"/>
      <c r="AG60" s="79"/>
      <c r="AH60" s="79"/>
      <c r="AI60" s="79"/>
      <c r="AJ60" s="79"/>
      <c r="AK60" s="79"/>
      <c r="AL60" s="79"/>
      <c r="AM60" s="79"/>
      <c r="AN60" s="79"/>
      <c r="AO60" s="79"/>
      <c r="AP60" s="79"/>
      <c r="AQ60" s="79"/>
      <c r="AR60" s="79"/>
      <c r="AS60" s="79"/>
      <c r="AT60" s="79"/>
      <c r="AU60" s="79"/>
      <c r="AV60" s="79"/>
      <c r="AW60" s="79"/>
      <c r="AX60" s="79"/>
      <c r="AY60" s="79"/>
      <c r="AZ60" s="79"/>
      <c r="BA60" s="79"/>
      <c r="BB60" s="79"/>
      <c r="BC60" s="79"/>
      <c r="BD60" s="79"/>
      <c r="BE60" s="1119"/>
      <c r="BF60" s="1119"/>
      <c r="BG60" s="1119"/>
      <c r="BH60" s="1119"/>
      <c r="BI60" s="1119"/>
      <c r="BJ60" s="1119"/>
      <c r="BK60" s="1119"/>
      <c r="BL60" s="1119"/>
      <c r="BM60" s="1119"/>
      <c r="BN60" s="1119"/>
      <c r="BO60" s="1119"/>
      <c r="BP60" s="1119"/>
      <c r="BQ60" s="1119"/>
      <c r="BR60" s="1119"/>
      <c r="BS60" s="1119"/>
      <c r="BT60" s="1119"/>
      <c r="BU60" s="1119"/>
      <c r="BV60" s="446"/>
      <c r="BW60" s="81"/>
      <c r="BX60" s="446"/>
      <c r="BY60" s="81"/>
      <c r="BZ60" s="446"/>
      <c r="CA60" s="81"/>
      <c r="CB60" s="446"/>
      <c r="CC60" s="446"/>
    </row>
    <row r="61" spans="1:81" s="443" customFormat="1" ht="30.75" customHeight="1">
      <c r="A61" s="19">
        <v>47</v>
      </c>
      <c r="B61" s="431">
        <v>47</v>
      </c>
      <c r="C61" s="86" t="s">
        <v>602</v>
      </c>
      <c r="D61" s="87" t="s">
        <v>17</v>
      </c>
      <c r="E61" s="86" t="s">
        <v>52</v>
      </c>
      <c r="F61" s="87" t="s">
        <v>17</v>
      </c>
      <c r="G61" s="86" t="s">
        <v>613</v>
      </c>
      <c r="H61" s="128" t="s">
        <v>614</v>
      </c>
      <c r="I61" s="79" t="s">
        <v>275</v>
      </c>
      <c r="J61" s="10" t="s">
        <v>11</v>
      </c>
      <c r="K61" s="79"/>
      <c r="L61" s="79"/>
      <c r="M61" s="79"/>
      <c r="N61" s="66"/>
      <c r="O61" s="79" t="s">
        <v>16</v>
      </c>
      <c r="P61" s="66"/>
      <c r="Q61" s="42"/>
      <c r="R61" s="42"/>
      <c r="S61" s="79"/>
      <c r="T61" s="79"/>
      <c r="U61" s="66">
        <f t="shared" si="8"/>
        <v>1</v>
      </c>
      <c r="V61" s="79"/>
      <c r="W61" s="79"/>
      <c r="X61" s="79"/>
      <c r="Y61" s="79"/>
      <c r="Z61" s="79"/>
      <c r="AA61" s="79"/>
      <c r="AB61" s="79"/>
      <c r="AC61" s="79"/>
      <c r="AD61" s="79"/>
      <c r="AE61" s="79"/>
      <c r="AF61" s="79"/>
      <c r="AG61" s="79"/>
      <c r="AH61" s="79"/>
      <c r="AI61" s="79"/>
      <c r="AJ61" s="79"/>
      <c r="AK61" s="79"/>
      <c r="AL61" s="79"/>
      <c r="AM61" s="79"/>
      <c r="AN61" s="79"/>
      <c r="AO61" s="79"/>
      <c r="AP61" s="79"/>
      <c r="AQ61" s="79"/>
      <c r="AR61" s="79"/>
      <c r="AS61" s="79"/>
      <c r="AT61" s="79"/>
      <c r="AU61" s="79"/>
      <c r="AV61" s="79"/>
      <c r="AW61" s="79"/>
      <c r="AX61" s="79"/>
      <c r="AY61" s="79"/>
      <c r="AZ61" s="79"/>
      <c r="BA61" s="79"/>
      <c r="BB61" s="79"/>
      <c r="BC61" s="79"/>
      <c r="BD61" s="79"/>
      <c r="BE61" s="1119"/>
      <c r="BF61" s="1119"/>
      <c r="BG61" s="1119"/>
      <c r="BH61" s="1119"/>
      <c r="BI61" s="1119"/>
      <c r="BJ61" s="1119"/>
      <c r="BK61" s="1119"/>
      <c r="BL61" s="1119"/>
      <c r="BM61" s="1119"/>
      <c r="BN61" s="1119"/>
      <c r="BO61" s="1119"/>
      <c r="BP61" s="1119"/>
      <c r="BQ61" s="1119"/>
      <c r="BR61" s="1119"/>
      <c r="BS61" s="1119"/>
      <c r="BT61" s="1119"/>
      <c r="BU61" s="1119"/>
      <c r="BV61" s="446"/>
      <c r="BW61" s="81"/>
      <c r="BX61" s="446"/>
      <c r="BY61" s="81"/>
      <c r="BZ61" s="446"/>
      <c r="CA61" s="81"/>
      <c r="CB61" s="446"/>
      <c r="CC61" s="446"/>
    </row>
    <row r="62" spans="1:81" s="443" customFormat="1" ht="21.75" customHeight="1">
      <c r="A62" s="19">
        <v>48</v>
      </c>
      <c r="B62" s="431">
        <v>48</v>
      </c>
      <c r="C62" s="86" t="s">
        <v>603</v>
      </c>
      <c r="D62" s="87" t="s">
        <v>17</v>
      </c>
      <c r="E62" s="86" t="s">
        <v>604</v>
      </c>
      <c r="F62" s="87" t="s">
        <v>17</v>
      </c>
      <c r="G62" s="86" t="s">
        <v>721</v>
      </c>
      <c r="H62" s="128" t="s">
        <v>710</v>
      </c>
      <c r="I62" s="79" t="s">
        <v>275</v>
      </c>
      <c r="J62" s="10" t="s">
        <v>11</v>
      </c>
      <c r="K62" s="79"/>
      <c r="L62" s="79"/>
      <c r="M62" s="79"/>
      <c r="N62" s="66"/>
      <c r="O62" s="1093" t="s">
        <v>16</v>
      </c>
      <c r="P62" s="66"/>
      <c r="Q62" s="42"/>
      <c r="R62" s="42"/>
      <c r="S62" s="79"/>
      <c r="T62" s="79"/>
      <c r="U62" s="66">
        <f t="shared" si="8"/>
        <v>1</v>
      </c>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c r="BE62" s="1119"/>
      <c r="BF62" s="1119"/>
      <c r="BG62" s="1119"/>
      <c r="BH62" s="1119"/>
      <c r="BI62" s="1119"/>
      <c r="BJ62" s="1119"/>
      <c r="BK62" s="1119"/>
      <c r="BL62" s="1119"/>
      <c r="BM62" s="1119"/>
      <c r="BN62" s="1119"/>
      <c r="BO62" s="1119"/>
      <c r="BP62" s="1119"/>
      <c r="BQ62" s="1119"/>
      <c r="BR62" s="1119"/>
      <c r="BS62" s="1119"/>
      <c r="BT62" s="1119"/>
      <c r="BU62" s="1119"/>
      <c r="BV62" s="446"/>
      <c r="BW62" s="81"/>
      <c r="BX62" s="446"/>
      <c r="BY62" s="81"/>
      <c r="BZ62" s="446"/>
      <c r="CA62" s="81"/>
      <c r="CB62" s="446"/>
      <c r="CC62" s="446"/>
    </row>
    <row r="63" spans="1:81" s="443" customFormat="1" ht="37.5" customHeight="1">
      <c r="A63" s="19">
        <v>49</v>
      </c>
      <c r="B63" s="431">
        <v>49</v>
      </c>
      <c r="C63" s="86" t="s">
        <v>605</v>
      </c>
      <c r="D63" s="87" t="s">
        <v>17</v>
      </c>
      <c r="E63" s="86" t="s">
        <v>606</v>
      </c>
      <c r="F63" s="87" t="s">
        <v>17</v>
      </c>
      <c r="G63" s="86" t="s">
        <v>606</v>
      </c>
      <c r="H63" s="128" t="s">
        <v>935</v>
      </c>
      <c r="I63" s="79" t="s">
        <v>275</v>
      </c>
      <c r="J63" s="10" t="s">
        <v>11</v>
      </c>
      <c r="K63" s="79" t="s">
        <v>16</v>
      </c>
      <c r="L63" s="79"/>
      <c r="M63" s="79"/>
      <c r="N63" s="66"/>
      <c r="O63" s="79"/>
      <c r="P63" s="66"/>
      <c r="Q63" s="42"/>
      <c r="R63" s="42"/>
      <c r="S63" s="446" t="s">
        <v>16</v>
      </c>
      <c r="T63" s="79"/>
      <c r="U63" s="66">
        <f t="shared" si="8"/>
        <v>2</v>
      </c>
      <c r="V63" s="79" t="s">
        <v>724</v>
      </c>
      <c r="W63" s="79" t="s">
        <v>724</v>
      </c>
      <c r="X63" s="79" t="s">
        <v>723</v>
      </c>
      <c r="Y63" s="79" t="s">
        <v>724</v>
      </c>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1119"/>
      <c r="BF63" s="1119"/>
      <c r="BG63" s="1119"/>
      <c r="BH63" s="1119"/>
      <c r="BI63" s="1119"/>
      <c r="BJ63" s="1119"/>
      <c r="BK63" s="1119"/>
      <c r="BL63" s="1119"/>
      <c r="BM63" s="1119"/>
      <c r="BN63" s="1119"/>
      <c r="BO63" s="1119"/>
      <c r="BP63" s="1119"/>
      <c r="BQ63" s="1119"/>
      <c r="BR63" s="1119"/>
      <c r="BS63" s="1119"/>
      <c r="BT63" s="1119"/>
      <c r="BU63" s="1119"/>
      <c r="BV63" s="446"/>
      <c r="BW63" s="81"/>
      <c r="BX63" s="446"/>
      <c r="BY63" s="81"/>
      <c r="BZ63" s="446"/>
      <c r="CA63" s="81"/>
      <c r="CB63" s="446"/>
      <c r="CC63" s="446"/>
    </row>
    <row r="64" spans="1:81" s="443" customFormat="1" ht="24.75" customHeight="1">
      <c r="A64" s="19">
        <v>50</v>
      </c>
      <c r="B64" s="431">
        <v>50</v>
      </c>
      <c r="C64" s="86" t="s">
        <v>607</v>
      </c>
      <c r="D64" s="87" t="s">
        <v>17</v>
      </c>
      <c r="E64" s="86" t="s">
        <v>608</v>
      </c>
      <c r="F64" s="87" t="s">
        <v>17</v>
      </c>
      <c r="G64" s="79" t="s">
        <v>306</v>
      </c>
      <c r="H64" s="96" t="s">
        <v>743</v>
      </c>
      <c r="I64" s="79" t="s">
        <v>275</v>
      </c>
      <c r="J64" s="10" t="s">
        <v>11</v>
      </c>
      <c r="K64" s="79"/>
      <c r="L64" s="79"/>
      <c r="M64" s="79"/>
      <c r="N64" s="66"/>
      <c r="O64" s="79" t="s">
        <v>16</v>
      </c>
      <c r="P64" s="66"/>
      <c r="Q64" s="42"/>
      <c r="R64" s="42"/>
      <c r="S64" s="79"/>
      <c r="T64" s="79"/>
      <c r="U64" s="66">
        <f t="shared" si="8"/>
        <v>1</v>
      </c>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c r="BA64" s="79"/>
      <c r="BB64" s="79"/>
      <c r="BC64" s="79"/>
      <c r="BD64" s="79"/>
      <c r="BE64" s="1119"/>
      <c r="BF64" s="1119"/>
      <c r="BG64" s="1119"/>
      <c r="BH64" s="1119"/>
      <c r="BI64" s="1119"/>
      <c r="BJ64" s="1119"/>
      <c r="BK64" s="1119"/>
      <c r="BL64" s="1119"/>
      <c r="BM64" s="1119"/>
      <c r="BN64" s="1119"/>
      <c r="BO64" s="1119"/>
      <c r="BP64" s="1119"/>
      <c r="BQ64" s="1119"/>
      <c r="BR64" s="1119"/>
      <c r="BS64" s="1119"/>
      <c r="BT64" s="1119"/>
      <c r="BU64" s="1119"/>
      <c r="BV64" s="446"/>
      <c r="BW64" s="81"/>
      <c r="BX64" s="446"/>
      <c r="BY64" s="81"/>
      <c r="BZ64" s="446"/>
      <c r="CA64" s="81"/>
      <c r="CB64" s="446"/>
      <c r="CC64" s="446"/>
    </row>
    <row r="65" spans="1:81" s="443" customFormat="1" ht="35.25" customHeight="1">
      <c r="A65" s="19">
        <v>51</v>
      </c>
      <c r="B65" s="431">
        <v>51</v>
      </c>
      <c r="C65" s="67" t="s">
        <v>617</v>
      </c>
      <c r="D65" s="68" t="s">
        <v>14</v>
      </c>
      <c r="E65" s="67" t="s">
        <v>615</v>
      </c>
      <c r="F65" s="68" t="s">
        <v>17</v>
      </c>
      <c r="G65" s="67" t="s">
        <v>616</v>
      </c>
      <c r="H65" s="108" t="s">
        <v>744</v>
      </c>
      <c r="I65" s="79" t="s">
        <v>275</v>
      </c>
      <c r="J65" s="10" t="s">
        <v>11</v>
      </c>
      <c r="K65" s="79"/>
      <c r="L65" s="66" t="s">
        <v>16</v>
      </c>
      <c r="M65" s="79"/>
      <c r="N65" s="79"/>
      <c r="O65" s="79"/>
      <c r="P65" s="79"/>
      <c r="Q65" s="79"/>
      <c r="R65" s="79"/>
      <c r="S65" s="79"/>
      <c r="T65" s="79"/>
      <c r="U65" s="66">
        <f t="shared" si="8"/>
        <v>1</v>
      </c>
      <c r="V65" s="79"/>
      <c r="W65" s="79"/>
      <c r="X65" s="79"/>
      <c r="Y65" s="79"/>
      <c r="Z65" s="79"/>
      <c r="AA65" s="79"/>
      <c r="AB65" s="79"/>
      <c r="AC65" s="79"/>
      <c r="AD65" s="79"/>
      <c r="AE65" s="79"/>
      <c r="AF65" s="79"/>
      <c r="AG65" s="79"/>
      <c r="AH65" s="79"/>
      <c r="AI65" s="79"/>
      <c r="AJ65" s="79"/>
      <c r="AK65" s="79"/>
      <c r="AL65" s="79"/>
      <c r="AM65" s="79"/>
      <c r="AN65" s="79"/>
      <c r="AO65" s="79"/>
      <c r="AP65" s="79"/>
      <c r="AQ65" s="79"/>
      <c r="AR65" s="79"/>
      <c r="AS65" s="79"/>
      <c r="AT65" s="79"/>
      <c r="AU65" s="79"/>
      <c r="AV65" s="79"/>
      <c r="AW65" s="79"/>
      <c r="AX65" s="79"/>
      <c r="AY65" s="79"/>
      <c r="AZ65" s="79"/>
      <c r="BA65" s="79"/>
      <c r="BB65" s="79"/>
      <c r="BC65" s="79"/>
      <c r="BD65" s="79"/>
      <c r="BE65" s="1119">
        <v>2</v>
      </c>
      <c r="BF65" s="1119">
        <v>2</v>
      </c>
      <c r="BG65" s="1119">
        <v>2</v>
      </c>
      <c r="BH65" s="1119">
        <v>2</v>
      </c>
      <c r="BI65" s="1119">
        <v>2</v>
      </c>
      <c r="BJ65" s="1119">
        <v>2</v>
      </c>
      <c r="BK65" s="1119">
        <v>2</v>
      </c>
      <c r="BL65" s="1119">
        <v>2</v>
      </c>
      <c r="BM65" s="1119">
        <v>1</v>
      </c>
      <c r="BN65" s="1119">
        <v>1</v>
      </c>
      <c r="BO65" s="1119">
        <v>1</v>
      </c>
      <c r="BP65" s="1119">
        <v>2</v>
      </c>
      <c r="BQ65" s="1119">
        <v>2</v>
      </c>
      <c r="BR65" s="1120"/>
      <c r="BS65" s="1120"/>
      <c r="BT65" s="1120"/>
      <c r="BU65" s="1119">
        <v>2</v>
      </c>
      <c r="BV65" s="446">
        <f>COUNTIF($BE65:$BU65,2)</f>
        <v>11</v>
      </c>
      <c r="BW65" s="81">
        <f>BV65/COUNTA($BE65:$BU65)</f>
        <v>0.7857142857142857</v>
      </c>
      <c r="BX65" s="446">
        <f>COUNTIF($BE65:$BU65,1)</f>
        <v>3</v>
      </c>
      <c r="BY65" s="81">
        <f>BX65/COUNTA($BE65:$BU65)</f>
        <v>0.21428571428571427</v>
      </c>
      <c r="BZ65" s="446">
        <f>COUNTIF($BE65:$BU65,0)</f>
        <v>0</v>
      </c>
      <c r="CA65" s="81">
        <f>BZ65/COUNTA($BE65:$BU65)</f>
        <v>0</v>
      </c>
      <c r="CB65" s="446">
        <f>(((BV65*2)+(BX65*1)+(BZ65*0)))/COUNTA($BE65:$BU65)</f>
        <v>1.7857142857142858</v>
      </c>
      <c r="CC65" s="446" t="str">
        <f t="shared" si="7"/>
        <v>Đạt mục tiêu</v>
      </c>
    </row>
    <row r="66" spans="1:81" hidden="1">
      <c r="A66" s="19">
        <v>52</v>
      </c>
      <c r="B66" s="431">
        <v>52</v>
      </c>
      <c r="C66" s="1378" t="s">
        <v>20</v>
      </c>
      <c r="D66" s="1368"/>
      <c r="E66" s="1379"/>
      <c r="F66" s="5" t="s">
        <v>316</v>
      </c>
      <c r="G66" s="5" t="s">
        <v>316</v>
      </c>
      <c r="H66" s="5" t="s">
        <v>316</v>
      </c>
      <c r="I66" s="5" t="s">
        <v>316</v>
      </c>
      <c r="J66" s="5" t="s">
        <v>316</v>
      </c>
      <c r="K66" s="5" t="s">
        <v>316</v>
      </c>
      <c r="L66" s="5" t="s">
        <v>316</v>
      </c>
      <c r="M66" s="5" t="s">
        <v>316</v>
      </c>
      <c r="N66" s="112" t="s">
        <v>316</v>
      </c>
      <c r="O66" s="5" t="s">
        <v>316</v>
      </c>
      <c r="P66" s="112" t="s">
        <v>316</v>
      </c>
      <c r="Q66" s="5" t="s">
        <v>316</v>
      </c>
      <c r="R66" s="5"/>
      <c r="S66" s="5" t="s">
        <v>316</v>
      </c>
      <c r="T66" s="5" t="s">
        <v>316</v>
      </c>
      <c r="U66" s="5" t="s">
        <v>316</v>
      </c>
      <c r="V66" s="5" t="s">
        <v>316</v>
      </c>
      <c r="W66" s="5" t="s">
        <v>316</v>
      </c>
      <c r="X66" s="5" t="s">
        <v>316</v>
      </c>
      <c r="Y66" s="5" t="s">
        <v>316</v>
      </c>
      <c r="Z66" s="5" t="s">
        <v>316</v>
      </c>
      <c r="AA66" s="5" t="s">
        <v>316</v>
      </c>
      <c r="AB66" s="5" t="s">
        <v>316</v>
      </c>
      <c r="AC66" s="5" t="s">
        <v>316</v>
      </c>
      <c r="AD66" s="5" t="s">
        <v>316</v>
      </c>
      <c r="AE66" s="5" t="s">
        <v>316</v>
      </c>
      <c r="AF66" s="5" t="s">
        <v>316</v>
      </c>
      <c r="AG66" s="5" t="s">
        <v>316</v>
      </c>
      <c r="AH66" s="5" t="s">
        <v>316</v>
      </c>
      <c r="AI66" s="5" t="s">
        <v>316</v>
      </c>
      <c r="AJ66" s="5" t="s">
        <v>316</v>
      </c>
      <c r="AK66" s="5" t="s">
        <v>316</v>
      </c>
      <c r="AL66" s="5" t="s">
        <v>316</v>
      </c>
      <c r="AM66" s="5"/>
      <c r="AN66" s="5"/>
      <c r="AO66" s="5" t="s">
        <v>316</v>
      </c>
      <c r="AP66" s="5" t="s">
        <v>316</v>
      </c>
      <c r="AQ66" s="5" t="s">
        <v>316</v>
      </c>
      <c r="AR66" s="5" t="s">
        <v>316</v>
      </c>
      <c r="AS66" s="5" t="s">
        <v>316</v>
      </c>
      <c r="AT66" s="5" t="s">
        <v>316</v>
      </c>
      <c r="AU66" s="5" t="s">
        <v>316</v>
      </c>
      <c r="AV66" s="5" t="s">
        <v>316</v>
      </c>
      <c r="AW66" s="5" t="s">
        <v>316</v>
      </c>
      <c r="AX66" s="5"/>
      <c r="AY66" s="5"/>
      <c r="AZ66" s="5" t="s">
        <v>316</v>
      </c>
      <c r="BA66" s="5"/>
      <c r="BB66" s="5" t="s">
        <v>316</v>
      </c>
      <c r="BC66" s="5"/>
      <c r="BD66" s="5" t="s">
        <v>316</v>
      </c>
      <c r="BE66" s="5" t="s">
        <v>316</v>
      </c>
      <c r="BF66" s="5" t="s">
        <v>316</v>
      </c>
      <c r="BG66" s="5" t="s">
        <v>316</v>
      </c>
      <c r="BH66" s="5" t="s">
        <v>316</v>
      </c>
      <c r="BI66" s="5" t="s">
        <v>316</v>
      </c>
      <c r="BJ66" s="5" t="s">
        <v>316</v>
      </c>
      <c r="BK66" s="5" t="s">
        <v>316</v>
      </c>
      <c r="BL66" s="5" t="s">
        <v>316</v>
      </c>
      <c r="BM66" s="5" t="s">
        <v>316</v>
      </c>
      <c r="BN66" s="5" t="s">
        <v>316</v>
      </c>
      <c r="BO66" s="5" t="s">
        <v>316</v>
      </c>
      <c r="BP66" s="5" t="s">
        <v>316</v>
      </c>
      <c r="BQ66" s="5" t="s">
        <v>316</v>
      </c>
      <c r="BR66" s="5" t="s">
        <v>316</v>
      </c>
      <c r="BS66" s="5" t="s">
        <v>316</v>
      </c>
      <c r="BT66" s="5" t="s">
        <v>316</v>
      </c>
      <c r="BU66" s="5" t="s">
        <v>316</v>
      </c>
      <c r="BV66" s="5" t="s">
        <v>316</v>
      </c>
      <c r="BW66" s="5" t="s">
        <v>316</v>
      </c>
      <c r="BX66" s="5" t="s">
        <v>316</v>
      </c>
      <c r="BY66" s="5" t="s">
        <v>316</v>
      </c>
      <c r="BZ66" s="5" t="s">
        <v>316</v>
      </c>
      <c r="CA66" s="5" t="s">
        <v>316</v>
      </c>
      <c r="CB66" s="5" t="s">
        <v>316</v>
      </c>
      <c r="CC66" s="5" t="s">
        <v>316</v>
      </c>
    </row>
    <row r="67" spans="1:81" hidden="1">
      <c r="A67" s="19">
        <v>53</v>
      </c>
      <c r="B67" s="431">
        <v>53</v>
      </c>
      <c r="C67" s="1378" t="s">
        <v>63</v>
      </c>
      <c r="D67" s="1368"/>
      <c r="E67" s="1379"/>
      <c r="F67" s="5" t="s">
        <v>316</v>
      </c>
      <c r="G67" s="5" t="s">
        <v>316</v>
      </c>
      <c r="H67" s="5" t="s">
        <v>316</v>
      </c>
      <c r="I67" s="5" t="s">
        <v>316</v>
      </c>
      <c r="J67" s="5" t="s">
        <v>316</v>
      </c>
      <c r="K67" s="5" t="s">
        <v>316</v>
      </c>
      <c r="L67" s="5" t="s">
        <v>316</v>
      </c>
      <c r="M67" s="5" t="s">
        <v>316</v>
      </c>
      <c r="N67" s="5" t="s">
        <v>316</v>
      </c>
      <c r="O67" s="5" t="s">
        <v>316</v>
      </c>
      <c r="P67" s="5" t="s">
        <v>316</v>
      </c>
      <c r="Q67" s="5" t="s">
        <v>316</v>
      </c>
      <c r="R67" s="5"/>
      <c r="S67" s="5" t="s">
        <v>316</v>
      </c>
      <c r="T67" s="5" t="s">
        <v>316</v>
      </c>
      <c r="U67" s="5" t="s">
        <v>316</v>
      </c>
      <c r="V67" s="5" t="s">
        <v>316</v>
      </c>
      <c r="W67" s="5" t="s">
        <v>316</v>
      </c>
      <c r="X67" s="5" t="s">
        <v>316</v>
      </c>
      <c r="Y67" s="5" t="s">
        <v>316</v>
      </c>
      <c r="Z67" s="5" t="s">
        <v>316</v>
      </c>
      <c r="AA67" s="5" t="s">
        <v>316</v>
      </c>
      <c r="AB67" s="5" t="s">
        <v>316</v>
      </c>
      <c r="AC67" s="5" t="s">
        <v>316</v>
      </c>
      <c r="AD67" s="5" t="s">
        <v>316</v>
      </c>
      <c r="AE67" s="5" t="s">
        <v>316</v>
      </c>
      <c r="AF67" s="5" t="s">
        <v>316</v>
      </c>
      <c r="AG67" s="5" t="s">
        <v>316</v>
      </c>
      <c r="AH67" s="5" t="s">
        <v>316</v>
      </c>
      <c r="AI67" s="5" t="s">
        <v>316</v>
      </c>
      <c r="AJ67" s="5" t="s">
        <v>316</v>
      </c>
      <c r="AK67" s="5" t="s">
        <v>316</v>
      </c>
      <c r="AL67" s="5" t="s">
        <v>316</v>
      </c>
      <c r="AM67" s="5"/>
      <c r="AN67" s="5"/>
      <c r="AO67" s="5" t="s">
        <v>316</v>
      </c>
      <c r="AP67" s="5" t="s">
        <v>316</v>
      </c>
      <c r="AQ67" s="5" t="s">
        <v>316</v>
      </c>
      <c r="AR67" s="5" t="s">
        <v>316</v>
      </c>
      <c r="AS67" s="5" t="s">
        <v>316</v>
      </c>
      <c r="AT67" s="5" t="s">
        <v>316</v>
      </c>
      <c r="AU67" s="5" t="s">
        <v>316</v>
      </c>
      <c r="AV67" s="5" t="s">
        <v>316</v>
      </c>
      <c r="AW67" s="5" t="s">
        <v>316</v>
      </c>
      <c r="AX67" s="5"/>
      <c r="AY67" s="5"/>
      <c r="AZ67" s="5" t="s">
        <v>316</v>
      </c>
      <c r="BA67" s="5"/>
      <c r="BB67" s="5" t="s">
        <v>316</v>
      </c>
      <c r="BC67" s="5"/>
      <c r="BD67" s="5" t="s">
        <v>316</v>
      </c>
      <c r="BE67" s="5" t="s">
        <v>316</v>
      </c>
      <c r="BF67" s="5" t="s">
        <v>316</v>
      </c>
      <c r="BG67" s="5" t="s">
        <v>316</v>
      </c>
      <c r="BH67" s="5" t="s">
        <v>316</v>
      </c>
      <c r="BI67" s="5" t="s">
        <v>316</v>
      </c>
      <c r="BJ67" s="5" t="s">
        <v>316</v>
      </c>
      <c r="BK67" s="5" t="s">
        <v>316</v>
      </c>
      <c r="BL67" s="5" t="s">
        <v>316</v>
      </c>
      <c r="BM67" s="5" t="s">
        <v>316</v>
      </c>
      <c r="BN67" s="5" t="s">
        <v>316</v>
      </c>
      <c r="BO67" s="5" t="s">
        <v>316</v>
      </c>
      <c r="BP67" s="5" t="s">
        <v>316</v>
      </c>
      <c r="BQ67" s="5" t="s">
        <v>316</v>
      </c>
      <c r="BR67" s="5" t="s">
        <v>316</v>
      </c>
      <c r="BS67" s="5" t="s">
        <v>316</v>
      </c>
      <c r="BT67" s="5" t="s">
        <v>316</v>
      </c>
      <c r="BU67" s="5" t="s">
        <v>316</v>
      </c>
      <c r="BV67" s="5" t="s">
        <v>316</v>
      </c>
      <c r="BW67" s="5" t="s">
        <v>316</v>
      </c>
      <c r="BX67" s="5" t="s">
        <v>316</v>
      </c>
      <c r="BY67" s="5" t="s">
        <v>316</v>
      </c>
      <c r="BZ67" s="5" t="s">
        <v>316</v>
      </c>
      <c r="CA67" s="5" t="s">
        <v>316</v>
      </c>
      <c r="CB67" s="5" t="s">
        <v>316</v>
      </c>
      <c r="CC67" s="5" t="s">
        <v>316</v>
      </c>
    </row>
    <row r="68" spans="1:81" s="443" customFormat="1" ht="30.75" customHeight="1">
      <c r="A68" s="19">
        <v>54</v>
      </c>
      <c r="B68" s="431">
        <v>54</v>
      </c>
      <c r="C68" s="86" t="s">
        <v>618</v>
      </c>
      <c r="D68" s="87" t="s">
        <v>14</v>
      </c>
      <c r="E68" s="86" t="s">
        <v>619</v>
      </c>
      <c r="F68" s="87" t="s">
        <v>17</v>
      </c>
      <c r="G68" s="86" t="s">
        <v>619</v>
      </c>
      <c r="H68" s="67" t="s">
        <v>627</v>
      </c>
      <c r="I68" s="71"/>
      <c r="J68" s="10" t="s">
        <v>11</v>
      </c>
      <c r="K68" s="71"/>
      <c r="L68" s="71"/>
      <c r="M68" s="71"/>
      <c r="N68" s="130" t="s">
        <v>16</v>
      </c>
      <c r="O68" s="71"/>
      <c r="P68" s="71"/>
      <c r="Q68" s="71"/>
      <c r="R68" s="71"/>
      <c r="S68" s="71"/>
      <c r="T68" s="71"/>
      <c r="U68" s="66">
        <f>COUNTIF(K68:T68,"x")</f>
        <v>1</v>
      </c>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112"/>
      <c r="BF68" s="112"/>
      <c r="BG68" s="112"/>
      <c r="BH68" s="112"/>
      <c r="BI68" s="112"/>
      <c r="BJ68" s="112"/>
      <c r="BK68" s="112"/>
      <c r="BL68" s="112"/>
      <c r="BM68" s="112"/>
      <c r="BN68" s="112"/>
      <c r="BO68" s="112"/>
      <c r="BP68" s="112"/>
      <c r="BQ68" s="112"/>
      <c r="BR68" s="1118"/>
      <c r="BS68" s="1118"/>
      <c r="BT68" s="1118"/>
      <c r="BU68" s="112"/>
      <c r="BV68" s="71"/>
      <c r="BW68" s="71"/>
      <c r="BX68" s="71"/>
      <c r="BY68" s="71"/>
      <c r="BZ68" s="71"/>
      <c r="CA68" s="71"/>
      <c r="CB68" s="71"/>
      <c r="CC68" s="71"/>
    </row>
    <row r="69" spans="1:81" s="443" customFormat="1" ht="25.5" customHeight="1">
      <c r="A69" s="19">
        <v>55</v>
      </c>
      <c r="B69" s="431">
        <v>55</v>
      </c>
      <c r="C69" s="86" t="s">
        <v>620</v>
      </c>
      <c r="D69" s="87" t="s">
        <v>14</v>
      </c>
      <c r="E69" s="86" t="s">
        <v>621</v>
      </c>
      <c r="F69" s="87" t="s">
        <v>17</v>
      </c>
      <c r="G69" s="79" t="s">
        <v>310</v>
      </c>
      <c r="H69" s="96" t="s">
        <v>709</v>
      </c>
      <c r="I69" s="71"/>
      <c r="J69" s="10" t="s">
        <v>11</v>
      </c>
      <c r="K69" s="71"/>
      <c r="L69" s="71"/>
      <c r="M69" s="71"/>
      <c r="N69" s="71"/>
      <c r="O69" s="71"/>
      <c r="P69" s="130" t="s">
        <v>16</v>
      </c>
      <c r="Q69" s="71"/>
      <c r="R69" s="71"/>
      <c r="S69" s="71"/>
      <c r="T69" s="71"/>
      <c r="U69" s="66">
        <f>COUNTIF(K69:T69,"x")</f>
        <v>1</v>
      </c>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112"/>
      <c r="BF69" s="112"/>
      <c r="BG69" s="112"/>
      <c r="BH69" s="112"/>
      <c r="BI69" s="112"/>
      <c r="BJ69" s="112"/>
      <c r="BK69" s="112"/>
      <c r="BL69" s="112"/>
      <c r="BM69" s="112"/>
      <c r="BN69" s="112"/>
      <c r="BO69" s="112"/>
      <c r="BP69" s="112"/>
      <c r="BQ69" s="112"/>
      <c r="BR69" s="1118"/>
      <c r="BS69" s="1118"/>
      <c r="BT69" s="1118"/>
      <c r="BU69" s="112"/>
      <c r="BV69" s="71"/>
      <c r="BW69" s="71"/>
      <c r="BX69" s="71"/>
      <c r="BY69" s="71"/>
      <c r="BZ69" s="71"/>
      <c r="CA69" s="71"/>
      <c r="CB69" s="71"/>
      <c r="CC69" s="71"/>
    </row>
    <row r="70" spans="1:81" s="443" customFormat="1" ht="21.75" customHeight="1">
      <c r="A70" s="19">
        <v>56</v>
      </c>
      <c r="B70" s="431">
        <v>56</v>
      </c>
      <c r="C70" s="86" t="s">
        <v>622</v>
      </c>
      <c r="D70" s="87" t="s">
        <v>14</v>
      </c>
      <c r="E70" s="86" t="s">
        <v>21</v>
      </c>
      <c r="F70" s="87" t="s">
        <v>14</v>
      </c>
      <c r="G70" s="86" t="s">
        <v>21</v>
      </c>
      <c r="H70" s="67" t="s">
        <v>628</v>
      </c>
      <c r="I70" s="71"/>
      <c r="J70" s="10" t="s">
        <v>11</v>
      </c>
      <c r="K70" s="130" t="s">
        <v>16</v>
      </c>
      <c r="L70" s="71"/>
      <c r="M70" s="71"/>
      <c r="N70" s="71"/>
      <c r="O70" s="71"/>
      <c r="P70" s="71"/>
      <c r="Q70" s="71"/>
      <c r="R70" s="130" t="s">
        <v>16</v>
      </c>
      <c r="S70" s="71"/>
      <c r="T70" s="71"/>
      <c r="U70" s="66">
        <f>COUNTIF(K70:T70,"x")</f>
        <v>2</v>
      </c>
      <c r="V70" s="72" t="s">
        <v>728</v>
      </c>
      <c r="W70" s="72" t="s">
        <v>728</v>
      </c>
      <c r="X70" s="72" t="s">
        <v>723</v>
      </c>
      <c r="Y70" s="72" t="s">
        <v>728</v>
      </c>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112"/>
      <c r="BF70" s="112"/>
      <c r="BG70" s="112"/>
      <c r="BH70" s="112"/>
      <c r="BI70" s="112"/>
      <c r="BJ70" s="112"/>
      <c r="BK70" s="112"/>
      <c r="BL70" s="112"/>
      <c r="BM70" s="112"/>
      <c r="BN70" s="112"/>
      <c r="BO70" s="112"/>
      <c r="BP70" s="112"/>
      <c r="BQ70" s="112"/>
      <c r="BR70" s="1118"/>
      <c r="BS70" s="1118"/>
      <c r="BT70" s="1118"/>
      <c r="BU70" s="112"/>
      <c r="BV70" s="71"/>
      <c r="BW70" s="71"/>
      <c r="BX70" s="71"/>
      <c r="BY70" s="71"/>
      <c r="BZ70" s="71"/>
      <c r="CA70" s="71"/>
      <c r="CB70" s="71"/>
      <c r="CC70" s="71"/>
    </row>
    <row r="71" spans="1:81" s="443" customFormat="1" ht="45" customHeight="1">
      <c r="A71" s="19">
        <v>57</v>
      </c>
      <c r="B71" s="431">
        <v>57</v>
      </c>
      <c r="C71" s="86" t="s">
        <v>623</v>
      </c>
      <c r="D71" s="87" t="s">
        <v>17</v>
      </c>
      <c r="E71" s="86" t="s">
        <v>624</v>
      </c>
      <c r="F71" s="87" t="s">
        <v>17</v>
      </c>
      <c r="G71" s="79" t="s">
        <v>278</v>
      </c>
      <c r="H71" s="96" t="s">
        <v>307</v>
      </c>
      <c r="I71" s="71"/>
      <c r="J71" s="10" t="s">
        <v>11</v>
      </c>
      <c r="K71" s="71"/>
      <c r="L71" s="71"/>
      <c r="M71" s="71"/>
      <c r="N71" s="130" t="s">
        <v>16</v>
      </c>
      <c r="O71" s="71"/>
      <c r="P71" s="71"/>
      <c r="Q71" s="71"/>
      <c r="R71" s="71"/>
      <c r="S71" s="71"/>
      <c r="T71" s="71"/>
      <c r="U71" s="66">
        <f>COUNTIF(K71:T71,"x")</f>
        <v>1</v>
      </c>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112"/>
      <c r="BF71" s="112"/>
      <c r="BG71" s="112"/>
      <c r="BH71" s="112"/>
      <c r="BI71" s="112"/>
      <c r="BJ71" s="112"/>
      <c r="BK71" s="112"/>
      <c r="BL71" s="112"/>
      <c r="BM71" s="112"/>
      <c r="BN71" s="112"/>
      <c r="BO71" s="112"/>
      <c r="BP71" s="112"/>
      <c r="BQ71" s="112"/>
      <c r="BR71" s="1118"/>
      <c r="BS71" s="1118"/>
      <c r="BT71" s="1118"/>
      <c r="BU71" s="112"/>
      <c r="BV71" s="71"/>
      <c r="BW71" s="71"/>
      <c r="BX71" s="71"/>
      <c r="BY71" s="71"/>
      <c r="BZ71" s="71"/>
      <c r="CA71" s="71"/>
      <c r="CB71" s="71"/>
      <c r="CC71" s="71"/>
    </row>
    <row r="72" spans="1:81" s="443" customFormat="1" ht="33" customHeight="1">
      <c r="A72" s="19">
        <v>58</v>
      </c>
      <c r="B72" s="431">
        <v>58</v>
      </c>
      <c r="C72" s="86" t="s">
        <v>625</v>
      </c>
      <c r="D72" s="87" t="s">
        <v>17</v>
      </c>
      <c r="E72" s="86" t="s">
        <v>626</v>
      </c>
      <c r="F72" s="87" t="s">
        <v>17</v>
      </c>
      <c r="G72" s="79" t="s">
        <v>308</v>
      </c>
      <c r="H72" s="96" t="s">
        <v>309</v>
      </c>
      <c r="I72" s="71"/>
      <c r="J72" s="10" t="s">
        <v>11</v>
      </c>
      <c r="K72" s="71"/>
      <c r="L72" s="71"/>
      <c r="M72" s="71"/>
      <c r="N72" s="71"/>
      <c r="O72" s="71"/>
      <c r="P72" s="130" t="s">
        <v>16</v>
      </c>
      <c r="Q72" s="71"/>
      <c r="R72" s="71"/>
      <c r="S72" s="71"/>
      <c r="T72" s="71"/>
      <c r="U72" s="66">
        <f>COUNTIF(K72:T72,"x")</f>
        <v>1</v>
      </c>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112"/>
      <c r="BF72" s="112"/>
      <c r="BG72" s="112"/>
      <c r="BH72" s="112"/>
      <c r="BI72" s="112"/>
      <c r="BJ72" s="112"/>
      <c r="BK72" s="112"/>
      <c r="BL72" s="112"/>
      <c r="BM72" s="112"/>
      <c r="BN72" s="112"/>
      <c r="BO72" s="112"/>
      <c r="BP72" s="112"/>
      <c r="BQ72" s="112"/>
      <c r="BR72" s="1118"/>
      <c r="BS72" s="1118"/>
      <c r="BT72" s="1118"/>
      <c r="BU72" s="112"/>
      <c r="BV72" s="71"/>
      <c r="BW72" s="71"/>
      <c r="BX72" s="71"/>
      <c r="BY72" s="71"/>
      <c r="BZ72" s="71"/>
      <c r="CA72" s="71"/>
      <c r="CB72" s="71"/>
      <c r="CC72" s="71"/>
    </row>
    <row r="73" spans="1:81" ht="0.75" customHeight="1">
      <c r="A73" s="19">
        <v>59</v>
      </c>
      <c r="B73" s="431">
        <v>59</v>
      </c>
      <c r="C73" s="1378" t="s">
        <v>629</v>
      </c>
      <c r="D73" s="1368"/>
      <c r="E73" s="1379"/>
      <c r="F73" s="5" t="s">
        <v>316</v>
      </c>
      <c r="G73" s="5" t="s">
        <v>316</v>
      </c>
      <c r="H73" s="5" t="s">
        <v>316</v>
      </c>
      <c r="I73" s="5" t="s">
        <v>316</v>
      </c>
      <c r="J73" s="5" t="s">
        <v>316</v>
      </c>
      <c r="K73" s="5" t="s">
        <v>316</v>
      </c>
      <c r="L73" s="5" t="s">
        <v>316</v>
      </c>
      <c r="M73" s="5" t="s">
        <v>316</v>
      </c>
      <c r="N73" s="5" t="s">
        <v>316</v>
      </c>
      <c r="O73" s="5" t="s">
        <v>316</v>
      </c>
      <c r="P73" s="5" t="s">
        <v>316</v>
      </c>
      <c r="Q73" s="5" t="s">
        <v>316</v>
      </c>
      <c r="R73" s="5"/>
      <c r="S73" s="5" t="s">
        <v>316</v>
      </c>
      <c r="T73" s="5" t="s">
        <v>316</v>
      </c>
      <c r="U73" s="5" t="s">
        <v>316</v>
      </c>
      <c r="V73" s="5" t="s">
        <v>316</v>
      </c>
      <c r="W73" s="5" t="s">
        <v>316</v>
      </c>
      <c r="X73" s="5" t="s">
        <v>316</v>
      </c>
      <c r="Y73" s="5" t="s">
        <v>316</v>
      </c>
      <c r="Z73" s="5" t="s">
        <v>316</v>
      </c>
      <c r="AA73" s="5" t="s">
        <v>316</v>
      </c>
      <c r="AB73" s="5" t="s">
        <v>316</v>
      </c>
      <c r="AC73" s="5" t="s">
        <v>316</v>
      </c>
      <c r="AD73" s="5" t="s">
        <v>316</v>
      </c>
      <c r="AE73" s="5" t="s">
        <v>316</v>
      </c>
      <c r="AF73" s="5" t="s">
        <v>316</v>
      </c>
      <c r="AG73" s="5" t="s">
        <v>316</v>
      </c>
      <c r="AH73" s="5" t="s">
        <v>316</v>
      </c>
      <c r="AI73" s="5" t="s">
        <v>316</v>
      </c>
      <c r="AJ73" s="5" t="s">
        <v>316</v>
      </c>
      <c r="AK73" s="5" t="s">
        <v>316</v>
      </c>
      <c r="AL73" s="5" t="s">
        <v>316</v>
      </c>
      <c r="AM73" s="5"/>
      <c r="AN73" s="5"/>
      <c r="AO73" s="5" t="s">
        <v>316</v>
      </c>
      <c r="AP73" s="5" t="s">
        <v>316</v>
      </c>
      <c r="AQ73" s="5" t="s">
        <v>316</v>
      </c>
      <c r="AR73" s="5" t="s">
        <v>316</v>
      </c>
      <c r="AS73" s="5" t="s">
        <v>316</v>
      </c>
      <c r="AT73" s="5" t="s">
        <v>316</v>
      </c>
      <c r="AU73" s="5" t="s">
        <v>316</v>
      </c>
      <c r="AV73" s="5" t="s">
        <v>316</v>
      </c>
      <c r="AW73" s="5" t="s">
        <v>316</v>
      </c>
      <c r="AX73" s="5"/>
      <c r="AY73" s="5"/>
      <c r="AZ73" s="5" t="s">
        <v>316</v>
      </c>
      <c r="BA73" s="5"/>
      <c r="BB73" s="5" t="s">
        <v>316</v>
      </c>
      <c r="BC73" s="5"/>
      <c r="BD73" s="5" t="s">
        <v>316</v>
      </c>
      <c r="BE73" s="5" t="s">
        <v>316</v>
      </c>
      <c r="BF73" s="5" t="s">
        <v>316</v>
      </c>
      <c r="BG73" s="5" t="s">
        <v>316</v>
      </c>
      <c r="BH73" s="5" t="s">
        <v>316</v>
      </c>
      <c r="BI73" s="5" t="s">
        <v>316</v>
      </c>
      <c r="BJ73" s="5" t="s">
        <v>316</v>
      </c>
      <c r="BK73" s="5" t="s">
        <v>316</v>
      </c>
      <c r="BL73" s="5" t="s">
        <v>316</v>
      </c>
      <c r="BM73" s="5" t="s">
        <v>316</v>
      </c>
      <c r="BN73" s="5" t="s">
        <v>316</v>
      </c>
      <c r="BO73" s="5" t="s">
        <v>316</v>
      </c>
      <c r="BP73" s="5" t="s">
        <v>316</v>
      </c>
      <c r="BQ73" s="5" t="s">
        <v>316</v>
      </c>
      <c r="BR73" s="5" t="s">
        <v>316</v>
      </c>
      <c r="BS73" s="5" t="s">
        <v>316</v>
      </c>
      <c r="BT73" s="5" t="s">
        <v>316</v>
      </c>
      <c r="BU73" s="5" t="s">
        <v>316</v>
      </c>
      <c r="BV73" s="5" t="s">
        <v>316</v>
      </c>
      <c r="BW73" s="5" t="s">
        <v>316</v>
      </c>
      <c r="BX73" s="5" t="s">
        <v>316</v>
      </c>
      <c r="BY73" s="5" t="s">
        <v>316</v>
      </c>
      <c r="BZ73" s="5" t="s">
        <v>316</v>
      </c>
      <c r="CA73" s="5" t="s">
        <v>316</v>
      </c>
      <c r="CB73" s="5" t="s">
        <v>316</v>
      </c>
      <c r="CC73" s="5" t="s">
        <v>316</v>
      </c>
    </row>
    <row r="74" spans="1:81" s="443" customFormat="1" ht="33.75" customHeight="1">
      <c r="A74" s="19">
        <v>60</v>
      </c>
      <c r="B74" s="431">
        <v>60</v>
      </c>
      <c r="C74" s="78" t="s">
        <v>630</v>
      </c>
      <c r="D74" s="77" t="s">
        <v>18</v>
      </c>
      <c r="E74" s="78" t="s">
        <v>631</v>
      </c>
      <c r="F74" s="77" t="s">
        <v>18</v>
      </c>
      <c r="G74" s="78" t="s">
        <v>631</v>
      </c>
      <c r="H74" s="96" t="s">
        <v>653</v>
      </c>
      <c r="I74" s="79"/>
      <c r="J74" s="10" t="s">
        <v>11</v>
      </c>
      <c r="K74" s="79" t="s">
        <v>16</v>
      </c>
      <c r="L74" s="79"/>
      <c r="M74" s="79"/>
      <c r="N74" s="446"/>
      <c r="O74" s="79"/>
      <c r="P74" s="446"/>
      <c r="Q74" s="79"/>
      <c r="R74" s="79"/>
      <c r="S74" s="79"/>
      <c r="T74" s="79"/>
      <c r="U74" s="66">
        <f t="shared" ref="U74:U82" si="9">COUNTIF(K74:T74,"x")</f>
        <v>1</v>
      </c>
      <c r="V74" s="79" t="s">
        <v>725</v>
      </c>
      <c r="W74" s="79" t="s">
        <v>723</v>
      </c>
      <c r="X74" s="79" t="s">
        <v>725</v>
      </c>
      <c r="Y74" s="79" t="s">
        <v>723</v>
      </c>
      <c r="Z74" s="79"/>
      <c r="AA74" s="79"/>
      <c r="AB74" s="79"/>
      <c r="AC74" s="79"/>
      <c r="AD74" s="79"/>
      <c r="AE74" s="79"/>
      <c r="AF74" s="79"/>
      <c r="AG74" s="79"/>
      <c r="AH74" s="79"/>
      <c r="AI74" s="79"/>
      <c r="AJ74" s="79"/>
      <c r="AK74" s="79"/>
      <c r="AL74" s="79"/>
      <c r="AM74" s="79"/>
      <c r="AN74" s="79"/>
      <c r="AO74" s="79"/>
      <c r="AP74" s="79"/>
      <c r="AQ74" s="79"/>
      <c r="AR74" s="79"/>
      <c r="AS74" s="79"/>
      <c r="AT74" s="79"/>
      <c r="AU74" s="79"/>
      <c r="AV74" s="79"/>
      <c r="AW74" s="79"/>
      <c r="AX74" s="79"/>
      <c r="AY74" s="79"/>
      <c r="AZ74" s="79"/>
      <c r="BA74" s="79"/>
      <c r="BB74" s="79"/>
      <c r="BC74" s="79"/>
      <c r="BD74" s="79"/>
      <c r="BE74" s="1119"/>
      <c r="BF74" s="1119"/>
      <c r="BG74" s="1119"/>
      <c r="BH74" s="1119"/>
      <c r="BI74" s="1119"/>
      <c r="BJ74" s="1119"/>
      <c r="BK74" s="1119"/>
      <c r="BL74" s="1119"/>
      <c r="BM74" s="1119"/>
      <c r="BN74" s="1119"/>
      <c r="BO74" s="1119"/>
      <c r="BP74" s="1119"/>
      <c r="BQ74" s="1119"/>
      <c r="BR74" s="1119"/>
      <c r="BS74" s="1119"/>
      <c r="BT74" s="1119"/>
      <c r="BU74" s="1119"/>
      <c r="BV74" s="446"/>
      <c r="BW74" s="81"/>
      <c r="BX74" s="446"/>
      <c r="BY74" s="81"/>
      <c r="BZ74" s="446"/>
      <c r="CA74" s="81"/>
      <c r="CB74" s="446"/>
      <c r="CC74" s="446"/>
    </row>
    <row r="75" spans="1:81" s="443" customFormat="1" ht="38.25" customHeight="1">
      <c r="A75" s="19">
        <v>61</v>
      </c>
      <c r="B75" s="431">
        <v>61</v>
      </c>
      <c r="C75" s="78" t="s">
        <v>632</v>
      </c>
      <c r="D75" s="77" t="s">
        <v>14</v>
      </c>
      <c r="E75" s="78" t="s">
        <v>633</v>
      </c>
      <c r="F75" s="77" t="s">
        <v>17</v>
      </c>
      <c r="G75" s="78" t="s">
        <v>633</v>
      </c>
      <c r="H75" s="78" t="s">
        <v>652</v>
      </c>
      <c r="I75" s="79"/>
      <c r="J75" s="10" t="s">
        <v>11</v>
      </c>
      <c r="K75" s="79"/>
      <c r="L75" s="79"/>
      <c r="M75" s="79" t="s">
        <v>16</v>
      </c>
      <c r="N75" s="446"/>
      <c r="O75" s="79"/>
      <c r="P75" s="446"/>
      <c r="Q75" s="79"/>
      <c r="R75" s="79"/>
      <c r="S75" s="79"/>
      <c r="T75" s="79"/>
      <c r="U75" s="66">
        <f t="shared" si="9"/>
        <v>1</v>
      </c>
      <c r="V75" s="79"/>
      <c r="W75" s="79"/>
      <c r="X75" s="79"/>
      <c r="Y75" s="79"/>
      <c r="Z75" s="79"/>
      <c r="AA75" s="79"/>
      <c r="AB75" s="79"/>
      <c r="AC75" s="79"/>
      <c r="AD75" s="79"/>
      <c r="AE75" s="79"/>
      <c r="AF75" s="79"/>
      <c r="AG75" s="79"/>
      <c r="AH75" s="79"/>
      <c r="AI75" s="79"/>
      <c r="AJ75" s="79"/>
      <c r="AK75" s="79"/>
      <c r="AL75" s="79"/>
      <c r="AM75" s="79"/>
      <c r="AN75" s="79"/>
      <c r="AO75" s="79"/>
      <c r="AP75" s="79"/>
      <c r="AQ75" s="79"/>
      <c r="AR75" s="79"/>
      <c r="AS75" s="79"/>
      <c r="AT75" s="79"/>
      <c r="AU75" s="79"/>
      <c r="AV75" s="79"/>
      <c r="AW75" s="79"/>
      <c r="AX75" s="79"/>
      <c r="AY75" s="79"/>
      <c r="AZ75" s="79"/>
      <c r="BA75" s="79"/>
      <c r="BB75" s="79"/>
      <c r="BC75" s="79"/>
      <c r="BD75" s="79"/>
      <c r="BE75" s="1119"/>
      <c r="BF75" s="1119"/>
      <c r="BG75" s="1119"/>
      <c r="BH75" s="1119"/>
      <c r="BI75" s="1119"/>
      <c r="BJ75" s="1119"/>
      <c r="BK75" s="1119"/>
      <c r="BL75" s="1119"/>
      <c r="BM75" s="1119"/>
      <c r="BN75" s="1119"/>
      <c r="BO75" s="1119"/>
      <c r="BP75" s="1119"/>
      <c r="BQ75" s="1119"/>
      <c r="BR75" s="1119"/>
      <c r="BS75" s="1119"/>
      <c r="BT75" s="1119"/>
      <c r="BU75" s="1119"/>
      <c r="BV75" s="446"/>
      <c r="BW75" s="81"/>
      <c r="BX75" s="446"/>
      <c r="BY75" s="81"/>
      <c r="BZ75" s="446"/>
      <c r="CA75" s="81"/>
      <c r="CB75" s="446"/>
      <c r="CC75" s="446"/>
    </row>
    <row r="76" spans="1:81" s="443" customFormat="1" ht="30.75" customHeight="1">
      <c r="A76" s="19">
        <v>62</v>
      </c>
      <c r="B76" s="431">
        <v>62</v>
      </c>
      <c r="C76" s="78" t="s">
        <v>634</v>
      </c>
      <c r="D76" s="77" t="s">
        <v>14</v>
      </c>
      <c r="E76" s="78" t="s">
        <v>635</v>
      </c>
      <c r="F76" s="77" t="s">
        <v>17</v>
      </c>
      <c r="G76" s="78" t="s">
        <v>635</v>
      </c>
      <c r="H76" s="23" t="s">
        <v>311</v>
      </c>
      <c r="I76" s="79"/>
      <c r="J76" s="10" t="s">
        <v>11</v>
      </c>
      <c r="K76" s="79"/>
      <c r="L76" s="79"/>
      <c r="M76" s="79"/>
      <c r="N76" s="446"/>
      <c r="O76" s="79"/>
      <c r="P76" s="144" t="s">
        <v>16</v>
      </c>
      <c r="Q76" s="79"/>
      <c r="R76" s="79"/>
      <c r="S76" s="79"/>
      <c r="T76" s="79"/>
      <c r="U76" s="66">
        <f t="shared" si="9"/>
        <v>1</v>
      </c>
      <c r="V76" s="79"/>
      <c r="W76" s="79"/>
      <c r="X76" s="79"/>
      <c r="Y76" s="79"/>
      <c r="Z76" s="79"/>
      <c r="AA76" s="79"/>
      <c r="AB76" s="79"/>
      <c r="AC76" s="79"/>
      <c r="AD76" s="79"/>
      <c r="AE76" s="79"/>
      <c r="AF76" s="79"/>
      <c r="AG76" s="79"/>
      <c r="AH76" s="79"/>
      <c r="AI76" s="79"/>
      <c r="AJ76" s="79"/>
      <c r="AK76" s="79"/>
      <c r="AL76" s="79"/>
      <c r="AM76" s="79"/>
      <c r="AN76" s="79"/>
      <c r="AO76" s="79"/>
      <c r="AP76" s="79"/>
      <c r="AQ76" s="79"/>
      <c r="AR76" s="79"/>
      <c r="AS76" s="79"/>
      <c r="AT76" s="79"/>
      <c r="AU76" s="79"/>
      <c r="AV76" s="79"/>
      <c r="AW76" s="79"/>
      <c r="AX76" s="79"/>
      <c r="AY76" s="79"/>
      <c r="AZ76" s="79"/>
      <c r="BA76" s="79"/>
      <c r="BB76" s="79"/>
      <c r="BC76" s="79"/>
      <c r="BD76" s="79"/>
      <c r="BE76" s="1119"/>
      <c r="BF76" s="1119"/>
      <c r="BG76" s="1119"/>
      <c r="BH76" s="1119"/>
      <c r="BI76" s="1119"/>
      <c r="BJ76" s="1119"/>
      <c r="BK76" s="1119"/>
      <c r="BL76" s="1119"/>
      <c r="BM76" s="1119"/>
      <c r="BN76" s="1119"/>
      <c r="BO76" s="1119"/>
      <c r="BP76" s="1119"/>
      <c r="BQ76" s="1119"/>
      <c r="BR76" s="1119"/>
      <c r="BS76" s="1119"/>
      <c r="BT76" s="1119"/>
      <c r="BU76" s="1119"/>
      <c r="BV76" s="446"/>
      <c r="BW76" s="81"/>
      <c r="BX76" s="446"/>
      <c r="BY76" s="81"/>
      <c r="BZ76" s="446"/>
      <c r="CA76" s="81"/>
      <c r="CB76" s="446"/>
      <c r="CC76" s="446"/>
    </row>
    <row r="77" spans="1:81" s="443" customFormat="1" ht="33.75" customHeight="1">
      <c r="A77" s="19">
        <v>63</v>
      </c>
      <c r="B77" s="431">
        <v>63</v>
      </c>
      <c r="C77" s="78" t="s">
        <v>636</v>
      </c>
      <c r="D77" s="77" t="s">
        <v>14</v>
      </c>
      <c r="E77" s="78" t="s">
        <v>637</v>
      </c>
      <c r="F77" s="77" t="s">
        <v>17</v>
      </c>
      <c r="G77" s="78" t="s">
        <v>637</v>
      </c>
      <c r="H77" s="96" t="s">
        <v>651</v>
      </c>
      <c r="I77" s="79"/>
      <c r="J77" s="10" t="s">
        <v>11</v>
      </c>
      <c r="K77" s="79"/>
      <c r="L77" s="79"/>
      <c r="M77" s="79"/>
      <c r="N77" s="446"/>
      <c r="O77" s="79"/>
      <c r="P77" s="446"/>
      <c r="Q77" s="79" t="s">
        <v>16</v>
      </c>
      <c r="R77" s="79"/>
      <c r="S77" s="79"/>
      <c r="T77" s="79"/>
      <c r="U77" s="66">
        <f t="shared" si="9"/>
        <v>1</v>
      </c>
      <c r="V77" s="79"/>
      <c r="W77" s="79"/>
      <c r="X77" s="79"/>
      <c r="Y77" s="79"/>
      <c r="Z77" s="79"/>
      <c r="AA77" s="79"/>
      <c r="AB77" s="79"/>
      <c r="AC77" s="79"/>
      <c r="AD77" s="79"/>
      <c r="AE77" s="79"/>
      <c r="AF77" s="79"/>
      <c r="AG77" s="79"/>
      <c r="AH77" s="79"/>
      <c r="AI77" s="79"/>
      <c r="AJ77" s="79"/>
      <c r="AK77" s="79"/>
      <c r="AL77" s="79"/>
      <c r="AM77" s="79"/>
      <c r="AN77" s="79"/>
      <c r="AO77" s="79"/>
      <c r="AP77" s="79"/>
      <c r="AQ77" s="79"/>
      <c r="AR77" s="79"/>
      <c r="AS77" s="79"/>
      <c r="AT77" s="79"/>
      <c r="AU77" s="79"/>
      <c r="AV77" s="79"/>
      <c r="AW77" s="79"/>
      <c r="AX77" s="79"/>
      <c r="AY77" s="79"/>
      <c r="AZ77" s="79"/>
      <c r="BA77" s="79"/>
      <c r="BB77" s="79"/>
      <c r="BC77" s="79"/>
      <c r="BD77" s="79"/>
      <c r="BE77" s="1119"/>
      <c r="BF77" s="1119"/>
      <c r="BG77" s="1119"/>
      <c r="BH77" s="1119"/>
      <c r="BI77" s="1119"/>
      <c r="BJ77" s="1119"/>
      <c r="BK77" s="1119"/>
      <c r="BL77" s="1119"/>
      <c r="BM77" s="1119"/>
      <c r="BN77" s="1119"/>
      <c r="BO77" s="1119"/>
      <c r="BP77" s="1119"/>
      <c r="BQ77" s="1119"/>
      <c r="BR77" s="1119"/>
      <c r="BS77" s="1119"/>
      <c r="BT77" s="1119"/>
      <c r="BU77" s="1119"/>
      <c r="BV77" s="446"/>
      <c r="BW77" s="81"/>
      <c r="BX77" s="446"/>
      <c r="BY77" s="81"/>
      <c r="BZ77" s="446"/>
      <c r="CA77" s="81"/>
      <c r="CB77" s="446"/>
      <c r="CC77" s="446"/>
    </row>
    <row r="78" spans="1:81" s="443" customFormat="1" ht="33" customHeight="1">
      <c r="A78" s="19">
        <v>64</v>
      </c>
      <c r="B78" s="431">
        <v>64</v>
      </c>
      <c r="C78" s="78" t="s">
        <v>638</v>
      </c>
      <c r="D78" s="77" t="s">
        <v>18</v>
      </c>
      <c r="E78" s="78" t="s">
        <v>639</v>
      </c>
      <c r="F78" s="77" t="s">
        <v>18</v>
      </c>
      <c r="G78" s="78" t="s">
        <v>639</v>
      </c>
      <c r="H78" s="96" t="s">
        <v>650</v>
      </c>
      <c r="I78" s="79"/>
      <c r="J78" s="10" t="s">
        <v>11</v>
      </c>
      <c r="K78" s="79"/>
      <c r="L78" s="79" t="s">
        <v>16</v>
      </c>
      <c r="M78" s="79"/>
      <c r="N78" s="446"/>
      <c r="O78" s="79"/>
      <c r="P78" s="446"/>
      <c r="Q78" s="79"/>
      <c r="R78" s="79"/>
      <c r="S78" s="79"/>
      <c r="T78" s="79"/>
      <c r="U78" s="66">
        <f t="shared" si="9"/>
        <v>1</v>
      </c>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1119"/>
      <c r="BF78" s="1119"/>
      <c r="BG78" s="1119"/>
      <c r="BH78" s="1119"/>
      <c r="BI78" s="1119"/>
      <c r="BJ78" s="1119"/>
      <c r="BK78" s="1119"/>
      <c r="BL78" s="1119"/>
      <c r="BM78" s="1119"/>
      <c r="BN78" s="1119"/>
      <c r="BO78" s="1119"/>
      <c r="BP78" s="1119"/>
      <c r="BQ78" s="1119"/>
      <c r="BR78" s="1119"/>
      <c r="BS78" s="1119"/>
      <c r="BT78" s="1119"/>
      <c r="BU78" s="1119"/>
      <c r="BV78" s="446"/>
      <c r="BW78" s="81"/>
      <c r="BX78" s="446"/>
      <c r="BY78" s="81"/>
      <c r="BZ78" s="446"/>
      <c r="CA78" s="81"/>
      <c r="CB78" s="446"/>
      <c r="CC78" s="446"/>
    </row>
    <row r="79" spans="1:81" s="443" customFormat="1" ht="31.5" customHeight="1">
      <c r="A79" s="19">
        <v>65</v>
      </c>
      <c r="B79" s="431">
        <v>65</v>
      </c>
      <c r="C79" s="78" t="s">
        <v>640</v>
      </c>
      <c r="D79" s="77" t="s">
        <v>18</v>
      </c>
      <c r="E79" s="78" t="s">
        <v>641</v>
      </c>
      <c r="F79" s="77" t="s">
        <v>17</v>
      </c>
      <c r="G79" s="78" t="s">
        <v>641</v>
      </c>
      <c r="H79" s="96" t="s">
        <v>649</v>
      </c>
      <c r="I79" s="79"/>
      <c r="J79" s="10" t="s">
        <v>11</v>
      </c>
      <c r="K79" s="79"/>
      <c r="L79" s="79"/>
      <c r="M79" s="79"/>
      <c r="N79" s="144" t="s">
        <v>16</v>
      </c>
      <c r="O79" s="79"/>
      <c r="P79" s="446"/>
      <c r="Q79" s="79"/>
      <c r="R79" s="79"/>
      <c r="S79" s="79"/>
      <c r="T79" s="79"/>
      <c r="U79" s="66">
        <f t="shared" si="9"/>
        <v>1</v>
      </c>
      <c r="V79" s="79"/>
      <c r="W79" s="79"/>
      <c r="X79" s="79"/>
      <c r="Y79" s="79"/>
      <c r="Z79" s="79"/>
      <c r="AA79" s="79"/>
      <c r="AB79" s="79"/>
      <c r="AC79" s="79"/>
      <c r="AD79" s="79"/>
      <c r="AE79" s="79"/>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1119"/>
      <c r="BF79" s="1119"/>
      <c r="BG79" s="1119"/>
      <c r="BH79" s="1119"/>
      <c r="BI79" s="1119"/>
      <c r="BJ79" s="1119"/>
      <c r="BK79" s="1119"/>
      <c r="BL79" s="1119"/>
      <c r="BM79" s="1119"/>
      <c r="BN79" s="1119"/>
      <c r="BO79" s="1119"/>
      <c r="BP79" s="1119"/>
      <c r="BQ79" s="1119"/>
      <c r="BR79" s="1119"/>
      <c r="BS79" s="1119"/>
      <c r="BT79" s="1119"/>
      <c r="BU79" s="1119"/>
      <c r="BV79" s="446"/>
      <c r="BW79" s="81"/>
      <c r="BX79" s="446"/>
      <c r="BY79" s="81"/>
      <c r="BZ79" s="446"/>
      <c r="CA79" s="81"/>
      <c r="CB79" s="446"/>
      <c r="CC79" s="446"/>
    </row>
    <row r="80" spans="1:81" s="443" customFormat="1" ht="28.5" customHeight="1">
      <c r="A80" s="19">
        <v>66</v>
      </c>
      <c r="B80" s="431">
        <v>66</v>
      </c>
      <c r="C80" s="78" t="s">
        <v>642</v>
      </c>
      <c r="D80" s="77" t="s">
        <v>17</v>
      </c>
      <c r="E80" s="78" t="s">
        <v>643</v>
      </c>
      <c r="F80" s="77" t="s">
        <v>17</v>
      </c>
      <c r="G80" s="78" t="s">
        <v>643</v>
      </c>
      <c r="H80" s="23" t="s">
        <v>312</v>
      </c>
      <c r="I80" s="79"/>
      <c r="J80" s="10" t="s">
        <v>11</v>
      </c>
      <c r="K80" s="79"/>
      <c r="L80" s="79"/>
      <c r="M80" s="79"/>
      <c r="N80" s="446"/>
      <c r="O80" s="79"/>
      <c r="P80" s="144" t="s">
        <v>16</v>
      </c>
      <c r="Q80" s="79"/>
      <c r="R80" s="79"/>
      <c r="S80" s="79"/>
      <c r="T80" s="79"/>
      <c r="U80" s="66">
        <f t="shared" si="9"/>
        <v>1</v>
      </c>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1119"/>
      <c r="BF80" s="1119"/>
      <c r="BG80" s="1119"/>
      <c r="BH80" s="1119"/>
      <c r="BI80" s="1119"/>
      <c r="BJ80" s="1119"/>
      <c r="BK80" s="1119"/>
      <c r="BL80" s="1119"/>
      <c r="BM80" s="1119"/>
      <c r="BN80" s="1119"/>
      <c r="BO80" s="1119"/>
      <c r="BP80" s="1119"/>
      <c r="BQ80" s="1119"/>
      <c r="BR80" s="1119"/>
      <c r="BS80" s="1119"/>
      <c r="BT80" s="1119"/>
      <c r="BU80" s="1119"/>
      <c r="BV80" s="446"/>
      <c r="BW80" s="81"/>
      <c r="BX80" s="446"/>
      <c r="BY80" s="81"/>
      <c r="BZ80" s="446"/>
      <c r="CA80" s="81"/>
      <c r="CB80" s="446"/>
      <c r="CC80" s="446"/>
    </row>
    <row r="81" spans="1:81" s="443" customFormat="1" ht="30" customHeight="1">
      <c r="A81" s="19">
        <v>67</v>
      </c>
      <c r="B81" s="431">
        <v>67</v>
      </c>
      <c r="C81" s="78" t="s">
        <v>644</v>
      </c>
      <c r="D81" s="77" t="s">
        <v>17</v>
      </c>
      <c r="E81" s="78" t="s">
        <v>645</v>
      </c>
      <c r="F81" s="77" t="s">
        <v>17</v>
      </c>
      <c r="G81" s="78" t="s">
        <v>645</v>
      </c>
      <c r="H81" s="23" t="s">
        <v>313</v>
      </c>
      <c r="I81" s="79"/>
      <c r="J81" s="10" t="s">
        <v>11</v>
      </c>
      <c r="K81" s="79"/>
      <c r="L81" s="79" t="s">
        <v>16</v>
      </c>
      <c r="M81" s="79"/>
      <c r="N81" s="446"/>
      <c r="O81" s="79"/>
      <c r="P81" s="446"/>
      <c r="Q81" s="79"/>
      <c r="R81" s="79"/>
      <c r="S81" s="79"/>
      <c r="T81" s="79"/>
      <c r="U81" s="66">
        <f t="shared" si="9"/>
        <v>1</v>
      </c>
      <c r="V81" s="79"/>
      <c r="W81" s="79"/>
      <c r="X81" s="79"/>
      <c r="Y81" s="79"/>
      <c r="Z81" s="79"/>
      <c r="AA81" s="79"/>
      <c r="AB81" s="79"/>
      <c r="AC81" s="79"/>
      <c r="AD81" s="79"/>
      <c r="AE81" s="79"/>
      <c r="AF81" s="79"/>
      <c r="AG81" s="79"/>
      <c r="AH81" s="79"/>
      <c r="AI81" s="79"/>
      <c r="AJ81" s="79"/>
      <c r="AK81" s="79"/>
      <c r="AL81" s="79"/>
      <c r="AM81" s="79"/>
      <c r="AN81" s="79"/>
      <c r="AO81" s="79"/>
      <c r="AP81" s="79"/>
      <c r="AQ81" s="79"/>
      <c r="AR81" s="79"/>
      <c r="AS81" s="79"/>
      <c r="AT81" s="79"/>
      <c r="AU81" s="79"/>
      <c r="AV81" s="79"/>
      <c r="AW81" s="79"/>
      <c r="AX81" s="79"/>
      <c r="AY81" s="79"/>
      <c r="AZ81" s="79"/>
      <c r="BA81" s="79"/>
      <c r="BB81" s="79"/>
      <c r="BC81" s="79"/>
      <c r="BD81" s="79"/>
      <c r="BE81" s="1119"/>
      <c r="BF81" s="1119"/>
      <c r="BG81" s="1119"/>
      <c r="BH81" s="1119"/>
      <c r="BI81" s="1119"/>
      <c r="BJ81" s="1119"/>
      <c r="BK81" s="1119"/>
      <c r="BL81" s="1119"/>
      <c r="BM81" s="1119"/>
      <c r="BN81" s="1119"/>
      <c r="BO81" s="1119"/>
      <c r="BP81" s="1119"/>
      <c r="BQ81" s="1119"/>
      <c r="BR81" s="1119"/>
      <c r="BS81" s="1119"/>
      <c r="BT81" s="1119"/>
      <c r="BU81" s="1119"/>
      <c r="BV81" s="446"/>
      <c r="BW81" s="81"/>
      <c r="BX81" s="446"/>
      <c r="BY81" s="81"/>
      <c r="BZ81" s="446"/>
      <c r="CA81" s="81"/>
      <c r="CB81" s="446"/>
      <c r="CC81" s="446"/>
    </row>
    <row r="82" spans="1:81" s="443" customFormat="1" ht="32.25" customHeight="1">
      <c r="A82" s="19">
        <v>68</v>
      </c>
      <c r="B82" s="431">
        <v>68</v>
      </c>
      <c r="C82" s="78" t="s">
        <v>646</v>
      </c>
      <c r="D82" s="77" t="s">
        <v>14</v>
      </c>
      <c r="E82" s="78" t="s">
        <v>647</v>
      </c>
      <c r="F82" s="77" t="s">
        <v>14</v>
      </c>
      <c r="G82" s="78" t="s">
        <v>647</v>
      </c>
      <c r="H82" s="96" t="s">
        <v>648</v>
      </c>
      <c r="I82" s="79"/>
      <c r="J82" s="10" t="s">
        <v>11</v>
      </c>
      <c r="K82" s="79"/>
      <c r="L82" s="79"/>
      <c r="M82" s="79"/>
      <c r="N82" s="446"/>
      <c r="O82" s="79"/>
      <c r="P82" s="446"/>
      <c r="Q82" s="79"/>
      <c r="R82" s="79"/>
      <c r="S82" s="79" t="s">
        <v>16</v>
      </c>
      <c r="T82" s="79"/>
      <c r="U82" s="66">
        <f t="shared" si="9"/>
        <v>1</v>
      </c>
      <c r="V82" s="79"/>
      <c r="W82" s="79"/>
      <c r="X82" s="79"/>
      <c r="Y82" s="79"/>
      <c r="Z82" s="79"/>
      <c r="AA82" s="79"/>
      <c r="AB82" s="79"/>
      <c r="AC82" s="79"/>
      <c r="AD82" s="79"/>
      <c r="AE82" s="79"/>
      <c r="AF82" s="79"/>
      <c r="AG82" s="79"/>
      <c r="AH82" s="79"/>
      <c r="AI82" s="79"/>
      <c r="AJ82" s="79"/>
      <c r="AK82" s="79"/>
      <c r="AL82" s="79"/>
      <c r="AM82" s="79"/>
      <c r="AN82" s="79"/>
      <c r="AO82" s="79"/>
      <c r="AP82" s="79"/>
      <c r="AQ82" s="79"/>
      <c r="AR82" s="79"/>
      <c r="AS82" s="79"/>
      <c r="AT82" s="79"/>
      <c r="AU82" s="79"/>
      <c r="AV82" s="79"/>
      <c r="AW82" s="79"/>
      <c r="AX82" s="79"/>
      <c r="AY82" s="79"/>
      <c r="AZ82" s="79"/>
      <c r="BA82" s="79"/>
      <c r="BB82" s="79"/>
      <c r="BC82" s="79"/>
      <c r="BD82" s="79"/>
      <c r="BE82" s="1119"/>
      <c r="BF82" s="1119"/>
      <c r="BG82" s="1119"/>
      <c r="BH82" s="1119"/>
      <c r="BI82" s="1119"/>
      <c r="BJ82" s="1119"/>
      <c r="BK82" s="1119"/>
      <c r="BL82" s="1119"/>
      <c r="BM82" s="1119"/>
      <c r="BN82" s="1119"/>
      <c r="BO82" s="1119"/>
      <c r="BP82" s="1119"/>
      <c r="BQ82" s="1119"/>
      <c r="BR82" s="1119"/>
      <c r="BS82" s="1119"/>
      <c r="BT82" s="1119"/>
      <c r="BU82" s="1119"/>
      <c r="BV82" s="446"/>
      <c r="BW82" s="81"/>
      <c r="BX82" s="446"/>
      <c r="BY82" s="81"/>
      <c r="BZ82" s="446"/>
      <c r="CA82" s="81"/>
      <c r="CB82" s="446"/>
      <c r="CC82" s="446"/>
    </row>
    <row r="83" spans="1:81" hidden="1">
      <c r="A83" s="19">
        <v>69</v>
      </c>
      <c r="B83" s="431">
        <v>69</v>
      </c>
      <c r="C83" s="1378" t="s">
        <v>314</v>
      </c>
      <c r="D83" s="1368"/>
      <c r="E83" s="1379"/>
      <c r="F83" s="5" t="s">
        <v>316</v>
      </c>
      <c r="G83" s="5" t="s">
        <v>316</v>
      </c>
      <c r="H83" s="5" t="s">
        <v>316</v>
      </c>
      <c r="I83" s="5" t="s">
        <v>316</v>
      </c>
      <c r="J83" s="5" t="s">
        <v>316</v>
      </c>
      <c r="K83" s="5" t="s">
        <v>316</v>
      </c>
      <c r="L83" s="5" t="s">
        <v>316</v>
      </c>
      <c r="M83" s="5" t="s">
        <v>316</v>
      </c>
      <c r="N83" s="5" t="s">
        <v>316</v>
      </c>
      <c r="O83" s="5" t="s">
        <v>316</v>
      </c>
      <c r="P83" s="5" t="s">
        <v>316</v>
      </c>
      <c r="Q83" s="5" t="s">
        <v>316</v>
      </c>
      <c r="R83" s="5"/>
      <c r="S83" s="5" t="s">
        <v>316</v>
      </c>
      <c r="T83" s="5" t="s">
        <v>316</v>
      </c>
      <c r="U83" s="5" t="s">
        <v>316</v>
      </c>
      <c r="V83" s="5" t="s">
        <v>316</v>
      </c>
      <c r="W83" s="5" t="s">
        <v>316</v>
      </c>
      <c r="X83" s="5" t="s">
        <v>316</v>
      </c>
      <c r="Y83" s="5" t="s">
        <v>316</v>
      </c>
      <c r="Z83" s="5" t="s">
        <v>316</v>
      </c>
      <c r="AA83" s="5" t="s">
        <v>316</v>
      </c>
      <c r="AB83" s="5" t="s">
        <v>316</v>
      </c>
      <c r="AC83" s="5" t="s">
        <v>316</v>
      </c>
      <c r="AD83" s="5" t="s">
        <v>316</v>
      </c>
      <c r="AE83" s="5" t="s">
        <v>316</v>
      </c>
      <c r="AF83" s="5" t="s">
        <v>316</v>
      </c>
      <c r="AG83" s="5" t="s">
        <v>316</v>
      </c>
      <c r="AH83" s="5" t="s">
        <v>316</v>
      </c>
      <c r="AI83" s="5" t="s">
        <v>316</v>
      </c>
      <c r="AJ83" s="5" t="s">
        <v>316</v>
      </c>
      <c r="AK83" s="5" t="s">
        <v>316</v>
      </c>
      <c r="AL83" s="5" t="s">
        <v>316</v>
      </c>
      <c r="AM83" s="5"/>
      <c r="AN83" s="5"/>
      <c r="AO83" s="5" t="s">
        <v>316</v>
      </c>
      <c r="AP83" s="5" t="s">
        <v>316</v>
      </c>
      <c r="AQ83" s="5" t="s">
        <v>316</v>
      </c>
      <c r="AR83" s="5" t="s">
        <v>316</v>
      </c>
      <c r="AS83" s="5" t="s">
        <v>316</v>
      </c>
      <c r="AT83" s="5" t="s">
        <v>316</v>
      </c>
      <c r="AU83" s="5" t="s">
        <v>316</v>
      </c>
      <c r="AV83" s="5" t="s">
        <v>316</v>
      </c>
      <c r="AW83" s="5" t="s">
        <v>316</v>
      </c>
      <c r="AX83" s="5"/>
      <c r="AY83" s="5"/>
      <c r="AZ83" s="5" t="s">
        <v>316</v>
      </c>
      <c r="BA83" s="5"/>
      <c r="BB83" s="5" t="s">
        <v>316</v>
      </c>
      <c r="BC83" s="5"/>
      <c r="BD83" s="5" t="s">
        <v>316</v>
      </c>
      <c r="BE83" s="5" t="s">
        <v>316</v>
      </c>
      <c r="BF83" s="5" t="s">
        <v>316</v>
      </c>
      <c r="BG83" s="5" t="s">
        <v>316</v>
      </c>
      <c r="BH83" s="5" t="s">
        <v>316</v>
      </c>
      <c r="BI83" s="5" t="s">
        <v>316</v>
      </c>
      <c r="BJ83" s="5" t="s">
        <v>316</v>
      </c>
      <c r="BK83" s="5" t="s">
        <v>316</v>
      </c>
      <c r="BL83" s="5" t="s">
        <v>316</v>
      </c>
      <c r="BM83" s="5" t="s">
        <v>316</v>
      </c>
      <c r="BN83" s="5" t="s">
        <v>316</v>
      </c>
      <c r="BO83" s="5" t="s">
        <v>316</v>
      </c>
      <c r="BP83" s="5" t="s">
        <v>316</v>
      </c>
      <c r="BQ83" s="5" t="s">
        <v>316</v>
      </c>
      <c r="BR83" s="5" t="s">
        <v>316</v>
      </c>
      <c r="BS83" s="5" t="s">
        <v>316</v>
      </c>
      <c r="BT83" s="5" t="s">
        <v>316</v>
      </c>
      <c r="BU83" s="5" t="s">
        <v>316</v>
      </c>
      <c r="BV83" s="5" t="s">
        <v>316</v>
      </c>
      <c r="BW83" s="5" t="s">
        <v>316</v>
      </c>
      <c r="BX83" s="5" t="s">
        <v>316</v>
      </c>
      <c r="BY83" s="5" t="s">
        <v>316</v>
      </c>
      <c r="BZ83" s="5" t="s">
        <v>316</v>
      </c>
      <c r="CA83" s="5" t="s">
        <v>316</v>
      </c>
      <c r="CB83" s="5" t="s">
        <v>316</v>
      </c>
      <c r="CC83" s="5" t="s">
        <v>316</v>
      </c>
    </row>
    <row r="84" spans="1:81" ht="56.25" customHeight="1">
      <c r="A84" s="19">
        <v>70</v>
      </c>
      <c r="B84" s="431">
        <v>70</v>
      </c>
      <c r="C84" s="78" t="s">
        <v>658</v>
      </c>
      <c r="D84" s="77" t="s">
        <v>14</v>
      </c>
      <c r="E84" s="78" t="s">
        <v>656</v>
      </c>
      <c r="F84" s="77" t="s">
        <v>17</v>
      </c>
      <c r="G84" s="20" t="s">
        <v>705</v>
      </c>
      <c r="H84" s="23" t="s">
        <v>654</v>
      </c>
      <c r="I84" s="20" t="s">
        <v>212</v>
      </c>
      <c r="J84" s="10" t="s">
        <v>11</v>
      </c>
      <c r="K84" s="20"/>
      <c r="L84" s="20"/>
      <c r="M84" s="20" t="s">
        <v>16</v>
      </c>
      <c r="N84" s="79"/>
      <c r="O84" s="20"/>
      <c r="P84" s="79"/>
      <c r="Q84" s="45"/>
      <c r="R84" s="45" t="s">
        <v>16</v>
      </c>
      <c r="S84" s="20"/>
      <c r="T84" s="47"/>
      <c r="U84" s="66">
        <f>COUNTIF(K84:T84,"x")</f>
        <v>2</v>
      </c>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1121">
        <v>2</v>
      </c>
      <c r="BF84" s="1121">
        <v>1</v>
      </c>
      <c r="BG84" s="1121">
        <v>2</v>
      </c>
      <c r="BH84" s="1121">
        <v>2</v>
      </c>
      <c r="BI84" s="1121">
        <v>2</v>
      </c>
      <c r="BJ84" s="1121">
        <v>2</v>
      </c>
      <c r="BK84" s="1121">
        <v>2</v>
      </c>
      <c r="BL84" s="1121">
        <v>2</v>
      </c>
      <c r="BM84" s="1121">
        <v>2</v>
      </c>
      <c r="BN84" s="1121">
        <v>2</v>
      </c>
      <c r="BO84" s="1121">
        <v>2</v>
      </c>
      <c r="BP84" s="1121">
        <v>2</v>
      </c>
      <c r="BQ84" s="1121">
        <v>1</v>
      </c>
      <c r="BR84" s="1121">
        <v>1</v>
      </c>
      <c r="BS84" s="1121">
        <v>1</v>
      </c>
      <c r="BT84" s="1121">
        <v>2</v>
      </c>
      <c r="BU84" s="1121">
        <v>2</v>
      </c>
      <c r="BV84" s="21">
        <f>COUNTIF($BE84:$BU84,2)</f>
        <v>13</v>
      </c>
      <c r="BW84" s="22">
        <f>BV84/COUNTA($BE84:$BU84)</f>
        <v>0.76470588235294112</v>
      </c>
      <c r="BX84" s="21">
        <f>COUNTIF($BE84:$BU84,1)</f>
        <v>4</v>
      </c>
      <c r="BY84" s="22">
        <f>BX84/COUNTA($BE84:$BU84)</f>
        <v>0.23529411764705882</v>
      </c>
      <c r="BZ84" s="21">
        <f>COUNTIF($BE84:$BU84,0)</f>
        <v>0</v>
      </c>
      <c r="CA84" s="22">
        <f>BZ84/COUNTA($BE84:$BU84)</f>
        <v>0</v>
      </c>
      <c r="CB84" s="21">
        <f>(((BV84*2)+(BX84*1)+(BZ84*0)))/COUNTA($BE84:$BU84)</f>
        <v>1.7647058823529411</v>
      </c>
      <c r="CC84" s="21" t="str">
        <f>IF(CB84&gt;=1.6,"Đạt mục tiêu",IF(CB84&gt;=1,"Cần cố gắng","Chưa đạt"))</f>
        <v>Đạt mục tiêu</v>
      </c>
    </row>
    <row r="85" spans="1:81" ht="46.5" customHeight="1">
      <c r="A85" s="19">
        <v>71</v>
      </c>
      <c r="B85" s="431">
        <v>71</v>
      </c>
      <c r="C85" s="78" t="s">
        <v>657</v>
      </c>
      <c r="D85" s="77" t="s">
        <v>14</v>
      </c>
      <c r="E85" s="78" t="s">
        <v>655</v>
      </c>
      <c r="F85" s="77" t="s">
        <v>17</v>
      </c>
      <c r="G85" s="20" t="s">
        <v>82</v>
      </c>
      <c r="H85" s="23" t="s">
        <v>315</v>
      </c>
      <c r="I85" s="20" t="s">
        <v>212</v>
      </c>
      <c r="J85" s="10" t="s">
        <v>11</v>
      </c>
      <c r="K85" s="20"/>
      <c r="L85" s="20" t="s">
        <v>16</v>
      </c>
      <c r="M85" s="20"/>
      <c r="N85" s="79"/>
      <c r="O85" s="20"/>
      <c r="P85" s="79"/>
      <c r="Q85" s="20"/>
      <c r="R85" s="20" t="s">
        <v>16</v>
      </c>
      <c r="S85" s="21"/>
      <c r="T85" s="20"/>
      <c r="U85" s="66">
        <f>COUNTIF(K85:T85,"x")</f>
        <v>2</v>
      </c>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1121">
        <v>2</v>
      </c>
      <c r="BF85" s="1121">
        <v>2</v>
      </c>
      <c r="BG85" s="1121">
        <v>2</v>
      </c>
      <c r="BH85" s="1121">
        <v>1</v>
      </c>
      <c r="BI85" s="1121">
        <v>2</v>
      </c>
      <c r="BJ85" s="1121">
        <v>2</v>
      </c>
      <c r="BK85" s="1121">
        <v>2</v>
      </c>
      <c r="BL85" s="1121">
        <v>2</v>
      </c>
      <c r="BM85" s="1121">
        <v>1</v>
      </c>
      <c r="BN85" s="1121">
        <v>2</v>
      </c>
      <c r="BO85" s="1121">
        <v>2</v>
      </c>
      <c r="BP85" s="1121">
        <v>1</v>
      </c>
      <c r="BQ85" s="1121">
        <v>2</v>
      </c>
      <c r="BR85" s="1121">
        <v>1</v>
      </c>
      <c r="BS85" s="1121">
        <v>1</v>
      </c>
      <c r="BT85" s="1121">
        <v>1</v>
      </c>
      <c r="BU85" s="1121">
        <v>2</v>
      </c>
      <c r="BV85" s="21">
        <f>COUNTIF($BE85:$BU85,2)</f>
        <v>11</v>
      </c>
      <c r="BW85" s="22">
        <f>BV85/COUNTA($BE85:$BU85)</f>
        <v>0.6470588235294118</v>
      </c>
      <c r="BX85" s="21">
        <f>COUNTIF($BE85:$BU85,1)</f>
        <v>6</v>
      </c>
      <c r="BY85" s="22">
        <f>BX85/COUNTA($BE85:$BU85)</f>
        <v>0.35294117647058826</v>
      </c>
      <c r="BZ85" s="21">
        <f>COUNTIF($BE85:$BU85,0)</f>
        <v>0</v>
      </c>
      <c r="CA85" s="22">
        <f>BZ85/COUNTA($BE85:$BU85)</f>
        <v>0</v>
      </c>
      <c r="CB85" s="21">
        <f>(((BV85*2)+(BX85*1)+(BZ85*0)))/COUNTA($BE85:$BU85)</f>
        <v>1.6470588235294117</v>
      </c>
      <c r="CC85" s="21" t="str">
        <f>IF(CB85&gt;=1.6,"Đạt mục tiêu",IF(CB85&gt;=1,"Cần cố gắng","Chưa đạt"))</f>
        <v>Đạt mục tiêu</v>
      </c>
    </row>
    <row r="86" spans="1:81" ht="30.75" customHeight="1">
      <c r="A86" s="19">
        <v>72</v>
      </c>
      <c r="B86" s="431">
        <v>72</v>
      </c>
      <c r="C86" s="1366" t="s">
        <v>22</v>
      </c>
      <c r="D86" s="1366"/>
      <c r="E86" s="1366"/>
      <c r="F86" s="6" t="s">
        <v>316</v>
      </c>
      <c r="G86" s="6" t="s">
        <v>316</v>
      </c>
      <c r="H86" s="6" t="s">
        <v>316</v>
      </c>
      <c r="I86" s="6" t="s">
        <v>316</v>
      </c>
      <c r="J86" s="6" t="s">
        <v>316</v>
      </c>
      <c r="K86" s="6" t="s">
        <v>316</v>
      </c>
      <c r="L86" s="6" t="s">
        <v>316</v>
      </c>
      <c r="M86" s="6" t="s">
        <v>316</v>
      </c>
      <c r="N86" s="6" t="s">
        <v>316</v>
      </c>
      <c r="O86" s="6" t="s">
        <v>316</v>
      </c>
      <c r="P86" s="6" t="s">
        <v>316</v>
      </c>
      <c r="Q86" s="6" t="s">
        <v>316</v>
      </c>
      <c r="R86" s="6"/>
      <c r="S86" s="6" t="s">
        <v>316</v>
      </c>
      <c r="T86" s="6" t="s">
        <v>316</v>
      </c>
      <c r="U86" s="6" t="s">
        <v>316</v>
      </c>
      <c r="V86" s="6" t="s">
        <v>316</v>
      </c>
      <c r="W86" s="6" t="s">
        <v>316</v>
      </c>
      <c r="X86" s="6" t="s">
        <v>316</v>
      </c>
      <c r="Y86" s="6" t="s">
        <v>316</v>
      </c>
      <c r="Z86" s="6" t="s">
        <v>316</v>
      </c>
      <c r="AA86" s="6" t="s">
        <v>316</v>
      </c>
      <c r="AB86" s="6" t="s">
        <v>316</v>
      </c>
      <c r="AC86" s="6" t="s">
        <v>316</v>
      </c>
      <c r="AD86" s="6" t="s">
        <v>316</v>
      </c>
      <c r="AE86" s="6" t="s">
        <v>316</v>
      </c>
      <c r="AF86" s="6" t="s">
        <v>316</v>
      </c>
      <c r="AG86" s="6" t="s">
        <v>316</v>
      </c>
      <c r="AH86" s="6" t="s">
        <v>316</v>
      </c>
      <c r="AI86" s="6" t="s">
        <v>316</v>
      </c>
      <c r="AJ86" s="6" t="s">
        <v>316</v>
      </c>
      <c r="AK86" s="6" t="s">
        <v>316</v>
      </c>
      <c r="AL86" s="6" t="s">
        <v>316</v>
      </c>
      <c r="AM86" s="6"/>
      <c r="AN86" s="6"/>
      <c r="AO86" s="6" t="s">
        <v>316</v>
      </c>
      <c r="AP86" s="6" t="s">
        <v>316</v>
      </c>
      <c r="AQ86" s="6" t="s">
        <v>316</v>
      </c>
      <c r="AR86" s="6" t="s">
        <v>316</v>
      </c>
      <c r="AS86" s="6" t="s">
        <v>316</v>
      </c>
      <c r="AT86" s="6" t="s">
        <v>316</v>
      </c>
      <c r="AU86" s="6" t="s">
        <v>316</v>
      </c>
      <c r="AV86" s="6" t="s">
        <v>316</v>
      </c>
      <c r="AW86" s="6" t="s">
        <v>316</v>
      </c>
      <c r="AX86" s="6"/>
      <c r="AY86" s="6"/>
      <c r="AZ86" s="6" t="s">
        <v>316</v>
      </c>
      <c r="BA86" s="6"/>
      <c r="BB86" s="6" t="s">
        <v>316</v>
      </c>
      <c r="BC86" s="6"/>
      <c r="BD86" s="6" t="s">
        <v>316</v>
      </c>
      <c r="BE86" s="5" t="s">
        <v>316</v>
      </c>
      <c r="BF86" s="5" t="s">
        <v>316</v>
      </c>
      <c r="BG86" s="5" t="s">
        <v>316</v>
      </c>
      <c r="BH86" s="5" t="s">
        <v>316</v>
      </c>
      <c r="BI86" s="5" t="s">
        <v>316</v>
      </c>
      <c r="BJ86" s="5" t="s">
        <v>316</v>
      </c>
      <c r="BK86" s="5" t="s">
        <v>316</v>
      </c>
      <c r="BL86" s="5" t="s">
        <v>316</v>
      </c>
      <c r="BM86" s="5" t="s">
        <v>316</v>
      </c>
      <c r="BN86" s="5" t="s">
        <v>316</v>
      </c>
      <c r="BO86" s="5" t="s">
        <v>316</v>
      </c>
      <c r="BP86" s="5" t="s">
        <v>316</v>
      </c>
      <c r="BQ86" s="5" t="s">
        <v>316</v>
      </c>
      <c r="BR86" s="5" t="s">
        <v>316</v>
      </c>
      <c r="BS86" s="5" t="s">
        <v>316</v>
      </c>
      <c r="BT86" s="5" t="s">
        <v>316</v>
      </c>
      <c r="BU86" s="5" t="s">
        <v>316</v>
      </c>
      <c r="BV86" s="6" t="s">
        <v>316</v>
      </c>
      <c r="BW86" s="6" t="s">
        <v>316</v>
      </c>
      <c r="BX86" s="6" t="s">
        <v>316</v>
      </c>
      <c r="BY86" s="6" t="s">
        <v>316</v>
      </c>
      <c r="BZ86" s="6" t="s">
        <v>316</v>
      </c>
      <c r="CA86" s="6" t="s">
        <v>316</v>
      </c>
      <c r="CB86" s="6" t="s">
        <v>316</v>
      </c>
      <c r="CC86" s="6" t="s">
        <v>316</v>
      </c>
    </row>
    <row r="87" spans="1:81" hidden="1">
      <c r="A87" s="19">
        <v>73</v>
      </c>
      <c r="B87" s="431">
        <v>73</v>
      </c>
      <c r="C87" s="1378" t="s">
        <v>85</v>
      </c>
      <c r="D87" s="1368"/>
      <c r="E87" s="1379"/>
      <c r="F87" s="6" t="s">
        <v>316</v>
      </c>
      <c r="G87" s="6" t="s">
        <v>316</v>
      </c>
      <c r="H87" s="6" t="s">
        <v>316</v>
      </c>
      <c r="I87" s="6" t="s">
        <v>316</v>
      </c>
      <c r="J87" s="6" t="s">
        <v>316</v>
      </c>
      <c r="K87" s="6" t="s">
        <v>316</v>
      </c>
      <c r="L87" s="6" t="s">
        <v>316</v>
      </c>
      <c r="M87" s="6" t="s">
        <v>316</v>
      </c>
      <c r="N87" s="6" t="s">
        <v>316</v>
      </c>
      <c r="O87" s="6" t="s">
        <v>316</v>
      </c>
      <c r="P87" s="6" t="s">
        <v>316</v>
      </c>
      <c r="Q87" s="6" t="s">
        <v>316</v>
      </c>
      <c r="R87" s="6"/>
      <c r="S87" s="6" t="s">
        <v>316</v>
      </c>
      <c r="T87" s="6" t="s">
        <v>316</v>
      </c>
      <c r="U87" s="6" t="s">
        <v>316</v>
      </c>
      <c r="V87" s="6" t="s">
        <v>316</v>
      </c>
      <c r="W87" s="6" t="s">
        <v>316</v>
      </c>
      <c r="X87" s="6" t="s">
        <v>316</v>
      </c>
      <c r="Y87" s="6" t="s">
        <v>316</v>
      </c>
      <c r="Z87" s="6" t="s">
        <v>316</v>
      </c>
      <c r="AA87" s="6" t="s">
        <v>316</v>
      </c>
      <c r="AB87" s="6" t="s">
        <v>316</v>
      </c>
      <c r="AC87" s="6" t="s">
        <v>316</v>
      </c>
      <c r="AD87" s="6" t="s">
        <v>316</v>
      </c>
      <c r="AE87" s="6" t="s">
        <v>316</v>
      </c>
      <c r="AF87" s="6" t="s">
        <v>316</v>
      </c>
      <c r="AG87" s="6" t="s">
        <v>316</v>
      </c>
      <c r="AH87" s="6" t="s">
        <v>316</v>
      </c>
      <c r="AI87" s="6" t="s">
        <v>316</v>
      </c>
      <c r="AJ87" s="6" t="s">
        <v>316</v>
      </c>
      <c r="AK87" s="6" t="s">
        <v>316</v>
      </c>
      <c r="AL87" s="6" t="s">
        <v>316</v>
      </c>
      <c r="AM87" s="6"/>
      <c r="AN87" s="6"/>
      <c r="AO87" s="6" t="s">
        <v>316</v>
      </c>
      <c r="AP87" s="6" t="s">
        <v>316</v>
      </c>
      <c r="AQ87" s="6" t="s">
        <v>316</v>
      </c>
      <c r="AR87" s="6" t="s">
        <v>316</v>
      </c>
      <c r="AS87" s="6" t="s">
        <v>316</v>
      </c>
      <c r="AT87" s="6" t="s">
        <v>316</v>
      </c>
      <c r="AU87" s="6" t="s">
        <v>316</v>
      </c>
      <c r="AV87" s="6" t="s">
        <v>316</v>
      </c>
      <c r="AW87" s="6" t="s">
        <v>316</v>
      </c>
      <c r="AX87" s="6"/>
      <c r="AY87" s="6"/>
      <c r="AZ87" s="6" t="s">
        <v>316</v>
      </c>
      <c r="BA87" s="6"/>
      <c r="BB87" s="6" t="s">
        <v>316</v>
      </c>
      <c r="BC87" s="6"/>
      <c r="BD87" s="6" t="s">
        <v>316</v>
      </c>
      <c r="BE87" s="5" t="s">
        <v>316</v>
      </c>
      <c r="BF87" s="5" t="s">
        <v>316</v>
      </c>
      <c r="BG87" s="5" t="s">
        <v>316</v>
      </c>
      <c r="BH87" s="5" t="s">
        <v>316</v>
      </c>
      <c r="BI87" s="5" t="s">
        <v>316</v>
      </c>
      <c r="BJ87" s="5" t="s">
        <v>316</v>
      </c>
      <c r="BK87" s="5" t="s">
        <v>316</v>
      </c>
      <c r="BL87" s="5" t="s">
        <v>316</v>
      </c>
      <c r="BM87" s="5" t="s">
        <v>316</v>
      </c>
      <c r="BN87" s="5" t="s">
        <v>316</v>
      </c>
      <c r="BO87" s="5" t="s">
        <v>316</v>
      </c>
      <c r="BP87" s="5" t="s">
        <v>316</v>
      </c>
      <c r="BQ87" s="5" t="s">
        <v>316</v>
      </c>
      <c r="BR87" s="5" t="s">
        <v>316</v>
      </c>
      <c r="BS87" s="5" t="s">
        <v>316</v>
      </c>
      <c r="BT87" s="5" t="s">
        <v>316</v>
      </c>
      <c r="BU87" s="5" t="s">
        <v>316</v>
      </c>
      <c r="BV87" s="6" t="s">
        <v>316</v>
      </c>
      <c r="BW87" s="6" t="s">
        <v>316</v>
      </c>
      <c r="BX87" s="6" t="s">
        <v>316</v>
      </c>
      <c r="BY87" s="6" t="s">
        <v>316</v>
      </c>
      <c r="BZ87" s="6" t="s">
        <v>316</v>
      </c>
      <c r="CA87" s="6" t="s">
        <v>316</v>
      </c>
      <c r="CB87" s="6" t="s">
        <v>316</v>
      </c>
      <c r="CC87" s="6" t="s">
        <v>316</v>
      </c>
    </row>
    <row r="88" spans="1:81" ht="34.5" customHeight="1">
      <c r="A88" s="19">
        <v>74</v>
      </c>
      <c r="B88" s="431">
        <v>74</v>
      </c>
      <c r="C88" s="390" t="s">
        <v>91</v>
      </c>
      <c r="D88" s="8" t="s">
        <v>17</v>
      </c>
      <c r="E88" s="390" t="s">
        <v>317</v>
      </c>
      <c r="F88" s="8" t="s">
        <v>17</v>
      </c>
      <c r="G88" s="20" t="s">
        <v>86</v>
      </c>
      <c r="H88" s="125" t="s">
        <v>733</v>
      </c>
      <c r="I88" s="20" t="s">
        <v>275</v>
      </c>
      <c r="J88" s="63" t="s">
        <v>23</v>
      </c>
      <c r="K88" s="20"/>
      <c r="L88" s="20"/>
      <c r="M88" s="20"/>
      <c r="N88" s="79"/>
      <c r="O88" s="20"/>
      <c r="P88" s="79"/>
      <c r="Q88" s="20" t="s">
        <v>16</v>
      </c>
      <c r="R88" s="20"/>
      <c r="S88" s="21"/>
      <c r="T88" s="20"/>
      <c r="U88" s="66">
        <f t="shared" ref="U88:U93" si="10">COUNTIF(K88:T88,"x")</f>
        <v>1</v>
      </c>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1121">
        <v>1</v>
      </c>
      <c r="BF88" s="1121">
        <v>2</v>
      </c>
      <c r="BG88" s="1121">
        <v>1</v>
      </c>
      <c r="BH88" s="1121">
        <v>2</v>
      </c>
      <c r="BI88" s="1121">
        <v>2</v>
      </c>
      <c r="BJ88" s="1121">
        <v>2</v>
      </c>
      <c r="BK88" s="1121">
        <v>2</v>
      </c>
      <c r="BL88" s="1121">
        <v>2</v>
      </c>
      <c r="BM88" s="1121">
        <v>1</v>
      </c>
      <c r="BN88" s="1121">
        <v>2</v>
      </c>
      <c r="BO88" s="1121">
        <v>2</v>
      </c>
      <c r="BP88" s="1121">
        <v>2</v>
      </c>
      <c r="BQ88" s="1121">
        <v>1</v>
      </c>
      <c r="BR88" s="1122">
        <v>1</v>
      </c>
      <c r="BS88" s="1122">
        <v>2</v>
      </c>
      <c r="BT88" s="1122">
        <v>1</v>
      </c>
      <c r="BU88" s="1121">
        <v>2</v>
      </c>
      <c r="BV88" s="21">
        <f>COUNTIF($BE88:$BU88,2)</f>
        <v>11</v>
      </c>
      <c r="BW88" s="22">
        <f>BV88/COUNTA($BE88:$BU88)</f>
        <v>0.6470588235294118</v>
      </c>
      <c r="BX88" s="21">
        <f>COUNTIF($BE88:$BU88,1)</f>
        <v>6</v>
      </c>
      <c r="BY88" s="22">
        <f>BX88/COUNTA($BE88:$BU88)</f>
        <v>0.35294117647058826</v>
      </c>
      <c r="BZ88" s="21">
        <f>COUNTIF($BE88:$BU88,0)</f>
        <v>0</v>
      </c>
      <c r="CA88" s="22">
        <f>BZ88/COUNTA($BE88:$BU88)</f>
        <v>0</v>
      </c>
      <c r="CB88" s="21">
        <f>(((BV88*2)+(BX88*1)+(BZ88*0)))/COUNTA($BE88:$BU88)</f>
        <v>1.6470588235294117</v>
      </c>
      <c r="CC88" s="21" t="str">
        <f>IF(CB88&gt;=1.6,"Đạt mục tiêu",IF(CB88&gt;=1,"Cần cố gắng","Chưa đạt"))</f>
        <v>Đạt mục tiêu</v>
      </c>
    </row>
    <row r="89" spans="1:81" s="443" customFormat="1" ht="30" customHeight="1">
      <c r="A89" s="19">
        <v>75</v>
      </c>
      <c r="B89" s="431">
        <v>75</v>
      </c>
      <c r="C89" s="86" t="s">
        <v>659</v>
      </c>
      <c r="D89" s="87" t="s">
        <v>17</v>
      </c>
      <c r="E89" s="86" t="s">
        <v>660</v>
      </c>
      <c r="F89" s="87" t="s">
        <v>17</v>
      </c>
      <c r="G89" s="79" t="s">
        <v>318</v>
      </c>
      <c r="H89" s="128" t="s">
        <v>327</v>
      </c>
      <c r="I89" s="79" t="s">
        <v>212</v>
      </c>
      <c r="J89" s="63" t="s">
        <v>23</v>
      </c>
      <c r="K89" s="79"/>
      <c r="L89" s="79"/>
      <c r="M89" s="79"/>
      <c r="N89" s="79"/>
      <c r="O89" s="79"/>
      <c r="P89" s="79"/>
      <c r="Q89" s="79" t="s">
        <v>16</v>
      </c>
      <c r="R89" s="79"/>
      <c r="S89" s="446"/>
      <c r="T89" s="79"/>
      <c r="U89" s="66">
        <f t="shared" si="10"/>
        <v>1</v>
      </c>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1119"/>
      <c r="BF89" s="1119"/>
      <c r="BG89" s="1119"/>
      <c r="BH89" s="1119"/>
      <c r="BI89" s="1119"/>
      <c r="BJ89" s="1119"/>
      <c r="BK89" s="1119"/>
      <c r="BL89" s="1119"/>
      <c r="BM89" s="1119"/>
      <c r="BN89" s="1119"/>
      <c r="BO89" s="1119"/>
      <c r="BP89" s="1119"/>
      <c r="BQ89" s="1119"/>
      <c r="BR89" s="1120"/>
      <c r="BS89" s="1120"/>
      <c r="BT89" s="1120"/>
      <c r="BU89" s="1119"/>
      <c r="BV89" s="446"/>
      <c r="BW89" s="81"/>
      <c r="BX89" s="446"/>
      <c r="BY89" s="81"/>
      <c r="BZ89" s="446"/>
      <c r="CA89" s="81"/>
      <c r="CB89" s="446"/>
      <c r="CC89" s="446"/>
    </row>
    <row r="90" spans="1:81" s="443" customFormat="1" ht="30.75" customHeight="1">
      <c r="A90" s="19">
        <v>76</v>
      </c>
      <c r="B90" s="431">
        <v>76</v>
      </c>
      <c r="C90" s="86" t="s">
        <v>661</v>
      </c>
      <c r="D90" s="87" t="s">
        <v>17</v>
      </c>
      <c r="E90" s="86" t="s">
        <v>662</v>
      </c>
      <c r="F90" s="87" t="s">
        <v>17</v>
      </c>
      <c r="G90" s="79" t="s">
        <v>319</v>
      </c>
      <c r="H90" s="128" t="s">
        <v>328</v>
      </c>
      <c r="I90" s="79" t="s">
        <v>212</v>
      </c>
      <c r="J90" s="63" t="s">
        <v>23</v>
      </c>
      <c r="K90" s="79"/>
      <c r="L90" s="79"/>
      <c r="M90" s="79"/>
      <c r="N90" s="79" t="s">
        <v>16</v>
      </c>
      <c r="O90" s="79"/>
      <c r="P90" s="79"/>
      <c r="Q90" s="79"/>
      <c r="R90" s="79"/>
      <c r="S90" s="446"/>
      <c r="T90" s="79"/>
      <c r="U90" s="66">
        <f t="shared" si="10"/>
        <v>1</v>
      </c>
      <c r="V90" s="79"/>
      <c r="W90" s="79"/>
      <c r="X90" s="79"/>
      <c r="Y90" s="79"/>
      <c r="Z90" s="79"/>
      <c r="AA90" s="79"/>
      <c r="AB90" s="79"/>
      <c r="AC90" s="79"/>
      <c r="AD90" s="79"/>
      <c r="AE90" s="79"/>
      <c r="AF90" s="79"/>
      <c r="AG90" s="79"/>
      <c r="AH90" s="79"/>
      <c r="AI90" s="79"/>
      <c r="AJ90" s="79"/>
      <c r="AK90" s="79"/>
      <c r="AL90" s="79"/>
      <c r="AM90" s="79"/>
      <c r="AN90" s="79"/>
      <c r="AO90" s="79"/>
      <c r="AP90" s="79"/>
      <c r="AQ90" s="79"/>
      <c r="AR90" s="79"/>
      <c r="AS90" s="79"/>
      <c r="AT90" s="79"/>
      <c r="AU90" s="79"/>
      <c r="AV90" s="79"/>
      <c r="AW90" s="79"/>
      <c r="AX90" s="79"/>
      <c r="AY90" s="79"/>
      <c r="AZ90" s="79"/>
      <c r="BA90" s="79"/>
      <c r="BB90" s="79"/>
      <c r="BC90" s="79"/>
      <c r="BD90" s="79"/>
      <c r="BE90" s="1119"/>
      <c r="BF90" s="1119"/>
      <c r="BG90" s="1119"/>
      <c r="BH90" s="1119"/>
      <c r="BI90" s="1119"/>
      <c r="BJ90" s="1119"/>
      <c r="BK90" s="1119"/>
      <c r="BL90" s="1119"/>
      <c r="BM90" s="1119"/>
      <c r="BN90" s="1119"/>
      <c r="BO90" s="1119"/>
      <c r="BP90" s="1119"/>
      <c r="BQ90" s="1119"/>
      <c r="BR90" s="1120"/>
      <c r="BS90" s="1120"/>
      <c r="BT90" s="1120"/>
      <c r="BU90" s="1119"/>
      <c r="BV90" s="446"/>
      <c r="BW90" s="81"/>
      <c r="BX90" s="446"/>
      <c r="BY90" s="81"/>
      <c r="BZ90" s="446"/>
      <c r="CA90" s="81"/>
      <c r="CB90" s="446"/>
      <c r="CC90" s="446"/>
    </row>
    <row r="91" spans="1:81" s="443" customFormat="1" ht="33" customHeight="1">
      <c r="A91" s="19">
        <v>77</v>
      </c>
      <c r="B91" s="431">
        <v>77</v>
      </c>
      <c r="C91" s="86" t="s">
        <v>663</v>
      </c>
      <c r="D91" s="87" t="s">
        <v>17</v>
      </c>
      <c r="E91" s="86" t="s">
        <v>664</v>
      </c>
      <c r="F91" s="87" t="s">
        <v>17</v>
      </c>
      <c r="G91" s="79" t="s">
        <v>326</v>
      </c>
      <c r="H91" s="128" t="s">
        <v>669</v>
      </c>
      <c r="I91" s="79"/>
      <c r="J91" s="63" t="s">
        <v>23</v>
      </c>
      <c r="K91" s="79"/>
      <c r="L91" s="79"/>
      <c r="M91" s="79"/>
      <c r="N91" s="79"/>
      <c r="O91" s="79"/>
      <c r="P91" s="79" t="s">
        <v>16</v>
      </c>
      <c r="Q91" s="79"/>
      <c r="R91" s="79"/>
      <c r="S91" s="446"/>
      <c r="T91" s="79"/>
      <c r="U91" s="66">
        <f t="shared" si="10"/>
        <v>1</v>
      </c>
      <c r="V91" s="79"/>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c r="AU91" s="79"/>
      <c r="AV91" s="79"/>
      <c r="AW91" s="79"/>
      <c r="AX91" s="79"/>
      <c r="AY91" s="79"/>
      <c r="AZ91" s="79"/>
      <c r="BA91" s="79"/>
      <c r="BB91" s="79"/>
      <c r="BC91" s="79"/>
      <c r="BD91" s="79"/>
      <c r="BE91" s="1119"/>
      <c r="BF91" s="1119"/>
      <c r="BG91" s="1119"/>
      <c r="BH91" s="1119"/>
      <c r="BI91" s="1119"/>
      <c r="BJ91" s="1119"/>
      <c r="BK91" s="1119"/>
      <c r="BL91" s="1119"/>
      <c r="BM91" s="1119"/>
      <c r="BN91" s="1119"/>
      <c r="BO91" s="1119"/>
      <c r="BP91" s="1119"/>
      <c r="BQ91" s="1119"/>
      <c r="BR91" s="1120"/>
      <c r="BS91" s="1120"/>
      <c r="BT91" s="1120"/>
      <c r="BU91" s="1119"/>
      <c r="BV91" s="446"/>
      <c r="BW91" s="81"/>
      <c r="BX91" s="446"/>
      <c r="BY91" s="81"/>
      <c r="BZ91" s="446"/>
      <c r="CA91" s="81"/>
      <c r="CB91" s="446"/>
      <c r="CC91" s="446"/>
    </row>
    <row r="92" spans="1:81" s="443" customFormat="1" ht="21" customHeight="1">
      <c r="A92" s="19">
        <v>78</v>
      </c>
      <c r="B92" s="431">
        <v>78</v>
      </c>
      <c r="C92" s="86" t="s">
        <v>665</v>
      </c>
      <c r="D92" s="87" t="s">
        <v>17</v>
      </c>
      <c r="E92" s="86" t="s">
        <v>666</v>
      </c>
      <c r="F92" s="87" t="s">
        <v>17</v>
      </c>
      <c r="G92" s="79" t="s">
        <v>320</v>
      </c>
      <c r="H92" s="96" t="s">
        <v>329</v>
      </c>
      <c r="I92" s="79"/>
      <c r="J92" s="63" t="s">
        <v>23</v>
      </c>
      <c r="K92" s="79"/>
      <c r="L92" s="446" t="s">
        <v>16</v>
      </c>
      <c r="M92" s="79"/>
      <c r="N92" s="79"/>
      <c r="O92" s="79"/>
      <c r="P92" s="79"/>
      <c r="Q92" s="79"/>
      <c r="R92" s="79"/>
      <c r="S92" s="446"/>
      <c r="T92" s="79"/>
      <c r="U92" s="66">
        <f t="shared" si="10"/>
        <v>1</v>
      </c>
      <c r="V92" s="79"/>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1119"/>
      <c r="BF92" s="1119"/>
      <c r="BG92" s="1119"/>
      <c r="BH92" s="1119"/>
      <c r="BI92" s="1119"/>
      <c r="BJ92" s="1119"/>
      <c r="BK92" s="1119"/>
      <c r="BL92" s="1119"/>
      <c r="BM92" s="1119"/>
      <c r="BN92" s="1119"/>
      <c r="BO92" s="1119"/>
      <c r="BP92" s="1119"/>
      <c r="BQ92" s="1119"/>
      <c r="BR92" s="1120"/>
      <c r="BS92" s="1120"/>
      <c r="BT92" s="1120"/>
      <c r="BU92" s="1119"/>
      <c r="BV92" s="446"/>
      <c r="BW92" s="81"/>
      <c r="BX92" s="446"/>
      <c r="BY92" s="81"/>
      <c r="BZ92" s="446"/>
      <c r="CA92" s="81"/>
      <c r="CB92" s="446"/>
      <c r="CC92" s="446"/>
    </row>
    <row r="93" spans="1:81" s="443" customFormat="1" ht="30.75" customHeight="1">
      <c r="A93" s="19">
        <v>79</v>
      </c>
      <c r="B93" s="431">
        <v>79</v>
      </c>
      <c r="C93" s="86" t="s">
        <v>667</v>
      </c>
      <c r="D93" s="87" t="s">
        <v>17</v>
      </c>
      <c r="E93" s="86" t="s">
        <v>668</v>
      </c>
      <c r="F93" s="87" t="s">
        <v>17</v>
      </c>
      <c r="G93" s="79" t="s">
        <v>321</v>
      </c>
      <c r="H93" s="96" t="s">
        <v>330</v>
      </c>
      <c r="I93" s="79"/>
      <c r="J93" s="63" t="s">
        <v>23</v>
      </c>
      <c r="K93" s="79"/>
      <c r="L93" s="79"/>
      <c r="M93" s="79"/>
      <c r="N93" s="79"/>
      <c r="O93" s="79" t="s">
        <v>16</v>
      </c>
      <c r="P93" s="79"/>
      <c r="Q93" s="79"/>
      <c r="R93" s="79"/>
      <c r="S93" s="446"/>
      <c r="T93" s="79"/>
      <c r="U93" s="66">
        <f t="shared" si="10"/>
        <v>1</v>
      </c>
      <c r="V93" s="79"/>
      <c r="W93" s="79"/>
      <c r="X93" s="79"/>
      <c r="Y93" s="79"/>
      <c r="Z93" s="79"/>
      <c r="AA93" s="79"/>
      <c r="AB93" s="79"/>
      <c r="AC93" s="79"/>
      <c r="AD93" s="79"/>
      <c r="AE93" s="79"/>
      <c r="AF93" s="79"/>
      <c r="AG93" s="79"/>
      <c r="AH93" s="79"/>
      <c r="AI93" s="79"/>
      <c r="AJ93" s="79"/>
      <c r="AK93" s="79"/>
      <c r="AL93" s="79"/>
      <c r="AM93" s="79"/>
      <c r="AN93" s="79"/>
      <c r="AO93" s="79"/>
      <c r="AP93" s="79"/>
      <c r="AQ93" s="79"/>
      <c r="AR93" s="79"/>
      <c r="AS93" s="79"/>
      <c r="AT93" s="79"/>
      <c r="AU93" s="79"/>
      <c r="AV93" s="79"/>
      <c r="AW93" s="79"/>
      <c r="AX93" s="79"/>
      <c r="AY93" s="79"/>
      <c r="AZ93" s="79"/>
      <c r="BA93" s="79"/>
      <c r="BB93" s="79"/>
      <c r="BC93" s="79"/>
      <c r="BD93" s="79"/>
      <c r="BE93" s="1119"/>
      <c r="BF93" s="1119"/>
      <c r="BG93" s="1119"/>
      <c r="BH93" s="1119"/>
      <c r="BI93" s="1119"/>
      <c r="BJ93" s="1119"/>
      <c r="BK93" s="1119"/>
      <c r="BL93" s="1119"/>
      <c r="BM93" s="1119"/>
      <c r="BN93" s="1119"/>
      <c r="BO93" s="1119"/>
      <c r="BP93" s="1119"/>
      <c r="BQ93" s="1119"/>
      <c r="BR93" s="1120"/>
      <c r="BS93" s="1120"/>
      <c r="BT93" s="1120"/>
      <c r="BU93" s="1119"/>
      <c r="BV93" s="446"/>
      <c r="BW93" s="81"/>
      <c r="BX93" s="446"/>
      <c r="BY93" s="81"/>
      <c r="BZ93" s="446"/>
      <c r="CA93" s="81"/>
      <c r="CB93" s="446"/>
      <c r="CC93" s="446"/>
    </row>
    <row r="94" spans="1:81" s="121" customFormat="1" hidden="1">
      <c r="A94" s="19">
        <v>80</v>
      </c>
      <c r="B94" s="431">
        <v>80</v>
      </c>
      <c r="C94" s="1566" t="s">
        <v>96</v>
      </c>
      <c r="D94" s="1565"/>
      <c r="E94" s="1567"/>
      <c r="F94" s="5" t="s">
        <v>316</v>
      </c>
      <c r="G94" s="5" t="s">
        <v>316</v>
      </c>
      <c r="H94" s="5" t="s">
        <v>316</v>
      </c>
      <c r="I94" s="5" t="s">
        <v>316</v>
      </c>
      <c r="J94" s="5" t="s">
        <v>316</v>
      </c>
      <c r="K94" s="5" t="s">
        <v>316</v>
      </c>
      <c r="L94" s="5" t="s">
        <v>316</v>
      </c>
      <c r="M94" s="5" t="s">
        <v>316</v>
      </c>
      <c r="N94" s="5" t="s">
        <v>316</v>
      </c>
      <c r="O94" s="5" t="s">
        <v>316</v>
      </c>
      <c r="P94" s="5" t="s">
        <v>316</v>
      </c>
      <c r="Q94" s="5" t="s">
        <v>316</v>
      </c>
      <c r="R94" s="5"/>
      <c r="S94" s="5" t="s">
        <v>316</v>
      </c>
      <c r="T94" s="5" t="s">
        <v>316</v>
      </c>
      <c r="U94" s="5" t="s">
        <v>316</v>
      </c>
      <c r="V94" s="5" t="s">
        <v>316</v>
      </c>
      <c r="W94" s="5" t="s">
        <v>316</v>
      </c>
      <c r="X94" s="5" t="s">
        <v>316</v>
      </c>
      <c r="Y94" s="5" t="s">
        <v>316</v>
      </c>
      <c r="Z94" s="5" t="s">
        <v>316</v>
      </c>
      <c r="AA94" s="5" t="s">
        <v>316</v>
      </c>
      <c r="AB94" s="5" t="s">
        <v>316</v>
      </c>
      <c r="AC94" s="5" t="s">
        <v>316</v>
      </c>
      <c r="AD94" s="5" t="s">
        <v>316</v>
      </c>
      <c r="AE94" s="5" t="s">
        <v>316</v>
      </c>
      <c r="AF94" s="5" t="s">
        <v>316</v>
      </c>
      <c r="AG94" s="5" t="s">
        <v>316</v>
      </c>
      <c r="AH94" s="5" t="s">
        <v>316</v>
      </c>
      <c r="AI94" s="5" t="s">
        <v>316</v>
      </c>
      <c r="AJ94" s="5" t="s">
        <v>316</v>
      </c>
      <c r="AK94" s="5" t="s">
        <v>316</v>
      </c>
      <c r="AL94" s="5" t="s">
        <v>316</v>
      </c>
      <c r="AM94" s="5"/>
      <c r="AN94" s="5"/>
      <c r="AO94" s="5" t="s">
        <v>316</v>
      </c>
      <c r="AP94" s="5" t="s">
        <v>316</v>
      </c>
      <c r="AQ94" s="5" t="s">
        <v>316</v>
      </c>
      <c r="AR94" s="5" t="s">
        <v>316</v>
      </c>
      <c r="AS94" s="5" t="s">
        <v>316</v>
      </c>
      <c r="AT94" s="5" t="s">
        <v>316</v>
      </c>
      <c r="AU94" s="5" t="s">
        <v>316</v>
      </c>
      <c r="AV94" s="5" t="s">
        <v>316</v>
      </c>
      <c r="AW94" s="5" t="s">
        <v>316</v>
      </c>
      <c r="AX94" s="5"/>
      <c r="AY94" s="5"/>
      <c r="AZ94" s="5" t="s">
        <v>316</v>
      </c>
      <c r="BA94" s="5"/>
      <c r="BB94" s="5" t="s">
        <v>316</v>
      </c>
      <c r="BC94" s="5"/>
      <c r="BD94" s="5" t="s">
        <v>316</v>
      </c>
      <c r="BE94" s="5" t="s">
        <v>316</v>
      </c>
      <c r="BF94" s="5" t="s">
        <v>316</v>
      </c>
      <c r="BG94" s="5" t="s">
        <v>316</v>
      </c>
      <c r="BH94" s="5" t="s">
        <v>316</v>
      </c>
      <c r="BI94" s="5" t="s">
        <v>316</v>
      </c>
      <c r="BJ94" s="5" t="s">
        <v>316</v>
      </c>
      <c r="BK94" s="5" t="s">
        <v>316</v>
      </c>
      <c r="BL94" s="5" t="s">
        <v>316</v>
      </c>
      <c r="BM94" s="5" t="s">
        <v>316</v>
      </c>
      <c r="BN94" s="5" t="s">
        <v>316</v>
      </c>
      <c r="BO94" s="5" t="s">
        <v>316</v>
      </c>
      <c r="BP94" s="5" t="s">
        <v>316</v>
      </c>
      <c r="BQ94" s="5" t="s">
        <v>316</v>
      </c>
      <c r="BR94" s="5" t="s">
        <v>316</v>
      </c>
      <c r="BS94" s="5" t="s">
        <v>316</v>
      </c>
      <c r="BT94" s="5" t="s">
        <v>316</v>
      </c>
      <c r="BU94" s="5" t="s">
        <v>316</v>
      </c>
      <c r="BV94" s="5" t="s">
        <v>316</v>
      </c>
      <c r="BW94" s="5" t="s">
        <v>316</v>
      </c>
      <c r="BX94" s="5" t="s">
        <v>316</v>
      </c>
      <c r="BY94" s="5" t="s">
        <v>316</v>
      </c>
      <c r="BZ94" s="5" t="s">
        <v>316</v>
      </c>
      <c r="CA94" s="5" t="s">
        <v>316</v>
      </c>
      <c r="CB94" s="5" t="s">
        <v>316</v>
      </c>
      <c r="CC94" s="5" t="s">
        <v>316</v>
      </c>
    </row>
    <row r="95" spans="1:81" s="121" customFormat="1" hidden="1">
      <c r="A95" s="19">
        <v>81</v>
      </c>
      <c r="B95" s="431">
        <v>81</v>
      </c>
      <c r="C95" s="1566" t="s">
        <v>670</v>
      </c>
      <c r="D95" s="1565"/>
      <c r="E95" s="1567"/>
      <c r="F95" s="5" t="s">
        <v>316</v>
      </c>
      <c r="G95" s="5" t="s">
        <v>316</v>
      </c>
      <c r="H95" s="5" t="s">
        <v>316</v>
      </c>
      <c r="I95" s="5" t="s">
        <v>316</v>
      </c>
      <c r="J95" s="5" t="s">
        <v>316</v>
      </c>
      <c r="K95" s="5" t="s">
        <v>316</v>
      </c>
      <c r="L95" s="5" t="s">
        <v>316</v>
      </c>
      <c r="M95" s="5" t="s">
        <v>316</v>
      </c>
      <c r="N95" s="5" t="s">
        <v>316</v>
      </c>
      <c r="O95" s="5" t="s">
        <v>316</v>
      </c>
      <c r="P95" s="5" t="s">
        <v>316</v>
      </c>
      <c r="Q95" s="5" t="s">
        <v>316</v>
      </c>
      <c r="R95" s="5"/>
      <c r="S95" s="5" t="s">
        <v>316</v>
      </c>
      <c r="T95" s="5" t="s">
        <v>316</v>
      </c>
      <c r="U95" s="5" t="s">
        <v>316</v>
      </c>
      <c r="V95" s="5" t="s">
        <v>316</v>
      </c>
      <c r="W95" s="5" t="s">
        <v>316</v>
      </c>
      <c r="X95" s="5" t="s">
        <v>316</v>
      </c>
      <c r="Y95" s="5" t="s">
        <v>316</v>
      </c>
      <c r="Z95" s="5" t="s">
        <v>316</v>
      </c>
      <c r="AA95" s="5" t="s">
        <v>316</v>
      </c>
      <c r="AB95" s="5" t="s">
        <v>316</v>
      </c>
      <c r="AC95" s="5" t="s">
        <v>316</v>
      </c>
      <c r="AD95" s="5" t="s">
        <v>316</v>
      </c>
      <c r="AE95" s="5" t="s">
        <v>316</v>
      </c>
      <c r="AF95" s="5" t="s">
        <v>316</v>
      </c>
      <c r="AG95" s="5" t="s">
        <v>316</v>
      </c>
      <c r="AH95" s="5" t="s">
        <v>316</v>
      </c>
      <c r="AI95" s="5" t="s">
        <v>316</v>
      </c>
      <c r="AJ95" s="5" t="s">
        <v>316</v>
      </c>
      <c r="AK95" s="5" t="s">
        <v>316</v>
      </c>
      <c r="AL95" s="5" t="s">
        <v>316</v>
      </c>
      <c r="AM95" s="5"/>
      <c r="AN95" s="5"/>
      <c r="AO95" s="5" t="s">
        <v>316</v>
      </c>
      <c r="AP95" s="5" t="s">
        <v>316</v>
      </c>
      <c r="AQ95" s="5" t="s">
        <v>316</v>
      </c>
      <c r="AR95" s="5" t="s">
        <v>316</v>
      </c>
      <c r="AS95" s="5" t="s">
        <v>316</v>
      </c>
      <c r="AT95" s="5" t="s">
        <v>316</v>
      </c>
      <c r="AU95" s="5" t="s">
        <v>316</v>
      </c>
      <c r="AV95" s="5" t="s">
        <v>316</v>
      </c>
      <c r="AW95" s="5" t="s">
        <v>316</v>
      </c>
      <c r="AX95" s="5"/>
      <c r="AY95" s="5"/>
      <c r="AZ95" s="5" t="s">
        <v>316</v>
      </c>
      <c r="BA95" s="5"/>
      <c r="BB95" s="5" t="s">
        <v>316</v>
      </c>
      <c r="BC95" s="5"/>
      <c r="BD95" s="5" t="s">
        <v>316</v>
      </c>
      <c r="BE95" s="5" t="s">
        <v>316</v>
      </c>
      <c r="BF95" s="5" t="s">
        <v>316</v>
      </c>
      <c r="BG95" s="5" t="s">
        <v>316</v>
      </c>
      <c r="BH95" s="5" t="s">
        <v>316</v>
      </c>
      <c r="BI95" s="5" t="s">
        <v>316</v>
      </c>
      <c r="BJ95" s="5" t="s">
        <v>316</v>
      </c>
      <c r="BK95" s="5" t="s">
        <v>316</v>
      </c>
      <c r="BL95" s="5" t="s">
        <v>316</v>
      </c>
      <c r="BM95" s="5" t="s">
        <v>316</v>
      </c>
      <c r="BN95" s="5" t="s">
        <v>316</v>
      </c>
      <c r="BO95" s="5" t="s">
        <v>316</v>
      </c>
      <c r="BP95" s="5" t="s">
        <v>316</v>
      </c>
      <c r="BQ95" s="5" t="s">
        <v>316</v>
      </c>
      <c r="BR95" s="5" t="s">
        <v>316</v>
      </c>
      <c r="BS95" s="5" t="s">
        <v>316</v>
      </c>
      <c r="BT95" s="5" t="s">
        <v>316</v>
      </c>
      <c r="BU95" s="5" t="s">
        <v>316</v>
      </c>
      <c r="BV95" s="5" t="s">
        <v>316</v>
      </c>
      <c r="BW95" s="5" t="s">
        <v>316</v>
      </c>
      <c r="BX95" s="5" t="s">
        <v>316</v>
      </c>
      <c r="BY95" s="5" t="s">
        <v>316</v>
      </c>
      <c r="BZ95" s="5" t="s">
        <v>316</v>
      </c>
      <c r="CA95" s="5" t="s">
        <v>316</v>
      </c>
      <c r="CB95" s="5" t="s">
        <v>316</v>
      </c>
      <c r="CC95" s="5" t="s">
        <v>316</v>
      </c>
    </row>
    <row r="96" spans="1:81" s="443" customFormat="1" ht="30" customHeight="1">
      <c r="A96" s="19">
        <v>82</v>
      </c>
      <c r="B96" s="431">
        <v>82</v>
      </c>
      <c r="C96" s="86" t="s">
        <v>671</v>
      </c>
      <c r="D96" s="87" t="s">
        <v>14</v>
      </c>
      <c r="E96" s="86" t="s">
        <v>672</v>
      </c>
      <c r="F96" s="87" t="s">
        <v>17</v>
      </c>
      <c r="G96" s="86" t="s">
        <v>672</v>
      </c>
      <c r="H96" s="96" t="s">
        <v>966</v>
      </c>
      <c r="I96" s="446"/>
      <c r="J96" s="63" t="s">
        <v>23</v>
      </c>
      <c r="K96" s="66" t="s">
        <v>16</v>
      </c>
      <c r="L96" s="66"/>
      <c r="M96" s="79"/>
      <c r="N96" s="79"/>
      <c r="O96" s="79"/>
      <c r="P96" s="79"/>
      <c r="Q96" s="79"/>
      <c r="R96" s="79"/>
      <c r="S96" s="79"/>
      <c r="T96" s="79"/>
      <c r="U96" s="66">
        <f>COUNTIF(K96:T96,"x")</f>
        <v>1</v>
      </c>
      <c r="V96" s="79" t="s">
        <v>726</v>
      </c>
      <c r="W96" s="79" t="s">
        <v>723</v>
      </c>
      <c r="X96" s="79" t="s">
        <v>723</v>
      </c>
      <c r="Y96" s="79" t="s">
        <v>724</v>
      </c>
      <c r="Z96" s="79"/>
      <c r="AA96" s="79"/>
      <c r="AB96" s="79"/>
      <c r="AC96" s="79"/>
      <c r="AD96" s="79"/>
      <c r="AE96" s="79"/>
      <c r="AF96" s="79"/>
      <c r="AG96" s="79"/>
      <c r="AH96" s="79"/>
      <c r="AI96" s="79"/>
      <c r="AJ96" s="79"/>
      <c r="AK96" s="79"/>
      <c r="AL96" s="79"/>
      <c r="AM96" s="79"/>
      <c r="AN96" s="79"/>
      <c r="AO96" s="79"/>
      <c r="AP96" s="79"/>
      <c r="AQ96" s="79"/>
      <c r="AR96" s="79"/>
      <c r="AS96" s="79"/>
      <c r="AT96" s="79"/>
      <c r="AU96" s="79"/>
      <c r="AV96" s="79"/>
      <c r="AW96" s="79"/>
      <c r="AX96" s="79"/>
      <c r="AY96" s="79"/>
      <c r="AZ96" s="79"/>
      <c r="BA96" s="79"/>
      <c r="BB96" s="79"/>
      <c r="BC96" s="79"/>
      <c r="BD96" s="79"/>
      <c r="BE96" s="1119"/>
      <c r="BF96" s="1119"/>
      <c r="BG96" s="1119"/>
      <c r="BH96" s="1119"/>
      <c r="BI96" s="1119"/>
      <c r="BJ96" s="1119"/>
      <c r="BK96" s="1119"/>
      <c r="BL96" s="1119"/>
      <c r="BM96" s="1119"/>
      <c r="BN96" s="1119"/>
      <c r="BO96" s="1119"/>
      <c r="BP96" s="1119"/>
      <c r="BQ96" s="1119"/>
      <c r="BR96" s="1120"/>
      <c r="BS96" s="1120"/>
      <c r="BT96" s="1120"/>
      <c r="BU96" s="1119"/>
      <c r="BV96" s="446"/>
      <c r="BW96" s="81"/>
      <c r="BX96" s="446"/>
      <c r="BY96" s="81"/>
      <c r="BZ96" s="446"/>
      <c r="CA96" s="81"/>
      <c r="CB96" s="446"/>
      <c r="CC96" s="446"/>
    </row>
    <row r="97" spans="1:81" s="443" customFormat="1" ht="32.25" customHeight="1">
      <c r="A97" s="19">
        <v>83</v>
      </c>
      <c r="B97" s="431">
        <v>83</v>
      </c>
      <c r="C97" s="88" t="s">
        <v>673</v>
      </c>
      <c r="D97" s="87" t="s">
        <v>14</v>
      </c>
      <c r="E97" s="86" t="s">
        <v>674</v>
      </c>
      <c r="F97" s="87" t="s">
        <v>17</v>
      </c>
      <c r="G97" s="79" t="s">
        <v>322</v>
      </c>
      <c r="H97" s="96" t="s">
        <v>967</v>
      </c>
      <c r="I97" s="446"/>
      <c r="J97" s="63" t="s">
        <v>23</v>
      </c>
      <c r="K97" s="66" t="s">
        <v>16</v>
      </c>
      <c r="L97" s="66"/>
      <c r="M97" s="79"/>
      <c r="N97" s="79"/>
      <c r="O97" s="79"/>
      <c r="P97" s="79"/>
      <c r="Q97" s="79"/>
      <c r="R97" s="79"/>
      <c r="S97" s="79"/>
      <c r="T97" s="79"/>
      <c r="U97" s="66">
        <f>COUNTIF(K97:T97,"x")</f>
        <v>1</v>
      </c>
      <c r="V97" s="79" t="s">
        <v>723</v>
      </c>
      <c r="W97" s="79" t="s">
        <v>726</v>
      </c>
      <c r="X97" s="79" t="s">
        <v>724</v>
      </c>
      <c r="Y97" s="79" t="s">
        <v>723</v>
      </c>
      <c r="Z97" s="79"/>
      <c r="AA97" s="79"/>
      <c r="AB97" s="79"/>
      <c r="AC97" s="79"/>
      <c r="AD97" s="79"/>
      <c r="AE97" s="79"/>
      <c r="AF97" s="79"/>
      <c r="AG97" s="79"/>
      <c r="AH97" s="79"/>
      <c r="AI97" s="79"/>
      <c r="AJ97" s="79"/>
      <c r="AK97" s="79"/>
      <c r="AL97" s="79"/>
      <c r="AM97" s="79"/>
      <c r="AN97" s="79"/>
      <c r="AO97" s="79"/>
      <c r="AP97" s="79"/>
      <c r="AQ97" s="79"/>
      <c r="AR97" s="79"/>
      <c r="AS97" s="79"/>
      <c r="AT97" s="79"/>
      <c r="AU97" s="79"/>
      <c r="AV97" s="79"/>
      <c r="AW97" s="79"/>
      <c r="AX97" s="79"/>
      <c r="AY97" s="79"/>
      <c r="AZ97" s="79"/>
      <c r="BA97" s="79"/>
      <c r="BB97" s="79"/>
      <c r="BC97" s="79"/>
      <c r="BD97" s="79"/>
      <c r="BE97" s="1119"/>
      <c r="BF97" s="1119"/>
      <c r="BG97" s="1119"/>
      <c r="BH97" s="1119"/>
      <c r="BI97" s="1119"/>
      <c r="BJ97" s="1119"/>
      <c r="BK97" s="1119"/>
      <c r="BL97" s="1119"/>
      <c r="BM97" s="1119"/>
      <c r="BN97" s="1119"/>
      <c r="BO97" s="1119"/>
      <c r="BP97" s="1119"/>
      <c r="BQ97" s="1119"/>
      <c r="BR97" s="1120"/>
      <c r="BS97" s="1120"/>
      <c r="BT97" s="1120"/>
      <c r="BU97" s="1119"/>
      <c r="BV97" s="446"/>
      <c r="BW97" s="81"/>
      <c r="BX97" s="446"/>
      <c r="BY97" s="81"/>
      <c r="BZ97" s="446"/>
      <c r="CA97" s="81"/>
      <c r="CB97" s="446"/>
      <c r="CC97" s="446"/>
    </row>
    <row r="98" spans="1:81" hidden="1">
      <c r="A98" s="19">
        <v>84</v>
      </c>
      <c r="B98" s="431">
        <v>84</v>
      </c>
      <c r="C98" s="1566" t="s">
        <v>675</v>
      </c>
      <c r="D98" s="1565"/>
      <c r="E98" s="1567"/>
      <c r="F98" s="5" t="s">
        <v>316</v>
      </c>
      <c r="G98" s="5" t="s">
        <v>316</v>
      </c>
      <c r="H98" s="5" t="s">
        <v>316</v>
      </c>
      <c r="I98" s="5" t="s">
        <v>316</v>
      </c>
      <c r="J98" s="5" t="s">
        <v>316</v>
      </c>
      <c r="K98" s="5" t="s">
        <v>316</v>
      </c>
      <c r="L98" s="5" t="s">
        <v>316</v>
      </c>
      <c r="M98" s="5" t="s">
        <v>316</v>
      </c>
      <c r="N98" s="5" t="s">
        <v>316</v>
      </c>
      <c r="O98" s="5" t="s">
        <v>316</v>
      </c>
      <c r="P98" s="5" t="s">
        <v>316</v>
      </c>
      <c r="Q98" s="5" t="s">
        <v>316</v>
      </c>
      <c r="R98" s="5"/>
      <c r="S98" s="5" t="s">
        <v>316</v>
      </c>
      <c r="T98" s="5" t="s">
        <v>316</v>
      </c>
      <c r="U98" s="5" t="s">
        <v>316</v>
      </c>
      <c r="V98" s="5" t="s">
        <v>316</v>
      </c>
      <c r="W98" s="5" t="s">
        <v>316</v>
      </c>
      <c r="X98" s="5" t="s">
        <v>316</v>
      </c>
      <c r="Y98" s="5" t="s">
        <v>316</v>
      </c>
      <c r="Z98" s="5" t="s">
        <v>316</v>
      </c>
      <c r="AA98" s="5" t="s">
        <v>316</v>
      </c>
      <c r="AB98" s="5" t="s">
        <v>316</v>
      </c>
      <c r="AC98" s="5" t="s">
        <v>316</v>
      </c>
      <c r="AD98" s="5" t="s">
        <v>316</v>
      </c>
      <c r="AE98" s="5" t="s">
        <v>316</v>
      </c>
      <c r="AF98" s="5" t="s">
        <v>316</v>
      </c>
      <c r="AG98" s="5" t="s">
        <v>316</v>
      </c>
      <c r="AH98" s="5" t="s">
        <v>316</v>
      </c>
      <c r="AI98" s="5" t="s">
        <v>316</v>
      </c>
      <c r="AJ98" s="5" t="s">
        <v>316</v>
      </c>
      <c r="AK98" s="5" t="s">
        <v>316</v>
      </c>
      <c r="AL98" s="5" t="s">
        <v>316</v>
      </c>
      <c r="AM98" s="5"/>
      <c r="AN98" s="5"/>
      <c r="AO98" s="5" t="s">
        <v>316</v>
      </c>
      <c r="AP98" s="5" t="s">
        <v>316</v>
      </c>
      <c r="AQ98" s="5" t="s">
        <v>316</v>
      </c>
      <c r="AR98" s="5" t="s">
        <v>316</v>
      </c>
      <c r="AS98" s="5" t="s">
        <v>316</v>
      </c>
      <c r="AT98" s="5" t="s">
        <v>316</v>
      </c>
      <c r="AU98" s="5" t="s">
        <v>316</v>
      </c>
      <c r="AV98" s="5" t="s">
        <v>316</v>
      </c>
      <c r="AW98" s="5" t="s">
        <v>316</v>
      </c>
      <c r="AX98" s="5"/>
      <c r="AY98" s="5"/>
      <c r="AZ98" s="5" t="s">
        <v>316</v>
      </c>
      <c r="BA98" s="5"/>
      <c r="BB98" s="5" t="s">
        <v>316</v>
      </c>
      <c r="BC98" s="5"/>
      <c r="BD98" s="5" t="s">
        <v>316</v>
      </c>
      <c r="BE98" s="5" t="s">
        <v>316</v>
      </c>
      <c r="BF98" s="5" t="s">
        <v>316</v>
      </c>
      <c r="BG98" s="5" t="s">
        <v>316</v>
      </c>
      <c r="BH98" s="5" t="s">
        <v>316</v>
      </c>
      <c r="BI98" s="5" t="s">
        <v>316</v>
      </c>
      <c r="BJ98" s="5" t="s">
        <v>316</v>
      </c>
      <c r="BK98" s="5" t="s">
        <v>316</v>
      </c>
      <c r="BL98" s="5" t="s">
        <v>316</v>
      </c>
      <c r="BM98" s="5" t="s">
        <v>316</v>
      </c>
      <c r="BN98" s="5" t="s">
        <v>316</v>
      </c>
      <c r="BO98" s="5" t="s">
        <v>316</v>
      </c>
      <c r="BP98" s="5" t="s">
        <v>316</v>
      </c>
      <c r="BQ98" s="5" t="s">
        <v>316</v>
      </c>
      <c r="BR98" s="5" t="s">
        <v>316</v>
      </c>
      <c r="BS98" s="5" t="s">
        <v>316</v>
      </c>
      <c r="BT98" s="5" t="s">
        <v>316</v>
      </c>
      <c r="BU98" s="5" t="s">
        <v>316</v>
      </c>
      <c r="BV98" s="5" t="s">
        <v>316</v>
      </c>
      <c r="BW98" s="5" t="s">
        <v>316</v>
      </c>
      <c r="BX98" s="5" t="s">
        <v>316</v>
      </c>
      <c r="BY98" s="5" t="s">
        <v>316</v>
      </c>
      <c r="BZ98" s="5" t="s">
        <v>316</v>
      </c>
      <c r="CA98" s="5" t="s">
        <v>316</v>
      </c>
      <c r="CB98" s="5" t="s">
        <v>316</v>
      </c>
      <c r="CC98" s="5" t="s">
        <v>316</v>
      </c>
    </row>
    <row r="99" spans="1:81" ht="36" customHeight="1">
      <c r="A99" s="19"/>
      <c r="B99" s="431"/>
      <c r="C99" s="78" t="s">
        <v>676</v>
      </c>
      <c r="D99" s="437"/>
      <c r="E99" s="438"/>
      <c r="F99" s="5"/>
      <c r="G99" s="5"/>
      <c r="H99" s="23" t="s">
        <v>1012</v>
      </c>
      <c r="I99" s="5"/>
      <c r="J99" s="5"/>
      <c r="K99" s="148"/>
      <c r="L99" s="148"/>
      <c r="M99" s="148"/>
      <c r="N99" s="148"/>
      <c r="O99" s="148"/>
      <c r="P99" s="148"/>
      <c r="Q99" s="148"/>
      <c r="R99" s="148" t="s">
        <v>16</v>
      </c>
      <c r="S99" s="148"/>
      <c r="T99" s="148"/>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row>
    <row r="100" spans="1:81" ht="37.5" customHeight="1">
      <c r="A100" s="19">
        <v>85</v>
      </c>
      <c r="B100" s="431">
        <v>85</v>
      </c>
      <c r="C100" s="78" t="s">
        <v>676</v>
      </c>
      <c r="D100" s="77" t="s">
        <v>17</v>
      </c>
      <c r="E100" s="78" t="s">
        <v>677</v>
      </c>
      <c r="F100" s="77" t="s">
        <v>17</v>
      </c>
      <c r="G100" s="20" t="s">
        <v>323</v>
      </c>
      <c r="H100" s="23" t="s">
        <v>678</v>
      </c>
      <c r="I100" s="20" t="s">
        <v>275</v>
      </c>
      <c r="J100" s="10" t="s">
        <v>23</v>
      </c>
      <c r="K100" s="44"/>
      <c r="L100" s="44" t="s">
        <v>16</v>
      </c>
      <c r="M100" s="20"/>
      <c r="N100" s="79"/>
      <c r="O100" s="20"/>
      <c r="P100" s="79"/>
      <c r="Q100" s="20"/>
      <c r="R100" s="20"/>
      <c r="S100" s="20"/>
      <c r="T100" s="20"/>
      <c r="U100" s="66">
        <f>COUNTIF(K100:T100,"x")</f>
        <v>1</v>
      </c>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1121">
        <v>1</v>
      </c>
      <c r="BF100" s="1121">
        <v>2</v>
      </c>
      <c r="BG100" s="1121">
        <v>2</v>
      </c>
      <c r="BH100" s="1121">
        <v>2</v>
      </c>
      <c r="BI100" s="1121">
        <v>2</v>
      </c>
      <c r="BJ100" s="1121">
        <v>2</v>
      </c>
      <c r="BK100" s="1121">
        <v>2</v>
      </c>
      <c r="BL100" s="1121">
        <v>2</v>
      </c>
      <c r="BM100" s="1121">
        <v>2</v>
      </c>
      <c r="BN100" s="1121">
        <v>2</v>
      </c>
      <c r="BO100" s="1121">
        <v>2</v>
      </c>
      <c r="BP100" s="1121">
        <v>2</v>
      </c>
      <c r="BQ100" s="1121">
        <v>1</v>
      </c>
      <c r="BR100" s="1121">
        <v>1</v>
      </c>
      <c r="BS100" s="1121">
        <v>2</v>
      </c>
      <c r="BT100" s="1121">
        <v>2</v>
      </c>
      <c r="BU100" s="1121">
        <v>2</v>
      </c>
      <c r="BV100" s="21">
        <f>COUNTIF($BE100:$BU100,2)</f>
        <v>14</v>
      </c>
      <c r="BW100" s="22">
        <f>BV100/COUNTA($BE100:$BU100)</f>
        <v>0.82352941176470584</v>
      </c>
      <c r="BX100" s="21">
        <f>COUNTIF($BE100:$BU100,1)</f>
        <v>3</v>
      </c>
      <c r="BY100" s="22">
        <f>BX100/COUNTA($BE100:$BU100)</f>
        <v>0.17647058823529413</v>
      </c>
      <c r="BZ100" s="21">
        <f>COUNTIF($BE100:$BU100,0)</f>
        <v>0</v>
      </c>
      <c r="CA100" s="22">
        <f>BZ100/COUNTA($BE100:$BU100)</f>
        <v>0</v>
      </c>
      <c r="CB100" s="21">
        <f>(((BV100*2)+(BX100*1)+(BZ100*0)))/COUNTA($BE100:$BU100)</f>
        <v>1.8235294117647058</v>
      </c>
      <c r="CC100" s="21" t="str">
        <f>IF(CB100&gt;=1.6,"Đạt mục tiêu",IF(CB100&gt;=1,"Cần cố gắng","Chưa đạt"))</f>
        <v>Đạt mục tiêu</v>
      </c>
    </row>
    <row r="101" spans="1:81" ht="31.5" customHeight="1">
      <c r="A101" s="19">
        <v>86</v>
      </c>
      <c r="B101" s="431">
        <v>86</v>
      </c>
      <c r="C101" s="78" t="s">
        <v>676</v>
      </c>
      <c r="D101" s="77" t="s">
        <v>17</v>
      </c>
      <c r="E101" s="78" t="s">
        <v>677</v>
      </c>
      <c r="F101" s="77" t="s">
        <v>17</v>
      </c>
      <c r="G101" s="20" t="s">
        <v>711</v>
      </c>
      <c r="H101" s="23" t="s">
        <v>1014</v>
      </c>
      <c r="I101" s="20"/>
      <c r="J101" s="10" t="s">
        <v>23</v>
      </c>
      <c r="K101" s="44"/>
      <c r="L101" s="44"/>
      <c r="M101" s="20"/>
      <c r="N101" s="79"/>
      <c r="O101" s="21" t="s">
        <v>16</v>
      </c>
      <c r="P101" s="79"/>
      <c r="Q101" s="20"/>
      <c r="R101" s="20"/>
      <c r="S101" s="20"/>
      <c r="T101" s="20"/>
      <c r="U101" s="66">
        <f>COUNTIF(K101:T101,"x")</f>
        <v>1</v>
      </c>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1121"/>
      <c r="BF101" s="1121"/>
      <c r="BG101" s="1121"/>
      <c r="BH101" s="1121"/>
      <c r="BI101" s="1121"/>
      <c r="BJ101" s="1121"/>
      <c r="BK101" s="1121"/>
      <c r="BL101" s="1121"/>
      <c r="BM101" s="1121"/>
      <c r="BN101" s="1121"/>
      <c r="BO101" s="1121"/>
      <c r="BP101" s="1121"/>
      <c r="BQ101" s="1121"/>
      <c r="BR101" s="1121"/>
      <c r="BS101" s="1121"/>
      <c r="BT101" s="1121"/>
      <c r="BU101" s="1121"/>
      <c r="BV101" s="21"/>
      <c r="BW101" s="22"/>
      <c r="BX101" s="21"/>
      <c r="BY101" s="22"/>
      <c r="BZ101" s="21"/>
      <c r="CA101" s="22"/>
      <c r="CB101" s="21"/>
      <c r="CC101" s="21"/>
    </row>
    <row r="102" spans="1:81" ht="35.25" customHeight="1">
      <c r="A102" s="19"/>
      <c r="B102" s="431"/>
      <c r="C102" s="78" t="s">
        <v>676</v>
      </c>
      <c r="D102" s="77"/>
      <c r="E102" s="78"/>
      <c r="F102" s="77"/>
      <c r="G102" s="20"/>
      <c r="H102" s="23" t="s">
        <v>1013</v>
      </c>
      <c r="I102" s="20"/>
      <c r="J102" s="10"/>
      <c r="K102" s="44"/>
      <c r="L102" s="44"/>
      <c r="M102" s="20"/>
      <c r="N102" s="79"/>
      <c r="O102" s="21"/>
      <c r="P102" s="79"/>
      <c r="Q102" s="20"/>
      <c r="R102" s="21" t="s">
        <v>16</v>
      </c>
      <c r="S102" s="20"/>
      <c r="T102" s="20"/>
      <c r="U102" s="66"/>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1121"/>
      <c r="BF102" s="1121"/>
      <c r="BG102" s="1121"/>
      <c r="BH102" s="1121"/>
      <c r="BI102" s="1121"/>
      <c r="BJ102" s="1121"/>
      <c r="BK102" s="1121"/>
      <c r="BL102" s="1121"/>
      <c r="BM102" s="1121"/>
      <c r="BN102" s="1121"/>
      <c r="BO102" s="1121"/>
      <c r="BP102" s="1121"/>
      <c r="BQ102" s="1121"/>
      <c r="BR102" s="1121"/>
      <c r="BS102" s="1121"/>
      <c r="BT102" s="1121"/>
      <c r="BU102" s="1121"/>
      <c r="BV102" s="21"/>
      <c r="BW102" s="22"/>
      <c r="BX102" s="21"/>
      <c r="BY102" s="22"/>
      <c r="BZ102" s="21"/>
      <c r="CA102" s="22"/>
      <c r="CB102" s="21"/>
      <c r="CC102" s="21"/>
    </row>
    <row r="103" spans="1:81" ht="33" customHeight="1">
      <c r="A103" s="19">
        <v>87</v>
      </c>
      <c r="B103" s="431">
        <v>87</v>
      </c>
      <c r="C103" s="78" t="s">
        <v>676</v>
      </c>
      <c r="D103" s="77" t="s">
        <v>17</v>
      </c>
      <c r="E103" s="78" t="s">
        <v>677</v>
      </c>
      <c r="F103" s="77" t="s">
        <v>17</v>
      </c>
      <c r="G103" s="20" t="s">
        <v>712</v>
      </c>
      <c r="H103" s="23" t="s">
        <v>1021</v>
      </c>
      <c r="I103" s="20"/>
      <c r="J103" s="10" t="s">
        <v>23</v>
      </c>
      <c r="K103" s="44"/>
      <c r="L103" s="44"/>
      <c r="M103" s="20"/>
      <c r="N103" s="79"/>
      <c r="O103" s="20"/>
      <c r="P103" s="79"/>
      <c r="Q103" s="20"/>
      <c r="R103" s="20"/>
      <c r="S103" s="21" t="s">
        <v>16</v>
      </c>
      <c r="T103" s="20"/>
      <c r="U103" s="66">
        <f>COUNTIF(K103:T103,"x")</f>
        <v>1</v>
      </c>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1121"/>
      <c r="BF103" s="1121"/>
      <c r="BG103" s="1121"/>
      <c r="BH103" s="1121"/>
      <c r="BI103" s="1121"/>
      <c r="BJ103" s="1121"/>
      <c r="BK103" s="1121"/>
      <c r="BL103" s="1121"/>
      <c r="BM103" s="1121"/>
      <c r="BN103" s="1121"/>
      <c r="BO103" s="1121"/>
      <c r="BP103" s="1121"/>
      <c r="BQ103" s="1121"/>
      <c r="BR103" s="1121"/>
      <c r="BS103" s="1121"/>
      <c r="BT103" s="1121"/>
      <c r="BU103" s="1121"/>
      <c r="BV103" s="21"/>
      <c r="BW103" s="22"/>
      <c r="BX103" s="21"/>
      <c r="BY103" s="22"/>
      <c r="BZ103" s="21"/>
      <c r="CA103" s="22"/>
      <c r="CB103" s="21"/>
      <c r="CC103" s="21"/>
    </row>
    <row r="104" spans="1:81" hidden="1">
      <c r="A104" s="19">
        <v>88</v>
      </c>
      <c r="B104" s="431">
        <v>88</v>
      </c>
      <c r="C104" s="1566" t="s">
        <v>679</v>
      </c>
      <c r="D104" s="1565"/>
      <c r="E104" s="1567"/>
      <c r="F104" s="5" t="s">
        <v>316</v>
      </c>
      <c r="G104" s="5" t="s">
        <v>316</v>
      </c>
      <c r="H104" s="5" t="s">
        <v>316</v>
      </c>
      <c r="I104" s="5" t="s">
        <v>316</v>
      </c>
      <c r="J104" s="5" t="s">
        <v>316</v>
      </c>
      <c r="K104" s="5" t="s">
        <v>316</v>
      </c>
      <c r="L104" s="5" t="s">
        <v>316</v>
      </c>
      <c r="M104" s="5" t="s">
        <v>316</v>
      </c>
      <c r="N104" s="5" t="s">
        <v>316</v>
      </c>
      <c r="O104" s="5" t="s">
        <v>316</v>
      </c>
      <c r="P104" s="5" t="s">
        <v>316</v>
      </c>
      <c r="Q104" s="5" t="s">
        <v>316</v>
      </c>
      <c r="R104" s="5"/>
      <c r="S104" s="5" t="s">
        <v>316</v>
      </c>
      <c r="T104" s="5" t="s">
        <v>316</v>
      </c>
      <c r="U104" s="5" t="s">
        <v>316</v>
      </c>
      <c r="V104" s="5" t="s">
        <v>316</v>
      </c>
      <c r="W104" s="5" t="s">
        <v>316</v>
      </c>
      <c r="X104" s="5" t="s">
        <v>316</v>
      </c>
      <c r="Y104" s="5" t="s">
        <v>316</v>
      </c>
      <c r="Z104" s="5" t="s">
        <v>316</v>
      </c>
      <c r="AA104" s="5" t="s">
        <v>316</v>
      </c>
      <c r="AB104" s="5" t="s">
        <v>316</v>
      </c>
      <c r="AC104" s="5" t="s">
        <v>316</v>
      </c>
      <c r="AD104" s="5" t="s">
        <v>316</v>
      </c>
      <c r="AE104" s="5" t="s">
        <v>316</v>
      </c>
      <c r="AF104" s="5" t="s">
        <v>316</v>
      </c>
      <c r="AG104" s="5" t="s">
        <v>316</v>
      </c>
      <c r="AH104" s="5" t="s">
        <v>316</v>
      </c>
      <c r="AI104" s="5" t="s">
        <v>316</v>
      </c>
      <c r="AJ104" s="5" t="s">
        <v>316</v>
      </c>
      <c r="AK104" s="5" t="s">
        <v>316</v>
      </c>
      <c r="AL104" s="5" t="s">
        <v>316</v>
      </c>
      <c r="AM104" s="5"/>
      <c r="AN104" s="5"/>
      <c r="AO104" s="5" t="s">
        <v>316</v>
      </c>
      <c r="AP104" s="5" t="s">
        <v>316</v>
      </c>
      <c r="AQ104" s="5" t="s">
        <v>316</v>
      </c>
      <c r="AR104" s="5" t="s">
        <v>316</v>
      </c>
      <c r="AS104" s="5" t="s">
        <v>316</v>
      </c>
      <c r="AT104" s="5" t="s">
        <v>316</v>
      </c>
      <c r="AU104" s="5" t="s">
        <v>316</v>
      </c>
      <c r="AV104" s="5" t="s">
        <v>316</v>
      </c>
      <c r="AW104" s="5" t="s">
        <v>316</v>
      </c>
      <c r="AX104" s="5"/>
      <c r="AY104" s="5"/>
      <c r="AZ104" s="5" t="s">
        <v>316</v>
      </c>
      <c r="BA104" s="5"/>
      <c r="BB104" s="5" t="s">
        <v>316</v>
      </c>
      <c r="BC104" s="5"/>
      <c r="BD104" s="5" t="s">
        <v>316</v>
      </c>
      <c r="BE104" s="5" t="s">
        <v>316</v>
      </c>
      <c r="BF104" s="5" t="s">
        <v>316</v>
      </c>
      <c r="BG104" s="5" t="s">
        <v>316</v>
      </c>
      <c r="BH104" s="5" t="s">
        <v>316</v>
      </c>
      <c r="BI104" s="5" t="s">
        <v>316</v>
      </c>
      <c r="BJ104" s="5" t="s">
        <v>316</v>
      </c>
      <c r="BK104" s="5" t="s">
        <v>316</v>
      </c>
      <c r="BL104" s="5" t="s">
        <v>316</v>
      </c>
      <c r="BM104" s="5" t="s">
        <v>316</v>
      </c>
      <c r="BN104" s="5" t="s">
        <v>316</v>
      </c>
      <c r="BO104" s="5" t="s">
        <v>316</v>
      </c>
      <c r="BP104" s="5" t="s">
        <v>316</v>
      </c>
      <c r="BQ104" s="5" t="s">
        <v>316</v>
      </c>
      <c r="BR104" s="5" t="s">
        <v>316</v>
      </c>
      <c r="BS104" s="5" t="s">
        <v>316</v>
      </c>
      <c r="BT104" s="5" t="s">
        <v>316</v>
      </c>
      <c r="BU104" s="5" t="s">
        <v>316</v>
      </c>
      <c r="BV104" s="5" t="s">
        <v>316</v>
      </c>
      <c r="BW104" s="5" t="s">
        <v>316</v>
      </c>
      <c r="BX104" s="5" t="s">
        <v>316</v>
      </c>
      <c r="BY104" s="5" t="s">
        <v>316</v>
      </c>
      <c r="BZ104" s="5" t="s">
        <v>316</v>
      </c>
      <c r="CA104" s="5" t="s">
        <v>316</v>
      </c>
      <c r="CB104" s="5" t="s">
        <v>316</v>
      </c>
      <c r="CC104" s="5" t="s">
        <v>316</v>
      </c>
    </row>
    <row r="105" spans="1:81" ht="35.25" customHeight="1">
      <c r="A105" s="19">
        <v>89</v>
      </c>
      <c r="B105" s="431">
        <v>89</v>
      </c>
      <c r="C105" s="390" t="s">
        <v>101</v>
      </c>
      <c r="D105" s="8" t="s">
        <v>17</v>
      </c>
      <c r="E105" s="390" t="s">
        <v>324</v>
      </c>
      <c r="F105" s="8" t="s">
        <v>17</v>
      </c>
      <c r="G105" s="23" t="s">
        <v>331</v>
      </c>
      <c r="H105" s="23" t="s">
        <v>680</v>
      </c>
      <c r="I105" s="20" t="s">
        <v>275</v>
      </c>
      <c r="J105" s="10" t="s">
        <v>23</v>
      </c>
      <c r="K105" s="20"/>
      <c r="L105" s="20"/>
      <c r="M105" s="20"/>
      <c r="N105" s="79"/>
      <c r="O105" s="20"/>
      <c r="P105" s="79"/>
      <c r="Q105" s="44" t="s">
        <v>16</v>
      </c>
      <c r="R105" s="44"/>
      <c r="S105" s="20"/>
      <c r="T105" s="20"/>
      <c r="U105" s="66">
        <f>COUNTIF(K105:T105,"x")</f>
        <v>1</v>
      </c>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1121">
        <v>2</v>
      </c>
      <c r="BF105" s="1121">
        <v>2</v>
      </c>
      <c r="BG105" s="1121">
        <v>2</v>
      </c>
      <c r="BH105" s="1121">
        <v>2</v>
      </c>
      <c r="BI105" s="1121">
        <v>1</v>
      </c>
      <c r="BJ105" s="1121">
        <v>2</v>
      </c>
      <c r="BK105" s="1121">
        <v>2</v>
      </c>
      <c r="BL105" s="1121">
        <v>2</v>
      </c>
      <c r="BM105" s="1121">
        <v>2</v>
      </c>
      <c r="BN105" s="1121">
        <v>2</v>
      </c>
      <c r="BO105" s="1121">
        <v>1</v>
      </c>
      <c r="BP105" s="1121">
        <v>2</v>
      </c>
      <c r="BQ105" s="1121">
        <v>2</v>
      </c>
      <c r="BR105" s="1121">
        <v>1</v>
      </c>
      <c r="BS105" s="1121">
        <v>1</v>
      </c>
      <c r="BT105" s="1121">
        <v>1</v>
      </c>
      <c r="BU105" s="1121">
        <v>2</v>
      </c>
      <c r="BV105" s="21">
        <f>COUNTIF($BE105:$BU105,2)</f>
        <v>12</v>
      </c>
      <c r="BW105" s="22">
        <f>BV105/COUNTA($BE105:$BU105)</f>
        <v>0.70588235294117652</v>
      </c>
      <c r="BX105" s="21">
        <f>COUNTIF($BE105:$BU105,1)</f>
        <v>5</v>
      </c>
      <c r="BY105" s="22">
        <f>BX105/COUNTA($BE105:$BU105)</f>
        <v>0.29411764705882354</v>
      </c>
      <c r="BZ105" s="21">
        <f>COUNTIF($BE105:$BU105,0)</f>
        <v>0</v>
      </c>
      <c r="CA105" s="22">
        <f>BZ105/COUNTA($BE105:$BU105)</f>
        <v>0</v>
      </c>
      <c r="CB105" s="21">
        <f>(((BV105*2)+(BX105*1)+(BZ105*0)))/COUNTA($BE105:$BU105)</f>
        <v>1.7058823529411764</v>
      </c>
      <c r="CC105" s="21" t="str">
        <f>IF(CB105&gt;=1.6,"Đạt mục tiêu",IF(CB105&gt;=1,"Cần cố gắng","Chưa đạt"))</f>
        <v>Đạt mục tiêu</v>
      </c>
    </row>
    <row r="106" spans="1:81" hidden="1">
      <c r="A106" s="19">
        <v>90</v>
      </c>
      <c r="B106" s="431">
        <v>90</v>
      </c>
      <c r="C106" s="1566" t="s">
        <v>681</v>
      </c>
      <c r="D106" s="1565"/>
      <c r="E106" s="1567"/>
      <c r="F106" s="5" t="s">
        <v>316</v>
      </c>
      <c r="G106" s="5" t="s">
        <v>316</v>
      </c>
      <c r="H106" s="94" t="s">
        <v>316</v>
      </c>
      <c r="I106" s="5" t="s">
        <v>316</v>
      </c>
      <c r="J106" s="5" t="s">
        <v>316</v>
      </c>
      <c r="K106" s="5" t="s">
        <v>316</v>
      </c>
      <c r="L106" s="5" t="s">
        <v>316</v>
      </c>
      <c r="M106" s="5" t="s">
        <v>316</v>
      </c>
      <c r="N106" s="5" t="s">
        <v>316</v>
      </c>
      <c r="O106" s="5" t="s">
        <v>316</v>
      </c>
      <c r="P106" s="5" t="s">
        <v>316</v>
      </c>
      <c r="Q106" s="5" t="s">
        <v>316</v>
      </c>
      <c r="R106" s="5"/>
      <c r="S106" s="5" t="s">
        <v>316</v>
      </c>
      <c r="T106" s="5" t="s">
        <v>316</v>
      </c>
      <c r="U106" s="5" t="s">
        <v>316</v>
      </c>
      <c r="V106" s="5" t="s">
        <v>316</v>
      </c>
      <c r="W106" s="5" t="s">
        <v>316</v>
      </c>
      <c r="X106" s="5" t="s">
        <v>316</v>
      </c>
      <c r="Y106" s="5" t="s">
        <v>316</v>
      </c>
      <c r="Z106" s="5" t="s">
        <v>316</v>
      </c>
      <c r="AA106" s="5" t="s">
        <v>316</v>
      </c>
      <c r="AB106" s="5" t="s">
        <v>316</v>
      </c>
      <c r="AC106" s="5" t="s">
        <v>316</v>
      </c>
      <c r="AD106" s="5" t="s">
        <v>316</v>
      </c>
      <c r="AE106" s="5" t="s">
        <v>316</v>
      </c>
      <c r="AF106" s="5" t="s">
        <v>316</v>
      </c>
      <c r="AG106" s="5" t="s">
        <v>316</v>
      </c>
      <c r="AH106" s="5" t="s">
        <v>316</v>
      </c>
      <c r="AI106" s="5" t="s">
        <v>316</v>
      </c>
      <c r="AJ106" s="5" t="s">
        <v>316</v>
      </c>
      <c r="AK106" s="5" t="s">
        <v>316</v>
      </c>
      <c r="AL106" s="5" t="s">
        <v>316</v>
      </c>
      <c r="AM106" s="5"/>
      <c r="AN106" s="5"/>
      <c r="AO106" s="5" t="s">
        <v>316</v>
      </c>
      <c r="AP106" s="5" t="s">
        <v>316</v>
      </c>
      <c r="AQ106" s="5" t="s">
        <v>316</v>
      </c>
      <c r="AR106" s="5" t="s">
        <v>316</v>
      </c>
      <c r="AS106" s="5" t="s">
        <v>316</v>
      </c>
      <c r="AT106" s="5" t="s">
        <v>316</v>
      </c>
      <c r="AU106" s="5" t="s">
        <v>316</v>
      </c>
      <c r="AV106" s="5" t="s">
        <v>316</v>
      </c>
      <c r="AW106" s="5" t="s">
        <v>316</v>
      </c>
      <c r="AX106" s="5"/>
      <c r="AY106" s="5"/>
      <c r="AZ106" s="5" t="s">
        <v>316</v>
      </c>
      <c r="BA106" s="5"/>
      <c r="BB106" s="5" t="s">
        <v>316</v>
      </c>
      <c r="BC106" s="5"/>
      <c r="BD106" s="5" t="s">
        <v>316</v>
      </c>
      <c r="BE106" s="5" t="s">
        <v>316</v>
      </c>
      <c r="BF106" s="5" t="s">
        <v>316</v>
      </c>
      <c r="BG106" s="5" t="s">
        <v>316</v>
      </c>
      <c r="BH106" s="5" t="s">
        <v>316</v>
      </c>
      <c r="BI106" s="5" t="s">
        <v>316</v>
      </c>
      <c r="BJ106" s="5" t="s">
        <v>316</v>
      </c>
      <c r="BK106" s="5" t="s">
        <v>316</v>
      </c>
      <c r="BL106" s="5" t="s">
        <v>316</v>
      </c>
      <c r="BM106" s="5" t="s">
        <v>316</v>
      </c>
      <c r="BN106" s="5" t="s">
        <v>316</v>
      </c>
      <c r="BO106" s="5" t="s">
        <v>316</v>
      </c>
      <c r="BP106" s="5" t="s">
        <v>316</v>
      </c>
      <c r="BQ106" s="5" t="s">
        <v>316</v>
      </c>
      <c r="BR106" s="5" t="s">
        <v>316</v>
      </c>
      <c r="BS106" s="5" t="s">
        <v>316</v>
      </c>
      <c r="BT106" s="5" t="s">
        <v>316</v>
      </c>
      <c r="BU106" s="5" t="s">
        <v>316</v>
      </c>
      <c r="BV106" s="5" t="s">
        <v>316</v>
      </c>
      <c r="BW106" s="5" t="s">
        <v>316</v>
      </c>
      <c r="BX106" s="5" t="s">
        <v>316</v>
      </c>
      <c r="BY106" s="5" t="s">
        <v>316</v>
      </c>
      <c r="BZ106" s="5" t="s">
        <v>316</v>
      </c>
      <c r="CA106" s="5" t="s">
        <v>316</v>
      </c>
      <c r="CB106" s="5" t="s">
        <v>316</v>
      </c>
      <c r="CC106" s="5" t="s">
        <v>316</v>
      </c>
    </row>
    <row r="107" spans="1:81" s="443" customFormat="1" ht="48.75" customHeight="1">
      <c r="A107" s="19">
        <v>91</v>
      </c>
      <c r="B107" s="431">
        <v>91</v>
      </c>
      <c r="C107" s="86" t="s">
        <v>682</v>
      </c>
      <c r="D107" s="87" t="s">
        <v>14</v>
      </c>
      <c r="E107" s="86" t="s">
        <v>683</v>
      </c>
      <c r="F107" s="87" t="s">
        <v>17</v>
      </c>
      <c r="G107" s="79" t="s">
        <v>106</v>
      </c>
      <c r="H107" s="96" t="s">
        <v>956</v>
      </c>
      <c r="I107" s="79"/>
      <c r="J107" s="10" t="s">
        <v>23</v>
      </c>
      <c r="K107" s="79"/>
      <c r="L107" s="79"/>
      <c r="M107" s="79"/>
      <c r="N107" s="446" t="s">
        <v>16</v>
      </c>
      <c r="O107" s="79"/>
      <c r="P107" s="66"/>
      <c r="Q107" s="79"/>
      <c r="R107" s="79"/>
      <c r="S107" s="79"/>
      <c r="T107" s="79"/>
      <c r="U107" s="66">
        <f>COUNTIF(K107:T107,"x")</f>
        <v>1</v>
      </c>
      <c r="V107" s="79"/>
      <c r="W107" s="79"/>
      <c r="X107" s="79"/>
      <c r="Y107" s="79"/>
      <c r="Z107" s="79"/>
      <c r="AA107" s="79"/>
      <c r="AB107" s="79"/>
      <c r="AC107" s="79"/>
      <c r="AD107" s="79"/>
      <c r="AE107" s="79"/>
      <c r="AF107" s="79"/>
      <c r="AG107" s="79"/>
      <c r="AH107" s="79"/>
      <c r="AI107" s="79"/>
      <c r="AJ107" s="79"/>
      <c r="AK107" s="79"/>
      <c r="AL107" s="79"/>
      <c r="AM107" s="79"/>
      <c r="AN107" s="79"/>
      <c r="AO107" s="79"/>
      <c r="AP107" s="79"/>
      <c r="AQ107" s="79"/>
      <c r="AR107" s="79"/>
      <c r="AS107" s="79"/>
      <c r="AT107" s="79"/>
      <c r="AU107" s="79"/>
      <c r="AV107" s="79"/>
      <c r="AW107" s="79"/>
      <c r="AX107" s="79"/>
      <c r="AY107" s="79"/>
      <c r="AZ107" s="79"/>
      <c r="BA107" s="79"/>
      <c r="BB107" s="79"/>
      <c r="BC107" s="79"/>
      <c r="BD107" s="79"/>
      <c r="BE107" s="1119"/>
      <c r="BF107" s="1119"/>
      <c r="BG107" s="1119"/>
      <c r="BH107" s="1119"/>
      <c r="BI107" s="1119"/>
      <c r="BJ107" s="1119"/>
      <c r="BK107" s="1119"/>
      <c r="BL107" s="1119"/>
      <c r="BM107" s="1119"/>
      <c r="BN107" s="1119"/>
      <c r="BO107" s="1119"/>
      <c r="BP107" s="1119"/>
      <c r="BQ107" s="1119"/>
      <c r="BR107" s="1119"/>
      <c r="BS107" s="1119"/>
      <c r="BT107" s="1119"/>
      <c r="BU107" s="1119"/>
      <c r="BV107" s="446"/>
      <c r="BW107" s="81"/>
      <c r="BX107" s="446"/>
      <c r="BY107" s="81"/>
      <c r="BZ107" s="446"/>
      <c r="CA107" s="81"/>
      <c r="CB107" s="446"/>
      <c r="CC107" s="446"/>
    </row>
    <row r="108" spans="1:81" hidden="1">
      <c r="A108" s="19">
        <v>92</v>
      </c>
      <c r="B108" s="431">
        <v>92</v>
      </c>
      <c r="C108" s="1566" t="s">
        <v>684</v>
      </c>
      <c r="D108" s="1565"/>
      <c r="E108" s="1567"/>
      <c r="F108" s="5" t="s">
        <v>316</v>
      </c>
      <c r="G108" s="5" t="s">
        <v>316</v>
      </c>
      <c r="H108" s="5" t="s">
        <v>316</v>
      </c>
      <c r="I108" s="5" t="s">
        <v>316</v>
      </c>
      <c r="J108" s="5" t="s">
        <v>316</v>
      </c>
      <c r="K108" s="5" t="s">
        <v>316</v>
      </c>
      <c r="L108" s="5" t="s">
        <v>316</v>
      </c>
      <c r="M108" s="5" t="s">
        <v>316</v>
      </c>
      <c r="N108" s="5" t="s">
        <v>316</v>
      </c>
      <c r="O108" s="5" t="s">
        <v>316</v>
      </c>
      <c r="P108" s="5" t="s">
        <v>316</v>
      </c>
      <c r="Q108" s="5" t="s">
        <v>316</v>
      </c>
      <c r="R108" s="5"/>
      <c r="S108" s="5" t="s">
        <v>316</v>
      </c>
      <c r="T108" s="5" t="s">
        <v>316</v>
      </c>
      <c r="U108" s="5" t="s">
        <v>316</v>
      </c>
      <c r="V108" s="5" t="s">
        <v>316</v>
      </c>
      <c r="W108" s="5" t="s">
        <v>316</v>
      </c>
      <c r="X108" s="5" t="s">
        <v>316</v>
      </c>
      <c r="Y108" s="5" t="s">
        <v>316</v>
      </c>
      <c r="Z108" s="5" t="s">
        <v>316</v>
      </c>
      <c r="AA108" s="5" t="s">
        <v>316</v>
      </c>
      <c r="AB108" s="5" t="s">
        <v>316</v>
      </c>
      <c r="AC108" s="5" t="s">
        <v>316</v>
      </c>
      <c r="AD108" s="5" t="s">
        <v>316</v>
      </c>
      <c r="AE108" s="5" t="s">
        <v>316</v>
      </c>
      <c r="AF108" s="5" t="s">
        <v>316</v>
      </c>
      <c r="AG108" s="5" t="s">
        <v>316</v>
      </c>
      <c r="AH108" s="5" t="s">
        <v>316</v>
      </c>
      <c r="AI108" s="5" t="s">
        <v>316</v>
      </c>
      <c r="AJ108" s="5" t="s">
        <v>316</v>
      </c>
      <c r="AK108" s="5" t="s">
        <v>316</v>
      </c>
      <c r="AL108" s="5" t="s">
        <v>316</v>
      </c>
      <c r="AM108" s="5"/>
      <c r="AN108" s="5"/>
      <c r="AO108" s="5" t="s">
        <v>316</v>
      </c>
      <c r="AP108" s="5" t="s">
        <v>316</v>
      </c>
      <c r="AQ108" s="5" t="s">
        <v>316</v>
      </c>
      <c r="AR108" s="5" t="s">
        <v>316</v>
      </c>
      <c r="AS108" s="5" t="s">
        <v>316</v>
      </c>
      <c r="AT108" s="5" t="s">
        <v>316</v>
      </c>
      <c r="AU108" s="5" t="s">
        <v>316</v>
      </c>
      <c r="AV108" s="5" t="s">
        <v>316</v>
      </c>
      <c r="AW108" s="5" t="s">
        <v>316</v>
      </c>
      <c r="AX108" s="5"/>
      <c r="AY108" s="5"/>
      <c r="AZ108" s="5" t="s">
        <v>316</v>
      </c>
      <c r="BA108" s="5"/>
      <c r="BB108" s="5" t="s">
        <v>316</v>
      </c>
      <c r="BC108" s="5"/>
      <c r="BD108" s="5" t="s">
        <v>316</v>
      </c>
      <c r="BE108" s="5" t="s">
        <v>316</v>
      </c>
      <c r="BF108" s="5" t="s">
        <v>316</v>
      </c>
      <c r="BG108" s="5" t="s">
        <v>316</v>
      </c>
      <c r="BH108" s="5" t="s">
        <v>316</v>
      </c>
      <c r="BI108" s="5" t="s">
        <v>316</v>
      </c>
      <c r="BJ108" s="5" t="s">
        <v>316</v>
      </c>
      <c r="BK108" s="5" t="s">
        <v>316</v>
      </c>
      <c r="BL108" s="5" t="s">
        <v>316</v>
      </c>
      <c r="BM108" s="5" t="s">
        <v>316</v>
      </c>
      <c r="BN108" s="5" t="s">
        <v>316</v>
      </c>
      <c r="BO108" s="5" t="s">
        <v>316</v>
      </c>
      <c r="BP108" s="5" t="s">
        <v>316</v>
      </c>
      <c r="BQ108" s="5" t="s">
        <v>316</v>
      </c>
      <c r="BR108" s="5" t="s">
        <v>316</v>
      </c>
      <c r="BS108" s="5" t="s">
        <v>316</v>
      </c>
      <c r="BT108" s="5" t="s">
        <v>316</v>
      </c>
      <c r="BU108" s="5" t="s">
        <v>316</v>
      </c>
      <c r="BV108" s="5" t="s">
        <v>316</v>
      </c>
      <c r="BW108" s="5" t="s">
        <v>316</v>
      </c>
      <c r="BX108" s="5" t="s">
        <v>316</v>
      </c>
      <c r="BY108" s="5" t="s">
        <v>316</v>
      </c>
      <c r="BZ108" s="5" t="s">
        <v>316</v>
      </c>
      <c r="CA108" s="5" t="s">
        <v>316</v>
      </c>
      <c r="CB108" s="5" t="s">
        <v>316</v>
      </c>
      <c r="CC108" s="5" t="s">
        <v>316</v>
      </c>
    </row>
    <row r="109" spans="1:81" s="443" customFormat="1" ht="46.5" customHeight="1">
      <c r="A109" s="19">
        <v>93</v>
      </c>
      <c r="B109" s="431">
        <v>93</v>
      </c>
      <c r="C109" s="86" t="s">
        <v>685</v>
      </c>
      <c r="D109" s="87" t="s">
        <v>14</v>
      </c>
      <c r="E109" s="86" t="s">
        <v>686</v>
      </c>
      <c r="F109" s="87" t="s">
        <v>17</v>
      </c>
      <c r="G109" s="79" t="s">
        <v>325</v>
      </c>
      <c r="H109" s="128" t="s">
        <v>998</v>
      </c>
      <c r="I109" s="79"/>
      <c r="J109" s="10" t="s">
        <v>23</v>
      </c>
      <c r="K109" s="79"/>
      <c r="L109" s="79"/>
      <c r="M109" s="79"/>
      <c r="N109" s="79"/>
      <c r="O109" s="79"/>
      <c r="P109" s="66" t="s">
        <v>16</v>
      </c>
      <c r="Q109" s="79"/>
      <c r="R109" s="79"/>
      <c r="S109" s="79"/>
      <c r="T109" s="79"/>
      <c r="U109" s="66">
        <f>COUNTIF(K109:T109,"x")</f>
        <v>1</v>
      </c>
      <c r="V109" s="79"/>
      <c r="W109" s="79"/>
      <c r="X109" s="79"/>
      <c r="Y109" s="79"/>
      <c r="Z109" s="79"/>
      <c r="AA109" s="79"/>
      <c r="AB109" s="79"/>
      <c r="AC109" s="79"/>
      <c r="AD109" s="79"/>
      <c r="AE109" s="79"/>
      <c r="AF109" s="79"/>
      <c r="AG109" s="79"/>
      <c r="AH109" s="79"/>
      <c r="AI109" s="79"/>
      <c r="AJ109" s="79"/>
      <c r="AK109" s="79"/>
      <c r="AL109" s="79"/>
      <c r="AM109" s="79"/>
      <c r="AN109" s="79"/>
      <c r="AO109" s="79"/>
      <c r="AP109" s="79"/>
      <c r="AQ109" s="79"/>
      <c r="AR109" s="79"/>
      <c r="AS109" s="79"/>
      <c r="AT109" s="79"/>
      <c r="AU109" s="79"/>
      <c r="AV109" s="79"/>
      <c r="AW109" s="79"/>
      <c r="AX109" s="79"/>
      <c r="AY109" s="79"/>
      <c r="AZ109" s="79"/>
      <c r="BA109" s="79"/>
      <c r="BB109" s="79"/>
      <c r="BC109" s="79"/>
      <c r="BD109" s="79"/>
      <c r="BE109" s="1119"/>
      <c r="BF109" s="1119"/>
      <c r="BG109" s="1119"/>
      <c r="BH109" s="1119"/>
      <c r="BI109" s="1119"/>
      <c r="BJ109" s="1119"/>
      <c r="BK109" s="1119"/>
      <c r="BL109" s="1119"/>
      <c r="BM109" s="1119"/>
      <c r="BN109" s="1119"/>
      <c r="BO109" s="1119"/>
      <c r="BP109" s="1119"/>
      <c r="BQ109" s="1119"/>
      <c r="BR109" s="1119"/>
      <c r="BS109" s="1119"/>
      <c r="BT109" s="1119"/>
      <c r="BU109" s="1119"/>
      <c r="BV109" s="446"/>
      <c r="BW109" s="81"/>
      <c r="BX109" s="446"/>
      <c r="BY109" s="81"/>
      <c r="BZ109" s="446"/>
      <c r="CA109" s="81"/>
      <c r="CB109" s="446"/>
      <c r="CC109" s="446"/>
    </row>
    <row r="110" spans="1:81" hidden="1">
      <c r="A110" s="19">
        <v>94</v>
      </c>
      <c r="B110" s="431">
        <v>94</v>
      </c>
      <c r="C110" s="1711" t="s">
        <v>687</v>
      </c>
      <c r="D110" s="1372"/>
      <c r="E110" s="1372"/>
      <c r="F110" s="1372"/>
      <c r="G110" s="105"/>
      <c r="H110" s="94" t="s">
        <v>316</v>
      </c>
      <c r="I110" s="94" t="s">
        <v>316</v>
      </c>
      <c r="J110" s="94" t="s">
        <v>316</v>
      </c>
      <c r="K110" s="94" t="s">
        <v>316</v>
      </c>
      <c r="L110" s="94" t="s">
        <v>316</v>
      </c>
      <c r="M110" s="94" t="s">
        <v>316</v>
      </c>
      <c r="N110" s="94" t="s">
        <v>316</v>
      </c>
      <c r="O110" s="94" t="s">
        <v>316</v>
      </c>
      <c r="P110" s="94" t="s">
        <v>316</v>
      </c>
      <c r="Q110" s="94" t="s">
        <v>316</v>
      </c>
      <c r="R110" s="94"/>
      <c r="S110" s="94" t="s">
        <v>316</v>
      </c>
      <c r="T110" s="94" t="s">
        <v>316</v>
      </c>
      <c r="U110" s="94" t="s">
        <v>316</v>
      </c>
      <c r="V110" s="94" t="s">
        <v>316</v>
      </c>
      <c r="W110" s="94" t="s">
        <v>316</v>
      </c>
      <c r="X110" s="94" t="s">
        <v>316</v>
      </c>
      <c r="Y110" s="94" t="s">
        <v>316</v>
      </c>
      <c r="Z110" s="94" t="s">
        <v>316</v>
      </c>
      <c r="AA110" s="94" t="s">
        <v>316</v>
      </c>
      <c r="AB110" s="94" t="s">
        <v>316</v>
      </c>
      <c r="AC110" s="94" t="s">
        <v>316</v>
      </c>
      <c r="AD110" s="94" t="s">
        <v>316</v>
      </c>
      <c r="AE110" s="94" t="s">
        <v>316</v>
      </c>
      <c r="AF110" s="94" t="s">
        <v>316</v>
      </c>
      <c r="AG110" s="94" t="s">
        <v>316</v>
      </c>
      <c r="AH110" s="94" t="s">
        <v>316</v>
      </c>
      <c r="AI110" s="94" t="s">
        <v>316</v>
      </c>
      <c r="AJ110" s="94" t="s">
        <v>316</v>
      </c>
      <c r="AK110" s="94" t="s">
        <v>316</v>
      </c>
      <c r="AL110" s="94" t="s">
        <v>316</v>
      </c>
      <c r="AM110" s="94"/>
      <c r="AN110" s="94"/>
      <c r="AO110" s="94" t="s">
        <v>316</v>
      </c>
      <c r="AP110" s="94" t="s">
        <v>316</v>
      </c>
      <c r="AQ110" s="94" t="s">
        <v>316</v>
      </c>
      <c r="AR110" s="94" t="s">
        <v>316</v>
      </c>
      <c r="AS110" s="94" t="s">
        <v>316</v>
      </c>
      <c r="AT110" s="94" t="s">
        <v>316</v>
      </c>
      <c r="AU110" s="94" t="s">
        <v>316</v>
      </c>
      <c r="AV110" s="94" t="s">
        <v>316</v>
      </c>
      <c r="AW110" s="94" t="s">
        <v>316</v>
      </c>
      <c r="AX110" s="94"/>
      <c r="AY110" s="94"/>
      <c r="AZ110" s="94" t="s">
        <v>316</v>
      </c>
      <c r="BA110" s="94"/>
      <c r="BB110" s="94" t="s">
        <v>316</v>
      </c>
      <c r="BC110" s="94"/>
      <c r="BD110" s="94" t="s">
        <v>316</v>
      </c>
      <c r="BE110" s="94" t="s">
        <v>316</v>
      </c>
      <c r="BF110" s="94" t="s">
        <v>316</v>
      </c>
      <c r="BG110" s="94" t="s">
        <v>316</v>
      </c>
      <c r="BH110" s="94" t="s">
        <v>316</v>
      </c>
      <c r="BI110" s="94" t="s">
        <v>316</v>
      </c>
      <c r="BJ110" s="94" t="s">
        <v>316</v>
      </c>
      <c r="BK110" s="94" t="s">
        <v>316</v>
      </c>
      <c r="BL110" s="94" t="s">
        <v>316</v>
      </c>
      <c r="BM110" s="94" t="s">
        <v>316</v>
      </c>
      <c r="BN110" s="94" t="s">
        <v>316</v>
      </c>
      <c r="BO110" s="94" t="s">
        <v>316</v>
      </c>
      <c r="BP110" s="94" t="s">
        <v>316</v>
      </c>
      <c r="BQ110" s="94" t="s">
        <v>316</v>
      </c>
      <c r="BR110" s="94" t="s">
        <v>316</v>
      </c>
      <c r="BS110" s="94" t="s">
        <v>316</v>
      </c>
      <c r="BT110" s="94" t="s">
        <v>316</v>
      </c>
      <c r="BU110" s="94" t="s">
        <v>316</v>
      </c>
      <c r="BV110" s="94" t="s">
        <v>316</v>
      </c>
      <c r="BW110" s="94" t="s">
        <v>316</v>
      </c>
      <c r="BX110" s="94" t="s">
        <v>316</v>
      </c>
      <c r="BY110" s="94" t="s">
        <v>316</v>
      </c>
      <c r="BZ110" s="94" t="s">
        <v>316</v>
      </c>
      <c r="CA110" s="94" t="s">
        <v>316</v>
      </c>
      <c r="CB110" s="94" t="s">
        <v>316</v>
      </c>
      <c r="CC110" s="94" t="s">
        <v>316</v>
      </c>
    </row>
    <row r="111" spans="1:81" s="443" customFormat="1" ht="31.5" customHeight="1">
      <c r="A111" s="19">
        <v>95</v>
      </c>
      <c r="B111" s="431">
        <v>95</v>
      </c>
      <c r="C111" s="86" t="s">
        <v>690</v>
      </c>
      <c r="D111" s="116" t="s">
        <v>14</v>
      </c>
      <c r="E111" s="86" t="s">
        <v>691</v>
      </c>
      <c r="F111" s="116" t="s">
        <v>17</v>
      </c>
      <c r="G111" s="114" t="s">
        <v>706</v>
      </c>
      <c r="H111" s="129" t="s">
        <v>989</v>
      </c>
      <c r="I111" s="114" t="s">
        <v>275</v>
      </c>
      <c r="J111" s="10" t="s">
        <v>23</v>
      </c>
      <c r="K111" s="113"/>
      <c r="L111" s="444"/>
      <c r="M111" s="113" t="s">
        <v>16</v>
      </c>
      <c r="N111" s="113"/>
      <c r="O111" s="114"/>
      <c r="P111" s="114"/>
      <c r="Q111" s="114"/>
      <c r="R111" s="114"/>
      <c r="S111" s="114"/>
      <c r="T111" s="114"/>
      <c r="U111" s="66">
        <f t="shared" ref="U111:U116" si="11">COUNTIF(K111:T111,"x")</f>
        <v>1</v>
      </c>
      <c r="V111" s="114"/>
      <c r="W111" s="114"/>
      <c r="X111" s="114"/>
      <c r="Y111" s="114"/>
      <c r="Z111" s="114"/>
      <c r="AA111" s="114"/>
      <c r="AB111" s="114"/>
      <c r="AC111" s="114"/>
      <c r="AD111" s="114"/>
      <c r="AE111" s="114"/>
      <c r="AF111" s="114"/>
      <c r="AG111" s="114"/>
      <c r="AH111" s="114"/>
      <c r="AI111" s="114"/>
      <c r="AJ111" s="114"/>
      <c r="AK111" s="114"/>
      <c r="AL111" s="114"/>
      <c r="AM111" s="114"/>
      <c r="AN111" s="114"/>
      <c r="AO111" s="114"/>
      <c r="AP111" s="114"/>
      <c r="AQ111" s="114"/>
      <c r="AR111" s="114"/>
      <c r="AS111" s="114"/>
      <c r="AT111" s="114"/>
      <c r="AU111" s="114"/>
      <c r="AV111" s="114"/>
      <c r="AW111" s="114"/>
      <c r="AX111" s="114"/>
      <c r="AY111" s="114"/>
      <c r="AZ111" s="114"/>
      <c r="BA111" s="114"/>
      <c r="BB111" s="114"/>
      <c r="BC111" s="114"/>
      <c r="BD111" s="114"/>
      <c r="BE111" s="1123">
        <v>2</v>
      </c>
      <c r="BF111" s="1123">
        <v>2</v>
      </c>
      <c r="BG111" s="1123">
        <v>2</v>
      </c>
      <c r="BH111" s="1123">
        <v>2</v>
      </c>
      <c r="BI111" s="1123">
        <v>2</v>
      </c>
      <c r="BJ111" s="1123">
        <v>2</v>
      </c>
      <c r="BK111" s="1123">
        <v>2</v>
      </c>
      <c r="BL111" s="1123">
        <v>1</v>
      </c>
      <c r="BM111" s="1123">
        <v>1</v>
      </c>
      <c r="BN111" s="1123">
        <v>2</v>
      </c>
      <c r="BO111" s="1123">
        <v>2</v>
      </c>
      <c r="BP111" s="1123">
        <v>2</v>
      </c>
      <c r="BQ111" s="1123">
        <v>2</v>
      </c>
      <c r="BR111" s="1123">
        <v>1</v>
      </c>
      <c r="BS111" s="1123">
        <v>2</v>
      </c>
      <c r="BT111" s="1123">
        <v>1</v>
      </c>
      <c r="BU111" s="1123">
        <v>1</v>
      </c>
      <c r="BV111" s="444">
        <f>COUNTIF($BE111:$BU111,2)</f>
        <v>12</v>
      </c>
      <c r="BW111" s="119">
        <f>BV111/COUNTA($BE111:$BU111)</f>
        <v>0.70588235294117652</v>
      </c>
      <c r="BX111" s="444">
        <f>COUNTIF($BE111:$BU111,1)</f>
        <v>5</v>
      </c>
      <c r="BY111" s="119">
        <f>BX111/COUNTA($BE111:$BU111)</f>
        <v>0.29411764705882354</v>
      </c>
      <c r="BZ111" s="444">
        <f>COUNTIF($BE111:$BU111,0)</f>
        <v>0</v>
      </c>
      <c r="CA111" s="119">
        <f>BZ111/COUNTA($BE111:$BU111)</f>
        <v>0</v>
      </c>
      <c r="CB111" s="444">
        <f>(((BV111*2)+(BX111*1)+(BZ111*0)))/COUNTA($BE111:$BU111)</f>
        <v>1.7058823529411764</v>
      </c>
      <c r="CC111" s="444" t="str">
        <f t="shared" ref="CC111:CC121" si="12">IF(CB111&gt;=1.6,"Đạt mục tiêu",IF(CB111&gt;=1,"Cần cố gắng","Chưa đạt"))</f>
        <v>Đạt mục tiêu</v>
      </c>
    </row>
    <row r="112" spans="1:81" s="443" customFormat="1" ht="34.5" customHeight="1">
      <c r="A112" s="19">
        <v>96</v>
      </c>
      <c r="B112" s="431">
        <v>96</v>
      </c>
      <c r="C112" s="86" t="s">
        <v>690</v>
      </c>
      <c r="D112" s="116" t="s">
        <v>14</v>
      </c>
      <c r="E112" s="86" t="s">
        <v>691</v>
      </c>
      <c r="F112" s="116" t="s">
        <v>17</v>
      </c>
      <c r="G112" s="114" t="s">
        <v>707</v>
      </c>
      <c r="H112" s="117" t="s">
        <v>957</v>
      </c>
      <c r="I112" s="114"/>
      <c r="J112" s="10" t="s">
        <v>23</v>
      </c>
      <c r="K112" s="113"/>
      <c r="L112" s="444"/>
      <c r="M112" s="113"/>
      <c r="N112" s="113" t="s">
        <v>16</v>
      </c>
      <c r="O112" s="114"/>
      <c r="P112" s="114"/>
      <c r="Q112" s="114"/>
      <c r="R112" s="114"/>
      <c r="S112" s="114"/>
      <c r="T112" s="114"/>
      <c r="U112" s="66">
        <f t="shared" si="11"/>
        <v>1</v>
      </c>
      <c r="V112" s="114"/>
      <c r="W112" s="114"/>
      <c r="X112" s="114"/>
      <c r="Y112" s="114"/>
      <c r="Z112" s="114"/>
      <c r="AA112" s="114"/>
      <c r="AB112" s="114"/>
      <c r="AC112" s="114"/>
      <c r="AD112" s="114"/>
      <c r="AE112" s="114"/>
      <c r="AF112" s="114"/>
      <c r="AG112" s="114"/>
      <c r="AH112" s="114"/>
      <c r="AI112" s="114"/>
      <c r="AJ112" s="114"/>
      <c r="AK112" s="114"/>
      <c r="AL112" s="114"/>
      <c r="AM112" s="114"/>
      <c r="AN112" s="114"/>
      <c r="AO112" s="114"/>
      <c r="AP112" s="114"/>
      <c r="AQ112" s="114"/>
      <c r="AR112" s="114"/>
      <c r="AS112" s="114"/>
      <c r="AT112" s="114"/>
      <c r="AU112" s="114"/>
      <c r="AV112" s="114"/>
      <c r="AW112" s="114"/>
      <c r="AX112" s="114"/>
      <c r="AY112" s="114"/>
      <c r="AZ112" s="114"/>
      <c r="BA112" s="114"/>
      <c r="BB112" s="114"/>
      <c r="BC112" s="114"/>
      <c r="BD112" s="114"/>
      <c r="BE112" s="1123"/>
      <c r="BF112" s="1123"/>
      <c r="BG112" s="1123"/>
      <c r="BH112" s="1123"/>
      <c r="BI112" s="1123"/>
      <c r="BJ112" s="1123"/>
      <c r="BK112" s="1123"/>
      <c r="BL112" s="1123"/>
      <c r="BM112" s="1123"/>
      <c r="BN112" s="1123"/>
      <c r="BO112" s="1123"/>
      <c r="BP112" s="1123"/>
      <c r="BQ112" s="1123"/>
      <c r="BR112" s="1123"/>
      <c r="BS112" s="1123"/>
      <c r="BT112" s="1123"/>
      <c r="BU112" s="1123"/>
      <c r="BV112" s="444"/>
      <c r="BW112" s="119"/>
      <c r="BX112" s="444"/>
      <c r="BY112" s="119"/>
      <c r="BZ112" s="444"/>
      <c r="CA112" s="119"/>
      <c r="CB112" s="444"/>
      <c r="CC112" s="444"/>
    </row>
    <row r="113" spans="1:81" s="443" customFormat="1" ht="36.75" customHeight="1">
      <c r="A113" s="19">
        <v>97</v>
      </c>
      <c r="B113" s="431">
        <v>97</v>
      </c>
      <c r="C113" s="86" t="s">
        <v>690</v>
      </c>
      <c r="D113" s="116" t="s">
        <v>14</v>
      </c>
      <c r="E113" s="86" t="s">
        <v>691</v>
      </c>
      <c r="F113" s="116" t="s">
        <v>17</v>
      </c>
      <c r="G113" s="79" t="s">
        <v>118</v>
      </c>
      <c r="H113" s="128" t="s">
        <v>974</v>
      </c>
      <c r="I113" s="79" t="s">
        <v>275</v>
      </c>
      <c r="J113" s="10" t="s">
        <v>23</v>
      </c>
      <c r="K113" s="79"/>
      <c r="L113" s="66" t="s">
        <v>16</v>
      </c>
      <c r="M113" s="79"/>
      <c r="N113" s="446"/>
      <c r="O113" s="79"/>
      <c r="P113" s="79" t="s">
        <v>16</v>
      </c>
      <c r="Q113" s="79"/>
      <c r="R113" s="79"/>
      <c r="S113" s="79"/>
      <c r="T113" s="79"/>
      <c r="U113" s="66">
        <f t="shared" si="11"/>
        <v>2</v>
      </c>
      <c r="V113" s="79"/>
      <c r="W113" s="79"/>
      <c r="X113" s="79"/>
      <c r="Y113" s="79"/>
      <c r="Z113" s="79"/>
      <c r="AA113" s="79"/>
      <c r="AB113" s="79"/>
      <c r="AC113" s="79"/>
      <c r="AD113" s="79"/>
      <c r="AE113" s="79"/>
      <c r="AF113" s="79"/>
      <c r="AG113" s="79"/>
      <c r="AH113" s="79"/>
      <c r="AI113" s="79"/>
      <c r="AJ113" s="79"/>
      <c r="AK113" s="79"/>
      <c r="AL113" s="79"/>
      <c r="AM113" s="79"/>
      <c r="AN113" s="79"/>
      <c r="AO113" s="79"/>
      <c r="AP113" s="79"/>
      <c r="AQ113" s="79"/>
      <c r="AR113" s="79"/>
      <c r="AS113" s="79"/>
      <c r="AT113" s="79"/>
      <c r="AU113" s="79"/>
      <c r="AV113" s="79"/>
      <c r="AW113" s="79"/>
      <c r="AX113" s="79"/>
      <c r="AY113" s="79"/>
      <c r="AZ113" s="79"/>
      <c r="BA113" s="79"/>
      <c r="BB113" s="79"/>
      <c r="BC113" s="79"/>
      <c r="BD113" s="79"/>
      <c r="BE113" s="1119">
        <v>1</v>
      </c>
      <c r="BF113" s="1119">
        <v>2</v>
      </c>
      <c r="BG113" s="1119">
        <v>2</v>
      </c>
      <c r="BH113" s="1119">
        <v>1</v>
      </c>
      <c r="BI113" s="1119">
        <v>1</v>
      </c>
      <c r="BJ113" s="1119">
        <v>2</v>
      </c>
      <c r="BK113" s="1119">
        <v>2</v>
      </c>
      <c r="BL113" s="1119">
        <v>2</v>
      </c>
      <c r="BM113" s="1119">
        <v>2</v>
      </c>
      <c r="BN113" s="1119">
        <v>1</v>
      </c>
      <c r="BO113" s="1119">
        <v>1</v>
      </c>
      <c r="BP113" s="1119">
        <v>2</v>
      </c>
      <c r="BQ113" s="1119">
        <v>2</v>
      </c>
      <c r="BR113" s="1119">
        <v>1</v>
      </c>
      <c r="BS113" s="1119">
        <v>2</v>
      </c>
      <c r="BT113" s="1119">
        <v>2</v>
      </c>
      <c r="BU113" s="1119">
        <v>2</v>
      </c>
      <c r="BV113" s="446">
        <f>COUNTIF($BE113:$BU113,2)</f>
        <v>11</v>
      </c>
      <c r="BW113" s="81">
        <f>BV113/COUNTA($BE113:$BU113)</f>
        <v>0.6470588235294118</v>
      </c>
      <c r="BX113" s="446">
        <f>COUNTIF($BE113:$BU113,1)</f>
        <v>6</v>
      </c>
      <c r="BY113" s="81">
        <f>BX113/COUNTA($BE113:$BU113)</f>
        <v>0.35294117647058826</v>
      </c>
      <c r="BZ113" s="446">
        <f>COUNTIF($BE113:$BU113,0)</f>
        <v>0</v>
      </c>
      <c r="CA113" s="81">
        <f>BZ113/COUNTA($BE113:$BU113)</f>
        <v>0</v>
      </c>
      <c r="CB113" s="446">
        <f>(((BV113*2)+(BX113*1)+(BZ113*0)))/COUNTA($BE113:$BU113)</f>
        <v>1.6470588235294117</v>
      </c>
      <c r="CC113" s="446" t="str">
        <f t="shared" si="12"/>
        <v>Đạt mục tiêu</v>
      </c>
    </row>
    <row r="114" spans="1:81" s="443" customFormat="1" ht="39.75" customHeight="1">
      <c r="A114" s="19">
        <v>98</v>
      </c>
      <c r="B114" s="431">
        <v>98</v>
      </c>
      <c r="C114" s="86" t="s">
        <v>690</v>
      </c>
      <c r="D114" s="116" t="s">
        <v>14</v>
      </c>
      <c r="E114" s="86" t="s">
        <v>691</v>
      </c>
      <c r="F114" s="116" t="s">
        <v>17</v>
      </c>
      <c r="G114" s="79" t="s">
        <v>119</v>
      </c>
      <c r="H114" s="96" t="s">
        <v>708</v>
      </c>
      <c r="I114" s="79" t="s">
        <v>275</v>
      </c>
      <c r="J114" s="10" t="s">
        <v>23</v>
      </c>
      <c r="K114" s="79"/>
      <c r="L114" s="79"/>
      <c r="M114" s="79"/>
      <c r="N114" s="446"/>
      <c r="O114" s="79"/>
      <c r="P114" s="66"/>
      <c r="Q114" s="79" t="s">
        <v>16</v>
      </c>
      <c r="R114" s="79"/>
      <c r="S114" s="79"/>
      <c r="T114" s="79"/>
      <c r="U114" s="66">
        <f t="shared" si="11"/>
        <v>1</v>
      </c>
      <c r="V114" s="79"/>
      <c r="W114" s="79"/>
      <c r="X114" s="79"/>
      <c r="Y114" s="79"/>
      <c r="Z114" s="79"/>
      <c r="AA114" s="79"/>
      <c r="AB114" s="79"/>
      <c r="AC114" s="79"/>
      <c r="AD114" s="79"/>
      <c r="AE114" s="79"/>
      <c r="AF114" s="79"/>
      <c r="AG114" s="79"/>
      <c r="AH114" s="79"/>
      <c r="AI114" s="79"/>
      <c r="AJ114" s="79"/>
      <c r="AK114" s="79"/>
      <c r="AL114" s="79"/>
      <c r="AM114" s="79"/>
      <c r="AN114" s="79"/>
      <c r="AO114" s="79"/>
      <c r="AP114" s="79"/>
      <c r="AQ114" s="79"/>
      <c r="AR114" s="79"/>
      <c r="AS114" s="79"/>
      <c r="AT114" s="79"/>
      <c r="AU114" s="79"/>
      <c r="AV114" s="79"/>
      <c r="AW114" s="79"/>
      <c r="AX114" s="79"/>
      <c r="AY114" s="79"/>
      <c r="AZ114" s="79"/>
      <c r="BA114" s="79"/>
      <c r="BB114" s="79"/>
      <c r="BC114" s="79"/>
      <c r="BD114" s="79"/>
      <c r="BE114" s="1119">
        <v>2</v>
      </c>
      <c r="BF114" s="1119">
        <v>1</v>
      </c>
      <c r="BG114" s="1119">
        <v>2</v>
      </c>
      <c r="BH114" s="1119">
        <v>1</v>
      </c>
      <c r="BI114" s="1119">
        <v>2</v>
      </c>
      <c r="BJ114" s="1119">
        <v>1</v>
      </c>
      <c r="BK114" s="1119">
        <v>2</v>
      </c>
      <c r="BL114" s="1119">
        <v>2</v>
      </c>
      <c r="BM114" s="1119">
        <v>2</v>
      </c>
      <c r="BN114" s="1119">
        <v>2</v>
      </c>
      <c r="BO114" s="1119">
        <v>2</v>
      </c>
      <c r="BP114" s="1119">
        <v>1</v>
      </c>
      <c r="BQ114" s="1119">
        <v>2</v>
      </c>
      <c r="BR114" s="1119">
        <v>2</v>
      </c>
      <c r="BS114" s="1119">
        <v>2</v>
      </c>
      <c r="BT114" s="1119">
        <v>2</v>
      </c>
      <c r="BU114" s="1119">
        <v>1</v>
      </c>
      <c r="BV114" s="446">
        <f>COUNTIF($BE114:$BU114,2)</f>
        <v>12</v>
      </c>
      <c r="BW114" s="81">
        <f>BV114/COUNTA($BE114:$BU114)</f>
        <v>0.70588235294117652</v>
      </c>
      <c r="BX114" s="446">
        <f>COUNTIF($BE114:$BU114,1)</f>
        <v>5</v>
      </c>
      <c r="BY114" s="81">
        <f>BX114/COUNTA($BE114:$BU114)</f>
        <v>0.29411764705882354</v>
      </c>
      <c r="BZ114" s="446">
        <f>COUNTIF($BE114:$BU114,0)</f>
        <v>0</v>
      </c>
      <c r="CA114" s="81">
        <f>BZ114/COUNTA($BE114:$BU114)</f>
        <v>0</v>
      </c>
      <c r="CB114" s="446">
        <f>(((BV114*2)+(BX114*1)+(BZ114*0)))/COUNTA($BE114:$BU114)</f>
        <v>1.7058823529411764</v>
      </c>
      <c r="CC114" s="446" t="str">
        <f t="shared" si="12"/>
        <v>Đạt mục tiêu</v>
      </c>
    </row>
    <row r="115" spans="1:81" s="443" customFormat="1" ht="33" customHeight="1">
      <c r="A115" s="19">
        <v>99</v>
      </c>
      <c r="B115" s="431">
        <v>99</v>
      </c>
      <c r="C115" s="86" t="s">
        <v>690</v>
      </c>
      <c r="D115" s="116" t="s">
        <v>14</v>
      </c>
      <c r="E115" s="86" t="s">
        <v>691</v>
      </c>
      <c r="F115" s="116" t="s">
        <v>17</v>
      </c>
      <c r="G115" s="79" t="s">
        <v>119</v>
      </c>
      <c r="H115" s="96" t="s">
        <v>1022</v>
      </c>
      <c r="I115" s="79"/>
      <c r="J115" s="10" t="s">
        <v>23</v>
      </c>
      <c r="K115" s="79"/>
      <c r="L115" s="79"/>
      <c r="M115" s="79"/>
      <c r="N115" s="446"/>
      <c r="O115" s="79"/>
      <c r="P115" s="66"/>
      <c r="Q115" s="79"/>
      <c r="R115" s="79"/>
      <c r="S115" s="79" t="s">
        <v>16</v>
      </c>
      <c r="T115" s="79"/>
      <c r="U115" s="66">
        <f t="shared" si="11"/>
        <v>1</v>
      </c>
      <c r="V115" s="79"/>
      <c r="W115" s="79"/>
      <c r="X115" s="79"/>
      <c r="Y115" s="79"/>
      <c r="Z115" s="79"/>
      <c r="AA115" s="79"/>
      <c r="AB115" s="79"/>
      <c r="AC115" s="79"/>
      <c r="AD115" s="79"/>
      <c r="AE115" s="79"/>
      <c r="AF115" s="79"/>
      <c r="AG115" s="79"/>
      <c r="AH115" s="79"/>
      <c r="AI115" s="79"/>
      <c r="AJ115" s="79"/>
      <c r="AK115" s="79"/>
      <c r="AL115" s="79"/>
      <c r="AM115" s="79"/>
      <c r="AN115" s="79"/>
      <c r="AO115" s="79"/>
      <c r="AP115" s="79"/>
      <c r="AQ115" s="79"/>
      <c r="AR115" s="79"/>
      <c r="AS115" s="79"/>
      <c r="AT115" s="79"/>
      <c r="AU115" s="79"/>
      <c r="AV115" s="79"/>
      <c r="AW115" s="79"/>
      <c r="AX115" s="79"/>
      <c r="AY115" s="79"/>
      <c r="AZ115" s="79"/>
      <c r="BA115" s="79"/>
      <c r="BB115" s="79"/>
      <c r="BC115" s="79"/>
      <c r="BD115" s="79"/>
      <c r="BE115" s="1119"/>
      <c r="BF115" s="1119"/>
      <c r="BG115" s="1119"/>
      <c r="BH115" s="1119"/>
      <c r="BI115" s="1119"/>
      <c r="BJ115" s="1119"/>
      <c r="BK115" s="1119"/>
      <c r="BL115" s="1119"/>
      <c r="BM115" s="1119"/>
      <c r="BN115" s="1119"/>
      <c r="BO115" s="1119"/>
      <c r="BP115" s="1119"/>
      <c r="BQ115" s="1119"/>
      <c r="BR115" s="1119"/>
      <c r="BS115" s="1119"/>
      <c r="BT115" s="1119"/>
      <c r="BU115" s="1119"/>
      <c r="BV115" s="446"/>
      <c r="BW115" s="81"/>
      <c r="BX115" s="446"/>
      <c r="BY115" s="81"/>
      <c r="BZ115" s="446"/>
      <c r="CA115" s="81"/>
      <c r="CB115" s="446"/>
      <c r="CC115" s="446"/>
    </row>
    <row r="116" spans="1:81" s="443" customFormat="1" ht="23.25" customHeight="1">
      <c r="A116" s="19">
        <v>100</v>
      </c>
      <c r="B116" s="431">
        <v>100</v>
      </c>
      <c r="C116" s="88" t="s">
        <v>696</v>
      </c>
      <c r="D116" s="87" t="s">
        <v>17</v>
      </c>
      <c r="E116" s="86" t="s">
        <v>697</v>
      </c>
      <c r="F116" s="87" t="s">
        <v>17</v>
      </c>
      <c r="G116" s="79" t="s">
        <v>120</v>
      </c>
      <c r="H116" s="96" t="s">
        <v>332</v>
      </c>
      <c r="I116" s="79" t="s">
        <v>275</v>
      </c>
      <c r="J116" s="10" t="s">
        <v>23</v>
      </c>
      <c r="K116" s="79"/>
      <c r="L116" s="79"/>
      <c r="M116" s="79"/>
      <c r="N116" s="79"/>
      <c r="O116" s="79"/>
      <c r="P116" s="79"/>
      <c r="Q116" s="66" t="s">
        <v>16</v>
      </c>
      <c r="R116" s="66"/>
      <c r="S116" s="446"/>
      <c r="T116" s="79"/>
      <c r="U116" s="66">
        <f t="shared" si="11"/>
        <v>1</v>
      </c>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c r="AU116" s="79"/>
      <c r="AV116" s="79"/>
      <c r="AW116" s="79"/>
      <c r="AX116" s="79"/>
      <c r="AY116" s="79"/>
      <c r="AZ116" s="79"/>
      <c r="BA116" s="79"/>
      <c r="BB116" s="79"/>
      <c r="BC116" s="79"/>
      <c r="BD116" s="79"/>
      <c r="BE116" s="1119">
        <v>2</v>
      </c>
      <c r="BF116" s="1119">
        <v>1</v>
      </c>
      <c r="BG116" s="1119">
        <v>2</v>
      </c>
      <c r="BH116" s="1119">
        <v>2</v>
      </c>
      <c r="BI116" s="1119">
        <v>2</v>
      </c>
      <c r="BJ116" s="1119">
        <v>2</v>
      </c>
      <c r="BK116" s="1119">
        <v>2</v>
      </c>
      <c r="BL116" s="1119">
        <v>2</v>
      </c>
      <c r="BM116" s="1119">
        <v>2</v>
      </c>
      <c r="BN116" s="1119">
        <v>1</v>
      </c>
      <c r="BO116" s="1119">
        <v>1</v>
      </c>
      <c r="BP116" s="1119">
        <v>2</v>
      </c>
      <c r="BQ116" s="1119">
        <v>2</v>
      </c>
      <c r="BR116" s="1119">
        <v>1</v>
      </c>
      <c r="BS116" s="1119">
        <v>2</v>
      </c>
      <c r="BT116" s="1119">
        <v>1</v>
      </c>
      <c r="BU116" s="1119">
        <v>2</v>
      </c>
      <c r="BV116" s="446">
        <f>COUNTIF($BE116:$BU116,2)</f>
        <v>12</v>
      </c>
      <c r="BW116" s="81">
        <f>BV116/COUNTA($BE116:$BU116)</f>
        <v>0.70588235294117652</v>
      </c>
      <c r="BX116" s="446">
        <f>COUNTIF($BE116:$BU116,1)</f>
        <v>5</v>
      </c>
      <c r="BY116" s="81">
        <f>BX116/COUNTA($BE116:$BU116)</f>
        <v>0.29411764705882354</v>
      </c>
      <c r="BZ116" s="446">
        <f>COUNTIF($BE116:$BU116,0)</f>
        <v>0</v>
      </c>
      <c r="CA116" s="81">
        <f>BZ116/COUNTA($BE116:$BU116)</f>
        <v>0</v>
      </c>
      <c r="CB116" s="446">
        <f>(((BV116*2)+(BX116*1)+(BZ116*0)))/COUNTA($BE116:$BU116)</f>
        <v>1.7058823529411764</v>
      </c>
      <c r="CC116" s="446" t="str">
        <f t="shared" si="12"/>
        <v>Đạt mục tiêu</v>
      </c>
    </row>
    <row r="117" spans="1:81" s="443" customFormat="1" ht="24.75" customHeight="1">
      <c r="A117" s="19"/>
      <c r="B117" s="431"/>
      <c r="C117" s="88" t="s">
        <v>692</v>
      </c>
      <c r="D117" s="87"/>
      <c r="E117" s="86"/>
      <c r="F117" s="87"/>
      <c r="G117" s="79"/>
      <c r="H117" s="96" t="s">
        <v>333</v>
      </c>
      <c r="I117" s="79"/>
      <c r="J117" s="10"/>
      <c r="K117" s="79"/>
      <c r="L117" s="79"/>
      <c r="M117" s="79"/>
      <c r="N117" s="79"/>
      <c r="O117" s="79"/>
      <c r="P117" s="79"/>
      <c r="Q117" s="66"/>
      <c r="R117" s="66"/>
      <c r="S117" s="446"/>
      <c r="T117" s="446" t="s">
        <v>16</v>
      </c>
      <c r="U117" s="66"/>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79"/>
      <c r="BA117" s="79"/>
      <c r="BB117" s="79"/>
      <c r="BC117" s="79"/>
      <c r="BD117" s="79"/>
      <c r="BE117" s="1119"/>
      <c r="BF117" s="1119"/>
      <c r="BG117" s="1119"/>
      <c r="BH117" s="1119"/>
      <c r="BI117" s="1119"/>
      <c r="BJ117" s="1119"/>
      <c r="BK117" s="1119"/>
      <c r="BL117" s="1119"/>
      <c r="BM117" s="1119"/>
      <c r="BN117" s="1119"/>
      <c r="BO117" s="1119"/>
      <c r="BP117" s="1119"/>
      <c r="BQ117" s="1119"/>
      <c r="BR117" s="1119"/>
      <c r="BS117" s="1119"/>
      <c r="BT117" s="1119"/>
      <c r="BU117" s="1119"/>
      <c r="BV117" s="446"/>
      <c r="BW117" s="81"/>
      <c r="BX117" s="446"/>
      <c r="BY117" s="81"/>
      <c r="BZ117" s="446"/>
      <c r="CA117" s="81"/>
      <c r="CB117" s="446"/>
      <c r="CC117" s="446"/>
    </row>
    <row r="118" spans="1:81" s="443" customFormat="1" ht="23.25" customHeight="1">
      <c r="A118" s="19">
        <v>101</v>
      </c>
      <c r="B118" s="431">
        <v>101</v>
      </c>
      <c r="C118" s="88" t="s">
        <v>692</v>
      </c>
      <c r="D118" s="87" t="s">
        <v>17</v>
      </c>
      <c r="E118" s="86" t="s">
        <v>693</v>
      </c>
      <c r="F118" s="87" t="s">
        <v>17</v>
      </c>
      <c r="G118" s="79" t="s">
        <v>121</v>
      </c>
      <c r="H118" s="96" t="s">
        <v>333</v>
      </c>
      <c r="I118" s="79" t="s">
        <v>275</v>
      </c>
      <c r="J118" s="10" t="s">
        <v>23</v>
      </c>
      <c r="K118" s="79"/>
      <c r="L118" s="79"/>
      <c r="M118" s="79"/>
      <c r="N118" s="79"/>
      <c r="O118" s="1093"/>
      <c r="P118" s="79"/>
      <c r="Q118" s="66"/>
      <c r="R118" s="66"/>
      <c r="S118" s="446" t="s">
        <v>16</v>
      </c>
      <c r="T118" s="79"/>
      <c r="U118" s="66">
        <f t="shared" ref="U118:U123" si="13">COUNTIF(K118:T118,"x")</f>
        <v>1</v>
      </c>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c r="AU118" s="79"/>
      <c r="AV118" s="79"/>
      <c r="AW118" s="79"/>
      <c r="AX118" s="79"/>
      <c r="AY118" s="79"/>
      <c r="AZ118" s="79"/>
      <c r="BA118" s="79"/>
      <c r="BB118" s="79"/>
      <c r="BC118" s="79"/>
      <c r="BD118" s="79"/>
      <c r="BE118" s="1119">
        <v>2</v>
      </c>
      <c r="BF118" s="1119">
        <v>2</v>
      </c>
      <c r="BG118" s="1119">
        <v>1</v>
      </c>
      <c r="BH118" s="1119">
        <v>2</v>
      </c>
      <c r="BI118" s="1119">
        <v>2</v>
      </c>
      <c r="BJ118" s="1119">
        <v>2</v>
      </c>
      <c r="BK118" s="1119">
        <v>1</v>
      </c>
      <c r="BL118" s="1119">
        <v>2</v>
      </c>
      <c r="BM118" s="1119">
        <v>2</v>
      </c>
      <c r="BN118" s="1119">
        <v>2</v>
      </c>
      <c r="BO118" s="1119">
        <v>2</v>
      </c>
      <c r="BP118" s="1119">
        <v>2</v>
      </c>
      <c r="BQ118" s="1119">
        <v>1</v>
      </c>
      <c r="BR118" s="1119">
        <v>1</v>
      </c>
      <c r="BS118" s="1119">
        <v>1</v>
      </c>
      <c r="BT118" s="1119">
        <v>1</v>
      </c>
      <c r="BU118" s="1119">
        <v>2</v>
      </c>
      <c r="BV118" s="446">
        <f>COUNTIF($BE118:$BU118,2)</f>
        <v>11</v>
      </c>
      <c r="BW118" s="81">
        <f>BV118/COUNTA($BE118:$BU118)</f>
        <v>0.6470588235294118</v>
      </c>
      <c r="BX118" s="446">
        <f>COUNTIF($BE118:$BU118,1)</f>
        <v>6</v>
      </c>
      <c r="BY118" s="81">
        <f>BX118/COUNTA($BE118:$BU118)</f>
        <v>0.35294117647058826</v>
      </c>
      <c r="BZ118" s="446">
        <f>COUNTIF($BE118:$BU118,0)</f>
        <v>0</v>
      </c>
      <c r="CA118" s="81">
        <f>BZ118/COUNTA($BE118:$BU118)</f>
        <v>0</v>
      </c>
      <c r="CB118" s="446">
        <f>(((BV118*2)+(BX118*1)+(BZ118*0)))/COUNTA($BE118:$BU118)</f>
        <v>1.6470588235294117</v>
      </c>
      <c r="CC118" s="446" t="str">
        <f t="shared" si="12"/>
        <v>Đạt mục tiêu</v>
      </c>
    </row>
    <row r="119" spans="1:81" s="443" customFormat="1" ht="20.25" customHeight="1">
      <c r="A119" s="19">
        <v>102</v>
      </c>
      <c r="B119" s="431">
        <v>102</v>
      </c>
      <c r="C119" s="88" t="s">
        <v>692</v>
      </c>
      <c r="D119" s="87" t="s">
        <v>17</v>
      </c>
      <c r="E119" s="86" t="s">
        <v>693</v>
      </c>
      <c r="F119" s="87" t="s">
        <v>17</v>
      </c>
      <c r="G119" s="79" t="s">
        <v>122</v>
      </c>
      <c r="H119" s="96" t="s">
        <v>334</v>
      </c>
      <c r="I119" s="79" t="s">
        <v>275</v>
      </c>
      <c r="J119" s="10" t="s">
        <v>23</v>
      </c>
      <c r="K119" s="79"/>
      <c r="L119" s="79"/>
      <c r="M119" s="79"/>
      <c r="N119" s="79"/>
      <c r="O119" s="1093" t="s">
        <v>16</v>
      </c>
      <c r="P119" s="79"/>
      <c r="Q119" s="66"/>
      <c r="R119" s="66"/>
      <c r="S119" s="79"/>
      <c r="T119" s="79"/>
      <c r="U119" s="66">
        <f t="shared" si="13"/>
        <v>1</v>
      </c>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79"/>
      <c r="BA119" s="79"/>
      <c r="BB119" s="79"/>
      <c r="BC119" s="79"/>
      <c r="BD119" s="79"/>
      <c r="BE119" s="1119">
        <v>2</v>
      </c>
      <c r="BF119" s="1119">
        <v>2</v>
      </c>
      <c r="BG119" s="1119">
        <v>1</v>
      </c>
      <c r="BH119" s="1119">
        <v>2</v>
      </c>
      <c r="BI119" s="1119">
        <v>2</v>
      </c>
      <c r="BJ119" s="1119">
        <v>2</v>
      </c>
      <c r="BK119" s="1119">
        <v>1</v>
      </c>
      <c r="BL119" s="1119">
        <v>2</v>
      </c>
      <c r="BM119" s="1119">
        <v>2</v>
      </c>
      <c r="BN119" s="1119">
        <v>2</v>
      </c>
      <c r="BO119" s="1119">
        <v>1</v>
      </c>
      <c r="BP119" s="1119">
        <v>2</v>
      </c>
      <c r="BQ119" s="1119">
        <v>2</v>
      </c>
      <c r="BR119" s="1119">
        <v>1</v>
      </c>
      <c r="BS119" s="1119">
        <v>1</v>
      </c>
      <c r="BT119" s="1119">
        <v>1</v>
      </c>
      <c r="BU119" s="1119">
        <v>2</v>
      </c>
      <c r="BV119" s="446">
        <f>COUNTIF($BE119:$BU119,2)</f>
        <v>11</v>
      </c>
      <c r="BW119" s="81">
        <f>BV119/COUNTA($BE119:$BU119)</f>
        <v>0.6470588235294118</v>
      </c>
      <c r="BX119" s="446">
        <f>COUNTIF($BE119:$BU119,1)</f>
        <v>6</v>
      </c>
      <c r="BY119" s="81">
        <f>BX119/COUNTA($BE119:$BU119)</f>
        <v>0.35294117647058826</v>
      </c>
      <c r="BZ119" s="446">
        <f>COUNTIF($BE119:$BU119,0)</f>
        <v>0</v>
      </c>
      <c r="CA119" s="81">
        <f>BZ119/COUNTA($BE119:$BU119)</f>
        <v>0</v>
      </c>
      <c r="CB119" s="446">
        <f>(((BV119*2)+(BX119*1)+(BZ119*0)))/COUNTA($BE119:$BU119)</f>
        <v>1.6470588235294117</v>
      </c>
      <c r="CC119" s="446" t="str">
        <f t="shared" si="12"/>
        <v>Đạt mục tiêu</v>
      </c>
    </row>
    <row r="120" spans="1:81" s="443" customFormat="1" ht="36.75" customHeight="1">
      <c r="A120" s="19">
        <v>103</v>
      </c>
      <c r="B120" s="431">
        <v>103</v>
      </c>
      <c r="C120" s="88" t="s">
        <v>688</v>
      </c>
      <c r="D120" s="87" t="s">
        <v>14</v>
      </c>
      <c r="E120" s="86" t="s">
        <v>689</v>
      </c>
      <c r="F120" s="87" t="s">
        <v>17</v>
      </c>
      <c r="G120" s="79" t="s">
        <v>123</v>
      </c>
      <c r="H120" s="96" t="s">
        <v>335</v>
      </c>
      <c r="I120" s="79" t="s">
        <v>275</v>
      </c>
      <c r="J120" s="10" t="s">
        <v>23</v>
      </c>
      <c r="K120" s="79"/>
      <c r="L120" s="446" t="s">
        <v>16</v>
      </c>
      <c r="M120" s="79"/>
      <c r="N120" s="79"/>
      <c r="O120" s="79"/>
      <c r="P120" s="79"/>
      <c r="Q120" s="66"/>
      <c r="R120" s="66"/>
      <c r="S120" s="79"/>
      <c r="T120" s="79"/>
      <c r="U120" s="66">
        <f t="shared" si="13"/>
        <v>1</v>
      </c>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79"/>
      <c r="BA120" s="79"/>
      <c r="BB120" s="79"/>
      <c r="BC120" s="79"/>
      <c r="BD120" s="79"/>
      <c r="BE120" s="1119"/>
      <c r="BF120" s="1119"/>
      <c r="BG120" s="1119"/>
      <c r="BH120" s="1119"/>
      <c r="BI120" s="1119"/>
      <c r="BJ120" s="1119"/>
      <c r="BK120" s="1119"/>
      <c r="BL120" s="1119"/>
      <c r="BM120" s="1119"/>
      <c r="BN120" s="1119"/>
      <c r="BO120" s="1119"/>
      <c r="BP120" s="1119"/>
      <c r="BQ120" s="1119"/>
      <c r="BR120" s="1119"/>
      <c r="BS120" s="1119"/>
      <c r="BT120" s="1119"/>
      <c r="BU120" s="1119"/>
      <c r="BV120" s="446"/>
      <c r="BW120" s="81"/>
      <c r="BX120" s="446"/>
      <c r="BY120" s="81"/>
      <c r="BZ120" s="446"/>
      <c r="CA120" s="81"/>
      <c r="CB120" s="446"/>
      <c r="CC120" s="446"/>
    </row>
    <row r="121" spans="1:81" s="443" customFormat="1" ht="36.75" customHeight="1">
      <c r="A121" s="19">
        <v>104</v>
      </c>
      <c r="B121" s="431">
        <v>104</v>
      </c>
      <c r="C121" s="67" t="s">
        <v>111</v>
      </c>
      <c r="D121" s="68" t="s">
        <v>14</v>
      </c>
      <c r="E121" s="67" t="s">
        <v>123</v>
      </c>
      <c r="F121" s="68" t="s">
        <v>17</v>
      </c>
      <c r="G121" s="79" t="s">
        <v>123</v>
      </c>
      <c r="H121" s="96" t="s">
        <v>335</v>
      </c>
      <c r="I121" s="79" t="s">
        <v>275</v>
      </c>
      <c r="J121" s="10" t="s">
        <v>23</v>
      </c>
      <c r="K121" s="79"/>
      <c r="L121" s="66"/>
      <c r="M121" s="79"/>
      <c r="N121" s="79"/>
      <c r="O121" s="1093" t="s">
        <v>16</v>
      </c>
      <c r="P121" s="79"/>
      <c r="Q121" s="79"/>
      <c r="R121" s="79"/>
      <c r="S121" s="79"/>
      <c r="T121" s="79"/>
      <c r="U121" s="66">
        <f t="shared" si="13"/>
        <v>1</v>
      </c>
      <c r="V121" s="79"/>
      <c r="W121" s="79"/>
      <c r="X121" s="79"/>
      <c r="Y121" s="79"/>
      <c r="Z121" s="79"/>
      <c r="AA121" s="79"/>
      <c r="AB121" s="79"/>
      <c r="AC121" s="79"/>
      <c r="AD121" s="79"/>
      <c r="AE121" s="79"/>
      <c r="AF121" s="79"/>
      <c r="AG121" s="79"/>
      <c r="AH121" s="79"/>
      <c r="AI121" s="79"/>
      <c r="AJ121" s="79"/>
      <c r="AK121" s="79"/>
      <c r="AL121" s="79"/>
      <c r="AM121" s="79"/>
      <c r="AN121" s="79"/>
      <c r="AO121" s="79"/>
      <c r="AP121" s="79"/>
      <c r="AQ121" s="79"/>
      <c r="AR121" s="79"/>
      <c r="AS121" s="79"/>
      <c r="AT121" s="79"/>
      <c r="AU121" s="79"/>
      <c r="AV121" s="79"/>
      <c r="AW121" s="79"/>
      <c r="AX121" s="79"/>
      <c r="AY121" s="79"/>
      <c r="AZ121" s="79"/>
      <c r="BA121" s="79"/>
      <c r="BB121" s="79"/>
      <c r="BC121" s="79"/>
      <c r="BD121" s="79"/>
      <c r="BE121" s="1119">
        <v>2</v>
      </c>
      <c r="BF121" s="1119">
        <v>1</v>
      </c>
      <c r="BG121" s="1119">
        <v>2</v>
      </c>
      <c r="BH121" s="1119">
        <v>1</v>
      </c>
      <c r="BI121" s="1119">
        <v>2</v>
      </c>
      <c r="BJ121" s="1119">
        <v>1</v>
      </c>
      <c r="BK121" s="1119">
        <v>2</v>
      </c>
      <c r="BL121" s="1119">
        <v>2</v>
      </c>
      <c r="BM121" s="1119">
        <v>2</v>
      </c>
      <c r="BN121" s="1119">
        <v>2</v>
      </c>
      <c r="BO121" s="1119">
        <v>2</v>
      </c>
      <c r="BP121" s="1119">
        <v>2</v>
      </c>
      <c r="BQ121" s="1119">
        <v>2</v>
      </c>
      <c r="BR121" s="1119">
        <v>1</v>
      </c>
      <c r="BS121" s="1119">
        <v>1</v>
      </c>
      <c r="BT121" s="1119">
        <v>2</v>
      </c>
      <c r="BU121" s="1119">
        <v>2</v>
      </c>
      <c r="BV121" s="446">
        <f>COUNTIF($BE121:$BU121,2)</f>
        <v>12</v>
      </c>
      <c r="BW121" s="81">
        <f>BV121/COUNTA($BE121:$BU121)</f>
        <v>0.70588235294117652</v>
      </c>
      <c r="BX121" s="446">
        <f>COUNTIF($BE121:$BU121,1)</f>
        <v>5</v>
      </c>
      <c r="BY121" s="81">
        <f>BX121/COUNTA($BE121:$BU121)</f>
        <v>0.29411764705882354</v>
      </c>
      <c r="BZ121" s="446">
        <f>COUNTIF($BE121:$BU121,0)</f>
        <v>0</v>
      </c>
      <c r="CA121" s="81">
        <f>BZ121/COUNTA($BE121:$BU121)</f>
        <v>0</v>
      </c>
      <c r="CB121" s="446">
        <f>(((BV121*2)+(BX121*1)+(BZ121*0)))/COUNTA($BE121:$BU121)</f>
        <v>1.7058823529411764</v>
      </c>
      <c r="CC121" s="446" t="str">
        <f t="shared" si="12"/>
        <v>Đạt mục tiêu</v>
      </c>
    </row>
    <row r="122" spans="1:81" s="443" customFormat="1" ht="32.25" customHeight="1">
      <c r="A122" s="19">
        <v>105</v>
      </c>
      <c r="B122" s="431">
        <v>105</v>
      </c>
      <c r="C122" s="88" t="s">
        <v>694</v>
      </c>
      <c r="D122" s="87" t="s">
        <v>17</v>
      </c>
      <c r="E122" s="86" t="s">
        <v>695</v>
      </c>
      <c r="F122" s="87" t="s">
        <v>17</v>
      </c>
      <c r="G122" s="79" t="s">
        <v>124</v>
      </c>
      <c r="H122" s="96" t="s">
        <v>339</v>
      </c>
      <c r="I122" s="79" t="s">
        <v>275</v>
      </c>
      <c r="J122" s="10" t="s">
        <v>23</v>
      </c>
      <c r="K122" s="79"/>
      <c r="L122" s="66"/>
      <c r="M122" s="79"/>
      <c r="N122" s="446" t="s">
        <v>16</v>
      </c>
      <c r="O122" s="1093"/>
      <c r="P122" s="79"/>
      <c r="Q122" s="79"/>
      <c r="R122" s="79"/>
      <c r="S122" s="79"/>
      <c r="T122" s="79"/>
      <c r="U122" s="66">
        <f t="shared" si="13"/>
        <v>1</v>
      </c>
      <c r="V122" s="79"/>
      <c r="W122" s="79"/>
      <c r="X122" s="79"/>
      <c r="Y122" s="79"/>
      <c r="Z122" s="79"/>
      <c r="AA122" s="79"/>
      <c r="AB122" s="79"/>
      <c r="AC122" s="79"/>
      <c r="AD122" s="79"/>
      <c r="AE122" s="79"/>
      <c r="AF122" s="79"/>
      <c r="AG122" s="79"/>
      <c r="AH122" s="79"/>
      <c r="AI122" s="79"/>
      <c r="AJ122" s="79"/>
      <c r="AK122" s="79"/>
      <c r="AL122" s="79"/>
      <c r="AM122" s="79"/>
      <c r="AN122" s="79"/>
      <c r="AO122" s="79"/>
      <c r="AP122" s="79"/>
      <c r="AQ122" s="79"/>
      <c r="AR122" s="79"/>
      <c r="AS122" s="79"/>
      <c r="AT122" s="79"/>
      <c r="AU122" s="79"/>
      <c r="AV122" s="79"/>
      <c r="AW122" s="79"/>
      <c r="AX122" s="79"/>
      <c r="AY122" s="79"/>
      <c r="AZ122" s="79"/>
      <c r="BA122" s="79"/>
      <c r="BB122" s="79"/>
      <c r="BC122" s="79"/>
      <c r="BD122" s="79"/>
      <c r="BE122" s="1119"/>
      <c r="BF122" s="1119"/>
      <c r="BG122" s="1119"/>
      <c r="BH122" s="1119"/>
      <c r="BI122" s="1119"/>
      <c r="BJ122" s="1119"/>
      <c r="BK122" s="1119"/>
      <c r="BL122" s="1119"/>
      <c r="BM122" s="1119"/>
      <c r="BN122" s="1119"/>
      <c r="BO122" s="1119"/>
      <c r="BP122" s="1119"/>
      <c r="BQ122" s="1119"/>
      <c r="BR122" s="1119"/>
      <c r="BS122" s="1119"/>
      <c r="BT122" s="1119"/>
      <c r="BU122" s="1119"/>
      <c r="BV122" s="446"/>
      <c r="BW122" s="81"/>
      <c r="BX122" s="446"/>
      <c r="BY122" s="81"/>
      <c r="BZ122" s="446"/>
      <c r="CA122" s="81"/>
      <c r="CB122" s="446"/>
      <c r="CC122" s="446"/>
    </row>
    <row r="123" spans="1:81" s="443" customFormat="1" ht="28.5" customHeight="1">
      <c r="A123" s="19">
        <v>106</v>
      </c>
      <c r="B123" s="431">
        <v>106</v>
      </c>
      <c r="C123" s="88" t="s">
        <v>694</v>
      </c>
      <c r="D123" s="87" t="s">
        <v>17</v>
      </c>
      <c r="E123" s="86" t="s">
        <v>695</v>
      </c>
      <c r="F123" s="87" t="s">
        <v>17</v>
      </c>
      <c r="G123" s="79" t="s">
        <v>336</v>
      </c>
      <c r="H123" s="96" t="s">
        <v>340</v>
      </c>
      <c r="I123" s="79" t="s">
        <v>275</v>
      </c>
      <c r="J123" s="10" t="s">
        <v>23</v>
      </c>
      <c r="K123" s="79"/>
      <c r="L123" s="79"/>
      <c r="M123" s="79"/>
      <c r="N123" s="446"/>
      <c r="O123" s="79"/>
      <c r="P123" s="79"/>
      <c r="Q123" s="446" t="s">
        <v>16</v>
      </c>
      <c r="R123" s="446"/>
      <c r="S123" s="79"/>
      <c r="T123" s="66"/>
      <c r="U123" s="66">
        <f t="shared" si="13"/>
        <v>1</v>
      </c>
      <c r="V123" s="79"/>
      <c r="W123" s="79"/>
      <c r="X123" s="79"/>
      <c r="Y123" s="79"/>
      <c r="Z123" s="79"/>
      <c r="AA123" s="79"/>
      <c r="AB123" s="79"/>
      <c r="AC123" s="79"/>
      <c r="AD123" s="79"/>
      <c r="AE123" s="79"/>
      <c r="AF123" s="79"/>
      <c r="AG123" s="79"/>
      <c r="AH123" s="79"/>
      <c r="AI123" s="79"/>
      <c r="AJ123" s="79"/>
      <c r="AK123" s="79"/>
      <c r="AL123" s="79"/>
      <c r="AM123" s="79"/>
      <c r="AN123" s="79"/>
      <c r="AO123" s="79"/>
      <c r="AP123" s="79"/>
      <c r="AQ123" s="79"/>
      <c r="AR123" s="79"/>
      <c r="AS123" s="79"/>
      <c r="AT123" s="79"/>
      <c r="AU123" s="79"/>
      <c r="AV123" s="79"/>
      <c r="AW123" s="79"/>
      <c r="AX123" s="79"/>
      <c r="AY123" s="79"/>
      <c r="AZ123" s="79"/>
      <c r="BA123" s="79"/>
      <c r="BB123" s="79"/>
      <c r="BC123" s="79"/>
      <c r="BD123" s="79"/>
      <c r="BE123" s="1119"/>
      <c r="BF123" s="1119"/>
      <c r="BG123" s="1119"/>
      <c r="BH123" s="1119"/>
      <c r="BI123" s="1119"/>
      <c r="BJ123" s="1119"/>
      <c r="BK123" s="1119"/>
      <c r="BL123" s="1119"/>
      <c r="BM123" s="1119"/>
      <c r="BN123" s="1119"/>
      <c r="BO123" s="1119"/>
      <c r="BP123" s="1119"/>
      <c r="BQ123" s="1119"/>
      <c r="BR123" s="1119"/>
      <c r="BS123" s="1119"/>
      <c r="BT123" s="1119"/>
      <c r="BU123" s="1119"/>
      <c r="BV123" s="446"/>
      <c r="BW123" s="81"/>
      <c r="BX123" s="446"/>
      <c r="BY123" s="81"/>
      <c r="BZ123" s="446"/>
      <c r="CA123" s="81"/>
      <c r="CB123" s="446"/>
      <c r="CC123" s="446"/>
    </row>
    <row r="124" spans="1:81" hidden="1">
      <c r="A124" s="19">
        <v>106</v>
      </c>
      <c r="B124" s="431">
        <v>107</v>
      </c>
      <c r="C124" s="1566" t="s">
        <v>698</v>
      </c>
      <c r="D124" s="1565"/>
      <c r="E124" s="1567"/>
      <c r="F124" s="5" t="s">
        <v>316</v>
      </c>
      <c r="G124" s="5" t="s">
        <v>316</v>
      </c>
      <c r="H124" s="5" t="s">
        <v>316</v>
      </c>
      <c r="I124" s="5" t="s">
        <v>316</v>
      </c>
      <c r="J124" s="5" t="s">
        <v>316</v>
      </c>
      <c r="K124" s="5" t="s">
        <v>316</v>
      </c>
      <c r="L124" s="5" t="s">
        <v>316</v>
      </c>
      <c r="M124" s="5" t="s">
        <v>316</v>
      </c>
      <c r="N124" s="5" t="s">
        <v>316</v>
      </c>
      <c r="O124" s="5" t="s">
        <v>316</v>
      </c>
      <c r="P124" s="5" t="s">
        <v>316</v>
      </c>
      <c r="Q124" s="5" t="s">
        <v>316</v>
      </c>
      <c r="R124" s="5"/>
      <c r="S124" s="5" t="s">
        <v>316</v>
      </c>
      <c r="T124" s="5" t="s">
        <v>316</v>
      </c>
      <c r="U124" s="5" t="s">
        <v>316</v>
      </c>
      <c r="V124" s="5" t="s">
        <v>316</v>
      </c>
      <c r="W124" s="5" t="s">
        <v>316</v>
      </c>
      <c r="X124" s="5" t="s">
        <v>316</v>
      </c>
      <c r="Y124" s="5" t="s">
        <v>316</v>
      </c>
      <c r="Z124" s="5" t="s">
        <v>316</v>
      </c>
      <c r="AA124" s="5" t="s">
        <v>316</v>
      </c>
      <c r="AB124" s="5" t="s">
        <v>316</v>
      </c>
      <c r="AC124" s="5" t="s">
        <v>316</v>
      </c>
      <c r="AD124" s="5" t="s">
        <v>316</v>
      </c>
      <c r="AE124" s="5" t="s">
        <v>316</v>
      </c>
      <c r="AF124" s="5" t="s">
        <v>316</v>
      </c>
      <c r="AG124" s="5" t="s">
        <v>316</v>
      </c>
      <c r="AH124" s="5" t="s">
        <v>316</v>
      </c>
      <c r="AI124" s="5" t="s">
        <v>316</v>
      </c>
      <c r="AJ124" s="5" t="s">
        <v>316</v>
      </c>
      <c r="AK124" s="5" t="s">
        <v>316</v>
      </c>
      <c r="AL124" s="5" t="s">
        <v>316</v>
      </c>
      <c r="AM124" s="5"/>
      <c r="AN124" s="5"/>
      <c r="AO124" s="5" t="s">
        <v>316</v>
      </c>
      <c r="AP124" s="5" t="s">
        <v>316</v>
      </c>
      <c r="AQ124" s="5" t="s">
        <v>316</v>
      </c>
      <c r="AR124" s="5" t="s">
        <v>316</v>
      </c>
      <c r="AS124" s="5" t="s">
        <v>316</v>
      </c>
      <c r="AT124" s="5" t="s">
        <v>316</v>
      </c>
      <c r="AU124" s="5" t="s">
        <v>316</v>
      </c>
      <c r="AV124" s="5" t="s">
        <v>316</v>
      </c>
      <c r="AW124" s="5" t="s">
        <v>316</v>
      </c>
      <c r="AX124" s="5"/>
      <c r="AY124" s="5"/>
      <c r="AZ124" s="5" t="s">
        <v>316</v>
      </c>
      <c r="BA124" s="5"/>
      <c r="BB124" s="5" t="s">
        <v>316</v>
      </c>
      <c r="BC124" s="5"/>
      <c r="BD124" s="5" t="s">
        <v>316</v>
      </c>
      <c r="BE124" s="5" t="s">
        <v>316</v>
      </c>
      <c r="BF124" s="5" t="s">
        <v>316</v>
      </c>
      <c r="BG124" s="5" t="s">
        <v>316</v>
      </c>
      <c r="BH124" s="5" t="s">
        <v>316</v>
      </c>
      <c r="BI124" s="5" t="s">
        <v>316</v>
      </c>
      <c r="BJ124" s="5" t="s">
        <v>316</v>
      </c>
      <c r="BK124" s="5" t="s">
        <v>316</v>
      </c>
      <c r="BL124" s="5" t="s">
        <v>316</v>
      </c>
      <c r="BM124" s="5" t="s">
        <v>316</v>
      </c>
      <c r="BN124" s="5" t="s">
        <v>316</v>
      </c>
      <c r="BO124" s="5" t="s">
        <v>316</v>
      </c>
      <c r="BP124" s="5" t="s">
        <v>316</v>
      </c>
      <c r="BQ124" s="5" t="s">
        <v>316</v>
      </c>
      <c r="BR124" s="5" t="s">
        <v>316</v>
      </c>
      <c r="BS124" s="5" t="s">
        <v>316</v>
      </c>
      <c r="BT124" s="5" t="s">
        <v>316</v>
      </c>
      <c r="BU124" s="5" t="s">
        <v>316</v>
      </c>
      <c r="BV124" s="5" t="s">
        <v>316</v>
      </c>
      <c r="BW124" s="5" t="s">
        <v>316</v>
      </c>
      <c r="BX124" s="5" t="s">
        <v>316</v>
      </c>
      <c r="BY124" s="5" t="s">
        <v>316</v>
      </c>
      <c r="BZ124" s="5" t="s">
        <v>316</v>
      </c>
      <c r="CA124" s="5" t="s">
        <v>316</v>
      </c>
      <c r="CB124" s="5" t="s">
        <v>316</v>
      </c>
      <c r="CC124" s="5" t="s">
        <v>316</v>
      </c>
    </row>
    <row r="125" spans="1:81" s="443" customFormat="1" ht="30.75" customHeight="1">
      <c r="A125" s="19">
        <v>106</v>
      </c>
      <c r="B125" s="431">
        <v>108</v>
      </c>
      <c r="C125" s="86" t="s">
        <v>699</v>
      </c>
      <c r="D125" s="87" t="s">
        <v>17</v>
      </c>
      <c r="E125" s="86" t="s">
        <v>700</v>
      </c>
      <c r="F125" s="87" t="s">
        <v>17</v>
      </c>
      <c r="G125" s="109" t="s">
        <v>337</v>
      </c>
      <c r="H125" s="70" t="s">
        <v>338</v>
      </c>
      <c r="I125" s="79" t="s">
        <v>275</v>
      </c>
      <c r="J125" s="10" t="s">
        <v>23</v>
      </c>
      <c r="K125" s="71" t="s">
        <v>16</v>
      </c>
      <c r="L125" s="71"/>
      <c r="M125" s="71"/>
      <c r="N125" s="71"/>
      <c r="O125" s="71"/>
      <c r="P125" s="71"/>
      <c r="Q125" s="71"/>
      <c r="R125" s="71"/>
      <c r="S125" s="71"/>
      <c r="T125" s="71"/>
      <c r="U125" s="66">
        <f>COUNTIF(K125:T125,"x")</f>
        <v>1</v>
      </c>
      <c r="V125" s="72" t="s">
        <v>724</v>
      </c>
      <c r="W125" s="72" t="s">
        <v>723</v>
      </c>
      <c r="X125" s="72" t="s">
        <v>724</v>
      </c>
      <c r="Y125" s="72" t="s">
        <v>726</v>
      </c>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112"/>
      <c r="BF125" s="112"/>
      <c r="BG125" s="112"/>
      <c r="BH125" s="112"/>
      <c r="BI125" s="112"/>
      <c r="BJ125" s="112"/>
      <c r="BK125" s="112"/>
      <c r="BL125" s="112"/>
      <c r="BM125" s="112"/>
      <c r="BN125" s="112"/>
      <c r="BO125" s="112"/>
      <c r="BP125" s="112"/>
      <c r="BQ125" s="112"/>
      <c r="BR125" s="112"/>
      <c r="BS125" s="112"/>
      <c r="BT125" s="112"/>
      <c r="BU125" s="112"/>
      <c r="BV125" s="71"/>
      <c r="BW125" s="81"/>
      <c r="BX125" s="446"/>
      <c r="BY125" s="81"/>
      <c r="BZ125" s="446"/>
      <c r="CA125" s="81"/>
      <c r="CB125" s="446"/>
      <c r="CC125" s="446"/>
    </row>
    <row r="126" spans="1:81" s="443" customFormat="1" ht="30.75" customHeight="1">
      <c r="A126" s="19">
        <v>106</v>
      </c>
      <c r="B126" s="431"/>
      <c r="C126" s="88" t="s">
        <v>701</v>
      </c>
      <c r="D126" s="87"/>
      <c r="E126" s="86"/>
      <c r="F126" s="87"/>
      <c r="G126" s="109"/>
      <c r="H126" s="96" t="s">
        <v>1029</v>
      </c>
      <c r="I126" s="79"/>
      <c r="J126" s="10"/>
      <c r="K126" s="71"/>
      <c r="L126" s="71"/>
      <c r="M126" s="71"/>
      <c r="N126" s="71"/>
      <c r="O126" s="71"/>
      <c r="P126" s="71"/>
      <c r="Q126" s="71"/>
      <c r="R126" s="71"/>
      <c r="S126" s="71"/>
      <c r="T126" s="71" t="s">
        <v>16</v>
      </c>
      <c r="U126" s="66"/>
      <c r="V126" s="72"/>
      <c r="W126" s="72"/>
      <c r="X126" s="72"/>
      <c r="Y126" s="72"/>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112"/>
      <c r="BF126" s="112"/>
      <c r="BG126" s="112"/>
      <c r="BH126" s="112"/>
      <c r="BI126" s="112"/>
      <c r="BJ126" s="112"/>
      <c r="BK126" s="112"/>
      <c r="BL126" s="112"/>
      <c r="BM126" s="112"/>
      <c r="BN126" s="112"/>
      <c r="BO126" s="112"/>
      <c r="BP126" s="112"/>
      <c r="BQ126" s="112"/>
      <c r="BR126" s="112"/>
      <c r="BS126" s="112"/>
      <c r="BT126" s="112"/>
      <c r="BU126" s="112"/>
      <c r="BV126" s="71"/>
      <c r="BW126" s="81"/>
      <c r="BX126" s="446"/>
      <c r="BY126" s="81"/>
      <c r="BZ126" s="446"/>
      <c r="CA126" s="81"/>
      <c r="CB126" s="446"/>
      <c r="CC126" s="446"/>
    </row>
    <row r="127" spans="1:81" s="443" customFormat="1" ht="27.75" customHeight="1">
      <c r="A127" s="19">
        <v>109</v>
      </c>
      <c r="B127" s="431">
        <v>109</v>
      </c>
      <c r="C127" s="88" t="s">
        <v>701</v>
      </c>
      <c r="D127" s="87" t="s">
        <v>17</v>
      </c>
      <c r="E127" s="86" t="s">
        <v>702</v>
      </c>
      <c r="F127" s="87" t="s">
        <v>17</v>
      </c>
      <c r="G127" s="79" t="s">
        <v>128</v>
      </c>
      <c r="H127" s="96" t="s">
        <v>968</v>
      </c>
      <c r="I127" s="79" t="s">
        <v>275</v>
      </c>
      <c r="J127" s="10" t="s">
        <v>23</v>
      </c>
      <c r="K127" s="71" t="s">
        <v>16</v>
      </c>
      <c r="L127" s="71"/>
      <c r="M127" s="71"/>
      <c r="N127" s="71"/>
      <c r="O127" s="71"/>
      <c r="P127" s="71"/>
      <c r="Q127" s="71"/>
      <c r="R127" s="71"/>
      <c r="S127" s="71"/>
      <c r="T127" s="71"/>
      <c r="U127" s="66">
        <f>COUNTIF(K127:T127,"x")</f>
        <v>1</v>
      </c>
      <c r="V127" s="72" t="s">
        <v>723</v>
      </c>
      <c r="W127" s="72" t="s">
        <v>724</v>
      </c>
      <c r="X127" s="72" t="s">
        <v>726</v>
      </c>
      <c r="Y127" s="72" t="s">
        <v>724</v>
      </c>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112"/>
      <c r="BF127" s="112"/>
      <c r="BG127" s="112"/>
      <c r="BH127" s="112"/>
      <c r="BI127" s="112"/>
      <c r="BJ127" s="112"/>
      <c r="BK127" s="112"/>
      <c r="BL127" s="112"/>
      <c r="BM127" s="112"/>
      <c r="BN127" s="112"/>
      <c r="BO127" s="112"/>
      <c r="BP127" s="112"/>
      <c r="BQ127" s="112"/>
      <c r="BR127" s="112"/>
      <c r="BS127" s="112"/>
      <c r="BT127" s="112"/>
      <c r="BU127" s="112"/>
      <c r="BV127" s="71"/>
      <c r="BW127" s="81"/>
      <c r="BX127" s="446"/>
      <c r="BY127" s="81"/>
      <c r="BZ127" s="446"/>
      <c r="CA127" s="81"/>
      <c r="CB127" s="446"/>
      <c r="CC127" s="446"/>
    </row>
    <row r="128" spans="1:81" s="443" customFormat="1" ht="29.25" customHeight="1">
      <c r="A128" s="19">
        <v>110</v>
      </c>
      <c r="B128" s="431">
        <v>110</v>
      </c>
      <c r="C128" s="120" t="s">
        <v>703</v>
      </c>
      <c r="D128" s="87" t="s">
        <v>14</v>
      </c>
      <c r="E128" s="86" t="s">
        <v>704</v>
      </c>
      <c r="F128" s="87" t="s">
        <v>17</v>
      </c>
      <c r="G128" s="109" t="s">
        <v>127</v>
      </c>
      <c r="H128" s="70" t="s">
        <v>988</v>
      </c>
      <c r="I128" s="79" t="s">
        <v>275</v>
      </c>
      <c r="J128" s="10" t="s">
        <v>23</v>
      </c>
      <c r="K128" s="71"/>
      <c r="L128" s="71"/>
      <c r="M128" s="71" t="s">
        <v>16</v>
      </c>
      <c r="N128" s="71"/>
      <c r="O128" s="71"/>
      <c r="P128" s="71"/>
      <c r="Q128" s="71"/>
      <c r="R128" s="71"/>
      <c r="S128" s="71"/>
      <c r="T128" s="71"/>
      <c r="U128" s="66">
        <f>COUNTIF(K128:T128,"x")</f>
        <v>1</v>
      </c>
      <c r="V128" s="72"/>
      <c r="W128" s="72"/>
      <c r="X128" s="72"/>
      <c r="Y128" s="72"/>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112"/>
      <c r="BF128" s="112"/>
      <c r="BG128" s="112"/>
      <c r="BH128" s="112"/>
      <c r="BI128" s="112"/>
      <c r="BJ128" s="112"/>
      <c r="BK128" s="112"/>
      <c r="BL128" s="112"/>
      <c r="BM128" s="112"/>
      <c r="BN128" s="112"/>
      <c r="BO128" s="112"/>
      <c r="BP128" s="112"/>
      <c r="BQ128" s="112"/>
      <c r="BR128" s="112"/>
      <c r="BS128" s="112"/>
      <c r="BT128" s="112"/>
      <c r="BU128" s="112"/>
      <c r="BV128" s="71"/>
      <c r="BW128" s="81"/>
      <c r="BX128" s="446"/>
      <c r="BY128" s="81"/>
      <c r="BZ128" s="446"/>
      <c r="CA128" s="81"/>
      <c r="CB128" s="446"/>
      <c r="CC128" s="446"/>
    </row>
    <row r="129" spans="1:81" ht="32.25" customHeight="1">
      <c r="A129" s="19">
        <v>111</v>
      </c>
      <c r="B129" s="431">
        <v>111</v>
      </c>
      <c r="C129" s="1366" t="s">
        <v>24</v>
      </c>
      <c r="D129" s="1366"/>
      <c r="E129" s="1366"/>
      <c r="F129" s="6" t="s">
        <v>316</v>
      </c>
      <c r="G129" s="6" t="s">
        <v>316</v>
      </c>
      <c r="H129" s="432" t="s">
        <v>316</v>
      </c>
      <c r="I129" s="6" t="s">
        <v>316</v>
      </c>
      <c r="J129" s="6" t="s">
        <v>316</v>
      </c>
      <c r="K129" s="6" t="s">
        <v>316</v>
      </c>
      <c r="L129" s="6" t="s">
        <v>316</v>
      </c>
      <c r="M129" s="6" t="s">
        <v>316</v>
      </c>
      <c r="N129" s="6" t="s">
        <v>316</v>
      </c>
      <c r="O129" s="6" t="s">
        <v>316</v>
      </c>
      <c r="P129" s="6" t="s">
        <v>316</v>
      </c>
      <c r="Q129" s="6" t="s">
        <v>316</v>
      </c>
      <c r="R129" s="6"/>
      <c r="S129" s="6" t="s">
        <v>316</v>
      </c>
      <c r="T129" s="6" t="s">
        <v>316</v>
      </c>
      <c r="U129" s="6" t="s">
        <v>316</v>
      </c>
      <c r="V129" s="6" t="s">
        <v>316</v>
      </c>
      <c r="W129" s="6" t="s">
        <v>316</v>
      </c>
      <c r="X129" s="6" t="s">
        <v>316</v>
      </c>
      <c r="Y129" s="6" t="s">
        <v>316</v>
      </c>
      <c r="Z129" s="6" t="s">
        <v>316</v>
      </c>
      <c r="AA129" s="6" t="s">
        <v>316</v>
      </c>
      <c r="AB129" s="6" t="s">
        <v>316</v>
      </c>
      <c r="AC129" s="6" t="s">
        <v>316</v>
      </c>
      <c r="AD129" s="6" t="s">
        <v>316</v>
      </c>
      <c r="AE129" s="6" t="s">
        <v>316</v>
      </c>
      <c r="AF129" s="6" t="s">
        <v>316</v>
      </c>
      <c r="AG129" s="6" t="s">
        <v>316</v>
      </c>
      <c r="AH129" s="6" t="s">
        <v>316</v>
      </c>
      <c r="AI129" s="6" t="s">
        <v>316</v>
      </c>
      <c r="AJ129" s="6" t="s">
        <v>316</v>
      </c>
      <c r="AK129" s="6" t="s">
        <v>316</v>
      </c>
      <c r="AL129" s="6" t="s">
        <v>316</v>
      </c>
      <c r="AM129" s="6"/>
      <c r="AN129" s="6"/>
      <c r="AO129" s="6" t="s">
        <v>316</v>
      </c>
      <c r="AP129" s="6" t="s">
        <v>316</v>
      </c>
      <c r="AQ129" s="6" t="s">
        <v>316</v>
      </c>
      <c r="AR129" s="6" t="s">
        <v>316</v>
      </c>
      <c r="AS129" s="6" t="s">
        <v>316</v>
      </c>
      <c r="AT129" s="6" t="s">
        <v>316</v>
      </c>
      <c r="AU129" s="6" t="s">
        <v>316</v>
      </c>
      <c r="AV129" s="6" t="s">
        <v>316</v>
      </c>
      <c r="AW129" s="6" t="s">
        <v>316</v>
      </c>
      <c r="AX129" s="6"/>
      <c r="AY129" s="6"/>
      <c r="AZ129" s="6" t="s">
        <v>316</v>
      </c>
      <c r="BA129" s="6"/>
      <c r="BB129" s="6" t="s">
        <v>316</v>
      </c>
      <c r="BC129" s="6"/>
      <c r="BD129" s="6" t="s">
        <v>316</v>
      </c>
      <c r="BE129" s="5" t="s">
        <v>316</v>
      </c>
      <c r="BF129" s="5" t="s">
        <v>316</v>
      </c>
      <c r="BG129" s="5" t="s">
        <v>316</v>
      </c>
      <c r="BH129" s="5" t="s">
        <v>316</v>
      </c>
      <c r="BI129" s="5" t="s">
        <v>316</v>
      </c>
      <c r="BJ129" s="5" t="s">
        <v>316</v>
      </c>
      <c r="BK129" s="5" t="s">
        <v>316</v>
      </c>
      <c r="BL129" s="5" t="s">
        <v>316</v>
      </c>
      <c r="BM129" s="5" t="s">
        <v>316</v>
      </c>
      <c r="BN129" s="5" t="s">
        <v>316</v>
      </c>
      <c r="BO129" s="5" t="s">
        <v>316</v>
      </c>
      <c r="BP129" s="5" t="s">
        <v>316</v>
      </c>
      <c r="BQ129" s="5" t="s">
        <v>316</v>
      </c>
      <c r="BR129" s="5" t="s">
        <v>316</v>
      </c>
      <c r="BS129" s="5" t="s">
        <v>316</v>
      </c>
      <c r="BT129" s="5" t="s">
        <v>316</v>
      </c>
      <c r="BU129" s="5" t="s">
        <v>316</v>
      </c>
      <c r="BV129" s="6" t="s">
        <v>316</v>
      </c>
      <c r="BW129" s="6" t="s">
        <v>316</v>
      </c>
      <c r="BX129" s="6" t="s">
        <v>316</v>
      </c>
      <c r="BY129" s="6" t="s">
        <v>316</v>
      </c>
      <c r="BZ129" s="6" t="s">
        <v>316</v>
      </c>
      <c r="CA129" s="6" t="s">
        <v>316</v>
      </c>
      <c r="CB129" s="6" t="s">
        <v>316</v>
      </c>
      <c r="CC129" s="6" t="s">
        <v>316</v>
      </c>
    </row>
    <row r="130" spans="1:81" hidden="1">
      <c r="A130" s="19">
        <v>112</v>
      </c>
      <c r="B130" s="431">
        <v>112</v>
      </c>
      <c r="C130" s="1378" t="s">
        <v>116</v>
      </c>
      <c r="D130" s="1368"/>
      <c r="E130" s="1379"/>
      <c r="F130" s="6" t="s">
        <v>316</v>
      </c>
      <c r="G130" s="6" t="s">
        <v>316</v>
      </c>
      <c r="H130" s="432" t="s">
        <v>316</v>
      </c>
      <c r="I130" s="6" t="s">
        <v>316</v>
      </c>
      <c r="J130" s="6" t="s">
        <v>316</v>
      </c>
      <c r="K130" s="6" t="s">
        <v>316</v>
      </c>
      <c r="L130" s="6" t="s">
        <v>316</v>
      </c>
      <c r="M130" s="6" t="s">
        <v>316</v>
      </c>
      <c r="N130" s="6" t="s">
        <v>316</v>
      </c>
      <c r="O130" s="6" t="s">
        <v>316</v>
      </c>
      <c r="P130" s="6" t="s">
        <v>316</v>
      </c>
      <c r="Q130" s="6" t="s">
        <v>316</v>
      </c>
      <c r="R130" s="6"/>
      <c r="S130" s="6" t="s">
        <v>316</v>
      </c>
      <c r="T130" s="6" t="s">
        <v>316</v>
      </c>
      <c r="U130" s="6" t="s">
        <v>316</v>
      </c>
      <c r="V130" s="6" t="s">
        <v>316</v>
      </c>
      <c r="W130" s="6" t="s">
        <v>316</v>
      </c>
      <c r="X130" s="6" t="s">
        <v>316</v>
      </c>
      <c r="Y130" s="6" t="s">
        <v>316</v>
      </c>
      <c r="Z130" s="6" t="s">
        <v>316</v>
      </c>
      <c r="AA130" s="6" t="s">
        <v>316</v>
      </c>
      <c r="AB130" s="6" t="s">
        <v>316</v>
      </c>
      <c r="AC130" s="6" t="s">
        <v>316</v>
      </c>
      <c r="AD130" s="6" t="s">
        <v>316</v>
      </c>
      <c r="AE130" s="6" t="s">
        <v>316</v>
      </c>
      <c r="AF130" s="6" t="s">
        <v>316</v>
      </c>
      <c r="AG130" s="6" t="s">
        <v>316</v>
      </c>
      <c r="AH130" s="6" t="s">
        <v>316</v>
      </c>
      <c r="AI130" s="6" t="s">
        <v>316</v>
      </c>
      <c r="AJ130" s="6" t="s">
        <v>316</v>
      </c>
      <c r="AK130" s="6" t="s">
        <v>316</v>
      </c>
      <c r="AL130" s="6" t="s">
        <v>316</v>
      </c>
      <c r="AM130" s="6"/>
      <c r="AN130" s="6"/>
      <c r="AO130" s="6" t="s">
        <v>316</v>
      </c>
      <c r="AP130" s="6" t="s">
        <v>316</v>
      </c>
      <c r="AQ130" s="6" t="s">
        <v>316</v>
      </c>
      <c r="AR130" s="6" t="s">
        <v>316</v>
      </c>
      <c r="AS130" s="6" t="s">
        <v>316</v>
      </c>
      <c r="AT130" s="6" t="s">
        <v>316</v>
      </c>
      <c r="AU130" s="6" t="s">
        <v>316</v>
      </c>
      <c r="AV130" s="6" t="s">
        <v>316</v>
      </c>
      <c r="AW130" s="6" t="s">
        <v>316</v>
      </c>
      <c r="AX130" s="6"/>
      <c r="AY130" s="6"/>
      <c r="AZ130" s="6" t="s">
        <v>316</v>
      </c>
      <c r="BA130" s="6"/>
      <c r="BB130" s="6" t="s">
        <v>316</v>
      </c>
      <c r="BC130" s="6"/>
      <c r="BD130" s="6" t="s">
        <v>316</v>
      </c>
      <c r="BE130" s="5" t="s">
        <v>316</v>
      </c>
      <c r="BF130" s="5" t="s">
        <v>316</v>
      </c>
      <c r="BG130" s="5" t="s">
        <v>316</v>
      </c>
      <c r="BH130" s="5" t="s">
        <v>316</v>
      </c>
      <c r="BI130" s="5" t="s">
        <v>316</v>
      </c>
      <c r="BJ130" s="5" t="s">
        <v>316</v>
      </c>
      <c r="BK130" s="5" t="s">
        <v>316</v>
      </c>
      <c r="BL130" s="5" t="s">
        <v>316</v>
      </c>
      <c r="BM130" s="5" t="s">
        <v>316</v>
      </c>
      <c r="BN130" s="5" t="s">
        <v>316</v>
      </c>
      <c r="BO130" s="5" t="s">
        <v>316</v>
      </c>
      <c r="BP130" s="5" t="s">
        <v>316</v>
      </c>
      <c r="BQ130" s="5" t="s">
        <v>316</v>
      </c>
      <c r="BR130" s="5" t="s">
        <v>316</v>
      </c>
      <c r="BS130" s="5" t="s">
        <v>316</v>
      </c>
      <c r="BT130" s="5" t="s">
        <v>316</v>
      </c>
      <c r="BU130" s="5" t="s">
        <v>316</v>
      </c>
      <c r="BV130" s="6" t="s">
        <v>316</v>
      </c>
      <c r="BW130" s="6" t="s">
        <v>316</v>
      </c>
      <c r="BX130" s="6" t="s">
        <v>316</v>
      </c>
      <c r="BY130" s="6" t="s">
        <v>316</v>
      </c>
      <c r="BZ130" s="6" t="s">
        <v>316</v>
      </c>
      <c r="CA130" s="6" t="s">
        <v>316</v>
      </c>
      <c r="CB130" s="6" t="s">
        <v>316</v>
      </c>
      <c r="CC130" s="6" t="s">
        <v>316</v>
      </c>
    </row>
    <row r="131" spans="1:81" s="98" customFormat="1" ht="32.25" customHeight="1">
      <c r="A131" s="19">
        <v>113</v>
      </c>
      <c r="B131" s="431">
        <v>113</v>
      </c>
      <c r="C131" s="88" t="s">
        <v>388</v>
      </c>
      <c r="D131" s="87" t="s">
        <v>17</v>
      </c>
      <c r="E131" s="86" t="s">
        <v>389</v>
      </c>
      <c r="F131" s="87" t="s">
        <v>17</v>
      </c>
      <c r="G131" s="42" t="s">
        <v>402</v>
      </c>
      <c r="H131" s="70" t="s">
        <v>403</v>
      </c>
      <c r="I131" s="79" t="s">
        <v>275</v>
      </c>
      <c r="J131" s="10" t="s">
        <v>25</v>
      </c>
      <c r="K131" s="21"/>
      <c r="L131" s="97"/>
      <c r="M131" s="97" t="s">
        <v>16</v>
      </c>
      <c r="N131" s="97"/>
      <c r="O131" s="97"/>
      <c r="P131" s="97"/>
      <c r="Q131" s="97"/>
      <c r="R131" s="97"/>
      <c r="S131" s="97"/>
      <c r="T131" s="97"/>
      <c r="U131" s="66">
        <f>COUNTIF(K131:T131,"x")</f>
        <v>1</v>
      </c>
      <c r="V131" s="97"/>
      <c r="W131" s="97"/>
      <c r="X131" s="97"/>
      <c r="Y131" s="97"/>
      <c r="Z131" s="97"/>
      <c r="AA131" s="97"/>
      <c r="AB131" s="97"/>
      <c r="AC131" s="97"/>
      <c r="AD131" s="97"/>
      <c r="AE131" s="97"/>
      <c r="AF131" s="97"/>
      <c r="AG131" s="97"/>
      <c r="AH131" s="97"/>
      <c r="AI131" s="97"/>
      <c r="AJ131" s="97"/>
      <c r="AK131" s="97"/>
      <c r="AL131" s="97"/>
      <c r="AM131" s="97"/>
      <c r="AN131" s="97"/>
      <c r="AO131" s="97"/>
      <c r="AP131" s="97"/>
      <c r="AQ131" s="97"/>
      <c r="AR131" s="97"/>
      <c r="AS131" s="97"/>
      <c r="AT131" s="97"/>
      <c r="AU131" s="97"/>
      <c r="AV131" s="97"/>
      <c r="AW131" s="97"/>
      <c r="AX131" s="97"/>
      <c r="AY131" s="97"/>
      <c r="AZ131" s="97"/>
      <c r="BA131" s="97"/>
      <c r="BB131" s="97"/>
      <c r="BC131" s="97"/>
      <c r="BD131" s="97"/>
      <c r="BE131" s="1124"/>
      <c r="BF131" s="1124"/>
      <c r="BG131" s="1124"/>
      <c r="BH131" s="1124"/>
      <c r="BI131" s="1124"/>
      <c r="BJ131" s="1124"/>
      <c r="BK131" s="1124"/>
      <c r="BL131" s="1124"/>
      <c r="BM131" s="1124"/>
      <c r="BN131" s="1124"/>
      <c r="BO131" s="1124"/>
      <c r="BP131" s="1124"/>
      <c r="BQ131" s="1124"/>
      <c r="BR131" s="1124"/>
      <c r="BS131" s="1124"/>
      <c r="BT131" s="1124"/>
      <c r="BU131" s="1124"/>
      <c r="BV131" s="97"/>
      <c r="BW131" s="97"/>
      <c r="BX131" s="97"/>
      <c r="BY131" s="97"/>
      <c r="BZ131" s="97"/>
      <c r="CA131" s="97"/>
      <c r="CB131" s="97"/>
      <c r="CC131" s="97"/>
    </row>
    <row r="132" spans="1:81" s="98" customFormat="1" ht="31.5" customHeight="1">
      <c r="A132" s="19">
        <v>114</v>
      </c>
      <c r="B132" s="431">
        <v>114</v>
      </c>
      <c r="C132" s="88" t="s">
        <v>388</v>
      </c>
      <c r="D132" s="87" t="s">
        <v>17</v>
      </c>
      <c r="E132" s="86" t="s">
        <v>389</v>
      </c>
      <c r="F132" s="87" t="s">
        <v>17</v>
      </c>
      <c r="G132" s="42" t="s">
        <v>404</v>
      </c>
      <c r="H132" s="70" t="s">
        <v>405</v>
      </c>
      <c r="I132" s="79" t="s">
        <v>275</v>
      </c>
      <c r="J132" s="10" t="s">
        <v>25</v>
      </c>
      <c r="K132" s="97"/>
      <c r="L132" s="97"/>
      <c r="M132" s="97"/>
      <c r="N132" s="97" t="s">
        <v>16</v>
      </c>
      <c r="O132" s="97"/>
      <c r="P132" s="97"/>
      <c r="Q132" s="97"/>
      <c r="R132" s="97"/>
      <c r="S132" s="97"/>
      <c r="T132" s="97"/>
      <c r="U132" s="66">
        <f>COUNTIF(K132:T132,"x")</f>
        <v>1</v>
      </c>
      <c r="V132" s="97"/>
      <c r="W132" s="97"/>
      <c r="X132" s="97"/>
      <c r="Y132" s="97"/>
      <c r="Z132" s="97"/>
      <c r="AA132" s="97"/>
      <c r="AB132" s="97"/>
      <c r="AC132" s="97"/>
      <c r="AD132" s="97"/>
      <c r="AE132" s="97"/>
      <c r="AF132" s="97"/>
      <c r="AG132" s="97"/>
      <c r="AH132" s="97"/>
      <c r="AI132" s="97"/>
      <c r="AJ132" s="97"/>
      <c r="AK132" s="97"/>
      <c r="AL132" s="97"/>
      <c r="AM132" s="97"/>
      <c r="AN132" s="97"/>
      <c r="AO132" s="97"/>
      <c r="AP132" s="97"/>
      <c r="AQ132" s="97"/>
      <c r="AR132" s="97"/>
      <c r="AS132" s="97"/>
      <c r="AT132" s="97"/>
      <c r="AU132" s="97"/>
      <c r="AV132" s="97"/>
      <c r="AW132" s="97"/>
      <c r="AX132" s="97"/>
      <c r="AY132" s="97"/>
      <c r="AZ132" s="97"/>
      <c r="BA132" s="97"/>
      <c r="BB132" s="97"/>
      <c r="BC132" s="97"/>
      <c r="BD132" s="97"/>
      <c r="BE132" s="1124"/>
      <c r="BF132" s="1124"/>
      <c r="BG132" s="1124"/>
      <c r="BH132" s="1124"/>
      <c r="BI132" s="1124"/>
      <c r="BJ132" s="1124"/>
      <c r="BK132" s="1124"/>
      <c r="BL132" s="1124"/>
      <c r="BM132" s="1124"/>
      <c r="BN132" s="1124"/>
      <c r="BO132" s="1124"/>
      <c r="BP132" s="1124"/>
      <c r="BQ132" s="1124"/>
      <c r="BR132" s="1124"/>
      <c r="BS132" s="1124"/>
      <c r="BT132" s="1124"/>
      <c r="BU132" s="1124"/>
      <c r="BV132" s="97"/>
      <c r="BW132" s="97"/>
      <c r="BX132" s="97"/>
      <c r="BY132" s="97"/>
      <c r="BZ132" s="97"/>
      <c r="CA132" s="97"/>
      <c r="CB132" s="97"/>
      <c r="CC132" s="97"/>
    </row>
    <row r="133" spans="1:81" s="98" customFormat="1" ht="34.5" customHeight="1">
      <c r="A133" s="19">
        <v>115</v>
      </c>
      <c r="B133" s="431">
        <v>115</v>
      </c>
      <c r="C133" s="86" t="s">
        <v>390</v>
      </c>
      <c r="D133" s="87" t="s">
        <v>17</v>
      </c>
      <c r="E133" s="86" t="s">
        <v>391</v>
      </c>
      <c r="F133" s="87" t="s">
        <v>17</v>
      </c>
      <c r="G133" s="86" t="s">
        <v>406</v>
      </c>
      <c r="H133" s="70" t="s">
        <v>407</v>
      </c>
      <c r="I133" s="79" t="s">
        <v>275</v>
      </c>
      <c r="J133" s="10" t="s">
        <v>25</v>
      </c>
      <c r="K133" s="97"/>
      <c r="L133" s="97" t="s">
        <v>16</v>
      </c>
      <c r="M133" s="97"/>
      <c r="N133" s="97"/>
      <c r="O133" s="97"/>
      <c r="P133" s="97"/>
      <c r="Q133" s="97"/>
      <c r="R133" s="97"/>
      <c r="S133" s="97"/>
      <c r="T133" s="97"/>
      <c r="U133" s="66">
        <f>COUNTIF(K133:T133,"x")</f>
        <v>1</v>
      </c>
      <c r="V133" s="97"/>
      <c r="W133" s="97"/>
      <c r="X133" s="97"/>
      <c r="Y133" s="97"/>
      <c r="Z133" s="97"/>
      <c r="AA133" s="97"/>
      <c r="AB133" s="97"/>
      <c r="AC133" s="97"/>
      <c r="AD133" s="97"/>
      <c r="AE133" s="97"/>
      <c r="AF133" s="97"/>
      <c r="AG133" s="97"/>
      <c r="AH133" s="97"/>
      <c r="AI133" s="97"/>
      <c r="AJ133" s="97"/>
      <c r="AK133" s="97"/>
      <c r="AL133" s="97"/>
      <c r="AM133" s="97"/>
      <c r="AN133" s="97"/>
      <c r="AO133" s="97"/>
      <c r="AP133" s="97"/>
      <c r="AQ133" s="97"/>
      <c r="AR133" s="97"/>
      <c r="AS133" s="97"/>
      <c r="AT133" s="97"/>
      <c r="AU133" s="97"/>
      <c r="AV133" s="97"/>
      <c r="AW133" s="97"/>
      <c r="AX133" s="97"/>
      <c r="AY133" s="97"/>
      <c r="AZ133" s="97"/>
      <c r="BA133" s="97"/>
      <c r="BB133" s="97"/>
      <c r="BC133" s="97"/>
      <c r="BD133" s="97"/>
      <c r="BE133" s="1124"/>
      <c r="BF133" s="1124"/>
      <c r="BG133" s="1124"/>
      <c r="BH133" s="1124"/>
      <c r="BI133" s="1124"/>
      <c r="BJ133" s="1124"/>
      <c r="BK133" s="1124"/>
      <c r="BL133" s="1124"/>
      <c r="BM133" s="1124"/>
      <c r="BN133" s="1124"/>
      <c r="BO133" s="1124"/>
      <c r="BP133" s="1124"/>
      <c r="BQ133" s="1124"/>
      <c r="BR133" s="1124"/>
      <c r="BS133" s="1124"/>
      <c r="BT133" s="1124"/>
      <c r="BU133" s="1124"/>
      <c r="BV133" s="97"/>
      <c r="BW133" s="97"/>
      <c r="BX133" s="97"/>
      <c r="BY133" s="97"/>
      <c r="BZ133" s="97"/>
      <c r="CA133" s="97"/>
      <c r="CB133" s="97"/>
      <c r="CC133" s="97"/>
    </row>
    <row r="134" spans="1:81" s="98" customFormat="1" ht="36.75" customHeight="1">
      <c r="A134" s="19">
        <v>116</v>
      </c>
      <c r="B134" s="431">
        <v>116</v>
      </c>
      <c r="C134" s="86" t="s">
        <v>392</v>
      </c>
      <c r="D134" s="87" t="s">
        <v>14</v>
      </c>
      <c r="E134" s="86" t="s">
        <v>393</v>
      </c>
      <c r="F134" s="87" t="s">
        <v>14</v>
      </c>
      <c r="G134" s="86" t="s">
        <v>411</v>
      </c>
      <c r="H134" s="70" t="s">
        <v>408</v>
      </c>
      <c r="I134" s="79" t="s">
        <v>275</v>
      </c>
      <c r="J134" s="10" t="s">
        <v>25</v>
      </c>
      <c r="K134" s="97" t="s">
        <v>16</v>
      </c>
      <c r="L134" s="97"/>
      <c r="M134" s="97"/>
      <c r="N134" s="97"/>
      <c r="O134" s="97"/>
      <c r="P134" s="97"/>
      <c r="Q134" s="97"/>
      <c r="R134" s="97" t="s">
        <v>16</v>
      </c>
      <c r="S134" s="97"/>
      <c r="T134" s="97"/>
      <c r="U134" s="66">
        <f>COUNTIF(K134:T134,"x")</f>
        <v>2</v>
      </c>
      <c r="V134" s="72" t="s">
        <v>723</v>
      </c>
      <c r="W134" s="72" t="s">
        <v>725</v>
      </c>
      <c r="X134" s="72" t="s">
        <v>723</v>
      </c>
      <c r="Y134" s="72" t="s">
        <v>724</v>
      </c>
      <c r="Z134" s="97"/>
      <c r="AA134" s="97"/>
      <c r="AB134" s="97"/>
      <c r="AC134" s="97"/>
      <c r="AD134" s="97"/>
      <c r="AE134" s="97"/>
      <c r="AF134" s="97"/>
      <c r="AG134" s="9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1124"/>
      <c r="BF134" s="1124"/>
      <c r="BG134" s="1124"/>
      <c r="BH134" s="1124"/>
      <c r="BI134" s="1124"/>
      <c r="BJ134" s="1124"/>
      <c r="BK134" s="1124"/>
      <c r="BL134" s="1124"/>
      <c r="BM134" s="1124"/>
      <c r="BN134" s="1124"/>
      <c r="BO134" s="1124"/>
      <c r="BP134" s="1124"/>
      <c r="BQ134" s="1124"/>
      <c r="BR134" s="1124"/>
      <c r="BS134" s="1124"/>
      <c r="BT134" s="1124"/>
      <c r="BU134" s="1124"/>
      <c r="BV134" s="97"/>
      <c r="BW134" s="97"/>
      <c r="BX134" s="97"/>
      <c r="BY134" s="97"/>
      <c r="BZ134" s="97"/>
      <c r="CA134" s="97"/>
      <c r="CB134" s="97"/>
      <c r="CC134" s="97"/>
    </row>
    <row r="135" spans="1:81" s="98" customFormat="1" ht="30" customHeight="1">
      <c r="A135" s="19">
        <v>117</v>
      </c>
      <c r="B135" s="431">
        <v>117</v>
      </c>
      <c r="C135" s="86" t="s">
        <v>392</v>
      </c>
      <c r="D135" s="87" t="s">
        <v>14</v>
      </c>
      <c r="E135" s="86" t="s">
        <v>393</v>
      </c>
      <c r="F135" s="87" t="s">
        <v>14</v>
      </c>
      <c r="G135" s="86" t="s">
        <v>410</v>
      </c>
      <c r="H135" s="70" t="s">
        <v>409</v>
      </c>
      <c r="I135" s="79" t="s">
        <v>275</v>
      </c>
      <c r="J135" s="10" t="s">
        <v>25</v>
      </c>
      <c r="K135" s="97"/>
      <c r="L135" s="97" t="s">
        <v>16</v>
      </c>
      <c r="M135" s="97"/>
      <c r="N135" s="97"/>
      <c r="O135" s="97"/>
      <c r="P135" s="97"/>
      <c r="Q135" s="97"/>
      <c r="R135" s="97" t="s">
        <v>16</v>
      </c>
      <c r="S135" s="97"/>
      <c r="T135" s="97"/>
      <c r="U135" s="66">
        <f>COUNTIF(K135:T135,"x")</f>
        <v>2</v>
      </c>
      <c r="V135" s="97"/>
      <c r="W135" s="97"/>
      <c r="X135" s="97"/>
      <c r="Y135" s="97"/>
      <c r="Z135" s="97"/>
      <c r="AA135" s="97"/>
      <c r="AB135" s="97"/>
      <c r="AC135" s="97"/>
      <c r="AD135" s="97"/>
      <c r="AE135" s="97"/>
      <c r="AF135" s="97"/>
      <c r="AG135" s="9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1124"/>
      <c r="BF135" s="1124"/>
      <c r="BG135" s="1124"/>
      <c r="BH135" s="1124"/>
      <c r="BI135" s="1124"/>
      <c r="BJ135" s="1124"/>
      <c r="BK135" s="1124"/>
      <c r="BL135" s="1124"/>
      <c r="BM135" s="1124"/>
      <c r="BN135" s="1124"/>
      <c r="BO135" s="1124"/>
      <c r="BP135" s="1124"/>
      <c r="BQ135" s="1124"/>
      <c r="BR135" s="1124"/>
      <c r="BS135" s="1124"/>
      <c r="BT135" s="1124"/>
      <c r="BU135" s="1124"/>
      <c r="BV135" s="97"/>
      <c r="BW135" s="97"/>
      <c r="BX135" s="97"/>
      <c r="BY135" s="97"/>
      <c r="BZ135" s="97"/>
      <c r="CA135" s="97"/>
      <c r="CB135" s="97"/>
      <c r="CC135" s="97"/>
    </row>
    <row r="136" spans="1:81" s="98" customFormat="1" ht="33.75" customHeight="1">
      <c r="A136" s="19"/>
      <c r="B136" s="431"/>
      <c r="C136" s="390" t="s">
        <v>341</v>
      </c>
      <c r="D136" s="87"/>
      <c r="E136" s="86"/>
      <c r="F136" s="87"/>
      <c r="G136" s="86"/>
      <c r="H136" s="70" t="s">
        <v>942</v>
      </c>
      <c r="I136" s="79"/>
      <c r="J136" s="10"/>
      <c r="K136" s="97"/>
      <c r="L136" s="97"/>
      <c r="M136" s="97"/>
      <c r="N136" s="97"/>
      <c r="O136" s="97"/>
      <c r="P136" s="97"/>
      <c r="Q136" s="97"/>
      <c r="R136" s="97"/>
      <c r="S136" s="97"/>
      <c r="T136" s="71" t="s">
        <v>16</v>
      </c>
      <c r="U136" s="66"/>
      <c r="V136" s="97"/>
      <c r="W136" s="97"/>
      <c r="X136" s="97"/>
      <c r="Y136" s="97"/>
      <c r="Z136" s="97"/>
      <c r="AA136" s="97"/>
      <c r="AB136" s="97"/>
      <c r="AC136" s="97"/>
      <c r="AD136" s="97"/>
      <c r="AE136" s="97"/>
      <c r="AF136" s="97"/>
      <c r="AG136" s="9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1124"/>
      <c r="BF136" s="1124"/>
      <c r="BG136" s="1124"/>
      <c r="BH136" s="1124"/>
      <c r="BI136" s="1124"/>
      <c r="BJ136" s="1124"/>
      <c r="BK136" s="1124"/>
      <c r="BL136" s="1124"/>
      <c r="BM136" s="1124"/>
      <c r="BN136" s="1124"/>
      <c r="BO136" s="1124"/>
      <c r="BP136" s="1124"/>
      <c r="BQ136" s="1124"/>
      <c r="BR136" s="1124"/>
      <c r="BS136" s="1124"/>
      <c r="BT136" s="1124"/>
      <c r="BU136" s="1124"/>
      <c r="BV136" s="97"/>
      <c r="BW136" s="97"/>
      <c r="BX136" s="97"/>
      <c r="BY136" s="97"/>
      <c r="BZ136" s="97"/>
      <c r="CA136" s="97"/>
      <c r="CB136" s="97"/>
      <c r="CC136" s="97"/>
    </row>
    <row r="137" spans="1:81" ht="63" customHeight="1">
      <c r="A137" s="19">
        <v>118</v>
      </c>
      <c r="B137" s="431">
        <v>118</v>
      </c>
      <c r="C137" s="390" t="s">
        <v>341</v>
      </c>
      <c r="D137" s="75" t="s">
        <v>15</v>
      </c>
      <c r="E137" s="43" t="s">
        <v>131</v>
      </c>
      <c r="F137" s="75" t="s">
        <v>17</v>
      </c>
      <c r="G137" s="78" t="s">
        <v>396</v>
      </c>
      <c r="H137" s="93" t="s">
        <v>972</v>
      </c>
      <c r="I137" s="79" t="s">
        <v>275</v>
      </c>
      <c r="J137" s="10" t="s">
        <v>25</v>
      </c>
      <c r="K137" s="21" t="s">
        <v>16</v>
      </c>
      <c r="L137" s="20"/>
      <c r="M137" s="21"/>
      <c r="N137" s="446"/>
      <c r="O137" s="20"/>
      <c r="P137" s="446"/>
      <c r="Q137" s="21"/>
      <c r="R137" s="21"/>
      <c r="S137" s="20"/>
      <c r="T137" s="20"/>
      <c r="U137" s="66">
        <f>COUNTIF(K137:T137,"x")</f>
        <v>1</v>
      </c>
      <c r="V137" s="72" t="s">
        <v>726</v>
      </c>
      <c r="W137" s="20" t="s">
        <v>726</v>
      </c>
      <c r="X137" s="20" t="s">
        <v>723</v>
      </c>
      <c r="Y137" s="20" t="s">
        <v>726</v>
      </c>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c r="BA137" s="20"/>
      <c r="BB137" s="20"/>
      <c r="BC137" s="20"/>
      <c r="BD137" s="20"/>
      <c r="BE137" s="1121"/>
      <c r="BF137" s="1121"/>
      <c r="BG137" s="1121"/>
      <c r="BH137" s="1121"/>
      <c r="BI137" s="1121"/>
      <c r="BJ137" s="1121"/>
      <c r="BK137" s="1121"/>
      <c r="BL137" s="1121"/>
      <c r="BM137" s="1121"/>
      <c r="BN137" s="1121"/>
      <c r="BO137" s="1121"/>
      <c r="BP137" s="1121"/>
      <c r="BQ137" s="1121"/>
      <c r="BR137" s="1121"/>
      <c r="BS137" s="1121"/>
      <c r="BT137" s="1121"/>
      <c r="BU137" s="1121"/>
      <c r="BV137" s="21"/>
      <c r="BW137" s="22"/>
      <c r="BX137" s="21"/>
      <c r="BY137" s="22"/>
      <c r="BZ137" s="21"/>
      <c r="CA137" s="22"/>
      <c r="CB137" s="21"/>
      <c r="CC137" s="21"/>
    </row>
    <row r="138" spans="1:81" ht="75" customHeight="1">
      <c r="A138" s="19">
        <v>119</v>
      </c>
      <c r="B138" s="431">
        <v>119</v>
      </c>
      <c r="C138" s="390" t="s">
        <v>341</v>
      </c>
      <c r="D138" s="75" t="s">
        <v>15</v>
      </c>
      <c r="E138" s="390" t="s">
        <v>131</v>
      </c>
      <c r="F138" s="75" t="s">
        <v>17</v>
      </c>
      <c r="G138" s="78" t="s">
        <v>397</v>
      </c>
      <c r="H138" s="93" t="s">
        <v>975</v>
      </c>
      <c r="I138" s="79" t="s">
        <v>275</v>
      </c>
      <c r="J138" s="10" t="s">
        <v>25</v>
      </c>
      <c r="K138" s="20"/>
      <c r="L138" s="21" t="s">
        <v>16</v>
      </c>
      <c r="M138" s="21"/>
      <c r="N138" s="446"/>
      <c r="O138" s="20"/>
      <c r="P138" s="446"/>
      <c r="Q138" s="21"/>
      <c r="R138" s="21"/>
      <c r="S138" s="20"/>
      <c r="T138" s="20"/>
      <c r="U138" s="66">
        <f>COUNTIF(K138:T138,"x")</f>
        <v>1</v>
      </c>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1121"/>
      <c r="BF138" s="1121"/>
      <c r="BG138" s="1121"/>
      <c r="BH138" s="1121"/>
      <c r="BI138" s="1121"/>
      <c r="BJ138" s="1121"/>
      <c r="BK138" s="1121"/>
      <c r="BL138" s="1121"/>
      <c r="BM138" s="1121"/>
      <c r="BN138" s="1121"/>
      <c r="BO138" s="1121"/>
      <c r="BP138" s="1121"/>
      <c r="BQ138" s="1121"/>
      <c r="BR138" s="1121"/>
      <c r="BS138" s="1121"/>
      <c r="BT138" s="1121"/>
      <c r="BU138" s="1121"/>
      <c r="BV138" s="21"/>
      <c r="BW138" s="22"/>
      <c r="BX138" s="21"/>
      <c r="BY138" s="22"/>
      <c r="BZ138" s="21"/>
      <c r="CA138" s="22"/>
      <c r="CB138" s="21"/>
      <c r="CC138" s="21"/>
    </row>
    <row r="139" spans="1:81" ht="52.5" customHeight="1">
      <c r="A139" s="19">
        <v>120</v>
      </c>
      <c r="B139" s="431">
        <v>120</v>
      </c>
      <c r="C139" s="390" t="s">
        <v>341</v>
      </c>
      <c r="D139" s="75" t="s">
        <v>15</v>
      </c>
      <c r="E139" s="390" t="s">
        <v>131</v>
      </c>
      <c r="F139" s="75" t="s">
        <v>17</v>
      </c>
      <c r="G139" s="78" t="s">
        <v>398</v>
      </c>
      <c r="H139" s="93" t="s">
        <v>982</v>
      </c>
      <c r="I139" s="79" t="s">
        <v>275</v>
      </c>
      <c r="J139" s="10" t="s">
        <v>25</v>
      </c>
      <c r="K139" s="20"/>
      <c r="L139" s="20"/>
      <c r="M139" s="21" t="s">
        <v>16</v>
      </c>
      <c r="N139" s="446"/>
      <c r="O139" s="20"/>
      <c r="P139" s="446"/>
      <c r="Q139" s="21"/>
      <c r="R139" s="21"/>
      <c r="S139" s="20"/>
      <c r="T139" s="20"/>
      <c r="U139" s="66">
        <f>COUNTIF(K139:T139,"x")</f>
        <v>1</v>
      </c>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1121"/>
      <c r="BF139" s="1121"/>
      <c r="BG139" s="1121"/>
      <c r="BH139" s="1121"/>
      <c r="BI139" s="1121"/>
      <c r="BJ139" s="1121"/>
      <c r="BK139" s="1121"/>
      <c r="BL139" s="1121"/>
      <c r="BM139" s="1121"/>
      <c r="BN139" s="1121"/>
      <c r="BO139" s="1121"/>
      <c r="BP139" s="1121"/>
      <c r="BQ139" s="1121"/>
      <c r="BR139" s="1121"/>
      <c r="BS139" s="1121"/>
      <c r="BT139" s="1121"/>
      <c r="BU139" s="1121"/>
      <c r="BV139" s="21"/>
      <c r="BW139" s="22"/>
      <c r="BX139" s="21"/>
      <c r="BY139" s="22"/>
      <c r="BZ139" s="21"/>
      <c r="CA139" s="22"/>
      <c r="CB139" s="21"/>
      <c r="CC139" s="21"/>
    </row>
    <row r="140" spans="1:81" ht="72.75" customHeight="1">
      <c r="A140" s="19">
        <v>121</v>
      </c>
      <c r="B140" s="431">
        <v>121</v>
      </c>
      <c r="C140" s="43" t="s">
        <v>737</v>
      </c>
      <c r="D140" s="75" t="s">
        <v>15</v>
      </c>
      <c r="E140" s="390" t="s">
        <v>131</v>
      </c>
      <c r="F140" s="75" t="s">
        <v>17</v>
      </c>
      <c r="G140" s="78" t="s">
        <v>399</v>
      </c>
      <c r="H140" s="93" t="s">
        <v>958</v>
      </c>
      <c r="I140" s="79" t="s">
        <v>275</v>
      </c>
      <c r="J140" s="10" t="s">
        <v>25</v>
      </c>
      <c r="K140" s="20"/>
      <c r="L140" s="20"/>
      <c r="M140" s="21"/>
      <c r="N140" s="446" t="s">
        <v>16</v>
      </c>
      <c r="O140" s="20"/>
      <c r="P140" s="446"/>
      <c r="Q140" s="21"/>
      <c r="R140" s="21"/>
      <c r="S140" s="20"/>
      <c r="T140" s="20"/>
      <c r="U140" s="66">
        <f>COUNTIF(K140:T140,"x")</f>
        <v>1</v>
      </c>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1121"/>
      <c r="BF140" s="1121"/>
      <c r="BG140" s="1121"/>
      <c r="BH140" s="1121"/>
      <c r="BI140" s="1121"/>
      <c r="BJ140" s="1121"/>
      <c r="BK140" s="1121"/>
      <c r="BL140" s="1121"/>
      <c r="BM140" s="1121"/>
      <c r="BN140" s="1121"/>
      <c r="BO140" s="1121"/>
      <c r="BP140" s="1121"/>
      <c r="BQ140" s="1121"/>
      <c r="BR140" s="1121"/>
      <c r="BS140" s="1121"/>
      <c r="BT140" s="1121"/>
      <c r="BU140" s="1121"/>
      <c r="BV140" s="21"/>
      <c r="BW140" s="22"/>
      <c r="BX140" s="21"/>
      <c r="BY140" s="22"/>
      <c r="BZ140" s="21"/>
      <c r="CA140" s="22"/>
      <c r="CB140" s="21"/>
      <c r="CC140" s="21"/>
    </row>
    <row r="141" spans="1:81" ht="78.75">
      <c r="A141" s="19">
        <v>122</v>
      </c>
      <c r="B141" s="431">
        <v>122</v>
      </c>
      <c r="C141" s="390" t="s">
        <v>341</v>
      </c>
      <c r="D141" s="75" t="s">
        <v>15</v>
      </c>
      <c r="E141" s="390" t="s">
        <v>131</v>
      </c>
      <c r="F141" s="75" t="s">
        <v>17</v>
      </c>
      <c r="G141" s="78" t="s">
        <v>394</v>
      </c>
      <c r="H141" s="93" t="s">
        <v>735</v>
      </c>
      <c r="I141" s="79" t="s">
        <v>275</v>
      </c>
      <c r="J141" s="10" t="s">
        <v>25</v>
      </c>
      <c r="K141" s="20"/>
      <c r="L141" s="20"/>
      <c r="M141" s="21"/>
      <c r="N141" s="446"/>
      <c r="O141" s="21" t="s">
        <v>16</v>
      </c>
      <c r="P141" s="446"/>
      <c r="Q141" s="21"/>
      <c r="R141" s="21"/>
      <c r="S141" s="20"/>
      <c r="T141" s="20"/>
      <c r="U141" s="66">
        <f>COUNTIF(K141:T141,"x")</f>
        <v>1</v>
      </c>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1121"/>
      <c r="BF141" s="1121"/>
      <c r="BG141" s="1121"/>
      <c r="BH141" s="1121"/>
      <c r="BI141" s="1121"/>
      <c r="BJ141" s="1121"/>
      <c r="BK141" s="1121"/>
      <c r="BL141" s="1121"/>
      <c r="BM141" s="1121"/>
      <c r="BN141" s="1121"/>
      <c r="BO141" s="1121"/>
      <c r="BP141" s="1121"/>
      <c r="BQ141" s="1121"/>
      <c r="BR141" s="1121"/>
      <c r="BS141" s="1121"/>
      <c r="BT141" s="1121"/>
      <c r="BU141" s="1121"/>
      <c r="BV141" s="21"/>
      <c r="BW141" s="22"/>
      <c r="BX141" s="21"/>
      <c r="BY141" s="22"/>
      <c r="BZ141" s="21"/>
      <c r="CA141" s="22"/>
      <c r="CB141" s="21"/>
      <c r="CC141" s="21"/>
    </row>
    <row r="142" spans="1:81" ht="63">
      <c r="A142" s="19"/>
      <c r="B142" s="431"/>
      <c r="C142" s="390" t="s">
        <v>341</v>
      </c>
      <c r="D142" s="75"/>
      <c r="E142" s="390"/>
      <c r="F142" s="75"/>
      <c r="G142" s="78"/>
      <c r="H142" s="93" t="s">
        <v>1016</v>
      </c>
      <c r="I142" s="79"/>
      <c r="J142" s="10"/>
      <c r="K142" s="20"/>
      <c r="L142" s="20"/>
      <c r="M142" s="21"/>
      <c r="N142" s="446"/>
      <c r="O142" s="21"/>
      <c r="P142" s="446"/>
      <c r="Q142" s="21"/>
      <c r="R142" s="21" t="s">
        <v>16</v>
      </c>
      <c r="S142" s="20"/>
      <c r="T142" s="20"/>
      <c r="U142" s="66"/>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c r="BE142" s="1121"/>
      <c r="BF142" s="1121"/>
      <c r="BG142" s="1121"/>
      <c r="BH142" s="1121"/>
      <c r="BI142" s="1121"/>
      <c r="BJ142" s="1121"/>
      <c r="BK142" s="1121"/>
      <c r="BL142" s="1121"/>
      <c r="BM142" s="1121"/>
      <c r="BN142" s="1121"/>
      <c r="BO142" s="1121"/>
      <c r="BP142" s="1121"/>
      <c r="BQ142" s="1121"/>
      <c r="BR142" s="1121"/>
      <c r="BS142" s="1121"/>
      <c r="BT142" s="1121"/>
      <c r="BU142" s="1121"/>
      <c r="BV142" s="21"/>
      <c r="BW142" s="22"/>
      <c r="BX142" s="21"/>
      <c r="BY142" s="22"/>
      <c r="BZ142" s="21"/>
      <c r="CA142" s="22"/>
      <c r="CB142" s="21"/>
      <c r="CC142" s="21"/>
    </row>
    <row r="143" spans="1:81" ht="63" customHeight="1">
      <c r="A143" s="19">
        <v>123</v>
      </c>
      <c r="B143" s="431">
        <v>123</v>
      </c>
      <c r="C143" s="390" t="s">
        <v>341</v>
      </c>
      <c r="D143" s="75" t="s">
        <v>15</v>
      </c>
      <c r="E143" s="390" t="s">
        <v>131</v>
      </c>
      <c r="F143" s="75" t="s">
        <v>17</v>
      </c>
      <c r="G143" s="78" t="s">
        <v>400</v>
      </c>
      <c r="H143" s="125" t="s">
        <v>999</v>
      </c>
      <c r="I143" s="79" t="s">
        <v>275</v>
      </c>
      <c r="J143" s="10" t="s">
        <v>25</v>
      </c>
      <c r="K143" s="20"/>
      <c r="L143" s="20"/>
      <c r="M143" s="21"/>
      <c r="N143" s="446"/>
      <c r="O143" s="20"/>
      <c r="P143" s="446" t="s">
        <v>16</v>
      </c>
      <c r="Q143" s="21"/>
      <c r="R143" s="21"/>
      <c r="S143" s="20"/>
      <c r="T143" s="20"/>
      <c r="U143" s="66">
        <f t="shared" ref="U143:U148" si="14">COUNTIF(K143:T143,"x")</f>
        <v>1</v>
      </c>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1121"/>
      <c r="BF143" s="1121"/>
      <c r="BG143" s="1121"/>
      <c r="BH143" s="1121"/>
      <c r="BI143" s="1121"/>
      <c r="BJ143" s="1121"/>
      <c r="BK143" s="1121"/>
      <c r="BL143" s="1121"/>
      <c r="BM143" s="1121"/>
      <c r="BN143" s="1121"/>
      <c r="BO143" s="1121"/>
      <c r="BP143" s="1121"/>
      <c r="BQ143" s="1121"/>
      <c r="BR143" s="1121"/>
      <c r="BS143" s="1121"/>
      <c r="BT143" s="1121"/>
      <c r="BU143" s="1121"/>
      <c r="BV143" s="21"/>
      <c r="BW143" s="22"/>
      <c r="BX143" s="21"/>
      <c r="BY143" s="22"/>
      <c r="BZ143" s="21"/>
      <c r="CA143" s="22"/>
      <c r="CB143" s="21"/>
      <c r="CC143" s="21"/>
    </row>
    <row r="144" spans="1:81" ht="74.25" customHeight="1">
      <c r="A144" s="19">
        <v>124</v>
      </c>
      <c r="B144" s="431">
        <v>124</v>
      </c>
      <c r="C144" s="390" t="s">
        <v>341</v>
      </c>
      <c r="D144" s="75" t="s">
        <v>15</v>
      </c>
      <c r="E144" s="390" t="s">
        <v>131</v>
      </c>
      <c r="F144" s="75" t="s">
        <v>17</v>
      </c>
      <c r="G144" s="78" t="s">
        <v>395</v>
      </c>
      <c r="H144" s="125" t="s">
        <v>713</v>
      </c>
      <c r="I144" s="79" t="s">
        <v>275</v>
      </c>
      <c r="J144" s="10" t="s">
        <v>25</v>
      </c>
      <c r="K144" s="20"/>
      <c r="L144" s="20"/>
      <c r="M144" s="21"/>
      <c r="N144" s="446"/>
      <c r="O144" s="20"/>
      <c r="P144" s="446"/>
      <c r="Q144" s="21" t="s">
        <v>16</v>
      </c>
      <c r="R144" s="21"/>
      <c r="S144" s="20"/>
      <c r="T144" s="20"/>
      <c r="U144" s="66">
        <f t="shared" si="14"/>
        <v>1</v>
      </c>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1121"/>
      <c r="BF144" s="1121"/>
      <c r="BG144" s="1121"/>
      <c r="BH144" s="1121"/>
      <c r="BI144" s="1121"/>
      <c r="BJ144" s="1121"/>
      <c r="BK144" s="1121"/>
      <c r="BL144" s="1121"/>
      <c r="BM144" s="1121"/>
      <c r="BN144" s="1121"/>
      <c r="BO144" s="1121"/>
      <c r="BP144" s="1121"/>
      <c r="BQ144" s="1121"/>
      <c r="BR144" s="1121"/>
      <c r="BS144" s="1121"/>
      <c r="BT144" s="1121"/>
      <c r="BU144" s="1121"/>
      <c r="BV144" s="21"/>
      <c r="BW144" s="22"/>
      <c r="BX144" s="21"/>
      <c r="BY144" s="22"/>
      <c r="BZ144" s="21"/>
      <c r="CA144" s="22"/>
      <c r="CB144" s="21"/>
      <c r="CC144" s="21"/>
    </row>
    <row r="145" spans="1:81" ht="78.75">
      <c r="A145" s="19">
        <v>125</v>
      </c>
      <c r="B145" s="431">
        <v>125</v>
      </c>
      <c r="C145" s="390" t="s">
        <v>341</v>
      </c>
      <c r="D145" s="75" t="s">
        <v>15</v>
      </c>
      <c r="E145" s="390" t="s">
        <v>131</v>
      </c>
      <c r="F145" s="75" t="s">
        <v>17</v>
      </c>
      <c r="G145" s="78" t="s">
        <v>401</v>
      </c>
      <c r="H145" s="93" t="s">
        <v>736</v>
      </c>
      <c r="I145" s="79" t="s">
        <v>275</v>
      </c>
      <c r="J145" s="10" t="s">
        <v>25</v>
      </c>
      <c r="K145" s="20"/>
      <c r="L145" s="20"/>
      <c r="M145" s="21"/>
      <c r="N145" s="446"/>
      <c r="O145" s="20"/>
      <c r="P145" s="446"/>
      <c r="Q145" s="21"/>
      <c r="R145" s="21"/>
      <c r="S145" s="20" t="s">
        <v>16</v>
      </c>
      <c r="T145" s="20"/>
      <c r="U145" s="66">
        <f t="shared" si="14"/>
        <v>1</v>
      </c>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1121"/>
      <c r="BF145" s="1121"/>
      <c r="BG145" s="1121"/>
      <c r="BH145" s="1121"/>
      <c r="BI145" s="1121"/>
      <c r="BJ145" s="1121"/>
      <c r="BK145" s="1121"/>
      <c r="BL145" s="1121"/>
      <c r="BM145" s="1121"/>
      <c r="BN145" s="1121"/>
      <c r="BO145" s="1121"/>
      <c r="BP145" s="1121"/>
      <c r="BQ145" s="1121"/>
      <c r="BR145" s="1121"/>
      <c r="BS145" s="1121"/>
      <c r="BT145" s="1121"/>
      <c r="BU145" s="1121"/>
      <c r="BV145" s="21"/>
      <c r="BW145" s="22"/>
      <c r="BX145" s="21"/>
      <c r="BY145" s="22"/>
      <c r="BZ145" s="21"/>
      <c r="CA145" s="22"/>
      <c r="CB145" s="21"/>
      <c r="CC145" s="21"/>
    </row>
    <row r="146" spans="1:81" ht="33" customHeight="1">
      <c r="A146" s="19">
        <v>126</v>
      </c>
      <c r="B146" s="431">
        <v>126</v>
      </c>
      <c r="C146" s="78" t="s">
        <v>412</v>
      </c>
      <c r="D146" s="77" t="s">
        <v>14</v>
      </c>
      <c r="E146" s="78" t="s">
        <v>413</v>
      </c>
      <c r="F146" s="77" t="s">
        <v>17</v>
      </c>
      <c r="G146" s="78" t="s">
        <v>414</v>
      </c>
      <c r="H146" s="125" t="s">
        <v>417</v>
      </c>
      <c r="I146" s="79" t="s">
        <v>275</v>
      </c>
      <c r="J146" s="10" t="s">
        <v>25</v>
      </c>
      <c r="K146" s="20"/>
      <c r="L146" s="20"/>
      <c r="M146" s="47" t="s">
        <v>16</v>
      </c>
      <c r="N146" s="446"/>
      <c r="O146" s="20"/>
      <c r="P146" s="446"/>
      <c r="Q146" s="21"/>
      <c r="R146" s="21"/>
      <c r="S146" s="20"/>
      <c r="T146" s="20"/>
      <c r="U146" s="66">
        <f t="shared" si="14"/>
        <v>1</v>
      </c>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1121"/>
      <c r="BF146" s="1121"/>
      <c r="BG146" s="1121"/>
      <c r="BH146" s="1121"/>
      <c r="BI146" s="1121"/>
      <c r="BJ146" s="1121"/>
      <c r="BK146" s="1121"/>
      <c r="BL146" s="1121"/>
      <c r="BM146" s="1121"/>
      <c r="BN146" s="1121"/>
      <c r="BO146" s="1121"/>
      <c r="BP146" s="1121"/>
      <c r="BQ146" s="1121"/>
      <c r="BR146" s="1121"/>
      <c r="BS146" s="1121"/>
      <c r="BT146" s="1121"/>
      <c r="BU146" s="1121"/>
      <c r="BV146" s="21"/>
      <c r="BW146" s="22"/>
      <c r="BX146" s="21"/>
      <c r="BY146" s="22"/>
      <c r="BZ146" s="21"/>
      <c r="CA146" s="22"/>
      <c r="CB146" s="21"/>
      <c r="CC146" s="21"/>
    </row>
    <row r="147" spans="1:81" ht="33.75" customHeight="1">
      <c r="A147" s="19">
        <v>127</v>
      </c>
      <c r="B147" s="431">
        <v>127</v>
      </c>
      <c r="C147" s="78" t="s">
        <v>412</v>
      </c>
      <c r="D147" s="77" t="s">
        <v>14</v>
      </c>
      <c r="E147" s="78" t="s">
        <v>413</v>
      </c>
      <c r="F147" s="77" t="s">
        <v>17</v>
      </c>
      <c r="G147" s="78" t="s">
        <v>415</v>
      </c>
      <c r="H147" s="125" t="s">
        <v>714</v>
      </c>
      <c r="I147" s="79" t="s">
        <v>275</v>
      </c>
      <c r="J147" s="10" t="s">
        <v>25</v>
      </c>
      <c r="K147" s="20"/>
      <c r="L147" s="20"/>
      <c r="M147" s="21"/>
      <c r="N147" s="446"/>
      <c r="O147" s="20" t="s">
        <v>16</v>
      </c>
      <c r="P147" s="446"/>
      <c r="Q147" s="21"/>
      <c r="R147" s="21"/>
      <c r="S147" s="20"/>
      <c r="T147" s="20"/>
      <c r="U147" s="66">
        <f t="shared" si="14"/>
        <v>1</v>
      </c>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1121"/>
      <c r="BF147" s="1121"/>
      <c r="BG147" s="1121"/>
      <c r="BH147" s="1121"/>
      <c r="BI147" s="1121"/>
      <c r="BJ147" s="1121"/>
      <c r="BK147" s="1121"/>
      <c r="BL147" s="1121"/>
      <c r="BM147" s="1121"/>
      <c r="BN147" s="1121"/>
      <c r="BO147" s="1121"/>
      <c r="BP147" s="1121"/>
      <c r="BQ147" s="1121"/>
      <c r="BR147" s="1121"/>
      <c r="BS147" s="1121"/>
      <c r="BT147" s="1121"/>
      <c r="BU147" s="1121"/>
      <c r="BV147" s="21"/>
      <c r="BW147" s="22"/>
      <c r="BX147" s="21"/>
      <c r="BY147" s="22"/>
      <c r="BZ147" s="21"/>
      <c r="CA147" s="22"/>
      <c r="CB147" s="21"/>
      <c r="CC147" s="21"/>
    </row>
    <row r="148" spans="1:81" ht="35.25" customHeight="1">
      <c r="A148" s="19">
        <v>128</v>
      </c>
      <c r="B148" s="431">
        <v>128</v>
      </c>
      <c r="C148" s="78" t="s">
        <v>412</v>
      </c>
      <c r="D148" s="77" t="s">
        <v>14</v>
      </c>
      <c r="E148" s="78" t="s">
        <v>413</v>
      </c>
      <c r="F148" s="77" t="s">
        <v>17</v>
      </c>
      <c r="G148" s="78" t="s">
        <v>416</v>
      </c>
      <c r="H148" s="125" t="s">
        <v>418</v>
      </c>
      <c r="I148" s="79" t="s">
        <v>275</v>
      </c>
      <c r="J148" s="10" t="s">
        <v>25</v>
      </c>
      <c r="K148" s="20"/>
      <c r="L148" s="20"/>
      <c r="M148" s="21"/>
      <c r="N148" s="446"/>
      <c r="O148" s="20"/>
      <c r="P148" s="446"/>
      <c r="Q148" s="47" t="s">
        <v>16</v>
      </c>
      <c r="R148" s="21"/>
      <c r="S148" s="20"/>
      <c r="T148" s="20"/>
      <c r="U148" s="66">
        <f t="shared" si="14"/>
        <v>1</v>
      </c>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1121"/>
      <c r="BF148" s="1121"/>
      <c r="BG148" s="1121"/>
      <c r="BH148" s="1121"/>
      <c r="BI148" s="1121"/>
      <c r="BJ148" s="1121"/>
      <c r="BK148" s="1121"/>
      <c r="BL148" s="1121"/>
      <c r="BM148" s="1121"/>
      <c r="BN148" s="1121"/>
      <c r="BO148" s="1121"/>
      <c r="BP148" s="1121"/>
      <c r="BQ148" s="1121"/>
      <c r="BR148" s="1121"/>
      <c r="BS148" s="1121"/>
      <c r="BT148" s="1121"/>
      <c r="BU148" s="1121"/>
      <c r="BV148" s="21"/>
      <c r="BW148" s="22"/>
      <c r="BX148" s="21"/>
      <c r="BY148" s="22"/>
      <c r="BZ148" s="21"/>
      <c r="CA148" s="22"/>
      <c r="CB148" s="21"/>
      <c r="CC148" s="21"/>
    </row>
    <row r="149" spans="1:81" hidden="1">
      <c r="A149" s="19">
        <v>129</v>
      </c>
      <c r="B149" s="431">
        <v>129</v>
      </c>
      <c r="C149" s="1378" t="s">
        <v>284</v>
      </c>
      <c r="D149" s="1368"/>
      <c r="E149" s="1379"/>
      <c r="F149" s="5" t="s">
        <v>316</v>
      </c>
      <c r="G149" s="5" t="s">
        <v>316</v>
      </c>
      <c r="H149" s="5" t="s">
        <v>316</v>
      </c>
      <c r="I149" s="5" t="s">
        <v>316</v>
      </c>
      <c r="J149" s="5" t="s">
        <v>316</v>
      </c>
      <c r="K149" s="5" t="s">
        <v>316</v>
      </c>
      <c r="L149" s="5" t="s">
        <v>316</v>
      </c>
      <c r="M149" s="5" t="s">
        <v>316</v>
      </c>
      <c r="N149" s="5" t="s">
        <v>316</v>
      </c>
      <c r="O149" s="5" t="s">
        <v>316</v>
      </c>
      <c r="P149" s="5" t="s">
        <v>316</v>
      </c>
      <c r="Q149" s="5" t="s">
        <v>316</v>
      </c>
      <c r="R149" s="5"/>
      <c r="S149" s="5" t="s">
        <v>316</v>
      </c>
      <c r="T149" s="5" t="s">
        <v>316</v>
      </c>
      <c r="U149" s="5" t="s">
        <v>316</v>
      </c>
      <c r="V149" s="5" t="s">
        <v>316</v>
      </c>
      <c r="W149" s="5" t="s">
        <v>316</v>
      </c>
      <c r="X149" s="5" t="s">
        <v>316</v>
      </c>
      <c r="Y149" s="5" t="s">
        <v>316</v>
      </c>
      <c r="Z149" s="5" t="s">
        <v>316</v>
      </c>
      <c r="AA149" s="5" t="s">
        <v>316</v>
      </c>
      <c r="AB149" s="5" t="s">
        <v>316</v>
      </c>
      <c r="AC149" s="5" t="s">
        <v>316</v>
      </c>
      <c r="AD149" s="5" t="s">
        <v>316</v>
      </c>
      <c r="AE149" s="5" t="s">
        <v>316</v>
      </c>
      <c r="AF149" s="5" t="s">
        <v>316</v>
      </c>
      <c r="AG149" s="5" t="s">
        <v>316</v>
      </c>
      <c r="AH149" s="5" t="s">
        <v>316</v>
      </c>
      <c r="AI149" s="5" t="s">
        <v>316</v>
      </c>
      <c r="AJ149" s="5" t="s">
        <v>316</v>
      </c>
      <c r="AK149" s="5" t="s">
        <v>316</v>
      </c>
      <c r="AL149" s="5" t="s">
        <v>316</v>
      </c>
      <c r="AM149" s="5"/>
      <c r="AN149" s="5"/>
      <c r="AO149" s="5" t="s">
        <v>316</v>
      </c>
      <c r="AP149" s="5" t="s">
        <v>316</v>
      </c>
      <c r="AQ149" s="5" t="s">
        <v>316</v>
      </c>
      <c r="AR149" s="5" t="s">
        <v>316</v>
      </c>
      <c r="AS149" s="5" t="s">
        <v>316</v>
      </c>
      <c r="AT149" s="5" t="s">
        <v>316</v>
      </c>
      <c r="AU149" s="5" t="s">
        <v>316</v>
      </c>
      <c r="AV149" s="5" t="s">
        <v>316</v>
      </c>
      <c r="AW149" s="5" t="s">
        <v>316</v>
      </c>
      <c r="AX149" s="5"/>
      <c r="AY149" s="5"/>
      <c r="AZ149" s="5" t="s">
        <v>316</v>
      </c>
      <c r="BA149" s="5"/>
      <c r="BB149" s="5" t="s">
        <v>316</v>
      </c>
      <c r="BC149" s="5"/>
      <c r="BD149" s="5" t="s">
        <v>316</v>
      </c>
      <c r="BE149" s="5" t="s">
        <v>316</v>
      </c>
      <c r="BF149" s="5" t="s">
        <v>316</v>
      </c>
      <c r="BG149" s="5" t="s">
        <v>316</v>
      </c>
      <c r="BH149" s="5" t="s">
        <v>316</v>
      </c>
      <c r="BI149" s="5" t="s">
        <v>316</v>
      </c>
      <c r="BJ149" s="5" t="s">
        <v>316</v>
      </c>
      <c r="BK149" s="5" t="s">
        <v>316</v>
      </c>
      <c r="BL149" s="5" t="s">
        <v>316</v>
      </c>
      <c r="BM149" s="5" t="s">
        <v>316</v>
      </c>
      <c r="BN149" s="5" t="s">
        <v>316</v>
      </c>
      <c r="BO149" s="5" t="s">
        <v>316</v>
      </c>
      <c r="BP149" s="5" t="s">
        <v>316</v>
      </c>
      <c r="BQ149" s="5" t="s">
        <v>316</v>
      </c>
      <c r="BR149" s="5" t="s">
        <v>316</v>
      </c>
      <c r="BS149" s="5" t="s">
        <v>316</v>
      </c>
      <c r="BT149" s="5" t="s">
        <v>316</v>
      </c>
      <c r="BU149" s="5" t="s">
        <v>316</v>
      </c>
      <c r="BV149" s="5" t="s">
        <v>316</v>
      </c>
      <c r="BW149" s="5" t="s">
        <v>316</v>
      </c>
      <c r="BX149" s="5" t="s">
        <v>316</v>
      </c>
      <c r="BY149" s="5" t="s">
        <v>316</v>
      </c>
      <c r="BZ149" s="5" t="s">
        <v>316</v>
      </c>
      <c r="CA149" s="5" t="s">
        <v>316</v>
      </c>
      <c r="CB149" s="5" t="s">
        <v>316</v>
      </c>
      <c r="CC149" s="5" t="s">
        <v>316</v>
      </c>
    </row>
    <row r="150" spans="1:81" ht="18.75" customHeight="1">
      <c r="A150" s="19">
        <v>130</v>
      </c>
      <c r="B150" s="431">
        <v>130</v>
      </c>
      <c r="C150" s="390" t="s">
        <v>144</v>
      </c>
      <c r="D150" s="8" t="s">
        <v>14</v>
      </c>
      <c r="E150" s="390" t="s">
        <v>140</v>
      </c>
      <c r="F150" s="8" t="s">
        <v>17</v>
      </c>
      <c r="G150" s="20" t="s">
        <v>140</v>
      </c>
      <c r="H150" s="23" t="s">
        <v>283</v>
      </c>
      <c r="I150" s="20" t="s">
        <v>275</v>
      </c>
      <c r="J150" s="10" t="s">
        <v>25</v>
      </c>
      <c r="K150" s="20"/>
      <c r="L150" s="20"/>
      <c r="M150" s="20"/>
      <c r="N150" s="79"/>
      <c r="O150" s="20"/>
      <c r="P150" s="79"/>
      <c r="Q150" s="20" t="s">
        <v>16</v>
      </c>
      <c r="R150" s="20"/>
      <c r="S150" s="20"/>
      <c r="T150" s="20"/>
      <c r="U150" s="66">
        <f t="shared" ref="U150:U157" si="15">COUNTIF(K150:T150,"x")</f>
        <v>1</v>
      </c>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1121">
        <v>2</v>
      </c>
      <c r="BF150" s="1121">
        <v>2</v>
      </c>
      <c r="BG150" s="1121">
        <v>2</v>
      </c>
      <c r="BH150" s="1121">
        <v>2</v>
      </c>
      <c r="BI150" s="1121">
        <v>2</v>
      </c>
      <c r="BJ150" s="1121">
        <v>2</v>
      </c>
      <c r="BK150" s="1121">
        <v>1</v>
      </c>
      <c r="BL150" s="1121">
        <v>2</v>
      </c>
      <c r="BM150" s="1121">
        <v>2</v>
      </c>
      <c r="BN150" s="1121">
        <v>2</v>
      </c>
      <c r="BO150" s="1121">
        <v>2</v>
      </c>
      <c r="BP150" s="1121">
        <v>2</v>
      </c>
      <c r="BQ150" s="1121">
        <v>2</v>
      </c>
      <c r="BR150" s="1121">
        <v>1</v>
      </c>
      <c r="BS150" s="1121">
        <v>1</v>
      </c>
      <c r="BT150" s="1121">
        <v>2</v>
      </c>
      <c r="BU150" s="1121">
        <v>2</v>
      </c>
      <c r="BV150" s="21">
        <f>COUNTIF($BE150:$BU150,2)</f>
        <v>14</v>
      </c>
      <c r="BW150" s="22">
        <f>BV150/COUNTA($BE150:$BU150)</f>
        <v>0.82352941176470584</v>
      </c>
      <c r="BX150" s="21">
        <f>COUNTIF($BE150:$BU150,1)</f>
        <v>3</v>
      </c>
      <c r="BY150" s="22">
        <f>BX150/COUNTA($BE150:$BU150)</f>
        <v>0.17647058823529413</v>
      </c>
      <c r="BZ150" s="21">
        <f>COUNTIF($BE150:$BU150,0)</f>
        <v>0</v>
      </c>
      <c r="CA150" s="22">
        <f>BZ150/COUNTA($BE150:$BU150)</f>
        <v>0</v>
      </c>
      <c r="CB150" s="21">
        <f>(((BV150*2)+(BX150*1)+(BZ150*0)))/COUNTA($BE150:$BU150)</f>
        <v>1.8235294117647058</v>
      </c>
      <c r="CC150" s="21" t="str">
        <f>IF(CB150&gt;=1.6,"Đạt mục tiêu",IF(CB150&gt;=1,"Cần cố gắng","Chưa đạt"))</f>
        <v>Đạt mục tiêu</v>
      </c>
    </row>
    <row r="151" spans="1:81" ht="39" customHeight="1">
      <c r="A151" s="19">
        <v>131</v>
      </c>
      <c r="B151" s="431">
        <v>131</v>
      </c>
      <c r="C151" s="78" t="s">
        <v>346</v>
      </c>
      <c r="D151" s="77" t="s">
        <v>17</v>
      </c>
      <c r="E151" s="78" t="s">
        <v>347</v>
      </c>
      <c r="F151" s="77" t="s">
        <v>17</v>
      </c>
      <c r="G151" s="78" t="s">
        <v>419</v>
      </c>
      <c r="H151" s="23" t="s">
        <v>420</v>
      </c>
      <c r="I151" s="20" t="s">
        <v>275</v>
      </c>
      <c r="J151" s="10" t="s">
        <v>25</v>
      </c>
      <c r="K151" s="20"/>
      <c r="L151" s="20"/>
      <c r="M151" s="20"/>
      <c r="N151" s="79"/>
      <c r="O151" s="20"/>
      <c r="P151" s="79"/>
      <c r="Q151" s="20"/>
      <c r="R151" s="20"/>
      <c r="S151" s="20" t="s">
        <v>16</v>
      </c>
      <c r="T151" s="20"/>
      <c r="U151" s="66">
        <f t="shared" si="15"/>
        <v>1</v>
      </c>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1121"/>
      <c r="BF151" s="1121"/>
      <c r="BG151" s="1121"/>
      <c r="BH151" s="1121"/>
      <c r="BI151" s="1121"/>
      <c r="BJ151" s="1121"/>
      <c r="BK151" s="1121"/>
      <c r="BL151" s="1121"/>
      <c r="BM151" s="1121"/>
      <c r="BN151" s="1121"/>
      <c r="BO151" s="1121"/>
      <c r="BP151" s="1121"/>
      <c r="BQ151" s="1121"/>
      <c r="BR151" s="1121"/>
      <c r="BS151" s="1121"/>
      <c r="BT151" s="1121"/>
      <c r="BU151" s="1121"/>
      <c r="BV151" s="21"/>
      <c r="BW151" s="22"/>
      <c r="BX151" s="21"/>
      <c r="BY151" s="22"/>
      <c r="BZ151" s="21"/>
      <c r="CA151" s="22"/>
      <c r="CB151" s="21"/>
      <c r="CC151" s="21"/>
    </row>
    <row r="152" spans="1:81" ht="29.25" customHeight="1">
      <c r="A152" s="19">
        <v>132</v>
      </c>
      <c r="B152" s="431">
        <v>132</v>
      </c>
      <c r="C152" s="78" t="s">
        <v>348</v>
      </c>
      <c r="D152" s="77" t="s">
        <v>17</v>
      </c>
      <c r="E152" s="78" t="s">
        <v>349</v>
      </c>
      <c r="F152" s="77" t="s">
        <v>17</v>
      </c>
      <c r="G152" s="78" t="s">
        <v>421</v>
      </c>
      <c r="H152" s="23" t="s">
        <v>422</v>
      </c>
      <c r="I152" s="20" t="s">
        <v>275</v>
      </c>
      <c r="J152" s="10" t="s">
        <v>25</v>
      </c>
      <c r="K152" s="20"/>
      <c r="L152" s="20"/>
      <c r="M152" s="20"/>
      <c r="N152" s="79"/>
      <c r="O152" s="20"/>
      <c r="P152" s="79"/>
      <c r="Q152" s="20"/>
      <c r="R152" s="20"/>
      <c r="S152" s="20"/>
      <c r="T152" s="20" t="s">
        <v>16</v>
      </c>
      <c r="U152" s="66">
        <f t="shared" si="15"/>
        <v>1</v>
      </c>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1121"/>
      <c r="BF152" s="1121"/>
      <c r="BG152" s="1121"/>
      <c r="BH152" s="1121"/>
      <c r="BI152" s="1121"/>
      <c r="BJ152" s="1121"/>
      <c r="BK152" s="1121"/>
      <c r="BL152" s="1121"/>
      <c r="BM152" s="1121"/>
      <c r="BN152" s="1121"/>
      <c r="BO152" s="1121"/>
      <c r="BP152" s="1121"/>
      <c r="BQ152" s="1121"/>
      <c r="BR152" s="1121"/>
      <c r="BS152" s="1121"/>
      <c r="BT152" s="1121"/>
      <c r="BU152" s="1121"/>
      <c r="BV152" s="21"/>
      <c r="BW152" s="22"/>
      <c r="BX152" s="21"/>
      <c r="BY152" s="22"/>
      <c r="BZ152" s="21"/>
      <c r="CA152" s="22"/>
      <c r="CB152" s="21"/>
      <c r="CC152" s="21"/>
    </row>
    <row r="153" spans="1:81" ht="29.25" customHeight="1">
      <c r="A153" s="19">
        <v>133</v>
      </c>
      <c r="B153" s="431">
        <v>133</v>
      </c>
      <c r="C153" s="78" t="s">
        <v>350</v>
      </c>
      <c r="D153" s="77" t="s">
        <v>17</v>
      </c>
      <c r="E153" s="78" t="s">
        <v>351</v>
      </c>
      <c r="F153" s="77" t="s">
        <v>17</v>
      </c>
      <c r="G153" s="78" t="s">
        <v>423</v>
      </c>
      <c r="H153" s="23" t="s">
        <v>427</v>
      </c>
      <c r="I153" s="20" t="s">
        <v>275</v>
      </c>
      <c r="J153" s="10" t="s">
        <v>25</v>
      </c>
      <c r="K153" s="20"/>
      <c r="L153" s="20"/>
      <c r="M153" s="20"/>
      <c r="N153" s="79" t="s">
        <v>16</v>
      </c>
      <c r="O153" s="20"/>
      <c r="P153" s="79"/>
      <c r="Q153" s="20"/>
      <c r="R153" s="20"/>
      <c r="S153" s="20"/>
      <c r="T153" s="20"/>
      <c r="U153" s="66">
        <f t="shared" si="15"/>
        <v>1</v>
      </c>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1121"/>
      <c r="BF153" s="1121"/>
      <c r="BG153" s="1121"/>
      <c r="BH153" s="1121"/>
      <c r="BI153" s="1121"/>
      <c r="BJ153" s="1121"/>
      <c r="BK153" s="1121"/>
      <c r="BL153" s="1121"/>
      <c r="BM153" s="1121"/>
      <c r="BN153" s="1121"/>
      <c r="BO153" s="1121"/>
      <c r="BP153" s="1121"/>
      <c r="BQ153" s="1121"/>
      <c r="BR153" s="1121"/>
      <c r="BS153" s="1121"/>
      <c r="BT153" s="1121"/>
      <c r="BU153" s="1121"/>
      <c r="BV153" s="21"/>
      <c r="BW153" s="22"/>
      <c r="BX153" s="21"/>
      <c r="BY153" s="22"/>
      <c r="BZ153" s="21"/>
      <c r="CA153" s="22"/>
      <c r="CB153" s="21"/>
      <c r="CC153" s="21"/>
    </row>
    <row r="154" spans="1:81" ht="29.25" customHeight="1">
      <c r="A154" s="19">
        <v>134</v>
      </c>
      <c r="B154" s="431">
        <v>134</v>
      </c>
      <c r="C154" s="78" t="s">
        <v>350</v>
      </c>
      <c r="D154" s="77" t="s">
        <v>17</v>
      </c>
      <c r="E154" s="78" t="s">
        <v>351</v>
      </c>
      <c r="F154" s="77" t="s">
        <v>17</v>
      </c>
      <c r="G154" s="78" t="s">
        <v>425</v>
      </c>
      <c r="H154" s="23" t="s">
        <v>428</v>
      </c>
      <c r="I154" s="20" t="s">
        <v>275</v>
      </c>
      <c r="J154" s="10" t="s">
        <v>25</v>
      </c>
      <c r="K154" s="20"/>
      <c r="L154" s="20"/>
      <c r="M154" s="20"/>
      <c r="N154" s="79"/>
      <c r="O154" s="20" t="s">
        <v>16</v>
      </c>
      <c r="P154" s="79"/>
      <c r="Q154" s="20"/>
      <c r="R154" s="20"/>
      <c r="S154" s="20"/>
      <c r="T154" s="20"/>
      <c r="U154" s="66">
        <f t="shared" si="15"/>
        <v>1</v>
      </c>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1121"/>
      <c r="BF154" s="1121"/>
      <c r="BG154" s="1121"/>
      <c r="BH154" s="1121"/>
      <c r="BI154" s="1121"/>
      <c r="BJ154" s="1121"/>
      <c r="BK154" s="1121"/>
      <c r="BL154" s="1121"/>
      <c r="BM154" s="1121"/>
      <c r="BN154" s="1121"/>
      <c r="BO154" s="1121"/>
      <c r="BP154" s="1121"/>
      <c r="BQ154" s="1121"/>
      <c r="BR154" s="1121"/>
      <c r="BS154" s="1121"/>
      <c r="BT154" s="1121"/>
      <c r="BU154" s="1121"/>
      <c r="BV154" s="21"/>
      <c r="BW154" s="22"/>
      <c r="BX154" s="21"/>
      <c r="BY154" s="22"/>
      <c r="BZ154" s="21"/>
      <c r="CA154" s="22"/>
      <c r="CB154" s="21"/>
      <c r="CC154" s="21"/>
    </row>
    <row r="155" spans="1:81" ht="29.25" customHeight="1">
      <c r="A155" s="19">
        <v>135</v>
      </c>
      <c r="B155" s="431">
        <v>135</v>
      </c>
      <c r="C155" s="78" t="s">
        <v>350</v>
      </c>
      <c r="D155" s="77" t="s">
        <v>17</v>
      </c>
      <c r="E155" s="78" t="s">
        <v>351</v>
      </c>
      <c r="F155" s="77" t="s">
        <v>17</v>
      </c>
      <c r="G155" s="78" t="s">
        <v>426</v>
      </c>
      <c r="H155" s="23" t="s">
        <v>429</v>
      </c>
      <c r="I155" s="20" t="s">
        <v>275</v>
      </c>
      <c r="J155" s="10" t="s">
        <v>25</v>
      </c>
      <c r="K155" s="20"/>
      <c r="L155" s="20"/>
      <c r="M155" s="20"/>
      <c r="N155" s="79"/>
      <c r="O155" s="20"/>
      <c r="P155" s="79"/>
      <c r="Q155" s="20"/>
      <c r="R155" s="20"/>
      <c r="S155" s="20"/>
      <c r="T155" s="20" t="s">
        <v>16</v>
      </c>
      <c r="U155" s="66">
        <f t="shared" si="15"/>
        <v>1</v>
      </c>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1121"/>
      <c r="BF155" s="1121"/>
      <c r="BG155" s="1121"/>
      <c r="BH155" s="1121"/>
      <c r="BI155" s="1121"/>
      <c r="BJ155" s="1121"/>
      <c r="BK155" s="1121"/>
      <c r="BL155" s="1121"/>
      <c r="BM155" s="1121"/>
      <c r="BN155" s="1121"/>
      <c r="BO155" s="1121"/>
      <c r="BP155" s="1121"/>
      <c r="BQ155" s="1121"/>
      <c r="BR155" s="1121"/>
      <c r="BS155" s="1121"/>
      <c r="BT155" s="1121"/>
      <c r="BU155" s="1121"/>
      <c r="BV155" s="21"/>
      <c r="BW155" s="22"/>
      <c r="BX155" s="21"/>
      <c r="BY155" s="22"/>
      <c r="BZ155" s="21"/>
      <c r="CA155" s="22"/>
      <c r="CB155" s="21"/>
      <c r="CC155" s="21"/>
    </row>
    <row r="156" spans="1:81" ht="66.75" customHeight="1">
      <c r="A156" s="19">
        <v>136</v>
      </c>
      <c r="B156" s="431">
        <v>136</v>
      </c>
      <c r="C156" s="78" t="s">
        <v>352</v>
      </c>
      <c r="D156" s="77" t="s">
        <v>17</v>
      </c>
      <c r="E156" s="78" t="s">
        <v>353</v>
      </c>
      <c r="F156" s="77" t="s">
        <v>17</v>
      </c>
      <c r="G156" s="78" t="s">
        <v>430</v>
      </c>
      <c r="H156" s="23" t="s">
        <v>431</v>
      </c>
      <c r="I156" s="20" t="s">
        <v>275</v>
      </c>
      <c r="J156" s="10" t="s">
        <v>25</v>
      </c>
      <c r="K156" s="20"/>
      <c r="L156" s="20"/>
      <c r="M156" s="20"/>
      <c r="N156" s="79"/>
      <c r="O156" s="20"/>
      <c r="P156" s="79"/>
      <c r="Q156" s="20"/>
      <c r="R156" s="20"/>
      <c r="S156" s="20" t="s">
        <v>16</v>
      </c>
      <c r="T156" s="20"/>
      <c r="U156" s="66">
        <f t="shared" si="15"/>
        <v>1</v>
      </c>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1121"/>
      <c r="BF156" s="1121"/>
      <c r="BG156" s="1121"/>
      <c r="BH156" s="1121"/>
      <c r="BI156" s="1121"/>
      <c r="BJ156" s="1121"/>
      <c r="BK156" s="1121"/>
      <c r="BL156" s="1121"/>
      <c r="BM156" s="1121"/>
      <c r="BN156" s="1121"/>
      <c r="BO156" s="1121"/>
      <c r="BP156" s="1121"/>
      <c r="BQ156" s="1121"/>
      <c r="BR156" s="1121"/>
      <c r="BS156" s="1121"/>
      <c r="BT156" s="1121"/>
      <c r="BU156" s="1121"/>
      <c r="BV156" s="21"/>
      <c r="BW156" s="22"/>
      <c r="BX156" s="21"/>
      <c r="BY156" s="22"/>
      <c r="BZ156" s="21"/>
      <c r="CA156" s="22"/>
      <c r="CB156" s="21"/>
      <c r="CC156" s="21"/>
    </row>
    <row r="157" spans="1:81" ht="35.25" customHeight="1">
      <c r="A157" s="19">
        <v>137</v>
      </c>
      <c r="B157" s="431">
        <v>137</v>
      </c>
      <c r="C157" s="390" t="s">
        <v>432</v>
      </c>
      <c r="D157" s="77" t="s">
        <v>14</v>
      </c>
      <c r="E157" s="78" t="s">
        <v>438</v>
      </c>
      <c r="F157" s="77" t="s">
        <v>17</v>
      </c>
      <c r="G157" s="78" t="s">
        <v>437</v>
      </c>
      <c r="H157" s="23" t="s">
        <v>973</v>
      </c>
      <c r="I157" s="20" t="s">
        <v>275</v>
      </c>
      <c r="J157" s="10" t="s">
        <v>25</v>
      </c>
      <c r="K157" s="21" t="s">
        <v>16</v>
      </c>
      <c r="L157" s="20"/>
      <c r="M157" s="20"/>
      <c r="N157" s="79"/>
      <c r="O157" s="20"/>
      <c r="P157" s="79"/>
      <c r="Q157" s="20"/>
      <c r="R157" s="20"/>
      <c r="S157" s="20"/>
      <c r="T157" s="20"/>
      <c r="U157" s="66">
        <f t="shared" si="15"/>
        <v>1</v>
      </c>
      <c r="V157" s="72" t="s">
        <v>725</v>
      </c>
      <c r="W157" s="20" t="s">
        <v>723</v>
      </c>
      <c r="X157" s="20" t="s">
        <v>726</v>
      </c>
      <c r="Y157" s="20" t="s">
        <v>723</v>
      </c>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1121"/>
      <c r="BF157" s="1121"/>
      <c r="BG157" s="1121"/>
      <c r="BH157" s="1121"/>
      <c r="BI157" s="1121"/>
      <c r="BJ157" s="1121"/>
      <c r="BK157" s="1121"/>
      <c r="BL157" s="1121"/>
      <c r="BM157" s="1121"/>
      <c r="BN157" s="1121"/>
      <c r="BO157" s="1121"/>
      <c r="BP157" s="1121"/>
      <c r="BQ157" s="1121"/>
      <c r="BR157" s="1121"/>
      <c r="BS157" s="1121"/>
      <c r="BT157" s="1121"/>
      <c r="BU157" s="1121"/>
      <c r="BV157" s="21"/>
      <c r="BW157" s="22"/>
      <c r="BX157" s="21"/>
      <c r="BY157" s="22"/>
      <c r="BZ157" s="21"/>
      <c r="CA157" s="22"/>
      <c r="CB157" s="21"/>
      <c r="CC157" s="21"/>
    </row>
    <row r="158" spans="1:81" ht="35.25" customHeight="1">
      <c r="A158" s="19"/>
      <c r="B158" s="431"/>
      <c r="C158" s="390" t="s">
        <v>432</v>
      </c>
      <c r="D158" s="77"/>
      <c r="E158" s="78"/>
      <c r="F158" s="77"/>
      <c r="G158" s="78"/>
      <c r="H158" s="23" t="s">
        <v>1015</v>
      </c>
      <c r="I158" s="20"/>
      <c r="J158" s="10"/>
      <c r="K158" s="21"/>
      <c r="L158" s="20"/>
      <c r="M158" s="20"/>
      <c r="N158" s="79"/>
      <c r="O158" s="20"/>
      <c r="P158" s="79"/>
      <c r="Q158" s="20"/>
      <c r="R158" s="21" t="s">
        <v>16</v>
      </c>
      <c r="S158" s="20"/>
      <c r="T158" s="20"/>
      <c r="U158" s="66"/>
      <c r="V158" s="72"/>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1121"/>
      <c r="BF158" s="1121"/>
      <c r="BG158" s="1121"/>
      <c r="BH158" s="1121"/>
      <c r="BI158" s="1121"/>
      <c r="BJ158" s="1121"/>
      <c r="BK158" s="1121"/>
      <c r="BL158" s="1121"/>
      <c r="BM158" s="1121"/>
      <c r="BN158" s="1121"/>
      <c r="BO158" s="1121"/>
      <c r="BP158" s="1121"/>
      <c r="BQ158" s="1121"/>
      <c r="BR158" s="1121"/>
      <c r="BS158" s="1121"/>
      <c r="BT158" s="1121"/>
      <c r="BU158" s="1121"/>
      <c r="BV158" s="21"/>
      <c r="BW158" s="22"/>
      <c r="BX158" s="21"/>
      <c r="BY158" s="22"/>
      <c r="BZ158" s="21"/>
      <c r="CA158" s="22"/>
      <c r="CB158" s="21"/>
      <c r="CC158" s="21"/>
    </row>
    <row r="159" spans="1:81" ht="35.25" customHeight="1">
      <c r="A159" s="19">
        <v>138</v>
      </c>
      <c r="B159" s="431">
        <v>138</v>
      </c>
      <c r="C159" s="390" t="s">
        <v>432</v>
      </c>
      <c r="D159" s="77" t="s">
        <v>14</v>
      </c>
      <c r="E159" s="78" t="s">
        <v>438</v>
      </c>
      <c r="F159" s="77" t="s">
        <v>17</v>
      </c>
      <c r="G159" s="78" t="s">
        <v>439</v>
      </c>
      <c r="H159" s="23" t="s">
        <v>976</v>
      </c>
      <c r="I159" s="20" t="s">
        <v>275</v>
      </c>
      <c r="J159" s="10" t="s">
        <v>25</v>
      </c>
      <c r="K159" s="20"/>
      <c r="L159" s="21" t="s">
        <v>16</v>
      </c>
      <c r="M159" s="20"/>
      <c r="N159" s="79"/>
      <c r="O159" s="20"/>
      <c r="P159" s="79"/>
      <c r="Q159" s="20"/>
      <c r="R159" s="20"/>
      <c r="S159" s="20"/>
      <c r="T159" s="20"/>
      <c r="U159" s="66">
        <f t="shared" ref="U159:U167" si="16">COUNTIF(K159:T159,"x")</f>
        <v>1</v>
      </c>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1121"/>
      <c r="BF159" s="1121"/>
      <c r="BG159" s="1121"/>
      <c r="BH159" s="1121"/>
      <c r="BI159" s="1121"/>
      <c r="BJ159" s="1121"/>
      <c r="BK159" s="1121"/>
      <c r="BL159" s="1121"/>
      <c r="BM159" s="1121"/>
      <c r="BN159" s="1121"/>
      <c r="BO159" s="1121"/>
      <c r="BP159" s="1121"/>
      <c r="BQ159" s="1121"/>
      <c r="BR159" s="1121"/>
      <c r="BS159" s="1121"/>
      <c r="BT159" s="1121"/>
      <c r="BU159" s="1121"/>
      <c r="BV159" s="21"/>
      <c r="BW159" s="22"/>
      <c r="BX159" s="21"/>
      <c r="BY159" s="22"/>
      <c r="BZ159" s="21"/>
      <c r="CA159" s="22"/>
      <c r="CB159" s="21"/>
      <c r="CC159" s="21"/>
    </row>
    <row r="160" spans="1:81" ht="36.75" customHeight="1">
      <c r="A160" s="19">
        <v>139</v>
      </c>
      <c r="B160" s="431">
        <v>139</v>
      </c>
      <c r="C160" s="390" t="s">
        <v>432</v>
      </c>
      <c r="D160" s="77" t="s">
        <v>14</v>
      </c>
      <c r="E160" s="78" t="s">
        <v>438</v>
      </c>
      <c r="F160" s="77" t="s">
        <v>17</v>
      </c>
      <c r="G160" s="78" t="s">
        <v>433</v>
      </c>
      <c r="H160" s="23" t="s">
        <v>983</v>
      </c>
      <c r="I160" s="20" t="s">
        <v>275</v>
      </c>
      <c r="J160" s="10" t="s">
        <v>25</v>
      </c>
      <c r="K160" s="20"/>
      <c r="L160" s="20"/>
      <c r="M160" s="21" t="s">
        <v>16</v>
      </c>
      <c r="N160" s="79"/>
      <c r="O160" s="20"/>
      <c r="P160" s="79"/>
      <c r="Q160" s="20"/>
      <c r="R160" s="20"/>
      <c r="S160" s="20"/>
      <c r="T160" s="20"/>
      <c r="U160" s="66">
        <f t="shared" si="16"/>
        <v>1</v>
      </c>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1121"/>
      <c r="BF160" s="1121"/>
      <c r="BG160" s="1121"/>
      <c r="BH160" s="1121"/>
      <c r="BI160" s="1121"/>
      <c r="BJ160" s="1121"/>
      <c r="BK160" s="1121"/>
      <c r="BL160" s="1121"/>
      <c r="BM160" s="1121"/>
      <c r="BN160" s="1121"/>
      <c r="BO160" s="1121"/>
      <c r="BP160" s="1121"/>
      <c r="BQ160" s="1121"/>
      <c r="BR160" s="1121"/>
      <c r="BS160" s="1121"/>
      <c r="BT160" s="1121"/>
      <c r="BU160" s="1121"/>
      <c r="BV160" s="21"/>
      <c r="BW160" s="22"/>
      <c r="BX160" s="21"/>
      <c r="BY160" s="22"/>
      <c r="BZ160" s="21"/>
      <c r="CA160" s="22"/>
      <c r="CB160" s="21"/>
      <c r="CC160" s="21"/>
    </row>
    <row r="161" spans="1:81" ht="41.25" customHeight="1">
      <c r="A161" s="19">
        <v>140</v>
      </c>
      <c r="B161" s="431">
        <v>140</v>
      </c>
      <c r="C161" s="390" t="s">
        <v>432</v>
      </c>
      <c r="D161" s="77" t="s">
        <v>14</v>
      </c>
      <c r="E161" s="78" t="s">
        <v>438</v>
      </c>
      <c r="F161" s="77" t="s">
        <v>17</v>
      </c>
      <c r="G161" s="78" t="s">
        <v>440</v>
      </c>
      <c r="H161" s="23" t="s">
        <v>715</v>
      </c>
      <c r="I161" s="20" t="s">
        <v>275</v>
      </c>
      <c r="J161" s="10" t="s">
        <v>25</v>
      </c>
      <c r="K161" s="20"/>
      <c r="L161" s="20"/>
      <c r="M161" s="20"/>
      <c r="N161" s="446" t="s">
        <v>16</v>
      </c>
      <c r="O161" s="20"/>
      <c r="P161" s="79"/>
      <c r="Q161" s="20"/>
      <c r="R161" s="20"/>
      <c r="S161" s="20"/>
      <c r="T161" s="20"/>
      <c r="U161" s="66">
        <f t="shared" si="16"/>
        <v>1</v>
      </c>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1121"/>
      <c r="BF161" s="1121"/>
      <c r="BG161" s="1121"/>
      <c r="BH161" s="1121"/>
      <c r="BI161" s="1121"/>
      <c r="BJ161" s="1121"/>
      <c r="BK161" s="1121"/>
      <c r="BL161" s="1121"/>
      <c r="BM161" s="1121"/>
      <c r="BN161" s="1121"/>
      <c r="BO161" s="1121"/>
      <c r="BP161" s="1121"/>
      <c r="BQ161" s="1121"/>
      <c r="BR161" s="1121"/>
      <c r="BS161" s="1121"/>
      <c r="BT161" s="1121"/>
      <c r="BU161" s="1121"/>
      <c r="BV161" s="21"/>
      <c r="BW161" s="22"/>
      <c r="BX161" s="21"/>
      <c r="BY161" s="22"/>
      <c r="BZ161" s="21"/>
      <c r="CA161" s="22"/>
      <c r="CB161" s="21"/>
      <c r="CC161" s="21"/>
    </row>
    <row r="162" spans="1:81" ht="41.25" customHeight="1">
      <c r="A162" s="19">
        <v>141</v>
      </c>
      <c r="B162" s="431">
        <v>141</v>
      </c>
      <c r="C162" s="390" t="s">
        <v>432</v>
      </c>
      <c r="D162" s="77" t="s">
        <v>14</v>
      </c>
      <c r="E162" s="78" t="s">
        <v>438</v>
      </c>
      <c r="F162" s="77" t="s">
        <v>17</v>
      </c>
      <c r="G162" s="78" t="s">
        <v>434</v>
      </c>
      <c r="H162" s="23" t="s">
        <v>992</v>
      </c>
      <c r="I162" s="20" t="s">
        <v>275</v>
      </c>
      <c r="J162" s="10" t="s">
        <v>25</v>
      </c>
      <c r="K162" s="20"/>
      <c r="L162" s="20"/>
      <c r="M162" s="20"/>
      <c r="N162" s="446"/>
      <c r="O162" s="21" t="s">
        <v>16</v>
      </c>
      <c r="P162" s="79"/>
      <c r="Q162" s="20"/>
      <c r="R162" s="20"/>
      <c r="S162" s="20"/>
      <c r="T162" s="20"/>
      <c r="U162" s="66">
        <f t="shared" si="16"/>
        <v>1</v>
      </c>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1121">
        <v>2</v>
      </c>
      <c r="BF162" s="1121">
        <v>1</v>
      </c>
      <c r="BG162" s="1121">
        <v>1</v>
      </c>
      <c r="BH162" s="1121">
        <v>2</v>
      </c>
      <c r="BI162" s="1121">
        <v>2</v>
      </c>
      <c r="BJ162" s="1121">
        <v>2</v>
      </c>
      <c r="BK162" s="1121">
        <v>2</v>
      </c>
      <c r="BL162" s="1121">
        <v>2</v>
      </c>
      <c r="BM162" s="1121">
        <v>2</v>
      </c>
      <c r="BN162" s="1121">
        <v>2</v>
      </c>
      <c r="BO162" s="1121">
        <v>2</v>
      </c>
      <c r="BP162" s="1121">
        <v>2</v>
      </c>
      <c r="BQ162" s="1121">
        <v>2</v>
      </c>
      <c r="BR162" s="1121">
        <v>1</v>
      </c>
      <c r="BS162" s="1121">
        <v>1</v>
      </c>
      <c r="BT162" s="1121">
        <v>1</v>
      </c>
      <c r="BU162" s="1121">
        <v>2</v>
      </c>
      <c r="BV162" s="21">
        <f>COUNTIF($BE162:$BU162,2)</f>
        <v>12</v>
      </c>
      <c r="BW162" s="22">
        <f>BV162/COUNTA($BE162:$BU162)</f>
        <v>0.70588235294117652</v>
      </c>
      <c r="BX162" s="21">
        <f>COUNTIF($BE162:$BU162,1)</f>
        <v>5</v>
      </c>
      <c r="BY162" s="22">
        <f>BX162/COUNTA($BE162:$BU162)</f>
        <v>0.29411764705882354</v>
      </c>
      <c r="BZ162" s="21">
        <f>COUNTIF($BE162:$BU162,0)</f>
        <v>0</v>
      </c>
      <c r="CA162" s="22">
        <f>BZ162/COUNTA($BE162:$BU162)</f>
        <v>0</v>
      </c>
      <c r="CB162" s="21">
        <f>(((BV162*2)+(BX162*1)+(BZ162*0)))/COUNTA($BE162:$BU162)</f>
        <v>1.7058823529411764</v>
      </c>
      <c r="CC162" s="21" t="str">
        <f>IF(CB162&gt;=1.6,"Đạt mục tiêu",IF(CB162&gt;=1,"Cần cố gắng","Chưa đạt"))</f>
        <v>Đạt mục tiêu</v>
      </c>
    </row>
    <row r="163" spans="1:81" ht="41.25" customHeight="1">
      <c r="A163" s="19">
        <v>142</v>
      </c>
      <c r="B163" s="431">
        <v>142</v>
      </c>
      <c r="C163" s="390" t="s">
        <v>432</v>
      </c>
      <c r="D163" s="77" t="s">
        <v>14</v>
      </c>
      <c r="E163" s="78" t="s">
        <v>438</v>
      </c>
      <c r="F163" s="77" t="s">
        <v>17</v>
      </c>
      <c r="G163" s="78" t="s">
        <v>441</v>
      </c>
      <c r="H163" s="23" t="s">
        <v>442</v>
      </c>
      <c r="I163" s="20" t="s">
        <v>275</v>
      </c>
      <c r="J163" s="10" t="s">
        <v>25</v>
      </c>
      <c r="K163" s="20"/>
      <c r="L163" s="20"/>
      <c r="M163" s="20"/>
      <c r="N163" s="446"/>
      <c r="O163" s="20"/>
      <c r="P163" s="446" t="s">
        <v>16</v>
      </c>
      <c r="Q163" s="20"/>
      <c r="R163" s="20"/>
      <c r="S163" s="20"/>
      <c r="T163" s="20"/>
      <c r="U163" s="66">
        <f t="shared" si="16"/>
        <v>1</v>
      </c>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1121"/>
      <c r="BF163" s="1121"/>
      <c r="BG163" s="1121"/>
      <c r="BH163" s="1121"/>
      <c r="BI163" s="1121"/>
      <c r="BJ163" s="1121"/>
      <c r="BK163" s="1121"/>
      <c r="BL163" s="1121"/>
      <c r="BM163" s="1121"/>
      <c r="BN163" s="1121"/>
      <c r="BO163" s="1121"/>
      <c r="BP163" s="1121"/>
      <c r="BQ163" s="1121"/>
      <c r="BR163" s="1121"/>
      <c r="BS163" s="1121"/>
      <c r="BT163" s="1121"/>
      <c r="BU163" s="1121"/>
      <c r="BV163" s="21"/>
      <c r="BW163" s="22"/>
      <c r="BX163" s="21"/>
      <c r="BY163" s="22"/>
      <c r="BZ163" s="21"/>
      <c r="CA163" s="22"/>
      <c r="CB163" s="21"/>
      <c r="CC163" s="21"/>
    </row>
    <row r="164" spans="1:81" ht="41.25" customHeight="1">
      <c r="A164" s="19">
        <v>143</v>
      </c>
      <c r="B164" s="431">
        <v>143</v>
      </c>
      <c r="C164" s="390" t="s">
        <v>432</v>
      </c>
      <c r="D164" s="77" t="s">
        <v>14</v>
      </c>
      <c r="E164" s="78" t="s">
        <v>438</v>
      </c>
      <c r="F164" s="77" t="s">
        <v>17</v>
      </c>
      <c r="G164" s="78" t="s">
        <v>435</v>
      </c>
      <c r="H164" s="23" t="s">
        <v>1007</v>
      </c>
      <c r="I164" s="20" t="s">
        <v>275</v>
      </c>
      <c r="J164" s="10" t="s">
        <v>25</v>
      </c>
      <c r="K164" s="20"/>
      <c r="L164" s="20"/>
      <c r="M164" s="20"/>
      <c r="N164" s="446"/>
      <c r="O164" s="20"/>
      <c r="P164" s="79"/>
      <c r="Q164" s="21" t="s">
        <v>16</v>
      </c>
      <c r="R164" s="20"/>
      <c r="S164" s="20"/>
      <c r="T164" s="20"/>
      <c r="U164" s="66">
        <f t="shared" si="16"/>
        <v>1</v>
      </c>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1121"/>
      <c r="BF164" s="1121"/>
      <c r="BG164" s="1121"/>
      <c r="BH164" s="1121"/>
      <c r="BI164" s="1121"/>
      <c r="BJ164" s="1121"/>
      <c r="BK164" s="1121"/>
      <c r="BL164" s="1121"/>
      <c r="BM164" s="1121"/>
      <c r="BN164" s="1121"/>
      <c r="BO164" s="1121"/>
      <c r="BP164" s="1121"/>
      <c r="BQ164" s="1121"/>
      <c r="BR164" s="1121"/>
      <c r="BS164" s="1121"/>
      <c r="BT164" s="1121"/>
      <c r="BU164" s="1121"/>
      <c r="BV164" s="21"/>
      <c r="BW164" s="22"/>
      <c r="BX164" s="21"/>
      <c r="BY164" s="22"/>
      <c r="BZ164" s="21"/>
      <c r="CA164" s="22"/>
      <c r="CB164" s="21"/>
      <c r="CC164" s="21"/>
    </row>
    <row r="165" spans="1:81" ht="41.25" customHeight="1">
      <c r="A165" s="19">
        <v>144</v>
      </c>
      <c r="B165" s="431">
        <v>144</v>
      </c>
      <c r="C165" s="390" t="s">
        <v>432</v>
      </c>
      <c r="D165" s="77" t="s">
        <v>14</v>
      </c>
      <c r="E165" s="78" t="s">
        <v>438</v>
      </c>
      <c r="F165" s="77" t="s">
        <v>17</v>
      </c>
      <c r="G165" s="78" t="s">
        <v>436</v>
      </c>
      <c r="H165" s="23" t="s">
        <v>1023</v>
      </c>
      <c r="I165" s="20" t="s">
        <v>275</v>
      </c>
      <c r="J165" s="10" t="s">
        <v>25</v>
      </c>
      <c r="K165" s="20"/>
      <c r="L165" s="20"/>
      <c r="M165" s="20"/>
      <c r="N165" s="446"/>
      <c r="O165" s="20"/>
      <c r="P165" s="79"/>
      <c r="Q165" s="20"/>
      <c r="R165" s="20"/>
      <c r="S165" s="21" t="s">
        <v>16</v>
      </c>
      <c r="T165" s="20"/>
      <c r="U165" s="66">
        <f t="shared" si="16"/>
        <v>1</v>
      </c>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1121"/>
      <c r="BF165" s="1121"/>
      <c r="BG165" s="1121"/>
      <c r="BH165" s="1121"/>
      <c r="BI165" s="1121"/>
      <c r="BJ165" s="1121"/>
      <c r="BK165" s="1121"/>
      <c r="BL165" s="1121"/>
      <c r="BM165" s="1121"/>
      <c r="BN165" s="1121"/>
      <c r="BO165" s="1121"/>
      <c r="BP165" s="1121"/>
      <c r="BQ165" s="1121"/>
      <c r="BR165" s="1121"/>
      <c r="BS165" s="1121"/>
      <c r="BT165" s="1121"/>
      <c r="BU165" s="1121"/>
      <c r="BV165" s="21"/>
      <c r="BW165" s="22"/>
      <c r="BX165" s="21"/>
      <c r="BY165" s="22"/>
      <c r="BZ165" s="21"/>
      <c r="CA165" s="22"/>
      <c r="CB165" s="21"/>
      <c r="CC165" s="21"/>
    </row>
    <row r="166" spans="1:81" ht="41.25" customHeight="1">
      <c r="A166" s="19">
        <v>145</v>
      </c>
      <c r="B166" s="431">
        <v>145</v>
      </c>
      <c r="C166" s="390" t="s">
        <v>432</v>
      </c>
      <c r="D166" s="77" t="s">
        <v>14</v>
      </c>
      <c r="E166" s="78" t="s">
        <v>438</v>
      </c>
      <c r="F166" s="77" t="s">
        <v>17</v>
      </c>
      <c r="G166" s="20" t="s">
        <v>342</v>
      </c>
      <c r="H166" s="125" t="s">
        <v>738</v>
      </c>
      <c r="I166" s="20" t="s">
        <v>275</v>
      </c>
      <c r="J166" s="10" t="s">
        <v>25</v>
      </c>
      <c r="K166" s="20"/>
      <c r="L166" s="20"/>
      <c r="M166" s="20"/>
      <c r="N166" s="446"/>
      <c r="O166" s="20"/>
      <c r="P166" s="79"/>
      <c r="Q166" s="20"/>
      <c r="R166" s="20"/>
      <c r="S166" s="20"/>
      <c r="T166" s="21" t="s">
        <v>16</v>
      </c>
      <c r="U166" s="66">
        <f t="shared" si="16"/>
        <v>1</v>
      </c>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1121"/>
      <c r="BF166" s="1121"/>
      <c r="BG166" s="1121"/>
      <c r="BH166" s="1121"/>
      <c r="BI166" s="1121"/>
      <c r="BJ166" s="1121"/>
      <c r="BK166" s="1121"/>
      <c r="BL166" s="1121"/>
      <c r="BM166" s="1121"/>
      <c r="BN166" s="1121"/>
      <c r="BO166" s="1121"/>
      <c r="BP166" s="1121"/>
      <c r="BQ166" s="1121"/>
      <c r="BR166" s="1121"/>
      <c r="BS166" s="1121"/>
      <c r="BT166" s="1121"/>
      <c r="BU166" s="1121"/>
      <c r="BV166" s="21"/>
      <c r="BW166" s="22"/>
      <c r="BX166" s="21"/>
      <c r="BY166" s="22"/>
      <c r="BZ166" s="21"/>
      <c r="CA166" s="22"/>
      <c r="CB166" s="21"/>
      <c r="CC166" s="21"/>
    </row>
    <row r="167" spans="1:81" ht="41.25" customHeight="1">
      <c r="A167" s="19">
        <v>146</v>
      </c>
      <c r="B167" s="431">
        <v>146</v>
      </c>
      <c r="C167" s="390" t="s">
        <v>432</v>
      </c>
      <c r="D167" s="8"/>
      <c r="E167" s="390" t="s">
        <v>143</v>
      </c>
      <c r="F167" s="8"/>
      <c r="G167" s="20" t="s">
        <v>443</v>
      </c>
      <c r="H167" s="23" t="s">
        <v>1024</v>
      </c>
      <c r="I167" s="20" t="s">
        <v>275</v>
      </c>
      <c r="J167" s="10" t="s">
        <v>25</v>
      </c>
      <c r="K167" s="20"/>
      <c r="L167" s="20"/>
      <c r="M167" s="20"/>
      <c r="N167" s="446"/>
      <c r="O167" s="20"/>
      <c r="P167" s="79"/>
      <c r="Q167" s="20"/>
      <c r="R167" s="20"/>
      <c r="S167" s="21" t="s">
        <v>16</v>
      </c>
      <c r="T167" s="20"/>
      <c r="U167" s="66">
        <f t="shared" si="16"/>
        <v>1</v>
      </c>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1121"/>
      <c r="BF167" s="1121"/>
      <c r="BG167" s="1121"/>
      <c r="BH167" s="1121"/>
      <c r="BI167" s="1121"/>
      <c r="BJ167" s="1121"/>
      <c r="BK167" s="1121"/>
      <c r="BL167" s="1121"/>
      <c r="BM167" s="1121"/>
      <c r="BN167" s="1121"/>
      <c r="BO167" s="1121"/>
      <c r="BP167" s="1121"/>
      <c r="BQ167" s="1121"/>
      <c r="BR167" s="1121"/>
      <c r="BS167" s="1121"/>
      <c r="BT167" s="1121"/>
      <c r="BU167" s="1121"/>
      <c r="BV167" s="21"/>
      <c r="BW167" s="22"/>
      <c r="BX167" s="21"/>
      <c r="BY167" s="22"/>
      <c r="BZ167" s="21"/>
      <c r="CA167" s="22"/>
      <c r="CB167" s="21"/>
      <c r="CC167" s="21"/>
    </row>
    <row r="168" spans="1:81">
      <c r="A168" s="19">
        <v>147</v>
      </c>
      <c r="B168" s="431">
        <v>147</v>
      </c>
      <c r="C168" s="1378" t="s">
        <v>253</v>
      </c>
      <c r="D168" s="1368"/>
      <c r="E168" s="1379"/>
      <c r="F168" s="5" t="s">
        <v>316</v>
      </c>
      <c r="G168" s="5" t="s">
        <v>316</v>
      </c>
      <c r="H168" s="5" t="s">
        <v>316</v>
      </c>
      <c r="I168" s="5" t="s">
        <v>316</v>
      </c>
      <c r="J168" s="5" t="s">
        <v>316</v>
      </c>
      <c r="K168" s="5" t="s">
        <v>316</v>
      </c>
      <c r="L168" s="5" t="s">
        <v>316</v>
      </c>
      <c r="M168" s="5" t="s">
        <v>316</v>
      </c>
      <c r="N168" s="5" t="s">
        <v>316</v>
      </c>
      <c r="O168" s="5" t="s">
        <v>316</v>
      </c>
      <c r="P168" s="5" t="s">
        <v>316</v>
      </c>
      <c r="Q168" s="5" t="s">
        <v>316</v>
      </c>
      <c r="R168" s="5"/>
      <c r="S168" s="5" t="s">
        <v>316</v>
      </c>
      <c r="T168" s="5" t="s">
        <v>316</v>
      </c>
      <c r="U168" s="5" t="s">
        <v>316</v>
      </c>
      <c r="V168" s="5" t="s">
        <v>316</v>
      </c>
      <c r="W168" s="5" t="s">
        <v>316</v>
      </c>
      <c r="X168" s="5" t="s">
        <v>316</v>
      </c>
      <c r="Y168" s="5" t="s">
        <v>316</v>
      </c>
      <c r="Z168" s="5" t="s">
        <v>316</v>
      </c>
      <c r="AA168" s="5" t="s">
        <v>316</v>
      </c>
      <c r="AB168" s="5" t="s">
        <v>316</v>
      </c>
      <c r="AC168" s="5" t="s">
        <v>316</v>
      </c>
      <c r="AD168" s="5" t="s">
        <v>316</v>
      </c>
      <c r="AE168" s="5" t="s">
        <v>316</v>
      </c>
      <c r="AF168" s="5" t="s">
        <v>316</v>
      </c>
      <c r="AG168" s="5" t="s">
        <v>316</v>
      </c>
      <c r="AH168" s="5" t="s">
        <v>316</v>
      </c>
      <c r="AI168" s="5" t="s">
        <v>316</v>
      </c>
      <c r="AJ168" s="5" t="s">
        <v>316</v>
      </c>
      <c r="AK168" s="5" t="s">
        <v>316</v>
      </c>
      <c r="AL168" s="5" t="s">
        <v>316</v>
      </c>
      <c r="AM168" s="5"/>
      <c r="AN168" s="5"/>
      <c r="AO168" s="5" t="s">
        <v>316</v>
      </c>
      <c r="AP168" s="5" t="s">
        <v>316</v>
      </c>
      <c r="AQ168" s="5" t="s">
        <v>316</v>
      </c>
      <c r="AR168" s="5" t="s">
        <v>316</v>
      </c>
      <c r="AS168" s="5" t="s">
        <v>316</v>
      </c>
      <c r="AT168" s="5" t="s">
        <v>316</v>
      </c>
      <c r="AU168" s="5" t="s">
        <v>316</v>
      </c>
      <c r="AV168" s="5" t="s">
        <v>316</v>
      </c>
      <c r="AW168" s="5" t="s">
        <v>316</v>
      </c>
      <c r="AX168" s="5"/>
      <c r="AY168" s="5"/>
      <c r="AZ168" s="5" t="s">
        <v>316</v>
      </c>
      <c r="BA168" s="5"/>
      <c r="BB168" s="5" t="s">
        <v>316</v>
      </c>
      <c r="BC168" s="5"/>
      <c r="BD168" s="5" t="s">
        <v>316</v>
      </c>
      <c r="BE168" s="5" t="s">
        <v>316</v>
      </c>
      <c r="BF168" s="5" t="s">
        <v>316</v>
      </c>
      <c r="BG168" s="5" t="s">
        <v>316</v>
      </c>
      <c r="BH168" s="5" t="s">
        <v>316</v>
      </c>
      <c r="BI168" s="5" t="s">
        <v>316</v>
      </c>
      <c r="BJ168" s="5" t="s">
        <v>316</v>
      </c>
      <c r="BK168" s="5" t="s">
        <v>316</v>
      </c>
      <c r="BL168" s="5" t="s">
        <v>316</v>
      </c>
      <c r="BM168" s="5" t="s">
        <v>316</v>
      </c>
      <c r="BN168" s="5" t="s">
        <v>316</v>
      </c>
      <c r="BO168" s="5" t="s">
        <v>316</v>
      </c>
      <c r="BP168" s="5" t="s">
        <v>316</v>
      </c>
      <c r="BQ168" s="5" t="s">
        <v>316</v>
      </c>
      <c r="BR168" s="5" t="s">
        <v>316</v>
      </c>
      <c r="BS168" s="5" t="s">
        <v>316</v>
      </c>
      <c r="BT168" s="5" t="s">
        <v>316</v>
      </c>
      <c r="BU168" s="5" t="s">
        <v>316</v>
      </c>
      <c r="BV168" s="5" t="s">
        <v>316</v>
      </c>
      <c r="BW168" s="5" t="s">
        <v>316</v>
      </c>
      <c r="BX168" s="5" t="s">
        <v>316</v>
      </c>
      <c r="BY168" s="5" t="s">
        <v>316</v>
      </c>
      <c r="BZ168" s="5" t="s">
        <v>316</v>
      </c>
      <c r="CA168" s="5" t="s">
        <v>316</v>
      </c>
      <c r="CB168" s="5" t="s">
        <v>316</v>
      </c>
      <c r="CC168" s="5" t="s">
        <v>316</v>
      </c>
    </row>
    <row r="169" spans="1:81" ht="126.75" customHeight="1">
      <c r="A169" s="19">
        <v>148</v>
      </c>
      <c r="B169" s="431">
        <v>148</v>
      </c>
      <c r="C169" s="76" t="s">
        <v>444</v>
      </c>
      <c r="D169" s="77" t="s">
        <v>14</v>
      </c>
      <c r="E169" s="78" t="s">
        <v>343</v>
      </c>
      <c r="F169" s="77" t="s">
        <v>14</v>
      </c>
      <c r="G169" s="78" t="s">
        <v>424</v>
      </c>
      <c r="H169" s="23" t="s">
        <v>445</v>
      </c>
      <c r="I169" s="20" t="s">
        <v>275</v>
      </c>
      <c r="J169" s="10" t="s">
        <v>25</v>
      </c>
      <c r="K169" s="71"/>
      <c r="L169" s="71"/>
      <c r="M169" s="130" t="s">
        <v>16</v>
      </c>
      <c r="N169" s="71"/>
      <c r="O169" s="71"/>
      <c r="P169" s="71"/>
      <c r="Q169" s="71"/>
      <c r="R169" s="71"/>
      <c r="S169" s="71"/>
      <c r="T169" s="71"/>
      <c r="U169" s="66">
        <f>COUNTIF(K169:T169,"x")</f>
        <v>1</v>
      </c>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5"/>
      <c r="BF169" s="5"/>
      <c r="BG169" s="5"/>
      <c r="BH169" s="5"/>
      <c r="BI169" s="5"/>
      <c r="BJ169" s="5"/>
      <c r="BK169" s="5"/>
      <c r="BL169" s="5"/>
      <c r="BM169" s="5"/>
      <c r="BN169" s="5"/>
      <c r="BO169" s="5"/>
      <c r="BP169" s="5"/>
      <c r="BQ169" s="5"/>
      <c r="BR169" s="1125"/>
      <c r="BS169" s="1125"/>
      <c r="BT169" s="1125"/>
      <c r="BU169" s="5"/>
      <c r="BV169" s="6"/>
      <c r="BW169" s="6"/>
      <c r="BX169" s="6"/>
      <c r="BY169" s="6"/>
      <c r="BZ169" s="6"/>
      <c r="CA169" s="6"/>
      <c r="CB169" s="6"/>
      <c r="CC169" s="6"/>
    </row>
    <row r="170" spans="1:81" ht="75.75" customHeight="1">
      <c r="A170" s="19">
        <v>149</v>
      </c>
      <c r="B170" s="431">
        <v>149</v>
      </c>
      <c r="C170" s="76" t="s">
        <v>444</v>
      </c>
      <c r="D170" s="77" t="s">
        <v>14</v>
      </c>
      <c r="E170" s="78" t="s">
        <v>343</v>
      </c>
      <c r="F170" s="77" t="s">
        <v>14</v>
      </c>
      <c r="G170" s="78" t="s">
        <v>426</v>
      </c>
      <c r="H170" s="23" t="s">
        <v>446</v>
      </c>
      <c r="I170" s="20" t="s">
        <v>275</v>
      </c>
      <c r="J170" s="10" t="s">
        <v>25</v>
      </c>
      <c r="K170" s="71"/>
      <c r="L170" s="71"/>
      <c r="M170" s="71"/>
      <c r="N170" s="71"/>
      <c r="O170" s="71"/>
      <c r="P170" s="71"/>
      <c r="Q170" s="71"/>
      <c r="R170" s="71"/>
      <c r="S170" s="71"/>
      <c r="T170" s="71" t="s">
        <v>16</v>
      </c>
      <c r="U170" s="66">
        <f>COUNTIF(K170:T170,"x")</f>
        <v>1</v>
      </c>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5"/>
      <c r="BF170" s="5"/>
      <c r="BG170" s="5"/>
      <c r="BH170" s="5"/>
      <c r="BI170" s="5"/>
      <c r="BJ170" s="5"/>
      <c r="BK170" s="5"/>
      <c r="BL170" s="5"/>
      <c r="BM170" s="5"/>
      <c r="BN170" s="5"/>
      <c r="BO170" s="5"/>
      <c r="BP170" s="5"/>
      <c r="BQ170" s="5"/>
      <c r="BR170" s="1125"/>
      <c r="BS170" s="1125"/>
      <c r="BT170" s="1125"/>
      <c r="BU170" s="5"/>
      <c r="BV170" s="6"/>
      <c r="BW170" s="6"/>
      <c r="BX170" s="6"/>
      <c r="BY170" s="6"/>
      <c r="BZ170" s="6"/>
      <c r="CA170" s="6"/>
      <c r="CB170" s="6"/>
      <c r="CC170" s="6"/>
    </row>
    <row r="171" spans="1:81" ht="60" customHeight="1">
      <c r="A171" s="19">
        <v>150</v>
      </c>
      <c r="B171" s="431">
        <v>150</v>
      </c>
      <c r="C171" s="76" t="s">
        <v>344</v>
      </c>
      <c r="D171" s="77" t="s">
        <v>17</v>
      </c>
      <c r="E171" s="78" t="s">
        <v>345</v>
      </c>
      <c r="F171" s="77" t="s">
        <v>14</v>
      </c>
      <c r="G171" s="78" t="s">
        <v>448</v>
      </c>
      <c r="H171" s="70" t="s">
        <v>447</v>
      </c>
      <c r="I171" s="20" t="s">
        <v>275</v>
      </c>
      <c r="J171" s="10" t="s">
        <v>25</v>
      </c>
      <c r="K171" s="71"/>
      <c r="L171" s="71"/>
      <c r="M171" s="71"/>
      <c r="N171" s="71"/>
      <c r="O171" s="71"/>
      <c r="P171" s="71"/>
      <c r="Q171" s="71"/>
      <c r="R171" s="71"/>
      <c r="S171" s="71"/>
      <c r="T171" s="71" t="s">
        <v>16</v>
      </c>
      <c r="U171" s="66">
        <f>COUNTIF(K171:T171,"x")</f>
        <v>1</v>
      </c>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5"/>
      <c r="BF171" s="5"/>
      <c r="BG171" s="5"/>
      <c r="BH171" s="5"/>
      <c r="BI171" s="5"/>
      <c r="BJ171" s="5"/>
      <c r="BK171" s="5"/>
      <c r="BL171" s="5"/>
      <c r="BM171" s="5"/>
      <c r="BN171" s="5"/>
      <c r="BO171" s="5"/>
      <c r="BP171" s="5"/>
      <c r="BQ171" s="5"/>
      <c r="BR171" s="1125"/>
      <c r="BS171" s="1125"/>
      <c r="BT171" s="1125"/>
      <c r="BU171" s="5"/>
      <c r="BV171" s="6"/>
      <c r="BW171" s="6"/>
      <c r="BX171" s="6"/>
      <c r="BY171" s="6"/>
      <c r="BZ171" s="6"/>
      <c r="CA171" s="6"/>
      <c r="CB171" s="6"/>
      <c r="CC171" s="6"/>
    </row>
    <row r="172" spans="1:81" ht="15.75" customHeight="1">
      <c r="A172" s="19">
        <v>151</v>
      </c>
      <c r="B172" s="431">
        <v>151</v>
      </c>
      <c r="C172" s="1378" t="s">
        <v>254</v>
      </c>
      <c r="D172" s="1368"/>
      <c r="E172" s="1379"/>
      <c r="F172" s="5" t="s">
        <v>316</v>
      </c>
      <c r="G172" s="5" t="s">
        <v>316</v>
      </c>
      <c r="H172" s="5" t="s">
        <v>316</v>
      </c>
      <c r="I172" s="5" t="s">
        <v>316</v>
      </c>
      <c r="J172" s="5" t="s">
        <v>316</v>
      </c>
      <c r="K172" s="5" t="s">
        <v>316</v>
      </c>
      <c r="L172" s="5" t="s">
        <v>316</v>
      </c>
      <c r="M172" s="5" t="s">
        <v>316</v>
      </c>
      <c r="N172" s="5" t="s">
        <v>316</v>
      </c>
      <c r="O172" s="5" t="s">
        <v>316</v>
      </c>
      <c r="P172" s="5" t="s">
        <v>316</v>
      </c>
      <c r="Q172" s="5" t="s">
        <v>316</v>
      </c>
      <c r="R172" s="5"/>
      <c r="S172" s="5" t="s">
        <v>316</v>
      </c>
      <c r="T172" s="5" t="s">
        <v>316</v>
      </c>
      <c r="U172" s="5" t="s">
        <v>316</v>
      </c>
      <c r="V172" s="5" t="s">
        <v>316</v>
      </c>
      <c r="W172" s="5" t="s">
        <v>316</v>
      </c>
      <c r="X172" s="5" t="s">
        <v>316</v>
      </c>
      <c r="Y172" s="5" t="s">
        <v>316</v>
      </c>
      <c r="Z172" s="5" t="s">
        <v>316</v>
      </c>
      <c r="AA172" s="5" t="s">
        <v>316</v>
      </c>
      <c r="AB172" s="5" t="s">
        <v>316</v>
      </c>
      <c r="AC172" s="5" t="s">
        <v>316</v>
      </c>
      <c r="AD172" s="5" t="s">
        <v>316</v>
      </c>
      <c r="AE172" s="5" t="s">
        <v>316</v>
      </c>
      <c r="AF172" s="5" t="s">
        <v>316</v>
      </c>
      <c r="AG172" s="5" t="s">
        <v>316</v>
      </c>
      <c r="AH172" s="5" t="s">
        <v>316</v>
      </c>
      <c r="AI172" s="5" t="s">
        <v>316</v>
      </c>
      <c r="AJ172" s="5" t="s">
        <v>316</v>
      </c>
      <c r="AK172" s="5" t="s">
        <v>316</v>
      </c>
      <c r="AL172" s="5" t="s">
        <v>316</v>
      </c>
      <c r="AM172" s="5"/>
      <c r="AN172" s="5"/>
      <c r="AO172" s="5" t="s">
        <v>316</v>
      </c>
      <c r="AP172" s="5" t="s">
        <v>316</v>
      </c>
      <c r="AQ172" s="5" t="s">
        <v>316</v>
      </c>
      <c r="AR172" s="5" t="s">
        <v>316</v>
      </c>
      <c r="AS172" s="5" t="s">
        <v>316</v>
      </c>
      <c r="AT172" s="5" t="s">
        <v>316</v>
      </c>
      <c r="AU172" s="5" t="s">
        <v>316</v>
      </c>
      <c r="AV172" s="5" t="s">
        <v>316</v>
      </c>
      <c r="AW172" s="5" t="s">
        <v>316</v>
      </c>
      <c r="AX172" s="5"/>
      <c r="AY172" s="5"/>
      <c r="AZ172" s="5" t="s">
        <v>316</v>
      </c>
      <c r="BA172" s="5"/>
      <c r="BB172" s="5" t="s">
        <v>316</v>
      </c>
      <c r="BC172" s="5"/>
      <c r="BD172" s="5" t="s">
        <v>316</v>
      </c>
      <c r="BE172" s="5" t="s">
        <v>316</v>
      </c>
      <c r="BF172" s="5" t="s">
        <v>316</v>
      </c>
      <c r="BG172" s="5" t="s">
        <v>316</v>
      </c>
      <c r="BH172" s="5" t="s">
        <v>316</v>
      </c>
      <c r="BI172" s="5" t="s">
        <v>316</v>
      </c>
      <c r="BJ172" s="5" t="s">
        <v>316</v>
      </c>
      <c r="BK172" s="5" t="s">
        <v>316</v>
      </c>
      <c r="BL172" s="5" t="s">
        <v>316</v>
      </c>
      <c r="BM172" s="5" t="s">
        <v>316</v>
      </c>
      <c r="BN172" s="5" t="s">
        <v>316</v>
      </c>
      <c r="BO172" s="5" t="s">
        <v>316</v>
      </c>
      <c r="BP172" s="5" t="s">
        <v>316</v>
      </c>
      <c r="BQ172" s="5" t="s">
        <v>316</v>
      </c>
      <c r="BR172" s="5" t="s">
        <v>316</v>
      </c>
      <c r="BS172" s="5" t="s">
        <v>316</v>
      </c>
      <c r="BT172" s="5" t="s">
        <v>316</v>
      </c>
      <c r="BU172" s="5" t="s">
        <v>316</v>
      </c>
      <c r="BV172" s="5" t="s">
        <v>316</v>
      </c>
      <c r="BW172" s="5" t="s">
        <v>316</v>
      </c>
      <c r="BX172" s="5" t="s">
        <v>316</v>
      </c>
      <c r="BY172" s="5" t="s">
        <v>316</v>
      </c>
      <c r="BZ172" s="6" t="s">
        <v>10</v>
      </c>
      <c r="CA172" s="6" t="s">
        <v>10</v>
      </c>
      <c r="CB172" s="6" t="s">
        <v>10</v>
      </c>
      <c r="CC172" s="6" t="s">
        <v>10</v>
      </c>
    </row>
    <row r="173" spans="1:81" ht="48" customHeight="1">
      <c r="A173" s="19">
        <v>152</v>
      </c>
      <c r="B173" s="431">
        <v>152</v>
      </c>
      <c r="C173" s="390" t="s">
        <v>153</v>
      </c>
      <c r="D173" s="8" t="s">
        <v>14</v>
      </c>
      <c r="E173" s="390" t="s">
        <v>154</v>
      </c>
      <c r="F173" s="8" t="s">
        <v>17</v>
      </c>
      <c r="G173" s="20" t="s">
        <v>449</v>
      </c>
      <c r="H173" s="23" t="s">
        <v>732</v>
      </c>
      <c r="I173" s="20" t="s">
        <v>275</v>
      </c>
      <c r="J173" s="10" t="s">
        <v>25</v>
      </c>
      <c r="K173" s="20"/>
      <c r="L173" s="20"/>
      <c r="M173" s="20"/>
      <c r="N173" s="144" t="s">
        <v>16</v>
      </c>
      <c r="O173" s="20"/>
      <c r="P173" s="79"/>
      <c r="Q173" s="20"/>
      <c r="R173" s="20"/>
      <c r="S173" s="20"/>
      <c r="T173" s="20"/>
      <c r="U173" s="66">
        <f t="shared" ref="U173:U178" si="17">COUNTIF(K173:T173,"x")</f>
        <v>1</v>
      </c>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c r="BA173" s="20"/>
      <c r="BB173" s="20"/>
      <c r="BC173" s="20"/>
      <c r="BD173" s="20"/>
      <c r="BE173" s="1121">
        <v>2</v>
      </c>
      <c r="BF173" s="1121">
        <v>2</v>
      </c>
      <c r="BG173" s="1121">
        <v>2</v>
      </c>
      <c r="BH173" s="1121">
        <v>2</v>
      </c>
      <c r="BI173" s="1121">
        <v>2</v>
      </c>
      <c r="BJ173" s="1121">
        <v>2</v>
      </c>
      <c r="BK173" s="1121">
        <v>2</v>
      </c>
      <c r="BL173" s="1121">
        <v>2</v>
      </c>
      <c r="BM173" s="1121">
        <v>2</v>
      </c>
      <c r="BN173" s="1121">
        <v>2</v>
      </c>
      <c r="BO173" s="1121">
        <v>2</v>
      </c>
      <c r="BP173" s="1121">
        <v>2</v>
      </c>
      <c r="BQ173" s="1121">
        <v>2</v>
      </c>
      <c r="BR173" s="1121">
        <v>2</v>
      </c>
      <c r="BS173" s="1121">
        <v>2</v>
      </c>
      <c r="BT173" s="1121">
        <v>2</v>
      </c>
      <c r="BU173" s="1121">
        <v>2</v>
      </c>
      <c r="BV173" s="21">
        <f>COUNTIF($BE173:$BU173,2)</f>
        <v>17</v>
      </c>
      <c r="BW173" s="22">
        <f>BV173/COUNTA($BE173:$BU173)</f>
        <v>1</v>
      </c>
      <c r="BX173" s="21">
        <f>COUNTIF($BE173:$BU173,1)</f>
        <v>0</v>
      </c>
      <c r="BY173" s="22">
        <f>BX173/COUNTA($BE173:$BU173)</f>
        <v>0</v>
      </c>
      <c r="BZ173" s="21">
        <f>COUNTIF($BE173:$BU173,0)</f>
        <v>0</v>
      </c>
      <c r="CA173" s="22">
        <f>BZ173/COUNTA($BE173:$BU173)</f>
        <v>0</v>
      </c>
      <c r="CB173" s="21">
        <f>(((BV173*2)+(BX173*1)+(BZ173*0)))/COUNTA($BE173:$BU173)</f>
        <v>2</v>
      </c>
      <c r="CC173" s="21" t="str">
        <f>IF(CB173&gt;=1.6,"Đạt mục tiêu",IF(CB173&gt;=1,"Cần cố gắng","Chưa đạt"))</f>
        <v>Đạt mục tiêu</v>
      </c>
    </row>
    <row r="174" spans="1:81" ht="48" customHeight="1">
      <c r="A174" s="19">
        <v>153</v>
      </c>
      <c r="B174" s="431">
        <v>153</v>
      </c>
      <c r="C174" s="390" t="s">
        <v>153</v>
      </c>
      <c r="D174" s="8" t="s">
        <v>14</v>
      </c>
      <c r="E174" s="390" t="s">
        <v>154</v>
      </c>
      <c r="F174" s="8" t="s">
        <v>17</v>
      </c>
      <c r="G174" s="390" t="s">
        <v>450</v>
      </c>
      <c r="H174" s="125" t="s">
        <v>1000</v>
      </c>
      <c r="I174" s="20" t="s">
        <v>275</v>
      </c>
      <c r="J174" s="10" t="s">
        <v>25</v>
      </c>
      <c r="K174" s="20"/>
      <c r="L174" s="20"/>
      <c r="M174" s="20"/>
      <c r="N174" s="446"/>
      <c r="O174" s="20"/>
      <c r="P174" s="79" t="s">
        <v>16</v>
      </c>
      <c r="Q174" s="20"/>
      <c r="R174" s="20"/>
      <c r="S174" s="20"/>
      <c r="T174" s="20"/>
      <c r="U174" s="66">
        <f t="shared" si="17"/>
        <v>1</v>
      </c>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c r="BB174" s="20"/>
      <c r="BC174" s="20"/>
      <c r="BD174" s="20"/>
      <c r="BE174" s="1121"/>
      <c r="BF174" s="1121"/>
      <c r="BG174" s="1121"/>
      <c r="BH174" s="1121"/>
      <c r="BI174" s="1121"/>
      <c r="BJ174" s="1121"/>
      <c r="BK174" s="1121"/>
      <c r="BL174" s="1121"/>
      <c r="BM174" s="1121"/>
      <c r="BN174" s="1121"/>
      <c r="BO174" s="1121"/>
      <c r="BP174" s="1121"/>
      <c r="BQ174" s="1121"/>
      <c r="BR174" s="1121"/>
      <c r="BS174" s="1121"/>
      <c r="BT174" s="1121"/>
      <c r="BU174" s="1121"/>
      <c r="BV174" s="21"/>
      <c r="BW174" s="22"/>
      <c r="BX174" s="21"/>
      <c r="BY174" s="22"/>
      <c r="BZ174" s="21"/>
      <c r="CA174" s="22"/>
      <c r="CB174" s="21"/>
      <c r="CC174" s="21"/>
    </row>
    <row r="175" spans="1:81" ht="48" customHeight="1">
      <c r="A175" s="19">
        <v>154</v>
      </c>
      <c r="B175" s="431">
        <v>154</v>
      </c>
      <c r="C175" s="390" t="s">
        <v>153</v>
      </c>
      <c r="D175" s="8" t="s">
        <v>14</v>
      </c>
      <c r="E175" s="390" t="s">
        <v>154</v>
      </c>
      <c r="F175" s="8" t="s">
        <v>17</v>
      </c>
      <c r="G175" s="390" t="s">
        <v>451</v>
      </c>
      <c r="H175" s="23" t="s">
        <v>1000</v>
      </c>
      <c r="I175" s="20" t="s">
        <v>275</v>
      </c>
      <c r="J175" s="10" t="s">
        <v>25</v>
      </c>
      <c r="K175" s="20"/>
      <c r="L175" s="20"/>
      <c r="M175" s="20"/>
      <c r="N175" s="446"/>
      <c r="O175" s="20"/>
      <c r="P175" s="79"/>
      <c r="Q175" s="20"/>
      <c r="R175" s="20"/>
      <c r="S175" s="20" t="s">
        <v>16</v>
      </c>
      <c r="T175" s="20"/>
      <c r="U175" s="66">
        <f t="shared" si="17"/>
        <v>1</v>
      </c>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c r="BB175" s="20"/>
      <c r="BC175" s="20"/>
      <c r="BD175" s="20"/>
      <c r="BE175" s="1121"/>
      <c r="BF175" s="1121"/>
      <c r="BG175" s="1121"/>
      <c r="BH175" s="1121"/>
      <c r="BI175" s="1121"/>
      <c r="BJ175" s="1121"/>
      <c r="BK175" s="1121"/>
      <c r="BL175" s="1121"/>
      <c r="BM175" s="1121"/>
      <c r="BN175" s="1121"/>
      <c r="BO175" s="1121"/>
      <c r="BP175" s="1121"/>
      <c r="BQ175" s="1121"/>
      <c r="BR175" s="1121"/>
      <c r="BS175" s="1121"/>
      <c r="BT175" s="1121"/>
      <c r="BU175" s="1121"/>
      <c r="BV175" s="21"/>
      <c r="BW175" s="22"/>
      <c r="BX175" s="21"/>
      <c r="BY175" s="22"/>
      <c r="BZ175" s="21"/>
      <c r="CA175" s="22"/>
      <c r="CB175" s="21"/>
      <c r="CC175" s="21"/>
    </row>
    <row r="176" spans="1:81" ht="66" customHeight="1">
      <c r="A176" s="19">
        <v>155</v>
      </c>
      <c r="B176" s="431">
        <v>155</v>
      </c>
      <c r="C176" s="78" t="s">
        <v>354</v>
      </c>
      <c r="D176" s="77" t="s">
        <v>17</v>
      </c>
      <c r="E176" s="78" t="s">
        <v>355</v>
      </c>
      <c r="F176" s="8" t="s">
        <v>17</v>
      </c>
      <c r="G176" s="20" t="s">
        <v>452</v>
      </c>
      <c r="H176" s="23" t="s">
        <v>453</v>
      </c>
      <c r="I176" s="20" t="s">
        <v>275</v>
      </c>
      <c r="J176" s="10" t="s">
        <v>25</v>
      </c>
      <c r="K176" s="20"/>
      <c r="L176" s="20"/>
      <c r="M176" s="20"/>
      <c r="N176" s="144" t="s">
        <v>16</v>
      </c>
      <c r="O176" s="20"/>
      <c r="P176" s="79"/>
      <c r="Q176" s="20"/>
      <c r="R176" s="20"/>
      <c r="S176" s="20"/>
      <c r="T176" s="20"/>
      <c r="U176" s="66">
        <f t="shared" si="17"/>
        <v>1</v>
      </c>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c r="BB176" s="20"/>
      <c r="BC176" s="20"/>
      <c r="BD176" s="20"/>
      <c r="BE176" s="1121"/>
      <c r="BF176" s="1121"/>
      <c r="BG176" s="1121"/>
      <c r="BH176" s="1121"/>
      <c r="BI176" s="1121"/>
      <c r="BJ176" s="1121"/>
      <c r="BK176" s="1121"/>
      <c r="BL176" s="1121"/>
      <c r="BM176" s="1121"/>
      <c r="BN176" s="1121"/>
      <c r="BO176" s="1121"/>
      <c r="BP176" s="1121"/>
      <c r="BQ176" s="1121"/>
      <c r="BR176" s="1121"/>
      <c r="BS176" s="1121"/>
      <c r="BT176" s="1121"/>
      <c r="BU176" s="1121"/>
      <c r="BV176" s="21"/>
      <c r="BW176" s="22"/>
      <c r="BX176" s="21"/>
      <c r="BY176" s="22"/>
      <c r="BZ176" s="21"/>
      <c r="CA176" s="22"/>
      <c r="CB176" s="21"/>
      <c r="CC176" s="21"/>
    </row>
    <row r="177" spans="1:81" ht="74.25" customHeight="1">
      <c r="A177" s="19">
        <v>156</v>
      </c>
      <c r="B177" s="431">
        <v>156</v>
      </c>
      <c r="C177" s="78" t="s">
        <v>354</v>
      </c>
      <c r="D177" s="77" t="s">
        <v>17</v>
      </c>
      <c r="E177" s="78" t="s">
        <v>355</v>
      </c>
      <c r="F177" s="8" t="s">
        <v>17</v>
      </c>
      <c r="G177" s="20" t="s">
        <v>454</v>
      </c>
      <c r="H177" s="23" t="s">
        <v>455</v>
      </c>
      <c r="I177" s="20" t="s">
        <v>275</v>
      </c>
      <c r="J177" s="10" t="s">
        <v>25</v>
      </c>
      <c r="K177" s="20"/>
      <c r="L177" s="20"/>
      <c r="M177" s="20"/>
      <c r="N177" s="79"/>
      <c r="O177" s="20"/>
      <c r="P177" s="79" t="s">
        <v>16</v>
      </c>
      <c r="Q177" s="20"/>
      <c r="R177" s="20"/>
      <c r="S177" s="20"/>
      <c r="T177" s="20"/>
      <c r="U177" s="66">
        <f t="shared" si="17"/>
        <v>1</v>
      </c>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c r="BA177" s="20"/>
      <c r="BB177" s="20"/>
      <c r="BC177" s="20"/>
      <c r="BD177" s="20"/>
      <c r="BE177" s="1121">
        <v>2</v>
      </c>
      <c r="BF177" s="1121">
        <v>2</v>
      </c>
      <c r="BG177" s="1121">
        <v>2</v>
      </c>
      <c r="BH177" s="1121">
        <v>2</v>
      </c>
      <c r="BI177" s="1121">
        <v>2</v>
      </c>
      <c r="BJ177" s="1121">
        <v>2</v>
      </c>
      <c r="BK177" s="1121">
        <v>2</v>
      </c>
      <c r="BL177" s="1121">
        <v>2</v>
      </c>
      <c r="BM177" s="1121">
        <v>2</v>
      </c>
      <c r="BN177" s="1121">
        <v>2</v>
      </c>
      <c r="BO177" s="1121">
        <v>2</v>
      </c>
      <c r="BP177" s="1121">
        <v>2</v>
      </c>
      <c r="BQ177" s="1121">
        <v>1</v>
      </c>
      <c r="BR177" s="1121">
        <v>1</v>
      </c>
      <c r="BS177" s="1121">
        <v>1</v>
      </c>
      <c r="BT177" s="1121">
        <v>1</v>
      </c>
      <c r="BU177" s="1121">
        <v>2</v>
      </c>
      <c r="BV177" s="21">
        <f>COUNTIF($BE177:$BU177,2)</f>
        <v>13</v>
      </c>
      <c r="BW177" s="22">
        <f>BV177/COUNTA($BE177:$BU177)</f>
        <v>0.76470588235294112</v>
      </c>
      <c r="BX177" s="21">
        <f>COUNTIF($BE177:$BU177,1)</f>
        <v>4</v>
      </c>
      <c r="BY177" s="22">
        <f>BX177/COUNTA($BE177:$BU177)</f>
        <v>0.23529411764705882</v>
      </c>
      <c r="BZ177" s="21">
        <f>COUNTIF($BE177:$BU177,0)</f>
        <v>0</v>
      </c>
      <c r="CA177" s="22">
        <f>BZ177/COUNTA($BE177:$BU177)</f>
        <v>0</v>
      </c>
      <c r="CB177" s="21">
        <f>(((BV177*2)+(BX177*1)+(BZ177*0)))/COUNTA($BE177:$BU177)</f>
        <v>1.7647058823529411</v>
      </c>
      <c r="CC177" s="21" t="str">
        <f>IF(CB177&gt;=1.6,"Đạt mục tiêu",IF(CB177&gt;=1,"Cần cố gắng","Chưa đạt"))</f>
        <v>Đạt mục tiêu</v>
      </c>
    </row>
    <row r="178" spans="1:81" ht="95.25" customHeight="1">
      <c r="A178" s="19">
        <v>157</v>
      </c>
      <c r="B178" s="431">
        <v>157</v>
      </c>
      <c r="C178" s="76" t="s">
        <v>356</v>
      </c>
      <c r="D178" s="77" t="s">
        <v>18</v>
      </c>
      <c r="E178" s="78" t="s">
        <v>356</v>
      </c>
      <c r="F178" s="77" t="s">
        <v>18</v>
      </c>
      <c r="G178" s="78" t="s">
        <v>456</v>
      </c>
      <c r="H178" s="95" t="s">
        <v>457</v>
      </c>
      <c r="I178" s="20" t="s">
        <v>275</v>
      </c>
      <c r="J178" s="10" t="s">
        <v>25</v>
      </c>
      <c r="K178" s="82"/>
      <c r="L178" s="82"/>
      <c r="M178" s="82" t="s">
        <v>16</v>
      </c>
      <c r="N178" s="91"/>
      <c r="O178" s="82"/>
      <c r="P178" s="91"/>
      <c r="Q178" s="82"/>
      <c r="R178" s="82"/>
      <c r="S178" s="82"/>
      <c r="T178" s="82"/>
      <c r="U178" s="66">
        <f t="shared" si="17"/>
        <v>1</v>
      </c>
      <c r="V178" s="72" t="s">
        <v>723</v>
      </c>
      <c r="W178" s="72" t="s">
        <v>723</v>
      </c>
      <c r="X178" s="72" t="s">
        <v>723</v>
      </c>
      <c r="Y178" s="72" t="s">
        <v>723</v>
      </c>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c r="BA178" s="20"/>
      <c r="BB178" s="20"/>
      <c r="BC178" s="20"/>
      <c r="BD178" s="20"/>
      <c r="BE178" s="1121"/>
      <c r="BF178" s="1121"/>
      <c r="BG178" s="1121"/>
      <c r="BH178" s="1121"/>
      <c r="BI178" s="1121"/>
      <c r="BJ178" s="1121"/>
      <c r="BK178" s="1121"/>
      <c r="BL178" s="1121"/>
      <c r="BM178" s="1121"/>
      <c r="BN178" s="1121"/>
      <c r="BO178" s="1121"/>
      <c r="BP178" s="1121"/>
      <c r="BQ178" s="1121"/>
      <c r="BR178" s="1121"/>
      <c r="BS178" s="1121"/>
      <c r="BT178" s="1121"/>
      <c r="BU178" s="1121"/>
      <c r="BV178" s="21"/>
      <c r="BW178" s="22"/>
      <c r="BX178" s="21"/>
      <c r="BY178" s="22"/>
      <c r="BZ178" s="21"/>
      <c r="CA178" s="22"/>
      <c r="CB178" s="21"/>
      <c r="CC178" s="21"/>
    </row>
    <row r="179" spans="1:81" ht="68.25" customHeight="1">
      <c r="A179" s="19">
        <v>158</v>
      </c>
      <c r="B179" s="431">
        <v>158</v>
      </c>
      <c r="C179" s="1710" t="s">
        <v>157</v>
      </c>
      <c r="D179" s="1577"/>
      <c r="E179" s="1577"/>
      <c r="F179" s="1578"/>
      <c r="G179" s="13" t="s">
        <v>316</v>
      </c>
      <c r="H179" s="439" t="s">
        <v>316</v>
      </c>
      <c r="I179" s="13" t="s">
        <v>316</v>
      </c>
      <c r="J179" s="13" t="s">
        <v>316</v>
      </c>
      <c r="K179" s="13" t="s">
        <v>316</v>
      </c>
      <c r="L179" s="13" t="s">
        <v>316</v>
      </c>
      <c r="M179" s="13" t="s">
        <v>316</v>
      </c>
      <c r="N179" s="13" t="s">
        <v>316</v>
      </c>
      <c r="O179" s="13" t="s">
        <v>316</v>
      </c>
      <c r="P179" s="13" t="s">
        <v>316</v>
      </c>
      <c r="Q179" s="13" t="s">
        <v>316</v>
      </c>
      <c r="R179" s="13"/>
      <c r="S179" s="13" t="s">
        <v>316</v>
      </c>
      <c r="T179" s="13" t="s">
        <v>316</v>
      </c>
      <c r="U179" s="13" t="s">
        <v>316</v>
      </c>
      <c r="V179" s="13" t="s">
        <v>316</v>
      </c>
      <c r="W179" s="13" t="s">
        <v>316</v>
      </c>
      <c r="X179" s="13" t="s">
        <v>316</v>
      </c>
      <c r="Y179" s="13" t="s">
        <v>316</v>
      </c>
      <c r="Z179" s="13" t="s">
        <v>316</v>
      </c>
      <c r="AA179" s="13" t="s">
        <v>316</v>
      </c>
      <c r="AB179" s="13" t="s">
        <v>316</v>
      </c>
      <c r="AC179" s="13" t="s">
        <v>316</v>
      </c>
      <c r="AD179" s="13" t="s">
        <v>316</v>
      </c>
      <c r="AE179" s="13" t="s">
        <v>316</v>
      </c>
      <c r="AF179" s="13" t="s">
        <v>316</v>
      </c>
      <c r="AG179" s="13" t="s">
        <v>316</v>
      </c>
      <c r="AH179" s="13" t="s">
        <v>316</v>
      </c>
      <c r="AI179" s="13" t="s">
        <v>316</v>
      </c>
      <c r="AJ179" s="13" t="s">
        <v>316</v>
      </c>
      <c r="AK179" s="13" t="s">
        <v>316</v>
      </c>
      <c r="AL179" s="13" t="s">
        <v>316</v>
      </c>
      <c r="AM179" s="13"/>
      <c r="AN179" s="13"/>
      <c r="AO179" s="13" t="s">
        <v>316</v>
      </c>
      <c r="AP179" s="13" t="s">
        <v>316</v>
      </c>
      <c r="AQ179" s="13" t="s">
        <v>316</v>
      </c>
      <c r="AR179" s="13" t="s">
        <v>316</v>
      </c>
      <c r="AS179" s="13" t="s">
        <v>316</v>
      </c>
      <c r="AT179" s="13" t="s">
        <v>316</v>
      </c>
      <c r="AU179" s="13" t="s">
        <v>316</v>
      </c>
      <c r="AV179" s="13" t="s">
        <v>316</v>
      </c>
      <c r="AW179" s="13" t="s">
        <v>316</v>
      </c>
      <c r="AX179" s="13"/>
      <c r="AY179" s="13"/>
      <c r="AZ179" s="13" t="s">
        <v>316</v>
      </c>
      <c r="BA179" s="13"/>
      <c r="BB179" s="13" t="s">
        <v>316</v>
      </c>
      <c r="BC179" s="13"/>
      <c r="BD179" s="13" t="s">
        <v>316</v>
      </c>
      <c r="BE179" s="13" t="s">
        <v>316</v>
      </c>
      <c r="BF179" s="13" t="s">
        <v>316</v>
      </c>
      <c r="BG179" s="13" t="s">
        <v>316</v>
      </c>
      <c r="BH179" s="13" t="s">
        <v>316</v>
      </c>
      <c r="BI179" s="13" t="s">
        <v>316</v>
      </c>
      <c r="BJ179" s="13" t="s">
        <v>316</v>
      </c>
      <c r="BK179" s="13" t="s">
        <v>316</v>
      </c>
      <c r="BL179" s="13" t="s">
        <v>316</v>
      </c>
      <c r="BM179" s="13" t="s">
        <v>316</v>
      </c>
      <c r="BN179" s="13" t="s">
        <v>316</v>
      </c>
      <c r="BO179" s="13" t="s">
        <v>316</v>
      </c>
      <c r="BP179" s="13" t="s">
        <v>316</v>
      </c>
      <c r="BQ179" s="13" t="s">
        <v>316</v>
      </c>
      <c r="BR179" s="13" t="s">
        <v>316</v>
      </c>
      <c r="BS179" s="13" t="s">
        <v>316</v>
      </c>
      <c r="BT179" s="13" t="s">
        <v>316</v>
      </c>
      <c r="BU179" s="5" t="s">
        <v>316</v>
      </c>
      <c r="BV179" s="6" t="s">
        <v>316</v>
      </c>
      <c r="BW179" s="6" t="s">
        <v>316</v>
      </c>
      <c r="BX179" s="6" t="s">
        <v>316</v>
      </c>
      <c r="BY179" s="6" t="s">
        <v>316</v>
      </c>
      <c r="BZ179" s="6" t="s">
        <v>316</v>
      </c>
      <c r="CA179" s="6" t="s">
        <v>316</v>
      </c>
      <c r="CB179" s="6" t="s">
        <v>316</v>
      </c>
      <c r="CC179" s="6" t="s">
        <v>316</v>
      </c>
    </row>
    <row r="180" spans="1:81" ht="15.75" customHeight="1">
      <c r="A180" s="19">
        <v>159</v>
      </c>
      <c r="B180" s="431">
        <v>159</v>
      </c>
      <c r="C180" s="1566" t="s">
        <v>357</v>
      </c>
      <c r="D180" s="1565"/>
      <c r="E180" s="1567"/>
      <c r="F180" s="445"/>
      <c r="G180" s="13" t="s">
        <v>316</v>
      </c>
      <c r="H180" s="439" t="s">
        <v>316</v>
      </c>
      <c r="I180" s="13" t="s">
        <v>316</v>
      </c>
      <c r="J180" s="13" t="s">
        <v>316</v>
      </c>
      <c r="K180" s="13" t="s">
        <v>316</v>
      </c>
      <c r="L180" s="13" t="s">
        <v>316</v>
      </c>
      <c r="M180" s="13" t="s">
        <v>316</v>
      </c>
      <c r="N180" s="13" t="s">
        <v>316</v>
      </c>
      <c r="O180" s="13" t="s">
        <v>316</v>
      </c>
      <c r="P180" s="13" t="s">
        <v>316</v>
      </c>
      <c r="Q180" s="13" t="s">
        <v>316</v>
      </c>
      <c r="R180" s="13"/>
      <c r="S180" s="13" t="s">
        <v>316</v>
      </c>
      <c r="T180" s="13" t="s">
        <v>316</v>
      </c>
      <c r="U180" s="13" t="s">
        <v>316</v>
      </c>
      <c r="V180" s="6"/>
      <c r="W180" s="6"/>
      <c r="X180" s="6"/>
      <c r="Y180" s="6"/>
      <c r="Z180" s="6"/>
      <c r="AA180" s="6"/>
      <c r="AB180" s="6"/>
      <c r="AC180" s="6"/>
      <c r="AD180" s="6"/>
      <c r="AE180" s="6"/>
      <c r="AF180" s="6"/>
      <c r="AG180" s="6"/>
      <c r="AH180" s="6"/>
      <c r="AI180" s="6"/>
      <c r="AJ180" s="6"/>
      <c r="AK180" s="6"/>
      <c r="AL180" s="6"/>
      <c r="AM180" s="1095"/>
      <c r="AN180" s="1095"/>
      <c r="AO180" s="13" t="s">
        <v>316</v>
      </c>
      <c r="AP180" s="13" t="s">
        <v>316</v>
      </c>
      <c r="AQ180" s="13" t="s">
        <v>316</v>
      </c>
      <c r="AR180" s="13" t="s">
        <v>316</v>
      </c>
      <c r="AS180" s="13" t="s">
        <v>316</v>
      </c>
      <c r="AT180" s="13" t="s">
        <v>316</v>
      </c>
      <c r="AU180" s="13" t="s">
        <v>316</v>
      </c>
      <c r="AV180" s="13" t="s">
        <v>316</v>
      </c>
      <c r="AW180" s="13" t="s">
        <v>316</v>
      </c>
      <c r="AX180" s="13"/>
      <c r="AY180" s="13"/>
      <c r="AZ180" s="13" t="s">
        <v>316</v>
      </c>
      <c r="BA180" s="13"/>
      <c r="BB180" s="13" t="s">
        <v>316</v>
      </c>
      <c r="BC180" s="13"/>
      <c r="BD180" s="13" t="s">
        <v>316</v>
      </c>
      <c r="BE180" s="13" t="s">
        <v>316</v>
      </c>
      <c r="BF180" s="13" t="s">
        <v>316</v>
      </c>
      <c r="BG180" s="13" t="s">
        <v>316</v>
      </c>
      <c r="BH180" s="13" t="s">
        <v>316</v>
      </c>
      <c r="BI180" s="13" t="s">
        <v>316</v>
      </c>
      <c r="BJ180" s="13" t="s">
        <v>316</v>
      </c>
      <c r="BK180" s="13" t="s">
        <v>316</v>
      </c>
      <c r="BL180" s="13" t="s">
        <v>316</v>
      </c>
      <c r="BM180" s="13" t="s">
        <v>316</v>
      </c>
      <c r="BN180" s="13" t="s">
        <v>316</v>
      </c>
      <c r="BO180" s="13" t="s">
        <v>316</v>
      </c>
      <c r="BP180" s="13" t="s">
        <v>316</v>
      </c>
      <c r="BQ180" s="13" t="s">
        <v>316</v>
      </c>
      <c r="BR180" s="13" t="s">
        <v>316</v>
      </c>
      <c r="BS180" s="13" t="s">
        <v>316</v>
      </c>
      <c r="BT180" s="13" t="s">
        <v>316</v>
      </c>
      <c r="BU180" s="13" t="s">
        <v>316</v>
      </c>
      <c r="BV180" s="6" t="s">
        <v>316</v>
      </c>
      <c r="BW180" s="6" t="s">
        <v>316</v>
      </c>
      <c r="BX180" s="6" t="s">
        <v>316</v>
      </c>
      <c r="BY180" s="6" t="s">
        <v>316</v>
      </c>
      <c r="BZ180" s="6" t="s">
        <v>316</v>
      </c>
      <c r="CA180" s="6" t="s">
        <v>316</v>
      </c>
      <c r="CB180" s="6" t="s">
        <v>316</v>
      </c>
      <c r="CC180" s="6" t="s">
        <v>316</v>
      </c>
    </row>
    <row r="181" spans="1:81">
      <c r="A181" s="19">
        <v>160</v>
      </c>
      <c r="B181" s="431">
        <v>160</v>
      </c>
      <c r="C181" s="1566" t="s">
        <v>358</v>
      </c>
      <c r="D181" s="1565"/>
      <c r="E181" s="1567"/>
      <c r="F181" s="445"/>
      <c r="G181" s="13" t="s">
        <v>316</v>
      </c>
      <c r="H181" s="439" t="s">
        <v>316</v>
      </c>
      <c r="I181" s="13" t="s">
        <v>316</v>
      </c>
      <c r="J181" s="13" t="s">
        <v>316</v>
      </c>
      <c r="K181" s="13" t="s">
        <v>316</v>
      </c>
      <c r="L181" s="13" t="s">
        <v>316</v>
      </c>
      <c r="M181" s="13" t="s">
        <v>316</v>
      </c>
      <c r="N181" s="13" t="s">
        <v>316</v>
      </c>
      <c r="O181" s="13" t="s">
        <v>316</v>
      </c>
      <c r="P181" s="13" t="s">
        <v>316</v>
      </c>
      <c r="Q181" s="13" t="s">
        <v>316</v>
      </c>
      <c r="R181" s="13"/>
      <c r="S181" s="13" t="s">
        <v>316</v>
      </c>
      <c r="T181" s="13" t="s">
        <v>316</v>
      </c>
      <c r="U181" s="13" t="s">
        <v>316</v>
      </c>
      <c r="V181" s="6"/>
      <c r="W181" s="6"/>
      <c r="X181" s="6"/>
      <c r="Y181" s="6"/>
      <c r="Z181" s="6"/>
      <c r="AA181" s="6"/>
      <c r="AB181" s="6"/>
      <c r="AC181" s="6"/>
      <c r="AD181" s="6"/>
      <c r="AE181" s="6"/>
      <c r="AF181" s="6"/>
      <c r="AG181" s="6"/>
      <c r="AH181" s="6"/>
      <c r="AI181" s="6"/>
      <c r="AJ181" s="6"/>
      <c r="AK181" s="6"/>
      <c r="AL181" s="6"/>
      <c r="AM181" s="1095"/>
      <c r="AN181" s="1095"/>
      <c r="AO181" s="13" t="s">
        <v>316</v>
      </c>
      <c r="AP181" s="13" t="s">
        <v>316</v>
      </c>
      <c r="AQ181" s="13" t="s">
        <v>316</v>
      </c>
      <c r="AR181" s="13" t="s">
        <v>316</v>
      </c>
      <c r="AS181" s="13" t="s">
        <v>316</v>
      </c>
      <c r="AT181" s="13" t="s">
        <v>316</v>
      </c>
      <c r="AU181" s="13" t="s">
        <v>316</v>
      </c>
      <c r="AV181" s="13" t="s">
        <v>316</v>
      </c>
      <c r="AW181" s="13" t="s">
        <v>316</v>
      </c>
      <c r="AX181" s="13"/>
      <c r="AY181" s="13"/>
      <c r="AZ181" s="13" t="s">
        <v>316</v>
      </c>
      <c r="BA181" s="13"/>
      <c r="BB181" s="13" t="s">
        <v>316</v>
      </c>
      <c r="BC181" s="13"/>
      <c r="BD181" s="13" t="s">
        <v>316</v>
      </c>
      <c r="BE181" s="13" t="s">
        <v>316</v>
      </c>
      <c r="BF181" s="13" t="s">
        <v>316</v>
      </c>
      <c r="BG181" s="13" t="s">
        <v>316</v>
      </c>
      <c r="BH181" s="13" t="s">
        <v>316</v>
      </c>
      <c r="BI181" s="13" t="s">
        <v>316</v>
      </c>
      <c r="BJ181" s="13" t="s">
        <v>316</v>
      </c>
      <c r="BK181" s="13" t="s">
        <v>316</v>
      </c>
      <c r="BL181" s="13" t="s">
        <v>316</v>
      </c>
      <c r="BM181" s="13" t="s">
        <v>316</v>
      </c>
      <c r="BN181" s="13" t="s">
        <v>316</v>
      </c>
      <c r="BO181" s="13" t="s">
        <v>316</v>
      </c>
      <c r="BP181" s="13" t="s">
        <v>316</v>
      </c>
      <c r="BQ181" s="13" t="s">
        <v>316</v>
      </c>
      <c r="BR181" s="13" t="s">
        <v>316</v>
      </c>
      <c r="BS181" s="13" t="s">
        <v>316</v>
      </c>
      <c r="BT181" s="13" t="s">
        <v>316</v>
      </c>
      <c r="BU181" s="5" t="s">
        <v>316</v>
      </c>
      <c r="BV181" s="6" t="s">
        <v>316</v>
      </c>
      <c r="BW181" s="6" t="s">
        <v>316</v>
      </c>
      <c r="BX181" s="6" t="s">
        <v>316</v>
      </c>
      <c r="BY181" s="6" t="s">
        <v>316</v>
      </c>
      <c r="BZ181" s="6" t="s">
        <v>316</v>
      </c>
      <c r="CA181" s="6" t="s">
        <v>316</v>
      </c>
      <c r="CB181" s="6" t="s">
        <v>316</v>
      </c>
      <c r="CC181" s="6" t="s">
        <v>316</v>
      </c>
    </row>
    <row r="182" spans="1:81" s="84" customFormat="1" ht="60.75" customHeight="1">
      <c r="A182" s="19">
        <v>161</v>
      </c>
      <c r="B182" s="431">
        <v>161</v>
      </c>
      <c r="C182" s="86" t="s">
        <v>359</v>
      </c>
      <c r="D182" s="87" t="s">
        <v>14</v>
      </c>
      <c r="E182" s="86" t="s">
        <v>360</v>
      </c>
      <c r="F182" s="87" t="s">
        <v>17</v>
      </c>
      <c r="G182" s="79" t="s">
        <v>279</v>
      </c>
      <c r="H182" s="96" t="s">
        <v>458</v>
      </c>
      <c r="I182" s="83"/>
      <c r="J182" s="111" t="s">
        <v>192</v>
      </c>
      <c r="K182" s="147" t="s">
        <v>16</v>
      </c>
      <c r="L182" s="83"/>
      <c r="M182" s="83"/>
      <c r="N182" s="83"/>
      <c r="O182" s="83"/>
      <c r="P182" s="83"/>
      <c r="Q182" s="83"/>
      <c r="R182" s="83"/>
      <c r="S182" s="83"/>
      <c r="T182" s="83"/>
      <c r="U182" s="66">
        <f>COUNTIF(K182:T182,"x")</f>
        <v>1</v>
      </c>
      <c r="V182" s="72" t="s">
        <v>725</v>
      </c>
      <c r="W182" s="72" t="s">
        <v>725</v>
      </c>
      <c r="X182" s="72" t="s">
        <v>723</v>
      </c>
      <c r="Y182" s="72" t="s">
        <v>724</v>
      </c>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c r="AY182" s="71"/>
      <c r="AZ182" s="71"/>
      <c r="BA182" s="71"/>
      <c r="BB182" s="71"/>
      <c r="BC182" s="71"/>
      <c r="BD182" s="71"/>
      <c r="BE182" s="112"/>
      <c r="BF182" s="112"/>
      <c r="BG182" s="112"/>
      <c r="BH182" s="112"/>
      <c r="BI182" s="112"/>
      <c r="BJ182" s="112"/>
      <c r="BK182" s="112"/>
      <c r="BL182" s="112"/>
      <c r="BM182" s="112"/>
      <c r="BN182" s="112"/>
      <c r="BO182" s="112"/>
      <c r="BP182" s="112"/>
      <c r="BQ182" s="112"/>
      <c r="BR182" s="112"/>
      <c r="BS182" s="112"/>
      <c r="BT182" s="112"/>
      <c r="BU182" s="112"/>
      <c r="BV182" s="71"/>
      <c r="BW182" s="71"/>
      <c r="BX182" s="71"/>
      <c r="BY182" s="71"/>
      <c r="BZ182" s="71"/>
      <c r="CA182" s="71"/>
      <c r="CB182" s="71"/>
      <c r="CC182" s="71"/>
    </row>
    <row r="183" spans="1:81" s="84" customFormat="1" ht="60.75" customHeight="1">
      <c r="A183" s="19">
        <v>162</v>
      </c>
      <c r="B183" s="431">
        <v>162</v>
      </c>
      <c r="C183" s="86" t="s">
        <v>361</v>
      </c>
      <c r="D183" s="87" t="s">
        <v>14</v>
      </c>
      <c r="E183" s="86" t="s">
        <v>362</v>
      </c>
      <c r="F183" s="87" t="s">
        <v>17</v>
      </c>
      <c r="G183" s="79" t="s">
        <v>459</v>
      </c>
      <c r="H183" s="126" t="s">
        <v>460</v>
      </c>
      <c r="I183" s="83"/>
      <c r="J183" s="111" t="s">
        <v>192</v>
      </c>
      <c r="K183" s="83"/>
      <c r="L183" s="147" t="s">
        <v>16</v>
      </c>
      <c r="M183" s="83"/>
      <c r="N183" s="83"/>
      <c r="O183" s="83"/>
      <c r="P183" s="83"/>
      <c r="Q183" s="83"/>
      <c r="R183" s="83"/>
      <c r="S183" s="83"/>
      <c r="T183" s="83"/>
      <c r="U183" s="66">
        <f>COUNTIF(K183:T183,"x")</f>
        <v>1</v>
      </c>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c r="AX183" s="71"/>
      <c r="AY183" s="71"/>
      <c r="AZ183" s="71"/>
      <c r="BA183" s="71"/>
      <c r="BB183" s="71"/>
      <c r="BC183" s="71"/>
      <c r="BD183" s="71"/>
      <c r="BE183" s="112"/>
      <c r="BF183" s="112"/>
      <c r="BG183" s="112"/>
      <c r="BH183" s="112"/>
      <c r="BI183" s="112"/>
      <c r="BJ183" s="112"/>
      <c r="BK183" s="112"/>
      <c r="BL183" s="112"/>
      <c r="BM183" s="112"/>
      <c r="BN183" s="112"/>
      <c r="BO183" s="112"/>
      <c r="BP183" s="112"/>
      <c r="BQ183" s="112"/>
      <c r="BR183" s="112"/>
      <c r="BS183" s="112"/>
      <c r="BT183" s="112"/>
      <c r="BU183" s="112"/>
      <c r="BV183" s="71"/>
      <c r="BW183" s="71"/>
      <c r="BX183" s="71"/>
      <c r="BY183" s="71"/>
      <c r="BZ183" s="71"/>
      <c r="CA183" s="71"/>
      <c r="CB183" s="71"/>
      <c r="CC183" s="71"/>
    </row>
    <row r="184" spans="1:81" s="84" customFormat="1" ht="60.75" customHeight="1">
      <c r="A184" s="19"/>
      <c r="B184" s="431"/>
      <c r="C184" s="76" t="s">
        <v>363</v>
      </c>
      <c r="D184" s="87"/>
      <c r="E184" s="86"/>
      <c r="F184" s="87"/>
      <c r="G184" s="91"/>
      <c r="H184" s="126" t="s">
        <v>1018</v>
      </c>
      <c r="I184" s="83"/>
      <c r="J184" s="111"/>
      <c r="K184" s="83"/>
      <c r="L184" s="147"/>
      <c r="M184" s="83"/>
      <c r="N184" s="83"/>
      <c r="O184" s="83"/>
      <c r="P184" s="83"/>
      <c r="Q184" s="83"/>
      <c r="R184" s="83" t="s">
        <v>16</v>
      </c>
      <c r="S184" s="83"/>
      <c r="T184" s="83"/>
      <c r="U184" s="66"/>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112"/>
      <c r="BF184" s="112"/>
      <c r="BG184" s="112"/>
      <c r="BH184" s="112"/>
      <c r="BI184" s="112"/>
      <c r="BJ184" s="112"/>
      <c r="BK184" s="112"/>
      <c r="BL184" s="112"/>
      <c r="BM184" s="112"/>
      <c r="BN184" s="112"/>
      <c r="BO184" s="112"/>
      <c r="BP184" s="112"/>
      <c r="BQ184" s="112"/>
      <c r="BR184" s="112"/>
      <c r="BS184" s="112"/>
      <c r="BT184" s="112"/>
      <c r="BU184" s="112"/>
      <c r="BV184" s="71"/>
      <c r="BW184" s="71"/>
      <c r="BX184" s="71"/>
      <c r="BY184" s="71"/>
      <c r="BZ184" s="71"/>
      <c r="CA184" s="71"/>
      <c r="CB184" s="71"/>
      <c r="CC184" s="71"/>
    </row>
    <row r="185" spans="1:81" s="84" customFormat="1" ht="60.75" customHeight="1">
      <c r="A185" s="19">
        <v>163</v>
      </c>
      <c r="B185" s="431">
        <v>163</v>
      </c>
      <c r="C185" s="76" t="s">
        <v>363</v>
      </c>
      <c r="D185" s="77" t="s">
        <v>17</v>
      </c>
      <c r="E185" s="78" t="s">
        <v>364</v>
      </c>
      <c r="F185" s="77" t="s">
        <v>17</v>
      </c>
      <c r="G185" s="100" t="s">
        <v>461</v>
      </c>
      <c r="H185" s="126" t="s">
        <v>984</v>
      </c>
      <c r="I185" s="83"/>
      <c r="J185" s="111" t="s">
        <v>192</v>
      </c>
      <c r="K185" s="83"/>
      <c r="L185" s="83"/>
      <c r="M185" s="83" t="s">
        <v>16</v>
      </c>
      <c r="N185" s="83"/>
      <c r="O185" s="83"/>
      <c r="P185" s="83"/>
      <c r="Q185" s="83"/>
      <c r="R185" s="83"/>
      <c r="S185" s="83"/>
      <c r="T185" s="83"/>
      <c r="U185" s="66">
        <f>COUNTIF(K185:T185,"x")</f>
        <v>1</v>
      </c>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112"/>
      <c r="BF185" s="112"/>
      <c r="BG185" s="112"/>
      <c r="BH185" s="112"/>
      <c r="BI185" s="112"/>
      <c r="BJ185" s="112"/>
      <c r="BK185" s="112"/>
      <c r="BL185" s="112"/>
      <c r="BM185" s="112"/>
      <c r="BN185" s="112"/>
      <c r="BO185" s="112"/>
      <c r="BP185" s="112"/>
      <c r="BQ185" s="112"/>
      <c r="BR185" s="112"/>
      <c r="BS185" s="112"/>
      <c r="BT185" s="112"/>
      <c r="BU185" s="112"/>
      <c r="BV185" s="71"/>
      <c r="BW185" s="71"/>
      <c r="BX185" s="71"/>
      <c r="BY185" s="71"/>
      <c r="BZ185" s="71"/>
      <c r="CA185" s="71"/>
      <c r="CB185" s="71"/>
      <c r="CC185" s="71"/>
    </row>
    <row r="186" spans="1:81" ht="60.75" customHeight="1">
      <c r="A186" s="19">
        <v>164</v>
      </c>
      <c r="B186" s="431">
        <v>164</v>
      </c>
      <c r="C186" s="1566" t="s">
        <v>464</v>
      </c>
      <c r="D186" s="1565"/>
      <c r="E186" s="1567"/>
      <c r="F186" s="13" t="s">
        <v>316</v>
      </c>
      <c r="G186" s="13" t="s">
        <v>316</v>
      </c>
      <c r="H186" s="13" t="s">
        <v>316</v>
      </c>
      <c r="I186" s="13" t="s">
        <v>316</v>
      </c>
      <c r="J186" s="13" t="s">
        <v>316</v>
      </c>
      <c r="K186" s="13" t="s">
        <v>316</v>
      </c>
      <c r="L186" s="13" t="s">
        <v>316</v>
      </c>
      <c r="M186" s="13" t="s">
        <v>316</v>
      </c>
      <c r="N186" s="13" t="s">
        <v>316</v>
      </c>
      <c r="O186" s="13" t="s">
        <v>316</v>
      </c>
      <c r="P186" s="13" t="s">
        <v>316</v>
      </c>
      <c r="Q186" s="13" t="s">
        <v>316</v>
      </c>
      <c r="R186" s="13"/>
      <c r="S186" s="13" t="s">
        <v>316</v>
      </c>
      <c r="T186" s="13" t="s">
        <v>316</v>
      </c>
      <c r="U186" s="13" t="s">
        <v>316</v>
      </c>
      <c r="V186" s="13" t="s">
        <v>316</v>
      </c>
      <c r="W186" s="13" t="s">
        <v>316</v>
      </c>
      <c r="X186" s="13" t="s">
        <v>316</v>
      </c>
      <c r="Y186" s="13" t="s">
        <v>316</v>
      </c>
      <c r="Z186" s="13" t="s">
        <v>316</v>
      </c>
      <c r="AA186" s="13" t="s">
        <v>316</v>
      </c>
      <c r="AB186" s="13" t="s">
        <v>316</v>
      </c>
      <c r="AC186" s="13" t="s">
        <v>316</v>
      </c>
      <c r="AD186" s="13" t="s">
        <v>316</v>
      </c>
      <c r="AE186" s="13" t="s">
        <v>316</v>
      </c>
      <c r="AF186" s="13" t="s">
        <v>316</v>
      </c>
      <c r="AG186" s="13" t="s">
        <v>316</v>
      </c>
      <c r="AH186" s="13" t="s">
        <v>316</v>
      </c>
      <c r="AI186" s="13" t="s">
        <v>316</v>
      </c>
      <c r="AJ186" s="13" t="s">
        <v>316</v>
      </c>
      <c r="AK186" s="13" t="s">
        <v>316</v>
      </c>
      <c r="AL186" s="13" t="s">
        <v>316</v>
      </c>
      <c r="AM186" s="13"/>
      <c r="AN186" s="13"/>
      <c r="AO186" s="13" t="s">
        <v>316</v>
      </c>
      <c r="AP186" s="13" t="s">
        <v>316</v>
      </c>
      <c r="AQ186" s="13" t="s">
        <v>316</v>
      </c>
      <c r="AR186" s="13" t="s">
        <v>316</v>
      </c>
      <c r="AS186" s="13" t="s">
        <v>316</v>
      </c>
      <c r="AT186" s="13" t="s">
        <v>316</v>
      </c>
      <c r="AU186" s="13" t="s">
        <v>316</v>
      </c>
      <c r="AV186" s="13" t="s">
        <v>316</v>
      </c>
      <c r="AW186" s="13" t="s">
        <v>316</v>
      </c>
      <c r="AX186" s="13"/>
      <c r="AY186" s="13"/>
      <c r="AZ186" s="13" t="s">
        <v>316</v>
      </c>
      <c r="BA186" s="13"/>
      <c r="BB186" s="13" t="s">
        <v>316</v>
      </c>
      <c r="BC186" s="13"/>
      <c r="BD186" s="13" t="s">
        <v>316</v>
      </c>
      <c r="BE186" s="13" t="s">
        <v>316</v>
      </c>
      <c r="BF186" s="13" t="s">
        <v>316</v>
      </c>
      <c r="BG186" s="13" t="s">
        <v>316</v>
      </c>
      <c r="BH186" s="13" t="s">
        <v>316</v>
      </c>
      <c r="BI186" s="13" t="s">
        <v>316</v>
      </c>
      <c r="BJ186" s="13" t="s">
        <v>316</v>
      </c>
      <c r="BK186" s="13" t="s">
        <v>316</v>
      </c>
      <c r="BL186" s="13" t="s">
        <v>316</v>
      </c>
      <c r="BM186" s="13" t="s">
        <v>316</v>
      </c>
      <c r="BN186" s="13" t="s">
        <v>316</v>
      </c>
      <c r="BO186" s="13" t="s">
        <v>316</v>
      </c>
      <c r="BP186" s="13" t="s">
        <v>316</v>
      </c>
      <c r="BQ186" s="13" t="s">
        <v>316</v>
      </c>
      <c r="BR186" s="13" t="s">
        <v>316</v>
      </c>
      <c r="BS186" s="13" t="s">
        <v>316</v>
      </c>
      <c r="BT186" s="13" t="s">
        <v>316</v>
      </c>
      <c r="BU186" s="13" t="s">
        <v>316</v>
      </c>
      <c r="BV186" s="13" t="s">
        <v>316</v>
      </c>
      <c r="BW186" s="13" t="s">
        <v>316</v>
      </c>
      <c r="BX186" s="13" t="s">
        <v>316</v>
      </c>
      <c r="BY186" s="13" t="s">
        <v>316</v>
      </c>
      <c r="BZ186" s="13" t="s">
        <v>316</v>
      </c>
      <c r="CA186" s="13" t="s">
        <v>316</v>
      </c>
      <c r="CB186" s="13" t="s">
        <v>316</v>
      </c>
      <c r="CC186" s="13" t="s">
        <v>316</v>
      </c>
    </row>
    <row r="187" spans="1:81" s="443" customFormat="1" ht="60.75" customHeight="1">
      <c r="A187" s="19">
        <v>165</v>
      </c>
      <c r="B187" s="431">
        <v>165</v>
      </c>
      <c r="C187" s="86" t="s">
        <v>365</v>
      </c>
      <c r="D187" s="87" t="s">
        <v>14</v>
      </c>
      <c r="E187" s="86" t="s">
        <v>366</v>
      </c>
      <c r="F187" s="87" t="s">
        <v>17</v>
      </c>
      <c r="G187" s="86" t="s">
        <v>462</v>
      </c>
      <c r="H187" s="67" t="s">
        <v>463</v>
      </c>
      <c r="I187" s="71"/>
      <c r="J187" s="68" t="s">
        <v>192</v>
      </c>
      <c r="K187" s="71"/>
      <c r="L187" s="71"/>
      <c r="M187" s="130" t="s">
        <v>16</v>
      </c>
      <c r="N187" s="71"/>
      <c r="O187" s="71"/>
      <c r="P187" s="71"/>
      <c r="Q187" s="71"/>
      <c r="R187" s="71"/>
      <c r="S187" s="71"/>
      <c r="T187" s="71"/>
      <c r="U187" s="66">
        <f>COUNTIF(K187:T187,"x")</f>
        <v>1</v>
      </c>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112"/>
      <c r="BF187" s="112"/>
      <c r="BG187" s="112"/>
      <c r="BH187" s="112"/>
      <c r="BI187" s="112"/>
      <c r="BJ187" s="112"/>
      <c r="BK187" s="112"/>
      <c r="BL187" s="112"/>
      <c r="BM187" s="112"/>
      <c r="BN187" s="112"/>
      <c r="BO187" s="112"/>
      <c r="BP187" s="112"/>
      <c r="BQ187" s="112"/>
      <c r="BR187" s="112"/>
      <c r="BS187" s="112"/>
      <c r="BT187" s="112"/>
      <c r="BU187" s="112"/>
      <c r="BV187" s="71"/>
      <c r="BW187" s="71"/>
      <c r="BX187" s="71"/>
      <c r="BY187" s="71"/>
      <c r="BZ187" s="71"/>
      <c r="CA187" s="71"/>
      <c r="CB187" s="71"/>
      <c r="CC187" s="71"/>
    </row>
    <row r="188" spans="1:81" ht="60.75" customHeight="1">
      <c r="A188" s="19">
        <v>166</v>
      </c>
      <c r="B188" s="431">
        <v>166</v>
      </c>
      <c r="C188" s="1566" t="s">
        <v>367</v>
      </c>
      <c r="D188" s="1565"/>
      <c r="E188" s="1567"/>
      <c r="F188" s="85"/>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85"/>
      <c r="AO188" s="85"/>
      <c r="AP188" s="85"/>
      <c r="AQ188" s="85"/>
      <c r="AR188" s="85"/>
      <c r="AS188" s="85"/>
      <c r="AT188" s="85"/>
      <c r="AU188" s="85"/>
      <c r="AV188" s="85"/>
      <c r="AW188" s="85"/>
      <c r="AX188" s="85"/>
      <c r="AY188" s="85"/>
      <c r="AZ188" s="85"/>
      <c r="BA188" s="85"/>
      <c r="BB188" s="85"/>
      <c r="BC188" s="85"/>
      <c r="BD188" s="85"/>
      <c r="BE188" s="1126"/>
      <c r="BF188" s="1126"/>
      <c r="BG188" s="1126"/>
      <c r="BH188" s="1126"/>
      <c r="BI188" s="1126"/>
      <c r="BJ188" s="1126"/>
      <c r="BK188" s="1126"/>
      <c r="BL188" s="1126"/>
      <c r="BM188" s="1126"/>
      <c r="BN188" s="1126"/>
      <c r="BO188" s="1126"/>
      <c r="BP188" s="1126"/>
      <c r="BQ188" s="1126"/>
      <c r="BR188" s="1126"/>
      <c r="BS188" s="1126"/>
      <c r="BT188" s="1126"/>
      <c r="BU188" s="1126"/>
      <c r="BV188" s="85"/>
      <c r="BW188" s="85"/>
      <c r="BX188" s="85"/>
      <c r="BY188" s="85"/>
      <c r="BZ188" s="85"/>
      <c r="CA188" s="85"/>
      <c r="CB188" s="85"/>
      <c r="CC188" s="85"/>
    </row>
    <row r="189" spans="1:81" ht="60.75" customHeight="1">
      <c r="A189" s="19">
        <v>167</v>
      </c>
      <c r="B189" s="431">
        <v>167</v>
      </c>
      <c r="C189" s="1566" t="s">
        <v>368</v>
      </c>
      <c r="D189" s="1565"/>
      <c r="E189" s="1567"/>
      <c r="F189" s="85"/>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85"/>
      <c r="AO189" s="85"/>
      <c r="AP189" s="85"/>
      <c r="AQ189" s="85"/>
      <c r="AR189" s="85"/>
      <c r="AS189" s="85"/>
      <c r="AT189" s="85"/>
      <c r="AU189" s="85"/>
      <c r="AV189" s="85"/>
      <c r="AW189" s="85"/>
      <c r="AX189" s="85"/>
      <c r="AY189" s="85"/>
      <c r="AZ189" s="85"/>
      <c r="BA189" s="85"/>
      <c r="BB189" s="85"/>
      <c r="BC189" s="85"/>
      <c r="BD189" s="85"/>
      <c r="BE189" s="1126"/>
      <c r="BF189" s="1126"/>
      <c r="BG189" s="1126"/>
      <c r="BH189" s="1126"/>
      <c r="BI189" s="1126"/>
      <c r="BJ189" s="1126"/>
      <c r="BK189" s="1126"/>
      <c r="BL189" s="1126"/>
      <c r="BM189" s="1126"/>
      <c r="BN189" s="1126"/>
      <c r="BO189" s="1126"/>
      <c r="BP189" s="1126"/>
      <c r="BQ189" s="1126"/>
      <c r="BR189" s="1126"/>
      <c r="BS189" s="1126"/>
      <c r="BT189" s="1126"/>
      <c r="BU189" s="1126"/>
      <c r="BV189" s="85"/>
      <c r="BW189" s="85"/>
      <c r="BX189" s="85"/>
      <c r="BY189" s="85"/>
      <c r="BZ189" s="85"/>
      <c r="CA189" s="85"/>
      <c r="CB189" s="85"/>
      <c r="CC189" s="85"/>
    </row>
    <row r="190" spans="1:81" ht="60.75" customHeight="1">
      <c r="A190" s="19"/>
      <c r="B190" s="431"/>
      <c r="C190" s="124" t="s">
        <v>369</v>
      </c>
      <c r="D190" s="437"/>
      <c r="E190" s="438"/>
      <c r="F190" s="85"/>
      <c r="G190" s="85"/>
      <c r="H190" s="67" t="s">
        <v>1019</v>
      </c>
      <c r="I190" s="404"/>
      <c r="J190" s="404"/>
      <c r="K190" s="404"/>
      <c r="L190" s="404"/>
      <c r="M190" s="404"/>
      <c r="N190" s="404"/>
      <c r="O190" s="404"/>
      <c r="P190" s="404"/>
      <c r="Q190" s="404"/>
      <c r="R190" s="71" t="s">
        <v>16</v>
      </c>
      <c r="S190" s="404"/>
      <c r="T190" s="71"/>
      <c r="U190" s="85"/>
      <c r="V190" s="85"/>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1126"/>
      <c r="BF190" s="1126"/>
      <c r="BG190" s="1126"/>
      <c r="BH190" s="1126"/>
      <c r="BI190" s="1126"/>
      <c r="BJ190" s="1126"/>
      <c r="BK190" s="1126"/>
      <c r="BL190" s="1126"/>
      <c r="BM190" s="1126"/>
      <c r="BN190" s="1126"/>
      <c r="BO190" s="1126"/>
      <c r="BP190" s="1126"/>
      <c r="BQ190" s="1126"/>
      <c r="BR190" s="1126"/>
      <c r="BS190" s="1126"/>
      <c r="BT190" s="1126"/>
      <c r="BU190" s="1126"/>
      <c r="BV190" s="85"/>
      <c r="BW190" s="85"/>
      <c r="BX190" s="85"/>
      <c r="BY190" s="85"/>
      <c r="BZ190" s="85"/>
      <c r="CA190" s="85"/>
      <c r="CB190" s="85"/>
      <c r="CC190" s="85"/>
    </row>
    <row r="191" spans="1:81" s="443" customFormat="1" ht="60.75" customHeight="1">
      <c r="A191" s="19">
        <v>168</v>
      </c>
      <c r="B191" s="431">
        <v>168</v>
      </c>
      <c r="C191" s="124" t="s">
        <v>369</v>
      </c>
      <c r="D191" s="68" t="s">
        <v>14</v>
      </c>
      <c r="E191" s="124" t="s">
        <v>370</v>
      </c>
      <c r="F191" s="87" t="s">
        <v>14</v>
      </c>
      <c r="G191" s="124" t="s">
        <v>370</v>
      </c>
      <c r="H191" s="67" t="s">
        <v>729</v>
      </c>
      <c r="I191" s="71"/>
      <c r="J191" s="68" t="s">
        <v>192</v>
      </c>
      <c r="K191" s="71" t="s">
        <v>16</v>
      </c>
      <c r="L191" s="71"/>
      <c r="M191" s="71"/>
      <c r="N191" s="71"/>
      <c r="O191" s="71"/>
      <c r="P191" s="71"/>
      <c r="Q191" s="71"/>
      <c r="R191" s="71"/>
      <c r="S191" s="71"/>
      <c r="T191" s="71"/>
      <c r="U191" s="66">
        <f>COUNTIF(K191:T191,"x")</f>
        <v>1</v>
      </c>
      <c r="V191" s="72" t="s">
        <v>723</v>
      </c>
      <c r="W191" s="72" t="s">
        <v>724</v>
      </c>
      <c r="X191" s="72" t="s">
        <v>724</v>
      </c>
      <c r="Y191" s="72" t="s">
        <v>726</v>
      </c>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c r="AY191" s="71"/>
      <c r="AZ191" s="71"/>
      <c r="BA191" s="71"/>
      <c r="BB191" s="71"/>
      <c r="BC191" s="71"/>
      <c r="BD191" s="71"/>
      <c r="BE191" s="112"/>
      <c r="BF191" s="112"/>
      <c r="BG191" s="112"/>
      <c r="BH191" s="112"/>
      <c r="BI191" s="112"/>
      <c r="BJ191" s="112"/>
      <c r="BK191" s="112"/>
      <c r="BL191" s="112"/>
      <c r="BM191" s="112"/>
      <c r="BN191" s="112"/>
      <c r="BO191" s="112"/>
      <c r="BP191" s="112"/>
      <c r="BQ191" s="112"/>
      <c r="BR191" s="1118"/>
      <c r="BS191" s="1118"/>
      <c r="BT191" s="1118"/>
      <c r="BU191" s="112"/>
      <c r="BV191" s="71"/>
      <c r="BW191" s="71"/>
      <c r="BX191" s="71"/>
      <c r="BY191" s="71"/>
      <c r="BZ191" s="71"/>
      <c r="CA191" s="71"/>
      <c r="CB191" s="71"/>
      <c r="CC191" s="71"/>
    </row>
    <row r="192" spans="1:81" s="443" customFormat="1" ht="60.75" customHeight="1">
      <c r="A192" s="19">
        <v>169</v>
      </c>
      <c r="B192" s="431">
        <v>169</v>
      </c>
      <c r="C192" s="127" t="s">
        <v>371</v>
      </c>
      <c r="D192" s="90" t="s">
        <v>14</v>
      </c>
      <c r="E192" s="124" t="s">
        <v>372</v>
      </c>
      <c r="F192" s="87" t="s">
        <v>17</v>
      </c>
      <c r="G192" s="89" t="s">
        <v>465</v>
      </c>
      <c r="H192" s="67" t="s">
        <v>466</v>
      </c>
      <c r="I192" s="71"/>
      <c r="J192" s="68" t="s">
        <v>192</v>
      </c>
      <c r="K192" s="71"/>
      <c r="L192" s="71"/>
      <c r="M192" s="71"/>
      <c r="N192" s="130" t="s">
        <v>16</v>
      </c>
      <c r="O192" s="71"/>
      <c r="P192" s="71"/>
      <c r="Q192" s="71"/>
      <c r="R192" s="71"/>
      <c r="S192" s="71"/>
      <c r="T192" s="71"/>
      <c r="U192" s="66">
        <f>COUNTIF(K192:T192,"x")</f>
        <v>1</v>
      </c>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c r="AV192" s="71"/>
      <c r="AW192" s="71"/>
      <c r="AX192" s="71"/>
      <c r="AY192" s="71"/>
      <c r="AZ192" s="71"/>
      <c r="BA192" s="71"/>
      <c r="BB192" s="71"/>
      <c r="BC192" s="71"/>
      <c r="BD192" s="71"/>
      <c r="BE192" s="112"/>
      <c r="BF192" s="112"/>
      <c r="BG192" s="112"/>
      <c r="BH192" s="112"/>
      <c r="BI192" s="112"/>
      <c r="BJ192" s="112"/>
      <c r="BK192" s="112"/>
      <c r="BL192" s="112"/>
      <c r="BM192" s="112"/>
      <c r="BN192" s="112"/>
      <c r="BO192" s="112"/>
      <c r="BP192" s="112"/>
      <c r="BQ192" s="112"/>
      <c r="BR192" s="1118"/>
      <c r="BS192" s="1118"/>
      <c r="BT192" s="1118"/>
      <c r="BU192" s="112"/>
      <c r="BV192" s="71"/>
      <c r="BW192" s="71"/>
      <c r="BX192" s="71"/>
      <c r="BY192" s="71"/>
      <c r="BZ192" s="71"/>
      <c r="CA192" s="71"/>
      <c r="CB192" s="71"/>
      <c r="CC192" s="71"/>
    </row>
    <row r="193" spans="1:81" s="443" customFormat="1" ht="60.75" customHeight="1">
      <c r="A193" s="19">
        <v>170</v>
      </c>
      <c r="B193" s="431">
        <v>170</v>
      </c>
      <c r="C193" s="124" t="s">
        <v>373</v>
      </c>
      <c r="D193" s="90" t="s">
        <v>18</v>
      </c>
      <c r="E193" s="124" t="s">
        <v>374</v>
      </c>
      <c r="F193" s="87" t="s">
        <v>18</v>
      </c>
      <c r="G193" s="89" t="s">
        <v>467</v>
      </c>
      <c r="H193" s="67" t="s">
        <v>468</v>
      </c>
      <c r="I193" s="71"/>
      <c r="J193" s="68" t="s">
        <v>192</v>
      </c>
      <c r="K193" s="71"/>
      <c r="L193" s="71"/>
      <c r="M193" s="71"/>
      <c r="N193" s="71"/>
      <c r="O193" s="71"/>
      <c r="P193" s="130" t="s">
        <v>16</v>
      </c>
      <c r="Q193" s="71"/>
      <c r="R193" s="71"/>
      <c r="S193" s="71"/>
      <c r="T193" s="71"/>
      <c r="U193" s="66">
        <f>COUNTIF(K193:T193,"x")</f>
        <v>1</v>
      </c>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112"/>
      <c r="BF193" s="112"/>
      <c r="BG193" s="112"/>
      <c r="BH193" s="112"/>
      <c r="BI193" s="112"/>
      <c r="BJ193" s="112"/>
      <c r="BK193" s="112"/>
      <c r="BL193" s="112"/>
      <c r="BM193" s="112"/>
      <c r="BN193" s="112"/>
      <c r="BO193" s="112"/>
      <c r="BP193" s="112"/>
      <c r="BQ193" s="112"/>
      <c r="BR193" s="1118"/>
      <c r="BS193" s="1118"/>
      <c r="BT193" s="1118"/>
      <c r="BU193" s="112"/>
      <c r="BV193" s="71"/>
      <c r="BW193" s="71"/>
      <c r="BX193" s="71"/>
      <c r="BY193" s="71"/>
      <c r="BZ193" s="71"/>
      <c r="CA193" s="71"/>
      <c r="CB193" s="71"/>
      <c r="CC193" s="71"/>
    </row>
    <row r="194" spans="1:81">
      <c r="A194" s="19">
        <v>171</v>
      </c>
      <c r="B194" s="431">
        <v>171</v>
      </c>
      <c r="C194" s="1566" t="s">
        <v>375</v>
      </c>
      <c r="D194" s="1565"/>
      <c r="E194" s="1565"/>
      <c r="F194" s="1565"/>
      <c r="G194" s="1567"/>
      <c r="H194" s="432" t="s">
        <v>316</v>
      </c>
      <c r="I194" s="432" t="s">
        <v>316</v>
      </c>
      <c r="J194" s="432" t="s">
        <v>316</v>
      </c>
      <c r="K194" s="432" t="s">
        <v>316</v>
      </c>
      <c r="L194" s="432" t="s">
        <v>316</v>
      </c>
      <c r="M194" s="432" t="s">
        <v>316</v>
      </c>
      <c r="N194" s="432" t="s">
        <v>316</v>
      </c>
      <c r="O194" s="1086" t="s">
        <v>316</v>
      </c>
      <c r="P194" s="432" t="s">
        <v>316</v>
      </c>
      <c r="Q194" s="432" t="s">
        <v>316</v>
      </c>
      <c r="R194" s="432"/>
      <c r="S194" s="432" t="s">
        <v>316</v>
      </c>
      <c r="T194" s="432" t="s">
        <v>316</v>
      </c>
      <c r="U194" s="432" t="s">
        <v>316</v>
      </c>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5"/>
      <c r="BF194" s="5"/>
      <c r="BG194" s="5"/>
      <c r="BH194" s="5"/>
      <c r="BI194" s="5"/>
      <c r="BJ194" s="5"/>
      <c r="BK194" s="5"/>
      <c r="BL194" s="5"/>
      <c r="BM194" s="5"/>
      <c r="BN194" s="5"/>
      <c r="BO194" s="5"/>
      <c r="BP194" s="5"/>
      <c r="BQ194" s="5"/>
      <c r="BR194" s="1125"/>
      <c r="BS194" s="1125"/>
      <c r="BT194" s="1125"/>
      <c r="BU194" s="5"/>
      <c r="BV194" s="6"/>
      <c r="BW194" s="6"/>
      <c r="BX194" s="6"/>
      <c r="BY194" s="6"/>
      <c r="BZ194" s="6"/>
      <c r="CA194" s="6"/>
      <c r="CB194" s="6"/>
      <c r="CC194" s="6"/>
    </row>
    <row r="195" spans="1:81" s="443" customFormat="1" ht="26.25" customHeight="1">
      <c r="A195" s="19">
        <v>172</v>
      </c>
      <c r="B195" s="431">
        <v>172</v>
      </c>
      <c r="C195" s="86" t="s">
        <v>376</v>
      </c>
      <c r="D195" s="87" t="s">
        <v>14</v>
      </c>
      <c r="E195" s="86" t="s">
        <v>377</v>
      </c>
      <c r="F195" s="87" t="s">
        <v>17</v>
      </c>
      <c r="G195" s="109" t="s">
        <v>469</v>
      </c>
      <c r="H195" s="70" t="s">
        <v>470</v>
      </c>
      <c r="I195" s="71"/>
      <c r="J195" s="111" t="s">
        <v>192</v>
      </c>
      <c r="K195" s="71"/>
      <c r="L195" s="71"/>
      <c r="M195" s="130" t="s">
        <v>16</v>
      </c>
      <c r="N195" s="71"/>
      <c r="O195" s="71"/>
      <c r="P195" s="71"/>
      <c r="Q195" s="71"/>
      <c r="R195" s="130" t="s">
        <v>16</v>
      </c>
      <c r="S195" s="71"/>
      <c r="T195" s="71"/>
      <c r="U195" s="66">
        <f>COUNTIF(K195:T195,"x")</f>
        <v>2</v>
      </c>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112"/>
      <c r="BF195" s="112"/>
      <c r="BG195" s="112"/>
      <c r="BH195" s="112"/>
      <c r="BI195" s="112"/>
      <c r="BJ195" s="112"/>
      <c r="BK195" s="112"/>
      <c r="BL195" s="112"/>
      <c r="BM195" s="112"/>
      <c r="BN195" s="112"/>
      <c r="BO195" s="112"/>
      <c r="BP195" s="112"/>
      <c r="BQ195" s="112"/>
      <c r="BR195" s="1118"/>
      <c r="BS195" s="1118"/>
      <c r="BT195" s="1118"/>
      <c r="BU195" s="112"/>
      <c r="BV195" s="71"/>
      <c r="BW195" s="71"/>
      <c r="BX195" s="71"/>
      <c r="BY195" s="71"/>
      <c r="BZ195" s="71"/>
      <c r="CA195" s="71"/>
      <c r="CB195" s="71"/>
      <c r="CC195" s="71"/>
    </row>
    <row r="196" spans="1:81" s="443" customFormat="1" ht="63.75" customHeight="1">
      <c r="A196" s="19">
        <v>173</v>
      </c>
      <c r="B196" s="431">
        <v>173</v>
      </c>
      <c r="C196" s="86" t="s">
        <v>378</v>
      </c>
      <c r="D196" s="87" t="s">
        <v>14</v>
      </c>
      <c r="E196" s="86" t="s">
        <v>379</v>
      </c>
      <c r="F196" s="87" t="s">
        <v>14</v>
      </c>
      <c r="G196" s="110" t="s">
        <v>543</v>
      </c>
      <c r="H196" s="96" t="s">
        <v>544</v>
      </c>
      <c r="I196" s="71"/>
      <c r="J196" s="111" t="s">
        <v>192</v>
      </c>
      <c r="K196" s="71"/>
      <c r="L196" s="71" t="s">
        <v>16</v>
      </c>
      <c r="M196" s="71"/>
      <c r="N196" s="71"/>
      <c r="O196" s="71"/>
      <c r="P196" s="71"/>
      <c r="Q196" s="71"/>
      <c r="R196" s="71"/>
      <c r="S196" s="71"/>
      <c r="T196" s="71"/>
      <c r="U196" s="66">
        <f>COUNTIF(K196:T196,"x")</f>
        <v>1</v>
      </c>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112"/>
      <c r="BF196" s="112"/>
      <c r="BG196" s="112"/>
      <c r="BH196" s="112"/>
      <c r="BI196" s="112"/>
      <c r="BJ196" s="112"/>
      <c r="BK196" s="112"/>
      <c r="BL196" s="112"/>
      <c r="BM196" s="112"/>
      <c r="BN196" s="112"/>
      <c r="BO196" s="112"/>
      <c r="BP196" s="112"/>
      <c r="BQ196" s="112"/>
      <c r="BR196" s="1118"/>
      <c r="BS196" s="1118"/>
      <c r="BT196" s="1118"/>
      <c r="BU196" s="112"/>
      <c r="BV196" s="71"/>
      <c r="BW196" s="71"/>
      <c r="BX196" s="71"/>
      <c r="BY196" s="71"/>
      <c r="BZ196" s="71"/>
      <c r="CA196" s="71"/>
      <c r="CB196" s="71"/>
      <c r="CC196" s="71"/>
    </row>
    <row r="197" spans="1:81" s="443" customFormat="1" ht="42" customHeight="1">
      <c r="A197" s="19">
        <v>174</v>
      </c>
      <c r="B197" s="431">
        <v>174</v>
      </c>
      <c r="C197" s="86" t="s">
        <v>380</v>
      </c>
      <c r="D197" s="87" t="s">
        <v>14</v>
      </c>
      <c r="E197" s="86" t="s">
        <v>381</v>
      </c>
      <c r="F197" s="87" t="s">
        <v>14</v>
      </c>
      <c r="G197" s="443" t="s">
        <v>473</v>
      </c>
      <c r="H197" s="96" t="s">
        <v>474</v>
      </c>
      <c r="I197" s="71"/>
      <c r="J197" s="111" t="s">
        <v>192</v>
      </c>
      <c r="K197" s="71"/>
      <c r="L197" s="71"/>
      <c r="M197" s="71"/>
      <c r="N197" s="71"/>
      <c r="O197" s="71"/>
      <c r="P197" s="71"/>
      <c r="Q197" s="130" t="s">
        <v>16</v>
      </c>
      <c r="R197" s="71"/>
      <c r="S197" s="71"/>
      <c r="T197" s="71"/>
      <c r="U197" s="66">
        <f>COUNTIF(K197:T197,"x")</f>
        <v>1</v>
      </c>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112"/>
      <c r="BF197" s="112"/>
      <c r="BG197" s="112"/>
      <c r="BH197" s="112"/>
      <c r="BI197" s="112"/>
      <c r="BJ197" s="112"/>
      <c r="BK197" s="112"/>
      <c r="BL197" s="112"/>
      <c r="BM197" s="112"/>
      <c r="BN197" s="112"/>
      <c r="BO197" s="112"/>
      <c r="BP197" s="112"/>
      <c r="BQ197" s="112"/>
      <c r="BR197" s="1118"/>
      <c r="BS197" s="1118"/>
      <c r="BT197" s="1118"/>
      <c r="BU197" s="112"/>
      <c r="BV197" s="71"/>
      <c r="BW197" s="71"/>
      <c r="BX197" s="71"/>
      <c r="BY197" s="71"/>
      <c r="BZ197" s="71"/>
      <c r="CA197" s="71"/>
      <c r="CB197" s="71"/>
      <c r="CC197" s="71"/>
    </row>
    <row r="198" spans="1:81" s="443" customFormat="1" ht="28.5" customHeight="1">
      <c r="A198" s="19">
        <v>175</v>
      </c>
      <c r="B198" s="431">
        <v>175</v>
      </c>
      <c r="C198" s="86" t="s">
        <v>382</v>
      </c>
      <c r="D198" s="87" t="s">
        <v>14</v>
      </c>
      <c r="E198" s="86" t="s">
        <v>383</v>
      </c>
      <c r="F198" s="87" t="s">
        <v>17</v>
      </c>
      <c r="G198" s="67" t="s">
        <v>472</v>
      </c>
      <c r="H198" s="67" t="s">
        <v>1032</v>
      </c>
      <c r="I198" s="71"/>
      <c r="J198" s="111" t="s">
        <v>192</v>
      </c>
      <c r="K198" s="71"/>
      <c r="L198" s="71"/>
      <c r="M198" s="71"/>
      <c r="N198" s="71"/>
      <c r="O198" s="71"/>
      <c r="P198" s="71"/>
      <c r="Q198" s="71"/>
      <c r="R198" s="71"/>
      <c r="S198" s="71"/>
      <c r="T198" s="71" t="s">
        <v>16</v>
      </c>
      <c r="U198" s="66">
        <f>COUNTIF(K198:T198,"x")</f>
        <v>1</v>
      </c>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112"/>
      <c r="BF198" s="112"/>
      <c r="BG198" s="112"/>
      <c r="BH198" s="112"/>
      <c r="BI198" s="112"/>
      <c r="BJ198" s="112"/>
      <c r="BK198" s="112"/>
      <c r="BL198" s="112"/>
      <c r="BM198" s="112"/>
      <c r="BN198" s="112"/>
      <c r="BO198" s="112"/>
      <c r="BP198" s="112"/>
      <c r="BQ198" s="112"/>
      <c r="BR198" s="1118"/>
      <c r="BS198" s="1118"/>
      <c r="BT198" s="1118"/>
      <c r="BU198" s="112"/>
      <c r="BV198" s="71"/>
      <c r="BW198" s="71"/>
      <c r="BX198" s="71"/>
      <c r="BY198" s="71"/>
      <c r="BZ198" s="71"/>
      <c r="CA198" s="71"/>
      <c r="CB198" s="71"/>
      <c r="CC198" s="71"/>
    </row>
    <row r="199" spans="1:81" s="443" customFormat="1" ht="54" customHeight="1">
      <c r="A199" s="19">
        <v>176</v>
      </c>
      <c r="B199" s="431">
        <v>176</v>
      </c>
      <c r="C199" s="86" t="s">
        <v>384</v>
      </c>
      <c r="D199" s="87" t="s">
        <v>17</v>
      </c>
      <c r="E199" s="86" t="s">
        <v>385</v>
      </c>
      <c r="F199" s="87" t="s">
        <v>17</v>
      </c>
      <c r="G199" s="79" t="s">
        <v>181</v>
      </c>
      <c r="H199" s="99" t="s">
        <v>471</v>
      </c>
      <c r="I199" s="71"/>
      <c r="J199" s="111" t="s">
        <v>192</v>
      </c>
      <c r="K199" s="71"/>
      <c r="L199" s="71"/>
      <c r="M199" s="71"/>
      <c r="N199" s="71"/>
      <c r="O199" s="71"/>
      <c r="P199" s="130" t="s">
        <v>16</v>
      </c>
      <c r="Q199" s="71"/>
      <c r="R199" s="71"/>
      <c r="S199" s="71"/>
      <c r="T199" s="71"/>
      <c r="U199" s="66">
        <f>COUNTIF(K199:T199,"x")</f>
        <v>1</v>
      </c>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112"/>
      <c r="BF199" s="112"/>
      <c r="BG199" s="112"/>
      <c r="BH199" s="112"/>
      <c r="BI199" s="112"/>
      <c r="BJ199" s="112"/>
      <c r="BK199" s="112"/>
      <c r="BL199" s="112"/>
      <c r="BM199" s="112"/>
      <c r="BN199" s="112"/>
      <c r="BO199" s="112"/>
      <c r="BP199" s="112"/>
      <c r="BQ199" s="112"/>
      <c r="BR199" s="1118"/>
      <c r="BS199" s="1118"/>
      <c r="BT199" s="1118"/>
      <c r="BU199" s="112"/>
      <c r="BV199" s="71"/>
      <c r="BW199" s="71"/>
      <c r="BX199" s="71"/>
      <c r="BY199" s="71"/>
      <c r="BZ199" s="71"/>
      <c r="CA199" s="71"/>
      <c r="CB199" s="71"/>
      <c r="CC199" s="71"/>
    </row>
    <row r="200" spans="1:81" s="443" customFormat="1">
      <c r="A200" s="19">
        <v>177</v>
      </c>
      <c r="B200" s="431">
        <v>177</v>
      </c>
      <c r="C200" s="1566" t="s">
        <v>386</v>
      </c>
      <c r="D200" s="1565"/>
      <c r="E200" s="1567"/>
      <c r="F200" s="25"/>
      <c r="G200" s="436" t="s">
        <v>316</v>
      </c>
      <c r="H200" s="436" t="s">
        <v>316</v>
      </c>
      <c r="I200" s="436" t="s">
        <v>316</v>
      </c>
      <c r="J200" s="436" t="s">
        <v>316</v>
      </c>
      <c r="K200" s="436" t="s">
        <v>316</v>
      </c>
      <c r="L200" s="436" t="s">
        <v>316</v>
      </c>
      <c r="M200" s="436" t="s">
        <v>316</v>
      </c>
      <c r="N200" s="436" t="s">
        <v>316</v>
      </c>
      <c r="O200" s="1092" t="s">
        <v>316</v>
      </c>
      <c r="P200" s="436" t="s">
        <v>316</v>
      </c>
      <c r="Q200" s="436" t="s">
        <v>316</v>
      </c>
      <c r="R200" s="436"/>
      <c r="S200" s="436" t="s">
        <v>316</v>
      </c>
      <c r="T200" s="436" t="s">
        <v>316</v>
      </c>
      <c r="U200" s="436" t="s">
        <v>316</v>
      </c>
      <c r="V200" s="436" t="s">
        <v>316</v>
      </c>
      <c r="W200" s="436" t="s">
        <v>316</v>
      </c>
      <c r="X200" s="436" t="s">
        <v>316</v>
      </c>
      <c r="Y200" s="436" t="s">
        <v>316</v>
      </c>
      <c r="Z200" s="436" t="s">
        <v>316</v>
      </c>
      <c r="AA200" s="436" t="s">
        <v>316</v>
      </c>
      <c r="AB200" s="436" t="s">
        <v>316</v>
      </c>
      <c r="AC200" s="436" t="s">
        <v>316</v>
      </c>
      <c r="AD200" s="436" t="s">
        <v>316</v>
      </c>
      <c r="AE200" s="436" t="s">
        <v>316</v>
      </c>
      <c r="AF200" s="436" t="s">
        <v>316</v>
      </c>
      <c r="AG200" s="436" t="s">
        <v>316</v>
      </c>
      <c r="AH200" s="436" t="s">
        <v>316</v>
      </c>
      <c r="AI200" s="436" t="s">
        <v>316</v>
      </c>
      <c r="AJ200" s="436" t="s">
        <v>316</v>
      </c>
      <c r="AK200" s="436" t="s">
        <v>316</v>
      </c>
      <c r="AL200" s="436" t="s">
        <v>316</v>
      </c>
      <c r="AM200" s="1092"/>
      <c r="AN200" s="1092"/>
      <c r="AO200" s="1092" t="s">
        <v>316</v>
      </c>
      <c r="AP200" s="436" t="s">
        <v>316</v>
      </c>
      <c r="AQ200" s="436" t="s">
        <v>316</v>
      </c>
      <c r="AR200" s="436" t="s">
        <v>316</v>
      </c>
      <c r="AS200" s="436" t="s">
        <v>316</v>
      </c>
      <c r="AT200" s="436" t="s">
        <v>316</v>
      </c>
      <c r="AU200" s="436" t="s">
        <v>316</v>
      </c>
      <c r="AV200" s="436" t="s">
        <v>316</v>
      </c>
      <c r="AW200" s="436" t="s">
        <v>316</v>
      </c>
      <c r="AX200" s="436"/>
      <c r="AY200" s="436"/>
      <c r="AZ200" s="436" t="s">
        <v>316</v>
      </c>
      <c r="BA200" s="436"/>
      <c r="BB200" s="436" t="s">
        <v>316</v>
      </c>
      <c r="BC200" s="436"/>
      <c r="BD200" s="436" t="s">
        <v>316</v>
      </c>
      <c r="BE200" s="1127" t="s">
        <v>316</v>
      </c>
      <c r="BF200" s="1127" t="s">
        <v>316</v>
      </c>
      <c r="BG200" s="1127" t="s">
        <v>316</v>
      </c>
      <c r="BH200" s="1127" t="s">
        <v>316</v>
      </c>
      <c r="BI200" s="1127" t="s">
        <v>316</v>
      </c>
      <c r="BJ200" s="1127" t="s">
        <v>316</v>
      </c>
      <c r="BK200" s="1127" t="s">
        <v>316</v>
      </c>
      <c r="BL200" s="1127" t="s">
        <v>316</v>
      </c>
      <c r="BM200" s="1127" t="s">
        <v>316</v>
      </c>
      <c r="BN200" s="1127" t="s">
        <v>316</v>
      </c>
      <c r="BO200" s="1127" t="s">
        <v>316</v>
      </c>
      <c r="BP200" s="1127" t="s">
        <v>316</v>
      </c>
      <c r="BQ200" s="1127" t="s">
        <v>316</v>
      </c>
      <c r="BR200" s="1127" t="s">
        <v>316</v>
      </c>
      <c r="BS200" s="1127" t="s">
        <v>316</v>
      </c>
      <c r="BT200" s="1127" t="s">
        <v>316</v>
      </c>
      <c r="BU200" s="1127" t="s">
        <v>316</v>
      </c>
      <c r="BV200" s="436" t="s">
        <v>316</v>
      </c>
      <c r="BW200" s="436" t="s">
        <v>316</v>
      </c>
      <c r="BX200" s="436" t="s">
        <v>316</v>
      </c>
      <c r="BY200" s="436" t="s">
        <v>316</v>
      </c>
      <c r="BZ200" s="436" t="s">
        <v>316</v>
      </c>
      <c r="CA200" s="436" t="s">
        <v>316</v>
      </c>
      <c r="CB200" s="436" t="s">
        <v>316</v>
      </c>
      <c r="CC200" s="436" t="s">
        <v>316</v>
      </c>
    </row>
    <row r="201" spans="1:81" s="443" customFormat="1">
      <c r="A201" s="19">
        <v>178</v>
      </c>
      <c r="B201" s="431">
        <v>178</v>
      </c>
      <c r="C201" s="1566" t="s">
        <v>387</v>
      </c>
      <c r="D201" s="1565"/>
      <c r="E201" s="1567"/>
      <c r="F201" s="25"/>
      <c r="G201" s="436" t="s">
        <v>316</v>
      </c>
      <c r="H201" s="436" t="s">
        <v>316</v>
      </c>
      <c r="I201" s="436" t="s">
        <v>316</v>
      </c>
      <c r="J201" s="436" t="s">
        <v>316</v>
      </c>
      <c r="K201" s="436" t="s">
        <v>316</v>
      </c>
      <c r="L201" s="436" t="s">
        <v>316</v>
      </c>
      <c r="M201" s="436" t="s">
        <v>316</v>
      </c>
      <c r="N201" s="436" t="s">
        <v>316</v>
      </c>
      <c r="O201" s="1092" t="s">
        <v>316</v>
      </c>
      <c r="P201" s="436" t="s">
        <v>316</v>
      </c>
      <c r="Q201" s="436" t="s">
        <v>316</v>
      </c>
      <c r="R201" s="436"/>
      <c r="S201" s="436" t="s">
        <v>316</v>
      </c>
      <c r="T201" s="436" t="s">
        <v>316</v>
      </c>
      <c r="U201" s="436" t="s">
        <v>316</v>
      </c>
      <c r="V201" s="436" t="s">
        <v>316</v>
      </c>
      <c r="W201" s="436" t="s">
        <v>316</v>
      </c>
      <c r="X201" s="436" t="s">
        <v>316</v>
      </c>
      <c r="Y201" s="436" t="s">
        <v>316</v>
      </c>
      <c r="Z201" s="436" t="s">
        <v>316</v>
      </c>
      <c r="AA201" s="436" t="s">
        <v>316</v>
      </c>
      <c r="AB201" s="436" t="s">
        <v>316</v>
      </c>
      <c r="AC201" s="436" t="s">
        <v>316</v>
      </c>
      <c r="AD201" s="436" t="s">
        <v>316</v>
      </c>
      <c r="AE201" s="436" t="s">
        <v>316</v>
      </c>
      <c r="AF201" s="436" t="s">
        <v>316</v>
      </c>
      <c r="AG201" s="436" t="s">
        <v>316</v>
      </c>
      <c r="AH201" s="436" t="s">
        <v>316</v>
      </c>
      <c r="AI201" s="436" t="s">
        <v>316</v>
      </c>
      <c r="AJ201" s="436" t="s">
        <v>316</v>
      </c>
      <c r="AK201" s="436" t="s">
        <v>316</v>
      </c>
      <c r="AL201" s="436" t="s">
        <v>316</v>
      </c>
      <c r="AM201" s="1092"/>
      <c r="AN201" s="1092"/>
      <c r="AO201" s="1092" t="s">
        <v>316</v>
      </c>
      <c r="AP201" s="436" t="s">
        <v>316</v>
      </c>
      <c r="AQ201" s="436" t="s">
        <v>316</v>
      </c>
      <c r="AR201" s="436" t="s">
        <v>316</v>
      </c>
      <c r="AS201" s="436" t="s">
        <v>316</v>
      </c>
      <c r="AT201" s="436" t="s">
        <v>316</v>
      </c>
      <c r="AU201" s="436" t="s">
        <v>316</v>
      </c>
      <c r="AV201" s="436" t="s">
        <v>316</v>
      </c>
      <c r="AW201" s="436" t="s">
        <v>316</v>
      </c>
      <c r="AX201" s="436"/>
      <c r="AY201" s="436"/>
      <c r="AZ201" s="436" t="s">
        <v>316</v>
      </c>
      <c r="BA201" s="436"/>
      <c r="BB201" s="436" t="s">
        <v>316</v>
      </c>
      <c r="BC201" s="436"/>
      <c r="BD201" s="436" t="s">
        <v>316</v>
      </c>
      <c r="BE201" s="1127" t="s">
        <v>316</v>
      </c>
      <c r="BF201" s="1127" t="s">
        <v>316</v>
      </c>
      <c r="BG201" s="1127" t="s">
        <v>316</v>
      </c>
      <c r="BH201" s="1127" t="s">
        <v>316</v>
      </c>
      <c r="BI201" s="1127" t="s">
        <v>316</v>
      </c>
      <c r="BJ201" s="1127" t="s">
        <v>316</v>
      </c>
      <c r="BK201" s="1127" t="s">
        <v>316</v>
      </c>
      <c r="BL201" s="1127" t="s">
        <v>316</v>
      </c>
      <c r="BM201" s="1127" t="s">
        <v>316</v>
      </c>
      <c r="BN201" s="1127" t="s">
        <v>316</v>
      </c>
      <c r="BO201" s="1127" t="s">
        <v>316</v>
      </c>
      <c r="BP201" s="1127" t="s">
        <v>316</v>
      </c>
      <c r="BQ201" s="1127" t="s">
        <v>316</v>
      </c>
      <c r="BR201" s="1127" t="s">
        <v>316</v>
      </c>
      <c r="BS201" s="1127" t="s">
        <v>316</v>
      </c>
      <c r="BT201" s="1127" t="s">
        <v>316</v>
      </c>
      <c r="BU201" s="1127" t="s">
        <v>316</v>
      </c>
      <c r="BV201" s="436" t="s">
        <v>316</v>
      </c>
      <c r="BW201" s="436" t="s">
        <v>316</v>
      </c>
      <c r="BX201" s="436" t="s">
        <v>316</v>
      </c>
      <c r="BY201" s="436" t="s">
        <v>316</v>
      </c>
      <c r="BZ201" s="436" t="s">
        <v>316</v>
      </c>
      <c r="CA201" s="436" t="s">
        <v>316</v>
      </c>
      <c r="CB201" s="436" t="s">
        <v>316</v>
      </c>
      <c r="CC201" s="436" t="s">
        <v>316</v>
      </c>
    </row>
    <row r="202" spans="1:81" s="443" customFormat="1" ht="47.25">
      <c r="A202" s="19"/>
      <c r="B202" s="431"/>
      <c r="C202" s="390" t="s">
        <v>730</v>
      </c>
      <c r="D202" s="437"/>
      <c r="E202" s="438"/>
      <c r="F202" s="25"/>
      <c r="G202" s="436"/>
      <c r="H202" s="23" t="s">
        <v>1030</v>
      </c>
      <c r="I202" s="436"/>
      <c r="J202" s="436"/>
      <c r="K202" s="435"/>
      <c r="L202" s="435"/>
      <c r="M202" s="435"/>
      <c r="N202" s="435"/>
      <c r="O202" s="1085"/>
      <c r="P202" s="435"/>
      <c r="Q202" s="435"/>
      <c r="R202" s="435"/>
      <c r="S202" s="435"/>
      <c r="T202" s="435" t="s">
        <v>16</v>
      </c>
      <c r="U202" s="436"/>
      <c r="V202" s="436"/>
      <c r="W202" s="436"/>
      <c r="X202" s="436"/>
      <c r="Y202" s="436"/>
      <c r="Z202" s="436"/>
      <c r="AA202" s="436"/>
      <c r="AB202" s="436"/>
      <c r="AC202" s="436"/>
      <c r="AD202" s="436"/>
      <c r="AE202" s="436"/>
      <c r="AF202" s="436"/>
      <c r="AG202" s="436"/>
      <c r="AH202" s="436"/>
      <c r="AI202" s="436"/>
      <c r="AJ202" s="436"/>
      <c r="AK202" s="436"/>
      <c r="AL202" s="436"/>
      <c r="AM202" s="1092"/>
      <c r="AN202" s="1092"/>
      <c r="AO202" s="1092"/>
      <c r="AP202" s="436"/>
      <c r="AQ202" s="436"/>
      <c r="AR202" s="436"/>
      <c r="AS202" s="436"/>
      <c r="AT202" s="436"/>
      <c r="AU202" s="436"/>
      <c r="AV202" s="436"/>
      <c r="AW202" s="436"/>
      <c r="AX202" s="436"/>
      <c r="AY202" s="436"/>
      <c r="AZ202" s="436"/>
      <c r="BA202" s="436"/>
      <c r="BB202" s="436"/>
      <c r="BC202" s="436"/>
      <c r="BD202" s="436"/>
      <c r="BE202" s="1127"/>
      <c r="BF202" s="1127"/>
      <c r="BG202" s="1127"/>
      <c r="BH202" s="1127"/>
      <c r="BI202" s="1127"/>
      <c r="BJ202" s="1127"/>
      <c r="BK202" s="1127"/>
      <c r="BL202" s="1127"/>
      <c r="BM202" s="1127"/>
      <c r="BN202" s="1127"/>
      <c r="BO202" s="1127"/>
      <c r="BP202" s="1127"/>
      <c r="BQ202" s="1127"/>
      <c r="BR202" s="1127"/>
      <c r="BS202" s="1127"/>
      <c r="BT202" s="1127"/>
      <c r="BU202" s="1127"/>
      <c r="BV202" s="436"/>
      <c r="BW202" s="436"/>
      <c r="BX202" s="436"/>
      <c r="BY202" s="436"/>
      <c r="BZ202" s="436"/>
      <c r="CA202" s="436"/>
      <c r="CB202" s="436"/>
      <c r="CC202" s="436"/>
    </row>
    <row r="203" spans="1:81" ht="45.75" customHeight="1">
      <c r="A203" s="19">
        <v>179</v>
      </c>
      <c r="B203" s="431">
        <v>179</v>
      </c>
      <c r="C203" s="390" t="s">
        <v>730</v>
      </c>
      <c r="D203" s="77" t="s">
        <v>14</v>
      </c>
      <c r="E203" s="78" t="s">
        <v>480</v>
      </c>
      <c r="F203" s="77" t="s">
        <v>17</v>
      </c>
      <c r="G203" s="78" t="s">
        <v>731</v>
      </c>
      <c r="H203" s="23" t="s">
        <v>969</v>
      </c>
      <c r="I203" s="20" t="s">
        <v>275</v>
      </c>
      <c r="J203" s="111" t="s">
        <v>192</v>
      </c>
      <c r="K203" s="21" t="s">
        <v>16</v>
      </c>
      <c r="L203" s="21"/>
      <c r="M203" s="21"/>
      <c r="N203" s="446"/>
      <c r="O203" s="20"/>
      <c r="P203" s="446"/>
      <c r="Q203" s="20"/>
      <c r="R203" s="20"/>
      <c r="S203" s="21"/>
      <c r="T203" s="20"/>
      <c r="U203" s="66">
        <f>COUNTIF(K203:T203,"x")</f>
        <v>1</v>
      </c>
      <c r="V203" s="20" t="s">
        <v>726</v>
      </c>
      <c r="W203" s="20" t="s">
        <v>726</v>
      </c>
      <c r="X203" s="20" t="s">
        <v>726</v>
      </c>
      <c r="Y203" s="20" t="s">
        <v>726</v>
      </c>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c r="BB203" s="20"/>
      <c r="BC203" s="20"/>
      <c r="BD203" s="20"/>
      <c r="BE203" s="1121"/>
      <c r="BF203" s="1121"/>
      <c r="BG203" s="1121"/>
      <c r="BH203" s="1121"/>
      <c r="BI203" s="1121"/>
      <c r="BJ203" s="1121"/>
      <c r="BK203" s="1121"/>
      <c r="BL203" s="1121"/>
      <c r="BM203" s="1121"/>
      <c r="BN203" s="1121"/>
      <c r="BO203" s="1121"/>
      <c r="BP203" s="1121"/>
      <c r="BQ203" s="1121"/>
      <c r="BR203" s="1122"/>
      <c r="BS203" s="1122"/>
      <c r="BT203" s="1122"/>
      <c r="BU203" s="1121"/>
      <c r="BV203" s="21">
        <f>COUNTIF($BE203:$BU203,2)</f>
        <v>0</v>
      </c>
      <c r="BW203" s="22" t="e">
        <f>BV203/COUNTA($BE203:$BU203)</f>
        <v>#DIV/0!</v>
      </c>
      <c r="BX203" s="21">
        <f>COUNTIF($BE203:$BU203,1)</f>
        <v>0</v>
      </c>
      <c r="BY203" s="22" t="e">
        <f>BX203/COUNTA($BE203:$BU203)</f>
        <v>#DIV/0!</v>
      </c>
      <c r="BZ203" s="21">
        <f>COUNTIF($BE203:$BU203,0)</f>
        <v>0</v>
      </c>
      <c r="CA203" s="22" t="e">
        <f>BZ203/COUNTA($BE203:$BU203)</f>
        <v>#DIV/0!</v>
      </c>
      <c r="CB203" s="21" t="e">
        <f>(((BV203*2)+(BX203*1)+(BZ203*0)))/COUNTA($BE203:$BU203)</f>
        <v>#DIV/0!</v>
      </c>
      <c r="CC203" s="21" t="e">
        <f>IF(CB203&gt;=1.6,"Đạt mục tiêu",IF(CB203&gt;=1,"Cần cố gắng","Chưa đạt"))</f>
        <v>#DIV/0!</v>
      </c>
    </row>
    <row r="204" spans="1:81" ht="43.5" customHeight="1">
      <c r="A204" s="19"/>
      <c r="B204" s="431"/>
      <c r="C204" s="390" t="s">
        <v>730</v>
      </c>
      <c r="D204" s="77"/>
      <c r="E204" s="78"/>
      <c r="F204" s="77"/>
      <c r="G204" s="78"/>
      <c r="H204" s="23" t="s">
        <v>1017</v>
      </c>
      <c r="I204" s="20"/>
      <c r="J204" s="111"/>
      <c r="K204" s="21"/>
      <c r="L204" s="21"/>
      <c r="M204" s="21"/>
      <c r="N204" s="446"/>
      <c r="O204" s="20"/>
      <c r="P204" s="446"/>
      <c r="Q204" s="20"/>
      <c r="R204" s="21" t="s">
        <v>16</v>
      </c>
      <c r="S204" s="21"/>
      <c r="T204" s="20"/>
      <c r="U204" s="66"/>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c r="BB204" s="20"/>
      <c r="BC204" s="20"/>
      <c r="BD204" s="20"/>
      <c r="BE204" s="1121"/>
      <c r="BF204" s="1121"/>
      <c r="BG204" s="1121"/>
      <c r="BH204" s="1121"/>
      <c r="BI204" s="1121"/>
      <c r="BJ204" s="1121"/>
      <c r="BK204" s="1121"/>
      <c r="BL204" s="1121"/>
      <c r="BM204" s="1121"/>
      <c r="BN204" s="1121"/>
      <c r="BO204" s="1121"/>
      <c r="BP204" s="1121"/>
      <c r="BQ204" s="1121"/>
      <c r="BR204" s="1122"/>
      <c r="BS204" s="1122"/>
      <c r="BT204" s="1122"/>
      <c r="BU204" s="1121"/>
      <c r="BV204" s="21"/>
      <c r="BW204" s="22"/>
      <c r="BX204" s="21"/>
      <c r="BY204" s="22"/>
      <c r="BZ204" s="21"/>
      <c r="CA204" s="22"/>
      <c r="CB204" s="21"/>
      <c r="CC204" s="21"/>
    </row>
    <row r="205" spans="1:81" ht="59.25" customHeight="1">
      <c r="A205" s="19">
        <v>180</v>
      </c>
      <c r="B205" s="431">
        <v>180</v>
      </c>
      <c r="C205" s="390" t="s">
        <v>479</v>
      </c>
      <c r="D205" s="77" t="s">
        <v>14</v>
      </c>
      <c r="E205" s="78" t="s">
        <v>480</v>
      </c>
      <c r="F205" s="77" t="s">
        <v>17</v>
      </c>
      <c r="G205" s="78" t="s">
        <v>481</v>
      </c>
      <c r="H205" s="23" t="s">
        <v>977</v>
      </c>
      <c r="I205" s="20" t="s">
        <v>275</v>
      </c>
      <c r="J205" s="111" t="s">
        <v>192</v>
      </c>
      <c r="K205" s="21"/>
      <c r="L205" s="21" t="s">
        <v>16</v>
      </c>
      <c r="M205" s="21"/>
      <c r="N205" s="446"/>
      <c r="O205" s="20"/>
      <c r="P205" s="446"/>
      <c r="Q205" s="20"/>
      <c r="R205" s="20"/>
      <c r="S205" s="21"/>
      <c r="T205" s="20"/>
      <c r="U205" s="66">
        <f t="shared" ref="U205:U218" si="18">COUNTIF(K205:T205,"x")</f>
        <v>1</v>
      </c>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1121"/>
      <c r="BF205" s="1121"/>
      <c r="BG205" s="1121"/>
      <c r="BH205" s="1121"/>
      <c r="BI205" s="1121"/>
      <c r="BJ205" s="1121"/>
      <c r="BK205" s="1121"/>
      <c r="BL205" s="1121"/>
      <c r="BM205" s="1121"/>
      <c r="BN205" s="1121"/>
      <c r="BO205" s="1121"/>
      <c r="BP205" s="1121"/>
      <c r="BQ205" s="1121"/>
      <c r="BR205" s="1122"/>
      <c r="BS205" s="1122"/>
      <c r="BT205" s="1122"/>
      <c r="BU205" s="1121"/>
      <c r="BV205" s="21"/>
      <c r="BW205" s="22"/>
      <c r="BX205" s="21"/>
      <c r="BY205" s="22"/>
      <c r="BZ205" s="21"/>
      <c r="CA205" s="22"/>
      <c r="CB205" s="21"/>
      <c r="CC205" s="21"/>
    </row>
    <row r="206" spans="1:81" ht="41.25" customHeight="1">
      <c r="A206" s="19">
        <v>181</v>
      </c>
      <c r="B206" s="431">
        <v>181</v>
      </c>
      <c r="C206" s="390" t="s">
        <v>479</v>
      </c>
      <c r="D206" s="77" t="s">
        <v>14</v>
      </c>
      <c r="E206" s="78" t="s">
        <v>480</v>
      </c>
      <c r="F206" s="77" t="s">
        <v>17</v>
      </c>
      <c r="G206" s="78" t="s">
        <v>475</v>
      </c>
      <c r="H206" s="23" t="s">
        <v>483</v>
      </c>
      <c r="I206" s="20" t="s">
        <v>275</v>
      </c>
      <c r="J206" s="111" t="s">
        <v>192</v>
      </c>
      <c r="K206" s="21"/>
      <c r="L206" s="21"/>
      <c r="M206" s="21" t="s">
        <v>16</v>
      </c>
      <c r="N206" s="446"/>
      <c r="O206" s="20"/>
      <c r="P206" s="446"/>
      <c r="Q206" s="20"/>
      <c r="R206" s="20"/>
      <c r="S206" s="21"/>
      <c r="T206" s="20"/>
      <c r="U206" s="66">
        <f t="shared" si="18"/>
        <v>1</v>
      </c>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1121"/>
      <c r="BF206" s="1121"/>
      <c r="BG206" s="1121"/>
      <c r="BH206" s="1121"/>
      <c r="BI206" s="1121"/>
      <c r="BJ206" s="1121"/>
      <c r="BK206" s="1121"/>
      <c r="BL206" s="1121"/>
      <c r="BM206" s="1121"/>
      <c r="BN206" s="1121"/>
      <c r="BO206" s="1121"/>
      <c r="BP206" s="1121"/>
      <c r="BQ206" s="1121"/>
      <c r="BR206" s="1122"/>
      <c r="BS206" s="1122"/>
      <c r="BT206" s="1122"/>
      <c r="BU206" s="1121"/>
      <c r="BV206" s="21"/>
      <c r="BW206" s="22"/>
      <c r="BX206" s="21"/>
      <c r="BY206" s="22"/>
      <c r="BZ206" s="21"/>
      <c r="CA206" s="22"/>
      <c r="CB206" s="21"/>
      <c r="CC206" s="21"/>
    </row>
    <row r="207" spans="1:81" ht="42" customHeight="1">
      <c r="A207" s="19">
        <v>182</v>
      </c>
      <c r="B207" s="431">
        <v>182</v>
      </c>
      <c r="C207" s="390" t="s">
        <v>479</v>
      </c>
      <c r="D207" s="77" t="s">
        <v>14</v>
      </c>
      <c r="E207" s="78" t="s">
        <v>480</v>
      </c>
      <c r="F207" s="77" t="s">
        <v>17</v>
      </c>
      <c r="G207" s="78" t="s">
        <v>477</v>
      </c>
      <c r="H207" s="23" t="s">
        <v>959</v>
      </c>
      <c r="I207" s="20" t="s">
        <v>275</v>
      </c>
      <c r="J207" s="111" t="s">
        <v>192</v>
      </c>
      <c r="K207" s="21"/>
      <c r="L207" s="21"/>
      <c r="M207" s="21"/>
      <c r="N207" s="446" t="s">
        <v>16</v>
      </c>
      <c r="O207" s="20"/>
      <c r="P207" s="446"/>
      <c r="Q207" s="20"/>
      <c r="R207" s="20"/>
      <c r="S207" s="21"/>
      <c r="T207" s="20"/>
      <c r="U207" s="66">
        <f t="shared" si="18"/>
        <v>1</v>
      </c>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1121"/>
      <c r="BF207" s="1121"/>
      <c r="BG207" s="1121"/>
      <c r="BH207" s="1121"/>
      <c r="BI207" s="1121"/>
      <c r="BJ207" s="1121"/>
      <c r="BK207" s="1121"/>
      <c r="BL207" s="1121"/>
      <c r="BM207" s="1121"/>
      <c r="BN207" s="1121"/>
      <c r="BO207" s="1121"/>
      <c r="BP207" s="1121"/>
      <c r="BQ207" s="1121"/>
      <c r="BR207" s="1122"/>
      <c r="BS207" s="1122"/>
      <c r="BT207" s="1122"/>
      <c r="BU207" s="1121"/>
      <c r="BV207" s="21"/>
      <c r="BW207" s="22"/>
      <c r="BX207" s="21"/>
      <c r="BY207" s="22"/>
      <c r="BZ207" s="21"/>
      <c r="CA207" s="22"/>
      <c r="CB207" s="21"/>
      <c r="CC207" s="21"/>
    </row>
    <row r="208" spans="1:81" ht="48" customHeight="1">
      <c r="A208" s="19">
        <v>183</v>
      </c>
      <c r="B208" s="431">
        <v>183</v>
      </c>
      <c r="C208" s="390" t="s">
        <v>479</v>
      </c>
      <c r="D208" s="77" t="s">
        <v>14</v>
      </c>
      <c r="E208" s="78" t="s">
        <v>480</v>
      </c>
      <c r="F208" s="77" t="s">
        <v>17</v>
      </c>
      <c r="G208" s="78" t="s">
        <v>476</v>
      </c>
      <c r="H208" s="23" t="s">
        <v>484</v>
      </c>
      <c r="I208" s="20" t="s">
        <v>275</v>
      </c>
      <c r="J208" s="111" t="s">
        <v>192</v>
      </c>
      <c r="K208" s="21"/>
      <c r="L208" s="21"/>
      <c r="M208" s="21"/>
      <c r="N208" s="446"/>
      <c r="O208" s="20"/>
      <c r="P208" s="446"/>
      <c r="Q208" s="20"/>
      <c r="R208" s="20"/>
      <c r="S208" s="21"/>
      <c r="T208" s="20"/>
      <c r="U208" s="66">
        <f t="shared" si="18"/>
        <v>0</v>
      </c>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1121"/>
      <c r="BF208" s="1121"/>
      <c r="BG208" s="1121"/>
      <c r="BH208" s="1121"/>
      <c r="BI208" s="1121"/>
      <c r="BJ208" s="1121"/>
      <c r="BK208" s="1121"/>
      <c r="BL208" s="1121"/>
      <c r="BM208" s="1121"/>
      <c r="BN208" s="1121"/>
      <c r="BO208" s="1121"/>
      <c r="BP208" s="1121"/>
      <c r="BQ208" s="1121"/>
      <c r="BR208" s="1122"/>
      <c r="BS208" s="1122"/>
      <c r="BT208" s="1122"/>
      <c r="BU208" s="1121"/>
      <c r="BV208" s="21"/>
      <c r="BW208" s="22"/>
      <c r="BX208" s="21"/>
      <c r="BY208" s="22"/>
      <c r="BZ208" s="21"/>
      <c r="CA208" s="22"/>
      <c r="CB208" s="21"/>
      <c r="CC208" s="21"/>
    </row>
    <row r="209" spans="1:81" ht="48" customHeight="1">
      <c r="A209" s="19">
        <v>184</v>
      </c>
      <c r="B209" s="431">
        <v>184</v>
      </c>
      <c r="C209" s="390" t="s">
        <v>479</v>
      </c>
      <c r="D209" s="77" t="s">
        <v>14</v>
      </c>
      <c r="E209" s="78" t="s">
        <v>480</v>
      </c>
      <c r="F209" s="77" t="s">
        <v>17</v>
      </c>
      <c r="G209" s="78" t="s">
        <v>482</v>
      </c>
      <c r="H209" s="23" t="s">
        <v>1001</v>
      </c>
      <c r="I209" s="20" t="s">
        <v>275</v>
      </c>
      <c r="J209" s="111" t="s">
        <v>192</v>
      </c>
      <c r="K209" s="21"/>
      <c r="L209" s="21"/>
      <c r="M209" s="21"/>
      <c r="N209" s="446"/>
      <c r="O209" s="20"/>
      <c r="P209" s="446" t="s">
        <v>16</v>
      </c>
      <c r="Q209" s="20"/>
      <c r="R209" s="20"/>
      <c r="S209" s="21"/>
      <c r="T209" s="20"/>
      <c r="U209" s="66">
        <f t="shared" si="18"/>
        <v>1</v>
      </c>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1121"/>
      <c r="BF209" s="1121"/>
      <c r="BG209" s="1121"/>
      <c r="BH209" s="1121"/>
      <c r="BI209" s="1121"/>
      <c r="BJ209" s="1121"/>
      <c r="BK209" s="1121"/>
      <c r="BL209" s="1121"/>
      <c r="BM209" s="1121"/>
      <c r="BN209" s="1121"/>
      <c r="BO209" s="1121"/>
      <c r="BP209" s="1121"/>
      <c r="BQ209" s="1121"/>
      <c r="BR209" s="1122"/>
      <c r="BS209" s="1122"/>
      <c r="BT209" s="1122"/>
      <c r="BU209" s="1121"/>
      <c r="BV209" s="21"/>
      <c r="BW209" s="22"/>
      <c r="BX209" s="21"/>
      <c r="BY209" s="22"/>
      <c r="BZ209" s="21"/>
      <c r="CA209" s="22"/>
      <c r="CB209" s="21"/>
      <c r="CC209" s="21"/>
    </row>
    <row r="210" spans="1:81" ht="37.5" customHeight="1">
      <c r="A210" s="19">
        <v>185</v>
      </c>
      <c r="B210" s="431">
        <v>185</v>
      </c>
      <c r="C210" s="390" t="s">
        <v>479</v>
      </c>
      <c r="D210" s="77" t="s">
        <v>14</v>
      </c>
      <c r="E210" s="78" t="s">
        <v>480</v>
      </c>
      <c r="F210" s="77" t="s">
        <v>17</v>
      </c>
      <c r="G210" s="78" t="s">
        <v>478</v>
      </c>
      <c r="H210" s="23" t="s">
        <v>1008</v>
      </c>
      <c r="I210" s="20" t="s">
        <v>275</v>
      </c>
      <c r="J210" s="111" t="s">
        <v>192</v>
      </c>
      <c r="K210" s="21"/>
      <c r="L210" s="21"/>
      <c r="M210" s="21"/>
      <c r="N210" s="446"/>
      <c r="O210" s="20"/>
      <c r="P210" s="446"/>
      <c r="Q210" s="21" t="s">
        <v>16</v>
      </c>
      <c r="R210" s="20"/>
      <c r="S210" s="21"/>
      <c r="T210" s="20"/>
      <c r="U210" s="66">
        <f t="shared" si="18"/>
        <v>1</v>
      </c>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1121"/>
      <c r="BF210" s="1121"/>
      <c r="BG210" s="1121"/>
      <c r="BH210" s="1121"/>
      <c r="BI210" s="1121"/>
      <c r="BJ210" s="1121"/>
      <c r="BK210" s="1121"/>
      <c r="BL210" s="1121"/>
      <c r="BM210" s="1121"/>
      <c r="BN210" s="1121"/>
      <c r="BO210" s="1121"/>
      <c r="BP210" s="1121"/>
      <c r="BQ210" s="1121"/>
      <c r="BR210" s="1122"/>
      <c r="BS210" s="1122"/>
      <c r="BT210" s="1122"/>
      <c r="BU210" s="1121"/>
      <c r="BV210" s="21"/>
      <c r="BW210" s="22"/>
      <c r="BX210" s="21"/>
      <c r="BY210" s="22"/>
      <c r="BZ210" s="21"/>
      <c r="CA210" s="22"/>
      <c r="CB210" s="21"/>
      <c r="CC210" s="21"/>
    </row>
    <row r="211" spans="1:81" ht="56.25" customHeight="1">
      <c r="A211" s="19">
        <v>186</v>
      </c>
      <c r="B211" s="431">
        <v>186</v>
      </c>
      <c r="C211" s="390" t="s">
        <v>479</v>
      </c>
      <c r="D211" s="77" t="s">
        <v>14</v>
      </c>
      <c r="E211" s="78" t="s">
        <v>485</v>
      </c>
      <c r="F211" s="77" t="s">
        <v>17</v>
      </c>
      <c r="G211" s="78" t="s">
        <v>491</v>
      </c>
      <c r="H211" s="125" t="s">
        <v>970</v>
      </c>
      <c r="I211" s="20" t="s">
        <v>275</v>
      </c>
      <c r="J211" s="111" t="s">
        <v>192</v>
      </c>
      <c r="K211" s="21" t="s">
        <v>16</v>
      </c>
      <c r="L211" s="21"/>
      <c r="M211" s="21"/>
      <c r="N211" s="446"/>
      <c r="O211" s="20"/>
      <c r="P211" s="446"/>
      <c r="Q211" s="20"/>
      <c r="R211" s="20"/>
      <c r="S211" s="21"/>
      <c r="T211" s="20"/>
      <c r="U211" s="66">
        <f t="shared" si="18"/>
        <v>1</v>
      </c>
      <c r="V211" s="20" t="s">
        <v>726</v>
      </c>
      <c r="W211" s="20" t="s">
        <v>723</v>
      </c>
      <c r="X211" s="20" t="s">
        <v>723</v>
      </c>
      <c r="Y211" s="20" t="s">
        <v>726</v>
      </c>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1121"/>
      <c r="BF211" s="1121"/>
      <c r="BG211" s="1121"/>
      <c r="BH211" s="1121"/>
      <c r="BI211" s="1121"/>
      <c r="BJ211" s="1121"/>
      <c r="BK211" s="1121"/>
      <c r="BL211" s="1121"/>
      <c r="BM211" s="1121"/>
      <c r="BN211" s="1121"/>
      <c r="BO211" s="1121"/>
      <c r="BP211" s="1121"/>
      <c r="BQ211" s="1121"/>
      <c r="BR211" s="1122"/>
      <c r="BS211" s="1122"/>
      <c r="BT211" s="1122"/>
      <c r="BU211" s="1121"/>
      <c r="BV211" s="21"/>
      <c r="BW211" s="22"/>
      <c r="BX211" s="21"/>
      <c r="BY211" s="22"/>
      <c r="BZ211" s="21"/>
      <c r="CA211" s="22"/>
      <c r="CB211" s="21"/>
      <c r="CC211" s="21"/>
    </row>
    <row r="212" spans="1:81" ht="43.5" customHeight="1">
      <c r="A212" s="19">
        <v>187</v>
      </c>
      <c r="B212" s="431">
        <v>187</v>
      </c>
      <c r="C212" s="390" t="s">
        <v>479</v>
      </c>
      <c r="D212" s="77" t="s">
        <v>14</v>
      </c>
      <c r="E212" s="78" t="s">
        <v>485</v>
      </c>
      <c r="F212" s="77" t="s">
        <v>17</v>
      </c>
      <c r="G212" s="78" t="s">
        <v>492</v>
      </c>
      <c r="H212" s="23" t="s">
        <v>493</v>
      </c>
      <c r="I212" s="20" t="s">
        <v>275</v>
      </c>
      <c r="J212" s="111" t="s">
        <v>192</v>
      </c>
      <c r="K212" s="21"/>
      <c r="L212" s="21"/>
      <c r="M212" s="21"/>
      <c r="N212" s="446"/>
      <c r="O212" s="20"/>
      <c r="P212" s="446"/>
      <c r="Q212" s="20"/>
      <c r="R212" s="20"/>
      <c r="S212" s="21"/>
      <c r="T212" s="20"/>
      <c r="U212" s="66">
        <f t="shared" si="18"/>
        <v>0</v>
      </c>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1121"/>
      <c r="BF212" s="1121"/>
      <c r="BG212" s="1121"/>
      <c r="BH212" s="1121"/>
      <c r="BI212" s="1121"/>
      <c r="BJ212" s="1121"/>
      <c r="BK212" s="1121"/>
      <c r="BL212" s="1121"/>
      <c r="BM212" s="1121"/>
      <c r="BN212" s="1121"/>
      <c r="BO212" s="1121"/>
      <c r="BP212" s="1121"/>
      <c r="BQ212" s="1121"/>
      <c r="BR212" s="1122"/>
      <c r="BS212" s="1122"/>
      <c r="BT212" s="1122"/>
      <c r="BU212" s="1121"/>
      <c r="BV212" s="21"/>
      <c r="BW212" s="22"/>
      <c r="BX212" s="21"/>
      <c r="BY212" s="22"/>
      <c r="BZ212" s="21"/>
      <c r="CA212" s="22"/>
      <c r="CB212" s="21"/>
      <c r="CC212" s="21"/>
    </row>
    <row r="213" spans="1:81" ht="38.25" customHeight="1">
      <c r="A213" s="19">
        <v>188</v>
      </c>
      <c r="B213" s="431">
        <v>188</v>
      </c>
      <c r="C213" s="390" t="s">
        <v>479</v>
      </c>
      <c r="D213" s="77" t="s">
        <v>14</v>
      </c>
      <c r="E213" s="78" t="s">
        <v>485</v>
      </c>
      <c r="F213" s="77" t="s">
        <v>17</v>
      </c>
      <c r="G213" s="78" t="s">
        <v>486</v>
      </c>
      <c r="H213" s="23" t="s">
        <v>494</v>
      </c>
      <c r="I213" s="20" t="s">
        <v>275</v>
      </c>
      <c r="J213" s="111" t="s">
        <v>192</v>
      </c>
      <c r="K213" s="21"/>
      <c r="L213" s="21"/>
      <c r="M213" s="21" t="s">
        <v>16</v>
      </c>
      <c r="N213" s="446"/>
      <c r="O213" s="20"/>
      <c r="P213" s="446"/>
      <c r="Q213" s="20"/>
      <c r="R213" s="20"/>
      <c r="S213" s="21"/>
      <c r="T213" s="20"/>
      <c r="U213" s="66">
        <f t="shared" si="18"/>
        <v>1</v>
      </c>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1121"/>
      <c r="BF213" s="1121"/>
      <c r="BG213" s="1121"/>
      <c r="BH213" s="1121"/>
      <c r="BI213" s="1121"/>
      <c r="BJ213" s="1121"/>
      <c r="BK213" s="1121"/>
      <c r="BL213" s="1121"/>
      <c r="BM213" s="1121"/>
      <c r="BN213" s="1121"/>
      <c r="BO213" s="1121"/>
      <c r="BP213" s="1121"/>
      <c r="BQ213" s="1121"/>
      <c r="BR213" s="1122"/>
      <c r="BS213" s="1122"/>
      <c r="BT213" s="1122"/>
      <c r="BU213" s="1121"/>
      <c r="BV213" s="21"/>
      <c r="BW213" s="22"/>
      <c r="BX213" s="21"/>
      <c r="BY213" s="22"/>
      <c r="BZ213" s="21"/>
      <c r="CA213" s="22"/>
      <c r="CB213" s="21"/>
      <c r="CC213" s="21"/>
    </row>
    <row r="214" spans="1:81" ht="45" customHeight="1">
      <c r="A214" s="19">
        <v>189</v>
      </c>
      <c r="B214" s="431">
        <v>189</v>
      </c>
      <c r="C214" s="390" t="s">
        <v>479</v>
      </c>
      <c r="D214" s="77" t="s">
        <v>14</v>
      </c>
      <c r="E214" s="78" t="s">
        <v>485</v>
      </c>
      <c r="F214" s="77" t="s">
        <v>17</v>
      </c>
      <c r="G214" s="78" t="s">
        <v>487</v>
      </c>
      <c r="H214" s="23" t="s">
        <v>994</v>
      </c>
      <c r="I214" s="20" t="s">
        <v>275</v>
      </c>
      <c r="J214" s="111" t="s">
        <v>192</v>
      </c>
      <c r="K214" s="21"/>
      <c r="L214" s="21"/>
      <c r="M214" s="21"/>
      <c r="N214" s="446"/>
      <c r="O214" s="21" t="s">
        <v>16</v>
      </c>
      <c r="P214" s="446"/>
      <c r="Q214" s="20"/>
      <c r="R214" s="20"/>
      <c r="S214" s="21"/>
      <c r="T214" s="20"/>
      <c r="U214" s="66">
        <f t="shared" si="18"/>
        <v>1</v>
      </c>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1121"/>
      <c r="BF214" s="1121"/>
      <c r="BG214" s="1121"/>
      <c r="BH214" s="1121"/>
      <c r="BI214" s="1121"/>
      <c r="BJ214" s="1121"/>
      <c r="BK214" s="1121"/>
      <c r="BL214" s="1121"/>
      <c r="BM214" s="1121"/>
      <c r="BN214" s="1121"/>
      <c r="BO214" s="1121"/>
      <c r="BP214" s="1121"/>
      <c r="BQ214" s="1121"/>
      <c r="BR214" s="1122"/>
      <c r="BS214" s="1122"/>
      <c r="BT214" s="1122"/>
      <c r="BU214" s="1121"/>
      <c r="BV214" s="21"/>
      <c r="BW214" s="22"/>
      <c r="BX214" s="21"/>
      <c r="BY214" s="22"/>
      <c r="BZ214" s="21"/>
      <c r="CA214" s="22"/>
      <c r="CB214" s="21"/>
      <c r="CC214" s="21"/>
    </row>
    <row r="215" spans="1:81" ht="42.75" customHeight="1">
      <c r="A215" s="19">
        <v>190</v>
      </c>
      <c r="B215" s="431">
        <v>190</v>
      </c>
      <c r="C215" s="390" t="s">
        <v>479</v>
      </c>
      <c r="D215" s="77" t="s">
        <v>14</v>
      </c>
      <c r="E215" s="78" t="s">
        <v>485</v>
      </c>
      <c r="F215" s="77" t="s">
        <v>17</v>
      </c>
      <c r="G215" s="78" t="s">
        <v>960</v>
      </c>
      <c r="H215" s="23" t="s">
        <v>961</v>
      </c>
      <c r="I215" s="20" t="s">
        <v>275</v>
      </c>
      <c r="J215" s="111" t="s">
        <v>192</v>
      </c>
      <c r="K215" s="21"/>
      <c r="L215" s="21"/>
      <c r="M215" s="21"/>
      <c r="N215" s="446" t="s">
        <v>16</v>
      </c>
      <c r="O215" s="20"/>
      <c r="P215" s="446"/>
      <c r="Q215" s="20"/>
      <c r="R215" s="20"/>
      <c r="S215" s="21"/>
      <c r="T215" s="20"/>
      <c r="U215" s="66">
        <f t="shared" si="18"/>
        <v>1</v>
      </c>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1121"/>
      <c r="BF215" s="1121"/>
      <c r="BG215" s="1121"/>
      <c r="BH215" s="1121"/>
      <c r="BI215" s="1121"/>
      <c r="BJ215" s="1121"/>
      <c r="BK215" s="1121"/>
      <c r="BL215" s="1121"/>
      <c r="BM215" s="1121"/>
      <c r="BN215" s="1121"/>
      <c r="BO215" s="1121"/>
      <c r="BP215" s="1121"/>
      <c r="BQ215" s="1121"/>
      <c r="BR215" s="1122"/>
      <c r="BS215" s="1122"/>
      <c r="BT215" s="1122"/>
      <c r="BU215" s="1121"/>
      <c r="BV215" s="21"/>
      <c r="BW215" s="22"/>
      <c r="BX215" s="21"/>
      <c r="BY215" s="22"/>
      <c r="BZ215" s="21"/>
      <c r="CA215" s="22"/>
      <c r="CB215" s="21"/>
      <c r="CC215" s="21"/>
    </row>
    <row r="216" spans="1:81" ht="39.75" customHeight="1">
      <c r="A216" s="19">
        <v>191</v>
      </c>
      <c r="B216" s="431">
        <v>191</v>
      </c>
      <c r="C216" s="390" t="s">
        <v>479</v>
      </c>
      <c r="D216" s="77" t="s">
        <v>14</v>
      </c>
      <c r="E216" s="78" t="s">
        <v>485</v>
      </c>
      <c r="F216" s="77" t="s">
        <v>17</v>
      </c>
      <c r="G216" s="78" t="s">
        <v>495</v>
      </c>
      <c r="H216" s="23" t="s">
        <v>987</v>
      </c>
      <c r="I216" s="20" t="s">
        <v>275</v>
      </c>
      <c r="J216" s="111" t="s">
        <v>192</v>
      </c>
      <c r="K216" s="21"/>
      <c r="L216" s="21"/>
      <c r="M216" s="21" t="s">
        <v>16</v>
      </c>
      <c r="N216" s="446"/>
      <c r="O216" s="20"/>
      <c r="P216" s="446"/>
      <c r="Q216" s="20"/>
      <c r="R216" s="20"/>
      <c r="S216" s="21"/>
      <c r="T216" s="20"/>
      <c r="U216" s="66">
        <f t="shared" si="18"/>
        <v>1</v>
      </c>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1121"/>
      <c r="BF216" s="1121"/>
      <c r="BG216" s="1121"/>
      <c r="BH216" s="1121"/>
      <c r="BI216" s="1121"/>
      <c r="BJ216" s="1121"/>
      <c r="BK216" s="1121"/>
      <c r="BL216" s="1121"/>
      <c r="BM216" s="1121"/>
      <c r="BN216" s="1121"/>
      <c r="BO216" s="1121"/>
      <c r="BP216" s="1121"/>
      <c r="BQ216" s="1121"/>
      <c r="BR216" s="1122"/>
      <c r="BS216" s="1122"/>
      <c r="BT216" s="1122"/>
      <c r="BU216" s="1121"/>
      <c r="BV216" s="21"/>
      <c r="BW216" s="22"/>
      <c r="BX216" s="21"/>
      <c r="BY216" s="22"/>
      <c r="BZ216" s="21"/>
      <c r="CA216" s="22"/>
      <c r="CB216" s="21"/>
      <c r="CC216" s="21"/>
    </row>
    <row r="217" spans="1:81" ht="48" customHeight="1">
      <c r="A217" s="19">
        <v>192</v>
      </c>
      <c r="B217" s="431">
        <v>192</v>
      </c>
      <c r="C217" s="390" t="s">
        <v>479</v>
      </c>
      <c r="D217" s="77" t="s">
        <v>14</v>
      </c>
      <c r="E217" s="78" t="s">
        <v>485</v>
      </c>
      <c r="F217" s="77" t="s">
        <v>17</v>
      </c>
      <c r="G217" s="78" t="s">
        <v>488</v>
      </c>
      <c r="H217" s="23" t="s">
        <v>1009</v>
      </c>
      <c r="I217" s="20"/>
      <c r="J217" s="111" t="s">
        <v>192</v>
      </c>
      <c r="K217" s="21"/>
      <c r="L217" s="21"/>
      <c r="M217" s="21"/>
      <c r="N217" s="446"/>
      <c r="O217" s="20"/>
      <c r="P217" s="446"/>
      <c r="Q217" s="21" t="s">
        <v>16</v>
      </c>
      <c r="R217" s="20"/>
      <c r="S217" s="21"/>
      <c r="T217" s="20"/>
      <c r="U217" s="66">
        <f t="shared" si="18"/>
        <v>1</v>
      </c>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1121"/>
      <c r="BF217" s="1121"/>
      <c r="BG217" s="1121"/>
      <c r="BH217" s="1121"/>
      <c r="BI217" s="1121"/>
      <c r="BJ217" s="1121"/>
      <c r="BK217" s="1121"/>
      <c r="BL217" s="1121"/>
      <c r="BM217" s="1121"/>
      <c r="BN217" s="1121"/>
      <c r="BO217" s="1121"/>
      <c r="BP217" s="1121"/>
      <c r="BQ217" s="1121"/>
      <c r="BR217" s="1122"/>
      <c r="BS217" s="1122"/>
      <c r="BT217" s="1122"/>
      <c r="BU217" s="1121"/>
      <c r="BV217" s="21"/>
      <c r="BW217" s="22"/>
      <c r="BX217" s="21"/>
      <c r="BY217" s="22"/>
      <c r="BZ217" s="21"/>
      <c r="CA217" s="22"/>
      <c r="CB217" s="21"/>
      <c r="CC217" s="21"/>
    </row>
    <row r="218" spans="1:81" ht="51.75" customHeight="1">
      <c r="A218" s="19">
        <v>193</v>
      </c>
      <c r="B218" s="431">
        <v>193</v>
      </c>
      <c r="C218" s="390" t="s">
        <v>479</v>
      </c>
      <c r="D218" s="77" t="s">
        <v>14</v>
      </c>
      <c r="E218" s="78" t="s">
        <v>485</v>
      </c>
      <c r="F218" s="77" t="s">
        <v>17</v>
      </c>
      <c r="G218" s="78" t="s">
        <v>489</v>
      </c>
      <c r="H218" s="23" t="s">
        <v>1025</v>
      </c>
      <c r="I218" s="20"/>
      <c r="J218" s="111" t="s">
        <v>192</v>
      </c>
      <c r="K218" s="21"/>
      <c r="L218" s="21"/>
      <c r="M218" s="21"/>
      <c r="N218" s="446"/>
      <c r="O218" s="20"/>
      <c r="P218" s="446"/>
      <c r="Q218" s="20"/>
      <c r="R218" s="20"/>
      <c r="S218" s="21" t="s">
        <v>16</v>
      </c>
      <c r="T218" s="20"/>
      <c r="U218" s="66">
        <f t="shared" si="18"/>
        <v>1</v>
      </c>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1121"/>
      <c r="BF218" s="1121"/>
      <c r="BG218" s="1121"/>
      <c r="BH218" s="1121"/>
      <c r="BI218" s="1121"/>
      <c r="BJ218" s="1121"/>
      <c r="BK218" s="1121"/>
      <c r="BL218" s="1121"/>
      <c r="BM218" s="1121"/>
      <c r="BN218" s="1121"/>
      <c r="BO218" s="1121"/>
      <c r="BP218" s="1121"/>
      <c r="BQ218" s="1121"/>
      <c r="BR218" s="1122"/>
      <c r="BS218" s="1122"/>
      <c r="BT218" s="1122"/>
      <c r="BU218" s="1121"/>
      <c r="BV218" s="21"/>
      <c r="BW218" s="22"/>
      <c r="BX218" s="21"/>
      <c r="BY218" s="22"/>
      <c r="BZ218" s="21"/>
      <c r="CA218" s="22"/>
      <c r="CB218" s="21"/>
      <c r="CC218" s="21"/>
    </row>
    <row r="219" spans="1:81" ht="31.5">
      <c r="A219" s="19"/>
      <c r="B219" s="431"/>
      <c r="C219" s="390" t="s">
        <v>479</v>
      </c>
      <c r="D219" s="77"/>
      <c r="E219" s="78"/>
      <c r="F219" s="77"/>
      <c r="G219" s="78"/>
      <c r="H219" s="23" t="s">
        <v>1031</v>
      </c>
      <c r="I219" s="20"/>
      <c r="J219" s="111"/>
      <c r="K219" s="21"/>
      <c r="L219" s="21"/>
      <c r="M219" s="21"/>
      <c r="N219" s="446"/>
      <c r="O219" s="20"/>
      <c r="P219" s="446"/>
      <c r="Q219" s="20"/>
      <c r="R219" s="20"/>
      <c r="S219" s="21"/>
      <c r="T219" s="21" t="s">
        <v>16</v>
      </c>
      <c r="U219" s="66"/>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1121"/>
      <c r="BF219" s="1121"/>
      <c r="BG219" s="1121"/>
      <c r="BH219" s="1121"/>
      <c r="BI219" s="1121"/>
      <c r="BJ219" s="1121"/>
      <c r="BK219" s="1121"/>
      <c r="BL219" s="1121"/>
      <c r="BM219" s="1121"/>
      <c r="BN219" s="1121"/>
      <c r="BO219" s="1121"/>
      <c r="BP219" s="1121"/>
      <c r="BQ219" s="1121"/>
      <c r="BR219" s="1122"/>
      <c r="BS219" s="1122"/>
      <c r="BT219" s="1122"/>
      <c r="BU219" s="1121"/>
      <c r="BV219" s="21"/>
      <c r="BW219" s="22"/>
      <c r="BX219" s="21"/>
      <c r="BY219" s="22"/>
      <c r="BZ219" s="21"/>
      <c r="CA219" s="22"/>
      <c r="CB219" s="21"/>
      <c r="CC219" s="21"/>
    </row>
    <row r="220" spans="1:81" ht="46.5" customHeight="1">
      <c r="A220" s="19">
        <v>194</v>
      </c>
      <c r="B220" s="431">
        <v>194</v>
      </c>
      <c r="C220" s="390" t="s">
        <v>479</v>
      </c>
      <c r="D220" s="77" t="s">
        <v>14</v>
      </c>
      <c r="E220" s="78" t="s">
        <v>485</v>
      </c>
      <c r="F220" s="77" t="s">
        <v>17</v>
      </c>
      <c r="G220" s="78" t="s">
        <v>490</v>
      </c>
      <c r="H220" s="23" t="s">
        <v>978</v>
      </c>
      <c r="I220" s="20" t="s">
        <v>275</v>
      </c>
      <c r="J220" s="111" t="s">
        <v>192</v>
      </c>
      <c r="K220" s="21"/>
      <c r="L220" s="21" t="s">
        <v>16</v>
      </c>
      <c r="M220" s="21"/>
      <c r="N220" s="446"/>
      <c r="O220" s="20"/>
      <c r="P220" s="446"/>
      <c r="Q220" s="20"/>
      <c r="R220" s="20"/>
      <c r="S220" s="21"/>
      <c r="T220" s="20"/>
      <c r="U220" s="66">
        <f>COUNTIF(K220:T220,"x")</f>
        <v>1</v>
      </c>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1121"/>
      <c r="BF220" s="1121"/>
      <c r="BG220" s="1121"/>
      <c r="BH220" s="1121"/>
      <c r="BI220" s="1121"/>
      <c r="BJ220" s="1121"/>
      <c r="BK220" s="1121"/>
      <c r="BL220" s="1121"/>
      <c r="BM220" s="1121"/>
      <c r="BN220" s="1121"/>
      <c r="BO220" s="1121"/>
      <c r="BP220" s="1121"/>
      <c r="BQ220" s="1121"/>
      <c r="BR220" s="1122"/>
      <c r="BS220" s="1122"/>
      <c r="BT220" s="1122"/>
      <c r="BU220" s="1121"/>
      <c r="BV220" s="21"/>
      <c r="BW220" s="22"/>
      <c r="BX220" s="21"/>
      <c r="BY220" s="22"/>
      <c r="BZ220" s="21"/>
      <c r="CA220" s="22"/>
      <c r="CB220" s="21"/>
      <c r="CC220" s="21"/>
    </row>
    <row r="221" spans="1:81">
      <c r="A221" s="19">
        <v>195</v>
      </c>
      <c r="B221" s="431">
        <v>195</v>
      </c>
      <c r="C221" s="1378" t="s">
        <v>187</v>
      </c>
      <c r="D221" s="1368"/>
      <c r="E221" s="1379"/>
      <c r="F221" s="13" t="s">
        <v>316</v>
      </c>
      <c r="G221" s="13" t="s">
        <v>316</v>
      </c>
      <c r="H221" s="13" t="s">
        <v>316</v>
      </c>
      <c r="I221" s="13" t="s">
        <v>316</v>
      </c>
      <c r="J221" s="13" t="s">
        <v>316</v>
      </c>
      <c r="K221" s="13" t="s">
        <v>316</v>
      </c>
      <c r="L221" s="13" t="s">
        <v>316</v>
      </c>
      <c r="M221" s="13" t="s">
        <v>316</v>
      </c>
      <c r="N221" s="13" t="s">
        <v>316</v>
      </c>
      <c r="O221" s="13" t="s">
        <v>316</v>
      </c>
      <c r="P221" s="13" t="s">
        <v>316</v>
      </c>
      <c r="Q221" s="13" t="s">
        <v>316</v>
      </c>
      <c r="R221" s="13"/>
      <c r="S221" s="13" t="s">
        <v>316</v>
      </c>
      <c r="T221" s="13" t="s">
        <v>316</v>
      </c>
      <c r="U221" s="13" t="s">
        <v>316</v>
      </c>
      <c r="V221" s="13" t="s">
        <v>316</v>
      </c>
      <c r="W221" s="13" t="s">
        <v>316</v>
      </c>
      <c r="X221" s="13" t="s">
        <v>316</v>
      </c>
      <c r="Y221" s="13" t="s">
        <v>316</v>
      </c>
      <c r="Z221" s="13" t="s">
        <v>316</v>
      </c>
      <c r="AA221" s="13" t="s">
        <v>316</v>
      </c>
      <c r="AB221" s="13" t="s">
        <v>316</v>
      </c>
      <c r="AC221" s="13" t="s">
        <v>316</v>
      </c>
      <c r="AD221" s="13" t="s">
        <v>316</v>
      </c>
      <c r="AE221" s="13" t="s">
        <v>316</v>
      </c>
      <c r="AF221" s="13" t="s">
        <v>316</v>
      </c>
      <c r="AG221" s="13" t="s">
        <v>316</v>
      </c>
      <c r="AH221" s="13" t="s">
        <v>316</v>
      </c>
      <c r="AI221" s="13" t="s">
        <v>316</v>
      </c>
      <c r="AJ221" s="13" t="s">
        <v>316</v>
      </c>
      <c r="AK221" s="13" t="s">
        <v>316</v>
      </c>
      <c r="AL221" s="13" t="s">
        <v>316</v>
      </c>
      <c r="AM221" s="13"/>
      <c r="AN221" s="13"/>
      <c r="AO221" s="13" t="s">
        <v>316</v>
      </c>
      <c r="AP221" s="13" t="s">
        <v>316</v>
      </c>
      <c r="AQ221" s="13" t="s">
        <v>316</v>
      </c>
      <c r="AR221" s="13" t="s">
        <v>316</v>
      </c>
      <c r="AS221" s="13" t="s">
        <v>316</v>
      </c>
      <c r="AT221" s="13" t="s">
        <v>316</v>
      </c>
      <c r="AU221" s="13" t="s">
        <v>316</v>
      </c>
      <c r="AV221" s="13" t="s">
        <v>316</v>
      </c>
      <c r="AW221" s="13" t="s">
        <v>316</v>
      </c>
      <c r="AX221" s="13"/>
      <c r="AY221" s="13"/>
      <c r="AZ221" s="13" t="s">
        <v>316</v>
      </c>
      <c r="BA221" s="13"/>
      <c r="BB221" s="13" t="s">
        <v>316</v>
      </c>
      <c r="BC221" s="13"/>
      <c r="BD221" s="13" t="s">
        <v>316</v>
      </c>
      <c r="BE221" s="13" t="s">
        <v>316</v>
      </c>
      <c r="BF221" s="13" t="s">
        <v>316</v>
      </c>
      <c r="BG221" s="13" t="s">
        <v>316</v>
      </c>
      <c r="BH221" s="13" t="s">
        <v>316</v>
      </c>
      <c r="BI221" s="13" t="s">
        <v>316</v>
      </c>
      <c r="BJ221" s="13" t="s">
        <v>316</v>
      </c>
      <c r="BK221" s="13" t="s">
        <v>316</v>
      </c>
      <c r="BL221" s="13" t="s">
        <v>316</v>
      </c>
      <c r="BM221" s="13" t="s">
        <v>316</v>
      </c>
      <c r="BN221" s="13" t="s">
        <v>316</v>
      </c>
      <c r="BO221" s="13" t="s">
        <v>316</v>
      </c>
      <c r="BP221" s="13" t="s">
        <v>316</v>
      </c>
      <c r="BQ221" s="13" t="s">
        <v>316</v>
      </c>
      <c r="BR221" s="13" t="s">
        <v>316</v>
      </c>
      <c r="BS221" s="13" t="s">
        <v>316</v>
      </c>
      <c r="BT221" s="13" t="s">
        <v>316</v>
      </c>
      <c r="BU221" s="13" t="s">
        <v>316</v>
      </c>
      <c r="BV221" s="13" t="s">
        <v>316</v>
      </c>
      <c r="BW221" s="13" t="s">
        <v>316</v>
      </c>
      <c r="BX221" s="13" t="s">
        <v>316</v>
      </c>
      <c r="BY221" s="13" t="s">
        <v>316</v>
      </c>
      <c r="BZ221" s="13" t="s">
        <v>316</v>
      </c>
      <c r="CA221" s="13" t="s">
        <v>316</v>
      </c>
      <c r="CB221" s="13" t="s">
        <v>316</v>
      </c>
      <c r="CC221" s="13" t="s">
        <v>316</v>
      </c>
    </row>
    <row r="222" spans="1:81">
      <c r="A222" s="19">
        <v>196</v>
      </c>
      <c r="B222" s="431">
        <v>196</v>
      </c>
      <c r="C222" s="428"/>
      <c r="D222" s="429"/>
      <c r="E222" s="430"/>
      <c r="F222" s="13" t="s">
        <v>316</v>
      </c>
      <c r="G222" s="13" t="s">
        <v>316</v>
      </c>
      <c r="H222" s="13" t="s">
        <v>316</v>
      </c>
      <c r="I222" s="13" t="s">
        <v>316</v>
      </c>
      <c r="J222" s="13" t="s">
        <v>316</v>
      </c>
      <c r="K222" s="13" t="s">
        <v>316</v>
      </c>
      <c r="L222" s="13" t="s">
        <v>316</v>
      </c>
      <c r="M222" s="13" t="s">
        <v>316</v>
      </c>
      <c r="N222" s="13" t="s">
        <v>316</v>
      </c>
      <c r="O222" s="13" t="s">
        <v>316</v>
      </c>
      <c r="P222" s="13" t="s">
        <v>316</v>
      </c>
      <c r="Q222" s="13" t="s">
        <v>316</v>
      </c>
      <c r="R222" s="13"/>
      <c r="S222" s="13" t="s">
        <v>316</v>
      </c>
      <c r="T222" s="13" t="s">
        <v>316</v>
      </c>
      <c r="U222" s="13" t="s">
        <v>316</v>
      </c>
      <c r="V222" s="13" t="s">
        <v>316</v>
      </c>
      <c r="W222" s="13" t="s">
        <v>316</v>
      </c>
      <c r="X222" s="13" t="s">
        <v>316</v>
      </c>
      <c r="Y222" s="13" t="s">
        <v>316</v>
      </c>
      <c r="Z222" s="13" t="s">
        <v>316</v>
      </c>
      <c r="AA222" s="13" t="s">
        <v>316</v>
      </c>
      <c r="AB222" s="13" t="s">
        <v>316</v>
      </c>
      <c r="AC222" s="13" t="s">
        <v>316</v>
      </c>
      <c r="AD222" s="13" t="s">
        <v>316</v>
      </c>
      <c r="AE222" s="13" t="s">
        <v>316</v>
      </c>
      <c r="AF222" s="13" t="s">
        <v>316</v>
      </c>
      <c r="AG222" s="13" t="s">
        <v>316</v>
      </c>
      <c r="AH222" s="13" t="s">
        <v>316</v>
      </c>
      <c r="AI222" s="13" t="s">
        <v>316</v>
      </c>
      <c r="AJ222" s="13" t="s">
        <v>316</v>
      </c>
      <c r="AK222" s="13" t="s">
        <v>316</v>
      </c>
      <c r="AL222" s="13" t="s">
        <v>316</v>
      </c>
      <c r="AM222" s="13"/>
      <c r="AN222" s="13"/>
      <c r="AO222" s="13" t="s">
        <v>316</v>
      </c>
      <c r="AP222" s="13" t="s">
        <v>316</v>
      </c>
      <c r="AQ222" s="13" t="s">
        <v>316</v>
      </c>
      <c r="AR222" s="13" t="s">
        <v>316</v>
      </c>
      <c r="AS222" s="13" t="s">
        <v>316</v>
      </c>
      <c r="AT222" s="13" t="s">
        <v>316</v>
      </c>
      <c r="AU222" s="13" t="s">
        <v>316</v>
      </c>
      <c r="AV222" s="13" t="s">
        <v>316</v>
      </c>
      <c r="AW222" s="13" t="s">
        <v>316</v>
      </c>
      <c r="AX222" s="13"/>
      <c r="AY222" s="13"/>
      <c r="AZ222" s="13" t="s">
        <v>316</v>
      </c>
      <c r="BA222" s="13"/>
      <c r="BB222" s="13" t="s">
        <v>316</v>
      </c>
      <c r="BC222" s="13"/>
      <c r="BD222" s="13" t="s">
        <v>316</v>
      </c>
      <c r="BE222" s="13" t="s">
        <v>316</v>
      </c>
      <c r="BF222" s="13" t="s">
        <v>316</v>
      </c>
      <c r="BG222" s="13" t="s">
        <v>316</v>
      </c>
      <c r="BH222" s="13" t="s">
        <v>316</v>
      </c>
      <c r="BI222" s="13" t="s">
        <v>316</v>
      </c>
      <c r="BJ222" s="13" t="s">
        <v>316</v>
      </c>
      <c r="BK222" s="13" t="s">
        <v>316</v>
      </c>
      <c r="BL222" s="13" t="s">
        <v>316</v>
      </c>
      <c r="BM222" s="13" t="s">
        <v>316</v>
      </c>
      <c r="BN222" s="13" t="s">
        <v>316</v>
      </c>
      <c r="BO222" s="13" t="s">
        <v>316</v>
      </c>
      <c r="BP222" s="13" t="s">
        <v>316</v>
      </c>
      <c r="BQ222" s="13" t="s">
        <v>316</v>
      </c>
      <c r="BR222" s="13" t="s">
        <v>316</v>
      </c>
      <c r="BS222" s="13" t="s">
        <v>316</v>
      </c>
      <c r="BT222" s="13" t="s">
        <v>316</v>
      </c>
      <c r="BU222" s="13" t="s">
        <v>316</v>
      </c>
      <c r="BV222" s="13" t="s">
        <v>316</v>
      </c>
      <c r="BW222" s="13" t="s">
        <v>316</v>
      </c>
      <c r="BX222" s="13" t="s">
        <v>316</v>
      </c>
      <c r="BY222" s="13" t="s">
        <v>316</v>
      </c>
      <c r="BZ222" s="13" t="s">
        <v>316</v>
      </c>
      <c r="CA222" s="13" t="s">
        <v>316</v>
      </c>
      <c r="CB222" s="13" t="s">
        <v>316</v>
      </c>
      <c r="CC222" s="13" t="s">
        <v>316</v>
      </c>
    </row>
    <row r="223" spans="1:81" ht="35.25" customHeight="1">
      <c r="A223" s="19">
        <v>197</v>
      </c>
      <c r="B223" s="431">
        <v>197</v>
      </c>
      <c r="C223" s="78" t="s">
        <v>496</v>
      </c>
      <c r="D223" s="77" t="s">
        <v>14</v>
      </c>
      <c r="E223" s="101" t="s">
        <v>497</v>
      </c>
      <c r="F223" s="77" t="s">
        <v>17</v>
      </c>
      <c r="G223" s="20" t="s">
        <v>506</v>
      </c>
      <c r="H223" s="20" t="s">
        <v>506</v>
      </c>
      <c r="I223" s="20" t="s">
        <v>275</v>
      </c>
      <c r="J223" s="111" t="s">
        <v>192</v>
      </c>
      <c r="K223" s="21"/>
      <c r="L223" s="21" t="s">
        <v>16</v>
      </c>
      <c r="M223" s="21"/>
      <c r="N223" s="446"/>
      <c r="O223" s="20"/>
      <c r="P223" s="446"/>
      <c r="Q223" s="20"/>
      <c r="R223" s="20"/>
      <c r="S223" s="21"/>
      <c r="T223" s="20"/>
      <c r="U223" s="66">
        <f t="shared" ref="U223:U229" si="19">COUNTIF(K223:T223,"x")</f>
        <v>1</v>
      </c>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c r="BB223" s="20"/>
      <c r="BC223" s="20"/>
      <c r="BD223" s="20"/>
      <c r="BE223" s="1121"/>
      <c r="BF223" s="1121"/>
      <c r="BG223" s="1121"/>
      <c r="BH223" s="1121"/>
      <c r="BI223" s="1121"/>
      <c r="BJ223" s="1121"/>
      <c r="BK223" s="1121"/>
      <c r="BL223" s="1121"/>
      <c r="BM223" s="1121"/>
      <c r="BN223" s="1121"/>
      <c r="BO223" s="1121"/>
      <c r="BP223" s="1121"/>
      <c r="BQ223" s="1121"/>
      <c r="BR223" s="1122"/>
      <c r="BS223" s="1122"/>
      <c r="BT223" s="1122"/>
      <c r="BU223" s="1121"/>
      <c r="BV223" s="21">
        <f>COUNTIF($BE223:$BU223,2)</f>
        <v>0</v>
      </c>
      <c r="BW223" s="22" t="e">
        <f>BV223/COUNTA($BE223:$BU223)</f>
        <v>#DIV/0!</v>
      </c>
      <c r="BX223" s="21">
        <f>COUNTIF($BE223:$BU223,1)</f>
        <v>0</v>
      </c>
      <c r="BY223" s="22" t="e">
        <f>BX223/COUNTA($BE223:$BU223)</f>
        <v>#DIV/0!</v>
      </c>
      <c r="BZ223" s="21">
        <f>COUNTIF($BE223:$BU223,0)</f>
        <v>0</v>
      </c>
      <c r="CA223" s="22" t="e">
        <f>BZ223/COUNTA($BE223:$BU223)</f>
        <v>#DIV/0!</v>
      </c>
      <c r="CB223" s="21" t="e">
        <f>(((BV223*2)+(BX223*1)+(BZ223*0)))/COUNTA($BE223:$BU223)</f>
        <v>#DIV/0!</v>
      </c>
      <c r="CC223" s="21" t="e">
        <f>IF(CB223&gt;=1.6,"Đạt mục tiêu",IF(CB223&gt;=1,"Cần cố gắng","Chưa đạt"))</f>
        <v>#DIV/0!</v>
      </c>
    </row>
    <row r="224" spans="1:81" ht="35.25" customHeight="1">
      <c r="A224" s="19">
        <v>198</v>
      </c>
      <c r="B224" s="431">
        <v>198</v>
      </c>
      <c r="C224" s="78" t="s">
        <v>498</v>
      </c>
      <c r="D224" s="77" t="s">
        <v>14</v>
      </c>
      <c r="E224" s="101" t="s">
        <v>499</v>
      </c>
      <c r="F224" s="77" t="s">
        <v>17</v>
      </c>
      <c r="G224" s="390" t="s">
        <v>507</v>
      </c>
      <c r="H224" s="23" t="s">
        <v>508</v>
      </c>
      <c r="I224" s="20" t="s">
        <v>275</v>
      </c>
      <c r="J224" s="111" t="s">
        <v>192</v>
      </c>
      <c r="K224" s="21"/>
      <c r="L224" s="21"/>
      <c r="M224" s="21"/>
      <c r="N224" s="446"/>
      <c r="O224" s="20"/>
      <c r="P224" s="144" t="s">
        <v>16</v>
      </c>
      <c r="Q224" s="20"/>
      <c r="R224" s="20"/>
      <c r="S224" s="21"/>
      <c r="T224" s="20"/>
      <c r="U224" s="66">
        <f t="shared" si="19"/>
        <v>1</v>
      </c>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1121"/>
      <c r="BF224" s="1121"/>
      <c r="BG224" s="1121"/>
      <c r="BH224" s="1121"/>
      <c r="BI224" s="1121"/>
      <c r="BJ224" s="1121"/>
      <c r="BK224" s="1121"/>
      <c r="BL224" s="1121"/>
      <c r="BM224" s="1121"/>
      <c r="BN224" s="1121"/>
      <c r="BO224" s="1121"/>
      <c r="BP224" s="1121"/>
      <c r="BQ224" s="1121"/>
      <c r="BR224" s="1122"/>
      <c r="BS224" s="1122"/>
      <c r="BT224" s="1122"/>
      <c r="BU224" s="1121"/>
      <c r="BV224" s="21"/>
      <c r="BW224" s="22"/>
      <c r="BX224" s="21"/>
      <c r="BY224" s="22"/>
      <c r="BZ224" s="21"/>
      <c r="CA224" s="22"/>
      <c r="CB224" s="21"/>
      <c r="CC224" s="21"/>
    </row>
    <row r="225" spans="1:81" ht="35.25" customHeight="1">
      <c r="A225" s="19">
        <v>199</v>
      </c>
      <c r="B225" s="431">
        <v>199</v>
      </c>
      <c r="C225" s="78" t="s">
        <v>500</v>
      </c>
      <c r="D225" s="77" t="s">
        <v>14</v>
      </c>
      <c r="E225" s="101" t="s">
        <v>509</v>
      </c>
      <c r="F225" s="77" t="s">
        <v>17</v>
      </c>
      <c r="G225" s="101" t="s">
        <v>510</v>
      </c>
      <c r="H225" s="23" t="s">
        <v>971</v>
      </c>
      <c r="I225" s="20" t="s">
        <v>275</v>
      </c>
      <c r="J225" s="111" t="s">
        <v>192</v>
      </c>
      <c r="K225" s="21" t="s">
        <v>16</v>
      </c>
      <c r="L225" s="21"/>
      <c r="M225" s="21"/>
      <c r="N225" s="446"/>
      <c r="O225" s="20"/>
      <c r="P225" s="446"/>
      <c r="Q225" s="20"/>
      <c r="R225" s="20"/>
      <c r="S225" s="21"/>
      <c r="T225" s="20"/>
      <c r="U225" s="66">
        <f t="shared" si="19"/>
        <v>1</v>
      </c>
      <c r="V225" s="20" t="s">
        <v>726</v>
      </c>
      <c r="W225" s="20" t="s">
        <v>726</v>
      </c>
      <c r="X225" s="20" t="s">
        <v>724</v>
      </c>
      <c r="Y225" s="20" t="s">
        <v>723</v>
      </c>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c r="AZ225" s="20"/>
      <c r="BA225" s="20"/>
      <c r="BB225" s="20"/>
      <c r="BC225" s="20"/>
      <c r="BD225" s="20"/>
      <c r="BE225" s="1121"/>
      <c r="BF225" s="1121"/>
      <c r="BG225" s="1121"/>
      <c r="BH225" s="1121"/>
      <c r="BI225" s="1121"/>
      <c r="BJ225" s="1121"/>
      <c r="BK225" s="1121"/>
      <c r="BL225" s="1121"/>
      <c r="BM225" s="1121"/>
      <c r="BN225" s="1121"/>
      <c r="BO225" s="1121"/>
      <c r="BP225" s="1121"/>
      <c r="BQ225" s="1121"/>
      <c r="BR225" s="1122"/>
      <c r="BS225" s="1122"/>
      <c r="BT225" s="1122"/>
      <c r="BU225" s="1121"/>
      <c r="BV225" s="21"/>
      <c r="BW225" s="22"/>
      <c r="BX225" s="21"/>
      <c r="BY225" s="22"/>
      <c r="BZ225" s="21"/>
      <c r="CA225" s="22"/>
      <c r="CB225" s="21"/>
      <c r="CC225" s="21"/>
    </row>
    <row r="226" spans="1:81" ht="35.25" customHeight="1">
      <c r="A226" s="19">
        <v>200</v>
      </c>
      <c r="B226" s="431">
        <v>200</v>
      </c>
      <c r="C226" s="78" t="s">
        <v>500</v>
      </c>
      <c r="D226" s="77" t="s">
        <v>14</v>
      </c>
      <c r="E226" s="101" t="s">
        <v>509</v>
      </c>
      <c r="F226" s="77" t="s">
        <v>17</v>
      </c>
      <c r="G226" s="101" t="s">
        <v>514</v>
      </c>
      <c r="H226" s="23" t="s">
        <v>979</v>
      </c>
      <c r="I226" s="20" t="s">
        <v>275</v>
      </c>
      <c r="J226" s="111" t="s">
        <v>192</v>
      </c>
      <c r="K226" s="21"/>
      <c r="L226" s="21" t="s">
        <v>16</v>
      </c>
      <c r="M226" s="21"/>
      <c r="N226" s="446"/>
      <c r="O226" s="20"/>
      <c r="P226" s="446"/>
      <c r="Q226" s="20"/>
      <c r="R226" s="20"/>
      <c r="S226" s="21"/>
      <c r="T226" s="20"/>
      <c r="U226" s="66">
        <f t="shared" si="19"/>
        <v>1</v>
      </c>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1121"/>
      <c r="BF226" s="1121"/>
      <c r="BG226" s="1121"/>
      <c r="BH226" s="1121"/>
      <c r="BI226" s="1121"/>
      <c r="BJ226" s="1121"/>
      <c r="BK226" s="1121"/>
      <c r="BL226" s="1121"/>
      <c r="BM226" s="1121"/>
      <c r="BN226" s="1121"/>
      <c r="BO226" s="1121"/>
      <c r="BP226" s="1121"/>
      <c r="BQ226" s="1121"/>
      <c r="BR226" s="1122"/>
      <c r="BS226" s="1122"/>
      <c r="BT226" s="1122"/>
      <c r="BU226" s="1121"/>
      <c r="BV226" s="21"/>
      <c r="BW226" s="22"/>
      <c r="BX226" s="21"/>
      <c r="BY226" s="22"/>
      <c r="BZ226" s="21"/>
      <c r="CA226" s="22"/>
      <c r="CB226" s="21"/>
      <c r="CC226" s="21"/>
    </row>
    <row r="227" spans="1:81" ht="35.25" customHeight="1">
      <c r="A227" s="19">
        <v>201</v>
      </c>
      <c r="B227" s="431">
        <v>201</v>
      </c>
      <c r="C227" s="78" t="s">
        <v>500</v>
      </c>
      <c r="D227" s="77" t="s">
        <v>14</v>
      </c>
      <c r="E227" s="101" t="s">
        <v>509</v>
      </c>
      <c r="F227" s="77" t="s">
        <v>17</v>
      </c>
      <c r="G227" s="101" t="s">
        <v>515</v>
      </c>
      <c r="H227" s="23" t="s">
        <v>717</v>
      </c>
      <c r="I227" s="20" t="s">
        <v>275</v>
      </c>
      <c r="J227" s="111" t="s">
        <v>192</v>
      </c>
      <c r="K227" s="21"/>
      <c r="L227" s="21"/>
      <c r="M227" s="21" t="s">
        <v>16</v>
      </c>
      <c r="N227" s="446"/>
      <c r="O227" s="20"/>
      <c r="P227" s="446"/>
      <c r="Q227" s="20"/>
      <c r="R227" s="20"/>
      <c r="S227" s="21"/>
      <c r="T227" s="20"/>
      <c r="U227" s="66">
        <f t="shared" si="19"/>
        <v>1</v>
      </c>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1121"/>
      <c r="BF227" s="1121"/>
      <c r="BG227" s="1121"/>
      <c r="BH227" s="1121"/>
      <c r="BI227" s="1121"/>
      <c r="BJ227" s="1121"/>
      <c r="BK227" s="1121"/>
      <c r="BL227" s="1121"/>
      <c r="BM227" s="1121"/>
      <c r="BN227" s="1121"/>
      <c r="BO227" s="1121"/>
      <c r="BP227" s="1121"/>
      <c r="BQ227" s="1121"/>
      <c r="BR227" s="1122"/>
      <c r="BS227" s="1122"/>
      <c r="BT227" s="1122"/>
      <c r="BU227" s="1121"/>
      <c r="BV227" s="21"/>
      <c r="BW227" s="22"/>
      <c r="BX227" s="21"/>
      <c r="BY227" s="22"/>
      <c r="BZ227" s="21"/>
      <c r="CA227" s="22"/>
      <c r="CB227" s="21"/>
      <c r="CC227" s="21"/>
    </row>
    <row r="228" spans="1:81" ht="35.25" customHeight="1">
      <c r="A228" s="19">
        <v>202</v>
      </c>
      <c r="B228" s="431">
        <v>202</v>
      </c>
      <c r="C228" s="78" t="s">
        <v>500</v>
      </c>
      <c r="D228" s="77" t="s">
        <v>14</v>
      </c>
      <c r="E228" s="101" t="s">
        <v>509</v>
      </c>
      <c r="F228" s="77" t="s">
        <v>17</v>
      </c>
      <c r="G228" s="101" t="s">
        <v>516</v>
      </c>
      <c r="H228" s="23" t="s">
        <v>962</v>
      </c>
      <c r="I228" s="20" t="s">
        <v>275</v>
      </c>
      <c r="J228" s="111" t="s">
        <v>192</v>
      </c>
      <c r="K228" s="21"/>
      <c r="L228" s="21"/>
      <c r="M228" s="21"/>
      <c r="N228" s="446" t="s">
        <v>16</v>
      </c>
      <c r="O228" s="20"/>
      <c r="P228" s="446"/>
      <c r="Q228" s="20"/>
      <c r="R228" s="20"/>
      <c r="S228" s="21"/>
      <c r="T228" s="20"/>
      <c r="U228" s="66">
        <f t="shared" si="19"/>
        <v>1</v>
      </c>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1121"/>
      <c r="BF228" s="1121"/>
      <c r="BG228" s="1121"/>
      <c r="BH228" s="1121"/>
      <c r="BI228" s="1121"/>
      <c r="BJ228" s="1121"/>
      <c r="BK228" s="1121"/>
      <c r="BL228" s="1121"/>
      <c r="BM228" s="1121"/>
      <c r="BN228" s="1121"/>
      <c r="BO228" s="1121"/>
      <c r="BP228" s="1121"/>
      <c r="BQ228" s="1121"/>
      <c r="BR228" s="1122"/>
      <c r="BS228" s="1122"/>
      <c r="BT228" s="1122"/>
      <c r="BU228" s="1121"/>
      <c r="BV228" s="21"/>
      <c r="BW228" s="22"/>
      <c r="BX228" s="21"/>
      <c r="BY228" s="22"/>
      <c r="BZ228" s="21"/>
      <c r="CA228" s="22"/>
      <c r="CB228" s="21"/>
      <c r="CC228" s="21"/>
    </row>
    <row r="229" spans="1:81" ht="35.25" customHeight="1">
      <c r="A229" s="19">
        <v>203</v>
      </c>
      <c r="B229" s="431">
        <v>203</v>
      </c>
      <c r="C229" s="78" t="s">
        <v>500</v>
      </c>
      <c r="D229" s="77" t="s">
        <v>14</v>
      </c>
      <c r="E229" s="101" t="s">
        <v>509</v>
      </c>
      <c r="F229" s="77" t="s">
        <v>17</v>
      </c>
      <c r="G229" s="101" t="s">
        <v>517</v>
      </c>
      <c r="H229" s="23" t="s">
        <v>718</v>
      </c>
      <c r="I229" s="20" t="s">
        <v>275</v>
      </c>
      <c r="J229" s="111" t="s">
        <v>192</v>
      </c>
      <c r="K229" s="21"/>
      <c r="L229" s="21"/>
      <c r="M229" s="21"/>
      <c r="N229" s="446"/>
      <c r="O229" s="21" t="s">
        <v>16</v>
      </c>
      <c r="P229" s="446"/>
      <c r="Q229" s="20"/>
      <c r="R229" s="20"/>
      <c r="S229" s="21"/>
      <c r="T229" s="20"/>
      <c r="U229" s="66">
        <f t="shared" si="19"/>
        <v>1</v>
      </c>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1121"/>
      <c r="BF229" s="1121"/>
      <c r="BG229" s="1121"/>
      <c r="BH229" s="1121"/>
      <c r="BI229" s="1121"/>
      <c r="BJ229" s="1121"/>
      <c r="BK229" s="1121"/>
      <c r="BL229" s="1121"/>
      <c r="BM229" s="1121"/>
      <c r="BN229" s="1121"/>
      <c r="BO229" s="1121"/>
      <c r="BP229" s="1121"/>
      <c r="BQ229" s="1121"/>
      <c r="BR229" s="1122"/>
      <c r="BS229" s="1122"/>
      <c r="BT229" s="1122"/>
      <c r="BU229" s="1121"/>
      <c r="BV229" s="21"/>
      <c r="BW229" s="22"/>
      <c r="BX229" s="21"/>
      <c r="BY229" s="22"/>
      <c r="BZ229" s="21"/>
      <c r="CA229" s="22"/>
      <c r="CB229" s="21"/>
      <c r="CC229" s="21"/>
    </row>
    <row r="230" spans="1:81" ht="35.25" customHeight="1">
      <c r="A230" s="19">
        <v>203</v>
      </c>
      <c r="B230" s="431"/>
      <c r="C230" s="78" t="s">
        <v>500</v>
      </c>
      <c r="D230" s="77"/>
      <c r="E230" s="101"/>
      <c r="F230" s="77"/>
      <c r="G230" s="101"/>
      <c r="H230" s="23" t="s">
        <v>1027</v>
      </c>
      <c r="I230" s="20"/>
      <c r="J230" s="111"/>
      <c r="K230" s="21"/>
      <c r="L230" s="21"/>
      <c r="M230" s="21"/>
      <c r="N230" s="446"/>
      <c r="O230" s="21"/>
      <c r="P230" s="446"/>
      <c r="Q230" s="20"/>
      <c r="R230" s="20"/>
      <c r="S230" s="21" t="s">
        <v>16</v>
      </c>
      <c r="T230" s="20"/>
      <c r="U230" s="66"/>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1121"/>
      <c r="BF230" s="1121"/>
      <c r="BG230" s="1121"/>
      <c r="BH230" s="1121"/>
      <c r="BI230" s="1121"/>
      <c r="BJ230" s="1121"/>
      <c r="BK230" s="1121"/>
      <c r="BL230" s="1121"/>
      <c r="BM230" s="1121"/>
      <c r="BN230" s="1121"/>
      <c r="BO230" s="1121"/>
      <c r="BP230" s="1121"/>
      <c r="BQ230" s="1121"/>
      <c r="BR230" s="1122"/>
      <c r="BS230" s="1122"/>
      <c r="BT230" s="1122"/>
      <c r="BU230" s="1121"/>
      <c r="BV230" s="21"/>
      <c r="BW230" s="22"/>
      <c r="BX230" s="21"/>
      <c r="BY230" s="22"/>
      <c r="BZ230" s="21"/>
      <c r="CA230" s="22"/>
      <c r="CB230" s="21"/>
      <c r="CC230" s="21"/>
    </row>
    <row r="231" spans="1:81" ht="35.25" customHeight="1">
      <c r="A231" s="19">
        <v>203</v>
      </c>
      <c r="B231" s="431">
        <v>204</v>
      </c>
      <c r="C231" s="78" t="s">
        <v>500</v>
      </c>
      <c r="D231" s="77" t="s">
        <v>14</v>
      </c>
      <c r="E231" s="101" t="s">
        <v>509</v>
      </c>
      <c r="F231" s="77" t="s">
        <v>17</v>
      </c>
      <c r="G231" s="101" t="s">
        <v>518</v>
      </c>
      <c r="H231" s="23" t="s">
        <v>719</v>
      </c>
      <c r="I231" s="20" t="s">
        <v>275</v>
      </c>
      <c r="J231" s="111" t="s">
        <v>192</v>
      </c>
      <c r="K231" s="21"/>
      <c r="L231" s="21"/>
      <c r="M231" s="21"/>
      <c r="N231" s="446"/>
      <c r="O231" s="20"/>
      <c r="P231" s="446" t="s">
        <v>16</v>
      </c>
      <c r="Q231" s="20"/>
      <c r="R231" s="20"/>
      <c r="S231" s="21"/>
      <c r="T231" s="20"/>
      <c r="U231" s="66">
        <f t="shared" ref="U231:U236" si="20">COUNTIF(K231:T231,"x")</f>
        <v>1</v>
      </c>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1121"/>
      <c r="BF231" s="1121"/>
      <c r="BG231" s="1121"/>
      <c r="BH231" s="1121"/>
      <c r="BI231" s="1121"/>
      <c r="BJ231" s="1121"/>
      <c r="BK231" s="1121"/>
      <c r="BL231" s="1121"/>
      <c r="BM231" s="1121"/>
      <c r="BN231" s="1121"/>
      <c r="BO231" s="1121"/>
      <c r="BP231" s="1121"/>
      <c r="BQ231" s="1121"/>
      <c r="BR231" s="1122"/>
      <c r="BS231" s="1122"/>
      <c r="BT231" s="1122"/>
      <c r="BU231" s="1121"/>
      <c r="BV231" s="21"/>
      <c r="BW231" s="22"/>
      <c r="BX231" s="21"/>
      <c r="BY231" s="22"/>
      <c r="BZ231" s="21"/>
      <c r="CA231" s="22"/>
      <c r="CB231" s="21"/>
      <c r="CC231" s="21"/>
    </row>
    <row r="232" spans="1:81" ht="35.25" customHeight="1">
      <c r="A232" s="19">
        <v>205</v>
      </c>
      <c r="B232" s="431">
        <v>205</v>
      </c>
      <c r="C232" s="78" t="s">
        <v>501</v>
      </c>
      <c r="D232" s="77" t="s">
        <v>14</v>
      </c>
      <c r="E232" s="101" t="s">
        <v>511</v>
      </c>
      <c r="F232" s="77" t="s">
        <v>17</v>
      </c>
      <c r="G232" s="101" t="s">
        <v>519</v>
      </c>
      <c r="H232" s="23" t="s">
        <v>520</v>
      </c>
      <c r="I232" s="20" t="s">
        <v>275</v>
      </c>
      <c r="J232" s="111" t="s">
        <v>192</v>
      </c>
      <c r="K232" s="21"/>
      <c r="L232" s="21"/>
      <c r="M232" s="21"/>
      <c r="N232" s="446"/>
      <c r="O232" s="20"/>
      <c r="P232" s="446"/>
      <c r="Q232" s="20"/>
      <c r="R232" s="20"/>
      <c r="S232" s="21" t="s">
        <v>16</v>
      </c>
      <c r="T232" s="20"/>
      <c r="U232" s="66">
        <f t="shared" si="20"/>
        <v>1</v>
      </c>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1121"/>
      <c r="BF232" s="1121"/>
      <c r="BG232" s="1121"/>
      <c r="BH232" s="1121"/>
      <c r="BI232" s="1121"/>
      <c r="BJ232" s="1121"/>
      <c r="BK232" s="1121"/>
      <c r="BL232" s="1121"/>
      <c r="BM232" s="1121"/>
      <c r="BN232" s="1121"/>
      <c r="BO232" s="1121"/>
      <c r="BP232" s="1121"/>
      <c r="BQ232" s="1121"/>
      <c r="BR232" s="1122"/>
      <c r="BS232" s="1122"/>
      <c r="BT232" s="1122"/>
      <c r="BU232" s="1121"/>
      <c r="BV232" s="21"/>
      <c r="BW232" s="22"/>
      <c r="BX232" s="21"/>
      <c r="BY232" s="22"/>
      <c r="BZ232" s="21"/>
      <c r="CA232" s="22"/>
      <c r="CB232" s="21"/>
      <c r="CC232" s="21"/>
    </row>
    <row r="233" spans="1:81" ht="35.25" customHeight="1">
      <c r="A233" s="19">
        <v>206</v>
      </c>
      <c r="B233" s="431">
        <v>206</v>
      </c>
      <c r="C233" s="78" t="s">
        <v>501</v>
      </c>
      <c r="D233" s="77" t="s">
        <v>14</v>
      </c>
      <c r="E233" s="101" t="s">
        <v>511</v>
      </c>
      <c r="F233" s="77" t="s">
        <v>17</v>
      </c>
      <c r="G233" s="101" t="s">
        <v>502</v>
      </c>
      <c r="H233" s="23" t="s">
        <v>521</v>
      </c>
      <c r="I233" s="20" t="s">
        <v>275</v>
      </c>
      <c r="J233" s="111" t="s">
        <v>192</v>
      </c>
      <c r="K233" s="21"/>
      <c r="L233" s="21"/>
      <c r="M233" s="21"/>
      <c r="N233" s="446"/>
      <c r="O233" s="20"/>
      <c r="P233" s="446"/>
      <c r="Q233" s="21" t="s">
        <v>16</v>
      </c>
      <c r="R233" s="20"/>
      <c r="S233" s="21"/>
      <c r="T233" s="20"/>
      <c r="U233" s="66">
        <f t="shared" si="20"/>
        <v>1</v>
      </c>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1121"/>
      <c r="BF233" s="1121"/>
      <c r="BG233" s="1121"/>
      <c r="BH233" s="1121"/>
      <c r="BI233" s="1121"/>
      <c r="BJ233" s="1121"/>
      <c r="BK233" s="1121"/>
      <c r="BL233" s="1121"/>
      <c r="BM233" s="1121"/>
      <c r="BN233" s="1121"/>
      <c r="BO233" s="1121"/>
      <c r="BP233" s="1121"/>
      <c r="BQ233" s="1121"/>
      <c r="BR233" s="1122"/>
      <c r="BS233" s="1122"/>
      <c r="BT233" s="1122"/>
      <c r="BU233" s="1121"/>
      <c r="BV233" s="21"/>
      <c r="BW233" s="22"/>
      <c r="BX233" s="21"/>
      <c r="BY233" s="22"/>
      <c r="BZ233" s="21"/>
      <c r="CA233" s="22"/>
      <c r="CB233" s="21"/>
      <c r="CC233" s="21"/>
    </row>
    <row r="234" spans="1:81" ht="35.25" customHeight="1">
      <c r="A234" s="19">
        <v>207</v>
      </c>
      <c r="B234" s="431">
        <v>207</v>
      </c>
      <c r="C234" s="78" t="s">
        <v>503</v>
      </c>
      <c r="D234" s="77" t="s">
        <v>14</v>
      </c>
      <c r="E234" s="101" t="s">
        <v>512</v>
      </c>
      <c r="F234" s="77" t="s">
        <v>17</v>
      </c>
      <c r="G234" s="101" t="s">
        <v>963</v>
      </c>
      <c r="H234" s="23" t="s">
        <v>964</v>
      </c>
      <c r="I234" s="20" t="s">
        <v>275</v>
      </c>
      <c r="J234" s="111" t="s">
        <v>192</v>
      </c>
      <c r="K234" s="21"/>
      <c r="L234" s="21"/>
      <c r="M234" s="21"/>
      <c r="N234" s="446"/>
      <c r="O234" s="20"/>
      <c r="P234" s="446"/>
      <c r="Q234" s="20"/>
      <c r="R234" s="20"/>
      <c r="S234" s="21"/>
      <c r="T234" s="20"/>
      <c r="U234" s="66">
        <f t="shared" si="20"/>
        <v>0</v>
      </c>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1121"/>
      <c r="BF234" s="1121"/>
      <c r="BG234" s="1121"/>
      <c r="BH234" s="1121"/>
      <c r="BI234" s="1121"/>
      <c r="BJ234" s="1121"/>
      <c r="BK234" s="1121"/>
      <c r="BL234" s="1121"/>
      <c r="BM234" s="1121"/>
      <c r="BN234" s="1121"/>
      <c r="BO234" s="1121"/>
      <c r="BP234" s="1121"/>
      <c r="BQ234" s="1121"/>
      <c r="BR234" s="1122"/>
      <c r="BS234" s="1122"/>
      <c r="BT234" s="1122"/>
      <c r="BU234" s="1121"/>
      <c r="BV234" s="21"/>
      <c r="BW234" s="22"/>
      <c r="BX234" s="21"/>
      <c r="BY234" s="22"/>
      <c r="BZ234" s="21"/>
      <c r="CA234" s="22"/>
      <c r="CB234" s="21"/>
      <c r="CC234" s="21"/>
    </row>
    <row r="235" spans="1:81" ht="35.25" customHeight="1">
      <c r="A235" s="19">
        <v>208</v>
      </c>
      <c r="B235" s="431">
        <v>208</v>
      </c>
      <c r="C235" s="78" t="s">
        <v>503</v>
      </c>
      <c r="D235" s="77" t="s">
        <v>14</v>
      </c>
      <c r="E235" s="101" t="s">
        <v>512</v>
      </c>
      <c r="F235" s="77" t="s">
        <v>17</v>
      </c>
      <c r="G235" s="101" t="s">
        <v>535</v>
      </c>
      <c r="H235" s="23" t="s">
        <v>1002</v>
      </c>
      <c r="I235" s="20" t="s">
        <v>275</v>
      </c>
      <c r="J235" s="111" t="s">
        <v>192</v>
      </c>
      <c r="K235" s="20"/>
      <c r="L235" s="20"/>
      <c r="M235" s="20"/>
      <c r="N235" s="446"/>
      <c r="O235" s="20"/>
      <c r="P235" s="446" t="s">
        <v>16</v>
      </c>
      <c r="Q235" s="21"/>
      <c r="R235" s="21"/>
      <c r="S235" s="20"/>
      <c r="T235" s="20"/>
      <c r="U235" s="66">
        <f t="shared" si="20"/>
        <v>1</v>
      </c>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1121"/>
      <c r="BF235" s="1121"/>
      <c r="BG235" s="1121"/>
      <c r="BH235" s="1121"/>
      <c r="BI235" s="1121"/>
      <c r="BJ235" s="1121"/>
      <c r="BK235" s="1121"/>
      <c r="BL235" s="1121"/>
      <c r="BM235" s="1121"/>
      <c r="BN235" s="1121"/>
      <c r="BO235" s="1121"/>
      <c r="BP235" s="1121"/>
      <c r="BQ235" s="1121"/>
      <c r="BR235" s="1122"/>
      <c r="BS235" s="1122"/>
      <c r="BT235" s="1122"/>
      <c r="BU235" s="1121"/>
      <c r="BV235" s="21">
        <f>COUNTIF($BE235:$BU235,2)</f>
        <v>0</v>
      </c>
      <c r="BW235" s="22" t="e">
        <f>BV235/COUNTA($BE235:$BU235)</f>
        <v>#DIV/0!</v>
      </c>
      <c r="BX235" s="21">
        <f>COUNTIF($BE235:$BU235,1)</f>
        <v>0</v>
      </c>
      <c r="BY235" s="22" t="e">
        <f>BX235/COUNTA($BE235:$BU235)</f>
        <v>#DIV/0!</v>
      </c>
      <c r="BZ235" s="21">
        <f>COUNTIF($BE235:$BU235,0)</f>
        <v>0</v>
      </c>
      <c r="CA235" s="22" t="e">
        <f>BZ235/COUNTA($BE235:$BU235)</f>
        <v>#DIV/0!</v>
      </c>
      <c r="CB235" s="21" t="e">
        <f>(((BV235*2)+(BX235*1)+(BZ235*0)))/COUNTA($BE235:$BU235)</f>
        <v>#DIV/0!</v>
      </c>
      <c r="CC235" s="21" t="e">
        <f>IF(CB235&gt;=1.6,"Đạt mục tiêu",IF(CB235&gt;=1,"Cần cố gắng","Chưa đạt"))</f>
        <v>#DIV/0!</v>
      </c>
    </row>
    <row r="236" spans="1:81" ht="35.25" customHeight="1">
      <c r="A236" s="19">
        <v>209</v>
      </c>
      <c r="B236" s="431">
        <v>209</v>
      </c>
      <c r="C236" s="78" t="s">
        <v>503</v>
      </c>
      <c r="D236" s="77" t="s">
        <v>14</v>
      </c>
      <c r="E236" s="101" t="s">
        <v>513</v>
      </c>
      <c r="F236" s="77" t="s">
        <v>17</v>
      </c>
      <c r="G236" s="101" t="s">
        <v>504</v>
      </c>
      <c r="H236" s="23" t="s">
        <v>522</v>
      </c>
      <c r="I236" s="20" t="s">
        <v>275</v>
      </c>
      <c r="J236" s="111" t="s">
        <v>192</v>
      </c>
      <c r="K236" s="20"/>
      <c r="L236" s="20"/>
      <c r="M236" s="20"/>
      <c r="N236" s="446"/>
      <c r="O236" s="20"/>
      <c r="P236" s="446"/>
      <c r="Q236" s="21"/>
      <c r="R236" s="21"/>
      <c r="S236" s="20"/>
      <c r="T236" s="21" t="s">
        <v>16</v>
      </c>
      <c r="U236" s="66">
        <f t="shared" si="20"/>
        <v>1</v>
      </c>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1121"/>
      <c r="BF236" s="1121"/>
      <c r="BG236" s="1121"/>
      <c r="BH236" s="1121"/>
      <c r="BI236" s="1121"/>
      <c r="BJ236" s="1121"/>
      <c r="BK236" s="1121"/>
      <c r="BL236" s="1121"/>
      <c r="BM236" s="1121"/>
      <c r="BN236" s="1121"/>
      <c r="BO236" s="1121"/>
      <c r="BP236" s="1121"/>
      <c r="BQ236" s="1121"/>
      <c r="BR236" s="1122"/>
      <c r="BS236" s="1122"/>
      <c r="BT236" s="1122"/>
      <c r="BU236" s="1121"/>
      <c r="BV236" s="21"/>
      <c r="BW236" s="22"/>
      <c r="BX236" s="21"/>
      <c r="BY236" s="22"/>
      <c r="BZ236" s="21"/>
      <c r="CA236" s="22"/>
      <c r="CB236" s="21"/>
      <c r="CC236" s="21"/>
    </row>
    <row r="237" spans="1:81" ht="35.25" customHeight="1">
      <c r="A237" s="19"/>
      <c r="B237" s="431"/>
      <c r="C237" s="78" t="s">
        <v>505</v>
      </c>
      <c r="D237" s="77"/>
      <c r="E237" s="101"/>
      <c r="F237" s="77"/>
      <c r="G237" s="101"/>
      <c r="H237" s="23" t="s">
        <v>1010</v>
      </c>
      <c r="I237" s="20"/>
      <c r="J237" s="111"/>
      <c r="K237" s="20"/>
      <c r="L237" s="20"/>
      <c r="M237" s="20"/>
      <c r="N237" s="446"/>
      <c r="O237" s="20"/>
      <c r="P237" s="446"/>
      <c r="Q237" s="21" t="s">
        <v>16</v>
      </c>
      <c r="R237" s="21"/>
      <c r="S237" s="20"/>
      <c r="T237" s="20"/>
      <c r="U237" s="66"/>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1121"/>
      <c r="BF237" s="1121"/>
      <c r="BG237" s="1121"/>
      <c r="BH237" s="1121"/>
      <c r="BI237" s="1121"/>
      <c r="BJ237" s="1121"/>
      <c r="BK237" s="1121"/>
      <c r="BL237" s="1121"/>
      <c r="BM237" s="1121"/>
      <c r="BN237" s="1121"/>
      <c r="BO237" s="1121"/>
      <c r="BP237" s="1121"/>
      <c r="BQ237" s="1121"/>
      <c r="BR237" s="1122"/>
      <c r="BS237" s="1122"/>
      <c r="BT237" s="1122"/>
      <c r="BU237" s="1121"/>
      <c r="BV237" s="21"/>
      <c r="BW237" s="22"/>
      <c r="BX237" s="21"/>
      <c r="BY237" s="22"/>
      <c r="BZ237" s="21"/>
      <c r="CA237" s="22"/>
      <c r="CB237" s="21"/>
      <c r="CC237" s="21"/>
    </row>
    <row r="238" spans="1:81" ht="35.25" customHeight="1">
      <c r="A238" s="19">
        <v>210</v>
      </c>
      <c r="B238" s="431">
        <v>210</v>
      </c>
      <c r="C238" s="78" t="s">
        <v>505</v>
      </c>
      <c r="D238" s="77" t="s">
        <v>14</v>
      </c>
      <c r="E238" s="101" t="s">
        <v>525</v>
      </c>
      <c r="F238" s="77" t="s">
        <v>17</v>
      </c>
      <c r="G238" s="101" t="s">
        <v>526</v>
      </c>
      <c r="H238" s="23" t="s">
        <v>527</v>
      </c>
      <c r="I238" s="20" t="s">
        <v>275</v>
      </c>
      <c r="J238" s="111" t="s">
        <v>192</v>
      </c>
      <c r="K238" s="20"/>
      <c r="L238" s="20"/>
      <c r="M238" s="20"/>
      <c r="N238" s="446"/>
      <c r="O238" s="20"/>
      <c r="P238" s="446" t="s">
        <v>16</v>
      </c>
      <c r="Q238" s="21"/>
      <c r="R238" s="21"/>
      <c r="S238" s="20"/>
      <c r="T238" s="20"/>
      <c r="U238" s="66">
        <f t="shared" ref="U238:U246" si="21">COUNTIF(K238:T238,"x")</f>
        <v>1</v>
      </c>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1121"/>
      <c r="BF238" s="1121"/>
      <c r="BG238" s="1121"/>
      <c r="BH238" s="1121"/>
      <c r="BI238" s="1121"/>
      <c r="BJ238" s="1121"/>
      <c r="BK238" s="1121"/>
      <c r="BL238" s="1121"/>
      <c r="BM238" s="1121"/>
      <c r="BN238" s="1121"/>
      <c r="BO238" s="1121"/>
      <c r="BP238" s="1121"/>
      <c r="BQ238" s="1121"/>
      <c r="BR238" s="1122"/>
      <c r="BS238" s="1122"/>
      <c r="BT238" s="1122"/>
      <c r="BU238" s="1121"/>
      <c r="BV238" s="21"/>
      <c r="BW238" s="22"/>
      <c r="BX238" s="21"/>
      <c r="BY238" s="22"/>
      <c r="BZ238" s="21"/>
      <c r="CA238" s="22"/>
      <c r="CB238" s="21"/>
      <c r="CC238" s="21"/>
    </row>
    <row r="239" spans="1:81" s="443" customFormat="1" ht="35.25" customHeight="1">
      <c r="A239" s="19">
        <v>211</v>
      </c>
      <c r="B239" s="431">
        <v>211</v>
      </c>
      <c r="C239" s="67" t="s">
        <v>523</v>
      </c>
      <c r="D239" s="77" t="s">
        <v>14</v>
      </c>
      <c r="E239" s="67" t="s">
        <v>524</v>
      </c>
      <c r="F239" s="102" t="s">
        <v>17</v>
      </c>
      <c r="G239" s="96" t="s">
        <v>529</v>
      </c>
      <c r="H239" s="96" t="s">
        <v>528</v>
      </c>
      <c r="I239" s="79" t="s">
        <v>275</v>
      </c>
      <c r="J239" s="111" t="s">
        <v>192</v>
      </c>
      <c r="K239" s="446" t="s">
        <v>16</v>
      </c>
      <c r="L239" s="79"/>
      <c r="M239" s="79"/>
      <c r="N239" s="446"/>
      <c r="O239" s="79"/>
      <c r="P239" s="446"/>
      <c r="Q239" s="446"/>
      <c r="R239" s="446"/>
      <c r="S239" s="79"/>
      <c r="T239" s="79"/>
      <c r="U239" s="66">
        <f t="shared" si="21"/>
        <v>1</v>
      </c>
      <c r="V239" s="79" t="s">
        <v>723</v>
      </c>
      <c r="W239" s="79" t="s">
        <v>724</v>
      </c>
      <c r="X239" s="79" t="s">
        <v>726</v>
      </c>
      <c r="Y239" s="79" t="s">
        <v>724</v>
      </c>
      <c r="Z239" s="79"/>
      <c r="AA239" s="79"/>
      <c r="AB239" s="79"/>
      <c r="AC239" s="79"/>
      <c r="AD239" s="79"/>
      <c r="AE239" s="79"/>
      <c r="AF239" s="79"/>
      <c r="AG239" s="79"/>
      <c r="AH239" s="79"/>
      <c r="AI239" s="79"/>
      <c r="AJ239" s="79"/>
      <c r="AK239" s="79"/>
      <c r="AL239" s="79"/>
      <c r="AM239" s="79"/>
      <c r="AN239" s="79"/>
      <c r="AO239" s="79"/>
      <c r="AP239" s="79"/>
      <c r="AQ239" s="79"/>
      <c r="AR239" s="79"/>
      <c r="AS239" s="79"/>
      <c r="AT239" s="79"/>
      <c r="AU239" s="79"/>
      <c r="AV239" s="79"/>
      <c r="AW239" s="79"/>
      <c r="AX239" s="79"/>
      <c r="AY239" s="79"/>
      <c r="AZ239" s="79"/>
      <c r="BA239" s="79"/>
      <c r="BB239" s="79"/>
      <c r="BC239" s="79"/>
      <c r="BD239" s="79"/>
      <c r="BE239" s="1119"/>
      <c r="BF239" s="1119"/>
      <c r="BG239" s="1119"/>
      <c r="BH239" s="1119"/>
      <c r="BI239" s="1119"/>
      <c r="BJ239" s="1119"/>
      <c r="BK239" s="1119"/>
      <c r="BL239" s="1119"/>
      <c r="BM239" s="1119"/>
      <c r="BN239" s="1119"/>
      <c r="BO239" s="1119"/>
      <c r="BP239" s="1119"/>
      <c r="BQ239" s="1119"/>
      <c r="BR239" s="1120"/>
      <c r="BS239" s="1120"/>
      <c r="BT239" s="1120"/>
      <c r="BU239" s="1119"/>
      <c r="BV239" s="446"/>
      <c r="BW239" s="81"/>
      <c r="BX239" s="446"/>
      <c r="BY239" s="81"/>
      <c r="BZ239" s="446"/>
      <c r="CA239" s="81"/>
      <c r="CB239" s="446"/>
      <c r="CC239" s="446"/>
    </row>
    <row r="240" spans="1:81" s="443" customFormat="1" ht="35.25" customHeight="1">
      <c r="A240" s="19">
        <v>212</v>
      </c>
      <c r="B240" s="431">
        <v>212</v>
      </c>
      <c r="C240" s="67" t="s">
        <v>523</v>
      </c>
      <c r="D240" s="77" t="s">
        <v>14</v>
      </c>
      <c r="E240" s="67" t="s">
        <v>524</v>
      </c>
      <c r="F240" s="102" t="s">
        <v>17</v>
      </c>
      <c r="G240" s="96" t="s">
        <v>530</v>
      </c>
      <c r="H240" s="96" t="s">
        <v>531</v>
      </c>
      <c r="I240" s="79" t="s">
        <v>275</v>
      </c>
      <c r="J240" s="111" t="s">
        <v>192</v>
      </c>
      <c r="K240" s="79"/>
      <c r="L240" s="446" t="s">
        <v>16</v>
      </c>
      <c r="M240" s="79"/>
      <c r="N240" s="446"/>
      <c r="O240" s="79"/>
      <c r="P240" s="446"/>
      <c r="Q240" s="446"/>
      <c r="R240" s="446"/>
      <c r="S240" s="79"/>
      <c r="T240" s="79"/>
      <c r="U240" s="66">
        <f t="shared" si="21"/>
        <v>1</v>
      </c>
      <c r="V240" s="79"/>
      <c r="W240" s="79"/>
      <c r="X240" s="79"/>
      <c r="Y240" s="79"/>
      <c r="Z240" s="79"/>
      <c r="AA240" s="79"/>
      <c r="AB240" s="79"/>
      <c r="AC240" s="79"/>
      <c r="AD240" s="79"/>
      <c r="AE240" s="79"/>
      <c r="AF240" s="79"/>
      <c r="AG240" s="79"/>
      <c r="AH240" s="79"/>
      <c r="AI240" s="79"/>
      <c r="AJ240" s="79"/>
      <c r="AK240" s="79"/>
      <c r="AL240" s="79"/>
      <c r="AM240" s="79"/>
      <c r="AN240" s="79"/>
      <c r="AO240" s="79"/>
      <c r="AP240" s="79"/>
      <c r="AQ240" s="79"/>
      <c r="AR240" s="79"/>
      <c r="AS240" s="79"/>
      <c r="AT240" s="79"/>
      <c r="AU240" s="79"/>
      <c r="AV240" s="79"/>
      <c r="AW240" s="79"/>
      <c r="AX240" s="79"/>
      <c r="AY240" s="79"/>
      <c r="AZ240" s="79"/>
      <c r="BA240" s="79"/>
      <c r="BB240" s="79"/>
      <c r="BC240" s="79"/>
      <c r="BD240" s="79"/>
      <c r="BE240" s="1119"/>
      <c r="BF240" s="1119"/>
      <c r="BG240" s="1119"/>
      <c r="BH240" s="1119"/>
      <c r="BI240" s="1119"/>
      <c r="BJ240" s="1119"/>
      <c r="BK240" s="1119"/>
      <c r="BL240" s="1119"/>
      <c r="BM240" s="1119"/>
      <c r="BN240" s="1119"/>
      <c r="BO240" s="1119"/>
      <c r="BP240" s="1119"/>
      <c r="BQ240" s="1119"/>
      <c r="BR240" s="1120"/>
      <c r="BS240" s="1120"/>
      <c r="BT240" s="1120"/>
      <c r="BU240" s="1119"/>
      <c r="BV240" s="446"/>
      <c r="BW240" s="81"/>
      <c r="BX240" s="446"/>
      <c r="BY240" s="81"/>
      <c r="BZ240" s="446"/>
      <c r="CA240" s="81"/>
      <c r="CB240" s="446"/>
      <c r="CC240" s="446"/>
    </row>
    <row r="241" spans="1:81" s="443" customFormat="1" ht="35.25" customHeight="1">
      <c r="A241" s="19">
        <v>213</v>
      </c>
      <c r="B241" s="431">
        <v>213</v>
      </c>
      <c r="C241" s="67" t="s">
        <v>523</v>
      </c>
      <c r="D241" s="77" t="s">
        <v>14</v>
      </c>
      <c r="E241" s="67" t="s">
        <v>524</v>
      </c>
      <c r="F241" s="102" t="s">
        <v>17</v>
      </c>
      <c r="G241" s="96" t="s">
        <v>532</v>
      </c>
      <c r="H241" s="96" t="s">
        <v>986</v>
      </c>
      <c r="I241" s="79" t="s">
        <v>275</v>
      </c>
      <c r="J241" s="111" t="s">
        <v>192</v>
      </c>
      <c r="K241" s="79"/>
      <c r="L241" s="79"/>
      <c r="M241" s="446" t="s">
        <v>16</v>
      </c>
      <c r="N241" s="446"/>
      <c r="O241" s="79"/>
      <c r="P241" s="446"/>
      <c r="Q241" s="446"/>
      <c r="R241" s="446"/>
      <c r="S241" s="79"/>
      <c r="T241" s="79"/>
      <c r="U241" s="66">
        <f t="shared" si="21"/>
        <v>1</v>
      </c>
      <c r="V241" s="79"/>
      <c r="W241" s="79"/>
      <c r="X241" s="79"/>
      <c r="Y241" s="79"/>
      <c r="Z241" s="79"/>
      <c r="AA241" s="79"/>
      <c r="AB241" s="79"/>
      <c r="AC241" s="79"/>
      <c r="AD241" s="79"/>
      <c r="AE241" s="79"/>
      <c r="AF241" s="79"/>
      <c r="AG241" s="79"/>
      <c r="AH241" s="79"/>
      <c r="AI241" s="79"/>
      <c r="AJ241" s="79"/>
      <c r="AK241" s="79"/>
      <c r="AL241" s="79"/>
      <c r="AM241" s="79"/>
      <c r="AN241" s="79"/>
      <c r="AO241" s="79"/>
      <c r="AP241" s="79"/>
      <c r="AQ241" s="79"/>
      <c r="AR241" s="79"/>
      <c r="AS241" s="79"/>
      <c r="AT241" s="79"/>
      <c r="AU241" s="79"/>
      <c r="AV241" s="79"/>
      <c r="AW241" s="79"/>
      <c r="AX241" s="79"/>
      <c r="AY241" s="79"/>
      <c r="AZ241" s="79"/>
      <c r="BA241" s="79"/>
      <c r="BB241" s="79"/>
      <c r="BC241" s="79"/>
      <c r="BD241" s="79"/>
      <c r="BE241" s="1119"/>
      <c r="BF241" s="1119"/>
      <c r="BG241" s="1119"/>
      <c r="BH241" s="1119"/>
      <c r="BI241" s="1119"/>
      <c r="BJ241" s="1119"/>
      <c r="BK241" s="1119"/>
      <c r="BL241" s="1119"/>
      <c r="BM241" s="1119"/>
      <c r="BN241" s="1119"/>
      <c r="BO241" s="1119"/>
      <c r="BP241" s="1119"/>
      <c r="BQ241" s="1119"/>
      <c r="BR241" s="1120"/>
      <c r="BS241" s="1120"/>
      <c r="BT241" s="1120"/>
      <c r="BU241" s="1119"/>
      <c r="BV241" s="446"/>
      <c r="BW241" s="81"/>
      <c r="BX241" s="446"/>
      <c r="BY241" s="81"/>
      <c r="BZ241" s="446"/>
      <c r="CA241" s="81"/>
      <c r="CB241" s="446"/>
      <c r="CC241" s="446"/>
    </row>
    <row r="242" spans="1:81" s="443" customFormat="1" ht="35.25" customHeight="1">
      <c r="A242" s="19">
        <v>214</v>
      </c>
      <c r="B242" s="431">
        <v>214</v>
      </c>
      <c r="C242" s="67" t="s">
        <v>523</v>
      </c>
      <c r="D242" s="77" t="s">
        <v>14</v>
      </c>
      <c r="E242" s="67" t="s">
        <v>524</v>
      </c>
      <c r="F242" s="102" t="s">
        <v>17</v>
      </c>
      <c r="G242" s="96" t="s">
        <v>533</v>
      </c>
      <c r="H242" s="96" t="s">
        <v>534</v>
      </c>
      <c r="I242" s="79" t="s">
        <v>275</v>
      </c>
      <c r="J242" s="111" t="s">
        <v>192</v>
      </c>
      <c r="K242" s="79"/>
      <c r="L242" s="79"/>
      <c r="M242" s="79"/>
      <c r="N242" s="446" t="s">
        <v>16</v>
      </c>
      <c r="O242" s="79"/>
      <c r="P242" s="446"/>
      <c r="Q242" s="446"/>
      <c r="R242" s="446"/>
      <c r="S242" s="79"/>
      <c r="T242" s="79"/>
      <c r="U242" s="66">
        <f t="shared" si="21"/>
        <v>1</v>
      </c>
      <c r="V242" s="79"/>
      <c r="W242" s="79"/>
      <c r="X242" s="79"/>
      <c r="Y242" s="79"/>
      <c r="Z242" s="79"/>
      <c r="AA242" s="79"/>
      <c r="AB242" s="79"/>
      <c r="AC242" s="79"/>
      <c r="AD242" s="79"/>
      <c r="AE242" s="79"/>
      <c r="AF242" s="79"/>
      <c r="AG242" s="79"/>
      <c r="AH242" s="79"/>
      <c r="AI242" s="79"/>
      <c r="AJ242" s="79"/>
      <c r="AK242" s="79"/>
      <c r="AL242" s="79"/>
      <c r="AM242" s="79"/>
      <c r="AN242" s="79"/>
      <c r="AO242" s="79"/>
      <c r="AP242" s="79"/>
      <c r="AQ242" s="79"/>
      <c r="AR242" s="79"/>
      <c r="AS242" s="79"/>
      <c r="AT242" s="79"/>
      <c r="AU242" s="79"/>
      <c r="AV242" s="79"/>
      <c r="AW242" s="79"/>
      <c r="AX242" s="79"/>
      <c r="AY242" s="79"/>
      <c r="AZ242" s="79"/>
      <c r="BA242" s="79"/>
      <c r="BB242" s="79"/>
      <c r="BC242" s="79"/>
      <c r="BD242" s="79"/>
      <c r="BE242" s="1119"/>
      <c r="BF242" s="1119"/>
      <c r="BG242" s="1119"/>
      <c r="BH242" s="1119"/>
      <c r="BI242" s="1119"/>
      <c r="BJ242" s="1119"/>
      <c r="BK242" s="1119"/>
      <c r="BL242" s="1119"/>
      <c r="BM242" s="1119"/>
      <c r="BN242" s="1119"/>
      <c r="BO242" s="1119"/>
      <c r="BP242" s="1119"/>
      <c r="BQ242" s="1119"/>
      <c r="BR242" s="1120"/>
      <c r="BS242" s="1120"/>
      <c r="BT242" s="1120"/>
      <c r="BU242" s="1119"/>
      <c r="BV242" s="446"/>
      <c r="BW242" s="81"/>
      <c r="BX242" s="446"/>
      <c r="BY242" s="81"/>
      <c r="BZ242" s="446"/>
      <c r="CA242" s="81"/>
      <c r="CB242" s="446"/>
      <c r="CC242" s="446"/>
    </row>
    <row r="243" spans="1:81" s="443" customFormat="1" ht="35.25" customHeight="1">
      <c r="A243" s="19">
        <v>215</v>
      </c>
      <c r="B243" s="431">
        <v>215</v>
      </c>
      <c r="C243" s="67" t="s">
        <v>523</v>
      </c>
      <c r="D243" s="77" t="s">
        <v>14</v>
      </c>
      <c r="E243" s="67" t="s">
        <v>524</v>
      </c>
      <c r="F243" s="102" t="s">
        <v>17</v>
      </c>
      <c r="G243" s="96" t="s">
        <v>536</v>
      </c>
      <c r="H243" s="96" t="s">
        <v>993</v>
      </c>
      <c r="I243" s="79" t="s">
        <v>275</v>
      </c>
      <c r="J243" s="111" t="s">
        <v>192</v>
      </c>
      <c r="K243" s="79"/>
      <c r="L243" s="79"/>
      <c r="M243" s="79"/>
      <c r="N243" s="446"/>
      <c r="O243" s="1093" t="s">
        <v>16</v>
      </c>
      <c r="P243" s="446"/>
      <c r="Q243" s="446"/>
      <c r="R243" s="446"/>
      <c r="S243" s="79"/>
      <c r="T243" s="79"/>
      <c r="U243" s="66">
        <f t="shared" si="21"/>
        <v>1</v>
      </c>
      <c r="V243" s="79"/>
      <c r="W243" s="79"/>
      <c r="X243" s="79"/>
      <c r="Y243" s="79"/>
      <c r="Z243" s="79"/>
      <c r="AA243" s="79"/>
      <c r="AB243" s="79"/>
      <c r="AC243" s="79"/>
      <c r="AD243" s="79"/>
      <c r="AE243" s="79"/>
      <c r="AF243" s="79"/>
      <c r="AG243" s="79"/>
      <c r="AH243" s="79"/>
      <c r="AI243" s="79"/>
      <c r="AJ243" s="79"/>
      <c r="AK243" s="79"/>
      <c r="AL243" s="79"/>
      <c r="AM243" s="79"/>
      <c r="AN243" s="79"/>
      <c r="AO243" s="79"/>
      <c r="AP243" s="79"/>
      <c r="AQ243" s="79"/>
      <c r="AR243" s="79"/>
      <c r="AS243" s="79"/>
      <c r="AT243" s="79"/>
      <c r="AU243" s="79"/>
      <c r="AV243" s="79"/>
      <c r="AW243" s="79"/>
      <c r="AX243" s="79"/>
      <c r="AY243" s="79"/>
      <c r="AZ243" s="79"/>
      <c r="BA243" s="79"/>
      <c r="BB243" s="79"/>
      <c r="BC243" s="79"/>
      <c r="BD243" s="79"/>
      <c r="BE243" s="1119"/>
      <c r="BF243" s="1119"/>
      <c r="BG243" s="1119"/>
      <c r="BH243" s="1119"/>
      <c r="BI243" s="1119"/>
      <c r="BJ243" s="1119"/>
      <c r="BK243" s="1119"/>
      <c r="BL243" s="1119"/>
      <c r="BM243" s="1119"/>
      <c r="BN243" s="1119"/>
      <c r="BO243" s="1119"/>
      <c r="BP243" s="1119"/>
      <c r="BQ243" s="1119"/>
      <c r="BR243" s="1120"/>
      <c r="BS243" s="1120"/>
      <c r="BT243" s="1120"/>
      <c r="BU243" s="1119"/>
      <c r="BV243" s="446"/>
      <c r="BW243" s="81"/>
      <c r="BX243" s="446"/>
      <c r="BY243" s="81"/>
      <c r="BZ243" s="446"/>
      <c r="CA243" s="81"/>
      <c r="CB243" s="446"/>
      <c r="CC243" s="446"/>
    </row>
    <row r="244" spans="1:81" s="443" customFormat="1" ht="26.25" customHeight="1">
      <c r="A244" s="19">
        <v>216</v>
      </c>
      <c r="B244" s="431">
        <v>216</v>
      </c>
      <c r="C244" s="67" t="s">
        <v>523</v>
      </c>
      <c r="D244" s="77" t="s">
        <v>14</v>
      </c>
      <c r="E244" s="67" t="s">
        <v>524</v>
      </c>
      <c r="F244" s="102" t="s">
        <v>17</v>
      </c>
      <c r="G244" s="96" t="s">
        <v>537</v>
      </c>
      <c r="H244" s="96" t="s">
        <v>538</v>
      </c>
      <c r="I244" s="79" t="s">
        <v>275</v>
      </c>
      <c r="J244" s="111" t="s">
        <v>192</v>
      </c>
      <c r="K244" s="79"/>
      <c r="L244" s="79"/>
      <c r="M244" s="79"/>
      <c r="N244" s="446"/>
      <c r="O244" s="79"/>
      <c r="P244" s="144" t="s">
        <v>16</v>
      </c>
      <c r="Q244" s="446"/>
      <c r="R244" s="446"/>
      <c r="S244" s="79"/>
      <c r="T244" s="79"/>
      <c r="U244" s="66">
        <f t="shared" si="21"/>
        <v>1</v>
      </c>
      <c r="V244" s="79"/>
      <c r="W244" s="79"/>
      <c r="X244" s="79"/>
      <c r="Y244" s="79"/>
      <c r="Z244" s="79"/>
      <c r="AA244" s="79"/>
      <c r="AB244" s="79"/>
      <c r="AC244" s="79"/>
      <c r="AD244" s="79"/>
      <c r="AE244" s="79"/>
      <c r="AF244" s="79"/>
      <c r="AG244" s="79"/>
      <c r="AH244" s="79"/>
      <c r="AI244" s="79"/>
      <c r="AJ244" s="79"/>
      <c r="AK244" s="79"/>
      <c r="AL244" s="79"/>
      <c r="AM244" s="79"/>
      <c r="AN244" s="79"/>
      <c r="AO244" s="79"/>
      <c r="AP244" s="79"/>
      <c r="AQ244" s="79"/>
      <c r="AR244" s="79"/>
      <c r="AS244" s="79"/>
      <c r="AT244" s="79"/>
      <c r="AU244" s="79"/>
      <c r="AV244" s="79"/>
      <c r="AW244" s="79"/>
      <c r="AX244" s="79"/>
      <c r="AY244" s="79"/>
      <c r="AZ244" s="79"/>
      <c r="BA244" s="79"/>
      <c r="BB244" s="79"/>
      <c r="BC244" s="79"/>
      <c r="BD244" s="79"/>
      <c r="BE244" s="1119"/>
      <c r="BF244" s="1119"/>
      <c r="BG244" s="1119"/>
      <c r="BH244" s="1119"/>
      <c r="BI244" s="1119"/>
      <c r="BJ244" s="1119"/>
      <c r="BK244" s="1119"/>
      <c r="BL244" s="1119"/>
      <c r="BM244" s="1119"/>
      <c r="BN244" s="1119"/>
      <c r="BO244" s="1119"/>
      <c r="BP244" s="1119"/>
      <c r="BQ244" s="1119"/>
      <c r="BR244" s="1120"/>
      <c r="BS244" s="1120"/>
      <c r="BT244" s="1120"/>
      <c r="BU244" s="1119"/>
      <c r="BV244" s="446"/>
      <c r="BW244" s="81"/>
      <c r="BX244" s="446"/>
      <c r="BY244" s="81"/>
      <c r="BZ244" s="446"/>
      <c r="CA244" s="81"/>
      <c r="CB244" s="446"/>
      <c r="CC244" s="446"/>
    </row>
    <row r="245" spans="1:81" s="443" customFormat="1" ht="26.25" customHeight="1">
      <c r="A245" s="19">
        <v>217</v>
      </c>
      <c r="B245" s="431">
        <v>217</v>
      </c>
      <c r="C245" s="67" t="s">
        <v>523</v>
      </c>
      <c r="D245" s="77" t="s">
        <v>14</v>
      </c>
      <c r="E245" s="67" t="s">
        <v>524</v>
      </c>
      <c r="F245" s="102" t="s">
        <v>17</v>
      </c>
      <c r="G245" s="96" t="s">
        <v>539</v>
      </c>
      <c r="H245" s="96" t="s">
        <v>540</v>
      </c>
      <c r="I245" s="79" t="s">
        <v>275</v>
      </c>
      <c r="J245" s="111" t="s">
        <v>192</v>
      </c>
      <c r="K245" s="79"/>
      <c r="L245" s="79"/>
      <c r="M245" s="79"/>
      <c r="N245" s="446"/>
      <c r="O245" s="79"/>
      <c r="P245" s="446"/>
      <c r="Q245" s="446" t="s">
        <v>16</v>
      </c>
      <c r="R245" s="446"/>
      <c r="S245" s="79"/>
      <c r="T245" s="79"/>
      <c r="U245" s="66">
        <f t="shared" si="21"/>
        <v>1</v>
      </c>
      <c r="V245" s="79"/>
      <c r="W245" s="79"/>
      <c r="X245" s="79"/>
      <c r="Y245" s="79"/>
      <c r="Z245" s="79"/>
      <c r="AA245" s="79"/>
      <c r="AB245" s="79"/>
      <c r="AC245" s="79"/>
      <c r="AD245" s="79"/>
      <c r="AE245" s="79"/>
      <c r="AF245" s="79"/>
      <c r="AG245" s="79"/>
      <c r="AH245" s="79"/>
      <c r="AI245" s="79"/>
      <c r="AJ245" s="79"/>
      <c r="AK245" s="79"/>
      <c r="AL245" s="79"/>
      <c r="AM245" s="79"/>
      <c r="AN245" s="79"/>
      <c r="AO245" s="79"/>
      <c r="AP245" s="79"/>
      <c r="AQ245" s="79"/>
      <c r="AR245" s="79"/>
      <c r="AS245" s="79"/>
      <c r="AT245" s="79"/>
      <c r="AU245" s="79"/>
      <c r="AV245" s="79"/>
      <c r="AW245" s="79"/>
      <c r="AX245" s="79"/>
      <c r="AY245" s="79"/>
      <c r="AZ245" s="79"/>
      <c r="BA245" s="79"/>
      <c r="BB245" s="79"/>
      <c r="BC245" s="79"/>
      <c r="BD245" s="79"/>
      <c r="BE245" s="1119"/>
      <c r="BF245" s="1119"/>
      <c r="BG245" s="1119"/>
      <c r="BH245" s="1119"/>
      <c r="BI245" s="1119"/>
      <c r="BJ245" s="1119"/>
      <c r="BK245" s="1119"/>
      <c r="BL245" s="1119"/>
      <c r="BM245" s="1119"/>
      <c r="BN245" s="1119"/>
      <c r="BO245" s="1119"/>
      <c r="BP245" s="1119"/>
      <c r="BQ245" s="1119"/>
      <c r="BR245" s="1120"/>
      <c r="BS245" s="1120"/>
      <c r="BT245" s="1120"/>
      <c r="BU245" s="1119"/>
      <c r="BV245" s="446"/>
      <c r="BW245" s="81"/>
      <c r="BX245" s="446"/>
      <c r="BY245" s="81"/>
      <c r="BZ245" s="446"/>
      <c r="CA245" s="81"/>
      <c r="CB245" s="446"/>
      <c r="CC245" s="446"/>
    </row>
    <row r="246" spans="1:81" s="443" customFormat="1" ht="26.25" customHeight="1">
      <c r="A246" s="19">
        <v>218</v>
      </c>
      <c r="B246" s="431">
        <v>218</v>
      </c>
      <c r="C246" s="67" t="s">
        <v>523</v>
      </c>
      <c r="D246" s="77" t="s">
        <v>14</v>
      </c>
      <c r="E246" s="67" t="s">
        <v>524</v>
      </c>
      <c r="F246" s="102" t="s">
        <v>17</v>
      </c>
      <c r="G246" s="96" t="s">
        <v>541</v>
      </c>
      <c r="H246" s="96" t="s">
        <v>542</v>
      </c>
      <c r="I246" s="79" t="s">
        <v>275</v>
      </c>
      <c r="J246" s="111" t="s">
        <v>192</v>
      </c>
      <c r="K246" s="79"/>
      <c r="L246" s="79"/>
      <c r="M246" s="79"/>
      <c r="N246" s="446"/>
      <c r="O246" s="79"/>
      <c r="P246" s="446"/>
      <c r="Q246" s="446"/>
      <c r="R246" s="446"/>
      <c r="S246" s="79" t="s">
        <v>16</v>
      </c>
      <c r="T246" s="79"/>
      <c r="U246" s="66">
        <f t="shared" si="21"/>
        <v>1</v>
      </c>
      <c r="V246" s="79"/>
      <c r="W246" s="79"/>
      <c r="X246" s="79"/>
      <c r="Y246" s="79"/>
      <c r="Z246" s="79"/>
      <c r="AA246" s="79"/>
      <c r="AB246" s="79"/>
      <c r="AC246" s="79"/>
      <c r="AD246" s="79"/>
      <c r="AE246" s="79"/>
      <c r="AF246" s="79"/>
      <c r="AG246" s="79"/>
      <c r="AH246" s="79"/>
      <c r="AI246" s="79"/>
      <c r="AJ246" s="79"/>
      <c r="AK246" s="79"/>
      <c r="AL246" s="79"/>
      <c r="AM246" s="79"/>
      <c r="AN246" s="79"/>
      <c r="AO246" s="79"/>
      <c r="AP246" s="79"/>
      <c r="AQ246" s="79"/>
      <c r="AR246" s="79"/>
      <c r="AS246" s="79"/>
      <c r="AT246" s="79"/>
      <c r="AU246" s="79"/>
      <c r="AV246" s="79"/>
      <c r="AW246" s="79"/>
      <c r="AX246" s="79"/>
      <c r="AY246" s="79"/>
      <c r="AZ246" s="79"/>
      <c r="BA246" s="79"/>
      <c r="BB246" s="79"/>
      <c r="BC246" s="79"/>
      <c r="BD246" s="79"/>
      <c r="BE246" s="1119"/>
      <c r="BF246" s="1119"/>
      <c r="BG246" s="1119"/>
      <c r="BH246" s="1119"/>
      <c r="BI246" s="1119"/>
      <c r="BJ246" s="1119"/>
      <c r="BK246" s="1119"/>
      <c r="BL246" s="1119"/>
      <c r="BM246" s="1119"/>
      <c r="BN246" s="1119"/>
      <c r="BO246" s="1119"/>
      <c r="BP246" s="1119"/>
      <c r="BQ246" s="1119"/>
      <c r="BR246" s="1120"/>
      <c r="BS246" s="1120"/>
      <c r="BT246" s="1120"/>
      <c r="BU246" s="1119"/>
      <c r="BV246" s="446"/>
      <c r="BW246" s="81"/>
      <c r="BX246" s="446"/>
      <c r="BY246" s="81"/>
      <c r="BZ246" s="446"/>
      <c r="CA246" s="81"/>
      <c r="CB246" s="446"/>
      <c r="CC246" s="446"/>
    </row>
    <row r="247" spans="1:81">
      <c r="A247" s="26"/>
      <c r="B247" s="1375"/>
      <c r="C247" s="1375"/>
      <c r="D247" s="1375"/>
      <c r="E247" s="1375"/>
      <c r="F247" s="1375"/>
      <c r="G247" s="1376" t="s">
        <v>216</v>
      </c>
      <c r="H247" s="1376"/>
      <c r="I247" s="27"/>
      <c r="J247" s="431">
        <f>SUM(J248:J252)</f>
        <v>179</v>
      </c>
      <c r="K247" s="431">
        <f>SUM(K248:K252)</f>
        <v>22</v>
      </c>
      <c r="L247" s="431">
        <f t="shared" ref="L247:BD247" si="22">SUM(L248:L252)</f>
        <v>23</v>
      </c>
      <c r="M247" s="431">
        <f t="shared" si="22"/>
        <v>25</v>
      </c>
      <c r="N247" s="431">
        <f t="shared" si="22"/>
        <v>26</v>
      </c>
      <c r="O247" s="451">
        <f t="shared" ref="O247" si="23">SUM(O248:O252)</f>
        <v>18</v>
      </c>
      <c r="P247" s="431">
        <f t="shared" si="22"/>
        <v>25</v>
      </c>
      <c r="Q247" s="431">
        <f t="shared" si="22"/>
        <v>22</v>
      </c>
      <c r="R247" s="431">
        <f t="shared" si="22"/>
        <v>17</v>
      </c>
      <c r="S247" s="431">
        <f t="shared" si="22"/>
        <v>18</v>
      </c>
      <c r="T247" s="431">
        <f t="shared" si="22"/>
        <v>15</v>
      </c>
      <c r="U247" s="431">
        <f t="shared" si="22"/>
        <v>0</v>
      </c>
      <c r="V247" s="431">
        <f t="shared" si="22"/>
        <v>0</v>
      </c>
      <c r="W247" s="431">
        <f t="shared" si="22"/>
        <v>0</v>
      </c>
      <c r="X247" s="431">
        <f t="shared" si="22"/>
        <v>0</v>
      </c>
      <c r="Y247" s="431">
        <f t="shared" si="22"/>
        <v>0</v>
      </c>
      <c r="Z247" s="431">
        <f t="shared" si="22"/>
        <v>0</v>
      </c>
      <c r="AA247" s="431">
        <f t="shared" si="22"/>
        <v>0</v>
      </c>
      <c r="AB247" s="431">
        <f t="shared" si="22"/>
        <v>0</v>
      </c>
      <c r="AC247" s="431">
        <f t="shared" si="22"/>
        <v>0</v>
      </c>
      <c r="AD247" s="431">
        <f t="shared" si="22"/>
        <v>0</v>
      </c>
      <c r="AE247" s="431">
        <f t="shared" si="22"/>
        <v>0</v>
      </c>
      <c r="AF247" s="431">
        <f t="shared" si="22"/>
        <v>0</v>
      </c>
      <c r="AG247" s="431">
        <f t="shared" si="22"/>
        <v>0</v>
      </c>
      <c r="AH247" s="431">
        <f t="shared" si="22"/>
        <v>0</v>
      </c>
      <c r="AI247" s="431">
        <f t="shared" si="22"/>
        <v>0</v>
      </c>
      <c r="AJ247" s="431"/>
      <c r="AK247" s="431"/>
      <c r="AL247" s="431"/>
      <c r="AM247" s="451"/>
      <c r="AN247" s="451"/>
      <c r="AO247" s="451"/>
      <c r="AP247" s="431">
        <f t="shared" si="22"/>
        <v>0</v>
      </c>
      <c r="AQ247" s="431"/>
      <c r="AR247" s="431"/>
      <c r="AS247" s="431"/>
      <c r="AT247" s="431">
        <f t="shared" si="22"/>
        <v>0</v>
      </c>
      <c r="AU247" s="431"/>
      <c r="AV247" s="431"/>
      <c r="AW247" s="431">
        <f t="shared" si="22"/>
        <v>0</v>
      </c>
      <c r="AX247" s="431"/>
      <c r="AY247" s="431"/>
      <c r="AZ247" s="431">
        <f t="shared" si="22"/>
        <v>0</v>
      </c>
      <c r="BA247" s="431"/>
      <c r="BB247" s="431">
        <f t="shared" si="22"/>
        <v>0</v>
      </c>
      <c r="BC247" s="431"/>
      <c r="BD247" s="431">
        <f t="shared" si="22"/>
        <v>0</v>
      </c>
    </row>
    <row r="248" spans="1:81">
      <c r="A248" s="26"/>
      <c r="B248" s="1377"/>
      <c r="C248" s="1377"/>
      <c r="D248" s="1377"/>
      <c r="E248" s="1377"/>
      <c r="F248" s="1377"/>
      <c r="G248" s="1376" t="s">
        <v>255</v>
      </c>
      <c r="H248" s="1376"/>
      <c r="I248" s="27"/>
      <c r="J248" s="28">
        <f>COUNTIF(J$11:J$85,"Thể chất")</f>
        <v>58</v>
      </c>
      <c r="K248" s="28">
        <f t="shared" ref="K248:Y248" si="24">COUNTIF(K$11:K$85,"x")</f>
        <v>8</v>
      </c>
      <c r="L248" s="28">
        <f t="shared" si="24"/>
        <v>7</v>
      </c>
      <c r="M248" s="28">
        <f t="shared" si="24"/>
        <v>7</v>
      </c>
      <c r="N248" s="28">
        <f t="shared" si="24"/>
        <v>11</v>
      </c>
      <c r="O248" s="28">
        <f t="shared" si="24"/>
        <v>7</v>
      </c>
      <c r="P248" s="28">
        <f t="shared" si="24"/>
        <v>10</v>
      </c>
      <c r="Q248" s="28">
        <f t="shared" si="24"/>
        <v>6</v>
      </c>
      <c r="R248" s="28">
        <f t="shared" si="24"/>
        <v>6</v>
      </c>
      <c r="S248" s="28">
        <f t="shared" si="24"/>
        <v>5</v>
      </c>
      <c r="T248" s="28">
        <f t="shared" si="24"/>
        <v>3</v>
      </c>
      <c r="U248" s="28">
        <f t="shared" si="24"/>
        <v>0</v>
      </c>
      <c r="V248" s="28">
        <f t="shared" si="24"/>
        <v>0</v>
      </c>
      <c r="W248" s="28">
        <f t="shared" si="24"/>
        <v>0</v>
      </c>
      <c r="X248" s="28">
        <f t="shared" si="24"/>
        <v>0</v>
      </c>
      <c r="Y248" s="28">
        <f t="shared" si="24"/>
        <v>0</v>
      </c>
      <c r="Z248" s="28">
        <f t="shared" ref="Z248:AI248" si="25">COUNTIF(Z$8:Z$85,"x")</f>
        <v>0</v>
      </c>
      <c r="AA248" s="28">
        <f t="shared" si="25"/>
        <v>0</v>
      </c>
      <c r="AB248" s="28">
        <f t="shared" si="25"/>
        <v>0</v>
      </c>
      <c r="AC248" s="28">
        <f t="shared" si="25"/>
        <v>0</v>
      </c>
      <c r="AD248" s="28">
        <f t="shared" si="25"/>
        <v>0</v>
      </c>
      <c r="AE248" s="28">
        <f t="shared" si="25"/>
        <v>0</v>
      </c>
      <c r="AF248" s="28">
        <f t="shared" si="25"/>
        <v>0</v>
      </c>
      <c r="AG248" s="28">
        <f t="shared" si="25"/>
        <v>0</v>
      </c>
      <c r="AH248" s="28">
        <f t="shared" si="25"/>
        <v>0</v>
      </c>
      <c r="AI248" s="28">
        <f t="shared" si="25"/>
        <v>0</v>
      </c>
      <c r="AJ248" s="28"/>
      <c r="AK248" s="28"/>
      <c r="AL248" s="28"/>
      <c r="AM248" s="28"/>
      <c r="AN248" s="28"/>
      <c r="AO248" s="28"/>
      <c r="AP248" s="28">
        <f>COUNTIF(AP$8:AP$85,"x")</f>
        <v>0</v>
      </c>
      <c r="AQ248" s="28"/>
      <c r="AR248" s="28"/>
      <c r="AS248" s="28"/>
      <c r="AT248" s="28">
        <f>COUNTIF(AT$8:AT$85,"x")</f>
        <v>0</v>
      </c>
      <c r="AU248" s="28"/>
      <c r="AV248" s="28"/>
      <c r="AW248" s="28">
        <f>COUNTIF(AW$8:AW$85,"x")</f>
        <v>0</v>
      </c>
      <c r="AX248" s="28"/>
      <c r="AY248" s="28"/>
      <c r="AZ248" s="28">
        <f>COUNTIF(AZ$8:AZ$85,"x")</f>
        <v>0</v>
      </c>
      <c r="BA248" s="28"/>
      <c r="BB248" s="28">
        <f>COUNTIF(BB$8:BB$85,"x")</f>
        <v>0</v>
      </c>
      <c r="BC248" s="28"/>
      <c r="BD248" s="28">
        <f>COUNTIF(BD$8:BD$85,"x")</f>
        <v>0</v>
      </c>
    </row>
    <row r="249" spans="1:81">
      <c r="A249" s="26"/>
      <c r="B249" s="1377"/>
      <c r="C249" s="1377"/>
      <c r="D249" s="1377"/>
      <c r="E249" s="1377"/>
      <c r="F249" s="1377"/>
      <c r="G249" s="1376" t="s">
        <v>256</v>
      </c>
      <c r="H249" s="1376"/>
      <c r="I249" s="27"/>
      <c r="J249" s="28">
        <f>COUNTIF(J$88:J$128,"Nhận thức")</f>
        <v>29</v>
      </c>
      <c r="K249" s="28">
        <f t="shared" ref="K249:X249" si="26">COUNTIF(K$88:K$128,"x")</f>
        <v>4</v>
      </c>
      <c r="L249" s="28">
        <f t="shared" si="26"/>
        <v>4</v>
      </c>
      <c r="M249" s="28">
        <f t="shared" si="26"/>
        <v>2</v>
      </c>
      <c r="N249" s="28">
        <f t="shared" si="26"/>
        <v>4</v>
      </c>
      <c r="O249" s="28">
        <f t="shared" si="26"/>
        <v>4</v>
      </c>
      <c r="P249" s="28">
        <f t="shared" si="26"/>
        <v>3</v>
      </c>
      <c r="Q249" s="28">
        <f t="shared" si="26"/>
        <v>6</v>
      </c>
      <c r="R249" s="28">
        <f t="shared" si="26"/>
        <v>2</v>
      </c>
      <c r="S249" s="28">
        <f t="shared" si="26"/>
        <v>3</v>
      </c>
      <c r="T249" s="28">
        <f t="shared" si="26"/>
        <v>2</v>
      </c>
      <c r="U249" s="28">
        <f t="shared" si="26"/>
        <v>0</v>
      </c>
      <c r="V249" s="28">
        <f t="shared" si="26"/>
        <v>0</v>
      </c>
      <c r="W249" s="28">
        <f t="shared" si="26"/>
        <v>0</v>
      </c>
      <c r="X249" s="28">
        <f t="shared" si="26"/>
        <v>0</v>
      </c>
      <c r="Y249" s="28">
        <f t="shared" ref="Y249:AI249" si="27">COUNTIF(Y$86:Y$128,"x")</f>
        <v>0</v>
      </c>
      <c r="Z249" s="28">
        <f t="shared" si="27"/>
        <v>0</v>
      </c>
      <c r="AA249" s="28">
        <f t="shared" si="27"/>
        <v>0</v>
      </c>
      <c r="AB249" s="28">
        <f t="shared" si="27"/>
        <v>0</v>
      </c>
      <c r="AC249" s="28">
        <f t="shared" si="27"/>
        <v>0</v>
      </c>
      <c r="AD249" s="28">
        <f t="shared" si="27"/>
        <v>0</v>
      </c>
      <c r="AE249" s="28">
        <f t="shared" si="27"/>
        <v>0</v>
      </c>
      <c r="AF249" s="28">
        <f t="shared" si="27"/>
        <v>0</v>
      </c>
      <c r="AG249" s="28">
        <f t="shared" si="27"/>
        <v>0</v>
      </c>
      <c r="AH249" s="28">
        <f t="shared" si="27"/>
        <v>0</v>
      </c>
      <c r="AI249" s="28">
        <f t="shared" si="27"/>
        <v>0</v>
      </c>
      <c r="AJ249" s="28"/>
      <c r="AK249" s="28"/>
      <c r="AL249" s="28"/>
      <c r="AM249" s="28"/>
      <c r="AN249" s="28"/>
      <c r="AO249" s="28"/>
      <c r="AP249" s="28">
        <f>COUNTIF(AP$86:AP$128,"x")</f>
        <v>0</v>
      </c>
      <c r="AQ249" s="28"/>
      <c r="AR249" s="28"/>
      <c r="AS249" s="28"/>
      <c r="AT249" s="28">
        <f>COUNTIF(AT$86:AT$128,"x")</f>
        <v>0</v>
      </c>
      <c r="AU249" s="28"/>
      <c r="AV249" s="28"/>
      <c r="AW249" s="28">
        <f>COUNTIF(AW$86:AW$128,"x")</f>
        <v>0</v>
      </c>
      <c r="AX249" s="28"/>
      <c r="AY249" s="28"/>
      <c r="AZ249" s="28">
        <f>COUNTIF(AZ$86:AZ$128,"x")</f>
        <v>0</v>
      </c>
      <c r="BA249" s="28"/>
      <c r="BB249" s="28">
        <f>COUNTIF(BB$86:BB$128,"x")</f>
        <v>0</v>
      </c>
      <c r="BC249" s="28"/>
      <c r="BD249" s="28">
        <f>COUNTIF(BD$86:BD$128,"x")</f>
        <v>0</v>
      </c>
    </row>
    <row r="250" spans="1:81">
      <c r="A250" s="26"/>
      <c r="B250" s="1377"/>
      <c r="C250" s="1377"/>
      <c r="D250" s="1377"/>
      <c r="E250" s="1377"/>
      <c r="F250" s="1377"/>
      <c r="G250" s="1376" t="s">
        <v>257</v>
      </c>
      <c r="H250" s="1376"/>
      <c r="I250" s="27"/>
      <c r="J250" s="28">
        <f>COUNTIF(J$129:J$187,"Ngôn ngữ")</f>
        <v>42</v>
      </c>
      <c r="K250" s="28">
        <f>COUNTIF(K$129:K$187,"x")</f>
        <v>4</v>
      </c>
      <c r="L250" s="28">
        <f t="shared" ref="L250:W250" si="28">COUNTIF(L$129:L$187,"x")</f>
        <v>5</v>
      </c>
      <c r="M250" s="28">
        <f t="shared" si="28"/>
        <v>8</v>
      </c>
      <c r="N250" s="28">
        <f t="shared" si="28"/>
        <v>6</v>
      </c>
      <c r="O250" s="28">
        <f t="shared" si="28"/>
        <v>4</v>
      </c>
      <c r="P250" s="28">
        <f t="shared" si="28"/>
        <v>4</v>
      </c>
      <c r="Q250" s="28">
        <f t="shared" si="28"/>
        <v>4</v>
      </c>
      <c r="R250" s="28">
        <f t="shared" si="28"/>
        <v>5</v>
      </c>
      <c r="S250" s="28">
        <f t="shared" si="28"/>
        <v>6</v>
      </c>
      <c r="T250" s="28">
        <f t="shared" si="28"/>
        <v>6</v>
      </c>
      <c r="U250" s="28">
        <f t="shared" si="28"/>
        <v>0</v>
      </c>
      <c r="V250" s="28">
        <f t="shared" si="28"/>
        <v>0</v>
      </c>
      <c r="W250" s="28">
        <f t="shared" si="28"/>
        <v>0</v>
      </c>
      <c r="X250" s="28">
        <f t="shared" ref="X250:AI250" si="29">COUNTIF(X$129:X$171,"x")</f>
        <v>0</v>
      </c>
      <c r="Y250" s="28">
        <f t="shared" si="29"/>
        <v>0</v>
      </c>
      <c r="Z250" s="28">
        <f t="shared" si="29"/>
        <v>0</v>
      </c>
      <c r="AA250" s="28">
        <f t="shared" si="29"/>
        <v>0</v>
      </c>
      <c r="AB250" s="28">
        <f t="shared" si="29"/>
        <v>0</v>
      </c>
      <c r="AC250" s="28">
        <f t="shared" si="29"/>
        <v>0</v>
      </c>
      <c r="AD250" s="28">
        <f t="shared" si="29"/>
        <v>0</v>
      </c>
      <c r="AE250" s="28">
        <f t="shared" si="29"/>
        <v>0</v>
      </c>
      <c r="AF250" s="28">
        <f t="shared" si="29"/>
        <v>0</v>
      </c>
      <c r="AG250" s="28">
        <f t="shared" si="29"/>
        <v>0</v>
      </c>
      <c r="AH250" s="28">
        <f t="shared" si="29"/>
        <v>0</v>
      </c>
      <c r="AI250" s="28">
        <f t="shared" si="29"/>
        <v>0</v>
      </c>
      <c r="AJ250" s="28"/>
      <c r="AK250" s="28"/>
      <c r="AL250" s="28"/>
      <c r="AM250" s="28"/>
      <c r="AN250" s="28"/>
      <c r="AO250" s="28"/>
      <c r="AP250" s="28">
        <f>COUNTIF(AP$129:AP$171,"x")</f>
        <v>0</v>
      </c>
      <c r="AQ250" s="28"/>
      <c r="AR250" s="28"/>
      <c r="AS250" s="28"/>
      <c r="AT250" s="28">
        <f>COUNTIF(AT$129:AT$171,"x")</f>
        <v>0</v>
      </c>
      <c r="AU250" s="28"/>
      <c r="AV250" s="28"/>
      <c r="AW250" s="28">
        <f>COUNTIF(AW$129:AW$171,"x")</f>
        <v>0</v>
      </c>
      <c r="AX250" s="28"/>
      <c r="AY250" s="28"/>
      <c r="AZ250" s="28">
        <f>COUNTIF(AZ$129:AZ$171,"x")</f>
        <v>0</v>
      </c>
      <c r="BA250" s="28"/>
      <c r="BB250" s="28">
        <f>COUNTIF(BB$129:BB$171,"x")</f>
        <v>0</v>
      </c>
      <c r="BC250" s="28"/>
      <c r="BD250" s="28">
        <f>COUNTIF(BD$129:BD$171,"x")</f>
        <v>0</v>
      </c>
    </row>
    <row r="251" spans="1:81">
      <c r="A251" s="26"/>
      <c r="B251" s="1377"/>
      <c r="C251" s="1377"/>
      <c r="D251" s="1377"/>
      <c r="E251" s="1377"/>
      <c r="F251" s="1377"/>
      <c r="G251" s="1376" t="s">
        <v>258</v>
      </c>
      <c r="H251" s="1376"/>
      <c r="I251" s="27"/>
      <c r="J251" s="28">
        <f>COUNTIF(J$179:J$246,"TCKNXH-TM")</f>
        <v>50</v>
      </c>
      <c r="K251" s="28">
        <f t="shared" ref="K251:V251" si="30">COUNTIF(K$179:K$246,"x")</f>
        <v>6</v>
      </c>
      <c r="L251" s="28">
        <f t="shared" si="30"/>
        <v>7</v>
      </c>
      <c r="M251" s="28">
        <f t="shared" si="30"/>
        <v>8</v>
      </c>
      <c r="N251" s="28">
        <f t="shared" si="30"/>
        <v>5</v>
      </c>
      <c r="O251" s="28">
        <f t="shared" si="30"/>
        <v>3</v>
      </c>
      <c r="P251" s="28">
        <f t="shared" si="30"/>
        <v>8</v>
      </c>
      <c r="Q251" s="28">
        <f t="shared" si="30"/>
        <v>6</v>
      </c>
      <c r="R251" s="28">
        <f t="shared" si="30"/>
        <v>4</v>
      </c>
      <c r="S251" s="28">
        <f t="shared" si="30"/>
        <v>4</v>
      </c>
      <c r="T251" s="28">
        <f t="shared" si="30"/>
        <v>4</v>
      </c>
      <c r="U251" s="28">
        <f t="shared" si="30"/>
        <v>0</v>
      </c>
      <c r="V251" s="28">
        <f t="shared" si="30"/>
        <v>0</v>
      </c>
      <c r="W251" s="28">
        <f t="shared" ref="W251:AI251" si="31">COUNTIF(W$179:W$220,"x")</f>
        <v>0</v>
      </c>
      <c r="X251" s="28">
        <f t="shared" si="31"/>
        <v>0</v>
      </c>
      <c r="Y251" s="28">
        <f t="shared" si="31"/>
        <v>0</v>
      </c>
      <c r="Z251" s="28">
        <f t="shared" si="31"/>
        <v>0</v>
      </c>
      <c r="AA251" s="28">
        <f t="shared" si="31"/>
        <v>0</v>
      </c>
      <c r="AB251" s="28">
        <f t="shared" si="31"/>
        <v>0</v>
      </c>
      <c r="AC251" s="28">
        <f t="shared" si="31"/>
        <v>0</v>
      </c>
      <c r="AD251" s="28">
        <f t="shared" si="31"/>
        <v>0</v>
      </c>
      <c r="AE251" s="28">
        <f t="shared" si="31"/>
        <v>0</v>
      </c>
      <c r="AF251" s="28">
        <f t="shared" si="31"/>
        <v>0</v>
      </c>
      <c r="AG251" s="28">
        <f t="shared" si="31"/>
        <v>0</v>
      </c>
      <c r="AH251" s="28">
        <f t="shared" si="31"/>
        <v>0</v>
      </c>
      <c r="AI251" s="28">
        <f t="shared" si="31"/>
        <v>0</v>
      </c>
      <c r="AJ251" s="28"/>
      <c r="AK251" s="28"/>
      <c r="AL251" s="28"/>
      <c r="AM251" s="28"/>
      <c r="AN251" s="28"/>
      <c r="AO251" s="28"/>
      <c r="AP251" s="28">
        <f>COUNTIF(AP$179:AP$220,"x")</f>
        <v>0</v>
      </c>
      <c r="AQ251" s="28"/>
      <c r="AR251" s="28"/>
      <c r="AS251" s="28"/>
      <c r="AT251" s="28">
        <f>COUNTIF(AT$179:AT$220,"x")</f>
        <v>0</v>
      </c>
      <c r="AU251" s="28"/>
      <c r="AV251" s="28"/>
      <c r="AW251" s="28">
        <f>COUNTIF(AW$179:AW$220,"x")</f>
        <v>0</v>
      </c>
      <c r="AX251" s="28"/>
      <c r="AY251" s="28"/>
      <c r="AZ251" s="28">
        <f>COUNTIF(AZ$179:AZ$220,"x")</f>
        <v>0</v>
      </c>
      <c r="BA251" s="28"/>
      <c r="BB251" s="28">
        <f>COUNTIF(BB$179:BB$220,"x")</f>
        <v>0</v>
      </c>
      <c r="BC251" s="28"/>
      <c r="BD251" s="28">
        <f>COUNTIF(BD$179:BD$220,"x")</f>
        <v>0</v>
      </c>
    </row>
    <row r="252" spans="1:81">
      <c r="A252" s="26"/>
      <c r="B252" s="1377"/>
      <c r="C252" s="1377"/>
      <c r="D252" s="1377"/>
      <c r="E252" s="1377"/>
      <c r="F252" s="1377"/>
      <c r="G252" s="1376"/>
      <c r="H252" s="1376"/>
      <c r="I252" s="27"/>
      <c r="J252" s="28"/>
      <c r="K252" s="28"/>
      <c r="L252" s="28"/>
      <c r="M252" s="28"/>
      <c r="N252" s="28"/>
      <c r="O252" s="28"/>
      <c r="P252" s="28"/>
      <c r="Q252" s="28"/>
      <c r="R252" s="28"/>
      <c r="S252" s="28"/>
      <c r="T252" s="28"/>
      <c r="U252" s="28"/>
      <c r="V252" s="28"/>
      <c r="W252" s="28">
        <f t="shared" ref="W252:AI252" si="32">COUNTIF(W$221:W$246,"x")</f>
        <v>0</v>
      </c>
      <c r="X252" s="28">
        <f t="shared" si="32"/>
        <v>0</v>
      </c>
      <c r="Y252" s="28">
        <f t="shared" si="32"/>
        <v>0</v>
      </c>
      <c r="Z252" s="28">
        <f t="shared" si="32"/>
        <v>0</v>
      </c>
      <c r="AA252" s="28">
        <f t="shared" si="32"/>
        <v>0</v>
      </c>
      <c r="AB252" s="28">
        <f t="shared" si="32"/>
        <v>0</v>
      </c>
      <c r="AC252" s="28">
        <f t="shared" si="32"/>
        <v>0</v>
      </c>
      <c r="AD252" s="28">
        <f t="shared" si="32"/>
        <v>0</v>
      </c>
      <c r="AE252" s="28">
        <f t="shared" si="32"/>
        <v>0</v>
      </c>
      <c r="AF252" s="28">
        <f t="shared" si="32"/>
        <v>0</v>
      </c>
      <c r="AG252" s="28">
        <f t="shared" si="32"/>
        <v>0</v>
      </c>
      <c r="AH252" s="28">
        <f t="shared" si="32"/>
        <v>0</v>
      </c>
      <c r="AI252" s="28">
        <f t="shared" si="32"/>
        <v>0</v>
      </c>
      <c r="AJ252" s="28"/>
      <c r="AK252" s="28"/>
      <c r="AL252" s="28"/>
      <c r="AM252" s="28"/>
      <c r="AN252" s="28"/>
      <c r="AO252" s="28"/>
      <c r="AP252" s="28">
        <f>COUNTIF(AP$221:AP$246,"x")</f>
        <v>0</v>
      </c>
      <c r="AQ252" s="28"/>
      <c r="AR252" s="28"/>
      <c r="AS252" s="28"/>
      <c r="AT252" s="28">
        <f>COUNTIF(AT$221:AT$246,"x")</f>
        <v>0</v>
      </c>
      <c r="AU252" s="28"/>
      <c r="AV252" s="28"/>
      <c r="AW252" s="28">
        <f>COUNTIF(AW$221:AW$246,"x")</f>
        <v>0</v>
      </c>
      <c r="AX252" s="28"/>
      <c r="AY252" s="28"/>
      <c r="AZ252" s="28">
        <f>COUNTIF(AZ$221:AZ$246,"x")</f>
        <v>0</v>
      </c>
      <c r="BA252" s="28"/>
      <c r="BB252" s="28">
        <f>COUNTIF(BB$221:BB$246,"x")</f>
        <v>0</v>
      </c>
      <c r="BC252" s="28"/>
      <c r="BD252" s="28">
        <f>COUNTIF(BD$221:BD$246,"x")</f>
        <v>0</v>
      </c>
    </row>
    <row r="254" spans="1:81">
      <c r="G254" s="1708" t="s">
        <v>217</v>
      </c>
      <c r="H254" s="1709"/>
      <c r="I254" s="433"/>
      <c r="J254" s="433"/>
      <c r="K254" s="433"/>
      <c r="L254" s="433"/>
      <c r="M254" s="433"/>
      <c r="N254" s="433"/>
      <c r="O254" s="1087"/>
      <c r="P254" s="433"/>
      <c r="Q254" s="433"/>
      <c r="R254" s="433"/>
      <c r="S254" s="433"/>
      <c r="T254" s="433"/>
      <c r="U254" s="433"/>
      <c r="V254" s="431">
        <f t="shared" ref="V254:BD254" si="33">SUM(V255:V263)</f>
        <v>22</v>
      </c>
      <c r="W254" s="431">
        <f t="shared" si="33"/>
        <v>22</v>
      </c>
      <c r="X254" s="431">
        <f t="shared" si="33"/>
        <v>22</v>
      </c>
      <c r="Y254" s="431">
        <f t="shared" si="33"/>
        <v>22</v>
      </c>
      <c r="Z254" s="431">
        <f t="shared" si="33"/>
        <v>0</v>
      </c>
      <c r="AA254" s="431">
        <f t="shared" si="33"/>
        <v>0</v>
      </c>
      <c r="AB254" s="431">
        <f t="shared" si="33"/>
        <v>0</v>
      </c>
      <c r="AC254" s="431">
        <f t="shared" si="33"/>
        <v>0</v>
      </c>
      <c r="AD254" s="431">
        <f t="shared" si="33"/>
        <v>0</v>
      </c>
      <c r="AE254" s="431">
        <f t="shared" si="33"/>
        <v>0</v>
      </c>
      <c r="AF254" s="431">
        <f t="shared" si="33"/>
        <v>0</v>
      </c>
      <c r="AG254" s="431">
        <f t="shared" si="33"/>
        <v>0</v>
      </c>
      <c r="AH254" s="431">
        <f t="shared" si="33"/>
        <v>0</v>
      </c>
      <c r="AI254" s="431">
        <f t="shared" si="33"/>
        <v>0</v>
      </c>
      <c r="AJ254" s="431"/>
      <c r="AK254" s="431"/>
      <c r="AL254" s="431"/>
      <c r="AM254" s="451"/>
      <c r="AN254" s="451"/>
      <c r="AO254" s="451"/>
      <c r="AP254" s="431">
        <f t="shared" si="33"/>
        <v>0</v>
      </c>
      <c r="AQ254" s="431"/>
      <c r="AR254" s="431"/>
      <c r="AS254" s="431"/>
      <c r="AT254" s="431">
        <f t="shared" si="33"/>
        <v>0</v>
      </c>
      <c r="AU254" s="431"/>
      <c r="AV254" s="431"/>
      <c r="AW254" s="431">
        <f t="shared" si="33"/>
        <v>0</v>
      </c>
      <c r="AX254" s="431"/>
      <c r="AY254" s="431"/>
      <c r="AZ254" s="431">
        <f t="shared" si="33"/>
        <v>0</v>
      </c>
      <c r="BA254" s="431"/>
      <c r="BB254" s="431">
        <f t="shared" si="33"/>
        <v>0</v>
      </c>
      <c r="BC254" s="431"/>
      <c r="BD254" s="431">
        <f t="shared" si="33"/>
        <v>0</v>
      </c>
    </row>
    <row r="255" spans="1:81">
      <c r="G255" s="1704" t="s">
        <v>218</v>
      </c>
      <c r="H255" s="1705"/>
      <c r="I255" s="433"/>
      <c r="J255" s="433"/>
      <c r="K255" s="433"/>
      <c r="L255" s="433"/>
      <c r="M255" s="433"/>
      <c r="N255" s="433"/>
      <c r="O255" s="1087"/>
      <c r="P255" s="433"/>
      <c r="Q255" s="433"/>
      <c r="R255" s="433"/>
      <c r="S255" s="433"/>
      <c r="T255" s="433"/>
      <c r="U255" s="433"/>
      <c r="V255" s="436">
        <f t="shared" ref="V255:AI255" si="34">COUNTIF(V$8:V$246,"ĐTT")</f>
        <v>3</v>
      </c>
      <c r="W255" s="436">
        <f t="shared" si="34"/>
        <v>2</v>
      </c>
      <c r="X255" s="436">
        <f t="shared" si="34"/>
        <v>1</v>
      </c>
      <c r="Y255" s="436">
        <f t="shared" si="34"/>
        <v>1</v>
      </c>
      <c r="Z255" s="436">
        <f t="shared" si="34"/>
        <v>0</v>
      </c>
      <c r="AA255" s="436">
        <f t="shared" si="34"/>
        <v>0</v>
      </c>
      <c r="AB255" s="436">
        <f t="shared" si="34"/>
        <v>0</v>
      </c>
      <c r="AC255" s="436">
        <f t="shared" si="34"/>
        <v>0</v>
      </c>
      <c r="AD255" s="436">
        <f t="shared" si="34"/>
        <v>0</v>
      </c>
      <c r="AE255" s="436">
        <f t="shared" si="34"/>
        <v>0</v>
      </c>
      <c r="AF255" s="436">
        <f t="shared" si="34"/>
        <v>0</v>
      </c>
      <c r="AG255" s="436">
        <f t="shared" si="34"/>
        <v>0</v>
      </c>
      <c r="AH255" s="436">
        <f t="shared" si="34"/>
        <v>0</v>
      </c>
      <c r="AI255" s="436">
        <f t="shared" si="34"/>
        <v>0</v>
      </c>
      <c r="AJ255" s="436"/>
      <c r="AK255" s="436"/>
      <c r="AL255" s="436"/>
      <c r="AM255" s="1092"/>
      <c r="AN255" s="1092"/>
      <c r="AO255" s="1092"/>
      <c r="AP255" s="436">
        <f>COUNTIF(AP$8:AP$246,"ĐTT")</f>
        <v>0</v>
      </c>
      <c r="AQ255" s="436"/>
      <c r="AR255" s="436"/>
      <c r="AS255" s="436"/>
      <c r="AT255" s="436">
        <f>COUNTIF(AT$8:AT$246,"ĐTT")</f>
        <v>0</v>
      </c>
      <c r="AU255" s="436"/>
      <c r="AV255" s="436"/>
      <c r="AW255" s="436">
        <f>COUNTIF(AW$8:AW$246,"ĐTT")</f>
        <v>0</v>
      </c>
      <c r="AX255" s="436"/>
      <c r="AY255" s="436"/>
      <c r="AZ255" s="436">
        <f>COUNTIF(AZ$8:AZ$246,"ĐTT")</f>
        <v>0</v>
      </c>
      <c r="BA255" s="436"/>
      <c r="BB255" s="436">
        <f>COUNTIF(BB$8:BB$246,"ĐTT")</f>
        <v>0</v>
      </c>
      <c r="BC255" s="436"/>
      <c r="BD255" s="436">
        <f>COUNTIF(BD$8:BD$246,"ĐTT")</f>
        <v>0</v>
      </c>
    </row>
    <row r="256" spans="1:81">
      <c r="G256" s="1704" t="s">
        <v>219</v>
      </c>
      <c r="H256" s="1705"/>
      <c r="I256" s="433"/>
      <c r="J256" s="433"/>
      <c r="K256" s="433"/>
      <c r="L256" s="433"/>
      <c r="M256" s="433"/>
      <c r="N256" s="433"/>
      <c r="O256" s="1087"/>
      <c r="P256" s="433"/>
      <c r="Q256" s="433"/>
      <c r="R256" s="433"/>
      <c r="S256" s="433"/>
      <c r="T256" s="433"/>
      <c r="U256" s="433"/>
      <c r="V256" s="436">
        <f t="shared" ref="V256:AI256" si="35">COUNTIF(V$8:V$246,"TDS")</f>
        <v>1</v>
      </c>
      <c r="W256" s="436">
        <f t="shared" si="35"/>
        <v>1</v>
      </c>
      <c r="X256" s="436">
        <f t="shared" si="35"/>
        <v>1</v>
      </c>
      <c r="Y256" s="436">
        <f t="shared" si="35"/>
        <v>1</v>
      </c>
      <c r="Z256" s="436">
        <f t="shared" si="35"/>
        <v>0</v>
      </c>
      <c r="AA256" s="436">
        <f t="shared" si="35"/>
        <v>0</v>
      </c>
      <c r="AB256" s="436">
        <f t="shared" si="35"/>
        <v>0</v>
      </c>
      <c r="AC256" s="436">
        <f t="shared" si="35"/>
        <v>0</v>
      </c>
      <c r="AD256" s="436">
        <f t="shared" si="35"/>
        <v>0</v>
      </c>
      <c r="AE256" s="436">
        <f t="shared" si="35"/>
        <v>0</v>
      </c>
      <c r="AF256" s="436">
        <f t="shared" si="35"/>
        <v>0</v>
      </c>
      <c r="AG256" s="436">
        <f t="shared" si="35"/>
        <v>0</v>
      </c>
      <c r="AH256" s="436">
        <f t="shared" si="35"/>
        <v>0</v>
      </c>
      <c r="AI256" s="436">
        <f t="shared" si="35"/>
        <v>0</v>
      </c>
      <c r="AJ256" s="436"/>
      <c r="AK256" s="436"/>
      <c r="AL256" s="436"/>
      <c r="AM256" s="1092"/>
      <c r="AN256" s="1092"/>
      <c r="AO256" s="1092"/>
      <c r="AP256" s="436">
        <f>COUNTIF(AP$8:AP$246,"TDS")</f>
        <v>0</v>
      </c>
      <c r="AQ256" s="436"/>
      <c r="AR256" s="436"/>
      <c r="AS256" s="436"/>
      <c r="AT256" s="436">
        <f>COUNTIF(AT$8:AT$246,"TDS")</f>
        <v>0</v>
      </c>
      <c r="AU256" s="436"/>
      <c r="AV256" s="436"/>
      <c r="AW256" s="436">
        <f>COUNTIF(AW$8:AW$246,"TDS")</f>
        <v>0</v>
      </c>
      <c r="AX256" s="436"/>
      <c r="AY256" s="436"/>
      <c r="AZ256" s="436">
        <f>COUNTIF(AZ$8:AZ$246,"TDS")</f>
        <v>0</v>
      </c>
      <c r="BA256" s="436"/>
      <c r="BB256" s="436">
        <f>COUNTIF(BB$8:BB$246,"TDS")</f>
        <v>0</v>
      </c>
      <c r="BC256" s="436"/>
      <c r="BD256" s="436">
        <f>COUNTIF(BD$8:BD$246,"TDS")</f>
        <v>0</v>
      </c>
    </row>
    <row r="257" spans="1:81">
      <c r="G257" s="1704" t="s">
        <v>220</v>
      </c>
      <c r="H257" s="1705"/>
      <c r="I257" s="433"/>
      <c r="J257" s="433"/>
      <c r="K257" s="433"/>
      <c r="L257" s="433"/>
      <c r="M257" s="433"/>
      <c r="N257" s="433"/>
      <c r="O257" s="1087"/>
      <c r="P257" s="433"/>
      <c r="Q257" s="433"/>
      <c r="R257" s="433"/>
      <c r="S257" s="433"/>
      <c r="T257" s="433"/>
      <c r="U257" s="433"/>
      <c r="V257" s="436">
        <f t="shared" ref="V257:AI257" si="36">COUNTIF(V$8:V$246,"HĐG")</f>
        <v>4</v>
      </c>
      <c r="W257" s="436">
        <f t="shared" si="36"/>
        <v>4</v>
      </c>
      <c r="X257" s="436">
        <f t="shared" si="36"/>
        <v>7</v>
      </c>
      <c r="Y257" s="436">
        <f t="shared" si="36"/>
        <v>7</v>
      </c>
      <c r="Z257" s="436">
        <f t="shared" si="36"/>
        <v>0</v>
      </c>
      <c r="AA257" s="436">
        <f t="shared" si="36"/>
        <v>0</v>
      </c>
      <c r="AB257" s="436">
        <f t="shared" si="36"/>
        <v>0</v>
      </c>
      <c r="AC257" s="436">
        <f t="shared" si="36"/>
        <v>0</v>
      </c>
      <c r="AD257" s="436">
        <f t="shared" si="36"/>
        <v>0</v>
      </c>
      <c r="AE257" s="436">
        <f t="shared" si="36"/>
        <v>0</v>
      </c>
      <c r="AF257" s="436">
        <f t="shared" si="36"/>
        <v>0</v>
      </c>
      <c r="AG257" s="436">
        <f t="shared" si="36"/>
        <v>0</v>
      </c>
      <c r="AH257" s="436">
        <f t="shared" si="36"/>
        <v>0</v>
      </c>
      <c r="AI257" s="436">
        <f t="shared" si="36"/>
        <v>0</v>
      </c>
      <c r="AJ257" s="436"/>
      <c r="AK257" s="436"/>
      <c r="AL257" s="436"/>
      <c r="AM257" s="1092"/>
      <c r="AN257" s="1092"/>
      <c r="AO257" s="1092"/>
      <c r="AP257" s="436">
        <f>COUNTIF(AP$8:AP$246,"HĐG")</f>
        <v>0</v>
      </c>
      <c r="AQ257" s="436"/>
      <c r="AR257" s="436"/>
      <c r="AS257" s="436"/>
      <c r="AT257" s="436">
        <f>COUNTIF(AT$8:AT$246,"HĐG")</f>
        <v>0</v>
      </c>
      <c r="AU257" s="436"/>
      <c r="AV257" s="436"/>
      <c r="AW257" s="436">
        <f>COUNTIF(AW$8:AW$246,"HĐG")</f>
        <v>0</v>
      </c>
      <c r="AX257" s="436"/>
      <c r="AY257" s="436"/>
      <c r="AZ257" s="436">
        <f>COUNTIF(AZ$8:AZ$246,"HĐG")</f>
        <v>0</v>
      </c>
      <c r="BA257" s="436"/>
      <c r="BB257" s="436">
        <f>COUNTIF(BB$8:BB$246,"HĐG")</f>
        <v>0</v>
      </c>
      <c r="BC257" s="436"/>
      <c r="BD257" s="436">
        <f>COUNTIF(BD$8:BD$246,"HĐG")</f>
        <v>0</v>
      </c>
    </row>
    <row r="258" spans="1:81">
      <c r="G258" s="1704" t="s">
        <v>221</v>
      </c>
      <c r="H258" s="1705"/>
      <c r="I258" s="433"/>
      <c r="J258" s="433"/>
      <c r="K258" s="433"/>
      <c r="L258" s="433"/>
      <c r="M258" s="433"/>
      <c r="N258" s="433"/>
      <c r="O258" s="1087"/>
      <c r="P258" s="433"/>
      <c r="Q258" s="433"/>
      <c r="R258" s="433"/>
      <c r="S258" s="433"/>
      <c r="T258" s="433"/>
      <c r="U258" s="433"/>
      <c r="V258" s="436">
        <f t="shared" ref="V258:AI258" si="37">COUNTIF(V$8:V$246,"HĐNT")</f>
        <v>0</v>
      </c>
      <c r="W258" s="436">
        <f t="shared" si="37"/>
        <v>1</v>
      </c>
      <c r="X258" s="436">
        <f t="shared" si="37"/>
        <v>0</v>
      </c>
      <c r="Y258" s="436">
        <f t="shared" si="37"/>
        <v>1</v>
      </c>
      <c r="Z258" s="436">
        <f t="shared" si="37"/>
        <v>0</v>
      </c>
      <c r="AA258" s="436">
        <f t="shared" si="37"/>
        <v>0</v>
      </c>
      <c r="AB258" s="436">
        <f t="shared" si="37"/>
        <v>0</v>
      </c>
      <c r="AC258" s="436">
        <f t="shared" si="37"/>
        <v>0</v>
      </c>
      <c r="AD258" s="436">
        <f t="shared" si="37"/>
        <v>0</v>
      </c>
      <c r="AE258" s="436">
        <f t="shared" si="37"/>
        <v>0</v>
      </c>
      <c r="AF258" s="436">
        <f t="shared" si="37"/>
        <v>0</v>
      </c>
      <c r="AG258" s="436">
        <f t="shared" si="37"/>
        <v>0</v>
      </c>
      <c r="AH258" s="436">
        <f t="shared" si="37"/>
        <v>0</v>
      </c>
      <c r="AI258" s="436">
        <f t="shared" si="37"/>
        <v>0</v>
      </c>
      <c r="AJ258" s="436"/>
      <c r="AK258" s="436"/>
      <c r="AL258" s="436"/>
      <c r="AM258" s="1092"/>
      <c r="AN258" s="1092"/>
      <c r="AO258" s="1092"/>
      <c r="AP258" s="436">
        <f>COUNTIF(AP$8:AP$246,"HĐNT")</f>
        <v>0</v>
      </c>
      <c r="AQ258" s="436"/>
      <c r="AR258" s="436"/>
      <c r="AS258" s="436"/>
      <c r="AT258" s="436">
        <f>COUNTIF(AT$8:AT$246,"HĐNT")</f>
        <v>0</v>
      </c>
      <c r="AU258" s="436"/>
      <c r="AV258" s="436"/>
      <c r="AW258" s="436">
        <f>COUNTIF(AW$8:AW$246,"HĐNT")</f>
        <v>0</v>
      </c>
      <c r="AX258" s="436"/>
      <c r="AY258" s="436"/>
      <c r="AZ258" s="436">
        <f>COUNTIF(AZ$8:AZ$246,"HĐNT")</f>
        <v>0</v>
      </c>
      <c r="BA258" s="436"/>
      <c r="BB258" s="436">
        <f>COUNTIF(BB$8:BB$246,"HĐNT")</f>
        <v>0</v>
      </c>
      <c r="BC258" s="436"/>
      <c r="BD258" s="436">
        <f>COUNTIF(BD$8:BD$246,"HĐNT")</f>
        <v>0</v>
      </c>
    </row>
    <row r="259" spans="1:81">
      <c r="G259" s="1704" t="s">
        <v>222</v>
      </c>
      <c r="H259" s="1705"/>
      <c r="I259" s="433"/>
      <c r="J259" s="433"/>
      <c r="K259" s="433"/>
      <c r="L259" s="433"/>
      <c r="M259" s="433"/>
      <c r="N259" s="433"/>
      <c r="O259" s="1087"/>
      <c r="P259" s="433"/>
      <c r="Q259" s="433"/>
      <c r="R259" s="433"/>
      <c r="S259" s="433"/>
      <c r="T259" s="433"/>
      <c r="U259" s="433"/>
      <c r="V259" s="436">
        <f t="shared" ref="V259:AI259" si="38">COUNTIF(V$8:V$246,"VS-AN")</f>
        <v>1</v>
      </c>
      <c r="W259" s="436">
        <f t="shared" si="38"/>
        <v>1</v>
      </c>
      <c r="X259" s="436">
        <f t="shared" si="38"/>
        <v>0</v>
      </c>
      <c r="Y259" s="436">
        <f t="shared" si="38"/>
        <v>1</v>
      </c>
      <c r="Z259" s="436">
        <f t="shared" si="38"/>
        <v>0</v>
      </c>
      <c r="AA259" s="436">
        <f t="shared" si="38"/>
        <v>0</v>
      </c>
      <c r="AB259" s="436">
        <f t="shared" si="38"/>
        <v>0</v>
      </c>
      <c r="AC259" s="436">
        <f t="shared" si="38"/>
        <v>0</v>
      </c>
      <c r="AD259" s="436">
        <f t="shared" si="38"/>
        <v>0</v>
      </c>
      <c r="AE259" s="436">
        <f t="shared" si="38"/>
        <v>0</v>
      </c>
      <c r="AF259" s="436">
        <f t="shared" si="38"/>
        <v>0</v>
      </c>
      <c r="AG259" s="436">
        <f t="shared" si="38"/>
        <v>0</v>
      </c>
      <c r="AH259" s="436">
        <f t="shared" si="38"/>
        <v>0</v>
      </c>
      <c r="AI259" s="436">
        <f t="shared" si="38"/>
        <v>0</v>
      </c>
      <c r="AJ259" s="436"/>
      <c r="AK259" s="436"/>
      <c r="AL259" s="436"/>
      <c r="AM259" s="1092"/>
      <c r="AN259" s="1092"/>
      <c r="AO259" s="1092"/>
      <c r="AP259" s="436">
        <f>COUNTIF(AP$8:AP$246,"VS-AN")</f>
        <v>0</v>
      </c>
      <c r="AQ259" s="436"/>
      <c r="AR259" s="436"/>
      <c r="AS259" s="436"/>
      <c r="AT259" s="436">
        <f>COUNTIF(AT$8:AT$246,"VS-AN")</f>
        <v>0</v>
      </c>
      <c r="AU259" s="436"/>
      <c r="AV259" s="436"/>
      <c r="AW259" s="436">
        <f>COUNTIF(AW$8:AW$246,"VS-AN")</f>
        <v>0</v>
      </c>
      <c r="AX259" s="436"/>
      <c r="AY259" s="436"/>
      <c r="AZ259" s="436">
        <f>COUNTIF(AZ$8:AZ$246,"VS-AN")</f>
        <v>0</v>
      </c>
      <c r="BA259" s="436"/>
      <c r="BB259" s="436">
        <f>COUNTIF(BB$8:BB$246,"VS-AN")</f>
        <v>0</v>
      </c>
      <c r="BC259" s="436"/>
      <c r="BD259" s="436">
        <f>COUNTIF(BD$8:BD$246,"VS-AN")</f>
        <v>0</v>
      </c>
    </row>
    <row r="260" spans="1:81">
      <c r="G260" s="1704" t="s">
        <v>223</v>
      </c>
      <c r="H260" s="1705"/>
      <c r="I260" s="433"/>
      <c r="J260" s="433"/>
      <c r="K260" s="433"/>
      <c r="L260" s="433"/>
      <c r="M260" s="433"/>
      <c r="N260" s="433"/>
      <c r="O260" s="1087"/>
      <c r="P260" s="433"/>
      <c r="Q260" s="433"/>
      <c r="R260" s="433"/>
      <c r="S260" s="433"/>
      <c r="T260" s="433"/>
      <c r="U260" s="433"/>
      <c r="V260" s="436">
        <f t="shared" ref="V260:AI260" si="39">COUNTIF(V$8:V$246,"HĐC")</f>
        <v>7</v>
      </c>
      <c r="W260" s="436">
        <f t="shared" si="39"/>
        <v>8</v>
      </c>
      <c r="X260" s="436">
        <f t="shared" si="39"/>
        <v>8</v>
      </c>
      <c r="Y260" s="436">
        <f t="shared" si="39"/>
        <v>5</v>
      </c>
      <c r="Z260" s="436">
        <f t="shared" si="39"/>
        <v>0</v>
      </c>
      <c r="AA260" s="436">
        <f t="shared" si="39"/>
        <v>0</v>
      </c>
      <c r="AB260" s="436">
        <f t="shared" si="39"/>
        <v>0</v>
      </c>
      <c r="AC260" s="436">
        <f t="shared" si="39"/>
        <v>0</v>
      </c>
      <c r="AD260" s="436">
        <f t="shared" si="39"/>
        <v>0</v>
      </c>
      <c r="AE260" s="436">
        <f t="shared" si="39"/>
        <v>0</v>
      </c>
      <c r="AF260" s="436">
        <f t="shared" si="39"/>
        <v>0</v>
      </c>
      <c r="AG260" s="436">
        <f t="shared" si="39"/>
        <v>0</v>
      </c>
      <c r="AH260" s="436">
        <f t="shared" si="39"/>
        <v>0</v>
      </c>
      <c r="AI260" s="436">
        <f t="shared" si="39"/>
        <v>0</v>
      </c>
      <c r="AJ260" s="436"/>
      <c r="AK260" s="436"/>
      <c r="AL260" s="436"/>
      <c r="AM260" s="1092"/>
      <c r="AN260" s="1092"/>
      <c r="AO260" s="1092"/>
      <c r="AP260" s="436">
        <f>COUNTIF(AP$8:AP$246,"HĐC")</f>
        <v>0</v>
      </c>
      <c r="AQ260" s="436"/>
      <c r="AR260" s="436"/>
      <c r="AS260" s="436"/>
      <c r="AT260" s="436">
        <f>COUNTIF(AT$8:AT$246,"HĐC")</f>
        <v>0</v>
      </c>
      <c r="AU260" s="436"/>
      <c r="AV260" s="436"/>
      <c r="AW260" s="436">
        <f>COUNTIF(AW$8:AW$246,"HĐC")</f>
        <v>0</v>
      </c>
      <c r="AX260" s="436"/>
      <c r="AY260" s="436"/>
      <c r="AZ260" s="436">
        <f>COUNTIF(AZ$8:AZ$246,"HĐC")</f>
        <v>0</v>
      </c>
      <c r="BA260" s="436"/>
      <c r="BB260" s="436">
        <f>COUNTIF(BB$8:BB$246,"HĐC")</f>
        <v>0</v>
      </c>
      <c r="BC260" s="436"/>
      <c r="BD260" s="436">
        <f>COUNTIF(BD$8:BD$246,"HĐC")</f>
        <v>0</v>
      </c>
    </row>
    <row r="261" spans="1:81">
      <c r="G261" s="1704" t="s">
        <v>224</v>
      </c>
      <c r="H261" s="1705"/>
      <c r="I261" s="433"/>
      <c r="J261" s="433"/>
      <c r="K261" s="433"/>
      <c r="L261" s="433"/>
      <c r="M261" s="433"/>
      <c r="N261" s="433"/>
      <c r="O261" s="1087"/>
      <c r="P261" s="433"/>
      <c r="Q261" s="433"/>
      <c r="R261" s="433"/>
      <c r="S261" s="433"/>
      <c r="T261" s="433"/>
      <c r="U261" s="433"/>
      <c r="V261" s="436">
        <f t="shared" ref="V261:AI261" si="40">COUNTIF(V$8:V$246,"TQDN")</f>
        <v>0</v>
      </c>
      <c r="W261" s="436">
        <f t="shared" si="40"/>
        <v>0</v>
      </c>
      <c r="X261" s="436">
        <f t="shared" si="40"/>
        <v>0</v>
      </c>
      <c r="Y261" s="436">
        <f t="shared" si="40"/>
        <v>0</v>
      </c>
      <c r="Z261" s="436">
        <f t="shared" si="40"/>
        <v>0</v>
      </c>
      <c r="AA261" s="436">
        <f t="shared" si="40"/>
        <v>0</v>
      </c>
      <c r="AB261" s="436">
        <f t="shared" si="40"/>
        <v>0</v>
      </c>
      <c r="AC261" s="436">
        <f t="shared" si="40"/>
        <v>0</v>
      </c>
      <c r="AD261" s="436">
        <f t="shared" si="40"/>
        <v>0</v>
      </c>
      <c r="AE261" s="436">
        <f t="shared" si="40"/>
        <v>0</v>
      </c>
      <c r="AF261" s="436">
        <f t="shared" si="40"/>
        <v>0</v>
      </c>
      <c r="AG261" s="436">
        <f t="shared" si="40"/>
        <v>0</v>
      </c>
      <c r="AH261" s="436">
        <f t="shared" si="40"/>
        <v>0</v>
      </c>
      <c r="AI261" s="436">
        <f t="shared" si="40"/>
        <v>0</v>
      </c>
      <c r="AJ261" s="436"/>
      <c r="AK261" s="436"/>
      <c r="AL261" s="436"/>
      <c r="AM261" s="1092"/>
      <c r="AN261" s="1092"/>
      <c r="AO261" s="1092"/>
      <c r="AP261" s="436">
        <f>COUNTIF(AP$8:AP$246,"TQDN")</f>
        <v>0</v>
      </c>
      <c r="AQ261" s="436"/>
      <c r="AR261" s="436"/>
      <c r="AS261" s="436"/>
      <c r="AT261" s="436">
        <f>COUNTIF(AT$8:AT$246,"TQDN")</f>
        <v>0</v>
      </c>
      <c r="AU261" s="436"/>
      <c r="AV261" s="436"/>
      <c r="AW261" s="436">
        <f>COUNTIF(AW$8:AW$246,"TQDN")</f>
        <v>0</v>
      </c>
      <c r="AX261" s="436"/>
      <c r="AY261" s="436"/>
      <c r="AZ261" s="436">
        <f>COUNTIF(AZ$8:AZ$246,"TQDN")</f>
        <v>0</v>
      </c>
      <c r="BA261" s="436"/>
      <c r="BB261" s="436">
        <f>COUNTIF(BB$8:BB$246,"TQDN")</f>
        <v>0</v>
      </c>
      <c r="BC261" s="436"/>
      <c r="BD261" s="436">
        <f>COUNTIF(BD$8:BD$246,"TQDN")</f>
        <v>0</v>
      </c>
    </row>
    <row r="262" spans="1:81">
      <c r="G262" s="1704" t="s">
        <v>225</v>
      </c>
      <c r="H262" s="1705"/>
      <c r="I262" s="433"/>
      <c r="J262" s="433"/>
      <c r="K262" s="433"/>
      <c r="L262" s="433"/>
      <c r="M262" s="433"/>
      <c r="N262" s="433"/>
      <c r="O262" s="1087"/>
      <c r="P262" s="433"/>
      <c r="Q262" s="433"/>
      <c r="R262" s="433"/>
      <c r="S262" s="433"/>
      <c r="T262" s="433"/>
      <c r="U262" s="433"/>
      <c r="V262" s="436">
        <f t="shared" ref="V262:AI262" si="41">COUNTIF(V$8:V$246,"LH")</f>
        <v>0</v>
      </c>
      <c r="W262" s="436">
        <f t="shared" si="41"/>
        <v>0</v>
      </c>
      <c r="X262" s="436">
        <f t="shared" si="41"/>
        <v>0</v>
      </c>
      <c r="Y262" s="436">
        <f t="shared" si="41"/>
        <v>0</v>
      </c>
      <c r="Z262" s="436">
        <f t="shared" si="41"/>
        <v>0</v>
      </c>
      <c r="AA262" s="436">
        <f t="shared" si="41"/>
        <v>0</v>
      </c>
      <c r="AB262" s="436">
        <f t="shared" si="41"/>
        <v>0</v>
      </c>
      <c r="AC262" s="436">
        <f t="shared" si="41"/>
        <v>0</v>
      </c>
      <c r="AD262" s="436">
        <f t="shared" si="41"/>
        <v>0</v>
      </c>
      <c r="AE262" s="436">
        <f t="shared" si="41"/>
        <v>0</v>
      </c>
      <c r="AF262" s="436">
        <f t="shared" si="41"/>
        <v>0</v>
      </c>
      <c r="AG262" s="436">
        <f t="shared" si="41"/>
        <v>0</v>
      </c>
      <c r="AH262" s="436">
        <f t="shared" si="41"/>
        <v>0</v>
      </c>
      <c r="AI262" s="436">
        <f t="shared" si="41"/>
        <v>0</v>
      </c>
      <c r="AJ262" s="436"/>
      <c r="AK262" s="436"/>
      <c r="AL262" s="436"/>
      <c r="AM262" s="1092"/>
      <c r="AN262" s="1092"/>
      <c r="AO262" s="1092"/>
      <c r="AP262" s="436">
        <f>COUNTIF(AP$8:AP$246,"LH")</f>
        <v>0</v>
      </c>
      <c r="AQ262" s="436"/>
      <c r="AR262" s="436"/>
      <c r="AS262" s="436"/>
      <c r="AT262" s="436">
        <f>COUNTIF(AT$8:AT$246,"LH")</f>
        <v>0</v>
      </c>
      <c r="AU262" s="436"/>
      <c r="AV262" s="436"/>
      <c r="AW262" s="436">
        <f>COUNTIF(AW$8:AW$246,"LH")</f>
        <v>0</v>
      </c>
      <c r="AX262" s="436"/>
      <c r="AY262" s="436"/>
      <c r="AZ262" s="436">
        <f>COUNTIF(AZ$8:AZ$246,"LH")</f>
        <v>0</v>
      </c>
      <c r="BA262" s="436"/>
      <c r="BB262" s="436">
        <f>COUNTIF(BB$8:BB$246,"LH")</f>
        <v>0</v>
      </c>
      <c r="BC262" s="436"/>
      <c r="BD262" s="436">
        <f>COUNTIF(BD$8:BD$246,"LH")</f>
        <v>0</v>
      </c>
    </row>
    <row r="263" spans="1:81">
      <c r="G263" s="1706" t="s">
        <v>226</v>
      </c>
      <c r="H263" s="1707"/>
      <c r="I263" s="433"/>
      <c r="J263" s="433"/>
      <c r="K263" s="433"/>
      <c r="L263" s="433"/>
      <c r="M263" s="433"/>
      <c r="N263" s="433"/>
      <c r="O263" s="1087"/>
      <c r="P263" s="433"/>
      <c r="Q263" s="433"/>
      <c r="R263" s="433"/>
      <c r="S263" s="433"/>
      <c r="T263" s="433"/>
      <c r="U263" s="433"/>
      <c r="V263" s="431">
        <f t="shared" ref="V263:AI263" si="42">COUNTIF(V$8:V$246,"HĐH")</f>
        <v>6</v>
      </c>
      <c r="W263" s="431">
        <f t="shared" si="42"/>
        <v>5</v>
      </c>
      <c r="X263" s="431">
        <f t="shared" si="42"/>
        <v>5</v>
      </c>
      <c r="Y263" s="431">
        <f t="shared" si="42"/>
        <v>6</v>
      </c>
      <c r="Z263" s="431">
        <f t="shared" si="42"/>
        <v>0</v>
      </c>
      <c r="AA263" s="431">
        <f t="shared" si="42"/>
        <v>0</v>
      </c>
      <c r="AB263" s="431">
        <f t="shared" si="42"/>
        <v>0</v>
      </c>
      <c r="AC263" s="431">
        <f t="shared" si="42"/>
        <v>0</v>
      </c>
      <c r="AD263" s="431">
        <f t="shared" si="42"/>
        <v>0</v>
      </c>
      <c r="AE263" s="431">
        <f t="shared" si="42"/>
        <v>0</v>
      </c>
      <c r="AF263" s="431">
        <f t="shared" si="42"/>
        <v>0</v>
      </c>
      <c r="AG263" s="431">
        <f t="shared" si="42"/>
        <v>0</v>
      </c>
      <c r="AH263" s="431">
        <f t="shared" si="42"/>
        <v>0</v>
      </c>
      <c r="AI263" s="431">
        <f t="shared" si="42"/>
        <v>0</v>
      </c>
      <c r="AJ263" s="431"/>
      <c r="AK263" s="431"/>
      <c r="AL263" s="431"/>
      <c r="AM263" s="451"/>
      <c r="AN263" s="451"/>
      <c r="AO263" s="451"/>
      <c r="AP263" s="431">
        <f>COUNTIF(AP$8:AP$246,"HĐH")</f>
        <v>0</v>
      </c>
      <c r="AQ263" s="431"/>
      <c r="AR263" s="431"/>
      <c r="AS263" s="431"/>
      <c r="AT263" s="431">
        <f>COUNTIF(AT$8:AT$246,"HĐH")</f>
        <v>0</v>
      </c>
      <c r="AU263" s="431"/>
      <c r="AV263" s="431"/>
      <c r="AW263" s="431">
        <f>COUNTIF(AW$8:AW$246,"HĐH")</f>
        <v>0</v>
      </c>
      <c r="AX263" s="431"/>
      <c r="AY263" s="431"/>
      <c r="AZ263" s="431">
        <f>COUNTIF(AZ$8:AZ$246,"HĐH")</f>
        <v>0</v>
      </c>
      <c r="BA263" s="431"/>
      <c r="BB263" s="431">
        <f>COUNTIF(BB$8:BB$246,"HĐH")</f>
        <v>0</v>
      </c>
      <c r="BC263" s="431"/>
      <c r="BD263" s="431">
        <f>COUNTIF(BD$8:BD$246,"HĐH")</f>
        <v>0</v>
      </c>
    </row>
    <row r="264" spans="1:81">
      <c r="G264" s="1700" t="s">
        <v>227</v>
      </c>
      <c r="H264" s="1701"/>
      <c r="I264" s="433"/>
      <c r="J264" s="433"/>
      <c r="K264" s="433"/>
      <c r="L264" s="433"/>
      <c r="M264" s="433"/>
      <c r="N264" s="433"/>
      <c r="O264" s="1087"/>
      <c r="P264" s="433"/>
      <c r="Q264" s="433"/>
      <c r="R264" s="433"/>
      <c r="S264" s="433"/>
      <c r="T264" s="433"/>
      <c r="U264" s="433"/>
      <c r="V264" s="29">
        <f t="shared" ref="V264:AI264" si="43">COUNTIF(V$8:V$85,"HĐH")</f>
        <v>1</v>
      </c>
      <c r="W264" s="29">
        <f t="shared" si="43"/>
        <v>1</v>
      </c>
      <c r="X264" s="29">
        <f t="shared" si="43"/>
        <v>1</v>
      </c>
      <c r="Y264" s="29">
        <f t="shared" si="43"/>
        <v>1</v>
      </c>
      <c r="Z264" s="29">
        <f t="shared" si="43"/>
        <v>0</v>
      </c>
      <c r="AA264" s="29">
        <f t="shared" si="43"/>
        <v>0</v>
      </c>
      <c r="AB264" s="29">
        <f t="shared" si="43"/>
        <v>0</v>
      </c>
      <c r="AC264" s="29">
        <f t="shared" si="43"/>
        <v>0</v>
      </c>
      <c r="AD264" s="29">
        <f t="shared" si="43"/>
        <v>0</v>
      </c>
      <c r="AE264" s="29">
        <f t="shared" si="43"/>
        <v>0</v>
      </c>
      <c r="AF264" s="29">
        <f t="shared" si="43"/>
        <v>0</v>
      </c>
      <c r="AG264" s="29">
        <f t="shared" si="43"/>
        <v>0</v>
      </c>
      <c r="AH264" s="29">
        <f t="shared" si="43"/>
        <v>0</v>
      </c>
      <c r="AI264" s="29">
        <f t="shared" si="43"/>
        <v>0</v>
      </c>
      <c r="AJ264" s="29"/>
      <c r="AK264" s="29"/>
      <c r="AL264" s="29"/>
      <c r="AM264" s="29"/>
      <c r="AN264" s="29"/>
      <c r="AO264" s="29"/>
      <c r="AP264" s="29">
        <f>COUNTIF(AP$8:AP$85,"HĐH")</f>
        <v>0</v>
      </c>
      <c r="AQ264" s="29"/>
      <c r="AR264" s="29"/>
      <c r="AS264" s="29"/>
      <c r="AT264" s="29">
        <f>COUNTIF(AT$8:AT$85,"HĐH")</f>
        <v>0</v>
      </c>
      <c r="AU264" s="29"/>
      <c r="AV264" s="29"/>
      <c r="AW264" s="29">
        <f>COUNTIF(AW$8:AW$85,"HĐH")</f>
        <v>0</v>
      </c>
      <c r="AX264" s="29"/>
      <c r="AY264" s="29"/>
      <c r="AZ264" s="29">
        <f>COUNTIF(AZ$8:AZ$85,"HĐH")</f>
        <v>0</v>
      </c>
      <c r="BA264" s="29"/>
      <c r="BB264" s="29">
        <f>COUNTIF(BB$8:BB$85,"HĐH")</f>
        <v>0</v>
      </c>
      <c r="BC264" s="29"/>
      <c r="BD264" s="29">
        <f>COUNTIF(BD$8:BD$85,"HĐH")</f>
        <v>0</v>
      </c>
    </row>
    <row r="265" spans="1:81">
      <c r="G265" s="1700" t="s">
        <v>228</v>
      </c>
      <c r="H265" s="1701"/>
      <c r="I265" s="433"/>
      <c r="J265" s="433"/>
      <c r="K265" s="433"/>
      <c r="L265" s="433"/>
      <c r="M265" s="433"/>
      <c r="N265" s="433"/>
      <c r="O265" s="1087"/>
      <c r="P265" s="433"/>
      <c r="Q265" s="433"/>
      <c r="R265" s="433"/>
      <c r="S265" s="433"/>
      <c r="T265" s="433"/>
      <c r="U265" s="433"/>
      <c r="V265" s="29">
        <f t="shared" ref="V265:AI265" si="44">COUNTIF(V$86:V$128,"HĐH")</f>
        <v>1</v>
      </c>
      <c r="W265" s="29">
        <f t="shared" si="44"/>
        <v>1</v>
      </c>
      <c r="X265" s="29">
        <f t="shared" si="44"/>
        <v>1</v>
      </c>
      <c r="Y265" s="29">
        <f t="shared" si="44"/>
        <v>1</v>
      </c>
      <c r="Z265" s="29">
        <f t="shared" si="44"/>
        <v>0</v>
      </c>
      <c r="AA265" s="29">
        <f t="shared" si="44"/>
        <v>0</v>
      </c>
      <c r="AB265" s="29">
        <f t="shared" si="44"/>
        <v>0</v>
      </c>
      <c r="AC265" s="29">
        <f t="shared" si="44"/>
        <v>0</v>
      </c>
      <c r="AD265" s="29">
        <f t="shared" si="44"/>
        <v>0</v>
      </c>
      <c r="AE265" s="29">
        <f t="shared" si="44"/>
        <v>0</v>
      </c>
      <c r="AF265" s="29">
        <f t="shared" si="44"/>
        <v>0</v>
      </c>
      <c r="AG265" s="29">
        <f t="shared" si="44"/>
        <v>0</v>
      </c>
      <c r="AH265" s="29">
        <f t="shared" si="44"/>
        <v>0</v>
      </c>
      <c r="AI265" s="29">
        <f t="shared" si="44"/>
        <v>0</v>
      </c>
      <c r="AJ265" s="29"/>
      <c r="AK265" s="29"/>
      <c r="AL265" s="29"/>
      <c r="AM265" s="29"/>
      <c r="AN265" s="29"/>
      <c r="AO265" s="29"/>
      <c r="AP265" s="29">
        <f>COUNTIF(AP$86:AP$128,"HĐH")</f>
        <v>0</v>
      </c>
      <c r="AQ265" s="29"/>
      <c r="AR265" s="29"/>
      <c r="AS265" s="29"/>
      <c r="AT265" s="29">
        <f>COUNTIF(AT$86:AT$128,"HĐH")</f>
        <v>0</v>
      </c>
      <c r="AU265" s="29"/>
      <c r="AV265" s="29"/>
      <c r="AW265" s="29">
        <f>COUNTIF(AW$86:AW$128,"HĐH")</f>
        <v>0</v>
      </c>
      <c r="AX265" s="29"/>
      <c r="AY265" s="29"/>
      <c r="AZ265" s="29">
        <f>COUNTIF(AZ$86:AZ$128,"HĐH")</f>
        <v>0</v>
      </c>
      <c r="BA265" s="29"/>
      <c r="BB265" s="29">
        <f>COUNTIF(BB$86:BB$128,"HĐH")</f>
        <v>0</v>
      </c>
      <c r="BC265" s="29"/>
      <c r="BD265" s="29">
        <f>COUNTIF(BD$86:BD$128,"HĐH")</f>
        <v>0</v>
      </c>
    </row>
    <row r="266" spans="1:81">
      <c r="G266" s="1700" t="s">
        <v>229</v>
      </c>
      <c r="H266" s="1701"/>
      <c r="I266" s="433"/>
      <c r="J266" s="433"/>
      <c r="K266" s="433"/>
      <c r="L266" s="433"/>
      <c r="M266" s="433"/>
      <c r="N266" s="433"/>
      <c r="O266" s="1087"/>
      <c r="P266" s="433"/>
      <c r="Q266" s="433"/>
      <c r="R266" s="433"/>
      <c r="S266" s="433"/>
      <c r="T266" s="433"/>
      <c r="U266" s="433"/>
      <c r="V266" s="29">
        <f t="shared" ref="V266:AI266" si="45">COUNTIF(V$129:V$171,"HĐH")</f>
        <v>1</v>
      </c>
      <c r="W266" s="29">
        <f t="shared" si="45"/>
        <v>1</v>
      </c>
      <c r="X266" s="29">
        <f t="shared" si="45"/>
        <v>1</v>
      </c>
      <c r="Y266" s="29">
        <f t="shared" si="45"/>
        <v>1</v>
      </c>
      <c r="Z266" s="29">
        <f t="shared" si="45"/>
        <v>0</v>
      </c>
      <c r="AA266" s="29">
        <f t="shared" si="45"/>
        <v>0</v>
      </c>
      <c r="AB266" s="29">
        <f t="shared" si="45"/>
        <v>0</v>
      </c>
      <c r="AC266" s="29">
        <f t="shared" si="45"/>
        <v>0</v>
      </c>
      <c r="AD266" s="29">
        <f t="shared" si="45"/>
        <v>0</v>
      </c>
      <c r="AE266" s="29">
        <f t="shared" si="45"/>
        <v>0</v>
      </c>
      <c r="AF266" s="29">
        <f t="shared" si="45"/>
        <v>0</v>
      </c>
      <c r="AG266" s="29">
        <f t="shared" si="45"/>
        <v>0</v>
      </c>
      <c r="AH266" s="29">
        <f t="shared" si="45"/>
        <v>0</v>
      </c>
      <c r="AI266" s="29">
        <f t="shared" si="45"/>
        <v>0</v>
      </c>
      <c r="AJ266" s="29"/>
      <c r="AK266" s="29"/>
      <c r="AL266" s="29"/>
      <c r="AM266" s="29"/>
      <c r="AN266" s="29"/>
      <c r="AO266" s="29"/>
      <c r="AP266" s="29">
        <f>COUNTIF(AP$129:AP$171,"HĐH")</f>
        <v>0</v>
      </c>
      <c r="AQ266" s="29"/>
      <c r="AR266" s="29"/>
      <c r="AS266" s="29"/>
      <c r="AT266" s="29">
        <f>COUNTIF(AT$129:AT$171,"HĐH")</f>
        <v>0</v>
      </c>
      <c r="AU266" s="29"/>
      <c r="AV266" s="29"/>
      <c r="AW266" s="29">
        <f>COUNTIF(AW$129:AW$171,"HĐH")</f>
        <v>0</v>
      </c>
      <c r="AX266" s="29"/>
      <c r="AY266" s="29"/>
      <c r="AZ266" s="29">
        <f>COUNTIF(AZ$129:AZ$171,"HĐH")</f>
        <v>0</v>
      </c>
      <c r="BA266" s="29"/>
      <c r="BB266" s="29">
        <f>COUNTIF(BB$129:BB$171,"HĐH")</f>
        <v>0</v>
      </c>
      <c r="BC266" s="29"/>
      <c r="BD266" s="29">
        <f>COUNTIF(BD$129:BD$171,"HĐH")</f>
        <v>0</v>
      </c>
    </row>
    <row r="267" spans="1:81">
      <c r="G267" s="1700" t="s">
        <v>230</v>
      </c>
      <c r="H267" s="1701"/>
      <c r="I267" s="433"/>
      <c r="J267" s="433"/>
      <c r="K267" s="433"/>
      <c r="L267" s="433"/>
      <c r="M267" s="433"/>
      <c r="N267" s="433"/>
      <c r="O267" s="1087"/>
      <c r="P267" s="433"/>
      <c r="Q267" s="433"/>
      <c r="R267" s="433"/>
      <c r="S267" s="433"/>
      <c r="T267" s="433"/>
      <c r="U267" s="433"/>
      <c r="V267" s="29">
        <f t="shared" ref="V267:AI267" si="46">COUNTIF(V$179:V$220,"HĐH")</f>
        <v>2</v>
      </c>
      <c r="W267" s="29">
        <f t="shared" si="46"/>
        <v>1</v>
      </c>
      <c r="X267" s="29">
        <f t="shared" si="46"/>
        <v>1</v>
      </c>
      <c r="Y267" s="29">
        <f t="shared" si="46"/>
        <v>3</v>
      </c>
      <c r="Z267" s="29">
        <f t="shared" si="46"/>
        <v>0</v>
      </c>
      <c r="AA267" s="29">
        <f t="shared" si="46"/>
        <v>0</v>
      </c>
      <c r="AB267" s="29">
        <f t="shared" si="46"/>
        <v>0</v>
      </c>
      <c r="AC267" s="29">
        <f t="shared" si="46"/>
        <v>0</v>
      </c>
      <c r="AD267" s="29">
        <f t="shared" si="46"/>
        <v>0</v>
      </c>
      <c r="AE267" s="29">
        <f t="shared" si="46"/>
        <v>0</v>
      </c>
      <c r="AF267" s="29">
        <f t="shared" si="46"/>
        <v>0</v>
      </c>
      <c r="AG267" s="29">
        <f t="shared" si="46"/>
        <v>0</v>
      </c>
      <c r="AH267" s="29">
        <f t="shared" si="46"/>
        <v>0</v>
      </c>
      <c r="AI267" s="29">
        <f t="shared" si="46"/>
        <v>0</v>
      </c>
      <c r="AJ267" s="29"/>
      <c r="AK267" s="29"/>
      <c r="AL267" s="29"/>
      <c r="AM267" s="29"/>
      <c r="AN267" s="29"/>
      <c r="AO267" s="29"/>
      <c r="AP267" s="29">
        <f>COUNTIF(AP$179:AP$220,"HĐH")</f>
        <v>0</v>
      </c>
      <c r="AQ267" s="29"/>
      <c r="AR267" s="29"/>
      <c r="AS267" s="29"/>
      <c r="AT267" s="29">
        <f>COUNTIF(AT$179:AT$220,"HĐH")</f>
        <v>0</v>
      </c>
      <c r="AU267" s="29"/>
      <c r="AV267" s="29"/>
      <c r="AW267" s="29">
        <f>COUNTIF(AW$179:AW$220,"HĐH")</f>
        <v>0</v>
      </c>
      <c r="AX267" s="29"/>
      <c r="AY267" s="29"/>
      <c r="AZ267" s="29">
        <f>COUNTIF(AZ$179:AZ$220,"HĐH")</f>
        <v>0</v>
      </c>
      <c r="BA267" s="29"/>
      <c r="BB267" s="29">
        <f>COUNTIF(BB$179:BB$220,"HĐH")</f>
        <v>0</v>
      </c>
      <c r="BC267" s="29"/>
      <c r="BD267" s="29">
        <f>COUNTIF(BD$179:BD$220,"HĐH")</f>
        <v>0</v>
      </c>
    </row>
    <row r="268" spans="1:81">
      <c r="G268" s="1700" t="s">
        <v>231</v>
      </c>
      <c r="H268" s="1701"/>
      <c r="I268" s="433"/>
      <c r="J268" s="433"/>
      <c r="K268" s="433"/>
      <c r="L268" s="433"/>
      <c r="M268" s="433"/>
      <c r="N268" s="433"/>
      <c r="O268" s="1087"/>
      <c r="P268" s="433"/>
      <c r="Q268" s="433"/>
      <c r="R268" s="433"/>
      <c r="S268" s="433"/>
      <c r="T268" s="433"/>
      <c r="U268" s="433"/>
      <c r="V268" s="29">
        <f t="shared" ref="V268:AZ268" si="47">COUNTIF(V$203:V$246,"HĐH")</f>
        <v>3</v>
      </c>
      <c r="W268" s="29">
        <f t="shared" si="47"/>
        <v>2</v>
      </c>
      <c r="X268" s="29">
        <f t="shared" si="47"/>
        <v>2</v>
      </c>
      <c r="Y268" s="29">
        <f t="shared" si="47"/>
        <v>2</v>
      </c>
      <c r="Z268" s="29">
        <f t="shared" si="47"/>
        <v>0</v>
      </c>
      <c r="AA268" s="29">
        <f t="shared" si="47"/>
        <v>0</v>
      </c>
      <c r="AB268" s="29">
        <f t="shared" si="47"/>
        <v>0</v>
      </c>
      <c r="AC268" s="29">
        <f t="shared" si="47"/>
        <v>0</v>
      </c>
      <c r="AD268" s="29">
        <f t="shared" si="47"/>
        <v>0</v>
      </c>
      <c r="AE268" s="29">
        <f t="shared" si="47"/>
        <v>0</v>
      </c>
      <c r="AF268" s="29">
        <f t="shared" si="47"/>
        <v>0</v>
      </c>
      <c r="AG268" s="29">
        <f t="shared" si="47"/>
        <v>0</v>
      </c>
      <c r="AH268" s="29">
        <f t="shared" si="47"/>
        <v>0</v>
      </c>
      <c r="AI268" s="29">
        <f t="shared" si="47"/>
        <v>0</v>
      </c>
      <c r="AJ268" s="29">
        <f t="shared" si="47"/>
        <v>0</v>
      </c>
      <c r="AK268" s="29">
        <f t="shared" si="47"/>
        <v>0</v>
      </c>
      <c r="AL268" s="29">
        <f t="shared" si="47"/>
        <v>0</v>
      </c>
      <c r="AM268" s="29"/>
      <c r="AN268" s="29"/>
      <c r="AO268" s="29"/>
      <c r="AP268" s="29">
        <f t="shared" si="47"/>
        <v>0</v>
      </c>
      <c r="AQ268" s="29">
        <f t="shared" si="47"/>
        <v>0</v>
      </c>
      <c r="AR268" s="29">
        <f t="shared" si="47"/>
        <v>0</v>
      </c>
      <c r="AS268" s="29">
        <f t="shared" si="47"/>
        <v>0</v>
      </c>
      <c r="AT268" s="29">
        <f t="shared" si="47"/>
        <v>0</v>
      </c>
      <c r="AU268" s="29">
        <f t="shared" si="47"/>
        <v>0</v>
      </c>
      <c r="AV268" s="29">
        <f t="shared" si="47"/>
        <v>0</v>
      </c>
      <c r="AW268" s="29">
        <f t="shared" si="47"/>
        <v>0</v>
      </c>
      <c r="AX268" s="29"/>
      <c r="AY268" s="29"/>
      <c r="AZ268" s="29">
        <f t="shared" si="47"/>
        <v>0</v>
      </c>
      <c r="BA268" s="29"/>
      <c r="BB268" s="29">
        <f>COUNTIF(BB$203:BB$246,"HĐH")</f>
        <v>0</v>
      </c>
      <c r="BC268" s="29"/>
      <c r="BD268" s="29">
        <f>COUNTIF(BD$203:BD$246,"HĐH")</f>
        <v>0</v>
      </c>
    </row>
    <row r="270" spans="1:81">
      <c r="A270" s="1415" t="s">
        <v>232</v>
      </c>
      <c r="B270" s="1415"/>
      <c r="C270" s="30" t="s">
        <v>233</v>
      </c>
      <c r="D270" s="30"/>
      <c r="E270" s="31"/>
      <c r="F270" s="15"/>
      <c r="G270" s="433"/>
      <c r="H270" s="31"/>
      <c r="I270" s="433"/>
      <c r="J270" s="433"/>
      <c r="K270" s="433"/>
      <c r="L270" s="433"/>
      <c r="M270" s="433"/>
      <c r="N270" s="433"/>
      <c r="O270" s="1087"/>
      <c r="P270" s="433"/>
      <c r="Q270" s="433"/>
      <c r="R270" s="433"/>
      <c r="S270" s="433"/>
      <c r="T270" s="433"/>
      <c r="U270" s="433"/>
      <c r="V270" s="433"/>
      <c r="W270" s="433"/>
      <c r="X270" s="433"/>
      <c r="Y270" s="433"/>
      <c r="Z270" s="433"/>
      <c r="AA270" s="433"/>
      <c r="AB270" s="433"/>
      <c r="AC270" s="433"/>
      <c r="AD270" s="433"/>
      <c r="AE270" s="433"/>
      <c r="AF270" s="433"/>
      <c r="AG270" s="433"/>
      <c r="AH270" s="433"/>
      <c r="AI270" s="433"/>
      <c r="AJ270" s="433"/>
      <c r="AK270" s="433"/>
      <c r="AL270" s="433"/>
      <c r="AM270" s="1087"/>
      <c r="AN270" s="1087"/>
      <c r="AO270" s="1087"/>
      <c r="AP270" s="433"/>
      <c r="AQ270" s="433"/>
      <c r="AR270" s="433"/>
      <c r="AS270" s="433"/>
      <c r="AT270" s="433"/>
      <c r="AU270" s="433"/>
      <c r="AV270" s="433"/>
      <c r="AW270" s="433"/>
      <c r="AX270" s="433"/>
      <c r="AY270" s="433"/>
      <c r="AZ270" s="433"/>
      <c r="BA270" s="433"/>
      <c r="BB270" s="433"/>
      <c r="BC270" s="433"/>
      <c r="BD270" s="433"/>
      <c r="BE270" s="1128">
        <f t="shared" ref="BE270:BQ270" si="48">COUNTIFS($K$8:$K$246,"x",BE$8:BE$246,"2")</f>
        <v>0</v>
      </c>
      <c r="BF270" s="1128">
        <f t="shared" si="48"/>
        <v>0</v>
      </c>
      <c r="BG270" s="1128">
        <f t="shared" si="48"/>
        <v>0</v>
      </c>
      <c r="BH270" s="1128">
        <f t="shared" si="48"/>
        <v>0</v>
      </c>
      <c r="BI270" s="1128">
        <f t="shared" si="48"/>
        <v>0</v>
      </c>
      <c r="BJ270" s="1129">
        <f t="shared" si="48"/>
        <v>0</v>
      </c>
      <c r="BK270" s="1128">
        <f t="shared" si="48"/>
        <v>0</v>
      </c>
      <c r="BL270" s="1128">
        <f t="shared" si="48"/>
        <v>0</v>
      </c>
      <c r="BM270" s="1128">
        <f t="shared" si="48"/>
        <v>0</v>
      </c>
      <c r="BN270" s="1128">
        <f t="shared" si="48"/>
        <v>0</v>
      </c>
      <c r="BO270" s="1128">
        <f t="shared" si="48"/>
        <v>0</v>
      </c>
      <c r="BP270" s="1128">
        <f t="shared" si="48"/>
        <v>0</v>
      </c>
      <c r="BQ270" s="1128">
        <f t="shared" si="48"/>
        <v>0</v>
      </c>
      <c r="BR270" s="1130"/>
      <c r="BS270" s="1130"/>
      <c r="BT270" s="1130"/>
      <c r="BU270" s="1128">
        <f t="shared" ref="BU270" si="49">COUNTIFS($K$8:$K$246,"x",BU$8:BU$246,"2")</f>
        <v>0</v>
      </c>
      <c r="BV270" s="433"/>
      <c r="BW270" s="433"/>
      <c r="BX270" s="433"/>
      <c r="BY270" s="433"/>
      <c r="BZ270" s="433"/>
      <c r="CA270" s="433"/>
      <c r="CB270" s="433"/>
      <c r="CC270" s="433"/>
    </row>
    <row r="271" spans="1:81">
      <c r="A271" s="1415"/>
      <c r="B271" s="1415"/>
      <c r="C271" s="30" t="s">
        <v>234</v>
      </c>
      <c r="D271" s="30"/>
      <c r="E271" s="31"/>
      <c r="F271" s="15"/>
      <c r="G271" s="433"/>
      <c r="H271" s="31"/>
      <c r="I271" s="433"/>
      <c r="J271" s="433"/>
      <c r="K271" s="433"/>
      <c r="L271" s="433"/>
      <c r="M271" s="433"/>
      <c r="N271" s="433"/>
      <c r="O271" s="1087"/>
      <c r="P271" s="433"/>
      <c r="Q271" s="433"/>
      <c r="R271" s="433"/>
      <c r="S271" s="433"/>
      <c r="T271" s="433"/>
      <c r="U271" s="433"/>
      <c r="V271" s="433"/>
      <c r="W271" s="433"/>
      <c r="X271" s="433"/>
      <c r="Y271" s="433"/>
      <c r="Z271" s="433"/>
      <c r="AA271" s="433"/>
      <c r="AB271" s="433"/>
      <c r="AC271" s="433"/>
      <c r="AD271" s="433"/>
      <c r="AE271" s="433"/>
      <c r="AF271" s="433"/>
      <c r="AG271" s="433"/>
      <c r="AH271" s="433"/>
      <c r="AI271" s="433"/>
      <c r="AJ271" s="433"/>
      <c r="AK271" s="433"/>
      <c r="AL271" s="433"/>
      <c r="AM271" s="1087"/>
      <c r="AN271" s="1087"/>
      <c r="AO271" s="1087"/>
      <c r="AP271" s="433"/>
      <c r="AQ271" s="433"/>
      <c r="AR271" s="433"/>
      <c r="AS271" s="433"/>
      <c r="AT271" s="433"/>
      <c r="AU271" s="433"/>
      <c r="AV271" s="433"/>
      <c r="AW271" s="433"/>
      <c r="AX271" s="433"/>
      <c r="AY271" s="433"/>
      <c r="AZ271" s="433"/>
      <c r="BA271" s="433"/>
      <c r="BB271" s="433"/>
      <c r="BC271" s="433"/>
      <c r="BD271" s="433"/>
      <c r="BE271" s="1128">
        <f t="shared" ref="BE271:BQ271" si="50">COUNTIFS($K$8:$K$246,"x",BE$8:BE$246,"1")</f>
        <v>0</v>
      </c>
      <c r="BF271" s="1128">
        <f t="shared" si="50"/>
        <v>0</v>
      </c>
      <c r="BG271" s="1128">
        <f t="shared" si="50"/>
        <v>0</v>
      </c>
      <c r="BH271" s="1128">
        <f t="shared" si="50"/>
        <v>0</v>
      </c>
      <c r="BI271" s="1128">
        <f t="shared" si="50"/>
        <v>0</v>
      </c>
      <c r="BJ271" s="1129">
        <f t="shared" si="50"/>
        <v>0</v>
      </c>
      <c r="BK271" s="1128">
        <f t="shared" si="50"/>
        <v>0</v>
      </c>
      <c r="BL271" s="1128">
        <f t="shared" si="50"/>
        <v>0</v>
      </c>
      <c r="BM271" s="1128">
        <f t="shared" si="50"/>
        <v>0</v>
      </c>
      <c r="BN271" s="1128">
        <f t="shared" si="50"/>
        <v>0</v>
      </c>
      <c r="BO271" s="1128">
        <f t="shared" si="50"/>
        <v>0</v>
      </c>
      <c r="BP271" s="1128">
        <f t="shared" si="50"/>
        <v>0</v>
      </c>
      <c r="BQ271" s="1128">
        <f t="shared" si="50"/>
        <v>0</v>
      </c>
      <c r="BR271" s="1130"/>
      <c r="BS271" s="1130"/>
      <c r="BT271" s="1130"/>
      <c r="BU271" s="1128">
        <f t="shared" ref="BU271" si="51">COUNTIFS($K$8:$K$246,"x",BU$8:BU$246,"1")</f>
        <v>0</v>
      </c>
      <c r="BV271" s="433"/>
      <c r="BW271" s="433"/>
      <c r="BX271" s="433"/>
      <c r="BY271" s="433"/>
      <c r="BZ271" s="433"/>
      <c r="CA271" s="433"/>
      <c r="CB271" s="433"/>
      <c r="CC271" s="433"/>
    </row>
    <row r="272" spans="1:81">
      <c r="A272" s="1415"/>
      <c r="B272" s="1415"/>
      <c r="C272" s="32" t="s">
        <v>235</v>
      </c>
      <c r="D272" s="32"/>
      <c r="E272" s="31"/>
      <c r="F272" s="15"/>
      <c r="G272" s="433"/>
      <c r="H272" s="31"/>
      <c r="I272" s="433"/>
      <c r="J272" s="433"/>
      <c r="K272" s="433"/>
      <c r="L272" s="433"/>
      <c r="M272" s="433"/>
      <c r="N272" s="433"/>
      <c r="O272" s="1087"/>
      <c r="P272" s="433"/>
      <c r="Q272" s="433"/>
      <c r="R272" s="433"/>
      <c r="S272" s="433"/>
      <c r="T272" s="433"/>
      <c r="U272" s="433"/>
      <c r="V272" s="433"/>
      <c r="W272" s="433"/>
      <c r="X272" s="433"/>
      <c r="Y272" s="433"/>
      <c r="Z272" s="433"/>
      <c r="AA272" s="433"/>
      <c r="AB272" s="433"/>
      <c r="AC272" s="433"/>
      <c r="AD272" s="433"/>
      <c r="AE272" s="433"/>
      <c r="AF272" s="433"/>
      <c r="AG272" s="433"/>
      <c r="AH272" s="433"/>
      <c r="AI272" s="433"/>
      <c r="AJ272" s="433"/>
      <c r="AK272" s="433"/>
      <c r="AL272" s="433"/>
      <c r="AM272" s="1087"/>
      <c r="AN272" s="1087"/>
      <c r="AO272" s="1087"/>
      <c r="AP272" s="433"/>
      <c r="AQ272" s="433"/>
      <c r="AR272" s="433"/>
      <c r="AS272" s="433"/>
      <c r="AT272" s="433"/>
      <c r="AU272" s="433"/>
      <c r="AV272" s="433"/>
      <c r="AW272" s="433"/>
      <c r="AX272" s="433"/>
      <c r="AY272" s="433"/>
      <c r="AZ272" s="433"/>
      <c r="BA272" s="433"/>
      <c r="BB272" s="433"/>
      <c r="BC272" s="433"/>
      <c r="BD272" s="433"/>
      <c r="BE272" s="1128">
        <f t="shared" ref="BE272:BQ272" si="52">COUNTIFS($K$8:$K$246,"x",BE$8:BE$246,"0")</f>
        <v>0</v>
      </c>
      <c r="BF272" s="1128">
        <f t="shared" si="52"/>
        <v>0</v>
      </c>
      <c r="BG272" s="1128">
        <f t="shared" si="52"/>
        <v>0</v>
      </c>
      <c r="BH272" s="1128">
        <f t="shared" si="52"/>
        <v>0</v>
      </c>
      <c r="BI272" s="1128">
        <f t="shared" si="52"/>
        <v>0</v>
      </c>
      <c r="BJ272" s="1129">
        <f t="shared" si="52"/>
        <v>0</v>
      </c>
      <c r="BK272" s="1128">
        <f t="shared" si="52"/>
        <v>0</v>
      </c>
      <c r="BL272" s="1128">
        <f t="shared" si="52"/>
        <v>0</v>
      </c>
      <c r="BM272" s="1128">
        <f t="shared" si="52"/>
        <v>0</v>
      </c>
      <c r="BN272" s="1128">
        <f t="shared" si="52"/>
        <v>0</v>
      </c>
      <c r="BO272" s="1128">
        <f t="shared" si="52"/>
        <v>0</v>
      </c>
      <c r="BP272" s="1128">
        <f t="shared" si="52"/>
        <v>0</v>
      </c>
      <c r="BQ272" s="1128">
        <f t="shared" si="52"/>
        <v>0</v>
      </c>
      <c r="BR272" s="1130"/>
      <c r="BS272" s="1130"/>
      <c r="BT272" s="1130"/>
      <c r="BU272" s="1128">
        <f t="shared" ref="BU272" si="53">COUNTIFS($K$8:$K$246,"x",BU$8:BU$246,"0")</f>
        <v>0</v>
      </c>
      <c r="BV272" s="433"/>
      <c r="BW272" s="433"/>
      <c r="BX272" s="433"/>
      <c r="BY272" s="433"/>
      <c r="BZ272" s="433"/>
      <c r="CA272" s="433"/>
      <c r="CB272" s="433"/>
      <c r="CC272" s="433"/>
    </row>
    <row r="273" spans="1:81">
      <c r="A273" s="1415"/>
      <c r="B273" s="1415"/>
      <c r="C273" s="1702" t="s">
        <v>236</v>
      </c>
      <c r="D273" s="33"/>
      <c r="E273" s="31"/>
      <c r="F273" s="15"/>
      <c r="G273" s="433"/>
      <c r="H273" s="31"/>
      <c r="I273" s="433"/>
      <c r="J273" s="433"/>
      <c r="K273" s="433"/>
      <c r="L273" s="433"/>
      <c r="M273" s="433"/>
      <c r="N273" s="433"/>
      <c r="O273" s="1087"/>
      <c r="P273" s="433"/>
      <c r="Q273" s="433"/>
      <c r="R273" s="433"/>
      <c r="S273" s="433"/>
      <c r="T273" s="433"/>
      <c r="U273" s="433"/>
      <c r="V273" s="433"/>
      <c r="W273" s="433"/>
      <c r="X273" s="433"/>
      <c r="Y273" s="433"/>
      <c r="Z273" s="433"/>
      <c r="AA273" s="433"/>
      <c r="AB273" s="433"/>
      <c r="AC273" s="433"/>
      <c r="AD273" s="433"/>
      <c r="AE273" s="433"/>
      <c r="AF273" s="433"/>
      <c r="AG273" s="433"/>
      <c r="AH273" s="433"/>
      <c r="AI273" s="433"/>
      <c r="AJ273" s="433"/>
      <c r="AK273" s="433"/>
      <c r="AL273" s="433"/>
      <c r="AM273" s="1087"/>
      <c r="AN273" s="1087"/>
      <c r="AO273" s="1087"/>
      <c r="AP273" s="433"/>
      <c r="AQ273" s="433"/>
      <c r="AR273" s="433"/>
      <c r="AS273" s="433"/>
      <c r="AT273" s="433"/>
      <c r="AU273" s="433"/>
      <c r="AV273" s="433"/>
      <c r="AW273" s="433"/>
      <c r="AX273" s="433"/>
      <c r="AY273" s="433"/>
      <c r="AZ273" s="433"/>
      <c r="BA273" s="433"/>
      <c r="BB273" s="433"/>
      <c r="BC273" s="433"/>
      <c r="BD273" s="433"/>
      <c r="BE273" s="1131" t="e">
        <f t="shared" ref="BE273:BU273" si="54">(((BE270*2)+(BE271*1)+(BE272*0)))/(BE270+BE271+BE272)</f>
        <v>#DIV/0!</v>
      </c>
      <c r="BF273" s="1131" t="e">
        <f t="shared" si="54"/>
        <v>#DIV/0!</v>
      </c>
      <c r="BG273" s="1131" t="e">
        <f t="shared" si="54"/>
        <v>#DIV/0!</v>
      </c>
      <c r="BH273" s="1131" t="e">
        <f t="shared" si="54"/>
        <v>#DIV/0!</v>
      </c>
      <c r="BI273" s="1131" t="e">
        <f t="shared" si="54"/>
        <v>#DIV/0!</v>
      </c>
      <c r="BJ273" s="1132" t="e">
        <f t="shared" si="54"/>
        <v>#DIV/0!</v>
      </c>
      <c r="BK273" s="1131" t="e">
        <f t="shared" si="54"/>
        <v>#DIV/0!</v>
      </c>
      <c r="BL273" s="1131" t="e">
        <f t="shared" si="54"/>
        <v>#DIV/0!</v>
      </c>
      <c r="BM273" s="1131" t="e">
        <f t="shared" si="54"/>
        <v>#DIV/0!</v>
      </c>
      <c r="BN273" s="1131" t="e">
        <f t="shared" si="54"/>
        <v>#DIV/0!</v>
      </c>
      <c r="BO273" s="1131" t="e">
        <f t="shared" si="54"/>
        <v>#DIV/0!</v>
      </c>
      <c r="BP273" s="1131" t="e">
        <f t="shared" si="54"/>
        <v>#DIV/0!</v>
      </c>
      <c r="BQ273" s="1131" t="e">
        <f t="shared" si="54"/>
        <v>#DIV/0!</v>
      </c>
      <c r="BR273" s="1133"/>
      <c r="BS273" s="1133"/>
      <c r="BT273" s="1133"/>
      <c r="BU273" s="1131" t="e">
        <f t="shared" si="54"/>
        <v>#DIV/0!</v>
      </c>
      <c r="BV273" s="1585">
        <f>COUNTIF($BE274:$BU274,"Đ")</f>
        <v>0</v>
      </c>
      <c r="BW273" s="1586">
        <f>BV273/COUNTA($BE274:$BU274)</f>
        <v>0</v>
      </c>
      <c r="BX273" s="1585">
        <f>COUNTIF($BE274:$BU274,"CCG")</f>
        <v>0</v>
      </c>
      <c r="BY273" s="1586">
        <f>BX273/COUNTA($BE274:$BU274)</f>
        <v>0</v>
      </c>
      <c r="BZ273" s="1585">
        <f>COUNTIF($BE274:$BU274,"CĐ")</f>
        <v>0</v>
      </c>
      <c r="CA273" s="1586">
        <f>BZ273/COUNTA($BE274:$BU274)</f>
        <v>0</v>
      </c>
      <c r="CB273" s="1582" t="e">
        <f>(((BV273*2)+(BX273*1)+(BZ273*0)))/(BV273+BX273+BZ273)</f>
        <v>#DIV/0!</v>
      </c>
      <c r="CC273" s="1582" t="e">
        <f>IF(CB273&gt;=1.6,"Đạt mục tiêu",IF(CB273&gt;=1,"Cần cố gắng","Chưa đạt"))</f>
        <v>#DIV/0!</v>
      </c>
    </row>
    <row r="274" spans="1:81">
      <c r="A274" s="1415"/>
      <c r="B274" s="1415"/>
      <c r="C274" s="1703"/>
      <c r="D274" s="33"/>
      <c r="E274" s="31"/>
      <c r="F274" s="15"/>
      <c r="G274" s="433"/>
      <c r="H274" s="31"/>
      <c r="I274" s="433"/>
      <c r="J274" s="433"/>
      <c r="K274" s="433"/>
      <c r="L274" s="433"/>
      <c r="M274" s="433"/>
      <c r="N274" s="433"/>
      <c r="O274" s="1087"/>
      <c r="P274" s="433"/>
      <c r="Q274" s="433"/>
      <c r="R274" s="433"/>
      <c r="S274" s="433"/>
      <c r="T274" s="433"/>
      <c r="U274" s="433"/>
      <c r="V274" s="433"/>
      <c r="W274" s="433"/>
      <c r="X274" s="433"/>
      <c r="Y274" s="433"/>
      <c r="Z274" s="433"/>
      <c r="AA274" s="433"/>
      <c r="AB274" s="433"/>
      <c r="AC274" s="433"/>
      <c r="AD274" s="433"/>
      <c r="AE274" s="433"/>
      <c r="AF274" s="433"/>
      <c r="AG274" s="433"/>
      <c r="AH274" s="433"/>
      <c r="AI274" s="433"/>
      <c r="AJ274" s="433"/>
      <c r="AK274" s="433"/>
      <c r="AL274" s="433"/>
      <c r="AM274" s="1087"/>
      <c r="AN274" s="1087"/>
      <c r="AO274" s="1087"/>
      <c r="AP274" s="433"/>
      <c r="AQ274" s="433"/>
      <c r="AR274" s="433"/>
      <c r="AS274" s="433"/>
      <c r="AT274" s="433"/>
      <c r="AU274" s="433"/>
      <c r="AV274" s="433"/>
      <c r="AW274" s="433"/>
      <c r="AX274" s="433"/>
      <c r="AY274" s="433"/>
      <c r="AZ274" s="433"/>
      <c r="BA274" s="433"/>
      <c r="BB274" s="433"/>
      <c r="BC274" s="433"/>
      <c r="BD274" s="433"/>
      <c r="BE274" s="1131" t="e">
        <f t="shared" ref="BE274:BU274" si="55">IF(BE273&lt;1,"CĐ",IF(BE273&lt;1.6,"CCG","Đ"))</f>
        <v>#DIV/0!</v>
      </c>
      <c r="BF274" s="1131" t="e">
        <f t="shared" si="55"/>
        <v>#DIV/0!</v>
      </c>
      <c r="BG274" s="1131" t="e">
        <f t="shared" si="55"/>
        <v>#DIV/0!</v>
      </c>
      <c r="BH274" s="1131" t="e">
        <f t="shared" si="55"/>
        <v>#DIV/0!</v>
      </c>
      <c r="BI274" s="1131" t="e">
        <f t="shared" si="55"/>
        <v>#DIV/0!</v>
      </c>
      <c r="BJ274" s="1132" t="e">
        <f t="shared" si="55"/>
        <v>#DIV/0!</v>
      </c>
      <c r="BK274" s="1131" t="e">
        <f t="shared" si="55"/>
        <v>#DIV/0!</v>
      </c>
      <c r="BL274" s="1131" t="e">
        <f t="shared" si="55"/>
        <v>#DIV/0!</v>
      </c>
      <c r="BM274" s="1131" t="e">
        <f t="shared" si="55"/>
        <v>#DIV/0!</v>
      </c>
      <c r="BN274" s="1131" t="e">
        <f t="shared" si="55"/>
        <v>#DIV/0!</v>
      </c>
      <c r="BO274" s="1131" t="e">
        <f t="shared" si="55"/>
        <v>#DIV/0!</v>
      </c>
      <c r="BP274" s="1131" t="e">
        <f t="shared" si="55"/>
        <v>#DIV/0!</v>
      </c>
      <c r="BQ274" s="1131" t="e">
        <f t="shared" si="55"/>
        <v>#DIV/0!</v>
      </c>
      <c r="BR274" s="1133"/>
      <c r="BS274" s="1133"/>
      <c r="BT274" s="1133"/>
      <c r="BU274" s="1131" t="e">
        <f t="shared" si="55"/>
        <v>#DIV/0!</v>
      </c>
      <c r="BV274" s="1585"/>
      <c r="BW274" s="1586"/>
      <c r="BX274" s="1585"/>
      <c r="BY274" s="1586"/>
      <c r="BZ274" s="1585"/>
      <c r="CA274" s="1586"/>
      <c r="CB274" s="1582"/>
      <c r="CC274" s="1582"/>
    </row>
    <row r="275" spans="1:81">
      <c r="A275" s="1414" t="s">
        <v>237</v>
      </c>
      <c r="B275" s="1414"/>
      <c r="C275" s="35" t="s">
        <v>233</v>
      </c>
      <c r="D275" s="36"/>
      <c r="E275" s="37"/>
      <c r="F275" s="36"/>
      <c r="G275" s="398"/>
      <c r="H275" s="37"/>
      <c r="I275" s="398"/>
      <c r="J275" s="398"/>
      <c r="K275" s="398"/>
      <c r="L275" s="398"/>
      <c r="M275" s="398"/>
      <c r="N275" s="79"/>
      <c r="O275" s="1088"/>
      <c r="P275" s="79"/>
      <c r="Q275" s="398"/>
      <c r="R275" s="398"/>
      <c r="S275" s="398"/>
      <c r="T275" s="398"/>
      <c r="U275" s="398"/>
      <c r="V275" s="398"/>
      <c r="W275" s="398"/>
      <c r="X275" s="398"/>
      <c r="Y275" s="398"/>
      <c r="Z275" s="398"/>
      <c r="AA275" s="398"/>
      <c r="AB275" s="398"/>
      <c r="AC275" s="398"/>
      <c r="AD275" s="398"/>
      <c r="AE275" s="398"/>
      <c r="AF275" s="398"/>
      <c r="AG275" s="398"/>
      <c r="AH275" s="398"/>
      <c r="AI275" s="398"/>
      <c r="AJ275" s="398"/>
      <c r="AK275" s="398"/>
      <c r="AL275" s="398"/>
      <c r="AM275" s="1088"/>
      <c r="AN275" s="1088"/>
      <c r="AO275" s="1088"/>
      <c r="AP275" s="398"/>
      <c r="AQ275" s="398"/>
      <c r="AR275" s="398"/>
      <c r="AS275" s="398"/>
      <c r="AT275" s="398"/>
      <c r="AU275" s="398"/>
      <c r="AV275" s="398"/>
      <c r="AW275" s="398"/>
      <c r="AX275" s="398"/>
      <c r="AY275" s="398"/>
      <c r="AZ275" s="398"/>
      <c r="BA275" s="398"/>
      <c r="BB275" s="398"/>
      <c r="BC275" s="398"/>
      <c r="BD275" s="398"/>
      <c r="BE275" s="1089">
        <f t="shared" ref="BE275:BQ275" si="56">COUNTIFS($L$8:$L$246,"x",BE$8:BE$246,"2")</f>
        <v>2</v>
      </c>
      <c r="BF275" s="1089">
        <f t="shared" si="56"/>
        <v>4</v>
      </c>
      <c r="BG275" s="1089">
        <f t="shared" si="56"/>
        <v>4</v>
      </c>
      <c r="BH275" s="1089">
        <f t="shared" si="56"/>
        <v>2</v>
      </c>
      <c r="BI275" s="1089">
        <f t="shared" si="56"/>
        <v>3</v>
      </c>
      <c r="BJ275" s="572">
        <f t="shared" si="56"/>
        <v>4</v>
      </c>
      <c r="BK275" s="1089">
        <f t="shared" si="56"/>
        <v>4</v>
      </c>
      <c r="BL275" s="1089">
        <f t="shared" si="56"/>
        <v>4</v>
      </c>
      <c r="BM275" s="1089">
        <f t="shared" si="56"/>
        <v>2</v>
      </c>
      <c r="BN275" s="1089">
        <f t="shared" si="56"/>
        <v>2</v>
      </c>
      <c r="BO275" s="1089">
        <f t="shared" si="56"/>
        <v>2</v>
      </c>
      <c r="BP275" s="1089">
        <f t="shared" si="56"/>
        <v>3</v>
      </c>
      <c r="BQ275" s="1089">
        <f t="shared" si="56"/>
        <v>3</v>
      </c>
      <c r="BR275" s="1134"/>
      <c r="BS275" s="1134"/>
      <c r="BT275" s="1134"/>
      <c r="BU275" s="1089">
        <f t="shared" ref="BU275" si="57">COUNTIFS($L$8:$L$246,"x",BU$8:BU$246,"2")</f>
        <v>4</v>
      </c>
      <c r="BV275" s="398"/>
      <c r="BW275" s="398"/>
      <c r="BX275" s="398"/>
      <c r="BY275" s="398"/>
      <c r="BZ275" s="398"/>
      <c r="CA275" s="398"/>
      <c r="CB275" s="398"/>
      <c r="CC275" s="398"/>
    </row>
    <row r="276" spans="1:81">
      <c r="A276" s="1414"/>
      <c r="B276" s="1414"/>
      <c r="C276" s="35" t="s">
        <v>234</v>
      </c>
      <c r="D276" s="36"/>
      <c r="E276" s="37"/>
      <c r="F276" s="36"/>
      <c r="G276" s="398"/>
      <c r="H276" s="37"/>
      <c r="I276" s="398"/>
      <c r="J276" s="398"/>
      <c r="K276" s="398"/>
      <c r="L276" s="398"/>
      <c r="M276" s="398"/>
      <c r="N276" s="79"/>
      <c r="O276" s="1088"/>
      <c r="P276" s="79"/>
      <c r="Q276" s="398"/>
      <c r="R276" s="398"/>
      <c r="S276" s="398"/>
      <c r="T276" s="398"/>
      <c r="U276" s="398"/>
      <c r="V276" s="398"/>
      <c r="W276" s="398"/>
      <c r="X276" s="398"/>
      <c r="Y276" s="398"/>
      <c r="Z276" s="398"/>
      <c r="AA276" s="398"/>
      <c r="AB276" s="398"/>
      <c r="AC276" s="398"/>
      <c r="AD276" s="398"/>
      <c r="AE276" s="398"/>
      <c r="AF276" s="398"/>
      <c r="AG276" s="398"/>
      <c r="AH276" s="398"/>
      <c r="AI276" s="398"/>
      <c r="AJ276" s="398"/>
      <c r="AK276" s="398"/>
      <c r="AL276" s="398"/>
      <c r="AM276" s="1088"/>
      <c r="AN276" s="1088"/>
      <c r="AO276" s="1088"/>
      <c r="AP276" s="398"/>
      <c r="AQ276" s="398"/>
      <c r="AR276" s="398"/>
      <c r="AS276" s="398"/>
      <c r="AT276" s="398"/>
      <c r="AU276" s="398"/>
      <c r="AV276" s="398"/>
      <c r="AW276" s="398"/>
      <c r="AX276" s="398"/>
      <c r="AY276" s="398"/>
      <c r="AZ276" s="398"/>
      <c r="BA276" s="398"/>
      <c r="BB276" s="398"/>
      <c r="BC276" s="398"/>
      <c r="BD276" s="398"/>
      <c r="BE276" s="1089">
        <f t="shared" ref="BE276:BQ276" si="58">COUNTIFS($L$8:$L$246,"x",BE$8:BE$246,"1")</f>
        <v>2</v>
      </c>
      <c r="BF276" s="1089">
        <f t="shared" si="58"/>
        <v>0</v>
      </c>
      <c r="BG276" s="1089">
        <f t="shared" si="58"/>
        <v>0</v>
      </c>
      <c r="BH276" s="1089">
        <f t="shared" si="58"/>
        <v>2</v>
      </c>
      <c r="BI276" s="1089">
        <f t="shared" si="58"/>
        <v>1</v>
      </c>
      <c r="BJ276" s="572">
        <f t="shared" si="58"/>
        <v>0</v>
      </c>
      <c r="BK276" s="1089">
        <f t="shared" si="58"/>
        <v>0</v>
      </c>
      <c r="BL276" s="1089">
        <f t="shared" si="58"/>
        <v>0</v>
      </c>
      <c r="BM276" s="1089">
        <f t="shared" si="58"/>
        <v>2</v>
      </c>
      <c r="BN276" s="1089">
        <f t="shared" si="58"/>
        <v>2</v>
      </c>
      <c r="BO276" s="1089">
        <f t="shared" si="58"/>
        <v>2</v>
      </c>
      <c r="BP276" s="1089">
        <f t="shared" si="58"/>
        <v>1</v>
      </c>
      <c r="BQ276" s="1089">
        <f t="shared" si="58"/>
        <v>1</v>
      </c>
      <c r="BR276" s="1134"/>
      <c r="BS276" s="1134"/>
      <c r="BT276" s="1134"/>
      <c r="BU276" s="1089">
        <f t="shared" ref="BU276" si="59">COUNTIFS($L$8:$L$246,"x",BU$8:BU$246,"1")</f>
        <v>0</v>
      </c>
      <c r="BV276" s="398"/>
      <c r="BW276" s="398"/>
      <c r="BX276" s="398"/>
      <c r="BY276" s="398"/>
      <c r="BZ276" s="398"/>
      <c r="CA276" s="398"/>
      <c r="CB276" s="398"/>
      <c r="CC276" s="398"/>
    </row>
    <row r="277" spans="1:81">
      <c r="A277" s="1414"/>
      <c r="B277" s="1414"/>
      <c r="C277" s="35" t="s">
        <v>235</v>
      </c>
      <c r="D277" s="36"/>
      <c r="E277" s="37"/>
      <c r="F277" s="36"/>
      <c r="G277" s="398"/>
      <c r="H277" s="37"/>
      <c r="I277" s="398"/>
      <c r="J277" s="398"/>
      <c r="K277" s="398"/>
      <c r="L277" s="398"/>
      <c r="M277" s="398"/>
      <c r="N277" s="79"/>
      <c r="O277" s="1088"/>
      <c r="P277" s="79"/>
      <c r="Q277" s="398"/>
      <c r="R277" s="398"/>
      <c r="S277" s="398"/>
      <c r="T277" s="398"/>
      <c r="U277" s="398"/>
      <c r="V277" s="398"/>
      <c r="W277" s="398"/>
      <c r="X277" s="398"/>
      <c r="Y277" s="398"/>
      <c r="Z277" s="398"/>
      <c r="AA277" s="398"/>
      <c r="AB277" s="398"/>
      <c r="AC277" s="398"/>
      <c r="AD277" s="398"/>
      <c r="AE277" s="398"/>
      <c r="AF277" s="398"/>
      <c r="AG277" s="398"/>
      <c r="AH277" s="398"/>
      <c r="AI277" s="398"/>
      <c r="AJ277" s="398"/>
      <c r="AK277" s="398"/>
      <c r="AL277" s="398"/>
      <c r="AM277" s="1088"/>
      <c r="AN277" s="1088"/>
      <c r="AO277" s="1088"/>
      <c r="AP277" s="398"/>
      <c r="AQ277" s="398"/>
      <c r="AR277" s="398"/>
      <c r="AS277" s="398"/>
      <c r="AT277" s="398"/>
      <c r="AU277" s="398"/>
      <c r="AV277" s="398"/>
      <c r="AW277" s="398"/>
      <c r="AX277" s="398"/>
      <c r="AY277" s="398"/>
      <c r="AZ277" s="398"/>
      <c r="BA277" s="398"/>
      <c r="BB277" s="398"/>
      <c r="BC277" s="398"/>
      <c r="BD277" s="398"/>
      <c r="BE277" s="1089">
        <f t="shared" ref="BE277:BQ277" si="60">COUNTIFS($L$8:$L$246,"x",BE$8:BE$246,"0")</f>
        <v>0</v>
      </c>
      <c r="BF277" s="1089">
        <f t="shared" si="60"/>
        <v>0</v>
      </c>
      <c r="BG277" s="1089">
        <f t="shared" si="60"/>
        <v>0</v>
      </c>
      <c r="BH277" s="1089">
        <f t="shared" si="60"/>
        <v>0</v>
      </c>
      <c r="BI277" s="1089">
        <f t="shared" si="60"/>
        <v>0</v>
      </c>
      <c r="BJ277" s="572">
        <f t="shared" si="60"/>
        <v>0</v>
      </c>
      <c r="BK277" s="1089">
        <f t="shared" si="60"/>
        <v>0</v>
      </c>
      <c r="BL277" s="1089">
        <f t="shared" si="60"/>
        <v>0</v>
      </c>
      <c r="BM277" s="1089">
        <f t="shared" si="60"/>
        <v>0</v>
      </c>
      <c r="BN277" s="1089">
        <f t="shared" si="60"/>
        <v>0</v>
      </c>
      <c r="BO277" s="1089">
        <f t="shared" si="60"/>
        <v>0</v>
      </c>
      <c r="BP277" s="1089">
        <f t="shared" si="60"/>
        <v>0</v>
      </c>
      <c r="BQ277" s="1089">
        <f t="shared" si="60"/>
        <v>0</v>
      </c>
      <c r="BR277" s="1134"/>
      <c r="BS277" s="1134"/>
      <c r="BT277" s="1134"/>
      <c r="BU277" s="1089">
        <f t="shared" ref="BU277" si="61">COUNTIFS($L$8:$L$246,"x",BU$8:BU$246,"0")</f>
        <v>0</v>
      </c>
      <c r="BV277" s="398"/>
      <c r="BW277" s="398"/>
      <c r="BX277" s="398"/>
      <c r="BY277" s="398"/>
      <c r="BZ277" s="398"/>
      <c r="CA277" s="398"/>
      <c r="CB277" s="398"/>
      <c r="CC277" s="398"/>
    </row>
    <row r="278" spans="1:81">
      <c r="A278" s="1414"/>
      <c r="B278" s="1414"/>
      <c r="C278" s="1399" t="s">
        <v>236</v>
      </c>
      <c r="D278" s="36"/>
      <c r="E278" s="37"/>
      <c r="F278" s="36"/>
      <c r="G278" s="398"/>
      <c r="H278" s="37"/>
      <c r="I278" s="398"/>
      <c r="J278" s="398"/>
      <c r="K278" s="398"/>
      <c r="L278" s="398"/>
      <c r="M278" s="398"/>
      <c r="N278" s="79"/>
      <c r="O278" s="1088"/>
      <c r="P278" s="79"/>
      <c r="Q278" s="398"/>
      <c r="R278" s="398"/>
      <c r="S278" s="398"/>
      <c r="T278" s="398"/>
      <c r="U278" s="398"/>
      <c r="V278" s="398"/>
      <c r="W278" s="398"/>
      <c r="X278" s="398"/>
      <c r="Y278" s="398"/>
      <c r="Z278" s="398"/>
      <c r="AA278" s="398"/>
      <c r="AB278" s="398"/>
      <c r="AC278" s="398"/>
      <c r="AD278" s="398"/>
      <c r="AE278" s="398"/>
      <c r="AF278" s="398"/>
      <c r="AG278" s="398"/>
      <c r="AH278" s="398"/>
      <c r="AI278" s="398"/>
      <c r="AJ278" s="398"/>
      <c r="AK278" s="398"/>
      <c r="AL278" s="398"/>
      <c r="AM278" s="1088"/>
      <c r="AN278" s="1088"/>
      <c r="AO278" s="1088"/>
      <c r="AP278" s="398"/>
      <c r="AQ278" s="398"/>
      <c r="AR278" s="398"/>
      <c r="AS278" s="398"/>
      <c r="AT278" s="398"/>
      <c r="AU278" s="398"/>
      <c r="AV278" s="398"/>
      <c r="AW278" s="398"/>
      <c r="AX278" s="398"/>
      <c r="AY278" s="398"/>
      <c r="AZ278" s="398"/>
      <c r="BA278" s="398"/>
      <c r="BB278" s="398"/>
      <c r="BC278" s="398"/>
      <c r="BD278" s="398"/>
      <c r="BE278" s="578">
        <f t="shared" ref="BE278:BU278" si="62">(((BE275*2)+(BE276*1)+(BE277*0)))/(BE275+BE276+BE277)</f>
        <v>1.5</v>
      </c>
      <c r="BF278" s="578">
        <f t="shared" si="62"/>
        <v>2</v>
      </c>
      <c r="BG278" s="578">
        <f t="shared" si="62"/>
        <v>2</v>
      </c>
      <c r="BH278" s="578">
        <f t="shared" si="62"/>
        <v>1.5</v>
      </c>
      <c r="BI278" s="578">
        <f t="shared" si="62"/>
        <v>1.75</v>
      </c>
      <c r="BJ278" s="579">
        <f t="shared" si="62"/>
        <v>2</v>
      </c>
      <c r="BK278" s="578">
        <f t="shared" si="62"/>
        <v>2</v>
      </c>
      <c r="BL278" s="578">
        <f t="shared" si="62"/>
        <v>2</v>
      </c>
      <c r="BM278" s="578">
        <f t="shared" si="62"/>
        <v>1.5</v>
      </c>
      <c r="BN278" s="578">
        <f t="shared" si="62"/>
        <v>1.5</v>
      </c>
      <c r="BO278" s="578">
        <f t="shared" si="62"/>
        <v>1.5</v>
      </c>
      <c r="BP278" s="578">
        <f t="shared" si="62"/>
        <v>1.75</v>
      </c>
      <c r="BQ278" s="578">
        <f t="shared" si="62"/>
        <v>1.75</v>
      </c>
      <c r="BR278" s="1135"/>
      <c r="BS278" s="1135"/>
      <c r="BT278" s="1135"/>
      <c r="BU278" s="578">
        <f t="shared" si="62"/>
        <v>2</v>
      </c>
      <c r="BV278" s="1550">
        <f>COUNTIF($BE279:$BU279,"Đ")</f>
        <v>9</v>
      </c>
      <c r="BW278" s="1549">
        <f>BV278/COUNTA($BE279:$BU279)</f>
        <v>0.6428571428571429</v>
      </c>
      <c r="BX278" s="1550">
        <f>COUNTIF($BE279:$BU279,"CCG")</f>
        <v>5</v>
      </c>
      <c r="BY278" s="1549">
        <f>BX278/COUNTA($BE279:$BU279)</f>
        <v>0.35714285714285715</v>
      </c>
      <c r="BZ278" s="1550">
        <f>COUNTIF($BE279:$BU279,"CĐ")</f>
        <v>0</v>
      </c>
      <c r="CA278" s="1549">
        <f>BZ278/COUNTA($BE279:$BU279)</f>
        <v>0</v>
      </c>
      <c r="CB278" s="1407">
        <f>(((BV278*2)+(BX278*1)+(BZ278*0)))/(BV278+BX278+BZ278)</f>
        <v>1.6428571428571428</v>
      </c>
      <c r="CC278" s="1407" t="str">
        <f>IF(CB278&gt;=1.6,"Đạt mục tiêu",IF(CB278&gt;=1,"Cần cố gắng","Chưa đạt"))</f>
        <v>Đạt mục tiêu</v>
      </c>
    </row>
    <row r="279" spans="1:81">
      <c r="A279" s="1414"/>
      <c r="B279" s="1414"/>
      <c r="C279" s="1399"/>
      <c r="D279" s="36"/>
      <c r="E279" s="37"/>
      <c r="F279" s="36"/>
      <c r="G279" s="398"/>
      <c r="H279" s="37"/>
      <c r="I279" s="398"/>
      <c r="J279" s="398"/>
      <c r="K279" s="398"/>
      <c r="L279" s="398"/>
      <c r="M279" s="398"/>
      <c r="N279" s="79"/>
      <c r="O279" s="1088"/>
      <c r="P279" s="79"/>
      <c r="Q279" s="398"/>
      <c r="R279" s="398"/>
      <c r="S279" s="398"/>
      <c r="T279" s="398"/>
      <c r="U279" s="398"/>
      <c r="V279" s="398"/>
      <c r="W279" s="398"/>
      <c r="X279" s="398"/>
      <c r="Y279" s="398"/>
      <c r="Z279" s="398"/>
      <c r="AA279" s="398"/>
      <c r="AB279" s="398"/>
      <c r="AC279" s="398"/>
      <c r="AD279" s="398"/>
      <c r="AE279" s="398"/>
      <c r="AF279" s="398"/>
      <c r="AG279" s="398"/>
      <c r="AH279" s="398"/>
      <c r="AI279" s="398"/>
      <c r="AJ279" s="398"/>
      <c r="AK279" s="398"/>
      <c r="AL279" s="398"/>
      <c r="AM279" s="1088"/>
      <c r="AN279" s="1088"/>
      <c r="AO279" s="1088"/>
      <c r="AP279" s="398"/>
      <c r="AQ279" s="398"/>
      <c r="AR279" s="398"/>
      <c r="AS279" s="398"/>
      <c r="AT279" s="398"/>
      <c r="AU279" s="398"/>
      <c r="AV279" s="398"/>
      <c r="AW279" s="398"/>
      <c r="AX279" s="398"/>
      <c r="AY279" s="398"/>
      <c r="AZ279" s="398"/>
      <c r="BA279" s="398"/>
      <c r="BB279" s="398"/>
      <c r="BC279" s="398"/>
      <c r="BD279" s="398"/>
      <c r="BE279" s="578" t="str">
        <f t="shared" ref="BE279:BU279" si="63">IF(BE278&lt;1,"CĐ",IF(BE278&lt;1.6,"CCG","Đ"))</f>
        <v>CCG</v>
      </c>
      <c r="BF279" s="578" t="str">
        <f t="shared" si="63"/>
        <v>Đ</v>
      </c>
      <c r="BG279" s="578" t="str">
        <f t="shared" si="63"/>
        <v>Đ</v>
      </c>
      <c r="BH279" s="578" t="str">
        <f t="shared" si="63"/>
        <v>CCG</v>
      </c>
      <c r="BI279" s="578" t="str">
        <f t="shared" si="63"/>
        <v>Đ</v>
      </c>
      <c r="BJ279" s="579" t="str">
        <f t="shared" si="63"/>
        <v>Đ</v>
      </c>
      <c r="BK279" s="578" t="str">
        <f t="shared" si="63"/>
        <v>Đ</v>
      </c>
      <c r="BL279" s="578" t="str">
        <f t="shared" si="63"/>
        <v>Đ</v>
      </c>
      <c r="BM279" s="578" t="str">
        <f t="shared" si="63"/>
        <v>CCG</v>
      </c>
      <c r="BN279" s="578" t="str">
        <f t="shared" si="63"/>
        <v>CCG</v>
      </c>
      <c r="BO279" s="578" t="str">
        <f t="shared" si="63"/>
        <v>CCG</v>
      </c>
      <c r="BP279" s="578" t="str">
        <f t="shared" si="63"/>
        <v>Đ</v>
      </c>
      <c r="BQ279" s="578" t="str">
        <f t="shared" si="63"/>
        <v>Đ</v>
      </c>
      <c r="BR279" s="1135"/>
      <c r="BS279" s="1135"/>
      <c r="BT279" s="1135"/>
      <c r="BU279" s="578" t="str">
        <f t="shared" si="63"/>
        <v>Đ</v>
      </c>
      <c r="BV279" s="1550"/>
      <c r="BW279" s="1549"/>
      <c r="BX279" s="1550"/>
      <c r="BY279" s="1549"/>
      <c r="BZ279" s="1550"/>
      <c r="CA279" s="1549"/>
      <c r="CB279" s="1407"/>
      <c r="CC279" s="1407"/>
    </row>
    <row r="280" spans="1:81">
      <c r="A280" s="1415" t="s">
        <v>238</v>
      </c>
      <c r="B280" s="1415"/>
      <c r="C280" s="30" t="s">
        <v>233</v>
      </c>
      <c r="D280" s="15"/>
      <c r="E280" s="31"/>
      <c r="F280" s="15"/>
      <c r="G280" s="433"/>
      <c r="H280" s="31"/>
      <c r="I280" s="433"/>
      <c r="J280" s="433"/>
      <c r="K280" s="433"/>
      <c r="L280" s="433"/>
      <c r="M280" s="1087"/>
      <c r="N280" s="1087"/>
      <c r="O280" s="1087"/>
      <c r="P280" s="1087"/>
      <c r="Q280" s="1087"/>
      <c r="R280" s="433"/>
      <c r="S280" s="433"/>
      <c r="T280" s="433"/>
      <c r="U280" s="433"/>
      <c r="V280" s="433"/>
      <c r="W280" s="433"/>
      <c r="X280" s="433"/>
      <c r="Y280" s="433"/>
      <c r="Z280" s="433"/>
      <c r="AA280" s="433"/>
      <c r="AB280" s="433"/>
      <c r="AC280" s="433"/>
      <c r="AD280" s="433"/>
      <c r="AE280" s="433"/>
      <c r="AF280" s="433"/>
      <c r="AG280" s="433"/>
      <c r="AH280" s="433"/>
      <c r="AI280" s="433"/>
      <c r="AJ280" s="433"/>
      <c r="AK280" s="433"/>
      <c r="AL280" s="433"/>
      <c r="AM280" s="1087"/>
      <c r="AN280" s="1087"/>
      <c r="AO280" s="1087"/>
      <c r="AP280" s="433"/>
      <c r="AQ280" s="433"/>
      <c r="AR280" s="433"/>
      <c r="AS280" s="433"/>
      <c r="AT280" s="433"/>
      <c r="AU280" s="433"/>
      <c r="AV280" s="433"/>
      <c r="AW280" s="433"/>
      <c r="AX280" s="433"/>
      <c r="AY280" s="433"/>
      <c r="AZ280" s="433"/>
      <c r="BA280" s="433"/>
      <c r="BB280" s="433"/>
      <c r="BC280" s="433"/>
      <c r="BD280" s="433"/>
      <c r="BE280" s="1128">
        <f t="shared" ref="BE280:BQ280" si="64">COUNTIFS($M$8:$M$246,"x",BE$8:BE$246,"2")</f>
        <v>2</v>
      </c>
      <c r="BF280" s="1128">
        <f t="shared" si="64"/>
        <v>1</v>
      </c>
      <c r="BG280" s="1128">
        <f t="shared" si="64"/>
        <v>2</v>
      </c>
      <c r="BH280" s="1128">
        <f t="shared" si="64"/>
        <v>2</v>
      </c>
      <c r="BI280" s="1128">
        <f t="shared" si="64"/>
        <v>2</v>
      </c>
      <c r="BJ280" s="1129">
        <f t="shared" si="64"/>
        <v>2</v>
      </c>
      <c r="BK280" s="1128">
        <f t="shared" si="64"/>
        <v>2</v>
      </c>
      <c r="BL280" s="1128">
        <f t="shared" si="64"/>
        <v>1</v>
      </c>
      <c r="BM280" s="1128">
        <f t="shared" si="64"/>
        <v>1</v>
      </c>
      <c r="BN280" s="1128">
        <f t="shared" si="64"/>
        <v>2</v>
      </c>
      <c r="BO280" s="1128">
        <f t="shared" si="64"/>
        <v>2</v>
      </c>
      <c r="BP280" s="1128">
        <f t="shared" si="64"/>
        <v>2</v>
      </c>
      <c r="BQ280" s="1128">
        <f t="shared" si="64"/>
        <v>1</v>
      </c>
      <c r="BR280" s="1130"/>
      <c r="BS280" s="1130"/>
      <c r="BT280" s="1130"/>
      <c r="BU280" s="1128">
        <f t="shared" ref="BU280" si="65">COUNTIFS($M$8:$M$246,"x",BU$8:BU$246,"2")</f>
        <v>1</v>
      </c>
      <c r="BV280" s="433"/>
      <c r="BW280" s="433"/>
      <c r="BX280" s="433"/>
      <c r="BY280" s="433"/>
      <c r="BZ280" s="433"/>
      <c r="CA280" s="433"/>
      <c r="CB280" s="433"/>
      <c r="CC280" s="433"/>
    </row>
    <row r="281" spans="1:81">
      <c r="A281" s="1415"/>
      <c r="B281" s="1415"/>
      <c r="C281" s="30" t="s">
        <v>234</v>
      </c>
      <c r="D281" s="15"/>
      <c r="E281" s="31"/>
      <c r="F281" s="15"/>
      <c r="G281" s="433"/>
      <c r="H281" s="31"/>
      <c r="I281" s="433"/>
      <c r="J281" s="433"/>
      <c r="K281" s="433"/>
      <c r="L281" s="433"/>
      <c r="M281" s="1087"/>
      <c r="N281" s="1087"/>
      <c r="O281" s="1087"/>
      <c r="P281" s="1087"/>
      <c r="Q281" s="1087"/>
      <c r="R281" s="433"/>
      <c r="S281" s="433"/>
      <c r="T281" s="433"/>
      <c r="U281" s="433"/>
      <c r="V281" s="433"/>
      <c r="W281" s="433"/>
      <c r="X281" s="433"/>
      <c r="Y281" s="433"/>
      <c r="Z281" s="433"/>
      <c r="AA281" s="433"/>
      <c r="AB281" s="433"/>
      <c r="AC281" s="433"/>
      <c r="AD281" s="433"/>
      <c r="AE281" s="433"/>
      <c r="AF281" s="433"/>
      <c r="AG281" s="433"/>
      <c r="AH281" s="433"/>
      <c r="AI281" s="433"/>
      <c r="AJ281" s="433"/>
      <c r="AK281" s="433"/>
      <c r="AL281" s="433"/>
      <c r="AM281" s="1087"/>
      <c r="AN281" s="1087"/>
      <c r="AO281" s="1087"/>
      <c r="AP281" s="433"/>
      <c r="AQ281" s="433"/>
      <c r="AR281" s="433"/>
      <c r="AS281" s="433"/>
      <c r="AT281" s="433"/>
      <c r="AU281" s="433"/>
      <c r="AV281" s="433"/>
      <c r="AW281" s="433"/>
      <c r="AX281" s="433"/>
      <c r="AY281" s="433"/>
      <c r="AZ281" s="433"/>
      <c r="BA281" s="433"/>
      <c r="BB281" s="433"/>
      <c r="BC281" s="433"/>
      <c r="BD281" s="433"/>
      <c r="BE281" s="1128">
        <f t="shared" ref="BE281:BQ281" si="66">COUNTIFS($M$8:$M$246,"x",BE$8:BE$246,"1")</f>
        <v>0</v>
      </c>
      <c r="BF281" s="1128">
        <f t="shared" si="66"/>
        <v>1</v>
      </c>
      <c r="BG281" s="1128">
        <f t="shared" si="66"/>
        <v>0</v>
      </c>
      <c r="BH281" s="1128">
        <f t="shared" si="66"/>
        <v>0</v>
      </c>
      <c r="BI281" s="1128">
        <f t="shared" si="66"/>
        <v>0</v>
      </c>
      <c r="BJ281" s="1129">
        <f t="shared" si="66"/>
        <v>0</v>
      </c>
      <c r="BK281" s="1128">
        <f t="shared" si="66"/>
        <v>0</v>
      </c>
      <c r="BL281" s="1128">
        <f t="shared" si="66"/>
        <v>1</v>
      </c>
      <c r="BM281" s="1128">
        <f t="shared" si="66"/>
        <v>1</v>
      </c>
      <c r="BN281" s="1128">
        <f t="shared" si="66"/>
        <v>0</v>
      </c>
      <c r="BO281" s="1128">
        <f t="shared" si="66"/>
        <v>0</v>
      </c>
      <c r="BP281" s="1128">
        <f t="shared" si="66"/>
        <v>0</v>
      </c>
      <c r="BQ281" s="1128">
        <f t="shared" si="66"/>
        <v>1</v>
      </c>
      <c r="BR281" s="1130"/>
      <c r="BS281" s="1130"/>
      <c r="BT281" s="1130"/>
      <c r="BU281" s="1128">
        <f t="shared" ref="BU281" si="67">COUNTIFS($M$8:$M$246,"x",BU$8:BU$246,"1")</f>
        <v>1</v>
      </c>
      <c r="BV281" s="433"/>
      <c r="BW281" s="433"/>
      <c r="BX281" s="433"/>
      <c r="BY281" s="433"/>
      <c r="BZ281" s="433"/>
      <c r="CA281" s="433"/>
      <c r="CB281" s="433"/>
      <c r="CC281" s="433"/>
    </row>
    <row r="282" spans="1:81">
      <c r="A282" s="1415"/>
      <c r="B282" s="1415"/>
      <c r="C282" s="30" t="s">
        <v>235</v>
      </c>
      <c r="D282" s="15"/>
      <c r="E282" s="31"/>
      <c r="F282" s="15"/>
      <c r="G282" s="433"/>
      <c r="H282" s="31"/>
      <c r="I282" s="433"/>
      <c r="J282" s="433"/>
      <c r="K282" s="433"/>
      <c r="L282" s="433"/>
      <c r="M282" s="1087"/>
      <c r="N282" s="1087"/>
      <c r="O282" s="1087"/>
      <c r="P282" s="1087"/>
      <c r="Q282" s="1087"/>
      <c r="R282" s="433"/>
      <c r="S282" s="433"/>
      <c r="T282" s="433"/>
      <c r="U282" s="433"/>
      <c r="V282" s="433"/>
      <c r="W282" s="433"/>
      <c r="X282" s="433"/>
      <c r="Y282" s="433"/>
      <c r="Z282" s="433"/>
      <c r="AA282" s="433"/>
      <c r="AB282" s="433"/>
      <c r="AC282" s="433"/>
      <c r="AD282" s="433"/>
      <c r="AE282" s="433"/>
      <c r="AF282" s="433"/>
      <c r="AG282" s="433"/>
      <c r="AH282" s="433"/>
      <c r="AI282" s="433"/>
      <c r="AJ282" s="433"/>
      <c r="AK282" s="433"/>
      <c r="AL282" s="433"/>
      <c r="AM282" s="1087"/>
      <c r="AN282" s="1087"/>
      <c r="AO282" s="1087"/>
      <c r="AP282" s="433"/>
      <c r="AQ282" s="433"/>
      <c r="AR282" s="433"/>
      <c r="AS282" s="433"/>
      <c r="AT282" s="433"/>
      <c r="AU282" s="433"/>
      <c r="AV282" s="433"/>
      <c r="AW282" s="433"/>
      <c r="AX282" s="433"/>
      <c r="AY282" s="433"/>
      <c r="AZ282" s="433"/>
      <c r="BA282" s="433"/>
      <c r="BB282" s="433"/>
      <c r="BC282" s="433"/>
      <c r="BD282" s="433"/>
      <c r="BE282" s="1128">
        <f t="shared" ref="BE282:BQ282" si="68">COUNTIFS($M$8:$M$246,"x",BE$8:BE$246,"0")</f>
        <v>0</v>
      </c>
      <c r="BF282" s="1128">
        <f t="shared" si="68"/>
        <v>0</v>
      </c>
      <c r="BG282" s="1128">
        <f t="shared" si="68"/>
        <v>0</v>
      </c>
      <c r="BH282" s="1128">
        <f t="shared" si="68"/>
        <v>0</v>
      </c>
      <c r="BI282" s="1128">
        <f t="shared" si="68"/>
        <v>0</v>
      </c>
      <c r="BJ282" s="1129">
        <f t="shared" si="68"/>
        <v>0</v>
      </c>
      <c r="BK282" s="1128">
        <f t="shared" si="68"/>
        <v>0</v>
      </c>
      <c r="BL282" s="1128">
        <f t="shared" si="68"/>
        <v>0</v>
      </c>
      <c r="BM282" s="1128">
        <f t="shared" si="68"/>
        <v>0</v>
      </c>
      <c r="BN282" s="1128">
        <f t="shared" si="68"/>
        <v>0</v>
      </c>
      <c r="BO282" s="1128">
        <f t="shared" si="68"/>
        <v>0</v>
      </c>
      <c r="BP282" s="1128">
        <f t="shared" si="68"/>
        <v>0</v>
      </c>
      <c r="BQ282" s="1128">
        <f t="shared" si="68"/>
        <v>0</v>
      </c>
      <c r="BR282" s="1130"/>
      <c r="BS282" s="1130"/>
      <c r="BT282" s="1130"/>
      <c r="BU282" s="1128">
        <f t="shared" ref="BU282" si="69">COUNTIFS($M$8:$M$246,"x",BU$8:BU$246,"0")</f>
        <v>0</v>
      </c>
      <c r="BV282" s="433"/>
      <c r="BW282" s="433"/>
      <c r="BX282" s="433"/>
      <c r="BY282" s="433"/>
      <c r="BZ282" s="433"/>
      <c r="CA282" s="433"/>
      <c r="CB282" s="433"/>
      <c r="CC282" s="433"/>
    </row>
    <row r="283" spans="1:81">
      <c r="A283" s="1415"/>
      <c r="B283" s="1415"/>
      <c r="C283" s="1699" t="s">
        <v>236</v>
      </c>
      <c r="D283" s="15"/>
      <c r="E283" s="31"/>
      <c r="F283" s="15"/>
      <c r="G283" s="433"/>
      <c r="H283" s="31"/>
      <c r="I283" s="433"/>
      <c r="J283" s="433"/>
      <c r="K283" s="433"/>
      <c r="L283" s="433"/>
      <c r="M283" s="1087"/>
      <c r="N283" s="1087"/>
      <c r="O283" s="1087"/>
      <c r="P283" s="1087"/>
      <c r="Q283" s="1087"/>
      <c r="R283" s="433"/>
      <c r="S283" s="433"/>
      <c r="T283" s="433"/>
      <c r="U283" s="433"/>
      <c r="V283" s="433"/>
      <c r="W283" s="433"/>
      <c r="X283" s="433"/>
      <c r="Y283" s="433"/>
      <c r="Z283" s="433"/>
      <c r="AA283" s="433"/>
      <c r="AB283" s="433"/>
      <c r="AC283" s="433"/>
      <c r="AD283" s="433"/>
      <c r="AE283" s="433"/>
      <c r="AF283" s="433"/>
      <c r="AG283" s="433"/>
      <c r="AH283" s="433"/>
      <c r="AI283" s="433"/>
      <c r="AJ283" s="433"/>
      <c r="AK283" s="433"/>
      <c r="AL283" s="433"/>
      <c r="AM283" s="1087"/>
      <c r="AN283" s="1087"/>
      <c r="AO283" s="1087"/>
      <c r="AP283" s="433"/>
      <c r="AQ283" s="433"/>
      <c r="AR283" s="433"/>
      <c r="AS283" s="433"/>
      <c r="AT283" s="433"/>
      <c r="AU283" s="433"/>
      <c r="AV283" s="433"/>
      <c r="AW283" s="433"/>
      <c r="AX283" s="433"/>
      <c r="AY283" s="433"/>
      <c r="AZ283" s="433"/>
      <c r="BA283" s="433"/>
      <c r="BB283" s="433"/>
      <c r="BC283" s="433"/>
      <c r="BD283" s="433"/>
      <c r="BE283" s="1131">
        <f t="shared" ref="BE283:BU283" si="70">(((BE280*2)+(BE281*1)+(BE282*0)))/(BE280+BE281+BE282)</f>
        <v>2</v>
      </c>
      <c r="BF283" s="1131">
        <f t="shared" si="70"/>
        <v>1.5</v>
      </c>
      <c r="BG283" s="1131">
        <f t="shared" si="70"/>
        <v>2</v>
      </c>
      <c r="BH283" s="1131">
        <f t="shared" si="70"/>
        <v>2</v>
      </c>
      <c r="BI283" s="1131">
        <f t="shared" si="70"/>
        <v>2</v>
      </c>
      <c r="BJ283" s="1132">
        <f t="shared" si="70"/>
        <v>2</v>
      </c>
      <c r="BK283" s="1131">
        <f t="shared" si="70"/>
        <v>2</v>
      </c>
      <c r="BL283" s="1131">
        <f t="shared" si="70"/>
        <v>1.5</v>
      </c>
      <c r="BM283" s="1131">
        <f t="shared" si="70"/>
        <v>1.5</v>
      </c>
      <c r="BN283" s="1131">
        <f t="shared" si="70"/>
        <v>2</v>
      </c>
      <c r="BO283" s="1131">
        <f t="shared" si="70"/>
        <v>2</v>
      </c>
      <c r="BP283" s="1131">
        <f t="shared" si="70"/>
        <v>2</v>
      </c>
      <c r="BQ283" s="1131">
        <f t="shared" si="70"/>
        <v>1.5</v>
      </c>
      <c r="BR283" s="1133"/>
      <c r="BS283" s="1133"/>
      <c r="BT283" s="1133"/>
      <c r="BU283" s="1131">
        <f t="shared" si="70"/>
        <v>1.5</v>
      </c>
      <c r="BV283" s="1585">
        <f>COUNTIF($BE284:$BU284,"Đ")</f>
        <v>9</v>
      </c>
      <c r="BW283" s="1586">
        <f>BV283/COUNTA($BE284:$BU284)</f>
        <v>0.6428571428571429</v>
      </c>
      <c r="BX283" s="1585">
        <f>COUNTIF($BE284:$BU284,"CCG")</f>
        <v>5</v>
      </c>
      <c r="BY283" s="1586">
        <f>BX283/COUNTA($BE284:$BU284)</f>
        <v>0.35714285714285715</v>
      </c>
      <c r="BZ283" s="1585">
        <f>COUNTIF($BE284:$BU284,"CĐ")</f>
        <v>0</v>
      </c>
      <c r="CA283" s="1586">
        <f>BZ283/COUNTA($BE284:$BU284)</f>
        <v>0</v>
      </c>
      <c r="CB283" s="1582">
        <f>(((BV283*2)+(BX283*1)+(BZ283*0)))/(BV283+BX283+BZ283)</f>
        <v>1.6428571428571428</v>
      </c>
      <c r="CC283" s="1582" t="str">
        <f>IF(CB283&gt;=1.6,"Đạt mục tiêu",IF(CB283&gt;=1,"Cần cố gắng","Chưa đạt"))</f>
        <v>Đạt mục tiêu</v>
      </c>
    </row>
    <row r="284" spans="1:81">
      <c r="A284" s="1415"/>
      <c r="B284" s="1415"/>
      <c r="C284" s="1699"/>
      <c r="D284" s="15"/>
      <c r="E284" s="31"/>
      <c r="F284" s="15"/>
      <c r="G284" s="433"/>
      <c r="H284" s="31"/>
      <c r="I284" s="433"/>
      <c r="J284" s="433"/>
      <c r="K284" s="433"/>
      <c r="L284" s="433"/>
      <c r="M284" s="1087"/>
      <c r="N284" s="1087"/>
      <c r="O284" s="1087"/>
      <c r="P284" s="1087"/>
      <c r="Q284" s="1087"/>
      <c r="R284" s="433"/>
      <c r="S284" s="433"/>
      <c r="T284" s="433"/>
      <c r="U284" s="433"/>
      <c r="V284" s="433"/>
      <c r="W284" s="433"/>
      <c r="X284" s="433"/>
      <c r="Y284" s="433"/>
      <c r="Z284" s="433"/>
      <c r="AA284" s="433"/>
      <c r="AB284" s="433"/>
      <c r="AC284" s="433"/>
      <c r="AD284" s="433"/>
      <c r="AE284" s="433"/>
      <c r="AF284" s="433"/>
      <c r="AG284" s="433"/>
      <c r="AH284" s="433"/>
      <c r="AI284" s="433"/>
      <c r="AJ284" s="433"/>
      <c r="AK284" s="433"/>
      <c r="AL284" s="433"/>
      <c r="AM284" s="1087"/>
      <c r="AN284" s="1087"/>
      <c r="AO284" s="1087"/>
      <c r="AP284" s="433"/>
      <c r="AQ284" s="433"/>
      <c r="AR284" s="433"/>
      <c r="AS284" s="433"/>
      <c r="AT284" s="433"/>
      <c r="AU284" s="433"/>
      <c r="AV284" s="433"/>
      <c r="AW284" s="433"/>
      <c r="AX284" s="433"/>
      <c r="AY284" s="433"/>
      <c r="AZ284" s="433"/>
      <c r="BA284" s="433"/>
      <c r="BB284" s="433"/>
      <c r="BC284" s="433"/>
      <c r="BD284" s="433"/>
      <c r="BE284" s="1131" t="str">
        <f t="shared" ref="BE284:BU284" si="71">IF(BE283&lt;1,"CĐ",IF(BE283&lt;1.6,"CCG","Đ"))</f>
        <v>Đ</v>
      </c>
      <c r="BF284" s="1131" t="str">
        <f t="shared" si="71"/>
        <v>CCG</v>
      </c>
      <c r="BG284" s="1131" t="str">
        <f t="shared" si="71"/>
        <v>Đ</v>
      </c>
      <c r="BH284" s="1131" t="str">
        <f t="shared" si="71"/>
        <v>Đ</v>
      </c>
      <c r="BI284" s="1131" t="str">
        <f t="shared" si="71"/>
        <v>Đ</v>
      </c>
      <c r="BJ284" s="1132" t="str">
        <f t="shared" si="71"/>
        <v>Đ</v>
      </c>
      <c r="BK284" s="1131" t="str">
        <f t="shared" si="71"/>
        <v>Đ</v>
      </c>
      <c r="BL284" s="1131" t="str">
        <f t="shared" si="71"/>
        <v>CCG</v>
      </c>
      <c r="BM284" s="1131" t="str">
        <f t="shared" si="71"/>
        <v>CCG</v>
      </c>
      <c r="BN284" s="1131" t="str">
        <f t="shared" si="71"/>
        <v>Đ</v>
      </c>
      <c r="BO284" s="1131" t="str">
        <f t="shared" si="71"/>
        <v>Đ</v>
      </c>
      <c r="BP284" s="1131" t="str">
        <f t="shared" si="71"/>
        <v>Đ</v>
      </c>
      <c r="BQ284" s="1131" t="str">
        <f t="shared" si="71"/>
        <v>CCG</v>
      </c>
      <c r="BR284" s="1133"/>
      <c r="BS284" s="1133"/>
      <c r="BT284" s="1133"/>
      <c r="BU284" s="1131" t="str">
        <f t="shared" si="71"/>
        <v>CCG</v>
      </c>
      <c r="BV284" s="1585"/>
      <c r="BW284" s="1586"/>
      <c r="BX284" s="1585"/>
      <c r="BY284" s="1586"/>
      <c r="BZ284" s="1585"/>
      <c r="CA284" s="1586"/>
      <c r="CB284" s="1582"/>
      <c r="CC284" s="1582"/>
    </row>
    <row r="285" spans="1:81">
      <c r="A285" s="1414" t="s">
        <v>239</v>
      </c>
      <c r="B285" s="1414"/>
      <c r="C285" s="35" t="s">
        <v>233</v>
      </c>
      <c r="D285" s="36"/>
      <c r="E285" s="37"/>
      <c r="F285" s="36"/>
      <c r="G285" s="398"/>
      <c r="H285" s="37"/>
      <c r="I285" s="398"/>
      <c r="J285" s="398"/>
      <c r="K285" s="398"/>
      <c r="L285" s="398"/>
      <c r="M285" s="398"/>
      <c r="N285" s="79"/>
      <c r="O285" s="1088"/>
      <c r="P285" s="79"/>
      <c r="Q285" s="398"/>
      <c r="R285" s="398"/>
      <c r="S285" s="398"/>
      <c r="T285" s="398"/>
      <c r="U285" s="398"/>
      <c r="V285" s="398"/>
      <c r="W285" s="398"/>
      <c r="X285" s="398"/>
      <c r="Y285" s="398"/>
      <c r="Z285" s="398"/>
      <c r="AA285" s="398"/>
      <c r="AB285" s="398"/>
      <c r="AC285" s="398"/>
      <c r="AD285" s="398"/>
      <c r="AE285" s="398"/>
      <c r="AF285" s="398"/>
      <c r="AG285" s="398"/>
      <c r="AH285" s="398"/>
      <c r="AI285" s="398"/>
      <c r="AJ285" s="398"/>
      <c r="AK285" s="398"/>
      <c r="AL285" s="398"/>
      <c r="AM285" s="1088"/>
      <c r="AN285" s="1088"/>
      <c r="AO285" s="1088"/>
      <c r="AP285" s="398"/>
      <c r="AQ285" s="398"/>
      <c r="AR285" s="398"/>
      <c r="AS285" s="398"/>
      <c r="AT285" s="398"/>
      <c r="AU285" s="398"/>
      <c r="AV285" s="398"/>
      <c r="AW285" s="398"/>
      <c r="AX285" s="398"/>
      <c r="AY285" s="398"/>
      <c r="AZ285" s="398"/>
      <c r="BA285" s="398"/>
      <c r="BB285" s="398"/>
      <c r="BC285" s="398"/>
      <c r="BD285" s="398"/>
      <c r="BE285" s="1089">
        <f t="shared" ref="BE285:BQ285" si="72">COUNTIFS($N$8:$N$246,"x",BE$8:BE$246,"2")</f>
        <v>1</v>
      </c>
      <c r="BF285" s="1089">
        <f t="shared" si="72"/>
        <v>1</v>
      </c>
      <c r="BG285" s="1089">
        <f t="shared" si="72"/>
        <v>1</v>
      </c>
      <c r="BH285" s="1089">
        <f t="shared" si="72"/>
        <v>1</v>
      </c>
      <c r="BI285" s="1089">
        <f t="shared" si="72"/>
        <v>1</v>
      </c>
      <c r="BJ285" s="572">
        <f t="shared" si="72"/>
        <v>1</v>
      </c>
      <c r="BK285" s="1089">
        <f t="shared" si="72"/>
        <v>1</v>
      </c>
      <c r="BL285" s="1089">
        <f t="shared" si="72"/>
        <v>1</v>
      </c>
      <c r="BM285" s="1089">
        <f t="shared" si="72"/>
        <v>1</v>
      </c>
      <c r="BN285" s="1089">
        <f t="shared" si="72"/>
        <v>1</v>
      </c>
      <c r="BO285" s="1089">
        <f t="shared" si="72"/>
        <v>1</v>
      </c>
      <c r="BP285" s="1089">
        <f t="shared" si="72"/>
        <v>1</v>
      </c>
      <c r="BQ285" s="1089">
        <f t="shared" si="72"/>
        <v>1</v>
      </c>
      <c r="BR285" s="1134"/>
      <c r="BS285" s="1134"/>
      <c r="BT285" s="1134"/>
      <c r="BU285" s="1089">
        <f t="shared" ref="BU285" si="73">COUNTIFS($N$8:$N$246,"x",BU$8:BU$246,"2")</f>
        <v>1</v>
      </c>
      <c r="BV285" s="398"/>
      <c r="BW285" s="398"/>
      <c r="BX285" s="398"/>
      <c r="BY285" s="398"/>
      <c r="BZ285" s="398"/>
      <c r="CA285" s="398"/>
      <c r="CB285" s="398"/>
      <c r="CC285" s="398"/>
    </row>
    <row r="286" spans="1:81">
      <c r="A286" s="1414"/>
      <c r="B286" s="1414"/>
      <c r="C286" s="35" t="s">
        <v>234</v>
      </c>
      <c r="D286" s="36"/>
      <c r="E286" s="37"/>
      <c r="F286" s="36"/>
      <c r="G286" s="398"/>
      <c r="H286" s="37"/>
      <c r="I286" s="398"/>
      <c r="J286" s="398"/>
      <c r="K286" s="398"/>
      <c r="L286" s="398"/>
      <c r="M286" s="398"/>
      <c r="N286" s="79"/>
      <c r="O286" s="1088"/>
      <c r="P286" s="79"/>
      <c r="Q286" s="398"/>
      <c r="R286" s="398"/>
      <c r="S286" s="398"/>
      <c r="T286" s="398"/>
      <c r="U286" s="398"/>
      <c r="V286" s="398"/>
      <c r="W286" s="398"/>
      <c r="X286" s="398"/>
      <c r="Y286" s="398"/>
      <c r="Z286" s="398"/>
      <c r="AA286" s="398"/>
      <c r="AB286" s="398"/>
      <c r="AC286" s="398"/>
      <c r="AD286" s="398"/>
      <c r="AE286" s="398"/>
      <c r="AF286" s="398"/>
      <c r="AG286" s="398"/>
      <c r="AH286" s="398"/>
      <c r="AI286" s="398"/>
      <c r="AJ286" s="398"/>
      <c r="AK286" s="398"/>
      <c r="AL286" s="398"/>
      <c r="AM286" s="1088"/>
      <c r="AN286" s="1088"/>
      <c r="AO286" s="1088"/>
      <c r="AP286" s="398"/>
      <c r="AQ286" s="398"/>
      <c r="AR286" s="398"/>
      <c r="AS286" s="398"/>
      <c r="AT286" s="398"/>
      <c r="AU286" s="398"/>
      <c r="AV286" s="398"/>
      <c r="AW286" s="398"/>
      <c r="AX286" s="398"/>
      <c r="AY286" s="398"/>
      <c r="AZ286" s="398"/>
      <c r="BA286" s="398"/>
      <c r="BB286" s="398"/>
      <c r="BC286" s="398"/>
      <c r="BD286" s="398"/>
      <c r="BE286" s="1089">
        <f t="shared" ref="BE286:BQ286" si="74">COUNTIFS($N$8:$N$246,"x",BE$8:BE$246,"1")</f>
        <v>0</v>
      </c>
      <c r="BF286" s="1089">
        <f t="shared" si="74"/>
        <v>0</v>
      </c>
      <c r="BG286" s="1089">
        <f t="shared" si="74"/>
        <v>0</v>
      </c>
      <c r="BH286" s="1089">
        <f t="shared" si="74"/>
        <v>0</v>
      </c>
      <c r="BI286" s="1089">
        <f t="shared" si="74"/>
        <v>0</v>
      </c>
      <c r="BJ286" s="572">
        <f t="shared" si="74"/>
        <v>0</v>
      </c>
      <c r="BK286" s="1089">
        <f t="shared" si="74"/>
        <v>0</v>
      </c>
      <c r="BL286" s="1089">
        <f t="shared" si="74"/>
        <v>0</v>
      </c>
      <c r="BM286" s="1089">
        <f t="shared" si="74"/>
        <v>0</v>
      </c>
      <c r="BN286" s="1089">
        <f t="shared" si="74"/>
        <v>0</v>
      </c>
      <c r="BO286" s="1089">
        <f t="shared" si="74"/>
        <v>0</v>
      </c>
      <c r="BP286" s="1089">
        <f t="shared" si="74"/>
        <v>0</v>
      </c>
      <c r="BQ286" s="1089">
        <f t="shared" si="74"/>
        <v>0</v>
      </c>
      <c r="BR286" s="1134"/>
      <c r="BS286" s="1134"/>
      <c r="BT286" s="1134"/>
      <c r="BU286" s="1089">
        <f t="shared" ref="BU286" si="75">COUNTIFS($N$8:$N$246,"x",BU$8:BU$246,"1")</f>
        <v>0</v>
      </c>
      <c r="BV286" s="398"/>
      <c r="BW286" s="398"/>
      <c r="BX286" s="398"/>
      <c r="BY286" s="398"/>
      <c r="BZ286" s="398"/>
      <c r="CA286" s="398"/>
      <c r="CB286" s="398"/>
      <c r="CC286" s="398"/>
    </row>
    <row r="287" spans="1:81">
      <c r="A287" s="1414"/>
      <c r="B287" s="1414"/>
      <c r="C287" s="35" t="s">
        <v>235</v>
      </c>
      <c r="D287" s="36"/>
      <c r="E287" s="37"/>
      <c r="F287" s="36"/>
      <c r="G287" s="398"/>
      <c r="H287" s="37"/>
      <c r="I287" s="398"/>
      <c r="J287" s="398"/>
      <c r="K287" s="398"/>
      <c r="L287" s="398"/>
      <c r="M287" s="398"/>
      <c r="N287" s="79"/>
      <c r="O287" s="1088"/>
      <c r="P287" s="79"/>
      <c r="Q287" s="398"/>
      <c r="R287" s="398"/>
      <c r="S287" s="398"/>
      <c r="T287" s="398"/>
      <c r="U287" s="398"/>
      <c r="V287" s="398"/>
      <c r="W287" s="398"/>
      <c r="X287" s="398"/>
      <c r="Y287" s="398"/>
      <c r="Z287" s="398"/>
      <c r="AA287" s="398"/>
      <c r="AB287" s="398"/>
      <c r="AC287" s="398"/>
      <c r="AD287" s="398"/>
      <c r="AE287" s="398"/>
      <c r="AF287" s="398"/>
      <c r="AG287" s="398"/>
      <c r="AH287" s="398"/>
      <c r="AI287" s="398"/>
      <c r="AJ287" s="398"/>
      <c r="AK287" s="398"/>
      <c r="AL287" s="398"/>
      <c r="AM287" s="1088"/>
      <c r="AN287" s="1088"/>
      <c r="AO287" s="1088"/>
      <c r="AP287" s="398"/>
      <c r="AQ287" s="398"/>
      <c r="AR287" s="398"/>
      <c r="AS287" s="398"/>
      <c r="AT287" s="398"/>
      <c r="AU287" s="398"/>
      <c r="AV287" s="398"/>
      <c r="AW287" s="398"/>
      <c r="AX287" s="398"/>
      <c r="AY287" s="398"/>
      <c r="AZ287" s="398"/>
      <c r="BA287" s="398"/>
      <c r="BB287" s="398"/>
      <c r="BC287" s="398"/>
      <c r="BD287" s="398"/>
      <c r="BE287" s="1089">
        <f t="shared" ref="BE287:BQ287" si="76">COUNTIFS($N$8:$N$246,"x",BE$8:BE$246,"0")</f>
        <v>0</v>
      </c>
      <c r="BF287" s="1089">
        <f t="shared" si="76"/>
        <v>0</v>
      </c>
      <c r="BG287" s="1089">
        <f t="shared" si="76"/>
        <v>0</v>
      </c>
      <c r="BH287" s="1089">
        <f t="shared" si="76"/>
        <v>0</v>
      </c>
      <c r="BI287" s="1089">
        <f t="shared" si="76"/>
        <v>0</v>
      </c>
      <c r="BJ287" s="572">
        <f t="shared" si="76"/>
        <v>0</v>
      </c>
      <c r="BK287" s="1089">
        <f t="shared" si="76"/>
        <v>0</v>
      </c>
      <c r="BL287" s="1089">
        <f t="shared" si="76"/>
        <v>0</v>
      </c>
      <c r="BM287" s="1089">
        <f t="shared" si="76"/>
        <v>0</v>
      </c>
      <c r="BN287" s="1089">
        <f t="shared" si="76"/>
        <v>0</v>
      </c>
      <c r="BO287" s="1089">
        <f t="shared" si="76"/>
        <v>0</v>
      </c>
      <c r="BP287" s="1089">
        <f t="shared" si="76"/>
        <v>0</v>
      </c>
      <c r="BQ287" s="1089">
        <f t="shared" si="76"/>
        <v>0</v>
      </c>
      <c r="BR287" s="1134"/>
      <c r="BS287" s="1134"/>
      <c r="BT287" s="1134"/>
      <c r="BU287" s="1089">
        <f t="shared" ref="BU287" si="77">COUNTIFS($N$8:$N$246,"x",BU$8:BU$246,"0")</f>
        <v>0</v>
      </c>
      <c r="BV287" s="398"/>
      <c r="BW287" s="398"/>
      <c r="BX287" s="398"/>
      <c r="BY287" s="398"/>
      <c r="BZ287" s="398"/>
      <c r="CA287" s="398"/>
      <c r="CB287" s="398"/>
      <c r="CC287" s="398"/>
    </row>
    <row r="288" spans="1:81">
      <c r="A288" s="1414"/>
      <c r="B288" s="1414"/>
      <c r="C288" s="1399" t="s">
        <v>236</v>
      </c>
      <c r="D288" s="36"/>
      <c r="E288" s="37"/>
      <c r="F288" s="36"/>
      <c r="G288" s="398"/>
      <c r="H288" s="37"/>
      <c r="I288" s="398"/>
      <c r="J288" s="398"/>
      <c r="K288" s="398"/>
      <c r="L288" s="398"/>
      <c r="M288" s="398"/>
      <c r="N288" s="79"/>
      <c r="O288" s="1088"/>
      <c r="P288" s="79"/>
      <c r="Q288" s="398"/>
      <c r="R288" s="398"/>
      <c r="S288" s="398"/>
      <c r="T288" s="398"/>
      <c r="U288" s="398"/>
      <c r="V288" s="398"/>
      <c r="W288" s="398"/>
      <c r="X288" s="398"/>
      <c r="Y288" s="398"/>
      <c r="Z288" s="398"/>
      <c r="AA288" s="398"/>
      <c r="AB288" s="398"/>
      <c r="AC288" s="398"/>
      <c r="AD288" s="398"/>
      <c r="AE288" s="398"/>
      <c r="AF288" s="398"/>
      <c r="AG288" s="398"/>
      <c r="AH288" s="398"/>
      <c r="AI288" s="398"/>
      <c r="AJ288" s="398"/>
      <c r="AK288" s="398"/>
      <c r="AL288" s="398"/>
      <c r="AM288" s="1088"/>
      <c r="AN288" s="1088"/>
      <c r="AO288" s="1088"/>
      <c r="AP288" s="398"/>
      <c r="AQ288" s="398"/>
      <c r="AR288" s="398"/>
      <c r="AS288" s="398"/>
      <c r="AT288" s="398"/>
      <c r="AU288" s="398"/>
      <c r="AV288" s="398"/>
      <c r="AW288" s="398"/>
      <c r="AX288" s="398"/>
      <c r="AY288" s="398"/>
      <c r="AZ288" s="398"/>
      <c r="BA288" s="398"/>
      <c r="BB288" s="398"/>
      <c r="BC288" s="398"/>
      <c r="BD288" s="398"/>
      <c r="BE288" s="578">
        <f t="shared" ref="BE288:BU288" si="78">(((BE285*2)+(BE286*1)+(BE287*0)))/(BE285+BE286+BE287)</f>
        <v>2</v>
      </c>
      <c r="BF288" s="578">
        <f t="shared" si="78"/>
        <v>2</v>
      </c>
      <c r="BG288" s="578">
        <f t="shared" si="78"/>
        <v>2</v>
      </c>
      <c r="BH288" s="578">
        <f t="shared" si="78"/>
        <v>2</v>
      </c>
      <c r="BI288" s="578">
        <f t="shared" si="78"/>
        <v>2</v>
      </c>
      <c r="BJ288" s="579">
        <f t="shared" si="78"/>
        <v>2</v>
      </c>
      <c r="BK288" s="578">
        <f t="shared" si="78"/>
        <v>2</v>
      </c>
      <c r="BL288" s="578">
        <f t="shared" si="78"/>
        <v>2</v>
      </c>
      <c r="BM288" s="578">
        <f t="shared" si="78"/>
        <v>2</v>
      </c>
      <c r="BN288" s="578">
        <f t="shared" si="78"/>
        <v>2</v>
      </c>
      <c r="BO288" s="578">
        <f t="shared" si="78"/>
        <v>2</v>
      </c>
      <c r="BP288" s="578">
        <f t="shared" si="78"/>
        <v>2</v>
      </c>
      <c r="BQ288" s="578">
        <f t="shared" si="78"/>
        <v>2</v>
      </c>
      <c r="BR288" s="1135"/>
      <c r="BS288" s="1135"/>
      <c r="BT288" s="1135"/>
      <c r="BU288" s="578">
        <f t="shared" si="78"/>
        <v>2</v>
      </c>
      <c r="BV288" s="1550">
        <f>COUNTIF($BE289:$BU289,"Đ")</f>
        <v>14</v>
      </c>
      <c r="BW288" s="1549">
        <f>BV288/COUNTA($BE289:$BU289)</f>
        <v>1</v>
      </c>
      <c r="BX288" s="1550">
        <f>COUNTIF($BE289:$BU289,"CCG")</f>
        <v>0</v>
      </c>
      <c r="BY288" s="1549">
        <f>BX288/COUNTA($BE289:$BU289)</f>
        <v>0</v>
      </c>
      <c r="BZ288" s="1550">
        <f>COUNTIF($BE289:$BU289,"CĐ")</f>
        <v>0</v>
      </c>
      <c r="CA288" s="1549">
        <f>BZ288/COUNTA($BE289:$BU289)</f>
        <v>0</v>
      </c>
      <c r="CB288" s="1407">
        <f>(((BV288*2)+(BX288*1)+(BZ288*0)))/(BV288+BX288+BZ288)</f>
        <v>2</v>
      </c>
      <c r="CC288" s="1407" t="str">
        <f>IF(CB288&gt;=1.6,"Đạt mục tiêu",IF(CB288&gt;=1,"Cần cố gắng","Chưa đạt"))</f>
        <v>Đạt mục tiêu</v>
      </c>
    </row>
    <row r="289" spans="1:81">
      <c r="A289" s="1414"/>
      <c r="B289" s="1414"/>
      <c r="C289" s="1399"/>
      <c r="D289" s="36"/>
      <c r="E289" s="37"/>
      <c r="F289" s="36"/>
      <c r="G289" s="398"/>
      <c r="H289" s="37"/>
      <c r="I289" s="398"/>
      <c r="J289" s="398"/>
      <c r="K289" s="398"/>
      <c r="L289" s="398"/>
      <c r="M289" s="398"/>
      <c r="N289" s="79"/>
      <c r="O289" s="1088"/>
      <c r="P289" s="79"/>
      <c r="Q289" s="398"/>
      <c r="R289" s="398"/>
      <c r="S289" s="398"/>
      <c r="T289" s="398"/>
      <c r="U289" s="398"/>
      <c r="V289" s="398"/>
      <c r="W289" s="398"/>
      <c r="X289" s="398"/>
      <c r="Y289" s="398"/>
      <c r="Z289" s="398"/>
      <c r="AA289" s="398"/>
      <c r="AB289" s="398"/>
      <c r="AC289" s="398"/>
      <c r="AD289" s="398"/>
      <c r="AE289" s="398"/>
      <c r="AF289" s="398"/>
      <c r="AG289" s="398"/>
      <c r="AH289" s="398"/>
      <c r="AI289" s="398"/>
      <c r="AJ289" s="398"/>
      <c r="AK289" s="398"/>
      <c r="AL289" s="398"/>
      <c r="AM289" s="1088"/>
      <c r="AN289" s="1088"/>
      <c r="AO289" s="1088"/>
      <c r="AP289" s="398"/>
      <c r="AQ289" s="398"/>
      <c r="AR289" s="398"/>
      <c r="AS289" s="398"/>
      <c r="AT289" s="398"/>
      <c r="AU289" s="398"/>
      <c r="AV289" s="398"/>
      <c r="AW289" s="398"/>
      <c r="AX289" s="398"/>
      <c r="AY289" s="398"/>
      <c r="AZ289" s="398"/>
      <c r="BA289" s="398"/>
      <c r="BB289" s="398"/>
      <c r="BC289" s="398"/>
      <c r="BD289" s="398"/>
      <c r="BE289" s="578" t="str">
        <f t="shared" ref="BE289:BU289" si="79">IF(BE288&lt;1,"CĐ",IF(BE288&lt;1.6,"CCG","Đ"))</f>
        <v>Đ</v>
      </c>
      <c r="BF289" s="578" t="str">
        <f t="shared" si="79"/>
        <v>Đ</v>
      </c>
      <c r="BG289" s="578" t="str">
        <f t="shared" si="79"/>
        <v>Đ</v>
      </c>
      <c r="BH289" s="578" t="str">
        <f t="shared" si="79"/>
        <v>Đ</v>
      </c>
      <c r="BI289" s="578" t="str">
        <f t="shared" si="79"/>
        <v>Đ</v>
      </c>
      <c r="BJ289" s="579" t="str">
        <f t="shared" si="79"/>
        <v>Đ</v>
      </c>
      <c r="BK289" s="578" t="str">
        <f t="shared" si="79"/>
        <v>Đ</v>
      </c>
      <c r="BL289" s="578" t="str">
        <f t="shared" si="79"/>
        <v>Đ</v>
      </c>
      <c r="BM289" s="578" t="str">
        <f t="shared" si="79"/>
        <v>Đ</v>
      </c>
      <c r="BN289" s="578" t="str">
        <f t="shared" si="79"/>
        <v>Đ</v>
      </c>
      <c r="BO289" s="578" t="str">
        <f t="shared" si="79"/>
        <v>Đ</v>
      </c>
      <c r="BP289" s="578" t="str">
        <f t="shared" si="79"/>
        <v>Đ</v>
      </c>
      <c r="BQ289" s="578" t="str">
        <f t="shared" si="79"/>
        <v>Đ</v>
      </c>
      <c r="BR289" s="1135"/>
      <c r="BS289" s="1135"/>
      <c r="BT289" s="1135"/>
      <c r="BU289" s="578" t="str">
        <f t="shared" si="79"/>
        <v>Đ</v>
      </c>
      <c r="BV289" s="1550"/>
      <c r="BW289" s="1549"/>
      <c r="BX289" s="1550"/>
      <c r="BY289" s="1549"/>
      <c r="BZ289" s="1550"/>
      <c r="CA289" s="1549"/>
      <c r="CB289" s="1407"/>
      <c r="CC289" s="1407"/>
    </row>
    <row r="290" spans="1:81">
      <c r="A290" s="1415" t="s">
        <v>240</v>
      </c>
      <c r="B290" s="1415"/>
      <c r="C290" s="30" t="s">
        <v>233</v>
      </c>
      <c r="D290" s="15"/>
      <c r="E290" s="31"/>
      <c r="F290" s="15"/>
      <c r="G290" s="433"/>
      <c r="H290" s="31"/>
      <c r="I290" s="433"/>
      <c r="J290" s="433"/>
      <c r="K290" s="433"/>
      <c r="L290" s="433"/>
      <c r="M290" s="1087"/>
      <c r="N290" s="1087"/>
      <c r="O290" s="1087"/>
      <c r="P290" s="1087"/>
      <c r="Q290" s="1087"/>
      <c r="R290" s="1087"/>
      <c r="S290" s="433"/>
      <c r="T290" s="433"/>
      <c r="U290" s="433"/>
      <c r="V290" s="433"/>
      <c r="W290" s="433"/>
      <c r="X290" s="433"/>
      <c r="Y290" s="433"/>
      <c r="Z290" s="433"/>
      <c r="AA290" s="433"/>
      <c r="AB290" s="433"/>
      <c r="AC290" s="433"/>
      <c r="AD290" s="433"/>
      <c r="AE290" s="433"/>
      <c r="AF290" s="433"/>
      <c r="AG290" s="433"/>
      <c r="AH290" s="433"/>
      <c r="AI290" s="433"/>
      <c r="AJ290" s="433"/>
      <c r="AK290" s="433"/>
      <c r="AL290" s="433"/>
      <c r="AM290" s="1087"/>
      <c r="AN290" s="1087"/>
      <c r="AO290" s="1087"/>
      <c r="AP290" s="433"/>
      <c r="AQ290" s="433"/>
      <c r="AR290" s="433"/>
      <c r="AS290" s="433"/>
      <c r="AT290" s="433"/>
      <c r="AU290" s="433"/>
      <c r="AV290" s="433"/>
      <c r="AW290" s="433"/>
      <c r="AX290" s="433"/>
      <c r="AY290" s="433"/>
      <c r="AZ290" s="433"/>
      <c r="BA290" s="433"/>
      <c r="BB290" s="433"/>
      <c r="BC290" s="433"/>
      <c r="BD290" s="433"/>
      <c r="BE290" s="1128" t="e">
        <f>COUNTIFS(#REF!,"x",BE$8:BE$246,"2")</f>
        <v>#REF!</v>
      </c>
      <c r="BF290" s="1128" t="e">
        <f>COUNTIFS(#REF!,"x",BF$8:BF$246,"2")</f>
        <v>#REF!</v>
      </c>
      <c r="BG290" s="1128" t="e">
        <f>COUNTIFS(#REF!,"x",BG$8:BG$246,"2")</f>
        <v>#REF!</v>
      </c>
      <c r="BH290" s="1128" t="e">
        <f>COUNTIFS(#REF!,"x",BH$8:BH$246,"2")</f>
        <v>#REF!</v>
      </c>
      <c r="BI290" s="1128" t="e">
        <f>COUNTIFS(#REF!,"x",BI$8:BI$246,"2")</f>
        <v>#REF!</v>
      </c>
      <c r="BJ290" s="1129"/>
      <c r="BK290" s="1128"/>
      <c r="BL290" s="1128"/>
      <c r="BM290" s="1128"/>
      <c r="BN290" s="1128"/>
      <c r="BO290" s="1128"/>
      <c r="BP290" s="1128"/>
      <c r="BQ290" s="1128" t="e">
        <f>COUNTIFS(#REF!,"x",BQ$8:BQ$246,"2")</f>
        <v>#REF!</v>
      </c>
      <c r="BR290" s="1130"/>
      <c r="BS290" s="1130"/>
      <c r="BT290" s="1130"/>
      <c r="BU290" s="1128" t="e">
        <f>COUNTIFS(#REF!,"x",BU$8:BU$246,"2")</f>
        <v>#REF!</v>
      </c>
      <c r="BV290" s="433"/>
      <c r="BW290" s="433"/>
      <c r="BX290" s="433"/>
      <c r="BY290" s="433"/>
      <c r="BZ290" s="433"/>
      <c r="CA290" s="433"/>
      <c r="CB290" s="433"/>
      <c r="CC290" s="433"/>
    </row>
    <row r="291" spans="1:81">
      <c r="A291" s="1415"/>
      <c r="B291" s="1415"/>
      <c r="C291" s="30" t="s">
        <v>234</v>
      </c>
      <c r="D291" s="15"/>
      <c r="E291" s="31"/>
      <c r="F291" s="15"/>
      <c r="G291" s="433"/>
      <c r="H291" s="31"/>
      <c r="I291" s="433"/>
      <c r="J291" s="433"/>
      <c r="K291" s="433"/>
      <c r="L291" s="433"/>
      <c r="M291" s="1087"/>
      <c r="N291" s="1087"/>
      <c r="O291" s="1087"/>
      <c r="P291" s="1087"/>
      <c r="Q291" s="1087"/>
      <c r="R291" s="1087"/>
      <c r="S291" s="433"/>
      <c r="T291" s="433"/>
      <c r="U291" s="433"/>
      <c r="V291" s="433"/>
      <c r="W291" s="433"/>
      <c r="X291" s="433"/>
      <c r="Y291" s="433"/>
      <c r="Z291" s="433"/>
      <c r="AA291" s="433"/>
      <c r="AB291" s="433"/>
      <c r="AC291" s="433"/>
      <c r="AD291" s="433"/>
      <c r="AE291" s="433"/>
      <c r="AF291" s="433"/>
      <c r="AG291" s="433"/>
      <c r="AH291" s="433"/>
      <c r="AI291" s="433"/>
      <c r="AJ291" s="433"/>
      <c r="AK291" s="433"/>
      <c r="AL291" s="433"/>
      <c r="AM291" s="1087"/>
      <c r="AN291" s="1087"/>
      <c r="AO291" s="1087"/>
      <c r="AP291" s="433"/>
      <c r="AQ291" s="433"/>
      <c r="AR291" s="433"/>
      <c r="AS291" s="433"/>
      <c r="AT291" s="433"/>
      <c r="AU291" s="433"/>
      <c r="AV291" s="433"/>
      <c r="AW291" s="433"/>
      <c r="AX291" s="433"/>
      <c r="AY291" s="433"/>
      <c r="AZ291" s="433"/>
      <c r="BA291" s="433"/>
      <c r="BB291" s="433"/>
      <c r="BC291" s="433"/>
      <c r="BD291" s="433"/>
      <c r="BE291" s="1128" t="e">
        <f>COUNTIFS(#REF!,"x",BE$8:BE$246,"1")</f>
        <v>#REF!</v>
      </c>
      <c r="BF291" s="1128" t="e">
        <f>COUNTIFS(#REF!,"x",BF$8:BF$246,"1")</f>
        <v>#REF!</v>
      </c>
      <c r="BG291" s="1128" t="e">
        <f>COUNTIFS(#REF!,"x",BG$8:BG$246,"1")</f>
        <v>#REF!</v>
      </c>
      <c r="BH291" s="1128" t="e">
        <f>COUNTIFS(#REF!,"x",BH$8:BH$246,"1")</f>
        <v>#REF!</v>
      </c>
      <c r="BI291" s="1128" t="e">
        <f>COUNTIFS(#REF!,"x",BI$8:BI$246,"1")</f>
        <v>#REF!</v>
      </c>
      <c r="BJ291" s="1129"/>
      <c r="BK291" s="1128"/>
      <c r="BL291" s="1128"/>
      <c r="BM291" s="1128"/>
      <c r="BN291" s="1128"/>
      <c r="BO291" s="1128"/>
      <c r="BP291" s="1128"/>
      <c r="BQ291" s="1128" t="e">
        <f>COUNTIFS(#REF!,"x",BQ$8:BQ$246,"1")</f>
        <v>#REF!</v>
      </c>
      <c r="BR291" s="1130"/>
      <c r="BS291" s="1130"/>
      <c r="BT291" s="1130"/>
      <c r="BU291" s="1128" t="e">
        <f>COUNTIFS(#REF!,"x",BU$8:BU$246,"1")</f>
        <v>#REF!</v>
      </c>
      <c r="BV291" s="433"/>
      <c r="BW291" s="433"/>
      <c r="BX291" s="433"/>
      <c r="BY291" s="433"/>
      <c r="BZ291" s="433"/>
      <c r="CA291" s="433"/>
      <c r="CB291" s="433"/>
      <c r="CC291" s="433"/>
    </row>
    <row r="292" spans="1:81">
      <c r="A292" s="1415"/>
      <c r="B292" s="1415"/>
      <c r="C292" s="30" t="s">
        <v>235</v>
      </c>
      <c r="D292" s="15"/>
      <c r="E292" s="31"/>
      <c r="F292" s="15"/>
      <c r="G292" s="433"/>
      <c r="H292" s="31"/>
      <c r="I292" s="433"/>
      <c r="J292" s="433"/>
      <c r="K292" s="433"/>
      <c r="L292" s="433"/>
      <c r="M292" s="1087"/>
      <c r="N292" s="1087"/>
      <c r="O292" s="1087"/>
      <c r="P292" s="1087"/>
      <c r="Q292" s="1087"/>
      <c r="R292" s="1087"/>
      <c r="S292" s="433"/>
      <c r="T292" s="433"/>
      <c r="U292" s="433"/>
      <c r="V292" s="433"/>
      <c r="W292" s="433"/>
      <c r="X292" s="433"/>
      <c r="Y292" s="433"/>
      <c r="Z292" s="433"/>
      <c r="AA292" s="433"/>
      <c r="AB292" s="433"/>
      <c r="AC292" s="433"/>
      <c r="AD292" s="433"/>
      <c r="AE292" s="433"/>
      <c r="AF292" s="433"/>
      <c r="AG292" s="433"/>
      <c r="AH292" s="433"/>
      <c r="AI292" s="433"/>
      <c r="AJ292" s="433"/>
      <c r="AK292" s="433"/>
      <c r="AL292" s="433"/>
      <c r="AM292" s="1087"/>
      <c r="AN292" s="1087"/>
      <c r="AO292" s="1087"/>
      <c r="AP292" s="433"/>
      <c r="AQ292" s="433"/>
      <c r="AR292" s="433"/>
      <c r="AS292" s="433"/>
      <c r="AT292" s="433"/>
      <c r="AU292" s="433"/>
      <c r="AV292" s="433"/>
      <c r="AW292" s="433"/>
      <c r="AX292" s="433"/>
      <c r="AY292" s="433"/>
      <c r="AZ292" s="433"/>
      <c r="BA292" s="433"/>
      <c r="BB292" s="433"/>
      <c r="BC292" s="433"/>
      <c r="BD292" s="433"/>
      <c r="BE292" s="1128" t="e">
        <f>COUNTIFS(#REF!,"x",BE$8:BE$246,"0")</f>
        <v>#REF!</v>
      </c>
      <c r="BF292" s="1128" t="e">
        <f>COUNTIFS(#REF!,"x",BF$8:BF$246,"0")</f>
        <v>#REF!</v>
      </c>
      <c r="BG292" s="1128" t="e">
        <f>COUNTIFS(#REF!,"x",BG$8:BG$246,"0")</f>
        <v>#REF!</v>
      </c>
      <c r="BH292" s="1128" t="e">
        <f>COUNTIFS(#REF!,"x",BH$8:BH$246,"0")</f>
        <v>#REF!</v>
      </c>
      <c r="BI292" s="1128" t="e">
        <f>COUNTIFS(#REF!,"x",BI$8:BI$246,"0")</f>
        <v>#REF!</v>
      </c>
      <c r="BJ292" s="1129"/>
      <c r="BK292" s="1128"/>
      <c r="BL292" s="1128"/>
      <c r="BM292" s="1128"/>
      <c r="BN292" s="1128"/>
      <c r="BO292" s="1128"/>
      <c r="BP292" s="1128"/>
      <c r="BQ292" s="1128" t="e">
        <f>COUNTIFS(#REF!,"x",BQ$8:BQ$246,"0")</f>
        <v>#REF!</v>
      </c>
      <c r="BR292" s="1130"/>
      <c r="BS292" s="1130"/>
      <c r="BT292" s="1130"/>
      <c r="BU292" s="1128" t="e">
        <f>COUNTIFS(#REF!,"x",BU$8:BU$246,"0")</f>
        <v>#REF!</v>
      </c>
      <c r="BV292" s="433"/>
      <c r="BW292" s="433"/>
      <c r="BX292" s="433"/>
      <c r="BY292" s="433"/>
      <c r="BZ292" s="433"/>
      <c r="CA292" s="433"/>
      <c r="CB292" s="433"/>
      <c r="CC292" s="433"/>
    </row>
    <row r="293" spans="1:81">
      <c r="A293" s="1415"/>
      <c r="B293" s="1415"/>
      <c r="C293" s="1699" t="s">
        <v>236</v>
      </c>
      <c r="D293" s="15"/>
      <c r="E293" s="31"/>
      <c r="F293" s="15"/>
      <c r="G293" s="433"/>
      <c r="H293" s="31"/>
      <c r="I293" s="433"/>
      <c r="J293" s="433"/>
      <c r="K293" s="433"/>
      <c r="L293" s="433"/>
      <c r="M293" s="1087"/>
      <c r="N293" s="1087"/>
      <c r="O293" s="1087"/>
      <c r="P293" s="1087"/>
      <c r="Q293" s="1087"/>
      <c r="R293" s="1087"/>
      <c r="S293" s="433"/>
      <c r="T293" s="433"/>
      <c r="U293" s="433"/>
      <c r="V293" s="433"/>
      <c r="W293" s="433"/>
      <c r="X293" s="433"/>
      <c r="Y293" s="433"/>
      <c r="Z293" s="433"/>
      <c r="AA293" s="433"/>
      <c r="AB293" s="433"/>
      <c r="AC293" s="433"/>
      <c r="AD293" s="433"/>
      <c r="AE293" s="433"/>
      <c r="AF293" s="433"/>
      <c r="AG293" s="433"/>
      <c r="AH293" s="433"/>
      <c r="AI293" s="433"/>
      <c r="AJ293" s="433"/>
      <c r="AK293" s="433"/>
      <c r="AL293" s="433"/>
      <c r="AM293" s="1087"/>
      <c r="AN293" s="1087"/>
      <c r="AO293" s="1087"/>
      <c r="AP293" s="433"/>
      <c r="AQ293" s="433"/>
      <c r="AR293" s="433"/>
      <c r="AS293" s="433"/>
      <c r="AT293" s="433"/>
      <c r="AU293" s="433"/>
      <c r="AV293" s="433"/>
      <c r="AW293" s="433"/>
      <c r="AX293" s="433"/>
      <c r="AY293" s="433"/>
      <c r="AZ293" s="433"/>
      <c r="BA293" s="433"/>
      <c r="BB293" s="433"/>
      <c r="BC293" s="433"/>
      <c r="BD293" s="433"/>
      <c r="BE293" s="1131" t="e">
        <f>(((BE290*2)+(BE291*1)+(BE292*0)))/(BE290+BE291+BE292)</f>
        <v>#REF!</v>
      </c>
      <c r="BF293" s="1131" t="e">
        <f>(((BF290*2)+(BF291*1)+(BF292*0)))/(BF290+BF291+BF292)</f>
        <v>#REF!</v>
      </c>
      <c r="BG293" s="1131" t="e">
        <f>(((BG290*2)+(BG291*1)+(BG292*0)))/(BG290+BG291+BG292)</f>
        <v>#REF!</v>
      </c>
      <c r="BH293" s="1131" t="e">
        <f>(((BH290*2)+(BH291*1)+(BH292*0)))/(BH290+BH291+BH292)</f>
        <v>#REF!</v>
      </c>
      <c r="BI293" s="1131" t="e">
        <f>(((BI290*2)+(BI291*1)+(BI292*0)))/(BI290+BI291+BI292)</f>
        <v>#REF!</v>
      </c>
      <c r="BJ293" s="1132"/>
      <c r="BK293" s="1131"/>
      <c r="BL293" s="1131"/>
      <c r="BM293" s="1131"/>
      <c r="BN293" s="1131"/>
      <c r="BO293" s="1131"/>
      <c r="BP293" s="1131"/>
      <c r="BQ293" s="1131" t="e">
        <f>(((BQ290*2)+(BQ291*1)+(BQ292*0)))/(BQ290+BQ291+BQ292)</f>
        <v>#REF!</v>
      </c>
      <c r="BR293" s="1133"/>
      <c r="BS293" s="1133"/>
      <c r="BT293" s="1133"/>
      <c r="BU293" s="1131" t="e">
        <f>(((BU290*2)+(BU291*1)+(BU292*0)))/(BU290+BU291+BU292)</f>
        <v>#REF!</v>
      </c>
      <c r="BV293" s="1585">
        <f>COUNTIF($BE294:$BU294,"Đ")</f>
        <v>0</v>
      </c>
      <c r="BW293" s="1586">
        <f>BV293/COUNTA($BE294:$BU294)</f>
        <v>0</v>
      </c>
      <c r="BX293" s="1585">
        <f>COUNTIF($BE294:$BU294,"CCG")</f>
        <v>0</v>
      </c>
      <c r="BY293" s="1586">
        <f>BX293/COUNTA($BE294:$BU294)</f>
        <v>0</v>
      </c>
      <c r="BZ293" s="1585">
        <f>COUNTIF($BE294:$BU294,"CĐ")</f>
        <v>0</v>
      </c>
      <c r="CA293" s="1586">
        <f>BZ293/COUNTA($BE294:$BU294)</f>
        <v>0</v>
      </c>
      <c r="CB293" s="1582" t="e">
        <f>(((BV293*2)+(BX293*1)+(BZ293*0)))/(BV293+BX293+BZ293)</f>
        <v>#DIV/0!</v>
      </c>
      <c r="CC293" s="1582" t="e">
        <f>IF(CB293&gt;=1.6,"Đạt mục tiêu",IF(CB293&gt;=1,"Cần cố gắng","Chưa đạt"))</f>
        <v>#DIV/0!</v>
      </c>
    </row>
    <row r="294" spans="1:81">
      <c r="A294" s="1415"/>
      <c r="B294" s="1415"/>
      <c r="C294" s="1699"/>
      <c r="D294" s="15"/>
      <c r="E294" s="31"/>
      <c r="F294" s="15"/>
      <c r="G294" s="433"/>
      <c r="H294" s="31"/>
      <c r="I294" s="433"/>
      <c r="J294" s="433"/>
      <c r="K294" s="433"/>
      <c r="L294" s="433"/>
      <c r="M294" s="1087"/>
      <c r="N294" s="1087"/>
      <c r="O294" s="1087"/>
      <c r="P294" s="1087"/>
      <c r="Q294" s="1087"/>
      <c r="R294" s="1087"/>
      <c r="S294" s="433"/>
      <c r="T294" s="433"/>
      <c r="U294" s="433"/>
      <c r="V294" s="433"/>
      <c r="W294" s="433"/>
      <c r="X294" s="433"/>
      <c r="Y294" s="433"/>
      <c r="Z294" s="433"/>
      <c r="AA294" s="433"/>
      <c r="AB294" s="433"/>
      <c r="AC294" s="433"/>
      <c r="AD294" s="433"/>
      <c r="AE294" s="433"/>
      <c r="AF294" s="433"/>
      <c r="AG294" s="433"/>
      <c r="AH294" s="433"/>
      <c r="AI294" s="433"/>
      <c r="AJ294" s="433"/>
      <c r="AK294" s="433"/>
      <c r="AL294" s="433"/>
      <c r="AM294" s="1087"/>
      <c r="AN294" s="1087"/>
      <c r="AO294" s="1087"/>
      <c r="AP294" s="433"/>
      <c r="AQ294" s="433"/>
      <c r="AR294" s="433"/>
      <c r="AS294" s="433"/>
      <c r="AT294" s="433"/>
      <c r="AU294" s="433"/>
      <c r="AV294" s="433"/>
      <c r="AW294" s="433"/>
      <c r="AX294" s="433"/>
      <c r="AY294" s="433"/>
      <c r="AZ294" s="433"/>
      <c r="BA294" s="433"/>
      <c r="BB294" s="433"/>
      <c r="BC294" s="433"/>
      <c r="BD294" s="433"/>
      <c r="BE294" s="1131" t="e">
        <f>IF(BE293&lt;1,"CĐ",IF(BE293&lt;1.6,"CCG","Đ"))</f>
        <v>#REF!</v>
      </c>
      <c r="BF294" s="1131" t="e">
        <f>IF(BF293&lt;1,"CĐ",IF(BF293&lt;1.6,"CCG","Đ"))</f>
        <v>#REF!</v>
      </c>
      <c r="BG294" s="1131" t="e">
        <f>IF(BG293&lt;1,"CĐ",IF(BG293&lt;1.6,"CCG","Đ"))</f>
        <v>#REF!</v>
      </c>
      <c r="BH294" s="1131" t="e">
        <f>IF(BH293&lt;1,"CĐ",IF(BH293&lt;1.6,"CCG","Đ"))</f>
        <v>#REF!</v>
      </c>
      <c r="BI294" s="1131" t="e">
        <f>IF(BI293&lt;1,"CĐ",IF(BI293&lt;1.6,"CCG","Đ"))</f>
        <v>#REF!</v>
      </c>
      <c r="BJ294" s="1132"/>
      <c r="BK294" s="1131"/>
      <c r="BL294" s="1131"/>
      <c r="BM294" s="1131"/>
      <c r="BN294" s="1131"/>
      <c r="BO294" s="1131"/>
      <c r="BP294" s="1131"/>
      <c r="BQ294" s="1131" t="e">
        <f>IF(BQ293&lt;1,"CĐ",IF(BQ293&lt;1.6,"CCG","Đ"))</f>
        <v>#REF!</v>
      </c>
      <c r="BR294" s="1133"/>
      <c r="BS294" s="1133"/>
      <c r="BT294" s="1133"/>
      <c r="BU294" s="1131" t="e">
        <f>IF(BU293&lt;1,"CĐ",IF(BU293&lt;1.6,"CCG","Đ"))</f>
        <v>#REF!</v>
      </c>
      <c r="BV294" s="1585"/>
      <c r="BW294" s="1586"/>
      <c r="BX294" s="1585"/>
      <c r="BY294" s="1586"/>
      <c r="BZ294" s="1585"/>
      <c r="CA294" s="1586"/>
      <c r="CB294" s="1582"/>
      <c r="CC294" s="1582"/>
    </row>
    <row r="295" spans="1:81">
      <c r="A295" s="1414" t="s">
        <v>241</v>
      </c>
      <c r="B295" s="1414"/>
      <c r="C295" s="35" t="s">
        <v>233</v>
      </c>
      <c r="D295" s="36"/>
      <c r="E295" s="37"/>
      <c r="F295" s="36"/>
      <c r="G295" s="398"/>
      <c r="H295" s="37"/>
      <c r="I295" s="398"/>
      <c r="J295" s="398"/>
      <c r="K295" s="398"/>
      <c r="L295" s="398"/>
      <c r="M295" s="398"/>
      <c r="N295" s="79"/>
      <c r="O295" s="1088"/>
      <c r="P295" s="79"/>
      <c r="Q295" s="398"/>
      <c r="R295" s="398"/>
      <c r="S295" s="398"/>
      <c r="T295" s="398"/>
      <c r="U295" s="398"/>
      <c r="V295" s="398"/>
      <c r="W295" s="398"/>
      <c r="X295" s="398"/>
      <c r="Y295" s="398"/>
      <c r="Z295" s="398"/>
      <c r="AA295" s="398"/>
      <c r="AB295" s="398"/>
      <c r="AC295" s="398"/>
      <c r="AD295" s="398"/>
      <c r="AE295" s="398"/>
      <c r="AF295" s="398"/>
      <c r="AG295" s="398"/>
      <c r="AH295" s="398"/>
      <c r="AI295" s="398"/>
      <c r="AJ295" s="398"/>
      <c r="AK295" s="398"/>
      <c r="AL295" s="398"/>
      <c r="AM295" s="1088"/>
      <c r="AN295" s="1088"/>
      <c r="AO295" s="1088"/>
      <c r="AP295" s="398"/>
      <c r="AQ295" s="398"/>
      <c r="AR295" s="398"/>
      <c r="AS295" s="398"/>
      <c r="AT295" s="398"/>
      <c r="AU295" s="398"/>
      <c r="AV295" s="398"/>
      <c r="AW295" s="398"/>
      <c r="AX295" s="398"/>
      <c r="AY295" s="398"/>
      <c r="AZ295" s="398"/>
      <c r="BA295" s="398"/>
      <c r="BB295" s="398"/>
      <c r="BC295" s="398"/>
      <c r="BD295" s="398"/>
      <c r="BE295" s="1089" t="e">
        <f>COUNTIFS(#REF!,"x",BE$8:BE$246,"2")</f>
        <v>#REF!</v>
      </c>
      <c r="BF295" s="1089" t="e">
        <f>COUNTIFS(#REF!,"x",BF$8:BF$246,"2")</f>
        <v>#REF!</v>
      </c>
      <c r="BG295" s="1089" t="e">
        <f>COUNTIFS(#REF!,"x",BG$8:BG$246,"2")</f>
        <v>#REF!</v>
      </c>
      <c r="BH295" s="1089" t="e">
        <f>COUNTIFS(#REF!,"x",BH$8:BH$246,"2")</f>
        <v>#REF!</v>
      </c>
      <c r="BI295" s="1089" t="e">
        <f>COUNTIFS(#REF!,"x",BI$8:BI$246,"2")</f>
        <v>#REF!</v>
      </c>
      <c r="BJ295" s="572"/>
      <c r="BK295" s="1089"/>
      <c r="BL295" s="1089"/>
      <c r="BM295" s="1089"/>
      <c r="BN295" s="1089"/>
      <c r="BO295" s="1089"/>
      <c r="BP295" s="1089"/>
      <c r="BQ295" s="1089" t="e">
        <f>COUNTIFS(#REF!,"x",BQ$8:BQ$246,"2")</f>
        <v>#REF!</v>
      </c>
      <c r="BR295" s="1134"/>
      <c r="BS295" s="1134"/>
      <c r="BT295" s="1134"/>
      <c r="BU295" s="1089" t="e">
        <f>COUNTIFS(#REF!,"x",BU$8:BU$246,"2")</f>
        <v>#REF!</v>
      </c>
      <c r="BV295" s="398"/>
      <c r="BW295" s="398"/>
      <c r="BX295" s="398"/>
      <c r="BY295" s="398"/>
      <c r="BZ295" s="398"/>
      <c r="CA295" s="398"/>
      <c r="CB295" s="398"/>
      <c r="CC295" s="398"/>
    </row>
    <row r="296" spans="1:81">
      <c r="A296" s="1414"/>
      <c r="B296" s="1414"/>
      <c r="C296" s="35" t="s">
        <v>234</v>
      </c>
      <c r="D296" s="36"/>
      <c r="E296" s="37"/>
      <c r="F296" s="36"/>
      <c r="G296" s="398"/>
      <c r="H296" s="37"/>
      <c r="I296" s="398"/>
      <c r="J296" s="398"/>
      <c r="K296" s="398"/>
      <c r="L296" s="398"/>
      <c r="M296" s="398"/>
      <c r="N296" s="79"/>
      <c r="O296" s="1088"/>
      <c r="P296" s="79"/>
      <c r="Q296" s="398"/>
      <c r="R296" s="398"/>
      <c r="S296" s="398"/>
      <c r="T296" s="398"/>
      <c r="U296" s="398"/>
      <c r="V296" s="398"/>
      <c r="W296" s="398"/>
      <c r="X296" s="398"/>
      <c r="Y296" s="398"/>
      <c r="Z296" s="398"/>
      <c r="AA296" s="398"/>
      <c r="AB296" s="398"/>
      <c r="AC296" s="398"/>
      <c r="AD296" s="398"/>
      <c r="AE296" s="398"/>
      <c r="AF296" s="398"/>
      <c r="AG296" s="398"/>
      <c r="AH296" s="398"/>
      <c r="AI296" s="398"/>
      <c r="AJ296" s="398"/>
      <c r="AK296" s="398"/>
      <c r="AL296" s="398"/>
      <c r="AM296" s="1088"/>
      <c r="AN296" s="1088"/>
      <c r="AO296" s="1088"/>
      <c r="AP296" s="398"/>
      <c r="AQ296" s="398"/>
      <c r="AR296" s="398"/>
      <c r="AS296" s="398"/>
      <c r="AT296" s="398"/>
      <c r="AU296" s="398"/>
      <c r="AV296" s="398"/>
      <c r="AW296" s="398"/>
      <c r="AX296" s="398"/>
      <c r="AY296" s="398"/>
      <c r="AZ296" s="398"/>
      <c r="BA296" s="398"/>
      <c r="BB296" s="398"/>
      <c r="BC296" s="398"/>
      <c r="BD296" s="398"/>
      <c r="BE296" s="1089" t="e">
        <f>COUNTIFS(#REF!,"x",BE$8:BE$246,"1")</f>
        <v>#REF!</v>
      </c>
      <c r="BF296" s="1089" t="e">
        <f>COUNTIFS(#REF!,"x",BF$8:BF$246,"1")</f>
        <v>#REF!</v>
      </c>
      <c r="BG296" s="1089" t="e">
        <f>COUNTIFS(#REF!,"x",BG$8:BG$246,"1")</f>
        <v>#REF!</v>
      </c>
      <c r="BH296" s="1089" t="e">
        <f>COUNTIFS(#REF!,"x",BH$8:BH$246,"1")</f>
        <v>#REF!</v>
      </c>
      <c r="BI296" s="1089" t="e">
        <f>COUNTIFS(#REF!,"x",BI$8:BI$246,"1")</f>
        <v>#REF!</v>
      </c>
      <c r="BJ296" s="572"/>
      <c r="BK296" s="1089"/>
      <c r="BL296" s="1089"/>
      <c r="BM296" s="1089"/>
      <c r="BN296" s="1089"/>
      <c r="BO296" s="1089"/>
      <c r="BP296" s="1089"/>
      <c r="BQ296" s="1089" t="e">
        <f>COUNTIFS(#REF!,"x",BQ$8:BQ$246,"1")</f>
        <v>#REF!</v>
      </c>
      <c r="BR296" s="1134"/>
      <c r="BS296" s="1134"/>
      <c r="BT296" s="1134"/>
      <c r="BU296" s="1089" t="e">
        <f>COUNTIFS(#REF!,"x",BU$8:BU$246,"1")</f>
        <v>#REF!</v>
      </c>
      <c r="BV296" s="398"/>
      <c r="BW296" s="398"/>
      <c r="BX296" s="398"/>
      <c r="BY296" s="398"/>
      <c r="BZ296" s="398"/>
      <c r="CA296" s="398"/>
      <c r="CB296" s="398"/>
      <c r="CC296" s="398"/>
    </row>
    <row r="297" spans="1:81">
      <c r="A297" s="1414"/>
      <c r="B297" s="1414"/>
      <c r="C297" s="35" t="s">
        <v>235</v>
      </c>
      <c r="D297" s="36"/>
      <c r="E297" s="37"/>
      <c r="F297" s="36"/>
      <c r="G297" s="398"/>
      <c r="H297" s="37"/>
      <c r="I297" s="398"/>
      <c r="J297" s="398"/>
      <c r="K297" s="398"/>
      <c r="L297" s="398"/>
      <c r="M297" s="398"/>
      <c r="N297" s="79"/>
      <c r="O297" s="1088"/>
      <c r="P297" s="79"/>
      <c r="Q297" s="398"/>
      <c r="R297" s="398"/>
      <c r="S297" s="398"/>
      <c r="T297" s="398"/>
      <c r="U297" s="398"/>
      <c r="V297" s="398"/>
      <c r="W297" s="398"/>
      <c r="X297" s="398"/>
      <c r="Y297" s="398"/>
      <c r="Z297" s="398"/>
      <c r="AA297" s="398"/>
      <c r="AB297" s="398"/>
      <c r="AC297" s="398"/>
      <c r="AD297" s="398"/>
      <c r="AE297" s="398"/>
      <c r="AF297" s="398"/>
      <c r="AG297" s="398"/>
      <c r="AH297" s="398"/>
      <c r="AI297" s="398"/>
      <c r="AJ297" s="398"/>
      <c r="AK297" s="398"/>
      <c r="AL297" s="398"/>
      <c r="AM297" s="1088"/>
      <c r="AN297" s="1088"/>
      <c r="AO297" s="1088"/>
      <c r="AP297" s="398"/>
      <c r="AQ297" s="398"/>
      <c r="AR297" s="398"/>
      <c r="AS297" s="398"/>
      <c r="AT297" s="398"/>
      <c r="AU297" s="398"/>
      <c r="AV297" s="398"/>
      <c r="AW297" s="398"/>
      <c r="AX297" s="398"/>
      <c r="AY297" s="398"/>
      <c r="AZ297" s="398"/>
      <c r="BA297" s="398"/>
      <c r="BB297" s="398"/>
      <c r="BC297" s="398"/>
      <c r="BD297" s="398"/>
      <c r="BE297" s="1089" t="e">
        <f>COUNTIFS(#REF!,"x",BE$8:BE$246,"0")</f>
        <v>#REF!</v>
      </c>
      <c r="BF297" s="1089" t="e">
        <f>COUNTIFS(#REF!,"x",BF$8:BF$246,"0")</f>
        <v>#REF!</v>
      </c>
      <c r="BG297" s="1089" t="e">
        <f>COUNTIFS(#REF!,"x",BG$8:BG$246,"0")</f>
        <v>#REF!</v>
      </c>
      <c r="BH297" s="1089" t="e">
        <f>COUNTIFS(#REF!,"x",BH$8:BH$246,"0")</f>
        <v>#REF!</v>
      </c>
      <c r="BI297" s="1089" t="e">
        <f>COUNTIFS(#REF!,"x",BI$8:BI$246,"0")</f>
        <v>#REF!</v>
      </c>
      <c r="BJ297" s="572"/>
      <c r="BK297" s="1089"/>
      <c r="BL297" s="1089"/>
      <c r="BM297" s="1089"/>
      <c r="BN297" s="1089"/>
      <c r="BO297" s="1089"/>
      <c r="BP297" s="1089"/>
      <c r="BQ297" s="1089" t="e">
        <f>COUNTIFS(#REF!,"x",BQ$8:BQ$246,"0")</f>
        <v>#REF!</v>
      </c>
      <c r="BR297" s="1134"/>
      <c r="BS297" s="1134"/>
      <c r="BT297" s="1134"/>
      <c r="BU297" s="1089" t="e">
        <f>COUNTIFS(#REF!,"x",BU$8:BU$246,"0")</f>
        <v>#REF!</v>
      </c>
      <c r="BV297" s="398"/>
      <c r="BW297" s="398"/>
      <c r="BX297" s="398"/>
      <c r="BY297" s="398"/>
      <c r="BZ297" s="398"/>
      <c r="CA297" s="398"/>
      <c r="CB297" s="398"/>
      <c r="CC297" s="398"/>
    </row>
    <row r="298" spans="1:81">
      <c r="A298" s="1414"/>
      <c r="B298" s="1414"/>
      <c r="C298" s="1399" t="s">
        <v>236</v>
      </c>
      <c r="D298" s="36"/>
      <c r="E298" s="37"/>
      <c r="F298" s="36"/>
      <c r="G298" s="398"/>
      <c r="H298" s="37"/>
      <c r="I298" s="398"/>
      <c r="J298" s="398"/>
      <c r="K298" s="398"/>
      <c r="L298" s="398"/>
      <c r="M298" s="398"/>
      <c r="N298" s="79"/>
      <c r="O298" s="1088"/>
      <c r="P298" s="79"/>
      <c r="Q298" s="398"/>
      <c r="R298" s="398"/>
      <c r="S298" s="398"/>
      <c r="T298" s="398"/>
      <c r="U298" s="398"/>
      <c r="V298" s="398"/>
      <c r="W298" s="398"/>
      <c r="X298" s="398"/>
      <c r="Y298" s="398"/>
      <c r="Z298" s="398"/>
      <c r="AA298" s="398"/>
      <c r="AB298" s="398"/>
      <c r="AC298" s="398"/>
      <c r="AD298" s="398"/>
      <c r="AE298" s="398"/>
      <c r="AF298" s="398"/>
      <c r="AG298" s="398"/>
      <c r="AH298" s="398"/>
      <c r="AI298" s="398"/>
      <c r="AJ298" s="398"/>
      <c r="AK298" s="398"/>
      <c r="AL298" s="398"/>
      <c r="AM298" s="1088"/>
      <c r="AN298" s="1088"/>
      <c r="AO298" s="1088"/>
      <c r="AP298" s="398"/>
      <c r="AQ298" s="398"/>
      <c r="AR298" s="398"/>
      <c r="AS298" s="398"/>
      <c r="AT298" s="398"/>
      <c r="AU298" s="398"/>
      <c r="AV298" s="398"/>
      <c r="AW298" s="398"/>
      <c r="AX298" s="398"/>
      <c r="AY298" s="398"/>
      <c r="AZ298" s="398"/>
      <c r="BA298" s="398"/>
      <c r="BB298" s="398"/>
      <c r="BC298" s="398"/>
      <c r="BD298" s="398"/>
      <c r="BE298" s="578" t="e">
        <f>(((BE295*2)+(BE296*1)+(BE297*0)))/(BE295+BE296+BE297)</f>
        <v>#REF!</v>
      </c>
      <c r="BF298" s="578" t="e">
        <f>(((BF295*2)+(BF296*1)+(BF297*0)))/(BF295+BF296+BF297)</f>
        <v>#REF!</v>
      </c>
      <c r="BG298" s="578" t="e">
        <f>(((BG295*2)+(BG296*1)+(BG297*0)))/(BG295+BG296+BG297)</f>
        <v>#REF!</v>
      </c>
      <c r="BH298" s="578" t="e">
        <f>(((BH295*2)+(BH296*1)+(BH297*0)))/(BH295+BH296+BH297)</f>
        <v>#REF!</v>
      </c>
      <c r="BI298" s="578" t="e">
        <f>(((BI295*2)+(BI296*1)+(BI297*0)))/(BI295+BI296+BI297)</f>
        <v>#REF!</v>
      </c>
      <c r="BJ298" s="579"/>
      <c r="BK298" s="578"/>
      <c r="BL298" s="578"/>
      <c r="BM298" s="578"/>
      <c r="BN298" s="578"/>
      <c r="BO298" s="578"/>
      <c r="BP298" s="578"/>
      <c r="BQ298" s="578" t="e">
        <f>(((BQ295*2)+(BQ296*1)+(BQ297*0)))/(BQ295+BQ296+BQ297)</f>
        <v>#REF!</v>
      </c>
      <c r="BR298" s="1135"/>
      <c r="BS298" s="1135"/>
      <c r="BT298" s="1135"/>
      <c r="BU298" s="578" t="e">
        <f>(((BU295*2)+(BU296*1)+(BU297*0)))/(BU295+BU296+BU297)</f>
        <v>#REF!</v>
      </c>
      <c r="BV298" s="1550">
        <f>COUNTIF($BE299:$BU299,"Đ")</f>
        <v>0</v>
      </c>
      <c r="BW298" s="1549">
        <f>BV298/COUNTA($BE299:$BU299)</f>
        <v>0</v>
      </c>
      <c r="BX298" s="1550">
        <f>COUNTIF($BE299:$BU299,"CCG")</f>
        <v>0</v>
      </c>
      <c r="BY298" s="1549">
        <f>BX298/COUNTA($BE299:$BU299)</f>
        <v>0</v>
      </c>
      <c r="BZ298" s="1550">
        <f>COUNTIF($BE299:$BU299,"CĐ")</f>
        <v>0</v>
      </c>
      <c r="CA298" s="1549">
        <f>BZ298/COUNTA($BE299:$BU299)</f>
        <v>0</v>
      </c>
      <c r="CB298" s="1407" t="e">
        <f>(((BV298*2)+(BX298*1)+(BZ298*0)))/(BV298+BX298+BZ298)</f>
        <v>#DIV/0!</v>
      </c>
      <c r="CC298" s="1407" t="e">
        <f>IF(CB298&gt;=1.6,"Đạt mục tiêu",IF(CB298&gt;=1,"Cần cố gắng","Chưa đạt"))</f>
        <v>#DIV/0!</v>
      </c>
    </row>
    <row r="299" spans="1:81">
      <c r="A299" s="1414"/>
      <c r="B299" s="1414"/>
      <c r="C299" s="1399"/>
      <c r="D299" s="36"/>
      <c r="E299" s="37"/>
      <c r="F299" s="36"/>
      <c r="G299" s="398"/>
      <c r="H299" s="37"/>
      <c r="I299" s="398"/>
      <c r="J299" s="398"/>
      <c r="K299" s="398"/>
      <c r="L299" s="398"/>
      <c r="M299" s="398"/>
      <c r="N299" s="79"/>
      <c r="O299" s="1088"/>
      <c r="P299" s="79"/>
      <c r="Q299" s="398"/>
      <c r="R299" s="398"/>
      <c r="S299" s="398"/>
      <c r="T299" s="398"/>
      <c r="U299" s="398"/>
      <c r="V299" s="398"/>
      <c r="W299" s="398"/>
      <c r="X299" s="398"/>
      <c r="Y299" s="398"/>
      <c r="Z299" s="398"/>
      <c r="AA299" s="398"/>
      <c r="AB299" s="398"/>
      <c r="AC299" s="398"/>
      <c r="AD299" s="398"/>
      <c r="AE299" s="398"/>
      <c r="AF299" s="398"/>
      <c r="AG299" s="398"/>
      <c r="AH299" s="398"/>
      <c r="AI299" s="398"/>
      <c r="AJ299" s="398"/>
      <c r="AK299" s="398"/>
      <c r="AL299" s="398"/>
      <c r="AM299" s="1088"/>
      <c r="AN299" s="1088"/>
      <c r="AO299" s="1088"/>
      <c r="AP299" s="398"/>
      <c r="AQ299" s="398"/>
      <c r="AR299" s="398"/>
      <c r="AS299" s="398"/>
      <c r="AT299" s="398"/>
      <c r="AU299" s="398"/>
      <c r="AV299" s="398"/>
      <c r="AW299" s="398"/>
      <c r="AX299" s="398"/>
      <c r="AY299" s="398"/>
      <c r="AZ299" s="398"/>
      <c r="BA299" s="398"/>
      <c r="BB299" s="398"/>
      <c r="BC299" s="398"/>
      <c r="BD299" s="398"/>
      <c r="BE299" s="578" t="e">
        <f>IF(BE298&lt;1,"CĐ",IF(BE298&lt;1.6,"CCG","Đ"))</f>
        <v>#REF!</v>
      </c>
      <c r="BF299" s="578" t="e">
        <f>IF(BF298&lt;1,"CĐ",IF(BF298&lt;1.6,"CCG","Đ"))</f>
        <v>#REF!</v>
      </c>
      <c r="BG299" s="578" t="e">
        <f>IF(BG298&lt;1,"CĐ",IF(BG298&lt;1.6,"CCG","Đ"))</f>
        <v>#REF!</v>
      </c>
      <c r="BH299" s="578" t="e">
        <f>IF(BH298&lt;1,"CĐ",IF(BH298&lt;1.6,"CCG","Đ"))</f>
        <v>#REF!</v>
      </c>
      <c r="BI299" s="578" t="e">
        <f>IF(BI298&lt;1,"CĐ",IF(BI298&lt;1.6,"CCG","Đ"))</f>
        <v>#REF!</v>
      </c>
      <c r="BJ299" s="579"/>
      <c r="BK299" s="578"/>
      <c r="BL299" s="578"/>
      <c r="BM299" s="578"/>
      <c r="BN299" s="578"/>
      <c r="BO299" s="578"/>
      <c r="BP299" s="578"/>
      <c r="BQ299" s="578" t="e">
        <f>IF(BQ298&lt;1,"CĐ",IF(BQ298&lt;1.6,"CCG","Đ"))</f>
        <v>#REF!</v>
      </c>
      <c r="BR299" s="1135"/>
      <c r="BS299" s="1135"/>
      <c r="BT299" s="1135"/>
      <c r="BU299" s="578" t="e">
        <f>IF(BU298&lt;1,"CĐ",IF(BU298&lt;1.6,"CCG","Đ"))</f>
        <v>#REF!</v>
      </c>
      <c r="BV299" s="1550"/>
      <c r="BW299" s="1549"/>
      <c r="BX299" s="1550"/>
      <c r="BY299" s="1549"/>
      <c r="BZ299" s="1550"/>
      <c r="CA299" s="1549"/>
      <c r="CB299" s="1407"/>
      <c r="CC299" s="1407"/>
    </row>
    <row r="300" spans="1:81">
      <c r="A300" s="1415" t="s">
        <v>242</v>
      </c>
      <c r="B300" s="1415"/>
      <c r="C300" s="30" t="s">
        <v>233</v>
      </c>
      <c r="D300" s="15"/>
      <c r="E300" s="31"/>
      <c r="F300" s="15"/>
      <c r="G300" s="433"/>
      <c r="H300" s="31"/>
      <c r="I300" s="433"/>
      <c r="J300" s="433"/>
      <c r="K300" s="433"/>
      <c r="L300" s="1087"/>
      <c r="M300" s="1087"/>
      <c r="N300" s="1087"/>
      <c r="O300" s="1087"/>
      <c r="P300" s="1087"/>
      <c r="Q300" s="1087"/>
      <c r="R300" s="433"/>
      <c r="S300" s="433"/>
      <c r="T300" s="433"/>
      <c r="U300" s="433"/>
      <c r="V300" s="433"/>
      <c r="W300" s="433"/>
      <c r="X300" s="433"/>
      <c r="Y300" s="433"/>
      <c r="Z300" s="433"/>
      <c r="AA300" s="433"/>
      <c r="AB300" s="433"/>
      <c r="AC300" s="433"/>
      <c r="AD300" s="433"/>
      <c r="AE300" s="433"/>
      <c r="AF300" s="433"/>
      <c r="AG300" s="433"/>
      <c r="AH300" s="433"/>
      <c r="AI300" s="433"/>
      <c r="AJ300" s="433"/>
      <c r="AK300" s="433"/>
      <c r="AL300" s="433"/>
      <c r="AM300" s="1087"/>
      <c r="AN300" s="1087"/>
      <c r="AO300" s="1087"/>
      <c r="AP300" s="433"/>
      <c r="AQ300" s="433"/>
      <c r="AR300" s="433"/>
      <c r="AS300" s="433"/>
      <c r="AT300" s="433"/>
      <c r="AU300" s="433"/>
      <c r="AV300" s="433"/>
      <c r="AW300" s="433"/>
      <c r="AX300" s="433"/>
      <c r="AY300" s="433"/>
      <c r="AZ300" s="433"/>
      <c r="BA300" s="433"/>
      <c r="BB300" s="433"/>
      <c r="BC300" s="433"/>
      <c r="BD300" s="433"/>
      <c r="BE300" s="1128">
        <f>COUNTIFS($Q$8:$Q$246,"x",BE$8:BE$246,"2")</f>
        <v>6</v>
      </c>
      <c r="BF300" s="1128">
        <f>COUNTIFS($Q$8:$Q$246,"x",BF$8:BF$246,"2")</f>
        <v>3</v>
      </c>
      <c r="BG300" s="1128">
        <f>COUNTIFS($Q$8:$Q$246,"x",BG$8:BG$246,"2")</f>
        <v>6</v>
      </c>
      <c r="BH300" s="1128">
        <f>COUNTIFS($Q$8:$Q$246,"x",BH$8:BH$246,"2")</f>
        <v>6</v>
      </c>
      <c r="BI300" s="1128">
        <f>COUNTIFS($Q$8:$Q$246,"x",BI$8:BI$246,"2")</f>
        <v>4</v>
      </c>
      <c r="BJ300" s="1129"/>
      <c r="BK300" s="1128"/>
      <c r="BL300" s="1128"/>
      <c r="BM300" s="1128"/>
      <c r="BN300" s="1128"/>
      <c r="BO300" s="1128"/>
      <c r="BP300" s="1128"/>
      <c r="BQ300" s="1128">
        <f>COUNTIFS($Q$8:$Q$246,"x",BQ$8:BQ$246,"2")</f>
        <v>6</v>
      </c>
      <c r="BR300" s="1130"/>
      <c r="BS300" s="1130"/>
      <c r="BT300" s="1130"/>
      <c r="BU300" s="1128">
        <f>COUNTIFS($Q$8:$Q$246,"x",BU$8:BU$246,"2")</f>
        <v>5</v>
      </c>
      <c r="BV300" s="433"/>
      <c r="BW300" s="433"/>
      <c r="BX300" s="433"/>
      <c r="BY300" s="433"/>
      <c r="BZ300" s="433"/>
      <c r="CA300" s="433"/>
      <c r="CB300" s="433"/>
      <c r="CC300" s="433"/>
    </row>
    <row r="301" spans="1:81">
      <c r="A301" s="1415"/>
      <c r="B301" s="1415"/>
      <c r="C301" s="30" t="s">
        <v>234</v>
      </c>
      <c r="D301" s="15"/>
      <c r="E301" s="31"/>
      <c r="F301" s="15"/>
      <c r="G301" s="433"/>
      <c r="H301" s="31"/>
      <c r="I301" s="433"/>
      <c r="J301" s="433"/>
      <c r="K301" s="433"/>
      <c r="L301" s="1087"/>
      <c r="M301" s="1087"/>
      <c r="N301" s="1087"/>
      <c r="O301" s="1087"/>
      <c r="P301" s="1087"/>
      <c r="Q301" s="1087"/>
      <c r="R301" s="433"/>
      <c r="S301" s="433"/>
      <c r="T301" s="433"/>
      <c r="U301" s="433"/>
      <c r="V301" s="433"/>
      <c r="W301" s="433"/>
      <c r="X301" s="433"/>
      <c r="Y301" s="433"/>
      <c r="Z301" s="433"/>
      <c r="AA301" s="433"/>
      <c r="AB301" s="433"/>
      <c r="AC301" s="433"/>
      <c r="AD301" s="433"/>
      <c r="AE301" s="433"/>
      <c r="AF301" s="433"/>
      <c r="AG301" s="433"/>
      <c r="AH301" s="433"/>
      <c r="AI301" s="433"/>
      <c r="AJ301" s="433"/>
      <c r="AK301" s="433"/>
      <c r="AL301" s="433"/>
      <c r="AM301" s="1087"/>
      <c r="AN301" s="1087"/>
      <c r="AO301" s="1087"/>
      <c r="AP301" s="433"/>
      <c r="AQ301" s="433"/>
      <c r="AR301" s="433"/>
      <c r="AS301" s="433"/>
      <c r="AT301" s="433"/>
      <c r="AU301" s="433"/>
      <c r="AV301" s="433"/>
      <c r="AW301" s="433"/>
      <c r="AX301" s="433"/>
      <c r="AY301" s="433"/>
      <c r="AZ301" s="433"/>
      <c r="BA301" s="433"/>
      <c r="BB301" s="433"/>
      <c r="BC301" s="433"/>
      <c r="BD301" s="433"/>
      <c r="BE301" s="1128">
        <f>COUNTIFS($Q$8:$Q$246,"x",BE$8:BE$246,"1")</f>
        <v>1</v>
      </c>
      <c r="BF301" s="1128">
        <f>COUNTIFS($Q$8:$Q$246,"x",BF$8:BF$246,"1")</f>
        <v>4</v>
      </c>
      <c r="BG301" s="1128">
        <f>COUNTIFS($Q$8:$Q$246,"x",BG$8:BG$246,"1")</f>
        <v>1</v>
      </c>
      <c r="BH301" s="1128">
        <f>COUNTIFS($Q$8:$Q$246,"x",BH$8:BH$246,"1")</f>
        <v>1</v>
      </c>
      <c r="BI301" s="1128">
        <f>COUNTIFS($Q$8:$Q$246,"x",BI$8:BI$246,"1")</f>
        <v>3</v>
      </c>
      <c r="BJ301" s="1129"/>
      <c r="BK301" s="1128"/>
      <c r="BL301" s="1128"/>
      <c r="BM301" s="1128"/>
      <c r="BN301" s="1128"/>
      <c r="BO301" s="1128"/>
      <c r="BP301" s="1128"/>
      <c r="BQ301" s="1128">
        <f>COUNTIFS($Q$8:$Q$246,"x",BQ$8:BQ$246,"1")</f>
        <v>1</v>
      </c>
      <c r="BR301" s="1130"/>
      <c r="BS301" s="1130"/>
      <c r="BT301" s="1130"/>
      <c r="BU301" s="1128">
        <f>COUNTIFS($Q$8:$Q$246,"x",BU$8:BU$246,"1")</f>
        <v>2</v>
      </c>
      <c r="BV301" s="433"/>
      <c r="BW301" s="433"/>
      <c r="BX301" s="433"/>
      <c r="BY301" s="433"/>
      <c r="BZ301" s="433"/>
      <c r="CA301" s="433"/>
      <c r="CB301" s="433"/>
      <c r="CC301" s="433"/>
    </row>
    <row r="302" spans="1:81">
      <c r="A302" s="1415"/>
      <c r="B302" s="1415"/>
      <c r="C302" s="30" t="s">
        <v>235</v>
      </c>
      <c r="D302" s="15"/>
      <c r="E302" s="31"/>
      <c r="F302" s="15"/>
      <c r="G302" s="433"/>
      <c r="H302" s="31"/>
      <c r="I302" s="433"/>
      <c r="J302" s="433"/>
      <c r="K302" s="433"/>
      <c r="L302" s="1087"/>
      <c r="M302" s="1087"/>
      <c r="N302" s="1087"/>
      <c r="O302" s="1087"/>
      <c r="P302" s="1087"/>
      <c r="Q302" s="1087"/>
      <c r="R302" s="433"/>
      <c r="S302" s="433"/>
      <c r="T302" s="433"/>
      <c r="U302" s="433"/>
      <c r="V302" s="433"/>
      <c r="W302" s="433"/>
      <c r="X302" s="433"/>
      <c r="Y302" s="433"/>
      <c r="Z302" s="433"/>
      <c r="AA302" s="433"/>
      <c r="AB302" s="433"/>
      <c r="AC302" s="433"/>
      <c r="AD302" s="433"/>
      <c r="AE302" s="433"/>
      <c r="AF302" s="433"/>
      <c r="AG302" s="433"/>
      <c r="AH302" s="433"/>
      <c r="AI302" s="433"/>
      <c r="AJ302" s="433"/>
      <c r="AK302" s="433"/>
      <c r="AL302" s="433"/>
      <c r="AM302" s="1087"/>
      <c r="AN302" s="1087"/>
      <c r="AO302" s="1087"/>
      <c r="AP302" s="433"/>
      <c r="AQ302" s="433"/>
      <c r="AR302" s="433"/>
      <c r="AS302" s="433"/>
      <c r="AT302" s="433"/>
      <c r="AU302" s="433"/>
      <c r="AV302" s="433"/>
      <c r="AW302" s="433"/>
      <c r="AX302" s="433"/>
      <c r="AY302" s="433"/>
      <c r="AZ302" s="433"/>
      <c r="BA302" s="433"/>
      <c r="BB302" s="433"/>
      <c r="BC302" s="433"/>
      <c r="BD302" s="433"/>
      <c r="BE302" s="1128">
        <f>COUNTIFS($Q$8:$Q$246,"x",BE$8:BE$246,"0")</f>
        <v>0</v>
      </c>
      <c r="BF302" s="1128">
        <f>COUNTIFS($Q$8:$Q$246,"x",BF$8:BF$246,"0")</f>
        <v>0</v>
      </c>
      <c r="BG302" s="1128">
        <f>COUNTIFS($Q$8:$Q$246,"x",BG$8:BG$246,"0")</f>
        <v>0</v>
      </c>
      <c r="BH302" s="1128">
        <f>COUNTIFS($Q$8:$Q$246,"x",BH$8:BH$246,"0")</f>
        <v>0</v>
      </c>
      <c r="BI302" s="1128">
        <f>COUNTIFS($Q$8:$Q$246,"x",BI$8:BI$246,"0")</f>
        <v>0</v>
      </c>
      <c r="BJ302" s="1129"/>
      <c r="BK302" s="1128"/>
      <c r="BL302" s="1128"/>
      <c r="BM302" s="1128"/>
      <c r="BN302" s="1128"/>
      <c r="BO302" s="1128"/>
      <c r="BP302" s="1128"/>
      <c r="BQ302" s="1128">
        <f>COUNTIFS($Q$8:$Q$246,"x",BQ$8:BQ$246,"0")</f>
        <v>0</v>
      </c>
      <c r="BR302" s="1130"/>
      <c r="BS302" s="1130"/>
      <c r="BT302" s="1130"/>
      <c r="BU302" s="1128">
        <f>COUNTIFS($Q$8:$Q$246,"x",BU$8:BU$246,"0")</f>
        <v>0</v>
      </c>
      <c r="BV302" s="433"/>
      <c r="BW302" s="433"/>
      <c r="BX302" s="433"/>
      <c r="BY302" s="433"/>
      <c r="BZ302" s="433"/>
      <c r="CA302" s="433"/>
      <c r="CB302" s="433"/>
      <c r="CC302" s="433"/>
    </row>
    <row r="303" spans="1:81">
      <c r="A303" s="1415"/>
      <c r="B303" s="1415"/>
      <c r="C303" s="1699" t="s">
        <v>236</v>
      </c>
      <c r="D303" s="15"/>
      <c r="E303" s="31"/>
      <c r="F303" s="15"/>
      <c r="G303" s="433"/>
      <c r="H303" s="31"/>
      <c r="I303" s="433"/>
      <c r="J303" s="433"/>
      <c r="K303" s="433"/>
      <c r="L303" s="1087"/>
      <c r="M303" s="1087"/>
      <c r="N303" s="1087"/>
      <c r="O303" s="1087"/>
      <c r="P303" s="1087"/>
      <c r="Q303" s="1087"/>
      <c r="R303" s="433"/>
      <c r="S303" s="433"/>
      <c r="T303" s="433"/>
      <c r="U303" s="433"/>
      <c r="V303" s="433"/>
      <c r="W303" s="433"/>
      <c r="X303" s="433"/>
      <c r="Y303" s="433"/>
      <c r="Z303" s="433"/>
      <c r="AA303" s="433"/>
      <c r="AB303" s="433"/>
      <c r="AC303" s="433"/>
      <c r="AD303" s="433"/>
      <c r="AE303" s="433"/>
      <c r="AF303" s="433"/>
      <c r="AG303" s="433"/>
      <c r="AH303" s="433"/>
      <c r="AI303" s="433"/>
      <c r="AJ303" s="433"/>
      <c r="AK303" s="433"/>
      <c r="AL303" s="433"/>
      <c r="AM303" s="1087"/>
      <c r="AN303" s="1087"/>
      <c r="AO303" s="1087"/>
      <c r="AP303" s="433"/>
      <c r="AQ303" s="433"/>
      <c r="AR303" s="433"/>
      <c r="AS303" s="433"/>
      <c r="AT303" s="433"/>
      <c r="AU303" s="433"/>
      <c r="AV303" s="433"/>
      <c r="AW303" s="433"/>
      <c r="AX303" s="433"/>
      <c r="AY303" s="433"/>
      <c r="AZ303" s="433"/>
      <c r="BA303" s="433"/>
      <c r="BB303" s="433"/>
      <c r="BC303" s="433"/>
      <c r="BD303" s="433"/>
      <c r="BE303" s="1131">
        <f>(((BE300*2)+(BE301*1)+(BE302*0)))/(BE300+BE301+BE302)</f>
        <v>1.8571428571428572</v>
      </c>
      <c r="BF303" s="1131">
        <f>(((BF300*2)+(BF301*1)+(BF302*0)))/(BF300+BF301+BF302)</f>
        <v>1.4285714285714286</v>
      </c>
      <c r="BG303" s="1131">
        <f>(((BG300*2)+(BG301*1)+(BG302*0)))/(BG300+BG301+BG302)</f>
        <v>1.8571428571428572</v>
      </c>
      <c r="BH303" s="1131">
        <f>(((BH300*2)+(BH301*1)+(BH302*0)))/(BH300+BH301+BH302)</f>
        <v>1.8571428571428572</v>
      </c>
      <c r="BI303" s="1131">
        <f>(((BI300*2)+(BI301*1)+(BI302*0)))/(BI300+BI301+BI302)</f>
        <v>1.5714285714285714</v>
      </c>
      <c r="BJ303" s="1132"/>
      <c r="BK303" s="1131"/>
      <c r="BL303" s="1131"/>
      <c r="BM303" s="1131"/>
      <c r="BN303" s="1131"/>
      <c r="BO303" s="1131"/>
      <c r="BP303" s="1131"/>
      <c r="BQ303" s="1131">
        <f>(((BQ300*2)+(BQ301*1)+(BQ302*0)))/(BQ300+BQ301+BQ302)</f>
        <v>1.8571428571428572</v>
      </c>
      <c r="BR303" s="1133"/>
      <c r="BS303" s="1133"/>
      <c r="BT303" s="1133"/>
      <c r="BU303" s="1131">
        <f>(((BU300*2)+(BU301*1)+(BU302*0)))/(BU300+BU301+BU302)</f>
        <v>1.7142857142857142</v>
      </c>
      <c r="BV303" s="1585">
        <f>COUNTIF($BE304:$BU304,"Đ")</f>
        <v>5</v>
      </c>
      <c r="BW303" s="1586">
        <f>BV303/COUNTA($BE304:$BU304)</f>
        <v>0.7142857142857143</v>
      </c>
      <c r="BX303" s="1585">
        <f>COUNTIF($BE304:$BU304,"CCG")</f>
        <v>2</v>
      </c>
      <c r="BY303" s="1586">
        <f>BX303/COUNTA($BE304:$BU304)</f>
        <v>0.2857142857142857</v>
      </c>
      <c r="BZ303" s="1585">
        <f>COUNTIF($BE304:$BU304,"CĐ")</f>
        <v>0</v>
      </c>
      <c r="CA303" s="1586">
        <f>BZ303/COUNTA($BE304:$BU304)</f>
        <v>0</v>
      </c>
      <c r="CB303" s="1582">
        <f>(((BV303*2)+(BX303*1)+(BZ303*0)))/(BV303+BX303+BZ303)</f>
        <v>1.7142857142857142</v>
      </c>
      <c r="CC303" s="1582" t="str">
        <f>IF(CB303&gt;=1.6,"Đạt mục tiêu",IF(CB303&gt;=1,"Cần cố gắng","Chưa đạt"))</f>
        <v>Đạt mục tiêu</v>
      </c>
    </row>
    <row r="304" spans="1:81">
      <c r="A304" s="1415"/>
      <c r="B304" s="1415"/>
      <c r="C304" s="1699"/>
      <c r="D304" s="15"/>
      <c r="E304" s="31"/>
      <c r="F304" s="15"/>
      <c r="G304" s="433"/>
      <c r="H304" s="31"/>
      <c r="I304" s="433"/>
      <c r="J304" s="433"/>
      <c r="K304" s="433"/>
      <c r="L304" s="1087"/>
      <c r="M304" s="1087"/>
      <c r="N304" s="1087"/>
      <c r="O304" s="1087"/>
      <c r="P304" s="1087"/>
      <c r="Q304" s="1087"/>
      <c r="R304" s="433"/>
      <c r="S304" s="433"/>
      <c r="T304" s="433"/>
      <c r="U304" s="433"/>
      <c r="V304" s="433"/>
      <c r="W304" s="433"/>
      <c r="X304" s="433"/>
      <c r="Y304" s="433"/>
      <c r="Z304" s="433"/>
      <c r="AA304" s="433"/>
      <c r="AB304" s="433"/>
      <c r="AC304" s="433"/>
      <c r="AD304" s="433"/>
      <c r="AE304" s="433"/>
      <c r="AF304" s="433"/>
      <c r="AG304" s="433"/>
      <c r="AH304" s="433"/>
      <c r="AI304" s="433"/>
      <c r="AJ304" s="433"/>
      <c r="AK304" s="433"/>
      <c r="AL304" s="433"/>
      <c r="AM304" s="1087"/>
      <c r="AN304" s="1087"/>
      <c r="AO304" s="1087"/>
      <c r="AP304" s="433"/>
      <c r="AQ304" s="433"/>
      <c r="AR304" s="433"/>
      <c r="AS304" s="433"/>
      <c r="AT304" s="433"/>
      <c r="AU304" s="433"/>
      <c r="AV304" s="433"/>
      <c r="AW304" s="433"/>
      <c r="AX304" s="433"/>
      <c r="AY304" s="433"/>
      <c r="AZ304" s="433"/>
      <c r="BA304" s="433"/>
      <c r="BB304" s="433"/>
      <c r="BC304" s="433"/>
      <c r="BD304" s="433"/>
      <c r="BE304" s="1131" t="str">
        <f>IF(BE303&lt;1,"CĐ",IF(BE303&lt;1.6,"CCG","Đ"))</f>
        <v>Đ</v>
      </c>
      <c r="BF304" s="1131" t="str">
        <f>IF(BF303&lt;1,"CĐ",IF(BF303&lt;1.6,"CCG","Đ"))</f>
        <v>CCG</v>
      </c>
      <c r="BG304" s="1131" t="str">
        <f>IF(BG303&lt;1,"CĐ",IF(BG303&lt;1.6,"CCG","Đ"))</f>
        <v>Đ</v>
      </c>
      <c r="BH304" s="1131" t="str">
        <f>IF(BH303&lt;1,"CĐ",IF(BH303&lt;1.6,"CCG","Đ"))</f>
        <v>Đ</v>
      </c>
      <c r="BI304" s="1131" t="str">
        <f>IF(BI303&lt;1,"CĐ",IF(BI303&lt;1.6,"CCG","Đ"))</f>
        <v>CCG</v>
      </c>
      <c r="BJ304" s="1132"/>
      <c r="BK304" s="1131"/>
      <c r="BL304" s="1131"/>
      <c r="BM304" s="1131"/>
      <c r="BN304" s="1131"/>
      <c r="BO304" s="1131"/>
      <c r="BP304" s="1131"/>
      <c r="BQ304" s="1131" t="str">
        <f>IF(BQ303&lt;1,"CĐ",IF(BQ303&lt;1.6,"CCG","Đ"))</f>
        <v>Đ</v>
      </c>
      <c r="BR304" s="1133"/>
      <c r="BS304" s="1133"/>
      <c r="BT304" s="1133"/>
      <c r="BU304" s="1131" t="str">
        <f>IF(BU303&lt;1,"CĐ",IF(BU303&lt;1.6,"CCG","Đ"))</f>
        <v>Đ</v>
      </c>
      <c r="BV304" s="1585"/>
      <c r="BW304" s="1586"/>
      <c r="BX304" s="1585"/>
      <c r="BY304" s="1586"/>
      <c r="BZ304" s="1585"/>
      <c r="CA304" s="1586"/>
      <c r="CB304" s="1582"/>
      <c r="CC304" s="1582"/>
    </row>
    <row r="305" spans="1:81">
      <c r="A305" s="1414" t="s">
        <v>243</v>
      </c>
      <c r="B305" s="1414"/>
      <c r="C305" s="35" t="s">
        <v>233</v>
      </c>
      <c r="D305" s="36"/>
      <c r="E305" s="37"/>
      <c r="F305" s="36"/>
      <c r="G305" s="398"/>
      <c r="H305" s="37"/>
      <c r="I305" s="398"/>
      <c r="J305" s="398"/>
      <c r="K305" s="398"/>
      <c r="L305" s="398"/>
      <c r="M305" s="398"/>
      <c r="N305" s="79"/>
      <c r="O305" s="1088"/>
      <c r="P305" s="79"/>
      <c r="Q305" s="398"/>
      <c r="R305" s="398"/>
      <c r="S305" s="398"/>
      <c r="T305" s="398"/>
      <c r="U305" s="398"/>
      <c r="V305" s="398"/>
      <c r="W305" s="398"/>
      <c r="X305" s="398"/>
      <c r="Y305" s="398"/>
      <c r="Z305" s="398"/>
      <c r="AA305" s="398"/>
      <c r="AB305" s="398"/>
      <c r="AC305" s="398"/>
      <c r="AD305" s="398"/>
      <c r="AE305" s="398"/>
      <c r="AF305" s="398"/>
      <c r="AG305" s="398"/>
      <c r="AH305" s="398"/>
      <c r="AI305" s="398"/>
      <c r="AJ305" s="398"/>
      <c r="AK305" s="398"/>
      <c r="AL305" s="398"/>
      <c r="AM305" s="1088"/>
      <c r="AN305" s="1088"/>
      <c r="AO305" s="1088"/>
      <c r="AP305" s="398"/>
      <c r="AQ305" s="398"/>
      <c r="AR305" s="398"/>
      <c r="AS305" s="398"/>
      <c r="AT305" s="398"/>
      <c r="AU305" s="398"/>
      <c r="AV305" s="398"/>
      <c r="AW305" s="398"/>
      <c r="AX305" s="398"/>
      <c r="AY305" s="398"/>
      <c r="AZ305" s="398"/>
      <c r="BA305" s="398"/>
      <c r="BB305" s="398"/>
      <c r="BC305" s="398"/>
      <c r="BD305" s="398"/>
      <c r="BE305" s="1089">
        <f>COUNTIFS($S$8:$S$246,"x",BE$8:BE$246,"2")</f>
        <v>1</v>
      </c>
      <c r="BF305" s="1089">
        <f>COUNTIFS($S$8:$S$246,"x",BF$8:BF$246,"2")</f>
        <v>1</v>
      </c>
      <c r="BG305" s="1089">
        <f>COUNTIFS($S$8:$S$246,"x",BG$8:BG$246,"2")</f>
        <v>0</v>
      </c>
      <c r="BH305" s="1089">
        <f>COUNTIFS($S$8:$S$246,"x",BH$8:BH$246,"2")</f>
        <v>1</v>
      </c>
      <c r="BI305" s="1089">
        <f>COUNTIFS($S$8:$S$246,"x",BI$8:BI$246,"2")</f>
        <v>1</v>
      </c>
      <c r="BJ305" s="572"/>
      <c r="BK305" s="1089"/>
      <c r="BL305" s="1089"/>
      <c r="BM305" s="1089"/>
      <c r="BN305" s="1089"/>
      <c r="BO305" s="1089"/>
      <c r="BP305" s="1089"/>
      <c r="BQ305" s="1089">
        <f>COUNTIFS($S$8:$S$246,"x",BQ$8:BQ$246,"2")</f>
        <v>0</v>
      </c>
      <c r="BR305" s="1134"/>
      <c r="BS305" s="1134"/>
      <c r="BT305" s="1134"/>
      <c r="BU305" s="1089">
        <f>COUNTIFS($S$8:$S$246,"x",BU$8:BU$246,"2")</f>
        <v>1</v>
      </c>
      <c r="BV305" s="398"/>
      <c r="BW305" s="398"/>
      <c r="BX305" s="398"/>
      <c r="BY305" s="398"/>
      <c r="BZ305" s="398"/>
      <c r="CA305" s="398"/>
      <c r="CB305" s="398"/>
      <c r="CC305" s="398"/>
    </row>
    <row r="306" spans="1:81">
      <c r="A306" s="1414"/>
      <c r="B306" s="1414"/>
      <c r="C306" s="35" t="s">
        <v>234</v>
      </c>
      <c r="D306" s="36"/>
      <c r="E306" s="37"/>
      <c r="F306" s="36"/>
      <c r="G306" s="398"/>
      <c r="H306" s="37"/>
      <c r="I306" s="398"/>
      <c r="J306" s="398"/>
      <c r="K306" s="398"/>
      <c r="L306" s="398"/>
      <c r="M306" s="398"/>
      <c r="N306" s="79"/>
      <c r="O306" s="1088"/>
      <c r="P306" s="79"/>
      <c r="Q306" s="398"/>
      <c r="R306" s="398"/>
      <c r="S306" s="398"/>
      <c r="T306" s="398"/>
      <c r="U306" s="398"/>
      <c r="V306" s="398"/>
      <c r="W306" s="398"/>
      <c r="X306" s="398"/>
      <c r="Y306" s="398"/>
      <c r="Z306" s="398"/>
      <c r="AA306" s="398"/>
      <c r="AB306" s="398"/>
      <c r="AC306" s="398"/>
      <c r="AD306" s="398"/>
      <c r="AE306" s="398"/>
      <c r="AF306" s="398"/>
      <c r="AG306" s="398"/>
      <c r="AH306" s="398"/>
      <c r="AI306" s="398"/>
      <c r="AJ306" s="398"/>
      <c r="AK306" s="398"/>
      <c r="AL306" s="398"/>
      <c r="AM306" s="1088"/>
      <c r="AN306" s="1088"/>
      <c r="AO306" s="1088"/>
      <c r="AP306" s="398"/>
      <c r="AQ306" s="398"/>
      <c r="AR306" s="398"/>
      <c r="AS306" s="398"/>
      <c r="AT306" s="398"/>
      <c r="AU306" s="398"/>
      <c r="AV306" s="398"/>
      <c r="AW306" s="398"/>
      <c r="AX306" s="398"/>
      <c r="AY306" s="398"/>
      <c r="AZ306" s="398"/>
      <c r="BA306" s="398"/>
      <c r="BB306" s="398"/>
      <c r="BC306" s="398"/>
      <c r="BD306" s="398"/>
      <c r="BE306" s="1089">
        <f>COUNTIFS($S$8:$S$246,"x",BE$8:BE$246,"1")</f>
        <v>0</v>
      </c>
      <c r="BF306" s="1089">
        <f>COUNTIFS($S$8:$S$246,"x",BF$8:BF$246,"1")</f>
        <v>0</v>
      </c>
      <c r="BG306" s="1089">
        <f>COUNTIFS($S$8:$S$246,"x",BG$8:BG$246,"1")</f>
        <v>1</v>
      </c>
      <c r="BH306" s="1089">
        <f>COUNTIFS($S$8:$S$246,"x",BH$8:BH$246,"1")</f>
        <v>0</v>
      </c>
      <c r="BI306" s="1089">
        <f>COUNTIFS($S$8:$S$246,"x",BI$8:BI$246,"1")</f>
        <v>0</v>
      </c>
      <c r="BJ306" s="572"/>
      <c r="BK306" s="1089"/>
      <c r="BL306" s="1089"/>
      <c r="BM306" s="1089"/>
      <c r="BN306" s="1089"/>
      <c r="BO306" s="1089"/>
      <c r="BP306" s="1089"/>
      <c r="BQ306" s="1089">
        <f>COUNTIFS($S$8:$S$246,"x",BQ$8:BQ$246,"1")</f>
        <v>1</v>
      </c>
      <c r="BR306" s="1134"/>
      <c r="BS306" s="1134"/>
      <c r="BT306" s="1134"/>
      <c r="BU306" s="1089">
        <f>COUNTIFS($S$8:$S$246,"x",BU$8:BU$246,"1")</f>
        <v>0</v>
      </c>
      <c r="BV306" s="398"/>
      <c r="BW306" s="398"/>
      <c r="BX306" s="398"/>
      <c r="BY306" s="398"/>
      <c r="BZ306" s="398"/>
      <c r="CA306" s="398"/>
      <c r="CB306" s="398"/>
      <c r="CC306" s="398"/>
    </row>
    <row r="307" spans="1:81">
      <c r="A307" s="1414"/>
      <c r="B307" s="1414"/>
      <c r="C307" s="35" t="s">
        <v>235</v>
      </c>
      <c r="D307" s="36"/>
      <c r="E307" s="37"/>
      <c r="F307" s="36"/>
      <c r="G307" s="398"/>
      <c r="H307" s="37"/>
      <c r="I307" s="398"/>
      <c r="J307" s="398"/>
      <c r="K307" s="398"/>
      <c r="L307" s="398"/>
      <c r="M307" s="398"/>
      <c r="N307" s="79"/>
      <c r="O307" s="1088"/>
      <c r="P307" s="79"/>
      <c r="Q307" s="398"/>
      <c r="R307" s="398"/>
      <c r="S307" s="398"/>
      <c r="T307" s="398"/>
      <c r="U307" s="398"/>
      <c r="V307" s="398"/>
      <c r="W307" s="398"/>
      <c r="X307" s="398"/>
      <c r="Y307" s="398"/>
      <c r="Z307" s="398"/>
      <c r="AA307" s="398"/>
      <c r="AB307" s="398"/>
      <c r="AC307" s="398"/>
      <c r="AD307" s="398"/>
      <c r="AE307" s="398"/>
      <c r="AF307" s="398"/>
      <c r="AG307" s="398"/>
      <c r="AH307" s="398"/>
      <c r="AI307" s="398"/>
      <c r="AJ307" s="398"/>
      <c r="AK307" s="398"/>
      <c r="AL307" s="398"/>
      <c r="AM307" s="1088"/>
      <c r="AN307" s="1088"/>
      <c r="AO307" s="1088"/>
      <c r="AP307" s="398"/>
      <c r="AQ307" s="398"/>
      <c r="AR307" s="398"/>
      <c r="AS307" s="398"/>
      <c r="AT307" s="398"/>
      <c r="AU307" s="398"/>
      <c r="AV307" s="398"/>
      <c r="AW307" s="398"/>
      <c r="AX307" s="398"/>
      <c r="AY307" s="398"/>
      <c r="AZ307" s="398"/>
      <c r="BA307" s="398"/>
      <c r="BB307" s="398"/>
      <c r="BC307" s="398"/>
      <c r="BD307" s="398"/>
      <c r="BE307" s="1089">
        <f>COUNTIFS($S$8:$S$246,"x",BE$8:BE$246,"0")</f>
        <v>0</v>
      </c>
      <c r="BF307" s="1089">
        <f>COUNTIFS($S$8:$S$246,"x",BF$8:BF$246,"0")</f>
        <v>0</v>
      </c>
      <c r="BG307" s="1089">
        <f>COUNTIFS($S$8:$S$246,"x",BG$8:BG$246,"0")</f>
        <v>0</v>
      </c>
      <c r="BH307" s="1089">
        <f>COUNTIFS($S$8:$S$246,"x",BH$8:BH$246,"0")</f>
        <v>0</v>
      </c>
      <c r="BI307" s="1089">
        <f>COUNTIFS($S$8:$S$246,"x",BI$8:BI$246,"0")</f>
        <v>0</v>
      </c>
      <c r="BJ307" s="572"/>
      <c r="BK307" s="1089"/>
      <c r="BL307" s="1089"/>
      <c r="BM307" s="1089"/>
      <c r="BN307" s="1089"/>
      <c r="BO307" s="1089"/>
      <c r="BP307" s="1089"/>
      <c r="BQ307" s="1089">
        <f>COUNTIFS($S$8:$S$246,"x",BQ$8:BQ$246,"0")</f>
        <v>0</v>
      </c>
      <c r="BR307" s="1134"/>
      <c r="BS307" s="1134"/>
      <c r="BT307" s="1134"/>
      <c r="BU307" s="1089">
        <f>COUNTIFS($S$8:$S$246,"x",BU$8:BU$246,"0")</f>
        <v>0</v>
      </c>
      <c r="BV307" s="398"/>
      <c r="BW307" s="398"/>
      <c r="BX307" s="398"/>
      <c r="BY307" s="398"/>
      <c r="BZ307" s="398"/>
      <c r="CA307" s="398"/>
      <c r="CB307" s="398"/>
      <c r="CC307" s="398"/>
    </row>
    <row r="308" spans="1:81">
      <c r="A308" s="1414"/>
      <c r="B308" s="1414"/>
      <c r="C308" s="1399" t="s">
        <v>236</v>
      </c>
      <c r="D308" s="36"/>
      <c r="E308" s="37"/>
      <c r="F308" s="36"/>
      <c r="G308" s="398"/>
      <c r="H308" s="37"/>
      <c r="I308" s="398"/>
      <c r="J308" s="398"/>
      <c r="K308" s="398"/>
      <c r="L308" s="398"/>
      <c r="M308" s="398"/>
      <c r="N308" s="79"/>
      <c r="O308" s="1088"/>
      <c r="P308" s="79"/>
      <c r="Q308" s="398"/>
      <c r="R308" s="398"/>
      <c r="S308" s="398"/>
      <c r="T308" s="398"/>
      <c r="U308" s="398"/>
      <c r="V308" s="398"/>
      <c r="W308" s="398"/>
      <c r="X308" s="398"/>
      <c r="Y308" s="398"/>
      <c r="Z308" s="398"/>
      <c r="AA308" s="398"/>
      <c r="AB308" s="398"/>
      <c r="AC308" s="398"/>
      <c r="AD308" s="398"/>
      <c r="AE308" s="398"/>
      <c r="AF308" s="398"/>
      <c r="AG308" s="398"/>
      <c r="AH308" s="398"/>
      <c r="AI308" s="398"/>
      <c r="AJ308" s="398"/>
      <c r="AK308" s="398"/>
      <c r="AL308" s="398"/>
      <c r="AM308" s="1088"/>
      <c r="AN308" s="1088"/>
      <c r="AO308" s="1088"/>
      <c r="AP308" s="398"/>
      <c r="AQ308" s="398"/>
      <c r="AR308" s="398"/>
      <c r="AS308" s="398"/>
      <c r="AT308" s="398"/>
      <c r="AU308" s="398"/>
      <c r="AV308" s="398"/>
      <c r="AW308" s="398"/>
      <c r="AX308" s="398"/>
      <c r="AY308" s="398"/>
      <c r="AZ308" s="398"/>
      <c r="BA308" s="398"/>
      <c r="BB308" s="398"/>
      <c r="BC308" s="398"/>
      <c r="BD308" s="398"/>
      <c r="BE308" s="578">
        <f>(((BE305*2)+(BE306*1)+(BE307*0)))/(BE305+BE306+BE307)</f>
        <v>2</v>
      </c>
      <c r="BF308" s="578">
        <f>(((BF305*2)+(BF306*1)+(BF307*0)))/(BF305+BF306+BF307)</f>
        <v>2</v>
      </c>
      <c r="BG308" s="578">
        <f>(((BG305*2)+(BG306*1)+(BG307*0)))/(BG305+BG306+BG307)</f>
        <v>1</v>
      </c>
      <c r="BH308" s="578">
        <f>(((BH305*2)+(BH306*1)+(BH307*0)))/(BH305+BH306+BH307)</f>
        <v>2</v>
      </c>
      <c r="BI308" s="578">
        <f>(((BI305*2)+(BI306*1)+(BI307*0)))/(BI305+BI306+BI307)</f>
        <v>2</v>
      </c>
      <c r="BJ308" s="579"/>
      <c r="BK308" s="578"/>
      <c r="BL308" s="578"/>
      <c r="BM308" s="578"/>
      <c r="BN308" s="578"/>
      <c r="BO308" s="578"/>
      <c r="BP308" s="578"/>
      <c r="BQ308" s="578">
        <f>(((BQ305*2)+(BQ306*1)+(BQ307*0)))/(BQ305+BQ306+BQ307)</f>
        <v>1</v>
      </c>
      <c r="BR308" s="1135"/>
      <c r="BS308" s="1135"/>
      <c r="BT308" s="1135"/>
      <c r="BU308" s="578">
        <f>(((BU305*2)+(BU306*1)+(BU307*0)))/(BU305+BU306+BU307)</f>
        <v>2</v>
      </c>
      <c r="BV308" s="1550">
        <f>COUNTIF($BE309:$BU309,"Đ")</f>
        <v>5</v>
      </c>
      <c r="BW308" s="1549">
        <f>BV308/COUNTA($BE309:$BU309)</f>
        <v>0.7142857142857143</v>
      </c>
      <c r="BX308" s="1550">
        <f>COUNTIF($BE309:$BU309,"CCG")</f>
        <v>2</v>
      </c>
      <c r="BY308" s="1549">
        <f>BX308/COUNTA($BE309:$BU309)</f>
        <v>0.2857142857142857</v>
      </c>
      <c r="BZ308" s="1550">
        <f>COUNTIF($BE309:$BU309,"CĐ")</f>
        <v>0</v>
      </c>
      <c r="CA308" s="1549">
        <f>BZ308/COUNTA($BE309:$BU309)</f>
        <v>0</v>
      </c>
      <c r="CB308" s="1407">
        <f>(((BV308*2)+(BX308*1)+(BZ308*0)))/(BV308+BX308+BZ308)</f>
        <v>1.7142857142857142</v>
      </c>
      <c r="CC308" s="1407" t="str">
        <f>IF(CB308&gt;=1.6,"Đạt mục tiêu",IF(CB308&gt;=1,"Cần cố gắng","Chưa đạt"))</f>
        <v>Đạt mục tiêu</v>
      </c>
    </row>
    <row r="309" spans="1:81">
      <c r="A309" s="1414"/>
      <c r="B309" s="1414"/>
      <c r="C309" s="1399"/>
      <c r="D309" s="36"/>
      <c r="E309" s="37"/>
      <c r="F309" s="36"/>
      <c r="G309" s="398"/>
      <c r="H309" s="37"/>
      <c r="I309" s="398"/>
      <c r="J309" s="398"/>
      <c r="K309" s="398"/>
      <c r="L309" s="398"/>
      <c r="M309" s="398"/>
      <c r="N309" s="79"/>
      <c r="O309" s="1088"/>
      <c r="P309" s="79"/>
      <c r="Q309" s="398"/>
      <c r="R309" s="398"/>
      <c r="S309" s="398"/>
      <c r="T309" s="398"/>
      <c r="U309" s="398"/>
      <c r="V309" s="398"/>
      <c r="W309" s="398"/>
      <c r="X309" s="398"/>
      <c r="Y309" s="398"/>
      <c r="Z309" s="398"/>
      <c r="AA309" s="398"/>
      <c r="AB309" s="398"/>
      <c r="AC309" s="398"/>
      <c r="AD309" s="398"/>
      <c r="AE309" s="398"/>
      <c r="AF309" s="398"/>
      <c r="AG309" s="398"/>
      <c r="AH309" s="398"/>
      <c r="AI309" s="398"/>
      <c r="AJ309" s="398"/>
      <c r="AK309" s="398"/>
      <c r="AL309" s="398"/>
      <c r="AM309" s="1088"/>
      <c r="AN309" s="1088"/>
      <c r="AO309" s="1088"/>
      <c r="AP309" s="398"/>
      <c r="AQ309" s="398"/>
      <c r="AR309" s="398"/>
      <c r="AS309" s="398"/>
      <c r="AT309" s="398"/>
      <c r="AU309" s="398"/>
      <c r="AV309" s="398"/>
      <c r="AW309" s="398"/>
      <c r="AX309" s="398"/>
      <c r="AY309" s="398"/>
      <c r="AZ309" s="398"/>
      <c r="BA309" s="398"/>
      <c r="BB309" s="398"/>
      <c r="BC309" s="398"/>
      <c r="BD309" s="398"/>
      <c r="BE309" s="578" t="str">
        <f>IF(BE308&lt;1,"CĐ",IF(BE308&lt;1.6,"CCG","Đ"))</f>
        <v>Đ</v>
      </c>
      <c r="BF309" s="578" t="str">
        <f>IF(BF308&lt;1,"CĐ",IF(BF308&lt;1.6,"CCG","Đ"))</f>
        <v>Đ</v>
      </c>
      <c r="BG309" s="578" t="str">
        <f>IF(BG308&lt;1,"CĐ",IF(BG308&lt;1.6,"CCG","Đ"))</f>
        <v>CCG</v>
      </c>
      <c r="BH309" s="578" t="str">
        <f>IF(BH308&lt;1,"CĐ",IF(BH308&lt;1.6,"CCG","Đ"))</f>
        <v>Đ</v>
      </c>
      <c r="BI309" s="578" t="str">
        <f>IF(BI308&lt;1,"CĐ",IF(BI308&lt;1.6,"CCG","Đ"))</f>
        <v>Đ</v>
      </c>
      <c r="BJ309" s="579"/>
      <c r="BK309" s="578"/>
      <c r="BL309" s="578"/>
      <c r="BM309" s="578"/>
      <c r="BN309" s="578"/>
      <c r="BO309" s="578"/>
      <c r="BP309" s="578"/>
      <c r="BQ309" s="578" t="str">
        <f>IF(BQ308&lt;1,"CĐ",IF(BQ308&lt;1.6,"CCG","Đ"))</f>
        <v>CCG</v>
      </c>
      <c r="BR309" s="1135"/>
      <c r="BS309" s="1135"/>
      <c r="BT309" s="1135"/>
      <c r="BU309" s="578" t="str">
        <f>IF(BU308&lt;1,"CĐ",IF(BU308&lt;1.6,"CCG","Đ"))</f>
        <v>Đ</v>
      </c>
      <c r="BV309" s="1550"/>
      <c r="BW309" s="1549"/>
      <c r="BX309" s="1550"/>
      <c r="BY309" s="1549"/>
      <c r="BZ309" s="1550"/>
      <c r="CA309" s="1549"/>
      <c r="CB309" s="1407"/>
      <c r="CC309" s="1407"/>
    </row>
    <row r="310" spans="1:81">
      <c r="A310" s="1415" t="s">
        <v>244</v>
      </c>
      <c r="B310" s="1415"/>
      <c r="C310" s="30" t="s">
        <v>233</v>
      </c>
      <c r="D310" s="15"/>
      <c r="E310" s="31"/>
      <c r="F310" s="15"/>
      <c r="G310" s="433"/>
      <c r="H310" s="31"/>
      <c r="I310" s="433"/>
      <c r="J310" s="433"/>
      <c r="K310" s="433"/>
      <c r="L310" s="1087"/>
      <c r="M310" s="1087"/>
      <c r="N310" s="1087"/>
      <c r="O310" s="1087"/>
      <c r="P310" s="1087"/>
      <c r="Q310" s="1087"/>
      <c r="R310" s="1087"/>
      <c r="S310" s="433"/>
      <c r="T310" s="433"/>
      <c r="U310" s="433"/>
      <c r="V310" s="433"/>
      <c r="W310" s="433"/>
      <c r="X310" s="433"/>
      <c r="Y310" s="433"/>
      <c r="Z310" s="433"/>
      <c r="AA310" s="433"/>
      <c r="AB310" s="433"/>
      <c r="AC310" s="433"/>
      <c r="AD310" s="433"/>
      <c r="AE310" s="433"/>
      <c r="AF310" s="433"/>
      <c r="AG310" s="433"/>
      <c r="AH310" s="433"/>
      <c r="AI310" s="433"/>
      <c r="AJ310" s="433"/>
      <c r="AK310" s="433"/>
      <c r="AL310" s="433"/>
      <c r="AM310" s="1087"/>
      <c r="AN310" s="1087"/>
      <c r="AO310" s="1087"/>
      <c r="AP310" s="433"/>
      <c r="AQ310" s="433"/>
      <c r="AR310" s="433"/>
      <c r="AS310" s="433"/>
      <c r="AT310" s="433"/>
      <c r="AU310" s="433"/>
      <c r="AV310" s="433"/>
      <c r="AW310" s="433"/>
      <c r="AX310" s="433"/>
      <c r="AY310" s="433"/>
      <c r="AZ310" s="433"/>
      <c r="BA310" s="433"/>
      <c r="BB310" s="433"/>
      <c r="BC310" s="433"/>
      <c r="BD310" s="433"/>
      <c r="BE310" s="1128">
        <f>COUNTIFS($T$8:$T$246,"x",BE$8:BE$246,"2")</f>
        <v>0</v>
      </c>
      <c r="BF310" s="1128">
        <f>COUNTIFS($T$8:$T$246,"x",BF$8:BF$246,"2")</f>
        <v>0</v>
      </c>
      <c r="BG310" s="1128">
        <f>COUNTIFS($T$8:$T$246,"x",BG$8:BG$246,"2")</f>
        <v>0</v>
      </c>
      <c r="BH310" s="1128">
        <f>COUNTIFS($T$8:$T$246,"x",BH$8:BH$246,"2")</f>
        <v>0</v>
      </c>
      <c r="BI310" s="1128">
        <f>COUNTIFS($T$8:$T$246,"x",BI$8:BI$246,"2")</f>
        <v>0</v>
      </c>
      <c r="BJ310" s="1129"/>
      <c r="BK310" s="1128"/>
      <c r="BL310" s="1128"/>
      <c r="BM310" s="1128"/>
      <c r="BN310" s="1128"/>
      <c r="BO310" s="1128"/>
      <c r="BP310" s="1128"/>
      <c r="BQ310" s="1128">
        <f>COUNTIFS($T$8:$T$246,"x",BQ$8:BQ$246,"2")</f>
        <v>0</v>
      </c>
      <c r="BR310" s="1130"/>
      <c r="BS310" s="1130"/>
      <c r="BT310" s="1130"/>
      <c r="BU310" s="1128">
        <f>COUNTIFS($T$8:$T$246,"x",BU$8:BU$246,"2")</f>
        <v>0</v>
      </c>
      <c r="BV310" s="433"/>
      <c r="BW310" s="433"/>
      <c r="BX310" s="433"/>
      <c r="BY310" s="433"/>
      <c r="BZ310" s="433"/>
      <c r="CA310" s="433"/>
      <c r="CB310" s="433"/>
      <c r="CC310" s="433"/>
    </row>
    <row r="311" spans="1:81">
      <c r="A311" s="1415"/>
      <c r="B311" s="1415"/>
      <c r="C311" s="30" t="s">
        <v>234</v>
      </c>
      <c r="D311" s="15"/>
      <c r="E311" s="31"/>
      <c r="F311" s="15"/>
      <c r="G311" s="433"/>
      <c r="H311" s="31"/>
      <c r="I311" s="433"/>
      <c r="J311" s="433"/>
      <c r="K311" s="433"/>
      <c r="L311" s="1087"/>
      <c r="M311" s="1087"/>
      <c r="N311" s="1087"/>
      <c r="O311" s="1087"/>
      <c r="P311" s="1087"/>
      <c r="Q311" s="1087"/>
      <c r="R311" s="1087"/>
      <c r="S311" s="433"/>
      <c r="T311" s="433"/>
      <c r="U311" s="433"/>
      <c r="V311" s="433"/>
      <c r="W311" s="433"/>
      <c r="X311" s="433"/>
      <c r="Y311" s="433"/>
      <c r="Z311" s="433"/>
      <c r="AA311" s="433"/>
      <c r="AB311" s="433"/>
      <c r="AC311" s="433"/>
      <c r="AD311" s="433"/>
      <c r="AE311" s="433"/>
      <c r="AF311" s="433"/>
      <c r="AG311" s="433"/>
      <c r="AH311" s="433"/>
      <c r="AI311" s="433"/>
      <c r="AJ311" s="433"/>
      <c r="AK311" s="433"/>
      <c r="AL311" s="433"/>
      <c r="AM311" s="1087"/>
      <c r="AN311" s="1087"/>
      <c r="AO311" s="1087"/>
      <c r="AP311" s="433"/>
      <c r="AQ311" s="433"/>
      <c r="AR311" s="433"/>
      <c r="AS311" s="433"/>
      <c r="AT311" s="433"/>
      <c r="AU311" s="433"/>
      <c r="AV311" s="433"/>
      <c r="AW311" s="433"/>
      <c r="AX311" s="433"/>
      <c r="AY311" s="433"/>
      <c r="AZ311" s="433"/>
      <c r="BA311" s="433"/>
      <c r="BB311" s="433"/>
      <c r="BC311" s="433"/>
      <c r="BD311" s="433"/>
      <c r="BE311" s="1128">
        <f>COUNTIFS($T$8:$T$246,"x",BE$8:BE$246,"1")</f>
        <v>0</v>
      </c>
      <c r="BF311" s="1128">
        <f>COUNTIFS($T$8:$T$246,"x",BF$8:BF$246,"1")</f>
        <v>0</v>
      </c>
      <c r="BG311" s="1128">
        <f>COUNTIFS($T$8:$T$246,"x",BG$8:BG$246,"1")</f>
        <v>0</v>
      </c>
      <c r="BH311" s="1128">
        <f>COUNTIFS($T$8:$T$246,"x",BH$8:BH$246,"1")</f>
        <v>0</v>
      </c>
      <c r="BI311" s="1128">
        <f>COUNTIFS($T$8:$T$246,"x",BI$8:BI$246,"1")</f>
        <v>0</v>
      </c>
      <c r="BJ311" s="1129"/>
      <c r="BK311" s="1128"/>
      <c r="BL311" s="1128"/>
      <c r="BM311" s="1128"/>
      <c r="BN311" s="1128"/>
      <c r="BO311" s="1128"/>
      <c r="BP311" s="1128"/>
      <c r="BQ311" s="1128">
        <f>COUNTIFS($T$8:$T$246,"x",BQ$8:BQ$246,"1")</f>
        <v>0</v>
      </c>
      <c r="BR311" s="1130"/>
      <c r="BS311" s="1130"/>
      <c r="BT311" s="1130"/>
      <c r="BU311" s="1128">
        <f>COUNTIFS($T$8:$T$246,"x",BU$8:BU$246,"1")</f>
        <v>0</v>
      </c>
      <c r="BV311" s="433"/>
      <c r="BW311" s="433"/>
      <c r="BX311" s="433"/>
      <c r="BY311" s="433"/>
      <c r="BZ311" s="433"/>
      <c r="CA311" s="433"/>
      <c r="CB311" s="433"/>
      <c r="CC311" s="433"/>
    </row>
    <row r="312" spans="1:81">
      <c r="A312" s="1415"/>
      <c r="B312" s="1415"/>
      <c r="C312" s="30" t="s">
        <v>235</v>
      </c>
      <c r="D312" s="15"/>
      <c r="E312" s="31"/>
      <c r="F312" s="15"/>
      <c r="G312" s="433"/>
      <c r="H312" s="31"/>
      <c r="I312" s="433"/>
      <c r="J312" s="433"/>
      <c r="K312" s="433"/>
      <c r="L312" s="1087"/>
      <c r="M312" s="1087"/>
      <c r="N312" s="1087"/>
      <c r="O312" s="1087"/>
      <c r="P312" s="1087"/>
      <c r="Q312" s="1087"/>
      <c r="R312" s="1087"/>
      <c r="S312" s="433"/>
      <c r="T312" s="433"/>
      <c r="U312" s="433"/>
      <c r="V312" s="433"/>
      <c r="W312" s="433"/>
      <c r="X312" s="433"/>
      <c r="Y312" s="433"/>
      <c r="Z312" s="433"/>
      <c r="AA312" s="433"/>
      <c r="AB312" s="433"/>
      <c r="AC312" s="433"/>
      <c r="AD312" s="433"/>
      <c r="AE312" s="433"/>
      <c r="AF312" s="433"/>
      <c r="AG312" s="433"/>
      <c r="AH312" s="433"/>
      <c r="AI312" s="433"/>
      <c r="AJ312" s="433"/>
      <c r="AK312" s="433"/>
      <c r="AL312" s="433"/>
      <c r="AM312" s="1087"/>
      <c r="AN312" s="1087"/>
      <c r="AO312" s="1087"/>
      <c r="AP312" s="433"/>
      <c r="AQ312" s="433"/>
      <c r="AR312" s="433"/>
      <c r="AS312" s="433"/>
      <c r="AT312" s="433"/>
      <c r="AU312" s="433"/>
      <c r="AV312" s="433"/>
      <c r="AW312" s="433"/>
      <c r="AX312" s="433"/>
      <c r="AY312" s="433"/>
      <c r="AZ312" s="433"/>
      <c r="BA312" s="433"/>
      <c r="BB312" s="433"/>
      <c r="BC312" s="433"/>
      <c r="BD312" s="433"/>
      <c r="BE312" s="1128">
        <f>COUNTIFS($T$8:$T$246,"x",BE$8:BE$246,"0")</f>
        <v>0</v>
      </c>
      <c r="BF312" s="1128">
        <f>COUNTIFS($T$8:$T$246,"x",BF$8:BF$246,"0")</f>
        <v>0</v>
      </c>
      <c r="BG312" s="1128">
        <f>COUNTIFS($T$8:$T$246,"x",BG$8:BG$246,"0")</f>
        <v>0</v>
      </c>
      <c r="BH312" s="1128">
        <f>COUNTIFS($T$8:$T$246,"x",BH$8:BH$246,"0")</f>
        <v>0</v>
      </c>
      <c r="BI312" s="1128">
        <f>COUNTIFS($T$8:$T$246,"x",BI$8:BI$246,"0")</f>
        <v>0</v>
      </c>
      <c r="BJ312" s="1129"/>
      <c r="BK312" s="1128"/>
      <c r="BL312" s="1128"/>
      <c r="BM312" s="1128"/>
      <c r="BN312" s="1128"/>
      <c r="BO312" s="1128"/>
      <c r="BP312" s="1128"/>
      <c r="BQ312" s="1128">
        <f>COUNTIFS($T$8:$T$246,"x",BQ$8:BQ$246,"0")</f>
        <v>0</v>
      </c>
      <c r="BR312" s="1130"/>
      <c r="BS312" s="1130"/>
      <c r="BT312" s="1130"/>
      <c r="BU312" s="1128">
        <f>COUNTIFS($T$8:$T$246,"x",BU$8:BU$246,"0")</f>
        <v>0</v>
      </c>
      <c r="BV312" s="433"/>
      <c r="BW312" s="433"/>
      <c r="BX312" s="433"/>
      <c r="BY312" s="433"/>
      <c r="BZ312" s="433"/>
      <c r="CA312" s="433"/>
      <c r="CB312" s="433"/>
      <c r="CC312" s="433"/>
    </row>
    <row r="313" spans="1:81">
      <c r="A313" s="1415"/>
      <c r="B313" s="1415"/>
      <c r="C313" s="1699" t="s">
        <v>236</v>
      </c>
      <c r="D313" s="15"/>
      <c r="E313" s="31"/>
      <c r="F313" s="15"/>
      <c r="G313" s="433"/>
      <c r="H313" s="31"/>
      <c r="I313" s="433"/>
      <c r="J313" s="433"/>
      <c r="K313" s="433"/>
      <c r="L313" s="1087"/>
      <c r="M313" s="1087"/>
      <c r="N313" s="1087"/>
      <c r="O313" s="1087"/>
      <c r="P313" s="1087"/>
      <c r="Q313" s="1087"/>
      <c r="R313" s="1087"/>
      <c r="S313" s="433"/>
      <c r="T313" s="433"/>
      <c r="U313" s="433"/>
      <c r="V313" s="433"/>
      <c r="W313" s="433"/>
      <c r="X313" s="433"/>
      <c r="Y313" s="433"/>
      <c r="Z313" s="433"/>
      <c r="AA313" s="433"/>
      <c r="AB313" s="433"/>
      <c r="AC313" s="433"/>
      <c r="AD313" s="433"/>
      <c r="AE313" s="433"/>
      <c r="AF313" s="433"/>
      <c r="AG313" s="433"/>
      <c r="AH313" s="433"/>
      <c r="AI313" s="433"/>
      <c r="AJ313" s="433"/>
      <c r="AK313" s="433"/>
      <c r="AL313" s="433"/>
      <c r="AM313" s="1087"/>
      <c r="AN313" s="1087"/>
      <c r="AO313" s="1087"/>
      <c r="AP313" s="433"/>
      <c r="AQ313" s="433"/>
      <c r="AR313" s="433"/>
      <c r="AS313" s="433"/>
      <c r="AT313" s="433"/>
      <c r="AU313" s="433"/>
      <c r="AV313" s="433"/>
      <c r="AW313" s="433"/>
      <c r="AX313" s="433"/>
      <c r="AY313" s="433"/>
      <c r="AZ313" s="433"/>
      <c r="BA313" s="433"/>
      <c r="BB313" s="433"/>
      <c r="BC313" s="433"/>
      <c r="BD313" s="433"/>
      <c r="BE313" s="1131" t="e">
        <f>(((BE310*2)+(BE311*1)+(BE312*0)))/(BE310+BE311+BE312)</f>
        <v>#DIV/0!</v>
      </c>
      <c r="BF313" s="1131" t="e">
        <f>(((BF310*2)+(BF311*1)+(BF312*0)))/(BF310+BF311+BF312)</f>
        <v>#DIV/0!</v>
      </c>
      <c r="BG313" s="1131" t="e">
        <f>(((BG310*2)+(BG311*1)+(BG312*0)))/(BG310+BG311+BG312)</f>
        <v>#DIV/0!</v>
      </c>
      <c r="BH313" s="1131" t="e">
        <f>(((BH310*2)+(BH311*1)+(BH312*0)))/(BH310+BH311+BH312)</f>
        <v>#DIV/0!</v>
      </c>
      <c r="BI313" s="1131" t="e">
        <f>(((BI310*2)+(BI311*1)+(BI312*0)))/(BI310+BI311+BI312)</f>
        <v>#DIV/0!</v>
      </c>
      <c r="BJ313" s="1132"/>
      <c r="BK313" s="1131"/>
      <c r="BL313" s="1131"/>
      <c r="BM313" s="1131"/>
      <c r="BN313" s="1131"/>
      <c r="BO313" s="1131"/>
      <c r="BP313" s="1131"/>
      <c r="BQ313" s="1131" t="e">
        <f>(((BQ310*2)+(BQ311*1)+(BQ312*0)))/(BQ310+BQ311+BQ312)</f>
        <v>#DIV/0!</v>
      </c>
      <c r="BR313" s="1133"/>
      <c r="BS313" s="1133"/>
      <c r="BT313" s="1133"/>
      <c r="BU313" s="1131" t="e">
        <f>(((BU310*2)+(BU311*1)+(BU312*0)))/(BU310+BU311+BU312)</f>
        <v>#DIV/0!</v>
      </c>
      <c r="BV313" s="1585">
        <f>COUNTIF($BE314:$BU314,"Đ")</f>
        <v>0</v>
      </c>
      <c r="BW313" s="1586">
        <f>BV313/COUNTA($BE314:$BU314)</f>
        <v>0</v>
      </c>
      <c r="BX313" s="1585">
        <f>COUNTIF($BE314:$BU314,"CCG")</f>
        <v>0</v>
      </c>
      <c r="BY313" s="1586">
        <f>BX313/COUNTA($BE314:$BU314)</f>
        <v>0</v>
      </c>
      <c r="BZ313" s="1585">
        <f>COUNTIF($BE314:$BU314,"CĐ")</f>
        <v>0</v>
      </c>
      <c r="CA313" s="1586">
        <f>BZ313/COUNTA($BE314:$BU314)</f>
        <v>0</v>
      </c>
      <c r="CB313" s="1582" t="e">
        <f>(((BV313*2)+(BX313*1)+(BZ313*0)))/(BV313+BX313+BZ313)</f>
        <v>#DIV/0!</v>
      </c>
      <c r="CC313" s="1582" t="e">
        <f>IF(CB313&gt;=1.6,"Đạt mục tiêu",IF(CB313&gt;=1,"Cần cố gắng","Chưa đạt"))</f>
        <v>#DIV/0!</v>
      </c>
    </row>
    <row r="314" spans="1:81">
      <c r="A314" s="1415"/>
      <c r="B314" s="1415"/>
      <c r="C314" s="1699"/>
      <c r="D314" s="15"/>
      <c r="E314" s="31"/>
      <c r="F314" s="15"/>
      <c r="G314" s="433"/>
      <c r="H314" s="31"/>
      <c r="I314" s="433"/>
      <c r="J314" s="433"/>
      <c r="K314" s="433"/>
      <c r="L314" s="1087"/>
      <c r="M314" s="1087"/>
      <c r="N314" s="1087"/>
      <c r="O314" s="1087"/>
      <c r="P314" s="1087"/>
      <c r="Q314" s="1087"/>
      <c r="R314" s="1087"/>
      <c r="S314" s="433"/>
      <c r="T314" s="433"/>
      <c r="U314" s="433"/>
      <c r="V314" s="433"/>
      <c r="W314" s="433"/>
      <c r="X314" s="433"/>
      <c r="Y314" s="433"/>
      <c r="Z314" s="433"/>
      <c r="AA314" s="433"/>
      <c r="AB314" s="433"/>
      <c r="AC314" s="433"/>
      <c r="AD314" s="433"/>
      <c r="AE314" s="433"/>
      <c r="AF314" s="433"/>
      <c r="AG314" s="433"/>
      <c r="AH314" s="433"/>
      <c r="AI314" s="433"/>
      <c r="AJ314" s="433"/>
      <c r="AK314" s="433"/>
      <c r="AL314" s="433"/>
      <c r="AM314" s="1087"/>
      <c r="AN314" s="1087"/>
      <c r="AO314" s="1087"/>
      <c r="AP314" s="433"/>
      <c r="AQ314" s="433"/>
      <c r="AR314" s="433"/>
      <c r="AS314" s="433"/>
      <c r="AT314" s="433"/>
      <c r="AU314" s="433"/>
      <c r="AV314" s="433"/>
      <c r="AW314" s="433"/>
      <c r="AX314" s="433"/>
      <c r="AY314" s="433"/>
      <c r="AZ314" s="433"/>
      <c r="BA314" s="433"/>
      <c r="BB314" s="433"/>
      <c r="BC314" s="433"/>
      <c r="BD314" s="433"/>
      <c r="BE314" s="1131" t="e">
        <f>IF(BE313&lt;1,"CĐ",IF(BE313&lt;1.6,"CCG","Đ"))</f>
        <v>#DIV/0!</v>
      </c>
      <c r="BF314" s="1131" t="e">
        <f>IF(BF313&lt;1,"CĐ",IF(BF313&lt;1.6,"CCG","Đ"))</f>
        <v>#DIV/0!</v>
      </c>
      <c r="BG314" s="1131" t="e">
        <f>IF(BG313&lt;1,"CĐ",IF(BG313&lt;1.6,"CCG","Đ"))</f>
        <v>#DIV/0!</v>
      </c>
      <c r="BH314" s="1131" t="e">
        <f>IF(BH313&lt;1,"CĐ",IF(BH313&lt;1.6,"CCG","Đ"))</f>
        <v>#DIV/0!</v>
      </c>
      <c r="BI314" s="1131" t="e">
        <f>IF(BI313&lt;1,"CĐ",IF(BI313&lt;1.6,"CCG","Đ"))</f>
        <v>#DIV/0!</v>
      </c>
      <c r="BJ314" s="1132"/>
      <c r="BK314" s="1131"/>
      <c r="BL314" s="1131"/>
      <c r="BM314" s="1131"/>
      <c r="BN314" s="1131"/>
      <c r="BO314" s="1131"/>
      <c r="BP314" s="1131"/>
      <c r="BQ314" s="1131" t="e">
        <f>IF(BQ313&lt;1,"CĐ",IF(BQ313&lt;1.6,"CCG","Đ"))</f>
        <v>#DIV/0!</v>
      </c>
      <c r="BR314" s="1133"/>
      <c r="BS314" s="1133"/>
      <c r="BT314" s="1133"/>
      <c r="BU314" s="1131" t="e">
        <f>IF(BU313&lt;1,"CĐ",IF(BU313&lt;1.6,"CCG","Đ"))</f>
        <v>#DIV/0!</v>
      </c>
      <c r="BV314" s="1585"/>
      <c r="BW314" s="1586"/>
      <c r="BX314" s="1585"/>
      <c r="BY314" s="1586"/>
      <c r="BZ314" s="1585"/>
      <c r="CA314" s="1586"/>
      <c r="CB314" s="1582"/>
      <c r="CC314" s="1582"/>
    </row>
    <row r="315" spans="1:81">
      <c r="A315" s="1414" t="s">
        <v>245</v>
      </c>
      <c r="B315" s="1414"/>
      <c r="C315" s="35" t="s">
        <v>233</v>
      </c>
      <c r="D315" s="36"/>
      <c r="E315" s="37"/>
      <c r="F315" s="36"/>
      <c r="G315" s="398"/>
      <c r="H315" s="37"/>
      <c r="I315" s="398"/>
      <c r="J315" s="398"/>
      <c r="K315" s="398"/>
      <c r="L315" s="398"/>
      <c r="M315" s="398"/>
      <c r="N315" s="79"/>
      <c r="O315" s="1088"/>
      <c r="P315" s="79"/>
      <c r="Q315" s="398"/>
      <c r="R315" s="398"/>
      <c r="S315" s="398"/>
      <c r="T315" s="398"/>
      <c r="U315" s="398"/>
      <c r="V315" s="398"/>
      <c r="W315" s="398"/>
      <c r="X315" s="398"/>
      <c r="Y315" s="398"/>
      <c r="Z315" s="398"/>
      <c r="AA315" s="398"/>
      <c r="AB315" s="398"/>
      <c r="AC315" s="398"/>
      <c r="AD315" s="398"/>
      <c r="AE315" s="398"/>
      <c r="AF315" s="398"/>
      <c r="AG315" s="398"/>
      <c r="AH315" s="398"/>
      <c r="AI315" s="398"/>
      <c r="AJ315" s="398"/>
      <c r="AK315" s="398"/>
      <c r="AL315" s="398"/>
      <c r="AM315" s="1088"/>
      <c r="AN315" s="1088"/>
      <c r="AO315" s="1088"/>
      <c r="AP315" s="398"/>
      <c r="AQ315" s="398"/>
      <c r="AR315" s="398"/>
      <c r="AS315" s="398"/>
      <c r="AT315" s="398"/>
      <c r="AU315" s="398"/>
      <c r="AV315" s="398"/>
      <c r="AW315" s="398"/>
      <c r="AX315" s="398"/>
      <c r="AY315" s="398"/>
      <c r="AZ315" s="398"/>
      <c r="BA315" s="398"/>
      <c r="BB315" s="398"/>
      <c r="BC315" s="398"/>
      <c r="BD315" s="398"/>
      <c r="BE315" s="1089" t="e">
        <f>COUNTIFS(#REF!,"x",BE$8:BE$246,"2")</f>
        <v>#REF!</v>
      </c>
      <c r="BF315" s="1089" t="e">
        <f>COUNTIFS(#REF!,"x",BF$8:BF$246,"2")</f>
        <v>#REF!</v>
      </c>
      <c r="BG315" s="1089" t="e">
        <f>COUNTIFS(#REF!,"x",BG$8:BG$246,"2")</f>
        <v>#REF!</v>
      </c>
      <c r="BH315" s="1089" t="e">
        <f>COUNTIFS(#REF!,"x",BH$8:BH$246,"2")</f>
        <v>#REF!</v>
      </c>
      <c r="BI315" s="1089" t="e">
        <f>COUNTIFS(#REF!,"x",BI$8:BI$246,"2")</f>
        <v>#REF!</v>
      </c>
      <c r="BJ315" s="572"/>
      <c r="BK315" s="1089"/>
      <c r="BL315" s="1089"/>
      <c r="BM315" s="1089"/>
      <c r="BN315" s="1089"/>
      <c r="BO315" s="1089"/>
      <c r="BP315" s="1089"/>
      <c r="BQ315" s="1089" t="e">
        <f>COUNTIFS(#REF!,"x",BQ$8:BQ$246,"2")</f>
        <v>#REF!</v>
      </c>
      <c r="BR315" s="1134"/>
      <c r="BS315" s="1134"/>
      <c r="BT315" s="1134"/>
      <c r="BU315" s="1089" t="e">
        <f>COUNTIFS(#REF!,"x",BU$8:BU$246,"2")</f>
        <v>#REF!</v>
      </c>
      <c r="BV315" s="398"/>
      <c r="BW315" s="398"/>
      <c r="BX315" s="398"/>
      <c r="BY315" s="398"/>
      <c r="BZ315" s="398"/>
      <c r="CA315" s="398"/>
      <c r="CB315" s="398"/>
      <c r="CC315" s="398"/>
    </row>
    <row r="316" spans="1:81">
      <c r="A316" s="1414"/>
      <c r="B316" s="1414"/>
      <c r="C316" s="35" t="s">
        <v>234</v>
      </c>
      <c r="D316" s="36"/>
      <c r="E316" s="37"/>
      <c r="F316" s="36"/>
      <c r="G316" s="398"/>
      <c r="H316" s="37"/>
      <c r="I316" s="398"/>
      <c r="J316" s="398"/>
      <c r="K316" s="398"/>
      <c r="L316" s="398"/>
      <c r="M316" s="398"/>
      <c r="N316" s="79"/>
      <c r="O316" s="1088"/>
      <c r="P316" s="79"/>
      <c r="Q316" s="398"/>
      <c r="R316" s="398"/>
      <c r="S316" s="398"/>
      <c r="T316" s="398"/>
      <c r="U316" s="398"/>
      <c r="V316" s="398"/>
      <c r="W316" s="398"/>
      <c r="X316" s="398"/>
      <c r="Y316" s="398"/>
      <c r="Z316" s="398"/>
      <c r="AA316" s="398"/>
      <c r="AB316" s="398"/>
      <c r="AC316" s="398"/>
      <c r="AD316" s="398"/>
      <c r="AE316" s="398"/>
      <c r="AF316" s="398"/>
      <c r="AG316" s="398"/>
      <c r="AH316" s="398"/>
      <c r="AI316" s="398"/>
      <c r="AJ316" s="398"/>
      <c r="AK316" s="398"/>
      <c r="AL316" s="398"/>
      <c r="AM316" s="1088"/>
      <c r="AN316" s="1088"/>
      <c r="AO316" s="1088"/>
      <c r="AP316" s="398"/>
      <c r="AQ316" s="398"/>
      <c r="AR316" s="398"/>
      <c r="AS316" s="398"/>
      <c r="AT316" s="398"/>
      <c r="AU316" s="398"/>
      <c r="AV316" s="398"/>
      <c r="AW316" s="398"/>
      <c r="AX316" s="398"/>
      <c r="AY316" s="398"/>
      <c r="AZ316" s="398"/>
      <c r="BA316" s="398"/>
      <c r="BB316" s="398"/>
      <c r="BC316" s="398"/>
      <c r="BD316" s="398"/>
      <c r="BE316" s="1089" t="e">
        <f>COUNTIFS(#REF!,"x",BE$8:BE$246,"1")</f>
        <v>#REF!</v>
      </c>
      <c r="BF316" s="1089" t="e">
        <f>COUNTIFS(#REF!,"x",BF$8:BF$246,"1")</f>
        <v>#REF!</v>
      </c>
      <c r="BG316" s="1089" t="e">
        <f>COUNTIFS(#REF!,"x",BG$8:BG$246,"1")</f>
        <v>#REF!</v>
      </c>
      <c r="BH316" s="1089" t="e">
        <f>COUNTIFS(#REF!,"x",BH$8:BH$246,"1")</f>
        <v>#REF!</v>
      </c>
      <c r="BI316" s="1089" t="e">
        <f>COUNTIFS(#REF!,"x",BI$8:BI$246,"1")</f>
        <v>#REF!</v>
      </c>
      <c r="BJ316" s="572"/>
      <c r="BK316" s="1089"/>
      <c r="BL316" s="1089"/>
      <c r="BM316" s="1089"/>
      <c r="BN316" s="1089"/>
      <c r="BO316" s="1089"/>
      <c r="BP316" s="1089"/>
      <c r="BQ316" s="1089" t="e">
        <f>COUNTIFS(#REF!,"x",BQ$8:BQ$246,"1")</f>
        <v>#REF!</v>
      </c>
      <c r="BR316" s="1134"/>
      <c r="BS316" s="1134"/>
      <c r="BT316" s="1134"/>
      <c r="BU316" s="1089" t="e">
        <f>COUNTIFS(#REF!,"x",BU$8:BU$246,"1")</f>
        <v>#REF!</v>
      </c>
      <c r="BV316" s="398"/>
      <c r="BW316" s="398"/>
      <c r="BX316" s="398"/>
      <c r="BY316" s="398"/>
      <c r="BZ316" s="398"/>
      <c r="CA316" s="398"/>
      <c r="CB316" s="398"/>
      <c r="CC316" s="398"/>
    </row>
    <row r="317" spans="1:81">
      <c r="A317" s="1414"/>
      <c r="B317" s="1414"/>
      <c r="C317" s="35" t="s">
        <v>235</v>
      </c>
      <c r="D317" s="36"/>
      <c r="E317" s="37"/>
      <c r="F317" s="36"/>
      <c r="G317" s="398"/>
      <c r="H317" s="37"/>
      <c r="I317" s="398"/>
      <c r="J317" s="398"/>
      <c r="K317" s="398"/>
      <c r="L317" s="398"/>
      <c r="M317" s="398"/>
      <c r="N317" s="79"/>
      <c r="O317" s="1088"/>
      <c r="P317" s="79"/>
      <c r="Q317" s="398"/>
      <c r="R317" s="398"/>
      <c r="S317" s="398"/>
      <c r="T317" s="398"/>
      <c r="U317" s="398"/>
      <c r="V317" s="398"/>
      <c r="W317" s="398"/>
      <c r="X317" s="398"/>
      <c r="Y317" s="398"/>
      <c r="Z317" s="398"/>
      <c r="AA317" s="398"/>
      <c r="AB317" s="398"/>
      <c r="AC317" s="398"/>
      <c r="AD317" s="398"/>
      <c r="AE317" s="398"/>
      <c r="AF317" s="398"/>
      <c r="AG317" s="398"/>
      <c r="AH317" s="398"/>
      <c r="AI317" s="398"/>
      <c r="AJ317" s="398"/>
      <c r="AK317" s="398"/>
      <c r="AL317" s="398"/>
      <c r="AM317" s="1088"/>
      <c r="AN317" s="1088"/>
      <c r="AO317" s="1088"/>
      <c r="AP317" s="398"/>
      <c r="AQ317" s="398"/>
      <c r="AR317" s="398"/>
      <c r="AS317" s="398"/>
      <c r="AT317" s="398"/>
      <c r="AU317" s="398"/>
      <c r="AV317" s="398"/>
      <c r="AW317" s="398"/>
      <c r="AX317" s="398"/>
      <c r="AY317" s="398"/>
      <c r="AZ317" s="398"/>
      <c r="BA317" s="398"/>
      <c r="BB317" s="398"/>
      <c r="BC317" s="398"/>
      <c r="BD317" s="398"/>
      <c r="BE317" s="1089" t="e">
        <f>COUNTIFS(#REF!,"x",BE$8:BE$246,"0")</f>
        <v>#REF!</v>
      </c>
      <c r="BF317" s="1089" t="e">
        <f>COUNTIFS(#REF!,"x",BF$8:BF$246,"0")</f>
        <v>#REF!</v>
      </c>
      <c r="BG317" s="1089" t="e">
        <f>COUNTIFS(#REF!,"x",BG$8:BG$246,"0")</f>
        <v>#REF!</v>
      </c>
      <c r="BH317" s="1089" t="e">
        <f>COUNTIFS(#REF!,"x",BH$8:BH$246,"0")</f>
        <v>#REF!</v>
      </c>
      <c r="BI317" s="1089" t="e">
        <f>COUNTIFS(#REF!,"x",BI$8:BI$246,"0")</f>
        <v>#REF!</v>
      </c>
      <c r="BJ317" s="572"/>
      <c r="BK317" s="1089"/>
      <c r="BL317" s="1089"/>
      <c r="BM317" s="1089"/>
      <c r="BN317" s="1089"/>
      <c r="BO317" s="1089"/>
      <c r="BP317" s="1089"/>
      <c r="BQ317" s="1089" t="e">
        <f>COUNTIFS(#REF!,"x",BQ$8:BQ$246,"0")</f>
        <v>#REF!</v>
      </c>
      <c r="BR317" s="1134"/>
      <c r="BS317" s="1134"/>
      <c r="BT317" s="1134"/>
      <c r="BU317" s="1089" t="e">
        <f>COUNTIFS(#REF!,"x",BU$8:BU$246,"0")</f>
        <v>#REF!</v>
      </c>
      <c r="BV317" s="398"/>
      <c r="BW317" s="398"/>
      <c r="BX317" s="398"/>
      <c r="BY317" s="398"/>
      <c r="BZ317" s="398"/>
      <c r="CA317" s="398"/>
      <c r="CB317" s="398"/>
      <c r="CC317" s="398"/>
    </row>
    <row r="318" spans="1:81">
      <c r="A318" s="1414"/>
      <c r="B318" s="1414"/>
      <c r="C318" s="1399" t="s">
        <v>236</v>
      </c>
      <c r="D318" s="36"/>
      <c r="E318" s="37"/>
      <c r="F318" s="36"/>
      <c r="G318" s="398"/>
      <c r="H318" s="37"/>
      <c r="I318" s="398"/>
      <c r="J318" s="398"/>
      <c r="K318" s="398"/>
      <c r="L318" s="398"/>
      <c r="M318" s="398"/>
      <c r="N318" s="79"/>
      <c r="O318" s="1088"/>
      <c r="P318" s="79"/>
      <c r="Q318" s="398"/>
      <c r="R318" s="398"/>
      <c r="S318" s="398"/>
      <c r="T318" s="398"/>
      <c r="U318" s="398"/>
      <c r="V318" s="398"/>
      <c r="W318" s="398"/>
      <c r="X318" s="398"/>
      <c r="Y318" s="398"/>
      <c r="Z318" s="398"/>
      <c r="AA318" s="398"/>
      <c r="AB318" s="398"/>
      <c r="AC318" s="398"/>
      <c r="AD318" s="398"/>
      <c r="AE318" s="398"/>
      <c r="AF318" s="398"/>
      <c r="AG318" s="398"/>
      <c r="AH318" s="398"/>
      <c r="AI318" s="398"/>
      <c r="AJ318" s="398"/>
      <c r="AK318" s="398"/>
      <c r="AL318" s="398"/>
      <c r="AM318" s="1088"/>
      <c r="AN318" s="1088"/>
      <c r="AO318" s="1088"/>
      <c r="AP318" s="398"/>
      <c r="AQ318" s="398"/>
      <c r="AR318" s="398"/>
      <c r="AS318" s="398"/>
      <c r="AT318" s="398"/>
      <c r="AU318" s="398"/>
      <c r="AV318" s="398"/>
      <c r="AW318" s="398"/>
      <c r="AX318" s="398"/>
      <c r="AY318" s="398"/>
      <c r="AZ318" s="398"/>
      <c r="BA318" s="398"/>
      <c r="BB318" s="398"/>
      <c r="BC318" s="398"/>
      <c r="BD318" s="398"/>
      <c r="BE318" s="578" t="e">
        <f>(((BE315*2)+(BE316*1)+(BE317*0)))/(BE315+BE316+BE317)</f>
        <v>#REF!</v>
      </c>
      <c r="BF318" s="578" t="e">
        <f>(((BF315*2)+(BF316*1)+(BF317*0)))/(BF315+BF316+BF317)</f>
        <v>#REF!</v>
      </c>
      <c r="BG318" s="578" t="e">
        <f>(((BG315*2)+(BG316*1)+(BG317*0)))/(BG315+BG316+BG317)</f>
        <v>#REF!</v>
      </c>
      <c r="BH318" s="578" t="e">
        <f>(((BH315*2)+(BH316*1)+(BH317*0)))/(BH315+BH316+BH317)</f>
        <v>#REF!</v>
      </c>
      <c r="BI318" s="578" t="e">
        <f>(((BI315*2)+(BI316*1)+(BI317*0)))/(BI315+BI316+BI317)</f>
        <v>#REF!</v>
      </c>
      <c r="BJ318" s="579"/>
      <c r="BK318" s="578"/>
      <c r="BL318" s="578"/>
      <c r="BM318" s="578"/>
      <c r="BN318" s="578"/>
      <c r="BO318" s="578"/>
      <c r="BP318" s="578"/>
      <c r="BQ318" s="578" t="e">
        <f>(((BQ315*2)+(BQ316*1)+(BQ317*0)))/(BQ315+BQ316+BQ317)</f>
        <v>#REF!</v>
      </c>
      <c r="BR318" s="1135"/>
      <c r="BS318" s="1135"/>
      <c r="BT318" s="1135"/>
      <c r="BU318" s="578" t="e">
        <f>(((BU315*2)+(BU316*1)+(BU317*0)))/(BU315+BU316+BU317)</f>
        <v>#REF!</v>
      </c>
      <c r="BV318" s="1550">
        <f>COUNTIF($BE319:$BU319,"Đ")</f>
        <v>0</v>
      </c>
      <c r="BW318" s="1549">
        <f>BV318/COUNTA($BE319:$BU319)</f>
        <v>0</v>
      </c>
      <c r="BX318" s="1550">
        <f>COUNTIF($BE319:$BU319,"CCG")</f>
        <v>0</v>
      </c>
      <c r="BY318" s="1549">
        <f>BX318/COUNTA($BE319:$BU319)</f>
        <v>0</v>
      </c>
      <c r="BZ318" s="1550">
        <f>COUNTIF($BE319:$BU319,"CĐ")</f>
        <v>0</v>
      </c>
      <c r="CA318" s="1549">
        <f>BZ318/COUNTA($BE319:$BU319)</f>
        <v>0</v>
      </c>
      <c r="CB318" s="1407" t="e">
        <f>(((BV318*2)+(BX318*1)+(BZ318*0)))/(BV318+BX318+BZ318)</f>
        <v>#DIV/0!</v>
      </c>
      <c r="CC318" s="1407" t="e">
        <f>IF(CB318&gt;=1.6,"Đạt mục tiêu",IF(CB318&gt;=1,"Cần cố gắng","Chưa đạt"))</f>
        <v>#DIV/0!</v>
      </c>
    </row>
    <row r="319" spans="1:81">
      <c r="A319" s="1414"/>
      <c r="B319" s="1414"/>
      <c r="C319" s="1399"/>
      <c r="D319" s="36"/>
      <c r="E319" s="37"/>
      <c r="F319" s="36"/>
      <c r="G319" s="398"/>
      <c r="H319" s="37"/>
      <c r="I319" s="398"/>
      <c r="J319" s="398"/>
      <c r="K319" s="398"/>
      <c r="L319" s="398"/>
      <c r="M319" s="398"/>
      <c r="N319" s="79"/>
      <c r="O319" s="1088"/>
      <c r="P319" s="79"/>
      <c r="Q319" s="398"/>
      <c r="R319" s="398"/>
      <c r="S319" s="398"/>
      <c r="T319" s="398"/>
      <c r="U319" s="398"/>
      <c r="V319" s="398"/>
      <c r="W319" s="398"/>
      <c r="X319" s="398"/>
      <c r="Y319" s="398"/>
      <c r="Z319" s="398"/>
      <c r="AA319" s="398"/>
      <c r="AB319" s="398"/>
      <c r="AC319" s="398"/>
      <c r="AD319" s="398"/>
      <c r="AE319" s="398"/>
      <c r="AF319" s="398"/>
      <c r="AG319" s="398"/>
      <c r="AH319" s="398"/>
      <c r="AI319" s="398"/>
      <c r="AJ319" s="398"/>
      <c r="AK319" s="398"/>
      <c r="AL319" s="398"/>
      <c r="AM319" s="1088"/>
      <c r="AN319" s="1088"/>
      <c r="AO319" s="1088"/>
      <c r="AP319" s="398"/>
      <c r="AQ319" s="398"/>
      <c r="AR319" s="398"/>
      <c r="AS319" s="398"/>
      <c r="AT319" s="398"/>
      <c r="AU319" s="398"/>
      <c r="AV319" s="398"/>
      <c r="AW319" s="398"/>
      <c r="AX319" s="398"/>
      <c r="AY319" s="398"/>
      <c r="AZ319" s="398"/>
      <c r="BA319" s="398"/>
      <c r="BB319" s="398"/>
      <c r="BC319" s="398"/>
      <c r="BD319" s="398"/>
      <c r="BE319" s="578" t="e">
        <f>IF(BE318&lt;1,"CĐ",IF(BE318&lt;1.6,"CCG","Đ"))</f>
        <v>#REF!</v>
      </c>
      <c r="BF319" s="578" t="e">
        <f>IF(BF318&lt;1,"CĐ",IF(BF318&lt;1.6,"CCG","Đ"))</f>
        <v>#REF!</v>
      </c>
      <c r="BG319" s="578" t="e">
        <f>IF(BG318&lt;1,"CĐ",IF(BG318&lt;1.6,"CCG","Đ"))</f>
        <v>#REF!</v>
      </c>
      <c r="BH319" s="578" t="e">
        <f>IF(BH318&lt;1,"CĐ",IF(BH318&lt;1.6,"CCG","Đ"))</f>
        <v>#REF!</v>
      </c>
      <c r="BI319" s="578" t="e">
        <f>IF(BI318&lt;1,"CĐ",IF(BI318&lt;1.6,"CCG","Đ"))</f>
        <v>#REF!</v>
      </c>
      <c r="BJ319" s="579"/>
      <c r="BK319" s="578"/>
      <c r="BL319" s="578"/>
      <c r="BM319" s="578"/>
      <c r="BN319" s="578"/>
      <c r="BO319" s="578"/>
      <c r="BP319" s="578"/>
      <c r="BQ319" s="578" t="e">
        <f>IF(BQ318&lt;1,"CĐ",IF(BQ318&lt;1.6,"CCG","Đ"))</f>
        <v>#REF!</v>
      </c>
      <c r="BR319" s="1135"/>
      <c r="BS319" s="1135"/>
      <c r="BT319" s="1135"/>
      <c r="BU319" s="578" t="e">
        <f>IF(BU318&lt;1,"CĐ",IF(BU318&lt;1.6,"CCG","Đ"))</f>
        <v>#REF!</v>
      </c>
      <c r="BV319" s="1550"/>
      <c r="BW319" s="1549"/>
      <c r="BX319" s="1550"/>
      <c r="BY319" s="1549"/>
      <c r="BZ319" s="1550"/>
      <c r="CA319" s="1549"/>
      <c r="CB319" s="1407"/>
      <c r="CC319" s="1407"/>
    </row>
    <row r="320" spans="1:81">
      <c r="A320" s="1414" t="s">
        <v>246</v>
      </c>
      <c r="B320" s="1415" t="s">
        <v>11</v>
      </c>
      <c r="C320" s="32" t="s">
        <v>233</v>
      </c>
      <c r="D320" s="15"/>
      <c r="E320" s="31"/>
      <c r="F320" s="15"/>
      <c r="G320" s="433"/>
      <c r="H320" s="31"/>
      <c r="I320" s="433"/>
      <c r="J320" s="433"/>
      <c r="K320" s="433"/>
      <c r="L320" s="433"/>
      <c r="M320" s="1087"/>
      <c r="N320" s="1087"/>
      <c r="O320" s="1087"/>
      <c r="P320" s="1087"/>
      <c r="Q320" s="1087"/>
      <c r="R320" s="433"/>
      <c r="S320" s="433"/>
      <c r="T320" s="433"/>
      <c r="U320" s="433"/>
      <c r="V320" s="433"/>
      <c r="W320" s="433"/>
      <c r="X320" s="433"/>
      <c r="Y320" s="433"/>
      <c r="Z320" s="433"/>
      <c r="AA320" s="433"/>
      <c r="AB320" s="433"/>
      <c r="AC320" s="433"/>
      <c r="AD320" s="433"/>
      <c r="AE320" s="433"/>
      <c r="AF320" s="433"/>
      <c r="AG320" s="433"/>
      <c r="AH320" s="433"/>
      <c r="AI320" s="433"/>
      <c r="AJ320" s="433"/>
      <c r="AK320" s="433"/>
      <c r="AL320" s="433"/>
      <c r="AM320" s="1087"/>
      <c r="AN320" s="1087"/>
      <c r="AO320" s="1087"/>
      <c r="AP320" s="433"/>
      <c r="AQ320" s="433"/>
      <c r="AR320" s="433"/>
      <c r="AS320" s="433"/>
      <c r="AT320" s="433"/>
      <c r="AU320" s="433"/>
      <c r="AV320" s="433"/>
      <c r="AW320" s="433"/>
      <c r="AX320" s="433"/>
      <c r="AY320" s="433"/>
      <c r="AZ320" s="433"/>
      <c r="BA320" s="433"/>
      <c r="BB320" s="433"/>
      <c r="BC320" s="433"/>
      <c r="BD320" s="433"/>
      <c r="BE320" s="1136">
        <f t="shared" ref="BE320:BU320" si="80">COUNTIFS($J$8:$J$246,"Thể chất",BE$8:BE$246,"2")</f>
        <v>6</v>
      </c>
      <c r="BF320" s="1136">
        <f t="shared" si="80"/>
        <v>3</v>
      </c>
      <c r="BG320" s="1136">
        <f t="shared" si="80"/>
        <v>6</v>
      </c>
      <c r="BH320" s="1136">
        <f t="shared" si="80"/>
        <v>4</v>
      </c>
      <c r="BI320" s="1136">
        <f t="shared" si="80"/>
        <v>4</v>
      </c>
      <c r="BJ320" s="1137">
        <f t="shared" si="80"/>
        <v>6</v>
      </c>
      <c r="BK320" s="1136">
        <f t="shared" si="80"/>
        <v>6</v>
      </c>
      <c r="BL320" s="1136">
        <f t="shared" si="80"/>
        <v>6</v>
      </c>
      <c r="BM320" s="1136">
        <f t="shared" si="80"/>
        <v>3</v>
      </c>
      <c r="BN320" s="1136">
        <f t="shared" si="80"/>
        <v>4</v>
      </c>
      <c r="BO320" s="1136">
        <f t="shared" si="80"/>
        <v>5</v>
      </c>
      <c r="BP320" s="1136">
        <f t="shared" si="80"/>
        <v>4</v>
      </c>
      <c r="BQ320" s="1136">
        <f t="shared" si="80"/>
        <v>4</v>
      </c>
      <c r="BR320" s="1138">
        <f t="shared" si="80"/>
        <v>2</v>
      </c>
      <c r="BS320" s="1138">
        <f t="shared" si="80"/>
        <v>1</v>
      </c>
      <c r="BT320" s="1138">
        <f t="shared" si="80"/>
        <v>4</v>
      </c>
      <c r="BU320" s="1136">
        <f t="shared" si="80"/>
        <v>5</v>
      </c>
      <c r="BV320" s="433"/>
      <c r="BW320" s="433"/>
      <c r="BX320" s="433"/>
      <c r="BY320" s="433"/>
      <c r="BZ320" s="433"/>
      <c r="CA320" s="433"/>
      <c r="CB320" s="433"/>
      <c r="CC320" s="433"/>
    </row>
    <row r="321" spans="1:81">
      <c r="A321" s="1414"/>
      <c r="B321" s="1415"/>
      <c r="C321" s="32" t="s">
        <v>234</v>
      </c>
      <c r="D321" s="15"/>
      <c r="E321" s="31"/>
      <c r="F321" s="15"/>
      <c r="G321" s="433"/>
      <c r="H321" s="31"/>
      <c r="I321" s="433"/>
      <c r="J321" s="433"/>
      <c r="K321" s="433"/>
      <c r="L321" s="433"/>
      <c r="M321" s="1087"/>
      <c r="N321" s="1087"/>
      <c r="O321" s="1087"/>
      <c r="P321" s="1087"/>
      <c r="Q321" s="1087"/>
      <c r="R321" s="433"/>
      <c r="S321" s="433"/>
      <c r="T321" s="433"/>
      <c r="U321" s="433"/>
      <c r="V321" s="433"/>
      <c r="W321" s="433"/>
      <c r="X321" s="433"/>
      <c r="Y321" s="433"/>
      <c r="Z321" s="433"/>
      <c r="AA321" s="433"/>
      <c r="AB321" s="433"/>
      <c r="AC321" s="433"/>
      <c r="AD321" s="433"/>
      <c r="AE321" s="433"/>
      <c r="AF321" s="433"/>
      <c r="AG321" s="433"/>
      <c r="AH321" s="433"/>
      <c r="AI321" s="433"/>
      <c r="AJ321" s="433"/>
      <c r="AK321" s="433"/>
      <c r="AL321" s="433"/>
      <c r="AM321" s="1087"/>
      <c r="AN321" s="1087"/>
      <c r="AO321" s="1087"/>
      <c r="AP321" s="433"/>
      <c r="AQ321" s="433"/>
      <c r="AR321" s="433"/>
      <c r="AS321" s="433"/>
      <c r="AT321" s="433"/>
      <c r="AU321" s="433"/>
      <c r="AV321" s="433"/>
      <c r="AW321" s="433"/>
      <c r="AX321" s="433"/>
      <c r="AY321" s="433"/>
      <c r="AZ321" s="433"/>
      <c r="BA321" s="433"/>
      <c r="BB321" s="433"/>
      <c r="BC321" s="433"/>
      <c r="BD321" s="433"/>
      <c r="BE321" s="1136">
        <f t="shared" ref="BE321:BQ321" si="81">COUNTIFS($J$8:$J$246,"Thể chất",BE$8:BE$246,"1")</f>
        <v>0</v>
      </c>
      <c r="BF321" s="1136">
        <f t="shared" si="81"/>
        <v>3</v>
      </c>
      <c r="BG321" s="1136">
        <f t="shared" si="81"/>
        <v>0</v>
      </c>
      <c r="BH321" s="1136">
        <f t="shared" si="81"/>
        <v>2</v>
      </c>
      <c r="BI321" s="1136">
        <f t="shared" si="81"/>
        <v>2</v>
      </c>
      <c r="BJ321" s="1137">
        <f t="shared" si="81"/>
        <v>0</v>
      </c>
      <c r="BK321" s="1136">
        <f t="shared" si="81"/>
        <v>0</v>
      </c>
      <c r="BL321" s="1136">
        <f t="shared" si="81"/>
        <v>0</v>
      </c>
      <c r="BM321" s="1136">
        <f t="shared" si="81"/>
        <v>3</v>
      </c>
      <c r="BN321" s="1136">
        <f t="shared" si="81"/>
        <v>2</v>
      </c>
      <c r="BO321" s="1136">
        <f t="shared" si="81"/>
        <v>1</v>
      </c>
      <c r="BP321" s="1136">
        <f t="shared" si="81"/>
        <v>2</v>
      </c>
      <c r="BQ321" s="1136">
        <f t="shared" si="81"/>
        <v>2</v>
      </c>
      <c r="BR321" s="1138"/>
      <c r="BS321" s="1138"/>
      <c r="BT321" s="1138"/>
      <c r="BU321" s="1136">
        <f t="shared" ref="BU321" si="82">COUNTIFS($J$8:$J$246,"Thể chất",BU$8:BU$246,"1")</f>
        <v>1</v>
      </c>
      <c r="BV321" s="433"/>
      <c r="BW321" s="433"/>
      <c r="BX321" s="433"/>
      <c r="BY321" s="433"/>
      <c r="BZ321" s="433"/>
      <c r="CA321" s="433"/>
      <c r="CB321" s="433"/>
      <c r="CC321" s="433"/>
    </row>
    <row r="322" spans="1:81">
      <c r="A322" s="1414"/>
      <c r="B322" s="1415"/>
      <c r="C322" s="32" t="s">
        <v>235</v>
      </c>
      <c r="D322" s="15"/>
      <c r="E322" s="31"/>
      <c r="F322" s="15"/>
      <c r="G322" s="433"/>
      <c r="H322" s="31"/>
      <c r="I322" s="433"/>
      <c r="J322" s="433"/>
      <c r="K322" s="433"/>
      <c r="L322" s="433"/>
      <c r="M322" s="1087"/>
      <c r="N322" s="1087"/>
      <c r="O322" s="1087"/>
      <c r="P322" s="1087"/>
      <c r="Q322" s="1087"/>
      <c r="R322" s="433"/>
      <c r="S322" s="433"/>
      <c r="T322" s="433"/>
      <c r="U322" s="433"/>
      <c r="V322" s="433"/>
      <c r="W322" s="433"/>
      <c r="X322" s="433"/>
      <c r="Y322" s="433"/>
      <c r="Z322" s="433"/>
      <c r="AA322" s="433"/>
      <c r="AB322" s="433"/>
      <c r="AC322" s="433"/>
      <c r="AD322" s="433"/>
      <c r="AE322" s="433"/>
      <c r="AF322" s="433"/>
      <c r="AG322" s="433"/>
      <c r="AH322" s="433"/>
      <c r="AI322" s="433"/>
      <c r="AJ322" s="433"/>
      <c r="AK322" s="433"/>
      <c r="AL322" s="433"/>
      <c r="AM322" s="1087"/>
      <c r="AN322" s="1087"/>
      <c r="AO322" s="1087"/>
      <c r="AP322" s="433"/>
      <c r="AQ322" s="433"/>
      <c r="AR322" s="433"/>
      <c r="AS322" s="433"/>
      <c r="AT322" s="433"/>
      <c r="AU322" s="433"/>
      <c r="AV322" s="433"/>
      <c r="AW322" s="433"/>
      <c r="AX322" s="433"/>
      <c r="AY322" s="433"/>
      <c r="AZ322" s="433"/>
      <c r="BA322" s="433"/>
      <c r="BB322" s="433"/>
      <c r="BC322" s="433"/>
      <c r="BD322" s="433"/>
      <c r="BE322" s="1136">
        <f t="shared" ref="BE322:BQ322" si="83">COUNTIFS($J$8:$J$246,"Thể chất",BE$8:BE$246,"0")</f>
        <v>0</v>
      </c>
      <c r="BF322" s="1136">
        <f t="shared" si="83"/>
        <v>0</v>
      </c>
      <c r="BG322" s="1136">
        <f t="shared" si="83"/>
        <v>0</v>
      </c>
      <c r="BH322" s="1136">
        <f t="shared" si="83"/>
        <v>0</v>
      </c>
      <c r="BI322" s="1136">
        <f t="shared" si="83"/>
        <v>0</v>
      </c>
      <c r="BJ322" s="1137">
        <f t="shared" si="83"/>
        <v>0</v>
      </c>
      <c r="BK322" s="1136">
        <f t="shared" si="83"/>
        <v>0</v>
      </c>
      <c r="BL322" s="1136">
        <f t="shared" si="83"/>
        <v>0</v>
      </c>
      <c r="BM322" s="1136">
        <f t="shared" si="83"/>
        <v>0</v>
      </c>
      <c r="BN322" s="1136">
        <f t="shared" si="83"/>
        <v>0</v>
      </c>
      <c r="BO322" s="1136">
        <f t="shared" si="83"/>
        <v>0</v>
      </c>
      <c r="BP322" s="1136">
        <f t="shared" si="83"/>
        <v>0</v>
      </c>
      <c r="BQ322" s="1136">
        <f t="shared" si="83"/>
        <v>0</v>
      </c>
      <c r="BR322" s="1138"/>
      <c r="BS322" s="1138"/>
      <c r="BT322" s="1138"/>
      <c r="BU322" s="1136">
        <f t="shared" ref="BU322" si="84">COUNTIFS($J$8:$J$246,"Thể chất",BU$8:BU$246,"0")</f>
        <v>0</v>
      </c>
      <c r="BV322" s="433"/>
      <c r="BW322" s="433"/>
      <c r="BX322" s="433"/>
      <c r="BY322" s="433"/>
      <c r="BZ322" s="433"/>
      <c r="CA322" s="433"/>
      <c r="CB322" s="433"/>
      <c r="CC322" s="433"/>
    </row>
    <row r="323" spans="1:81">
      <c r="A323" s="1414"/>
      <c r="B323" s="1415"/>
      <c r="C323" s="1697" t="s">
        <v>247</v>
      </c>
      <c r="D323" s="15"/>
      <c r="E323" s="31"/>
      <c r="F323" s="15"/>
      <c r="G323" s="433"/>
      <c r="H323" s="31"/>
      <c r="I323" s="433"/>
      <c r="J323" s="433"/>
      <c r="K323" s="433"/>
      <c r="L323" s="433"/>
      <c r="M323" s="1087"/>
      <c r="N323" s="1087"/>
      <c r="O323" s="1087"/>
      <c r="P323" s="1087"/>
      <c r="Q323" s="1087"/>
      <c r="R323" s="433"/>
      <c r="S323" s="433"/>
      <c r="T323" s="433"/>
      <c r="U323" s="433"/>
      <c r="V323" s="433"/>
      <c r="W323" s="433"/>
      <c r="X323" s="433"/>
      <c r="Y323" s="433"/>
      <c r="Z323" s="433"/>
      <c r="AA323" s="433"/>
      <c r="AB323" s="433"/>
      <c r="AC323" s="433"/>
      <c r="AD323" s="433"/>
      <c r="AE323" s="433"/>
      <c r="AF323" s="433"/>
      <c r="AG323" s="433"/>
      <c r="AH323" s="433"/>
      <c r="AI323" s="433"/>
      <c r="AJ323" s="433"/>
      <c r="AK323" s="433"/>
      <c r="AL323" s="433"/>
      <c r="AM323" s="1087"/>
      <c r="AN323" s="1087"/>
      <c r="AO323" s="1087"/>
      <c r="AP323" s="433"/>
      <c r="AQ323" s="433"/>
      <c r="AR323" s="433"/>
      <c r="AS323" s="433"/>
      <c r="AT323" s="433"/>
      <c r="AU323" s="433"/>
      <c r="AV323" s="433"/>
      <c r="AW323" s="433"/>
      <c r="AX323" s="433"/>
      <c r="AY323" s="433"/>
      <c r="AZ323" s="433"/>
      <c r="BA323" s="433"/>
      <c r="BB323" s="433"/>
      <c r="BC323" s="433"/>
      <c r="BD323" s="433"/>
      <c r="BE323" s="1131">
        <f t="shared" ref="BE323:BU323" si="85">(((BE320*2)+(BE321*1)+(BE322*0)))/(BE320+BE321+BE322)</f>
        <v>2</v>
      </c>
      <c r="BF323" s="1131">
        <f t="shared" si="85"/>
        <v>1.5</v>
      </c>
      <c r="BG323" s="1131">
        <f t="shared" si="85"/>
        <v>2</v>
      </c>
      <c r="BH323" s="1131">
        <f t="shared" si="85"/>
        <v>1.6666666666666667</v>
      </c>
      <c r="BI323" s="1131">
        <f t="shared" si="85"/>
        <v>1.6666666666666667</v>
      </c>
      <c r="BJ323" s="1132">
        <f t="shared" si="85"/>
        <v>2</v>
      </c>
      <c r="BK323" s="1131">
        <f t="shared" si="85"/>
        <v>2</v>
      </c>
      <c r="BL323" s="1131">
        <f t="shared" si="85"/>
        <v>2</v>
      </c>
      <c r="BM323" s="1131">
        <f t="shared" si="85"/>
        <v>1.5</v>
      </c>
      <c r="BN323" s="1131">
        <f t="shared" si="85"/>
        <v>1.6666666666666667</v>
      </c>
      <c r="BO323" s="1131">
        <f t="shared" si="85"/>
        <v>1.8333333333333333</v>
      </c>
      <c r="BP323" s="1131">
        <f t="shared" si="85"/>
        <v>1.6666666666666667</v>
      </c>
      <c r="BQ323" s="1131">
        <f t="shared" si="85"/>
        <v>1.6666666666666667</v>
      </c>
      <c r="BR323" s="1133"/>
      <c r="BS323" s="1133"/>
      <c r="BT323" s="1133"/>
      <c r="BU323" s="1131">
        <f t="shared" si="85"/>
        <v>1.8333333333333333</v>
      </c>
      <c r="BV323" s="1585">
        <f>COUNTIF($BE324:$BU324,"Đ")</f>
        <v>12</v>
      </c>
      <c r="BW323" s="1586">
        <f>BV323/COUNTA($BE324:$BU324)</f>
        <v>0.8571428571428571</v>
      </c>
      <c r="BX323" s="1585">
        <f>COUNTIF($BE324:$BU324,"CCG")</f>
        <v>2</v>
      </c>
      <c r="BY323" s="1586">
        <f>BX323/COUNTA($BE324:$BU324)</f>
        <v>0.14285714285714285</v>
      </c>
      <c r="BZ323" s="1585">
        <f>COUNTIF($BE324:$BU324,"CĐ")</f>
        <v>0</v>
      </c>
      <c r="CA323" s="1586">
        <f>BZ323/COUNTA($BE324:$BU324)</f>
        <v>0</v>
      </c>
      <c r="CB323" s="1582">
        <f>(((BV323*2)+(BX323*1)+(BZ323*0)))/(BV323+BX323+BZ323)</f>
        <v>1.8571428571428572</v>
      </c>
      <c r="CC323" s="1582" t="str">
        <f>IF(CB323&gt;=1.6,"Đạt mục tiêu",IF(CB323&gt;=1,"Cần cố gắng","Chưa đạt"))</f>
        <v>Đạt mục tiêu</v>
      </c>
    </row>
    <row r="324" spans="1:81">
      <c r="A324" s="1414"/>
      <c r="B324" s="1415"/>
      <c r="C324" s="1698"/>
      <c r="D324" s="15"/>
      <c r="E324" s="31"/>
      <c r="F324" s="15"/>
      <c r="G324" s="433"/>
      <c r="H324" s="31"/>
      <c r="I324" s="433"/>
      <c r="J324" s="433"/>
      <c r="K324" s="433"/>
      <c r="L324" s="433"/>
      <c r="M324" s="1087"/>
      <c r="N324" s="1087"/>
      <c r="O324" s="1087"/>
      <c r="P324" s="1087"/>
      <c r="Q324" s="1087"/>
      <c r="R324" s="433"/>
      <c r="S324" s="433"/>
      <c r="T324" s="433"/>
      <c r="U324" s="433"/>
      <c r="V324" s="433"/>
      <c r="W324" s="433"/>
      <c r="X324" s="433"/>
      <c r="Y324" s="433"/>
      <c r="Z324" s="433"/>
      <c r="AA324" s="433"/>
      <c r="AB324" s="433"/>
      <c r="AC324" s="433"/>
      <c r="AD324" s="433"/>
      <c r="AE324" s="433"/>
      <c r="AF324" s="433"/>
      <c r="AG324" s="433"/>
      <c r="AH324" s="433"/>
      <c r="AI324" s="433"/>
      <c r="AJ324" s="433"/>
      <c r="AK324" s="433"/>
      <c r="AL324" s="433"/>
      <c r="AM324" s="1087"/>
      <c r="AN324" s="1087"/>
      <c r="AO324" s="1087"/>
      <c r="AP324" s="433"/>
      <c r="AQ324" s="433"/>
      <c r="AR324" s="433"/>
      <c r="AS324" s="433"/>
      <c r="AT324" s="433"/>
      <c r="AU324" s="433"/>
      <c r="AV324" s="433"/>
      <c r="AW324" s="433"/>
      <c r="AX324" s="433"/>
      <c r="AY324" s="433"/>
      <c r="AZ324" s="433"/>
      <c r="BA324" s="433"/>
      <c r="BB324" s="433"/>
      <c r="BC324" s="433"/>
      <c r="BD324" s="433"/>
      <c r="BE324" s="1131" t="str">
        <f t="shared" ref="BE324:BU324" si="86">IF(BE323&lt;1,"CĐ",IF(BE323&lt;1.6,"CCG","Đ"))</f>
        <v>Đ</v>
      </c>
      <c r="BF324" s="1131" t="str">
        <f t="shared" si="86"/>
        <v>CCG</v>
      </c>
      <c r="BG324" s="1131" t="str">
        <f t="shared" si="86"/>
        <v>Đ</v>
      </c>
      <c r="BH324" s="1131" t="str">
        <f t="shared" si="86"/>
        <v>Đ</v>
      </c>
      <c r="BI324" s="1131" t="str">
        <f t="shared" si="86"/>
        <v>Đ</v>
      </c>
      <c r="BJ324" s="1132" t="str">
        <f t="shared" si="86"/>
        <v>Đ</v>
      </c>
      <c r="BK324" s="1131" t="str">
        <f t="shared" si="86"/>
        <v>Đ</v>
      </c>
      <c r="BL324" s="1131" t="str">
        <f t="shared" si="86"/>
        <v>Đ</v>
      </c>
      <c r="BM324" s="1131" t="str">
        <f t="shared" si="86"/>
        <v>CCG</v>
      </c>
      <c r="BN324" s="1131" t="str">
        <f t="shared" si="86"/>
        <v>Đ</v>
      </c>
      <c r="BO324" s="1131" t="str">
        <f t="shared" si="86"/>
        <v>Đ</v>
      </c>
      <c r="BP324" s="1131" t="str">
        <f t="shared" si="86"/>
        <v>Đ</v>
      </c>
      <c r="BQ324" s="1131" t="str">
        <f t="shared" si="86"/>
        <v>Đ</v>
      </c>
      <c r="BR324" s="1133"/>
      <c r="BS324" s="1133"/>
      <c r="BT324" s="1133"/>
      <c r="BU324" s="1131" t="str">
        <f t="shared" si="86"/>
        <v>Đ</v>
      </c>
      <c r="BV324" s="1585"/>
      <c r="BW324" s="1586"/>
      <c r="BX324" s="1585"/>
      <c r="BY324" s="1586"/>
      <c r="BZ324" s="1585"/>
      <c r="CA324" s="1586"/>
      <c r="CB324" s="1582"/>
      <c r="CC324" s="1582"/>
    </row>
    <row r="325" spans="1:81">
      <c r="A325" s="1414"/>
      <c r="B325" s="1414" t="s">
        <v>23</v>
      </c>
      <c r="C325" s="40" t="s">
        <v>233</v>
      </c>
      <c r="D325" s="36"/>
      <c r="E325" s="37"/>
      <c r="F325" s="36"/>
      <c r="G325" s="398"/>
      <c r="H325" s="37"/>
      <c r="I325" s="398"/>
      <c r="J325" s="398"/>
      <c r="K325" s="398"/>
      <c r="L325" s="398"/>
      <c r="M325" s="398"/>
      <c r="N325" s="79"/>
      <c r="O325" s="1088"/>
      <c r="P325" s="79"/>
      <c r="Q325" s="398"/>
      <c r="R325" s="398"/>
      <c r="S325" s="398"/>
      <c r="T325" s="398"/>
      <c r="U325" s="398"/>
      <c r="V325" s="398"/>
      <c r="W325" s="398"/>
      <c r="X325" s="398"/>
      <c r="Y325" s="398"/>
      <c r="Z325" s="398"/>
      <c r="AA325" s="398"/>
      <c r="AB325" s="398"/>
      <c r="AC325" s="398"/>
      <c r="AD325" s="398"/>
      <c r="AE325" s="398"/>
      <c r="AF325" s="398"/>
      <c r="AG325" s="398"/>
      <c r="AH325" s="398"/>
      <c r="AI325" s="398"/>
      <c r="AJ325" s="398"/>
      <c r="AK325" s="398"/>
      <c r="AL325" s="398"/>
      <c r="AM325" s="1088"/>
      <c r="AN325" s="1088"/>
      <c r="AO325" s="1088"/>
      <c r="AP325" s="398"/>
      <c r="AQ325" s="398"/>
      <c r="AR325" s="398"/>
      <c r="AS325" s="398"/>
      <c r="AT325" s="398"/>
      <c r="AU325" s="398"/>
      <c r="AV325" s="398"/>
      <c r="AW325" s="398"/>
      <c r="AX325" s="398"/>
      <c r="AY325" s="398"/>
      <c r="AZ325" s="398"/>
      <c r="BA325" s="398"/>
      <c r="BB325" s="398"/>
      <c r="BC325" s="398"/>
      <c r="BD325" s="398"/>
      <c r="BE325" s="1139">
        <f>COUNTIFS($J$8:$J$246,"Nhận thức",BE$8:BE$246,"2")</f>
        <v>7</v>
      </c>
      <c r="BF325" s="1139">
        <f>COUNTIFS($J$8:$J$246,"Nhận thức",BF$8:BF$246,"2")</f>
        <v>7</v>
      </c>
      <c r="BG325" s="1139">
        <f>COUNTIFS($J$8:$J$246,"Nhận thức",BG$8:BG$246,"2")</f>
        <v>7</v>
      </c>
      <c r="BH325" s="1139">
        <f>COUNTIFS($J$8:$J$246,"Nhận thức",BH$8:BH$246,"2")</f>
        <v>7</v>
      </c>
      <c r="BI325" s="1139">
        <f>COUNTIFS($J$8:$J$246,"Nhận thức",BI$8:BI$246,"2")</f>
        <v>8</v>
      </c>
      <c r="BJ325" s="1140"/>
      <c r="BK325" s="1139"/>
      <c r="BL325" s="1139"/>
      <c r="BM325" s="1139"/>
      <c r="BN325" s="1139"/>
      <c r="BO325" s="1139"/>
      <c r="BP325" s="1139"/>
      <c r="BQ325" s="1139">
        <f>COUNTIFS($J$8:$J$246,"Nhận thức",BQ$8:BQ$246,"2")</f>
        <v>7</v>
      </c>
      <c r="BR325" s="1141"/>
      <c r="BS325" s="1141"/>
      <c r="BT325" s="1141"/>
      <c r="BU325" s="1139">
        <f>COUNTIFS($J$8:$J$246,"Nhận thức",BU$8:BU$246,"2")</f>
        <v>8</v>
      </c>
      <c r="BV325" s="398"/>
      <c r="BW325" s="398"/>
      <c r="BX325" s="398"/>
      <c r="BY325" s="398"/>
      <c r="BZ325" s="398"/>
      <c r="CA325" s="398"/>
      <c r="CB325" s="398"/>
      <c r="CC325" s="398"/>
    </row>
    <row r="326" spans="1:81">
      <c r="A326" s="1414"/>
      <c r="B326" s="1414"/>
      <c r="C326" s="40" t="s">
        <v>234</v>
      </c>
      <c r="D326" s="36"/>
      <c r="E326" s="37"/>
      <c r="F326" s="36"/>
      <c r="G326" s="398"/>
      <c r="H326" s="37"/>
      <c r="I326" s="398"/>
      <c r="J326" s="398"/>
      <c r="K326" s="398"/>
      <c r="L326" s="398"/>
      <c r="M326" s="398"/>
      <c r="N326" s="79"/>
      <c r="O326" s="1088"/>
      <c r="P326" s="79"/>
      <c r="Q326" s="398"/>
      <c r="R326" s="398"/>
      <c r="S326" s="398"/>
      <c r="T326" s="398"/>
      <c r="U326" s="398"/>
      <c r="V326" s="398"/>
      <c r="W326" s="398"/>
      <c r="X326" s="398"/>
      <c r="Y326" s="398"/>
      <c r="Z326" s="398"/>
      <c r="AA326" s="398"/>
      <c r="AB326" s="398"/>
      <c r="AC326" s="398"/>
      <c r="AD326" s="398"/>
      <c r="AE326" s="398"/>
      <c r="AF326" s="398"/>
      <c r="AG326" s="398"/>
      <c r="AH326" s="398"/>
      <c r="AI326" s="398"/>
      <c r="AJ326" s="398"/>
      <c r="AK326" s="398"/>
      <c r="AL326" s="398"/>
      <c r="AM326" s="1088"/>
      <c r="AN326" s="1088"/>
      <c r="AO326" s="1088"/>
      <c r="AP326" s="398"/>
      <c r="AQ326" s="398"/>
      <c r="AR326" s="398"/>
      <c r="AS326" s="398"/>
      <c r="AT326" s="398"/>
      <c r="AU326" s="398"/>
      <c r="AV326" s="398"/>
      <c r="AW326" s="398"/>
      <c r="AX326" s="398"/>
      <c r="AY326" s="398"/>
      <c r="AZ326" s="398"/>
      <c r="BA326" s="398"/>
      <c r="BB326" s="398"/>
      <c r="BC326" s="398"/>
      <c r="BD326" s="398"/>
      <c r="BE326" s="1139">
        <f>COUNTIFS($J$8:$J$246,"Nhận thức",BE$8:BE$246,"1")</f>
        <v>3</v>
      </c>
      <c r="BF326" s="1139">
        <f>COUNTIFS($J$8:$J$246,"Nhận thức",BF$8:BF$246,"1")</f>
        <v>3</v>
      </c>
      <c r="BG326" s="1139">
        <f>COUNTIFS($J$8:$J$246,"Nhận thức",BG$8:BG$246,"1")</f>
        <v>3</v>
      </c>
      <c r="BH326" s="1139">
        <f>COUNTIFS($J$8:$J$246,"Nhận thức",BH$8:BH$246,"1")</f>
        <v>3</v>
      </c>
      <c r="BI326" s="1139">
        <f>COUNTIFS($J$8:$J$246,"Nhận thức",BI$8:BI$246,"1")</f>
        <v>2</v>
      </c>
      <c r="BJ326" s="1140"/>
      <c r="BK326" s="1139"/>
      <c r="BL326" s="1139"/>
      <c r="BM326" s="1139"/>
      <c r="BN326" s="1139"/>
      <c r="BO326" s="1139"/>
      <c r="BP326" s="1139"/>
      <c r="BQ326" s="1139">
        <f>COUNTIFS($J$8:$J$246,"Nhận thức",BQ$8:BQ$246,"1")</f>
        <v>3</v>
      </c>
      <c r="BR326" s="1141"/>
      <c r="BS326" s="1141"/>
      <c r="BT326" s="1141"/>
      <c r="BU326" s="1139">
        <f>COUNTIFS($J$8:$J$246,"Nhận thức",BU$8:BU$246,"1")</f>
        <v>2</v>
      </c>
      <c r="BV326" s="398"/>
      <c r="BW326" s="398"/>
      <c r="BX326" s="398"/>
      <c r="BY326" s="398"/>
      <c r="BZ326" s="398"/>
      <c r="CA326" s="398"/>
      <c r="CB326" s="398"/>
      <c r="CC326" s="398"/>
    </row>
    <row r="327" spans="1:81">
      <c r="A327" s="1414"/>
      <c r="B327" s="1414"/>
      <c r="C327" s="40" t="s">
        <v>235</v>
      </c>
      <c r="D327" s="36"/>
      <c r="E327" s="37"/>
      <c r="F327" s="36"/>
      <c r="G327" s="398"/>
      <c r="H327" s="37"/>
      <c r="I327" s="398"/>
      <c r="J327" s="398"/>
      <c r="K327" s="398"/>
      <c r="L327" s="398"/>
      <c r="M327" s="398"/>
      <c r="N327" s="79"/>
      <c r="O327" s="1088"/>
      <c r="P327" s="79"/>
      <c r="Q327" s="398"/>
      <c r="R327" s="398"/>
      <c r="S327" s="398"/>
      <c r="T327" s="398"/>
      <c r="U327" s="398"/>
      <c r="V327" s="398"/>
      <c r="W327" s="398"/>
      <c r="X327" s="398"/>
      <c r="Y327" s="398"/>
      <c r="Z327" s="398"/>
      <c r="AA327" s="398"/>
      <c r="AB327" s="398"/>
      <c r="AC327" s="398"/>
      <c r="AD327" s="398"/>
      <c r="AE327" s="398"/>
      <c r="AF327" s="398"/>
      <c r="AG327" s="398"/>
      <c r="AH327" s="398"/>
      <c r="AI327" s="398"/>
      <c r="AJ327" s="398"/>
      <c r="AK327" s="398"/>
      <c r="AL327" s="398"/>
      <c r="AM327" s="1088"/>
      <c r="AN327" s="1088"/>
      <c r="AO327" s="1088"/>
      <c r="AP327" s="398"/>
      <c r="AQ327" s="398"/>
      <c r="AR327" s="398"/>
      <c r="AS327" s="398"/>
      <c r="AT327" s="398"/>
      <c r="AU327" s="398"/>
      <c r="AV327" s="398"/>
      <c r="AW327" s="398"/>
      <c r="AX327" s="398"/>
      <c r="AY327" s="398"/>
      <c r="AZ327" s="398"/>
      <c r="BA327" s="398"/>
      <c r="BB327" s="398"/>
      <c r="BC327" s="398"/>
      <c r="BD327" s="398"/>
      <c r="BE327" s="1139">
        <f>COUNTIFS($J$8:$J$246,"Nhận thức",BE$8:BE$246,"0")</f>
        <v>0</v>
      </c>
      <c r="BF327" s="1139">
        <f>COUNTIFS($J$8:$J$246,"Nhận thức",BF$8:BF$246,"0")</f>
        <v>0</v>
      </c>
      <c r="BG327" s="1139">
        <f>COUNTIFS($J$8:$J$246,"Nhận thức",BG$8:BG$246,"0")</f>
        <v>0</v>
      </c>
      <c r="BH327" s="1139">
        <f>COUNTIFS($J$8:$J$246,"Nhận thức",BH$8:BH$246,"0")</f>
        <v>0</v>
      </c>
      <c r="BI327" s="1139">
        <f>COUNTIFS($J$8:$J$246,"Nhận thức",BI$8:BI$246,"0")</f>
        <v>0</v>
      </c>
      <c r="BJ327" s="1140"/>
      <c r="BK327" s="1139"/>
      <c r="BL327" s="1139"/>
      <c r="BM327" s="1139"/>
      <c r="BN327" s="1139"/>
      <c r="BO327" s="1139"/>
      <c r="BP327" s="1139"/>
      <c r="BQ327" s="1139">
        <f>COUNTIFS($J$8:$J$246,"Nhận thức",BQ$8:BQ$246,"0")</f>
        <v>0</v>
      </c>
      <c r="BR327" s="1141"/>
      <c r="BS327" s="1141"/>
      <c r="BT327" s="1141"/>
      <c r="BU327" s="1139">
        <f>COUNTIFS($J$8:$J$246,"Nhận thức",BU$8:BU$246,"0")</f>
        <v>0</v>
      </c>
      <c r="BV327" s="398"/>
      <c r="BW327" s="398"/>
      <c r="BX327" s="398"/>
      <c r="BY327" s="398"/>
      <c r="BZ327" s="398"/>
      <c r="CA327" s="398"/>
      <c r="CB327" s="398"/>
      <c r="CC327" s="398"/>
    </row>
    <row r="328" spans="1:81">
      <c r="A328" s="1414"/>
      <c r="B328" s="1414"/>
      <c r="C328" s="1416" t="s">
        <v>248</v>
      </c>
      <c r="D328" s="36"/>
      <c r="E328" s="37"/>
      <c r="F328" s="36"/>
      <c r="G328" s="398"/>
      <c r="H328" s="37"/>
      <c r="I328" s="398"/>
      <c r="J328" s="398"/>
      <c r="K328" s="398"/>
      <c r="L328" s="398"/>
      <c r="M328" s="398"/>
      <c r="N328" s="79"/>
      <c r="O328" s="1088"/>
      <c r="P328" s="79"/>
      <c r="Q328" s="398"/>
      <c r="R328" s="398"/>
      <c r="S328" s="398"/>
      <c r="T328" s="398"/>
      <c r="U328" s="398"/>
      <c r="V328" s="398"/>
      <c r="W328" s="398"/>
      <c r="X328" s="398"/>
      <c r="Y328" s="398"/>
      <c r="Z328" s="398"/>
      <c r="AA328" s="398"/>
      <c r="AB328" s="398"/>
      <c r="AC328" s="398"/>
      <c r="AD328" s="398"/>
      <c r="AE328" s="398"/>
      <c r="AF328" s="398"/>
      <c r="AG328" s="398"/>
      <c r="AH328" s="398"/>
      <c r="AI328" s="398"/>
      <c r="AJ328" s="398"/>
      <c r="AK328" s="398"/>
      <c r="AL328" s="398"/>
      <c r="AM328" s="1088"/>
      <c r="AN328" s="1088"/>
      <c r="AO328" s="1088"/>
      <c r="AP328" s="398"/>
      <c r="AQ328" s="398"/>
      <c r="AR328" s="398"/>
      <c r="AS328" s="398"/>
      <c r="AT328" s="398"/>
      <c r="AU328" s="398"/>
      <c r="AV328" s="398"/>
      <c r="AW328" s="398"/>
      <c r="AX328" s="398"/>
      <c r="AY328" s="398"/>
      <c r="AZ328" s="398"/>
      <c r="BA328" s="398"/>
      <c r="BB328" s="398"/>
      <c r="BC328" s="398"/>
      <c r="BD328" s="398"/>
      <c r="BE328" s="578">
        <f>(((BE325*2)+(BE326*1)+(BE327*0)))/(BE325+BE326+BE327)</f>
        <v>1.7</v>
      </c>
      <c r="BF328" s="578">
        <f>(((BF325*2)+(BF326*1)+(BF327*0)))/(BF325+BF326+BF327)</f>
        <v>1.7</v>
      </c>
      <c r="BG328" s="578">
        <f>(((BG325*2)+(BG326*1)+(BG327*0)))/(BG325+BG326+BG327)</f>
        <v>1.7</v>
      </c>
      <c r="BH328" s="578">
        <f>(((BH325*2)+(BH326*1)+(BH327*0)))/(BH325+BH326+BH327)</f>
        <v>1.7</v>
      </c>
      <c r="BI328" s="578">
        <f>(((BI325*2)+(BI326*1)+(BI327*0)))/(BI325+BI326+BI327)</f>
        <v>1.8</v>
      </c>
      <c r="BJ328" s="579"/>
      <c r="BK328" s="578"/>
      <c r="BL328" s="578"/>
      <c r="BM328" s="578"/>
      <c r="BN328" s="578"/>
      <c r="BO328" s="578"/>
      <c r="BP328" s="578"/>
      <c r="BQ328" s="578">
        <f>(((BQ325*2)+(BQ326*1)+(BQ327*0)))/(BQ325+BQ326+BQ327)</f>
        <v>1.7</v>
      </c>
      <c r="BR328" s="1135"/>
      <c r="BS328" s="1135"/>
      <c r="BT328" s="1135"/>
      <c r="BU328" s="578">
        <f>(((BU325*2)+(BU326*1)+(BU327*0)))/(BU325+BU326+BU327)</f>
        <v>1.8</v>
      </c>
      <c r="BV328" s="1550">
        <f>COUNTIF($BE329:$BU329,"Đ")</f>
        <v>7</v>
      </c>
      <c r="BW328" s="1549">
        <f>BV328/COUNTA($BE329:$BU329)</f>
        <v>1</v>
      </c>
      <c r="BX328" s="1550">
        <f>COUNTIF($BE329:$BU329,"CCG")</f>
        <v>0</v>
      </c>
      <c r="BY328" s="1549">
        <f>BX328/COUNTA($BE329:$BU329)</f>
        <v>0</v>
      </c>
      <c r="BZ328" s="1550">
        <f>COUNTIF($BE329:$BU329,"CĐ")</f>
        <v>0</v>
      </c>
      <c r="CA328" s="1549">
        <f>BZ328/COUNTA($BE329:$BU329)</f>
        <v>0</v>
      </c>
      <c r="CB328" s="1407">
        <f>(((BV328*2)+(BX328*1)+(BZ328*0)))/(BV328+BX328+BZ328)</f>
        <v>2</v>
      </c>
      <c r="CC328" s="1407" t="str">
        <f>IF(CB328&gt;=1.6,"Đạt mục tiêu",IF(CB328&gt;=1,"Cần cố gắng","Chưa đạt"))</f>
        <v>Đạt mục tiêu</v>
      </c>
    </row>
    <row r="329" spans="1:81">
      <c r="A329" s="1414"/>
      <c r="B329" s="1414"/>
      <c r="C329" s="1417"/>
      <c r="D329" s="36"/>
      <c r="E329" s="37"/>
      <c r="F329" s="36"/>
      <c r="G329" s="398"/>
      <c r="H329" s="37"/>
      <c r="I329" s="398"/>
      <c r="J329" s="398"/>
      <c r="K329" s="398"/>
      <c r="L329" s="398"/>
      <c r="M329" s="398"/>
      <c r="N329" s="79"/>
      <c r="O329" s="1088"/>
      <c r="P329" s="79"/>
      <c r="Q329" s="398"/>
      <c r="R329" s="398"/>
      <c r="S329" s="398"/>
      <c r="T329" s="398"/>
      <c r="U329" s="398"/>
      <c r="V329" s="398"/>
      <c r="W329" s="398"/>
      <c r="X329" s="398"/>
      <c r="Y329" s="398"/>
      <c r="Z329" s="398"/>
      <c r="AA329" s="398"/>
      <c r="AB329" s="398"/>
      <c r="AC329" s="398"/>
      <c r="AD329" s="398"/>
      <c r="AE329" s="398"/>
      <c r="AF329" s="398"/>
      <c r="AG329" s="398"/>
      <c r="AH329" s="398"/>
      <c r="AI329" s="398"/>
      <c r="AJ329" s="398"/>
      <c r="AK329" s="398"/>
      <c r="AL329" s="398"/>
      <c r="AM329" s="1088"/>
      <c r="AN329" s="1088"/>
      <c r="AO329" s="1088"/>
      <c r="AP329" s="398"/>
      <c r="AQ329" s="398"/>
      <c r="AR329" s="398"/>
      <c r="AS329" s="398"/>
      <c r="AT329" s="398"/>
      <c r="AU329" s="398"/>
      <c r="AV329" s="398"/>
      <c r="AW329" s="398"/>
      <c r="AX329" s="398"/>
      <c r="AY329" s="398"/>
      <c r="AZ329" s="398"/>
      <c r="BA329" s="398"/>
      <c r="BB329" s="398"/>
      <c r="BC329" s="398"/>
      <c r="BD329" s="398"/>
      <c r="BE329" s="578" t="str">
        <f>IF(BE328&lt;1,"CĐ",IF(BE328&lt;1.6,"CCG","Đ"))</f>
        <v>Đ</v>
      </c>
      <c r="BF329" s="578" t="str">
        <f>IF(BF328&lt;1,"CĐ",IF(BF328&lt;1.6,"CCG","Đ"))</f>
        <v>Đ</v>
      </c>
      <c r="BG329" s="578" t="str">
        <f>IF(BG328&lt;1,"CĐ",IF(BG328&lt;1.6,"CCG","Đ"))</f>
        <v>Đ</v>
      </c>
      <c r="BH329" s="578" t="str">
        <f>IF(BH328&lt;1,"CĐ",IF(BH328&lt;1.6,"CCG","Đ"))</f>
        <v>Đ</v>
      </c>
      <c r="BI329" s="578" t="str">
        <f>IF(BI328&lt;1,"CĐ",IF(BI328&lt;1.6,"CCG","Đ"))</f>
        <v>Đ</v>
      </c>
      <c r="BJ329" s="579"/>
      <c r="BK329" s="578"/>
      <c r="BL329" s="578"/>
      <c r="BM329" s="578"/>
      <c r="BN329" s="578"/>
      <c r="BO329" s="578"/>
      <c r="BP329" s="578"/>
      <c r="BQ329" s="578" t="str">
        <f>IF(BQ328&lt;1,"CĐ",IF(BQ328&lt;1.6,"CCG","Đ"))</f>
        <v>Đ</v>
      </c>
      <c r="BR329" s="1135"/>
      <c r="BS329" s="1135"/>
      <c r="BT329" s="1135"/>
      <c r="BU329" s="578" t="str">
        <f>IF(BU328&lt;1,"CĐ",IF(BU328&lt;1.6,"CCG","Đ"))</f>
        <v>Đ</v>
      </c>
      <c r="BV329" s="1550"/>
      <c r="BW329" s="1549"/>
      <c r="BX329" s="1550"/>
      <c r="BY329" s="1549"/>
      <c r="BZ329" s="1550"/>
      <c r="CA329" s="1549"/>
      <c r="CB329" s="1407"/>
      <c r="CC329" s="1407"/>
    </row>
    <row r="330" spans="1:81">
      <c r="A330" s="1414"/>
      <c r="B330" s="1415" t="s">
        <v>25</v>
      </c>
      <c r="C330" s="32" t="s">
        <v>233</v>
      </c>
      <c r="D330" s="15"/>
      <c r="E330" s="31"/>
      <c r="F330" s="15"/>
      <c r="G330" s="433"/>
      <c r="H330" s="31"/>
      <c r="I330" s="433"/>
      <c r="J330" s="433"/>
      <c r="K330" s="433"/>
      <c r="L330" s="1087"/>
      <c r="M330" s="1087"/>
      <c r="N330" s="1087"/>
      <c r="O330" s="1087"/>
      <c r="P330" s="1087"/>
      <c r="Q330" s="1087"/>
      <c r="R330" s="1087"/>
      <c r="S330" s="433"/>
      <c r="T330" s="433"/>
      <c r="U330" s="433"/>
      <c r="V330" s="433"/>
      <c r="W330" s="433"/>
      <c r="X330" s="433"/>
      <c r="Y330" s="433"/>
      <c r="Z330" s="433"/>
      <c r="AA330" s="433"/>
      <c r="AB330" s="433"/>
      <c r="AC330" s="433"/>
      <c r="AD330" s="433"/>
      <c r="AE330" s="433"/>
      <c r="AF330" s="433"/>
      <c r="AG330" s="433"/>
      <c r="AH330" s="433"/>
      <c r="AI330" s="433"/>
      <c r="AJ330" s="433"/>
      <c r="AK330" s="433"/>
      <c r="AL330" s="433"/>
      <c r="AM330" s="1087"/>
      <c r="AN330" s="1087"/>
      <c r="AO330" s="1087"/>
      <c r="AP330" s="433"/>
      <c r="AQ330" s="433"/>
      <c r="AR330" s="433"/>
      <c r="AS330" s="433"/>
      <c r="AT330" s="433"/>
      <c r="AU330" s="433"/>
      <c r="AV330" s="433"/>
      <c r="AW330" s="433"/>
      <c r="AX330" s="433"/>
      <c r="AY330" s="433"/>
      <c r="AZ330" s="433"/>
      <c r="BA330" s="433"/>
      <c r="BB330" s="433"/>
      <c r="BC330" s="433"/>
      <c r="BD330" s="433"/>
      <c r="BE330" s="1136">
        <f>COUNTIFS($J$8:$J$246,"Ngôn ngữ",BE$8:BE$246,"2")</f>
        <v>4</v>
      </c>
      <c r="BF330" s="1136">
        <f>COUNTIFS($J$8:$J$246,"Ngôn ngữ",BF$8:BF$246,"2")</f>
        <v>3</v>
      </c>
      <c r="BG330" s="1136">
        <f>COUNTIFS($J$8:$J$246,"Ngôn ngữ",BG$8:BG$246,"2")</f>
        <v>3</v>
      </c>
      <c r="BH330" s="1136">
        <f>COUNTIFS($J$8:$J$246,"Ngôn ngữ",BH$8:BH$246,"2")</f>
        <v>4</v>
      </c>
      <c r="BI330" s="1136">
        <f>COUNTIFS($J$8:$J$246,"Ngôn ngữ",BI$8:BI$246,"2")</f>
        <v>4</v>
      </c>
      <c r="BJ330" s="1137"/>
      <c r="BK330" s="1136"/>
      <c r="BL330" s="1136"/>
      <c r="BM330" s="1136"/>
      <c r="BN330" s="1136"/>
      <c r="BO330" s="1136"/>
      <c r="BP330" s="1136"/>
      <c r="BQ330" s="1136">
        <f>COUNTIFS($J$8:$J$246,"Ngôn ngữ",BQ$8:BQ$246,"2")</f>
        <v>3</v>
      </c>
      <c r="BR330" s="1138"/>
      <c r="BS330" s="1138"/>
      <c r="BT330" s="1138"/>
      <c r="BU330" s="1136">
        <f>COUNTIFS($J$8:$J$246,"Ngôn ngữ",BU$8:BU$246,"2")</f>
        <v>4</v>
      </c>
      <c r="BV330" s="433"/>
      <c r="BW330" s="433"/>
      <c r="BX330" s="433"/>
      <c r="BY330" s="433"/>
      <c r="BZ330" s="433"/>
      <c r="CA330" s="433"/>
      <c r="CB330" s="433"/>
      <c r="CC330" s="433"/>
    </row>
    <row r="331" spans="1:81">
      <c r="A331" s="1414"/>
      <c r="B331" s="1415"/>
      <c r="C331" s="32" t="s">
        <v>234</v>
      </c>
      <c r="D331" s="15"/>
      <c r="E331" s="31"/>
      <c r="F331" s="15"/>
      <c r="G331" s="433"/>
      <c r="H331" s="31"/>
      <c r="I331" s="433"/>
      <c r="J331" s="433"/>
      <c r="K331" s="433"/>
      <c r="L331" s="1087"/>
      <c r="M331" s="1087"/>
      <c r="N331" s="1087"/>
      <c r="O331" s="1087"/>
      <c r="P331" s="1087"/>
      <c r="Q331" s="1087"/>
      <c r="R331" s="1087"/>
      <c r="S331" s="433"/>
      <c r="T331" s="433"/>
      <c r="U331" s="433"/>
      <c r="V331" s="433"/>
      <c r="W331" s="433"/>
      <c r="X331" s="433"/>
      <c r="Y331" s="433"/>
      <c r="Z331" s="433"/>
      <c r="AA331" s="433"/>
      <c r="AB331" s="433"/>
      <c r="AC331" s="433"/>
      <c r="AD331" s="433"/>
      <c r="AE331" s="433"/>
      <c r="AF331" s="433"/>
      <c r="AG331" s="433"/>
      <c r="AH331" s="433"/>
      <c r="AI331" s="433"/>
      <c r="AJ331" s="433"/>
      <c r="AK331" s="433"/>
      <c r="AL331" s="433"/>
      <c r="AM331" s="1087"/>
      <c r="AN331" s="1087"/>
      <c r="AO331" s="1087"/>
      <c r="AP331" s="433"/>
      <c r="AQ331" s="433"/>
      <c r="AR331" s="433"/>
      <c r="AS331" s="433"/>
      <c r="AT331" s="433"/>
      <c r="AU331" s="433"/>
      <c r="AV331" s="433"/>
      <c r="AW331" s="433"/>
      <c r="AX331" s="433"/>
      <c r="AY331" s="433"/>
      <c r="AZ331" s="433"/>
      <c r="BA331" s="433"/>
      <c r="BB331" s="433"/>
      <c r="BC331" s="433"/>
      <c r="BD331" s="433"/>
      <c r="BE331" s="1136">
        <f>COUNTIFS($J$8:$J$246,"Ngôn ngữ",BE$8:BE$246,"1")</f>
        <v>0</v>
      </c>
      <c r="BF331" s="1136">
        <f>COUNTIFS($J$8:$J$246,"Ngôn ngữ",BF$8:BF$246,"1")</f>
        <v>1</v>
      </c>
      <c r="BG331" s="1136">
        <f>COUNTIFS($J$8:$J$246,"Ngôn ngữ",BG$8:BG$246,"1")</f>
        <v>1</v>
      </c>
      <c r="BH331" s="1136">
        <f>COUNTIFS($J$8:$J$246,"Ngôn ngữ",BH$8:BH$246,"1")</f>
        <v>0</v>
      </c>
      <c r="BI331" s="1136">
        <f>COUNTIFS($J$8:$J$246,"Ngôn ngữ",BI$8:BI$246,"1")</f>
        <v>0</v>
      </c>
      <c r="BJ331" s="1137"/>
      <c r="BK331" s="1136"/>
      <c r="BL331" s="1136"/>
      <c r="BM331" s="1136"/>
      <c r="BN331" s="1136"/>
      <c r="BO331" s="1136"/>
      <c r="BP331" s="1136"/>
      <c r="BQ331" s="1136">
        <f>COUNTIFS($J$8:$J$246,"Ngôn ngữ",BQ$8:BQ$246,"1")</f>
        <v>1</v>
      </c>
      <c r="BR331" s="1138"/>
      <c r="BS331" s="1138"/>
      <c r="BT331" s="1138"/>
      <c r="BU331" s="1136">
        <f>COUNTIFS($J$8:$J$246,"Ngôn ngữ",BU$8:BU$246,"1")</f>
        <v>0</v>
      </c>
      <c r="BV331" s="433"/>
      <c r="BW331" s="433"/>
      <c r="BX331" s="433"/>
      <c r="BY331" s="433"/>
      <c r="BZ331" s="433"/>
      <c r="CA331" s="433"/>
      <c r="CB331" s="433"/>
      <c r="CC331" s="433"/>
    </row>
    <row r="332" spans="1:81">
      <c r="A332" s="1414"/>
      <c r="B332" s="1415"/>
      <c r="C332" s="32" t="s">
        <v>235</v>
      </c>
      <c r="D332" s="15"/>
      <c r="E332" s="31"/>
      <c r="F332" s="15"/>
      <c r="G332" s="433"/>
      <c r="H332" s="31"/>
      <c r="I332" s="433"/>
      <c r="J332" s="433"/>
      <c r="K332" s="433"/>
      <c r="L332" s="1087"/>
      <c r="M332" s="1087"/>
      <c r="N332" s="1087"/>
      <c r="O332" s="1087"/>
      <c r="P332" s="1087"/>
      <c r="Q332" s="1087"/>
      <c r="R332" s="1087"/>
      <c r="S332" s="433"/>
      <c r="T332" s="433"/>
      <c r="U332" s="433"/>
      <c r="V332" s="433"/>
      <c r="W332" s="433"/>
      <c r="X332" s="433"/>
      <c r="Y332" s="433"/>
      <c r="Z332" s="433"/>
      <c r="AA332" s="433"/>
      <c r="AB332" s="433"/>
      <c r="AC332" s="433"/>
      <c r="AD332" s="433"/>
      <c r="AE332" s="433"/>
      <c r="AF332" s="433"/>
      <c r="AG332" s="433"/>
      <c r="AH332" s="433"/>
      <c r="AI332" s="433"/>
      <c r="AJ332" s="433"/>
      <c r="AK332" s="433"/>
      <c r="AL332" s="433"/>
      <c r="AM332" s="1087"/>
      <c r="AN332" s="1087"/>
      <c r="AO332" s="1087"/>
      <c r="AP332" s="433"/>
      <c r="AQ332" s="433"/>
      <c r="AR332" s="433"/>
      <c r="AS332" s="433"/>
      <c r="AT332" s="433"/>
      <c r="AU332" s="433"/>
      <c r="AV332" s="433"/>
      <c r="AW332" s="433"/>
      <c r="AX332" s="433"/>
      <c r="AY332" s="433"/>
      <c r="AZ332" s="433"/>
      <c r="BA332" s="433"/>
      <c r="BB332" s="433"/>
      <c r="BC332" s="433"/>
      <c r="BD332" s="433"/>
      <c r="BE332" s="1136">
        <f>COUNTIFS($J$8:$J$246,"Ngôn ngữ",BE$8:BE$246,"0")</f>
        <v>0</v>
      </c>
      <c r="BF332" s="1136">
        <f>COUNTIFS($J$8:$J$246,"Ngôn ngữ",BF$8:BF$246,"0")</f>
        <v>0</v>
      </c>
      <c r="BG332" s="1136">
        <f>COUNTIFS($J$8:$J$246,"Ngôn ngữ",BG$8:BG$246,"0")</f>
        <v>0</v>
      </c>
      <c r="BH332" s="1136">
        <f>COUNTIFS($J$8:$J$246,"Ngôn ngữ",BH$8:BH$246,"0")</f>
        <v>0</v>
      </c>
      <c r="BI332" s="1136">
        <f>COUNTIFS($J$8:$J$246,"Ngôn ngữ",BI$8:BI$246,"0")</f>
        <v>0</v>
      </c>
      <c r="BJ332" s="1137"/>
      <c r="BK332" s="1136"/>
      <c r="BL332" s="1136"/>
      <c r="BM332" s="1136"/>
      <c r="BN332" s="1136"/>
      <c r="BO332" s="1136"/>
      <c r="BP332" s="1136"/>
      <c r="BQ332" s="1136">
        <f>COUNTIFS($J$8:$J$246,"Ngôn ngữ",BQ$8:BQ$246,"0")</f>
        <v>0</v>
      </c>
      <c r="BR332" s="1138"/>
      <c r="BS332" s="1138"/>
      <c r="BT332" s="1138"/>
      <c r="BU332" s="1136">
        <f>COUNTIFS($J$8:$J$246,"Ngôn ngữ",BU$8:BU$246,"0")</f>
        <v>0</v>
      </c>
      <c r="BV332" s="433"/>
      <c r="BW332" s="433"/>
      <c r="BX332" s="433"/>
      <c r="BY332" s="433"/>
      <c r="BZ332" s="433"/>
      <c r="CA332" s="433"/>
      <c r="CB332" s="433"/>
      <c r="CC332" s="433"/>
    </row>
    <row r="333" spans="1:81">
      <c r="A333" s="1414"/>
      <c r="B333" s="1415"/>
      <c r="C333" s="1697" t="s">
        <v>249</v>
      </c>
      <c r="D333" s="15"/>
      <c r="E333" s="31"/>
      <c r="F333" s="15"/>
      <c r="G333" s="433"/>
      <c r="H333" s="31"/>
      <c r="I333" s="433"/>
      <c r="J333" s="433"/>
      <c r="K333" s="433"/>
      <c r="L333" s="1087"/>
      <c r="M333" s="1087"/>
      <c r="N333" s="1087"/>
      <c r="O333" s="1087"/>
      <c r="P333" s="1087"/>
      <c r="Q333" s="1087"/>
      <c r="R333" s="1087"/>
      <c r="S333" s="433"/>
      <c r="T333" s="433"/>
      <c r="U333" s="433"/>
      <c r="V333" s="433"/>
      <c r="W333" s="433"/>
      <c r="X333" s="433"/>
      <c r="Y333" s="433"/>
      <c r="Z333" s="433"/>
      <c r="AA333" s="433"/>
      <c r="AB333" s="433"/>
      <c r="AC333" s="433"/>
      <c r="AD333" s="433"/>
      <c r="AE333" s="433"/>
      <c r="AF333" s="433"/>
      <c r="AG333" s="433"/>
      <c r="AH333" s="433"/>
      <c r="AI333" s="433"/>
      <c r="AJ333" s="433"/>
      <c r="AK333" s="433"/>
      <c r="AL333" s="433"/>
      <c r="AM333" s="1087"/>
      <c r="AN333" s="1087"/>
      <c r="AO333" s="1087"/>
      <c r="AP333" s="433"/>
      <c r="AQ333" s="433"/>
      <c r="AR333" s="433"/>
      <c r="AS333" s="433"/>
      <c r="AT333" s="433"/>
      <c r="AU333" s="433"/>
      <c r="AV333" s="433"/>
      <c r="AW333" s="433"/>
      <c r="AX333" s="433"/>
      <c r="AY333" s="433"/>
      <c r="AZ333" s="433"/>
      <c r="BA333" s="433"/>
      <c r="BB333" s="433"/>
      <c r="BC333" s="433"/>
      <c r="BD333" s="433"/>
      <c r="BE333" s="1131">
        <f>(((BE330*2)+(BE331*1)+(BE332*0)))/(BE330+BE331+BE332)</f>
        <v>2</v>
      </c>
      <c r="BF333" s="1131">
        <f>(((BF330*2)+(BF331*1)+(BF332*0)))/(BF330+BF331+BF332)</f>
        <v>1.75</v>
      </c>
      <c r="BG333" s="1131">
        <f>(((BG330*2)+(BG331*1)+(BG332*0)))/(BG330+BG331+BG332)</f>
        <v>1.75</v>
      </c>
      <c r="BH333" s="1131">
        <f>(((BH330*2)+(BH331*1)+(BH332*0)))/(BH330+BH331+BH332)</f>
        <v>2</v>
      </c>
      <c r="BI333" s="1131">
        <f>(((BI330*2)+(BI331*1)+(BI332*0)))/(BI330+BI331+BI332)</f>
        <v>2</v>
      </c>
      <c r="BJ333" s="1132"/>
      <c r="BK333" s="1131"/>
      <c r="BL333" s="1131"/>
      <c r="BM333" s="1131"/>
      <c r="BN333" s="1131"/>
      <c r="BO333" s="1131"/>
      <c r="BP333" s="1131"/>
      <c r="BQ333" s="1131">
        <f>(((BQ330*2)+(BQ331*1)+(BQ332*0)))/(BQ330+BQ331+BQ332)</f>
        <v>1.75</v>
      </c>
      <c r="BR333" s="1133"/>
      <c r="BS333" s="1133"/>
      <c r="BT333" s="1133"/>
      <c r="BU333" s="1131">
        <f>(((BU330*2)+(BU331*1)+(BU332*0)))/(BU330+BU331+BU332)</f>
        <v>2</v>
      </c>
      <c r="BV333" s="1585">
        <f>COUNTIF($BE334:$BU334,"Đ")</f>
        <v>7</v>
      </c>
      <c r="BW333" s="1586">
        <f>BV333/COUNTA($BE334:$BU334)</f>
        <v>1</v>
      </c>
      <c r="BX333" s="1585">
        <f>COUNTIF($BE334:$BU334,"CCG")</f>
        <v>0</v>
      </c>
      <c r="BY333" s="1586">
        <f>BX333/COUNTA($BE334:$BU334)</f>
        <v>0</v>
      </c>
      <c r="BZ333" s="1585">
        <f>COUNTIF($BE334:$BU334,"CĐ")</f>
        <v>0</v>
      </c>
      <c r="CA333" s="1586">
        <f>BZ333/COUNTA($BE334:$BU334)</f>
        <v>0</v>
      </c>
      <c r="CB333" s="1582">
        <f>(((BV333*2)+(BX333*1)+(BZ333*0)))/(BV333+BX333+BZ333)</f>
        <v>2</v>
      </c>
      <c r="CC333" s="1582" t="str">
        <f>IF(CB333&gt;=1.6,"Đạt mục tiêu",IF(CB333&gt;=1,"Cần cố gắng","Chưa đạt"))</f>
        <v>Đạt mục tiêu</v>
      </c>
    </row>
    <row r="334" spans="1:81">
      <c r="A334" s="1414"/>
      <c r="B334" s="1415"/>
      <c r="C334" s="1698"/>
      <c r="D334" s="15"/>
      <c r="E334" s="31"/>
      <c r="F334" s="15"/>
      <c r="G334" s="433"/>
      <c r="H334" s="31"/>
      <c r="I334" s="433"/>
      <c r="J334" s="433"/>
      <c r="K334" s="433"/>
      <c r="L334" s="1087"/>
      <c r="M334" s="1087"/>
      <c r="N334" s="1087"/>
      <c r="O334" s="1087"/>
      <c r="P334" s="1087"/>
      <c r="Q334" s="1087"/>
      <c r="R334" s="1087"/>
      <c r="S334" s="433"/>
      <c r="T334" s="433"/>
      <c r="U334" s="433"/>
      <c r="V334" s="433"/>
      <c r="W334" s="433"/>
      <c r="X334" s="433"/>
      <c r="Y334" s="433"/>
      <c r="Z334" s="433"/>
      <c r="AA334" s="433"/>
      <c r="AB334" s="433"/>
      <c r="AC334" s="433"/>
      <c r="AD334" s="433"/>
      <c r="AE334" s="433"/>
      <c r="AF334" s="433"/>
      <c r="AG334" s="433"/>
      <c r="AH334" s="433"/>
      <c r="AI334" s="433"/>
      <c r="AJ334" s="433"/>
      <c r="AK334" s="433"/>
      <c r="AL334" s="433"/>
      <c r="AM334" s="1087"/>
      <c r="AN334" s="1087"/>
      <c r="AO334" s="1087"/>
      <c r="AP334" s="433"/>
      <c r="AQ334" s="433"/>
      <c r="AR334" s="433"/>
      <c r="AS334" s="433"/>
      <c r="AT334" s="433"/>
      <c r="AU334" s="433"/>
      <c r="AV334" s="433"/>
      <c r="AW334" s="433"/>
      <c r="AX334" s="433"/>
      <c r="AY334" s="433"/>
      <c r="AZ334" s="433"/>
      <c r="BA334" s="433"/>
      <c r="BB334" s="433"/>
      <c r="BC334" s="433"/>
      <c r="BD334" s="433"/>
      <c r="BE334" s="1131" t="str">
        <f>IF(BE333&lt;1,"CĐ",IF(BE333&lt;1.6,"CCG","Đ"))</f>
        <v>Đ</v>
      </c>
      <c r="BF334" s="1131" t="str">
        <f>IF(BF333&lt;1,"CĐ",IF(BF333&lt;1.6,"CCG","Đ"))</f>
        <v>Đ</v>
      </c>
      <c r="BG334" s="1131" t="str">
        <f>IF(BG333&lt;1,"CĐ",IF(BG333&lt;1.6,"CCG","Đ"))</f>
        <v>Đ</v>
      </c>
      <c r="BH334" s="1131" t="str">
        <f>IF(BH333&lt;1,"CĐ",IF(BH333&lt;1.6,"CCG","Đ"))</f>
        <v>Đ</v>
      </c>
      <c r="BI334" s="1131" t="str">
        <f>IF(BI333&lt;1,"CĐ",IF(BI333&lt;1.6,"CCG","Đ"))</f>
        <v>Đ</v>
      </c>
      <c r="BJ334" s="1132"/>
      <c r="BK334" s="1131"/>
      <c r="BL334" s="1131"/>
      <c r="BM334" s="1131"/>
      <c r="BN334" s="1131"/>
      <c r="BO334" s="1131"/>
      <c r="BP334" s="1131"/>
      <c r="BQ334" s="1131" t="str">
        <f>IF(BQ333&lt;1,"CĐ",IF(BQ333&lt;1.6,"CCG","Đ"))</f>
        <v>Đ</v>
      </c>
      <c r="BR334" s="1133"/>
      <c r="BS334" s="1133"/>
      <c r="BT334" s="1133"/>
      <c r="BU334" s="1131" t="str">
        <f>IF(BU333&lt;1,"CĐ",IF(BU333&lt;1.6,"CCG","Đ"))</f>
        <v>Đ</v>
      </c>
      <c r="BV334" s="1585"/>
      <c r="BW334" s="1586"/>
      <c r="BX334" s="1585"/>
      <c r="BY334" s="1586"/>
      <c r="BZ334" s="1585"/>
      <c r="CA334" s="1586"/>
      <c r="CB334" s="1582"/>
      <c r="CC334" s="1582"/>
    </row>
    <row r="335" spans="1:81">
      <c r="A335" s="1414"/>
      <c r="B335" s="1414" t="s">
        <v>214</v>
      </c>
      <c r="C335" s="40" t="s">
        <v>233</v>
      </c>
      <c r="D335" s="36"/>
      <c r="E335" s="37"/>
      <c r="F335" s="36"/>
      <c r="G335" s="398"/>
      <c r="H335" s="37"/>
      <c r="I335" s="398"/>
      <c r="J335" s="398"/>
      <c r="K335" s="398"/>
      <c r="L335" s="398"/>
      <c r="M335" s="398"/>
      <c r="N335" s="79"/>
      <c r="O335" s="1088"/>
      <c r="P335" s="79"/>
      <c r="Q335" s="398"/>
      <c r="R335" s="398"/>
      <c r="S335" s="398"/>
      <c r="T335" s="398"/>
      <c r="U335" s="398"/>
      <c r="V335" s="398"/>
      <c r="W335" s="398"/>
      <c r="X335" s="398"/>
      <c r="Y335" s="398"/>
      <c r="Z335" s="398"/>
      <c r="AA335" s="398"/>
      <c r="AB335" s="398"/>
      <c r="AC335" s="398"/>
      <c r="AD335" s="398"/>
      <c r="AE335" s="398"/>
      <c r="AF335" s="398"/>
      <c r="AG335" s="398"/>
      <c r="AH335" s="398"/>
      <c r="AI335" s="398"/>
      <c r="AJ335" s="398"/>
      <c r="AK335" s="398"/>
      <c r="AL335" s="398"/>
      <c r="AM335" s="1088"/>
      <c r="AN335" s="1088"/>
      <c r="AO335" s="1088"/>
      <c r="AP335" s="398"/>
      <c r="AQ335" s="398"/>
      <c r="AR335" s="398"/>
      <c r="AS335" s="398"/>
      <c r="AT335" s="398"/>
      <c r="AU335" s="398"/>
      <c r="AV335" s="398"/>
      <c r="AW335" s="398"/>
      <c r="AX335" s="398"/>
      <c r="AY335" s="398"/>
      <c r="AZ335" s="398"/>
      <c r="BA335" s="398"/>
      <c r="BB335" s="398"/>
      <c r="BC335" s="398"/>
      <c r="BD335" s="398"/>
      <c r="BE335" s="1139">
        <f>COUNTIFS($J$8:$J$246,"TCKNXH",BE$8:BE$246,"2")</f>
        <v>0</v>
      </c>
      <c r="BF335" s="1139">
        <f>COUNTIFS($J$8:$J$246,"TCKNXH",BF$8:BF$246,"2")</f>
        <v>0</v>
      </c>
      <c r="BG335" s="1139">
        <f>COUNTIFS($J$8:$J$246,"TCKNXH",BG$8:BG$246,"2")</f>
        <v>0</v>
      </c>
      <c r="BH335" s="1139">
        <f>COUNTIFS($J$8:$J$246,"TCKNXH",BH$8:BH$246,"2")</f>
        <v>0</v>
      </c>
      <c r="BI335" s="1139">
        <f>COUNTIFS($J$8:$J$246,"TCKNXH",BI$8:BI$246,"2")</f>
        <v>0</v>
      </c>
      <c r="BJ335" s="1140"/>
      <c r="BK335" s="1139"/>
      <c r="BL335" s="1139"/>
      <c r="BM335" s="1139"/>
      <c r="BN335" s="1139"/>
      <c r="BO335" s="1139"/>
      <c r="BP335" s="1139"/>
      <c r="BQ335" s="1139">
        <f>COUNTIFS($J$8:$J$246,"TCKNXH",BQ$8:BQ$246,"2")</f>
        <v>0</v>
      </c>
      <c r="BR335" s="1141"/>
      <c r="BS335" s="1141"/>
      <c r="BT335" s="1141"/>
      <c r="BU335" s="1139">
        <f>COUNTIFS($J$8:$J$246,"TCKNXH",BU$8:BU$246,"2")</f>
        <v>0</v>
      </c>
      <c r="BV335" s="398"/>
      <c r="BW335" s="398"/>
      <c r="BX335" s="398"/>
      <c r="BY335" s="398"/>
      <c r="BZ335" s="398"/>
      <c r="CA335" s="398"/>
      <c r="CB335" s="398"/>
      <c r="CC335" s="398"/>
    </row>
    <row r="336" spans="1:81">
      <c r="A336" s="1414"/>
      <c r="B336" s="1414"/>
      <c r="C336" s="40" t="s">
        <v>234</v>
      </c>
      <c r="D336" s="36"/>
      <c r="E336" s="37"/>
      <c r="F336" s="36"/>
      <c r="G336" s="398"/>
      <c r="H336" s="37"/>
      <c r="I336" s="398"/>
      <c r="J336" s="398"/>
      <c r="K336" s="398"/>
      <c r="L336" s="398"/>
      <c r="M336" s="398"/>
      <c r="N336" s="79"/>
      <c r="O336" s="1088"/>
      <c r="P336" s="79"/>
      <c r="Q336" s="398"/>
      <c r="R336" s="398"/>
      <c r="S336" s="398"/>
      <c r="T336" s="398"/>
      <c r="U336" s="398"/>
      <c r="V336" s="398"/>
      <c r="W336" s="398"/>
      <c r="X336" s="398"/>
      <c r="Y336" s="398"/>
      <c r="Z336" s="398"/>
      <c r="AA336" s="398"/>
      <c r="AB336" s="398"/>
      <c r="AC336" s="398"/>
      <c r="AD336" s="398"/>
      <c r="AE336" s="398"/>
      <c r="AF336" s="398"/>
      <c r="AG336" s="398"/>
      <c r="AH336" s="398"/>
      <c r="AI336" s="398"/>
      <c r="AJ336" s="398"/>
      <c r="AK336" s="398"/>
      <c r="AL336" s="398"/>
      <c r="AM336" s="1088"/>
      <c r="AN336" s="1088"/>
      <c r="AO336" s="1088"/>
      <c r="AP336" s="398"/>
      <c r="AQ336" s="398"/>
      <c r="AR336" s="398"/>
      <c r="AS336" s="398"/>
      <c r="AT336" s="398"/>
      <c r="AU336" s="398"/>
      <c r="AV336" s="398"/>
      <c r="AW336" s="398"/>
      <c r="AX336" s="398"/>
      <c r="AY336" s="398"/>
      <c r="AZ336" s="398"/>
      <c r="BA336" s="398"/>
      <c r="BB336" s="398"/>
      <c r="BC336" s="398"/>
      <c r="BD336" s="398"/>
      <c r="BE336" s="1139">
        <f>COUNTIFS($J$8:$J$246,"TCKNXH",BE$8:BE$246,"1")</f>
        <v>0</v>
      </c>
      <c r="BF336" s="1139">
        <f>COUNTIFS($J$8:$J$246,"TCKNXH",BF$8:BF$246,"1")</f>
        <v>0</v>
      </c>
      <c r="BG336" s="1139">
        <f>COUNTIFS($J$8:$J$246,"TCKNXH",BG$8:BG$246,"1")</f>
        <v>0</v>
      </c>
      <c r="BH336" s="1139">
        <f>COUNTIFS($J$8:$J$246,"TCKNXH",BH$8:BH$246,"1")</f>
        <v>0</v>
      </c>
      <c r="BI336" s="1139">
        <f>COUNTIFS($J$8:$J$246,"TCKNXH",BI$8:BI$246,"1")</f>
        <v>0</v>
      </c>
      <c r="BJ336" s="1140"/>
      <c r="BK336" s="1139"/>
      <c r="BL336" s="1139"/>
      <c r="BM336" s="1139"/>
      <c r="BN336" s="1139"/>
      <c r="BO336" s="1139"/>
      <c r="BP336" s="1139"/>
      <c r="BQ336" s="1139">
        <f>COUNTIFS($J$8:$J$246,"TCKNXH",BQ$8:BQ$246,"1")</f>
        <v>0</v>
      </c>
      <c r="BR336" s="1141"/>
      <c r="BS336" s="1141"/>
      <c r="BT336" s="1141"/>
      <c r="BU336" s="1139">
        <f>COUNTIFS($J$8:$J$246,"TCKNXH",BU$8:BU$246,"1")</f>
        <v>0</v>
      </c>
      <c r="BV336" s="398"/>
      <c r="BW336" s="398"/>
      <c r="BX336" s="398"/>
      <c r="BY336" s="398"/>
      <c r="BZ336" s="398"/>
      <c r="CA336" s="398"/>
      <c r="CB336" s="398"/>
      <c r="CC336" s="398"/>
    </row>
    <row r="337" spans="1:81">
      <c r="A337" s="1414"/>
      <c r="B337" s="1414"/>
      <c r="C337" s="40" t="s">
        <v>235</v>
      </c>
      <c r="D337" s="36"/>
      <c r="E337" s="37"/>
      <c r="F337" s="36"/>
      <c r="G337" s="398"/>
      <c r="H337" s="37"/>
      <c r="I337" s="398"/>
      <c r="J337" s="398"/>
      <c r="K337" s="398"/>
      <c r="L337" s="398"/>
      <c r="M337" s="398"/>
      <c r="N337" s="79"/>
      <c r="O337" s="1088"/>
      <c r="P337" s="79"/>
      <c r="Q337" s="398"/>
      <c r="R337" s="398"/>
      <c r="S337" s="398"/>
      <c r="T337" s="398"/>
      <c r="U337" s="398"/>
      <c r="V337" s="398"/>
      <c r="W337" s="398"/>
      <c r="X337" s="398"/>
      <c r="Y337" s="398"/>
      <c r="Z337" s="398"/>
      <c r="AA337" s="398"/>
      <c r="AB337" s="398"/>
      <c r="AC337" s="398"/>
      <c r="AD337" s="398"/>
      <c r="AE337" s="398"/>
      <c r="AF337" s="398"/>
      <c r="AG337" s="398"/>
      <c r="AH337" s="398"/>
      <c r="AI337" s="398"/>
      <c r="AJ337" s="398"/>
      <c r="AK337" s="398"/>
      <c r="AL337" s="398"/>
      <c r="AM337" s="1088"/>
      <c r="AN337" s="1088"/>
      <c r="AO337" s="1088"/>
      <c r="AP337" s="398"/>
      <c r="AQ337" s="398"/>
      <c r="AR337" s="398"/>
      <c r="AS337" s="398"/>
      <c r="AT337" s="398"/>
      <c r="AU337" s="398"/>
      <c r="AV337" s="398"/>
      <c r="AW337" s="398"/>
      <c r="AX337" s="398"/>
      <c r="AY337" s="398"/>
      <c r="AZ337" s="398"/>
      <c r="BA337" s="398"/>
      <c r="BB337" s="398"/>
      <c r="BC337" s="398"/>
      <c r="BD337" s="398"/>
      <c r="BE337" s="1139">
        <f>COUNTIFS($J$8:$J$246,"TCKNXH",BE$8:BE$246,"0")</f>
        <v>0</v>
      </c>
      <c r="BF337" s="1139">
        <f>COUNTIFS($J$8:$J$246,"TCKNXH",BF$8:BF$246,"0")</f>
        <v>0</v>
      </c>
      <c r="BG337" s="1139">
        <f>COUNTIFS($J$8:$J$246,"TCKNXH",BG$8:BG$246,"0")</f>
        <v>0</v>
      </c>
      <c r="BH337" s="1139">
        <f>COUNTIFS($J$8:$J$246,"TCKNXH",BH$8:BH$246,"0")</f>
        <v>0</v>
      </c>
      <c r="BI337" s="1139">
        <f>COUNTIFS($J$8:$J$246,"TCKNXH",BI$8:BI$246,"0")</f>
        <v>0</v>
      </c>
      <c r="BJ337" s="1140"/>
      <c r="BK337" s="1139"/>
      <c r="BL337" s="1139"/>
      <c r="BM337" s="1139"/>
      <c r="BN337" s="1139"/>
      <c r="BO337" s="1139"/>
      <c r="BP337" s="1139"/>
      <c r="BQ337" s="1139">
        <f>COUNTIFS($J$8:$J$246,"TCKNXH",BQ$8:BQ$246,"0")</f>
        <v>0</v>
      </c>
      <c r="BR337" s="1141"/>
      <c r="BS337" s="1141"/>
      <c r="BT337" s="1141"/>
      <c r="BU337" s="1139">
        <f>COUNTIFS($J$8:$J$246,"TCKNXH",BU$8:BU$246,"0")</f>
        <v>0</v>
      </c>
      <c r="BV337" s="398"/>
      <c r="BW337" s="398"/>
      <c r="BX337" s="398"/>
      <c r="BY337" s="398"/>
      <c r="BZ337" s="398"/>
      <c r="CA337" s="398"/>
      <c r="CB337" s="398"/>
      <c r="CC337" s="398"/>
    </row>
    <row r="338" spans="1:81">
      <c r="A338" s="1414"/>
      <c r="B338" s="1414"/>
      <c r="C338" s="1416" t="s">
        <v>250</v>
      </c>
      <c r="D338" s="36"/>
      <c r="E338" s="37"/>
      <c r="F338" s="36"/>
      <c r="G338" s="398"/>
      <c r="H338" s="37"/>
      <c r="I338" s="398"/>
      <c r="J338" s="398"/>
      <c r="K338" s="398"/>
      <c r="L338" s="398"/>
      <c r="M338" s="398"/>
      <c r="N338" s="79"/>
      <c r="O338" s="1088"/>
      <c r="P338" s="79"/>
      <c r="Q338" s="398"/>
      <c r="R338" s="398"/>
      <c r="S338" s="398"/>
      <c r="T338" s="398"/>
      <c r="U338" s="398"/>
      <c r="V338" s="398"/>
      <c r="W338" s="398"/>
      <c r="X338" s="398"/>
      <c r="Y338" s="398"/>
      <c r="Z338" s="398"/>
      <c r="AA338" s="398"/>
      <c r="AB338" s="398"/>
      <c r="AC338" s="398"/>
      <c r="AD338" s="398"/>
      <c r="AE338" s="398"/>
      <c r="AF338" s="398"/>
      <c r="AG338" s="398"/>
      <c r="AH338" s="398"/>
      <c r="AI338" s="398"/>
      <c r="AJ338" s="398"/>
      <c r="AK338" s="398"/>
      <c r="AL338" s="398"/>
      <c r="AM338" s="1088"/>
      <c r="AN338" s="1088"/>
      <c r="AO338" s="1088"/>
      <c r="AP338" s="398"/>
      <c r="AQ338" s="398"/>
      <c r="AR338" s="398"/>
      <c r="AS338" s="398"/>
      <c r="AT338" s="398"/>
      <c r="AU338" s="398"/>
      <c r="AV338" s="398"/>
      <c r="AW338" s="398"/>
      <c r="AX338" s="398"/>
      <c r="AY338" s="398"/>
      <c r="AZ338" s="398"/>
      <c r="BA338" s="398"/>
      <c r="BB338" s="398"/>
      <c r="BC338" s="398"/>
      <c r="BD338" s="398"/>
      <c r="BE338" s="578" t="e">
        <f>(((BE335*2)+(BE336*1)+(BE337*0)))/(BE335+BE336+BE337)</f>
        <v>#DIV/0!</v>
      </c>
      <c r="BF338" s="578" t="e">
        <f>(((BF335*2)+(BF336*1)+(BF337*0)))/(BF335+BF336+BF337)</f>
        <v>#DIV/0!</v>
      </c>
      <c r="BG338" s="578" t="e">
        <f>(((BG335*2)+(BG336*1)+(BG337*0)))/(BG335+BG336+BG337)</f>
        <v>#DIV/0!</v>
      </c>
      <c r="BH338" s="578" t="e">
        <f>(((BH335*2)+(BH336*1)+(BH337*0)))/(BH335+BH336+BH337)</f>
        <v>#DIV/0!</v>
      </c>
      <c r="BI338" s="578" t="e">
        <f>(((BI335*2)+(BI336*1)+(BI337*0)))/(BI335+BI336+BI337)</f>
        <v>#DIV/0!</v>
      </c>
      <c r="BJ338" s="579"/>
      <c r="BK338" s="578"/>
      <c r="BL338" s="578"/>
      <c r="BM338" s="578"/>
      <c r="BN338" s="578"/>
      <c r="BO338" s="578"/>
      <c r="BP338" s="578"/>
      <c r="BQ338" s="578" t="e">
        <f>(((BQ335*2)+(BQ336*1)+(BQ337*0)))/(BQ335+BQ336+BQ337)</f>
        <v>#DIV/0!</v>
      </c>
      <c r="BR338" s="1135"/>
      <c r="BS338" s="1135"/>
      <c r="BT338" s="1135"/>
      <c r="BU338" s="578" t="e">
        <f>(((BU335*2)+(BU336*1)+(BU337*0)))/(BU335+BU336+BU337)</f>
        <v>#DIV/0!</v>
      </c>
      <c r="BV338" s="1550">
        <f>COUNTIF($BE339:$BU339,"Đ")</f>
        <v>0</v>
      </c>
      <c r="BW338" s="1549">
        <f>BV338/COUNTA($BE339:$BU339)</f>
        <v>0</v>
      </c>
      <c r="BX338" s="1550">
        <f>COUNTIF($BE339:$BU339,"CCG")</f>
        <v>0</v>
      </c>
      <c r="BY338" s="1549">
        <f>BX338/COUNTA($BE339:$BU339)</f>
        <v>0</v>
      </c>
      <c r="BZ338" s="1550">
        <f>COUNTIF($BE339:$BU339,"CĐ")</f>
        <v>0</v>
      </c>
      <c r="CA338" s="1549">
        <f>BZ338/COUNTA($BE339:$BU339)</f>
        <v>0</v>
      </c>
      <c r="CB338" s="1407" t="e">
        <f>(((BV338*2)+(BX338*1)+(BZ338*0)))/(BV338+BX338+BZ338)</f>
        <v>#DIV/0!</v>
      </c>
      <c r="CC338" s="1407" t="e">
        <f>IF(CB338&gt;=1.6,"Đạt mục tiêu",IF(CB338&gt;=1,"Cần cố gắng","Chưa đạt"))</f>
        <v>#DIV/0!</v>
      </c>
    </row>
    <row r="339" spans="1:81">
      <c r="A339" s="1414"/>
      <c r="B339" s="1414"/>
      <c r="C339" s="1417"/>
      <c r="D339" s="36"/>
      <c r="E339" s="37"/>
      <c r="F339" s="36"/>
      <c r="G339" s="398"/>
      <c r="H339" s="37"/>
      <c r="I339" s="398"/>
      <c r="J339" s="398"/>
      <c r="K339" s="398"/>
      <c r="L339" s="398"/>
      <c r="M339" s="398"/>
      <c r="N339" s="79"/>
      <c r="O339" s="1088"/>
      <c r="P339" s="79"/>
      <c r="Q339" s="398"/>
      <c r="R339" s="398"/>
      <c r="S339" s="398"/>
      <c r="T339" s="398"/>
      <c r="U339" s="398"/>
      <c r="V339" s="398"/>
      <c r="W339" s="398"/>
      <c r="X339" s="398"/>
      <c r="Y339" s="398"/>
      <c r="Z339" s="398"/>
      <c r="AA339" s="398"/>
      <c r="AB339" s="398"/>
      <c r="AC339" s="398"/>
      <c r="AD339" s="398"/>
      <c r="AE339" s="398"/>
      <c r="AF339" s="398"/>
      <c r="AG339" s="398"/>
      <c r="AH339" s="398"/>
      <c r="AI339" s="398"/>
      <c r="AJ339" s="398"/>
      <c r="AK339" s="398"/>
      <c r="AL339" s="398"/>
      <c r="AM339" s="1088"/>
      <c r="AN339" s="1088"/>
      <c r="AO339" s="1088"/>
      <c r="AP339" s="398"/>
      <c r="AQ339" s="398"/>
      <c r="AR339" s="398"/>
      <c r="AS339" s="398"/>
      <c r="AT339" s="398"/>
      <c r="AU339" s="398"/>
      <c r="AV339" s="398"/>
      <c r="AW339" s="398"/>
      <c r="AX339" s="398"/>
      <c r="AY339" s="398"/>
      <c r="AZ339" s="398"/>
      <c r="BA339" s="398"/>
      <c r="BB339" s="398"/>
      <c r="BC339" s="398"/>
      <c r="BD339" s="398"/>
      <c r="BE339" s="578" t="e">
        <f>IF(BE338&lt;1,"CĐ",IF(BE338&lt;1.6,"CCG","Đ"))</f>
        <v>#DIV/0!</v>
      </c>
      <c r="BF339" s="578" t="e">
        <f>IF(BF338&lt;1,"CĐ",IF(BF338&lt;1.6,"CCG","Đ"))</f>
        <v>#DIV/0!</v>
      </c>
      <c r="BG339" s="578" t="e">
        <f>IF(BG338&lt;1,"CĐ",IF(BG338&lt;1.6,"CCG","Đ"))</f>
        <v>#DIV/0!</v>
      </c>
      <c r="BH339" s="578" t="e">
        <f>IF(BH338&lt;1,"CĐ",IF(BH338&lt;1.6,"CCG","Đ"))</f>
        <v>#DIV/0!</v>
      </c>
      <c r="BI339" s="578" t="e">
        <f>IF(BI338&lt;1,"CĐ",IF(BI338&lt;1.6,"CCG","Đ"))</f>
        <v>#DIV/0!</v>
      </c>
      <c r="BJ339" s="579"/>
      <c r="BK339" s="578"/>
      <c r="BL339" s="578"/>
      <c r="BM339" s="578"/>
      <c r="BN339" s="578"/>
      <c r="BO339" s="578"/>
      <c r="BP339" s="578"/>
      <c r="BQ339" s="578" t="e">
        <f>IF(BQ338&lt;1,"CĐ",IF(BQ338&lt;1.6,"CCG","Đ"))</f>
        <v>#DIV/0!</v>
      </c>
      <c r="BR339" s="1135"/>
      <c r="BS339" s="1135"/>
      <c r="BT339" s="1135"/>
      <c r="BU339" s="578" t="e">
        <f>IF(BU338&lt;1,"CĐ",IF(BU338&lt;1.6,"CCG","Đ"))</f>
        <v>#DIV/0!</v>
      </c>
      <c r="BV339" s="1550"/>
      <c r="BW339" s="1549"/>
      <c r="BX339" s="1550"/>
      <c r="BY339" s="1549"/>
      <c r="BZ339" s="1550"/>
      <c r="CA339" s="1549"/>
      <c r="CB339" s="1407"/>
      <c r="CC339" s="1407"/>
    </row>
    <row r="340" spans="1:81">
      <c r="A340" s="1414"/>
      <c r="B340" s="1415" t="s">
        <v>215</v>
      </c>
      <c r="C340" s="32" t="s">
        <v>233</v>
      </c>
      <c r="D340" s="15"/>
      <c r="E340" s="31"/>
      <c r="F340" s="15"/>
      <c r="G340" s="433"/>
      <c r="H340" s="31"/>
      <c r="I340" s="433"/>
      <c r="J340" s="433"/>
      <c r="K340" s="433"/>
      <c r="L340" s="433"/>
      <c r="M340" s="1087"/>
      <c r="N340" s="1087"/>
      <c r="O340" s="1087"/>
      <c r="P340" s="1087"/>
      <c r="Q340" s="1087"/>
      <c r="R340" s="433"/>
      <c r="S340" s="433"/>
      <c r="T340" s="433"/>
      <c r="U340" s="433"/>
      <c r="V340" s="433"/>
      <c r="W340" s="433"/>
      <c r="X340" s="433"/>
      <c r="Y340" s="433"/>
      <c r="Z340" s="433"/>
      <c r="AA340" s="433"/>
      <c r="AB340" s="433"/>
      <c r="AC340" s="433"/>
      <c r="AD340" s="433"/>
      <c r="AE340" s="433"/>
      <c r="AF340" s="433"/>
      <c r="AG340" s="433"/>
      <c r="AH340" s="433"/>
      <c r="AI340" s="433"/>
      <c r="AJ340" s="433"/>
      <c r="AK340" s="433"/>
      <c r="AL340" s="433"/>
      <c r="AM340" s="1087"/>
      <c r="AN340" s="1087"/>
      <c r="AO340" s="1087"/>
      <c r="AP340" s="433"/>
      <c r="AQ340" s="433"/>
      <c r="AR340" s="433"/>
      <c r="AS340" s="433"/>
      <c r="AT340" s="433"/>
      <c r="AU340" s="433"/>
      <c r="AV340" s="433"/>
      <c r="AW340" s="433"/>
      <c r="AX340" s="433"/>
      <c r="AY340" s="433"/>
      <c r="AZ340" s="433"/>
      <c r="BA340" s="433"/>
      <c r="BB340" s="433"/>
      <c r="BC340" s="433"/>
      <c r="BD340" s="433"/>
      <c r="BE340" s="1136">
        <f>COUNTIFS($J$8:$J$246,"Thẩm mỹ",BE$8:BE$246,"2")</f>
        <v>0</v>
      </c>
      <c r="BF340" s="1136">
        <f>COUNTIFS($J$8:$J$246,"Thẩm mỹ",BF$8:BF$246,"2")</f>
        <v>0</v>
      </c>
      <c r="BG340" s="1136">
        <f>COUNTIFS($J$8:$J$246,"Thẩm mỹ",BG$8:BG$246,"2")</f>
        <v>0</v>
      </c>
      <c r="BH340" s="1136">
        <f>COUNTIFS($J$8:$J$246,"Thẩm mỹ",BH$8:BH$246,"2")</f>
        <v>0</v>
      </c>
      <c r="BI340" s="1136">
        <f>COUNTIFS($J$8:$J$246,"Thẩm mỹ",BI$8:BI$246,"2")</f>
        <v>0</v>
      </c>
      <c r="BJ340" s="1137"/>
      <c r="BK340" s="1136"/>
      <c r="BL340" s="1136"/>
      <c r="BM340" s="1136"/>
      <c r="BN340" s="1136"/>
      <c r="BO340" s="1136"/>
      <c r="BP340" s="1136"/>
      <c r="BQ340" s="1136">
        <f>COUNTIFS($J$8:$J$246,"Thẩm mỹ",BQ$8:BQ$246,"2")</f>
        <v>0</v>
      </c>
      <c r="BR340" s="1138"/>
      <c r="BS340" s="1138"/>
      <c r="BT340" s="1138"/>
      <c r="BU340" s="1136">
        <f>COUNTIFS($J$8:$J$246,"Thẩm mỹ",BU$8:BU$246,"2")</f>
        <v>0</v>
      </c>
      <c r="BV340" s="433"/>
      <c r="BW340" s="433"/>
      <c r="BX340" s="433"/>
      <c r="BY340" s="433"/>
      <c r="BZ340" s="433"/>
      <c r="CA340" s="433"/>
      <c r="CB340" s="433"/>
      <c r="CC340" s="433"/>
    </row>
    <row r="341" spans="1:81">
      <c r="A341" s="1414"/>
      <c r="B341" s="1415"/>
      <c r="C341" s="32" t="s">
        <v>234</v>
      </c>
      <c r="D341" s="15"/>
      <c r="E341" s="31"/>
      <c r="F341" s="15"/>
      <c r="G341" s="433"/>
      <c r="H341" s="31"/>
      <c r="I341" s="433"/>
      <c r="J341" s="433"/>
      <c r="K341" s="433"/>
      <c r="L341" s="433"/>
      <c r="M341" s="1087"/>
      <c r="N341" s="1087"/>
      <c r="O341" s="1087"/>
      <c r="P341" s="1087"/>
      <c r="Q341" s="1087"/>
      <c r="R341" s="433"/>
      <c r="S341" s="433"/>
      <c r="T341" s="433"/>
      <c r="U341" s="433"/>
      <c r="V341" s="433"/>
      <c r="W341" s="433"/>
      <c r="X341" s="433"/>
      <c r="Y341" s="433"/>
      <c r="Z341" s="433"/>
      <c r="AA341" s="433"/>
      <c r="AB341" s="433"/>
      <c r="AC341" s="433"/>
      <c r="AD341" s="433"/>
      <c r="AE341" s="433"/>
      <c r="AF341" s="433"/>
      <c r="AG341" s="433"/>
      <c r="AH341" s="433"/>
      <c r="AI341" s="433"/>
      <c r="AJ341" s="433"/>
      <c r="AK341" s="433"/>
      <c r="AL341" s="433"/>
      <c r="AM341" s="1087"/>
      <c r="AN341" s="1087"/>
      <c r="AO341" s="1087"/>
      <c r="AP341" s="433"/>
      <c r="AQ341" s="433"/>
      <c r="AR341" s="433"/>
      <c r="AS341" s="433"/>
      <c r="AT341" s="433"/>
      <c r="AU341" s="433"/>
      <c r="AV341" s="433"/>
      <c r="AW341" s="433"/>
      <c r="AX341" s="433"/>
      <c r="AY341" s="433"/>
      <c r="AZ341" s="433"/>
      <c r="BA341" s="433"/>
      <c r="BB341" s="433"/>
      <c r="BC341" s="433"/>
      <c r="BD341" s="433"/>
      <c r="BE341" s="1136">
        <f>COUNTIFS($J$8:$J$246,"Thẩm mỹ",BE$8:BE$246,"1")</f>
        <v>0</v>
      </c>
      <c r="BF341" s="1136">
        <f>COUNTIFS($J$8:$J$246,"Thẩm mỹ",BF$8:BF$246,"1")</f>
        <v>0</v>
      </c>
      <c r="BG341" s="1136">
        <f>COUNTIFS($J$8:$J$246,"Thẩm mỹ",BG$8:BG$246,"1")</f>
        <v>0</v>
      </c>
      <c r="BH341" s="1136">
        <f>COUNTIFS($J$8:$J$246,"Thẩm mỹ",BH$8:BH$246,"1")</f>
        <v>0</v>
      </c>
      <c r="BI341" s="1136">
        <f>COUNTIFS($J$8:$J$246,"Thẩm mỹ",BI$8:BI$246,"1")</f>
        <v>0</v>
      </c>
      <c r="BJ341" s="1137"/>
      <c r="BK341" s="1136"/>
      <c r="BL341" s="1136"/>
      <c r="BM341" s="1136"/>
      <c r="BN341" s="1136"/>
      <c r="BO341" s="1136"/>
      <c r="BP341" s="1136"/>
      <c r="BQ341" s="1136">
        <f>COUNTIFS($J$8:$J$246,"Thẩm mỹ",BQ$8:BQ$246,"1")</f>
        <v>0</v>
      </c>
      <c r="BR341" s="1138"/>
      <c r="BS341" s="1138"/>
      <c r="BT341" s="1138"/>
      <c r="BU341" s="1136">
        <f>COUNTIFS($J$8:$J$246,"Thẩm mỹ",BU$8:BU$246,"1")</f>
        <v>0</v>
      </c>
      <c r="BV341" s="433"/>
      <c r="BW341" s="433"/>
      <c r="BX341" s="433"/>
      <c r="BY341" s="433"/>
      <c r="BZ341" s="433"/>
      <c r="CA341" s="433"/>
      <c r="CB341" s="433"/>
      <c r="CC341" s="433"/>
    </row>
    <row r="342" spans="1:81">
      <c r="A342" s="1414"/>
      <c r="B342" s="1415"/>
      <c r="C342" s="32" t="s">
        <v>235</v>
      </c>
      <c r="D342" s="15"/>
      <c r="E342" s="31"/>
      <c r="F342" s="15"/>
      <c r="G342" s="433"/>
      <c r="H342" s="31"/>
      <c r="I342" s="433"/>
      <c r="J342" s="433"/>
      <c r="K342" s="433"/>
      <c r="L342" s="433"/>
      <c r="M342" s="1087"/>
      <c r="N342" s="1087"/>
      <c r="O342" s="1087"/>
      <c r="P342" s="1087"/>
      <c r="Q342" s="1087"/>
      <c r="R342" s="433"/>
      <c r="S342" s="433"/>
      <c r="T342" s="433"/>
      <c r="U342" s="433"/>
      <c r="V342" s="433"/>
      <c r="W342" s="433"/>
      <c r="X342" s="433"/>
      <c r="Y342" s="433"/>
      <c r="Z342" s="433"/>
      <c r="AA342" s="433"/>
      <c r="AB342" s="433"/>
      <c r="AC342" s="433"/>
      <c r="AD342" s="433"/>
      <c r="AE342" s="433"/>
      <c r="AF342" s="433"/>
      <c r="AG342" s="433"/>
      <c r="AH342" s="433"/>
      <c r="AI342" s="433"/>
      <c r="AJ342" s="433"/>
      <c r="AK342" s="433"/>
      <c r="AL342" s="433"/>
      <c r="AM342" s="1087"/>
      <c r="AN342" s="1087"/>
      <c r="AO342" s="1087"/>
      <c r="AP342" s="433"/>
      <c r="AQ342" s="433"/>
      <c r="AR342" s="433"/>
      <c r="AS342" s="433"/>
      <c r="AT342" s="433"/>
      <c r="AU342" s="433"/>
      <c r="AV342" s="433"/>
      <c r="AW342" s="433"/>
      <c r="AX342" s="433"/>
      <c r="AY342" s="433"/>
      <c r="AZ342" s="433"/>
      <c r="BA342" s="433"/>
      <c r="BB342" s="433"/>
      <c r="BC342" s="433"/>
      <c r="BD342" s="433"/>
      <c r="BE342" s="1136">
        <f>COUNTIFS($J$8:$J$246,"Thẩm mỹ",BE$8:BE$246,"0")</f>
        <v>0</v>
      </c>
      <c r="BF342" s="1136">
        <f>COUNTIFS($J$8:$J$246,"Thẩm mỹ",BF$8:BF$246,"0")</f>
        <v>0</v>
      </c>
      <c r="BG342" s="1136">
        <f>COUNTIFS($J$8:$J$246,"Thẩm mỹ",BG$8:BG$246,"0")</f>
        <v>0</v>
      </c>
      <c r="BH342" s="1136">
        <f>COUNTIFS($J$8:$J$246,"Thẩm mỹ",BH$8:BH$246,"0")</f>
        <v>0</v>
      </c>
      <c r="BI342" s="1136">
        <f>COUNTIFS($J$8:$J$246,"Thẩm mỹ",BI$8:BI$246,"0")</f>
        <v>0</v>
      </c>
      <c r="BJ342" s="1137"/>
      <c r="BK342" s="1136"/>
      <c r="BL342" s="1136"/>
      <c r="BM342" s="1136"/>
      <c r="BN342" s="1136"/>
      <c r="BO342" s="1136"/>
      <c r="BP342" s="1136"/>
      <c r="BQ342" s="1136">
        <f>COUNTIFS($J$8:$J$246,"Thẩm mỹ",BQ$8:BQ$246,"0")</f>
        <v>0</v>
      </c>
      <c r="BR342" s="1138"/>
      <c r="BS342" s="1138"/>
      <c r="BT342" s="1138"/>
      <c r="BU342" s="1136">
        <f>COUNTIFS($J$8:$J$246,"Thẩm mỹ",BU$8:BU$246,"0")</f>
        <v>0</v>
      </c>
      <c r="BV342" s="433"/>
      <c r="BW342" s="433"/>
      <c r="BX342" s="433"/>
      <c r="BY342" s="433"/>
      <c r="BZ342" s="433"/>
      <c r="CA342" s="433"/>
      <c r="CB342" s="433"/>
      <c r="CC342" s="433"/>
    </row>
    <row r="343" spans="1:81">
      <c r="A343" s="1414"/>
      <c r="B343" s="1415"/>
      <c r="C343" s="1697" t="s">
        <v>251</v>
      </c>
      <c r="D343" s="15"/>
      <c r="E343" s="31"/>
      <c r="F343" s="15"/>
      <c r="G343" s="433"/>
      <c r="H343" s="31"/>
      <c r="I343" s="433"/>
      <c r="J343" s="433"/>
      <c r="K343" s="433"/>
      <c r="L343" s="433"/>
      <c r="M343" s="1087"/>
      <c r="N343" s="1087"/>
      <c r="O343" s="1087"/>
      <c r="P343" s="1087"/>
      <c r="Q343" s="1087"/>
      <c r="R343" s="433"/>
      <c r="S343" s="433"/>
      <c r="T343" s="433"/>
      <c r="U343" s="433"/>
      <c r="V343" s="433"/>
      <c r="W343" s="433"/>
      <c r="X343" s="433"/>
      <c r="Y343" s="433"/>
      <c r="Z343" s="433"/>
      <c r="AA343" s="433"/>
      <c r="AB343" s="433"/>
      <c r="AC343" s="433"/>
      <c r="AD343" s="433"/>
      <c r="AE343" s="433"/>
      <c r="AF343" s="433"/>
      <c r="AG343" s="433"/>
      <c r="AH343" s="433"/>
      <c r="AI343" s="433"/>
      <c r="AJ343" s="433"/>
      <c r="AK343" s="433"/>
      <c r="AL343" s="433"/>
      <c r="AM343" s="1087"/>
      <c r="AN343" s="1087"/>
      <c r="AO343" s="1087"/>
      <c r="AP343" s="433"/>
      <c r="AQ343" s="433"/>
      <c r="AR343" s="433"/>
      <c r="AS343" s="433"/>
      <c r="AT343" s="433"/>
      <c r="AU343" s="433"/>
      <c r="AV343" s="433"/>
      <c r="AW343" s="433"/>
      <c r="AX343" s="433"/>
      <c r="AY343" s="433"/>
      <c r="AZ343" s="433"/>
      <c r="BA343" s="433"/>
      <c r="BB343" s="433"/>
      <c r="BC343" s="433"/>
      <c r="BD343" s="433"/>
      <c r="BE343" s="1131" t="e">
        <f>(((BE340*2)+(BE341*1)+(BE342*0)))/(BE340+BE341+BE342)</f>
        <v>#DIV/0!</v>
      </c>
      <c r="BF343" s="1131" t="e">
        <f>(((BF340*2)+(BF341*1)+(BF342*0)))/(BF340+BF341+BF342)</f>
        <v>#DIV/0!</v>
      </c>
      <c r="BG343" s="1131" t="e">
        <f>(((BG340*2)+(BG341*1)+(BG342*0)))/(BG340+BG341+BG342)</f>
        <v>#DIV/0!</v>
      </c>
      <c r="BH343" s="1131" t="e">
        <f>(((BH340*2)+(BH341*1)+(BH342*0)))/(BH340+BH341+BH342)</f>
        <v>#DIV/0!</v>
      </c>
      <c r="BI343" s="1131" t="e">
        <f>(((BI340*2)+(BI341*1)+(BI342*0)))/(BI340+BI341+BI342)</f>
        <v>#DIV/0!</v>
      </c>
      <c r="BJ343" s="1132"/>
      <c r="BK343" s="1131"/>
      <c r="BL343" s="1131"/>
      <c r="BM343" s="1131"/>
      <c r="BN343" s="1131"/>
      <c r="BO343" s="1131"/>
      <c r="BP343" s="1131"/>
      <c r="BQ343" s="1131" t="e">
        <f>(((BQ340*2)+(BQ341*1)+(BQ342*0)))/(BQ340+BQ341+BQ342)</f>
        <v>#DIV/0!</v>
      </c>
      <c r="BR343" s="1133"/>
      <c r="BS343" s="1133"/>
      <c r="BT343" s="1133"/>
      <c r="BU343" s="1131" t="e">
        <f>(((BU340*2)+(BU341*1)+(BU342*0)))/(BU340+BU341+BU342)</f>
        <v>#DIV/0!</v>
      </c>
      <c r="BV343" s="1585">
        <f>COUNTIF($BE344:$BU344,"Đ")</f>
        <v>0</v>
      </c>
      <c r="BW343" s="1586">
        <f>BV343/COUNTA($BE344:$BU344)</f>
        <v>0</v>
      </c>
      <c r="BX343" s="1585">
        <f>COUNTIF($BE344:$BU344,"CCG")</f>
        <v>0</v>
      </c>
      <c r="BY343" s="1586">
        <f>BX343/COUNTA($BE344:$BU344)</f>
        <v>0</v>
      </c>
      <c r="BZ343" s="1585">
        <f>COUNTIF($BE344:$BU344,"CĐ")</f>
        <v>0</v>
      </c>
      <c r="CA343" s="1586">
        <f>BZ343/COUNTA($BE344:$BU344)</f>
        <v>0</v>
      </c>
      <c r="CB343" s="1582" t="e">
        <f>(((BV343*2)+(BX343*1)+(BZ343*0)))/(BV343+BX343+BZ343)</f>
        <v>#DIV/0!</v>
      </c>
      <c r="CC343" s="1582" t="e">
        <f>IF(CB343&gt;=1.6,"Đạt mục tiêu",IF(CB343&gt;=1,"Cần cố gắng","Chưa đạt"))</f>
        <v>#DIV/0!</v>
      </c>
    </row>
    <row r="344" spans="1:81">
      <c r="A344" s="1414"/>
      <c r="B344" s="1415"/>
      <c r="C344" s="1698"/>
      <c r="D344" s="15"/>
      <c r="E344" s="31"/>
      <c r="F344" s="15"/>
      <c r="G344" s="433"/>
      <c r="H344" s="31"/>
      <c r="I344" s="433"/>
      <c r="J344" s="433"/>
      <c r="K344" s="433"/>
      <c r="L344" s="433"/>
      <c r="M344" s="1087"/>
      <c r="N344" s="1087"/>
      <c r="O344" s="1087"/>
      <c r="P344" s="1087"/>
      <c r="Q344" s="1087"/>
      <c r="R344" s="433"/>
      <c r="S344" s="433"/>
      <c r="T344" s="433"/>
      <c r="U344" s="433"/>
      <c r="V344" s="433"/>
      <c r="W344" s="433"/>
      <c r="X344" s="433"/>
      <c r="Y344" s="433"/>
      <c r="Z344" s="433"/>
      <c r="AA344" s="433"/>
      <c r="AB344" s="433"/>
      <c r="AC344" s="433"/>
      <c r="AD344" s="433"/>
      <c r="AE344" s="433"/>
      <c r="AF344" s="433"/>
      <c r="AG344" s="433"/>
      <c r="AH344" s="433"/>
      <c r="AI344" s="433"/>
      <c r="AJ344" s="433"/>
      <c r="AK344" s="433"/>
      <c r="AL344" s="433"/>
      <c r="AM344" s="1087"/>
      <c r="AN344" s="1087"/>
      <c r="AO344" s="1087"/>
      <c r="AP344" s="433"/>
      <c r="AQ344" s="433"/>
      <c r="AR344" s="433"/>
      <c r="AS344" s="433"/>
      <c r="AT344" s="433"/>
      <c r="AU344" s="433"/>
      <c r="AV344" s="433"/>
      <c r="AW344" s="433"/>
      <c r="AX344" s="433"/>
      <c r="AY344" s="433"/>
      <c r="AZ344" s="433"/>
      <c r="BA344" s="433"/>
      <c r="BB344" s="433"/>
      <c r="BC344" s="433"/>
      <c r="BD344" s="433"/>
      <c r="BE344" s="1131" t="e">
        <f>IF(BE343&lt;1,"CĐ",IF(BE343&lt;1.6,"CCG","Đ"))</f>
        <v>#DIV/0!</v>
      </c>
      <c r="BF344" s="1131" t="e">
        <f>IF(BF343&lt;1,"CĐ",IF(BF343&lt;1.6,"CCG","Đ"))</f>
        <v>#DIV/0!</v>
      </c>
      <c r="BG344" s="1131" t="e">
        <f>IF(BG343&lt;1,"CĐ",IF(BG343&lt;1.6,"CCG","Đ"))</f>
        <v>#DIV/0!</v>
      </c>
      <c r="BH344" s="1131" t="e">
        <f>IF(BH343&lt;1,"CĐ",IF(BH343&lt;1.6,"CCG","Đ"))</f>
        <v>#DIV/0!</v>
      </c>
      <c r="BI344" s="1131" t="e">
        <f>IF(BI343&lt;1,"CĐ",IF(BI343&lt;1.6,"CCG","Đ"))</f>
        <v>#DIV/0!</v>
      </c>
      <c r="BJ344" s="1132"/>
      <c r="BK344" s="1131"/>
      <c r="BL344" s="1131"/>
      <c r="BM344" s="1131"/>
      <c r="BN344" s="1131"/>
      <c r="BO344" s="1131"/>
      <c r="BP344" s="1131"/>
      <c r="BQ344" s="1131" t="e">
        <f>IF(BQ343&lt;1,"CĐ",IF(BQ343&lt;1.6,"CCG","Đ"))</f>
        <v>#DIV/0!</v>
      </c>
      <c r="BR344" s="1133"/>
      <c r="BS344" s="1133"/>
      <c r="BT344" s="1133"/>
      <c r="BU344" s="1131" t="e">
        <f>IF(BU343&lt;1,"CĐ",IF(BU343&lt;1.6,"CCG","Đ"))</f>
        <v>#DIV/0!</v>
      </c>
      <c r="BV344" s="1585"/>
      <c r="BW344" s="1586"/>
      <c r="BX344" s="1585"/>
      <c r="BY344" s="1586"/>
      <c r="BZ344" s="1585"/>
      <c r="CA344" s="1586"/>
      <c r="CB344" s="1582"/>
      <c r="CC344" s="1582"/>
    </row>
    <row r="345" spans="1:81">
      <c r="A345" s="1414"/>
      <c r="B345" s="1414" t="s">
        <v>199</v>
      </c>
      <c r="C345" s="40" t="s">
        <v>233</v>
      </c>
      <c r="D345" s="36"/>
      <c r="E345" s="37"/>
      <c r="F345" s="36"/>
      <c r="G345" s="398"/>
      <c r="H345" s="37"/>
      <c r="I345" s="398"/>
      <c r="J345" s="398"/>
      <c r="K345" s="398"/>
      <c r="L345" s="398"/>
      <c r="M345" s="398"/>
      <c r="N345" s="79"/>
      <c r="O345" s="1088"/>
      <c r="P345" s="79"/>
      <c r="Q345" s="398"/>
      <c r="R345" s="398"/>
      <c r="S345" s="398"/>
      <c r="T345" s="398"/>
      <c r="U345" s="398"/>
      <c r="V345" s="398"/>
      <c r="W345" s="398"/>
      <c r="X345" s="398"/>
      <c r="Y345" s="398"/>
      <c r="Z345" s="398"/>
      <c r="AA345" s="398"/>
      <c r="AB345" s="398"/>
      <c r="AC345" s="398"/>
      <c r="AD345" s="398"/>
      <c r="AE345" s="398"/>
      <c r="AF345" s="398"/>
      <c r="AG345" s="398"/>
      <c r="AH345" s="398"/>
      <c r="AI345" s="398"/>
      <c r="AJ345" s="398"/>
      <c r="AK345" s="398"/>
      <c r="AL345" s="398"/>
      <c r="AM345" s="1088"/>
      <c r="AN345" s="1088"/>
      <c r="AO345" s="1088"/>
      <c r="AP345" s="398"/>
      <c r="AQ345" s="398"/>
      <c r="AR345" s="398"/>
      <c r="AS345" s="398"/>
      <c r="AT345" s="398"/>
      <c r="AU345" s="398"/>
      <c r="AV345" s="398"/>
      <c r="AW345" s="398"/>
      <c r="AX345" s="398"/>
      <c r="AY345" s="398"/>
      <c r="AZ345" s="398"/>
      <c r="BA345" s="398"/>
      <c r="BB345" s="398"/>
      <c r="BC345" s="398"/>
      <c r="BD345" s="398"/>
      <c r="BE345" s="1139">
        <f t="shared" ref="BE345:BI347" si="87">BE320+BE325+BE330+BE335+BE340</f>
        <v>17</v>
      </c>
      <c r="BF345" s="1139">
        <f t="shared" si="87"/>
        <v>13</v>
      </c>
      <c r="BG345" s="1139">
        <f t="shared" si="87"/>
        <v>16</v>
      </c>
      <c r="BH345" s="1139">
        <f t="shared" si="87"/>
        <v>15</v>
      </c>
      <c r="BI345" s="1139">
        <f t="shared" si="87"/>
        <v>16</v>
      </c>
      <c r="BJ345" s="1140"/>
      <c r="BK345" s="1139"/>
      <c r="BL345" s="1139"/>
      <c r="BM345" s="1139"/>
      <c r="BN345" s="1139"/>
      <c r="BO345" s="1139"/>
      <c r="BP345" s="1139"/>
      <c r="BQ345" s="1139">
        <f>BQ320+BQ325+BQ330+BQ335+BQ340</f>
        <v>14</v>
      </c>
      <c r="BR345" s="1141"/>
      <c r="BS345" s="1141"/>
      <c r="BT345" s="1141"/>
      <c r="BU345" s="1139">
        <f>BU320+BU325+BU330+BU335+BU340</f>
        <v>17</v>
      </c>
      <c r="BV345" s="398"/>
      <c r="BW345" s="398"/>
      <c r="BX345" s="398"/>
      <c r="BY345" s="398"/>
      <c r="BZ345" s="398"/>
      <c r="CA345" s="398"/>
      <c r="CB345" s="398"/>
      <c r="CC345" s="398"/>
    </row>
    <row r="346" spans="1:81">
      <c r="A346" s="1414"/>
      <c r="B346" s="1414"/>
      <c r="C346" s="40" t="s">
        <v>234</v>
      </c>
      <c r="D346" s="36"/>
      <c r="E346" s="37"/>
      <c r="F346" s="36"/>
      <c r="G346" s="398"/>
      <c r="H346" s="37"/>
      <c r="I346" s="398"/>
      <c r="J346" s="398"/>
      <c r="K346" s="398"/>
      <c r="L346" s="398"/>
      <c r="M346" s="398"/>
      <c r="N346" s="79"/>
      <c r="O346" s="1088"/>
      <c r="P346" s="79"/>
      <c r="Q346" s="398"/>
      <c r="R346" s="398"/>
      <c r="S346" s="398"/>
      <c r="T346" s="398"/>
      <c r="U346" s="398"/>
      <c r="V346" s="398"/>
      <c r="W346" s="398"/>
      <c r="X346" s="398"/>
      <c r="Y346" s="398"/>
      <c r="Z346" s="398"/>
      <c r="AA346" s="398"/>
      <c r="AB346" s="398"/>
      <c r="AC346" s="398"/>
      <c r="AD346" s="398"/>
      <c r="AE346" s="398"/>
      <c r="AF346" s="398"/>
      <c r="AG346" s="398"/>
      <c r="AH346" s="398"/>
      <c r="AI346" s="398"/>
      <c r="AJ346" s="398"/>
      <c r="AK346" s="398"/>
      <c r="AL346" s="398"/>
      <c r="AM346" s="1088"/>
      <c r="AN346" s="1088"/>
      <c r="AO346" s="1088"/>
      <c r="AP346" s="398"/>
      <c r="AQ346" s="398"/>
      <c r="AR346" s="398"/>
      <c r="AS346" s="398"/>
      <c r="AT346" s="398"/>
      <c r="AU346" s="398"/>
      <c r="AV346" s="398"/>
      <c r="AW346" s="398"/>
      <c r="AX346" s="398"/>
      <c r="AY346" s="398"/>
      <c r="AZ346" s="398"/>
      <c r="BA346" s="398"/>
      <c r="BB346" s="398"/>
      <c r="BC346" s="398"/>
      <c r="BD346" s="398"/>
      <c r="BE346" s="1139">
        <f t="shared" si="87"/>
        <v>3</v>
      </c>
      <c r="BF346" s="1139">
        <f t="shared" si="87"/>
        <v>7</v>
      </c>
      <c r="BG346" s="1139">
        <f t="shared" si="87"/>
        <v>4</v>
      </c>
      <c r="BH346" s="1139">
        <f t="shared" si="87"/>
        <v>5</v>
      </c>
      <c r="BI346" s="1139">
        <f t="shared" si="87"/>
        <v>4</v>
      </c>
      <c r="BJ346" s="1140"/>
      <c r="BK346" s="1139"/>
      <c r="BL346" s="1139"/>
      <c r="BM346" s="1139"/>
      <c r="BN346" s="1139"/>
      <c r="BO346" s="1139"/>
      <c r="BP346" s="1139"/>
      <c r="BQ346" s="1139">
        <f>BQ321+BQ326+BQ331+BQ336+BQ341</f>
        <v>6</v>
      </c>
      <c r="BR346" s="1141"/>
      <c r="BS346" s="1141"/>
      <c r="BT346" s="1141"/>
      <c r="BU346" s="1139">
        <f>BU321+BU326+BU331+BU336+BU341</f>
        <v>3</v>
      </c>
      <c r="BV346" s="398"/>
      <c r="BW346" s="398"/>
      <c r="BX346" s="398"/>
      <c r="BY346" s="398"/>
      <c r="BZ346" s="398"/>
      <c r="CA346" s="398"/>
      <c r="CB346" s="398"/>
      <c r="CC346" s="398"/>
    </row>
    <row r="347" spans="1:81">
      <c r="A347" s="1414"/>
      <c r="B347" s="1414"/>
      <c r="C347" s="40" t="s">
        <v>235</v>
      </c>
      <c r="D347" s="36"/>
      <c r="E347" s="37"/>
      <c r="F347" s="36"/>
      <c r="G347" s="398"/>
      <c r="H347" s="37"/>
      <c r="I347" s="398"/>
      <c r="J347" s="398"/>
      <c r="K347" s="398"/>
      <c r="L347" s="398"/>
      <c r="M347" s="398"/>
      <c r="N347" s="79"/>
      <c r="O347" s="1088"/>
      <c r="P347" s="79"/>
      <c r="Q347" s="398"/>
      <c r="R347" s="398"/>
      <c r="S347" s="398"/>
      <c r="T347" s="398"/>
      <c r="U347" s="398"/>
      <c r="V347" s="398"/>
      <c r="W347" s="398"/>
      <c r="X347" s="398"/>
      <c r="Y347" s="398"/>
      <c r="Z347" s="398"/>
      <c r="AA347" s="398"/>
      <c r="AB347" s="398"/>
      <c r="AC347" s="398"/>
      <c r="AD347" s="398"/>
      <c r="AE347" s="398"/>
      <c r="AF347" s="398"/>
      <c r="AG347" s="398"/>
      <c r="AH347" s="398"/>
      <c r="AI347" s="398"/>
      <c r="AJ347" s="398"/>
      <c r="AK347" s="398"/>
      <c r="AL347" s="398"/>
      <c r="AM347" s="1088"/>
      <c r="AN347" s="1088"/>
      <c r="AO347" s="1088"/>
      <c r="AP347" s="398"/>
      <c r="AQ347" s="398"/>
      <c r="AR347" s="398"/>
      <c r="AS347" s="398"/>
      <c r="AT347" s="398"/>
      <c r="AU347" s="398"/>
      <c r="AV347" s="398"/>
      <c r="AW347" s="398"/>
      <c r="AX347" s="398"/>
      <c r="AY347" s="398"/>
      <c r="AZ347" s="398"/>
      <c r="BA347" s="398"/>
      <c r="BB347" s="398"/>
      <c r="BC347" s="398"/>
      <c r="BD347" s="398"/>
      <c r="BE347" s="1139">
        <f t="shared" si="87"/>
        <v>0</v>
      </c>
      <c r="BF347" s="1139">
        <f t="shared" si="87"/>
        <v>0</v>
      </c>
      <c r="BG347" s="1139">
        <f t="shared" si="87"/>
        <v>0</v>
      </c>
      <c r="BH347" s="1139">
        <f t="shared" si="87"/>
        <v>0</v>
      </c>
      <c r="BI347" s="1139">
        <f t="shared" si="87"/>
        <v>0</v>
      </c>
      <c r="BJ347" s="1140"/>
      <c r="BK347" s="1139"/>
      <c r="BL347" s="1139"/>
      <c r="BM347" s="1139"/>
      <c r="BN347" s="1139"/>
      <c r="BO347" s="1139"/>
      <c r="BP347" s="1139"/>
      <c r="BQ347" s="1139">
        <f>BQ322+BQ327+BQ332+BQ337+BQ342</f>
        <v>0</v>
      </c>
      <c r="BR347" s="1141"/>
      <c r="BS347" s="1141"/>
      <c r="BT347" s="1141"/>
      <c r="BU347" s="1139">
        <f>BU322+BU327+BU332+BU337+BU342</f>
        <v>0</v>
      </c>
      <c r="BV347" s="398"/>
      <c r="BW347" s="398"/>
      <c r="BX347" s="398"/>
      <c r="BY347" s="398"/>
      <c r="BZ347" s="398"/>
      <c r="CA347" s="398"/>
      <c r="CB347" s="398"/>
      <c r="CC347" s="398"/>
    </row>
    <row r="348" spans="1:81">
      <c r="A348" s="1414"/>
      <c r="B348" s="1414"/>
      <c r="C348" s="1416" t="s">
        <v>236</v>
      </c>
      <c r="D348" s="36"/>
      <c r="E348" s="37"/>
      <c r="F348" s="36"/>
      <c r="G348" s="398"/>
      <c r="H348" s="37"/>
      <c r="I348" s="398"/>
      <c r="J348" s="398"/>
      <c r="K348" s="398"/>
      <c r="L348" s="398"/>
      <c r="M348" s="398"/>
      <c r="N348" s="79"/>
      <c r="O348" s="1088"/>
      <c r="P348" s="79"/>
      <c r="Q348" s="398"/>
      <c r="R348" s="398"/>
      <c r="S348" s="398"/>
      <c r="T348" s="398"/>
      <c r="U348" s="398"/>
      <c r="V348" s="398"/>
      <c r="W348" s="398"/>
      <c r="X348" s="398"/>
      <c r="Y348" s="398"/>
      <c r="Z348" s="398"/>
      <c r="AA348" s="398"/>
      <c r="AB348" s="398"/>
      <c r="AC348" s="398"/>
      <c r="AD348" s="398"/>
      <c r="AE348" s="398"/>
      <c r="AF348" s="398"/>
      <c r="AG348" s="398"/>
      <c r="AH348" s="398"/>
      <c r="AI348" s="398"/>
      <c r="AJ348" s="398"/>
      <c r="AK348" s="398"/>
      <c r="AL348" s="398"/>
      <c r="AM348" s="1088"/>
      <c r="AN348" s="1088"/>
      <c r="AO348" s="1088"/>
      <c r="AP348" s="398"/>
      <c r="AQ348" s="398"/>
      <c r="AR348" s="398"/>
      <c r="AS348" s="398"/>
      <c r="AT348" s="398"/>
      <c r="AU348" s="398"/>
      <c r="AV348" s="398"/>
      <c r="AW348" s="398"/>
      <c r="AX348" s="398"/>
      <c r="AY348" s="398"/>
      <c r="AZ348" s="398"/>
      <c r="BA348" s="398"/>
      <c r="BB348" s="398"/>
      <c r="BC348" s="398"/>
      <c r="BD348" s="398"/>
      <c r="BE348" s="578">
        <f>(((BE345*2)+(BE346*1)+(BE347*0)))/(BE345+BE346+BE347)</f>
        <v>1.85</v>
      </c>
      <c r="BF348" s="578">
        <f>(((BF345*2)+(BF346*1)+(BF347*0)))/(BF345+BF346+BF347)</f>
        <v>1.65</v>
      </c>
      <c r="BG348" s="578">
        <f>(((BG345*2)+(BG346*1)+(BG347*0)))/(BG345+BG346+BG347)</f>
        <v>1.8</v>
      </c>
      <c r="BH348" s="578">
        <f>(((BH345*2)+(BH346*1)+(BH347*0)))/(BH345+BH346+BH347)</f>
        <v>1.75</v>
      </c>
      <c r="BI348" s="578">
        <f>(((BI345*2)+(BI346*1)+(BI347*0)))/(BI345+BI346+BI347)</f>
        <v>1.8</v>
      </c>
      <c r="BJ348" s="579"/>
      <c r="BK348" s="578"/>
      <c r="BL348" s="578"/>
      <c r="BM348" s="578"/>
      <c r="BN348" s="578"/>
      <c r="BO348" s="578"/>
      <c r="BP348" s="578"/>
      <c r="BQ348" s="578">
        <f>(((BQ345*2)+(BQ346*1)+(BQ347*0)))/(BQ345+BQ346+BQ347)</f>
        <v>1.7</v>
      </c>
      <c r="BR348" s="1135"/>
      <c r="BS348" s="1135"/>
      <c r="BT348" s="1135"/>
      <c r="BU348" s="578">
        <f>(((BU345*2)+(BU346*1)+(BU347*0)))/(BU345+BU346+BU347)</f>
        <v>1.85</v>
      </c>
      <c r="BV348" s="1550">
        <f>COUNTIF($BE349:$BU349,"Đ")</f>
        <v>7</v>
      </c>
      <c r="BW348" s="1549">
        <f>BV348/COUNTA($BE349:$BU349)</f>
        <v>1</v>
      </c>
      <c r="BX348" s="1550">
        <f>COUNTIF($BE349:$BU349,"CCG")</f>
        <v>0</v>
      </c>
      <c r="BY348" s="1549">
        <f>BX348/COUNTA($BE349:$BU349)</f>
        <v>0</v>
      </c>
      <c r="BZ348" s="1550">
        <f>COUNTIF($BE349:$BU349,"CĐ")</f>
        <v>0</v>
      </c>
      <c r="CA348" s="1549">
        <f>BZ348/COUNTA($BE349:$BU349)</f>
        <v>0</v>
      </c>
      <c r="CB348" s="1407">
        <f>(((BV348*2)+(BX348*1)+(BZ348*0)))/(BV348+BX348+BZ348)</f>
        <v>2</v>
      </c>
      <c r="CC348" s="1407" t="str">
        <f>IF(CB348&gt;=1.6,"Đạt mục tiêu",IF(CB348&gt;=1,"Cần cố gắng","Chưa đạt"))</f>
        <v>Đạt mục tiêu</v>
      </c>
    </row>
    <row r="349" spans="1:81">
      <c r="A349" s="1414"/>
      <c r="B349" s="1414"/>
      <c r="C349" s="1417"/>
      <c r="D349" s="36"/>
      <c r="E349" s="37"/>
      <c r="F349" s="36"/>
      <c r="G349" s="398"/>
      <c r="H349" s="37"/>
      <c r="I349" s="398"/>
      <c r="J349" s="398"/>
      <c r="K349" s="398"/>
      <c r="L349" s="398"/>
      <c r="M349" s="398"/>
      <c r="N349" s="79"/>
      <c r="O349" s="1088"/>
      <c r="P349" s="79"/>
      <c r="Q349" s="398"/>
      <c r="R349" s="398"/>
      <c r="S349" s="398"/>
      <c r="T349" s="398"/>
      <c r="U349" s="398"/>
      <c r="V349" s="398"/>
      <c r="W349" s="398"/>
      <c r="X349" s="398"/>
      <c r="Y349" s="398"/>
      <c r="Z349" s="398"/>
      <c r="AA349" s="398"/>
      <c r="AB349" s="398"/>
      <c r="AC349" s="398"/>
      <c r="AD349" s="398"/>
      <c r="AE349" s="398"/>
      <c r="AF349" s="398"/>
      <c r="AG349" s="398"/>
      <c r="AH349" s="398"/>
      <c r="AI349" s="398"/>
      <c r="AJ349" s="398"/>
      <c r="AK349" s="398"/>
      <c r="AL349" s="398"/>
      <c r="AM349" s="1088"/>
      <c r="AN349" s="1088"/>
      <c r="AO349" s="1088"/>
      <c r="AP349" s="398"/>
      <c r="AQ349" s="398"/>
      <c r="AR349" s="398"/>
      <c r="AS349" s="398"/>
      <c r="AT349" s="398"/>
      <c r="AU349" s="398"/>
      <c r="AV349" s="398"/>
      <c r="AW349" s="398"/>
      <c r="AX349" s="398"/>
      <c r="AY349" s="398"/>
      <c r="AZ349" s="398"/>
      <c r="BA349" s="398"/>
      <c r="BB349" s="398"/>
      <c r="BC349" s="398"/>
      <c r="BD349" s="398"/>
      <c r="BE349" s="578" t="str">
        <f>IF(BE348&lt;1,"CĐ",IF(BE348&lt;1.6,"CCG","Đ"))</f>
        <v>Đ</v>
      </c>
      <c r="BF349" s="578" t="str">
        <f>IF(BF348&lt;1,"CĐ",IF(BF348&lt;1.6,"CCG","Đ"))</f>
        <v>Đ</v>
      </c>
      <c r="BG349" s="578" t="str">
        <f>IF(BG348&lt;1,"CĐ",IF(BG348&lt;1.6,"CCG","Đ"))</f>
        <v>Đ</v>
      </c>
      <c r="BH349" s="578" t="str">
        <f>IF(BH348&lt;1,"CĐ",IF(BH348&lt;1.6,"CCG","Đ"))</f>
        <v>Đ</v>
      </c>
      <c r="BI349" s="578" t="str">
        <f>IF(BI348&lt;1,"CĐ",IF(BI348&lt;1.6,"CCG","Đ"))</f>
        <v>Đ</v>
      </c>
      <c r="BJ349" s="579"/>
      <c r="BK349" s="578"/>
      <c r="BL349" s="578"/>
      <c r="BM349" s="578"/>
      <c r="BN349" s="578"/>
      <c r="BO349" s="578"/>
      <c r="BP349" s="578"/>
      <c r="BQ349" s="578" t="str">
        <f>IF(BQ348&lt;1,"CĐ",IF(BQ348&lt;1.6,"CCG","Đ"))</f>
        <v>Đ</v>
      </c>
      <c r="BR349" s="1135"/>
      <c r="BS349" s="1135"/>
      <c r="BT349" s="1135"/>
      <c r="BU349" s="578" t="str">
        <f>IF(BU348&lt;1,"CĐ",IF(BU348&lt;1.6,"CCG","Đ"))</f>
        <v>Đ</v>
      </c>
      <c r="BV349" s="1550"/>
      <c r="BW349" s="1549"/>
      <c r="BX349" s="1550"/>
      <c r="BY349" s="1549"/>
      <c r="BZ349" s="1550"/>
      <c r="CA349" s="1549"/>
      <c r="CB349" s="1407"/>
      <c r="CC349" s="1407"/>
    </row>
    <row r="350" spans="1:81">
      <c r="F350" s="2"/>
    </row>
  </sheetData>
  <autoFilter ref="A7:CC252">
    <filterColumn colId="14"/>
    <filterColumn colId="38"/>
    <filterColumn colId="39"/>
    <filterColumn colId="40"/>
    <filterColumn colId="52" showButton="0"/>
  </autoFilter>
  <dataConsolidate link="1">
    <dataRefs count="1">
      <dataRef name="ớp học; Sân chơi; Phòng chức năng; Ngoài nhà trường" r:id="rId1"/>
    </dataRefs>
  </dataConsolidate>
  <mergeCells count="299">
    <mergeCell ref="CB4:CB5"/>
    <mergeCell ref="CC4:CC5"/>
    <mergeCell ref="BR4:BR7"/>
    <mergeCell ref="BS4:BS7"/>
    <mergeCell ref="BT4:BT7"/>
    <mergeCell ref="C1:U1"/>
    <mergeCell ref="A3:A5"/>
    <mergeCell ref="B3:B5"/>
    <mergeCell ref="C3:D5"/>
    <mergeCell ref="E3:F5"/>
    <mergeCell ref="G3:G5"/>
    <mergeCell ref="H3:H5"/>
    <mergeCell ref="I3:I5"/>
    <mergeCell ref="J3:J5"/>
    <mergeCell ref="K3:T3"/>
    <mergeCell ref="AT5:AU5"/>
    <mergeCell ref="Z5:AA5"/>
    <mergeCell ref="AB5:AC5"/>
    <mergeCell ref="AD5:AE5"/>
    <mergeCell ref="CB3:CC3"/>
    <mergeCell ref="BE4:BE7"/>
    <mergeCell ref="BF4:BF7"/>
    <mergeCell ref="BG4:BG7"/>
    <mergeCell ref="BH4:BH7"/>
    <mergeCell ref="BI4:BI7"/>
    <mergeCell ref="BJ4:BJ7"/>
    <mergeCell ref="BK4:BK7"/>
    <mergeCell ref="BL4:BL7"/>
    <mergeCell ref="BM4:BM7"/>
    <mergeCell ref="BE3:BU3"/>
    <mergeCell ref="BV3:CA3"/>
    <mergeCell ref="BN4:BN7"/>
    <mergeCell ref="BO4:BO7"/>
    <mergeCell ref="BP4:BP7"/>
    <mergeCell ref="BQ4:BQ7"/>
    <mergeCell ref="BV4:BW5"/>
    <mergeCell ref="BX4:BY5"/>
    <mergeCell ref="BZ4:CA5"/>
    <mergeCell ref="BU4:BU7"/>
    <mergeCell ref="AT3:AW4"/>
    <mergeCell ref="AX3:AY4"/>
    <mergeCell ref="AZ3:BB4"/>
    <mergeCell ref="BC3:BD4"/>
    <mergeCell ref="AV5:AW5"/>
    <mergeCell ref="AZ7:BA7"/>
    <mergeCell ref="C8:E8"/>
    <mergeCell ref="C9:E9"/>
    <mergeCell ref="B6:F6"/>
    <mergeCell ref="G6:H6"/>
    <mergeCell ref="AI5:AJ5"/>
    <mergeCell ref="V5:W5"/>
    <mergeCell ref="X5:Y5"/>
    <mergeCell ref="V3:Y4"/>
    <mergeCell ref="Z3:AC4"/>
    <mergeCell ref="AD3:AG4"/>
    <mergeCell ref="AH3:AL4"/>
    <mergeCell ref="AP3:AS4"/>
    <mergeCell ref="AX5:AY5"/>
    <mergeCell ref="AZ5:BA5"/>
    <mergeCell ref="AK5:AL5"/>
    <mergeCell ref="AQ5:AR5"/>
    <mergeCell ref="AM3:AO4"/>
    <mergeCell ref="AM5:AN5"/>
    <mergeCell ref="C10:E10"/>
    <mergeCell ref="C21:E21"/>
    <mergeCell ref="C22:E22"/>
    <mergeCell ref="AK7:AL7"/>
    <mergeCell ref="AQ7:AR7"/>
    <mergeCell ref="AT7:AU7"/>
    <mergeCell ref="AV7:AW7"/>
    <mergeCell ref="AX7:AY7"/>
    <mergeCell ref="V7:W7"/>
    <mergeCell ref="X7:Y7"/>
    <mergeCell ref="Z7:AA7"/>
    <mergeCell ref="AB7:AC7"/>
    <mergeCell ref="AD7:AE7"/>
    <mergeCell ref="AI7:AJ7"/>
    <mergeCell ref="AM7:AN7"/>
    <mergeCell ref="C73:E73"/>
    <mergeCell ref="C83:E83"/>
    <mergeCell ref="C86:E86"/>
    <mergeCell ref="C87:E87"/>
    <mergeCell ref="C94:E94"/>
    <mergeCell ref="C95:E95"/>
    <mergeCell ref="C29:E29"/>
    <mergeCell ref="C34:E34"/>
    <mergeCell ref="C38:E38"/>
    <mergeCell ref="C46:E46"/>
    <mergeCell ref="C66:E66"/>
    <mergeCell ref="C67:E67"/>
    <mergeCell ref="C129:E129"/>
    <mergeCell ref="C130:E130"/>
    <mergeCell ref="C149:E149"/>
    <mergeCell ref="C168:E168"/>
    <mergeCell ref="C172:E172"/>
    <mergeCell ref="C179:F179"/>
    <mergeCell ref="C98:E98"/>
    <mergeCell ref="C104:E104"/>
    <mergeCell ref="C106:E106"/>
    <mergeCell ref="C108:E108"/>
    <mergeCell ref="C110:F110"/>
    <mergeCell ref="C124:E124"/>
    <mergeCell ref="C200:E200"/>
    <mergeCell ref="C201:E201"/>
    <mergeCell ref="C221:E221"/>
    <mergeCell ref="B247:F247"/>
    <mergeCell ref="G247:H247"/>
    <mergeCell ref="B248:F248"/>
    <mergeCell ref="G248:H248"/>
    <mergeCell ref="C180:E180"/>
    <mergeCell ref="C181:E181"/>
    <mergeCell ref="C186:E186"/>
    <mergeCell ref="C188:E188"/>
    <mergeCell ref="C189:E189"/>
    <mergeCell ref="C194:G194"/>
    <mergeCell ref="B252:F252"/>
    <mergeCell ref="G252:H252"/>
    <mergeCell ref="G254:H254"/>
    <mergeCell ref="G255:H255"/>
    <mergeCell ref="G256:H256"/>
    <mergeCell ref="G257:H257"/>
    <mergeCell ref="B249:F249"/>
    <mergeCell ref="G249:H249"/>
    <mergeCell ref="B250:F250"/>
    <mergeCell ref="G250:H250"/>
    <mergeCell ref="B251:F251"/>
    <mergeCell ref="G251:H251"/>
    <mergeCell ref="G264:H264"/>
    <mergeCell ref="G265:H265"/>
    <mergeCell ref="G266:H266"/>
    <mergeCell ref="G267:H267"/>
    <mergeCell ref="G268:H268"/>
    <mergeCell ref="A270:B274"/>
    <mergeCell ref="C273:C274"/>
    <mergeCell ref="G258:H258"/>
    <mergeCell ref="G259:H259"/>
    <mergeCell ref="G260:H260"/>
    <mergeCell ref="G261:H261"/>
    <mergeCell ref="G262:H262"/>
    <mergeCell ref="G263:H263"/>
    <mergeCell ref="CB273:CB274"/>
    <mergeCell ref="CC273:CC274"/>
    <mergeCell ref="A275:B279"/>
    <mergeCell ref="C278:C279"/>
    <mergeCell ref="BV278:BV279"/>
    <mergeCell ref="BW278:BW279"/>
    <mergeCell ref="BX278:BX279"/>
    <mergeCell ref="BY278:BY279"/>
    <mergeCell ref="BZ278:BZ279"/>
    <mergeCell ref="CA278:CA279"/>
    <mergeCell ref="BV273:BV274"/>
    <mergeCell ref="BW273:BW274"/>
    <mergeCell ref="BX273:BX274"/>
    <mergeCell ref="BY273:BY274"/>
    <mergeCell ref="BZ273:BZ274"/>
    <mergeCell ref="CA273:CA274"/>
    <mergeCell ref="CB278:CB279"/>
    <mergeCell ref="CC278:CC279"/>
    <mergeCell ref="CC283:CC284"/>
    <mergeCell ref="A285:B289"/>
    <mergeCell ref="C288:C289"/>
    <mergeCell ref="BV288:BV289"/>
    <mergeCell ref="BW288:BW289"/>
    <mergeCell ref="BX288:BX289"/>
    <mergeCell ref="BY288:BY289"/>
    <mergeCell ref="BZ288:BZ289"/>
    <mergeCell ref="CA288:CA289"/>
    <mergeCell ref="CB288:CB289"/>
    <mergeCell ref="CC288:CC289"/>
    <mergeCell ref="A280:B284"/>
    <mergeCell ref="C283:C284"/>
    <mergeCell ref="BV283:BV284"/>
    <mergeCell ref="BW283:BW284"/>
    <mergeCell ref="BX283:BX284"/>
    <mergeCell ref="BY283:BY284"/>
    <mergeCell ref="BZ283:BZ284"/>
    <mergeCell ref="CA283:CA284"/>
    <mergeCell ref="CB283:CB284"/>
    <mergeCell ref="CC293:CC294"/>
    <mergeCell ref="A295:B299"/>
    <mergeCell ref="C298:C299"/>
    <mergeCell ref="BV298:BV299"/>
    <mergeCell ref="BW298:BW299"/>
    <mergeCell ref="BX298:BX299"/>
    <mergeCell ref="BY298:BY299"/>
    <mergeCell ref="BZ298:BZ299"/>
    <mergeCell ref="CA298:CA299"/>
    <mergeCell ref="CB298:CB299"/>
    <mergeCell ref="CC298:CC299"/>
    <mergeCell ref="A290:B294"/>
    <mergeCell ref="C293:C294"/>
    <mergeCell ref="BV293:BV294"/>
    <mergeCell ref="BW293:BW294"/>
    <mergeCell ref="BX293:BX294"/>
    <mergeCell ref="BY293:BY294"/>
    <mergeCell ref="BZ293:BZ294"/>
    <mergeCell ref="CA293:CA294"/>
    <mergeCell ref="CB293:CB294"/>
    <mergeCell ref="CC303:CC304"/>
    <mergeCell ref="A305:B309"/>
    <mergeCell ref="C308:C309"/>
    <mergeCell ref="BV308:BV309"/>
    <mergeCell ref="BW308:BW309"/>
    <mergeCell ref="BX308:BX309"/>
    <mergeCell ref="BY308:BY309"/>
    <mergeCell ref="BZ308:BZ309"/>
    <mergeCell ref="CA308:CA309"/>
    <mergeCell ref="CB308:CB309"/>
    <mergeCell ref="CC308:CC309"/>
    <mergeCell ref="A300:B304"/>
    <mergeCell ref="C303:C304"/>
    <mergeCell ref="BV303:BV304"/>
    <mergeCell ref="BW303:BW304"/>
    <mergeCell ref="BX303:BX304"/>
    <mergeCell ref="BY303:BY304"/>
    <mergeCell ref="BZ303:BZ304"/>
    <mergeCell ref="CA303:CA304"/>
    <mergeCell ref="CB303:CB304"/>
    <mergeCell ref="CC313:CC314"/>
    <mergeCell ref="A315:B319"/>
    <mergeCell ref="C318:C319"/>
    <mergeCell ref="BV318:BV319"/>
    <mergeCell ref="BW318:BW319"/>
    <mergeCell ref="BX318:BX319"/>
    <mergeCell ref="BY318:BY319"/>
    <mergeCell ref="BZ318:BZ319"/>
    <mergeCell ref="CA318:CA319"/>
    <mergeCell ref="CB318:CB319"/>
    <mergeCell ref="CC318:CC319"/>
    <mergeCell ref="A310:B314"/>
    <mergeCell ref="C313:C314"/>
    <mergeCell ref="BV313:BV314"/>
    <mergeCell ref="BW313:BW314"/>
    <mergeCell ref="BX313:BX314"/>
    <mergeCell ref="BY313:BY314"/>
    <mergeCell ref="BZ313:BZ314"/>
    <mergeCell ref="CA313:CA314"/>
    <mergeCell ref="CB313:CB314"/>
    <mergeCell ref="A320:A349"/>
    <mergeCell ref="B320:B324"/>
    <mergeCell ref="C323:C324"/>
    <mergeCell ref="BV323:BV324"/>
    <mergeCell ref="BW323:BW324"/>
    <mergeCell ref="BX323:BX324"/>
    <mergeCell ref="BY323:BY324"/>
    <mergeCell ref="BZ323:BZ324"/>
    <mergeCell ref="CA323:CA324"/>
    <mergeCell ref="B330:B334"/>
    <mergeCell ref="C333:C334"/>
    <mergeCell ref="BV333:BV334"/>
    <mergeCell ref="BW333:BW334"/>
    <mergeCell ref="BX333:BX334"/>
    <mergeCell ref="BY333:BY334"/>
    <mergeCell ref="BZ333:BZ334"/>
    <mergeCell ref="CA333:CA334"/>
    <mergeCell ref="B340:B344"/>
    <mergeCell ref="C343:C344"/>
    <mergeCell ref="BV343:BV344"/>
    <mergeCell ref="BW343:BW344"/>
    <mergeCell ref="BX343:BX344"/>
    <mergeCell ref="BY343:BY344"/>
    <mergeCell ref="BZ343:BZ344"/>
    <mergeCell ref="CB323:CB324"/>
    <mergeCell ref="CC323:CC324"/>
    <mergeCell ref="B325:B329"/>
    <mergeCell ref="C328:C329"/>
    <mergeCell ref="BV328:BV329"/>
    <mergeCell ref="BW328:BW329"/>
    <mergeCell ref="BX328:BX329"/>
    <mergeCell ref="BY328:BY329"/>
    <mergeCell ref="BZ328:BZ329"/>
    <mergeCell ref="CA328:CA329"/>
    <mergeCell ref="CB328:CB329"/>
    <mergeCell ref="CC328:CC329"/>
    <mergeCell ref="CB333:CB334"/>
    <mergeCell ref="CC333:CC334"/>
    <mergeCell ref="B335:B339"/>
    <mergeCell ref="C338:C339"/>
    <mergeCell ref="BV338:BV339"/>
    <mergeCell ref="BW338:BW339"/>
    <mergeCell ref="BX338:BX339"/>
    <mergeCell ref="BY338:BY339"/>
    <mergeCell ref="BZ338:BZ339"/>
    <mergeCell ref="CA338:CA339"/>
    <mergeCell ref="CB338:CB339"/>
    <mergeCell ref="CC338:CC339"/>
    <mergeCell ref="CA348:CA349"/>
    <mergeCell ref="CB348:CB349"/>
    <mergeCell ref="CC348:CC349"/>
    <mergeCell ref="CA343:CA344"/>
    <mergeCell ref="CB343:CB344"/>
    <mergeCell ref="CC343:CC344"/>
    <mergeCell ref="B345:B349"/>
    <mergeCell ref="C348:C349"/>
    <mergeCell ref="BV348:BV349"/>
    <mergeCell ref="BW348:BW349"/>
    <mergeCell ref="BX348:BX349"/>
    <mergeCell ref="BY348:BY349"/>
    <mergeCell ref="BZ348:BZ349"/>
  </mergeCells>
  <dataValidations count="8">
    <dataValidation type="list" allowBlank="1" showInputMessage="1" showErrorMessage="1" sqref="BV11:CC20 BV169:BY171 BV191:CC199 BV30:CC32 BV68:CC72 BV187:CC187 BV125:BV128 BV182:CC185 BV23:CC28 BZ169:CC172 V191 V182 V157:V158 V137 V134:Y134 V178:Y178 V70 V31 V23 V11 Z12:Z20 AA11:AF20 W11:Y20 W180:AN185 W23:BD28 V125:BD128 W68:BD72 W187:BD187 W169:BD171 AH11:BD20 W191:BD199 W30:BD32 AO182:BD185">
      <formula1>"x, ĐTT, TDS, HĐH, HĐG, HĐNT, VS-AN, HĐC, TQDN, LH"</formula1>
    </dataValidation>
    <dataValidation type="list" allowBlank="1" showInputMessage="1" showErrorMessage="1" sqref="BE109:BU109 BE203:BU220 BE169:BU171 BE182:BU185 BE173:BU178 BE187:BU187 BE68:BU72 BE111:BU123 BE107:BU107 BE100:BU103 BE96:BU97 BE84:BU85 BE74:BU82 BE223:BU246 BE35:BU37 BE30:BU33 BE23:BU28 BE11:BU20 BE125:BU128 BE150:BU167 BE137:BU148 BE105:BU105 BE88:BU93 BE39:BU45 BE47:BU65 BE191:BU199">
      <formula1>"2, 1, 0, KĐG,#"</formula1>
    </dataValidation>
    <dataValidation type="list" allowBlank="1" showInputMessage="1" showErrorMessage="1" sqref="Z11">
      <formula1>"x, ĐTT, TDS, HĐH, HĐG, HĐNT, VS-AN, HĐC, TQDN, LH, HĐH+HĐNT, HĐH+HĐC, HĐH+HĐG"</formula1>
    </dataValidation>
    <dataValidation type="list" allowBlank="1" showInputMessage="1" showErrorMessage="1" sqref="V159:V167 V138:V148 W173:Y177 V150:V156 V39:BD45 V105:BD105 V100:BD103 V88:BD93 V74:BD82 V47:BD65 V111:BD123 V223:BD246 V33:BD33 V35:BD37 V84:BD85 V96:BD97 W109:BD109 W107:BD107 W137:BD148 W150:BD167 Z173:BD178 V203:BD220">
      <formula1>"ĐTT, TDS, HĐH, HĐG, HĐNT, VS-AN, HĐC, TQDN, LH, x,#"</formula1>
    </dataValidation>
    <dataValidation type="list" allowBlank="1" showInputMessage="1" showErrorMessage="1" sqref="V71:V72 V12:V20 T190 R190 V192:V199 V180:V181 V68:V69 V30 V173:V177 V32 V24:V28 V183:V185 K111:U123 K88:U93 K30:U33 K35:U37 K84:U85 K100:U103 K96:U97 K125:U128 K131:U148 K105:U105 K107:V107 K109:V109 K150:U167 K182:U185 M39:U66 K187:V187 K191:U193 K195:U199 K223:U246 K68:U82 K169:V171 K23:U28 K173:U178 K203:U220 K11:U20 K39:L65">
      <formula1>"x"</formula1>
    </dataValidation>
    <dataValidation type="list" allowBlank="1" showInputMessage="1" showErrorMessage="1" sqref="D96:D97 S188:S190 R188:R189 T188:T189 I188:Q190 F96:F97 F74:F82 F88:F93 D74:D82 F11:F20 D35:D37 F30:F33 D203:D220 D84:D85 D105 D100:D103 D107 D131:D148 D169:D171 F131:F148 F111:F123 F150:F167 F182:F185 D182:D185 D187 D191:D193 D195:D199 F223:F246 D223:D246 D23:D28 D30:D33 F35:F37 D173:D178 D68:D72 F68:F72 F84:F85 D88:D93 D39:D45 F109 D109 F107 D47:D65 D125:D128 F125:F128 F47:F65 D111:D123 D150:D167 F169:F171 F173:F178 F39:F45 F100:F103 F23:F28 F187:F193 D11:D20 F195:F220 G188:G190 H188:H189 F105 U188:CC190">
      <formula1>"KQMĐ, NDCT, TLHD, BC, ĐP"</formula1>
    </dataValidation>
    <dataValidation type="list" allowBlank="1" showInputMessage="1" showErrorMessage="1" sqref="J30:J33 J11:J20 J23:J28 J35:J37 J223:J247 J84:J85 J88:J93 J96:J97 J100:J103 J105:J107 J109:J123 J68:J82 J39:J65 J125:J171 J173:J187 J191:J220">
      <formula1>"Thể chất, Nhận thức, Ngôn ngữ, TCKNXH-TM"</formula1>
    </dataValidation>
    <dataValidation type="list" allowBlank="1" showInputMessage="1" showErrorMessage="1" sqref="I23:I28 I11:I20 I173:I187 I30:I33 I35:I37 I84:I85 I88:I93 I96:I97 I100:I103 I105:I107 I109:I123 I68:I82 J66:L66 I39:I66 I125:I171 I223:I246 I191:I220">
      <formula1>"Lớp học, Sân chơi, Phòng chức năng, Ngoài nhà trường"</formula1>
    </dataValidation>
  </dataValidations>
  <pageMargins left="0.45" right="0.45" top="0.5" bottom="0.5" header="0.3" footer="0.3"/>
  <pageSetup paperSize="9" orientation="landscape" r:id="rId2"/>
  <legacyDrawing r:id="rId3"/>
</worksheet>
</file>

<file path=xl/worksheets/sheet15.xml><?xml version="1.0" encoding="utf-8"?>
<worksheet xmlns="http://schemas.openxmlformats.org/spreadsheetml/2006/main" xmlns:r="http://schemas.openxmlformats.org/officeDocument/2006/relationships">
  <dimension ref="A1:H37"/>
  <sheetViews>
    <sheetView workbookViewId="0">
      <selection activeCell="F5" sqref="F5"/>
    </sheetView>
  </sheetViews>
  <sheetFormatPr defaultRowHeight="15"/>
  <cols>
    <col min="2" max="2" width="19" customWidth="1"/>
    <col min="4" max="4" width="24.28515625" customWidth="1"/>
    <col min="6" max="6" width="24.7109375" customWidth="1"/>
    <col min="7" max="7" width="21.5703125" customWidth="1"/>
  </cols>
  <sheetData>
    <row r="1" spans="1:8" ht="16.5">
      <c r="A1" s="1752" t="s">
        <v>1496</v>
      </c>
      <c r="B1" s="1752"/>
      <c r="C1" s="1752"/>
      <c r="D1" s="1752"/>
      <c r="E1" s="1752"/>
      <c r="F1" s="1752"/>
      <c r="G1" s="1752"/>
      <c r="H1" s="1752"/>
    </row>
    <row r="2" spans="1:8" ht="66" customHeight="1">
      <c r="A2" s="1078" t="s">
        <v>0</v>
      </c>
      <c r="B2" s="1078" t="s">
        <v>747</v>
      </c>
      <c r="C2" s="1748" t="s">
        <v>748</v>
      </c>
      <c r="D2" s="1748"/>
      <c r="E2" s="1078" t="s">
        <v>749</v>
      </c>
      <c r="F2" s="1078" t="s">
        <v>750</v>
      </c>
      <c r="G2" s="1078" t="s">
        <v>751</v>
      </c>
      <c r="H2" s="1079" t="s">
        <v>752</v>
      </c>
    </row>
    <row r="3" spans="1:8" ht="17.25" thickBot="1">
      <c r="A3" s="1744">
        <v>1</v>
      </c>
      <c r="B3" s="1748" t="s">
        <v>886</v>
      </c>
      <c r="C3" s="1080">
        <v>1</v>
      </c>
      <c r="D3" s="1080" t="s">
        <v>259</v>
      </c>
      <c r="E3" s="1080">
        <v>2</v>
      </c>
      <c r="F3" s="1103" t="s">
        <v>1500</v>
      </c>
      <c r="G3" s="1080" t="s">
        <v>1492</v>
      </c>
      <c r="H3" s="1081"/>
    </row>
    <row r="4" spans="1:8" ht="24.75" customHeight="1">
      <c r="A4" s="1744"/>
      <c r="B4" s="1748"/>
      <c r="C4" s="1154">
        <v>2</v>
      </c>
      <c r="D4" s="1154" t="s">
        <v>260</v>
      </c>
      <c r="E4" s="1154">
        <v>2</v>
      </c>
      <c r="F4" s="1156" t="s">
        <v>1501</v>
      </c>
      <c r="G4" s="1154" t="s">
        <v>1492</v>
      </c>
      <c r="H4" s="1155"/>
    </row>
    <row r="5" spans="1:8" ht="33" customHeight="1">
      <c r="A5" s="1744">
        <v>2</v>
      </c>
      <c r="B5" s="1748" t="s">
        <v>885</v>
      </c>
      <c r="C5" s="1080">
        <v>1</v>
      </c>
      <c r="D5" s="1080" t="s">
        <v>754</v>
      </c>
      <c r="E5" s="1110">
        <v>2</v>
      </c>
      <c r="F5" s="1097" t="s">
        <v>1502</v>
      </c>
      <c r="G5" s="1157" t="s">
        <v>1493</v>
      </c>
      <c r="H5" s="1081"/>
    </row>
    <row r="6" spans="1:8" ht="33">
      <c r="A6" s="1744"/>
      <c r="B6" s="1748"/>
      <c r="C6" s="1080">
        <v>2</v>
      </c>
      <c r="D6" s="1080" t="s">
        <v>755</v>
      </c>
      <c r="E6" s="1110">
        <v>2</v>
      </c>
      <c r="F6" s="1097" t="s">
        <v>1503</v>
      </c>
      <c r="G6" s="1111" t="s">
        <v>1493</v>
      </c>
      <c r="H6" s="1081"/>
    </row>
    <row r="7" spans="1:8" ht="16.5" customHeight="1">
      <c r="A7" s="1751">
        <v>3</v>
      </c>
      <c r="B7" s="1748" t="s">
        <v>887</v>
      </c>
      <c r="C7" s="1744">
        <v>1</v>
      </c>
      <c r="D7" s="1744" t="s">
        <v>1035</v>
      </c>
      <c r="E7" s="1744">
        <v>2</v>
      </c>
      <c r="F7" s="1749" t="s">
        <v>1504</v>
      </c>
      <c r="G7" s="1744" t="s">
        <v>1492</v>
      </c>
      <c r="H7" s="1751"/>
    </row>
    <row r="8" spans="1:8" ht="15" customHeight="1">
      <c r="A8" s="1751"/>
      <c r="B8" s="1748"/>
      <c r="C8" s="1744"/>
      <c r="D8" s="1744"/>
      <c r="E8" s="1744"/>
      <c r="F8" s="1750"/>
      <c r="G8" s="1744"/>
      <c r="H8" s="1751"/>
    </row>
    <row r="9" spans="1:8" ht="39.75" customHeight="1">
      <c r="A9" s="1751"/>
      <c r="B9" s="1748"/>
      <c r="C9" s="1109">
        <v>2</v>
      </c>
      <c r="D9" s="1109" t="s">
        <v>758</v>
      </c>
      <c r="E9" s="1109">
        <v>1</v>
      </c>
      <c r="F9" s="1097" t="s">
        <v>1505</v>
      </c>
      <c r="G9" s="1158" t="s">
        <v>1492</v>
      </c>
      <c r="H9" s="1113"/>
    </row>
    <row r="10" spans="1:8" ht="34.5" customHeight="1">
      <c r="A10" s="1751"/>
      <c r="B10" s="1748"/>
      <c r="C10" s="1158">
        <v>3</v>
      </c>
      <c r="D10" s="1158" t="s">
        <v>757</v>
      </c>
      <c r="E10" s="1158">
        <v>1</v>
      </c>
      <c r="F10" s="1158" t="s">
        <v>1494</v>
      </c>
      <c r="G10" s="1158" t="s">
        <v>1492</v>
      </c>
      <c r="H10" s="1113"/>
    </row>
    <row r="11" spans="1:8" ht="12" customHeight="1">
      <c r="A11" s="1744">
        <v>4</v>
      </c>
      <c r="B11" s="1748" t="s">
        <v>897</v>
      </c>
      <c r="C11" s="1744">
        <v>1</v>
      </c>
      <c r="D11" s="1744" t="s">
        <v>760</v>
      </c>
      <c r="E11" s="1753">
        <v>1</v>
      </c>
      <c r="F11" s="1744" t="s">
        <v>1506</v>
      </c>
      <c r="G11" s="1754" t="s">
        <v>1493</v>
      </c>
      <c r="H11" s="1751"/>
    </row>
    <row r="12" spans="1:8" ht="26.25" customHeight="1">
      <c r="A12" s="1744"/>
      <c r="B12" s="1748"/>
      <c r="C12" s="1744"/>
      <c r="D12" s="1744"/>
      <c r="E12" s="1753"/>
      <c r="F12" s="1744"/>
      <c r="G12" s="1754"/>
      <c r="H12" s="1751"/>
    </row>
    <row r="13" spans="1:8" ht="47.25" customHeight="1">
      <c r="A13" s="1744"/>
      <c r="B13" s="1748"/>
      <c r="C13" s="1109">
        <v>2</v>
      </c>
      <c r="D13" s="1109" t="s">
        <v>266</v>
      </c>
      <c r="E13" s="1114">
        <v>2</v>
      </c>
      <c r="F13" s="1112" t="s">
        <v>1507</v>
      </c>
      <c r="G13" s="1157" t="s">
        <v>1493</v>
      </c>
      <c r="H13" s="1109"/>
    </row>
    <row r="14" spans="1:8" ht="47.25" customHeight="1">
      <c r="A14" s="1744"/>
      <c r="B14" s="1748"/>
      <c r="C14" s="1097">
        <v>3</v>
      </c>
      <c r="D14" s="1109" t="s">
        <v>759</v>
      </c>
      <c r="E14" s="1110">
        <v>2</v>
      </c>
      <c r="F14" s="1097" t="s">
        <v>1518</v>
      </c>
      <c r="G14" s="1111" t="s">
        <v>1493</v>
      </c>
      <c r="H14" s="1096"/>
    </row>
    <row r="15" spans="1:8" ht="29.25" customHeight="1" thickBot="1">
      <c r="A15" s="1744">
        <v>5</v>
      </c>
      <c r="B15" s="1748" t="s">
        <v>1079</v>
      </c>
      <c r="C15" s="1097">
        <v>1</v>
      </c>
      <c r="D15" s="1097" t="s">
        <v>1080</v>
      </c>
      <c r="E15" s="1097">
        <v>2</v>
      </c>
      <c r="F15" s="1115" t="s">
        <v>1508</v>
      </c>
      <c r="G15" s="1154" t="s">
        <v>1492</v>
      </c>
      <c r="H15" s="1096"/>
    </row>
    <row r="16" spans="1:8" ht="64.5" customHeight="1">
      <c r="A16" s="1744"/>
      <c r="B16" s="1748"/>
      <c r="C16" s="1097">
        <v>2</v>
      </c>
      <c r="D16" s="1109" t="s">
        <v>1081</v>
      </c>
      <c r="E16" s="1097">
        <v>1</v>
      </c>
      <c r="F16" s="1108" t="s">
        <v>1519</v>
      </c>
      <c r="G16" s="1097" t="s">
        <v>1492</v>
      </c>
      <c r="H16" s="1096"/>
    </row>
    <row r="17" spans="1:8" ht="20.25" customHeight="1" thickBot="1">
      <c r="A17" s="1744">
        <v>6</v>
      </c>
      <c r="B17" s="1748" t="s">
        <v>899</v>
      </c>
      <c r="C17" s="1097">
        <v>1</v>
      </c>
      <c r="D17" s="1109" t="s">
        <v>268</v>
      </c>
      <c r="E17" s="1097">
        <v>1</v>
      </c>
      <c r="F17" s="1109" t="s">
        <v>1509</v>
      </c>
      <c r="G17" s="1154" t="s">
        <v>1493</v>
      </c>
      <c r="H17" s="1096"/>
    </row>
    <row r="18" spans="1:8" ht="20.25" customHeight="1">
      <c r="A18" s="1744"/>
      <c r="B18" s="1748"/>
      <c r="C18" s="1097">
        <v>2</v>
      </c>
      <c r="D18" s="1109" t="s">
        <v>761</v>
      </c>
      <c r="E18" s="1097">
        <v>2</v>
      </c>
      <c r="F18" s="1104" t="s">
        <v>1520</v>
      </c>
      <c r="G18" s="1097" t="s">
        <v>1493</v>
      </c>
      <c r="H18" s="1096"/>
    </row>
    <row r="19" spans="1:8" ht="29.25" customHeight="1">
      <c r="A19" s="1744"/>
      <c r="B19" s="1748"/>
      <c r="C19" s="1080">
        <v>3</v>
      </c>
      <c r="D19" s="1097" t="s">
        <v>269</v>
      </c>
      <c r="E19" s="1080">
        <v>1</v>
      </c>
      <c r="F19" s="1097" t="s">
        <v>1510</v>
      </c>
      <c r="G19" s="1154" t="s">
        <v>1493</v>
      </c>
      <c r="H19" s="1081"/>
    </row>
    <row r="20" spans="1:8" ht="44.25" customHeight="1">
      <c r="A20" s="1744">
        <v>7</v>
      </c>
      <c r="B20" s="1748" t="s">
        <v>883</v>
      </c>
      <c r="C20" s="1080">
        <v>1</v>
      </c>
      <c r="D20" s="1097" t="s">
        <v>762</v>
      </c>
      <c r="E20" s="1080">
        <v>2</v>
      </c>
      <c r="F20" s="1105" t="s">
        <v>1511</v>
      </c>
      <c r="G20" s="1154" t="s">
        <v>1492</v>
      </c>
      <c r="H20" s="1081"/>
    </row>
    <row r="21" spans="1:8" ht="39.75" customHeight="1">
      <c r="A21" s="1744"/>
      <c r="B21" s="1748"/>
      <c r="C21" s="1080">
        <v>2</v>
      </c>
      <c r="D21" s="1080" t="s">
        <v>270</v>
      </c>
      <c r="E21" s="1080">
        <v>2</v>
      </c>
      <c r="F21" s="1106" t="s">
        <v>1512</v>
      </c>
      <c r="G21" s="1080" t="s">
        <v>1492</v>
      </c>
      <c r="H21" s="1082"/>
    </row>
    <row r="22" spans="1:8" ht="39.75" customHeight="1">
      <c r="A22" s="1746">
        <v>8</v>
      </c>
      <c r="B22" s="1748" t="s">
        <v>900</v>
      </c>
      <c r="C22" s="1080">
        <v>1</v>
      </c>
      <c r="D22" s="1080" t="s">
        <v>1064</v>
      </c>
      <c r="E22" s="1080">
        <v>1</v>
      </c>
      <c r="F22" s="1097" t="s">
        <v>1495</v>
      </c>
      <c r="G22" s="1080" t="s">
        <v>1493</v>
      </c>
      <c r="H22" s="1082"/>
    </row>
    <row r="23" spans="1:8" ht="37.5" customHeight="1" thickBot="1">
      <c r="A23" s="1747"/>
      <c r="B23" s="1748"/>
      <c r="C23" s="1080">
        <v>2</v>
      </c>
      <c r="D23" s="1080" t="s">
        <v>1065</v>
      </c>
      <c r="E23" s="1080">
        <v>1</v>
      </c>
      <c r="F23" s="1107" t="s">
        <v>1513</v>
      </c>
      <c r="G23" s="1154" t="s">
        <v>1493</v>
      </c>
      <c r="H23" s="1082"/>
    </row>
    <row r="24" spans="1:8" ht="24.75" customHeight="1">
      <c r="A24" s="1744">
        <v>9</v>
      </c>
      <c r="B24" s="1748" t="s">
        <v>1499</v>
      </c>
      <c r="C24" s="1744">
        <v>1</v>
      </c>
      <c r="D24" s="1744" t="s">
        <v>272</v>
      </c>
      <c r="E24" s="1744">
        <v>2</v>
      </c>
      <c r="F24" s="1755" t="s">
        <v>1514</v>
      </c>
      <c r="G24" s="1744" t="s">
        <v>1492</v>
      </c>
      <c r="H24" s="1751"/>
    </row>
    <row r="25" spans="1:8" ht="15" customHeight="1" thickBot="1">
      <c r="A25" s="1744"/>
      <c r="B25" s="1748"/>
      <c r="C25" s="1744"/>
      <c r="D25" s="1744"/>
      <c r="E25" s="1744"/>
      <c r="F25" s="1756"/>
      <c r="G25" s="1744"/>
      <c r="H25" s="1751"/>
    </row>
    <row r="26" spans="1:8" ht="13.5" customHeight="1">
      <c r="A26" s="1744"/>
      <c r="B26" s="1748"/>
      <c r="C26" s="1744">
        <v>2</v>
      </c>
      <c r="D26" s="1744" t="s">
        <v>763</v>
      </c>
      <c r="E26" s="1744">
        <v>1</v>
      </c>
      <c r="F26" s="1757" t="s">
        <v>1515</v>
      </c>
      <c r="G26" s="1744" t="s">
        <v>1492</v>
      </c>
      <c r="H26" s="1751"/>
    </row>
    <row r="27" spans="1:8" ht="12" customHeight="1" thickBot="1">
      <c r="A27" s="1744"/>
      <c r="B27" s="1748"/>
      <c r="C27" s="1744"/>
      <c r="D27" s="1744"/>
      <c r="E27" s="1744"/>
      <c r="F27" s="1758"/>
      <c r="G27" s="1744"/>
      <c r="H27" s="1751"/>
    </row>
    <row r="28" spans="1:8" ht="17.25" customHeight="1">
      <c r="A28" s="1744">
        <v>10</v>
      </c>
      <c r="B28" s="1748" t="s">
        <v>884</v>
      </c>
      <c r="C28" s="1744">
        <v>1</v>
      </c>
      <c r="D28" s="1744" t="s">
        <v>764</v>
      </c>
      <c r="E28" s="1744">
        <v>1</v>
      </c>
      <c r="F28" s="1755" t="s">
        <v>1516</v>
      </c>
      <c r="G28" s="1744" t="s">
        <v>1493</v>
      </c>
      <c r="H28" s="1751"/>
    </row>
    <row r="29" spans="1:8" ht="15" customHeight="1" thickBot="1">
      <c r="A29" s="1744"/>
      <c r="B29" s="1748"/>
      <c r="C29" s="1744"/>
      <c r="D29" s="1744"/>
      <c r="E29" s="1744"/>
      <c r="F29" s="1756"/>
      <c r="G29" s="1744"/>
      <c r="H29" s="1751"/>
    </row>
    <row r="30" spans="1:8" ht="26.25" customHeight="1">
      <c r="A30" s="1744"/>
      <c r="B30" s="1748"/>
      <c r="C30" s="1744">
        <v>2</v>
      </c>
      <c r="D30" s="1744" t="s">
        <v>765</v>
      </c>
      <c r="E30" s="1744">
        <v>1</v>
      </c>
      <c r="F30" s="1755" t="s">
        <v>1517</v>
      </c>
      <c r="G30" s="1744" t="s">
        <v>1493</v>
      </c>
      <c r="H30" s="1751"/>
    </row>
    <row r="31" spans="1:8" ht="15" customHeight="1" thickBot="1">
      <c r="A31" s="1744"/>
      <c r="B31" s="1748"/>
      <c r="C31" s="1744"/>
      <c r="D31" s="1744"/>
      <c r="E31" s="1744"/>
      <c r="F31" s="1756"/>
      <c r="G31" s="1744"/>
      <c r="H31" s="1751"/>
    </row>
    <row r="32" spans="1:8" ht="15" customHeight="1">
      <c r="A32" s="1159"/>
      <c r="B32" s="1160"/>
      <c r="C32" s="1159"/>
      <c r="D32" s="1159"/>
      <c r="E32" s="1159"/>
      <c r="F32" s="1159"/>
      <c r="G32" s="1159"/>
      <c r="H32" s="1161"/>
    </row>
    <row r="33" spans="2:7" hidden="1">
      <c r="E33" s="1052">
        <f>SUM(E3:E31)</f>
        <v>35</v>
      </c>
    </row>
    <row r="34" spans="2:7">
      <c r="B34" s="1745" t="s">
        <v>1206</v>
      </c>
      <c r="C34" s="1745"/>
      <c r="D34" s="1745"/>
      <c r="E34" s="1052"/>
      <c r="F34" s="1052"/>
      <c r="G34" s="1061" t="s">
        <v>1462</v>
      </c>
    </row>
    <row r="35" spans="2:7">
      <c r="D35" s="1052"/>
      <c r="E35" s="1052"/>
      <c r="F35" s="1052"/>
      <c r="G35" s="1052"/>
    </row>
    <row r="36" spans="2:7">
      <c r="D36" s="1052"/>
      <c r="E36" s="1052"/>
      <c r="F36" s="1052"/>
      <c r="G36" s="1052"/>
    </row>
    <row r="37" spans="2:7">
      <c r="B37" s="1745" t="s">
        <v>1461</v>
      </c>
      <c r="C37" s="1745"/>
      <c r="D37" s="1745"/>
      <c r="E37" s="1052"/>
      <c r="F37" s="1052"/>
      <c r="G37" s="1061" t="s">
        <v>1493</v>
      </c>
    </row>
  </sheetData>
  <mergeCells count="60">
    <mergeCell ref="A15:A16"/>
    <mergeCell ref="B15:B16"/>
    <mergeCell ref="H28:H29"/>
    <mergeCell ref="E30:E31"/>
    <mergeCell ref="F30:F31"/>
    <mergeCell ref="G30:G31"/>
    <mergeCell ref="H30:H31"/>
    <mergeCell ref="E26:E27"/>
    <mergeCell ref="F26:F27"/>
    <mergeCell ref="G26:G27"/>
    <mergeCell ref="H26:H27"/>
    <mergeCell ref="E28:E29"/>
    <mergeCell ref="F28:F29"/>
    <mergeCell ref="G28:G29"/>
    <mergeCell ref="E24:E25"/>
    <mergeCell ref="F24:F25"/>
    <mergeCell ref="G24:G25"/>
    <mergeCell ref="H24:H25"/>
    <mergeCell ref="E11:E12"/>
    <mergeCell ref="F11:F12"/>
    <mergeCell ref="H11:H12"/>
    <mergeCell ref="G11:G12"/>
    <mergeCell ref="F7:F8"/>
    <mergeCell ref="G7:G8"/>
    <mergeCell ref="H7:H8"/>
    <mergeCell ref="A1:H1"/>
    <mergeCell ref="D7:D8"/>
    <mergeCell ref="A5:A6"/>
    <mergeCell ref="B5:B6"/>
    <mergeCell ref="B3:B4"/>
    <mergeCell ref="C2:D2"/>
    <mergeCell ref="A3:A4"/>
    <mergeCell ref="A7:A10"/>
    <mergeCell ref="C7:C8"/>
    <mergeCell ref="B7:B10"/>
    <mergeCell ref="D24:D25"/>
    <mergeCell ref="B28:B31"/>
    <mergeCell ref="C30:C31"/>
    <mergeCell ref="D30:D31"/>
    <mergeCell ref="E7:E8"/>
    <mergeCell ref="B11:B14"/>
    <mergeCell ref="B20:B21"/>
    <mergeCell ref="C11:C12"/>
    <mergeCell ref="D11:D12"/>
    <mergeCell ref="A20:A21"/>
    <mergeCell ref="A11:A14"/>
    <mergeCell ref="B34:D34"/>
    <mergeCell ref="B37:D37"/>
    <mergeCell ref="A22:A23"/>
    <mergeCell ref="B22:B23"/>
    <mergeCell ref="B17:B19"/>
    <mergeCell ref="A17:A19"/>
    <mergeCell ref="A28:A31"/>
    <mergeCell ref="C28:C29"/>
    <mergeCell ref="D28:D29"/>
    <mergeCell ref="A24:A27"/>
    <mergeCell ref="C24:C25"/>
    <mergeCell ref="B24:B27"/>
    <mergeCell ref="C26:C27"/>
    <mergeCell ref="D26:D27"/>
  </mergeCells>
  <pageMargins left="0.7" right="0.7" top="0.75" bottom="0.75" header="0.3" footer="0.3"/>
  <pageSetup paperSize="9" orientation="landscape" r:id="rId1"/>
</worksheet>
</file>

<file path=xl/worksheets/sheet16.xml><?xml version="1.0" encoding="utf-8"?>
<worksheet xmlns="http://schemas.openxmlformats.org/spreadsheetml/2006/main" xmlns:r="http://schemas.openxmlformats.org/officeDocument/2006/relationships">
  <dimension ref="A1:O88"/>
  <sheetViews>
    <sheetView zoomScale="60" zoomScaleNormal="60" workbookViewId="0">
      <pane xSplit="6" ySplit="4" topLeftCell="G5" activePane="bottomRight" state="frozen"/>
      <selection pane="topRight" activeCell="F1" sqref="F1"/>
      <selection pane="bottomLeft" activeCell="A5" sqref="A5"/>
      <selection pane="bottomRight" activeCell="P79" sqref="P79"/>
    </sheetView>
  </sheetViews>
  <sheetFormatPr defaultRowHeight="15"/>
  <cols>
    <col min="1" max="1" width="9.7109375" customWidth="1"/>
    <col min="3" max="3" width="13.140625" customWidth="1"/>
    <col min="4" max="4" width="12" customWidth="1"/>
    <col min="5" max="7" width="13.140625" customWidth="1"/>
    <col min="8" max="8" width="13.85546875" customWidth="1"/>
    <col min="9" max="11" width="13.140625" customWidth="1"/>
    <col min="12" max="12" width="10.5703125" customWidth="1"/>
    <col min="23" max="24" width="9.140625" customWidth="1"/>
  </cols>
  <sheetData>
    <row r="1" spans="1:12" s="143" customFormat="1" ht="53.25" customHeight="1">
      <c r="A1" s="1779" t="s">
        <v>1540</v>
      </c>
      <c r="B1" s="1779"/>
      <c r="C1" s="1779"/>
      <c r="D1" s="1779"/>
      <c r="E1" s="1779"/>
      <c r="F1" s="1779"/>
      <c r="G1" s="1779"/>
      <c r="H1" s="1779"/>
      <c r="I1" s="1779"/>
      <c r="J1" s="1779"/>
      <c r="K1" s="1779"/>
      <c r="L1" s="1779"/>
    </row>
    <row r="2" spans="1:12" ht="22.5" customHeight="1">
      <c r="A2" s="1077" t="s">
        <v>766</v>
      </c>
      <c r="B2" s="1077"/>
      <c r="C2" s="1759" t="s">
        <v>769</v>
      </c>
      <c r="D2" s="1759"/>
      <c r="E2" s="1759"/>
      <c r="F2" s="1759"/>
      <c r="G2" s="1759"/>
      <c r="H2" s="1759"/>
      <c r="I2" s="1759"/>
      <c r="J2" s="1759"/>
      <c r="K2" s="1759"/>
    </row>
    <row r="3" spans="1:12" ht="19.5" customHeight="1">
      <c r="A3" s="1060" t="s">
        <v>767</v>
      </c>
      <c r="B3" s="1060" t="s">
        <v>768</v>
      </c>
      <c r="C3" s="1773" t="s">
        <v>11</v>
      </c>
      <c r="D3" s="1773"/>
      <c r="E3" s="1773" t="s">
        <v>23</v>
      </c>
      <c r="F3" s="1773"/>
      <c r="G3" s="1773" t="s">
        <v>25</v>
      </c>
      <c r="H3" s="1773"/>
      <c r="I3" s="1773" t="s">
        <v>875</v>
      </c>
      <c r="J3" s="1773"/>
      <c r="K3" s="1773"/>
    </row>
    <row r="4" spans="1:12" ht="41.25" customHeight="1">
      <c r="A4" s="1068"/>
      <c r="B4" s="1068"/>
      <c r="C4" s="1077" t="s">
        <v>926</v>
      </c>
      <c r="D4" s="1077" t="s">
        <v>927</v>
      </c>
      <c r="E4" s="1077" t="s">
        <v>771</v>
      </c>
      <c r="F4" s="1077" t="s">
        <v>772</v>
      </c>
      <c r="G4" s="1077" t="s">
        <v>920</v>
      </c>
      <c r="H4" s="1077" t="s">
        <v>773</v>
      </c>
      <c r="I4" s="1077" t="s">
        <v>774</v>
      </c>
      <c r="J4" s="1077" t="s">
        <v>775</v>
      </c>
      <c r="K4" s="1077" t="s">
        <v>770</v>
      </c>
    </row>
    <row r="5" spans="1:12" ht="129" customHeight="1">
      <c r="A5" s="1143"/>
      <c r="B5" s="1143"/>
      <c r="C5" s="1153"/>
      <c r="D5" s="1153"/>
      <c r="E5" s="1150" t="s">
        <v>1574</v>
      </c>
      <c r="F5" s="1153"/>
      <c r="G5" s="1153"/>
      <c r="H5" s="1153"/>
      <c r="I5" s="1153"/>
      <c r="J5" s="1153"/>
      <c r="K5" s="1153"/>
    </row>
    <row r="6" spans="1:12" ht="103.5" customHeight="1">
      <c r="A6" s="1759" t="s">
        <v>892</v>
      </c>
      <c r="B6" s="1771" t="s">
        <v>259</v>
      </c>
      <c r="C6" s="1150" t="s">
        <v>1575</v>
      </c>
      <c r="D6" s="1150"/>
      <c r="E6" s="1152" t="s">
        <v>745</v>
      </c>
      <c r="F6" s="1151"/>
      <c r="G6" s="1151"/>
      <c r="H6" s="1152" t="s">
        <v>901</v>
      </c>
      <c r="I6" s="1149" t="s">
        <v>902</v>
      </c>
      <c r="J6" s="1149" t="s">
        <v>904</v>
      </c>
      <c r="K6" s="1151"/>
    </row>
    <row r="7" spans="1:12" ht="48.75" customHeight="1">
      <c r="A7" s="1759"/>
      <c r="B7" s="1771"/>
      <c r="C7" s="1771"/>
      <c r="D7" s="1771" t="s">
        <v>778</v>
      </c>
      <c r="E7" s="1771"/>
      <c r="F7" s="1772"/>
      <c r="G7" s="1772"/>
      <c r="H7" s="1772" t="s">
        <v>1083</v>
      </c>
      <c r="I7" s="1461" t="s">
        <v>777</v>
      </c>
      <c r="J7" s="1461" t="s">
        <v>905</v>
      </c>
      <c r="K7" s="1771" t="s">
        <v>746</v>
      </c>
    </row>
    <row r="8" spans="1:12" ht="42.75" customHeight="1">
      <c r="A8" s="1759"/>
      <c r="B8" s="1771"/>
      <c r="C8" s="1771"/>
      <c r="D8" s="1771"/>
      <c r="E8" s="1771"/>
      <c r="F8" s="1772"/>
      <c r="G8" s="1772"/>
      <c r="H8" s="1772"/>
      <c r="I8" s="1461"/>
      <c r="J8" s="1461"/>
      <c r="K8" s="1771"/>
    </row>
    <row r="9" spans="1:12" ht="75">
      <c r="A9" s="1759"/>
      <c r="B9" s="1771" t="s">
        <v>260</v>
      </c>
      <c r="C9" s="1057" t="s">
        <v>38</v>
      </c>
      <c r="D9" s="1057"/>
      <c r="E9" s="1057" t="s">
        <v>260</v>
      </c>
      <c r="F9" s="1068"/>
      <c r="G9" s="1057" t="s">
        <v>779</v>
      </c>
      <c r="H9" s="1069"/>
      <c r="I9" s="1057" t="s">
        <v>903</v>
      </c>
      <c r="J9" s="1069" t="s">
        <v>780</v>
      </c>
      <c r="K9" s="1057"/>
    </row>
    <row r="10" spans="1:12" ht="56.25">
      <c r="A10" s="1759"/>
      <c r="B10" s="1771"/>
      <c r="C10" s="1057" t="s">
        <v>781</v>
      </c>
      <c r="D10" s="1057"/>
      <c r="E10" s="1057" t="s">
        <v>782</v>
      </c>
      <c r="F10" s="1069"/>
      <c r="G10" s="1069" t="s">
        <v>783</v>
      </c>
      <c r="H10" s="1069"/>
      <c r="I10" s="1057" t="s">
        <v>784</v>
      </c>
      <c r="J10" s="1057" t="s">
        <v>785</v>
      </c>
      <c r="K10" s="1060"/>
    </row>
    <row r="11" spans="1:12" ht="36.75" customHeight="1">
      <c r="A11" s="1759"/>
      <c r="B11" s="1070" t="s">
        <v>786</v>
      </c>
      <c r="C11" s="1070">
        <f t="shared" ref="C11:D11" si="0">COUNTA(C6:C10)</f>
        <v>3</v>
      </c>
      <c r="D11" s="1070">
        <f t="shared" si="0"/>
        <v>1</v>
      </c>
      <c r="E11" s="1070">
        <f t="shared" ref="E11:K11" si="1">COUNTA(E6:E10)</f>
        <v>3</v>
      </c>
      <c r="F11" s="1070">
        <f t="shared" si="1"/>
        <v>0</v>
      </c>
      <c r="G11" s="1070">
        <f t="shared" si="1"/>
        <v>2</v>
      </c>
      <c r="H11" s="1070">
        <f t="shared" si="1"/>
        <v>2</v>
      </c>
      <c r="I11" s="1070">
        <f t="shared" si="1"/>
        <v>4</v>
      </c>
      <c r="J11" s="1070">
        <f t="shared" si="1"/>
        <v>4</v>
      </c>
      <c r="K11" s="1070">
        <f t="shared" si="1"/>
        <v>1</v>
      </c>
      <c r="L11" s="131">
        <f>SUM(B11:K11)</f>
        <v>20</v>
      </c>
    </row>
    <row r="12" spans="1:12" ht="56.25" customHeight="1">
      <c r="A12" s="1759" t="s">
        <v>893</v>
      </c>
      <c r="B12" s="1771" t="s">
        <v>754</v>
      </c>
      <c r="C12" s="1771" t="s">
        <v>787</v>
      </c>
      <c r="D12" s="1771"/>
      <c r="E12" s="1771" t="s">
        <v>788</v>
      </c>
      <c r="F12" s="1772"/>
      <c r="G12" s="1771" t="s">
        <v>895</v>
      </c>
      <c r="H12" s="1772"/>
      <c r="I12" s="1772"/>
      <c r="J12" s="1771" t="s">
        <v>907</v>
      </c>
      <c r="K12" s="1771" t="s">
        <v>909</v>
      </c>
    </row>
    <row r="13" spans="1:12" ht="15" customHeight="1">
      <c r="A13" s="1759"/>
      <c r="B13" s="1771"/>
      <c r="C13" s="1771"/>
      <c r="D13" s="1771"/>
      <c r="E13" s="1771"/>
      <c r="F13" s="1772"/>
      <c r="G13" s="1771"/>
      <c r="H13" s="1772"/>
      <c r="I13" s="1772"/>
      <c r="J13" s="1771"/>
      <c r="K13" s="1771"/>
    </row>
    <row r="14" spans="1:12" ht="39.75" customHeight="1">
      <c r="A14" s="1759"/>
      <c r="B14" s="1771"/>
      <c r="C14" s="1771"/>
      <c r="D14" s="1771" t="s">
        <v>789</v>
      </c>
      <c r="E14" s="1772"/>
      <c r="F14" s="1771" t="s">
        <v>790</v>
      </c>
      <c r="G14" s="1771" t="s">
        <v>791</v>
      </c>
      <c r="H14" s="1772"/>
      <c r="I14" s="1771" t="s">
        <v>792</v>
      </c>
      <c r="J14" s="1771" t="s">
        <v>876</v>
      </c>
      <c r="K14" s="1773"/>
    </row>
    <row r="15" spans="1:12" ht="39" customHeight="1">
      <c r="A15" s="1759"/>
      <c r="B15" s="1771"/>
      <c r="C15" s="1771"/>
      <c r="D15" s="1771"/>
      <c r="E15" s="1772"/>
      <c r="F15" s="1771"/>
      <c r="G15" s="1771"/>
      <c r="H15" s="1772"/>
      <c r="I15" s="1771"/>
      <c r="J15" s="1771"/>
      <c r="K15" s="1773"/>
    </row>
    <row r="16" spans="1:12" ht="18.75" customHeight="1">
      <c r="A16" s="1759"/>
      <c r="B16" s="1771" t="s">
        <v>755</v>
      </c>
      <c r="C16" s="1771"/>
      <c r="D16" s="1771" t="s">
        <v>793</v>
      </c>
      <c r="E16" s="1771" t="s">
        <v>1034</v>
      </c>
      <c r="F16" s="1772"/>
      <c r="G16" s="1772"/>
      <c r="H16" s="1771" t="s">
        <v>880</v>
      </c>
      <c r="I16" s="1771" t="s">
        <v>794</v>
      </c>
      <c r="J16" s="1771" t="s">
        <v>877</v>
      </c>
      <c r="K16" s="1773"/>
    </row>
    <row r="17" spans="1:15" ht="72" customHeight="1">
      <c r="A17" s="1759"/>
      <c r="B17" s="1771"/>
      <c r="C17" s="1771"/>
      <c r="D17" s="1771"/>
      <c r="E17" s="1771"/>
      <c r="F17" s="1772"/>
      <c r="G17" s="1772"/>
      <c r="H17" s="1771"/>
      <c r="I17" s="1771"/>
      <c r="J17" s="1771"/>
      <c r="K17" s="1773"/>
    </row>
    <row r="18" spans="1:15" ht="18.75" customHeight="1">
      <c r="A18" s="1759"/>
      <c r="B18" s="1771"/>
      <c r="C18" s="1771"/>
      <c r="D18" s="1771" t="s">
        <v>879</v>
      </c>
      <c r="E18" s="1772"/>
      <c r="F18" s="1771" t="s">
        <v>795</v>
      </c>
      <c r="G18" s="1772"/>
      <c r="H18" s="1771" t="s">
        <v>878</v>
      </c>
      <c r="I18" s="1771" t="s">
        <v>906</v>
      </c>
      <c r="J18" s="1771" t="s">
        <v>908</v>
      </c>
      <c r="K18" s="1773"/>
    </row>
    <row r="19" spans="1:15" ht="63.75" customHeight="1">
      <c r="A19" s="1759"/>
      <c r="B19" s="1771"/>
      <c r="C19" s="1771"/>
      <c r="D19" s="1771"/>
      <c r="E19" s="1772"/>
      <c r="F19" s="1771"/>
      <c r="G19" s="1772"/>
      <c r="H19" s="1771"/>
      <c r="I19" s="1771"/>
      <c r="J19" s="1771"/>
      <c r="K19" s="1773"/>
    </row>
    <row r="20" spans="1:15" ht="37.5">
      <c r="A20" s="1759"/>
      <c r="B20" s="1070" t="s">
        <v>786</v>
      </c>
      <c r="C20" s="1070">
        <f t="shared" ref="C20:K20" si="2">COUNTA(C12:C19)</f>
        <v>1</v>
      </c>
      <c r="D20" s="1070">
        <f t="shared" si="2"/>
        <v>3</v>
      </c>
      <c r="E20" s="1070">
        <f t="shared" si="2"/>
        <v>2</v>
      </c>
      <c r="F20" s="1070">
        <f t="shared" si="2"/>
        <v>2</v>
      </c>
      <c r="G20" s="1070">
        <f t="shared" si="2"/>
        <v>2</v>
      </c>
      <c r="H20" s="1070">
        <f t="shared" si="2"/>
        <v>2</v>
      </c>
      <c r="I20" s="1070">
        <f t="shared" si="2"/>
        <v>3</v>
      </c>
      <c r="J20" s="1070">
        <f t="shared" si="2"/>
        <v>4</v>
      </c>
      <c r="K20" s="1070">
        <f t="shared" si="2"/>
        <v>1</v>
      </c>
      <c r="L20" s="131">
        <f>SUM(C20:K20)</f>
        <v>20</v>
      </c>
    </row>
    <row r="21" spans="1:15" ht="96" customHeight="1">
      <c r="A21" s="1759" t="s">
        <v>894</v>
      </c>
      <c r="B21" s="1761" t="s">
        <v>756</v>
      </c>
      <c r="C21" s="1058" t="s">
        <v>796</v>
      </c>
      <c r="D21" s="1058"/>
      <c r="E21" s="1058" t="s">
        <v>797</v>
      </c>
      <c r="F21" s="1058"/>
      <c r="G21" s="1058" t="s">
        <v>798</v>
      </c>
      <c r="H21" s="1058"/>
      <c r="I21" s="137" t="s">
        <v>717</v>
      </c>
      <c r="J21" s="140" t="s">
        <v>799</v>
      </c>
      <c r="K21" s="140"/>
    </row>
    <row r="22" spans="1:15" ht="18.75" customHeight="1">
      <c r="A22" s="1759"/>
      <c r="B22" s="1761"/>
      <c r="C22" s="1761"/>
      <c r="D22" s="1761" t="s">
        <v>800</v>
      </c>
      <c r="E22" s="1765"/>
      <c r="F22" s="1761" t="s">
        <v>117</v>
      </c>
      <c r="G22" s="1765"/>
      <c r="H22" s="1761" t="s">
        <v>801</v>
      </c>
      <c r="I22" s="1761" t="s">
        <v>985</v>
      </c>
      <c r="J22" s="1761" t="s">
        <v>802</v>
      </c>
      <c r="K22" s="1761"/>
    </row>
    <row r="23" spans="1:15" ht="15" customHeight="1">
      <c r="A23" s="1759"/>
      <c r="B23" s="1761"/>
      <c r="C23" s="1761"/>
      <c r="D23" s="1761"/>
      <c r="E23" s="1765"/>
      <c r="F23" s="1761"/>
      <c r="G23" s="1765"/>
      <c r="H23" s="1761"/>
      <c r="I23" s="1761"/>
      <c r="J23" s="1761"/>
      <c r="K23" s="1761"/>
    </row>
    <row r="24" spans="1:15" ht="15" customHeight="1">
      <c r="A24" s="1759"/>
      <c r="B24" s="1761"/>
      <c r="C24" s="1761"/>
      <c r="D24" s="1761"/>
      <c r="E24" s="1765"/>
      <c r="F24" s="1761"/>
      <c r="G24" s="1765"/>
      <c r="H24" s="1761"/>
      <c r="I24" s="1761"/>
      <c r="J24" s="1761"/>
      <c r="K24" s="1761"/>
      <c r="N24" s="1760"/>
      <c r="O24" s="1760"/>
    </row>
    <row r="25" spans="1:15" ht="25.5" customHeight="1">
      <c r="A25" s="1759"/>
      <c r="B25" s="1761"/>
      <c r="C25" s="1761"/>
      <c r="D25" s="1761"/>
      <c r="E25" s="1765"/>
      <c r="F25" s="1761"/>
      <c r="G25" s="1765"/>
      <c r="H25" s="1761"/>
      <c r="I25" s="1761"/>
      <c r="J25" s="1761"/>
      <c r="K25" s="1761"/>
    </row>
    <row r="26" spans="1:15" ht="42" customHeight="1">
      <c r="A26" s="1759"/>
      <c r="B26" s="1761" t="s">
        <v>757</v>
      </c>
      <c r="C26" s="1761" t="s">
        <v>803</v>
      </c>
      <c r="D26" s="1761"/>
      <c r="E26" s="1761" t="s">
        <v>287</v>
      </c>
      <c r="F26" s="1762"/>
      <c r="G26" s="1761" t="s">
        <v>981</v>
      </c>
      <c r="H26" s="1762"/>
      <c r="I26" s="1761" t="s">
        <v>804</v>
      </c>
      <c r="J26" s="1761" t="s">
        <v>805</v>
      </c>
      <c r="K26" s="1770"/>
    </row>
    <row r="27" spans="1:15" ht="54.75" customHeight="1">
      <c r="A27" s="1759"/>
      <c r="B27" s="1761"/>
      <c r="C27" s="1761"/>
      <c r="D27" s="1761"/>
      <c r="E27" s="1761"/>
      <c r="F27" s="1762"/>
      <c r="G27" s="1761"/>
      <c r="H27" s="1762"/>
      <c r="I27" s="1761"/>
      <c r="J27" s="1761"/>
      <c r="K27" s="1762"/>
    </row>
    <row r="28" spans="1:15" ht="35.25" customHeight="1">
      <c r="A28" s="1759"/>
      <c r="B28" s="1761" t="s">
        <v>758</v>
      </c>
      <c r="C28" s="1761"/>
      <c r="D28" s="1761" t="s">
        <v>928</v>
      </c>
      <c r="E28" s="1761"/>
      <c r="F28" s="1770"/>
      <c r="G28" s="1762"/>
      <c r="H28" s="1761" t="s">
        <v>806</v>
      </c>
      <c r="I28" s="1761" t="s">
        <v>807</v>
      </c>
      <c r="J28" s="1761" t="s">
        <v>808</v>
      </c>
      <c r="K28" s="1761" t="s">
        <v>1082</v>
      </c>
    </row>
    <row r="29" spans="1:15" ht="15" customHeight="1">
      <c r="A29" s="1759"/>
      <c r="B29" s="1761"/>
      <c r="C29" s="1761"/>
      <c r="D29" s="1761"/>
      <c r="E29" s="1761"/>
      <c r="F29" s="1762"/>
      <c r="G29" s="1762"/>
      <c r="H29" s="1761"/>
      <c r="I29" s="1761"/>
      <c r="J29" s="1761"/>
      <c r="K29" s="1761"/>
    </row>
    <row r="30" spans="1:15" ht="24" customHeight="1">
      <c r="A30" s="1759"/>
      <c r="B30" s="1761"/>
      <c r="C30" s="1761"/>
      <c r="D30" s="1761"/>
      <c r="E30" s="1761"/>
      <c r="F30" s="1762"/>
      <c r="G30" s="1762"/>
      <c r="H30" s="1761"/>
      <c r="I30" s="1761"/>
      <c r="J30" s="1761"/>
      <c r="K30" s="1761"/>
    </row>
    <row r="31" spans="1:15" ht="15" customHeight="1">
      <c r="A31" s="1759"/>
      <c r="B31" s="1775" t="s">
        <v>786</v>
      </c>
      <c r="C31" s="1763">
        <f t="shared" ref="C31:K31" si="3">COUNTA(C21:C30)</f>
        <v>2</v>
      </c>
      <c r="D31" s="1763">
        <f t="shared" si="3"/>
        <v>2</v>
      </c>
      <c r="E31" s="1763">
        <f t="shared" si="3"/>
        <v>2</v>
      </c>
      <c r="F31" s="1763">
        <f t="shared" si="3"/>
        <v>1</v>
      </c>
      <c r="G31" s="1763">
        <f t="shared" si="3"/>
        <v>2</v>
      </c>
      <c r="H31" s="1763">
        <f t="shared" si="3"/>
        <v>2</v>
      </c>
      <c r="I31" s="1763">
        <f t="shared" si="3"/>
        <v>4</v>
      </c>
      <c r="J31" s="1763">
        <f t="shared" si="3"/>
        <v>4</v>
      </c>
      <c r="K31" s="1763">
        <f t="shared" si="3"/>
        <v>1</v>
      </c>
      <c r="L31" s="1774">
        <f>SUM(C31:K31)</f>
        <v>20</v>
      </c>
    </row>
    <row r="32" spans="1:15" ht="27" customHeight="1">
      <c r="A32" s="1759"/>
      <c r="B32" s="1775"/>
      <c r="C32" s="1763"/>
      <c r="D32" s="1763"/>
      <c r="E32" s="1763"/>
      <c r="F32" s="1763"/>
      <c r="G32" s="1763"/>
      <c r="H32" s="1763"/>
      <c r="I32" s="1763"/>
      <c r="J32" s="1763"/>
      <c r="K32" s="1763"/>
      <c r="L32" s="1774"/>
    </row>
    <row r="33" spans="1:12" ht="5.25" customHeight="1">
      <c r="A33" s="1759" t="s">
        <v>910</v>
      </c>
      <c r="B33" s="1761" t="s">
        <v>760</v>
      </c>
      <c r="C33" s="1761"/>
      <c r="D33" s="1761" t="s">
        <v>776</v>
      </c>
      <c r="E33" s="1761" t="s">
        <v>809</v>
      </c>
      <c r="F33" s="1762"/>
      <c r="G33" s="1761" t="s">
        <v>810</v>
      </c>
      <c r="H33" s="1762"/>
      <c r="I33" s="1761" t="s">
        <v>811</v>
      </c>
      <c r="J33" s="1761" t="s">
        <v>812</v>
      </c>
      <c r="K33" s="1762"/>
    </row>
    <row r="34" spans="1:12" ht="15" customHeight="1">
      <c r="A34" s="1759"/>
      <c r="B34" s="1761"/>
      <c r="C34" s="1761"/>
      <c r="D34" s="1761"/>
      <c r="E34" s="1761"/>
      <c r="F34" s="1762"/>
      <c r="G34" s="1761"/>
      <c r="H34" s="1762"/>
      <c r="I34" s="1761"/>
      <c r="J34" s="1761"/>
      <c r="K34" s="1762"/>
    </row>
    <row r="35" spans="1:12" ht="15.75" customHeight="1">
      <c r="A35" s="1759"/>
      <c r="B35" s="1761"/>
      <c r="C35" s="1761"/>
      <c r="D35" s="1761"/>
      <c r="E35" s="1761"/>
      <c r="F35" s="1762"/>
      <c r="G35" s="1761"/>
      <c r="H35" s="1762"/>
      <c r="I35" s="1761"/>
      <c r="J35" s="1761"/>
      <c r="K35" s="1762"/>
    </row>
    <row r="36" spans="1:12" ht="7.5" customHeight="1">
      <c r="A36" s="1759"/>
      <c r="B36" s="1761"/>
      <c r="C36" s="1761"/>
      <c r="D36" s="1761"/>
      <c r="E36" s="1761"/>
      <c r="F36" s="1762"/>
      <c r="G36" s="1761"/>
      <c r="H36" s="1762"/>
      <c r="I36" s="1761"/>
      <c r="J36" s="1761"/>
      <c r="K36" s="1762"/>
    </row>
    <row r="37" spans="1:12" ht="27" customHeight="1">
      <c r="A37" s="1759"/>
      <c r="B37" s="1761"/>
      <c r="C37" s="1761"/>
      <c r="D37" s="1761"/>
      <c r="E37" s="1761"/>
      <c r="F37" s="1762"/>
      <c r="G37" s="1761"/>
      <c r="H37" s="1762"/>
      <c r="I37" s="1761"/>
      <c r="J37" s="1761"/>
      <c r="K37" s="1762"/>
    </row>
    <row r="38" spans="1:12" ht="27" customHeight="1">
      <c r="A38" s="1759"/>
      <c r="B38" s="1761" t="s">
        <v>266</v>
      </c>
      <c r="C38" s="1761" t="s">
        <v>814</v>
      </c>
      <c r="D38" s="1761"/>
      <c r="E38" s="1761" t="s">
        <v>815</v>
      </c>
      <c r="F38" s="1762"/>
      <c r="G38" s="1761" t="s">
        <v>816</v>
      </c>
      <c r="H38" s="1761"/>
      <c r="I38" s="1761" t="s">
        <v>817</v>
      </c>
      <c r="J38" s="1761" t="s">
        <v>818</v>
      </c>
      <c r="K38" s="1769"/>
    </row>
    <row r="39" spans="1:12" ht="37.5" customHeight="1">
      <c r="A39" s="1759"/>
      <c r="B39" s="1761"/>
      <c r="C39" s="1761"/>
      <c r="D39" s="1761"/>
      <c r="E39" s="1761"/>
      <c r="F39" s="1762"/>
      <c r="G39" s="1761"/>
      <c r="H39" s="1761"/>
      <c r="I39" s="1761"/>
      <c r="J39" s="1761"/>
      <c r="K39" s="1769"/>
    </row>
    <row r="40" spans="1:12" ht="27.75" customHeight="1">
      <c r="A40" s="1759"/>
      <c r="B40" s="1761"/>
      <c r="C40" s="1761" t="s">
        <v>819</v>
      </c>
      <c r="D40" s="1761"/>
      <c r="E40" s="1762"/>
      <c r="F40" s="1761" t="s">
        <v>813</v>
      </c>
      <c r="G40" s="1762"/>
      <c r="H40" s="1761" t="s">
        <v>1576</v>
      </c>
      <c r="I40" s="1761" t="s">
        <v>820</v>
      </c>
      <c r="J40" s="1761" t="s">
        <v>911</v>
      </c>
      <c r="K40" s="1762"/>
    </row>
    <row r="41" spans="1:12" ht="90" customHeight="1">
      <c r="A41" s="1759"/>
      <c r="B41" s="1761"/>
      <c r="C41" s="1761"/>
      <c r="D41" s="1761"/>
      <c r="E41" s="1762"/>
      <c r="F41" s="1761"/>
      <c r="G41" s="1762"/>
      <c r="H41" s="1761"/>
      <c r="I41" s="1761"/>
      <c r="J41" s="1761"/>
      <c r="K41" s="1762"/>
    </row>
    <row r="42" spans="1:12" ht="78" customHeight="1">
      <c r="A42" s="1759"/>
      <c r="B42" s="1761" t="s">
        <v>759</v>
      </c>
      <c r="C42" s="1058" t="s">
        <v>821</v>
      </c>
      <c r="D42" s="1058"/>
      <c r="E42" s="1058" t="s">
        <v>824</v>
      </c>
      <c r="F42" s="1059"/>
      <c r="G42" s="1058" t="s">
        <v>823</v>
      </c>
      <c r="H42" s="1059"/>
      <c r="I42" s="1058"/>
      <c r="J42" s="1058" t="s">
        <v>881</v>
      </c>
      <c r="K42" s="137" t="s">
        <v>822</v>
      </c>
    </row>
    <row r="43" spans="1:12" ht="78" customHeight="1">
      <c r="A43" s="1759"/>
      <c r="B43" s="1761"/>
      <c r="C43" s="1058" t="s">
        <v>36</v>
      </c>
      <c r="D43" s="1058"/>
      <c r="E43" s="139" t="s">
        <v>759</v>
      </c>
      <c r="F43" s="1058"/>
      <c r="G43" s="134"/>
      <c r="H43" s="1058" t="s">
        <v>882</v>
      </c>
      <c r="I43" s="135" t="s">
        <v>825</v>
      </c>
      <c r="J43" s="135" t="s">
        <v>826</v>
      </c>
      <c r="K43" s="136"/>
    </row>
    <row r="44" spans="1:12" ht="15" customHeight="1">
      <c r="A44" s="1759"/>
      <c r="B44" s="1776" t="s">
        <v>786</v>
      </c>
      <c r="C44" s="1763">
        <f t="shared" ref="C44:K44" si="4">COUNTA(C33:C43)</f>
        <v>4</v>
      </c>
      <c r="D44" s="1763">
        <f t="shared" si="4"/>
        <v>1</v>
      </c>
      <c r="E44" s="1763">
        <f t="shared" si="4"/>
        <v>4</v>
      </c>
      <c r="F44" s="1763">
        <f t="shared" si="4"/>
        <v>1</v>
      </c>
      <c r="G44" s="1763">
        <f t="shared" si="4"/>
        <v>3</v>
      </c>
      <c r="H44" s="1763">
        <f t="shared" si="4"/>
        <v>2</v>
      </c>
      <c r="I44" s="1763">
        <f t="shared" si="4"/>
        <v>4</v>
      </c>
      <c r="J44" s="1763">
        <f t="shared" si="4"/>
        <v>5</v>
      </c>
      <c r="K44" s="1763">
        <f t="shared" si="4"/>
        <v>1</v>
      </c>
      <c r="L44" s="1774">
        <f>SUM(C44:K44)</f>
        <v>25</v>
      </c>
    </row>
    <row r="45" spans="1:12" ht="40.5" customHeight="1">
      <c r="A45" s="1759"/>
      <c r="B45" s="1776"/>
      <c r="C45" s="1763"/>
      <c r="D45" s="1763"/>
      <c r="E45" s="1763"/>
      <c r="F45" s="1763"/>
      <c r="G45" s="1763"/>
      <c r="H45" s="1763"/>
      <c r="I45" s="1763"/>
      <c r="J45" s="1763"/>
      <c r="K45" s="1763"/>
      <c r="L45" s="1774"/>
    </row>
    <row r="46" spans="1:12" ht="15.75" customHeight="1">
      <c r="A46" s="1759"/>
      <c r="B46" s="1776"/>
      <c r="C46" s="1763"/>
      <c r="D46" s="1763"/>
      <c r="E46" s="1763"/>
      <c r="F46" s="1763"/>
      <c r="G46" s="1763"/>
      <c r="H46" s="1763"/>
      <c r="I46" s="1763"/>
      <c r="J46" s="1763"/>
      <c r="K46" s="1763"/>
      <c r="L46" s="1774"/>
    </row>
    <row r="47" spans="1:12" ht="78" customHeight="1">
      <c r="A47" s="1759" t="s">
        <v>912</v>
      </c>
      <c r="B47" s="259"/>
      <c r="C47" s="1098" t="s">
        <v>30</v>
      </c>
      <c r="D47" s="1098"/>
      <c r="E47" s="1098" t="s">
        <v>913</v>
      </c>
      <c r="F47" s="1098"/>
      <c r="G47" s="1098" t="s">
        <v>828</v>
      </c>
      <c r="H47" s="1099"/>
      <c r="I47" s="1098" t="s">
        <v>829</v>
      </c>
      <c r="J47" s="1098" t="s">
        <v>830</v>
      </c>
      <c r="K47" s="260"/>
      <c r="L47" s="1066"/>
    </row>
    <row r="48" spans="1:12" ht="72" customHeight="1">
      <c r="A48" s="1759"/>
      <c r="B48" s="1102"/>
      <c r="C48" s="1098"/>
      <c r="D48" s="1098" t="s">
        <v>914</v>
      </c>
      <c r="E48" s="1098"/>
      <c r="F48" s="1098" t="s">
        <v>915</v>
      </c>
      <c r="G48" s="1098"/>
      <c r="H48" s="1101" t="s">
        <v>916</v>
      </c>
      <c r="I48" s="1098" t="s">
        <v>917</v>
      </c>
      <c r="J48" s="1098" t="s">
        <v>918</v>
      </c>
      <c r="K48" s="139"/>
    </row>
    <row r="49" spans="1:12" ht="63" customHeight="1">
      <c r="A49" s="1759"/>
      <c r="B49" s="1102"/>
      <c r="C49" s="1098" t="s">
        <v>827</v>
      </c>
      <c r="D49" s="1098"/>
      <c r="E49" s="1098"/>
      <c r="F49" s="1098" t="s">
        <v>919</v>
      </c>
      <c r="G49" s="1098" t="s">
        <v>921</v>
      </c>
      <c r="H49" s="1099"/>
      <c r="I49" s="1098" t="s">
        <v>922</v>
      </c>
      <c r="J49" s="1098" t="s">
        <v>923</v>
      </c>
      <c r="K49" s="139"/>
    </row>
    <row r="50" spans="1:12" ht="42" customHeight="1">
      <c r="A50" s="1759"/>
      <c r="B50" s="1071" t="s">
        <v>786</v>
      </c>
      <c r="C50" s="1100">
        <f t="shared" ref="C50:K50" si="5">COUNTA(C47:C49)</f>
        <v>2</v>
      </c>
      <c r="D50" s="1100">
        <f t="shared" si="5"/>
        <v>1</v>
      </c>
      <c r="E50" s="1100">
        <f t="shared" si="5"/>
        <v>1</v>
      </c>
      <c r="F50" s="1100">
        <f t="shared" si="5"/>
        <v>2</v>
      </c>
      <c r="G50" s="1100">
        <f t="shared" si="5"/>
        <v>2</v>
      </c>
      <c r="H50" s="1100">
        <f t="shared" si="5"/>
        <v>1</v>
      </c>
      <c r="I50" s="1100">
        <f t="shared" si="5"/>
        <v>3</v>
      </c>
      <c r="J50" s="1100">
        <f t="shared" si="5"/>
        <v>3</v>
      </c>
      <c r="K50" s="1100">
        <f t="shared" si="5"/>
        <v>0</v>
      </c>
      <c r="L50" s="132">
        <f t="shared" ref="L50" si="6">SUM(C50:K50)</f>
        <v>15</v>
      </c>
    </row>
    <row r="51" spans="1:12" ht="24.75" customHeight="1">
      <c r="A51" s="1759" t="s">
        <v>924</v>
      </c>
      <c r="B51" s="1781" t="s">
        <v>267</v>
      </c>
      <c r="C51" s="1761" t="s">
        <v>831</v>
      </c>
      <c r="D51" s="1761"/>
      <c r="E51" s="1761" t="s">
        <v>832</v>
      </c>
      <c r="F51" s="1769"/>
      <c r="G51" s="1761" t="s">
        <v>833</v>
      </c>
      <c r="H51" s="1765"/>
      <c r="I51" s="1761" t="s">
        <v>888</v>
      </c>
      <c r="J51" s="1761" t="s">
        <v>834</v>
      </c>
      <c r="K51" s="1762"/>
    </row>
    <row r="52" spans="1:12" ht="43.5" customHeight="1">
      <c r="A52" s="1759"/>
      <c r="B52" s="1781"/>
      <c r="C52" s="1761"/>
      <c r="D52" s="1761"/>
      <c r="E52" s="1761"/>
      <c r="F52" s="1769"/>
      <c r="G52" s="1761"/>
      <c r="H52" s="1765"/>
      <c r="I52" s="1761"/>
      <c r="J52" s="1761"/>
      <c r="K52" s="1762"/>
    </row>
    <row r="53" spans="1:12" ht="82.5" customHeight="1">
      <c r="A53" s="1759"/>
      <c r="B53" s="1781"/>
      <c r="C53" s="1058"/>
      <c r="D53" s="1058" t="s">
        <v>889</v>
      </c>
      <c r="E53" s="1058" t="s">
        <v>835</v>
      </c>
      <c r="F53" s="1059"/>
      <c r="G53" s="1058"/>
      <c r="H53" s="1058" t="s">
        <v>836</v>
      </c>
      <c r="I53" s="1058" t="s">
        <v>837</v>
      </c>
      <c r="J53" s="1058" t="s">
        <v>838</v>
      </c>
      <c r="K53" s="1059"/>
    </row>
    <row r="54" spans="1:12" ht="24.75" customHeight="1">
      <c r="A54" s="1759"/>
      <c r="B54" s="1761" t="s">
        <v>925</v>
      </c>
      <c r="C54" s="1761"/>
      <c r="D54" s="1761" t="s">
        <v>840</v>
      </c>
      <c r="E54" s="1761" t="s">
        <v>1084</v>
      </c>
      <c r="F54" s="1762"/>
      <c r="G54" s="1761" t="s">
        <v>839</v>
      </c>
      <c r="H54" s="1761"/>
      <c r="I54" s="1761" t="s">
        <v>841</v>
      </c>
      <c r="J54" s="1761" t="s">
        <v>930</v>
      </c>
      <c r="K54" s="1762"/>
    </row>
    <row r="55" spans="1:12" ht="43.5" customHeight="1">
      <c r="A55" s="1759"/>
      <c r="B55" s="1761"/>
      <c r="C55" s="1761"/>
      <c r="D55" s="1761"/>
      <c r="E55" s="1761"/>
      <c r="F55" s="1762"/>
      <c r="G55" s="1761"/>
      <c r="H55" s="1761"/>
      <c r="I55" s="1761"/>
      <c r="J55" s="1761"/>
      <c r="K55" s="1762"/>
    </row>
    <row r="56" spans="1:12" ht="43.5" customHeight="1">
      <c r="A56" s="1759"/>
      <c r="B56" s="1761" t="s">
        <v>268</v>
      </c>
      <c r="C56" s="1761"/>
      <c r="D56" s="1761" t="s">
        <v>842</v>
      </c>
      <c r="E56" s="1761" t="s">
        <v>929</v>
      </c>
      <c r="F56" s="1761"/>
      <c r="G56" s="1761" t="s">
        <v>845</v>
      </c>
      <c r="H56" s="1761"/>
      <c r="I56" s="1761" t="s">
        <v>843</v>
      </c>
      <c r="J56" s="1761" t="s">
        <v>844</v>
      </c>
      <c r="K56" s="1059"/>
    </row>
    <row r="57" spans="1:12" ht="43.5" customHeight="1">
      <c r="A57" s="1759"/>
      <c r="B57" s="1761"/>
      <c r="C57" s="1761"/>
      <c r="D57" s="1761"/>
      <c r="E57" s="1761"/>
      <c r="F57" s="1761"/>
      <c r="G57" s="1761"/>
      <c r="H57" s="1761"/>
      <c r="I57" s="1761"/>
      <c r="J57" s="1761"/>
      <c r="K57" s="1059"/>
    </row>
    <row r="58" spans="1:12" ht="43.5" customHeight="1">
      <c r="A58" s="258"/>
      <c r="B58" s="1071" t="s">
        <v>846</v>
      </c>
      <c r="C58" s="1072">
        <f>COUNTA(C51:C57)</f>
        <v>1</v>
      </c>
      <c r="D58" s="1072">
        <f t="shared" ref="D58:K58" si="7">COUNTA(D51:D57)</f>
        <v>3</v>
      </c>
      <c r="E58" s="1072">
        <f t="shared" si="7"/>
        <v>4</v>
      </c>
      <c r="F58" s="1072">
        <f t="shared" si="7"/>
        <v>0</v>
      </c>
      <c r="G58" s="1072">
        <f t="shared" si="7"/>
        <v>3</v>
      </c>
      <c r="H58" s="1072">
        <f t="shared" si="7"/>
        <v>1</v>
      </c>
      <c r="I58" s="1072">
        <f t="shared" si="7"/>
        <v>4</v>
      </c>
      <c r="J58" s="1072">
        <f t="shared" si="7"/>
        <v>4</v>
      </c>
      <c r="K58" s="1072">
        <f t="shared" si="7"/>
        <v>0</v>
      </c>
      <c r="L58" s="1065">
        <f>SUM(B58:K58)</f>
        <v>20</v>
      </c>
    </row>
    <row r="59" spans="1:12" ht="64.5" customHeight="1">
      <c r="A59" s="1759" t="s">
        <v>951</v>
      </c>
      <c r="B59" s="1761" t="s">
        <v>271</v>
      </c>
      <c r="C59" s="1058" t="s">
        <v>35</v>
      </c>
      <c r="D59" s="1058" t="s">
        <v>851</v>
      </c>
      <c r="E59" s="1058" t="s">
        <v>847</v>
      </c>
      <c r="F59" s="1058"/>
      <c r="G59" s="1058" t="s">
        <v>848</v>
      </c>
      <c r="H59" s="1058"/>
      <c r="I59" s="1058" t="s">
        <v>849</v>
      </c>
      <c r="J59" s="1058" t="s">
        <v>850</v>
      </c>
      <c r="K59" s="1059"/>
    </row>
    <row r="60" spans="1:12" ht="18.75" customHeight="1">
      <c r="A60" s="1759"/>
      <c r="B60" s="1761"/>
      <c r="C60" s="1761"/>
      <c r="D60" s="1761"/>
      <c r="E60" s="1765"/>
      <c r="F60" s="1765" t="s">
        <v>852</v>
      </c>
      <c r="G60" s="1765"/>
      <c r="H60" s="1768" t="s">
        <v>853</v>
      </c>
      <c r="I60" s="1765" t="s">
        <v>854</v>
      </c>
      <c r="J60" s="1765" t="s">
        <v>855</v>
      </c>
      <c r="K60" s="1769"/>
    </row>
    <row r="61" spans="1:12" ht="35.25" customHeight="1">
      <c r="A61" s="1759"/>
      <c r="B61" s="1761"/>
      <c r="C61" s="1761"/>
      <c r="D61" s="1761"/>
      <c r="E61" s="1765"/>
      <c r="F61" s="1765"/>
      <c r="G61" s="1765"/>
      <c r="H61" s="1768"/>
      <c r="I61" s="1765"/>
      <c r="J61" s="1765"/>
      <c r="K61" s="1769"/>
    </row>
    <row r="62" spans="1:12" ht="62.25" customHeight="1">
      <c r="A62" s="1759"/>
      <c r="B62" s="1761" t="s">
        <v>270</v>
      </c>
      <c r="C62" s="1058" t="s">
        <v>856</v>
      </c>
      <c r="D62" s="1058"/>
      <c r="E62" s="1058" t="s">
        <v>931</v>
      </c>
      <c r="F62" s="1058"/>
      <c r="G62" s="1058" t="s">
        <v>857</v>
      </c>
      <c r="H62" s="1058"/>
      <c r="I62" s="1058" t="s">
        <v>858</v>
      </c>
      <c r="J62" s="1058" t="s">
        <v>859</v>
      </c>
      <c r="K62" s="137"/>
    </row>
    <row r="63" spans="1:12" ht="99" customHeight="1">
      <c r="A63" s="1759"/>
      <c r="B63" s="1761"/>
      <c r="C63" s="1058" t="s">
        <v>1004</v>
      </c>
      <c r="D63" s="1058"/>
      <c r="E63" s="1058"/>
      <c r="F63" s="1058" t="s">
        <v>860</v>
      </c>
      <c r="G63" s="1058"/>
      <c r="H63" s="1058" t="s">
        <v>861</v>
      </c>
      <c r="I63" s="1058" t="s">
        <v>862</v>
      </c>
      <c r="J63" s="1058" t="s">
        <v>863</v>
      </c>
      <c r="K63" s="1059"/>
    </row>
    <row r="64" spans="1:12" ht="33" customHeight="1">
      <c r="A64" s="1759"/>
      <c r="B64" s="1070" t="s">
        <v>846</v>
      </c>
      <c r="C64" s="1073">
        <f t="shared" ref="C64:K64" si="8">COUNTA(C59:C63)</f>
        <v>3</v>
      </c>
      <c r="D64" s="1073">
        <f t="shared" si="8"/>
        <v>1</v>
      </c>
      <c r="E64" s="1073">
        <f t="shared" si="8"/>
        <v>2</v>
      </c>
      <c r="F64" s="1073">
        <f t="shared" si="8"/>
        <v>2</v>
      </c>
      <c r="G64" s="1073">
        <f t="shared" si="8"/>
        <v>2</v>
      </c>
      <c r="H64" s="1073">
        <f t="shared" si="8"/>
        <v>2</v>
      </c>
      <c r="I64" s="1073">
        <f t="shared" si="8"/>
        <v>4</v>
      </c>
      <c r="J64" s="1073">
        <f t="shared" si="8"/>
        <v>4</v>
      </c>
      <c r="K64" s="1073">
        <f t="shared" si="8"/>
        <v>0</v>
      </c>
      <c r="L64" s="133">
        <f>SUM(B64:K64)</f>
        <v>20</v>
      </c>
    </row>
    <row r="65" spans="1:12" ht="90.75" customHeight="1">
      <c r="A65" s="1759" t="s">
        <v>932</v>
      </c>
      <c r="B65" s="1460" t="s">
        <v>933</v>
      </c>
      <c r="C65" s="1056"/>
      <c r="D65" s="1056" t="s">
        <v>944</v>
      </c>
      <c r="E65" s="1056" t="s">
        <v>945</v>
      </c>
      <c r="F65" s="1056"/>
      <c r="G65" s="1056" t="s">
        <v>946</v>
      </c>
      <c r="H65" s="1056"/>
      <c r="I65" s="1056"/>
      <c r="J65" s="1056" t="s">
        <v>949</v>
      </c>
      <c r="K65" s="1056" t="s">
        <v>948</v>
      </c>
      <c r="L65" s="138"/>
    </row>
    <row r="66" spans="1:12" ht="81" customHeight="1">
      <c r="A66" s="1759"/>
      <c r="B66" s="1460"/>
      <c r="C66" s="1056" t="s">
        <v>36</v>
      </c>
      <c r="D66" s="141"/>
      <c r="E66" s="1056"/>
      <c r="F66" s="1056" t="s">
        <v>1085</v>
      </c>
      <c r="G66" s="141" t="s">
        <v>1087</v>
      </c>
      <c r="H66" s="1056" t="s">
        <v>947</v>
      </c>
      <c r="I66" s="141" t="s">
        <v>1066</v>
      </c>
      <c r="J66" s="1056" t="s">
        <v>950</v>
      </c>
      <c r="K66" s="141"/>
      <c r="L66" s="1067"/>
    </row>
    <row r="67" spans="1:12" ht="57.75" customHeight="1">
      <c r="A67" s="1759"/>
      <c r="B67" s="142" t="s">
        <v>846</v>
      </c>
      <c r="C67" s="1074">
        <f>COUNTA(C65:C66)</f>
        <v>1</v>
      </c>
      <c r="D67" s="1074">
        <f t="shared" ref="D67:K67" si="9">COUNTA(D65:D66)</f>
        <v>1</v>
      </c>
      <c r="E67" s="1074">
        <f t="shared" si="9"/>
        <v>1</v>
      </c>
      <c r="F67" s="1074">
        <f t="shared" si="9"/>
        <v>1</v>
      </c>
      <c r="G67" s="1074">
        <f t="shared" si="9"/>
        <v>2</v>
      </c>
      <c r="H67" s="1074">
        <f t="shared" si="9"/>
        <v>1</v>
      </c>
      <c r="I67" s="1074">
        <f t="shared" si="9"/>
        <v>1</v>
      </c>
      <c r="J67" s="1074">
        <f t="shared" si="9"/>
        <v>2</v>
      </c>
      <c r="K67" s="1074">
        <f t="shared" si="9"/>
        <v>1</v>
      </c>
      <c r="L67" s="133">
        <f>SUM(C67:K67)</f>
        <v>11</v>
      </c>
    </row>
    <row r="68" spans="1:12" ht="43.5" customHeight="1">
      <c r="A68" s="1759" t="s">
        <v>934</v>
      </c>
      <c r="B68" s="1770" t="s">
        <v>763</v>
      </c>
      <c r="C68" s="1770"/>
      <c r="D68" s="1770" t="s">
        <v>1026</v>
      </c>
      <c r="E68" s="1770" t="s">
        <v>936</v>
      </c>
      <c r="F68" s="1761"/>
      <c r="G68" s="1761" t="s">
        <v>937</v>
      </c>
      <c r="H68" s="1762"/>
      <c r="I68" s="1761" t="s">
        <v>867</v>
      </c>
      <c r="J68" s="1761" t="s">
        <v>868</v>
      </c>
      <c r="K68" s="1762"/>
    </row>
    <row r="69" spans="1:12" ht="15" customHeight="1">
      <c r="A69" s="1759"/>
      <c r="B69" s="1770"/>
      <c r="C69" s="1770"/>
      <c r="D69" s="1770"/>
      <c r="E69" s="1770"/>
      <c r="F69" s="1761"/>
      <c r="G69" s="1761"/>
      <c r="H69" s="1762"/>
      <c r="I69" s="1761"/>
      <c r="J69" s="1761"/>
      <c r="K69" s="1762"/>
    </row>
    <row r="70" spans="1:12" ht="15" customHeight="1">
      <c r="A70" s="1759"/>
      <c r="B70" s="1770"/>
      <c r="C70" s="1770"/>
      <c r="D70" s="1770"/>
      <c r="E70" s="1770"/>
      <c r="F70" s="1761"/>
      <c r="G70" s="1761"/>
      <c r="H70" s="1762"/>
      <c r="I70" s="1761"/>
      <c r="J70" s="1761"/>
      <c r="K70" s="1762"/>
    </row>
    <row r="71" spans="1:12" ht="3" customHeight="1">
      <c r="A71" s="1759"/>
      <c r="B71" s="1770"/>
      <c r="C71" s="1770"/>
      <c r="D71" s="1770"/>
      <c r="E71" s="1770"/>
      <c r="F71" s="1761"/>
      <c r="G71" s="1761"/>
      <c r="H71" s="1762"/>
      <c r="I71" s="1761"/>
      <c r="J71" s="1761"/>
      <c r="K71" s="1762"/>
    </row>
    <row r="72" spans="1:12" ht="87.75" customHeight="1">
      <c r="A72" s="1759"/>
      <c r="B72" s="1770" t="s">
        <v>272</v>
      </c>
      <c r="C72" s="139" t="s">
        <v>30</v>
      </c>
      <c r="D72" s="139"/>
      <c r="E72" s="1058" t="s">
        <v>272</v>
      </c>
      <c r="F72" s="134"/>
      <c r="G72" s="139" t="s">
        <v>716</v>
      </c>
      <c r="H72" s="135"/>
      <c r="I72" s="135" t="s">
        <v>865</v>
      </c>
      <c r="J72" s="135" t="s">
        <v>939</v>
      </c>
      <c r="K72" s="139"/>
    </row>
    <row r="73" spans="1:12" ht="81" customHeight="1">
      <c r="A73" s="1759"/>
      <c r="B73" s="1770"/>
      <c r="C73" s="139"/>
      <c r="D73" s="139" t="s">
        <v>935</v>
      </c>
      <c r="E73" s="135"/>
      <c r="F73" s="139" t="s">
        <v>864</v>
      </c>
      <c r="G73" s="134"/>
      <c r="H73" s="1058" t="s">
        <v>890</v>
      </c>
      <c r="I73" s="135" t="s">
        <v>938</v>
      </c>
      <c r="J73" s="135" t="s">
        <v>866</v>
      </c>
      <c r="K73" s="134"/>
    </row>
    <row r="74" spans="1:12" ht="15" customHeight="1">
      <c r="A74" s="1759"/>
      <c r="B74" s="1775" t="s">
        <v>846</v>
      </c>
      <c r="C74" s="1780">
        <f t="shared" ref="C74:D74" si="10">COUNTA(C68:C73)</f>
        <v>1</v>
      </c>
      <c r="D74" s="1780">
        <f t="shared" si="10"/>
        <v>2</v>
      </c>
      <c r="E74" s="1780">
        <f t="shared" ref="E74:K74" si="11">COUNTA(E68:E73)</f>
        <v>2</v>
      </c>
      <c r="F74" s="1780">
        <f t="shared" si="11"/>
        <v>1</v>
      </c>
      <c r="G74" s="1780">
        <f t="shared" si="11"/>
        <v>2</v>
      </c>
      <c r="H74" s="1780">
        <f t="shared" si="11"/>
        <v>1</v>
      </c>
      <c r="I74" s="1780">
        <f t="shared" si="11"/>
        <v>3</v>
      </c>
      <c r="J74" s="1780">
        <f t="shared" si="11"/>
        <v>3</v>
      </c>
      <c r="K74" s="1780">
        <f t="shared" si="11"/>
        <v>0</v>
      </c>
      <c r="L74" s="1777">
        <f>SUM(B74:K74)</f>
        <v>15</v>
      </c>
    </row>
    <row r="75" spans="1:12" ht="15.75" customHeight="1">
      <c r="A75" s="1759"/>
      <c r="B75" s="1775"/>
      <c r="C75" s="1780"/>
      <c r="D75" s="1780"/>
      <c r="E75" s="1780"/>
      <c r="F75" s="1780"/>
      <c r="G75" s="1780"/>
      <c r="H75" s="1780"/>
      <c r="I75" s="1780"/>
      <c r="J75" s="1780"/>
      <c r="K75" s="1780"/>
      <c r="L75" s="1777"/>
    </row>
    <row r="76" spans="1:12" ht="93" customHeight="1">
      <c r="A76" s="1778" t="s">
        <v>940</v>
      </c>
      <c r="B76" s="1761" t="s">
        <v>764</v>
      </c>
      <c r="C76" s="1058" t="s">
        <v>869</v>
      </c>
      <c r="D76" s="140"/>
      <c r="E76" s="135"/>
      <c r="F76" s="135" t="s">
        <v>870</v>
      </c>
      <c r="G76" s="135" t="s">
        <v>871</v>
      </c>
      <c r="H76" s="135"/>
      <c r="I76" s="135" t="s">
        <v>872</v>
      </c>
      <c r="J76" s="135" t="s">
        <v>891</v>
      </c>
      <c r="K76" s="135"/>
      <c r="L76" s="1052"/>
    </row>
    <row r="77" spans="1:12" ht="56.25" customHeight="1">
      <c r="A77" s="1778"/>
      <c r="B77" s="1761"/>
      <c r="C77" s="1761"/>
      <c r="D77" s="1761" t="s">
        <v>1033</v>
      </c>
      <c r="E77" s="1761" t="s">
        <v>941</v>
      </c>
      <c r="F77" s="1765"/>
      <c r="G77" s="1765"/>
      <c r="H77" s="1761" t="s">
        <v>942</v>
      </c>
      <c r="I77" s="1761"/>
      <c r="J77" s="1761" t="s">
        <v>943</v>
      </c>
      <c r="K77" s="1765" t="s">
        <v>1032</v>
      </c>
      <c r="L77" s="1764"/>
    </row>
    <row r="78" spans="1:12" ht="67.5" customHeight="1">
      <c r="A78" s="1778"/>
      <c r="B78" s="1761"/>
      <c r="C78" s="1761"/>
      <c r="D78" s="1761"/>
      <c r="E78" s="1761"/>
      <c r="F78" s="1765"/>
      <c r="G78" s="1765"/>
      <c r="H78" s="1761"/>
      <c r="I78" s="1761"/>
      <c r="J78" s="1761"/>
      <c r="K78" s="1765"/>
      <c r="L78" s="1764"/>
    </row>
    <row r="79" spans="1:12" s="1055" customFormat="1" ht="30.75" customHeight="1">
      <c r="A79" s="1778"/>
      <c r="B79" s="1075" t="s">
        <v>846</v>
      </c>
      <c r="C79" s="1076">
        <f t="shared" ref="C79:D79" si="12">COUNTA(C76:C78)</f>
        <v>1</v>
      </c>
      <c r="D79" s="1076">
        <f t="shared" si="12"/>
        <v>1</v>
      </c>
      <c r="E79" s="1076">
        <f t="shared" ref="E79:K79" si="13">COUNTA(E76:E78)</f>
        <v>1</v>
      </c>
      <c r="F79" s="1076">
        <f t="shared" si="13"/>
        <v>1</v>
      </c>
      <c r="G79" s="1076">
        <f t="shared" si="13"/>
        <v>1</v>
      </c>
      <c r="H79" s="1076">
        <f t="shared" si="13"/>
        <v>1</v>
      </c>
      <c r="I79" s="1076">
        <f t="shared" si="13"/>
        <v>1</v>
      </c>
      <c r="J79" s="1076">
        <f t="shared" si="13"/>
        <v>2</v>
      </c>
      <c r="K79" s="1076">
        <f t="shared" si="13"/>
        <v>1</v>
      </c>
      <c r="L79" s="1064">
        <f>SUM(B79:K79)</f>
        <v>10</v>
      </c>
    </row>
    <row r="80" spans="1:12" s="1055" customFormat="1" ht="18.75" customHeight="1">
      <c r="A80" s="1766" t="s">
        <v>873</v>
      </c>
      <c r="B80" s="1766"/>
      <c r="C80" s="1766">
        <f t="shared" ref="C80:K80" si="14">SUM(C6:C79)</f>
        <v>19</v>
      </c>
      <c r="D80" s="1766">
        <f t="shared" si="14"/>
        <v>16</v>
      </c>
      <c r="E80" s="1766">
        <f t="shared" si="14"/>
        <v>22</v>
      </c>
      <c r="F80" s="1766">
        <f t="shared" si="14"/>
        <v>11</v>
      </c>
      <c r="G80" s="1766">
        <f t="shared" si="14"/>
        <v>21</v>
      </c>
      <c r="H80" s="1766">
        <f t="shared" si="14"/>
        <v>15</v>
      </c>
      <c r="I80" s="1766">
        <f t="shared" si="14"/>
        <v>31</v>
      </c>
      <c r="J80" s="1766">
        <f t="shared" si="14"/>
        <v>35</v>
      </c>
      <c r="K80" s="1766">
        <f t="shared" si="14"/>
        <v>6</v>
      </c>
      <c r="L80" s="1767">
        <f>SUM(L10:L79)</f>
        <v>176</v>
      </c>
    </row>
    <row r="81" spans="1:12" s="1055" customFormat="1" ht="44.25" customHeight="1">
      <c r="A81" s="1766" t="s">
        <v>874</v>
      </c>
      <c r="B81" s="1766"/>
      <c r="C81" s="1766"/>
      <c r="D81" s="1766"/>
      <c r="E81" s="1766"/>
      <c r="F81" s="1766"/>
      <c r="G81" s="1766"/>
      <c r="H81" s="1766"/>
      <c r="I81" s="1766"/>
      <c r="J81" s="1766"/>
      <c r="K81" s="1766"/>
      <c r="L81" s="1767"/>
    </row>
    <row r="82" spans="1:12" s="1055" customFormat="1" ht="44.25" customHeight="1">
      <c r="A82" s="1053"/>
      <c r="B82" s="1053"/>
      <c r="C82" s="1053"/>
      <c r="D82" s="1053"/>
      <c r="E82" s="1053"/>
      <c r="F82" s="1053"/>
      <c r="G82" s="1053"/>
      <c r="H82" s="1053"/>
      <c r="I82" s="1053"/>
      <c r="J82" s="1053"/>
      <c r="K82" s="1053"/>
      <c r="L82" s="1054"/>
    </row>
    <row r="83" spans="1:12">
      <c r="D83" s="1782" t="s">
        <v>1206</v>
      </c>
      <c r="E83" s="1782"/>
      <c r="I83" s="1782" t="s">
        <v>1462</v>
      </c>
      <c r="J83" s="1782"/>
    </row>
    <row r="88" spans="1:12">
      <c r="D88" s="1782" t="s">
        <v>1207</v>
      </c>
      <c r="E88" s="1782"/>
      <c r="I88" s="1782" t="s">
        <v>1577</v>
      </c>
      <c r="J88" s="1782"/>
    </row>
  </sheetData>
  <mergeCells count="238">
    <mergeCell ref="D88:E88"/>
    <mergeCell ref="I88:J88"/>
    <mergeCell ref="I83:J83"/>
    <mergeCell ref="D83:E83"/>
    <mergeCell ref="A80:B80"/>
    <mergeCell ref="A81:B81"/>
    <mergeCell ref="E80:E81"/>
    <mergeCell ref="F80:F81"/>
    <mergeCell ref="G80:G81"/>
    <mergeCell ref="H80:H81"/>
    <mergeCell ref="I74:I75"/>
    <mergeCell ref="J74:J75"/>
    <mergeCell ref="K74:K75"/>
    <mergeCell ref="B76:B78"/>
    <mergeCell ref="B74:B75"/>
    <mergeCell ref="E74:E75"/>
    <mergeCell ref="F74:F75"/>
    <mergeCell ref="H74:H75"/>
    <mergeCell ref="K51:K52"/>
    <mergeCell ref="B51:B53"/>
    <mergeCell ref="E51:E52"/>
    <mergeCell ref="F51:F52"/>
    <mergeCell ref="G51:G52"/>
    <mergeCell ref="H51:H52"/>
    <mergeCell ref="J51:J52"/>
    <mergeCell ref="B65:B66"/>
    <mergeCell ref="B72:B73"/>
    <mergeCell ref="B68:B71"/>
    <mergeCell ref="C74:C75"/>
    <mergeCell ref="D74:D75"/>
    <mergeCell ref="G74:G75"/>
    <mergeCell ref="A1:L1"/>
    <mergeCell ref="G68:G71"/>
    <mergeCell ref="H68:H71"/>
    <mergeCell ref="I68:I71"/>
    <mergeCell ref="J68:J71"/>
    <mergeCell ref="K68:K71"/>
    <mergeCell ref="A21:A32"/>
    <mergeCell ref="I40:I41"/>
    <mergeCell ref="I28:I30"/>
    <mergeCell ref="J28:J30"/>
    <mergeCell ref="K28:K30"/>
    <mergeCell ref="E38:E39"/>
    <mergeCell ref="F38:F39"/>
    <mergeCell ref="G38:G39"/>
    <mergeCell ref="H38:H39"/>
    <mergeCell ref="B33:B37"/>
    <mergeCell ref="I38:I39"/>
    <mergeCell ref="J38:J39"/>
    <mergeCell ref="K38:K39"/>
    <mergeCell ref="H33:H37"/>
    <mergeCell ref="I33:I37"/>
    <mergeCell ref="J33:J37"/>
    <mergeCell ref="K33:K37"/>
    <mergeCell ref="B38:B41"/>
    <mergeCell ref="I26:I27"/>
    <mergeCell ref="J26:J27"/>
    <mergeCell ref="K26:K27"/>
    <mergeCell ref="F22:F25"/>
    <mergeCell ref="E40:E41"/>
    <mergeCell ref="F40:F41"/>
    <mergeCell ref="G40:G41"/>
    <mergeCell ref="J40:J41"/>
    <mergeCell ref="K40:K41"/>
    <mergeCell ref="I22:I25"/>
    <mergeCell ref="J22:J25"/>
    <mergeCell ref="K22:K25"/>
    <mergeCell ref="H31:H32"/>
    <mergeCell ref="B6:B8"/>
    <mergeCell ref="I12:I13"/>
    <mergeCell ref="J12:J13"/>
    <mergeCell ref="K12:K13"/>
    <mergeCell ref="E14:E15"/>
    <mergeCell ref="F14:F15"/>
    <mergeCell ref="G14:G15"/>
    <mergeCell ref="H14:H15"/>
    <mergeCell ref="A6:A11"/>
    <mergeCell ref="B9:B10"/>
    <mergeCell ref="B12:B15"/>
    <mergeCell ref="E12:E13"/>
    <mergeCell ref="F12:F13"/>
    <mergeCell ref="G12:G13"/>
    <mergeCell ref="E7:E8"/>
    <mergeCell ref="F7:F8"/>
    <mergeCell ref="G7:G8"/>
    <mergeCell ref="A12:A20"/>
    <mergeCell ref="B16:B19"/>
    <mergeCell ref="D16:D17"/>
    <mergeCell ref="D18:D19"/>
    <mergeCell ref="C16:C17"/>
    <mergeCell ref="C18:C19"/>
    <mergeCell ref="I16:I17"/>
    <mergeCell ref="K16:K17"/>
    <mergeCell ref="E18:E19"/>
    <mergeCell ref="F18:F19"/>
    <mergeCell ref="G18:G19"/>
    <mergeCell ref="I18:I19"/>
    <mergeCell ref="K18:K19"/>
    <mergeCell ref="H18:H19"/>
    <mergeCell ref="J14:J15"/>
    <mergeCell ref="J16:J17"/>
    <mergeCell ref="J18:J19"/>
    <mergeCell ref="E16:E17"/>
    <mergeCell ref="F16:F17"/>
    <mergeCell ref="G16:G17"/>
    <mergeCell ref="H16:H17"/>
    <mergeCell ref="B21:B25"/>
    <mergeCell ref="E22:E25"/>
    <mergeCell ref="G22:G25"/>
    <mergeCell ref="H22:H25"/>
    <mergeCell ref="B28:B30"/>
    <mergeCell ref="E28:E30"/>
    <mergeCell ref="F28:F30"/>
    <mergeCell ref="G28:G30"/>
    <mergeCell ref="H28:H30"/>
    <mergeCell ref="D22:D25"/>
    <mergeCell ref="D26:D27"/>
    <mergeCell ref="C22:C25"/>
    <mergeCell ref="C26:C27"/>
    <mergeCell ref="B26:B27"/>
    <mergeCell ref="E26:E27"/>
    <mergeCell ref="F26:F27"/>
    <mergeCell ref="G26:G27"/>
    <mergeCell ref="H26:H27"/>
    <mergeCell ref="A59:A64"/>
    <mergeCell ref="L74:L75"/>
    <mergeCell ref="A76:A79"/>
    <mergeCell ref="B59:B61"/>
    <mergeCell ref="B62:B63"/>
    <mergeCell ref="I51:I52"/>
    <mergeCell ref="E54:E55"/>
    <mergeCell ref="F54:F55"/>
    <mergeCell ref="G54:G55"/>
    <mergeCell ref="H54:H55"/>
    <mergeCell ref="I54:I55"/>
    <mergeCell ref="J54:J55"/>
    <mergeCell ref="B54:B55"/>
    <mergeCell ref="K54:K55"/>
    <mergeCell ref="A65:A67"/>
    <mergeCell ref="C77:C78"/>
    <mergeCell ref="D77:D78"/>
    <mergeCell ref="E77:E78"/>
    <mergeCell ref="F77:F78"/>
    <mergeCell ref="G77:G78"/>
    <mergeCell ref="H77:H78"/>
    <mergeCell ref="I77:I78"/>
    <mergeCell ref="J77:J78"/>
    <mergeCell ref="A68:A75"/>
    <mergeCell ref="L31:L32"/>
    <mergeCell ref="A33:A46"/>
    <mergeCell ref="L44:L46"/>
    <mergeCell ref="B42:B43"/>
    <mergeCell ref="B31:B32"/>
    <mergeCell ref="E31:E32"/>
    <mergeCell ref="F31:F32"/>
    <mergeCell ref="D33:D37"/>
    <mergeCell ref="C38:C39"/>
    <mergeCell ref="D38:D39"/>
    <mergeCell ref="C40:C41"/>
    <mergeCell ref="I31:I32"/>
    <mergeCell ref="J31:J32"/>
    <mergeCell ref="K31:K32"/>
    <mergeCell ref="I44:I46"/>
    <mergeCell ref="J44:J46"/>
    <mergeCell ref="K44:K46"/>
    <mergeCell ref="D40:D41"/>
    <mergeCell ref="C44:C46"/>
    <mergeCell ref="D44:D46"/>
    <mergeCell ref="B44:B46"/>
    <mergeCell ref="E44:E46"/>
    <mergeCell ref="F44:F46"/>
    <mergeCell ref="G44:G46"/>
    <mergeCell ref="C2:K2"/>
    <mergeCell ref="C7:C8"/>
    <mergeCell ref="D7:D8"/>
    <mergeCell ref="C12:C13"/>
    <mergeCell ref="D12:D13"/>
    <mergeCell ref="C14:C15"/>
    <mergeCell ref="D14:D15"/>
    <mergeCell ref="H12:H13"/>
    <mergeCell ref="E3:F3"/>
    <mergeCell ref="G3:H3"/>
    <mergeCell ref="I3:K3"/>
    <mergeCell ref="C3:D3"/>
    <mergeCell ref="I14:I15"/>
    <mergeCell ref="K14:K15"/>
    <mergeCell ref="H7:H8"/>
    <mergeCell ref="I7:I8"/>
    <mergeCell ref="J7:J8"/>
    <mergeCell ref="K7:K8"/>
    <mergeCell ref="H44:H46"/>
    <mergeCell ref="H40:H41"/>
    <mergeCell ref="G31:G32"/>
    <mergeCell ref="L77:L78"/>
    <mergeCell ref="C60:C61"/>
    <mergeCell ref="D60:D61"/>
    <mergeCell ref="K77:K78"/>
    <mergeCell ref="C80:C81"/>
    <mergeCell ref="D80:D81"/>
    <mergeCell ref="L80:L81"/>
    <mergeCell ref="E60:E61"/>
    <mergeCell ref="F60:F61"/>
    <mergeCell ref="G60:G61"/>
    <mergeCell ref="H60:H61"/>
    <mergeCell ref="I60:I61"/>
    <mergeCell ref="J60:J61"/>
    <mergeCell ref="K60:K61"/>
    <mergeCell ref="I80:I81"/>
    <mergeCell ref="J80:J81"/>
    <mergeCell ref="K80:K81"/>
    <mergeCell ref="C68:C71"/>
    <mergeCell ref="D68:D71"/>
    <mergeCell ref="E68:E71"/>
    <mergeCell ref="F68:F71"/>
    <mergeCell ref="A47:A50"/>
    <mergeCell ref="A51:A57"/>
    <mergeCell ref="N24:O24"/>
    <mergeCell ref="B56:B57"/>
    <mergeCell ref="C56:C57"/>
    <mergeCell ref="D56:D57"/>
    <mergeCell ref="E56:E57"/>
    <mergeCell ref="F56:F57"/>
    <mergeCell ref="G56:G57"/>
    <mergeCell ref="H56:H57"/>
    <mergeCell ref="I56:I57"/>
    <mergeCell ref="J56:J57"/>
    <mergeCell ref="C28:C30"/>
    <mergeCell ref="D28:D30"/>
    <mergeCell ref="E33:E37"/>
    <mergeCell ref="F33:F37"/>
    <mergeCell ref="G33:G37"/>
    <mergeCell ref="C31:C32"/>
    <mergeCell ref="D31:D32"/>
    <mergeCell ref="C51:C52"/>
    <mergeCell ref="D51:D52"/>
    <mergeCell ref="C54:C55"/>
    <mergeCell ref="D54:D55"/>
    <mergeCell ref="C33:C37"/>
  </mergeCells>
  <pageMargins left="0.25" right="0.25"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dimension ref="A1:U363"/>
  <sheetViews>
    <sheetView topLeftCell="C1" workbookViewId="0">
      <selection activeCell="U6" sqref="U6"/>
    </sheetView>
  </sheetViews>
  <sheetFormatPr defaultRowHeight="12.75"/>
  <cols>
    <col min="1" max="1" width="3.28515625" style="1030" hidden="1" customWidth="1"/>
    <col min="2" max="2" width="0" style="1030" hidden="1" customWidth="1"/>
    <col min="3" max="3" width="17.28515625" style="1030" customWidth="1"/>
    <col min="4" max="7" width="0" style="1030" hidden="1" customWidth="1"/>
    <col min="8" max="8" width="17.85546875" style="1030" customWidth="1"/>
    <col min="9" max="10" width="0" style="1030" hidden="1" customWidth="1"/>
    <col min="11" max="20" width="4" style="1030" customWidth="1"/>
    <col min="21" max="21" width="5.28515625" style="1030" customWidth="1"/>
    <col min="22" max="16384" width="9.140625" style="1030"/>
  </cols>
  <sheetData>
    <row r="1" spans="1:21" ht="19.5" thickBot="1">
      <c r="A1" s="1029"/>
      <c r="B1" s="1029"/>
      <c r="C1" s="1258" t="s">
        <v>1469</v>
      </c>
      <c r="D1" s="1259"/>
      <c r="E1" s="1259"/>
      <c r="F1" s="1259"/>
      <c r="G1" s="1259"/>
      <c r="H1" s="1259"/>
      <c r="I1" s="1259"/>
      <c r="J1" s="1259"/>
      <c r="K1" s="1259"/>
      <c r="L1" s="1259"/>
      <c r="M1" s="1259"/>
      <c r="N1" s="1259"/>
      <c r="O1" s="1259"/>
      <c r="P1" s="1259"/>
      <c r="Q1" s="1259"/>
      <c r="R1" s="1259"/>
      <c r="S1" s="1259"/>
      <c r="T1" s="1259"/>
      <c r="U1" s="1260"/>
    </row>
    <row r="2" spans="1:21" ht="13.5" thickBot="1">
      <c r="A2" s="1031"/>
      <c r="B2" s="1031"/>
      <c r="C2" s="1031"/>
      <c r="D2" s="1031"/>
      <c r="E2" s="1031"/>
      <c r="F2" s="1031"/>
      <c r="G2" s="1031"/>
      <c r="H2" s="1031"/>
      <c r="I2" s="1031"/>
      <c r="J2" s="1031"/>
      <c r="K2" s="1031"/>
      <c r="L2" s="1031"/>
      <c r="M2" s="1031"/>
      <c r="N2" s="1031"/>
      <c r="O2" s="1031"/>
      <c r="P2" s="1031"/>
      <c r="Q2" s="1031"/>
      <c r="R2" s="1031"/>
      <c r="S2" s="1031"/>
      <c r="T2" s="1031"/>
      <c r="U2" s="1031"/>
    </row>
    <row r="3" spans="1:21" ht="13.5" thickBot="1">
      <c r="A3" s="1261" t="s">
        <v>0</v>
      </c>
      <c r="B3" s="1261" t="s">
        <v>0</v>
      </c>
      <c r="C3" s="1264" t="s">
        <v>722</v>
      </c>
      <c r="D3" s="1265"/>
      <c r="E3" s="1264" t="s">
        <v>2</v>
      </c>
      <c r="F3" s="1265"/>
      <c r="G3" s="1261" t="s">
        <v>1212</v>
      </c>
      <c r="H3" s="1261" t="s">
        <v>195</v>
      </c>
      <c r="I3" s="1261" t="s">
        <v>286</v>
      </c>
      <c r="J3" s="1261" t="s">
        <v>3</v>
      </c>
      <c r="K3" s="1270" t="s">
        <v>196</v>
      </c>
      <c r="L3" s="1271"/>
      <c r="M3" s="1271"/>
      <c r="N3" s="1271"/>
      <c r="O3" s="1271"/>
      <c r="P3" s="1271"/>
      <c r="Q3" s="1271"/>
      <c r="R3" s="1271"/>
      <c r="S3" s="1271"/>
      <c r="T3" s="1272"/>
      <c r="U3" s="1029"/>
    </row>
    <row r="4" spans="1:21" ht="90" thickBot="1">
      <c r="A4" s="1262"/>
      <c r="B4" s="1262"/>
      <c r="C4" s="1266"/>
      <c r="D4" s="1267"/>
      <c r="E4" s="1266"/>
      <c r="F4" s="1267"/>
      <c r="G4" s="1262"/>
      <c r="H4" s="1262"/>
      <c r="I4" s="1262"/>
      <c r="J4" s="1262"/>
      <c r="K4" s="1032" t="s">
        <v>1470</v>
      </c>
      <c r="L4" s="1032" t="s">
        <v>1471</v>
      </c>
      <c r="M4" s="1032" t="s">
        <v>1472</v>
      </c>
      <c r="N4" s="1032" t="s">
        <v>1473</v>
      </c>
      <c r="O4" s="1032" t="s">
        <v>1474</v>
      </c>
      <c r="P4" s="1032" t="s">
        <v>1475</v>
      </c>
      <c r="Q4" s="1032" t="s">
        <v>1476</v>
      </c>
      <c r="R4" s="1032" t="s">
        <v>1213</v>
      </c>
      <c r="S4" s="1032" t="s">
        <v>1477</v>
      </c>
      <c r="T4" s="1033" t="s">
        <v>1478</v>
      </c>
      <c r="U4" s="1031"/>
    </row>
    <row r="5" spans="1:21" ht="13.5" thickBot="1">
      <c r="A5" s="1263"/>
      <c r="B5" s="1263"/>
      <c r="C5" s="1268"/>
      <c r="D5" s="1269"/>
      <c r="E5" s="1268"/>
      <c r="F5" s="1269"/>
      <c r="G5" s="1263"/>
      <c r="H5" s="1263"/>
      <c r="I5" s="1263"/>
      <c r="J5" s="1263"/>
      <c r="K5" s="1034">
        <v>4</v>
      </c>
      <c r="L5" s="1034">
        <v>4</v>
      </c>
      <c r="M5" s="1034">
        <v>4</v>
      </c>
      <c r="N5" s="1034">
        <v>5</v>
      </c>
      <c r="O5" s="1034">
        <v>4</v>
      </c>
      <c r="P5" s="1034">
        <v>3</v>
      </c>
      <c r="Q5" s="1034">
        <v>4</v>
      </c>
      <c r="R5" s="1034">
        <v>2</v>
      </c>
      <c r="S5" s="1034">
        <v>3</v>
      </c>
      <c r="T5" s="1034">
        <v>2</v>
      </c>
      <c r="U5" s="1035" t="s">
        <v>288</v>
      </c>
    </row>
    <row r="6" spans="1:21" ht="32.25" customHeight="1" thickBot="1">
      <c r="A6" s="1031"/>
      <c r="B6" s="1273" t="s">
        <v>216</v>
      </c>
      <c r="C6" s="1274"/>
      <c r="D6" s="1274"/>
      <c r="E6" s="1274"/>
      <c r="F6" s="1274"/>
      <c r="G6" s="1274"/>
      <c r="H6" s="1275"/>
      <c r="I6" s="1036"/>
      <c r="J6" s="1037">
        <v>0</v>
      </c>
      <c r="K6" s="1038">
        <v>21</v>
      </c>
      <c r="L6" s="1038">
        <v>22</v>
      </c>
      <c r="M6" s="1038">
        <v>23</v>
      </c>
      <c r="N6" s="1038">
        <v>26</v>
      </c>
      <c r="O6" s="1038">
        <v>25</v>
      </c>
      <c r="P6" s="1038">
        <v>18</v>
      </c>
      <c r="Q6" s="1038">
        <v>22</v>
      </c>
      <c r="R6" s="1038">
        <v>16</v>
      </c>
      <c r="S6" s="1038">
        <v>18</v>
      </c>
      <c r="T6" s="1038">
        <v>15</v>
      </c>
      <c r="U6" s="1038">
        <v>206</v>
      </c>
    </row>
    <row r="7" spans="1:21" ht="77.25" thickBot="1">
      <c r="A7" s="1039"/>
      <c r="B7" s="1036"/>
      <c r="C7" s="1032" t="s">
        <v>6</v>
      </c>
      <c r="D7" s="1032" t="s">
        <v>7</v>
      </c>
      <c r="E7" s="1032" t="s">
        <v>8</v>
      </c>
      <c r="F7" s="1032" t="s">
        <v>7</v>
      </c>
      <c r="G7" s="1036"/>
      <c r="H7" s="1036"/>
      <c r="I7" s="1036"/>
      <c r="J7" s="1036"/>
      <c r="K7" s="1032" t="s">
        <v>1067</v>
      </c>
      <c r="L7" s="1032" t="s">
        <v>1068</v>
      </c>
      <c r="M7" s="1032" t="s">
        <v>1069</v>
      </c>
      <c r="N7" s="1032" t="s">
        <v>1070</v>
      </c>
      <c r="O7" s="1032" t="s">
        <v>1072</v>
      </c>
      <c r="P7" s="1032" t="s">
        <v>1074</v>
      </c>
      <c r="Q7" s="1032" t="s">
        <v>1075</v>
      </c>
      <c r="R7" s="1032" t="s">
        <v>1076</v>
      </c>
      <c r="S7" s="1032" t="s">
        <v>1077</v>
      </c>
      <c r="T7" s="1032" t="s">
        <v>1078</v>
      </c>
      <c r="U7" s="1031"/>
    </row>
    <row r="8" spans="1:21" ht="42" customHeight="1" thickBot="1">
      <c r="A8" s="1040">
        <v>1</v>
      </c>
      <c r="B8" s="1037">
        <v>1</v>
      </c>
      <c r="C8" s="1041" t="s">
        <v>9</v>
      </c>
      <c r="D8" s="1042"/>
      <c r="E8" s="1043"/>
      <c r="F8" s="1037" t="s">
        <v>316</v>
      </c>
      <c r="G8" s="1037" t="s">
        <v>316</v>
      </c>
      <c r="H8" s="1044"/>
      <c r="I8" s="1037" t="s">
        <v>316</v>
      </c>
      <c r="J8" s="1037" t="s">
        <v>316</v>
      </c>
      <c r="K8" s="1037" t="s">
        <v>316</v>
      </c>
      <c r="L8" s="1037" t="s">
        <v>316</v>
      </c>
      <c r="M8" s="1037" t="s">
        <v>316</v>
      </c>
      <c r="N8" s="1037" t="s">
        <v>316</v>
      </c>
      <c r="O8" s="1037" t="s">
        <v>316</v>
      </c>
      <c r="P8" s="1037" t="s">
        <v>316</v>
      </c>
      <c r="Q8" s="1037" t="s">
        <v>316</v>
      </c>
      <c r="R8" s="1036"/>
      <c r="S8" s="1037" t="s">
        <v>316</v>
      </c>
      <c r="T8" s="1037" t="s">
        <v>316</v>
      </c>
      <c r="U8" s="1037" t="s">
        <v>316</v>
      </c>
    </row>
    <row r="9" spans="1:21" ht="13.5" hidden="1" thickBot="1">
      <c r="A9" s="1040">
        <v>2</v>
      </c>
      <c r="B9" s="1037">
        <v>2</v>
      </c>
      <c r="C9" s="1255" t="s">
        <v>12</v>
      </c>
      <c r="D9" s="1256"/>
      <c r="E9" s="1257"/>
      <c r="F9" s="1037" t="s">
        <v>316</v>
      </c>
      <c r="G9" s="1037" t="s">
        <v>316</v>
      </c>
      <c r="H9" s="1037" t="s">
        <v>316</v>
      </c>
      <c r="I9" s="1037" t="s">
        <v>316</v>
      </c>
      <c r="J9" s="1037" t="s">
        <v>316</v>
      </c>
      <c r="K9" s="1037" t="s">
        <v>316</v>
      </c>
      <c r="L9" s="1037" t="s">
        <v>316</v>
      </c>
      <c r="M9" s="1037" t="s">
        <v>316</v>
      </c>
      <c r="N9" s="1037" t="s">
        <v>316</v>
      </c>
      <c r="O9" s="1037" t="s">
        <v>316</v>
      </c>
      <c r="P9" s="1037" t="s">
        <v>316</v>
      </c>
      <c r="Q9" s="1037" t="s">
        <v>316</v>
      </c>
      <c r="R9" s="1036"/>
      <c r="S9" s="1037" t="s">
        <v>316</v>
      </c>
      <c r="T9" s="1037" t="s">
        <v>316</v>
      </c>
      <c r="U9" s="1037" t="s">
        <v>316</v>
      </c>
    </row>
    <row r="10" spans="1:21" ht="47.25" hidden="1" customHeight="1" thickBot="1">
      <c r="A10" s="1040">
        <v>3</v>
      </c>
      <c r="B10" s="1037">
        <v>3</v>
      </c>
      <c r="C10" s="1255" t="s">
        <v>13</v>
      </c>
      <c r="D10" s="1256"/>
      <c r="E10" s="1257"/>
      <c r="F10" s="1037" t="s">
        <v>316</v>
      </c>
      <c r="G10" s="1037" t="s">
        <v>316</v>
      </c>
      <c r="H10" s="1037" t="s">
        <v>316</v>
      </c>
      <c r="I10" s="1037" t="s">
        <v>316</v>
      </c>
      <c r="J10" s="1037" t="s">
        <v>316</v>
      </c>
      <c r="K10" s="1037" t="s">
        <v>316</v>
      </c>
      <c r="L10" s="1037" t="s">
        <v>316</v>
      </c>
      <c r="M10" s="1037" t="s">
        <v>316</v>
      </c>
      <c r="N10" s="1037" t="s">
        <v>316</v>
      </c>
      <c r="O10" s="1037" t="s">
        <v>316</v>
      </c>
      <c r="P10" s="1037" t="s">
        <v>316</v>
      </c>
      <c r="Q10" s="1037" t="s">
        <v>316</v>
      </c>
      <c r="R10" s="1036"/>
      <c r="S10" s="1037" t="s">
        <v>316</v>
      </c>
      <c r="T10" s="1037" t="s">
        <v>316</v>
      </c>
      <c r="U10" s="1037" t="s">
        <v>316</v>
      </c>
    </row>
    <row r="11" spans="1:21" ht="65.25" customHeight="1" thickBot="1">
      <c r="A11" s="1040">
        <v>4</v>
      </c>
      <c r="B11" s="1037">
        <v>4</v>
      </c>
      <c r="C11" s="1045" t="s">
        <v>27</v>
      </c>
      <c r="D11" s="1034" t="s">
        <v>14</v>
      </c>
      <c r="E11" s="1045" t="s">
        <v>273</v>
      </c>
      <c r="F11" s="1034" t="s">
        <v>17</v>
      </c>
      <c r="G11" s="1045" t="s">
        <v>1214</v>
      </c>
      <c r="H11" s="1046" t="s">
        <v>1479</v>
      </c>
      <c r="I11" s="1034" t="s">
        <v>275</v>
      </c>
      <c r="J11" s="1034" t="s">
        <v>11</v>
      </c>
      <c r="K11" s="1037" t="s">
        <v>16</v>
      </c>
      <c r="L11" s="1036"/>
      <c r="M11" s="1036"/>
      <c r="N11" s="1036"/>
      <c r="O11" s="1036"/>
      <c r="P11" s="1036"/>
      <c r="Q11" s="1036"/>
      <c r="R11" s="1036"/>
      <c r="S11" s="1036"/>
      <c r="T11" s="1036"/>
      <c r="U11" s="1037">
        <v>1</v>
      </c>
    </row>
    <row r="12" spans="1:21" ht="65.25" customHeight="1" thickBot="1">
      <c r="A12" s="1040">
        <v>5</v>
      </c>
      <c r="B12" s="1037">
        <v>5</v>
      </c>
      <c r="C12" s="1045" t="s">
        <v>27</v>
      </c>
      <c r="D12" s="1034" t="s">
        <v>14</v>
      </c>
      <c r="E12" s="1045" t="s">
        <v>273</v>
      </c>
      <c r="F12" s="1034" t="s">
        <v>17</v>
      </c>
      <c r="G12" s="1045" t="s">
        <v>1215</v>
      </c>
      <c r="H12" s="1046" t="s">
        <v>1480</v>
      </c>
      <c r="I12" s="1034" t="s">
        <v>212</v>
      </c>
      <c r="J12" s="1034" t="s">
        <v>11</v>
      </c>
      <c r="K12" s="1036"/>
      <c r="L12" s="1037" t="s">
        <v>16</v>
      </c>
      <c r="M12" s="1036"/>
      <c r="N12" s="1036"/>
      <c r="O12" s="1036"/>
      <c r="P12" s="1036"/>
      <c r="Q12" s="1036"/>
      <c r="R12" s="1036"/>
      <c r="S12" s="1036"/>
      <c r="T12" s="1036"/>
      <c r="U12" s="1037">
        <v>1</v>
      </c>
    </row>
    <row r="13" spans="1:21" ht="65.25" customHeight="1" thickBot="1">
      <c r="A13" s="1040">
        <v>6</v>
      </c>
      <c r="B13" s="1037">
        <v>6</v>
      </c>
      <c r="C13" s="1045" t="s">
        <v>27</v>
      </c>
      <c r="D13" s="1034" t="s">
        <v>14</v>
      </c>
      <c r="E13" s="1045" t="s">
        <v>273</v>
      </c>
      <c r="F13" s="1034" t="s">
        <v>17</v>
      </c>
      <c r="G13" s="1045" t="s">
        <v>1216</v>
      </c>
      <c r="H13" s="1046" t="s">
        <v>1481</v>
      </c>
      <c r="I13" s="1034" t="s">
        <v>212</v>
      </c>
      <c r="J13" s="1034" t="s">
        <v>11</v>
      </c>
      <c r="K13" s="1036"/>
      <c r="L13" s="1036"/>
      <c r="M13" s="1037" t="s">
        <v>16</v>
      </c>
      <c r="N13" s="1036"/>
      <c r="O13" s="1036"/>
      <c r="P13" s="1036"/>
      <c r="Q13" s="1036"/>
      <c r="R13" s="1036"/>
      <c r="S13" s="1036"/>
      <c r="T13" s="1036"/>
      <c r="U13" s="1037">
        <v>1</v>
      </c>
    </row>
    <row r="14" spans="1:21" ht="65.25" customHeight="1" thickBot="1">
      <c r="A14" s="1040">
        <v>7</v>
      </c>
      <c r="B14" s="1037">
        <v>7</v>
      </c>
      <c r="C14" s="1045" t="s">
        <v>27</v>
      </c>
      <c r="D14" s="1034" t="s">
        <v>14</v>
      </c>
      <c r="E14" s="1045" t="s">
        <v>273</v>
      </c>
      <c r="F14" s="1034" t="s">
        <v>17</v>
      </c>
      <c r="G14" s="1045" t="s">
        <v>1217</v>
      </c>
      <c r="H14" s="1046" t="s">
        <v>1482</v>
      </c>
      <c r="I14" s="1034" t="s">
        <v>212</v>
      </c>
      <c r="J14" s="1034" t="s">
        <v>11</v>
      </c>
      <c r="K14" s="1036"/>
      <c r="L14" s="1036"/>
      <c r="M14" s="1036"/>
      <c r="N14" s="1037" t="s">
        <v>16</v>
      </c>
      <c r="O14" s="1036"/>
      <c r="P14" s="1036"/>
      <c r="Q14" s="1036"/>
      <c r="R14" s="1036"/>
      <c r="S14" s="1036"/>
      <c r="T14" s="1036"/>
      <c r="U14" s="1037">
        <v>1</v>
      </c>
    </row>
    <row r="15" spans="1:21" ht="65.25" customHeight="1" thickBot="1">
      <c r="A15" s="1040">
        <v>8</v>
      </c>
      <c r="B15" s="1037">
        <v>8</v>
      </c>
      <c r="C15" s="1045" t="s">
        <v>27</v>
      </c>
      <c r="D15" s="1034" t="s">
        <v>14</v>
      </c>
      <c r="E15" s="1045" t="s">
        <v>273</v>
      </c>
      <c r="F15" s="1034" t="s">
        <v>17</v>
      </c>
      <c r="G15" s="1045" t="s">
        <v>1218</v>
      </c>
      <c r="H15" s="1046" t="s">
        <v>1483</v>
      </c>
      <c r="I15" s="1034" t="s">
        <v>212</v>
      </c>
      <c r="J15" s="1034" t="s">
        <v>11</v>
      </c>
      <c r="K15" s="1036"/>
      <c r="L15" s="1036"/>
      <c r="M15" s="1036"/>
      <c r="N15" s="1036"/>
      <c r="O15" s="1036"/>
      <c r="P15" s="1037" t="s">
        <v>16</v>
      </c>
      <c r="Q15" s="1036"/>
      <c r="R15" s="1036"/>
      <c r="S15" s="1036"/>
      <c r="T15" s="1036"/>
      <c r="U15" s="1037">
        <v>1</v>
      </c>
    </row>
    <row r="16" spans="1:21" ht="65.25" customHeight="1" thickBot="1">
      <c r="A16" s="1040">
        <v>9</v>
      </c>
      <c r="B16" s="1037">
        <v>9</v>
      </c>
      <c r="C16" s="1045" t="s">
        <v>27</v>
      </c>
      <c r="D16" s="1034" t="s">
        <v>14</v>
      </c>
      <c r="E16" s="1045" t="s">
        <v>273</v>
      </c>
      <c r="F16" s="1034" t="s">
        <v>17</v>
      </c>
      <c r="G16" s="1045" t="s">
        <v>1219</v>
      </c>
      <c r="H16" s="1046" t="s">
        <v>1484</v>
      </c>
      <c r="I16" s="1034" t="s">
        <v>212</v>
      </c>
      <c r="J16" s="1034" t="s">
        <v>11</v>
      </c>
      <c r="K16" s="1036"/>
      <c r="L16" s="1036"/>
      <c r="M16" s="1036"/>
      <c r="N16" s="1036"/>
      <c r="O16" s="1037" t="s">
        <v>16</v>
      </c>
      <c r="P16" s="1036"/>
      <c r="Q16" s="1036"/>
      <c r="R16" s="1036"/>
      <c r="S16" s="1036"/>
      <c r="T16" s="1036"/>
      <c r="U16" s="1037">
        <v>1</v>
      </c>
    </row>
    <row r="17" spans="1:21" ht="65.25" customHeight="1" thickBot="1">
      <c r="A17" s="1040">
        <v>10</v>
      </c>
      <c r="B17" s="1036"/>
      <c r="C17" s="1045" t="s">
        <v>27</v>
      </c>
      <c r="D17" s="1034" t="s">
        <v>14</v>
      </c>
      <c r="E17" s="1045" t="s">
        <v>27</v>
      </c>
      <c r="F17" s="1036"/>
      <c r="G17" s="1045" t="s">
        <v>1220</v>
      </c>
      <c r="H17" s="1046" t="s">
        <v>1485</v>
      </c>
      <c r="I17" s="1036"/>
      <c r="J17" s="1036"/>
      <c r="K17" s="1036"/>
      <c r="L17" s="1036"/>
      <c r="M17" s="1036"/>
      <c r="N17" s="1036"/>
      <c r="O17" s="1036"/>
      <c r="P17" s="1036"/>
      <c r="Q17" s="1037" t="s">
        <v>16</v>
      </c>
      <c r="R17" s="1036"/>
      <c r="S17" s="1036"/>
      <c r="T17" s="1036"/>
      <c r="U17" s="1036"/>
    </row>
    <row r="18" spans="1:21" ht="65.25" customHeight="1" thickBot="1">
      <c r="A18" s="1040">
        <v>10</v>
      </c>
      <c r="B18" s="1037">
        <v>10</v>
      </c>
      <c r="C18" s="1045" t="s">
        <v>27</v>
      </c>
      <c r="D18" s="1034" t="s">
        <v>14</v>
      </c>
      <c r="E18" s="1045" t="s">
        <v>27</v>
      </c>
      <c r="F18" s="1034" t="s">
        <v>17</v>
      </c>
      <c r="G18" s="1045" t="s">
        <v>1220</v>
      </c>
      <c r="H18" s="1046" t="s">
        <v>1486</v>
      </c>
      <c r="I18" s="1034" t="s">
        <v>212</v>
      </c>
      <c r="J18" s="1034" t="s">
        <v>11</v>
      </c>
      <c r="K18" s="1036"/>
      <c r="L18" s="1036"/>
      <c r="M18" s="1036"/>
      <c r="N18" s="1036"/>
      <c r="O18" s="1036"/>
      <c r="P18" s="1036"/>
      <c r="Q18" s="1036"/>
      <c r="R18" s="1037" t="s">
        <v>16</v>
      </c>
      <c r="S18" s="1036"/>
      <c r="T18" s="1036"/>
      <c r="U18" s="1037">
        <v>1</v>
      </c>
    </row>
    <row r="19" spans="1:21" ht="65.25" customHeight="1" thickBot="1">
      <c r="A19" s="1040">
        <v>11</v>
      </c>
      <c r="B19" s="1037">
        <v>11</v>
      </c>
      <c r="C19" s="1045" t="s">
        <v>27</v>
      </c>
      <c r="D19" s="1034" t="s">
        <v>14</v>
      </c>
      <c r="E19" s="1045" t="s">
        <v>27</v>
      </c>
      <c r="F19" s="1034" t="s">
        <v>17</v>
      </c>
      <c r="G19" s="1045" t="s">
        <v>1221</v>
      </c>
      <c r="H19" s="1046" t="s">
        <v>1487</v>
      </c>
      <c r="I19" s="1034" t="s">
        <v>212</v>
      </c>
      <c r="J19" s="1034" t="s">
        <v>11</v>
      </c>
      <c r="K19" s="1036"/>
      <c r="L19" s="1036"/>
      <c r="M19" s="1036"/>
      <c r="N19" s="1036"/>
      <c r="O19" s="1036"/>
      <c r="P19" s="1036"/>
      <c r="Q19" s="1036"/>
      <c r="R19" s="1036"/>
      <c r="S19" s="1037" t="s">
        <v>16</v>
      </c>
      <c r="T19" s="1036"/>
      <c r="U19" s="1037">
        <v>1</v>
      </c>
    </row>
    <row r="20" spans="1:21" ht="63" customHeight="1" thickBot="1">
      <c r="A20" s="1040">
        <v>12</v>
      </c>
      <c r="B20" s="1037">
        <v>12</v>
      </c>
      <c r="C20" s="1045" t="s">
        <v>27</v>
      </c>
      <c r="D20" s="1034" t="s">
        <v>14</v>
      </c>
      <c r="E20" s="1045" t="s">
        <v>27</v>
      </c>
      <c r="F20" s="1034" t="s">
        <v>17</v>
      </c>
      <c r="G20" s="1045" t="s">
        <v>1222</v>
      </c>
      <c r="H20" s="1046" t="s">
        <v>1488</v>
      </c>
      <c r="I20" s="1034" t="s">
        <v>212</v>
      </c>
      <c r="J20" s="1034" t="s">
        <v>11</v>
      </c>
      <c r="K20" s="1036"/>
      <c r="L20" s="1036"/>
      <c r="M20" s="1036"/>
      <c r="N20" s="1036"/>
      <c r="O20" s="1036"/>
      <c r="P20" s="1036"/>
      <c r="Q20" s="1036"/>
      <c r="R20" s="1036"/>
      <c r="S20" s="1036"/>
      <c r="T20" s="1037" t="s">
        <v>16</v>
      </c>
      <c r="U20" s="1037">
        <v>1</v>
      </c>
    </row>
    <row r="21" spans="1:21" ht="65.25" hidden="1" customHeight="1" thickBot="1">
      <c r="A21" s="1040">
        <v>13</v>
      </c>
      <c r="B21" s="1037">
        <v>13</v>
      </c>
      <c r="C21" s="1255" t="s">
        <v>29</v>
      </c>
      <c r="D21" s="1256"/>
      <c r="E21" s="1257"/>
      <c r="F21" s="1037" t="s">
        <v>316</v>
      </c>
      <c r="G21" s="1037" t="s">
        <v>316</v>
      </c>
      <c r="H21" s="1037" t="s">
        <v>316</v>
      </c>
      <c r="I21" s="1037" t="s">
        <v>316</v>
      </c>
      <c r="J21" s="1037" t="s">
        <v>316</v>
      </c>
      <c r="K21" s="1037" t="s">
        <v>316</v>
      </c>
      <c r="L21" s="1037" t="s">
        <v>316</v>
      </c>
      <c r="M21" s="1037" t="s">
        <v>316</v>
      </c>
      <c r="N21" s="1037" t="s">
        <v>316</v>
      </c>
      <c r="O21" s="1037" t="s">
        <v>316</v>
      </c>
      <c r="P21" s="1037" t="s">
        <v>316</v>
      </c>
      <c r="Q21" s="1037" t="s">
        <v>316</v>
      </c>
      <c r="R21" s="1036"/>
      <c r="S21" s="1037" t="s">
        <v>316</v>
      </c>
      <c r="T21" s="1037" t="s">
        <v>316</v>
      </c>
      <c r="U21" s="1037" t="s">
        <v>316</v>
      </c>
    </row>
    <row r="22" spans="1:21" ht="65.25" hidden="1" customHeight="1" thickBot="1">
      <c r="A22" s="1040">
        <v>14</v>
      </c>
      <c r="B22" s="1037">
        <v>14</v>
      </c>
      <c r="C22" s="1255" t="s">
        <v>32</v>
      </c>
      <c r="D22" s="1256"/>
      <c r="E22" s="1257"/>
      <c r="F22" s="1037" t="s">
        <v>316</v>
      </c>
      <c r="G22" s="1037" t="s">
        <v>316</v>
      </c>
      <c r="H22" s="1037" t="s">
        <v>316</v>
      </c>
      <c r="I22" s="1037" t="s">
        <v>316</v>
      </c>
      <c r="J22" s="1037" t="s">
        <v>316</v>
      </c>
      <c r="K22" s="1037" t="s">
        <v>316</v>
      </c>
      <c r="L22" s="1037" t="s">
        <v>316</v>
      </c>
      <c r="M22" s="1037" t="s">
        <v>316</v>
      </c>
      <c r="N22" s="1037" t="s">
        <v>316</v>
      </c>
      <c r="O22" s="1037" t="s">
        <v>316</v>
      </c>
      <c r="P22" s="1037" t="s">
        <v>316</v>
      </c>
      <c r="Q22" s="1037" t="s">
        <v>316</v>
      </c>
      <c r="R22" s="1036"/>
      <c r="S22" s="1037" t="s">
        <v>316</v>
      </c>
      <c r="T22" s="1037" t="s">
        <v>316</v>
      </c>
      <c r="U22" s="1037" t="s">
        <v>316</v>
      </c>
    </row>
    <row r="23" spans="1:21" ht="65.25" customHeight="1" thickBot="1">
      <c r="A23" s="1040">
        <v>15</v>
      </c>
      <c r="B23" s="1037">
        <v>15</v>
      </c>
      <c r="C23" s="1045" t="s">
        <v>545</v>
      </c>
      <c r="D23" s="1034" t="s">
        <v>15</v>
      </c>
      <c r="E23" s="1045" t="s">
        <v>546</v>
      </c>
      <c r="F23" s="1034" t="s">
        <v>15</v>
      </c>
      <c r="G23" s="1045" t="s">
        <v>1223</v>
      </c>
      <c r="H23" s="1045" t="s">
        <v>555</v>
      </c>
      <c r="I23" s="1034" t="s">
        <v>212</v>
      </c>
      <c r="J23" s="1034" t="s">
        <v>11</v>
      </c>
      <c r="K23" s="1032" t="s">
        <v>16</v>
      </c>
      <c r="L23" s="1036"/>
      <c r="M23" s="1036"/>
      <c r="N23" s="1036"/>
      <c r="O23" s="1036"/>
      <c r="P23" s="1036"/>
      <c r="Q23" s="1036"/>
      <c r="R23" s="1036"/>
      <c r="S23" s="1036"/>
      <c r="T23" s="1036"/>
      <c r="U23" s="1037">
        <v>1</v>
      </c>
    </row>
    <row r="24" spans="1:21" ht="65.25" customHeight="1" thickBot="1">
      <c r="A24" s="1040">
        <v>16</v>
      </c>
      <c r="B24" s="1037">
        <v>16</v>
      </c>
      <c r="C24" s="1045" t="s">
        <v>547</v>
      </c>
      <c r="D24" s="1034" t="s">
        <v>14</v>
      </c>
      <c r="E24" s="1045" t="s">
        <v>548</v>
      </c>
      <c r="F24" s="1034" t="s">
        <v>17</v>
      </c>
      <c r="G24" s="1045" t="s">
        <v>548</v>
      </c>
      <c r="H24" s="1045" t="s">
        <v>553</v>
      </c>
      <c r="I24" s="1034" t="s">
        <v>275</v>
      </c>
      <c r="J24" s="1034" t="s">
        <v>11</v>
      </c>
      <c r="K24" s="1036"/>
      <c r="L24" s="1036"/>
      <c r="M24" s="1036"/>
      <c r="N24" s="1037" t="s">
        <v>16</v>
      </c>
      <c r="O24" s="1036"/>
      <c r="P24" s="1036"/>
      <c r="Q24" s="1036"/>
      <c r="R24" s="1036"/>
      <c r="S24" s="1036"/>
      <c r="T24" s="1036"/>
      <c r="U24" s="1037">
        <v>1</v>
      </c>
    </row>
    <row r="25" spans="1:21" ht="65.25" customHeight="1" thickBot="1">
      <c r="A25" s="1040">
        <v>17</v>
      </c>
      <c r="B25" s="1037">
        <v>17</v>
      </c>
      <c r="C25" s="1045" t="s">
        <v>1224</v>
      </c>
      <c r="D25" s="1034" t="s">
        <v>15</v>
      </c>
      <c r="E25" s="1045" t="s">
        <v>1225</v>
      </c>
      <c r="F25" s="1034" t="s">
        <v>17</v>
      </c>
      <c r="G25" s="1045" t="s">
        <v>1225</v>
      </c>
      <c r="H25" s="1045" t="s">
        <v>556</v>
      </c>
      <c r="I25" s="1034" t="s">
        <v>275</v>
      </c>
      <c r="J25" s="1034" t="s">
        <v>11</v>
      </c>
      <c r="K25" s="1036"/>
      <c r="L25" s="1036"/>
      <c r="M25" s="1036"/>
      <c r="N25" s="1037" t="s">
        <v>16</v>
      </c>
      <c r="O25" s="1036"/>
      <c r="P25" s="1036"/>
      <c r="Q25" s="1036"/>
      <c r="R25" s="1036"/>
      <c r="S25" s="1036"/>
      <c r="T25" s="1036"/>
      <c r="U25" s="1037">
        <v>1</v>
      </c>
    </row>
    <row r="26" spans="1:21" ht="65.25" customHeight="1" thickBot="1">
      <c r="A26" s="1039"/>
      <c r="B26" s="1036"/>
      <c r="C26" s="1045" t="s">
        <v>551</v>
      </c>
      <c r="D26" s="1036"/>
      <c r="E26" s="1036"/>
      <c r="F26" s="1036"/>
      <c r="G26" s="1036"/>
      <c r="H26" s="1045" t="s">
        <v>955</v>
      </c>
      <c r="I26" s="1036"/>
      <c r="J26" s="1036"/>
      <c r="K26" s="1036"/>
      <c r="L26" s="1036"/>
      <c r="M26" s="1036"/>
      <c r="N26" s="1036"/>
      <c r="O26" s="1036"/>
      <c r="P26" s="1036"/>
      <c r="Q26" s="1036"/>
      <c r="R26" s="1037" t="s">
        <v>16</v>
      </c>
      <c r="S26" s="1036"/>
      <c r="T26" s="1036"/>
      <c r="U26" s="1036"/>
    </row>
    <row r="27" spans="1:21" ht="65.25" customHeight="1" thickBot="1">
      <c r="A27" s="1040">
        <v>18</v>
      </c>
      <c r="B27" s="1037">
        <v>18</v>
      </c>
      <c r="C27" s="1045" t="s">
        <v>551</v>
      </c>
      <c r="D27" s="1034" t="s">
        <v>15</v>
      </c>
      <c r="E27" s="1045" t="s">
        <v>552</v>
      </c>
      <c r="F27" s="1034" t="s">
        <v>17</v>
      </c>
      <c r="G27" s="1034" t="s">
        <v>1226</v>
      </c>
      <c r="H27" s="1045" t="s">
        <v>955</v>
      </c>
      <c r="I27" s="1034" t="s">
        <v>275</v>
      </c>
      <c r="J27" s="1034" t="s">
        <v>11</v>
      </c>
      <c r="K27" s="1036"/>
      <c r="L27" s="1036"/>
      <c r="M27" s="1036"/>
      <c r="N27" s="1037" t="s">
        <v>16</v>
      </c>
      <c r="O27" s="1036"/>
      <c r="P27" s="1036"/>
      <c r="Q27" s="1036"/>
      <c r="R27" s="1036"/>
      <c r="S27" s="1036"/>
      <c r="T27" s="1036"/>
      <c r="U27" s="1037">
        <v>1</v>
      </c>
    </row>
    <row r="28" spans="1:21" ht="65.25" customHeight="1" thickBot="1">
      <c r="A28" s="1040">
        <v>19</v>
      </c>
      <c r="B28" s="1037">
        <v>19</v>
      </c>
      <c r="C28" s="1045" t="s">
        <v>551</v>
      </c>
      <c r="D28" s="1034" t="s">
        <v>15</v>
      </c>
      <c r="E28" s="1045" t="s">
        <v>552</v>
      </c>
      <c r="F28" s="1034" t="s">
        <v>17</v>
      </c>
      <c r="G28" s="1034" t="s">
        <v>1226</v>
      </c>
      <c r="H28" s="1045" t="s">
        <v>734</v>
      </c>
      <c r="I28" s="1034" t="s">
        <v>275</v>
      </c>
      <c r="J28" s="1034" t="s">
        <v>11</v>
      </c>
      <c r="K28" s="1036"/>
      <c r="L28" s="1036"/>
      <c r="M28" s="1036"/>
      <c r="N28" s="1036"/>
      <c r="O28" s="1036"/>
      <c r="P28" s="1036"/>
      <c r="Q28" s="1036"/>
      <c r="R28" s="1036"/>
      <c r="S28" s="1036"/>
      <c r="T28" s="1037" t="s">
        <v>16</v>
      </c>
      <c r="U28" s="1037">
        <v>1</v>
      </c>
    </row>
    <row r="29" spans="1:21" ht="65.25" customHeight="1" thickBot="1">
      <c r="A29" s="1040">
        <v>20</v>
      </c>
      <c r="B29" s="1037">
        <v>20</v>
      </c>
      <c r="C29" s="1255" t="s">
        <v>33</v>
      </c>
      <c r="D29" s="1256"/>
      <c r="E29" s="1257"/>
      <c r="F29" s="1037" t="s">
        <v>316</v>
      </c>
      <c r="G29" s="1037" t="s">
        <v>316</v>
      </c>
      <c r="H29" s="1037" t="s">
        <v>316</v>
      </c>
      <c r="I29" s="1037" t="s">
        <v>316</v>
      </c>
      <c r="J29" s="1037" t="s">
        <v>316</v>
      </c>
      <c r="K29" s="1037" t="s">
        <v>316</v>
      </c>
      <c r="L29" s="1037" t="s">
        <v>316</v>
      </c>
      <c r="M29" s="1037" t="s">
        <v>316</v>
      </c>
      <c r="N29" s="1037" t="s">
        <v>316</v>
      </c>
      <c r="O29" s="1037" t="s">
        <v>316</v>
      </c>
      <c r="P29" s="1037" t="s">
        <v>316</v>
      </c>
      <c r="Q29" s="1037" t="s">
        <v>316</v>
      </c>
      <c r="R29" s="1036"/>
      <c r="S29" s="1037" t="s">
        <v>316</v>
      </c>
      <c r="T29" s="1037" t="s">
        <v>316</v>
      </c>
      <c r="U29" s="1037" t="s">
        <v>316</v>
      </c>
    </row>
    <row r="30" spans="1:21" ht="65.25" customHeight="1" thickBot="1">
      <c r="A30" s="1040">
        <v>21</v>
      </c>
      <c r="B30" s="1037">
        <v>21</v>
      </c>
      <c r="C30" s="1045" t="s">
        <v>558</v>
      </c>
      <c r="D30" s="1034" t="s">
        <v>14</v>
      </c>
      <c r="E30" s="1045" t="s">
        <v>559</v>
      </c>
      <c r="F30" s="1034" t="s">
        <v>17</v>
      </c>
      <c r="G30" s="1045" t="s">
        <v>1227</v>
      </c>
      <c r="H30" s="1045" t="s">
        <v>564</v>
      </c>
      <c r="I30" s="1034" t="s">
        <v>275</v>
      </c>
      <c r="J30" s="1034" t="s">
        <v>11</v>
      </c>
      <c r="K30" s="1036"/>
      <c r="L30" s="1037" t="s">
        <v>16</v>
      </c>
      <c r="M30" s="1036"/>
      <c r="N30" s="1036"/>
      <c r="O30" s="1036"/>
      <c r="P30" s="1036"/>
      <c r="Q30" s="1036"/>
      <c r="R30" s="1036"/>
      <c r="S30" s="1036"/>
      <c r="T30" s="1036"/>
      <c r="U30" s="1037">
        <v>1</v>
      </c>
    </row>
    <row r="31" spans="1:21" ht="65.25" customHeight="1" thickBot="1">
      <c r="A31" s="1040">
        <v>22</v>
      </c>
      <c r="B31" s="1037">
        <v>22</v>
      </c>
      <c r="C31" s="1045" t="s">
        <v>560</v>
      </c>
      <c r="D31" s="1034" t="s">
        <v>14</v>
      </c>
      <c r="E31" s="1045" t="s">
        <v>561</v>
      </c>
      <c r="F31" s="1034" t="s">
        <v>17</v>
      </c>
      <c r="G31" s="1034" t="s">
        <v>561</v>
      </c>
      <c r="H31" s="1045" t="s">
        <v>565</v>
      </c>
      <c r="I31" s="1034" t="s">
        <v>275</v>
      </c>
      <c r="J31" s="1034" t="s">
        <v>11</v>
      </c>
      <c r="K31" s="1037" t="s">
        <v>16</v>
      </c>
      <c r="L31" s="1036"/>
      <c r="M31" s="1036"/>
      <c r="N31" s="1036"/>
      <c r="O31" s="1036"/>
      <c r="P31" s="1036"/>
      <c r="Q31" s="1036"/>
      <c r="R31" s="1036"/>
      <c r="S31" s="1036"/>
      <c r="T31" s="1036"/>
      <c r="U31" s="1037">
        <v>1</v>
      </c>
    </row>
    <row r="32" spans="1:21" ht="65.25" customHeight="1" thickBot="1">
      <c r="A32" s="1040">
        <v>23</v>
      </c>
      <c r="B32" s="1037">
        <v>23</v>
      </c>
      <c r="C32" s="1045" t="s">
        <v>562</v>
      </c>
      <c r="D32" s="1034" t="s">
        <v>17</v>
      </c>
      <c r="E32" s="1045" t="s">
        <v>563</v>
      </c>
      <c r="F32" s="1034" t="s">
        <v>17</v>
      </c>
      <c r="G32" s="1045" t="s">
        <v>563</v>
      </c>
      <c r="H32" s="1045" t="s">
        <v>566</v>
      </c>
      <c r="I32" s="1034" t="s">
        <v>275</v>
      </c>
      <c r="J32" s="1034" t="s">
        <v>11</v>
      </c>
      <c r="K32" s="1036"/>
      <c r="L32" s="1036"/>
      <c r="M32" s="1036"/>
      <c r="N32" s="1036"/>
      <c r="O32" s="1036"/>
      <c r="P32" s="1036"/>
      <c r="Q32" s="1037" t="s">
        <v>16</v>
      </c>
      <c r="R32" s="1036"/>
      <c r="S32" s="1036"/>
      <c r="T32" s="1036"/>
      <c r="U32" s="1037">
        <v>1</v>
      </c>
    </row>
    <row r="33" spans="1:21" ht="58.5" customHeight="1" thickBot="1">
      <c r="A33" s="1040">
        <v>24</v>
      </c>
      <c r="B33" s="1037">
        <v>24</v>
      </c>
      <c r="C33" s="1045" t="s">
        <v>41</v>
      </c>
      <c r="D33" s="1034" t="s">
        <v>14</v>
      </c>
      <c r="E33" s="1045" t="s">
        <v>42</v>
      </c>
      <c r="F33" s="1034" t="s">
        <v>17</v>
      </c>
      <c r="G33" s="1034" t="s">
        <v>567</v>
      </c>
      <c r="H33" s="1045" t="s">
        <v>1228</v>
      </c>
      <c r="I33" s="1034" t="s">
        <v>275</v>
      </c>
      <c r="J33" s="1034" t="s">
        <v>11</v>
      </c>
      <c r="K33" s="1036"/>
      <c r="L33" s="1036"/>
      <c r="M33" s="1036"/>
      <c r="N33" s="1036"/>
      <c r="O33" s="1036"/>
      <c r="P33" s="1036"/>
      <c r="Q33" s="1037" t="s">
        <v>16</v>
      </c>
      <c r="R33" s="1036"/>
      <c r="S33" s="1036"/>
      <c r="T33" s="1036"/>
      <c r="U33" s="1037">
        <v>1</v>
      </c>
    </row>
    <row r="34" spans="1:21" ht="65.25" hidden="1" customHeight="1" thickBot="1">
      <c r="A34" s="1040">
        <v>25</v>
      </c>
      <c r="B34" s="1037">
        <v>25</v>
      </c>
      <c r="C34" s="1255" t="s">
        <v>569</v>
      </c>
      <c r="D34" s="1256"/>
      <c r="E34" s="1257"/>
      <c r="F34" s="1037" t="s">
        <v>316</v>
      </c>
      <c r="G34" s="1037" t="s">
        <v>316</v>
      </c>
      <c r="H34" s="1037" t="s">
        <v>316</v>
      </c>
      <c r="I34" s="1037" t="s">
        <v>316</v>
      </c>
      <c r="J34" s="1037" t="s">
        <v>316</v>
      </c>
      <c r="K34" s="1037" t="s">
        <v>316</v>
      </c>
      <c r="L34" s="1037" t="s">
        <v>316</v>
      </c>
      <c r="M34" s="1037" t="s">
        <v>316</v>
      </c>
      <c r="N34" s="1037" t="s">
        <v>316</v>
      </c>
      <c r="O34" s="1037" t="s">
        <v>316</v>
      </c>
      <c r="P34" s="1037" t="s">
        <v>316</v>
      </c>
      <c r="Q34" s="1037" t="s">
        <v>316</v>
      </c>
      <c r="R34" s="1036"/>
      <c r="S34" s="1037" t="s">
        <v>316</v>
      </c>
      <c r="T34" s="1037" t="s">
        <v>316</v>
      </c>
      <c r="U34" s="1037" t="s">
        <v>316</v>
      </c>
    </row>
    <row r="35" spans="1:21" ht="65.25" customHeight="1" thickBot="1">
      <c r="A35" s="1040">
        <v>26</v>
      </c>
      <c r="B35" s="1037">
        <v>26</v>
      </c>
      <c r="C35" s="1045" t="s">
        <v>570</v>
      </c>
      <c r="D35" s="1034" t="s">
        <v>17</v>
      </c>
      <c r="E35" s="1045" t="s">
        <v>276</v>
      </c>
      <c r="F35" s="1034" t="s">
        <v>17</v>
      </c>
      <c r="G35" s="1034" t="s">
        <v>276</v>
      </c>
      <c r="H35" s="1045" t="s">
        <v>990</v>
      </c>
      <c r="I35" s="1034" t="s">
        <v>275</v>
      </c>
      <c r="J35" s="1034" t="s">
        <v>11</v>
      </c>
      <c r="K35" s="1036"/>
      <c r="L35" s="1036"/>
      <c r="M35" s="1036"/>
      <c r="N35" s="1037" t="s">
        <v>16</v>
      </c>
      <c r="O35" s="1036"/>
      <c r="P35" s="1036"/>
      <c r="Q35" s="1036"/>
      <c r="R35" s="1036"/>
      <c r="S35" s="1036"/>
      <c r="T35" s="1036"/>
      <c r="U35" s="1037">
        <v>1</v>
      </c>
    </row>
    <row r="36" spans="1:21" ht="65.25" customHeight="1" thickBot="1">
      <c r="A36" s="1040">
        <v>27</v>
      </c>
      <c r="B36" s="1037">
        <v>27</v>
      </c>
      <c r="C36" s="1045" t="s">
        <v>572</v>
      </c>
      <c r="D36" s="1034" t="s">
        <v>17</v>
      </c>
      <c r="E36" s="1045" t="s">
        <v>280</v>
      </c>
      <c r="F36" s="1034" t="s">
        <v>17</v>
      </c>
      <c r="G36" s="1034" t="s">
        <v>280</v>
      </c>
      <c r="H36" s="1045" t="s">
        <v>991</v>
      </c>
      <c r="I36" s="1034" t="s">
        <v>275</v>
      </c>
      <c r="J36" s="1034" t="s">
        <v>11</v>
      </c>
      <c r="K36" s="1036"/>
      <c r="L36" s="1036"/>
      <c r="M36" s="1036"/>
      <c r="N36" s="1037" t="s">
        <v>16</v>
      </c>
      <c r="O36" s="1036"/>
      <c r="P36" s="1036"/>
      <c r="Q36" s="1036"/>
      <c r="R36" s="1036"/>
      <c r="S36" s="1036"/>
      <c r="T36" s="1036"/>
      <c r="U36" s="1037">
        <v>1</v>
      </c>
    </row>
    <row r="37" spans="1:21" ht="56.25" customHeight="1" thickBot="1">
      <c r="A37" s="1040">
        <v>28</v>
      </c>
      <c r="B37" s="1037">
        <v>28</v>
      </c>
      <c r="C37" s="1045" t="s">
        <v>574</v>
      </c>
      <c r="D37" s="1034" t="s">
        <v>17</v>
      </c>
      <c r="E37" s="1045" t="s">
        <v>30</v>
      </c>
      <c r="F37" s="1034" t="s">
        <v>17</v>
      </c>
      <c r="G37" s="1034" t="s">
        <v>30</v>
      </c>
      <c r="H37" s="1045" t="s">
        <v>568</v>
      </c>
      <c r="I37" s="1034" t="s">
        <v>275</v>
      </c>
      <c r="J37" s="1034" t="s">
        <v>11</v>
      </c>
      <c r="K37" s="1036"/>
      <c r="L37" s="1036"/>
      <c r="M37" s="1036"/>
      <c r="N37" s="1036"/>
      <c r="O37" s="1036"/>
      <c r="P37" s="1037" t="s">
        <v>16</v>
      </c>
      <c r="Q37" s="1036"/>
      <c r="R37" s="1036"/>
      <c r="S37" s="1036"/>
      <c r="T37" s="1036"/>
      <c r="U37" s="1037">
        <v>1</v>
      </c>
    </row>
    <row r="38" spans="1:21" ht="65.25" hidden="1" customHeight="1" thickBot="1">
      <c r="A38" s="1040">
        <v>29</v>
      </c>
      <c r="B38" s="1037">
        <v>29</v>
      </c>
      <c r="C38" s="1255" t="s">
        <v>19</v>
      </c>
      <c r="D38" s="1256"/>
      <c r="E38" s="1257"/>
      <c r="F38" s="1037" t="s">
        <v>316</v>
      </c>
      <c r="G38" s="1037" t="s">
        <v>316</v>
      </c>
      <c r="H38" s="1037" t="s">
        <v>316</v>
      </c>
      <c r="I38" s="1037" t="s">
        <v>316</v>
      </c>
      <c r="J38" s="1037" t="s">
        <v>316</v>
      </c>
      <c r="K38" s="1037" t="s">
        <v>316</v>
      </c>
      <c r="L38" s="1037" t="s">
        <v>316</v>
      </c>
      <c r="M38" s="1037" t="s">
        <v>316</v>
      </c>
      <c r="N38" s="1037" t="s">
        <v>316</v>
      </c>
      <c r="O38" s="1037" t="s">
        <v>316</v>
      </c>
      <c r="P38" s="1037" t="s">
        <v>316</v>
      </c>
      <c r="Q38" s="1037" t="s">
        <v>316</v>
      </c>
      <c r="R38" s="1036"/>
      <c r="S38" s="1037" t="s">
        <v>316</v>
      </c>
      <c r="T38" s="1037" t="s">
        <v>316</v>
      </c>
      <c r="U38" s="1037" t="s">
        <v>316</v>
      </c>
    </row>
    <row r="39" spans="1:21" ht="65.25" customHeight="1" thickBot="1">
      <c r="A39" s="1040">
        <v>30</v>
      </c>
      <c r="B39" s="1037">
        <v>30</v>
      </c>
      <c r="C39" s="1045" t="s">
        <v>575</v>
      </c>
      <c r="D39" s="1034" t="s">
        <v>14</v>
      </c>
      <c r="E39" s="1045" t="s">
        <v>576</v>
      </c>
      <c r="F39" s="1034" t="s">
        <v>14</v>
      </c>
      <c r="G39" s="1045" t="s">
        <v>576</v>
      </c>
      <c r="H39" s="1045" t="s">
        <v>583</v>
      </c>
      <c r="I39" s="1034" t="s">
        <v>212</v>
      </c>
      <c r="J39" s="1034" t="s">
        <v>11</v>
      </c>
      <c r="K39" s="1036"/>
      <c r="L39" s="1036"/>
      <c r="M39" s="1036"/>
      <c r="N39" s="1036"/>
      <c r="O39" s="1034" t="s">
        <v>16</v>
      </c>
      <c r="P39" s="1036"/>
      <c r="Q39" s="1036"/>
      <c r="R39" s="1036"/>
      <c r="S39" s="1036"/>
      <c r="T39" s="1036"/>
      <c r="U39" s="1037">
        <v>1</v>
      </c>
    </row>
    <row r="40" spans="1:21" ht="65.25" customHeight="1" thickBot="1">
      <c r="A40" s="1040">
        <v>31</v>
      </c>
      <c r="B40" s="1037">
        <v>31</v>
      </c>
      <c r="C40" s="1045" t="s">
        <v>577</v>
      </c>
      <c r="D40" s="1034" t="s">
        <v>15</v>
      </c>
      <c r="E40" s="1045" t="s">
        <v>578</v>
      </c>
      <c r="F40" s="1034" t="s">
        <v>15</v>
      </c>
      <c r="G40" s="1045" t="s">
        <v>578</v>
      </c>
      <c r="H40" s="1045" t="s">
        <v>30</v>
      </c>
      <c r="I40" s="1034" t="s">
        <v>212</v>
      </c>
      <c r="J40" s="1034" t="s">
        <v>11</v>
      </c>
      <c r="K40" s="1036"/>
      <c r="L40" s="1036"/>
      <c r="M40" s="1036"/>
      <c r="N40" s="1034" t="s">
        <v>16</v>
      </c>
      <c r="O40" s="1036"/>
      <c r="P40" s="1036"/>
      <c r="Q40" s="1036"/>
      <c r="R40" s="1036"/>
      <c r="S40" s="1047" t="s">
        <v>16</v>
      </c>
      <c r="T40" s="1036"/>
      <c r="U40" s="1037">
        <v>2</v>
      </c>
    </row>
    <row r="41" spans="1:21" ht="65.25" customHeight="1" thickBot="1">
      <c r="A41" s="1040">
        <v>32</v>
      </c>
      <c r="B41" s="1037">
        <v>32</v>
      </c>
      <c r="C41" s="1045" t="s">
        <v>1229</v>
      </c>
      <c r="D41" s="1034" t="s">
        <v>14</v>
      </c>
      <c r="E41" s="1045" t="s">
        <v>580</v>
      </c>
      <c r="F41" s="1034" t="s">
        <v>17</v>
      </c>
      <c r="G41" s="1045" t="s">
        <v>580</v>
      </c>
      <c r="H41" s="1045" t="s">
        <v>584</v>
      </c>
      <c r="I41" s="1034" t="s">
        <v>275</v>
      </c>
      <c r="J41" s="1034" t="s">
        <v>11</v>
      </c>
      <c r="K41" s="1036"/>
      <c r="L41" s="1036"/>
      <c r="M41" s="1047" t="s">
        <v>16</v>
      </c>
      <c r="N41" s="1036"/>
      <c r="O41" s="1036"/>
      <c r="P41" s="1036"/>
      <c r="Q41" s="1036"/>
      <c r="R41" s="1036"/>
      <c r="S41" s="1036"/>
      <c r="T41" s="1036"/>
      <c r="U41" s="1037">
        <v>1</v>
      </c>
    </row>
    <row r="42" spans="1:21" ht="65.25" customHeight="1" thickBot="1">
      <c r="A42" s="1040">
        <v>33</v>
      </c>
      <c r="B42" s="1037">
        <v>33</v>
      </c>
      <c r="C42" s="1045" t="s">
        <v>1229</v>
      </c>
      <c r="D42" s="1036"/>
      <c r="E42" s="1036"/>
      <c r="F42" s="1036"/>
      <c r="G42" s="1045" t="s">
        <v>580</v>
      </c>
      <c r="H42" s="1045" t="s">
        <v>584</v>
      </c>
      <c r="I42" s="1034" t="s">
        <v>275</v>
      </c>
      <c r="J42" s="1034" t="s">
        <v>11</v>
      </c>
      <c r="K42" s="1036"/>
      <c r="L42" s="1036"/>
      <c r="M42" s="1036"/>
      <c r="N42" s="1036"/>
      <c r="O42" s="1047" t="s">
        <v>16</v>
      </c>
      <c r="P42" s="1036"/>
      <c r="Q42" s="1036"/>
      <c r="R42" s="1036"/>
      <c r="S42" s="1036"/>
      <c r="T42" s="1036"/>
      <c r="U42" s="1037">
        <v>1</v>
      </c>
    </row>
    <row r="43" spans="1:21" ht="65.25" customHeight="1" thickBot="1">
      <c r="A43" s="1040">
        <v>34</v>
      </c>
      <c r="B43" s="1037">
        <v>34</v>
      </c>
      <c r="C43" s="1045" t="s">
        <v>1230</v>
      </c>
      <c r="D43" s="1034" t="s">
        <v>14</v>
      </c>
      <c r="E43" s="1045" t="s">
        <v>1231</v>
      </c>
      <c r="F43" s="1034" t="s">
        <v>17</v>
      </c>
      <c r="G43" s="1034" t="s">
        <v>585</v>
      </c>
      <c r="H43" s="1045" t="s">
        <v>586</v>
      </c>
      <c r="I43" s="1034" t="s">
        <v>275</v>
      </c>
      <c r="J43" s="1034" t="s">
        <v>11</v>
      </c>
      <c r="K43" s="1036"/>
      <c r="L43" s="1036"/>
      <c r="M43" s="1047" t="s">
        <v>16</v>
      </c>
      <c r="N43" s="1036"/>
      <c r="O43" s="1036"/>
      <c r="P43" s="1036"/>
      <c r="Q43" s="1036"/>
      <c r="R43" s="1036"/>
      <c r="S43" s="1036"/>
      <c r="T43" s="1036"/>
      <c r="U43" s="1037">
        <v>1</v>
      </c>
    </row>
    <row r="44" spans="1:21" ht="65.25" customHeight="1" thickBot="1">
      <c r="A44" s="1040">
        <v>35</v>
      </c>
      <c r="B44" s="1037">
        <v>35</v>
      </c>
      <c r="C44" s="1045" t="s">
        <v>1232</v>
      </c>
      <c r="D44" s="1034" t="s">
        <v>14</v>
      </c>
      <c r="E44" s="1045" t="s">
        <v>50</v>
      </c>
      <c r="F44" s="1034" t="s">
        <v>17</v>
      </c>
      <c r="G44" s="1045" t="s">
        <v>50</v>
      </c>
      <c r="H44" s="1045" t="s">
        <v>587</v>
      </c>
      <c r="I44" s="1034" t="s">
        <v>275</v>
      </c>
      <c r="J44" s="1034" t="s">
        <v>11</v>
      </c>
      <c r="K44" s="1036"/>
      <c r="L44" s="1036"/>
      <c r="M44" s="1036"/>
      <c r="N44" s="1036"/>
      <c r="O44" s="1036"/>
      <c r="P44" s="1047" t="s">
        <v>16</v>
      </c>
      <c r="Q44" s="1036"/>
      <c r="R44" s="1036"/>
      <c r="S44" s="1036"/>
      <c r="T44" s="1036"/>
      <c r="U44" s="1037">
        <v>1</v>
      </c>
    </row>
    <row r="45" spans="1:21" ht="51" customHeight="1" thickBot="1">
      <c r="A45" s="1040">
        <v>36</v>
      </c>
      <c r="B45" s="1037">
        <v>36</v>
      </c>
      <c r="C45" s="1045" t="s">
        <v>1232</v>
      </c>
      <c r="D45" s="1034" t="s">
        <v>14</v>
      </c>
      <c r="E45" s="1045" t="s">
        <v>50</v>
      </c>
      <c r="F45" s="1034" t="s">
        <v>17</v>
      </c>
      <c r="G45" s="1045" t="s">
        <v>50</v>
      </c>
      <c r="H45" s="1045" t="s">
        <v>1005</v>
      </c>
      <c r="I45" s="1034" t="s">
        <v>275</v>
      </c>
      <c r="J45" s="1034" t="s">
        <v>11</v>
      </c>
      <c r="K45" s="1036"/>
      <c r="L45" s="1036"/>
      <c r="M45" s="1036"/>
      <c r="N45" s="1036"/>
      <c r="O45" s="1036"/>
      <c r="P45" s="1036"/>
      <c r="Q45" s="1047" t="s">
        <v>16</v>
      </c>
      <c r="R45" s="1036"/>
      <c r="S45" s="1036"/>
      <c r="T45" s="1036"/>
      <c r="U45" s="1037">
        <v>1</v>
      </c>
    </row>
    <row r="46" spans="1:21" ht="65.25" hidden="1" customHeight="1" thickBot="1">
      <c r="A46" s="1040">
        <v>37</v>
      </c>
      <c r="B46" s="1037">
        <v>37</v>
      </c>
      <c r="C46" s="1255" t="s">
        <v>51</v>
      </c>
      <c r="D46" s="1256"/>
      <c r="E46" s="1257"/>
      <c r="F46" s="1037" t="s">
        <v>316</v>
      </c>
      <c r="G46" s="1037" t="s">
        <v>316</v>
      </c>
      <c r="H46" s="1037" t="s">
        <v>316</v>
      </c>
      <c r="I46" s="1037" t="s">
        <v>316</v>
      </c>
      <c r="J46" s="1037" t="s">
        <v>316</v>
      </c>
      <c r="K46" s="1037" t="s">
        <v>316</v>
      </c>
      <c r="L46" s="1037" t="s">
        <v>316</v>
      </c>
      <c r="M46" s="1037" t="s">
        <v>316</v>
      </c>
      <c r="N46" s="1037" t="s">
        <v>316</v>
      </c>
      <c r="O46" s="1037" t="s">
        <v>316</v>
      </c>
      <c r="P46" s="1037" t="s">
        <v>316</v>
      </c>
      <c r="Q46" s="1037" t="s">
        <v>316</v>
      </c>
      <c r="R46" s="1036"/>
      <c r="S46" s="1037" t="s">
        <v>316</v>
      </c>
      <c r="T46" s="1037" t="s">
        <v>316</v>
      </c>
      <c r="U46" s="1037" t="s">
        <v>316</v>
      </c>
    </row>
    <row r="47" spans="1:21" ht="65.25" customHeight="1" thickBot="1">
      <c r="A47" s="1040">
        <v>38</v>
      </c>
      <c r="B47" s="1037">
        <v>38</v>
      </c>
      <c r="C47" s="1045" t="s">
        <v>54</v>
      </c>
      <c r="D47" s="1034" t="s">
        <v>14</v>
      </c>
      <c r="E47" s="1045" t="s">
        <v>52</v>
      </c>
      <c r="F47" s="1034" t="s">
        <v>17</v>
      </c>
      <c r="G47" s="1034" t="s">
        <v>52</v>
      </c>
      <c r="H47" s="1045" t="s">
        <v>740</v>
      </c>
      <c r="I47" s="1034" t="s">
        <v>275</v>
      </c>
      <c r="J47" s="1034" t="s">
        <v>11</v>
      </c>
      <c r="K47" s="1036"/>
      <c r="L47" s="1036"/>
      <c r="M47" s="1036"/>
      <c r="N47" s="1036"/>
      <c r="O47" s="1037" t="s">
        <v>16</v>
      </c>
      <c r="P47" s="1036"/>
      <c r="Q47" s="1036"/>
      <c r="R47" s="1036"/>
      <c r="S47" s="1036"/>
      <c r="T47" s="1036"/>
      <c r="U47" s="1037">
        <v>1</v>
      </c>
    </row>
    <row r="48" spans="1:21" ht="65.25" customHeight="1" thickBot="1">
      <c r="A48" s="1039"/>
      <c r="B48" s="1036"/>
      <c r="C48" s="1045" t="s">
        <v>588</v>
      </c>
      <c r="D48" s="1036"/>
      <c r="E48" s="1036"/>
      <c r="F48" s="1036"/>
      <c r="G48" s="1036"/>
      <c r="H48" s="1051" t="s">
        <v>1233</v>
      </c>
      <c r="I48" s="1036"/>
      <c r="J48" s="1036"/>
      <c r="K48" s="1036"/>
      <c r="L48" s="1036"/>
      <c r="M48" s="1036"/>
      <c r="N48" s="1036"/>
      <c r="O48" s="1036"/>
      <c r="P48" s="1036"/>
      <c r="Q48" s="1036"/>
      <c r="R48" s="1036"/>
      <c r="S48" s="1047" t="s">
        <v>16</v>
      </c>
      <c r="T48" s="1036"/>
      <c r="U48" s="1036"/>
    </row>
    <row r="49" spans="1:21" ht="65.25" customHeight="1" thickBot="1">
      <c r="A49" s="1040">
        <v>39</v>
      </c>
      <c r="B49" s="1037">
        <v>39</v>
      </c>
      <c r="C49" s="1045" t="s">
        <v>588</v>
      </c>
      <c r="D49" s="1034" t="s">
        <v>17</v>
      </c>
      <c r="E49" s="1045" t="s">
        <v>589</v>
      </c>
      <c r="F49" s="1034" t="s">
        <v>17</v>
      </c>
      <c r="G49" s="1045" t="s">
        <v>609</v>
      </c>
      <c r="H49" s="1051" t="s">
        <v>1234</v>
      </c>
      <c r="I49" s="1034" t="s">
        <v>275</v>
      </c>
      <c r="J49" s="1034" t="s">
        <v>11</v>
      </c>
      <c r="K49" s="1036"/>
      <c r="L49" s="1036"/>
      <c r="M49" s="1036"/>
      <c r="N49" s="1036"/>
      <c r="O49" s="1037" t="s">
        <v>16</v>
      </c>
      <c r="P49" s="1036"/>
      <c r="Q49" s="1036"/>
      <c r="R49" s="1036"/>
      <c r="S49" s="1036"/>
      <c r="T49" s="1036"/>
      <c r="U49" s="1037">
        <v>1</v>
      </c>
    </row>
    <row r="50" spans="1:21" ht="65.25" customHeight="1" thickBot="1">
      <c r="A50" s="1040">
        <v>40</v>
      </c>
      <c r="B50" s="1037">
        <v>40</v>
      </c>
      <c r="C50" s="1045" t="s">
        <v>590</v>
      </c>
      <c r="D50" s="1034" t="s">
        <v>17</v>
      </c>
      <c r="E50" s="1045" t="s">
        <v>591</v>
      </c>
      <c r="F50" s="1034" t="s">
        <v>17</v>
      </c>
      <c r="G50" s="1034" t="s">
        <v>277</v>
      </c>
      <c r="H50" s="1045" t="s">
        <v>58</v>
      </c>
      <c r="I50" s="1034" t="s">
        <v>275</v>
      </c>
      <c r="J50" s="1034" t="s">
        <v>11</v>
      </c>
      <c r="K50" s="1036"/>
      <c r="L50" s="1036"/>
      <c r="M50" s="1036"/>
      <c r="N50" s="1036"/>
      <c r="O50" s="1036"/>
      <c r="P50" s="1036"/>
      <c r="Q50" s="1047" t="s">
        <v>16</v>
      </c>
      <c r="R50" s="1036"/>
      <c r="S50" s="1036"/>
      <c r="T50" s="1036"/>
      <c r="U50" s="1037">
        <v>1</v>
      </c>
    </row>
    <row r="51" spans="1:21" ht="65.25" customHeight="1" thickBot="1">
      <c r="A51" s="1039"/>
      <c r="B51" s="1036"/>
      <c r="C51" s="1045" t="s">
        <v>592</v>
      </c>
      <c r="D51" s="1036"/>
      <c r="E51" s="1036"/>
      <c r="F51" s="1036"/>
      <c r="G51" s="1036"/>
      <c r="H51" s="1045" t="s">
        <v>1011</v>
      </c>
      <c r="I51" s="1036"/>
      <c r="J51" s="1036"/>
      <c r="K51" s="1036"/>
      <c r="L51" s="1036"/>
      <c r="M51" s="1036"/>
      <c r="N51" s="1036"/>
      <c r="O51" s="1036"/>
      <c r="P51" s="1036"/>
      <c r="Q51" s="1036"/>
      <c r="R51" s="1047" t="s">
        <v>16</v>
      </c>
      <c r="S51" s="1036"/>
      <c r="T51" s="1036"/>
      <c r="U51" s="1036"/>
    </row>
    <row r="52" spans="1:21" ht="65.25" customHeight="1" thickBot="1">
      <c r="A52" s="1040">
        <v>41</v>
      </c>
      <c r="B52" s="1037">
        <v>41</v>
      </c>
      <c r="C52" s="1045" t="s">
        <v>592</v>
      </c>
      <c r="D52" s="1034" t="s">
        <v>17</v>
      </c>
      <c r="E52" s="1045" t="s">
        <v>593</v>
      </c>
      <c r="F52" s="1034" t="s">
        <v>17</v>
      </c>
      <c r="G52" s="1034" t="s">
        <v>304</v>
      </c>
      <c r="H52" s="1045" t="s">
        <v>285</v>
      </c>
      <c r="I52" s="1034" t="s">
        <v>275</v>
      </c>
      <c r="J52" s="1034" t="s">
        <v>11</v>
      </c>
      <c r="K52" s="1047" t="s">
        <v>16</v>
      </c>
      <c r="L52" s="1036"/>
      <c r="M52" s="1036"/>
      <c r="N52" s="1036"/>
      <c r="O52" s="1036"/>
      <c r="P52" s="1036"/>
      <c r="Q52" s="1036"/>
      <c r="R52" s="1036"/>
      <c r="S52" s="1036"/>
      <c r="T52" s="1036"/>
      <c r="U52" s="1037">
        <v>1</v>
      </c>
    </row>
    <row r="53" spans="1:21" ht="65.25" customHeight="1" thickBot="1">
      <c r="A53" s="1040">
        <v>42</v>
      </c>
      <c r="B53" s="1037">
        <v>42</v>
      </c>
      <c r="C53" s="1045" t="s">
        <v>594</v>
      </c>
      <c r="D53" s="1034" t="s">
        <v>14</v>
      </c>
      <c r="E53" s="1045" t="s">
        <v>595</v>
      </c>
      <c r="F53" s="1034" t="s">
        <v>18</v>
      </c>
      <c r="G53" s="1034" t="s">
        <v>595</v>
      </c>
      <c r="H53" s="1045" t="s">
        <v>610</v>
      </c>
      <c r="I53" s="1034" t="s">
        <v>275</v>
      </c>
      <c r="J53" s="1034" t="s">
        <v>11</v>
      </c>
      <c r="K53" s="1036"/>
      <c r="L53" s="1036"/>
      <c r="M53" s="1036"/>
      <c r="N53" s="1036"/>
      <c r="O53" s="1036"/>
      <c r="P53" s="1034" t="s">
        <v>16</v>
      </c>
      <c r="Q53" s="1036"/>
      <c r="R53" s="1036"/>
      <c r="S53" s="1036"/>
      <c r="T53" s="1036"/>
      <c r="U53" s="1037">
        <v>1</v>
      </c>
    </row>
    <row r="54" spans="1:21" ht="65.25" customHeight="1" thickBot="1">
      <c r="A54" s="1040">
        <v>43</v>
      </c>
      <c r="B54" s="1037">
        <v>43</v>
      </c>
      <c r="C54" s="1045" t="s">
        <v>596</v>
      </c>
      <c r="D54" s="1034" t="s">
        <v>14</v>
      </c>
      <c r="E54" s="1045" t="s">
        <v>597</v>
      </c>
      <c r="F54" s="1034" t="s">
        <v>17</v>
      </c>
      <c r="G54" s="1045" t="s">
        <v>597</v>
      </c>
      <c r="H54" s="1045" t="s">
        <v>1028</v>
      </c>
      <c r="I54" s="1034" t="s">
        <v>275</v>
      </c>
      <c r="J54" s="1034" t="s">
        <v>11</v>
      </c>
      <c r="K54" s="1036"/>
      <c r="L54" s="1036"/>
      <c r="M54" s="1036"/>
      <c r="N54" s="1032" t="s">
        <v>16</v>
      </c>
      <c r="O54" s="1036"/>
      <c r="P54" s="1036"/>
      <c r="Q54" s="1036"/>
      <c r="R54" s="1036"/>
      <c r="S54" s="1036"/>
      <c r="T54" s="1047" t="s">
        <v>16</v>
      </c>
      <c r="U54" s="1037">
        <v>2</v>
      </c>
    </row>
    <row r="55" spans="1:21" ht="65.25" customHeight="1" thickBot="1">
      <c r="A55" s="1040">
        <v>44</v>
      </c>
      <c r="B55" s="1037">
        <v>44</v>
      </c>
      <c r="C55" s="1045" t="s">
        <v>598</v>
      </c>
      <c r="D55" s="1034" t="s">
        <v>14</v>
      </c>
      <c r="E55" s="1045" t="s">
        <v>1235</v>
      </c>
      <c r="F55" s="1034" t="s">
        <v>14</v>
      </c>
      <c r="G55" s="1045" t="s">
        <v>1236</v>
      </c>
      <c r="H55" s="1051" t="s">
        <v>1237</v>
      </c>
      <c r="I55" s="1034" t="s">
        <v>275</v>
      </c>
      <c r="J55" s="1034" t="s">
        <v>11</v>
      </c>
      <c r="K55" s="1047" t="s">
        <v>16</v>
      </c>
      <c r="L55" s="1036"/>
      <c r="M55" s="1036"/>
      <c r="N55" s="1036"/>
      <c r="O55" s="1036"/>
      <c r="P55" s="1036"/>
      <c r="Q55" s="1036"/>
      <c r="R55" s="1036"/>
      <c r="S55" s="1036"/>
      <c r="T55" s="1036"/>
      <c r="U55" s="1037">
        <v>1</v>
      </c>
    </row>
    <row r="56" spans="1:21" ht="65.25" customHeight="1" thickBot="1">
      <c r="A56" s="1040">
        <v>45</v>
      </c>
      <c r="B56" s="1037">
        <v>45</v>
      </c>
      <c r="C56" s="1045" t="s">
        <v>598</v>
      </c>
      <c r="D56" s="1034" t="s">
        <v>14</v>
      </c>
      <c r="E56" s="1045" t="s">
        <v>1235</v>
      </c>
      <c r="F56" s="1034" t="s">
        <v>14</v>
      </c>
      <c r="G56" s="1045" t="s">
        <v>1238</v>
      </c>
      <c r="H56" s="1051" t="s">
        <v>305</v>
      </c>
      <c r="I56" s="1034" t="s">
        <v>275</v>
      </c>
      <c r="J56" s="1034" t="s">
        <v>11</v>
      </c>
      <c r="K56" s="1036"/>
      <c r="L56" s="1036"/>
      <c r="M56" s="1047" t="s">
        <v>16</v>
      </c>
      <c r="N56" s="1036"/>
      <c r="O56" s="1036"/>
      <c r="P56" s="1036"/>
      <c r="Q56" s="1036"/>
      <c r="R56" s="1036"/>
      <c r="S56" s="1036"/>
      <c r="T56" s="1036"/>
      <c r="U56" s="1037">
        <v>1</v>
      </c>
    </row>
    <row r="57" spans="1:21" ht="65.25" customHeight="1" thickBot="1">
      <c r="A57" s="1039"/>
      <c r="B57" s="1036"/>
      <c r="C57" s="1045" t="s">
        <v>1239</v>
      </c>
      <c r="D57" s="1036"/>
      <c r="E57" s="1036"/>
      <c r="F57" s="1036"/>
      <c r="G57" s="1036"/>
      <c r="H57" s="1051" t="s">
        <v>1240</v>
      </c>
      <c r="I57" s="1036"/>
      <c r="J57" s="1036"/>
      <c r="K57" s="1036"/>
      <c r="L57" s="1036"/>
      <c r="M57" s="1036"/>
      <c r="N57" s="1036"/>
      <c r="O57" s="1036"/>
      <c r="P57" s="1036"/>
      <c r="Q57" s="1036"/>
      <c r="R57" s="1036"/>
      <c r="S57" s="1036"/>
      <c r="T57" s="1036"/>
      <c r="U57" s="1036"/>
    </row>
    <row r="58" spans="1:21" ht="65.25" customHeight="1" thickBot="1">
      <c r="A58" s="1039"/>
      <c r="B58" s="1036"/>
      <c r="C58" s="1045" t="s">
        <v>1239</v>
      </c>
      <c r="D58" s="1036"/>
      <c r="E58" s="1036"/>
      <c r="F58" s="1036"/>
      <c r="G58" s="1036"/>
      <c r="H58" s="1051" t="s">
        <v>1241</v>
      </c>
      <c r="I58" s="1036"/>
      <c r="J58" s="1036"/>
      <c r="K58" s="1036"/>
      <c r="L58" s="1047" t="s">
        <v>16</v>
      </c>
      <c r="M58" s="1036"/>
      <c r="N58" s="1036"/>
      <c r="O58" s="1036"/>
      <c r="P58" s="1036"/>
      <c r="Q58" s="1036"/>
      <c r="R58" s="1036"/>
      <c r="S58" s="1036"/>
      <c r="T58" s="1036"/>
      <c r="U58" s="1036"/>
    </row>
    <row r="59" spans="1:21" ht="65.25" customHeight="1" thickBot="1">
      <c r="A59" s="1039"/>
      <c r="B59" s="1036"/>
      <c r="C59" s="1045" t="s">
        <v>1239</v>
      </c>
      <c r="D59" s="1036"/>
      <c r="E59" s="1036"/>
      <c r="F59" s="1036"/>
      <c r="G59" s="1036"/>
      <c r="H59" s="1051" t="s">
        <v>1242</v>
      </c>
      <c r="I59" s="1036"/>
      <c r="J59" s="1036"/>
      <c r="K59" s="1036"/>
      <c r="L59" s="1036"/>
      <c r="M59" s="1036"/>
      <c r="N59" s="1036"/>
      <c r="O59" s="1037" t="s">
        <v>16</v>
      </c>
      <c r="P59" s="1036"/>
      <c r="Q59" s="1036"/>
      <c r="R59" s="1036"/>
      <c r="S59" s="1036"/>
      <c r="T59" s="1036"/>
      <c r="U59" s="1036"/>
    </row>
    <row r="60" spans="1:21" ht="65.25" customHeight="1" thickBot="1">
      <c r="A60" s="1040">
        <v>46</v>
      </c>
      <c r="B60" s="1037">
        <v>46</v>
      </c>
      <c r="C60" s="1045" t="s">
        <v>1239</v>
      </c>
      <c r="D60" s="1034" t="s">
        <v>17</v>
      </c>
      <c r="E60" s="1045" t="s">
        <v>601</v>
      </c>
      <c r="F60" s="1034" t="s">
        <v>17</v>
      </c>
      <c r="G60" s="1045" t="s">
        <v>601</v>
      </c>
      <c r="H60" s="1048" t="s">
        <v>1243</v>
      </c>
      <c r="I60" s="1034" t="s">
        <v>275</v>
      </c>
      <c r="J60" s="1034" t="s">
        <v>11</v>
      </c>
      <c r="K60" s="1036"/>
      <c r="L60" s="1036"/>
      <c r="M60" s="1047" t="s">
        <v>16</v>
      </c>
      <c r="N60" s="1036"/>
      <c r="O60" s="1036"/>
      <c r="P60" s="1036"/>
      <c r="Q60" s="1036"/>
      <c r="R60" s="1036"/>
      <c r="S60" s="1036"/>
      <c r="T60" s="1036"/>
      <c r="U60" s="1037">
        <v>1</v>
      </c>
    </row>
    <row r="61" spans="1:21" ht="65.25" customHeight="1" thickBot="1">
      <c r="A61" s="1040">
        <v>47</v>
      </c>
      <c r="B61" s="1037">
        <v>47</v>
      </c>
      <c r="C61" s="1045" t="s">
        <v>602</v>
      </c>
      <c r="D61" s="1034" t="s">
        <v>17</v>
      </c>
      <c r="E61" s="1045" t="s">
        <v>52</v>
      </c>
      <c r="F61" s="1034" t="s">
        <v>17</v>
      </c>
      <c r="G61" s="1045" t="s">
        <v>613</v>
      </c>
      <c r="H61" s="1045" t="s">
        <v>1244</v>
      </c>
      <c r="I61" s="1034" t="s">
        <v>275</v>
      </c>
      <c r="J61" s="1034" t="s">
        <v>11</v>
      </c>
      <c r="K61" s="1036"/>
      <c r="L61" s="1036"/>
      <c r="M61" s="1036"/>
      <c r="N61" s="1036"/>
      <c r="O61" s="1036"/>
      <c r="P61" s="1034" t="s">
        <v>16</v>
      </c>
      <c r="Q61" s="1036"/>
      <c r="R61" s="1036"/>
      <c r="S61" s="1036"/>
      <c r="T61" s="1036"/>
      <c r="U61" s="1037">
        <v>1</v>
      </c>
    </row>
    <row r="62" spans="1:21" ht="65.25" customHeight="1" thickBot="1">
      <c r="A62" s="1040">
        <v>48</v>
      </c>
      <c r="B62" s="1037">
        <v>48</v>
      </c>
      <c r="C62" s="1045" t="s">
        <v>603</v>
      </c>
      <c r="D62" s="1034" t="s">
        <v>17</v>
      </c>
      <c r="E62" s="1045" t="s">
        <v>604</v>
      </c>
      <c r="F62" s="1034" t="s">
        <v>17</v>
      </c>
      <c r="G62" s="1045" t="s">
        <v>721</v>
      </c>
      <c r="H62" s="1045" t="s">
        <v>710</v>
      </c>
      <c r="I62" s="1034" t="s">
        <v>275</v>
      </c>
      <c r="J62" s="1034" t="s">
        <v>11</v>
      </c>
      <c r="K62" s="1036"/>
      <c r="L62" s="1036"/>
      <c r="M62" s="1036"/>
      <c r="N62" s="1036"/>
      <c r="O62" s="1036"/>
      <c r="P62" s="1047" t="s">
        <v>16</v>
      </c>
      <c r="Q62" s="1036"/>
      <c r="R62" s="1036"/>
      <c r="S62" s="1036"/>
      <c r="T62" s="1036"/>
      <c r="U62" s="1037">
        <v>1</v>
      </c>
    </row>
    <row r="63" spans="1:21" ht="65.25" customHeight="1" thickBot="1">
      <c r="A63" s="1040">
        <v>49</v>
      </c>
      <c r="B63" s="1037">
        <v>49</v>
      </c>
      <c r="C63" s="1045" t="s">
        <v>605</v>
      </c>
      <c r="D63" s="1034" t="s">
        <v>17</v>
      </c>
      <c r="E63" s="1045" t="s">
        <v>606</v>
      </c>
      <c r="F63" s="1034" t="s">
        <v>17</v>
      </c>
      <c r="G63" s="1045" t="s">
        <v>606</v>
      </c>
      <c r="H63" s="1045" t="s">
        <v>935</v>
      </c>
      <c r="I63" s="1034" t="s">
        <v>275</v>
      </c>
      <c r="J63" s="1034" t="s">
        <v>11</v>
      </c>
      <c r="K63" s="1034" t="s">
        <v>16</v>
      </c>
      <c r="L63" s="1036"/>
      <c r="M63" s="1036"/>
      <c r="N63" s="1036"/>
      <c r="O63" s="1036"/>
      <c r="P63" s="1036"/>
      <c r="Q63" s="1036"/>
      <c r="R63" s="1036"/>
      <c r="S63" s="1047" t="s">
        <v>16</v>
      </c>
      <c r="T63" s="1036"/>
      <c r="U63" s="1037">
        <v>2</v>
      </c>
    </row>
    <row r="64" spans="1:21" ht="65.25" customHeight="1" thickBot="1">
      <c r="A64" s="1040">
        <v>50</v>
      </c>
      <c r="B64" s="1037">
        <v>50</v>
      </c>
      <c r="C64" s="1045" t="s">
        <v>607</v>
      </c>
      <c r="D64" s="1034" t="s">
        <v>17</v>
      </c>
      <c r="E64" s="1045" t="s">
        <v>608</v>
      </c>
      <c r="F64" s="1034" t="s">
        <v>17</v>
      </c>
      <c r="G64" s="1034" t="s">
        <v>306</v>
      </c>
      <c r="H64" s="1045" t="s">
        <v>1245</v>
      </c>
      <c r="I64" s="1034" t="s">
        <v>275</v>
      </c>
      <c r="J64" s="1034" t="s">
        <v>11</v>
      </c>
      <c r="K64" s="1036"/>
      <c r="L64" s="1036"/>
      <c r="M64" s="1036"/>
      <c r="N64" s="1036"/>
      <c r="O64" s="1036"/>
      <c r="P64" s="1034" t="s">
        <v>16</v>
      </c>
      <c r="Q64" s="1036"/>
      <c r="R64" s="1036"/>
      <c r="S64" s="1036"/>
      <c r="T64" s="1036"/>
      <c r="U64" s="1037">
        <v>1</v>
      </c>
    </row>
    <row r="65" spans="1:21" ht="63.75" customHeight="1" thickBot="1">
      <c r="A65" s="1040">
        <v>51</v>
      </c>
      <c r="B65" s="1037">
        <v>51</v>
      </c>
      <c r="C65" s="1045" t="s">
        <v>1246</v>
      </c>
      <c r="D65" s="1034" t="s">
        <v>14</v>
      </c>
      <c r="E65" s="1045" t="s">
        <v>615</v>
      </c>
      <c r="F65" s="1034" t="s">
        <v>17</v>
      </c>
      <c r="G65" s="1045" t="s">
        <v>616</v>
      </c>
      <c r="H65" s="1051" t="s">
        <v>1247</v>
      </c>
      <c r="I65" s="1034" t="s">
        <v>275</v>
      </c>
      <c r="J65" s="1034" t="s">
        <v>11</v>
      </c>
      <c r="K65" s="1036"/>
      <c r="L65" s="1037" t="s">
        <v>16</v>
      </c>
      <c r="M65" s="1036"/>
      <c r="N65" s="1036"/>
      <c r="O65" s="1036"/>
      <c r="P65" s="1036"/>
      <c r="Q65" s="1036"/>
      <c r="R65" s="1036"/>
      <c r="S65" s="1036"/>
      <c r="T65" s="1036"/>
      <c r="U65" s="1037">
        <v>1</v>
      </c>
    </row>
    <row r="66" spans="1:21" ht="65.25" hidden="1" customHeight="1" thickBot="1">
      <c r="A66" s="1040">
        <v>52</v>
      </c>
      <c r="B66" s="1037">
        <v>52</v>
      </c>
      <c r="C66" s="1255" t="s">
        <v>20</v>
      </c>
      <c r="D66" s="1256"/>
      <c r="E66" s="1257"/>
      <c r="F66" s="1037" t="s">
        <v>316</v>
      </c>
      <c r="G66" s="1037" t="s">
        <v>316</v>
      </c>
      <c r="H66" s="1037" t="s">
        <v>316</v>
      </c>
      <c r="I66" s="1037" t="s">
        <v>316</v>
      </c>
      <c r="J66" s="1037" t="s">
        <v>316</v>
      </c>
      <c r="K66" s="1037" t="s">
        <v>316</v>
      </c>
      <c r="L66" s="1037" t="s">
        <v>316</v>
      </c>
      <c r="M66" s="1037" t="s">
        <v>316</v>
      </c>
      <c r="N66" s="1037" t="s">
        <v>316</v>
      </c>
      <c r="O66" s="1037" t="s">
        <v>316</v>
      </c>
      <c r="P66" s="1037" t="s">
        <v>316</v>
      </c>
      <c r="Q66" s="1037" t="s">
        <v>316</v>
      </c>
      <c r="R66" s="1036"/>
      <c r="S66" s="1037" t="s">
        <v>316</v>
      </c>
      <c r="T66" s="1037" t="s">
        <v>316</v>
      </c>
      <c r="U66" s="1037" t="s">
        <v>316</v>
      </c>
    </row>
    <row r="67" spans="1:21" ht="65.25" hidden="1" customHeight="1" thickBot="1">
      <c r="A67" s="1040">
        <v>53</v>
      </c>
      <c r="B67" s="1037">
        <v>53</v>
      </c>
      <c r="C67" s="1255" t="s">
        <v>63</v>
      </c>
      <c r="D67" s="1256"/>
      <c r="E67" s="1257"/>
      <c r="F67" s="1037" t="s">
        <v>316</v>
      </c>
      <c r="G67" s="1037" t="s">
        <v>316</v>
      </c>
      <c r="H67" s="1037" t="s">
        <v>316</v>
      </c>
      <c r="I67" s="1037" t="s">
        <v>316</v>
      </c>
      <c r="J67" s="1037" t="s">
        <v>316</v>
      </c>
      <c r="K67" s="1037" t="s">
        <v>316</v>
      </c>
      <c r="L67" s="1037" t="s">
        <v>316</v>
      </c>
      <c r="M67" s="1037" t="s">
        <v>316</v>
      </c>
      <c r="N67" s="1037" t="s">
        <v>316</v>
      </c>
      <c r="O67" s="1037" t="s">
        <v>316</v>
      </c>
      <c r="P67" s="1037" t="s">
        <v>316</v>
      </c>
      <c r="Q67" s="1037" t="s">
        <v>316</v>
      </c>
      <c r="R67" s="1036"/>
      <c r="S67" s="1037" t="s">
        <v>316</v>
      </c>
      <c r="T67" s="1037" t="s">
        <v>316</v>
      </c>
      <c r="U67" s="1037" t="s">
        <v>316</v>
      </c>
    </row>
    <row r="68" spans="1:21" ht="65.25" customHeight="1" thickBot="1">
      <c r="A68" s="1040">
        <v>54</v>
      </c>
      <c r="B68" s="1037">
        <v>54</v>
      </c>
      <c r="C68" s="1045" t="s">
        <v>618</v>
      </c>
      <c r="D68" s="1034" t="s">
        <v>14</v>
      </c>
      <c r="E68" s="1045" t="s">
        <v>619</v>
      </c>
      <c r="F68" s="1034" t="s">
        <v>17</v>
      </c>
      <c r="G68" s="1045" t="s">
        <v>619</v>
      </c>
      <c r="H68" s="1045" t="s">
        <v>627</v>
      </c>
      <c r="I68" s="1036"/>
      <c r="J68" s="1034" t="s">
        <v>11</v>
      </c>
      <c r="K68" s="1036"/>
      <c r="L68" s="1036"/>
      <c r="M68" s="1036"/>
      <c r="N68" s="1032" t="s">
        <v>16</v>
      </c>
      <c r="O68" s="1036"/>
      <c r="P68" s="1036"/>
      <c r="Q68" s="1036"/>
      <c r="R68" s="1036"/>
      <c r="S68" s="1036"/>
      <c r="T68" s="1036"/>
      <c r="U68" s="1037">
        <v>1</v>
      </c>
    </row>
    <row r="69" spans="1:21" ht="65.25" customHeight="1" thickBot="1">
      <c r="A69" s="1040">
        <v>55</v>
      </c>
      <c r="B69" s="1037">
        <v>55</v>
      </c>
      <c r="C69" s="1045" t="s">
        <v>620</v>
      </c>
      <c r="D69" s="1034" t="s">
        <v>14</v>
      </c>
      <c r="E69" s="1045" t="s">
        <v>621</v>
      </c>
      <c r="F69" s="1034" t="s">
        <v>17</v>
      </c>
      <c r="G69" s="1034" t="s">
        <v>310</v>
      </c>
      <c r="H69" s="1045" t="s">
        <v>1248</v>
      </c>
      <c r="I69" s="1036"/>
      <c r="J69" s="1034" t="s">
        <v>11</v>
      </c>
      <c r="K69" s="1036"/>
      <c r="L69" s="1036"/>
      <c r="M69" s="1036"/>
      <c r="N69" s="1036"/>
      <c r="O69" s="1032" t="s">
        <v>16</v>
      </c>
      <c r="P69" s="1036"/>
      <c r="Q69" s="1036"/>
      <c r="R69" s="1036"/>
      <c r="S69" s="1036"/>
      <c r="T69" s="1036"/>
      <c r="U69" s="1037">
        <v>1</v>
      </c>
    </row>
    <row r="70" spans="1:21" ht="65.25" customHeight="1" thickBot="1">
      <c r="A70" s="1040">
        <v>56</v>
      </c>
      <c r="B70" s="1037">
        <v>56</v>
      </c>
      <c r="C70" s="1045" t="s">
        <v>622</v>
      </c>
      <c r="D70" s="1034" t="s">
        <v>14</v>
      </c>
      <c r="E70" s="1045" t="s">
        <v>21</v>
      </c>
      <c r="F70" s="1034" t="s">
        <v>14</v>
      </c>
      <c r="G70" s="1045" t="s">
        <v>21</v>
      </c>
      <c r="H70" s="1045" t="s">
        <v>628</v>
      </c>
      <c r="I70" s="1036"/>
      <c r="J70" s="1034" t="s">
        <v>11</v>
      </c>
      <c r="K70" s="1032" t="s">
        <v>16</v>
      </c>
      <c r="L70" s="1036"/>
      <c r="M70" s="1036"/>
      <c r="N70" s="1036"/>
      <c r="O70" s="1036"/>
      <c r="P70" s="1036"/>
      <c r="Q70" s="1036"/>
      <c r="R70" s="1032" t="s">
        <v>16</v>
      </c>
      <c r="S70" s="1036"/>
      <c r="T70" s="1036"/>
      <c r="U70" s="1037">
        <v>2</v>
      </c>
    </row>
    <row r="71" spans="1:21" ht="65.25" customHeight="1" thickBot="1">
      <c r="A71" s="1040">
        <v>57</v>
      </c>
      <c r="B71" s="1037">
        <v>57</v>
      </c>
      <c r="C71" s="1045" t="s">
        <v>623</v>
      </c>
      <c r="D71" s="1034" t="s">
        <v>17</v>
      </c>
      <c r="E71" s="1045" t="s">
        <v>624</v>
      </c>
      <c r="F71" s="1034" t="s">
        <v>17</v>
      </c>
      <c r="G71" s="1034" t="s">
        <v>278</v>
      </c>
      <c r="H71" s="1045" t="s">
        <v>307</v>
      </c>
      <c r="I71" s="1036"/>
      <c r="J71" s="1034" t="s">
        <v>11</v>
      </c>
      <c r="K71" s="1036"/>
      <c r="L71" s="1036"/>
      <c r="M71" s="1036"/>
      <c r="N71" s="1032" t="s">
        <v>16</v>
      </c>
      <c r="O71" s="1036"/>
      <c r="P71" s="1036"/>
      <c r="Q71" s="1036"/>
      <c r="R71" s="1036"/>
      <c r="S71" s="1036"/>
      <c r="T71" s="1036"/>
      <c r="U71" s="1037">
        <v>1</v>
      </c>
    </row>
    <row r="72" spans="1:21" ht="65.25" customHeight="1" thickBot="1">
      <c r="A72" s="1040">
        <v>58</v>
      </c>
      <c r="B72" s="1037">
        <v>58</v>
      </c>
      <c r="C72" s="1045" t="s">
        <v>625</v>
      </c>
      <c r="D72" s="1034" t="s">
        <v>17</v>
      </c>
      <c r="E72" s="1045" t="s">
        <v>626</v>
      </c>
      <c r="F72" s="1034" t="s">
        <v>17</v>
      </c>
      <c r="G72" s="1034" t="s">
        <v>308</v>
      </c>
      <c r="H72" s="1045" t="s">
        <v>309</v>
      </c>
      <c r="I72" s="1036"/>
      <c r="J72" s="1034" t="s">
        <v>11</v>
      </c>
      <c r="K72" s="1036"/>
      <c r="L72" s="1036"/>
      <c r="M72" s="1036"/>
      <c r="N72" s="1036"/>
      <c r="O72" s="1032" t="s">
        <v>16</v>
      </c>
      <c r="P72" s="1036"/>
      <c r="Q72" s="1036"/>
      <c r="R72" s="1036"/>
      <c r="S72" s="1036"/>
      <c r="T72" s="1036"/>
      <c r="U72" s="1037">
        <v>1</v>
      </c>
    </row>
    <row r="73" spans="1:21" ht="65.25" customHeight="1" thickBot="1">
      <c r="A73" s="1040">
        <v>59</v>
      </c>
      <c r="B73" s="1037">
        <v>59</v>
      </c>
      <c r="C73" s="1255" t="s">
        <v>629</v>
      </c>
      <c r="D73" s="1256"/>
      <c r="E73" s="1257"/>
      <c r="F73" s="1037" t="s">
        <v>316</v>
      </c>
      <c r="G73" s="1037" t="s">
        <v>316</v>
      </c>
      <c r="H73" s="1037" t="s">
        <v>316</v>
      </c>
      <c r="I73" s="1037" t="s">
        <v>316</v>
      </c>
      <c r="J73" s="1037" t="s">
        <v>316</v>
      </c>
      <c r="K73" s="1037" t="s">
        <v>316</v>
      </c>
      <c r="L73" s="1037" t="s">
        <v>316</v>
      </c>
      <c r="M73" s="1037" t="s">
        <v>316</v>
      </c>
      <c r="N73" s="1037" t="s">
        <v>316</v>
      </c>
      <c r="O73" s="1037" t="s">
        <v>316</v>
      </c>
      <c r="P73" s="1037" t="s">
        <v>316</v>
      </c>
      <c r="Q73" s="1037" t="s">
        <v>316</v>
      </c>
      <c r="R73" s="1036"/>
      <c r="S73" s="1037" t="s">
        <v>316</v>
      </c>
      <c r="T73" s="1037" t="s">
        <v>316</v>
      </c>
      <c r="U73" s="1037" t="s">
        <v>316</v>
      </c>
    </row>
    <row r="74" spans="1:21" ht="65.25" customHeight="1" thickBot="1">
      <c r="A74" s="1040">
        <v>60</v>
      </c>
      <c r="B74" s="1037">
        <v>60</v>
      </c>
      <c r="C74" s="1045" t="s">
        <v>630</v>
      </c>
      <c r="D74" s="1034" t="s">
        <v>18</v>
      </c>
      <c r="E74" s="1045" t="s">
        <v>631</v>
      </c>
      <c r="F74" s="1034" t="s">
        <v>18</v>
      </c>
      <c r="G74" s="1045" t="s">
        <v>631</v>
      </c>
      <c r="H74" s="1045" t="s">
        <v>653</v>
      </c>
      <c r="I74" s="1036"/>
      <c r="J74" s="1034" t="s">
        <v>11</v>
      </c>
      <c r="K74" s="1034" t="s">
        <v>16</v>
      </c>
      <c r="L74" s="1036"/>
      <c r="M74" s="1036"/>
      <c r="N74" s="1036"/>
      <c r="O74" s="1036"/>
      <c r="P74" s="1036"/>
      <c r="Q74" s="1036"/>
      <c r="R74" s="1036"/>
      <c r="S74" s="1036"/>
      <c r="T74" s="1036"/>
      <c r="U74" s="1037">
        <v>1</v>
      </c>
    </row>
    <row r="75" spans="1:21" ht="65.25" customHeight="1" thickBot="1">
      <c r="A75" s="1040">
        <v>61</v>
      </c>
      <c r="B75" s="1037">
        <v>61</v>
      </c>
      <c r="C75" s="1045" t="s">
        <v>1249</v>
      </c>
      <c r="D75" s="1034" t="s">
        <v>14</v>
      </c>
      <c r="E75" s="1045" t="s">
        <v>633</v>
      </c>
      <c r="F75" s="1034" t="s">
        <v>17</v>
      </c>
      <c r="G75" s="1045" t="s">
        <v>633</v>
      </c>
      <c r="H75" s="1045" t="s">
        <v>652</v>
      </c>
      <c r="I75" s="1036"/>
      <c r="J75" s="1034" t="s">
        <v>11</v>
      </c>
      <c r="K75" s="1036"/>
      <c r="L75" s="1036"/>
      <c r="M75" s="1034" t="s">
        <v>16</v>
      </c>
      <c r="N75" s="1036"/>
      <c r="O75" s="1036"/>
      <c r="P75" s="1036"/>
      <c r="Q75" s="1036"/>
      <c r="R75" s="1036"/>
      <c r="S75" s="1036"/>
      <c r="T75" s="1036"/>
      <c r="U75" s="1037">
        <v>1</v>
      </c>
    </row>
    <row r="76" spans="1:21" ht="65.25" customHeight="1" thickBot="1">
      <c r="A76" s="1040">
        <v>62</v>
      </c>
      <c r="B76" s="1037">
        <v>62</v>
      </c>
      <c r="C76" s="1045" t="s">
        <v>1250</v>
      </c>
      <c r="D76" s="1034" t="s">
        <v>14</v>
      </c>
      <c r="E76" s="1045" t="s">
        <v>635</v>
      </c>
      <c r="F76" s="1034" t="s">
        <v>17</v>
      </c>
      <c r="G76" s="1045" t="s">
        <v>635</v>
      </c>
      <c r="H76" s="1045" t="s">
        <v>311</v>
      </c>
      <c r="I76" s="1036"/>
      <c r="J76" s="1034" t="s">
        <v>11</v>
      </c>
      <c r="K76" s="1036"/>
      <c r="L76" s="1036"/>
      <c r="M76" s="1036"/>
      <c r="N76" s="1036"/>
      <c r="O76" s="1034" t="s">
        <v>16</v>
      </c>
      <c r="P76" s="1036"/>
      <c r="Q76" s="1036"/>
      <c r="R76" s="1036"/>
      <c r="S76" s="1036"/>
      <c r="T76" s="1036"/>
      <c r="U76" s="1037">
        <v>1</v>
      </c>
    </row>
    <row r="77" spans="1:21" ht="65.25" customHeight="1" thickBot="1">
      <c r="A77" s="1040">
        <v>63</v>
      </c>
      <c r="B77" s="1037">
        <v>63</v>
      </c>
      <c r="C77" s="1045" t="s">
        <v>636</v>
      </c>
      <c r="D77" s="1034" t="s">
        <v>14</v>
      </c>
      <c r="E77" s="1045" t="s">
        <v>637</v>
      </c>
      <c r="F77" s="1034" t="s">
        <v>17</v>
      </c>
      <c r="G77" s="1045" t="s">
        <v>637</v>
      </c>
      <c r="H77" s="1045" t="s">
        <v>651</v>
      </c>
      <c r="I77" s="1036"/>
      <c r="J77" s="1034" t="s">
        <v>11</v>
      </c>
      <c r="K77" s="1036"/>
      <c r="L77" s="1036"/>
      <c r="M77" s="1036"/>
      <c r="N77" s="1036"/>
      <c r="O77" s="1036"/>
      <c r="P77" s="1036"/>
      <c r="Q77" s="1034" t="s">
        <v>16</v>
      </c>
      <c r="R77" s="1036"/>
      <c r="S77" s="1036"/>
      <c r="T77" s="1036"/>
      <c r="U77" s="1037">
        <v>1</v>
      </c>
    </row>
    <row r="78" spans="1:21" ht="65.25" customHeight="1" thickBot="1">
      <c r="A78" s="1040">
        <v>64</v>
      </c>
      <c r="B78" s="1037">
        <v>64</v>
      </c>
      <c r="C78" s="1045" t="s">
        <v>638</v>
      </c>
      <c r="D78" s="1034" t="s">
        <v>18</v>
      </c>
      <c r="E78" s="1045" t="s">
        <v>639</v>
      </c>
      <c r="F78" s="1034" t="s">
        <v>18</v>
      </c>
      <c r="G78" s="1045" t="s">
        <v>639</v>
      </c>
      <c r="H78" s="1045" t="s">
        <v>650</v>
      </c>
      <c r="I78" s="1036"/>
      <c r="J78" s="1034" t="s">
        <v>11</v>
      </c>
      <c r="K78" s="1036"/>
      <c r="L78" s="1034" t="s">
        <v>16</v>
      </c>
      <c r="M78" s="1036"/>
      <c r="N78" s="1036"/>
      <c r="O78" s="1036"/>
      <c r="P78" s="1036"/>
      <c r="Q78" s="1036"/>
      <c r="R78" s="1036"/>
      <c r="S78" s="1036"/>
      <c r="T78" s="1036"/>
      <c r="U78" s="1037">
        <v>1</v>
      </c>
    </row>
    <row r="79" spans="1:21" ht="65.25" customHeight="1" thickBot="1">
      <c r="A79" s="1040">
        <v>65</v>
      </c>
      <c r="B79" s="1037">
        <v>65</v>
      </c>
      <c r="C79" s="1045" t="s">
        <v>640</v>
      </c>
      <c r="D79" s="1034" t="s">
        <v>18</v>
      </c>
      <c r="E79" s="1045" t="s">
        <v>641</v>
      </c>
      <c r="F79" s="1034" t="s">
        <v>17</v>
      </c>
      <c r="G79" s="1045" t="s">
        <v>641</v>
      </c>
      <c r="H79" s="1045" t="s">
        <v>649</v>
      </c>
      <c r="I79" s="1036"/>
      <c r="J79" s="1034" t="s">
        <v>11</v>
      </c>
      <c r="K79" s="1036"/>
      <c r="L79" s="1036"/>
      <c r="M79" s="1036"/>
      <c r="N79" s="1034" t="s">
        <v>16</v>
      </c>
      <c r="O79" s="1036"/>
      <c r="P79" s="1036"/>
      <c r="Q79" s="1036"/>
      <c r="R79" s="1036"/>
      <c r="S79" s="1036"/>
      <c r="T79" s="1036"/>
      <c r="U79" s="1037">
        <v>1</v>
      </c>
    </row>
    <row r="80" spans="1:21" ht="65.25" customHeight="1" thickBot="1">
      <c r="A80" s="1040">
        <v>66</v>
      </c>
      <c r="B80" s="1037">
        <v>66</v>
      </c>
      <c r="C80" s="1045" t="s">
        <v>642</v>
      </c>
      <c r="D80" s="1034" t="s">
        <v>17</v>
      </c>
      <c r="E80" s="1045" t="s">
        <v>643</v>
      </c>
      <c r="F80" s="1034" t="s">
        <v>17</v>
      </c>
      <c r="G80" s="1045" t="s">
        <v>643</v>
      </c>
      <c r="H80" s="1045" t="s">
        <v>312</v>
      </c>
      <c r="I80" s="1036"/>
      <c r="J80" s="1034" t="s">
        <v>11</v>
      </c>
      <c r="K80" s="1036"/>
      <c r="L80" s="1036"/>
      <c r="M80" s="1036"/>
      <c r="N80" s="1036"/>
      <c r="O80" s="1034" t="s">
        <v>16</v>
      </c>
      <c r="P80" s="1036"/>
      <c r="Q80" s="1036"/>
      <c r="R80" s="1036"/>
      <c r="S80" s="1036"/>
      <c r="T80" s="1036"/>
      <c r="U80" s="1037">
        <v>1</v>
      </c>
    </row>
    <row r="81" spans="1:21" ht="65.25" customHeight="1" thickBot="1">
      <c r="A81" s="1040">
        <v>67</v>
      </c>
      <c r="B81" s="1037">
        <v>67</v>
      </c>
      <c r="C81" s="1045" t="s">
        <v>644</v>
      </c>
      <c r="D81" s="1034" t="s">
        <v>17</v>
      </c>
      <c r="E81" s="1045" t="s">
        <v>645</v>
      </c>
      <c r="F81" s="1034" t="s">
        <v>17</v>
      </c>
      <c r="G81" s="1045" t="s">
        <v>645</v>
      </c>
      <c r="H81" s="1045" t="s">
        <v>313</v>
      </c>
      <c r="I81" s="1036"/>
      <c r="J81" s="1034" t="s">
        <v>11</v>
      </c>
      <c r="K81" s="1036"/>
      <c r="L81" s="1034" t="s">
        <v>16</v>
      </c>
      <c r="M81" s="1036"/>
      <c r="N81" s="1036"/>
      <c r="O81" s="1036"/>
      <c r="P81" s="1036"/>
      <c r="Q81" s="1036"/>
      <c r="R81" s="1036"/>
      <c r="S81" s="1036"/>
      <c r="T81" s="1036"/>
      <c r="U81" s="1037">
        <v>1</v>
      </c>
    </row>
    <row r="82" spans="1:21" ht="62.25" customHeight="1" thickBot="1">
      <c r="A82" s="1040">
        <v>68</v>
      </c>
      <c r="B82" s="1037">
        <v>68</v>
      </c>
      <c r="C82" s="1045" t="s">
        <v>646</v>
      </c>
      <c r="D82" s="1034" t="s">
        <v>14</v>
      </c>
      <c r="E82" s="1045" t="s">
        <v>647</v>
      </c>
      <c r="F82" s="1034" t="s">
        <v>14</v>
      </c>
      <c r="G82" s="1045" t="s">
        <v>647</v>
      </c>
      <c r="H82" s="1045" t="s">
        <v>648</v>
      </c>
      <c r="I82" s="1036"/>
      <c r="J82" s="1034" t="s">
        <v>11</v>
      </c>
      <c r="K82" s="1036"/>
      <c r="L82" s="1036"/>
      <c r="M82" s="1036"/>
      <c r="N82" s="1036"/>
      <c r="O82" s="1036"/>
      <c r="P82" s="1036"/>
      <c r="Q82" s="1036"/>
      <c r="R82" s="1036"/>
      <c r="S82" s="1034" t="s">
        <v>16</v>
      </c>
      <c r="T82" s="1036"/>
      <c r="U82" s="1037">
        <v>1</v>
      </c>
    </row>
    <row r="83" spans="1:21" ht="65.25" hidden="1" customHeight="1" thickBot="1">
      <c r="A83" s="1040">
        <v>69</v>
      </c>
      <c r="B83" s="1037">
        <v>69</v>
      </c>
      <c r="C83" s="1255" t="s">
        <v>314</v>
      </c>
      <c r="D83" s="1256"/>
      <c r="E83" s="1257"/>
      <c r="F83" s="1037" t="s">
        <v>316</v>
      </c>
      <c r="G83" s="1037" t="s">
        <v>316</v>
      </c>
      <c r="H83" s="1037" t="s">
        <v>316</v>
      </c>
      <c r="I83" s="1037" t="s">
        <v>316</v>
      </c>
      <c r="J83" s="1037" t="s">
        <v>316</v>
      </c>
      <c r="K83" s="1037" t="s">
        <v>316</v>
      </c>
      <c r="L83" s="1037" t="s">
        <v>316</v>
      </c>
      <c r="M83" s="1037" t="s">
        <v>316</v>
      </c>
      <c r="N83" s="1037" t="s">
        <v>316</v>
      </c>
      <c r="O83" s="1037" t="s">
        <v>316</v>
      </c>
      <c r="P83" s="1037" t="s">
        <v>316</v>
      </c>
      <c r="Q83" s="1037" t="s">
        <v>316</v>
      </c>
      <c r="R83" s="1036"/>
      <c r="S83" s="1037" t="s">
        <v>316</v>
      </c>
      <c r="T83" s="1037" t="s">
        <v>316</v>
      </c>
      <c r="U83" s="1037" t="s">
        <v>316</v>
      </c>
    </row>
    <row r="84" spans="1:21" ht="65.25" customHeight="1" thickBot="1">
      <c r="A84" s="1040">
        <v>70</v>
      </c>
      <c r="B84" s="1037">
        <v>70</v>
      </c>
      <c r="C84" s="1045" t="s">
        <v>658</v>
      </c>
      <c r="D84" s="1034" t="s">
        <v>14</v>
      </c>
      <c r="E84" s="1045" t="s">
        <v>1251</v>
      </c>
      <c r="F84" s="1034" t="s">
        <v>17</v>
      </c>
      <c r="G84" s="1034" t="s">
        <v>1252</v>
      </c>
      <c r="H84" s="1045" t="s">
        <v>654</v>
      </c>
      <c r="I84" s="1034" t="s">
        <v>212</v>
      </c>
      <c r="J84" s="1034" t="s">
        <v>11</v>
      </c>
      <c r="K84" s="1036"/>
      <c r="L84" s="1036"/>
      <c r="M84" s="1034" t="s">
        <v>16</v>
      </c>
      <c r="N84" s="1036"/>
      <c r="O84" s="1036"/>
      <c r="P84" s="1036"/>
      <c r="Q84" s="1036"/>
      <c r="R84" s="1034" t="s">
        <v>16</v>
      </c>
      <c r="S84" s="1036"/>
      <c r="T84" s="1036"/>
      <c r="U84" s="1037">
        <v>2</v>
      </c>
    </row>
    <row r="85" spans="1:21" ht="65.25" customHeight="1" thickBot="1">
      <c r="A85" s="1040">
        <v>71</v>
      </c>
      <c r="B85" s="1037">
        <v>71</v>
      </c>
      <c r="C85" s="1045" t="s">
        <v>1253</v>
      </c>
      <c r="D85" s="1034" t="s">
        <v>14</v>
      </c>
      <c r="E85" s="1045" t="s">
        <v>1254</v>
      </c>
      <c r="F85" s="1034" t="s">
        <v>17</v>
      </c>
      <c r="G85" s="1034" t="s">
        <v>1255</v>
      </c>
      <c r="H85" s="1045" t="s">
        <v>315</v>
      </c>
      <c r="I85" s="1034" t="s">
        <v>212</v>
      </c>
      <c r="J85" s="1034" t="s">
        <v>11</v>
      </c>
      <c r="K85" s="1036"/>
      <c r="L85" s="1034" t="s">
        <v>16</v>
      </c>
      <c r="M85" s="1036"/>
      <c r="N85" s="1036"/>
      <c r="O85" s="1036"/>
      <c r="P85" s="1036"/>
      <c r="Q85" s="1036"/>
      <c r="R85" s="1034" t="s">
        <v>16</v>
      </c>
      <c r="S85" s="1036"/>
      <c r="T85" s="1036"/>
      <c r="U85" s="1037">
        <v>2</v>
      </c>
    </row>
    <row r="86" spans="1:21" ht="51" customHeight="1" thickBot="1">
      <c r="A86" s="1040">
        <v>72</v>
      </c>
      <c r="B86" s="1037">
        <v>72</v>
      </c>
      <c r="C86" s="1255" t="s">
        <v>22</v>
      </c>
      <c r="D86" s="1256"/>
      <c r="E86" s="1257"/>
      <c r="F86" s="1037" t="s">
        <v>316</v>
      </c>
      <c r="G86" s="1037" t="s">
        <v>316</v>
      </c>
      <c r="H86" s="1037" t="s">
        <v>316</v>
      </c>
      <c r="I86" s="1037" t="s">
        <v>316</v>
      </c>
      <c r="J86" s="1037" t="s">
        <v>316</v>
      </c>
      <c r="K86" s="1037" t="s">
        <v>316</v>
      </c>
      <c r="L86" s="1037" t="s">
        <v>316</v>
      </c>
      <c r="M86" s="1037" t="s">
        <v>316</v>
      </c>
      <c r="N86" s="1037" t="s">
        <v>316</v>
      </c>
      <c r="O86" s="1037" t="s">
        <v>316</v>
      </c>
      <c r="P86" s="1037" t="s">
        <v>316</v>
      </c>
      <c r="Q86" s="1037" t="s">
        <v>316</v>
      </c>
      <c r="R86" s="1036"/>
      <c r="S86" s="1037" t="s">
        <v>316</v>
      </c>
      <c r="T86" s="1037" t="s">
        <v>316</v>
      </c>
      <c r="U86" s="1037" t="s">
        <v>316</v>
      </c>
    </row>
    <row r="87" spans="1:21" ht="65.25" hidden="1" customHeight="1" thickBot="1">
      <c r="A87" s="1040">
        <v>73</v>
      </c>
      <c r="B87" s="1037">
        <v>73</v>
      </c>
      <c r="C87" s="1255" t="s">
        <v>85</v>
      </c>
      <c r="D87" s="1256"/>
      <c r="E87" s="1257"/>
      <c r="F87" s="1037" t="s">
        <v>316</v>
      </c>
      <c r="G87" s="1037" t="s">
        <v>316</v>
      </c>
      <c r="H87" s="1037" t="s">
        <v>316</v>
      </c>
      <c r="I87" s="1037" t="s">
        <v>316</v>
      </c>
      <c r="J87" s="1037" t="s">
        <v>316</v>
      </c>
      <c r="K87" s="1037" t="s">
        <v>316</v>
      </c>
      <c r="L87" s="1037" t="s">
        <v>316</v>
      </c>
      <c r="M87" s="1037" t="s">
        <v>316</v>
      </c>
      <c r="N87" s="1037" t="s">
        <v>316</v>
      </c>
      <c r="O87" s="1037" t="s">
        <v>316</v>
      </c>
      <c r="P87" s="1037" t="s">
        <v>316</v>
      </c>
      <c r="Q87" s="1037" t="s">
        <v>316</v>
      </c>
      <c r="R87" s="1036"/>
      <c r="S87" s="1037" t="s">
        <v>316</v>
      </c>
      <c r="T87" s="1037" t="s">
        <v>316</v>
      </c>
      <c r="U87" s="1037" t="s">
        <v>316</v>
      </c>
    </row>
    <row r="88" spans="1:21" ht="65.25" customHeight="1" thickBot="1">
      <c r="A88" s="1040">
        <v>74</v>
      </c>
      <c r="B88" s="1037">
        <v>74</v>
      </c>
      <c r="C88" s="1045" t="s">
        <v>91</v>
      </c>
      <c r="D88" s="1034" t="s">
        <v>17</v>
      </c>
      <c r="E88" s="1045" t="s">
        <v>317</v>
      </c>
      <c r="F88" s="1034" t="s">
        <v>17</v>
      </c>
      <c r="G88" s="1034" t="s">
        <v>86</v>
      </c>
      <c r="H88" s="1045" t="s">
        <v>733</v>
      </c>
      <c r="I88" s="1034" t="s">
        <v>275</v>
      </c>
      <c r="J88" s="1034" t="s">
        <v>23</v>
      </c>
      <c r="K88" s="1036"/>
      <c r="L88" s="1036"/>
      <c r="M88" s="1036"/>
      <c r="N88" s="1036"/>
      <c r="O88" s="1036"/>
      <c r="P88" s="1036"/>
      <c r="Q88" s="1034" t="s">
        <v>16</v>
      </c>
      <c r="R88" s="1036"/>
      <c r="S88" s="1036"/>
      <c r="T88" s="1036"/>
      <c r="U88" s="1037">
        <v>1</v>
      </c>
    </row>
    <row r="89" spans="1:21" ht="65.25" customHeight="1" thickBot="1">
      <c r="A89" s="1040">
        <v>75</v>
      </c>
      <c r="B89" s="1037">
        <v>75</v>
      </c>
      <c r="C89" s="1045" t="s">
        <v>659</v>
      </c>
      <c r="D89" s="1034" t="s">
        <v>17</v>
      </c>
      <c r="E89" s="1045" t="s">
        <v>1256</v>
      </c>
      <c r="F89" s="1034" t="s">
        <v>17</v>
      </c>
      <c r="G89" s="1034" t="s">
        <v>318</v>
      </c>
      <c r="H89" s="1045" t="s">
        <v>327</v>
      </c>
      <c r="I89" s="1034" t="s">
        <v>212</v>
      </c>
      <c r="J89" s="1034" t="s">
        <v>23</v>
      </c>
      <c r="K89" s="1036"/>
      <c r="L89" s="1036"/>
      <c r="M89" s="1036"/>
      <c r="N89" s="1036"/>
      <c r="O89" s="1036"/>
      <c r="P89" s="1036"/>
      <c r="Q89" s="1034" t="s">
        <v>16</v>
      </c>
      <c r="R89" s="1036"/>
      <c r="S89" s="1036"/>
      <c r="T89" s="1036"/>
      <c r="U89" s="1037">
        <v>1</v>
      </c>
    </row>
    <row r="90" spans="1:21" ht="65.25" customHeight="1" thickBot="1">
      <c r="A90" s="1040">
        <v>76</v>
      </c>
      <c r="B90" s="1037">
        <v>76</v>
      </c>
      <c r="C90" s="1045" t="s">
        <v>661</v>
      </c>
      <c r="D90" s="1034" t="s">
        <v>17</v>
      </c>
      <c r="E90" s="1045" t="s">
        <v>662</v>
      </c>
      <c r="F90" s="1034" t="s">
        <v>17</v>
      </c>
      <c r="G90" s="1034" t="s">
        <v>1257</v>
      </c>
      <c r="H90" s="1045" t="s">
        <v>328</v>
      </c>
      <c r="I90" s="1034" t="s">
        <v>212</v>
      </c>
      <c r="J90" s="1034" t="s">
        <v>23</v>
      </c>
      <c r="K90" s="1036"/>
      <c r="L90" s="1036"/>
      <c r="M90" s="1036"/>
      <c r="N90" s="1034" t="s">
        <v>16</v>
      </c>
      <c r="O90" s="1036"/>
      <c r="P90" s="1036"/>
      <c r="Q90" s="1036"/>
      <c r="R90" s="1036"/>
      <c r="S90" s="1036"/>
      <c r="T90" s="1036"/>
      <c r="U90" s="1037">
        <v>1</v>
      </c>
    </row>
    <row r="91" spans="1:21" ht="65.25" customHeight="1" thickBot="1">
      <c r="A91" s="1040">
        <v>77</v>
      </c>
      <c r="B91" s="1037">
        <v>77</v>
      </c>
      <c r="C91" s="1045" t="s">
        <v>663</v>
      </c>
      <c r="D91" s="1034" t="s">
        <v>17</v>
      </c>
      <c r="E91" s="1045" t="s">
        <v>664</v>
      </c>
      <c r="F91" s="1034" t="s">
        <v>17</v>
      </c>
      <c r="G91" s="1034" t="s">
        <v>326</v>
      </c>
      <c r="H91" s="1045" t="s">
        <v>669</v>
      </c>
      <c r="I91" s="1036"/>
      <c r="J91" s="1034" t="s">
        <v>23</v>
      </c>
      <c r="K91" s="1036"/>
      <c r="L91" s="1036"/>
      <c r="M91" s="1036"/>
      <c r="N91" s="1036"/>
      <c r="O91" s="1034" t="s">
        <v>16</v>
      </c>
      <c r="P91" s="1036"/>
      <c r="Q91" s="1036"/>
      <c r="R91" s="1036"/>
      <c r="S91" s="1036"/>
      <c r="T91" s="1036"/>
      <c r="U91" s="1037">
        <v>1</v>
      </c>
    </row>
    <row r="92" spans="1:21" ht="65.25" customHeight="1" thickBot="1">
      <c r="A92" s="1040">
        <v>78</v>
      </c>
      <c r="B92" s="1037">
        <v>78</v>
      </c>
      <c r="C92" s="1045" t="s">
        <v>665</v>
      </c>
      <c r="D92" s="1034" t="s">
        <v>17</v>
      </c>
      <c r="E92" s="1045" t="s">
        <v>666</v>
      </c>
      <c r="F92" s="1034" t="s">
        <v>17</v>
      </c>
      <c r="G92" s="1034" t="s">
        <v>320</v>
      </c>
      <c r="H92" s="1045" t="s">
        <v>329</v>
      </c>
      <c r="I92" s="1036"/>
      <c r="J92" s="1034" t="s">
        <v>23</v>
      </c>
      <c r="K92" s="1036"/>
      <c r="L92" s="1047" t="s">
        <v>16</v>
      </c>
      <c r="M92" s="1036"/>
      <c r="N92" s="1036"/>
      <c r="O92" s="1036"/>
      <c r="P92" s="1036"/>
      <c r="Q92" s="1036"/>
      <c r="R92" s="1036"/>
      <c r="S92" s="1036"/>
      <c r="T92" s="1036"/>
      <c r="U92" s="1037">
        <v>1</v>
      </c>
    </row>
    <row r="93" spans="1:21" ht="54.75" customHeight="1" thickBot="1">
      <c r="A93" s="1040">
        <v>79</v>
      </c>
      <c r="B93" s="1037">
        <v>79</v>
      </c>
      <c r="C93" s="1045" t="s">
        <v>667</v>
      </c>
      <c r="D93" s="1034" t="s">
        <v>17</v>
      </c>
      <c r="E93" s="1045" t="s">
        <v>668</v>
      </c>
      <c r="F93" s="1034" t="s">
        <v>17</v>
      </c>
      <c r="G93" s="1034" t="s">
        <v>1258</v>
      </c>
      <c r="H93" s="1045" t="s">
        <v>330</v>
      </c>
      <c r="I93" s="1036"/>
      <c r="J93" s="1034" t="s">
        <v>23</v>
      </c>
      <c r="K93" s="1036"/>
      <c r="L93" s="1036"/>
      <c r="M93" s="1036"/>
      <c r="N93" s="1036"/>
      <c r="O93" s="1036"/>
      <c r="P93" s="1034" t="s">
        <v>16</v>
      </c>
      <c r="Q93" s="1036"/>
      <c r="R93" s="1036"/>
      <c r="S93" s="1036"/>
      <c r="T93" s="1036"/>
      <c r="U93" s="1037">
        <v>1</v>
      </c>
    </row>
    <row r="94" spans="1:21" ht="65.25" hidden="1" customHeight="1" thickBot="1">
      <c r="A94" s="1040">
        <v>80</v>
      </c>
      <c r="B94" s="1037">
        <v>80</v>
      </c>
      <c r="C94" s="1255" t="s">
        <v>96</v>
      </c>
      <c r="D94" s="1256"/>
      <c r="E94" s="1257"/>
      <c r="F94" s="1037" t="s">
        <v>316</v>
      </c>
      <c r="G94" s="1037" t="s">
        <v>316</v>
      </c>
      <c r="H94" s="1037" t="s">
        <v>316</v>
      </c>
      <c r="I94" s="1037" t="s">
        <v>316</v>
      </c>
      <c r="J94" s="1037" t="s">
        <v>316</v>
      </c>
      <c r="K94" s="1037" t="s">
        <v>316</v>
      </c>
      <c r="L94" s="1037" t="s">
        <v>316</v>
      </c>
      <c r="M94" s="1037" t="s">
        <v>316</v>
      </c>
      <c r="N94" s="1037" t="s">
        <v>316</v>
      </c>
      <c r="O94" s="1037" t="s">
        <v>316</v>
      </c>
      <c r="P94" s="1037" t="s">
        <v>316</v>
      </c>
      <c r="Q94" s="1037" t="s">
        <v>316</v>
      </c>
      <c r="R94" s="1036"/>
      <c r="S94" s="1037" t="s">
        <v>316</v>
      </c>
      <c r="T94" s="1037" t="s">
        <v>316</v>
      </c>
      <c r="U94" s="1037" t="s">
        <v>316</v>
      </c>
    </row>
    <row r="95" spans="1:21" ht="65.25" hidden="1" customHeight="1" thickBot="1">
      <c r="A95" s="1040">
        <v>81</v>
      </c>
      <c r="B95" s="1037">
        <v>81</v>
      </c>
      <c r="C95" s="1255" t="s">
        <v>670</v>
      </c>
      <c r="D95" s="1256"/>
      <c r="E95" s="1257"/>
      <c r="F95" s="1037" t="s">
        <v>316</v>
      </c>
      <c r="G95" s="1037" t="s">
        <v>316</v>
      </c>
      <c r="H95" s="1037" t="s">
        <v>316</v>
      </c>
      <c r="I95" s="1037" t="s">
        <v>316</v>
      </c>
      <c r="J95" s="1037" t="s">
        <v>316</v>
      </c>
      <c r="K95" s="1037" t="s">
        <v>316</v>
      </c>
      <c r="L95" s="1037" t="s">
        <v>316</v>
      </c>
      <c r="M95" s="1037" t="s">
        <v>316</v>
      </c>
      <c r="N95" s="1037" t="s">
        <v>316</v>
      </c>
      <c r="O95" s="1037" t="s">
        <v>316</v>
      </c>
      <c r="P95" s="1037" t="s">
        <v>316</v>
      </c>
      <c r="Q95" s="1037" t="s">
        <v>316</v>
      </c>
      <c r="R95" s="1036"/>
      <c r="S95" s="1037" t="s">
        <v>316</v>
      </c>
      <c r="T95" s="1037" t="s">
        <v>316</v>
      </c>
      <c r="U95" s="1037" t="s">
        <v>316</v>
      </c>
    </row>
    <row r="96" spans="1:21" ht="65.25" customHeight="1" thickBot="1">
      <c r="A96" s="1040">
        <v>82</v>
      </c>
      <c r="B96" s="1037">
        <v>82</v>
      </c>
      <c r="C96" s="1045" t="s">
        <v>671</v>
      </c>
      <c r="D96" s="1034" t="s">
        <v>14</v>
      </c>
      <c r="E96" s="1045" t="s">
        <v>672</v>
      </c>
      <c r="F96" s="1034" t="s">
        <v>17</v>
      </c>
      <c r="G96" s="1045" t="s">
        <v>672</v>
      </c>
      <c r="H96" s="1045" t="s">
        <v>966</v>
      </c>
      <c r="I96" s="1036"/>
      <c r="J96" s="1034" t="s">
        <v>23</v>
      </c>
      <c r="K96" s="1037" t="s">
        <v>16</v>
      </c>
      <c r="L96" s="1036"/>
      <c r="M96" s="1036"/>
      <c r="N96" s="1036"/>
      <c r="O96" s="1036"/>
      <c r="P96" s="1036"/>
      <c r="Q96" s="1036"/>
      <c r="R96" s="1036"/>
      <c r="S96" s="1036"/>
      <c r="T96" s="1036"/>
      <c r="U96" s="1037">
        <v>1</v>
      </c>
    </row>
    <row r="97" spans="1:21" ht="53.25" customHeight="1" thickBot="1">
      <c r="A97" s="1040">
        <v>83</v>
      </c>
      <c r="B97" s="1037">
        <v>83</v>
      </c>
      <c r="C97" s="1045" t="s">
        <v>673</v>
      </c>
      <c r="D97" s="1034" t="s">
        <v>14</v>
      </c>
      <c r="E97" s="1045" t="s">
        <v>674</v>
      </c>
      <c r="F97" s="1034" t="s">
        <v>17</v>
      </c>
      <c r="G97" s="1034" t="s">
        <v>1259</v>
      </c>
      <c r="H97" s="1045" t="s">
        <v>967</v>
      </c>
      <c r="I97" s="1036"/>
      <c r="J97" s="1034" t="s">
        <v>23</v>
      </c>
      <c r="K97" s="1037" t="s">
        <v>16</v>
      </c>
      <c r="L97" s="1036"/>
      <c r="M97" s="1036"/>
      <c r="N97" s="1036"/>
      <c r="O97" s="1036"/>
      <c r="P97" s="1036"/>
      <c r="Q97" s="1036"/>
      <c r="R97" s="1036"/>
      <c r="S97" s="1036"/>
      <c r="T97" s="1036"/>
      <c r="U97" s="1037">
        <v>1</v>
      </c>
    </row>
    <row r="98" spans="1:21" ht="65.25" hidden="1" customHeight="1" thickBot="1">
      <c r="A98" s="1040">
        <v>84</v>
      </c>
      <c r="B98" s="1037">
        <v>84</v>
      </c>
      <c r="C98" s="1255" t="s">
        <v>675</v>
      </c>
      <c r="D98" s="1256"/>
      <c r="E98" s="1257"/>
      <c r="F98" s="1037" t="s">
        <v>316</v>
      </c>
      <c r="G98" s="1037" t="s">
        <v>316</v>
      </c>
      <c r="H98" s="1037" t="s">
        <v>316</v>
      </c>
      <c r="I98" s="1037" t="s">
        <v>316</v>
      </c>
      <c r="J98" s="1037" t="s">
        <v>316</v>
      </c>
      <c r="K98" s="1037" t="s">
        <v>316</v>
      </c>
      <c r="L98" s="1037" t="s">
        <v>316</v>
      </c>
      <c r="M98" s="1037" t="s">
        <v>316</v>
      </c>
      <c r="N98" s="1037" t="s">
        <v>316</v>
      </c>
      <c r="O98" s="1037" t="s">
        <v>316</v>
      </c>
      <c r="P98" s="1037" t="s">
        <v>316</v>
      </c>
      <c r="Q98" s="1037" t="s">
        <v>316</v>
      </c>
      <c r="R98" s="1036"/>
      <c r="S98" s="1037" t="s">
        <v>316</v>
      </c>
      <c r="T98" s="1037" t="s">
        <v>316</v>
      </c>
      <c r="U98" s="1037" t="s">
        <v>316</v>
      </c>
    </row>
    <row r="99" spans="1:21" ht="65.25" customHeight="1" thickBot="1">
      <c r="A99" s="1039"/>
      <c r="B99" s="1036"/>
      <c r="C99" s="1045" t="s">
        <v>676</v>
      </c>
      <c r="D99" s="1031"/>
      <c r="E99" s="1036"/>
      <c r="F99" s="1036"/>
      <c r="G99" s="1036"/>
      <c r="H99" s="1045" t="s">
        <v>1012</v>
      </c>
      <c r="I99" s="1036"/>
      <c r="J99" s="1036"/>
      <c r="K99" s="1036"/>
      <c r="L99" s="1036"/>
      <c r="M99" s="1036"/>
      <c r="N99" s="1036"/>
      <c r="O99" s="1036"/>
      <c r="P99" s="1036"/>
      <c r="Q99" s="1036"/>
      <c r="R99" s="1037" t="s">
        <v>16</v>
      </c>
      <c r="S99" s="1036"/>
      <c r="T99" s="1036"/>
      <c r="U99" s="1036"/>
    </row>
    <row r="100" spans="1:21" ht="65.25" customHeight="1" thickBot="1">
      <c r="A100" s="1040">
        <v>85</v>
      </c>
      <c r="B100" s="1037">
        <v>85</v>
      </c>
      <c r="C100" s="1045" t="s">
        <v>676</v>
      </c>
      <c r="D100" s="1034" t="s">
        <v>17</v>
      </c>
      <c r="E100" s="1045" t="s">
        <v>677</v>
      </c>
      <c r="F100" s="1034" t="s">
        <v>17</v>
      </c>
      <c r="G100" s="1034" t="s">
        <v>323</v>
      </c>
      <c r="H100" s="1045" t="s">
        <v>1260</v>
      </c>
      <c r="I100" s="1034" t="s">
        <v>275</v>
      </c>
      <c r="J100" s="1034" t="s">
        <v>23</v>
      </c>
      <c r="K100" s="1036"/>
      <c r="L100" s="1037" t="s">
        <v>16</v>
      </c>
      <c r="M100" s="1036"/>
      <c r="N100" s="1036"/>
      <c r="O100" s="1036"/>
      <c r="P100" s="1036"/>
      <c r="Q100" s="1036"/>
      <c r="R100" s="1036"/>
      <c r="S100" s="1036"/>
      <c r="T100" s="1036"/>
      <c r="U100" s="1037">
        <v>1</v>
      </c>
    </row>
    <row r="101" spans="1:21" ht="65.25" customHeight="1" thickBot="1">
      <c r="A101" s="1040">
        <v>86</v>
      </c>
      <c r="B101" s="1037">
        <v>86</v>
      </c>
      <c r="C101" s="1045" t="s">
        <v>676</v>
      </c>
      <c r="D101" s="1034" t="s">
        <v>17</v>
      </c>
      <c r="E101" s="1045" t="s">
        <v>677</v>
      </c>
      <c r="F101" s="1034" t="s">
        <v>17</v>
      </c>
      <c r="G101" s="1034" t="s">
        <v>711</v>
      </c>
      <c r="H101" s="1045" t="s">
        <v>1014</v>
      </c>
      <c r="I101" s="1036"/>
      <c r="J101" s="1034" t="s">
        <v>23</v>
      </c>
      <c r="K101" s="1036"/>
      <c r="L101" s="1036"/>
      <c r="M101" s="1036"/>
      <c r="N101" s="1036"/>
      <c r="O101" s="1036"/>
      <c r="P101" s="1047" t="s">
        <v>16</v>
      </c>
      <c r="Q101" s="1036"/>
      <c r="R101" s="1036"/>
      <c r="S101" s="1036"/>
      <c r="T101" s="1036"/>
      <c r="U101" s="1037">
        <v>1</v>
      </c>
    </row>
    <row r="102" spans="1:21" ht="65.25" customHeight="1" thickBot="1">
      <c r="A102" s="1039"/>
      <c r="B102" s="1036"/>
      <c r="C102" s="1045" t="s">
        <v>676</v>
      </c>
      <c r="D102" s="1036"/>
      <c r="E102" s="1036"/>
      <c r="F102" s="1036"/>
      <c r="G102" s="1036"/>
      <c r="H102" s="1045" t="s">
        <v>1013</v>
      </c>
      <c r="I102" s="1036"/>
      <c r="J102" s="1036"/>
      <c r="K102" s="1036"/>
      <c r="L102" s="1036"/>
      <c r="M102" s="1036"/>
      <c r="N102" s="1036"/>
      <c r="O102" s="1036"/>
      <c r="P102" s="1036"/>
      <c r="Q102" s="1036"/>
      <c r="R102" s="1047" t="s">
        <v>16</v>
      </c>
      <c r="S102" s="1036"/>
      <c r="T102" s="1036"/>
      <c r="U102" s="1036"/>
    </row>
    <row r="103" spans="1:21" ht="64.5" customHeight="1" thickBot="1">
      <c r="A103" s="1040">
        <v>87</v>
      </c>
      <c r="B103" s="1037">
        <v>87</v>
      </c>
      <c r="C103" s="1045" t="s">
        <v>676</v>
      </c>
      <c r="D103" s="1034" t="s">
        <v>17</v>
      </c>
      <c r="E103" s="1045" t="s">
        <v>677</v>
      </c>
      <c r="F103" s="1034" t="s">
        <v>17</v>
      </c>
      <c r="G103" s="1034" t="s">
        <v>712</v>
      </c>
      <c r="H103" s="1045" t="s">
        <v>1261</v>
      </c>
      <c r="I103" s="1036"/>
      <c r="J103" s="1034" t="s">
        <v>23</v>
      </c>
      <c r="K103" s="1036"/>
      <c r="L103" s="1036"/>
      <c r="M103" s="1036"/>
      <c r="N103" s="1036"/>
      <c r="O103" s="1036"/>
      <c r="P103" s="1036"/>
      <c r="Q103" s="1036"/>
      <c r="R103" s="1036"/>
      <c r="S103" s="1047" t="s">
        <v>16</v>
      </c>
      <c r="T103" s="1036"/>
      <c r="U103" s="1037">
        <v>1</v>
      </c>
    </row>
    <row r="104" spans="1:21" ht="65.25" hidden="1" customHeight="1" thickBot="1">
      <c r="A104" s="1040">
        <v>88</v>
      </c>
      <c r="B104" s="1037">
        <v>88</v>
      </c>
      <c r="C104" s="1255" t="s">
        <v>679</v>
      </c>
      <c r="D104" s="1256"/>
      <c r="E104" s="1257"/>
      <c r="F104" s="1037" t="s">
        <v>316</v>
      </c>
      <c r="G104" s="1037" t="s">
        <v>316</v>
      </c>
      <c r="H104" s="1037" t="s">
        <v>316</v>
      </c>
      <c r="I104" s="1037" t="s">
        <v>316</v>
      </c>
      <c r="J104" s="1037" t="s">
        <v>316</v>
      </c>
      <c r="K104" s="1037" t="s">
        <v>316</v>
      </c>
      <c r="L104" s="1037" t="s">
        <v>316</v>
      </c>
      <c r="M104" s="1037" t="s">
        <v>316</v>
      </c>
      <c r="N104" s="1037" t="s">
        <v>316</v>
      </c>
      <c r="O104" s="1037" t="s">
        <v>316</v>
      </c>
      <c r="P104" s="1037" t="s">
        <v>316</v>
      </c>
      <c r="Q104" s="1037" t="s">
        <v>316</v>
      </c>
      <c r="R104" s="1036"/>
      <c r="S104" s="1037" t="s">
        <v>316</v>
      </c>
      <c r="T104" s="1037" t="s">
        <v>316</v>
      </c>
      <c r="U104" s="1037" t="s">
        <v>316</v>
      </c>
    </row>
    <row r="105" spans="1:21" ht="55.5" customHeight="1" thickBot="1">
      <c r="A105" s="1040">
        <v>89</v>
      </c>
      <c r="B105" s="1037">
        <v>89</v>
      </c>
      <c r="C105" s="1045" t="s">
        <v>101</v>
      </c>
      <c r="D105" s="1034" t="s">
        <v>17</v>
      </c>
      <c r="E105" s="1045" t="s">
        <v>324</v>
      </c>
      <c r="F105" s="1034" t="s">
        <v>17</v>
      </c>
      <c r="G105" s="1045" t="s">
        <v>331</v>
      </c>
      <c r="H105" s="1045" t="s">
        <v>680</v>
      </c>
      <c r="I105" s="1034" t="s">
        <v>275</v>
      </c>
      <c r="J105" s="1034" t="s">
        <v>23</v>
      </c>
      <c r="K105" s="1036"/>
      <c r="L105" s="1036"/>
      <c r="M105" s="1036"/>
      <c r="N105" s="1036"/>
      <c r="O105" s="1036"/>
      <c r="P105" s="1036"/>
      <c r="Q105" s="1037" t="s">
        <v>16</v>
      </c>
      <c r="R105" s="1036"/>
      <c r="S105" s="1036"/>
      <c r="T105" s="1036"/>
      <c r="U105" s="1037">
        <v>1</v>
      </c>
    </row>
    <row r="106" spans="1:21" ht="65.25" hidden="1" customHeight="1" thickBot="1">
      <c r="A106" s="1040">
        <v>90</v>
      </c>
      <c r="B106" s="1037">
        <v>90</v>
      </c>
      <c r="C106" s="1255" t="s">
        <v>681</v>
      </c>
      <c r="D106" s="1256"/>
      <c r="E106" s="1257"/>
      <c r="F106" s="1037" t="s">
        <v>316</v>
      </c>
      <c r="G106" s="1037" t="s">
        <v>316</v>
      </c>
      <c r="H106" s="1044" t="s">
        <v>316</v>
      </c>
      <c r="I106" s="1037" t="s">
        <v>316</v>
      </c>
      <c r="J106" s="1037" t="s">
        <v>316</v>
      </c>
      <c r="K106" s="1037" t="s">
        <v>316</v>
      </c>
      <c r="L106" s="1037" t="s">
        <v>316</v>
      </c>
      <c r="M106" s="1037" t="s">
        <v>316</v>
      </c>
      <c r="N106" s="1037" t="s">
        <v>316</v>
      </c>
      <c r="O106" s="1037" t="s">
        <v>316</v>
      </c>
      <c r="P106" s="1037" t="s">
        <v>316</v>
      </c>
      <c r="Q106" s="1037" t="s">
        <v>316</v>
      </c>
      <c r="R106" s="1036"/>
      <c r="S106" s="1037" t="s">
        <v>316</v>
      </c>
      <c r="T106" s="1037" t="s">
        <v>316</v>
      </c>
      <c r="U106" s="1037" t="s">
        <v>316</v>
      </c>
    </row>
    <row r="107" spans="1:21" ht="108.75" customHeight="1" thickBot="1">
      <c r="A107" s="1040">
        <v>91</v>
      </c>
      <c r="B107" s="1037">
        <v>91</v>
      </c>
      <c r="C107" s="1045" t="s">
        <v>682</v>
      </c>
      <c r="D107" s="1034" t="s">
        <v>14</v>
      </c>
      <c r="E107" s="1045" t="s">
        <v>683</v>
      </c>
      <c r="F107" s="1034" t="s">
        <v>17</v>
      </c>
      <c r="G107" s="1034" t="s">
        <v>1262</v>
      </c>
      <c r="H107" s="1045" t="s">
        <v>956</v>
      </c>
      <c r="I107" s="1036"/>
      <c r="J107" s="1034" t="s">
        <v>23</v>
      </c>
      <c r="K107" s="1036"/>
      <c r="L107" s="1036"/>
      <c r="M107" s="1036"/>
      <c r="N107" s="1047" t="s">
        <v>16</v>
      </c>
      <c r="O107" s="1036"/>
      <c r="P107" s="1036"/>
      <c r="Q107" s="1036"/>
      <c r="R107" s="1036"/>
      <c r="S107" s="1036"/>
      <c r="T107" s="1036"/>
      <c r="U107" s="1037">
        <v>1</v>
      </c>
    </row>
    <row r="108" spans="1:21" ht="65.25" hidden="1" customHeight="1" thickBot="1">
      <c r="A108" s="1040">
        <v>92</v>
      </c>
      <c r="B108" s="1037">
        <v>92</v>
      </c>
      <c r="C108" s="1255" t="s">
        <v>684</v>
      </c>
      <c r="D108" s="1256"/>
      <c r="E108" s="1257"/>
      <c r="F108" s="1037" t="s">
        <v>316</v>
      </c>
      <c r="G108" s="1037" t="s">
        <v>316</v>
      </c>
      <c r="H108" s="1037" t="s">
        <v>316</v>
      </c>
      <c r="I108" s="1037" t="s">
        <v>316</v>
      </c>
      <c r="J108" s="1037" t="s">
        <v>316</v>
      </c>
      <c r="K108" s="1037" t="s">
        <v>316</v>
      </c>
      <c r="L108" s="1037" t="s">
        <v>316</v>
      </c>
      <c r="M108" s="1037" t="s">
        <v>316</v>
      </c>
      <c r="N108" s="1037" t="s">
        <v>316</v>
      </c>
      <c r="O108" s="1037" t="s">
        <v>316</v>
      </c>
      <c r="P108" s="1037" t="s">
        <v>316</v>
      </c>
      <c r="Q108" s="1037" t="s">
        <v>316</v>
      </c>
      <c r="R108" s="1036"/>
      <c r="S108" s="1037" t="s">
        <v>316</v>
      </c>
      <c r="T108" s="1037" t="s">
        <v>316</v>
      </c>
      <c r="U108" s="1037" t="s">
        <v>316</v>
      </c>
    </row>
    <row r="109" spans="1:21" ht="63.75" customHeight="1" thickBot="1">
      <c r="A109" s="1040">
        <v>93</v>
      </c>
      <c r="B109" s="1037">
        <v>93</v>
      </c>
      <c r="C109" s="1045" t="s">
        <v>685</v>
      </c>
      <c r="D109" s="1034" t="s">
        <v>14</v>
      </c>
      <c r="E109" s="1045" t="s">
        <v>1263</v>
      </c>
      <c r="F109" s="1034" t="s">
        <v>17</v>
      </c>
      <c r="G109" s="1034" t="s">
        <v>1264</v>
      </c>
      <c r="H109" s="1045" t="s">
        <v>1265</v>
      </c>
      <c r="I109" s="1036"/>
      <c r="J109" s="1034" t="s">
        <v>23</v>
      </c>
      <c r="K109" s="1036"/>
      <c r="L109" s="1036"/>
      <c r="M109" s="1036"/>
      <c r="N109" s="1036"/>
      <c r="O109" s="1037" t="s">
        <v>16</v>
      </c>
      <c r="P109" s="1036"/>
      <c r="Q109" s="1036"/>
      <c r="R109" s="1036"/>
      <c r="S109" s="1036"/>
      <c r="T109" s="1036"/>
      <c r="U109" s="1037">
        <v>1</v>
      </c>
    </row>
    <row r="110" spans="1:21" ht="65.25" hidden="1" customHeight="1" thickBot="1">
      <c r="A110" s="1040">
        <v>94</v>
      </c>
      <c r="B110" s="1037">
        <v>94</v>
      </c>
      <c r="C110" s="1276" t="s">
        <v>687</v>
      </c>
      <c r="D110" s="1274"/>
      <c r="E110" s="1274"/>
      <c r="F110" s="1275"/>
      <c r="G110" s="1036"/>
      <c r="H110" s="1044" t="s">
        <v>316</v>
      </c>
      <c r="I110" s="1044" t="s">
        <v>316</v>
      </c>
      <c r="J110" s="1044" t="s">
        <v>316</v>
      </c>
      <c r="K110" s="1044" t="s">
        <v>316</v>
      </c>
      <c r="L110" s="1044" t="s">
        <v>316</v>
      </c>
      <c r="M110" s="1044" t="s">
        <v>316</v>
      </c>
      <c r="N110" s="1044" t="s">
        <v>316</v>
      </c>
      <c r="O110" s="1044" t="s">
        <v>316</v>
      </c>
      <c r="P110" s="1044" t="s">
        <v>316</v>
      </c>
      <c r="Q110" s="1044" t="s">
        <v>316</v>
      </c>
      <c r="R110" s="1036"/>
      <c r="S110" s="1044" t="s">
        <v>316</v>
      </c>
      <c r="T110" s="1044" t="s">
        <v>316</v>
      </c>
      <c r="U110" s="1044" t="s">
        <v>316</v>
      </c>
    </row>
    <row r="111" spans="1:21" ht="65.25" customHeight="1" thickBot="1">
      <c r="A111" s="1040">
        <v>95</v>
      </c>
      <c r="B111" s="1037">
        <v>95</v>
      </c>
      <c r="C111" s="1045" t="s">
        <v>690</v>
      </c>
      <c r="D111" s="1034" t="s">
        <v>14</v>
      </c>
      <c r="E111" s="1045" t="s">
        <v>691</v>
      </c>
      <c r="F111" s="1034" t="s">
        <v>17</v>
      </c>
      <c r="G111" s="1034" t="s">
        <v>706</v>
      </c>
      <c r="H111" s="1045" t="s">
        <v>1266</v>
      </c>
      <c r="I111" s="1034" t="s">
        <v>275</v>
      </c>
      <c r="J111" s="1034" t="s">
        <v>23</v>
      </c>
      <c r="K111" s="1036"/>
      <c r="L111" s="1036"/>
      <c r="M111" s="1037" t="s">
        <v>16</v>
      </c>
      <c r="N111" s="1036"/>
      <c r="O111" s="1036"/>
      <c r="P111" s="1036"/>
      <c r="Q111" s="1036"/>
      <c r="R111" s="1036"/>
      <c r="S111" s="1036"/>
      <c r="T111" s="1036"/>
      <c r="U111" s="1037">
        <v>1</v>
      </c>
    </row>
    <row r="112" spans="1:21" ht="65.25" customHeight="1" thickBot="1">
      <c r="A112" s="1040">
        <v>96</v>
      </c>
      <c r="B112" s="1037">
        <v>96</v>
      </c>
      <c r="C112" s="1045" t="s">
        <v>690</v>
      </c>
      <c r="D112" s="1034" t="s">
        <v>14</v>
      </c>
      <c r="E112" s="1045" t="s">
        <v>691</v>
      </c>
      <c r="F112" s="1034" t="s">
        <v>17</v>
      </c>
      <c r="G112" s="1034" t="s">
        <v>707</v>
      </c>
      <c r="H112" s="1051" t="s">
        <v>1267</v>
      </c>
      <c r="I112" s="1036"/>
      <c r="J112" s="1034" t="s">
        <v>23</v>
      </c>
      <c r="K112" s="1036"/>
      <c r="L112" s="1036"/>
      <c r="M112" s="1036"/>
      <c r="N112" s="1037" t="s">
        <v>16</v>
      </c>
      <c r="O112" s="1036"/>
      <c r="P112" s="1036"/>
      <c r="Q112" s="1036"/>
      <c r="R112" s="1036"/>
      <c r="S112" s="1036"/>
      <c r="T112" s="1036"/>
      <c r="U112" s="1037">
        <v>1</v>
      </c>
    </row>
    <row r="113" spans="1:21" ht="65.25" customHeight="1" thickBot="1">
      <c r="A113" s="1040">
        <v>97</v>
      </c>
      <c r="B113" s="1037">
        <v>97</v>
      </c>
      <c r="C113" s="1045" t="s">
        <v>690</v>
      </c>
      <c r="D113" s="1034" t="s">
        <v>14</v>
      </c>
      <c r="E113" s="1045" t="s">
        <v>691</v>
      </c>
      <c r="F113" s="1034" t="s">
        <v>17</v>
      </c>
      <c r="G113" s="1034" t="s">
        <v>1268</v>
      </c>
      <c r="H113" s="1045" t="s">
        <v>1269</v>
      </c>
      <c r="I113" s="1034" t="s">
        <v>275</v>
      </c>
      <c r="J113" s="1034" t="s">
        <v>23</v>
      </c>
      <c r="K113" s="1036"/>
      <c r="L113" s="1037" t="s">
        <v>16</v>
      </c>
      <c r="M113" s="1036"/>
      <c r="N113" s="1036"/>
      <c r="O113" s="1034" t="s">
        <v>16</v>
      </c>
      <c r="P113" s="1036"/>
      <c r="Q113" s="1036"/>
      <c r="R113" s="1036"/>
      <c r="S113" s="1036"/>
      <c r="T113" s="1036"/>
      <c r="U113" s="1037">
        <v>2</v>
      </c>
    </row>
    <row r="114" spans="1:21" ht="65.25" customHeight="1" thickBot="1">
      <c r="A114" s="1040">
        <v>98</v>
      </c>
      <c r="B114" s="1037">
        <v>98</v>
      </c>
      <c r="C114" s="1045" t="s">
        <v>690</v>
      </c>
      <c r="D114" s="1034" t="s">
        <v>14</v>
      </c>
      <c r="E114" s="1045" t="s">
        <v>691</v>
      </c>
      <c r="F114" s="1034" t="s">
        <v>17</v>
      </c>
      <c r="G114" s="1034" t="s">
        <v>119</v>
      </c>
      <c r="H114" s="1045" t="s">
        <v>1270</v>
      </c>
      <c r="I114" s="1034" t="s">
        <v>275</v>
      </c>
      <c r="J114" s="1034" t="s">
        <v>23</v>
      </c>
      <c r="K114" s="1036"/>
      <c r="L114" s="1036"/>
      <c r="M114" s="1036"/>
      <c r="N114" s="1036"/>
      <c r="O114" s="1036"/>
      <c r="P114" s="1036"/>
      <c r="Q114" s="1034" t="s">
        <v>16</v>
      </c>
      <c r="R114" s="1036"/>
      <c r="S114" s="1036"/>
      <c r="T114" s="1036"/>
      <c r="U114" s="1037">
        <v>1</v>
      </c>
    </row>
    <row r="115" spans="1:21" ht="65.25" customHeight="1" thickBot="1">
      <c r="A115" s="1040">
        <v>99</v>
      </c>
      <c r="B115" s="1037">
        <v>99</v>
      </c>
      <c r="C115" s="1045" t="s">
        <v>690</v>
      </c>
      <c r="D115" s="1034" t="s">
        <v>14</v>
      </c>
      <c r="E115" s="1045" t="s">
        <v>691</v>
      </c>
      <c r="F115" s="1034" t="s">
        <v>17</v>
      </c>
      <c r="G115" s="1034" t="s">
        <v>119</v>
      </c>
      <c r="H115" s="1045" t="s">
        <v>1271</v>
      </c>
      <c r="I115" s="1036"/>
      <c r="J115" s="1034" t="s">
        <v>23</v>
      </c>
      <c r="K115" s="1036"/>
      <c r="L115" s="1036"/>
      <c r="M115" s="1036"/>
      <c r="N115" s="1036"/>
      <c r="O115" s="1036"/>
      <c r="P115" s="1036"/>
      <c r="Q115" s="1036"/>
      <c r="R115" s="1036"/>
      <c r="S115" s="1034" t="s">
        <v>16</v>
      </c>
      <c r="T115" s="1036"/>
      <c r="U115" s="1037">
        <v>1</v>
      </c>
    </row>
    <row r="116" spans="1:21" ht="65.25" customHeight="1" thickBot="1">
      <c r="A116" s="1040">
        <v>100</v>
      </c>
      <c r="B116" s="1037">
        <v>100</v>
      </c>
      <c r="C116" s="1045" t="s">
        <v>696</v>
      </c>
      <c r="D116" s="1034" t="s">
        <v>17</v>
      </c>
      <c r="E116" s="1045" t="s">
        <v>697</v>
      </c>
      <c r="F116" s="1034" t="s">
        <v>17</v>
      </c>
      <c r="G116" s="1034" t="s">
        <v>120</v>
      </c>
      <c r="H116" s="1045" t="s">
        <v>332</v>
      </c>
      <c r="I116" s="1034" t="s">
        <v>275</v>
      </c>
      <c r="J116" s="1034" t="s">
        <v>23</v>
      </c>
      <c r="K116" s="1036"/>
      <c r="L116" s="1036"/>
      <c r="M116" s="1036"/>
      <c r="N116" s="1036"/>
      <c r="O116" s="1036"/>
      <c r="P116" s="1036"/>
      <c r="Q116" s="1037" t="s">
        <v>16</v>
      </c>
      <c r="R116" s="1036"/>
      <c r="S116" s="1036"/>
      <c r="T116" s="1036"/>
      <c r="U116" s="1037">
        <v>1</v>
      </c>
    </row>
    <row r="117" spans="1:21" ht="65.25" customHeight="1" thickBot="1">
      <c r="A117" s="1039"/>
      <c r="B117" s="1036"/>
      <c r="C117" s="1045" t="s">
        <v>692</v>
      </c>
      <c r="D117" s="1036"/>
      <c r="E117" s="1036"/>
      <c r="F117" s="1036"/>
      <c r="G117" s="1036"/>
      <c r="H117" s="1045" t="s">
        <v>333</v>
      </c>
      <c r="I117" s="1036"/>
      <c r="J117" s="1036"/>
      <c r="K117" s="1036"/>
      <c r="L117" s="1036"/>
      <c r="M117" s="1036"/>
      <c r="N117" s="1036"/>
      <c r="O117" s="1036"/>
      <c r="P117" s="1036"/>
      <c r="Q117" s="1036"/>
      <c r="R117" s="1036"/>
      <c r="S117" s="1036"/>
      <c r="T117" s="1047" t="s">
        <v>16</v>
      </c>
      <c r="U117" s="1036"/>
    </row>
    <row r="118" spans="1:21" ht="65.25" customHeight="1" thickBot="1">
      <c r="A118" s="1040">
        <v>101</v>
      </c>
      <c r="B118" s="1037">
        <v>101</v>
      </c>
      <c r="C118" s="1045" t="s">
        <v>692</v>
      </c>
      <c r="D118" s="1034" t="s">
        <v>17</v>
      </c>
      <c r="E118" s="1045" t="s">
        <v>693</v>
      </c>
      <c r="F118" s="1034" t="s">
        <v>17</v>
      </c>
      <c r="G118" s="1034" t="s">
        <v>121</v>
      </c>
      <c r="H118" s="1045" t="s">
        <v>333</v>
      </c>
      <c r="I118" s="1034" t="s">
        <v>275</v>
      </c>
      <c r="J118" s="1034" t="s">
        <v>23</v>
      </c>
      <c r="K118" s="1036"/>
      <c r="L118" s="1036"/>
      <c r="M118" s="1036"/>
      <c r="N118" s="1036"/>
      <c r="O118" s="1036"/>
      <c r="P118" s="1036"/>
      <c r="Q118" s="1036"/>
      <c r="R118" s="1036"/>
      <c r="S118" s="1047" t="s">
        <v>16</v>
      </c>
      <c r="T118" s="1036"/>
      <c r="U118" s="1037">
        <v>1</v>
      </c>
    </row>
    <row r="119" spans="1:21" ht="65.25" customHeight="1" thickBot="1">
      <c r="A119" s="1040">
        <v>102</v>
      </c>
      <c r="B119" s="1037">
        <v>102</v>
      </c>
      <c r="C119" s="1045" t="s">
        <v>692</v>
      </c>
      <c r="D119" s="1034" t="s">
        <v>17</v>
      </c>
      <c r="E119" s="1045" t="s">
        <v>693</v>
      </c>
      <c r="F119" s="1034" t="s">
        <v>17</v>
      </c>
      <c r="G119" s="1034" t="s">
        <v>122</v>
      </c>
      <c r="H119" s="1045" t="s">
        <v>334</v>
      </c>
      <c r="I119" s="1034" t="s">
        <v>275</v>
      </c>
      <c r="J119" s="1034" t="s">
        <v>23</v>
      </c>
      <c r="K119" s="1036"/>
      <c r="L119" s="1036"/>
      <c r="M119" s="1036"/>
      <c r="N119" s="1036"/>
      <c r="O119" s="1036"/>
      <c r="P119" s="1047" t="s">
        <v>16</v>
      </c>
      <c r="Q119" s="1036"/>
      <c r="R119" s="1036"/>
      <c r="S119" s="1036"/>
      <c r="T119" s="1036"/>
      <c r="U119" s="1037">
        <v>1</v>
      </c>
    </row>
    <row r="120" spans="1:21" ht="65.25" customHeight="1" thickBot="1">
      <c r="A120" s="1040">
        <v>103</v>
      </c>
      <c r="B120" s="1037">
        <v>103</v>
      </c>
      <c r="C120" s="1045" t="s">
        <v>688</v>
      </c>
      <c r="D120" s="1034" t="s">
        <v>14</v>
      </c>
      <c r="E120" s="1045" t="s">
        <v>689</v>
      </c>
      <c r="F120" s="1034" t="s">
        <v>17</v>
      </c>
      <c r="G120" s="1034" t="s">
        <v>123</v>
      </c>
      <c r="H120" s="1045" t="s">
        <v>335</v>
      </c>
      <c r="I120" s="1034" t="s">
        <v>275</v>
      </c>
      <c r="J120" s="1034" t="s">
        <v>23</v>
      </c>
      <c r="K120" s="1036"/>
      <c r="L120" s="1047" t="s">
        <v>16</v>
      </c>
      <c r="M120" s="1036"/>
      <c r="N120" s="1036"/>
      <c r="O120" s="1036"/>
      <c r="P120" s="1036"/>
      <c r="Q120" s="1036"/>
      <c r="R120" s="1036"/>
      <c r="S120" s="1036"/>
      <c r="T120" s="1036"/>
      <c r="U120" s="1037">
        <v>1</v>
      </c>
    </row>
    <row r="121" spans="1:21" ht="65.25" customHeight="1" thickBot="1">
      <c r="A121" s="1040">
        <v>104</v>
      </c>
      <c r="B121" s="1037">
        <v>104</v>
      </c>
      <c r="C121" s="1045" t="s">
        <v>111</v>
      </c>
      <c r="D121" s="1034" t="s">
        <v>14</v>
      </c>
      <c r="E121" s="1045" t="s">
        <v>123</v>
      </c>
      <c r="F121" s="1034" t="s">
        <v>17</v>
      </c>
      <c r="G121" s="1034" t="s">
        <v>123</v>
      </c>
      <c r="H121" s="1045" t="s">
        <v>335</v>
      </c>
      <c r="I121" s="1034" t="s">
        <v>275</v>
      </c>
      <c r="J121" s="1034" t="s">
        <v>23</v>
      </c>
      <c r="K121" s="1036"/>
      <c r="L121" s="1036"/>
      <c r="M121" s="1036"/>
      <c r="N121" s="1036"/>
      <c r="O121" s="1036"/>
      <c r="P121" s="1047" t="s">
        <v>16</v>
      </c>
      <c r="Q121" s="1036"/>
      <c r="R121" s="1036"/>
      <c r="S121" s="1036"/>
      <c r="T121" s="1036"/>
      <c r="U121" s="1037">
        <v>1</v>
      </c>
    </row>
    <row r="122" spans="1:21" ht="65.25" customHeight="1" thickBot="1">
      <c r="A122" s="1040">
        <v>105</v>
      </c>
      <c r="B122" s="1037">
        <v>105</v>
      </c>
      <c r="C122" s="1045" t="s">
        <v>694</v>
      </c>
      <c r="D122" s="1034" t="s">
        <v>17</v>
      </c>
      <c r="E122" s="1045" t="s">
        <v>695</v>
      </c>
      <c r="F122" s="1034" t="s">
        <v>17</v>
      </c>
      <c r="G122" s="1034" t="s">
        <v>124</v>
      </c>
      <c r="H122" s="1045" t="s">
        <v>339</v>
      </c>
      <c r="I122" s="1034" t="s">
        <v>275</v>
      </c>
      <c r="J122" s="1034" t="s">
        <v>23</v>
      </c>
      <c r="K122" s="1036"/>
      <c r="L122" s="1036"/>
      <c r="M122" s="1036"/>
      <c r="N122" s="1047" t="s">
        <v>16</v>
      </c>
      <c r="O122" s="1036"/>
      <c r="P122" s="1036"/>
      <c r="Q122" s="1036"/>
      <c r="R122" s="1036"/>
      <c r="S122" s="1036"/>
      <c r="T122" s="1036"/>
      <c r="U122" s="1037">
        <v>1</v>
      </c>
    </row>
    <row r="123" spans="1:21" ht="65.25" customHeight="1" thickBot="1">
      <c r="A123" s="1040">
        <v>106</v>
      </c>
      <c r="B123" s="1037">
        <v>106</v>
      </c>
      <c r="C123" s="1045" t="s">
        <v>694</v>
      </c>
      <c r="D123" s="1034" t="s">
        <v>17</v>
      </c>
      <c r="E123" s="1045" t="s">
        <v>695</v>
      </c>
      <c r="F123" s="1034" t="s">
        <v>17</v>
      </c>
      <c r="G123" s="1034" t="s">
        <v>1272</v>
      </c>
      <c r="H123" s="1045" t="s">
        <v>1273</v>
      </c>
      <c r="I123" s="1034" t="s">
        <v>275</v>
      </c>
      <c r="J123" s="1034" t="s">
        <v>23</v>
      </c>
      <c r="K123" s="1036"/>
      <c r="L123" s="1036"/>
      <c r="M123" s="1036"/>
      <c r="N123" s="1036"/>
      <c r="O123" s="1036"/>
      <c r="P123" s="1036"/>
      <c r="Q123" s="1047" t="s">
        <v>16</v>
      </c>
      <c r="R123" s="1036"/>
      <c r="S123" s="1036"/>
      <c r="T123" s="1036"/>
      <c r="U123" s="1037">
        <v>1</v>
      </c>
    </row>
    <row r="124" spans="1:21" ht="0.75" customHeight="1" thickBot="1">
      <c r="A124" s="1040">
        <v>107</v>
      </c>
      <c r="B124" s="1037">
        <v>107</v>
      </c>
      <c r="C124" s="1255" t="s">
        <v>698</v>
      </c>
      <c r="D124" s="1256"/>
      <c r="E124" s="1257"/>
      <c r="F124" s="1037" t="s">
        <v>316</v>
      </c>
      <c r="G124" s="1037" t="s">
        <v>316</v>
      </c>
      <c r="H124" s="1037" t="s">
        <v>316</v>
      </c>
      <c r="I124" s="1037" t="s">
        <v>316</v>
      </c>
      <c r="J124" s="1037" t="s">
        <v>316</v>
      </c>
      <c r="K124" s="1037" t="s">
        <v>316</v>
      </c>
      <c r="L124" s="1037" t="s">
        <v>316</v>
      </c>
      <c r="M124" s="1037" t="s">
        <v>316</v>
      </c>
      <c r="N124" s="1037" t="s">
        <v>316</v>
      </c>
      <c r="O124" s="1037" t="s">
        <v>316</v>
      </c>
      <c r="P124" s="1037" t="s">
        <v>316</v>
      </c>
      <c r="Q124" s="1037" t="s">
        <v>316</v>
      </c>
      <c r="R124" s="1036"/>
      <c r="S124" s="1037" t="s">
        <v>316</v>
      </c>
      <c r="T124" s="1037" t="s">
        <v>316</v>
      </c>
      <c r="U124" s="1037" t="s">
        <v>316</v>
      </c>
    </row>
    <row r="125" spans="1:21" ht="65.25" customHeight="1" thickBot="1">
      <c r="A125" s="1040">
        <v>108</v>
      </c>
      <c r="B125" s="1037">
        <v>108</v>
      </c>
      <c r="C125" s="1045" t="s">
        <v>699</v>
      </c>
      <c r="D125" s="1034" t="s">
        <v>17</v>
      </c>
      <c r="E125" s="1045" t="s">
        <v>700</v>
      </c>
      <c r="F125" s="1034" t="s">
        <v>17</v>
      </c>
      <c r="G125" s="1034" t="s">
        <v>337</v>
      </c>
      <c r="H125" s="1045" t="s">
        <v>1274</v>
      </c>
      <c r="I125" s="1034" t="s">
        <v>275</v>
      </c>
      <c r="J125" s="1034" t="s">
        <v>23</v>
      </c>
      <c r="K125" s="1037" t="s">
        <v>16</v>
      </c>
      <c r="L125" s="1036"/>
      <c r="M125" s="1036"/>
      <c r="N125" s="1036"/>
      <c r="O125" s="1036"/>
      <c r="P125" s="1036"/>
      <c r="Q125" s="1036"/>
      <c r="R125" s="1036"/>
      <c r="S125" s="1036"/>
      <c r="T125" s="1036"/>
      <c r="U125" s="1037">
        <v>1</v>
      </c>
    </row>
    <row r="126" spans="1:21" ht="65.25" customHeight="1" thickBot="1">
      <c r="A126" s="1039"/>
      <c r="B126" s="1036"/>
      <c r="C126" s="1045" t="s">
        <v>701</v>
      </c>
      <c r="D126" s="1036"/>
      <c r="E126" s="1036"/>
      <c r="F126" s="1036"/>
      <c r="G126" s="1036"/>
      <c r="H126" s="1045" t="s">
        <v>1029</v>
      </c>
      <c r="I126" s="1036"/>
      <c r="J126" s="1036"/>
      <c r="K126" s="1036"/>
      <c r="L126" s="1036"/>
      <c r="M126" s="1036"/>
      <c r="N126" s="1036"/>
      <c r="O126" s="1036"/>
      <c r="P126" s="1036"/>
      <c r="Q126" s="1036"/>
      <c r="R126" s="1036"/>
      <c r="S126" s="1036"/>
      <c r="T126" s="1037" t="s">
        <v>16</v>
      </c>
      <c r="U126" s="1036"/>
    </row>
    <row r="127" spans="1:21" ht="65.25" customHeight="1" thickBot="1">
      <c r="A127" s="1040">
        <v>109</v>
      </c>
      <c r="B127" s="1037">
        <v>109</v>
      </c>
      <c r="C127" s="1045" t="s">
        <v>701</v>
      </c>
      <c r="D127" s="1034" t="s">
        <v>17</v>
      </c>
      <c r="E127" s="1045" t="s">
        <v>702</v>
      </c>
      <c r="F127" s="1034" t="s">
        <v>17</v>
      </c>
      <c r="G127" s="1034" t="s">
        <v>128</v>
      </c>
      <c r="H127" s="1045" t="s">
        <v>968</v>
      </c>
      <c r="I127" s="1034" t="s">
        <v>275</v>
      </c>
      <c r="J127" s="1034" t="s">
        <v>23</v>
      </c>
      <c r="K127" s="1037" t="s">
        <v>16</v>
      </c>
      <c r="L127" s="1036"/>
      <c r="M127" s="1036"/>
      <c r="N127" s="1036"/>
      <c r="O127" s="1036"/>
      <c r="P127" s="1036"/>
      <c r="Q127" s="1036"/>
      <c r="R127" s="1036"/>
      <c r="S127" s="1036"/>
      <c r="T127" s="1036"/>
      <c r="U127" s="1037">
        <v>1</v>
      </c>
    </row>
    <row r="128" spans="1:21" ht="65.25" customHeight="1" thickBot="1">
      <c r="A128" s="1040">
        <v>110</v>
      </c>
      <c r="B128" s="1037">
        <v>110</v>
      </c>
      <c r="C128" s="1045" t="s">
        <v>703</v>
      </c>
      <c r="D128" s="1034" t="s">
        <v>14</v>
      </c>
      <c r="E128" s="1045" t="s">
        <v>704</v>
      </c>
      <c r="F128" s="1034" t="s">
        <v>17</v>
      </c>
      <c r="G128" s="1034" t="s">
        <v>127</v>
      </c>
      <c r="H128" s="1045" t="s">
        <v>988</v>
      </c>
      <c r="I128" s="1034" t="s">
        <v>275</v>
      </c>
      <c r="J128" s="1034" t="s">
        <v>23</v>
      </c>
      <c r="K128" s="1036"/>
      <c r="L128" s="1036"/>
      <c r="M128" s="1037" t="s">
        <v>16</v>
      </c>
      <c r="N128" s="1036"/>
      <c r="O128" s="1036"/>
      <c r="P128" s="1036"/>
      <c r="Q128" s="1036"/>
      <c r="R128" s="1036"/>
      <c r="S128" s="1036"/>
      <c r="T128" s="1036"/>
      <c r="U128" s="1037">
        <v>1</v>
      </c>
    </row>
    <row r="129" spans="1:21" ht="54" customHeight="1" thickBot="1">
      <c r="A129" s="1040">
        <v>111</v>
      </c>
      <c r="B129" s="1037">
        <v>111</v>
      </c>
      <c r="C129" s="1255" t="s">
        <v>24</v>
      </c>
      <c r="D129" s="1256"/>
      <c r="E129" s="1257"/>
      <c r="F129" s="1037" t="s">
        <v>316</v>
      </c>
      <c r="G129" s="1037" t="s">
        <v>316</v>
      </c>
      <c r="H129" s="1044" t="s">
        <v>316</v>
      </c>
      <c r="I129" s="1037" t="s">
        <v>316</v>
      </c>
      <c r="J129" s="1037" t="s">
        <v>316</v>
      </c>
      <c r="K129" s="1037" t="s">
        <v>316</v>
      </c>
      <c r="L129" s="1037" t="s">
        <v>316</v>
      </c>
      <c r="M129" s="1037" t="s">
        <v>316</v>
      </c>
      <c r="N129" s="1037" t="s">
        <v>316</v>
      </c>
      <c r="O129" s="1037" t="s">
        <v>316</v>
      </c>
      <c r="P129" s="1037" t="s">
        <v>316</v>
      </c>
      <c r="Q129" s="1037" t="s">
        <v>316</v>
      </c>
      <c r="R129" s="1036"/>
      <c r="S129" s="1037" t="s">
        <v>316</v>
      </c>
      <c r="T129" s="1037" t="s">
        <v>316</v>
      </c>
      <c r="U129" s="1037" t="s">
        <v>316</v>
      </c>
    </row>
    <row r="130" spans="1:21" ht="65.25" hidden="1" customHeight="1" thickBot="1">
      <c r="A130" s="1040">
        <v>112</v>
      </c>
      <c r="B130" s="1037">
        <v>112</v>
      </c>
      <c r="C130" s="1255" t="s">
        <v>116</v>
      </c>
      <c r="D130" s="1256"/>
      <c r="E130" s="1257"/>
      <c r="F130" s="1037" t="s">
        <v>316</v>
      </c>
      <c r="G130" s="1037" t="s">
        <v>316</v>
      </c>
      <c r="H130" s="1044" t="s">
        <v>316</v>
      </c>
      <c r="I130" s="1037" t="s">
        <v>316</v>
      </c>
      <c r="J130" s="1037" t="s">
        <v>316</v>
      </c>
      <c r="K130" s="1037" t="s">
        <v>316</v>
      </c>
      <c r="L130" s="1037" t="s">
        <v>316</v>
      </c>
      <c r="M130" s="1037" t="s">
        <v>316</v>
      </c>
      <c r="N130" s="1037" t="s">
        <v>316</v>
      </c>
      <c r="O130" s="1037" t="s">
        <v>316</v>
      </c>
      <c r="P130" s="1037" t="s">
        <v>316</v>
      </c>
      <c r="Q130" s="1037" t="s">
        <v>316</v>
      </c>
      <c r="R130" s="1036"/>
      <c r="S130" s="1037" t="s">
        <v>316</v>
      </c>
      <c r="T130" s="1037" t="s">
        <v>316</v>
      </c>
      <c r="U130" s="1037" t="s">
        <v>316</v>
      </c>
    </row>
    <row r="131" spans="1:21" ht="65.25" customHeight="1" thickBot="1">
      <c r="A131" s="1040">
        <v>113</v>
      </c>
      <c r="B131" s="1037">
        <v>113</v>
      </c>
      <c r="C131" s="1045" t="s">
        <v>388</v>
      </c>
      <c r="D131" s="1034" t="s">
        <v>17</v>
      </c>
      <c r="E131" s="1045" t="s">
        <v>389</v>
      </c>
      <c r="F131" s="1034" t="s">
        <v>17</v>
      </c>
      <c r="G131" s="1034" t="s">
        <v>402</v>
      </c>
      <c r="H131" s="1045" t="s">
        <v>403</v>
      </c>
      <c r="I131" s="1034" t="s">
        <v>275</v>
      </c>
      <c r="J131" s="1034" t="s">
        <v>25</v>
      </c>
      <c r="K131" s="1036"/>
      <c r="L131" s="1036"/>
      <c r="M131" s="1032" t="s">
        <v>16</v>
      </c>
      <c r="N131" s="1036"/>
      <c r="O131" s="1036"/>
      <c r="P131" s="1036"/>
      <c r="Q131" s="1036"/>
      <c r="R131" s="1036"/>
      <c r="S131" s="1036"/>
      <c r="T131" s="1036"/>
      <c r="U131" s="1037">
        <v>1</v>
      </c>
    </row>
    <row r="132" spans="1:21" ht="65.25" customHeight="1" thickBot="1">
      <c r="A132" s="1040">
        <v>114</v>
      </c>
      <c r="B132" s="1037">
        <v>114</v>
      </c>
      <c r="C132" s="1045" t="s">
        <v>388</v>
      </c>
      <c r="D132" s="1034" t="s">
        <v>17</v>
      </c>
      <c r="E132" s="1045" t="s">
        <v>389</v>
      </c>
      <c r="F132" s="1034" t="s">
        <v>17</v>
      </c>
      <c r="G132" s="1034" t="s">
        <v>404</v>
      </c>
      <c r="H132" s="1045" t="s">
        <v>405</v>
      </c>
      <c r="I132" s="1034" t="s">
        <v>275</v>
      </c>
      <c r="J132" s="1034" t="s">
        <v>25</v>
      </c>
      <c r="K132" s="1036"/>
      <c r="L132" s="1036"/>
      <c r="M132" s="1036"/>
      <c r="N132" s="1032" t="s">
        <v>16</v>
      </c>
      <c r="O132" s="1036"/>
      <c r="P132" s="1036"/>
      <c r="Q132" s="1036"/>
      <c r="R132" s="1036"/>
      <c r="S132" s="1036"/>
      <c r="T132" s="1036"/>
      <c r="U132" s="1037">
        <v>1</v>
      </c>
    </row>
    <row r="133" spans="1:21" ht="65.25" customHeight="1" thickBot="1">
      <c r="A133" s="1040">
        <v>115</v>
      </c>
      <c r="B133" s="1037">
        <v>115</v>
      </c>
      <c r="C133" s="1045" t="s">
        <v>390</v>
      </c>
      <c r="D133" s="1034" t="s">
        <v>17</v>
      </c>
      <c r="E133" s="1045" t="s">
        <v>391</v>
      </c>
      <c r="F133" s="1034" t="s">
        <v>17</v>
      </c>
      <c r="G133" s="1045" t="s">
        <v>406</v>
      </c>
      <c r="H133" s="1045" t="s">
        <v>407</v>
      </c>
      <c r="I133" s="1034" t="s">
        <v>275</v>
      </c>
      <c r="J133" s="1034" t="s">
        <v>25</v>
      </c>
      <c r="K133" s="1036"/>
      <c r="L133" s="1032" t="s">
        <v>16</v>
      </c>
      <c r="M133" s="1036"/>
      <c r="N133" s="1036"/>
      <c r="O133" s="1036"/>
      <c r="P133" s="1036"/>
      <c r="Q133" s="1036"/>
      <c r="R133" s="1036"/>
      <c r="S133" s="1036"/>
      <c r="T133" s="1036"/>
      <c r="U133" s="1037">
        <v>1</v>
      </c>
    </row>
    <row r="134" spans="1:21" ht="65.25" customHeight="1" thickBot="1">
      <c r="A134" s="1040">
        <v>116</v>
      </c>
      <c r="B134" s="1037">
        <v>116</v>
      </c>
      <c r="C134" s="1045" t="s">
        <v>392</v>
      </c>
      <c r="D134" s="1034" t="s">
        <v>14</v>
      </c>
      <c r="E134" s="1045" t="s">
        <v>393</v>
      </c>
      <c r="F134" s="1034" t="s">
        <v>14</v>
      </c>
      <c r="G134" s="1045" t="s">
        <v>411</v>
      </c>
      <c r="H134" s="1045" t="s">
        <v>408</v>
      </c>
      <c r="I134" s="1034" t="s">
        <v>275</v>
      </c>
      <c r="J134" s="1034" t="s">
        <v>25</v>
      </c>
      <c r="K134" s="1032" t="s">
        <v>16</v>
      </c>
      <c r="L134" s="1036"/>
      <c r="M134" s="1036"/>
      <c r="N134" s="1036"/>
      <c r="O134" s="1036"/>
      <c r="P134" s="1036"/>
      <c r="Q134" s="1036"/>
      <c r="R134" s="1032" t="s">
        <v>16</v>
      </c>
      <c r="S134" s="1036"/>
      <c r="T134" s="1036"/>
      <c r="U134" s="1037">
        <v>2</v>
      </c>
    </row>
    <row r="135" spans="1:21" ht="65.25" customHeight="1" thickBot="1">
      <c r="A135" s="1040">
        <v>117</v>
      </c>
      <c r="B135" s="1037">
        <v>117</v>
      </c>
      <c r="C135" s="1045" t="s">
        <v>392</v>
      </c>
      <c r="D135" s="1034" t="s">
        <v>14</v>
      </c>
      <c r="E135" s="1045" t="s">
        <v>393</v>
      </c>
      <c r="F135" s="1034" t="s">
        <v>14</v>
      </c>
      <c r="G135" s="1045" t="s">
        <v>410</v>
      </c>
      <c r="H135" s="1045" t="s">
        <v>1275</v>
      </c>
      <c r="I135" s="1034" t="s">
        <v>275</v>
      </c>
      <c r="J135" s="1034" t="s">
        <v>25</v>
      </c>
      <c r="K135" s="1036"/>
      <c r="L135" s="1032" t="s">
        <v>16</v>
      </c>
      <c r="M135" s="1036"/>
      <c r="N135" s="1036"/>
      <c r="O135" s="1036"/>
      <c r="P135" s="1036"/>
      <c r="Q135" s="1036"/>
      <c r="R135" s="1032" t="s">
        <v>16</v>
      </c>
      <c r="S135" s="1036"/>
      <c r="T135" s="1036"/>
      <c r="U135" s="1037">
        <v>2</v>
      </c>
    </row>
    <row r="136" spans="1:21" ht="65.25" customHeight="1" thickBot="1">
      <c r="A136" s="1039"/>
      <c r="B136" s="1036"/>
      <c r="C136" s="1045" t="s">
        <v>341</v>
      </c>
      <c r="D136" s="1036"/>
      <c r="E136" s="1036"/>
      <c r="F136" s="1036"/>
      <c r="G136" s="1036"/>
      <c r="H136" s="1045" t="s">
        <v>942</v>
      </c>
      <c r="I136" s="1036"/>
      <c r="J136" s="1036"/>
      <c r="K136" s="1036"/>
      <c r="L136" s="1036"/>
      <c r="M136" s="1036"/>
      <c r="N136" s="1036"/>
      <c r="O136" s="1036"/>
      <c r="P136" s="1036"/>
      <c r="Q136" s="1036"/>
      <c r="R136" s="1036"/>
      <c r="S136" s="1036"/>
      <c r="T136" s="1037" t="s">
        <v>16</v>
      </c>
      <c r="U136" s="1036"/>
    </row>
    <row r="137" spans="1:21" ht="65.25" customHeight="1" thickBot="1">
      <c r="A137" s="1040">
        <v>118</v>
      </c>
      <c r="B137" s="1037">
        <v>118</v>
      </c>
      <c r="C137" s="1045" t="s">
        <v>341</v>
      </c>
      <c r="D137" s="1047" t="s">
        <v>15</v>
      </c>
      <c r="E137" s="1048" t="s">
        <v>1276</v>
      </c>
      <c r="F137" s="1047" t="s">
        <v>17</v>
      </c>
      <c r="G137" s="1045" t="s">
        <v>396</v>
      </c>
      <c r="H137" s="1051" t="s">
        <v>1277</v>
      </c>
      <c r="I137" s="1034" t="s">
        <v>275</v>
      </c>
      <c r="J137" s="1034" t="s">
        <v>25</v>
      </c>
      <c r="K137" s="1047" t="s">
        <v>16</v>
      </c>
      <c r="L137" s="1036"/>
      <c r="M137" s="1036"/>
      <c r="N137" s="1036"/>
      <c r="O137" s="1036"/>
      <c r="P137" s="1036"/>
      <c r="Q137" s="1036"/>
      <c r="R137" s="1036"/>
      <c r="S137" s="1036"/>
      <c r="T137" s="1036"/>
      <c r="U137" s="1037">
        <v>1</v>
      </c>
    </row>
    <row r="138" spans="1:21" ht="65.25" customHeight="1" thickBot="1">
      <c r="A138" s="1040">
        <v>119</v>
      </c>
      <c r="B138" s="1037">
        <v>119</v>
      </c>
      <c r="C138" s="1045" t="s">
        <v>341</v>
      </c>
      <c r="D138" s="1047" t="s">
        <v>15</v>
      </c>
      <c r="E138" s="1045" t="s">
        <v>1276</v>
      </c>
      <c r="F138" s="1047" t="s">
        <v>17</v>
      </c>
      <c r="G138" s="1045" t="s">
        <v>397</v>
      </c>
      <c r="H138" s="1051" t="s">
        <v>1278</v>
      </c>
      <c r="I138" s="1034" t="s">
        <v>275</v>
      </c>
      <c r="J138" s="1034" t="s">
        <v>25</v>
      </c>
      <c r="K138" s="1036"/>
      <c r="L138" s="1047" t="s">
        <v>16</v>
      </c>
      <c r="M138" s="1036"/>
      <c r="N138" s="1036"/>
      <c r="O138" s="1036"/>
      <c r="P138" s="1036"/>
      <c r="Q138" s="1036"/>
      <c r="R138" s="1036"/>
      <c r="S138" s="1036"/>
      <c r="T138" s="1036"/>
      <c r="U138" s="1037">
        <v>1</v>
      </c>
    </row>
    <row r="139" spans="1:21" ht="65.25" customHeight="1" thickBot="1">
      <c r="A139" s="1040">
        <v>120</v>
      </c>
      <c r="B139" s="1037">
        <v>120</v>
      </c>
      <c r="C139" s="1045" t="s">
        <v>341</v>
      </c>
      <c r="D139" s="1047" t="s">
        <v>15</v>
      </c>
      <c r="E139" s="1045" t="s">
        <v>1276</v>
      </c>
      <c r="F139" s="1047" t="s">
        <v>17</v>
      </c>
      <c r="G139" s="1045" t="s">
        <v>398</v>
      </c>
      <c r="H139" s="1051" t="s">
        <v>1279</v>
      </c>
      <c r="I139" s="1034" t="s">
        <v>275</v>
      </c>
      <c r="J139" s="1034" t="s">
        <v>25</v>
      </c>
      <c r="K139" s="1036"/>
      <c r="L139" s="1036"/>
      <c r="M139" s="1047" t="s">
        <v>16</v>
      </c>
      <c r="N139" s="1036"/>
      <c r="O139" s="1036"/>
      <c r="P139" s="1036"/>
      <c r="Q139" s="1036"/>
      <c r="R139" s="1036"/>
      <c r="S139" s="1036"/>
      <c r="T139" s="1036"/>
      <c r="U139" s="1037">
        <v>1</v>
      </c>
    </row>
    <row r="140" spans="1:21" ht="65.25" customHeight="1" thickBot="1">
      <c r="A140" s="1040">
        <v>121</v>
      </c>
      <c r="B140" s="1037">
        <v>121</v>
      </c>
      <c r="C140" s="1051" t="s">
        <v>341</v>
      </c>
      <c r="D140" s="1047" t="s">
        <v>15</v>
      </c>
      <c r="E140" s="1045" t="s">
        <v>1276</v>
      </c>
      <c r="F140" s="1047" t="s">
        <v>17</v>
      </c>
      <c r="G140" s="1045" t="s">
        <v>399</v>
      </c>
      <c r="H140" s="1051" t="s">
        <v>1174</v>
      </c>
      <c r="I140" s="1034" t="s">
        <v>275</v>
      </c>
      <c r="J140" s="1034" t="s">
        <v>25</v>
      </c>
      <c r="K140" s="1036"/>
      <c r="L140" s="1036"/>
      <c r="M140" s="1036"/>
      <c r="N140" s="1047" t="s">
        <v>16</v>
      </c>
      <c r="O140" s="1036"/>
      <c r="P140" s="1036"/>
      <c r="Q140" s="1036"/>
      <c r="R140" s="1036"/>
      <c r="S140" s="1036"/>
      <c r="T140" s="1036"/>
      <c r="U140" s="1037">
        <v>1</v>
      </c>
    </row>
    <row r="141" spans="1:21" ht="65.25" customHeight="1" thickBot="1">
      <c r="A141" s="1040">
        <v>122</v>
      </c>
      <c r="B141" s="1037">
        <v>122</v>
      </c>
      <c r="C141" s="1045" t="s">
        <v>341</v>
      </c>
      <c r="D141" s="1047" t="s">
        <v>15</v>
      </c>
      <c r="E141" s="1045" t="s">
        <v>1276</v>
      </c>
      <c r="F141" s="1047" t="s">
        <v>17</v>
      </c>
      <c r="G141" s="1045" t="s">
        <v>394</v>
      </c>
      <c r="H141" s="1051" t="s">
        <v>1280</v>
      </c>
      <c r="I141" s="1034" t="s">
        <v>275</v>
      </c>
      <c r="J141" s="1034" t="s">
        <v>25</v>
      </c>
      <c r="K141" s="1036"/>
      <c r="L141" s="1036"/>
      <c r="M141" s="1036"/>
      <c r="N141" s="1036"/>
      <c r="O141" s="1036"/>
      <c r="P141" s="1047" t="s">
        <v>16</v>
      </c>
      <c r="Q141" s="1036"/>
      <c r="R141" s="1036"/>
      <c r="S141" s="1036"/>
      <c r="T141" s="1036"/>
      <c r="U141" s="1037">
        <v>1</v>
      </c>
    </row>
    <row r="142" spans="1:21" ht="65.25" customHeight="1" thickBot="1">
      <c r="A142" s="1039"/>
      <c r="B142" s="1036"/>
      <c r="C142" s="1045" t="s">
        <v>341</v>
      </c>
      <c r="D142" s="1036"/>
      <c r="E142" s="1036"/>
      <c r="F142" s="1036"/>
      <c r="G142" s="1036"/>
      <c r="H142" s="1051" t="s">
        <v>1281</v>
      </c>
      <c r="I142" s="1036"/>
      <c r="J142" s="1036"/>
      <c r="K142" s="1036"/>
      <c r="L142" s="1036"/>
      <c r="M142" s="1036"/>
      <c r="N142" s="1036"/>
      <c r="O142" s="1036"/>
      <c r="P142" s="1036"/>
      <c r="Q142" s="1036"/>
      <c r="R142" s="1047" t="s">
        <v>16</v>
      </c>
      <c r="S142" s="1036"/>
      <c r="T142" s="1036"/>
      <c r="U142" s="1036"/>
    </row>
    <row r="143" spans="1:21" ht="65.25" customHeight="1" thickBot="1">
      <c r="A143" s="1040">
        <v>123</v>
      </c>
      <c r="B143" s="1037">
        <v>123</v>
      </c>
      <c r="C143" s="1045" t="s">
        <v>341</v>
      </c>
      <c r="D143" s="1047" t="s">
        <v>15</v>
      </c>
      <c r="E143" s="1045" t="s">
        <v>1276</v>
      </c>
      <c r="F143" s="1047" t="s">
        <v>17</v>
      </c>
      <c r="G143" s="1045" t="s">
        <v>400</v>
      </c>
      <c r="H143" s="1045" t="s">
        <v>999</v>
      </c>
      <c r="I143" s="1034" t="s">
        <v>275</v>
      </c>
      <c r="J143" s="1034" t="s">
        <v>25</v>
      </c>
      <c r="K143" s="1036"/>
      <c r="L143" s="1036"/>
      <c r="M143" s="1036"/>
      <c r="N143" s="1036"/>
      <c r="O143" s="1047" t="s">
        <v>16</v>
      </c>
      <c r="P143" s="1036"/>
      <c r="Q143" s="1036"/>
      <c r="R143" s="1036"/>
      <c r="S143" s="1036"/>
      <c r="T143" s="1036"/>
      <c r="U143" s="1037">
        <v>1</v>
      </c>
    </row>
    <row r="144" spans="1:21" ht="65.25" customHeight="1" thickBot="1">
      <c r="A144" s="1040">
        <v>124</v>
      </c>
      <c r="B144" s="1037">
        <v>124</v>
      </c>
      <c r="C144" s="1045" t="s">
        <v>341</v>
      </c>
      <c r="D144" s="1047" t="s">
        <v>15</v>
      </c>
      <c r="E144" s="1045" t="s">
        <v>1276</v>
      </c>
      <c r="F144" s="1047" t="s">
        <v>17</v>
      </c>
      <c r="G144" s="1045" t="s">
        <v>395</v>
      </c>
      <c r="H144" s="1045" t="s">
        <v>713</v>
      </c>
      <c r="I144" s="1034" t="s">
        <v>275</v>
      </c>
      <c r="J144" s="1034" t="s">
        <v>25</v>
      </c>
      <c r="K144" s="1036"/>
      <c r="L144" s="1036"/>
      <c r="M144" s="1036"/>
      <c r="N144" s="1036"/>
      <c r="O144" s="1036"/>
      <c r="P144" s="1036"/>
      <c r="Q144" s="1047" t="s">
        <v>16</v>
      </c>
      <c r="R144" s="1036"/>
      <c r="S144" s="1036"/>
      <c r="T144" s="1036"/>
      <c r="U144" s="1037">
        <v>1</v>
      </c>
    </row>
    <row r="145" spans="1:21" ht="65.25" customHeight="1" thickBot="1">
      <c r="A145" s="1040">
        <v>125</v>
      </c>
      <c r="B145" s="1037">
        <v>125</v>
      </c>
      <c r="C145" s="1045" t="s">
        <v>341</v>
      </c>
      <c r="D145" s="1047" t="s">
        <v>15</v>
      </c>
      <c r="E145" s="1045" t="s">
        <v>1276</v>
      </c>
      <c r="F145" s="1047" t="s">
        <v>17</v>
      </c>
      <c r="G145" s="1045" t="s">
        <v>401</v>
      </c>
      <c r="H145" s="1051" t="s">
        <v>1282</v>
      </c>
      <c r="I145" s="1034" t="s">
        <v>275</v>
      </c>
      <c r="J145" s="1034" t="s">
        <v>25</v>
      </c>
      <c r="K145" s="1036"/>
      <c r="L145" s="1036"/>
      <c r="M145" s="1036"/>
      <c r="N145" s="1036"/>
      <c r="O145" s="1036"/>
      <c r="P145" s="1036"/>
      <c r="Q145" s="1036"/>
      <c r="R145" s="1036"/>
      <c r="S145" s="1034" t="s">
        <v>16</v>
      </c>
      <c r="T145" s="1036"/>
      <c r="U145" s="1037">
        <v>1</v>
      </c>
    </row>
    <row r="146" spans="1:21" ht="65.25" customHeight="1" thickBot="1">
      <c r="A146" s="1040">
        <v>126</v>
      </c>
      <c r="B146" s="1037">
        <v>126</v>
      </c>
      <c r="C146" s="1045" t="s">
        <v>412</v>
      </c>
      <c r="D146" s="1034" t="s">
        <v>14</v>
      </c>
      <c r="E146" s="1045" t="s">
        <v>413</v>
      </c>
      <c r="F146" s="1034" t="s">
        <v>17</v>
      </c>
      <c r="G146" s="1045" t="s">
        <v>414</v>
      </c>
      <c r="H146" s="1045" t="s">
        <v>417</v>
      </c>
      <c r="I146" s="1034" t="s">
        <v>275</v>
      </c>
      <c r="J146" s="1034" t="s">
        <v>25</v>
      </c>
      <c r="K146" s="1036"/>
      <c r="L146" s="1036"/>
      <c r="M146" s="1034" t="s">
        <v>16</v>
      </c>
      <c r="N146" s="1036"/>
      <c r="O146" s="1036"/>
      <c r="P146" s="1036"/>
      <c r="Q146" s="1036"/>
      <c r="R146" s="1036"/>
      <c r="S146" s="1036"/>
      <c r="T146" s="1036"/>
      <c r="U146" s="1037">
        <v>1</v>
      </c>
    </row>
    <row r="147" spans="1:21" ht="65.25" customHeight="1" thickBot="1">
      <c r="A147" s="1040">
        <v>127</v>
      </c>
      <c r="B147" s="1037">
        <v>127</v>
      </c>
      <c r="C147" s="1045" t="s">
        <v>412</v>
      </c>
      <c r="D147" s="1034" t="s">
        <v>14</v>
      </c>
      <c r="E147" s="1045" t="s">
        <v>413</v>
      </c>
      <c r="F147" s="1034" t="s">
        <v>17</v>
      </c>
      <c r="G147" s="1045" t="s">
        <v>415</v>
      </c>
      <c r="H147" s="1045" t="s">
        <v>714</v>
      </c>
      <c r="I147" s="1034" t="s">
        <v>275</v>
      </c>
      <c r="J147" s="1034" t="s">
        <v>25</v>
      </c>
      <c r="K147" s="1036"/>
      <c r="L147" s="1036"/>
      <c r="M147" s="1036"/>
      <c r="N147" s="1036"/>
      <c r="O147" s="1036"/>
      <c r="P147" s="1034" t="s">
        <v>16</v>
      </c>
      <c r="Q147" s="1036"/>
      <c r="R147" s="1036"/>
      <c r="S147" s="1036"/>
      <c r="T147" s="1036"/>
      <c r="U147" s="1037">
        <v>1</v>
      </c>
    </row>
    <row r="148" spans="1:21" ht="63" customHeight="1" thickBot="1">
      <c r="A148" s="1040">
        <v>128</v>
      </c>
      <c r="B148" s="1037">
        <v>128</v>
      </c>
      <c r="C148" s="1045" t="s">
        <v>412</v>
      </c>
      <c r="D148" s="1034" t="s">
        <v>14</v>
      </c>
      <c r="E148" s="1045" t="s">
        <v>413</v>
      </c>
      <c r="F148" s="1034" t="s">
        <v>17</v>
      </c>
      <c r="G148" s="1045" t="s">
        <v>416</v>
      </c>
      <c r="H148" s="1045" t="s">
        <v>418</v>
      </c>
      <c r="I148" s="1034" t="s">
        <v>275</v>
      </c>
      <c r="J148" s="1034" t="s">
        <v>25</v>
      </c>
      <c r="K148" s="1036"/>
      <c r="L148" s="1036"/>
      <c r="M148" s="1036"/>
      <c r="N148" s="1036"/>
      <c r="O148" s="1036"/>
      <c r="P148" s="1036"/>
      <c r="Q148" s="1034" t="s">
        <v>16</v>
      </c>
      <c r="R148" s="1036"/>
      <c r="S148" s="1036"/>
      <c r="T148" s="1036"/>
      <c r="U148" s="1037">
        <v>1</v>
      </c>
    </row>
    <row r="149" spans="1:21" ht="65.25" hidden="1" customHeight="1" thickBot="1">
      <c r="A149" s="1040">
        <v>129</v>
      </c>
      <c r="B149" s="1037">
        <v>129</v>
      </c>
      <c r="C149" s="1255" t="s">
        <v>284</v>
      </c>
      <c r="D149" s="1256"/>
      <c r="E149" s="1257"/>
      <c r="F149" s="1037" t="s">
        <v>316</v>
      </c>
      <c r="G149" s="1037" t="s">
        <v>316</v>
      </c>
      <c r="H149" s="1037" t="s">
        <v>316</v>
      </c>
      <c r="I149" s="1037" t="s">
        <v>316</v>
      </c>
      <c r="J149" s="1037" t="s">
        <v>316</v>
      </c>
      <c r="K149" s="1037" t="s">
        <v>316</v>
      </c>
      <c r="L149" s="1037" t="s">
        <v>316</v>
      </c>
      <c r="M149" s="1037" t="s">
        <v>316</v>
      </c>
      <c r="N149" s="1037" t="s">
        <v>316</v>
      </c>
      <c r="O149" s="1037" t="s">
        <v>316</v>
      </c>
      <c r="P149" s="1037" t="s">
        <v>316</v>
      </c>
      <c r="Q149" s="1037" t="s">
        <v>316</v>
      </c>
      <c r="R149" s="1036"/>
      <c r="S149" s="1037" t="s">
        <v>316</v>
      </c>
      <c r="T149" s="1037" t="s">
        <v>316</v>
      </c>
      <c r="U149" s="1037" t="s">
        <v>316</v>
      </c>
    </row>
    <row r="150" spans="1:21" ht="39" customHeight="1" thickBot="1">
      <c r="A150" s="1040">
        <v>130</v>
      </c>
      <c r="B150" s="1037">
        <v>130</v>
      </c>
      <c r="C150" s="1045" t="s">
        <v>144</v>
      </c>
      <c r="D150" s="1034" t="s">
        <v>14</v>
      </c>
      <c r="E150" s="1045" t="s">
        <v>140</v>
      </c>
      <c r="F150" s="1034" t="s">
        <v>17</v>
      </c>
      <c r="G150" s="1034" t="s">
        <v>140</v>
      </c>
      <c r="H150" s="1045" t="s">
        <v>283</v>
      </c>
      <c r="I150" s="1034" t="s">
        <v>275</v>
      </c>
      <c r="J150" s="1034" t="s">
        <v>25</v>
      </c>
      <c r="K150" s="1036"/>
      <c r="L150" s="1036"/>
      <c r="M150" s="1036"/>
      <c r="N150" s="1036"/>
      <c r="O150" s="1036"/>
      <c r="P150" s="1036"/>
      <c r="Q150" s="1034" t="s">
        <v>16</v>
      </c>
      <c r="R150" s="1036"/>
      <c r="S150" s="1036"/>
      <c r="T150" s="1036"/>
      <c r="U150" s="1037">
        <v>1</v>
      </c>
    </row>
    <row r="151" spans="1:21" ht="65.25" customHeight="1" thickBot="1">
      <c r="A151" s="1040">
        <v>131</v>
      </c>
      <c r="B151" s="1037">
        <v>131</v>
      </c>
      <c r="C151" s="1045" t="s">
        <v>346</v>
      </c>
      <c r="D151" s="1034" t="s">
        <v>17</v>
      </c>
      <c r="E151" s="1045" t="s">
        <v>1283</v>
      </c>
      <c r="F151" s="1034" t="s">
        <v>17</v>
      </c>
      <c r="G151" s="1045" t="s">
        <v>1284</v>
      </c>
      <c r="H151" s="1045" t="s">
        <v>420</v>
      </c>
      <c r="I151" s="1034" t="s">
        <v>275</v>
      </c>
      <c r="J151" s="1034" t="s">
        <v>25</v>
      </c>
      <c r="K151" s="1036"/>
      <c r="L151" s="1036"/>
      <c r="M151" s="1036"/>
      <c r="N151" s="1036"/>
      <c r="O151" s="1036"/>
      <c r="P151" s="1036"/>
      <c r="Q151" s="1036"/>
      <c r="R151" s="1036"/>
      <c r="S151" s="1034" t="s">
        <v>16</v>
      </c>
      <c r="T151" s="1036"/>
      <c r="U151" s="1037">
        <v>1</v>
      </c>
    </row>
    <row r="152" spans="1:21" ht="65.25" customHeight="1" thickBot="1">
      <c r="A152" s="1040">
        <v>132</v>
      </c>
      <c r="B152" s="1037">
        <v>132</v>
      </c>
      <c r="C152" s="1045" t="s">
        <v>348</v>
      </c>
      <c r="D152" s="1034" t="s">
        <v>17</v>
      </c>
      <c r="E152" s="1045" t="s">
        <v>349</v>
      </c>
      <c r="F152" s="1034" t="s">
        <v>17</v>
      </c>
      <c r="G152" s="1045" t="s">
        <v>1285</v>
      </c>
      <c r="H152" s="1045" t="s">
        <v>422</v>
      </c>
      <c r="I152" s="1034" t="s">
        <v>275</v>
      </c>
      <c r="J152" s="1034" t="s">
        <v>25</v>
      </c>
      <c r="K152" s="1036"/>
      <c r="L152" s="1036"/>
      <c r="M152" s="1036"/>
      <c r="N152" s="1036"/>
      <c r="O152" s="1036"/>
      <c r="P152" s="1036"/>
      <c r="Q152" s="1036"/>
      <c r="R152" s="1036"/>
      <c r="S152" s="1036"/>
      <c r="T152" s="1034" t="s">
        <v>16</v>
      </c>
      <c r="U152" s="1037">
        <v>1</v>
      </c>
    </row>
    <row r="153" spans="1:21" ht="65.25" customHeight="1" thickBot="1">
      <c r="A153" s="1040">
        <v>133</v>
      </c>
      <c r="B153" s="1037">
        <v>133</v>
      </c>
      <c r="C153" s="1045" t="s">
        <v>350</v>
      </c>
      <c r="D153" s="1034" t="s">
        <v>17</v>
      </c>
      <c r="E153" s="1045" t="s">
        <v>351</v>
      </c>
      <c r="F153" s="1034" t="s">
        <v>17</v>
      </c>
      <c r="G153" s="1045" t="s">
        <v>423</v>
      </c>
      <c r="H153" s="1045" t="s">
        <v>427</v>
      </c>
      <c r="I153" s="1034" t="s">
        <v>275</v>
      </c>
      <c r="J153" s="1034" t="s">
        <v>25</v>
      </c>
      <c r="K153" s="1036"/>
      <c r="L153" s="1036"/>
      <c r="M153" s="1036"/>
      <c r="N153" s="1034" t="s">
        <v>16</v>
      </c>
      <c r="O153" s="1036"/>
      <c r="P153" s="1036"/>
      <c r="Q153" s="1036"/>
      <c r="R153" s="1036"/>
      <c r="S153" s="1036"/>
      <c r="T153" s="1036"/>
      <c r="U153" s="1037">
        <v>1</v>
      </c>
    </row>
    <row r="154" spans="1:21" ht="65.25" customHeight="1" thickBot="1">
      <c r="A154" s="1040">
        <v>134</v>
      </c>
      <c r="B154" s="1037">
        <v>134</v>
      </c>
      <c r="C154" s="1045" t="s">
        <v>350</v>
      </c>
      <c r="D154" s="1034" t="s">
        <v>17</v>
      </c>
      <c r="E154" s="1045" t="s">
        <v>351</v>
      </c>
      <c r="F154" s="1034" t="s">
        <v>17</v>
      </c>
      <c r="G154" s="1045" t="s">
        <v>425</v>
      </c>
      <c r="H154" s="1045" t="s">
        <v>428</v>
      </c>
      <c r="I154" s="1034" t="s">
        <v>275</v>
      </c>
      <c r="J154" s="1034" t="s">
        <v>25</v>
      </c>
      <c r="K154" s="1036"/>
      <c r="L154" s="1036"/>
      <c r="M154" s="1036"/>
      <c r="N154" s="1036"/>
      <c r="O154" s="1036"/>
      <c r="P154" s="1034" t="s">
        <v>16</v>
      </c>
      <c r="Q154" s="1036"/>
      <c r="R154" s="1036"/>
      <c r="S154" s="1036"/>
      <c r="T154" s="1036"/>
      <c r="U154" s="1037">
        <v>1</v>
      </c>
    </row>
    <row r="155" spans="1:21" ht="65.25" customHeight="1" thickBot="1">
      <c r="A155" s="1040">
        <v>135</v>
      </c>
      <c r="B155" s="1037">
        <v>135</v>
      </c>
      <c r="C155" s="1045" t="s">
        <v>350</v>
      </c>
      <c r="D155" s="1034" t="s">
        <v>17</v>
      </c>
      <c r="E155" s="1045" t="s">
        <v>351</v>
      </c>
      <c r="F155" s="1034" t="s">
        <v>17</v>
      </c>
      <c r="G155" s="1045" t="s">
        <v>426</v>
      </c>
      <c r="H155" s="1045" t="s">
        <v>429</v>
      </c>
      <c r="I155" s="1034" t="s">
        <v>275</v>
      </c>
      <c r="J155" s="1034" t="s">
        <v>25</v>
      </c>
      <c r="K155" s="1036"/>
      <c r="L155" s="1036"/>
      <c r="M155" s="1036"/>
      <c r="N155" s="1036"/>
      <c r="O155" s="1036"/>
      <c r="P155" s="1036"/>
      <c r="Q155" s="1036"/>
      <c r="R155" s="1036"/>
      <c r="S155" s="1036"/>
      <c r="T155" s="1034" t="s">
        <v>16</v>
      </c>
      <c r="U155" s="1037">
        <v>1</v>
      </c>
    </row>
    <row r="156" spans="1:21" ht="65.25" customHeight="1" thickBot="1">
      <c r="A156" s="1040">
        <v>136</v>
      </c>
      <c r="B156" s="1037">
        <v>136</v>
      </c>
      <c r="C156" s="1045" t="s">
        <v>352</v>
      </c>
      <c r="D156" s="1034" t="s">
        <v>17</v>
      </c>
      <c r="E156" s="1045" t="s">
        <v>353</v>
      </c>
      <c r="F156" s="1034" t="s">
        <v>17</v>
      </c>
      <c r="G156" s="1045" t="s">
        <v>1286</v>
      </c>
      <c r="H156" s="1045" t="s">
        <v>431</v>
      </c>
      <c r="I156" s="1034" t="s">
        <v>275</v>
      </c>
      <c r="J156" s="1034" t="s">
        <v>25</v>
      </c>
      <c r="K156" s="1036"/>
      <c r="L156" s="1036"/>
      <c r="M156" s="1036"/>
      <c r="N156" s="1036"/>
      <c r="O156" s="1036"/>
      <c r="P156" s="1036"/>
      <c r="Q156" s="1036"/>
      <c r="R156" s="1036"/>
      <c r="S156" s="1034" t="s">
        <v>16</v>
      </c>
      <c r="T156" s="1036"/>
      <c r="U156" s="1037">
        <v>1</v>
      </c>
    </row>
    <row r="157" spans="1:21" ht="65.25" customHeight="1" thickBot="1">
      <c r="A157" s="1040">
        <v>137</v>
      </c>
      <c r="B157" s="1037">
        <v>137</v>
      </c>
      <c r="C157" s="1045" t="s">
        <v>432</v>
      </c>
      <c r="D157" s="1034" t="s">
        <v>14</v>
      </c>
      <c r="E157" s="1045" t="s">
        <v>438</v>
      </c>
      <c r="F157" s="1034" t="s">
        <v>17</v>
      </c>
      <c r="G157" s="1045" t="s">
        <v>437</v>
      </c>
      <c r="H157" s="1045" t="s">
        <v>1287</v>
      </c>
      <c r="I157" s="1034" t="s">
        <v>275</v>
      </c>
      <c r="J157" s="1034" t="s">
        <v>25</v>
      </c>
      <c r="K157" s="1047" t="s">
        <v>16</v>
      </c>
      <c r="L157" s="1036"/>
      <c r="M157" s="1036"/>
      <c r="N157" s="1036"/>
      <c r="O157" s="1036"/>
      <c r="P157" s="1036"/>
      <c r="Q157" s="1036"/>
      <c r="R157" s="1036"/>
      <c r="S157" s="1036"/>
      <c r="T157" s="1036"/>
      <c r="U157" s="1037">
        <v>1</v>
      </c>
    </row>
    <row r="158" spans="1:21" ht="65.25" customHeight="1" thickBot="1">
      <c r="A158" s="1039"/>
      <c r="B158" s="1036"/>
      <c r="C158" s="1045" t="s">
        <v>432</v>
      </c>
      <c r="D158" s="1036"/>
      <c r="E158" s="1036"/>
      <c r="F158" s="1036"/>
      <c r="G158" s="1036"/>
      <c r="H158" s="1045" t="s">
        <v>1015</v>
      </c>
      <c r="I158" s="1036"/>
      <c r="J158" s="1036"/>
      <c r="K158" s="1036"/>
      <c r="L158" s="1036"/>
      <c r="M158" s="1036"/>
      <c r="N158" s="1036"/>
      <c r="O158" s="1036"/>
      <c r="P158" s="1036"/>
      <c r="Q158" s="1036"/>
      <c r="R158" s="1047" t="s">
        <v>16</v>
      </c>
      <c r="S158" s="1036"/>
      <c r="T158" s="1036"/>
      <c r="U158" s="1036"/>
    </row>
    <row r="159" spans="1:21" ht="65.25" customHeight="1" thickBot="1">
      <c r="A159" s="1040">
        <v>138</v>
      </c>
      <c r="B159" s="1037">
        <v>138</v>
      </c>
      <c r="C159" s="1045" t="s">
        <v>432</v>
      </c>
      <c r="D159" s="1034" t="s">
        <v>14</v>
      </c>
      <c r="E159" s="1045" t="s">
        <v>438</v>
      </c>
      <c r="F159" s="1034" t="s">
        <v>17</v>
      </c>
      <c r="G159" s="1045" t="s">
        <v>439</v>
      </c>
      <c r="H159" s="1045" t="s">
        <v>1288</v>
      </c>
      <c r="I159" s="1034" t="s">
        <v>275</v>
      </c>
      <c r="J159" s="1034" t="s">
        <v>25</v>
      </c>
      <c r="K159" s="1036"/>
      <c r="L159" s="1047" t="s">
        <v>16</v>
      </c>
      <c r="M159" s="1036"/>
      <c r="N159" s="1036"/>
      <c r="O159" s="1036"/>
      <c r="P159" s="1036"/>
      <c r="Q159" s="1036"/>
      <c r="R159" s="1036"/>
      <c r="S159" s="1036"/>
      <c r="T159" s="1036"/>
      <c r="U159" s="1037">
        <v>1</v>
      </c>
    </row>
    <row r="160" spans="1:21" ht="65.25" customHeight="1" thickBot="1">
      <c r="A160" s="1040">
        <v>139</v>
      </c>
      <c r="B160" s="1037">
        <v>139</v>
      </c>
      <c r="C160" s="1045" t="s">
        <v>432</v>
      </c>
      <c r="D160" s="1034" t="s">
        <v>14</v>
      </c>
      <c r="E160" s="1045" t="s">
        <v>438</v>
      </c>
      <c r="F160" s="1034" t="s">
        <v>17</v>
      </c>
      <c r="G160" s="1045" t="s">
        <v>433</v>
      </c>
      <c r="H160" s="1045" t="s">
        <v>1289</v>
      </c>
      <c r="I160" s="1034" t="s">
        <v>275</v>
      </c>
      <c r="J160" s="1034" t="s">
        <v>25</v>
      </c>
      <c r="K160" s="1036"/>
      <c r="L160" s="1036"/>
      <c r="M160" s="1047" t="s">
        <v>16</v>
      </c>
      <c r="N160" s="1036"/>
      <c r="O160" s="1036"/>
      <c r="P160" s="1036"/>
      <c r="Q160" s="1036"/>
      <c r="R160" s="1036"/>
      <c r="S160" s="1036"/>
      <c r="T160" s="1036"/>
      <c r="U160" s="1037">
        <v>1</v>
      </c>
    </row>
    <row r="161" spans="1:21" ht="65.25" customHeight="1" thickBot="1">
      <c r="A161" s="1040">
        <v>140</v>
      </c>
      <c r="B161" s="1037">
        <v>140</v>
      </c>
      <c r="C161" s="1045" t="s">
        <v>432</v>
      </c>
      <c r="D161" s="1034" t="s">
        <v>14</v>
      </c>
      <c r="E161" s="1045" t="s">
        <v>438</v>
      </c>
      <c r="F161" s="1034" t="s">
        <v>17</v>
      </c>
      <c r="G161" s="1045" t="s">
        <v>440</v>
      </c>
      <c r="H161" s="1045" t="s">
        <v>1290</v>
      </c>
      <c r="I161" s="1034" t="s">
        <v>275</v>
      </c>
      <c r="J161" s="1034" t="s">
        <v>25</v>
      </c>
      <c r="K161" s="1036"/>
      <c r="L161" s="1036"/>
      <c r="M161" s="1036"/>
      <c r="N161" s="1047" t="s">
        <v>16</v>
      </c>
      <c r="O161" s="1036"/>
      <c r="P161" s="1036"/>
      <c r="Q161" s="1036"/>
      <c r="R161" s="1036"/>
      <c r="S161" s="1036"/>
      <c r="T161" s="1036"/>
      <c r="U161" s="1037">
        <v>1</v>
      </c>
    </row>
    <row r="162" spans="1:21" ht="65.25" customHeight="1" thickBot="1">
      <c r="A162" s="1040">
        <v>141</v>
      </c>
      <c r="B162" s="1037">
        <v>141</v>
      </c>
      <c r="C162" s="1045" t="s">
        <v>432</v>
      </c>
      <c r="D162" s="1034" t="s">
        <v>14</v>
      </c>
      <c r="E162" s="1045" t="s">
        <v>438</v>
      </c>
      <c r="F162" s="1034" t="s">
        <v>17</v>
      </c>
      <c r="G162" s="1045" t="s">
        <v>434</v>
      </c>
      <c r="H162" s="1045" t="s">
        <v>992</v>
      </c>
      <c r="I162" s="1034" t="s">
        <v>275</v>
      </c>
      <c r="J162" s="1034" t="s">
        <v>25</v>
      </c>
      <c r="K162" s="1036"/>
      <c r="L162" s="1036"/>
      <c r="M162" s="1036"/>
      <c r="N162" s="1036"/>
      <c r="O162" s="1036"/>
      <c r="P162" s="1047" t="s">
        <v>16</v>
      </c>
      <c r="Q162" s="1036"/>
      <c r="R162" s="1036"/>
      <c r="S162" s="1036"/>
      <c r="T162" s="1036"/>
      <c r="U162" s="1037">
        <v>1</v>
      </c>
    </row>
    <row r="163" spans="1:21" ht="65.25" customHeight="1" thickBot="1">
      <c r="A163" s="1040">
        <v>142</v>
      </c>
      <c r="B163" s="1037">
        <v>142</v>
      </c>
      <c r="C163" s="1045" t="s">
        <v>432</v>
      </c>
      <c r="D163" s="1034" t="s">
        <v>14</v>
      </c>
      <c r="E163" s="1045" t="s">
        <v>438</v>
      </c>
      <c r="F163" s="1034" t="s">
        <v>17</v>
      </c>
      <c r="G163" s="1045" t="s">
        <v>1291</v>
      </c>
      <c r="H163" s="1045" t="s">
        <v>442</v>
      </c>
      <c r="I163" s="1034" t="s">
        <v>275</v>
      </c>
      <c r="J163" s="1034" t="s">
        <v>25</v>
      </c>
      <c r="K163" s="1036"/>
      <c r="L163" s="1036"/>
      <c r="M163" s="1036"/>
      <c r="N163" s="1036"/>
      <c r="O163" s="1047" t="s">
        <v>16</v>
      </c>
      <c r="P163" s="1036"/>
      <c r="Q163" s="1036"/>
      <c r="R163" s="1036"/>
      <c r="S163" s="1036"/>
      <c r="T163" s="1036"/>
      <c r="U163" s="1037">
        <v>1</v>
      </c>
    </row>
    <row r="164" spans="1:21" ht="65.25" customHeight="1" thickBot="1">
      <c r="A164" s="1040">
        <v>143</v>
      </c>
      <c r="B164" s="1037">
        <v>143</v>
      </c>
      <c r="C164" s="1045" t="s">
        <v>432</v>
      </c>
      <c r="D164" s="1034" t="s">
        <v>14</v>
      </c>
      <c r="E164" s="1045" t="s">
        <v>438</v>
      </c>
      <c r="F164" s="1034" t="s">
        <v>17</v>
      </c>
      <c r="G164" s="1045" t="s">
        <v>435</v>
      </c>
      <c r="H164" s="1045" t="s">
        <v>1007</v>
      </c>
      <c r="I164" s="1034" t="s">
        <v>275</v>
      </c>
      <c r="J164" s="1034" t="s">
        <v>25</v>
      </c>
      <c r="K164" s="1036"/>
      <c r="L164" s="1036"/>
      <c r="M164" s="1036"/>
      <c r="N164" s="1036"/>
      <c r="O164" s="1036"/>
      <c r="P164" s="1036"/>
      <c r="Q164" s="1047" t="s">
        <v>16</v>
      </c>
      <c r="R164" s="1036"/>
      <c r="S164" s="1036"/>
      <c r="T164" s="1036"/>
      <c r="U164" s="1037">
        <v>1</v>
      </c>
    </row>
    <row r="165" spans="1:21" ht="65.25" customHeight="1" thickBot="1">
      <c r="A165" s="1040">
        <v>144</v>
      </c>
      <c r="B165" s="1037">
        <v>144</v>
      </c>
      <c r="C165" s="1045" t="s">
        <v>432</v>
      </c>
      <c r="D165" s="1034" t="s">
        <v>14</v>
      </c>
      <c r="E165" s="1045" t="s">
        <v>438</v>
      </c>
      <c r="F165" s="1034" t="s">
        <v>17</v>
      </c>
      <c r="G165" s="1045" t="s">
        <v>436</v>
      </c>
      <c r="H165" s="1045" t="s">
        <v>1292</v>
      </c>
      <c r="I165" s="1034" t="s">
        <v>275</v>
      </c>
      <c r="J165" s="1034" t="s">
        <v>25</v>
      </c>
      <c r="K165" s="1036"/>
      <c r="L165" s="1036"/>
      <c r="M165" s="1036"/>
      <c r="N165" s="1036"/>
      <c r="O165" s="1036"/>
      <c r="P165" s="1036"/>
      <c r="Q165" s="1036"/>
      <c r="R165" s="1036"/>
      <c r="S165" s="1047" t="s">
        <v>16</v>
      </c>
      <c r="T165" s="1036"/>
      <c r="U165" s="1037">
        <v>1</v>
      </c>
    </row>
    <row r="166" spans="1:21" ht="65.25" customHeight="1" thickBot="1">
      <c r="A166" s="1040">
        <v>145</v>
      </c>
      <c r="B166" s="1037">
        <v>145</v>
      </c>
      <c r="C166" s="1045" t="s">
        <v>432</v>
      </c>
      <c r="D166" s="1034" t="s">
        <v>14</v>
      </c>
      <c r="E166" s="1045" t="s">
        <v>438</v>
      </c>
      <c r="F166" s="1034" t="s">
        <v>17</v>
      </c>
      <c r="G166" s="1034" t="s">
        <v>342</v>
      </c>
      <c r="H166" s="1045" t="s">
        <v>738</v>
      </c>
      <c r="I166" s="1034" t="s">
        <v>275</v>
      </c>
      <c r="J166" s="1034" t="s">
        <v>25</v>
      </c>
      <c r="K166" s="1036"/>
      <c r="L166" s="1036"/>
      <c r="M166" s="1036"/>
      <c r="N166" s="1036"/>
      <c r="O166" s="1036"/>
      <c r="P166" s="1036"/>
      <c r="Q166" s="1036"/>
      <c r="R166" s="1036"/>
      <c r="S166" s="1036"/>
      <c r="T166" s="1047" t="s">
        <v>16</v>
      </c>
      <c r="U166" s="1037">
        <v>1</v>
      </c>
    </row>
    <row r="167" spans="1:21" ht="54.75" customHeight="1" thickBot="1">
      <c r="A167" s="1040">
        <v>146</v>
      </c>
      <c r="B167" s="1037">
        <v>146</v>
      </c>
      <c r="C167" s="1045" t="s">
        <v>432</v>
      </c>
      <c r="D167" s="1036"/>
      <c r="E167" s="1045" t="s">
        <v>143</v>
      </c>
      <c r="F167" s="1036"/>
      <c r="G167" s="1034" t="s">
        <v>443</v>
      </c>
      <c r="H167" s="1045" t="s">
        <v>1293</v>
      </c>
      <c r="I167" s="1034" t="s">
        <v>275</v>
      </c>
      <c r="J167" s="1034" t="s">
        <v>25</v>
      </c>
      <c r="K167" s="1036"/>
      <c r="L167" s="1036"/>
      <c r="M167" s="1036"/>
      <c r="N167" s="1036"/>
      <c r="O167" s="1036"/>
      <c r="P167" s="1036"/>
      <c r="Q167" s="1036"/>
      <c r="R167" s="1036"/>
      <c r="S167" s="1047" t="s">
        <v>16</v>
      </c>
      <c r="T167" s="1036"/>
      <c r="U167" s="1037">
        <v>1</v>
      </c>
    </row>
    <row r="168" spans="1:21" ht="65.25" hidden="1" customHeight="1" thickBot="1">
      <c r="A168" s="1040">
        <v>147</v>
      </c>
      <c r="B168" s="1037">
        <v>147</v>
      </c>
      <c r="C168" s="1255" t="s">
        <v>253</v>
      </c>
      <c r="D168" s="1256"/>
      <c r="E168" s="1257"/>
      <c r="F168" s="1037" t="s">
        <v>316</v>
      </c>
      <c r="G168" s="1037" t="s">
        <v>316</v>
      </c>
      <c r="H168" s="1037" t="s">
        <v>316</v>
      </c>
      <c r="I168" s="1037" t="s">
        <v>316</v>
      </c>
      <c r="J168" s="1037" t="s">
        <v>316</v>
      </c>
      <c r="K168" s="1037" t="s">
        <v>316</v>
      </c>
      <c r="L168" s="1037" t="s">
        <v>316</v>
      </c>
      <c r="M168" s="1037" t="s">
        <v>316</v>
      </c>
      <c r="N168" s="1037" t="s">
        <v>316</v>
      </c>
      <c r="O168" s="1037" t="s">
        <v>316</v>
      </c>
      <c r="P168" s="1037" t="s">
        <v>316</v>
      </c>
      <c r="Q168" s="1037" t="s">
        <v>316</v>
      </c>
      <c r="R168" s="1036"/>
      <c r="S168" s="1037" t="s">
        <v>316</v>
      </c>
      <c r="T168" s="1037" t="s">
        <v>316</v>
      </c>
      <c r="U168" s="1037" t="s">
        <v>316</v>
      </c>
    </row>
    <row r="169" spans="1:21" ht="65.25" customHeight="1" thickBot="1">
      <c r="A169" s="1040">
        <v>148</v>
      </c>
      <c r="B169" s="1037">
        <v>148</v>
      </c>
      <c r="C169" s="1045" t="s">
        <v>444</v>
      </c>
      <c r="D169" s="1034" t="s">
        <v>14</v>
      </c>
      <c r="E169" s="1045" t="s">
        <v>343</v>
      </c>
      <c r="F169" s="1034" t="s">
        <v>14</v>
      </c>
      <c r="G169" s="1045" t="s">
        <v>424</v>
      </c>
      <c r="H169" s="1045" t="s">
        <v>445</v>
      </c>
      <c r="I169" s="1034" t="s">
        <v>275</v>
      </c>
      <c r="J169" s="1034" t="s">
        <v>25</v>
      </c>
      <c r="K169" s="1036"/>
      <c r="L169" s="1036"/>
      <c r="M169" s="1032" t="s">
        <v>16</v>
      </c>
      <c r="N169" s="1036"/>
      <c r="O169" s="1036"/>
      <c r="P169" s="1036"/>
      <c r="Q169" s="1036"/>
      <c r="R169" s="1036"/>
      <c r="S169" s="1036"/>
      <c r="T169" s="1036"/>
      <c r="U169" s="1037">
        <v>1</v>
      </c>
    </row>
    <row r="170" spans="1:21" ht="65.25" customHeight="1" thickBot="1">
      <c r="A170" s="1040">
        <v>149</v>
      </c>
      <c r="B170" s="1037">
        <v>149</v>
      </c>
      <c r="C170" s="1045" t="s">
        <v>444</v>
      </c>
      <c r="D170" s="1034" t="s">
        <v>14</v>
      </c>
      <c r="E170" s="1045" t="s">
        <v>343</v>
      </c>
      <c r="F170" s="1034" t="s">
        <v>14</v>
      </c>
      <c r="G170" s="1045" t="s">
        <v>426</v>
      </c>
      <c r="H170" s="1045" t="s">
        <v>446</v>
      </c>
      <c r="I170" s="1034" t="s">
        <v>275</v>
      </c>
      <c r="J170" s="1034" t="s">
        <v>25</v>
      </c>
      <c r="K170" s="1036"/>
      <c r="L170" s="1036"/>
      <c r="M170" s="1036"/>
      <c r="N170" s="1036"/>
      <c r="O170" s="1036"/>
      <c r="P170" s="1036"/>
      <c r="Q170" s="1036"/>
      <c r="R170" s="1036"/>
      <c r="S170" s="1036"/>
      <c r="T170" s="1037" t="s">
        <v>16</v>
      </c>
      <c r="U170" s="1037">
        <v>1</v>
      </c>
    </row>
    <row r="171" spans="1:21" ht="81.75" customHeight="1" thickBot="1">
      <c r="A171" s="1040">
        <v>150</v>
      </c>
      <c r="B171" s="1037">
        <v>150</v>
      </c>
      <c r="C171" s="1045" t="s">
        <v>344</v>
      </c>
      <c r="D171" s="1034" t="s">
        <v>17</v>
      </c>
      <c r="E171" s="1045" t="s">
        <v>1294</v>
      </c>
      <c r="F171" s="1034" t="s">
        <v>14</v>
      </c>
      <c r="G171" s="1045" t="s">
        <v>1295</v>
      </c>
      <c r="H171" s="1045" t="s">
        <v>1296</v>
      </c>
      <c r="I171" s="1034" t="s">
        <v>275</v>
      </c>
      <c r="J171" s="1034" t="s">
        <v>25</v>
      </c>
      <c r="K171" s="1036"/>
      <c r="L171" s="1036"/>
      <c r="M171" s="1036"/>
      <c r="N171" s="1036"/>
      <c r="O171" s="1036"/>
      <c r="P171" s="1036"/>
      <c r="Q171" s="1036"/>
      <c r="R171" s="1036"/>
      <c r="S171" s="1036"/>
      <c r="T171" s="1037" t="s">
        <v>16</v>
      </c>
      <c r="U171" s="1037">
        <v>1</v>
      </c>
    </row>
    <row r="172" spans="1:21" ht="65.25" hidden="1" customHeight="1" thickBot="1">
      <c r="A172" s="1040">
        <v>151</v>
      </c>
      <c r="B172" s="1037">
        <v>151</v>
      </c>
      <c r="C172" s="1255" t="s">
        <v>254</v>
      </c>
      <c r="D172" s="1256"/>
      <c r="E172" s="1257"/>
      <c r="F172" s="1037" t="s">
        <v>316</v>
      </c>
      <c r="G172" s="1037" t="s">
        <v>316</v>
      </c>
      <c r="H172" s="1037" t="s">
        <v>316</v>
      </c>
      <c r="I172" s="1037" t="s">
        <v>316</v>
      </c>
      <c r="J172" s="1037" t="s">
        <v>316</v>
      </c>
      <c r="K172" s="1037" t="s">
        <v>316</v>
      </c>
      <c r="L172" s="1037" t="s">
        <v>316</v>
      </c>
      <c r="M172" s="1037" t="s">
        <v>316</v>
      </c>
      <c r="N172" s="1037" t="s">
        <v>316</v>
      </c>
      <c r="O172" s="1037" t="s">
        <v>316</v>
      </c>
      <c r="P172" s="1037" t="s">
        <v>316</v>
      </c>
      <c r="Q172" s="1037" t="s">
        <v>316</v>
      </c>
      <c r="R172" s="1036"/>
      <c r="S172" s="1037" t="s">
        <v>316</v>
      </c>
      <c r="T172" s="1037" t="s">
        <v>316</v>
      </c>
      <c r="U172" s="1037" t="s">
        <v>316</v>
      </c>
    </row>
    <row r="173" spans="1:21" ht="32.25" customHeight="1" thickBot="1">
      <c r="A173" s="1040">
        <v>152</v>
      </c>
      <c r="B173" s="1037">
        <v>152</v>
      </c>
      <c r="C173" s="1045" t="s">
        <v>153</v>
      </c>
      <c r="D173" s="1034" t="s">
        <v>14</v>
      </c>
      <c r="E173" s="1045" t="s">
        <v>154</v>
      </c>
      <c r="F173" s="1034" t="s">
        <v>17</v>
      </c>
      <c r="G173" s="1034" t="s">
        <v>449</v>
      </c>
      <c r="H173" s="1045" t="s">
        <v>732</v>
      </c>
      <c r="I173" s="1034" t="s">
        <v>275</v>
      </c>
      <c r="J173" s="1034" t="s">
        <v>25</v>
      </c>
      <c r="K173" s="1036"/>
      <c r="L173" s="1036"/>
      <c r="M173" s="1036"/>
      <c r="N173" s="1034" t="s">
        <v>16</v>
      </c>
      <c r="O173" s="1036"/>
      <c r="P173" s="1036"/>
      <c r="Q173" s="1036"/>
      <c r="R173" s="1036"/>
      <c r="S173" s="1036"/>
      <c r="T173" s="1036"/>
      <c r="U173" s="1037">
        <v>1</v>
      </c>
    </row>
    <row r="174" spans="1:21" ht="32.25" customHeight="1" thickBot="1">
      <c r="A174" s="1040">
        <v>153</v>
      </c>
      <c r="B174" s="1037">
        <v>153</v>
      </c>
      <c r="C174" s="1045" t="s">
        <v>153</v>
      </c>
      <c r="D174" s="1034" t="s">
        <v>14</v>
      </c>
      <c r="E174" s="1045" t="s">
        <v>154</v>
      </c>
      <c r="F174" s="1034" t="s">
        <v>17</v>
      </c>
      <c r="G174" s="1045" t="s">
        <v>450</v>
      </c>
      <c r="H174" s="1045" t="s">
        <v>1297</v>
      </c>
      <c r="I174" s="1034" t="s">
        <v>275</v>
      </c>
      <c r="J174" s="1034" t="s">
        <v>25</v>
      </c>
      <c r="K174" s="1036"/>
      <c r="L174" s="1036"/>
      <c r="M174" s="1036"/>
      <c r="N174" s="1036"/>
      <c r="O174" s="1034" t="s">
        <v>16</v>
      </c>
      <c r="P174" s="1036"/>
      <c r="Q174" s="1036"/>
      <c r="R174" s="1036"/>
      <c r="S174" s="1036"/>
      <c r="T174" s="1036"/>
      <c r="U174" s="1037">
        <v>1</v>
      </c>
    </row>
    <row r="175" spans="1:21" ht="32.25" customHeight="1" thickBot="1">
      <c r="A175" s="1040">
        <v>154</v>
      </c>
      <c r="B175" s="1037">
        <v>154</v>
      </c>
      <c r="C175" s="1045" t="s">
        <v>153</v>
      </c>
      <c r="D175" s="1034" t="s">
        <v>14</v>
      </c>
      <c r="E175" s="1045" t="s">
        <v>154</v>
      </c>
      <c r="F175" s="1034" t="s">
        <v>17</v>
      </c>
      <c r="G175" s="1045" t="s">
        <v>451</v>
      </c>
      <c r="H175" s="1045" t="s">
        <v>1297</v>
      </c>
      <c r="I175" s="1034" t="s">
        <v>275</v>
      </c>
      <c r="J175" s="1034" t="s">
        <v>25</v>
      </c>
      <c r="K175" s="1036"/>
      <c r="L175" s="1036"/>
      <c r="M175" s="1036"/>
      <c r="N175" s="1036"/>
      <c r="O175" s="1036"/>
      <c r="P175" s="1036"/>
      <c r="Q175" s="1036"/>
      <c r="R175" s="1036"/>
      <c r="S175" s="1034" t="s">
        <v>16</v>
      </c>
      <c r="T175" s="1036"/>
      <c r="U175" s="1037">
        <v>1</v>
      </c>
    </row>
    <row r="176" spans="1:21" ht="65.25" customHeight="1" thickBot="1">
      <c r="A176" s="1040">
        <v>155</v>
      </c>
      <c r="B176" s="1037">
        <v>155</v>
      </c>
      <c r="C176" s="1045" t="s">
        <v>354</v>
      </c>
      <c r="D176" s="1034" t="s">
        <v>17</v>
      </c>
      <c r="E176" s="1045" t="s">
        <v>355</v>
      </c>
      <c r="F176" s="1034" t="s">
        <v>17</v>
      </c>
      <c r="G176" s="1034" t="s">
        <v>452</v>
      </c>
      <c r="H176" s="1045" t="s">
        <v>1298</v>
      </c>
      <c r="I176" s="1034" t="s">
        <v>275</v>
      </c>
      <c r="J176" s="1034" t="s">
        <v>25</v>
      </c>
      <c r="K176" s="1036"/>
      <c r="L176" s="1036"/>
      <c r="M176" s="1036"/>
      <c r="N176" s="1034" t="s">
        <v>16</v>
      </c>
      <c r="O176" s="1036"/>
      <c r="P176" s="1036"/>
      <c r="Q176" s="1036"/>
      <c r="R176" s="1036"/>
      <c r="S176" s="1036"/>
      <c r="T176" s="1036"/>
      <c r="U176" s="1037">
        <v>1</v>
      </c>
    </row>
    <row r="177" spans="1:21" ht="65.25" customHeight="1" thickBot="1">
      <c r="A177" s="1040">
        <v>156</v>
      </c>
      <c r="B177" s="1037">
        <v>156</v>
      </c>
      <c r="C177" s="1045" t="s">
        <v>354</v>
      </c>
      <c r="D177" s="1034" t="s">
        <v>17</v>
      </c>
      <c r="E177" s="1045" t="s">
        <v>355</v>
      </c>
      <c r="F177" s="1034" t="s">
        <v>17</v>
      </c>
      <c r="G177" s="1034" t="s">
        <v>454</v>
      </c>
      <c r="H177" s="1045" t="s">
        <v>455</v>
      </c>
      <c r="I177" s="1034" t="s">
        <v>275</v>
      </c>
      <c r="J177" s="1034" t="s">
        <v>25</v>
      </c>
      <c r="K177" s="1036"/>
      <c r="L177" s="1036"/>
      <c r="M177" s="1036"/>
      <c r="N177" s="1036"/>
      <c r="O177" s="1034" t="s">
        <v>16</v>
      </c>
      <c r="P177" s="1036"/>
      <c r="Q177" s="1036"/>
      <c r="R177" s="1036"/>
      <c r="S177" s="1036"/>
      <c r="T177" s="1036"/>
      <c r="U177" s="1037">
        <v>1</v>
      </c>
    </row>
    <row r="178" spans="1:21" ht="65.25" customHeight="1" thickBot="1">
      <c r="A178" s="1040">
        <v>157</v>
      </c>
      <c r="B178" s="1037">
        <v>157</v>
      </c>
      <c r="C178" s="1045" t="s">
        <v>356</v>
      </c>
      <c r="D178" s="1034" t="s">
        <v>18</v>
      </c>
      <c r="E178" s="1045" t="s">
        <v>356</v>
      </c>
      <c r="F178" s="1034" t="s">
        <v>18</v>
      </c>
      <c r="G178" s="1045" t="s">
        <v>456</v>
      </c>
      <c r="H178" s="1045" t="s">
        <v>457</v>
      </c>
      <c r="I178" s="1034" t="s">
        <v>275</v>
      </c>
      <c r="J178" s="1034" t="s">
        <v>25</v>
      </c>
      <c r="K178" s="1036"/>
      <c r="L178" s="1036"/>
      <c r="M178" s="1034" t="s">
        <v>16</v>
      </c>
      <c r="N178" s="1036"/>
      <c r="O178" s="1036"/>
      <c r="P178" s="1036"/>
      <c r="Q178" s="1036"/>
      <c r="R178" s="1036"/>
      <c r="S178" s="1036"/>
      <c r="T178" s="1036"/>
      <c r="U178" s="1037">
        <v>1</v>
      </c>
    </row>
    <row r="179" spans="1:21" ht="39.75" customHeight="1" thickBot="1">
      <c r="A179" s="1040">
        <v>158</v>
      </c>
      <c r="B179" s="1037">
        <v>158</v>
      </c>
      <c r="C179" s="1276" t="s">
        <v>157</v>
      </c>
      <c r="D179" s="1274"/>
      <c r="E179" s="1274"/>
      <c r="F179" s="1275"/>
      <c r="G179" s="1037" t="s">
        <v>316</v>
      </c>
      <c r="H179" s="1044" t="s">
        <v>316</v>
      </c>
      <c r="I179" s="1037" t="s">
        <v>316</v>
      </c>
      <c r="J179" s="1037" t="s">
        <v>316</v>
      </c>
      <c r="K179" s="1037" t="s">
        <v>316</v>
      </c>
      <c r="L179" s="1037" t="s">
        <v>316</v>
      </c>
      <c r="M179" s="1037" t="s">
        <v>316</v>
      </c>
      <c r="N179" s="1037" t="s">
        <v>316</v>
      </c>
      <c r="O179" s="1037" t="s">
        <v>316</v>
      </c>
      <c r="P179" s="1037" t="s">
        <v>316</v>
      </c>
      <c r="Q179" s="1037" t="s">
        <v>316</v>
      </c>
      <c r="R179" s="1036"/>
      <c r="S179" s="1037" t="s">
        <v>316</v>
      </c>
      <c r="T179" s="1037" t="s">
        <v>316</v>
      </c>
      <c r="U179" s="1049" t="s">
        <v>316</v>
      </c>
    </row>
    <row r="180" spans="1:21" ht="65.25" hidden="1" customHeight="1" thickBot="1">
      <c r="A180" s="1040">
        <v>159</v>
      </c>
      <c r="B180" s="1037">
        <v>159</v>
      </c>
      <c r="C180" s="1255" t="s">
        <v>357</v>
      </c>
      <c r="D180" s="1256"/>
      <c r="E180" s="1257"/>
      <c r="F180" s="1036"/>
      <c r="G180" s="1037" t="s">
        <v>316</v>
      </c>
      <c r="H180" s="1044" t="s">
        <v>316</v>
      </c>
      <c r="I180" s="1037" t="s">
        <v>316</v>
      </c>
      <c r="J180" s="1037" t="s">
        <v>316</v>
      </c>
      <c r="K180" s="1037" t="s">
        <v>316</v>
      </c>
      <c r="L180" s="1037" t="s">
        <v>316</v>
      </c>
      <c r="M180" s="1037" t="s">
        <v>316</v>
      </c>
      <c r="N180" s="1037" t="s">
        <v>316</v>
      </c>
      <c r="O180" s="1037" t="s">
        <v>316</v>
      </c>
      <c r="P180" s="1037" t="s">
        <v>316</v>
      </c>
      <c r="Q180" s="1037" t="s">
        <v>316</v>
      </c>
      <c r="R180" s="1036"/>
      <c r="S180" s="1037" t="s">
        <v>316</v>
      </c>
      <c r="T180" s="1037" t="s">
        <v>316</v>
      </c>
      <c r="U180" s="1049" t="s">
        <v>316</v>
      </c>
    </row>
    <row r="181" spans="1:21" ht="65.25" hidden="1" customHeight="1" thickBot="1">
      <c r="A181" s="1040">
        <v>160</v>
      </c>
      <c r="B181" s="1037">
        <v>160</v>
      </c>
      <c r="C181" s="1255" t="s">
        <v>358</v>
      </c>
      <c r="D181" s="1256"/>
      <c r="E181" s="1257"/>
      <c r="F181" s="1036"/>
      <c r="G181" s="1037" t="s">
        <v>316</v>
      </c>
      <c r="H181" s="1044" t="s">
        <v>316</v>
      </c>
      <c r="I181" s="1037" t="s">
        <v>316</v>
      </c>
      <c r="J181" s="1037" t="s">
        <v>316</v>
      </c>
      <c r="K181" s="1037" t="s">
        <v>316</v>
      </c>
      <c r="L181" s="1037" t="s">
        <v>316</v>
      </c>
      <c r="M181" s="1037" t="s">
        <v>316</v>
      </c>
      <c r="N181" s="1037" t="s">
        <v>316</v>
      </c>
      <c r="O181" s="1037" t="s">
        <v>316</v>
      </c>
      <c r="P181" s="1037" t="s">
        <v>316</v>
      </c>
      <c r="Q181" s="1037" t="s">
        <v>316</v>
      </c>
      <c r="R181" s="1036"/>
      <c r="S181" s="1037" t="s">
        <v>316</v>
      </c>
      <c r="T181" s="1037" t="s">
        <v>316</v>
      </c>
      <c r="U181" s="1049" t="s">
        <v>316</v>
      </c>
    </row>
    <row r="182" spans="1:21" ht="41.25" customHeight="1" thickBot="1">
      <c r="A182" s="1040">
        <v>161</v>
      </c>
      <c r="B182" s="1037">
        <v>161</v>
      </c>
      <c r="C182" s="1045" t="s">
        <v>359</v>
      </c>
      <c r="D182" s="1034" t="s">
        <v>14</v>
      </c>
      <c r="E182" s="1045" t="s">
        <v>1299</v>
      </c>
      <c r="F182" s="1034" t="s">
        <v>17</v>
      </c>
      <c r="G182" s="1034" t="s">
        <v>279</v>
      </c>
      <c r="H182" s="1045" t="s">
        <v>458</v>
      </c>
      <c r="I182" s="1036"/>
      <c r="J182" s="1034" t="s">
        <v>192</v>
      </c>
      <c r="K182" s="1032" t="s">
        <v>16</v>
      </c>
      <c r="L182" s="1036"/>
      <c r="M182" s="1036"/>
      <c r="N182" s="1036"/>
      <c r="O182" s="1036"/>
      <c r="P182" s="1036"/>
      <c r="Q182" s="1036"/>
      <c r="R182" s="1036"/>
      <c r="S182" s="1036"/>
      <c r="T182" s="1036"/>
      <c r="U182" s="1037">
        <v>1</v>
      </c>
    </row>
    <row r="183" spans="1:21" ht="41.25" customHeight="1" thickBot="1">
      <c r="A183" s="1040">
        <v>162</v>
      </c>
      <c r="B183" s="1037">
        <v>162</v>
      </c>
      <c r="C183" s="1045" t="s">
        <v>361</v>
      </c>
      <c r="D183" s="1034" t="s">
        <v>14</v>
      </c>
      <c r="E183" s="1045" t="s">
        <v>362</v>
      </c>
      <c r="F183" s="1034" t="s">
        <v>17</v>
      </c>
      <c r="G183" s="1034" t="s">
        <v>459</v>
      </c>
      <c r="H183" s="1045" t="s">
        <v>460</v>
      </c>
      <c r="I183" s="1036"/>
      <c r="J183" s="1034" t="s">
        <v>192</v>
      </c>
      <c r="K183" s="1036"/>
      <c r="L183" s="1032" t="s">
        <v>16</v>
      </c>
      <c r="M183" s="1036"/>
      <c r="N183" s="1036"/>
      <c r="O183" s="1036"/>
      <c r="P183" s="1036"/>
      <c r="Q183" s="1036"/>
      <c r="R183" s="1036"/>
      <c r="S183" s="1036"/>
      <c r="T183" s="1036"/>
      <c r="U183" s="1037">
        <v>1</v>
      </c>
    </row>
    <row r="184" spans="1:21" ht="41.25" customHeight="1" thickBot="1">
      <c r="A184" s="1039"/>
      <c r="B184" s="1036"/>
      <c r="C184" s="1045" t="s">
        <v>363</v>
      </c>
      <c r="D184" s="1036"/>
      <c r="E184" s="1036"/>
      <c r="F184" s="1036"/>
      <c r="G184" s="1036"/>
      <c r="H184" s="1045" t="s">
        <v>1018</v>
      </c>
      <c r="I184" s="1036"/>
      <c r="J184" s="1036"/>
      <c r="K184" s="1036"/>
      <c r="L184" s="1036"/>
      <c r="M184" s="1036"/>
      <c r="N184" s="1036"/>
      <c r="O184" s="1036"/>
      <c r="P184" s="1036"/>
      <c r="Q184" s="1036"/>
      <c r="R184" s="1037" t="s">
        <v>16</v>
      </c>
      <c r="S184" s="1036"/>
      <c r="T184" s="1036"/>
      <c r="U184" s="1036"/>
    </row>
    <row r="185" spans="1:21" ht="41.25" customHeight="1" thickBot="1">
      <c r="A185" s="1040">
        <v>163</v>
      </c>
      <c r="B185" s="1037">
        <v>163</v>
      </c>
      <c r="C185" s="1045" t="s">
        <v>363</v>
      </c>
      <c r="D185" s="1034" t="s">
        <v>17</v>
      </c>
      <c r="E185" s="1045" t="s">
        <v>1300</v>
      </c>
      <c r="F185" s="1034" t="s">
        <v>17</v>
      </c>
      <c r="G185" s="1047" t="s">
        <v>461</v>
      </c>
      <c r="H185" s="1045" t="s">
        <v>984</v>
      </c>
      <c r="I185" s="1036"/>
      <c r="J185" s="1034" t="s">
        <v>192</v>
      </c>
      <c r="K185" s="1036"/>
      <c r="L185" s="1036"/>
      <c r="M185" s="1037" t="s">
        <v>16</v>
      </c>
      <c r="N185" s="1036"/>
      <c r="O185" s="1036"/>
      <c r="P185" s="1036"/>
      <c r="Q185" s="1036"/>
      <c r="R185" s="1036"/>
      <c r="S185" s="1036"/>
      <c r="T185" s="1036"/>
      <c r="U185" s="1037">
        <v>1</v>
      </c>
    </row>
    <row r="186" spans="1:21" ht="65.25" hidden="1" customHeight="1" thickBot="1">
      <c r="A186" s="1040">
        <v>164</v>
      </c>
      <c r="B186" s="1037">
        <v>164</v>
      </c>
      <c r="C186" s="1255" t="s">
        <v>464</v>
      </c>
      <c r="D186" s="1256"/>
      <c r="E186" s="1257"/>
      <c r="F186" s="1037" t="s">
        <v>316</v>
      </c>
      <c r="G186" s="1037" t="s">
        <v>316</v>
      </c>
      <c r="H186" s="1037" t="s">
        <v>316</v>
      </c>
      <c r="I186" s="1037" t="s">
        <v>316</v>
      </c>
      <c r="J186" s="1037" t="s">
        <v>316</v>
      </c>
      <c r="K186" s="1037" t="s">
        <v>316</v>
      </c>
      <c r="L186" s="1037" t="s">
        <v>316</v>
      </c>
      <c r="M186" s="1037" t="s">
        <v>316</v>
      </c>
      <c r="N186" s="1037" t="s">
        <v>316</v>
      </c>
      <c r="O186" s="1037" t="s">
        <v>316</v>
      </c>
      <c r="P186" s="1037" t="s">
        <v>316</v>
      </c>
      <c r="Q186" s="1037" t="s">
        <v>316</v>
      </c>
      <c r="R186" s="1036"/>
      <c r="S186" s="1037" t="s">
        <v>316</v>
      </c>
      <c r="T186" s="1037" t="s">
        <v>316</v>
      </c>
      <c r="U186" s="1049" t="s">
        <v>316</v>
      </c>
    </row>
    <row r="187" spans="1:21" ht="81.75" customHeight="1" thickBot="1">
      <c r="A187" s="1040">
        <v>165</v>
      </c>
      <c r="B187" s="1037">
        <v>165</v>
      </c>
      <c r="C187" s="1045" t="s">
        <v>365</v>
      </c>
      <c r="D187" s="1034" t="s">
        <v>14</v>
      </c>
      <c r="E187" s="1045" t="s">
        <v>366</v>
      </c>
      <c r="F187" s="1034" t="s">
        <v>17</v>
      </c>
      <c r="G187" s="1045" t="s">
        <v>462</v>
      </c>
      <c r="H187" s="1045" t="s">
        <v>463</v>
      </c>
      <c r="I187" s="1036"/>
      <c r="J187" s="1034" t="s">
        <v>192</v>
      </c>
      <c r="K187" s="1036"/>
      <c r="L187" s="1036"/>
      <c r="M187" s="1032" t="s">
        <v>16</v>
      </c>
      <c r="N187" s="1036"/>
      <c r="O187" s="1036"/>
      <c r="P187" s="1036"/>
      <c r="Q187" s="1036"/>
      <c r="R187" s="1036"/>
      <c r="S187" s="1036"/>
      <c r="T187" s="1036"/>
      <c r="U187" s="1037">
        <v>1</v>
      </c>
    </row>
    <row r="188" spans="1:21" ht="65.25" hidden="1" customHeight="1" thickBot="1">
      <c r="A188" s="1040">
        <v>166</v>
      </c>
      <c r="B188" s="1037">
        <v>166</v>
      </c>
      <c r="C188" s="1255" t="s">
        <v>367</v>
      </c>
      <c r="D188" s="1256"/>
      <c r="E188" s="1257"/>
      <c r="F188" s="1036"/>
      <c r="G188" s="1036"/>
      <c r="H188" s="1036"/>
      <c r="I188" s="1036"/>
      <c r="J188" s="1036"/>
      <c r="K188" s="1036"/>
      <c r="L188" s="1036"/>
      <c r="M188" s="1036"/>
      <c r="N188" s="1036"/>
      <c r="O188" s="1036"/>
      <c r="P188" s="1036"/>
      <c r="Q188" s="1036"/>
      <c r="R188" s="1036"/>
      <c r="S188" s="1036"/>
      <c r="T188" s="1036"/>
      <c r="U188" s="1031"/>
    </row>
    <row r="189" spans="1:21" ht="1.5" customHeight="1" thickBot="1">
      <c r="A189" s="1040">
        <v>167</v>
      </c>
      <c r="B189" s="1037">
        <v>167</v>
      </c>
      <c r="C189" s="1255" t="s">
        <v>368</v>
      </c>
      <c r="D189" s="1256"/>
      <c r="E189" s="1257"/>
      <c r="F189" s="1036"/>
      <c r="G189" s="1036"/>
      <c r="H189" s="1036"/>
      <c r="I189" s="1036"/>
      <c r="J189" s="1036"/>
      <c r="K189" s="1036"/>
      <c r="L189" s="1036"/>
      <c r="M189" s="1036"/>
      <c r="N189" s="1036"/>
      <c r="O189" s="1036"/>
      <c r="P189" s="1036"/>
      <c r="Q189" s="1036"/>
      <c r="R189" s="1036"/>
      <c r="S189" s="1036"/>
      <c r="T189" s="1036"/>
      <c r="U189" s="1031"/>
    </row>
    <row r="190" spans="1:21" ht="65.25" customHeight="1" thickBot="1">
      <c r="A190" s="1039"/>
      <c r="B190" s="1036"/>
      <c r="C190" s="1045" t="s">
        <v>369</v>
      </c>
      <c r="D190" s="1031"/>
      <c r="E190" s="1036"/>
      <c r="F190" s="1036"/>
      <c r="G190" s="1036"/>
      <c r="H190" s="1045" t="s">
        <v>1019</v>
      </c>
      <c r="I190" s="1036"/>
      <c r="J190" s="1036"/>
      <c r="K190" s="1036"/>
      <c r="L190" s="1036"/>
      <c r="M190" s="1036"/>
      <c r="N190" s="1036"/>
      <c r="O190" s="1036"/>
      <c r="P190" s="1036"/>
      <c r="Q190" s="1036"/>
      <c r="R190" s="1037" t="s">
        <v>16</v>
      </c>
      <c r="S190" s="1036"/>
      <c r="T190" s="1036"/>
      <c r="U190" s="1031"/>
    </row>
    <row r="191" spans="1:21" ht="65.25" customHeight="1" thickBot="1">
      <c r="A191" s="1040">
        <v>168</v>
      </c>
      <c r="B191" s="1037">
        <v>168</v>
      </c>
      <c r="C191" s="1045" t="s">
        <v>369</v>
      </c>
      <c r="D191" s="1034" t="s">
        <v>14</v>
      </c>
      <c r="E191" s="1045" t="s">
        <v>370</v>
      </c>
      <c r="F191" s="1034" t="s">
        <v>14</v>
      </c>
      <c r="G191" s="1045" t="s">
        <v>370</v>
      </c>
      <c r="H191" s="1045" t="s">
        <v>729</v>
      </c>
      <c r="I191" s="1036"/>
      <c r="J191" s="1034" t="s">
        <v>192</v>
      </c>
      <c r="K191" s="1037" t="s">
        <v>16</v>
      </c>
      <c r="L191" s="1036"/>
      <c r="M191" s="1036"/>
      <c r="N191" s="1036"/>
      <c r="O191" s="1036"/>
      <c r="P191" s="1036"/>
      <c r="Q191" s="1036"/>
      <c r="R191" s="1036"/>
      <c r="S191" s="1036"/>
      <c r="T191" s="1036"/>
      <c r="U191" s="1037">
        <v>1</v>
      </c>
    </row>
    <row r="192" spans="1:21" ht="65.25" customHeight="1" thickBot="1">
      <c r="A192" s="1040">
        <v>169</v>
      </c>
      <c r="B192" s="1037">
        <v>169</v>
      </c>
      <c r="C192" s="1045" t="s">
        <v>371</v>
      </c>
      <c r="D192" s="1047" t="s">
        <v>14</v>
      </c>
      <c r="E192" s="1045" t="s">
        <v>372</v>
      </c>
      <c r="F192" s="1034" t="s">
        <v>17</v>
      </c>
      <c r="G192" s="1048" t="s">
        <v>465</v>
      </c>
      <c r="H192" s="1045" t="s">
        <v>466</v>
      </c>
      <c r="I192" s="1036"/>
      <c r="J192" s="1034" t="s">
        <v>192</v>
      </c>
      <c r="K192" s="1036"/>
      <c r="L192" s="1036"/>
      <c r="M192" s="1036"/>
      <c r="N192" s="1032" t="s">
        <v>16</v>
      </c>
      <c r="O192" s="1036"/>
      <c r="P192" s="1036"/>
      <c r="Q192" s="1036"/>
      <c r="R192" s="1036"/>
      <c r="S192" s="1036"/>
      <c r="T192" s="1036"/>
      <c r="U192" s="1037">
        <v>1</v>
      </c>
    </row>
    <row r="193" spans="1:21" ht="90" customHeight="1" thickBot="1">
      <c r="A193" s="1040">
        <v>170</v>
      </c>
      <c r="B193" s="1037">
        <v>170</v>
      </c>
      <c r="C193" s="1045" t="s">
        <v>373</v>
      </c>
      <c r="D193" s="1047" t="s">
        <v>18</v>
      </c>
      <c r="E193" s="1045" t="s">
        <v>374</v>
      </c>
      <c r="F193" s="1034" t="s">
        <v>18</v>
      </c>
      <c r="G193" s="1048" t="s">
        <v>467</v>
      </c>
      <c r="H193" s="1045" t="s">
        <v>468</v>
      </c>
      <c r="I193" s="1036"/>
      <c r="J193" s="1034" t="s">
        <v>192</v>
      </c>
      <c r="K193" s="1036"/>
      <c r="L193" s="1036"/>
      <c r="M193" s="1036"/>
      <c r="N193" s="1036"/>
      <c r="O193" s="1032" t="s">
        <v>16</v>
      </c>
      <c r="P193" s="1036"/>
      <c r="Q193" s="1036"/>
      <c r="R193" s="1036"/>
      <c r="S193" s="1036"/>
      <c r="T193" s="1036"/>
      <c r="U193" s="1037">
        <v>1</v>
      </c>
    </row>
    <row r="194" spans="1:21" ht="65.25" hidden="1" customHeight="1" thickBot="1">
      <c r="A194" s="1040">
        <v>171</v>
      </c>
      <c r="B194" s="1037">
        <v>171</v>
      </c>
      <c r="C194" s="1255" t="s">
        <v>375</v>
      </c>
      <c r="D194" s="1256"/>
      <c r="E194" s="1256"/>
      <c r="F194" s="1256"/>
      <c r="G194" s="1257"/>
      <c r="H194" s="1044" t="s">
        <v>316</v>
      </c>
      <c r="I194" s="1044" t="s">
        <v>316</v>
      </c>
      <c r="J194" s="1044" t="s">
        <v>316</v>
      </c>
      <c r="K194" s="1044" t="s">
        <v>316</v>
      </c>
      <c r="L194" s="1044" t="s">
        <v>316</v>
      </c>
      <c r="M194" s="1044" t="s">
        <v>316</v>
      </c>
      <c r="N194" s="1044" t="s">
        <v>316</v>
      </c>
      <c r="O194" s="1044" t="s">
        <v>316</v>
      </c>
      <c r="P194" s="1044" t="s">
        <v>316</v>
      </c>
      <c r="Q194" s="1044" t="s">
        <v>316</v>
      </c>
      <c r="R194" s="1036"/>
      <c r="S194" s="1044" t="s">
        <v>316</v>
      </c>
      <c r="T194" s="1044" t="s">
        <v>316</v>
      </c>
      <c r="U194" s="1044" t="s">
        <v>316</v>
      </c>
    </row>
    <row r="195" spans="1:21" ht="65.25" customHeight="1" thickBot="1">
      <c r="A195" s="1040">
        <v>172</v>
      </c>
      <c r="B195" s="1037">
        <v>172</v>
      </c>
      <c r="C195" s="1045" t="s">
        <v>376</v>
      </c>
      <c r="D195" s="1034" t="s">
        <v>14</v>
      </c>
      <c r="E195" s="1045" t="s">
        <v>377</v>
      </c>
      <c r="F195" s="1034" t="s">
        <v>17</v>
      </c>
      <c r="G195" s="1034" t="s">
        <v>1301</v>
      </c>
      <c r="H195" s="1045" t="s">
        <v>470</v>
      </c>
      <c r="I195" s="1036"/>
      <c r="J195" s="1034" t="s">
        <v>192</v>
      </c>
      <c r="K195" s="1036"/>
      <c r="L195" s="1036"/>
      <c r="M195" s="1032" t="s">
        <v>16</v>
      </c>
      <c r="N195" s="1036"/>
      <c r="O195" s="1036"/>
      <c r="P195" s="1036"/>
      <c r="Q195" s="1036"/>
      <c r="R195" s="1032" t="s">
        <v>16</v>
      </c>
      <c r="S195" s="1036"/>
      <c r="T195" s="1036"/>
      <c r="U195" s="1037">
        <v>2</v>
      </c>
    </row>
    <row r="196" spans="1:21" ht="65.25" customHeight="1" thickBot="1">
      <c r="A196" s="1040">
        <v>173</v>
      </c>
      <c r="B196" s="1037">
        <v>173</v>
      </c>
      <c r="C196" s="1045" t="s">
        <v>378</v>
      </c>
      <c r="D196" s="1034" t="s">
        <v>14</v>
      </c>
      <c r="E196" s="1045" t="s">
        <v>379</v>
      </c>
      <c r="F196" s="1034" t="s">
        <v>14</v>
      </c>
      <c r="G196" s="1045" t="s">
        <v>543</v>
      </c>
      <c r="H196" s="1045" t="s">
        <v>544</v>
      </c>
      <c r="I196" s="1036"/>
      <c r="J196" s="1034" t="s">
        <v>192</v>
      </c>
      <c r="K196" s="1036"/>
      <c r="L196" s="1037" t="s">
        <v>16</v>
      </c>
      <c r="M196" s="1036"/>
      <c r="N196" s="1036"/>
      <c r="O196" s="1036"/>
      <c r="P196" s="1036"/>
      <c r="Q196" s="1036"/>
      <c r="R196" s="1036"/>
      <c r="S196" s="1036"/>
      <c r="T196" s="1036"/>
      <c r="U196" s="1037">
        <v>1</v>
      </c>
    </row>
    <row r="197" spans="1:21" ht="65.25" customHeight="1" thickBot="1">
      <c r="A197" s="1040">
        <v>174</v>
      </c>
      <c r="B197" s="1037">
        <v>174</v>
      </c>
      <c r="C197" s="1045" t="s">
        <v>380</v>
      </c>
      <c r="D197" s="1034" t="s">
        <v>14</v>
      </c>
      <c r="E197" s="1045" t="s">
        <v>381</v>
      </c>
      <c r="F197" s="1034" t="s">
        <v>14</v>
      </c>
      <c r="G197" s="1034" t="s">
        <v>1302</v>
      </c>
      <c r="H197" s="1045" t="s">
        <v>1303</v>
      </c>
      <c r="I197" s="1036"/>
      <c r="J197" s="1034" t="s">
        <v>192</v>
      </c>
      <c r="K197" s="1036"/>
      <c r="L197" s="1036"/>
      <c r="M197" s="1036"/>
      <c r="N197" s="1036"/>
      <c r="O197" s="1036"/>
      <c r="P197" s="1036"/>
      <c r="Q197" s="1032" t="s">
        <v>16</v>
      </c>
      <c r="R197" s="1036"/>
      <c r="S197" s="1036"/>
      <c r="T197" s="1036"/>
      <c r="U197" s="1037">
        <v>1</v>
      </c>
    </row>
    <row r="198" spans="1:21" ht="65.25" customHeight="1" thickBot="1">
      <c r="A198" s="1040">
        <v>175</v>
      </c>
      <c r="B198" s="1037">
        <v>175</v>
      </c>
      <c r="C198" s="1045" t="s">
        <v>382</v>
      </c>
      <c r="D198" s="1034" t="s">
        <v>14</v>
      </c>
      <c r="E198" s="1045" t="s">
        <v>383</v>
      </c>
      <c r="F198" s="1034" t="s">
        <v>17</v>
      </c>
      <c r="G198" s="1045" t="s">
        <v>472</v>
      </c>
      <c r="H198" s="1045" t="s">
        <v>1032</v>
      </c>
      <c r="I198" s="1036"/>
      <c r="J198" s="1034" t="s">
        <v>192</v>
      </c>
      <c r="K198" s="1036"/>
      <c r="L198" s="1036"/>
      <c r="M198" s="1036"/>
      <c r="N198" s="1036"/>
      <c r="O198" s="1036"/>
      <c r="P198" s="1036"/>
      <c r="Q198" s="1036"/>
      <c r="R198" s="1036"/>
      <c r="S198" s="1036"/>
      <c r="T198" s="1037" t="s">
        <v>16</v>
      </c>
      <c r="U198" s="1037">
        <v>1</v>
      </c>
    </row>
    <row r="199" spans="1:21" ht="95.25" customHeight="1" thickBot="1">
      <c r="A199" s="1040">
        <v>176</v>
      </c>
      <c r="B199" s="1037">
        <v>176</v>
      </c>
      <c r="C199" s="1045" t="s">
        <v>384</v>
      </c>
      <c r="D199" s="1034" t="s">
        <v>17</v>
      </c>
      <c r="E199" s="1045" t="s">
        <v>385</v>
      </c>
      <c r="F199" s="1034" t="s">
        <v>17</v>
      </c>
      <c r="G199" s="1034" t="s">
        <v>181</v>
      </c>
      <c r="H199" s="1051" t="s">
        <v>1304</v>
      </c>
      <c r="I199" s="1036"/>
      <c r="J199" s="1034" t="s">
        <v>192</v>
      </c>
      <c r="K199" s="1036"/>
      <c r="L199" s="1036"/>
      <c r="M199" s="1036"/>
      <c r="N199" s="1036"/>
      <c r="O199" s="1032" t="s">
        <v>16</v>
      </c>
      <c r="P199" s="1036"/>
      <c r="Q199" s="1036"/>
      <c r="R199" s="1036"/>
      <c r="S199" s="1036"/>
      <c r="T199" s="1036"/>
      <c r="U199" s="1037">
        <v>1</v>
      </c>
    </row>
    <row r="200" spans="1:21" ht="65.25" hidden="1" customHeight="1" thickBot="1">
      <c r="A200" s="1040">
        <v>177</v>
      </c>
      <c r="B200" s="1037">
        <v>177</v>
      </c>
      <c r="C200" s="1255" t="s">
        <v>386</v>
      </c>
      <c r="D200" s="1256"/>
      <c r="E200" s="1257"/>
      <c r="F200" s="1036"/>
      <c r="G200" s="1047" t="s">
        <v>316</v>
      </c>
      <c r="H200" s="1047" t="s">
        <v>316</v>
      </c>
      <c r="I200" s="1047" t="s">
        <v>316</v>
      </c>
      <c r="J200" s="1047" t="s">
        <v>316</v>
      </c>
      <c r="K200" s="1047" t="s">
        <v>316</v>
      </c>
      <c r="L200" s="1047" t="s">
        <v>316</v>
      </c>
      <c r="M200" s="1047" t="s">
        <v>316</v>
      </c>
      <c r="N200" s="1047" t="s">
        <v>316</v>
      </c>
      <c r="O200" s="1047" t="s">
        <v>316</v>
      </c>
      <c r="P200" s="1047" t="s">
        <v>316</v>
      </c>
      <c r="Q200" s="1047" t="s">
        <v>316</v>
      </c>
      <c r="R200" s="1036"/>
      <c r="S200" s="1047" t="s">
        <v>316</v>
      </c>
      <c r="T200" s="1047" t="s">
        <v>316</v>
      </c>
      <c r="U200" s="1047" t="s">
        <v>316</v>
      </c>
    </row>
    <row r="201" spans="1:21" ht="65.25" hidden="1" customHeight="1" thickBot="1">
      <c r="A201" s="1040">
        <v>178</v>
      </c>
      <c r="B201" s="1037">
        <v>178</v>
      </c>
      <c r="C201" s="1255" t="s">
        <v>387</v>
      </c>
      <c r="D201" s="1256"/>
      <c r="E201" s="1257"/>
      <c r="F201" s="1036"/>
      <c r="G201" s="1047" t="s">
        <v>316</v>
      </c>
      <c r="H201" s="1047" t="s">
        <v>316</v>
      </c>
      <c r="I201" s="1047" t="s">
        <v>316</v>
      </c>
      <c r="J201" s="1047" t="s">
        <v>316</v>
      </c>
      <c r="K201" s="1047" t="s">
        <v>316</v>
      </c>
      <c r="L201" s="1047" t="s">
        <v>316</v>
      </c>
      <c r="M201" s="1047" t="s">
        <v>316</v>
      </c>
      <c r="N201" s="1047" t="s">
        <v>316</v>
      </c>
      <c r="O201" s="1047" t="s">
        <v>316</v>
      </c>
      <c r="P201" s="1047" t="s">
        <v>316</v>
      </c>
      <c r="Q201" s="1047" t="s">
        <v>316</v>
      </c>
      <c r="R201" s="1036"/>
      <c r="S201" s="1047" t="s">
        <v>316</v>
      </c>
      <c r="T201" s="1047" t="s">
        <v>316</v>
      </c>
      <c r="U201" s="1047" t="s">
        <v>316</v>
      </c>
    </row>
    <row r="202" spans="1:21" ht="65.25" customHeight="1" thickBot="1">
      <c r="A202" s="1039"/>
      <c r="B202" s="1036"/>
      <c r="C202" s="1045" t="s">
        <v>730</v>
      </c>
      <c r="D202" s="1031"/>
      <c r="E202" s="1036"/>
      <c r="F202" s="1036"/>
      <c r="G202" s="1036"/>
      <c r="H202" s="1045" t="s">
        <v>1305</v>
      </c>
      <c r="I202" s="1036"/>
      <c r="J202" s="1036"/>
      <c r="K202" s="1036"/>
      <c r="L202" s="1036"/>
      <c r="M202" s="1036"/>
      <c r="N202" s="1036"/>
      <c r="O202" s="1036"/>
      <c r="P202" s="1036"/>
      <c r="Q202" s="1036"/>
      <c r="R202" s="1036"/>
      <c r="S202" s="1036"/>
      <c r="T202" s="1047" t="s">
        <v>16</v>
      </c>
      <c r="U202" s="1036"/>
    </row>
    <row r="203" spans="1:21" ht="65.25" customHeight="1" thickBot="1">
      <c r="A203" s="1040">
        <v>179</v>
      </c>
      <c r="B203" s="1037">
        <v>179</v>
      </c>
      <c r="C203" s="1045" t="s">
        <v>730</v>
      </c>
      <c r="D203" s="1034" t="s">
        <v>14</v>
      </c>
      <c r="E203" s="1045" t="s">
        <v>480</v>
      </c>
      <c r="F203" s="1034" t="s">
        <v>17</v>
      </c>
      <c r="G203" s="1045" t="s">
        <v>731</v>
      </c>
      <c r="H203" s="1045" t="s">
        <v>1306</v>
      </c>
      <c r="I203" s="1034" t="s">
        <v>275</v>
      </c>
      <c r="J203" s="1034" t="s">
        <v>192</v>
      </c>
      <c r="K203" s="1047" t="s">
        <v>16</v>
      </c>
      <c r="L203" s="1036"/>
      <c r="M203" s="1036"/>
      <c r="N203" s="1036"/>
      <c r="O203" s="1036"/>
      <c r="P203" s="1036"/>
      <c r="Q203" s="1036"/>
      <c r="R203" s="1036"/>
      <c r="S203" s="1036"/>
      <c r="T203" s="1036"/>
      <c r="U203" s="1037">
        <v>1</v>
      </c>
    </row>
    <row r="204" spans="1:21" ht="65.25" customHeight="1" thickBot="1">
      <c r="A204" s="1039"/>
      <c r="B204" s="1036"/>
      <c r="C204" s="1045" t="s">
        <v>730</v>
      </c>
      <c r="D204" s="1036"/>
      <c r="E204" s="1036"/>
      <c r="F204" s="1036"/>
      <c r="G204" s="1036"/>
      <c r="H204" s="1045" t="s">
        <v>1307</v>
      </c>
      <c r="I204" s="1036"/>
      <c r="J204" s="1036"/>
      <c r="K204" s="1036"/>
      <c r="L204" s="1036"/>
      <c r="M204" s="1036"/>
      <c r="N204" s="1036"/>
      <c r="O204" s="1036"/>
      <c r="P204" s="1036"/>
      <c r="Q204" s="1036"/>
      <c r="R204" s="1047" t="s">
        <v>16</v>
      </c>
      <c r="S204" s="1036"/>
      <c r="T204" s="1036"/>
      <c r="U204" s="1036"/>
    </row>
    <row r="205" spans="1:21" ht="65.25" customHeight="1" thickBot="1">
      <c r="A205" s="1040">
        <v>180</v>
      </c>
      <c r="B205" s="1037">
        <v>180</v>
      </c>
      <c r="C205" s="1045" t="s">
        <v>479</v>
      </c>
      <c r="D205" s="1034" t="s">
        <v>14</v>
      </c>
      <c r="E205" s="1045" t="s">
        <v>480</v>
      </c>
      <c r="F205" s="1034" t="s">
        <v>17</v>
      </c>
      <c r="G205" s="1045" t="s">
        <v>481</v>
      </c>
      <c r="H205" s="1045" t="s">
        <v>977</v>
      </c>
      <c r="I205" s="1034" t="s">
        <v>275</v>
      </c>
      <c r="J205" s="1034" t="s">
        <v>192</v>
      </c>
      <c r="K205" s="1036"/>
      <c r="L205" s="1047" t="s">
        <v>16</v>
      </c>
      <c r="M205" s="1036"/>
      <c r="N205" s="1036"/>
      <c r="O205" s="1036"/>
      <c r="P205" s="1036"/>
      <c r="Q205" s="1036"/>
      <c r="R205" s="1036"/>
      <c r="S205" s="1036"/>
      <c r="T205" s="1036"/>
      <c r="U205" s="1037">
        <v>1</v>
      </c>
    </row>
    <row r="206" spans="1:21" ht="65.25" customHeight="1" thickBot="1">
      <c r="A206" s="1040">
        <v>181</v>
      </c>
      <c r="B206" s="1037">
        <v>181</v>
      </c>
      <c r="C206" s="1045" t="s">
        <v>479</v>
      </c>
      <c r="D206" s="1034" t="s">
        <v>14</v>
      </c>
      <c r="E206" s="1045" t="s">
        <v>480</v>
      </c>
      <c r="F206" s="1034" t="s">
        <v>17</v>
      </c>
      <c r="G206" s="1045" t="s">
        <v>475</v>
      </c>
      <c r="H206" s="1045" t="s">
        <v>483</v>
      </c>
      <c r="I206" s="1034" t="s">
        <v>275</v>
      </c>
      <c r="J206" s="1034" t="s">
        <v>192</v>
      </c>
      <c r="K206" s="1036"/>
      <c r="L206" s="1036"/>
      <c r="M206" s="1047" t="s">
        <v>16</v>
      </c>
      <c r="N206" s="1036"/>
      <c r="O206" s="1036"/>
      <c r="P206" s="1036"/>
      <c r="Q206" s="1036"/>
      <c r="R206" s="1036"/>
      <c r="S206" s="1036"/>
      <c r="T206" s="1036"/>
      <c r="U206" s="1037">
        <v>1</v>
      </c>
    </row>
    <row r="207" spans="1:21" ht="65.25" customHeight="1" thickBot="1">
      <c r="A207" s="1040">
        <v>182</v>
      </c>
      <c r="B207" s="1037">
        <v>182</v>
      </c>
      <c r="C207" s="1045" t="s">
        <v>479</v>
      </c>
      <c r="D207" s="1034" t="s">
        <v>14</v>
      </c>
      <c r="E207" s="1045" t="s">
        <v>480</v>
      </c>
      <c r="F207" s="1034" t="s">
        <v>17</v>
      </c>
      <c r="G207" s="1045" t="s">
        <v>477</v>
      </c>
      <c r="H207" s="1045" t="s">
        <v>959</v>
      </c>
      <c r="I207" s="1034" t="s">
        <v>275</v>
      </c>
      <c r="J207" s="1034" t="s">
        <v>192</v>
      </c>
      <c r="K207" s="1036"/>
      <c r="L207" s="1036"/>
      <c r="M207" s="1036"/>
      <c r="N207" s="1047" t="s">
        <v>16</v>
      </c>
      <c r="O207" s="1036"/>
      <c r="P207" s="1036"/>
      <c r="Q207" s="1036"/>
      <c r="R207" s="1036"/>
      <c r="S207" s="1036"/>
      <c r="T207" s="1036"/>
      <c r="U207" s="1037">
        <v>1</v>
      </c>
    </row>
    <row r="208" spans="1:21" ht="65.25" customHeight="1" thickBot="1">
      <c r="A208" s="1040">
        <v>183</v>
      </c>
      <c r="B208" s="1037">
        <v>183</v>
      </c>
      <c r="C208" s="1045" t="s">
        <v>479</v>
      </c>
      <c r="D208" s="1034" t="s">
        <v>14</v>
      </c>
      <c r="E208" s="1045" t="s">
        <v>480</v>
      </c>
      <c r="F208" s="1034" t="s">
        <v>17</v>
      </c>
      <c r="G208" s="1045" t="s">
        <v>476</v>
      </c>
      <c r="H208" s="1045" t="s">
        <v>484</v>
      </c>
      <c r="I208" s="1034" t="s">
        <v>275</v>
      </c>
      <c r="J208" s="1034" t="s">
        <v>192</v>
      </c>
      <c r="K208" s="1036"/>
      <c r="L208" s="1036"/>
      <c r="M208" s="1036"/>
      <c r="N208" s="1036"/>
      <c r="O208" s="1036"/>
      <c r="P208" s="1036"/>
      <c r="Q208" s="1036"/>
      <c r="R208" s="1036"/>
      <c r="S208" s="1036"/>
      <c r="T208" s="1036"/>
      <c r="U208" s="1037">
        <v>0</v>
      </c>
    </row>
    <row r="209" spans="1:21" ht="65.25" customHeight="1" thickBot="1">
      <c r="A209" s="1040">
        <v>184</v>
      </c>
      <c r="B209" s="1037">
        <v>184</v>
      </c>
      <c r="C209" s="1045" t="s">
        <v>479</v>
      </c>
      <c r="D209" s="1034" t="s">
        <v>14</v>
      </c>
      <c r="E209" s="1045" t="s">
        <v>480</v>
      </c>
      <c r="F209" s="1034" t="s">
        <v>17</v>
      </c>
      <c r="G209" s="1045" t="s">
        <v>482</v>
      </c>
      <c r="H209" s="1045" t="s">
        <v>1308</v>
      </c>
      <c r="I209" s="1034" t="s">
        <v>275</v>
      </c>
      <c r="J209" s="1034" t="s">
        <v>192</v>
      </c>
      <c r="K209" s="1036"/>
      <c r="L209" s="1036"/>
      <c r="M209" s="1036"/>
      <c r="N209" s="1036"/>
      <c r="O209" s="1047" t="s">
        <v>16</v>
      </c>
      <c r="P209" s="1036"/>
      <c r="Q209" s="1036"/>
      <c r="R209" s="1036"/>
      <c r="S209" s="1036"/>
      <c r="T209" s="1036"/>
      <c r="U209" s="1037">
        <v>1</v>
      </c>
    </row>
    <row r="210" spans="1:21" ht="65.25" customHeight="1" thickBot="1">
      <c r="A210" s="1040">
        <v>185</v>
      </c>
      <c r="B210" s="1037">
        <v>185</v>
      </c>
      <c r="C210" s="1045" t="s">
        <v>479</v>
      </c>
      <c r="D210" s="1034" t="s">
        <v>14</v>
      </c>
      <c r="E210" s="1045" t="s">
        <v>480</v>
      </c>
      <c r="F210" s="1034" t="s">
        <v>17</v>
      </c>
      <c r="G210" s="1045" t="s">
        <v>478</v>
      </c>
      <c r="H210" s="1045" t="s">
        <v>1008</v>
      </c>
      <c r="I210" s="1034" t="s">
        <v>275</v>
      </c>
      <c r="J210" s="1034" t="s">
        <v>192</v>
      </c>
      <c r="K210" s="1036"/>
      <c r="L210" s="1036"/>
      <c r="M210" s="1036"/>
      <c r="N210" s="1036"/>
      <c r="O210" s="1036"/>
      <c r="P210" s="1036"/>
      <c r="Q210" s="1047" t="s">
        <v>16</v>
      </c>
      <c r="R210" s="1036"/>
      <c r="S210" s="1036"/>
      <c r="T210" s="1036"/>
      <c r="U210" s="1037">
        <v>1</v>
      </c>
    </row>
    <row r="211" spans="1:21" ht="65.25" customHeight="1" thickBot="1">
      <c r="A211" s="1040">
        <v>186</v>
      </c>
      <c r="B211" s="1037">
        <v>186</v>
      </c>
      <c r="C211" s="1045" t="s">
        <v>479</v>
      </c>
      <c r="D211" s="1034" t="s">
        <v>14</v>
      </c>
      <c r="E211" s="1045" t="s">
        <v>485</v>
      </c>
      <c r="F211" s="1034" t="s">
        <v>17</v>
      </c>
      <c r="G211" s="1045" t="s">
        <v>491</v>
      </c>
      <c r="H211" s="1045" t="s">
        <v>1309</v>
      </c>
      <c r="I211" s="1034" t="s">
        <v>275</v>
      </c>
      <c r="J211" s="1034" t="s">
        <v>192</v>
      </c>
      <c r="K211" s="1047" t="s">
        <v>16</v>
      </c>
      <c r="L211" s="1036"/>
      <c r="M211" s="1036"/>
      <c r="N211" s="1036"/>
      <c r="O211" s="1036"/>
      <c r="P211" s="1036"/>
      <c r="Q211" s="1036"/>
      <c r="R211" s="1036"/>
      <c r="S211" s="1036"/>
      <c r="T211" s="1036"/>
      <c r="U211" s="1037">
        <v>1</v>
      </c>
    </row>
    <row r="212" spans="1:21" ht="65.25" customHeight="1" thickBot="1">
      <c r="A212" s="1040">
        <v>187</v>
      </c>
      <c r="B212" s="1037">
        <v>187</v>
      </c>
      <c r="C212" s="1045" t="s">
        <v>479</v>
      </c>
      <c r="D212" s="1034" t="s">
        <v>14</v>
      </c>
      <c r="E212" s="1045" t="s">
        <v>485</v>
      </c>
      <c r="F212" s="1034" t="s">
        <v>17</v>
      </c>
      <c r="G212" s="1045" t="s">
        <v>492</v>
      </c>
      <c r="H212" s="1045" t="s">
        <v>493</v>
      </c>
      <c r="I212" s="1034" t="s">
        <v>275</v>
      </c>
      <c r="J212" s="1034" t="s">
        <v>192</v>
      </c>
      <c r="K212" s="1036"/>
      <c r="L212" s="1036"/>
      <c r="M212" s="1036"/>
      <c r="N212" s="1036"/>
      <c r="O212" s="1036"/>
      <c r="P212" s="1036"/>
      <c r="Q212" s="1036"/>
      <c r="R212" s="1036"/>
      <c r="S212" s="1036"/>
      <c r="T212" s="1036"/>
      <c r="U212" s="1037">
        <v>0</v>
      </c>
    </row>
    <row r="213" spans="1:21" ht="65.25" customHeight="1" thickBot="1">
      <c r="A213" s="1040">
        <v>188</v>
      </c>
      <c r="B213" s="1037">
        <v>188</v>
      </c>
      <c r="C213" s="1045" t="s">
        <v>479</v>
      </c>
      <c r="D213" s="1034" t="s">
        <v>14</v>
      </c>
      <c r="E213" s="1045" t="s">
        <v>485</v>
      </c>
      <c r="F213" s="1034" t="s">
        <v>17</v>
      </c>
      <c r="G213" s="1045" t="s">
        <v>486</v>
      </c>
      <c r="H213" s="1045" t="s">
        <v>494</v>
      </c>
      <c r="I213" s="1034" t="s">
        <v>275</v>
      </c>
      <c r="J213" s="1034" t="s">
        <v>192</v>
      </c>
      <c r="K213" s="1036"/>
      <c r="L213" s="1036"/>
      <c r="M213" s="1047" t="s">
        <v>16</v>
      </c>
      <c r="N213" s="1036"/>
      <c r="O213" s="1036"/>
      <c r="P213" s="1036"/>
      <c r="Q213" s="1036"/>
      <c r="R213" s="1036"/>
      <c r="S213" s="1036"/>
      <c r="T213" s="1036"/>
      <c r="U213" s="1037">
        <v>1</v>
      </c>
    </row>
    <row r="214" spans="1:21" ht="65.25" customHeight="1" thickBot="1">
      <c r="A214" s="1040">
        <v>189</v>
      </c>
      <c r="B214" s="1037">
        <v>189</v>
      </c>
      <c r="C214" s="1045" t="s">
        <v>479</v>
      </c>
      <c r="D214" s="1034" t="s">
        <v>14</v>
      </c>
      <c r="E214" s="1045" t="s">
        <v>485</v>
      </c>
      <c r="F214" s="1034" t="s">
        <v>17</v>
      </c>
      <c r="G214" s="1045" t="s">
        <v>487</v>
      </c>
      <c r="H214" s="1045" t="s">
        <v>994</v>
      </c>
      <c r="I214" s="1034" t="s">
        <v>275</v>
      </c>
      <c r="J214" s="1034" t="s">
        <v>192</v>
      </c>
      <c r="K214" s="1036"/>
      <c r="L214" s="1036"/>
      <c r="M214" s="1036"/>
      <c r="N214" s="1036"/>
      <c r="O214" s="1036"/>
      <c r="P214" s="1047" t="s">
        <v>16</v>
      </c>
      <c r="Q214" s="1036"/>
      <c r="R214" s="1036"/>
      <c r="S214" s="1036"/>
      <c r="T214" s="1036"/>
      <c r="U214" s="1037">
        <v>1</v>
      </c>
    </row>
    <row r="215" spans="1:21" ht="65.25" customHeight="1" thickBot="1">
      <c r="A215" s="1040">
        <v>190</v>
      </c>
      <c r="B215" s="1037">
        <v>190</v>
      </c>
      <c r="C215" s="1045" t="s">
        <v>479</v>
      </c>
      <c r="D215" s="1034" t="s">
        <v>14</v>
      </c>
      <c r="E215" s="1045" t="s">
        <v>485</v>
      </c>
      <c r="F215" s="1034" t="s">
        <v>17</v>
      </c>
      <c r="G215" s="1045" t="s">
        <v>1310</v>
      </c>
      <c r="H215" s="1045" t="s">
        <v>1311</v>
      </c>
      <c r="I215" s="1034" t="s">
        <v>275</v>
      </c>
      <c r="J215" s="1034" t="s">
        <v>192</v>
      </c>
      <c r="K215" s="1036"/>
      <c r="L215" s="1036"/>
      <c r="M215" s="1036"/>
      <c r="N215" s="1047" t="s">
        <v>16</v>
      </c>
      <c r="O215" s="1036"/>
      <c r="P215" s="1036"/>
      <c r="Q215" s="1036"/>
      <c r="R215" s="1036"/>
      <c r="S215" s="1036"/>
      <c r="T215" s="1036"/>
      <c r="U215" s="1037">
        <v>1</v>
      </c>
    </row>
    <row r="216" spans="1:21" ht="65.25" customHeight="1" thickBot="1">
      <c r="A216" s="1040">
        <v>191</v>
      </c>
      <c r="B216" s="1037">
        <v>191</v>
      </c>
      <c r="C216" s="1045" t="s">
        <v>479</v>
      </c>
      <c r="D216" s="1034" t="s">
        <v>14</v>
      </c>
      <c r="E216" s="1045" t="s">
        <v>485</v>
      </c>
      <c r="F216" s="1034" t="s">
        <v>17</v>
      </c>
      <c r="G216" s="1045" t="s">
        <v>495</v>
      </c>
      <c r="H216" s="1045" t="s">
        <v>987</v>
      </c>
      <c r="I216" s="1034" t="s">
        <v>275</v>
      </c>
      <c r="J216" s="1034" t="s">
        <v>192</v>
      </c>
      <c r="K216" s="1036"/>
      <c r="L216" s="1036"/>
      <c r="M216" s="1047" t="s">
        <v>16</v>
      </c>
      <c r="N216" s="1036"/>
      <c r="O216" s="1036"/>
      <c r="P216" s="1036"/>
      <c r="Q216" s="1036"/>
      <c r="R216" s="1036"/>
      <c r="S216" s="1036"/>
      <c r="T216" s="1036"/>
      <c r="U216" s="1037">
        <v>1</v>
      </c>
    </row>
    <row r="217" spans="1:21" ht="65.25" customHeight="1" thickBot="1">
      <c r="A217" s="1040">
        <v>192</v>
      </c>
      <c r="B217" s="1037">
        <v>192</v>
      </c>
      <c r="C217" s="1045" t="s">
        <v>479</v>
      </c>
      <c r="D217" s="1034" t="s">
        <v>14</v>
      </c>
      <c r="E217" s="1045" t="s">
        <v>485</v>
      </c>
      <c r="F217" s="1034" t="s">
        <v>17</v>
      </c>
      <c r="G217" s="1045" t="s">
        <v>488</v>
      </c>
      <c r="H217" s="1045" t="s">
        <v>1009</v>
      </c>
      <c r="I217" s="1036"/>
      <c r="J217" s="1034" t="s">
        <v>192</v>
      </c>
      <c r="K217" s="1036"/>
      <c r="L217" s="1036"/>
      <c r="M217" s="1036"/>
      <c r="N217" s="1036"/>
      <c r="O217" s="1036"/>
      <c r="P217" s="1036"/>
      <c r="Q217" s="1047" t="s">
        <v>16</v>
      </c>
      <c r="R217" s="1036"/>
      <c r="S217" s="1036"/>
      <c r="T217" s="1036"/>
      <c r="U217" s="1037">
        <v>1</v>
      </c>
    </row>
    <row r="218" spans="1:21" ht="65.25" customHeight="1" thickBot="1">
      <c r="A218" s="1040">
        <v>193</v>
      </c>
      <c r="B218" s="1037">
        <v>193</v>
      </c>
      <c r="C218" s="1045" t="s">
        <v>479</v>
      </c>
      <c r="D218" s="1034" t="s">
        <v>14</v>
      </c>
      <c r="E218" s="1045" t="s">
        <v>485</v>
      </c>
      <c r="F218" s="1034" t="s">
        <v>17</v>
      </c>
      <c r="G218" s="1045" t="s">
        <v>489</v>
      </c>
      <c r="H218" s="1045" t="s">
        <v>1312</v>
      </c>
      <c r="I218" s="1036"/>
      <c r="J218" s="1034" t="s">
        <v>192</v>
      </c>
      <c r="K218" s="1036"/>
      <c r="L218" s="1036"/>
      <c r="M218" s="1036"/>
      <c r="N218" s="1036"/>
      <c r="O218" s="1036"/>
      <c r="P218" s="1036"/>
      <c r="Q218" s="1036"/>
      <c r="R218" s="1036"/>
      <c r="S218" s="1047" t="s">
        <v>16</v>
      </c>
      <c r="T218" s="1036"/>
      <c r="U218" s="1037">
        <v>1</v>
      </c>
    </row>
    <row r="219" spans="1:21" ht="65.25" customHeight="1" thickBot="1">
      <c r="A219" s="1039"/>
      <c r="B219" s="1036"/>
      <c r="C219" s="1045" t="s">
        <v>479</v>
      </c>
      <c r="D219" s="1036"/>
      <c r="E219" s="1036"/>
      <c r="F219" s="1036"/>
      <c r="G219" s="1036"/>
      <c r="H219" s="1045" t="s">
        <v>1031</v>
      </c>
      <c r="I219" s="1036"/>
      <c r="J219" s="1036"/>
      <c r="K219" s="1036"/>
      <c r="L219" s="1036"/>
      <c r="M219" s="1036"/>
      <c r="N219" s="1036"/>
      <c r="O219" s="1036"/>
      <c r="P219" s="1036"/>
      <c r="Q219" s="1036"/>
      <c r="R219" s="1036"/>
      <c r="S219" s="1036"/>
      <c r="T219" s="1047" t="s">
        <v>16</v>
      </c>
      <c r="U219" s="1036"/>
    </row>
    <row r="220" spans="1:21" ht="74.25" customHeight="1" thickBot="1">
      <c r="A220" s="1040">
        <v>194</v>
      </c>
      <c r="B220" s="1037">
        <v>194</v>
      </c>
      <c r="C220" s="1045" t="s">
        <v>479</v>
      </c>
      <c r="D220" s="1034" t="s">
        <v>14</v>
      </c>
      <c r="E220" s="1045" t="s">
        <v>485</v>
      </c>
      <c r="F220" s="1034" t="s">
        <v>17</v>
      </c>
      <c r="G220" s="1045" t="s">
        <v>490</v>
      </c>
      <c r="H220" s="1045" t="s">
        <v>1313</v>
      </c>
      <c r="I220" s="1034" t="s">
        <v>275</v>
      </c>
      <c r="J220" s="1034" t="s">
        <v>192</v>
      </c>
      <c r="K220" s="1036"/>
      <c r="L220" s="1047" t="s">
        <v>16</v>
      </c>
      <c r="M220" s="1036"/>
      <c r="N220" s="1036"/>
      <c r="O220" s="1036"/>
      <c r="P220" s="1036"/>
      <c r="Q220" s="1036"/>
      <c r="R220" s="1036"/>
      <c r="S220" s="1036"/>
      <c r="T220" s="1036"/>
      <c r="U220" s="1037">
        <v>1</v>
      </c>
    </row>
    <row r="221" spans="1:21" ht="65.25" hidden="1" customHeight="1" thickBot="1">
      <c r="A221" s="1040">
        <v>195</v>
      </c>
      <c r="B221" s="1037">
        <v>195</v>
      </c>
      <c r="C221" s="1255" t="s">
        <v>187</v>
      </c>
      <c r="D221" s="1256"/>
      <c r="E221" s="1257"/>
      <c r="F221" s="1037" t="s">
        <v>316</v>
      </c>
      <c r="G221" s="1037" t="s">
        <v>316</v>
      </c>
      <c r="H221" s="1037" t="s">
        <v>316</v>
      </c>
      <c r="I221" s="1037" t="s">
        <v>316</v>
      </c>
      <c r="J221" s="1037" t="s">
        <v>316</v>
      </c>
      <c r="K221" s="1037" t="s">
        <v>316</v>
      </c>
      <c r="L221" s="1037" t="s">
        <v>316</v>
      </c>
      <c r="M221" s="1037" t="s">
        <v>316</v>
      </c>
      <c r="N221" s="1037" t="s">
        <v>316</v>
      </c>
      <c r="O221" s="1037" t="s">
        <v>316</v>
      </c>
      <c r="P221" s="1037" t="s">
        <v>316</v>
      </c>
      <c r="Q221" s="1037" t="s">
        <v>316</v>
      </c>
      <c r="R221" s="1036"/>
      <c r="S221" s="1037" t="s">
        <v>316</v>
      </c>
      <c r="T221" s="1037" t="s">
        <v>316</v>
      </c>
      <c r="U221" s="1049" t="s">
        <v>316</v>
      </c>
    </row>
    <row r="222" spans="1:21" ht="65.25" hidden="1" customHeight="1" thickBot="1">
      <c r="A222" s="1040">
        <v>196</v>
      </c>
      <c r="B222" s="1037">
        <v>196</v>
      </c>
      <c r="C222" s="1031"/>
      <c r="D222" s="1031"/>
      <c r="E222" s="1036"/>
      <c r="F222" s="1037" t="s">
        <v>316</v>
      </c>
      <c r="G222" s="1037" t="s">
        <v>316</v>
      </c>
      <c r="H222" s="1037" t="s">
        <v>316</v>
      </c>
      <c r="I222" s="1037" t="s">
        <v>316</v>
      </c>
      <c r="J222" s="1037" t="s">
        <v>316</v>
      </c>
      <c r="K222" s="1037" t="s">
        <v>316</v>
      </c>
      <c r="L222" s="1037" t="s">
        <v>316</v>
      </c>
      <c r="M222" s="1037" t="s">
        <v>316</v>
      </c>
      <c r="N222" s="1037" t="s">
        <v>316</v>
      </c>
      <c r="O222" s="1037" t="s">
        <v>316</v>
      </c>
      <c r="P222" s="1037" t="s">
        <v>316</v>
      </c>
      <c r="Q222" s="1037" t="s">
        <v>316</v>
      </c>
      <c r="R222" s="1036"/>
      <c r="S222" s="1037" t="s">
        <v>316</v>
      </c>
      <c r="T222" s="1037" t="s">
        <v>316</v>
      </c>
      <c r="U222" s="1049" t="s">
        <v>316</v>
      </c>
    </row>
    <row r="223" spans="1:21" ht="65.25" customHeight="1" thickBot="1">
      <c r="A223" s="1040">
        <v>197</v>
      </c>
      <c r="B223" s="1037">
        <v>197</v>
      </c>
      <c r="C223" s="1045" t="s">
        <v>496</v>
      </c>
      <c r="D223" s="1034" t="s">
        <v>14</v>
      </c>
      <c r="E223" s="1048" t="s">
        <v>497</v>
      </c>
      <c r="F223" s="1034" t="s">
        <v>17</v>
      </c>
      <c r="G223" s="1034" t="s">
        <v>506</v>
      </c>
      <c r="H223" s="1034" t="s">
        <v>506</v>
      </c>
      <c r="I223" s="1034" t="s">
        <v>275</v>
      </c>
      <c r="J223" s="1034" t="s">
        <v>192</v>
      </c>
      <c r="K223" s="1036"/>
      <c r="L223" s="1047" t="s">
        <v>16</v>
      </c>
      <c r="M223" s="1036"/>
      <c r="N223" s="1036"/>
      <c r="O223" s="1036"/>
      <c r="P223" s="1036"/>
      <c r="Q223" s="1036"/>
      <c r="R223" s="1036"/>
      <c r="S223" s="1036"/>
      <c r="T223" s="1036"/>
      <c r="U223" s="1037">
        <v>1</v>
      </c>
    </row>
    <row r="224" spans="1:21" ht="65.25" customHeight="1" thickBot="1">
      <c r="A224" s="1040">
        <v>198</v>
      </c>
      <c r="B224" s="1037">
        <v>198</v>
      </c>
      <c r="C224" s="1045" t="s">
        <v>498</v>
      </c>
      <c r="D224" s="1034" t="s">
        <v>14</v>
      </c>
      <c r="E224" s="1048" t="s">
        <v>499</v>
      </c>
      <c r="F224" s="1034" t="s">
        <v>17</v>
      </c>
      <c r="G224" s="1045" t="s">
        <v>507</v>
      </c>
      <c r="H224" s="1045" t="s">
        <v>508</v>
      </c>
      <c r="I224" s="1034" t="s">
        <v>275</v>
      </c>
      <c r="J224" s="1034" t="s">
        <v>192</v>
      </c>
      <c r="K224" s="1036"/>
      <c r="L224" s="1036"/>
      <c r="M224" s="1036"/>
      <c r="N224" s="1036"/>
      <c r="O224" s="1034" t="s">
        <v>16</v>
      </c>
      <c r="P224" s="1036"/>
      <c r="Q224" s="1036"/>
      <c r="R224" s="1036"/>
      <c r="S224" s="1036"/>
      <c r="T224" s="1036"/>
      <c r="U224" s="1037">
        <v>1</v>
      </c>
    </row>
    <row r="225" spans="1:21" ht="65.25" customHeight="1" thickBot="1">
      <c r="A225" s="1040">
        <v>199</v>
      </c>
      <c r="B225" s="1037">
        <v>199</v>
      </c>
      <c r="C225" s="1045" t="s">
        <v>500</v>
      </c>
      <c r="D225" s="1034" t="s">
        <v>14</v>
      </c>
      <c r="E225" s="1048" t="s">
        <v>509</v>
      </c>
      <c r="F225" s="1034" t="s">
        <v>17</v>
      </c>
      <c r="G225" s="1048" t="s">
        <v>510</v>
      </c>
      <c r="H225" s="1045" t="s">
        <v>971</v>
      </c>
      <c r="I225" s="1034" t="s">
        <v>275</v>
      </c>
      <c r="J225" s="1034" t="s">
        <v>192</v>
      </c>
      <c r="K225" s="1047" t="s">
        <v>16</v>
      </c>
      <c r="L225" s="1036"/>
      <c r="M225" s="1036"/>
      <c r="N225" s="1036"/>
      <c r="O225" s="1036"/>
      <c r="P225" s="1036"/>
      <c r="Q225" s="1036"/>
      <c r="R225" s="1036"/>
      <c r="S225" s="1036"/>
      <c r="T225" s="1036"/>
      <c r="U225" s="1037">
        <v>1</v>
      </c>
    </row>
    <row r="226" spans="1:21" ht="65.25" customHeight="1" thickBot="1">
      <c r="A226" s="1040">
        <v>200</v>
      </c>
      <c r="B226" s="1037">
        <v>200</v>
      </c>
      <c r="C226" s="1045" t="s">
        <v>500</v>
      </c>
      <c r="D226" s="1034" t="s">
        <v>14</v>
      </c>
      <c r="E226" s="1048" t="s">
        <v>509</v>
      </c>
      <c r="F226" s="1034" t="s">
        <v>17</v>
      </c>
      <c r="G226" s="1048" t="s">
        <v>514</v>
      </c>
      <c r="H226" s="1045" t="s">
        <v>979</v>
      </c>
      <c r="I226" s="1034" t="s">
        <v>275</v>
      </c>
      <c r="J226" s="1034" t="s">
        <v>192</v>
      </c>
      <c r="K226" s="1036"/>
      <c r="L226" s="1047" t="s">
        <v>16</v>
      </c>
      <c r="M226" s="1036"/>
      <c r="N226" s="1036"/>
      <c r="O226" s="1036"/>
      <c r="P226" s="1036"/>
      <c r="Q226" s="1036"/>
      <c r="R226" s="1036"/>
      <c r="S226" s="1036"/>
      <c r="T226" s="1036"/>
      <c r="U226" s="1037">
        <v>1</v>
      </c>
    </row>
    <row r="227" spans="1:21" ht="65.25" customHeight="1" thickBot="1">
      <c r="A227" s="1040">
        <v>201</v>
      </c>
      <c r="B227" s="1037">
        <v>201</v>
      </c>
      <c r="C227" s="1045" t="s">
        <v>500</v>
      </c>
      <c r="D227" s="1034" t="s">
        <v>14</v>
      </c>
      <c r="E227" s="1048" t="s">
        <v>509</v>
      </c>
      <c r="F227" s="1034" t="s">
        <v>17</v>
      </c>
      <c r="G227" s="1048" t="s">
        <v>1314</v>
      </c>
      <c r="H227" s="1045" t="s">
        <v>717</v>
      </c>
      <c r="I227" s="1034" t="s">
        <v>275</v>
      </c>
      <c r="J227" s="1034" t="s">
        <v>192</v>
      </c>
      <c r="K227" s="1036"/>
      <c r="L227" s="1036"/>
      <c r="M227" s="1047" t="s">
        <v>16</v>
      </c>
      <c r="N227" s="1036"/>
      <c r="O227" s="1036"/>
      <c r="P227" s="1036"/>
      <c r="Q227" s="1036"/>
      <c r="R227" s="1036"/>
      <c r="S227" s="1036"/>
      <c r="T227" s="1036"/>
      <c r="U227" s="1037">
        <v>1</v>
      </c>
    </row>
    <row r="228" spans="1:21" ht="65.25" customHeight="1" thickBot="1">
      <c r="A228" s="1040">
        <v>202</v>
      </c>
      <c r="B228" s="1037">
        <v>202</v>
      </c>
      <c r="C228" s="1045" t="s">
        <v>500</v>
      </c>
      <c r="D228" s="1034" t="s">
        <v>14</v>
      </c>
      <c r="E228" s="1048" t="s">
        <v>509</v>
      </c>
      <c r="F228" s="1034" t="s">
        <v>17</v>
      </c>
      <c r="G228" s="1048" t="s">
        <v>516</v>
      </c>
      <c r="H228" s="1045" t="s">
        <v>962</v>
      </c>
      <c r="I228" s="1034" t="s">
        <v>275</v>
      </c>
      <c r="J228" s="1034" t="s">
        <v>192</v>
      </c>
      <c r="K228" s="1036"/>
      <c r="L228" s="1036"/>
      <c r="M228" s="1036"/>
      <c r="N228" s="1047" t="s">
        <v>16</v>
      </c>
      <c r="O228" s="1036"/>
      <c r="P228" s="1036"/>
      <c r="Q228" s="1036"/>
      <c r="R228" s="1036"/>
      <c r="S228" s="1036"/>
      <c r="T228" s="1036"/>
      <c r="U228" s="1037">
        <v>1</v>
      </c>
    </row>
    <row r="229" spans="1:21" ht="65.25" customHeight="1" thickBot="1">
      <c r="A229" s="1040">
        <v>203</v>
      </c>
      <c r="B229" s="1037">
        <v>203</v>
      </c>
      <c r="C229" s="1045" t="s">
        <v>500</v>
      </c>
      <c r="D229" s="1034" t="s">
        <v>14</v>
      </c>
      <c r="E229" s="1048" t="s">
        <v>509</v>
      </c>
      <c r="F229" s="1034" t="s">
        <v>17</v>
      </c>
      <c r="G229" s="1048" t="s">
        <v>517</v>
      </c>
      <c r="H229" s="1045" t="s">
        <v>718</v>
      </c>
      <c r="I229" s="1034" t="s">
        <v>275</v>
      </c>
      <c r="J229" s="1034" t="s">
        <v>192</v>
      </c>
      <c r="K229" s="1036"/>
      <c r="L229" s="1036"/>
      <c r="M229" s="1036"/>
      <c r="N229" s="1036"/>
      <c r="O229" s="1036"/>
      <c r="P229" s="1047" t="s">
        <v>16</v>
      </c>
      <c r="Q229" s="1036"/>
      <c r="R229" s="1036"/>
      <c r="S229" s="1036"/>
      <c r="T229" s="1036"/>
      <c r="U229" s="1037">
        <v>1</v>
      </c>
    </row>
    <row r="230" spans="1:21" ht="65.25" customHeight="1" thickBot="1">
      <c r="A230" s="1040">
        <v>203</v>
      </c>
      <c r="B230" s="1036"/>
      <c r="C230" s="1045" t="s">
        <v>500</v>
      </c>
      <c r="D230" s="1036"/>
      <c r="E230" s="1036"/>
      <c r="F230" s="1036"/>
      <c r="G230" s="1036"/>
      <c r="H230" s="1045" t="s">
        <v>1027</v>
      </c>
      <c r="I230" s="1036"/>
      <c r="J230" s="1036"/>
      <c r="K230" s="1036"/>
      <c r="L230" s="1036"/>
      <c r="M230" s="1036"/>
      <c r="N230" s="1036"/>
      <c r="O230" s="1036"/>
      <c r="P230" s="1036"/>
      <c r="Q230" s="1036"/>
      <c r="R230" s="1036"/>
      <c r="S230" s="1047" t="s">
        <v>16</v>
      </c>
      <c r="T230" s="1036"/>
      <c r="U230" s="1036"/>
    </row>
    <row r="231" spans="1:21" ht="65.25" customHeight="1" thickBot="1">
      <c r="A231" s="1040">
        <v>203</v>
      </c>
      <c r="B231" s="1037">
        <v>204</v>
      </c>
      <c r="C231" s="1045" t="s">
        <v>500</v>
      </c>
      <c r="D231" s="1034" t="s">
        <v>14</v>
      </c>
      <c r="E231" s="1048" t="s">
        <v>509</v>
      </c>
      <c r="F231" s="1034" t="s">
        <v>17</v>
      </c>
      <c r="G231" s="1048" t="s">
        <v>518</v>
      </c>
      <c r="H231" s="1045" t="s">
        <v>719</v>
      </c>
      <c r="I231" s="1034" t="s">
        <v>275</v>
      </c>
      <c r="J231" s="1034" t="s">
        <v>192</v>
      </c>
      <c r="K231" s="1036"/>
      <c r="L231" s="1036"/>
      <c r="M231" s="1036"/>
      <c r="N231" s="1036"/>
      <c r="O231" s="1047" t="s">
        <v>16</v>
      </c>
      <c r="P231" s="1036"/>
      <c r="Q231" s="1036"/>
      <c r="R231" s="1036"/>
      <c r="S231" s="1036"/>
      <c r="T231" s="1036"/>
      <c r="U231" s="1037">
        <v>1</v>
      </c>
    </row>
    <row r="232" spans="1:21" ht="65.25" customHeight="1" thickBot="1">
      <c r="A232" s="1040">
        <v>205</v>
      </c>
      <c r="B232" s="1037">
        <v>205</v>
      </c>
      <c r="C232" s="1045" t="s">
        <v>501</v>
      </c>
      <c r="D232" s="1034" t="s">
        <v>14</v>
      </c>
      <c r="E232" s="1048" t="s">
        <v>1315</v>
      </c>
      <c r="F232" s="1034" t="s">
        <v>17</v>
      </c>
      <c r="G232" s="1048" t="s">
        <v>519</v>
      </c>
      <c r="H232" s="1045" t="s">
        <v>520</v>
      </c>
      <c r="I232" s="1034" t="s">
        <v>275</v>
      </c>
      <c r="J232" s="1034" t="s">
        <v>192</v>
      </c>
      <c r="K232" s="1036"/>
      <c r="L232" s="1036"/>
      <c r="M232" s="1036"/>
      <c r="N232" s="1036"/>
      <c r="O232" s="1036"/>
      <c r="P232" s="1036"/>
      <c r="Q232" s="1036"/>
      <c r="R232" s="1036"/>
      <c r="S232" s="1047" t="s">
        <v>16</v>
      </c>
      <c r="T232" s="1036"/>
      <c r="U232" s="1037">
        <v>1</v>
      </c>
    </row>
    <row r="233" spans="1:21" ht="65.25" customHeight="1" thickBot="1">
      <c r="A233" s="1040">
        <v>206</v>
      </c>
      <c r="B233" s="1037">
        <v>206</v>
      </c>
      <c r="C233" s="1045" t="s">
        <v>501</v>
      </c>
      <c r="D233" s="1034" t="s">
        <v>14</v>
      </c>
      <c r="E233" s="1048" t="s">
        <v>1315</v>
      </c>
      <c r="F233" s="1034" t="s">
        <v>17</v>
      </c>
      <c r="G233" s="1048" t="s">
        <v>502</v>
      </c>
      <c r="H233" s="1045" t="s">
        <v>521</v>
      </c>
      <c r="I233" s="1034" t="s">
        <v>275</v>
      </c>
      <c r="J233" s="1034" t="s">
        <v>192</v>
      </c>
      <c r="K233" s="1036"/>
      <c r="L233" s="1036"/>
      <c r="M233" s="1036"/>
      <c r="N233" s="1036"/>
      <c r="O233" s="1036"/>
      <c r="P233" s="1036"/>
      <c r="Q233" s="1047" t="s">
        <v>16</v>
      </c>
      <c r="R233" s="1036"/>
      <c r="S233" s="1036"/>
      <c r="T233" s="1036"/>
      <c r="U233" s="1037">
        <v>1</v>
      </c>
    </row>
    <row r="234" spans="1:21" ht="65.25" customHeight="1" thickBot="1">
      <c r="A234" s="1040">
        <v>207</v>
      </c>
      <c r="B234" s="1037">
        <v>207</v>
      </c>
      <c r="C234" s="1045" t="s">
        <v>503</v>
      </c>
      <c r="D234" s="1034" t="s">
        <v>14</v>
      </c>
      <c r="E234" s="1048" t="s">
        <v>1316</v>
      </c>
      <c r="F234" s="1034" t="s">
        <v>17</v>
      </c>
      <c r="G234" s="1048" t="s">
        <v>963</v>
      </c>
      <c r="H234" s="1045" t="s">
        <v>964</v>
      </c>
      <c r="I234" s="1034" t="s">
        <v>275</v>
      </c>
      <c r="J234" s="1034" t="s">
        <v>192</v>
      </c>
      <c r="K234" s="1036"/>
      <c r="L234" s="1036"/>
      <c r="M234" s="1036"/>
      <c r="N234" s="1036"/>
      <c r="O234" s="1036"/>
      <c r="P234" s="1036"/>
      <c r="Q234" s="1036"/>
      <c r="R234" s="1036"/>
      <c r="S234" s="1036"/>
      <c r="T234" s="1036"/>
      <c r="U234" s="1037">
        <v>0</v>
      </c>
    </row>
    <row r="235" spans="1:21" ht="65.25" customHeight="1" thickBot="1">
      <c r="A235" s="1040">
        <v>208</v>
      </c>
      <c r="B235" s="1037">
        <v>208</v>
      </c>
      <c r="C235" s="1045" t="s">
        <v>503</v>
      </c>
      <c r="D235" s="1034" t="s">
        <v>14</v>
      </c>
      <c r="E235" s="1048" t="s">
        <v>1316</v>
      </c>
      <c r="F235" s="1034" t="s">
        <v>17</v>
      </c>
      <c r="G235" s="1048" t="s">
        <v>1317</v>
      </c>
      <c r="H235" s="1045" t="s">
        <v>1002</v>
      </c>
      <c r="I235" s="1034" t="s">
        <v>275</v>
      </c>
      <c r="J235" s="1034" t="s">
        <v>192</v>
      </c>
      <c r="K235" s="1036"/>
      <c r="L235" s="1036"/>
      <c r="M235" s="1036"/>
      <c r="N235" s="1036"/>
      <c r="O235" s="1047" t="s">
        <v>16</v>
      </c>
      <c r="P235" s="1036"/>
      <c r="Q235" s="1036"/>
      <c r="R235" s="1036"/>
      <c r="S235" s="1036"/>
      <c r="T235" s="1036"/>
      <c r="U235" s="1037">
        <v>1</v>
      </c>
    </row>
    <row r="236" spans="1:21" ht="65.25" customHeight="1" thickBot="1">
      <c r="A236" s="1040">
        <v>209</v>
      </c>
      <c r="B236" s="1037">
        <v>209</v>
      </c>
      <c r="C236" s="1045" t="s">
        <v>503</v>
      </c>
      <c r="D236" s="1034" t="s">
        <v>14</v>
      </c>
      <c r="E236" s="1048" t="s">
        <v>1318</v>
      </c>
      <c r="F236" s="1034" t="s">
        <v>17</v>
      </c>
      <c r="G236" s="1048" t="s">
        <v>504</v>
      </c>
      <c r="H236" s="1045" t="s">
        <v>522</v>
      </c>
      <c r="I236" s="1034" t="s">
        <v>275</v>
      </c>
      <c r="J236" s="1034" t="s">
        <v>192</v>
      </c>
      <c r="K236" s="1036"/>
      <c r="L236" s="1036"/>
      <c r="M236" s="1036"/>
      <c r="N236" s="1036"/>
      <c r="O236" s="1036"/>
      <c r="P236" s="1036"/>
      <c r="Q236" s="1036"/>
      <c r="R236" s="1036"/>
      <c r="S236" s="1036"/>
      <c r="T236" s="1047" t="s">
        <v>16</v>
      </c>
      <c r="U236" s="1037">
        <v>1</v>
      </c>
    </row>
    <row r="237" spans="1:21" ht="65.25" customHeight="1" thickBot="1">
      <c r="A237" s="1039"/>
      <c r="B237" s="1036"/>
      <c r="C237" s="1045" t="s">
        <v>505</v>
      </c>
      <c r="D237" s="1036"/>
      <c r="E237" s="1036"/>
      <c r="F237" s="1036"/>
      <c r="G237" s="1036"/>
      <c r="H237" s="1045" t="s">
        <v>1010</v>
      </c>
      <c r="I237" s="1036"/>
      <c r="J237" s="1036"/>
      <c r="K237" s="1036"/>
      <c r="L237" s="1036"/>
      <c r="M237" s="1036"/>
      <c r="N237" s="1036"/>
      <c r="O237" s="1036"/>
      <c r="P237" s="1036"/>
      <c r="Q237" s="1047" t="s">
        <v>16</v>
      </c>
      <c r="R237" s="1036"/>
      <c r="S237" s="1036"/>
      <c r="T237" s="1036"/>
      <c r="U237" s="1036"/>
    </row>
    <row r="238" spans="1:21" ht="77.25" thickBot="1">
      <c r="A238" s="1040">
        <v>210</v>
      </c>
      <c r="B238" s="1037">
        <v>210</v>
      </c>
      <c r="C238" s="1045" t="s">
        <v>505</v>
      </c>
      <c r="D238" s="1034" t="s">
        <v>14</v>
      </c>
      <c r="E238" s="1048" t="s">
        <v>1319</v>
      </c>
      <c r="F238" s="1034" t="s">
        <v>17</v>
      </c>
      <c r="G238" s="1048" t="s">
        <v>526</v>
      </c>
      <c r="H238" s="1045" t="s">
        <v>527</v>
      </c>
      <c r="I238" s="1034" t="s">
        <v>275</v>
      </c>
      <c r="J238" s="1034" t="s">
        <v>192</v>
      </c>
      <c r="K238" s="1036"/>
      <c r="L238" s="1036"/>
      <c r="M238" s="1036"/>
      <c r="N238" s="1036"/>
      <c r="O238" s="1047" t="s">
        <v>16</v>
      </c>
      <c r="P238" s="1036"/>
      <c r="Q238" s="1036"/>
      <c r="R238" s="1036"/>
      <c r="S238" s="1036"/>
      <c r="T238" s="1036"/>
      <c r="U238" s="1037">
        <v>1</v>
      </c>
    </row>
    <row r="239" spans="1:21" ht="90" thickBot="1">
      <c r="A239" s="1040">
        <v>211</v>
      </c>
      <c r="B239" s="1037">
        <v>211</v>
      </c>
      <c r="C239" s="1045" t="s">
        <v>523</v>
      </c>
      <c r="D239" s="1034" t="s">
        <v>14</v>
      </c>
      <c r="E239" s="1045" t="s">
        <v>1320</v>
      </c>
      <c r="F239" s="1034" t="s">
        <v>17</v>
      </c>
      <c r="G239" s="1045" t="s">
        <v>529</v>
      </c>
      <c r="H239" s="1045" t="s">
        <v>528</v>
      </c>
      <c r="I239" s="1034" t="s">
        <v>275</v>
      </c>
      <c r="J239" s="1034" t="s">
        <v>192</v>
      </c>
      <c r="K239" s="1047" t="s">
        <v>16</v>
      </c>
      <c r="L239" s="1036"/>
      <c r="M239" s="1036"/>
      <c r="N239" s="1036"/>
      <c r="O239" s="1036"/>
      <c r="P239" s="1036"/>
      <c r="Q239" s="1036"/>
      <c r="R239" s="1036"/>
      <c r="S239" s="1036"/>
      <c r="T239" s="1036"/>
      <c r="U239" s="1037">
        <v>1</v>
      </c>
    </row>
    <row r="240" spans="1:21" ht="77.25" thickBot="1">
      <c r="A240" s="1040">
        <v>212</v>
      </c>
      <c r="B240" s="1037">
        <v>212</v>
      </c>
      <c r="C240" s="1045" t="s">
        <v>523</v>
      </c>
      <c r="D240" s="1034" t="s">
        <v>14</v>
      </c>
      <c r="E240" s="1045" t="s">
        <v>1320</v>
      </c>
      <c r="F240" s="1034" t="s">
        <v>17</v>
      </c>
      <c r="G240" s="1045" t="s">
        <v>530</v>
      </c>
      <c r="H240" s="1045" t="s">
        <v>531</v>
      </c>
      <c r="I240" s="1034" t="s">
        <v>275</v>
      </c>
      <c r="J240" s="1034" t="s">
        <v>192</v>
      </c>
      <c r="K240" s="1036"/>
      <c r="L240" s="1047" t="s">
        <v>16</v>
      </c>
      <c r="M240" s="1036"/>
      <c r="N240" s="1036"/>
      <c r="O240" s="1036"/>
      <c r="P240" s="1036"/>
      <c r="Q240" s="1036"/>
      <c r="R240" s="1036"/>
      <c r="S240" s="1036"/>
      <c r="T240" s="1036"/>
      <c r="U240" s="1037">
        <v>1</v>
      </c>
    </row>
    <row r="241" spans="1:21" ht="77.25" thickBot="1">
      <c r="A241" s="1040">
        <v>213</v>
      </c>
      <c r="B241" s="1037">
        <v>213</v>
      </c>
      <c r="C241" s="1045" t="s">
        <v>523</v>
      </c>
      <c r="D241" s="1034" t="s">
        <v>14</v>
      </c>
      <c r="E241" s="1045" t="s">
        <v>1320</v>
      </c>
      <c r="F241" s="1034" t="s">
        <v>17</v>
      </c>
      <c r="G241" s="1045" t="s">
        <v>532</v>
      </c>
      <c r="H241" s="1045" t="s">
        <v>1321</v>
      </c>
      <c r="I241" s="1034" t="s">
        <v>275</v>
      </c>
      <c r="J241" s="1034" t="s">
        <v>192</v>
      </c>
      <c r="K241" s="1036"/>
      <c r="L241" s="1036"/>
      <c r="M241" s="1047" t="s">
        <v>16</v>
      </c>
      <c r="N241" s="1036"/>
      <c r="O241" s="1036"/>
      <c r="P241" s="1036"/>
      <c r="Q241" s="1036"/>
      <c r="R241" s="1036"/>
      <c r="S241" s="1036"/>
      <c r="T241" s="1036"/>
      <c r="U241" s="1037">
        <v>1</v>
      </c>
    </row>
    <row r="242" spans="1:21" ht="102.75" thickBot="1">
      <c r="A242" s="1040">
        <v>214</v>
      </c>
      <c r="B242" s="1037">
        <v>214</v>
      </c>
      <c r="C242" s="1045" t="s">
        <v>523</v>
      </c>
      <c r="D242" s="1034" t="s">
        <v>14</v>
      </c>
      <c r="E242" s="1045" t="s">
        <v>1320</v>
      </c>
      <c r="F242" s="1034" t="s">
        <v>17</v>
      </c>
      <c r="G242" s="1045" t="s">
        <v>533</v>
      </c>
      <c r="H242" s="1045" t="s">
        <v>534</v>
      </c>
      <c r="I242" s="1034" t="s">
        <v>275</v>
      </c>
      <c r="J242" s="1034" t="s">
        <v>192</v>
      </c>
      <c r="K242" s="1036"/>
      <c r="L242" s="1036"/>
      <c r="M242" s="1036"/>
      <c r="N242" s="1047" t="s">
        <v>16</v>
      </c>
      <c r="O242" s="1036"/>
      <c r="P242" s="1036"/>
      <c r="Q242" s="1036"/>
      <c r="R242" s="1036"/>
      <c r="S242" s="1036"/>
      <c r="T242" s="1036"/>
      <c r="U242" s="1037">
        <v>1</v>
      </c>
    </row>
    <row r="243" spans="1:21" ht="77.25" thickBot="1">
      <c r="A243" s="1040">
        <v>215</v>
      </c>
      <c r="B243" s="1037">
        <v>215</v>
      </c>
      <c r="C243" s="1045" t="s">
        <v>523</v>
      </c>
      <c r="D243" s="1034" t="s">
        <v>14</v>
      </c>
      <c r="E243" s="1045" t="s">
        <v>1320</v>
      </c>
      <c r="F243" s="1034" t="s">
        <v>17</v>
      </c>
      <c r="G243" s="1045" t="s">
        <v>536</v>
      </c>
      <c r="H243" s="1045" t="s">
        <v>1322</v>
      </c>
      <c r="I243" s="1034" t="s">
        <v>275</v>
      </c>
      <c r="J243" s="1034" t="s">
        <v>192</v>
      </c>
      <c r="K243" s="1036"/>
      <c r="L243" s="1036"/>
      <c r="M243" s="1036"/>
      <c r="N243" s="1036"/>
      <c r="O243" s="1036"/>
      <c r="P243" s="1047" t="s">
        <v>16</v>
      </c>
      <c r="Q243" s="1036"/>
      <c r="R243" s="1036"/>
      <c r="S243" s="1036"/>
      <c r="T243" s="1036"/>
      <c r="U243" s="1037">
        <v>1</v>
      </c>
    </row>
    <row r="244" spans="1:21" ht="90" thickBot="1">
      <c r="A244" s="1040">
        <v>216</v>
      </c>
      <c r="B244" s="1037">
        <v>216</v>
      </c>
      <c r="C244" s="1045" t="s">
        <v>523</v>
      </c>
      <c r="D244" s="1034" t="s">
        <v>14</v>
      </c>
      <c r="E244" s="1045" t="s">
        <v>1320</v>
      </c>
      <c r="F244" s="1034" t="s">
        <v>17</v>
      </c>
      <c r="G244" s="1045" t="s">
        <v>537</v>
      </c>
      <c r="H244" s="1045" t="s">
        <v>538</v>
      </c>
      <c r="I244" s="1034" t="s">
        <v>275</v>
      </c>
      <c r="J244" s="1034" t="s">
        <v>192</v>
      </c>
      <c r="K244" s="1036"/>
      <c r="L244" s="1036"/>
      <c r="M244" s="1036"/>
      <c r="N244" s="1036"/>
      <c r="O244" s="1034" t="s">
        <v>16</v>
      </c>
      <c r="P244" s="1036"/>
      <c r="Q244" s="1036"/>
      <c r="R244" s="1036"/>
      <c r="S244" s="1036"/>
      <c r="T244" s="1036"/>
      <c r="U244" s="1037">
        <v>1</v>
      </c>
    </row>
    <row r="245" spans="1:21" ht="102.75" thickBot="1">
      <c r="A245" s="1040">
        <v>217</v>
      </c>
      <c r="B245" s="1037">
        <v>217</v>
      </c>
      <c r="C245" s="1045" t="s">
        <v>523</v>
      </c>
      <c r="D245" s="1034" t="s">
        <v>14</v>
      </c>
      <c r="E245" s="1045" t="s">
        <v>1320</v>
      </c>
      <c r="F245" s="1034" t="s">
        <v>17</v>
      </c>
      <c r="G245" s="1045" t="s">
        <v>539</v>
      </c>
      <c r="H245" s="1045" t="s">
        <v>540</v>
      </c>
      <c r="I245" s="1034" t="s">
        <v>275</v>
      </c>
      <c r="J245" s="1034" t="s">
        <v>192</v>
      </c>
      <c r="K245" s="1036"/>
      <c r="L245" s="1036"/>
      <c r="M245" s="1036"/>
      <c r="N245" s="1036"/>
      <c r="O245" s="1036"/>
      <c r="P245" s="1036"/>
      <c r="Q245" s="1047" t="s">
        <v>16</v>
      </c>
      <c r="R245" s="1036"/>
      <c r="S245" s="1036"/>
      <c r="T245" s="1036"/>
      <c r="U245" s="1037">
        <v>1</v>
      </c>
    </row>
    <row r="246" spans="1:21" ht="128.25" thickBot="1">
      <c r="A246" s="1040">
        <v>218</v>
      </c>
      <c r="B246" s="1037">
        <v>218</v>
      </c>
      <c r="C246" s="1045" t="s">
        <v>523</v>
      </c>
      <c r="D246" s="1034" t="s">
        <v>14</v>
      </c>
      <c r="E246" s="1045" t="s">
        <v>1320</v>
      </c>
      <c r="F246" s="1034" t="s">
        <v>17</v>
      </c>
      <c r="G246" s="1045" t="s">
        <v>541</v>
      </c>
      <c r="H246" s="1045" t="s">
        <v>542</v>
      </c>
      <c r="I246" s="1034" t="s">
        <v>275</v>
      </c>
      <c r="J246" s="1034" t="s">
        <v>192</v>
      </c>
      <c r="K246" s="1036"/>
      <c r="L246" s="1036"/>
      <c r="M246" s="1036"/>
      <c r="N246" s="1036"/>
      <c r="O246" s="1036"/>
      <c r="P246" s="1036"/>
      <c r="Q246" s="1036"/>
      <c r="R246" s="1036"/>
      <c r="S246" s="1034" t="s">
        <v>16</v>
      </c>
      <c r="T246" s="1036"/>
      <c r="U246" s="1037">
        <v>1</v>
      </c>
    </row>
    <row r="247" spans="1:21" ht="63" customHeight="1" thickBot="1">
      <c r="A247" s="1029"/>
      <c r="B247" s="1277"/>
      <c r="C247" s="1278"/>
      <c r="D247" s="1278"/>
      <c r="E247" s="1278"/>
      <c r="F247" s="1279"/>
      <c r="G247" s="1280" t="s">
        <v>216</v>
      </c>
      <c r="H247" s="1257"/>
      <c r="I247" s="1036"/>
      <c r="J247" s="1037">
        <v>179</v>
      </c>
      <c r="K247" s="1037">
        <v>22</v>
      </c>
      <c r="L247" s="1037">
        <v>23</v>
      </c>
      <c r="M247" s="1037">
        <v>25</v>
      </c>
      <c r="N247" s="1037">
        <v>26</v>
      </c>
      <c r="O247" s="1037">
        <v>25</v>
      </c>
      <c r="P247" s="1037">
        <v>18</v>
      </c>
      <c r="Q247" s="1037">
        <v>22</v>
      </c>
      <c r="R247" s="1037">
        <v>17</v>
      </c>
      <c r="S247" s="1037">
        <v>18</v>
      </c>
      <c r="T247" s="1037">
        <v>15</v>
      </c>
      <c r="U247" s="1037">
        <v>0</v>
      </c>
    </row>
    <row r="248" spans="1:21" ht="31.5" customHeight="1" thickBot="1">
      <c r="A248" s="1029"/>
      <c r="B248" s="1281"/>
      <c r="C248" s="1282"/>
      <c r="D248" s="1282"/>
      <c r="E248" s="1282"/>
      <c r="F248" s="1283"/>
      <c r="G248" s="1280" t="s">
        <v>255</v>
      </c>
      <c r="H248" s="1257"/>
      <c r="I248" s="1036"/>
      <c r="J248" s="1038">
        <v>58</v>
      </c>
      <c r="K248" s="1038">
        <v>8</v>
      </c>
      <c r="L248" s="1038">
        <v>7</v>
      </c>
      <c r="M248" s="1038">
        <v>7</v>
      </c>
      <c r="N248" s="1038">
        <v>11</v>
      </c>
      <c r="O248" s="1038">
        <v>10</v>
      </c>
      <c r="P248" s="1038">
        <v>7</v>
      </c>
      <c r="Q248" s="1038">
        <v>6</v>
      </c>
      <c r="R248" s="1038">
        <v>6</v>
      </c>
      <c r="S248" s="1038">
        <v>5</v>
      </c>
      <c r="T248" s="1038">
        <v>3</v>
      </c>
      <c r="U248" s="1038">
        <v>0</v>
      </c>
    </row>
    <row r="249" spans="1:21" ht="31.5" customHeight="1" thickBot="1">
      <c r="A249" s="1029"/>
      <c r="B249" s="1281"/>
      <c r="C249" s="1282"/>
      <c r="D249" s="1282"/>
      <c r="E249" s="1282"/>
      <c r="F249" s="1283"/>
      <c r="G249" s="1280" t="s">
        <v>1323</v>
      </c>
      <c r="H249" s="1257"/>
      <c r="I249" s="1036"/>
      <c r="J249" s="1038">
        <v>29</v>
      </c>
      <c r="K249" s="1038">
        <v>4</v>
      </c>
      <c r="L249" s="1038">
        <v>4</v>
      </c>
      <c r="M249" s="1038">
        <v>2</v>
      </c>
      <c r="N249" s="1038">
        <v>4</v>
      </c>
      <c r="O249" s="1038">
        <v>3</v>
      </c>
      <c r="P249" s="1038">
        <v>4</v>
      </c>
      <c r="Q249" s="1038">
        <v>6</v>
      </c>
      <c r="R249" s="1038">
        <v>2</v>
      </c>
      <c r="S249" s="1038">
        <v>3</v>
      </c>
      <c r="T249" s="1038">
        <v>2</v>
      </c>
      <c r="U249" s="1038">
        <v>0</v>
      </c>
    </row>
    <row r="250" spans="1:21" ht="31.5" customHeight="1" thickBot="1">
      <c r="A250" s="1029"/>
      <c r="B250" s="1281"/>
      <c r="C250" s="1282"/>
      <c r="D250" s="1282"/>
      <c r="E250" s="1282"/>
      <c r="F250" s="1283"/>
      <c r="G250" s="1280" t="s">
        <v>1324</v>
      </c>
      <c r="H250" s="1257"/>
      <c r="I250" s="1036"/>
      <c r="J250" s="1038">
        <v>42</v>
      </c>
      <c r="K250" s="1038">
        <v>4</v>
      </c>
      <c r="L250" s="1038">
        <v>5</v>
      </c>
      <c r="M250" s="1038">
        <v>8</v>
      </c>
      <c r="N250" s="1038">
        <v>6</v>
      </c>
      <c r="O250" s="1038">
        <v>4</v>
      </c>
      <c r="P250" s="1038">
        <v>4</v>
      </c>
      <c r="Q250" s="1038">
        <v>4</v>
      </c>
      <c r="R250" s="1038">
        <v>5</v>
      </c>
      <c r="S250" s="1038">
        <v>6</v>
      </c>
      <c r="T250" s="1038">
        <v>6</v>
      </c>
      <c r="U250" s="1038">
        <v>0</v>
      </c>
    </row>
    <row r="251" spans="1:21" ht="47.25" customHeight="1" thickBot="1">
      <c r="A251" s="1029"/>
      <c r="B251" s="1281"/>
      <c r="C251" s="1282"/>
      <c r="D251" s="1282"/>
      <c r="E251" s="1282"/>
      <c r="F251" s="1283"/>
      <c r="G251" s="1280" t="s">
        <v>1325</v>
      </c>
      <c r="H251" s="1257"/>
      <c r="I251" s="1036"/>
      <c r="J251" s="1038">
        <v>50</v>
      </c>
      <c r="K251" s="1038">
        <v>6</v>
      </c>
      <c r="L251" s="1038">
        <v>7</v>
      </c>
      <c r="M251" s="1038">
        <v>8</v>
      </c>
      <c r="N251" s="1038">
        <v>5</v>
      </c>
      <c r="O251" s="1038">
        <v>8</v>
      </c>
      <c r="P251" s="1038">
        <v>3</v>
      </c>
      <c r="Q251" s="1038">
        <v>6</v>
      </c>
      <c r="R251" s="1038">
        <v>4</v>
      </c>
      <c r="S251" s="1038">
        <v>4</v>
      </c>
      <c r="T251" s="1038">
        <v>4</v>
      </c>
      <c r="U251" s="1038">
        <v>0</v>
      </c>
    </row>
    <row r="252" spans="1:21" ht="13.5" hidden="1" thickBot="1">
      <c r="A252" s="1029"/>
      <c r="B252" s="1281"/>
      <c r="C252" s="1282"/>
      <c r="D252" s="1282"/>
      <c r="E252" s="1282"/>
      <c r="F252" s="1283"/>
      <c r="G252" s="1284"/>
      <c r="H252" s="1285"/>
      <c r="I252" s="1036"/>
      <c r="J252" s="1036"/>
      <c r="K252" s="1036"/>
      <c r="L252" s="1036"/>
      <c r="M252" s="1036"/>
      <c r="N252" s="1036"/>
      <c r="O252" s="1036"/>
      <c r="P252" s="1036"/>
      <c r="Q252" s="1036"/>
      <c r="R252" s="1036"/>
      <c r="S252" s="1036"/>
      <c r="T252" s="1036"/>
      <c r="U252" s="1036"/>
    </row>
    <row r="253" spans="1:21" ht="13.5" hidden="1" thickBot="1">
      <c r="A253" s="1029"/>
      <c r="B253" s="1029"/>
      <c r="C253" s="1029"/>
      <c r="D253" s="1029"/>
      <c r="E253" s="1029"/>
      <c r="F253" s="1029"/>
      <c r="G253" s="1031"/>
      <c r="H253" s="1031"/>
      <c r="I253" s="1031"/>
      <c r="J253" s="1031"/>
      <c r="K253" s="1031"/>
      <c r="L253" s="1031"/>
      <c r="M253" s="1031"/>
      <c r="N253" s="1031"/>
      <c r="O253" s="1031"/>
      <c r="P253" s="1031"/>
      <c r="Q253" s="1031"/>
      <c r="R253" s="1031"/>
      <c r="S253" s="1031"/>
      <c r="T253" s="1031"/>
      <c r="U253" s="1031"/>
    </row>
    <row r="254" spans="1:21" ht="47.25" hidden="1" customHeight="1" thickBot="1">
      <c r="A254" s="1029"/>
      <c r="B254" s="1029"/>
      <c r="C254" s="1029"/>
      <c r="D254" s="1029"/>
      <c r="E254" s="1029"/>
      <c r="F254" s="1050"/>
      <c r="G254" s="1255" t="s">
        <v>217</v>
      </c>
      <c r="H254" s="1257"/>
      <c r="I254" s="1036"/>
      <c r="J254" s="1036"/>
      <c r="K254" s="1036"/>
      <c r="L254" s="1036"/>
      <c r="M254" s="1036"/>
      <c r="N254" s="1036"/>
      <c r="O254" s="1036"/>
      <c r="P254" s="1036"/>
      <c r="Q254" s="1036"/>
      <c r="R254" s="1036"/>
      <c r="S254" s="1036"/>
      <c r="T254" s="1036"/>
      <c r="U254" s="1036"/>
    </row>
    <row r="255" spans="1:21" ht="31.5" hidden="1" customHeight="1" thickBot="1">
      <c r="A255" s="1029"/>
      <c r="B255" s="1029"/>
      <c r="C255" s="1029"/>
      <c r="D255" s="1029"/>
      <c r="E255" s="1029"/>
      <c r="F255" s="1050"/>
      <c r="G255" s="1286" t="s">
        <v>218</v>
      </c>
      <c r="H255" s="1287"/>
      <c r="I255" s="1036"/>
      <c r="J255" s="1036"/>
      <c r="K255" s="1036"/>
      <c r="L255" s="1036"/>
      <c r="M255" s="1036"/>
      <c r="N255" s="1036"/>
      <c r="O255" s="1036"/>
      <c r="P255" s="1036"/>
      <c r="Q255" s="1036"/>
      <c r="R255" s="1036"/>
      <c r="S255" s="1036"/>
      <c r="T255" s="1036"/>
      <c r="U255" s="1036"/>
    </row>
    <row r="256" spans="1:21" ht="13.5" hidden="1" thickBot="1">
      <c r="A256" s="1029"/>
      <c r="B256" s="1029"/>
      <c r="C256" s="1029"/>
      <c r="D256" s="1029"/>
      <c r="E256" s="1029"/>
      <c r="F256" s="1050"/>
      <c r="G256" s="1286" t="s">
        <v>1326</v>
      </c>
      <c r="H256" s="1287"/>
      <c r="I256" s="1036"/>
      <c r="J256" s="1036"/>
      <c r="K256" s="1036"/>
      <c r="L256" s="1036"/>
      <c r="M256" s="1036"/>
      <c r="N256" s="1036"/>
      <c r="O256" s="1036"/>
      <c r="P256" s="1036"/>
      <c r="Q256" s="1036"/>
      <c r="R256" s="1036"/>
      <c r="S256" s="1036"/>
      <c r="T256" s="1036"/>
      <c r="U256" s="1036"/>
    </row>
    <row r="257" spans="1:21" ht="13.5" hidden="1" thickBot="1">
      <c r="A257" s="1029"/>
      <c r="B257" s="1029"/>
      <c r="C257" s="1029"/>
      <c r="D257" s="1029"/>
      <c r="E257" s="1029"/>
      <c r="F257" s="1050"/>
      <c r="G257" s="1286" t="s">
        <v>1327</v>
      </c>
      <c r="H257" s="1287"/>
      <c r="I257" s="1036"/>
      <c r="J257" s="1036"/>
      <c r="K257" s="1036"/>
      <c r="L257" s="1036"/>
      <c r="M257" s="1036"/>
      <c r="N257" s="1036"/>
      <c r="O257" s="1036"/>
      <c r="P257" s="1036"/>
      <c r="Q257" s="1036"/>
      <c r="R257" s="1036"/>
      <c r="S257" s="1036"/>
      <c r="T257" s="1036"/>
      <c r="U257" s="1036"/>
    </row>
    <row r="258" spans="1:21" ht="31.5" hidden="1" customHeight="1" thickBot="1">
      <c r="A258" s="1029"/>
      <c r="B258" s="1029"/>
      <c r="C258" s="1029"/>
      <c r="D258" s="1029"/>
      <c r="E258" s="1029"/>
      <c r="F258" s="1050"/>
      <c r="G258" s="1286" t="s">
        <v>1328</v>
      </c>
      <c r="H258" s="1287"/>
      <c r="I258" s="1036"/>
      <c r="J258" s="1036"/>
      <c r="K258" s="1036"/>
      <c r="L258" s="1036"/>
      <c r="M258" s="1036"/>
      <c r="N258" s="1036"/>
      <c r="O258" s="1036"/>
      <c r="P258" s="1036"/>
      <c r="Q258" s="1036"/>
      <c r="R258" s="1036"/>
      <c r="S258" s="1036"/>
      <c r="T258" s="1036"/>
      <c r="U258" s="1036"/>
    </row>
    <row r="259" spans="1:21" ht="13.5" hidden="1" thickBot="1">
      <c r="A259" s="1029"/>
      <c r="B259" s="1029"/>
      <c r="C259" s="1029"/>
      <c r="D259" s="1029"/>
      <c r="E259" s="1029"/>
      <c r="F259" s="1050"/>
      <c r="G259" s="1286" t="s">
        <v>1329</v>
      </c>
      <c r="H259" s="1287"/>
      <c r="I259" s="1036"/>
      <c r="J259" s="1036"/>
      <c r="K259" s="1036"/>
      <c r="L259" s="1036"/>
      <c r="M259" s="1036"/>
      <c r="N259" s="1036"/>
      <c r="O259" s="1036"/>
      <c r="P259" s="1036"/>
      <c r="Q259" s="1036"/>
      <c r="R259" s="1036"/>
      <c r="S259" s="1036"/>
      <c r="T259" s="1036"/>
      <c r="U259" s="1036"/>
    </row>
    <row r="260" spans="1:21" ht="13.5" hidden="1" thickBot="1">
      <c r="A260" s="1029"/>
      <c r="B260" s="1029"/>
      <c r="C260" s="1029"/>
      <c r="D260" s="1029"/>
      <c r="E260" s="1029"/>
      <c r="F260" s="1050"/>
      <c r="G260" s="1286" t="s">
        <v>1330</v>
      </c>
      <c r="H260" s="1287"/>
      <c r="I260" s="1036"/>
      <c r="J260" s="1036"/>
      <c r="K260" s="1036"/>
      <c r="L260" s="1036"/>
      <c r="M260" s="1036"/>
      <c r="N260" s="1036"/>
      <c r="O260" s="1036"/>
      <c r="P260" s="1036"/>
      <c r="Q260" s="1036"/>
      <c r="R260" s="1036"/>
      <c r="S260" s="1036"/>
      <c r="T260" s="1036"/>
      <c r="U260" s="1036"/>
    </row>
    <row r="261" spans="1:21" ht="31.5" hidden="1" customHeight="1" thickBot="1">
      <c r="A261" s="1029"/>
      <c r="B261" s="1029"/>
      <c r="C261" s="1029"/>
      <c r="D261" s="1029"/>
      <c r="E261" s="1029"/>
      <c r="F261" s="1050"/>
      <c r="G261" s="1286" t="s">
        <v>1331</v>
      </c>
      <c r="H261" s="1287"/>
      <c r="I261" s="1036"/>
      <c r="J261" s="1036"/>
      <c r="K261" s="1036"/>
      <c r="L261" s="1036"/>
      <c r="M261" s="1036"/>
      <c r="N261" s="1036"/>
      <c r="O261" s="1036"/>
      <c r="P261" s="1036"/>
      <c r="Q261" s="1036"/>
      <c r="R261" s="1036"/>
      <c r="S261" s="1036"/>
      <c r="T261" s="1036"/>
      <c r="U261" s="1036"/>
    </row>
    <row r="262" spans="1:21" ht="13.5" hidden="1" thickBot="1">
      <c r="A262" s="1029"/>
      <c r="B262" s="1029"/>
      <c r="C262" s="1029"/>
      <c r="D262" s="1029"/>
      <c r="E262" s="1029"/>
      <c r="F262" s="1050"/>
      <c r="G262" s="1286" t="s">
        <v>1332</v>
      </c>
      <c r="H262" s="1287"/>
      <c r="I262" s="1036"/>
      <c r="J262" s="1036"/>
      <c r="K262" s="1036"/>
      <c r="L262" s="1036"/>
      <c r="M262" s="1036"/>
      <c r="N262" s="1036"/>
      <c r="O262" s="1036"/>
      <c r="P262" s="1036"/>
      <c r="Q262" s="1036"/>
      <c r="R262" s="1036"/>
      <c r="S262" s="1036"/>
      <c r="T262" s="1036"/>
      <c r="U262" s="1036"/>
    </row>
    <row r="263" spans="1:21" ht="13.5" hidden="1" thickBot="1">
      <c r="A263" s="1029"/>
      <c r="B263" s="1029"/>
      <c r="C263" s="1029"/>
      <c r="D263" s="1029"/>
      <c r="E263" s="1029"/>
      <c r="F263" s="1050"/>
      <c r="G263" s="1255" t="s">
        <v>1333</v>
      </c>
      <c r="H263" s="1257"/>
      <c r="I263" s="1036"/>
      <c r="J263" s="1036"/>
      <c r="K263" s="1036"/>
      <c r="L263" s="1036"/>
      <c r="M263" s="1036"/>
      <c r="N263" s="1036"/>
      <c r="O263" s="1036"/>
      <c r="P263" s="1036"/>
      <c r="Q263" s="1036"/>
      <c r="R263" s="1036"/>
      <c r="S263" s="1036"/>
      <c r="T263" s="1036"/>
      <c r="U263" s="1036"/>
    </row>
    <row r="264" spans="1:21" ht="31.5" hidden="1" customHeight="1" thickBot="1">
      <c r="A264" s="1029"/>
      <c r="B264" s="1029"/>
      <c r="C264" s="1029"/>
      <c r="D264" s="1029"/>
      <c r="E264" s="1029"/>
      <c r="F264" s="1050"/>
      <c r="G264" s="1288" t="s">
        <v>1489</v>
      </c>
      <c r="H264" s="1289"/>
      <c r="I264" s="1036"/>
      <c r="J264" s="1036"/>
      <c r="K264" s="1036"/>
      <c r="L264" s="1036"/>
      <c r="M264" s="1036"/>
      <c r="N264" s="1036"/>
      <c r="O264" s="1036"/>
      <c r="P264" s="1036"/>
      <c r="Q264" s="1036"/>
      <c r="R264" s="1036"/>
      <c r="S264" s="1036"/>
      <c r="T264" s="1036"/>
      <c r="U264" s="1036"/>
    </row>
    <row r="265" spans="1:21" ht="13.5" hidden="1" thickBot="1">
      <c r="A265" s="1029"/>
      <c r="B265" s="1029"/>
      <c r="C265" s="1029"/>
      <c r="D265" s="1029"/>
      <c r="E265" s="1029"/>
      <c r="F265" s="1050"/>
      <c r="G265" s="1290" t="s">
        <v>1334</v>
      </c>
      <c r="H265" s="1291"/>
      <c r="I265" s="1036"/>
      <c r="J265" s="1036"/>
      <c r="K265" s="1036"/>
      <c r="L265" s="1036"/>
      <c r="M265" s="1036"/>
      <c r="N265" s="1036"/>
      <c r="O265" s="1036"/>
      <c r="P265" s="1036"/>
      <c r="Q265" s="1036"/>
      <c r="R265" s="1036"/>
      <c r="S265" s="1036"/>
      <c r="T265" s="1036"/>
      <c r="U265" s="1036"/>
    </row>
    <row r="266" spans="1:21" ht="13.5" hidden="1" thickBot="1">
      <c r="A266" s="1029"/>
      <c r="B266" s="1029"/>
      <c r="C266" s="1029"/>
      <c r="D266" s="1029"/>
      <c r="E266" s="1029"/>
      <c r="F266" s="1050"/>
      <c r="G266" s="1290" t="s">
        <v>1335</v>
      </c>
      <c r="H266" s="1291"/>
      <c r="I266" s="1036"/>
      <c r="J266" s="1036"/>
      <c r="K266" s="1036"/>
      <c r="L266" s="1036"/>
      <c r="M266" s="1036"/>
      <c r="N266" s="1036"/>
      <c r="O266" s="1036"/>
      <c r="P266" s="1036"/>
      <c r="Q266" s="1036"/>
      <c r="R266" s="1036"/>
      <c r="S266" s="1036"/>
      <c r="T266" s="1036"/>
      <c r="U266" s="1036"/>
    </row>
    <row r="267" spans="1:21" ht="13.5" hidden="1" thickBot="1">
      <c r="A267" s="1029"/>
      <c r="B267" s="1029"/>
      <c r="C267" s="1029"/>
      <c r="D267" s="1029"/>
      <c r="E267" s="1029"/>
      <c r="F267" s="1050"/>
      <c r="G267" s="1290" t="s">
        <v>1336</v>
      </c>
      <c r="H267" s="1291"/>
      <c r="I267" s="1036"/>
      <c r="J267" s="1036"/>
      <c r="K267" s="1036"/>
      <c r="L267" s="1036"/>
      <c r="M267" s="1036"/>
      <c r="N267" s="1036"/>
      <c r="O267" s="1036"/>
      <c r="P267" s="1036"/>
      <c r="Q267" s="1036"/>
      <c r="R267" s="1036"/>
      <c r="S267" s="1036"/>
      <c r="T267" s="1036"/>
      <c r="U267" s="1036"/>
    </row>
    <row r="268" spans="1:21" ht="13.5" hidden="1" thickBot="1">
      <c r="A268" s="1029"/>
      <c r="B268" s="1029"/>
      <c r="C268" s="1029"/>
      <c r="D268" s="1029"/>
      <c r="E268" s="1029"/>
      <c r="F268" s="1050"/>
      <c r="G268" s="1290" t="s">
        <v>1337</v>
      </c>
      <c r="H268" s="1291"/>
      <c r="I268" s="1036"/>
      <c r="J268" s="1036"/>
      <c r="K268" s="1036"/>
      <c r="L268" s="1036"/>
      <c r="M268" s="1036"/>
      <c r="N268" s="1036"/>
      <c r="O268" s="1036"/>
      <c r="P268" s="1036"/>
      <c r="Q268" s="1036"/>
      <c r="R268" s="1036"/>
      <c r="S268" s="1036"/>
      <c r="T268" s="1036"/>
      <c r="U268" s="1036"/>
    </row>
    <row r="269" spans="1:21" ht="13.5" hidden="1" thickBot="1">
      <c r="A269" s="1031"/>
      <c r="B269" s="1031"/>
      <c r="C269" s="1031"/>
      <c r="D269" s="1031"/>
      <c r="E269" s="1031"/>
      <c r="F269" s="1031"/>
      <c r="G269" s="1031"/>
      <c r="H269" s="1031"/>
      <c r="I269" s="1031"/>
      <c r="J269" s="1031"/>
      <c r="K269" s="1031"/>
      <c r="L269" s="1031"/>
      <c r="M269" s="1031"/>
      <c r="N269" s="1031"/>
      <c r="O269" s="1031"/>
      <c r="P269" s="1031"/>
      <c r="Q269" s="1031"/>
      <c r="R269" s="1031"/>
      <c r="S269" s="1031"/>
      <c r="T269" s="1031"/>
      <c r="U269" s="1031"/>
    </row>
    <row r="270" spans="1:21" ht="26.25" hidden="1" thickBot="1">
      <c r="A270" s="1292" t="s">
        <v>232</v>
      </c>
      <c r="B270" s="1293"/>
      <c r="C270" s="1045" t="s">
        <v>1338</v>
      </c>
      <c r="D270" s="1036"/>
      <c r="E270" s="1036"/>
      <c r="F270" s="1036"/>
      <c r="G270" s="1036"/>
      <c r="H270" s="1036"/>
      <c r="I270" s="1036"/>
      <c r="J270" s="1036"/>
      <c r="K270" s="1036"/>
      <c r="L270" s="1036"/>
      <c r="M270" s="1036"/>
      <c r="N270" s="1036"/>
      <c r="O270" s="1036"/>
      <c r="P270" s="1036"/>
      <c r="Q270" s="1036"/>
      <c r="R270" s="1036"/>
      <c r="S270" s="1036"/>
      <c r="T270" s="1036"/>
      <c r="U270" s="1036"/>
    </row>
    <row r="271" spans="1:21" ht="39" hidden="1" thickBot="1">
      <c r="A271" s="1294"/>
      <c r="B271" s="1295"/>
      <c r="C271" s="1045" t="s">
        <v>1339</v>
      </c>
      <c r="D271" s="1036"/>
      <c r="E271" s="1036"/>
      <c r="F271" s="1036"/>
      <c r="G271" s="1036"/>
      <c r="H271" s="1036"/>
      <c r="I271" s="1036"/>
      <c r="J271" s="1036"/>
      <c r="K271" s="1036"/>
      <c r="L271" s="1036"/>
      <c r="M271" s="1036"/>
      <c r="N271" s="1036"/>
      <c r="O271" s="1036"/>
      <c r="P271" s="1036"/>
      <c r="Q271" s="1036"/>
      <c r="R271" s="1036"/>
      <c r="S271" s="1036"/>
      <c r="T271" s="1036"/>
      <c r="U271" s="1036"/>
    </row>
    <row r="272" spans="1:21" ht="39" hidden="1" thickBot="1">
      <c r="A272" s="1294"/>
      <c r="B272" s="1295"/>
      <c r="C272" s="1045" t="s">
        <v>1340</v>
      </c>
      <c r="D272" s="1036"/>
      <c r="E272" s="1036"/>
      <c r="F272" s="1036"/>
      <c r="G272" s="1036"/>
      <c r="H272" s="1036"/>
      <c r="I272" s="1036"/>
      <c r="J272" s="1036"/>
      <c r="K272" s="1036"/>
      <c r="L272" s="1036"/>
      <c r="M272" s="1036"/>
      <c r="N272" s="1036"/>
      <c r="O272" s="1036"/>
      <c r="P272" s="1036"/>
      <c r="Q272" s="1036"/>
      <c r="R272" s="1036"/>
      <c r="S272" s="1036"/>
      <c r="T272" s="1036"/>
      <c r="U272" s="1036"/>
    </row>
    <row r="273" spans="1:21" ht="78.75" hidden="1" customHeight="1" thickBot="1">
      <c r="A273" s="1294"/>
      <c r="B273" s="1295"/>
      <c r="C273" s="1300" t="s">
        <v>1341</v>
      </c>
      <c r="D273" s="1036"/>
      <c r="E273" s="1036"/>
      <c r="F273" s="1036"/>
      <c r="G273" s="1036"/>
      <c r="H273" s="1036"/>
      <c r="I273" s="1036"/>
      <c r="J273" s="1036"/>
      <c r="K273" s="1036"/>
      <c r="L273" s="1036"/>
      <c r="M273" s="1036"/>
      <c r="N273" s="1036"/>
      <c r="O273" s="1036"/>
      <c r="P273" s="1036"/>
      <c r="Q273" s="1036"/>
      <c r="R273" s="1036"/>
      <c r="S273" s="1036"/>
      <c r="T273" s="1036"/>
      <c r="U273" s="1036"/>
    </row>
    <row r="274" spans="1:21" ht="13.5" hidden="1" thickBot="1">
      <c r="A274" s="1296"/>
      <c r="B274" s="1297"/>
      <c r="C274" s="1301"/>
      <c r="D274" s="1036"/>
      <c r="E274" s="1036"/>
      <c r="F274" s="1036"/>
      <c r="G274" s="1036"/>
      <c r="H274" s="1036"/>
      <c r="I274" s="1036"/>
      <c r="J274" s="1036"/>
      <c r="K274" s="1036"/>
      <c r="L274" s="1036"/>
      <c r="M274" s="1036"/>
      <c r="N274" s="1036"/>
      <c r="O274" s="1036"/>
      <c r="P274" s="1036"/>
      <c r="Q274" s="1036"/>
      <c r="R274" s="1036"/>
      <c r="S274" s="1036"/>
      <c r="T274" s="1036"/>
      <c r="U274" s="1036"/>
    </row>
    <row r="275" spans="1:21" ht="26.25" hidden="1" thickBot="1">
      <c r="A275" s="1292" t="s">
        <v>237</v>
      </c>
      <c r="B275" s="1293"/>
      <c r="C275" s="1045" t="s">
        <v>1338</v>
      </c>
      <c r="D275" s="1036"/>
      <c r="E275" s="1036"/>
      <c r="F275" s="1036"/>
      <c r="G275" s="1036"/>
      <c r="H275" s="1036"/>
      <c r="I275" s="1036"/>
      <c r="J275" s="1036"/>
      <c r="K275" s="1036"/>
      <c r="L275" s="1036"/>
      <c r="M275" s="1036"/>
      <c r="N275" s="1036"/>
      <c r="O275" s="1036"/>
      <c r="P275" s="1036"/>
      <c r="Q275" s="1036"/>
      <c r="R275" s="1036"/>
      <c r="S275" s="1036"/>
      <c r="T275" s="1036"/>
      <c r="U275" s="1036"/>
    </row>
    <row r="276" spans="1:21" ht="39" hidden="1" thickBot="1">
      <c r="A276" s="1294"/>
      <c r="B276" s="1295"/>
      <c r="C276" s="1045" t="s">
        <v>1339</v>
      </c>
      <c r="D276" s="1036"/>
      <c r="E276" s="1036"/>
      <c r="F276" s="1036"/>
      <c r="G276" s="1036"/>
      <c r="H276" s="1036"/>
      <c r="I276" s="1036"/>
      <c r="J276" s="1036"/>
      <c r="K276" s="1036"/>
      <c r="L276" s="1036"/>
      <c r="M276" s="1036"/>
      <c r="N276" s="1036"/>
      <c r="O276" s="1036"/>
      <c r="P276" s="1036"/>
      <c r="Q276" s="1036"/>
      <c r="R276" s="1036"/>
      <c r="S276" s="1036"/>
      <c r="T276" s="1036"/>
      <c r="U276" s="1036"/>
    </row>
    <row r="277" spans="1:21" ht="39" hidden="1" thickBot="1">
      <c r="A277" s="1294"/>
      <c r="B277" s="1295"/>
      <c r="C277" s="1045" t="s">
        <v>1340</v>
      </c>
      <c r="D277" s="1036"/>
      <c r="E277" s="1036"/>
      <c r="F277" s="1036"/>
      <c r="G277" s="1036"/>
      <c r="H277" s="1036"/>
      <c r="I277" s="1036"/>
      <c r="J277" s="1036"/>
      <c r="K277" s="1036"/>
      <c r="L277" s="1036"/>
      <c r="M277" s="1036"/>
      <c r="N277" s="1036"/>
      <c r="O277" s="1036"/>
      <c r="P277" s="1036"/>
      <c r="Q277" s="1036"/>
      <c r="R277" s="1036"/>
      <c r="S277" s="1036"/>
      <c r="T277" s="1036"/>
      <c r="U277" s="1036"/>
    </row>
    <row r="278" spans="1:21" ht="94.5" hidden="1" customHeight="1" thickBot="1">
      <c r="A278" s="1294"/>
      <c r="B278" s="1295"/>
      <c r="C278" s="1298" t="s">
        <v>1341</v>
      </c>
      <c r="D278" s="1036"/>
      <c r="E278" s="1036"/>
      <c r="F278" s="1036"/>
      <c r="G278" s="1036"/>
      <c r="H278" s="1036"/>
      <c r="I278" s="1036"/>
      <c r="J278" s="1036"/>
      <c r="K278" s="1036"/>
      <c r="L278" s="1036"/>
      <c r="M278" s="1036"/>
      <c r="N278" s="1036"/>
      <c r="O278" s="1036"/>
      <c r="P278" s="1036"/>
      <c r="Q278" s="1036"/>
      <c r="R278" s="1036"/>
      <c r="S278" s="1036"/>
      <c r="T278" s="1036"/>
      <c r="U278" s="1036"/>
    </row>
    <row r="279" spans="1:21" ht="13.5" hidden="1" thickBot="1">
      <c r="A279" s="1296"/>
      <c r="B279" s="1297"/>
      <c r="C279" s="1299"/>
      <c r="D279" s="1036"/>
      <c r="E279" s="1036"/>
      <c r="F279" s="1036"/>
      <c r="G279" s="1036"/>
      <c r="H279" s="1036"/>
      <c r="I279" s="1036"/>
      <c r="J279" s="1036"/>
      <c r="K279" s="1036"/>
      <c r="L279" s="1036"/>
      <c r="M279" s="1036"/>
      <c r="N279" s="1036"/>
      <c r="O279" s="1036"/>
      <c r="P279" s="1036"/>
      <c r="Q279" s="1036"/>
      <c r="R279" s="1036"/>
      <c r="S279" s="1036"/>
      <c r="T279" s="1036"/>
      <c r="U279" s="1036"/>
    </row>
    <row r="280" spans="1:21" ht="26.25" hidden="1" thickBot="1">
      <c r="A280" s="1292" t="s">
        <v>238</v>
      </c>
      <c r="B280" s="1293"/>
      <c r="C280" s="1045" t="s">
        <v>1338</v>
      </c>
      <c r="D280" s="1036"/>
      <c r="E280" s="1036"/>
      <c r="F280" s="1036"/>
      <c r="G280" s="1036"/>
      <c r="H280" s="1036"/>
      <c r="I280" s="1036"/>
      <c r="J280" s="1036"/>
      <c r="K280" s="1036"/>
      <c r="L280" s="1036"/>
      <c r="M280" s="1036"/>
      <c r="N280" s="1036"/>
      <c r="O280" s="1036"/>
      <c r="P280" s="1036"/>
      <c r="Q280" s="1036"/>
      <c r="R280" s="1036"/>
      <c r="S280" s="1036"/>
      <c r="T280" s="1036"/>
      <c r="U280" s="1036"/>
    </row>
    <row r="281" spans="1:21" ht="39" hidden="1" thickBot="1">
      <c r="A281" s="1294"/>
      <c r="B281" s="1295"/>
      <c r="C281" s="1045" t="s">
        <v>1339</v>
      </c>
      <c r="D281" s="1036"/>
      <c r="E281" s="1036"/>
      <c r="F281" s="1036"/>
      <c r="G281" s="1036"/>
      <c r="H281" s="1036"/>
      <c r="I281" s="1036"/>
      <c r="J281" s="1036"/>
      <c r="K281" s="1036"/>
      <c r="L281" s="1036"/>
      <c r="M281" s="1036"/>
      <c r="N281" s="1036"/>
      <c r="O281" s="1036"/>
      <c r="P281" s="1036"/>
      <c r="Q281" s="1036"/>
      <c r="R281" s="1036"/>
      <c r="S281" s="1036"/>
      <c r="T281" s="1036"/>
      <c r="U281" s="1036"/>
    </row>
    <row r="282" spans="1:21" ht="39" hidden="1" thickBot="1">
      <c r="A282" s="1294"/>
      <c r="B282" s="1295"/>
      <c r="C282" s="1045" t="s">
        <v>1340</v>
      </c>
      <c r="D282" s="1036"/>
      <c r="E282" s="1036"/>
      <c r="F282" s="1036"/>
      <c r="G282" s="1036"/>
      <c r="H282" s="1036"/>
      <c r="I282" s="1036"/>
      <c r="J282" s="1036"/>
      <c r="K282" s="1036"/>
      <c r="L282" s="1036"/>
      <c r="M282" s="1036"/>
      <c r="N282" s="1036"/>
      <c r="O282" s="1036"/>
      <c r="P282" s="1036"/>
      <c r="Q282" s="1036"/>
      <c r="R282" s="1036"/>
      <c r="S282" s="1036"/>
      <c r="T282" s="1036"/>
      <c r="U282" s="1036"/>
    </row>
    <row r="283" spans="1:21" ht="94.5" hidden="1" customHeight="1" thickBot="1">
      <c r="A283" s="1294"/>
      <c r="B283" s="1295"/>
      <c r="C283" s="1298" t="s">
        <v>1341</v>
      </c>
      <c r="D283" s="1036"/>
      <c r="E283" s="1036"/>
      <c r="F283" s="1036"/>
      <c r="G283" s="1036"/>
      <c r="H283" s="1036"/>
      <c r="I283" s="1036"/>
      <c r="J283" s="1036"/>
      <c r="K283" s="1036"/>
      <c r="L283" s="1036"/>
      <c r="M283" s="1036"/>
      <c r="N283" s="1036"/>
      <c r="O283" s="1036"/>
      <c r="P283" s="1036"/>
      <c r="Q283" s="1036"/>
      <c r="R283" s="1036"/>
      <c r="S283" s="1036"/>
      <c r="T283" s="1036"/>
      <c r="U283" s="1036"/>
    </row>
    <row r="284" spans="1:21" ht="13.5" hidden="1" thickBot="1">
      <c r="A284" s="1296"/>
      <c r="B284" s="1297"/>
      <c r="C284" s="1299"/>
      <c r="D284" s="1036"/>
      <c r="E284" s="1036"/>
      <c r="F284" s="1036"/>
      <c r="G284" s="1036"/>
      <c r="H284" s="1036"/>
      <c r="I284" s="1036"/>
      <c r="J284" s="1036"/>
      <c r="K284" s="1036"/>
      <c r="L284" s="1036"/>
      <c r="M284" s="1036"/>
      <c r="N284" s="1036"/>
      <c r="O284" s="1036"/>
      <c r="P284" s="1036"/>
      <c r="Q284" s="1036"/>
      <c r="R284" s="1036"/>
      <c r="S284" s="1036"/>
      <c r="T284" s="1036"/>
      <c r="U284" s="1036"/>
    </row>
    <row r="285" spans="1:21" ht="26.25" hidden="1" thickBot="1">
      <c r="A285" s="1292" t="s">
        <v>239</v>
      </c>
      <c r="B285" s="1293"/>
      <c r="C285" s="1045" t="s">
        <v>1338</v>
      </c>
      <c r="D285" s="1036"/>
      <c r="E285" s="1036"/>
      <c r="F285" s="1036"/>
      <c r="G285" s="1036"/>
      <c r="H285" s="1036"/>
      <c r="I285" s="1036"/>
      <c r="J285" s="1036"/>
      <c r="K285" s="1036"/>
      <c r="L285" s="1036"/>
      <c r="M285" s="1036"/>
      <c r="N285" s="1036"/>
      <c r="O285" s="1036"/>
      <c r="P285" s="1036"/>
      <c r="Q285" s="1036"/>
      <c r="R285" s="1036"/>
      <c r="S285" s="1036"/>
      <c r="T285" s="1036"/>
      <c r="U285" s="1036"/>
    </row>
    <row r="286" spans="1:21" ht="39" hidden="1" thickBot="1">
      <c r="A286" s="1294"/>
      <c r="B286" s="1295"/>
      <c r="C286" s="1045" t="s">
        <v>1339</v>
      </c>
      <c r="D286" s="1036"/>
      <c r="E286" s="1036"/>
      <c r="F286" s="1036"/>
      <c r="G286" s="1036"/>
      <c r="H286" s="1036"/>
      <c r="I286" s="1036"/>
      <c r="J286" s="1036"/>
      <c r="K286" s="1036"/>
      <c r="L286" s="1036"/>
      <c r="M286" s="1036"/>
      <c r="N286" s="1036"/>
      <c r="O286" s="1036"/>
      <c r="P286" s="1036"/>
      <c r="Q286" s="1036"/>
      <c r="R286" s="1036"/>
      <c r="S286" s="1036"/>
      <c r="T286" s="1036"/>
      <c r="U286" s="1036"/>
    </row>
    <row r="287" spans="1:21" ht="39" hidden="1" thickBot="1">
      <c r="A287" s="1294"/>
      <c r="B287" s="1295"/>
      <c r="C287" s="1045" t="s">
        <v>1340</v>
      </c>
      <c r="D287" s="1036"/>
      <c r="E287" s="1036"/>
      <c r="F287" s="1036"/>
      <c r="G287" s="1036"/>
      <c r="H287" s="1036"/>
      <c r="I287" s="1036"/>
      <c r="J287" s="1036"/>
      <c r="K287" s="1036"/>
      <c r="L287" s="1036"/>
      <c r="M287" s="1036"/>
      <c r="N287" s="1036"/>
      <c r="O287" s="1036"/>
      <c r="P287" s="1036"/>
      <c r="Q287" s="1036"/>
      <c r="R287" s="1036"/>
      <c r="S287" s="1036"/>
      <c r="T287" s="1036"/>
      <c r="U287" s="1036"/>
    </row>
    <row r="288" spans="1:21" ht="94.5" hidden="1" customHeight="1" thickBot="1">
      <c r="A288" s="1294"/>
      <c r="B288" s="1295"/>
      <c r="C288" s="1298" t="s">
        <v>1341</v>
      </c>
      <c r="D288" s="1036"/>
      <c r="E288" s="1036"/>
      <c r="F288" s="1036"/>
      <c r="G288" s="1036"/>
      <c r="H288" s="1036"/>
      <c r="I288" s="1036"/>
      <c r="J288" s="1036"/>
      <c r="K288" s="1036"/>
      <c r="L288" s="1036"/>
      <c r="M288" s="1036"/>
      <c r="N288" s="1036"/>
      <c r="O288" s="1036"/>
      <c r="P288" s="1036"/>
      <c r="Q288" s="1036"/>
      <c r="R288" s="1036"/>
      <c r="S288" s="1036"/>
      <c r="T288" s="1036"/>
      <c r="U288" s="1036"/>
    </row>
    <row r="289" spans="1:21" ht="13.5" hidden="1" thickBot="1">
      <c r="A289" s="1296"/>
      <c r="B289" s="1297"/>
      <c r="C289" s="1299"/>
      <c r="D289" s="1036"/>
      <c r="E289" s="1036"/>
      <c r="F289" s="1036"/>
      <c r="G289" s="1036"/>
      <c r="H289" s="1036"/>
      <c r="I289" s="1036"/>
      <c r="J289" s="1036"/>
      <c r="K289" s="1036"/>
      <c r="L289" s="1036"/>
      <c r="M289" s="1036"/>
      <c r="N289" s="1036"/>
      <c r="O289" s="1036"/>
      <c r="P289" s="1036"/>
      <c r="Q289" s="1036"/>
      <c r="R289" s="1036"/>
      <c r="S289" s="1036"/>
      <c r="T289" s="1036"/>
      <c r="U289" s="1036"/>
    </row>
    <row r="290" spans="1:21" ht="26.25" hidden="1" thickBot="1">
      <c r="A290" s="1292" t="s">
        <v>240</v>
      </c>
      <c r="B290" s="1293"/>
      <c r="C290" s="1045" t="s">
        <v>1338</v>
      </c>
      <c r="D290" s="1036"/>
      <c r="E290" s="1036"/>
      <c r="F290" s="1036"/>
      <c r="G290" s="1036"/>
      <c r="H290" s="1036"/>
      <c r="I290" s="1036"/>
      <c r="J290" s="1036"/>
      <c r="K290" s="1036"/>
      <c r="L290" s="1036"/>
      <c r="M290" s="1036"/>
      <c r="N290" s="1036"/>
      <c r="O290" s="1036"/>
      <c r="P290" s="1036"/>
      <c r="Q290" s="1036"/>
      <c r="R290" s="1036"/>
      <c r="S290" s="1036"/>
      <c r="T290" s="1036"/>
      <c r="U290" s="1036"/>
    </row>
    <row r="291" spans="1:21" ht="39" hidden="1" thickBot="1">
      <c r="A291" s="1294"/>
      <c r="B291" s="1295"/>
      <c r="C291" s="1045" t="s">
        <v>1339</v>
      </c>
      <c r="D291" s="1036"/>
      <c r="E291" s="1036"/>
      <c r="F291" s="1036"/>
      <c r="G291" s="1036"/>
      <c r="H291" s="1036"/>
      <c r="I291" s="1036"/>
      <c r="J291" s="1036"/>
      <c r="K291" s="1036"/>
      <c r="L291" s="1036"/>
      <c r="M291" s="1036"/>
      <c r="N291" s="1036"/>
      <c r="O291" s="1036"/>
      <c r="P291" s="1036"/>
      <c r="Q291" s="1036"/>
      <c r="R291" s="1036"/>
      <c r="S291" s="1036"/>
      <c r="T291" s="1036"/>
      <c r="U291" s="1036"/>
    </row>
    <row r="292" spans="1:21" ht="39" hidden="1" thickBot="1">
      <c r="A292" s="1294"/>
      <c r="B292" s="1295"/>
      <c r="C292" s="1045" t="s">
        <v>1340</v>
      </c>
      <c r="D292" s="1036"/>
      <c r="E292" s="1036"/>
      <c r="F292" s="1036"/>
      <c r="G292" s="1036"/>
      <c r="H292" s="1036"/>
      <c r="I292" s="1036"/>
      <c r="J292" s="1036"/>
      <c r="K292" s="1036"/>
      <c r="L292" s="1036"/>
      <c r="M292" s="1036"/>
      <c r="N292" s="1036"/>
      <c r="O292" s="1036"/>
      <c r="P292" s="1036"/>
      <c r="Q292" s="1036"/>
      <c r="R292" s="1036"/>
      <c r="S292" s="1036"/>
      <c r="T292" s="1036"/>
      <c r="U292" s="1036"/>
    </row>
    <row r="293" spans="1:21" ht="94.5" hidden="1" customHeight="1" thickBot="1">
      <c r="A293" s="1294"/>
      <c r="B293" s="1295"/>
      <c r="C293" s="1298" t="s">
        <v>1341</v>
      </c>
      <c r="D293" s="1036"/>
      <c r="E293" s="1036"/>
      <c r="F293" s="1036"/>
      <c r="G293" s="1036"/>
      <c r="H293" s="1036"/>
      <c r="I293" s="1036"/>
      <c r="J293" s="1036"/>
      <c r="K293" s="1036"/>
      <c r="L293" s="1036"/>
      <c r="M293" s="1036"/>
      <c r="N293" s="1036"/>
      <c r="O293" s="1036"/>
      <c r="P293" s="1036"/>
      <c r="Q293" s="1036"/>
      <c r="R293" s="1036"/>
      <c r="S293" s="1036"/>
      <c r="T293" s="1036"/>
      <c r="U293" s="1036"/>
    </row>
    <row r="294" spans="1:21" ht="13.5" hidden="1" thickBot="1">
      <c r="A294" s="1296"/>
      <c r="B294" s="1297"/>
      <c r="C294" s="1299"/>
      <c r="D294" s="1036"/>
      <c r="E294" s="1036"/>
      <c r="F294" s="1036"/>
      <c r="G294" s="1036"/>
      <c r="H294" s="1036"/>
      <c r="I294" s="1036"/>
      <c r="J294" s="1036"/>
      <c r="K294" s="1036"/>
      <c r="L294" s="1036"/>
      <c r="M294" s="1036"/>
      <c r="N294" s="1036"/>
      <c r="O294" s="1036"/>
      <c r="P294" s="1036"/>
      <c r="Q294" s="1036"/>
      <c r="R294" s="1036"/>
      <c r="S294" s="1036"/>
      <c r="T294" s="1036"/>
      <c r="U294" s="1036"/>
    </row>
    <row r="295" spans="1:21" ht="26.25" hidden="1" thickBot="1">
      <c r="A295" s="1292" t="s">
        <v>241</v>
      </c>
      <c r="B295" s="1293"/>
      <c r="C295" s="1045" t="s">
        <v>1338</v>
      </c>
      <c r="D295" s="1036"/>
      <c r="E295" s="1036"/>
      <c r="F295" s="1036"/>
      <c r="G295" s="1036"/>
      <c r="H295" s="1036"/>
      <c r="I295" s="1036"/>
      <c r="J295" s="1036"/>
      <c r="K295" s="1036"/>
      <c r="L295" s="1036"/>
      <c r="M295" s="1036"/>
      <c r="N295" s="1036"/>
      <c r="O295" s="1036"/>
      <c r="P295" s="1036"/>
      <c r="Q295" s="1036"/>
      <c r="R295" s="1036"/>
      <c r="S295" s="1036"/>
      <c r="T295" s="1036"/>
      <c r="U295" s="1036"/>
    </row>
    <row r="296" spans="1:21" ht="39" hidden="1" thickBot="1">
      <c r="A296" s="1294"/>
      <c r="B296" s="1295"/>
      <c r="C296" s="1045" t="s">
        <v>1339</v>
      </c>
      <c r="D296" s="1036"/>
      <c r="E296" s="1036"/>
      <c r="F296" s="1036"/>
      <c r="G296" s="1036"/>
      <c r="H296" s="1036"/>
      <c r="I296" s="1036"/>
      <c r="J296" s="1036"/>
      <c r="K296" s="1036"/>
      <c r="L296" s="1036"/>
      <c r="M296" s="1036"/>
      <c r="N296" s="1036"/>
      <c r="O296" s="1036"/>
      <c r="P296" s="1036"/>
      <c r="Q296" s="1036"/>
      <c r="R296" s="1036"/>
      <c r="S296" s="1036"/>
      <c r="T296" s="1036"/>
      <c r="U296" s="1036"/>
    </row>
    <row r="297" spans="1:21" ht="39" hidden="1" thickBot="1">
      <c r="A297" s="1294"/>
      <c r="B297" s="1295"/>
      <c r="C297" s="1045" t="s">
        <v>1340</v>
      </c>
      <c r="D297" s="1036"/>
      <c r="E297" s="1036"/>
      <c r="F297" s="1036"/>
      <c r="G297" s="1036"/>
      <c r="H297" s="1036"/>
      <c r="I297" s="1036"/>
      <c r="J297" s="1036"/>
      <c r="K297" s="1036"/>
      <c r="L297" s="1036"/>
      <c r="M297" s="1036"/>
      <c r="N297" s="1036"/>
      <c r="O297" s="1036"/>
      <c r="P297" s="1036"/>
      <c r="Q297" s="1036"/>
      <c r="R297" s="1036"/>
      <c r="S297" s="1036"/>
      <c r="T297" s="1036"/>
      <c r="U297" s="1036"/>
    </row>
    <row r="298" spans="1:21" ht="94.5" hidden="1" customHeight="1" thickBot="1">
      <c r="A298" s="1294"/>
      <c r="B298" s="1295"/>
      <c r="C298" s="1298" t="s">
        <v>1341</v>
      </c>
      <c r="D298" s="1036"/>
      <c r="E298" s="1036"/>
      <c r="F298" s="1036"/>
      <c r="G298" s="1036"/>
      <c r="H298" s="1036"/>
      <c r="I298" s="1036"/>
      <c r="J298" s="1036"/>
      <c r="K298" s="1036"/>
      <c r="L298" s="1036"/>
      <c r="M298" s="1036"/>
      <c r="N298" s="1036"/>
      <c r="O298" s="1036"/>
      <c r="P298" s="1036"/>
      <c r="Q298" s="1036"/>
      <c r="R298" s="1036"/>
      <c r="S298" s="1036"/>
      <c r="T298" s="1036"/>
      <c r="U298" s="1036"/>
    </row>
    <row r="299" spans="1:21" ht="13.5" hidden="1" thickBot="1">
      <c r="A299" s="1296"/>
      <c r="B299" s="1297"/>
      <c r="C299" s="1299"/>
      <c r="D299" s="1036"/>
      <c r="E299" s="1036"/>
      <c r="F299" s="1036"/>
      <c r="G299" s="1036"/>
      <c r="H299" s="1036"/>
      <c r="I299" s="1036"/>
      <c r="J299" s="1036"/>
      <c r="K299" s="1036"/>
      <c r="L299" s="1036"/>
      <c r="M299" s="1036"/>
      <c r="N299" s="1036"/>
      <c r="O299" s="1036"/>
      <c r="P299" s="1036"/>
      <c r="Q299" s="1036"/>
      <c r="R299" s="1036"/>
      <c r="S299" s="1036"/>
      <c r="T299" s="1036"/>
      <c r="U299" s="1036"/>
    </row>
    <row r="300" spans="1:21" ht="26.25" hidden="1" thickBot="1">
      <c r="A300" s="1292" t="s">
        <v>242</v>
      </c>
      <c r="B300" s="1293"/>
      <c r="C300" s="1045" t="s">
        <v>1338</v>
      </c>
      <c r="D300" s="1036"/>
      <c r="E300" s="1036"/>
      <c r="F300" s="1036"/>
      <c r="G300" s="1036"/>
      <c r="H300" s="1036"/>
      <c r="I300" s="1036"/>
      <c r="J300" s="1036"/>
      <c r="K300" s="1036"/>
      <c r="L300" s="1036"/>
      <c r="M300" s="1036"/>
      <c r="N300" s="1036"/>
      <c r="O300" s="1036"/>
      <c r="P300" s="1036"/>
      <c r="Q300" s="1036"/>
      <c r="R300" s="1036"/>
      <c r="S300" s="1036"/>
      <c r="T300" s="1036"/>
      <c r="U300" s="1036"/>
    </row>
    <row r="301" spans="1:21" ht="39" hidden="1" thickBot="1">
      <c r="A301" s="1294"/>
      <c r="B301" s="1295"/>
      <c r="C301" s="1045" t="s">
        <v>1339</v>
      </c>
      <c r="D301" s="1036"/>
      <c r="E301" s="1036"/>
      <c r="F301" s="1036"/>
      <c r="G301" s="1036"/>
      <c r="H301" s="1036"/>
      <c r="I301" s="1036"/>
      <c r="J301" s="1036"/>
      <c r="K301" s="1036"/>
      <c r="L301" s="1036"/>
      <c r="M301" s="1036"/>
      <c r="N301" s="1036"/>
      <c r="O301" s="1036"/>
      <c r="P301" s="1036"/>
      <c r="Q301" s="1036"/>
      <c r="R301" s="1036"/>
      <c r="S301" s="1036"/>
      <c r="T301" s="1036"/>
      <c r="U301" s="1036"/>
    </row>
    <row r="302" spans="1:21" ht="39" hidden="1" thickBot="1">
      <c r="A302" s="1294"/>
      <c r="B302" s="1295"/>
      <c r="C302" s="1045" t="s">
        <v>1340</v>
      </c>
      <c r="D302" s="1036"/>
      <c r="E302" s="1036"/>
      <c r="F302" s="1036"/>
      <c r="G302" s="1036"/>
      <c r="H302" s="1036"/>
      <c r="I302" s="1036"/>
      <c r="J302" s="1036"/>
      <c r="K302" s="1036"/>
      <c r="L302" s="1036"/>
      <c r="M302" s="1036"/>
      <c r="N302" s="1036"/>
      <c r="O302" s="1036"/>
      <c r="P302" s="1036"/>
      <c r="Q302" s="1036"/>
      <c r="R302" s="1036"/>
      <c r="S302" s="1036"/>
      <c r="T302" s="1036"/>
      <c r="U302" s="1036"/>
    </row>
    <row r="303" spans="1:21" ht="94.5" hidden="1" customHeight="1" thickBot="1">
      <c r="A303" s="1294"/>
      <c r="B303" s="1295"/>
      <c r="C303" s="1298" t="s">
        <v>1341</v>
      </c>
      <c r="D303" s="1036"/>
      <c r="E303" s="1036"/>
      <c r="F303" s="1036"/>
      <c r="G303" s="1036"/>
      <c r="H303" s="1036"/>
      <c r="I303" s="1036"/>
      <c r="J303" s="1036"/>
      <c r="K303" s="1036"/>
      <c r="L303" s="1036"/>
      <c r="M303" s="1036"/>
      <c r="N303" s="1036"/>
      <c r="O303" s="1036"/>
      <c r="P303" s="1036"/>
      <c r="Q303" s="1036"/>
      <c r="R303" s="1036"/>
      <c r="S303" s="1036"/>
      <c r="T303" s="1036"/>
      <c r="U303" s="1036"/>
    </row>
    <row r="304" spans="1:21" ht="13.5" hidden="1" thickBot="1">
      <c r="A304" s="1296"/>
      <c r="B304" s="1297"/>
      <c r="C304" s="1299"/>
      <c r="D304" s="1036"/>
      <c r="E304" s="1036"/>
      <c r="F304" s="1036"/>
      <c r="G304" s="1036"/>
      <c r="H304" s="1036"/>
      <c r="I304" s="1036"/>
      <c r="J304" s="1036"/>
      <c r="K304" s="1036"/>
      <c r="L304" s="1036"/>
      <c r="M304" s="1036"/>
      <c r="N304" s="1036"/>
      <c r="O304" s="1036"/>
      <c r="P304" s="1036"/>
      <c r="Q304" s="1036"/>
      <c r="R304" s="1036"/>
      <c r="S304" s="1036"/>
      <c r="T304" s="1036"/>
      <c r="U304" s="1036"/>
    </row>
    <row r="305" spans="1:21" ht="26.25" hidden="1" thickBot="1">
      <c r="A305" s="1292" t="s">
        <v>243</v>
      </c>
      <c r="B305" s="1293"/>
      <c r="C305" s="1045" t="s">
        <v>1338</v>
      </c>
      <c r="D305" s="1036"/>
      <c r="E305" s="1036"/>
      <c r="F305" s="1036"/>
      <c r="G305" s="1036"/>
      <c r="H305" s="1036"/>
      <c r="I305" s="1036"/>
      <c r="J305" s="1036"/>
      <c r="K305" s="1036"/>
      <c r="L305" s="1036"/>
      <c r="M305" s="1036"/>
      <c r="N305" s="1036"/>
      <c r="O305" s="1036"/>
      <c r="P305" s="1036"/>
      <c r="Q305" s="1036"/>
      <c r="R305" s="1036"/>
      <c r="S305" s="1036"/>
      <c r="T305" s="1036"/>
      <c r="U305" s="1036"/>
    </row>
    <row r="306" spans="1:21" ht="39" hidden="1" thickBot="1">
      <c r="A306" s="1294"/>
      <c r="B306" s="1295"/>
      <c r="C306" s="1045" t="s">
        <v>1339</v>
      </c>
      <c r="D306" s="1036"/>
      <c r="E306" s="1036"/>
      <c r="F306" s="1036"/>
      <c r="G306" s="1036"/>
      <c r="H306" s="1036"/>
      <c r="I306" s="1036"/>
      <c r="J306" s="1036"/>
      <c r="K306" s="1036"/>
      <c r="L306" s="1036"/>
      <c r="M306" s="1036"/>
      <c r="N306" s="1036"/>
      <c r="O306" s="1036"/>
      <c r="P306" s="1036"/>
      <c r="Q306" s="1036"/>
      <c r="R306" s="1036"/>
      <c r="S306" s="1036"/>
      <c r="T306" s="1036"/>
      <c r="U306" s="1036"/>
    </row>
    <row r="307" spans="1:21" ht="39" hidden="1" thickBot="1">
      <c r="A307" s="1294"/>
      <c r="B307" s="1295"/>
      <c r="C307" s="1045" t="s">
        <v>1340</v>
      </c>
      <c r="D307" s="1036"/>
      <c r="E307" s="1036"/>
      <c r="F307" s="1036"/>
      <c r="G307" s="1036"/>
      <c r="H307" s="1036"/>
      <c r="I307" s="1036"/>
      <c r="J307" s="1036"/>
      <c r="K307" s="1036"/>
      <c r="L307" s="1036"/>
      <c r="M307" s="1036"/>
      <c r="N307" s="1036"/>
      <c r="O307" s="1036"/>
      <c r="P307" s="1036"/>
      <c r="Q307" s="1036"/>
      <c r="R307" s="1036"/>
      <c r="S307" s="1036"/>
      <c r="T307" s="1036"/>
      <c r="U307" s="1036"/>
    </row>
    <row r="308" spans="1:21" ht="94.5" hidden="1" customHeight="1" thickBot="1">
      <c r="A308" s="1294"/>
      <c r="B308" s="1295"/>
      <c r="C308" s="1298" t="s">
        <v>1341</v>
      </c>
      <c r="D308" s="1036"/>
      <c r="E308" s="1036"/>
      <c r="F308" s="1036"/>
      <c r="G308" s="1036"/>
      <c r="H308" s="1036"/>
      <c r="I308" s="1036"/>
      <c r="J308" s="1036"/>
      <c r="K308" s="1036"/>
      <c r="L308" s="1036"/>
      <c r="M308" s="1036"/>
      <c r="N308" s="1036"/>
      <c r="O308" s="1036"/>
      <c r="P308" s="1036"/>
      <c r="Q308" s="1036"/>
      <c r="R308" s="1036"/>
      <c r="S308" s="1036"/>
      <c r="T308" s="1036"/>
      <c r="U308" s="1036"/>
    </row>
    <row r="309" spans="1:21" ht="13.5" hidden="1" thickBot="1">
      <c r="A309" s="1296"/>
      <c r="B309" s="1297"/>
      <c r="C309" s="1299"/>
      <c r="D309" s="1036"/>
      <c r="E309" s="1036"/>
      <c r="F309" s="1036"/>
      <c r="G309" s="1036"/>
      <c r="H309" s="1036"/>
      <c r="I309" s="1036"/>
      <c r="J309" s="1036"/>
      <c r="K309" s="1036"/>
      <c r="L309" s="1036"/>
      <c r="M309" s="1036"/>
      <c r="N309" s="1036"/>
      <c r="O309" s="1036"/>
      <c r="P309" s="1036"/>
      <c r="Q309" s="1036"/>
      <c r="R309" s="1036"/>
      <c r="S309" s="1036"/>
      <c r="T309" s="1036"/>
      <c r="U309" s="1036"/>
    </row>
    <row r="310" spans="1:21" ht="26.25" hidden="1" thickBot="1">
      <c r="A310" s="1292" t="s">
        <v>244</v>
      </c>
      <c r="B310" s="1293"/>
      <c r="C310" s="1045" t="s">
        <v>1338</v>
      </c>
      <c r="D310" s="1036"/>
      <c r="E310" s="1036"/>
      <c r="F310" s="1036"/>
      <c r="G310" s="1036"/>
      <c r="H310" s="1036"/>
      <c r="I310" s="1036"/>
      <c r="J310" s="1036"/>
      <c r="K310" s="1036"/>
      <c r="L310" s="1036"/>
      <c r="M310" s="1036"/>
      <c r="N310" s="1036"/>
      <c r="O310" s="1036"/>
      <c r="P310" s="1036"/>
      <c r="Q310" s="1036"/>
      <c r="R310" s="1036"/>
      <c r="S310" s="1036"/>
      <c r="T310" s="1036"/>
      <c r="U310" s="1036"/>
    </row>
    <row r="311" spans="1:21" ht="39" hidden="1" thickBot="1">
      <c r="A311" s="1294"/>
      <c r="B311" s="1295"/>
      <c r="C311" s="1045" t="s">
        <v>1339</v>
      </c>
      <c r="D311" s="1036"/>
      <c r="E311" s="1036"/>
      <c r="F311" s="1036"/>
      <c r="G311" s="1036"/>
      <c r="H311" s="1036"/>
      <c r="I311" s="1036"/>
      <c r="J311" s="1036"/>
      <c r="K311" s="1036"/>
      <c r="L311" s="1036"/>
      <c r="M311" s="1036"/>
      <c r="N311" s="1036"/>
      <c r="O311" s="1036"/>
      <c r="P311" s="1036"/>
      <c r="Q311" s="1036"/>
      <c r="R311" s="1036"/>
      <c r="S311" s="1036"/>
      <c r="T311" s="1036"/>
      <c r="U311" s="1036"/>
    </row>
    <row r="312" spans="1:21" ht="39" hidden="1" thickBot="1">
      <c r="A312" s="1294"/>
      <c r="B312" s="1295"/>
      <c r="C312" s="1045" t="s">
        <v>1340</v>
      </c>
      <c r="D312" s="1036"/>
      <c r="E312" s="1036"/>
      <c r="F312" s="1036"/>
      <c r="G312" s="1036"/>
      <c r="H312" s="1036"/>
      <c r="I312" s="1036"/>
      <c r="J312" s="1036"/>
      <c r="K312" s="1036"/>
      <c r="L312" s="1036"/>
      <c r="M312" s="1036"/>
      <c r="N312" s="1036"/>
      <c r="O312" s="1036"/>
      <c r="P312" s="1036"/>
      <c r="Q312" s="1036"/>
      <c r="R312" s="1036"/>
      <c r="S312" s="1036"/>
      <c r="T312" s="1036"/>
      <c r="U312" s="1036"/>
    </row>
    <row r="313" spans="1:21" ht="94.5" hidden="1" customHeight="1" thickBot="1">
      <c r="A313" s="1294"/>
      <c r="B313" s="1295"/>
      <c r="C313" s="1298" t="s">
        <v>1341</v>
      </c>
      <c r="D313" s="1036"/>
      <c r="E313" s="1036"/>
      <c r="F313" s="1036"/>
      <c r="G313" s="1036"/>
      <c r="H313" s="1036"/>
      <c r="I313" s="1036"/>
      <c r="J313" s="1036"/>
      <c r="K313" s="1036"/>
      <c r="L313" s="1036"/>
      <c r="M313" s="1036"/>
      <c r="N313" s="1036"/>
      <c r="O313" s="1036"/>
      <c r="P313" s="1036"/>
      <c r="Q313" s="1036"/>
      <c r="R313" s="1036"/>
      <c r="S313" s="1036"/>
      <c r="T313" s="1036"/>
      <c r="U313" s="1036"/>
    </row>
    <row r="314" spans="1:21" ht="13.5" hidden="1" thickBot="1">
      <c r="A314" s="1296"/>
      <c r="B314" s="1297"/>
      <c r="C314" s="1299"/>
      <c r="D314" s="1036"/>
      <c r="E314" s="1036"/>
      <c r="F314" s="1036"/>
      <c r="G314" s="1036"/>
      <c r="H314" s="1036"/>
      <c r="I314" s="1036"/>
      <c r="J314" s="1036"/>
      <c r="K314" s="1036"/>
      <c r="L314" s="1036"/>
      <c r="M314" s="1036"/>
      <c r="N314" s="1036"/>
      <c r="O314" s="1036"/>
      <c r="P314" s="1036"/>
      <c r="Q314" s="1036"/>
      <c r="R314" s="1036"/>
      <c r="S314" s="1036"/>
      <c r="T314" s="1036"/>
      <c r="U314" s="1036"/>
    </row>
    <row r="315" spans="1:21" ht="26.25" hidden="1" thickBot="1">
      <c r="A315" s="1292" t="s">
        <v>245</v>
      </c>
      <c r="B315" s="1293"/>
      <c r="C315" s="1045" t="s">
        <v>1338</v>
      </c>
      <c r="D315" s="1036"/>
      <c r="E315" s="1036"/>
      <c r="F315" s="1036"/>
      <c r="G315" s="1036"/>
      <c r="H315" s="1036"/>
      <c r="I315" s="1036"/>
      <c r="J315" s="1036"/>
      <c r="K315" s="1036"/>
      <c r="L315" s="1036"/>
      <c r="M315" s="1036"/>
      <c r="N315" s="1036"/>
      <c r="O315" s="1036"/>
      <c r="P315" s="1036"/>
      <c r="Q315" s="1036"/>
      <c r="R315" s="1036"/>
      <c r="S315" s="1036"/>
      <c r="T315" s="1036"/>
      <c r="U315" s="1036"/>
    </row>
    <row r="316" spans="1:21" ht="39" hidden="1" thickBot="1">
      <c r="A316" s="1294"/>
      <c r="B316" s="1295"/>
      <c r="C316" s="1045" t="s">
        <v>1339</v>
      </c>
      <c r="D316" s="1036"/>
      <c r="E316" s="1036"/>
      <c r="F316" s="1036"/>
      <c r="G316" s="1036"/>
      <c r="H316" s="1036"/>
      <c r="I316" s="1036"/>
      <c r="J316" s="1036"/>
      <c r="K316" s="1036"/>
      <c r="L316" s="1036"/>
      <c r="M316" s="1036"/>
      <c r="N316" s="1036"/>
      <c r="O316" s="1036"/>
      <c r="P316" s="1036"/>
      <c r="Q316" s="1036"/>
      <c r="R316" s="1036"/>
      <c r="S316" s="1036"/>
      <c r="T316" s="1036"/>
      <c r="U316" s="1036"/>
    </row>
    <row r="317" spans="1:21" ht="39" hidden="1" thickBot="1">
      <c r="A317" s="1294"/>
      <c r="B317" s="1295"/>
      <c r="C317" s="1045" t="s">
        <v>1340</v>
      </c>
      <c r="D317" s="1036"/>
      <c r="E317" s="1036"/>
      <c r="F317" s="1036"/>
      <c r="G317" s="1036"/>
      <c r="H317" s="1036"/>
      <c r="I317" s="1036"/>
      <c r="J317" s="1036"/>
      <c r="K317" s="1036"/>
      <c r="L317" s="1036"/>
      <c r="M317" s="1036"/>
      <c r="N317" s="1036"/>
      <c r="O317" s="1036"/>
      <c r="P317" s="1036"/>
      <c r="Q317" s="1036"/>
      <c r="R317" s="1036"/>
      <c r="S317" s="1036"/>
      <c r="T317" s="1036"/>
      <c r="U317" s="1036"/>
    </row>
    <row r="318" spans="1:21" ht="94.5" hidden="1" customHeight="1" thickBot="1">
      <c r="A318" s="1294"/>
      <c r="B318" s="1295"/>
      <c r="C318" s="1298" t="s">
        <v>1341</v>
      </c>
      <c r="D318" s="1036"/>
      <c r="E318" s="1036"/>
      <c r="F318" s="1036"/>
      <c r="G318" s="1036"/>
      <c r="H318" s="1036"/>
      <c r="I318" s="1036"/>
      <c r="J318" s="1036"/>
      <c r="K318" s="1036"/>
      <c r="L318" s="1036"/>
      <c r="M318" s="1036"/>
      <c r="N318" s="1036"/>
      <c r="O318" s="1036"/>
      <c r="P318" s="1036"/>
      <c r="Q318" s="1036"/>
      <c r="R318" s="1036"/>
      <c r="S318" s="1036"/>
      <c r="T318" s="1036"/>
      <c r="U318" s="1036"/>
    </row>
    <row r="319" spans="1:21" ht="13.5" hidden="1" thickBot="1">
      <c r="A319" s="1296"/>
      <c r="B319" s="1297"/>
      <c r="C319" s="1299"/>
      <c r="D319" s="1036"/>
      <c r="E319" s="1036"/>
      <c r="F319" s="1036"/>
      <c r="G319" s="1036"/>
      <c r="H319" s="1036"/>
      <c r="I319" s="1036"/>
      <c r="J319" s="1036"/>
      <c r="K319" s="1036"/>
      <c r="L319" s="1036"/>
      <c r="M319" s="1036"/>
      <c r="N319" s="1036"/>
      <c r="O319" s="1036"/>
      <c r="P319" s="1036"/>
      <c r="Q319" s="1036"/>
      <c r="R319" s="1036"/>
      <c r="S319" s="1036"/>
      <c r="T319" s="1036"/>
      <c r="U319" s="1036"/>
    </row>
    <row r="320" spans="1:21" ht="26.25" hidden="1" thickBot="1">
      <c r="A320" s="1303" t="s">
        <v>246</v>
      </c>
      <c r="B320" s="1303" t="s">
        <v>11</v>
      </c>
      <c r="C320" s="1045" t="s">
        <v>1338</v>
      </c>
      <c r="D320" s="1036"/>
      <c r="E320" s="1036"/>
      <c r="F320" s="1036"/>
      <c r="G320" s="1036"/>
      <c r="H320" s="1036"/>
      <c r="I320" s="1036"/>
      <c r="J320" s="1036"/>
      <c r="K320" s="1036"/>
      <c r="L320" s="1036"/>
      <c r="M320" s="1036"/>
      <c r="N320" s="1036"/>
      <c r="O320" s="1036"/>
      <c r="P320" s="1036"/>
      <c r="Q320" s="1036"/>
      <c r="R320" s="1036"/>
      <c r="S320" s="1036"/>
      <c r="T320" s="1036"/>
      <c r="U320" s="1036"/>
    </row>
    <row r="321" spans="1:21" ht="39" hidden="1" thickBot="1">
      <c r="A321" s="1304"/>
      <c r="B321" s="1304"/>
      <c r="C321" s="1045" t="s">
        <v>1339</v>
      </c>
      <c r="D321" s="1036"/>
      <c r="E321" s="1036"/>
      <c r="F321" s="1036"/>
      <c r="G321" s="1036"/>
      <c r="H321" s="1036"/>
      <c r="I321" s="1036"/>
      <c r="J321" s="1036"/>
      <c r="K321" s="1036"/>
      <c r="L321" s="1036"/>
      <c r="M321" s="1036"/>
      <c r="N321" s="1036"/>
      <c r="O321" s="1036"/>
      <c r="P321" s="1036"/>
      <c r="Q321" s="1036"/>
      <c r="R321" s="1036"/>
      <c r="S321" s="1036"/>
      <c r="T321" s="1036"/>
      <c r="U321" s="1036"/>
    </row>
    <row r="322" spans="1:21" ht="39" hidden="1" thickBot="1">
      <c r="A322" s="1304"/>
      <c r="B322" s="1304"/>
      <c r="C322" s="1045" t="s">
        <v>1340</v>
      </c>
      <c r="D322" s="1036"/>
      <c r="E322" s="1036"/>
      <c r="F322" s="1036"/>
      <c r="G322" s="1036"/>
      <c r="H322" s="1036"/>
      <c r="I322" s="1036"/>
      <c r="J322" s="1036"/>
      <c r="K322" s="1036"/>
      <c r="L322" s="1036"/>
      <c r="M322" s="1036"/>
      <c r="N322" s="1036"/>
      <c r="O322" s="1036"/>
      <c r="P322" s="1036"/>
      <c r="Q322" s="1036"/>
      <c r="R322" s="1036"/>
      <c r="S322" s="1036"/>
      <c r="T322" s="1036"/>
      <c r="U322" s="1036"/>
    </row>
    <row r="323" spans="1:21" ht="126" hidden="1" customHeight="1" thickBot="1">
      <c r="A323" s="1304"/>
      <c r="B323" s="1304"/>
      <c r="C323" s="1298" t="s">
        <v>1342</v>
      </c>
      <c r="D323" s="1036"/>
      <c r="E323" s="1036"/>
      <c r="F323" s="1036"/>
      <c r="G323" s="1036"/>
      <c r="H323" s="1036"/>
      <c r="I323" s="1036"/>
      <c r="J323" s="1036"/>
      <c r="K323" s="1036"/>
      <c r="L323" s="1036"/>
      <c r="M323" s="1036"/>
      <c r="N323" s="1036"/>
      <c r="O323" s="1036"/>
      <c r="P323" s="1036"/>
      <c r="Q323" s="1036"/>
      <c r="R323" s="1036"/>
      <c r="S323" s="1036"/>
      <c r="T323" s="1036"/>
      <c r="U323" s="1036"/>
    </row>
    <row r="324" spans="1:21" ht="13.5" hidden="1" thickBot="1">
      <c r="A324" s="1304"/>
      <c r="B324" s="1305"/>
      <c r="C324" s="1299"/>
      <c r="D324" s="1036"/>
      <c r="E324" s="1036"/>
      <c r="F324" s="1036"/>
      <c r="G324" s="1036"/>
      <c r="H324" s="1036"/>
      <c r="I324" s="1036"/>
      <c r="J324" s="1036"/>
      <c r="K324" s="1036"/>
      <c r="L324" s="1036"/>
      <c r="M324" s="1036"/>
      <c r="N324" s="1036"/>
      <c r="O324" s="1036"/>
      <c r="P324" s="1036"/>
      <c r="Q324" s="1036"/>
      <c r="R324" s="1036"/>
      <c r="S324" s="1036"/>
      <c r="T324" s="1036"/>
      <c r="U324" s="1036"/>
    </row>
    <row r="325" spans="1:21" ht="26.25" hidden="1" thickBot="1">
      <c r="A325" s="1304"/>
      <c r="B325" s="1303" t="s">
        <v>23</v>
      </c>
      <c r="C325" s="1045" t="s">
        <v>1338</v>
      </c>
      <c r="D325" s="1036"/>
      <c r="E325" s="1036"/>
      <c r="F325" s="1036"/>
      <c r="G325" s="1036"/>
      <c r="H325" s="1036"/>
      <c r="I325" s="1036"/>
      <c r="J325" s="1036"/>
      <c r="K325" s="1036"/>
      <c r="L325" s="1036"/>
      <c r="M325" s="1036"/>
      <c r="N325" s="1036"/>
      <c r="O325" s="1036"/>
      <c r="P325" s="1036"/>
      <c r="Q325" s="1036"/>
      <c r="R325" s="1036"/>
      <c r="S325" s="1036"/>
      <c r="T325" s="1036"/>
      <c r="U325" s="1036"/>
    </row>
    <row r="326" spans="1:21" ht="39" hidden="1" thickBot="1">
      <c r="A326" s="1304"/>
      <c r="B326" s="1304"/>
      <c r="C326" s="1045" t="s">
        <v>1339</v>
      </c>
      <c r="D326" s="1036"/>
      <c r="E326" s="1036"/>
      <c r="F326" s="1036"/>
      <c r="G326" s="1036"/>
      <c r="H326" s="1036"/>
      <c r="I326" s="1036"/>
      <c r="J326" s="1036"/>
      <c r="K326" s="1036"/>
      <c r="L326" s="1036"/>
      <c r="M326" s="1036"/>
      <c r="N326" s="1036"/>
      <c r="O326" s="1036"/>
      <c r="P326" s="1036"/>
      <c r="Q326" s="1036"/>
      <c r="R326" s="1036"/>
      <c r="S326" s="1036"/>
      <c r="T326" s="1036"/>
      <c r="U326" s="1036"/>
    </row>
    <row r="327" spans="1:21" ht="39" hidden="1" thickBot="1">
      <c r="A327" s="1304"/>
      <c r="B327" s="1304"/>
      <c r="C327" s="1045" t="s">
        <v>1340</v>
      </c>
      <c r="D327" s="1036"/>
      <c r="E327" s="1036"/>
      <c r="F327" s="1036"/>
      <c r="G327" s="1036"/>
      <c r="H327" s="1036"/>
      <c r="I327" s="1036"/>
      <c r="J327" s="1036"/>
      <c r="K327" s="1036"/>
      <c r="L327" s="1036"/>
      <c r="M327" s="1036"/>
      <c r="N327" s="1036"/>
      <c r="O327" s="1036"/>
      <c r="P327" s="1036"/>
      <c r="Q327" s="1036"/>
      <c r="R327" s="1036"/>
      <c r="S327" s="1036"/>
      <c r="T327" s="1036"/>
      <c r="U327" s="1036"/>
    </row>
    <row r="328" spans="1:21" ht="126" hidden="1" customHeight="1" thickBot="1">
      <c r="A328" s="1304"/>
      <c r="B328" s="1304"/>
      <c r="C328" s="1298" t="s">
        <v>1343</v>
      </c>
      <c r="D328" s="1036"/>
      <c r="E328" s="1036"/>
      <c r="F328" s="1036"/>
      <c r="G328" s="1036"/>
      <c r="H328" s="1036"/>
      <c r="I328" s="1036"/>
      <c r="J328" s="1036"/>
      <c r="K328" s="1036"/>
      <c r="L328" s="1036"/>
      <c r="M328" s="1036"/>
      <c r="N328" s="1036"/>
      <c r="O328" s="1036"/>
      <c r="P328" s="1036"/>
      <c r="Q328" s="1036"/>
      <c r="R328" s="1036"/>
      <c r="S328" s="1036"/>
      <c r="T328" s="1036"/>
      <c r="U328" s="1036"/>
    </row>
    <row r="329" spans="1:21" ht="13.5" hidden="1" thickBot="1">
      <c r="A329" s="1304"/>
      <c r="B329" s="1305"/>
      <c r="C329" s="1299"/>
      <c r="D329" s="1036"/>
      <c r="E329" s="1036"/>
      <c r="F329" s="1036"/>
      <c r="G329" s="1036"/>
      <c r="H329" s="1036"/>
      <c r="I329" s="1036"/>
      <c r="J329" s="1036"/>
      <c r="K329" s="1036"/>
      <c r="L329" s="1036"/>
      <c r="M329" s="1036"/>
      <c r="N329" s="1036"/>
      <c r="O329" s="1036"/>
      <c r="P329" s="1036"/>
      <c r="Q329" s="1036"/>
      <c r="R329" s="1036"/>
      <c r="S329" s="1036"/>
      <c r="T329" s="1036"/>
      <c r="U329" s="1036"/>
    </row>
    <row r="330" spans="1:21" ht="26.25" hidden="1" thickBot="1">
      <c r="A330" s="1304"/>
      <c r="B330" s="1303" t="s">
        <v>25</v>
      </c>
      <c r="C330" s="1045" t="s">
        <v>1338</v>
      </c>
      <c r="D330" s="1036"/>
      <c r="E330" s="1036"/>
      <c r="F330" s="1036"/>
      <c r="G330" s="1036"/>
      <c r="H330" s="1036"/>
      <c r="I330" s="1036"/>
      <c r="J330" s="1036"/>
      <c r="K330" s="1036"/>
      <c r="L330" s="1036"/>
      <c r="M330" s="1036"/>
      <c r="N330" s="1036"/>
      <c r="O330" s="1036"/>
      <c r="P330" s="1036"/>
      <c r="Q330" s="1036"/>
      <c r="R330" s="1036"/>
      <c r="S330" s="1036"/>
      <c r="T330" s="1036"/>
      <c r="U330" s="1036"/>
    </row>
    <row r="331" spans="1:21" ht="39" hidden="1" thickBot="1">
      <c r="A331" s="1304"/>
      <c r="B331" s="1304"/>
      <c r="C331" s="1045" t="s">
        <v>1339</v>
      </c>
      <c r="D331" s="1036"/>
      <c r="E331" s="1036"/>
      <c r="F331" s="1036"/>
      <c r="G331" s="1036"/>
      <c r="H331" s="1036"/>
      <c r="I331" s="1036"/>
      <c r="J331" s="1036"/>
      <c r="K331" s="1036"/>
      <c r="L331" s="1036"/>
      <c r="M331" s="1036"/>
      <c r="N331" s="1036"/>
      <c r="O331" s="1036"/>
      <c r="P331" s="1036"/>
      <c r="Q331" s="1036"/>
      <c r="R331" s="1036"/>
      <c r="S331" s="1036"/>
      <c r="T331" s="1036"/>
      <c r="U331" s="1036"/>
    </row>
    <row r="332" spans="1:21" ht="39" hidden="1" thickBot="1">
      <c r="A332" s="1304"/>
      <c r="B332" s="1304"/>
      <c r="C332" s="1045" t="s">
        <v>1340</v>
      </c>
      <c r="D332" s="1036"/>
      <c r="E332" s="1036"/>
      <c r="F332" s="1036"/>
      <c r="G332" s="1036"/>
      <c r="H332" s="1036"/>
      <c r="I332" s="1036"/>
      <c r="J332" s="1036"/>
      <c r="K332" s="1036"/>
      <c r="L332" s="1036"/>
      <c r="M332" s="1036"/>
      <c r="N332" s="1036"/>
      <c r="O332" s="1036"/>
      <c r="P332" s="1036"/>
      <c r="Q332" s="1036"/>
      <c r="R332" s="1036"/>
      <c r="S332" s="1036"/>
      <c r="T332" s="1036"/>
      <c r="U332" s="1036"/>
    </row>
    <row r="333" spans="1:21" ht="141.75" hidden="1" customHeight="1" thickBot="1">
      <c r="A333" s="1304"/>
      <c r="B333" s="1304"/>
      <c r="C333" s="1298" t="s">
        <v>1344</v>
      </c>
      <c r="D333" s="1036"/>
      <c r="E333" s="1036"/>
      <c r="F333" s="1036"/>
      <c r="G333" s="1036"/>
      <c r="H333" s="1036"/>
      <c r="I333" s="1036"/>
      <c r="J333" s="1036"/>
      <c r="K333" s="1036"/>
      <c r="L333" s="1036"/>
      <c r="M333" s="1036"/>
      <c r="N333" s="1036"/>
      <c r="O333" s="1036"/>
      <c r="P333" s="1036"/>
      <c r="Q333" s="1036"/>
      <c r="R333" s="1036"/>
      <c r="S333" s="1036"/>
      <c r="T333" s="1036"/>
      <c r="U333" s="1036"/>
    </row>
    <row r="334" spans="1:21" ht="13.5" hidden="1" thickBot="1">
      <c r="A334" s="1304"/>
      <c r="B334" s="1305"/>
      <c r="C334" s="1299"/>
      <c r="D334" s="1036"/>
      <c r="E334" s="1036"/>
      <c r="F334" s="1036"/>
      <c r="G334" s="1036"/>
      <c r="H334" s="1036"/>
      <c r="I334" s="1036"/>
      <c r="J334" s="1036"/>
      <c r="K334" s="1036"/>
      <c r="L334" s="1036"/>
      <c r="M334" s="1036"/>
      <c r="N334" s="1036"/>
      <c r="O334" s="1036"/>
      <c r="P334" s="1036"/>
      <c r="Q334" s="1036"/>
      <c r="R334" s="1036"/>
      <c r="S334" s="1036"/>
      <c r="T334" s="1036"/>
      <c r="U334" s="1036"/>
    </row>
    <row r="335" spans="1:21" ht="26.25" hidden="1" thickBot="1">
      <c r="A335" s="1304"/>
      <c r="B335" s="1303" t="s">
        <v>214</v>
      </c>
      <c r="C335" s="1045" t="s">
        <v>1338</v>
      </c>
      <c r="D335" s="1036"/>
      <c r="E335" s="1036"/>
      <c r="F335" s="1036"/>
      <c r="G335" s="1036"/>
      <c r="H335" s="1036"/>
      <c r="I335" s="1036"/>
      <c r="J335" s="1036"/>
      <c r="K335" s="1036"/>
      <c r="L335" s="1036"/>
      <c r="M335" s="1036"/>
      <c r="N335" s="1036"/>
      <c r="O335" s="1036"/>
      <c r="P335" s="1036"/>
      <c r="Q335" s="1036"/>
      <c r="R335" s="1036"/>
      <c r="S335" s="1036"/>
      <c r="T335" s="1036"/>
      <c r="U335" s="1036"/>
    </row>
    <row r="336" spans="1:21" ht="39" hidden="1" thickBot="1">
      <c r="A336" s="1304"/>
      <c r="B336" s="1304"/>
      <c r="C336" s="1045" t="s">
        <v>1339</v>
      </c>
      <c r="D336" s="1036"/>
      <c r="E336" s="1036"/>
      <c r="F336" s="1036"/>
      <c r="G336" s="1036"/>
      <c r="H336" s="1036"/>
      <c r="I336" s="1036"/>
      <c r="J336" s="1036"/>
      <c r="K336" s="1036"/>
      <c r="L336" s="1036"/>
      <c r="M336" s="1036"/>
      <c r="N336" s="1036"/>
      <c r="O336" s="1036"/>
      <c r="P336" s="1036"/>
      <c r="Q336" s="1036"/>
      <c r="R336" s="1036"/>
      <c r="S336" s="1036"/>
      <c r="T336" s="1036"/>
      <c r="U336" s="1036"/>
    </row>
    <row r="337" spans="1:21" ht="39" hidden="1" thickBot="1">
      <c r="A337" s="1304"/>
      <c r="B337" s="1304"/>
      <c r="C337" s="1045" t="s">
        <v>1340</v>
      </c>
      <c r="D337" s="1036"/>
      <c r="E337" s="1036"/>
      <c r="F337" s="1036"/>
      <c r="G337" s="1036"/>
      <c r="H337" s="1036"/>
      <c r="I337" s="1036"/>
      <c r="J337" s="1036"/>
      <c r="K337" s="1036"/>
      <c r="L337" s="1036"/>
      <c r="M337" s="1036"/>
      <c r="N337" s="1036"/>
      <c r="O337" s="1036"/>
      <c r="P337" s="1036"/>
      <c r="Q337" s="1036"/>
      <c r="R337" s="1036"/>
      <c r="S337" s="1036"/>
      <c r="T337" s="1036"/>
      <c r="U337" s="1036"/>
    </row>
    <row r="338" spans="1:21" ht="141.75" hidden="1" customHeight="1" thickBot="1">
      <c r="A338" s="1304"/>
      <c r="B338" s="1304"/>
      <c r="C338" s="1298" t="s">
        <v>1345</v>
      </c>
      <c r="D338" s="1036"/>
      <c r="E338" s="1036"/>
      <c r="F338" s="1036"/>
      <c r="G338" s="1036"/>
      <c r="H338" s="1036"/>
      <c r="I338" s="1036"/>
      <c r="J338" s="1036"/>
      <c r="K338" s="1036"/>
      <c r="L338" s="1036"/>
      <c r="M338" s="1036"/>
      <c r="N338" s="1036"/>
      <c r="O338" s="1036"/>
      <c r="P338" s="1036"/>
      <c r="Q338" s="1036"/>
      <c r="R338" s="1036"/>
      <c r="S338" s="1036"/>
      <c r="T338" s="1036"/>
      <c r="U338" s="1036"/>
    </row>
    <row r="339" spans="1:21" ht="13.5" hidden="1" thickBot="1">
      <c r="A339" s="1304"/>
      <c r="B339" s="1305"/>
      <c r="C339" s="1299"/>
      <c r="D339" s="1036"/>
      <c r="E339" s="1036"/>
      <c r="F339" s="1036"/>
      <c r="G339" s="1036"/>
      <c r="H339" s="1036"/>
      <c r="I339" s="1036"/>
      <c r="J339" s="1036"/>
      <c r="K339" s="1036"/>
      <c r="L339" s="1036"/>
      <c r="M339" s="1036"/>
      <c r="N339" s="1036"/>
      <c r="O339" s="1036"/>
      <c r="P339" s="1036"/>
      <c r="Q339" s="1036"/>
      <c r="R339" s="1036"/>
      <c r="S339" s="1036"/>
      <c r="T339" s="1036"/>
      <c r="U339" s="1036"/>
    </row>
    <row r="340" spans="1:21" ht="26.25" hidden="1" thickBot="1">
      <c r="A340" s="1304"/>
      <c r="B340" s="1303" t="s">
        <v>215</v>
      </c>
      <c r="C340" s="1045" t="s">
        <v>1338</v>
      </c>
      <c r="D340" s="1036"/>
      <c r="E340" s="1036"/>
      <c r="F340" s="1036"/>
      <c r="G340" s="1036"/>
      <c r="H340" s="1036"/>
      <c r="I340" s="1036"/>
      <c r="J340" s="1036"/>
      <c r="K340" s="1036"/>
      <c r="L340" s="1036"/>
      <c r="M340" s="1036"/>
      <c r="N340" s="1036"/>
      <c r="O340" s="1036"/>
      <c r="P340" s="1036"/>
      <c r="Q340" s="1036"/>
      <c r="R340" s="1036"/>
      <c r="S340" s="1036"/>
      <c r="T340" s="1036"/>
      <c r="U340" s="1036"/>
    </row>
    <row r="341" spans="1:21" ht="39" hidden="1" thickBot="1">
      <c r="A341" s="1304"/>
      <c r="B341" s="1304"/>
      <c r="C341" s="1045" t="s">
        <v>1339</v>
      </c>
      <c r="D341" s="1036"/>
      <c r="E341" s="1036"/>
      <c r="F341" s="1036"/>
      <c r="G341" s="1036"/>
      <c r="H341" s="1036"/>
      <c r="I341" s="1036"/>
      <c r="J341" s="1036"/>
      <c r="K341" s="1036"/>
      <c r="L341" s="1036"/>
      <c r="M341" s="1036"/>
      <c r="N341" s="1036"/>
      <c r="O341" s="1036"/>
      <c r="P341" s="1036"/>
      <c r="Q341" s="1036"/>
      <c r="R341" s="1036"/>
      <c r="S341" s="1036"/>
      <c r="T341" s="1036"/>
      <c r="U341" s="1036"/>
    </row>
    <row r="342" spans="1:21" ht="39" hidden="1" thickBot="1">
      <c r="A342" s="1304"/>
      <c r="B342" s="1304"/>
      <c r="C342" s="1045" t="s">
        <v>1340</v>
      </c>
      <c r="D342" s="1036"/>
      <c r="E342" s="1036"/>
      <c r="F342" s="1036"/>
      <c r="G342" s="1036"/>
      <c r="H342" s="1036"/>
      <c r="I342" s="1036"/>
      <c r="J342" s="1036"/>
      <c r="K342" s="1036"/>
      <c r="L342" s="1036"/>
      <c r="M342" s="1036"/>
      <c r="N342" s="1036"/>
      <c r="O342" s="1036"/>
      <c r="P342" s="1036"/>
      <c r="Q342" s="1036"/>
      <c r="R342" s="1036"/>
      <c r="S342" s="1036"/>
      <c r="T342" s="1036"/>
      <c r="U342" s="1036"/>
    </row>
    <row r="343" spans="1:21" ht="126" hidden="1" customHeight="1" thickBot="1">
      <c r="A343" s="1304"/>
      <c r="B343" s="1304"/>
      <c r="C343" s="1298" t="s">
        <v>1346</v>
      </c>
      <c r="D343" s="1036"/>
      <c r="E343" s="1036"/>
      <c r="F343" s="1036"/>
      <c r="G343" s="1036"/>
      <c r="H343" s="1036"/>
      <c r="I343" s="1036"/>
      <c r="J343" s="1036"/>
      <c r="K343" s="1036"/>
      <c r="L343" s="1036"/>
      <c r="M343" s="1036"/>
      <c r="N343" s="1036"/>
      <c r="O343" s="1036"/>
      <c r="P343" s="1036"/>
      <c r="Q343" s="1036"/>
      <c r="R343" s="1036"/>
      <c r="S343" s="1036"/>
      <c r="T343" s="1036"/>
      <c r="U343" s="1036"/>
    </row>
    <row r="344" spans="1:21" ht="13.5" hidden="1" thickBot="1">
      <c r="A344" s="1304"/>
      <c r="B344" s="1305"/>
      <c r="C344" s="1299"/>
      <c r="D344" s="1036"/>
      <c r="E344" s="1036"/>
      <c r="F344" s="1036"/>
      <c r="G344" s="1036"/>
      <c r="H344" s="1036"/>
      <c r="I344" s="1036"/>
      <c r="J344" s="1036"/>
      <c r="K344" s="1036"/>
      <c r="L344" s="1036"/>
      <c r="M344" s="1036"/>
      <c r="N344" s="1036"/>
      <c r="O344" s="1036"/>
      <c r="P344" s="1036"/>
      <c r="Q344" s="1036"/>
      <c r="R344" s="1036"/>
      <c r="S344" s="1036"/>
      <c r="T344" s="1036"/>
      <c r="U344" s="1036"/>
    </row>
    <row r="345" spans="1:21" ht="26.25" hidden="1" thickBot="1">
      <c r="A345" s="1304"/>
      <c r="B345" s="1303" t="s">
        <v>199</v>
      </c>
      <c r="C345" s="1045" t="s">
        <v>1338</v>
      </c>
      <c r="D345" s="1036"/>
      <c r="E345" s="1036"/>
      <c r="F345" s="1036"/>
      <c r="G345" s="1036"/>
      <c r="H345" s="1036"/>
      <c r="I345" s="1036"/>
      <c r="J345" s="1036"/>
      <c r="K345" s="1036"/>
      <c r="L345" s="1036"/>
      <c r="M345" s="1036"/>
      <c r="N345" s="1036"/>
      <c r="O345" s="1036"/>
      <c r="P345" s="1036"/>
      <c r="Q345" s="1036"/>
      <c r="R345" s="1036"/>
      <c r="S345" s="1036"/>
      <c r="T345" s="1036"/>
      <c r="U345" s="1036"/>
    </row>
    <row r="346" spans="1:21" ht="39" hidden="1" thickBot="1">
      <c r="A346" s="1304"/>
      <c r="B346" s="1304"/>
      <c r="C346" s="1045" t="s">
        <v>1339</v>
      </c>
      <c r="D346" s="1036"/>
      <c r="E346" s="1036"/>
      <c r="F346" s="1036"/>
      <c r="G346" s="1036"/>
      <c r="H346" s="1036"/>
      <c r="I346" s="1036"/>
      <c r="J346" s="1036"/>
      <c r="K346" s="1036"/>
      <c r="L346" s="1036"/>
      <c r="M346" s="1036"/>
      <c r="N346" s="1036"/>
      <c r="O346" s="1036"/>
      <c r="P346" s="1036"/>
      <c r="Q346" s="1036"/>
      <c r="R346" s="1036"/>
      <c r="S346" s="1036"/>
      <c r="T346" s="1036"/>
      <c r="U346" s="1036"/>
    </row>
    <row r="347" spans="1:21" ht="39" hidden="1" thickBot="1">
      <c r="A347" s="1304"/>
      <c r="B347" s="1304"/>
      <c r="C347" s="1045" t="s">
        <v>1340</v>
      </c>
      <c r="D347" s="1036"/>
      <c r="E347" s="1036"/>
      <c r="F347" s="1036"/>
      <c r="G347" s="1036"/>
      <c r="H347" s="1036"/>
      <c r="I347" s="1036"/>
      <c r="J347" s="1036"/>
      <c r="K347" s="1036"/>
      <c r="L347" s="1036"/>
      <c r="M347" s="1036"/>
      <c r="N347" s="1036"/>
      <c r="O347" s="1036"/>
      <c r="P347" s="1036"/>
      <c r="Q347" s="1036"/>
      <c r="R347" s="1036"/>
      <c r="S347" s="1036"/>
      <c r="T347" s="1036"/>
      <c r="U347" s="1036"/>
    </row>
    <row r="348" spans="1:21" ht="94.5" hidden="1" customHeight="1" thickBot="1">
      <c r="A348" s="1304"/>
      <c r="B348" s="1304"/>
      <c r="C348" s="1298" t="s">
        <v>1341</v>
      </c>
      <c r="D348" s="1036"/>
      <c r="E348" s="1036"/>
      <c r="F348" s="1036"/>
      <c r="G348" s="1036"/>
      <c r="H348" s="1036"/>
      <c r="I348" s="1036"/>
      <c r="J348" s="1036"/>
      <c r="K348" s="1036"/>
      <c r="L348" s="1036"/>
      <c r="M348" s="1036"/>
      <c r="N348" s="1036"/>
      <c r="O348" s="1036"/>
      <c r="P348" s="1036"/>
      <c r="Q348" s="1036"/>
      <c r="R348" s="1036"/>
      <c r="S348" s="1036"/>
      <c r="T348" s="1036"/>
      <c r="U348" s="1036"/>
    </row>
    <row r="349" spans="1:21" ht="13.5" hidden="1" thickBot="1">
      <c r="A349" s="1305"/>
      <c r="B349" s="1305"/>
      <c r="C349" s="1299"/>
      <c r="D349" s="1036"/>
      <c r="E349" s="1036"/>
      <c r="F349" s="1036"/>
      <c r="G349" s="1036"/>
      <c r="H349" s="1036"/>
      <c r="I349" s="1036"/>
      <c r="J349" s="1036"/>
      <c r="K349" s="1036"/>
      <c r="L349" s="1036"/>
      <c r="M349" s="1036"/>
      <c r="N349" s="1036"/>
      <c r="O349" s="1036"/>
      <c r="P349" s="1036"/>
      <c r="Q349" s="1036"/>
      <c r="R349" s="1036"/>
      <c r="S349" s="1036"/>
      <c r="T349" s="1036"/>
      <c r="U349" s="1036"/>
    </row>
    <row r="350" spans="1:21" ht="13.5" hidden="1" thickBot="1">
      <c r="A350" s="1029"/>
      <c r="B350" s="1029"/>
      <c r="C350" s="1029"/>
      <c r="D350" s="1029"/>
      <c r="E350" s="1029"/>
      <c r="F350" s="1029"/>
      <c r="G350" s="1029"/>
      <c r="H350" s="1029"/>
      <c r="I350" s="1029"/>
      <c r="J350" s="1029"/>
      <c r="K350" s="1029"/>
      <c r="L350" s="1029"/>
      <c r="M350" s="1029"/>
      <c r="N350" s="1029"/>
      <c r="O350" s="1029"/>
      <c r="P350" s="1029"/>
      <c r="Q350" s="1029"/>
      <c r="R350" s="1029"/>
      <c r="S350" s="1029"/>
      <c r="T350" s="1029"/>
      <c r="U350" s="1029"/>
    </row>
    <row r="351" spans="1:21" hidden="1"/>
    <row r="352" spans="1:21" hidden="1"/>
    <row r="356" spans="8:20">
      <c r="H356" s="1030" t="s">
        <v>1206</v>
      </c>
      <c r="Q356" s="1302" t="s">
        <v>1462</v>
      </c>
      <c r="R356" s="1302"/>
      <c r="S356" s="1302"/>
      <c r="T356" s="1302"/>
    </row>
    <row r="363" spans="8:20">
      <c r="H363" s="1030" t="s">
        <v>1207</v>
      </c>
      <c r="Q363" s="1302" t="s">
        <v>1463</v>
      </c>
      <c r="R363" s="1302"/>
      <c r="S363" s="1302"/>
      <c r="T363" s="1302"/>
    </row>
  </sheetData>
  <mergeCells count="110">
    <mergeCell ref="A300:B304"/>
    <mergeCell ref="C303:C304"/>
    <mergeCell ref="A305:B309"/>
    <mergeCell ref="C308:C309"/>
    <mergeCell ref="A310:B314"/>
    <mergeCell ref="C313:C314"/>
    <mergeCell ref="Q356:T356"/>
    <mergeCell ref="Q363:T363"/>
    <mergeCell ref="C338:C339"/>
    <mergeCell ref="B340:B344"/>
    <mergeCell ref="C343:C344"/>
    <mergeCell ref="B345:B349"/>
    <mergeCell ref="C348:C349"/>
    <mergeCell ref="A315:B319"/>
    <mergeCell ref="C318:C319"/>
    <mergeCell ref="A320:A349"/>
    <mergeCell ref="B320:B324"/>
    <mergeCell ref="C323:C324"/>
    <mergeCell ref="B325:B329"/>
    <mergeCell ref="C328:C329"/>
    <mergeCell ref="B330:B334"/>
    <mergeCell ref="C333:C334"/>
    <mergeCell ref="B335:B339"/>
    <mergeCell ref="A285:B289"/>
    <mergeCell ref="C288:C289"/>
    <mergeCell ref="A290:B294"/>
    <mergeCell ref="C293:C294"/>
    <mergeCell ref="A295:B299"/>
    <mergeCell ref="C298:C299"/>
    <mergeCell ref="G268:H268"/>
    <mergeCell ref="A270:B274"/>
    <mergeCell ref="C273:C274"/>
    <mergeCell ref="A275:B279"/>
    <mergeCell ref="C278:C279"/>
    <mergeCell ref="A280:B284"/>
    <mergeCell ref="C283:C284"/>
    <mergeCell ref="G262:H262"/>
    <mergeCell ref="G263:H263"/>
    <mergeCell ref="G264:H264"/>
    <mergeCell ref="G265:H265"/>
    <mergeCell ref="G266:H266"/>
    <mergeCell ref="G267:H267"/>
    <mergeCell ref="G256:H256"/>
    <mergeCell ref="G257:H257"/>
    <mergeCell ref="G258:H258"/>
    <mergeCell ref="G259:H259"/>
    <mergeCell ref="G260:H260"/>
    <mergeCell ref="G261:H261"/>
    <mergeCell ref="B251:F251"/>
    <mergeCell ref="G251:H251"/>
    <mergeCell ref="B252:F252"/>
    <mergeCell ref="G252:H252"/>
    <mergeCell ref="G254:H254"/>
    <mergeCell ref="G255:H255"/>
    <mergeCell ref="B248:F248"/>
    <mergeCell ref="G248:H248"/>
    <mergeCell ref="B249:F249"/>
    <mergeCell ref="G249:H249"/>
    <mergeCell ref="B250:F250"/>
    <mergeCell ref="G250:H250"/>
    <mergeCell ref="C194:G194"/>
    <mergeCell ref="C200:E200"/>
    <mergeCell ref="C201:E201"/>
    <mergeCell ref="C221:E221"/>
    <mergeCell ref="B247:F247"/>
    <mergeCell ref="G247:H247"/>
    <mergeCell ref="C179:F179"/>
    <mergeCell ref="C180:E180"/>
    <mergeCell ref="C181:E181"/>
    <mergeCell ref="C186:E186"/>
    <mergeCell ref="C188:E188"/>
    <mergeCell ref="C189:E189"/>
    <mergeCell ref="C124:E124"/>
    <mergeCell ref="C129:E129"/>
    <mergeCell ref="C130:E130"/>
    <mergeCell ref="C149:E149"/>
    <mergeCell ref="C168:E168"/>
    <mergeCell ref="C172:E172"/>
    <mergeCell ref="C95:E95"/>
    <mergeCell ref="C98:E98"/>
    <mergeCell ref="C104:E104"/>
    <mergeCell ref="C106:E106"/>
    <mergeCell ref="C108:E108"/>
    <mergeCell ref="C110:F110"/>
    <mergeCell ref="C67:E67"/>
    <mergeCell ref="C73:E73"/>
    <mergeCell ref="C83:E83"/>
    <mergeCell ref="C86:E86"/>
    <mergeCell ref="C87:E87"/>
    <mergeCell ref="C94:E94"/>
    <mergeCell ref="C22:E22"/>
    <mergeCell ref="C29:E29"/>
    <mergeCell ref="C34:E34"/>
    <mergeCell ref="C38:E38"/>
    <mergeCell ref="C46:E46"/>
    <mergeCell ref="C66:E66"/>
    <mergeCell ref="C9:E9"/>
    <mergeCell ref="C10:E10"/>
    <mergeCell ref="C21:E21"/>
    <mergeCell ref="C1:U1"/>
    <mergeCell ref="A3:A5"/>
    <mergeCell ref="B3:B5"/>
    <mergeCell ref="C3:D5"/>
    <mergeCell ref="E3:F5"/>
    <mergeCell ref="G3:G5"/>
    <mergeCell ref="H3:H5"/>
    <mergeCell ref="I3:I5"/>
    <mergeCell ref="J3:J5"/>
    <mergeCell ref="K3:T3"/>
    <mergeCell ref="B6:H6"/>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dimension ref="A1:CR369"/>
  <sheetViews>
    <sheetView zoomScale="84" zoomScaleNormal="84" workbookViewId="0">
      <pane xSplit="6" ySplit="7" topLeftCell="BF357" activePane="bottomRight" state="frozen"/>
      <selection pane="topRight" activeCell="G1" sqref="G1"/>
      <selection pane="bottomLeft" activeCell="A7" sqref="A7"/>
      <selection pane="bottomRight" activeCell="CD364" sqref="CD364:CF364"/>
    </sheetView>
  </sheetViews>
  <sheetFormatPr defaultRowHeight="15.75"/>
  <cols>
    <col min="1" max="1" width="5" style="946" customWidth="1"/>
    <col min="2" max="2" width="6.42578125" style="3" hidden="1" customWidth="1"/>
    <col min="3" max="3" width="20.140625" style="479" customWidth="1"/>
    <col min="4" max="4" width="45.42578125" style="3" hidden="1" customWidth="1"/>
    <col min="5" max="5" width="98.85546875" style="479" hidden="1" customWidth="1"/>
    <col min="6" max="6" width="45.42578125" style="3" hidden="1" customWidth="1"/>
    <col min="7" max="7" width="107" style="3" hidden="1" customWidth="1"/>
    <col min="8" max="8" width="75.5703125" style="479" hidden="1" customWidth="1"/>
    <col min="9" max="9" width="22.28515625" style="3" hidden="1" customWidth="1"/>
    <col min="10" max="10" width="26.85546875" style="3" hidden="1" customWidth="1"/>
    <col min="11" max="11" width="26.85546875" style="946" hidden="1" customWidth="1"/>
    <col min="12" max="12" width="17.140625" style="3" hidden="1" customWidth="1"/>
    <col min="13" max="13" width="16.85546875" style="3" hidden="1" customWidth="1"/>
    <col min="14" max="14" width="16.85546875" style="946" hidden="1" customWidth="1"/>
    <col min="15" max="15" width="24" style="3" hidden="1" customWidth="1"/>
    <col min="16" max="16" width="19.85546875" style="3" hidden="1" customWidth="1"/>
    <col min="17" max="17" width="14.7109375" style="3" hidden="1" customWidth="1"/>
    <col min="18" max="18" width="15.85546875" style="3" hidden="1" customWidth="1"/>
    <col min="19" max="19" width="14.42578125" style="3" hidden="1" customWidth="1"/>
    <col min="20" max="20" width="13.7109375" style="3" hidden="1" customWidth="1"/>
    <col min="21" max="21" width="6.140625" style="3" hidden="1" customWidth="1"/>
    <col min="22" max="25" width="9.42578125" style="3" hidden="1" customWidth="1"/>
    <col min="26" max="26" width="5.85546875" style="3" hidden="1" customWidth="1"/>
    <col min="27" max="28" width="7.5703125" style="3" hidden="1" customWidth="1"/>
    <col min="29" max="29" width="5.85546875" style="3" hidden="1" customWidth="1"/>
    <col min="30" max="31" width="7.5703125" style="3" hidden="1" customWidth="1"/>
    <col min="32" max="32" width="17.28515625" style="3" hidden="1" customWidth="1"/>
    <col min="33" max="33" width="16.28515625" style="3" hidden="1" customWidth="1"/>
    <col min="34" max="34" width="10.28515625" style="946" hidden="1" customWidth="1"/>
    <col min="35" max="36" width="8" style="946" hidden="1" customWidth="1"/>
    <col min="37" max="38" width="7.5703125" style="946" hidden="1" customWidth="1"/>
    <col min="39" max="39" width="10.140625" style="3" hidden="1" customWidth="1"/>
    <col min="40" max="41" width="8" style="3" hidden="1" customWidth="1"/>
    <col min="42" max="42" width="11.5703125" style="3" hidden="1" customWidth="1"/>
    <col min="43" max="43" width="5.7109375" style="3" hidden="1" customWidth="1"/>
    <col min="44" max="44" width="7.85546875" style="3" hidden="1" customWidth="1"/>
    <col min="45" max="45" width="22.28515625" style="3" hidden="1" customWidth="1"/>
    <col min="46" max="46" width="8" style="3" hidden="1" customWidth="1"/>
    <col min="47" max="48" width="7.85546875" style="3" hidden="1" customWidth="1"/>
    <col min="49" max="49" width="8" style="3" hidden="1" customWidth="1"/>
    <col min="50" max="51" width="9.42578125" style="3" hidden="1" customWidth="1"/>
    <col min="52" max="55" width="8.7109375" style="3" hidden="1" customWidth="1"/>
    <col min="56" max="56" width="21.5703125" style="3" hidden="1" customWidth="1"/>
    <col min="57" max="57" width="25" style="3" hidden="1" customWidth="1"/>
    <col min="58" max="81" width="3" style="946" customWidth="1"/>
    <col min="82" max="82" width="4.7109375" style="946" customWidth="1"/>
    <col min="83" max="83" width="6.42578125" style="482" customWidth="1"/>
    <col min="84" max="84" width="4.7109375" style="946" customWidth="1"/>
    <col min="85" max="85" width="4.7109375" style="482" customWidth="1"/>
    <col min="86" max="86" width="5.28515625" style="946" customWidth="1"/>
    <col min="87" max="88" width="4.7109375" style="946" customWidth="1"/>
    <col min="89" max="89" width="4.7109375" style="482" customWidth="1"/>
    <col min="90" max="94" width="2" style="946" bestFit="1" customWidth="1"/>
    <col min="95" max="95" width="0" style="946" hidden="1" customWidth="1"/>
    <col min="96" max="197" width="9.140625" style="946"/>
    <col min="198" max="198" width="20.140625" style="946" customWidth="1"/>
    <col min="199" max="199" width="4.28515625" style="946" customWidth="1"/>
    <col min="200" max="200" width="39" style="946" customWidth="1"/>
    <col min="201" max="201" width="53.5703125" style="946" customWidth="1"/>
    <col min="202" max="205" width="7.7109375" style="946" customWidth="1"/>
    <col min="206" max="206" width="10" style="946" customWidth="1"/>
    <col min="207" max="208" width="9.28515625" style="946" customWidth="1"/>
    <col min="209" max="209" width="8" style="946" customWidth="1"/>
    <col min="210" max="453" width="9.140625" style="946"/>
    <col min="454" max="454" width="20.140625" style="946" customWidth="1"/>
    <col min="455" max="455" width="4.28515625" style="946" customWidth="1"/>
    <col min="456" max="456" width="39" style="946" customWidth="1"/>
    <col min="457" max="457" width="53.5703125" style="946" customWidth="1"/>
    <col min="458" max="461" width="7.7109375" style="946" customWidth="1"/>
    <col min="462" max="462" width="10" style="946" customWidth="1"/>
    <col min="463" max="464" width="9.28515625" style="946" customWidth="1"/>
    <col min="465" max="465" width="8" style="946" customWidth="1"/>
    <col min="466" max="709" width="9.140625" style="946"/>
    <col min="710" max="710" width="20.140625" style="946" customWidth="1"/>
    <col min="711" max="711" width="4.28515625" style="946" customWidth="1"/>
    <col min="712" max="712" width="39" style="946" customWidth="1"/>
    <col min="713" max="713" width="53.5703125" style="946" customWidth="1"/>
    <col min="714" max="717" width="7.7109375" style="946" customWidth="1"/>
    <col min="718" max="718" width="10" style="946" customWidth="1"/>
    <col min="719" max="720" width="9.28515625" style="946" customWidth="1"/>
    <col min="721" max="721" width="8" style="946" customWidth="1"/>
    <col min="722" max="965" width="9.140625" style="946"/>
    <col min="966" max="966" width="20.140625" style="946" customWidth="1"/>
    <col min="967" max="967" width="4.28515625" style="946" customWidth="1"/>
    <col min="968" max="968" width="39" style="946" customWidth="1"/>
    <col min="969" max="969" width="53.5703125" style="946" customWidth="1"/>
    <col min="970" max="973" width="7.7109375" style="946" customWidth="1"/>
    <col min="974" max="974" width="10" style="946" customWidth="1"/>
    <col min="975" max="976" width="9.28515625" style="946" customWidth="1"/>
    <col min="977" max="977" width="8" style="946" customWidth="1"/>
    <col min="978" max="1221" width="9.140625" style="946"/>
    <col min="1222" max="1222" width="20.140625" style="946" customWidth="1"/>
    <col min="1223" max="1223" width="4.28515625" style="946" customWidth="1"/>
    <col min="1224" max="1224" width="39" style="946" customWidth="1"/>
    <col min="1225" max="1225" width="53.5703125" style="946" customWidth="1"/>
    <col min="1226" max="1229" width="7.7109375" style="946" customWidth="1"/>
    <col min="1230" max="1230" width="10" style="946" customWidth="1"/>
    <col min="1231" max="1232" width="9.28515625" style="946" customWidth="1"/>
    <col min="1233" max="1233" width="8" style="946" customWidth="1"/>
    <col min="1234" max="1477" width="9.140625" style="946"/>
    <col min="1478" max="1478" width="20.140625" style="946" customWidth="1"/>
    <col min="1479" max="1479" width="4.28515625" style="946" customWidth="1"/>
    <col min="1480" max="1480" width="39" style="946" customWidth="1"/>
    <col min="1481" max="1481" width="53.5703125" style="946" customWidth="1"/>
    <col min="1482" max="1485" width="7.7109375" style="946" customWidth="1"/>
    <col min="1486" max="1486" width="10" style="946" customWidth="1"/>
    <col min="1487" max="1488" width="9.28515625" style="946" customWidth="1"/>
    <col min="1489" max="1489" width="8" style="946" customWidth="1"/>
    <col min="1490" max="1733" width="9.140625" style="946"/>
    <col min="1734" max="1734" width="20.140625" style="946" customWidth="1"/>
    <col min="1735" max="1735" width="4.28515625" style="946" customWidth="1"/>
    <col min="1736" max="1736" width="39" style="946" customWidth="1"/>
    <col min="1737" max="1737" width="53.5703125" style="946" customWidth="1"/>
    <col min="1738" max="1741" width="7.7109375" style="946" customWidth="1"/>
    <col min="1742" max="1742" width="10" style="946" customWidth="1"/>
    <col min="1743" max="1744" width="9.28515625" style="946" customWidth="1"/>
    <col min="1745" max="1745" width="8" style="946" customWidth="1"/>
    <col min="1746" max="1989" width="9.140625" style="946"/>
    <col min="1990" max="1990" width="20.140625" style="946" customWidth="1"/>
    <col min="1991" max="1991" width="4.28515625" style="946" customWidth="1"/>
    <col min="1992" max="1992" width="39" style="946" customWidth="1"/>
    <col min="1993" max="1993" width="53.5703125" style="946" customWidth="1"/>
    <col min="1994" max="1997" width="7.7109375" style="946" customWidth="1"/>
    <col min="1998" max="1998" width="10" style="946" customWidth="1"/>
    <col min="1999" max="2000" width="9.28515625" style="946" customWidth="1"/>
    <col min="2001" max="2001" width="8" style="946" customWidth="1"/>
    <col min="2002" max="2245" width="9.140625" style="946"/>
    <col min="2246" max="2246" width="20.140625" style="946" customWidth="1"/>
    <col min="2247" max="2247" width="4.28515625" style="946" customWidth="1"/>
    <col min="2248" max="2248" width="39" style="946" customWidth="1"/>
    <col min="2249" max="2249" width="53.5703125" style="946" customWidth="1"/>
    <col min="2250" max="2253" width="7.7109375" style="946" customWidth="1"/>
    <col min="2254" max="2254" width="10" style="946" customWidth="1"/>
    <col min="2255" max="2256" width="9.28515625" style="946" customWidth="1"/>
    <col min="2257" max="2257" width="8" style="946" customWidth="1"/>
    <col min="2258" max="2501" width="9.140625" style="946"/>
    <col min="2502" max="2502" width="20.140625" style="946" customWidth="1"/>
    <col min="2503" max="2503" width="4.28515625" style="946" customWidth="1"/>
    <col min="2504" max="2504" width="39" style="946" customWidth="1"/>
    <col min="2505" max="2505" width="53.5703125" style="946" customWidth="1"/>
    <col min="2506" max="2509" width="7.7109375" style="946" customWidth="1"/>
    <col min="2510" max="2510" width="10" style="946" customWidth="1"/>
    <col min="2511" max="2512" width="9.28515625" style="946" customWidth="1"/>
    <col min="2513" max="2513" width="8" style="946" customWidth="1"/>
    <col min="2514" max="2757" width="9.140625" style="946"/>
    <col min="2758" max="2758" width="20.140625" style="946" customWidth="1"/>
    <col min="2759" max="2759" width="4.28515625" style="946" customWidth="1"/>
    <col min="2760" max="2760" width="39" style="946" customWidth="1"/>
    <col min="2761" max="2761" width="53.5703125" style="946" customWidth="1"/>
    <col min="2762" max="2765" width="7.7109375" style="946" customWidth="1"/>
    <col min="2766" max="2766" width="10" style="946" customWidth="1"/>
    <col min="2767" max="2768" width="9.28515625" style="946" customWidth="1"/>
    <col min="2769" max="2769" width="8" style="946" customWidth="1"/>
    <col min="2770" max="3013" width="9.140625" style="946"/>
    <col min="3014" max="3014" width="20.140625" style="946" customWidth="1"/>
    <col min="3015" max="3015" width="4.28515625" style="946" customWidth="1"/>
    <col min="3016" max="3016" width="39" style="946" customWidth="1"/>
    <col min="3017" max="3017" width="53.5703125" style="946" customWidth="1"/>
    <col min="3018" max="3021" width="7.7109375" style="946" customWidth="1"/>
    <col min="3022" max="3022" width="10" style="946" customWidth="1"/>
    <col min="3023" max="3024" width="9.28515625" style="946" customWidth="1"/>
    <col min="3025" max="3025" width="8" style="946" customWidth="1"/>
    <col min="3026" max="3269" width="9.140625" style="946"/>
    <col min="3270" max="3270" width="20.140625" style="946" customWidth="1"/>
    <col min="3271" max="3271" width="4.28515625" style="946" customWidth="1"/>
    <col min="3272" max="3272" width="39" style="946" customWidth="1"/>
    <col min="3273" max="3273" width="53.5703125" style="946" customWidth="1"/>
    <col min="3274" max="3277" width="7.7109375" style="946" customWidth="1"/>
    <col min="3278" max="3278" width="10" style="946" customWidth="1"/>
    <col min="3279" max="3280" width="9.28515625" style="946" customWidth="1"/>
    <col min="3281" max="3281" width="8" style="946" customWidth="1"/>
    <col min="3282" max="3525" width="9.140625" style="946"/>
    <col min="3526" max="3526" width="20.140625" style="946" customWidth="1"/>
    <col min="3527" max="3527" width="4.28515625" style="946" customWidth="1"/>
    <col min="3528" max="3528" width="39" style="946" customWidth="1"/>
    <col min="3529" max="3529" width="53.5703125" style="946" customWidth="1"/>
    <col min="3530" max="3533" width="7.7109375" style="946" customWidth="1"/>
    <col min="3534" max="3534" width="10" style="946" customWidth="1"/>
    <col min="3535" max="3536" width="9.28515625" style="946" customWidth="1"/>
    <col min="3537" max="3537" width="8" style="946" customWidth="1"/>
    <col min="3538" max="3781" width="9.140625" style="946"/>
    <col min="3782" max="3782" width="20.140625" style="946" customWidth="1"/>
    <col min="3783" max="3783" width="4.28515625" style="946" customWidth="1"/>
    <col min="3784" max="3784" width="39" style="946" customWidth="1"/>
    <col min="3785" max="3785" width="53.5703125" style="946" customWidth="1"/>
    <col min="3786" max="3789" width="7.7109375" style="946" customWidth="1"/>
    <col min="3790" max="3790" width="10" style="946" customWidth="1"/>
    <col min="3791" max="3792" width="9.28515625" style="946" customWidth="1"/>
    <col min="3793" max="3793" width="8" style="946" customWidth="1"/>
    <col min="3794" max="4037" width="9.140625" style="946"/>
    <col min="4038" max="4038" width="20.140625" style="946" customWidth="1"/>
    <col min="4039" max="4039" width="4.28515625" style="946" customWidth="1"/>
    <col min="4040" max="4040" width="39" style="946" customWidth="1"/>
    <col min="4041" max="4041" width="53.5703125" style="946" customWidth="1"/>
    <col min="4042" max="4045" width="7.7109375" style="946" customWidth="1"/>
    <col min="4046" max="4046" width="10" style="946" customWidth="1"/>
    <col min="4047" max="4048" width="9.28515625" style="946" customWidth="1"/>
    <col min="4049" max="4049" width="8" style="946" customWidth="1"/>
    <col min="4050" max="4293" width="9.140625" style="946"/>
    <col min="4294" max="4294" width="20.140625" style="946" customWidth="1"/>
    <col min="4295" max="4295" width="4.28515625" style="946" customWidth="1"/>
    <col min="4296" max="4296" width="39" style="946" customWidth="1"/>
    <col min="4297" max="4297" width="53.5703125" style="946" customWidth="1"/>
    <col min="4298" max="4301" width="7.7109375" style="946" customWidth="1"/>
    <col min="4302" max="4302" width="10" style="946" customWidth="1"/>
    <col min="4303" max="4304" width="9.28515625" style="946" customWidth="1"/>
    <col min="4305" max="4305" width="8" style="946" customWidth="1"/>
    <col min="4306" max="4549" width="9.140625" style="946"/>
    <col min="4550" max="4550" width="20.140625" style="946" customWidth="1"/>
    <col min="4551" max="4551" width="4.28515625" style="946" customWidth="1"/>
    <col min="4552" max="4552" width="39" style="946" customWidth="1"/>
    <col min="4553" max="4553" width="53.5703125" style="946" customWidth="1"/>
    <col min="4554" max="4557" width="7.7109375" style="946" customWidth="1"/>
    <col min="4558" max="4558" width="10" style="946" customWidth="1"/>
    <col min="4559" max="4560" width="9.28515625" style="946" customWidth="1"/>
    <col min="4561" max="4561" width="8" style="946" customWidth="1"/>
    <col min="4562" max="4805" width="9.140625" style="946"/>
    <col min="4806" max="4806" width="20.140625" style="946" customWidth="1"/>
    <col min="4807" max="4807" width="4.28515625" style="946" customWidth="1"/>
    <col min="4808" max="4808" width="39" style="946" customWidth="1"/>
    <col min="4809" max="4809" width="53.5703125" style="946" customWidth="1"/>
    <col min="4810" max="4813" width="7.7109375" style="946" customWidth="1"/>
    <col min="4814" max="4814" width="10" style="946" customWidth="1"/>
    <col min="4815" max="4816" width="9.28515625" style="946" customWidth="1"/>
    <col min="4817" max="4817" width="8" style="946" customWidth="1"/>
    <col min="4818" max="5061" width="9.140625" style="946"/>
    <col min="5062" max="5062" width="20.140625" style="946" customWidth="1"/>
    <col min="5063" max="5063" width="4.28515625" style="946" customWidth="1"/>
    <col min="5064" max="5064" width="39" style="946" customWidth="1"/>
    <col min="5065" max="5065" width="53.5703125" style="946" customWidth="1"/>
    <col min="5066" max="5069" width="7.7109375" style="946" customWidth="1"/>
    <col min="5070" max="5070" width="10" style="946" customWidth="1"/>
    <col min="5071" max="5072" width="9.28515625" style="946" customWidth="1"/>
    <col min="5073" max="5073" width="8" style="946" customWidth="1"/>
    <col min="5074" max="5317" width="9.140625" style="946"/>
    <col min="5318" max="5318" width="20.140625" style="946" customWidth="1"/>
    <col min="5319" max="5319" width="4.28515625" style="946" customWidth="1"/>
    <col min="5320" max="5320" width="39" style="946" customWidth="1"/>
    <col min="5321" max="5321" width="53.5703125" style="946" customWidth="1"/>
    <col min="5322" max="5325" width="7.7109375" style="946" customWidth="1"/>
    <col min="5326" max="5326" width="10" style="946" customWidth="1"/>
    <col min="5327" max="5328" width="9.28515625" style="946" customWidth="1"/>
    <col min="5329" max="5329" width="8" style="946" customWidth="1"/>
    <col min="5330" max="5573" width="9.140625" style="946"/>
    <col min="5574" max="5574" width="20.140625" style="946" customWidth="1"/>
    <col min="5575" max="5575" width="4.28515625" style="946" customWidth="1"/>
    <col min="5576" max="5576" width="39" style="946" customWidth="1"/>
    <col min="5577" max="5577" width="53.5703125" style="946" customWidth="1"/>
    <col min="5578" max="5581" width="7.7109375" style="946" customWidth="1"/>
    <col min="5582" max="5582" width="10" style="946" customWidth="1"/>
    <col min="5583" max="5584" width="9.28515625" style="946" customWidth="1"/>
    <col min="5585" max="5585" width="8" style="946" customWidth="1"/>
    <col min="5586" max="5829" width="9.140625" style="946"/>
    <col min="5830" max="5830" width="20.140625" style="946" customWidth="1"/>
    <col min="5831" max="5831" width="4.28515625" style="946" customWidth="1"/>
    <col min="5832" max="5832" width="39" style="946" customWidth="1"/>
    <col min="5833" max="5833" width="53.5703125" style="946" customWidth="1"/>
    <col min="5834" max="5837" width="7.7109375" style="946" customWidth="1"/>
    <col min="5838" max="5838" width="10" style="946" customWidth="1"/>
    <col min="5839" max="5840" width="9.28515625" style="946" customWidth="1"/>
    <col min="5841" max="5841" width="8" style="946" customWidth="1"/>
    <col min="5842" max="6085" width="9.140625" style="946"/>
    <col min="6086" max="6086" width="20.140625" style="946" customWidth="1"/>
    <col min="6087" max="6087" width="4.28515625" style="946" customWidth="1"/>
    <col min="6088" max="6088" width="39" style="946" customWidth="1"/>
    <col min="6089" max="6089" width="53.5703125" style="946" customWidth="1"/>
    <col min="6090" max="6093" width="7.7109375" style="946" customWidth="1"/>
    <col min="6094" max="6094" width="10" style="946" customWidth="1"/>
    <col min="6095" max="6096" width="9.28515625" style="946" customWidth="1"/>
    <col min="6097" max="6097" width="8" style="946" customWidth="1"/>
    <col min="6098" max="6341" width="9.140625" style="946"/>
    <col min="6342" max="6342" width="20.140625" style="946" customWidth="1"/>
    <col min="6343" max="6343" width="4.28515625" style="946" customWidth="1"/>
    <col min="6344" max="6344" width="39" style="946" customWidth="1"/>
    <col min="6345" max="6345" width="53.5703125" style="946" customWidth="1"/>
    <col min="6346" max="6349" width="7.7109375" style="946" customWidth="1"/>
    <col min="6350" max="6350" width="10" style="946" customWidth="1"/>
    <col min="6351" max="6352" width="9.28515625" style="946" customWidth="1"/>
    <col min="6353" max="6353" width="8" style="946" customWidth="1"/>
    <col min="6354" max="6597" width="9.140625" style="946"/>
    <col min="6598" max="6598" width="20.140625" style="946" customWidth="1"/>
    <col min="6599" max="6599" width="4.28515625" style="946" customWidth="1"/>
    <col min="6600" max="6600" width="39" style="946" customWidth="1"/>
    <col min="6601" max="6601" width="53.5703125" style="946" customWidth="1"/>
    <col min="6602" max="6605" width="7.7109375" style="946" customWidth="1"/>
    <col min="6606" max="6606" width="10" style="946" customWidth="1"/>
    <col min="6607" max="6608" width="9.28515625" style="946" customWidth="1"/>
    <col min="6609" max="6609" width="8" style="946" customWidth="1"/>
    <col min="6610" max="6853" width="9.140625" style="946"/>
    <col min="6854" max="6854" width="20.140625" style="946" customWidth="1"/>
    <col min="6855" max="6855" width="4.28515625" style="946" customWidth="1"/>
    <col min="6856" max="6856" width="39" style="946" customWidth="1"/>
    <col min="6857" max="6857" width="53.5703125" style="946" customWidth="1"/>
    <col min="6858" max="6861" width="7.7109375" style="946" customWidth="1"/>
    <col min="6862" max="6862" width="10" style="946" customWidth="1"/>
    <col min="6863" max="6864" width="9.28515625" style="946" customWidth="1"/>
    <col min="6865" max="6865" width="8" style="946" customWidth="1"/>
    <col min="6866" max="7109" width="9.140625" style="946"/>
    <col min="7110" max="7110" width="20.140625" style="946" customWidth="1"/>
    <col min="7111" max="7111" width="4.28515625" style="946" customWidth="1"/>
    <col min="7112" max="7112" width="39" style="946" customWidth="1"/>
    <col min="7113" max="7113" width="53.5703125" style="946" customWidth="1"/>
    <col min="7114" max="7117" width="7.7109375" style="946" customWidth="1"/>
    <col min="7118" max="7118" width="10" style="946" customWidth="1"/>
    <col min="7119" max="7120" width="9.28515625" style="946" customWidth="1"/>
    <col min="7121" max="7121" width="8" style="946" customWidth="1"/>
    <col min="7122" max="7365" width="9.140625" style="946"/>
    <col min="7366" max="7366" width="20.140625" style="946" customWidth="1"/>
    <col min="7367" max="7367" width="4.28515625" style="946" customWidth="1"/>
    <col min="7368" max="7368" width="39" style="946" customWidth="1"/>
    <col min="7369" max="7369" width="53.5703125" style="946" customWidth="1"/>
    <col min="7370" max="7373" width="7.7109375" style="946" customWidth="1"/>
    <col min="7374" max="7374" width="10" style="946" customWidth="1"/>
    <col min="7375" max="7376" width="9.28515625" style="946" customWidth="1"/>
    <col min="7377" max="7377" width="8" style="946" customWidth="1"/>
    <col min="7378" max="7621" width="9.140625" style="946"/>
    <col min="7622" max="7622" width="20.140625" style="946" customWidth="1"/>
    <col min="7623" max="7623" width="4.28515625" style="946" customWidth="1"/>
    <col min="7624" max="7624" width="39" style="946" customWidth="1"/>
    <col min="7625" max="7625" width="53.5703125" style="946" customWidth="1"/>
    <col min="7626" max="7629" width="7.7109375" style="946" customWidth="1"/>
    <col min="7630" max="7630" width="10" style="946" customWidth="1"/>
    <col min="7631" max="7632" width="9.28515625" style="946" customWidth="1"/>
    <col min="7633" max="7633" width="8" style="946" customWidth="1"/>
    <col min="7634" max="7877" width="9.140625" style="946"/>
    <col min="7878" max="7878" width="20.140625" style="946" customWidth="1"/>
    <col min="7879" max="7879" width="4.28515625" style="946" customWidth="1"/>
    <col min="7880" max="7880" width="39" style="946" customWidth="1"/>
    <col min="7881" max="7881" width="53.5703125" style="946" customWidth="1"/>
    <col min="7882" max="7885" width="7.7109375" style="946" customWidth="1"/>
    <col min="7886" max="7886" width="10" style="946" customWidth="1"/>
    <col min="7887" max="7888" width="9.28515625" style="946" customWidth="1"/>
    <col min="7889" max="7889" width="8" style="946" customWidth="1"/>
    <col min="7890" max="8133" width="9.140625" style="946"/>
    <col min="8134" max="8134" width="20.140625" style="946" customWidth="1"/>
    <col min="8135" max="8135" width="4.28515625" style="946" customWidth="1"/>
    <col min="8136" max="8136" width="39" style="946" customWidth="1"/>
    <col min="8137" max="8137" width="53.5703125" style="946" customWidth="1"/>
    <col min="8138" max="8141" width="7.7109375" style="946" customWidth="1"/>
    <col min="8142" max="8142" width="10" style="946" customWidth="1"/>
    <col min="8143" max="8144" width="9.28515625" style="946" customWidth="1"/>
    <col min="8145" max="8145" width="8" style="946" customWidth="1"/>
    <col min="8146" max="8389" width="9.140625" style="946"/>
    <col min="8390" max="8390" width="20.140625" style="946" customWidth="1"/>
    <col min="8391" max="8391" width="4.28515625" style="946" customWidth="1"/>
    <col min="8392" max="8392" width="39" style="946" customWidth="1"/>
    <col min="8393" max="8393" width="53.5703125" style="946" customWidth="1"/>
    <col min="8394" max="8397" width="7.7109375" style="946" customWidth="1"/>
    <col min="8398" max="8398" width="10" style="946" customWidth="1"/>
    <col min="8399" max="8400" width="9.28515625" style="946" customWidth="1"/>
    <col min="8401" max="8401" width="8" style="946" customWidth="1"/>
    <col min="8402" max="8645" width="9.140625" style="946"/>
    <col min="8646" max="8646" width="20.140625" style="946" customWidth="1"/>
    <col min="8647" max="8647" width="4.28515625" style="946" customWidth="1"/>
    <col min="8648" max="8648" width="39" style="946" customWidth="1"/>
    <col min="8649" max="8649" width="53.5703125" style="946" customWidth="1"/>
    <col min="8650" max="8653" width="7.7109375" style="946" customWidth="1"/>
    <col min="8654" max="8654" width="10" style="946" customWidth="1"/>
    <col min="8655" max="8656" width="9.28515625" style="946" customWidth="1"/>
    <col min="8657" max="8657" width="8" style="946" customWidth="1"/>
    <col min="8658" max="8901" width="9.140625" style="946"/>
    <col min="8902" max="8902" width="20.140625" style="946" customWidth="1"/>
    <col min="8903" max="8903" width="4.28515625" style="946" customWidth="1"/>
    <col min="8904" max="8904" width="39" style="946" customWidth="1"/>
    <col min="8905" max="8905" width="53.5703125" style="946" customWidth="1"/>
    <col min="8906" max="8909" width="7.7109375" style="946" customWidth="1"/>
    <col min="8910" max="8910" width="10" style="946" customWidth="1"/>
    <col min="8911" max="8912" width="9.28515625" style="946" customWidth="1"/>
    <col min="8913" max="8913" width="8" style="946" customWidth="1"/>
    <col min="8914" max="9157" width="9.140625" style="946"/>
    <col min="9158" max="9158" width="20.140625" style="946" customWidth="1"/>
    <col min="9159" max="9159" width="4.28515625" style="946" customWidth="1"/>
    <col min="9160" max="9160" width="39" style="946" customWidth="1"/>
    <col min="9161" max="9161" width="53.5703125" style="946" customWidth="1"/>
    <col min="9162" max="9165" width="7.7109375" style="946" customWidth="1"/>
    <col min="9166" max="9166" width="10" style="946" customWidth="1"/>
    <col min="9167" max="9168" width="9.28515625" style="946" customWidth="1"/>
    <col min="9169" max="9169" width="8" style="946" customWidth="1"/>
    <col min="9170" max="9413" width="9.140625" style="946"/>
    <col min="9414" max="9414" width="20.140625" style="946" customWidth="1"/>
    <col min="9415" max="9415" width="4.28515625" style="946" customWidth="1"/>
    <col min="9416" max="9416" width="39" style="946" customWidth="1"/>
    <col min="9417" max="9417" width="53.5703125" style="946" customWidth="1"/>
    <col min="9418" max="9421" width="7.7109375" style="946" customWidth="1"/>
    <col min="9422" max="9422" width="10" style="946" customWidth="1"/>
    <col min="9423" max="9424" width="9.28515625" style="946" customWidth="1"/>
    <col min="9425" max="9425" width="8" style="946" customWidth="1"/>
    <col min="9426" max="9669" width="9.140625" style="946"/>
    <col min="9670" max="9670" width="20.140625" style="946" customWidth="1"/>
    <col min="9671" max="9671" width="4.28515625" style="946" customWidth="1"/>
    <col min="9672" max="9672" width="39" style="946" customWidth="1"/>
    <col min="9673" max="9673" width="53.5703125" style="946" customWidth="1"/>
    <col min="9674" max="9677" width="7.7109375" style="946" customWidth="1"/>
    <col min="9678" max="9678" width="10" style="946" customWidth="1"/>
    <col min="9679" max="9680" width="9.28515625" style="946" customWidth="1"/>
    <col min="9681" max="9681" width="8" style="946" customWidth="1"/>
    <col min="9682" max="9925" width="9.140625" style="946"/>
    <col min="9926" max="9926" width="20.140625" style="946" customWidth="1"/>
    <col min="9927" max="9927" width="4.28515625" style="946" customWidth="1"/>
    <col min="9928" max="9928" width="39" style="946" customWidth="1"/>
    <col min="9929" max="9929" width="53.5703125" style="946" customWidth="1"/>
    <col min="9930" max="9933" width="7.7109375" style="946" customWidth="1"/>
    <col min="9934" max="9934" width="10" style="946" customWidth="1"/>
    <col min="9935" max="9936" width="9.28515625" style="946" customWidth="1"/>
    <col min="9937" max="9937" width="8" style="946" customWidth="1"/>
    <col min="9938" max="10181" width="9.140625" style="946"/>
    <col min="10182" max="10182" width="20.140625" style="946" customWidth="1"/>
    <col min="10183" max="10183" width="4.28515625" style="946" customWidth="1"/>
    <col min="10184" max="10184" width="39" style="946" customWidth="1"/>
    <col min="10185" max="10185" width="53.5703125" style="946" customWidth="1"/>
    <col min="10186" max="10189" width="7.7109375" style="946" customWidth="1"/>
    <col min="10190" max="10190" width="10" style="946" customWidth="1"/>
    <col min="10191" max="10192" width="9.28515625" style="946" customWidth="1"/>
    <col min="10193" max="10193" width="8" style="946" customWidth="1"/>
    <col min="10194" max="10437" width="9.140625" style="946"/>
    <col min="10438" max="10438" width="20.140625" style="946" customWidth="1"/>
    <col min="10439" max="10439" width="4.28515625" style="946" customWidth="1"/>
    <col min="10440" max="10440" width="39" style="946" customWidth="1"/>
    <col min="10441" max="10441" width="53.5703125" style="946" customWidth="1"/>
    <col min="10442" max="10445" width="7.7109375" style="946" customWidth="1"/>
    <col min="10446" max="10446" width="10" style="946" customWidth="1"/>
    <col min="10447" max="10448" width="9.28515625" style="946" customWidth="1"/>
    <col min="10449" max="10449" width="8" style="946" customWidth="1"/>
    <col min="10450" max="10693" width="9.140625" style="946"/>
    <col min="10694" max="10694" width="20.140625" style="946" customWidth="1"/>
    <col min="10695" max="10695" width="4.28515625" style="946" customWidth="1"/>
    <col min="10696" max="10696" width="39" style="946" customWidth="1"/>
    <col min="10697" max="10697" width="53.5703125" style="946" customWidth="1"/>
    <col min="10698" max="10701" width="7.7109375" style="946" customWidth="1"/>
    <col min="10702" max="10702" width="10" style="946" customWidth="1"/>
    <col min="10703" max="10704" width="9.28515625" style="946" customWidth="1"/>
    <col min="10705" max="10705" width="8" style="946" customWidth="1"/>
    <col min="10706" max="10949" width="9.140625" style="946"/>
    <col min="10950" max="10950" width="20.140625" style="946" customWidth="1"/>
    <col min="10951" max="10951" width="4.28515625" style="946" customWidth="1"/>
    <col min="10952" max="10952" width="39" style="946" customWidth="1"/>
    <col min="10953" max="10953" width="53.5703125" style="946" customWidth="1"/>
    <col min="10954" max="10957" width="7.7109375" style="946" customWidth="1"/>
    <col min="10958" max="10958" width="10" style="946" customWidth="1"/>
    <col min="10959" max="10960" width="9.28515625" style="946" customWidth="1"/>
    <col min="10961" max="10961" width="8" style="946" customWidth="1"/>
    <col min="10962" max="11205" width="9.140625" style="946"/>
    <col min="11206" max="11206" width="20.140625" style="946" customWidth="1"/>
    <col min="11207" max="11207" width="4.28515625" style="946" customWidth="1"/>
    <col min="11208" max="11208" width="39" style="946" customWidth="1"/>
    <col min="11209" max="11209" width="53.5703125" style="946" customWidth="1"/>
    <col min="11210" max="11213" width="7.7109375" style="946" customWidth="1"/>
    <col min="11214" max="11214" width="10" style="946" customWidth="1"/>
    <col min="11215" max="11216" width="9.28515625" style="946" customWidth="1"/>
    <col min="11217" max="11217" width="8" style="946" customWidth="1"/>
    <col min="11218" max="11461" width="9.140625" style="946"/>
    <col min="11462" max="11462" width="20.140625" style="946" customWidth="1"/>
    <col min="11463" max="11463" width="4.28515625" style="946" customWidth="1"/>
    <col min="11464" max="11464" width="39" style="946" customWidth="1"/>
    <col min="11465" max="11465" width="53.5703125" style="946" customWidth="1"/>
    <col min="11466" max="11469" width="7.7109375" style="946" customWidth="1"/>
    <col min="11470" max="11470" width="10" style="946" customWidth="1"/>
    <col min="11471" max="11472" width="9.28515625" style="946" customWidth="1"/>
    <col min="11473" max="11473" width="8" style="946" customWidth="1"/>
    <col min="11474" max="11717" width="9.140625" style="946"/>
    <col min="11718" max="11718" width="20.140625" style="946" customWidth="1"/>
    <col min="11719" max="11719" width="4.28515625" style="946" customWidth="1"/>
    <col min="11720" max="11720" width="39" style="946" customWidth="1"/>
    <col min="11721" max="11721" width="53.5703125" style="946" customWidth="1"/>
    <col min="11722" max="11725" width="7.7109375" style="946" customWidth="1"/>
    <col min="11726" max="11726" width="10" style="946" customWidth="1"/>
    <col min="11727" max="11728" width="9.28515625" style="946" customWidth="1"/>
    <col min="11729" max="11729" width="8" style="946" customWidth="1"/>
    <col min="11730" max="11973" width="9.140625" style="946"/>
    <col min="11974" max="11974" width="20.140625" style="946" customWidth="1"/>
    <col min="11975" max="11975" width="4.28515625" style="946" customWidth="1"/>
    <col min="11976" max="11976" width="39" style="946" customWidth="1"/>
    <col min="11977" max="11977" width="53.5703125" style="946" customWidth="1"/>
    <col min="11978" max="11981" width="7.7109375" style="946" customWidth="1"/>
    <col min="11982" max="11982" width="10" style="946" customWidth="1"/>
    <col min="11983" max="11984" width="9.28515625" style="946" customWidth="1"/>
    <col min="11985" max="11985" width="8" style="946" customWidth="1"/>
    <col min="11986" max="12229" width="9.140625" style="946"/>
    <col min="12230" max="12230" width="20.140625" style="946" customWidth="1"/>
    <col min="12231" max="12231" width="4.28515625" style="946" customWidth="1"/>
    <col min="12232" max="12232" width="39" style="946" customWidth="1"/>
    <col min="12233" max="12233" width="53.5703125" style="946" customWidth="1"/>
    <col min="12234" max="12237" width="7.7109375" style="946" customWidth="1"/>
    <col min="12238" max="12238" width="10" style="946" customWidth="1"/>
    <col min="12239" max="12240" width="9.28515625" style="946" customWidth="1"/>
    <col min="12241" max="12241" width="8" style="946" customWidth="1"/>
    <col min="12242" max="12485" width="9.140625" style="946"/>
    <col min="12486" max="12486" width="20.140625" style="946" customWidth="1"/>
    <col min="12487" max="12487" width="4.28515625" style="946" customWidth="1"/>
    <col min="12488" max="12488" width="39" style="946" customWidth="1"/>
    <col min="12489" max="12489" width="53.5703125" style="946" customWidth="1"/>
    <col min="12490" max="12493" width="7.7109375" style="946" customWidth="1"/>
    <col min="12494" max="12494" width="10" style="946" customWidth="1"/>
    <col min="12495" max="12496" width="9.28515625" style="946" customWidth="1"/>
    <col min="12497" max="12497" width="8" style="946" customWidth="1"/>
    <col min="12498" max="12741" width="9.140625" style="946"/>
    <col min="12742" max="12742" width="20.140625" style="946" customWidth="1"/>
    <col min="12743" max="12743" width="4.28515625" style="946" customWidth="1"/>
    <col min="12744" max="12744" width="39" style="946" customWidth="1"/>
    <col min="12745" max="12745" width="53.5703125" style="946" customWidth="1"/>
    <col min="12746" max="12749" width="7.7109375" style="946" customWidth="1"/>
    <col min="12750" max="12750" width="10" style="946" customWidth="1"/>
    <col min="12751" max="12752" width="9.28515625" style="946" customWidth="1"/>
    <col min="12753" max="12753" width="8" style="946" customWidth="1"/>
    <col min="12754" max="12997" width="9.140625" style="946"/>
    <col min="12998" max="12998" width="20.140625" style="946" customWidth="1"/>
    <col min="12999" max="12999" width="4.28515625" style="946" customWidth="1"/>
    <col min="13000" max="13000" width="39" style="946" customWidth="1"/>
    <col min="13001" max="13001" width="53.5703125" style="946" customWidth="1"/>
    <col min="13002" max="13005" width="7.7109375" style="946" customWidth="1"/>
    <col min="13006" max="13006" width="10" style="946" customWidth="1"/>
    <col min="13007" max="13008" width="9.28515625" style="946" customWidth="1"/>
    <col min="13009" max="13009" width="8" style="946" customWidth="1"/>
    <col min="13010" max="13253" width="9.140625" style="946"/>
    <col min="13254" max="13254" width="20.140625" style="946" customWidth="1"/>
    <col min="13255" max="13255" width="4.28515625" style="946" customWidth="1"/>
    <col min="13256" max="13256" width="39" style="946" customWidth="1"/>
    <col min="13257" max="13257" width="53.5703125" style="946" customWidth="1"/>
    <col min="13258" max="13261" width="7.7109375" style="946" customWidth="1"/>
    <col min="13262" max="13262" width="10" style="946" customWidth="1"/>
    <col min="13263" max="13264" width="9.28515625" style="946" customWidth="1"/>
    <col min="13265" max="13265" width="8" style="946" customWidth="1"/>
    <col min="13266" max="13509" width="9.140625" style="946"/>
    <col min="13510" max="13510" width="20.140625" style="946" customWidth="1"/>
    <col min="13511" max="13511" width="4.28515625" style="946" customWidth="1"/>
    <col min="13512" max="13512" width="39" style="946" customWidth="1"/>
    <col min="13513" max="13513" width="53.5703125" style="946" customWidth="1"/>
    <col min="13514" max="13517" width="7.7109375" style="946" customWidth="1"/>
    <col min="13518" max="13518" width="10" style="946" customWidth="1"/>
    <col min="13519" max="13520" width="9.28515625" style="946" customWidth="1"/>
    <col min="13521" max="13521" width="8" style="946" customWidth="1"/>
    <col min="13522" max="13765" width="9.140625" style="946"/>
    <col min="13766" max="13766" width="20.140625" style="946" customWidth="1"/>
    <col min="13767" max="13767" width="4.28515625" style="946" customWidth="1"/>
    <col min="13768" max="13768" width="39" style="946" customWidth="1"/>
    <col min="13769" max="13769" width="53.5703125" style="946" customWidth="1"/>
    <col min="13770" max="13773" width="7.7109375" style="946" customWidth="1"/>
    <col min="13774" max="13774" width="10" style="946" customWidth="1"/>
    <col min="13775" max="13776" width="9.28515625" style="946" customWidth="1"/>
    <col min="13777" max="13777" width="8" style="946" customWidth="1"/>
    <col min="13778" max="14021" width="9.140625" style="946"/>
    <col min="14022" max="14022" width="20.140625" style="946" customWidth="1"/>
    <col min="14023" max="14023" width="4.28515625" style="946" customWidth="1"/>
    <col min="14024" max="14024" width="39" style="946" customWidth="1"/>
    <col min="14025" max="14025" width="53.5703125" style="946" customWidth="1"/>
    <col min="14026" max="14029" width="7.7109375" style="946" customWidth="1"/>
    <col min="14030" max="14030" width="10" style="946" customWidth="1"/>
    <col min="14031" max="14032" width="9.28515625" style="946" customWidth="1"/>
    <col min="14033" max="14033" width="8" style="946" customWidth="1"/>
    <col min="14034" max="14277" width="9.140625" style="946"/>
    <col min="14278" max="14278" width="20.140625" style="946" customWidth="1"/>
    <col min="14279" max="14279" width="4.28515625" style="946" customWidth="1"/>
    <col min="14280" max="14280" width="39" style="946" customWidth="1"/>
    <col min="14281" max="14281" width="53.5703125" style="946" customWidth="1"/>
    <col min="14282" max="14285" width="7.7109375" style="946" customWidth="1"/>
    <col min="14286" max="14286" width="10" style="946" customWidth="1"/>
    <col min="14287" max="14288" width="9.28515625" style="946" customWidth="1"/>
    <col min="14289" max="14289" width="8" style="946" customWidth="1"/>
    <col min="14290" max="14533" width="9.140625" style="946"/>
    <col min="14534" max="14534" width="20.140625" style="946" customWidth="1"/>
    <col min="14535" max="14535" width="4.28515625" style="946" customWidth="1"/>
    <col min="14536" max="14536" width="39" style="946" customWidth="1"/>
    <col min="14537" max="14537" width="53.5703125" style="946" customWidth="1"/>
    <col min="14538" max="14541" width="7.7109375" style="946" customWidth="1"/>
    <col min="14542" max="14542" width="10" style="946" customWidth="1"/>
    <col min="14543" max="14544" width="9.28515625" style="946" customWidth="1"/>
    <col min="14545" max="14545" width="8" style="946" customWidth="1"/>
    <col min="14546" max="14789" width="9.140625" style="946"/>
    <col min="14790" max="14790" width="20.140625" style="946" customWidth="1"/>
    <col min="14791" max="14791" width="4.28515625" style="946" customWidth="1"/>
    <col min="14792" max="14792" width="39" style="946" customWidth="1"/>
    <col min="14793" max="14793" width="53.5703125" style="946" customWidth="1"/>
    <col min="14794" max="14797" width="7.7109375" style="946" customWidth="1"/>
    <col min="14798" max="14798" width="10" style="946" customWidth="1"/>
    <col min="14799" max="14800" width="9.28515625" style="946" customWidth="1"/>
    <col min="14801" max="14801" width="8" style="946" customWidth="1"/>
    <col min="14802" max="15045" width="9.140625" style="946"/>
    <col min="15046" max="15046" width="20.140625" style="946" customWidth="1"/>
    <col min="15047" max="15047" width="4.28515625" style="946" customWidth="1"/>
    <col min="15048" max="15048" width="39" style="946" customWidth="1"/>
    <col min="15049" max="15049" width="53.5703125" style="946" customWidth="1"/>
    <col min="15050" max="15053" width="7.7109375" style="946" customWidth="1"/>
    <col min="15054" max="15054" width="10" style="946" customWidth="1"/>
    <col min="15055" max="15056" width="9.28515625" style="946" customWidth="1"/>
    <col min="15057" max="15057" width="8" style="946" customWidth="1"/>
    <col min="15058" max="15301" width="9.140625" style="946"/>
    <col min="15302" max="15302" width="20.140625" style="946" customWidth="1"/>
    <col min="15303" max="15303" width="4.28515625" style="946" customWidth="1"/>
    <col min="15304" max="15304" width="39" style="946" customWidth="1"/>
    <col min="15305" max="15305" width="53.5703125" style="946" customWidth="1"/>
    <col min="15306" max="15309" width="7.7109375" style="946" customWidth="1"/>
    <col min="15310" max="15310" width="10" style="946" customWidth="1"/>
    <col min="15311" max="15312" width="9.28515625" style="946" customWidth="1"/>
    <col min="15313" max="15313" width="8" style="946" customWidth="1"/>
    <col min="15314" max="15557" width="9.140625" style="946"/>
    <col min="15558" max="15558" width="20.140625" style="946" customWidth="1"/>
    <col min="15559" max="15559" width="4.28515625" style="946" customWidth="1"/>
    <col min="15560" max="15560" width="39" style="946" customWidth="1"/>
    <col min="15561" max="15561" width="53.5703125" style="946" customWidth="1"/>
    <col min="15562" max="15565" width="7.7109375" style="946" customWidth="1"/>
    <col min="15566" max="15566" width="10" style="946" customWidth="1"/>
    <col min="15567" max="15568" width="9.28515625" style="946" customWidth="1"/>
    <col min="15569" max="15569" width="8" style="946" customWidth="1"/>
    <col min="15570" max="15813" width="9.140625" style="946"/>
    <col min="15814" max="15814" width="20.140625" style="946" customWidth="1"/>
    <col min="15815" max="15815" width="4.28515625" style="946" customWidth="1"/>
    <col min="15816" max="15816" width="39" style="946" customWidth="1"/>
    <col min="15817" max="15817" width="53.5703125" style="946" customWidth="1"/>
    <col min="15818" max="15821" width="7.7109375" style="946" customWidth="1"/>
    <col min="15822" max="15822" width="10" style="946" customWidth="1"/>
    <col min="15823" max="15824" width="9.28515625" style="946" customWidth="1"/>
    <col min="15825" max="15825" width="8" style="946" customWidth="1"/>
    <col min="15826" max="16069" width="9.140625" style="946"/>
    <col min="16070" max="16070" width="20.140625" style="946" customWidth="1"/>
    <col min="16071" max="16071" width="4.28515625" style="946" customWidth="1"/>
    <col min="16072" max="16072" width="39" style="946" customWidth="1"/>
    <col min="16073" max="16073" width="53.5703125" style="946" customWidth="1"/>
    <col min="16074" max="16077" width="7.7109375" style="946" customWidth="1"/>
    <col min="16078" max="16078" width="10" style="946" customWidth="1"/>
    <col min="16079" max="16080" width="9.28515625" style="946" customWidth="1"/>
    <col min="16081" max="16081" width="8" style="946" customWidth="1"/>
    <col min="16082" max="16384" width="9.140625" style="946"/>
  </cols>
  <sheetData>
    <row r="1" spans="1:89" ht="25.5" customHeight="1">
      <c r="A1" s="477"/>
      <c r="B1" s="961"/>
      <c r="C1" s="1327" t="s">
        <v>1434</v>
      </c>
      <c r="D1" s="1327"/>
      <c r="E1" s="1328"/>
      <c r="F1" s="1327"/>
      <c r="G1" s="1327"/>
      <c r="H1" s="1328"/>
      <c r="I1" s="1327"/>
      <c r="J1" s="1327"/>
      <c r="K1" s="1327"/>
      <c r="L1" s="1327"/>
      <c r="M1" s="1327"/>
      <c r="N1" s="1328"/>
      <c r="O1" s="1327"/>
      <c r="P1" s="1327"/>
      <c r="Q1" s="1327"/>
      <c r="R1" s="1327"/>
      <c r="S1" s="1327"/>
      <c r="T1" s="1327"/>
      <c r="U1" s="1327"/>
      <c r="V1" s="1327"/>
      <c r="W1" s="1327"/>
      <c r="X1" s="1327"/>
      <c r="Y1" s="1327"/>
      <c r="Z1" s="1327"/>
      <c r="AA1" s="1327"/>
      <c r="AB1" s="1327"/>
      <c r="AC1" s="1327"/>
      <c r="AD1" s="1327"/>
      <c r="AE1" s="1327"/>
      <c r="AF1" s="1327"/>
      <c r="AG1" s="1327"/>
      <c r="AH1" s="1328"/>
      <c r="AI1" s="1328"/>
      <c r="AJ1" s="1328"/>
      <c r="AK1" s="1328"/>
      <c r="AL1" s="1328"/>
      <c r="AM1" s="1327"/>
      <c r="AN1" s="1327"/>
      <c r="AO1" s="1327"/>
      <c r="AP1" s="1327"/>
      <c r="AQ1" s="1327"/>
      <c r="AR1" s="1327"/>
      <c r="AS1" s="1327"/>
      <c r="AT1" s="1327"/>
      <c r="AU1" s="1327"/>
      <c r="AV1" s="1327"/>
      <c r="AW1" s="1327"/>
      <c r="AX1" s="1327"/>
      <c r="AY1" s="1327"/>
      <c r="AZ1" s="1327"/>
      <c r="BA1" s="1327"/>
      <c r="BB1" s="1327"/>
      <c r="BC1" s="1327"/>
      <c r="BD1" s="1327"/>
      <c r="BE1" s="1327"/>
      <c r="BF1" s="1327"/>
      <c r="BG1" s="1327"/>
      <c r="BH1" s="1327"/>
      <c r="BI1" s="1327"/>
      <c r="BJ1" s="1327"/>
      <c r="BK1" s="1327"/>
      <c r="BL1" s="1327"/>
      <c r="BM1" s="1327"/>
      <c r="BN1" s="1327"/>
      <c r="BO1" s="1327"/>
      <c r="BP1" s="1327"/>
      <c r="BQ1" s="1327"/>
      <c r="BR1" s="1327"/>
      <c r="BS1" s="1327"/>
      <c r="BT1" s="1327"/>
      <c r="BU1" s="1327"/>
      <c r="BV1" s="1327"/>
      <c r="BW1" s="1327"/>
      <c r="BX1" s="1327"/>
      <c r="BY1" s="1327"/>
      <c r="BZ1" s="1327"/>
      <c r="CA1" s="1327"/>
      <c r="CB1" s="1327"/>
      <c r="CC1" s="1327"/>
      <c r="CD1" s="1327"/>
      <c r="CE1" s="1329"/>
      <c r="CF1" s="1327"/>
      <c r="CG1" s="1329"/>
      <c r="CH1" s="1327"/>
      <c r="CI1" s="1327"/>
      <c r="CJ1" s="1327"/>
      <c r="CK1" s="1329"/>
    </row>
    <row r="2" spans="1:89" ht="3.75" customHeight="1"/>
    <row r="3" spans="1:89" ht="27" customHeight="1">
      <c r="A3" s="1330" t="s">
        <v>0</v>
      </c>
      <c r="B3" s="1331" t="s">
        <v>0</v>
      </c>
      <c r="C3" s="1330" t="s">
        <v>722</v>
      </c>
      <c r="D3" s="1331"/>
      <c r="E3" s="1330" t="s">
        <v>2</v>
      </c>
      <c r="F3" s="1331"/>
      <c r="G3" s="1332" t="s">
        <v>194</v>
      </c>
      <c r="H3" s="1330" t="s">
        <v>195</v>
      </c>
      <c r="I3" s="1332" t="s">
        <v>286</v>
      </c>
      <c r="J3" s="1333" t="s">
        <v>3</v>
      </c>
      <c r="K3" s="1334" t="s">
        <v>196</v>
      </c>
      <c r="L3" s="1334"/>
      <c r="M3" s="1334"/>
      <c r="N3" s="1334"/>
      <c r="O3" s="1334"/>
      <c r="P3" s="1334"/>
      <c r="Q3" s="1334"/>
      <c r="R3" s="1334"/>
      <c r="S3" s="1334"/>
      <c r="T3" s="1335"/>
      <c r="U3" s="483"/>
      <c r="V3" s="1336" t="s">
        <v>1419</v>
      </c>
      <c r="W3" s="1347"/>
      <c r="X3" s="1347"/>
      <c r="Y3" s="1337"/>
      <c r="Z3" s="1306" t="s">
        <v>1420</v>
      </c>
      <c r="AA3" s="1307"/>
      <c r="AB3" s="1307"/>
      <c r="AC3" s="1308"/>
      <c r="AD3" s="1312" t="s">
        <v>1092</v>
      </c>
      <c r="AE3" s="1312"/>
      <c r="AF3" s="1312"/>
      <c r="AG3" s="1312"/>
      <c r="AH3" s="1312" t="s">
        <v>1421</v>
      </c>
      <c r="AI3" s="1312"/>
      <c r="AJ3" s="1312"/>
      <c r="AK3" s="1312"/>
      <c r="AL3" s="1312"/>
      <c r="AM3" s="1312" t="s">
        <v>1394</v>
      </c>
      <c r="AN3" s="1312"/>
      <c r="AO3" s="1312"/>
      <c r="AP3" s="1312"/>
      <c r="AQ3" s="1306" t="s">
        <v>1395</v>
      </c>
      <c r="AR3" s="1307"/>
      <c r="AS3" s="1308"/>
      <c r="AT3" s="1312" t="s">
        <v>1096</v>
      </c>
      <c r="AU3" s="1312"/>
      <c r="AV3" s="1312"/>
      <c r="AW3" s="1312"/>
      <c r="AX3" s="1306" t="s">
        <v>1097</v>
      </c>
      <c r="AY3" s="1308"/>
      <c r="AZ3" s="1312" t="s">
        <v>1098</v>
      </c>
      <c r="BA3" s="1312"/>
      <c r="BB3" s="1312"/>
      <c r="BC3" s="1312"/>
      <c r="BD3" s="1336" t="s">
        <v>1149</v>
      </c>
      <c r="BE3" s="1337"/>
      <c r="BF3" s="1340" t="s">
        <v>1460</v>
      </c>
      <c r="BG3" s="1341"/>
      <c r="BH3" s="1341"/>
      <c r="BI3" s="1341"/>
      <c r="BJ3" s="1341"/>
      <c r="BK3" s="1341"/>
      <c r="BL3" s="1341"/>
      <c r="BM3" s="1341"/>
      <c r="BN3" s="1341"/>
      <c r="BO3" s="1341"/>
      <c r="BP3" s="1341"/>
      <c r="BQ3" s="1341"/>
      <c r="BR3" s="1341"/>
      <c r="BS3" s="1341"/>
      <c r="BT3" s="1341"/>
      <c r="BU3" s="1341"/>
      <c r="BV3" s="1341"/>
      <c r="BW3" s="1341"/>
      <c r="BX3" s="1341"/>
      <c r="BY3" s="1341"/>
      <c r="BZ3" s="1341"/>
      <c r="CA3" s="1341"/>
      <c r="CB3" s="1341"/>
      <c r="CC3" s="1341"/>
      <c r="CD3" s="1342" t="s">
        <v>198</v>
      </c>
      <c r="CE3" s="1343"/>
      <c r="CF3" s="1342"/>
      <c r="CG3" s="1343"/>
      <c r="CH3" s="1342"/>
      <c r="CI3" s="1342"/>
      <c r="CJ3" s="1342" t="s">
        <v>199</v>
      </c>
      <c r="CK3" s="1343"/>
    </row>
    <row r="4" spans="1:89" ht="39" customHeight="1">
      <c r="A4" s="1330"/>
      <c r="B4" s="1331"/>
      <c r="C4" s="1330"/>
      <c r="D4" s="1331"/>
      <c r="E4" s="1330"/>
      <c r="F4" s="1331"/>
      <c r="G4" s="1332"/>
      <c r="H4" s="1330"/>
      <c r="I4" s="1332"/>
      <c r="J4" s="1333"/>
      <c r="K4" s="965" t="s">
        <v>739</v>
      </c>
      <c r="L4" s="965" t="s">
        <v>1150</v>
      </c>
      <c r="M4" s="965" t="s">
        <v>1151</v>
      </c>
      <c r="N4" s="965" t="s">
        <v>1152</v>
      </c>
      <c r="O4" s="965" t="s">
        <v>1392</v>
      </c>
      <c r="P4" s="965" t="s">
        <v>1393</v>
      </c>
      <c r="Q4" s="965" t="s">
        <v>1153</v>
      </c>
      <c r="R4" s="485" t="s">
        <v>965</v>
      </c>
      <c r="S4" s="965" t="s">
        <v>1154</v>
      </c>
      <c r="T4" s="966" t="s">
        <v>1155</v>
      </c>
      <c r="U4" s="487"/>
      <c r="V4" s="1338"/>
      <c r="W4" s="1348"/>
      <c r="X4" s="1348"/>
      <c r="Y4" s="1339"/>
      <c r="Z4" s="1309"/>
      <c r="AA4" s="1310"/>
      <c r="AB4" s="1310"/>
      <c r="AC4" s="1311"/>
      <c r="AD4" s="1312"/>
      <c r="AE4" s="1312"/>
      <c r="AF4" s="1312"/>
      <c r="AG4" s="1312"/>
      <c r="AH4" s="1312"/>
      <c r="AI4" s="1312"/>
      <c r="AJ4" s="1312"/>
      <c r="AK4" s="1312"/>
      <c r="AL4" s="1312"/>
      <c r="AM4" s="1312"/>
      <c r="AN4" s="1312"/>
      <c r="AO4" s="1312"/>
      <c r="AP4" s="1312"/>
      <c r="AQ4" s="1309"/>
      <c r="AR4" s="1310"/>
      <c r="AS4" s="1311"/>
      <c r="AT4" s="1312"/>
      <c r="AU4" s="1312"/>
      <c r="AV4" s="1312"/>
      <c r="AW4" s="1312"/>
      <c r="AX4" s="1309"/>
      <c r="AY4" s="1311"/>
      <c r="AZ4" s="1312"/>
      <c r="BA4" s="1312"/>
      <c r="BB4" s="1312"/>
      <c r="BC4" s="1312"/>
      <c r="BD4" s="1338"/>
      <c r="BE4" s="1339"/>
      <c r="BF4" s="1344" t="s">
        <v>1040</v>
      </c>
      <c r="BG4" s="1319" t="s">
        <v>1100</v>
      </c>
      <c r="BH4" s="1344" t="s">
        <v>1039</v>
      </c>
      <c r="BI4" s="1344" t="s">
        <v>1101</v>
      </c>
      <c r="BJ4" s="1344" t="s">
        <v>1102</v>
      </c>
      <c r="BK4" s="1344" t="s">
        <v>1103</v>
      </c>
      <c r="BL4" s="1344" t="s">
        <v>1104</v>
      </c>
      <c r="BM4" s="1344" t="s">
        <v>1105</v>
      </c>
      <c r="BN4" s="1344" t="s">
        <v>1106</v>
      </c>
      <c r="BO4" s="1344" t="s">
        <v>1108</v>
      </c>
      <c r="BP4" s="1319" t="s">
        <v>1107</v>
      </c>
      <c r="BQ4" s="1313" t="s">
        <v>1127</v>
      </c>
      <c r="BR4" s="1344" t="s">
        <v>1130</v>
      </c>
      <c r="BS4" s="1316" t="s">
        <v>1109</v>
      </c>
      <c r="BT4" s="1319" t="s">
        <v>1110</v>
      </c>
      <c r="BU4" s="1322" t="s">
        <v>1112</v>
      </c>
      <c r="BV4" s="1322" t="s">
        <v>1111</v>
      </c>
      <c r="BW4" s="1313" t="s">
        <v>1427</v>
      </c>
      <c r="BX4" s="1350" t="s">
        <v>1428</v>
      </c>
      <c r="BY4" s="1313" t="s">
        <v>1429</v>
      </c>
      <c r="BZ4" s="1350" t="s">
        <v>1430</v>
      </c>
      <c r="CA4" s="1313" t="s">
        <v>1432</v>
      </c>
      <c r="CB4" s="1313" t="s">
        <v>1433</v>
      </c>
      <c r="CC4" s="1322" t="s">
        <v>1431</v>
      </c>
      <c r="CD4" s="1342" t="s">
        <v>200</v>
      </c>
      <c r="CE4" s="1343"/>
      <c r="CF4" s="1342" t="s">
        <v>201</v>
      </c>
      <c r="CG4" s="1343"/>
      <c r="CH4" s="1342" t="s">
        <v>202</v>
      </c>
      <c r="CI4" s="1342"/>
      <c r="CJ4" s="1349" t="s">
        <v>203</v>
      </c>
      <c r="CK4" s="1352" t="s">
        <v>204</v>
      </c>
    </row>
    <row r="5" spans="1:89" ht="18.75" customHeight="1">
      <c r="A5" s="1330"/>
      <c r="B5" s="1331"/>
      <c r="C5" s="1330"/>
      <c r="D5" s="1331"/>
      <c r="E5" s="1330"/>
      <c r="F5" s="1331"/>
      <c r="G5" s="1332"/>
      <c r="H5" s="1330"/>
      <c r="I5" s="1332"/>
      <c r="J5" s="1333"/>
      <c r="K5" s="960" t="s">
        <v>205</v>
      </c>
      <c r="L5" s="960" t="s">
        <v>205</v>
      </c>
      <c r="M5" s="960" t="s">
        <v>205</v>
      </c>
      <c r="N5" s="960" t="s">
        <v>282</v>
      </c>
      <c r="O5" s="960" t="s">
        <v>205</v>
      </c>
      <c r="P5" s="960" t="s">
        <v>206</v>
      </c>
      <c r="Q5" s="960" t="s">
        <v>205</v>
      </c>
      <c r="R5" s="960" t="s">
        <v>281</v>
      </c>
      <c r="S5" s="960" t="s">
        <v>206</v>
      </c>
      <c r="T5" s="488" t="s">
        <v>281</v>
      </c>
      <c r="U5" s="489" t="s">
        <v>288</v>
      </c>
      <c r="V5" s="1360" t="s">
        <v>207</v>
      </c>
      <c r="W5" s="1361"/>
      <c r="X5" s="1360" t="s">
        <v>208</v>
      </c>
      <c r="Y5" s="1361"/>
      <c r="Z5" s="1325" t="s">
        <v>207</v>
      </c>
      <c r="AA5" s="1326"/>
      <c r="AB5" s="1325" t="s">
        <v>261</v>
      </c>
      <c r="AC5" s="1326"/>
      <c r="AD5" s="1325" t="s">
        <v>264</v>
      </c>
      <c r="AE5" s="1326"/>
      <c r="AF5" s="960" t="s">
        <v>208</v>
      </c>
      <c r="AG5" s="960" t="s">
        <v>265</v>
      </c>
      <c r="AH5" s="490" t="s">
        <v>207</v>
      </c>
      <c r="AI5" s="1325" t="s">
        <v>208</v>
      </c>
      <c r="AJ5" s="1326"/>
      <c r="AK5" s="1325" t="s">
        <v>209</v>
      </c>
      <c r="AL5" s="1326"/>
      <c r="AM5" s="490" t="s">
        <v>207</v>
      </c>
      <c r="AN5" s="1325" t="s">
        <v>208</v>
      </c>
      <c r="AO5" s="1326"/>
      <c r="AP5" s="490" t="s">
        <v>209</v>
      </c>
      <c r="AQ5" s="1325" t="s">
        <v>207</v>
      </c>
      <c r="AR5" s="1326"/>
      <c r="AS5" s="960" t="s">
        <v>208</v>
      </c>
      <c r="AT5" s="1325" t="s">
        <v>207</v>
      </c>
      <c r="AU5" s="1326"/>
      <c r="AV5" s="1325" t="s">
        <v>208</v>
      </c>
      <c r="AW5" s="1326"/>
      <c r="AX5" s="1325" t="s">
        <v>207</v>
      </c>
      <c r="AY5" s="1326"/>
      <c r="AZ5" s="1325" t="s">
        <v>207</v>
      </c>
      <c r="BA5" s="1326"/>
      <c r="BB5" s="1325" t="s">
        <v>208</v>
      </c>
      <c r="BC5" s="1326"/>
      <c r="BD5" s="960" t="s">
        <v>207</v>
      </c>
      <c r="BE5" s="960" t="s">
        <v>208</v>
      </c>
      <c r="BF5" s="1345"/>
      <c r="BG5" s="1320"/>
      <c r="BH5" s="1345"/>
      <c r="BI5" s="1345"/>
      <c r="BJ5" s="1345"/>
      <c r="BK5" s="1345"/>
      <c r="BL5" s="1345"/>
      <c r="BM5" s="1345"/>
      <c r="BN5" s="1345"/>
      <c r="BO5" s="1345"/>
      <c r="BP5" s="1320"/>
      <c r="BQ5" s="1314"/>
      <c r="BR5" s="1345"/>
      <c r="BS5" s="1317"/>
      <c r="BT5" s="1320"/>
      <c r="BU5" s="1323"/>
      <c r="BV5" s="1323"/>
      <c r="BW5" s="1314"/>
      <c r="BX5" s="1354"/>
      <c r="BY5" s="1314"/>
      <c r="BZ5" s="1354"/>
      <c r="CA5" s="1314"/>
      <c r="CB5" s="1314"/>
      <c r="CC5" s="1323"/>
      <c r="CD5" s="1349"/>
      <c r="CE5" s="1350"/>
      <c r="CF5" s="1349"/>
      <c r="CG5" s="1350"/>
      <c r="CH5" s="1349"/>
      <c r="CI5" s="1349"/>
      <c r="CJ5" s="1351"/>
      <c r="CK5" s="1353"/>
    </row>
    <row r="6" spans="1:89">
      <c r="A6" s="491"/>
      <c r="B6" s="1356" t="s">
        <v>216</v>
      </c>
      <c r="C6" s="1357"/>
      <c r="D6" s="1356"/>
      <c r="E6" s="1357"/>
      <c r="F6" s="1356"/>
      <c r="G6" s="1358"/>
      <c r="H6" s="1359"/>
      <c r="I6" s="492"/>
      <c r="J6" s="493">
        <f>SUM(J7:J12)</f>
        <v>0</v>
      </c>
      <c r="K6" s="978">
        <f t="shared" ref="K6:T6" si="0">COUNTIF(K12:K256,"x")</f>
        <v>21</v>
      </c>
      <c r="L6" s="979">
        <f t="shared" si="0"/>
        <v>27</v>
      </c>
      <c r="M6" s="979">
        <f t="shared" si="0"/>
        <v>22</v>
      </c>
      <c r="N6" s="980">
        <f t="shared" si="0"/>
        <v>26</v>
      </c>
      <c r="O6" s="979">
        <f t="shared" si="0"/>
        <v>25</v>
      </c>
      <c r="P6" s="979">
        <f t="shared" si="0"/>
        <v>22</v>
      </c>
      <c r="Q6" s="979">
        <f t="shared" si="0"/>
        <v>22</v>
      </c>
      <c r="R6" s="979">
        <f t="shared" si="0"/>
        <v>17</v>
      </c>
      <c r="S6" s="979">
        <f t="shared" si="0"/>
        <v>18</v>
      </c>
      <c r="T6" s="979">
        <f t="shared" si="0"/>
        <v>15</v>
      </c>
      <c r="U6" s="979">
        <f>COUNTIF(U12:U256,"1")</f>
        <v>162</v>
      </c>
      <c r="V6" s="493">
        <v>0</v>
      </c>
      <c r="W6" s="493">
        <v>0</v>
      </c>
      <c r="X6" s="493">
        <f t="shared" ref="X6:BE6" si="1">SUM(X7:X12)</f>
        <v>0</v>
      </c>
      <c r="Y6" s="493">
        <f t="shared" si="1"/>
        <v>0</v>
      </c>
      <c r="Z6" s="493">
        <f t="shared" si="1"/>
        <v>0</v>
      </c>
      <c r="AA6" s="493">
        <f t="shared" si="1"/>
        <v>0</v>
      </c>
      <c r="AB6" s="493">
        <f t="shared" si="1"/>
        <v>0</v>
      </c>
      <c r="AC6" s="493">
        <f t="shared" si="1"/>
        <v>0</v>
      </c>
      <c r="AD6" s="493">
        <f t="shared" si="1"/>
        <v>0</v>
      </c>
      <c r="AE6" s="493">
        <f t="shared" si="1"/>
        <v>0</v>
      </c>
      <c r="AF6" s="493">
        <f t="shared" si="1"/>
        <v>0</v>
      </c>
      <c r="AG6" s="493">
        <f t="shared" si="1"/>
        <v>0</v>
      </c>
      <c r="AH6" s="950">
        <f t="shared" si="1"/>
        <v>0</v>
      </c>
      <c r="AI6" s="950">
        <f>SUM(AI7:AI12)</f>
        <v>0</v>
      </c>
      <c r="AJ6" s="950">
        <f t="shared" si="1"/>
        <v>0</v>
      </c>
      <c r="AK6" s="950">
        <f>SUM(AK7:AK12)</f>
        <v>0</v>
      </c>
      <c r="AL6" s="950">
        <f t="shared" si="1"/>
        <v>0</v>
      </c>
      <c r="AM6" s="493">
        <f t="shared" si="1"/>
        <v>0</v>
      </c>
      <c r="AN6" s="493">
        <f t="shared" si="1"/>
        <v>0</v>
      </c>
      <c r="AO6" s="493">
        <f t="shared" si="1"/>
        <v>0</v>
      </c>
      <c r="AP6" s="493">
        <f t="shared" si="1"/>
        <v>0</v>
      </c>
      <c r="AQ6" s="493">
        <f t="shared" si="1"/>
        <v>0</v>
      </c>
      <c r="AR6" s="493">
        <f t="shared" si="1"/>
        <v>0</v>
      </c>
      <c r="AS6" s="493">
        <f t="shared" si="1"/>
        <v>0</v>
      </c>
      <c r="AT6" s="493">
        <f t="shared" si="1"/>
        <v>0</v>
      </c>
      <c r="AU6" s="493">
        <f t="shared" si="1"/>
        <v>0</v>
      </c>
      <c r="AV6" s="493">
        <f t="shared" si="1"/>
        <v>0</v>
      </c>
      <c r="AW6" s="493">
        <f t="shared" si="1"/>
        <v>0</v>
      </c>
      <c r="AX6" s="493">
        <f t="shared" si="1"/>
        <v>0</v>
      </c>
      <c r="AY6" s="493">
        <f t="shared" si="1"/>
        <v>0</v>
      </c>
      <c r="AZ6" s="493">
        <f t="shared" si="1"/>
        <v>0</v>
      </c>
      <c r="BA6" s="493">
        <f t="shared" si="1"/>
        <v>0</v>
      </c>
      <c r="BB6" s="493">
        <f t="shared" si="1"/>
        <v>0</v>
      </c>
      <c r="BC6" s="493">
        <f t="shared" si="1"/>
        <v>0</v>
      </c>
      <c r="BD6" s="493"/>
      <c r="BE6" s="493">
        <f t="shared" si="1"/>
        <v>0</v>
      </c>
      <c r="BF6" s="1345"/>
      <c r="BG6" s="1320"/>
      <c r="BH6" s="1345"/>
      <c r="BI6" s="1345"/>
      <c r="BJ6" s="1345"/>
      <c r="BK6" s="1345"/>
      <c r="BL6" s="1345"/>
      <c r="BM6" s="1345"/>
      <c r="BN6" s="1345"/>
      <c r="BO6" s="1345"/>
      <c r="BP6" s="1320"/>
      <c r="BQ6" s="1314"/>
      <c r="BR6" s="1345"/>
      <c r="BS6" s="1317"/>
      <c r="BT6" s="1320"/>
      <c r="BU6" s="1323"/>
      <c r="BV6" s="1323"/>
      <c r="BW6" s="1314"/>
      <c r="BX6" s="1354"/>
      <c r="BY6" s="1314"/>
      <c r="BZ6" s="1354"/>
      <c r="CA6" s="1314"/>
      <c r="CB6" s="1314"/>
      <c r="CC6" s="1323"/>
      <c r="CD6" s="950"/>
      <c r="CE6" s="951"/>
      <c r="CF6" s="950"/>
      <c r="CG6" s="951"/>
      <c r="CH6" s="950"/>
      <c r="CI6" s="950"/>
      <c r="CJ6" s="950"/>
      <c r="CK6" s="951"/>
    </row>
    <row r="7" spans="1:89" ht="46.5" customHeight="1">
      <c r="A7" s="950"/>
      <c r="B7" s="962"/>
      <c r="C7" s="950" t="s">
        <v>6</v>
      </c>
      <c r="D7" s="962" t="s">
        <v>7</v>
      </c>
      <c r="E7" s="950" t="s">
        <v>8</v>
      </c>
      <c r="F7" s="962" t="s">
        <v>7</v>
      </c>
      <c r="G7" s="498"/>
      <c r="H7" s="518"/>
      <c r="I7" s="498"/>
      <c r="J7" s="964"/>
      <c r="K7" s="960" t="s">
        <v>1156</v>
      </c>
      <c r="L7" s="960" t="s">
        <v>1157</v>
      </c>
      <c r="M7" s="960" t="s">
        <v>1158</v>
      </c>
      <c r="N7" s="960" t="s">
        <v>1159</v>
      </c>
      <c r="O7" s="960" t="s">
        <v>1072</v>
      </c>
      <c r="P7" s="960" t="s">
        <v>1074</v>
      </c>
      <c r="Q7" s="960" t="s">
        <v>1075</v>
      </c>
      <c r="R7" s="960" t="s">
        <v>1076</v>
      </c>
      <c r="S7" s="960" t="s">
        <v>1077</v>
      </c>
      <c r="T7" s="488" t="s">
        <v>1078</v>
      </c>
      <c r="U7" s="489"/>
      <c r="V7" s="1325" t="s">
        <v>259</v>
      </c>
      <c r="W7" s="1326"/>
      <c r="X7" s="1325" t="s">
        <v>260</v>
      </c>
      <c r="Y7" s="1326"/>
      <c r="Z7" s="1325" t="s">
        <v>262</v>
      </c>
      <c r="AA7" s="1326"/>
      <c r="AB7" s="1325" t="s">
        <v>263</v>
      </c>
      <c r="AC7" s="1326"/>
      <c r="AD7" s="1325" t="s">
        <v>1035</v>
      </c>
      <c r="AE7" s="1326"/>
      <c r="AF7" s="960" t="s">
        <v>757</v>
      </c>
      <c r="AG7" s="960" t="s">
        <v>758</v>
      </c>
      <c r="AH7" s="490" t="s">
        <v>760</v>
      </c>
      <c r="AI7" s="1325" t="s">
        <v>266</v>
      </c>
      <c r="AJ7" s="1326"/>
      <c r="AK7" s="1325" t="s">
        <v>759</v>
      </c>
      <c r="AL7" s="1326"/>
      <c r="AM7" s="960" t="s">
        <v>1036</v>
      </c>
      <c r="AN7" s="1325" t="s">
        <v>267</v>
      </c>
      <c r="AO7" s="1326"/>
      <c r="AP7" s="490" t="s">
        <v>269</v>
      </c>
      <c r="AQ7" s="1325" t="s">
        <v>720</v>
      </c>
      <c r="AR7" s="1326"/>
      <c r="AS7" s="960" t="s">
        <v>898</v>
      </c>
      <c r="AT7" s="1325" t="s">
        <v>271</v>
      </c>
      <c r="AU7" s="1326"/>
      <c r="AV7" s="1325" t="s">
        <v>270</v>
      </c>
      <c r="AW7" s="1326"/>
      <c r="AX7" s="1325" t="s">
        <v>896</v>
      </c>
      <c r="AY7" s="1326"/>
      <c r="AZ7" s="1325" t="s">
        <v>272</v>
      </c>
      <c r="BA7" s="1326"/>
      <c r="BB7" s="1325" t="s">
        <v>763</v>
      </c>
      <c r="BC7" s="1326"/>
      <c r="BD7" s="956" t="s">
        <v>1037</v>
      </c>
      <c r="BE7" s="960" t="s">
        <v>1038</v>
      </c>
      <c r="BF7" s="1346"/>
      <c r="BG7" s="1321"/>
      <c r="BH7" s="1346"/>
      <c r="BI7" s="1346"/>
      <c r="BJ7" s="1346"/>
      <c r="BK7" s="1346"/>
      <c r="BL7" s="1346"/>
      <c r="BM7" s="1346"/>
      <c r="BN7" s="1346"/>
      <c r="BO7" s="1346"/>
      <c r="BP7" s="1321"/>
      <c r="BQ7" s="1315"/>
      <c r="BR7" s="1346"/>
      <c r="BS7" s="1318"/>
      <c r="BT7" s="1321"/>
      <c r="BU7" s="1324"/>
      <c r="BV7" s="1324"/>
      <c r="BW7" s="1315"/>
      <c r="BX7" s="1355"/>
      <c r="BY7" s="1315"/>
      <c r="BZ7" s="1355"/>
      <c r="CA7" s="1315"/>
      <c r="CB7" s="1315"/>
      <c r="CC7" s="1324"/>
      <c r="CD7" s="501" t="s">
        <v>210</v>
      </c>
      <c r="CE7" s="502" t="s">
        <v>211</v>
      </c>
      <c r="CF7" s="501" t="s">
        <v>210</v>
      </c>
      <c r="CG7" s="502" t="s">
        <v>211</v>
      </c>
      <c r="CH7" s="501" t="s">
        <v>210</v>
      </c>
      <c r="CI7" s="501" t="s">
        <v>211</v>
      </c>
      <c r="CJ7" s="503"/>
      <c r="CK7" s="504"/>
    </row>
    <row r="8" spans="1:89" ht="26.25" hidden="1" customHeight="1">
      <c r="A8" s="950"/>
      <c r="B8" s="962"/>
      <c r="C8" s="769"/>
      <c r="D8" s="981"/>
      <c r="E8" s="967"/>
      <c r="F8" s="981"/>
      <c r="G8" s="982"/>
      <c r="H8" s="518"/>
      <c r="I8" s="498"/>
      <c r="J8" s="964"/>
      <c r="K8" s="960"/>
      <c r="L8" s="960"/>
      <c r="M8" s="960"/>
      <c r="N8" s="960"/>
      <c r="O8" s="960"/>
      <c r="P8" s="960"/>
      <c r="Q8" s="960"/>
      <c r="R8" s="960"/>
      <c r="S8" s="960"/>
      <c r="T8" s="488"/>
      <c r="U8" s="489"/>
      <c r="V8" s="959"/>
      <c r="W8" s="956"/>
      <c r="X8" s="959"/>
      <c r="Y8" s="956"/>
      <c r="Z8" s="959"/>
      <c r="AA8" s="956"/>
      <c r="AB8" s="959"/>
      <c r="AC8" s="956"/>
      <c r="AD8" s="959"/>
      <c r="AE8" s="956"/>
      <c r="AF8" s="960"/>
      <c r="AG8" s="960"/>
      <c r="AH8" s="490"/>
      <c r="AI8" s="959"/>
      <c r="AJ8" s="956"/>
      <c r="AK8" s="959"/>
      <c r="AL8" s="956"/>
      <c r="AM8" s="960"/>
      <c r="AN8" s="959"/>
      <c r="AO8" s="956"/>
      <c r="AP8" s="490"/>
      <c r="AQ8" s="959"/>
      <c r="AR8" s="956"/>
      <c r="AS8" s="960"/>
      <c r="AT8" s="959"/>
      <c r="AU8" s="956"/>
      <c r="AV8" s="959"/>
      <c r="AW8" s="956"/>
      <c r="AX8" s="959"/>
      <c r="AY8" s="956"/>
      <c r="AZ8" s="959"/>
      <c r="BA8" s="956"/>
      <c r="BB8" s="956"/>
      <c r="BC8" s="490"/>
      <c r="BD8" s="956"/>
      <c r="BE8" s="960"/>
      <c r="BF8" s="983"/>
      <c r="BG8" s="984"/>
      <c r="BH8" s="984"/>
      <c r="BI8" s="984"/>
      <c r="BJ8" s="984"/>
      <c r="BK8" s="984"/>
      <c r="BL8" s="984"/>
      <c r="BM8" s="984"/>
      <c r="BN8" s="984"/>
      <c r="BO8" s="984"/>
      <c r="BP8" s="984"/>
      <c r="BQ8" s="984"/>
      <c r="BR8" s="984"/>
      <c r="BS8" s="984"/>
      <c r="BT8" s="984"/>
      <c r="BU8" s="984"/>
      <c r="BV8" s="984"/>
      <c r="BW8" s="984"/>
      <c r="BX8" s="984"/>
      <c r="BY8" s="984"/>
      <c r="BZ8" s="984"/>
      <c r="CA8" s="984"/>
      <c r="CB8" s="984"/>
      <c r="CC8" s="984"/>
      <c r="CD8" s="501"/>
      <c r="CE8" s="502"/>
      <c r="CF8" s="501"/>
      <c r="CG8" s="502"/>
      <c r="CH8" s="501"/>
      <c r="CI8" s="501"/>
      <c r="CJ8" s="503"/>
      <c r="CK8" s="504"/>
    </row>
    <row r="9" spans="1:89" ht="59.25" customHeight="1">
      <c r="A9" s="950">
        <v>1</v>
      </c>
      <c r="B9" s="451">
        <v>1</v>
      </c>
      <c r="C9" s="1362" t="s">
        <v>9</v>
      </c>
      <c r="D9" s="1363"/>
      <c r="E9" s="1363"/>
      <c r="F9" s="1363"/>
      <c r="G9" s="1364"/>
      <c r="H9" s="390" t="s">
        <v>316</v>
      </c>
      <c r="I9" s="11" t="s">
        <v>316</v>
      </c>
      <c r="J9" s="11" t="s">
        <v>316</v>
      </c>
      <c r="K9" s="507" t="s">
        <v>316</v>
      </c>
      <c r="L9" s="11" t="s">
        <v>316</v>
      </c>
      <c r="M9" s="11" t="s">
        <v>316</v>
      </c>
      <c r="N9" s="960" t="s">
        <v>316</v>
      </c>
      <c r="O9" s="11" t="s">
        <v>316</v>
      </c>
      <c r="P9" s="11" t="s">
        <v>316</v>
      </c>
      <c r="Q9" s="11" t="s">
        <v>316</v>
      </c>
      <c r="R9" s="11"/>
      <c r="S9" s="11" t="s">
        <v>316</v>
      </c>
      <c r="T9" s="11" t="s">
        <v>316</v>
      </c>
      <c r="U9" s="11" t="s">
        <v>316</v>
      </c>
      <c r="V9" s="11" t="s">
        <v>316</v>
      </c>
      <c r="W9" s="11" t="s">
        <v>316</v>
      </c>
      <c r="X9" s="11" t="s">
        <v>316</v>
      </c>
      <c r="Y9" s="11" t="s">
        <v>316</v>
      </c>
      <c r="Z9" s="11" t="s">
        <v>316</v>
      </c>
      <c r="AA9" s="11" t="s">
        <v>316</v>
      </c>
      <c r="AB9" s="11" t="s">
        <v>316</v>
      </c>
      <c r="AC9" s="11" t="s">
        <v>316</v>
      </c>
      <c r="AD9" s="11" t="s">
        <v>316</v>
      </c>
      <c r="AE9" s="11" t="s">
        <v>316</v>
      </c>
      <c r="AF9" s="11" t="s">
        <v>316</v>
      </c>
      <c r="AG9" s="11" t="s">
        <v>316</v>
      </c>
      <c r="AH9" s="960" t="s">
        <v>316</v>
      </c>
      <c r="AI9" s="960" t="s">
        <v>316</v>
      </c>
      <c r="AJ9" s="960" t="s">
        <v>316</v>
      </c>
      <c r="AK9" s="960" t="s">
        <v>316</v>
      </c>
      <c r="AL9" s="960" t="s">
        <v>316</v>
      </c>
      <c r="AM9" s="11" t="s">
        <v>316</v>
      </c>
      <c r="AN9" s="11" t="s">
        <v>316</v>
      </c>
      <c r="AO9" s="11" t="s">
        <v>316</v>
      </c>
      <c r="AP9" s="11" t="s">
        <v>316</v>
      </c>
      <c r="AQ9" s="11"/>
      <c r="AR9" s="11"/>
      <c r="AS9" s="11" t="s">
        <v>316</v>
      </c>
      <c r="AT9" s="11" t="s">
        <v>316</v>
      </c>
      <c r="AU9" s="11" t="s">
        <v>316</v>
      </c>
      <c r="AV9" s="11" t="s">
        <v>316</v>
      </c>
      <c r="AW9" s="11" t="s">
        <v>316</v>
      </c>
      <c r="AX9" s="11"/>
      <c r="AY9" s="11"/>
      <c r="AZ9" s="11" t="s">
        <v>316</v>
      </c>
      <c r="BA9" s="11" t="s">
        <v>316</v>
      </c>
      <c r="BB9" s="11" t="s">
        <v>316</v>
      </c>
      <c r="BC9" s="11" t="s">
        <v>316</v>
      </c>
      <c r="BD9" s="11"/>
      <c r="BE9" s="11" t="s">
        <v>316</v>
      </c>
      <c r="BF9" s="507" t="s">
        <v>316</v>
      </c>
      <c r="BG9" s="507" t="s">
        <v>316</v>
      </c>
      <c r="BH9" s="507" t="s">
        <v>316</v>
      </c>
      <c r="BI9" s="507" t="s">
        <v>316</v>
      </c>
      <c r="BJ9" s="507" t="s">
        <v>316</v>
      </c>
      <c r="BK9" s="507" t="s">
        <v>316</v>
      </c>
      <c r="BL9" s="507" t="s">
        <v>316</v>
      </c>
      <c r="BM9" s="507" t="s">
        <v>316</v>
      </c>
      <c r="BN9" s="507" t="s">
        <v>316</v>
      </c>
      <c r="BO9" s="507" t="s">
        <v>316</v>
      </c>
      <c r="BP9" s="507" t="s">
        <v>316</v>
      </c>
      <c r="BQ9" s="507" t="s">
        <v>316</v>
      </c>
      <c r="BR9" s="507" t="s">
        <v>316</v>
      </c>
      <c r="BS9" s="507" t="s">
        <v>316</v>
      </c>
      <c r="BT9" s="507" t="s">
        <v>316</v>
      </c>
      <c r="BU9" s="507" t="s">
        <v>316</v>
      </c>
      <c r="BV9" s="507" t="s">
        <v>316</v>
      </c>
      <c r="BW9" s="507" t="s">
        <v>316</v>
      </c>
      <c r="BX9" s="507" t="s">
        <v>316</v>
      </c>
      <c r="BY9" s="507" t="s">
        <v>316</v>
      </c>
      <c r="BZ9" s="507" t="s">
        <v>316</v>
      </c>
      <c r="CA9" s="507" t="s">
        <v>316</v>
      </c>
      <c r="CB9" s="507" t="s">
        <v>316</v>
      </c>
      <c r="CC9" s="507" t="s">
        <v>316</v>
      </c>
      <c r="CD9" s="507" t="s">
        <v>316</v>
      </c>
      <c r="CE9" s="508" t="s">
        <v>316</v>
      </c>
      <c r="CF9" s="507" t="s">
        <v>316</v>
      </c>
      <c r="CG9" s="508" t="s">
        <v>316</v>
      </c>
      <c r="CH9" s="507" t="s">
        <v>316</v>
      </c>
      <c r="CI9" s="507" t="s">
        <v>316</v>
      </c>
      <c r="CJ9" s="507" t="s">
        <v>316</v>
      </c>
      <c r="CK9" s="508" t="s">
        <v>316</v>
      </c>
    </row>
    <row r="10" spans="1:89" s="3" customFormat="1" hidden="1">
      <c r="A10" s="19">
        <v>2</v>
      </c>
      <c r="B10" s="451">
        <v>2</v>
      </c>
      <c r="C10" s="1365" t="s">
        <v>12</v>
      </c>
      <c r="D10" s="1366"/>
      <c r="E10" s="1365"/>
      <c r="F10" s="6" t="s">
        <v>316</v>
      </c>
      <c r="G10" s="6" t="s">
        <v>316</v>
      </c>
      <c r="H10" s="11" t="s">
        <v>316</v>
      </c>
      <c r="I10" s="6" t="s">
        <v>316</v>
      </c>
      <c r="J10" s="6" t="s">
        <v>316</v>
      </c>
      <c r="K10" s="6" t="s">
        <v>316</v>
      </c>
      <c r="L10" s="6" t="s">
        <v>316</v>
      </c>
      <c r="M10" s="6" t="s">
        <v>316</v>
      </c>
      <c r="N10" s="11" t="s">
        <v>316</v>
      </c>
      <c r="O10" s="6" t="s">
        <v>316</v>
      </c>
      <c r="P10" s="6" t="s">
        <v>316</v>
      </c>
      <c r="Q10" s="6" t="s">
        <v>316</v>
      </c>
      <c r="R10" s="6"/>
      <c r="S10" s="6" t="s">
        <v>316</v>
      </c>
      <c r="T10" s="6" t="s">
        <v>316</v>
      </c>
      <c r="U10" s="6" t="s">
        <v>316</v>
      </c>
      <c r="V10" s="6" t="s">
        <v>316</v>
      </c>
      <c r="W10" s="6" t="s">
        <v>316</v>
      </c>
      <c r="X10" s="6" t="s">
        <v>316</v>
      </c>
      <c r="Y10" s="6" t="s">
        <v>316</v>
      </c>
      <c r="Z10" s="6" t="s">
        <v>316</v>
      </c>
      <c r="AA10" s="6" t="s">
        <v>316</v>
      </c>
      <c r="AB10" s="6" t="s">
        <v>316</v>
      </c>
      <c r="AC10" s="6" t="s">
        <v>316</v>
      </c>
      <c r="AD10" s="6" t="s">
        <v>316</v>
      </c>
      <c r="AE10" s="6" t="s">
        <v>316</v>
      </c>
      <c r="AF10" s="6" t="s">
        <v>316</v>
      </c>
      <c r="AG10" s="6" t="s">
        <v>316</v>
      </c>
      <c r="AH10" s="11" t="s">
        <v>316</v>
      </c>
      <c r="AI10" s="11" t="s">
        <v>316</v>
      </c>
      <c r="AJ10" s="11" t="s">
        <v>316</v>
      </c>
      <c r="AK10" s="11" t="s">
        <v>316</v>
      </c>
      <c r="AL10" s="11" t="s">
        <v>316</v>
      </c>
      <c r="AM10" s="6" t="s">
        <v>316</v>
      </c>
      <c r="AN10" s="6" t="s">
        <v>316</v>
      </c>
      <c r="AO10" s="6" t="s">
        <v>316</v>
      </c>
      <c r="AP10" s="6" t="s">
        <v>316</v>
      </c>
      <c r="AQ10" s="6"/>
      <c r="AR10" s="6"/>
      <c r="AS10" s="6" t="s">
        <v>316</v>
      </c>
      <c r="AT10" s="6" t="s">
        <v>316</v>
      </c>
      <c r="AU10" s="6" t="s">
        <v>316</v>
      </c>
      <c r="AV10" s="6" t="s">
        <v>316</v>
      </c>
      <c r="AW10" s="6" t="s">
        <v>316</v>
      </c>
      <c r="AX10" s="6"/>
      <c r="AY10" s="6"/>
      <c r="AZ10" s="6" t="s">
        <v>316</v>
      </c>
      <c r="BA10" s="6" t="s">
        <v>316</v>
      </c>
      <c r="BB10" s="6" t="s">
        <v>316</v>
      </c>
      <c r="BC10" s="6" t="s">
        <v>316</v>
      </c>
      <c r="BD10" s="6"/>
      <c r="BE10" s="6" t="s">
        <v>316</v>
      </c>
      <c r="BF10" s="6" t="s">
        <v>316</v>
      </c>
      <c r="BG10" s="6" t="s">
        <v>316</v>
      </c>
      <c r="BH10" s="6" t="s">
        <v>316</v>
      </c>
      <c r="BI10" s="6" t="s">
        <v>316</v>
      </c>
      <c r="BJ10" s="6" t="s">
        <v>316</v>
      </c>
      <c r="BK10" s="6" t="s">
        <v>316</v>
      </c>
      <c r="BL10" s="6" t="s">
        <v>316</v>
      </c>
      <c r="BM10" s="6" t="s">
        <v>316</v>
      </c>
      <c r="BN10" s="6" t="s">
        <v>316</v>
      </c>
      <c r="BO10" s="6" t="s">
        <v>316</v>
      </c>
      <c r="BP10" s="6" t="s">
        <v>316</v>
      </c>
      <c r="BQ10" s="6" t="s">
        <v>316</v>
      </c>
      <c r="BR10" s="6" t="s">
        <v>316</v>
      </c>
      <c r="BS10" s="6" t="s">
        <v>316</v>
      </c>
      <c r="BT10" s="6" t="s">
        <v>316</v>
      </c>
      <c r="BU10" s="6" t="s">
        <v>316</v>
      </c>
      <c r="BV10" s="6" t="s">
        <v>316</v>
      </c>
      <c r="BW10" s="6"/>
      <c r="BX10" s="6"/>
      <c r="BY10" s="6"/>
      <c r="BZ10" s="6"/>
      <c r="CA10" s="6"/>
      <c r="CB10" s="6"/>
      <c r="CC10" s="6" t="s">
        <v>316</v>
      </c>
      <c r="CD10" s="6" t="s">
        <v>316</v>
      </c>
      <c r="CE10" s="509" t="s">
        <v>316</v>
      </c>
      <c r="CF10" s="6" t="s">
        <v>316</v>
      </c>
      <c r="CG10" s="509" t="s">
        <v>316</v>
      </c>
      <c r="CH10" s="6" t="s">
        <v>316</v>
      </c>
      <c r="CI10" s="6" t="s">
        <v>316</v>
      </c>
      <c r="CJ10" s="6" t="s">
        <v>316</v>
      </c>
      <c r="CK10" s="509" t="s">
        <v>316</v>
      </c>
    </row>
    <row r="11" spans="1:89" s="3" customFormat="1" hidden="1">
      <c r="A11" s="19">
        <v>3</v>
      </c>
      <c r="B11" s="451">
        <v>3</v>
      </c>
      <c r="C11" s="1365" t="s">
        <v>13</v>
      </c>
      <c r="D11" s="1366"/>
      <c r="E11" s="1365"/>
      <c r="F11" s="6" t="s">
        <v>316</v>
      </c>
      <c r="G11" s="6" t="s">
        <v>316</v>
      </c>
      <c r="H11" s="11" t="s">
        <v>316</v>
      </c>
      <c r="I11" s="6" t="s">
        <v>316</v>
      </c>
      <c r="J11" s="6" t="s">
        <v>316</v>
      </c>
      <c r="K11" s="6" t="s">
        <v>316</v>
      </c>
      <c r="L11" s="6" t="s">
        <v>316</v>
      </c>
      <c r="M11" s="6" t="s">
        <v>316</v>
      </c>
      <c r="N11" s="11" t="s">
        <v>316</v>
      </c>
      <c r="O11" s="6" t="s">
        <v>316</v>
      </c>
      <c r="P11" s="6" t="s">
        <v>316</v>
      </c>
      <c r="Q11" s="6" t="s">
        <v>316</v>
      </c>
      <c r="R11" s="6"/>
      <c r="S11" s="6" t="s">
        <v>316</v>
      </c>
      <c r="T11" s="6" t="s">
        <v>316</v>
      </c>
      <c r="U11" s="6" t="s">
        <v>316</v>
      </c>
      <c r="V11" s="6" t="s">
        <v>316</v>
      </c>
      <c r="W11" s="6" t="s">
        <v>316</v>
      </c>
      <c r="X11" s="6" t="s">
        <v>316</v>
      </c>
      <c r="Y11" s="6" t="s">
        <v>316</v>
      </c>
      <c r="Z11" s="6" t="s">
        <v>316</v>
      </c>
      <c r="AA11" s="6" t="s">
        <v>316</v>
      </c>
      <c r="AB11" s="6" t="s">
        <v>316</v>
      </c>
      <c r="AC11" s="6" t="s">
        <v>316</v>
      </c>
      <c r="AD11" s="6" t="s">
        <v>316</v>
      </c>
      <c r="AE11" s="6" t="s">
        <v>316</v>
      </c>
      <c r="AF11" s="6" t="s">
        <v>316</v>
      </c>
      <c r="AG11" s="6" t="s">
        <v>316</v>
      </c>
      <c r="AH11" s="11" t="s">
        <v>316</v>
      </c>
      <c r="AI11" s="11" t="s">
        <v>316</v>
      </c>
      <c r="AJ11" s="11" t="s">
        <v>316</v>
      </c>
      <c r="AK11" s="11" t="s">
        <v>316</v>
      </c>
      <c r="AL11" s="11" t="s">
        <v>316</v>
      </c>
      <c r="AM11" s="6" t="s">
        <v>316</v>
      </c>
      <c r="AN11" s="6" t="s">
        <v>316</v>
      </c>
      <c r="AO11" s="6" t="s">
        <v>316</v>
      </c>
      <c r="AP11" s="6" t="s">
        <v>316</v>
      </c>
      <c r="AQ11" s="6"/>
      <c r="AR11" s="6"/>
      <c r="AS11" s="6" t="s">
        <v>316</v>
      </c>
      <c r="AT11" s="6" t="s">
        <v>316</v>
      </c>
      <c r="AU11" s="6" t="s">
        <v>316</v>
      </c>
      <c r="AV11" s="6" t="s">
        <v>316</v>
      </c>
      <c r="AW11" s="6" t="s">
        <v>316</v>
      </c>
      <c r="AX11" s="6"/>
      <c r="AY11" s="6"/>
      <c r="AZ11" s="6" t="s">
        <v>316</v>
      </c>
      <c r="BA11" s="6" t="s">
        <v>316</v>
      </c>
      <c r="BB11" s="6" t="s">
        <v>316</v>
      </c>
      <c r="BC11" s="6" t="s">
        <v>316</v>
      </c>
      <c r="BD11" s="6"/>
      <c r="BE11" s="6" t="s">
        <v>316</v>
      </c>
      <c r="BF11" s="6" t="s">
        <v>316</v>
      </c>
      <c r="BG11" s="6" t="s">
        <v>316</v>
      </c>
      <c r="BH11" s="6" t="s">
        <v>316</v>
      </c>
      <c r="BI11" s="6" t="s">
        <v>316</v>
      </c>
      <c r="BJ11" s="6" t="s">
        <v>316</v>
      </c>
      <c r="BK11" s="6" t="s">
        <v>316</v>
      </c>
      <c r="BL11" s="6" t="s">
        <v>316</v>
      </c>
      <c r="BM11" s="6" t="s">
        <v>316</v>
      </c>
      <c r="BN11" s="6" t="s">
        <v>316</v>
      </c>
      <c r="BO11" s="6" t="s">
        <v>316</v>
      </c>
      <c r="BP11" s="6" t="s">
        <v>316</v>
      </c>
      <c r="BQ11" s="6" t="s">
        <v>316</v>
      </c>
      <c r="BR11" s="6" t="s">
        <v>316</v>
      </c>
      <c r="BS11" s="6" t="s">
        <v>316</v>
      </c>
      <c r="BT11" s="6" t="s">
        <v>316</v>
      </c>
      <c r="BU11" s="6" t="s">
        <v>316</v>
      </c>
      <c r="BV11" s="6" t="s">
        <v>316</v>
      </c>
      <c r="BW11" s="6"/>
      <c r="BX11" s="6"/>
      <c r="BY11" s="6"/>
      <c r="BZ11" s="6"/>
      <c r="CA11" s="6"/>
      <c r="CB11" s="6"/>
      <c r="CC11" s="6" t="s">
        <v>316</v>
      </c>
      <c r="CD11" s="6" t="s">
        <v>316</v>
      </c>
      <c r="CE11" s="509" t="s">
        <v>316</v>
      </c>
      <c r="CF11" s="6" t="s">
        <v>316</v>
      </c>
      <c r="CG11" s="509" t="s">
        <v>316</v>
      </c>
      <c r="CH11" s="6" t="s">
        <v>316</v>
      </c>
      <c r="CI11" s="6" t="s">
        <v>316</v>
      </c>
      <c r="CJ11" s="6" t="s">
        <v>316</v>
      </c>
      <c r="CK11" s="509" t="s">
        <v>316</v>
      </c>
    </row>
    <row r="12" spans="1:89" ht="81" customHeight="1">
      <c r="A12" s="950">
        <v>4</v>
      </c>
      <c r="B12" s="451">
        <v>4</v>
      </c>
      <c r="C12" s="390" t="s">
        <v>27</v>
      </c>
      <c r="D12" s="72" t="s">
        <v>14</v>
      </c>
      <c r="E12" s="69" t="s">
        <v>273</v>
      </c>
      <c r="F12" s="960" t="s">
        <v>17</v>
      </c>
      <c r="G12" s="69" t="s">
        <v>295</v>
      </c>
      <c r="H12" s="70" t="s">
        <v>274</v>
      </c>
      <c r="I12" s="115" t="s">
        <v>275</v>
      </c>
      <c r="J12" s="10" t="s">
        <v>11</v>
      </c>
      <c r="K12" s="507" t="s">
        <v>16</v>
      </c>
      <c r="L12" s="974"/>
      <c r="M12" s="71"/>
      <c r="N12" s="71"/>
      <c r="O12" s="71"/>
      <c r="P12" s="71"/>
      <c r="Q12" s="71"/>
      <c r="R12" s="71"/>
      <c r="S12" s="71"/>
      <c r="T12" s="71"/>
      <c r="U12" s="66">
        <f>COUNTIF(K12:T12,"x")</f>
        <v>1</v>
      </c>
      <c r="V12" s="72" t="s">
        <v>213</v>
      </c>
      <c r="W12" s="72" t="s">
        <v>213</v>
      </c>
      <c r="X12" s="72" t="s">
        <v>213</v>
      </c>
      <c r="Y12" s="72" t="s">
        <v>213</v>
      </c>
      <c r="Z12" s="71"/>
      <c r="AA12" s="71"/>
      <c r="AB12" s="71"/>
      <c r="AC12" s="71"/>
      <c r="AD12" s="71"/>
      <c r="AE12" s="71"/>
      <c r="AF12" s="71"/>
      <c r="AG12" s="72"/>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960" t="s">
        <v>281</v>
      </c>
      <c r="BG12" s="960" t="s">
        <v>281</v>
      </c>
      <c r="BH12" s="960" t="s">
        <v>1160</v>
      </c>
      <c r="BI12" s="960" t="s">
        <v>281</v>
      </c>
      <c r="BJ12" s="960" t="s">
        <v>1160</v>
      </c>
      <c r="BK12" s="960" t="s">
        <v>1160</v>
      </c>
      <c r="BL12" s="960" t="s">
        <v>1160</v>
      </c>
      <c r="BM12" s="960" t="s">
        <v>281</v>
      </c>
      <c r="BN12" s="960" t="s">
        <v>281</v>
      </c>
      <c r="BO12" s="960" t="s">
        <v>281</v>
      </c>
      <c r="BP12" s="960" t="s">
        <v>281</v>
      </c>
      <c r="BQ12" s="960" t="s">
        <v>1160</v>
      </c>
      <c r="BR12" s="960" t="s">
        <v>281</v>
      </c>
      <c r="BS12" s="960" t="s">
        <v>281</v>
      </c>
      <c r="BT12" s="960" t="s">
        <v>281</v>
      </c>
      <c r="BU12" s="960" t="s">
        <v>281</v>
      </c>
      <c r="BV12" s="960" t="s">
        <v>281</v>
      </c>
      <c r="BW12" s="960" t="s">
        <v>281</v>
      </c>
      <c r="BX12" s="960" t="s">
        <v>281</v>
      </c>
      <c r="BY12" s="960" t="s">
        <v>281</v>
      </c>
      <c r="BZ12" s="960" t="s">
        <v>281</v>
      </c>
      <c r="CA12" s="960" t="s">
        <v>281</v>
      </c>
      <c r="CB12" s="960" t="s">
        <v>281</v>
      </c>
      <c r="CC12" s="960" t="s">
        <v>281</v>
      </c>
      <c r="CD12" s="950">
        <f t="shared" ref="CD12:CD28" si="2">COUNTIF($BF12:$CC12,2)</f>
        <v>19</v>
      </c>
      <c r="CE12" s="510">
        <f t="shared" ref="CE12:CE21" si="3">CD12/COUNTA($BF12:$CC12)</f>
        <v>0.79166666666666663</v>
      </c>
      <c r="CF12" s="950">
        <f t="shared" ref="CF12:CF21" si="4">COUNTIF($BF12:$CC12,1)</f>
        <v>5</v>
      </c>
      <c r="CG12" s="510">
        <f t="shared" ref="CG12:CG21" si="5">CF12/COUNTA($BF12:$CC12)</f>
        <v>0.20833333333333334</v>
      </c>
      <c r="CH12" s="950">
        <f t="shared" ref="CH12:CH21" si="6">COUNTIF($BF12:$CC12,0)</f>
        <v>0</v>
      </c>
      <c r="CI12" s="511">
        <f t="shared" ref="CI12:CI21" si="7">CH12/COUNTA($BF12:$CC12)</f>
        <v>0</v>
      </c>
      <c r="CJ12" s="950">
        <f t="shared" ref="CJ12:CJ21" si="8">(((CD12*2)+(CF12*1)+(CH12*0)))/COUNTA($BF12:$CC12)</f>
        <v>1.7916666666666667</v>
      </c>
      <c r="CK12" s="951" t="str">
        <f>IF(CJ12&gt;=1.6,"Đạt mục tiêu",IF(CJ12&gt;=1,"Cần cố gắng","Chưa đạt"))</f>
        <v>Đạt mục tiêu</v>
      </c>
    </row>
    <row r="13" spans="1:89" s="972" customFormat="1" ht="81.75" customHeight="1">
      <c r="A13" s="19">
        <v>5</v>
      </c>
      <c r="B13" s="451">
        <v>5</v>
      </c>
      <c r="C13" s="67" t="s">
        <v>27</v>
      </c>
      <c r="D13" s="72" t="s">
        <v>14</v>
      </c>
      <c r="E13" s="69" t="s">
        <v>273</v>
      </c>
      <c r="F13" s="960" t="s">
        <v>17</v>
      </c>
      <c r="G13" s="69" t="s">
        <v>296</v>
      </c>
      <c r="H13" s="70" t="s">
        <v>289</v>
      </c>
      <c r="I13" s="20" t="s">
        <v>212</v>
      </c>
      <c r="J13" s="10" t="s">
        <v>11</v>
      </c>
      <c r="K13" s="71"/>
      <c r="L13" s="71" t="s">
        <v>16</v>
      </c>
      <c r="M13" s="71"/>
      <c r="N13" s="71"/>
      <c r="O13" s="71"/>
      <c r="P13" s="71"/>
      <c r="Q13" s="71"/>
      <c r="R13" s="71"/>
      <c r="S13" s="71"/>
      <c r="T13" s="71"/>
      <c r="U13" s="66">
        <f t="shared" ref="U13:U34" si="9">COUNTIF(K13:T13,"x")</f>
        <v>1</v>
      </c>
      <c r="V13" s="71"/>
      <c r="W13" s="71"/>
      <c r="X13" s="71"/>
      <c r="Y13" s="71"/>
      <c r="Z13" s="71" t="s">
        <v>213</v>
      </c>
      <c r="AA13" s="71" t="s">
        <v>213</v>
      </c>
      <c r="AB13" s="71" t="s">
        <v>213</v>
      </c>
      <c r="AC13" s="71" t="s">
        <v>213</v>
      </c>
      <c r="AD13" s="71"/>
      <c r="AE13" s="71"/>
      <c r="AF13" s="71"/>
      <c r="AG13" s="72"/>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9">
        <v>2</v>
      </c>
      <c r="BG13" s="79">
        <v>2</v>
      </c>
      <c r="BH13" s="79">
        <v>2</v>
      </c>
      <c r="BI13" s="79">
        <v>2</v>
      </c>
      <c r="BJ13" s="79">
        <v>2</v>
      </c>
      <c r="BK13" s="79">
        <v>2</v>
      </c>
      <c r="BL13" s="79">
        <v>2</v>
      </c>
      <c r="BM13" s="79">
        <v>2</v>
      </c>
      <c r="BN13" s="79">
        <v>1</v>
      </c>
      <c r="BO13" s="79">
        <v>1</v>
      </c>
      <c r="BP13" s="79">
        <v>1</v>
      </c>
      <c r="BQ13" s="79">
        <v>1</v>
      </c>
      <c r="BR13" s="79">
        <v>2</v>
      </c>
      <c r="BS13" s="79">
        <v>1</v>
      </c>
      <c r="BT13" s="79">
        <v>2</v>
      </c>
      <c r="BU13" s="79">
        <v>2</v>
      </c>
      <c r="BV13" s="79">
        <v>2</v>
      </c>
      <c r="BW13" s="79">
        <v>2</v>
      </c>
      <c r="BX13" s="79">
        <v>2</v>
      </c>
      <c r="BY13" s="79">
        <v>2</v>
      </c>
      <c r="BZ13" s="79">
        <v>2</v>
      </c>
      <c r="CA13" s="79">
        <v>2</v>
      </c>
      <c r="CB13" s="79">
        <v>1</v>
      </c>
      <c r="CC13" s="79">
        <v>2</v>
      </c>
      <c r="CD13" s="974">
        <f t="shared" si="2"/>
        <v>18</v>
      </c>
      <c r="CE13" s="512">
        <f t="shared" si="3"/>
        <v>0.75</v>
      </c>
      <c r="CF13" s="974">
        <f t="shared" si="4"/>
        <v>6</v>
      </c>
      <c r="CG13" s="512">
        <f t="shared" si="5"/>
        <v>0.25</v>
      </c>
      <c r="CH13" s="974">
        <f t="shared" si="6"/>
        <v>0</v>
      </c>
      <c r="CI13" s="81">
        <f t="shared" si="7"/>
        <v>0</v>
      </c>
      <c r="CJ13" s="974">
        <f t="shared" si="8"/>
        <v>1.75</v>
      </c>
      <c r="CK13" s="975" t="str">
        <f t="shared" ref="CK13" si="10">IF(CJ13&gt;=1.6,"Đạt mục tiêu",IF(CJ13&gt;=1,"Cần cố gắng","Chưa đạt"))</f>
        <v>Đạt mục tiêu</v>
      </c>
    </row>
    <row r="14" spans="1:89" s="3" customFormat="1" ht="94.5">
      <c r="A14" s="19">
        <v>6</v>
      </c>
      <c r="B14" s="451">
        <v>6</v>
      </c>
      <c r="C14" s="390" t="s">
        <v>27</v>
      </c>
      <c r="D14" s="72" t="s">
        <v>14</v>
      </c>
      <c r="E14" s="9" t="s">
        <v>273</v>
      </c>
      <c r="F14" s="960" t="s">
        <v>17</v>
      </c>
      <c r="G14" s="9" t="s">
        <v>297</v>
      </c>
      <c r="H14" s="513" t="s">
        <v>1161</v>
      </c>
      <c r="I14" s="963" t="s">
        <v>212</v>
      </c>
      <c r="J14" s="960" t="s">
        <v>11</v>
      </c>
      <c r="K14" s="11"/>
      <c r="L14" s="11"/>
      <c r="M14" s="11" t="s">
        <v>16</v>
      </c>
      <c r="N14" s="11"/>
      <c r="O14" s="11"/>
      <c r="P14" s="11"/>
      <c r="Q14" s="11"/>
      <c r="R14" s="11"/>
      <c r="S14" s="11"/>
      <c r="T14" s="11"/>
      <c r="U14" s="493">
        <f t="shared" si="9"/>
        <v>1</v>
      </c>
      <c r="V14" s="11"/>
      <c r="W14" s="11"/>
      <c r="X14" s="11"/>
      <c r="Y14" s="11"/>
      <c r="Z14" s="11"/>
      <c r="AA14" s="11"/>
      <c r="AB14" s="11"/>
      <c r="AC14" s="11"/>
      <c r="AD14" s="11" t="s">
        <v>213</v>
      </c>
      <c r="AE14" s="11" t="s">
        <v>213</v>
      </c>
      <c r="AF14" s="11" t="s">
        <v>213</v>
      </c>
      <c r="AG14" s="11" t="s">
        <v>213</v>
      </c>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963">
        <v>2</v>
      </c>
      <c r="BG14" s="963">
        <v>2</v>
      </c>
      <c r="BH14" s="963">
        <v>1</v>
      </c>
      <c r="BI14" s="963">
        <v>2</v>
      </c>
      <c r="BJ14" s="963">
        <v>2</v>
      </c>
      <c r="BK14" s="963">
        <v>2</v>
      </c>
      <c r="BL14" s="963">
        <v>2</v>
      </c>
      <c r="BM14" s="963">
        <v>2</v>
      </c>
      <c r="BN14" s="963">
        <v>2</v>
      </c>
      <c r="BO14" s="963">
        <v>2</v>
      </c>
      <c r="BP14" s="963">
        <v>2</v>
      </c>
      <c r="BQ14" s="79">
        <v>1</v>
      </c>
      <c r="BR14" s="963">
        <v>2</v>
      </c>
      <c r="BS14" s="963">
        <v>2</v>
      </c>
      <c r="BT14" s="963">
        <v>2</v>
      </c>
      <c r="BU14" s="963">
        <v>1</v>
      </c>
      <c r="BV14" s="963">
        <v>2</v>
      </c>
      <c r="BW14" s="963">
        <v>2</v>
      </c>
      <c r="BX14" s="963">
        <v>2</v>
      </c>
      <c r="BY14" s="963">
        <v>2</v>
      </c>
      <c r="BZ14" s="963">
        <v>2</v>
      </c>
      <c r="CA14" s="963">
        <v>2</v>
      </c>
      <c r="CB14" s="79">
        <v>1</v>
      </c>
      <c r="CC14" s="963">
        <v>2</v>
      </c>
      <c r="CD14" s="944">
        <f t="shared" si="2"/>
        <v>20</v>
      </c>
      <c r="CE14" s="514">
        <f t="shared" si="3"/>
        <v>0.83333333333333337</v>
      </c>
      <c r="CF14" s="944">
        <f t="shared" si="4"/>
        <v>4</v>
      </c>
      <c r="CG14" s="514">
        <f t="shared" si="5"/>
        <v>0.16666666666666666</v>
      </c>
      <c r="CH14" s="944">
        <f t="shared" si="6"/>
        <v>0</v>
      </c>
      <c r="CI14" s="228">
        <f t="shared" si="7"/>
        <v>0</v>
      </c>
      <c r="CJ14" s="944">
        <f t="shared" si="8"/>
        <v>1.8333333333333333</v>
      </c>
      <c r="CK14" s="945" t="str">
        <f>IF(CJ14&gt;=1.6,"Đạt mục tiêu",IF(CJ14&gt;=1,"Cần cố gắng","Chưa đạt"))</f>
        <v>Đạt mục tiêu</v>
      </c>
    </row>
    <row r="15" spans="1:89" ht="67.5" customHeight="1">
      <c r="A15" s="950">
        <v>7</v>
      </c>
      <c r="B15" s="451">
        <v>7</v>
      </c>
      <c r="C15" s="390" t="s">
        <v>27</v>
      </c>
      <c r="D15" s="72" t="s">
        <v>14</v>
      </c>
      <c r="E15" s="9" t="s">
        <v>273</v>
      </c>
      <c r="F15" s="960" t="s">
        <v>17</v>
      </c>
      <c r="G15" s="69" t="s">
        <v>298</v>
      </c>
      <c r="H15" s="390" t="s">
        <v>1162</v>
      </c>
      <c r="I15" s="20" t="s">
        <v>212</v>
      </c>
      <c r="J15" s="10" t="s">
        <v>11</v>
      </c>
      <c r="K15" s="71"/>
      <c r="L15" s="71"/>
      <c r="M15" s="71"/>
      <c r="N15" s="960" t="s">
        <v>16</v>
      </c>
      <c r="O15" s="71"/>
      <c r="P15" s="71"/>
      <c r="Q15" s="71"/>
      <c r="R15" s="71"/>
      <c r="S15" s="71"/>
      <c r="T15" s="71"/>
      <c r="U15" s="66">
        <f t="shared" si="9"/>
        <v>1</v>
      </c>
      <c r="V15" s="71"/>
      <c r="W15" s="71"/>
      <c r="X15" s="71"/>
      <c r="Y15" s="71"/>
      <c r="Z15" s="71"/>
      <c r="AA15" s="71"/>
      <c r="AB15" s="71"/>
      <c r="AC15" s="71"/>
      <c r="AD15" s="71"/>
      <c r="AE15" s="71"/>
      <c r="AF15" s="71"/>
      <c r="AG15" s="72"/>
      <c r="AH15" s="960" t="s">
        <v>213</v>
      </c>
      <c r="AI15" s="960" t="s">
        <v>213</v>
      </c>
      <c r="AJ15" s="960" t="s">
        <v>213</v>
      </c>
      <c r="AK15" s="960" t="s">
        <v>213</v>
      </c>
      <c r="AL15" s="960" t="s">
        <v>213</v>
      </c>
      <c r="AM15" s="71"/>
      <c r="AN15" s="71"/>
      <c r="AO15" s="71"/>
      <c r="AP15" s="71"/>
      <c r="AQ15" s="71"/>
      <c r="AR15" s="71"/>
      <c r="AS15" s="71"/>
      <c r="AT15" s="71"/>
      <c r="AU15" s="71"/>
      <c r="AV15" s="71"/>
      <c r="AW15" s="71"/>
      <c r="AX15" s="71"/>
      <c r="AY15" s="71"/>
      <c r="AZ15" s="71"/>
      <c r="BA15" s="71"/>
      <c r="BB15" s="71"/>
      <c r="BC15" s="71"/>
      <c r="BD15" s="71"/>
      <c r="BE15" s="71"/>
      <c r="BF15" s="20">
        <v>2</v>
      </c>
      <c r="BG15" s="20">
        <v>2</v>
      </c>
      <c r="BH15" s="20">
        <v>2</v>
      </c>
      <c r="BI15" s="20">
        <v>2</v>
      </c>
      <c r="BJ15" s="20">
        <v>2</v>
      </c>
      <c r="BK15" s="20">
        <v>1</v>
      </c>
      <c r="BL15" s="20">
        <v>2</v>
      </c>
      <c r="BM15" s="20">
        <v>2</v>
      </c>
      <c r="BN15" s="20">
        <v>2</v>
      </c>
      <c r="BO15" s="20">
        <v>1</v>
      </c>
      <c r="BP15" s="20">
        <v>2</v>
      </c>
      <c r="BQ15" s="79">
        <v>1</v>
      </c>
      <c r="BR15" s="20">
        <v>2</v>
      </c>
      <c r="BS15" s="20">
        <v>2</v>
      </c>
      <c r="BT15" s="20">
        <v>2</v>
      </c>
      <c r="BU15" s="20">
        <v>2</v>
      </c>
      <c r="BV15" s="20">
        <v>2</v>
      </c>
      <c r="BW15" s="20">
        <v>2</v>
      </c>
      <c r="BX15" s="20">
        <v>2</v>
      </c>
      <c r="BY15" s="20">
        <v>2</v>
      </c>
      <c r="BZ15" s="20">
        <v>2</v>
      </c>
      <c r="CA15" s="20">
        <v>2</v>
      </c>
      <c r="CB15" s="79">
        <v>1</v>
      </c>
      <c r="CC15" s="20">
        <v>1</v>
      </c>
      <c r="CD15" s="21">
        <f t="shared" si="2"/>
        <v>19</v>
      </c>
      <c r="CE15" s="22">
        <f t="shared" si="3"/>
        <v>0.79166666666666663</v>
      </c>
      <c r="CF15" s="21">
        <f t="shared" si="4"/>
        <v>5</v>
      </c>
      <c r="CG15" s="22">
        <f t="shared" si="5"/>
        <v>0.20833333333333334</v>
      </c>
      <c r="CH15" s="21">
        <f t="shared" si="6"/>
        <v>0</v>
      </c>
      <c r="CI15" s="22">
        <f t="shared" si="7"/>
        <v>0</v>
      </c>
      <c r="CJ15" s="21">
        <f t="shared" si="8"/>
        <v>1.7916666666666667</v>
      </c>
      <c r="CK15" s="427" t="str">
        <f>IF(CJ15&gt;=1.6,"Đạt mục tiêu",IF(CJ15&gt;=1,"Cần cố gắng","Chưa đạt"))</f>
        <v>Đạt mục tiêu</v>
      </c>
    </row>
    <row r="16" spans="1:89" s="972" customFormat="1" ht="62.25" customHeight="1">
      <c r="A16" s="19">
        <v>8</v>
      </c>
      <c r="B16" s="451">
        <v>8</v>
      </c>
      <c r="C16" s="67" t="s">
        <v>27</v>
      </c>
      <c r="D16" s="72" t="s">
        <v>14</v>
      </c>
      <c r="E16" s="69" t="s">
        <v>273</v>
      </c>
      <c r="F16" s="960" t="s">
        <v>17</v>
      </c>
      <c r="G16" s="69" t="s">
        <v>299</v>
      </c>
      <c r="H16" s="70" t="s">
        <v>1398</v>
      </c>
      <c r="I16" s="20" t="s">
        <v>212</v>
      </c>
      <c r="J16" s="10" t="s">
        <v>11</v>
      </c>
      <c r="K16" s="71"/>
      <c r="L16" s="71"/>
      <c r="M16" s="71"/>
      <c r="N16" s="71"/>
      <c r="O16" s="71"/>
      <c r="P16" s="71" t="s">
        <v>16</v>
      </c>
      <c r="Q16" s="71"/>
      <c r="R16" s="71"/>
      <c r="S16" s="71"/>
      <c r="T16" s="71"/>
      <c r="U16" s="66">
        <f t="shared" si="9"/>
        <v>1</v>
      </c>
      <c r="V16" s="71"/>
      <c r="W16" s="71"/>
      <c r="X16" s="71"/>
      <c r="Y16" s="71"/>
      <c r="Z16" s="71"/>
      <c r="AA16" s="71"/>
      <c r="AB16" s="71"/>
      <c r="AC16" s="71"/>
      <c r="AD16" s="71"/>
      <c r="AE16" s="71"/>
      <c r="AF16" s="71"/>
      <c r="AG16" s="72"/>
      <c r="AH16" s="71"/>
      <c r="AI16" s="71"/>
      <c r="AJ16" s="71"/>
      <c r="AK16" s="71"/>
      <c r="AL16" s="71"/>
      <c r="AM16" s="71"/>
      <c r="AN16" s="71"/>
      <c r="AO16" s="71"/>
      <c r="AP16" s="71"/>
      <c r="AQ16" s="71" t="s">
        <v>213</v>
      </c>
      <c r="AR16" s="71" t="s">
        <v>213</v>
      </c>
      <c r="AS16" s="71" t="s">
        <v>213</v>
      </c>
      <c r="AT16" s="71"/>
      <c r="AU16" s="71"/>
      <c r="AV16" s="71"/>
      <c r="AW16" s="71"/>
      <c r="AX16" s="71"/>
      <c r="AY16" s="71"/>
      <c r="AZ16" s="71"/>
      <c r="BA16" s="71"/>
      <c r="BB16" s="71"/>
      <c r="BC16" s="71"/>
      <c r="BD16" s="71"/>
      <c r="BE16" s="71"/>
      <c r="BF16" s="960" t="s">
        <v>281</v>
      </c>
      <c r="BG16" s="960" t="s">
        <v>281</v>
      </c>
      <c r="BH16" s="960" t="s">
        <v>1160</v>
      </c>
      <c r="BI16" s="960" t="s">
        <v>281</v>
      </c>
      <c r="BJ16" s="960" t="s">
        <v>1160</v>
      </c>
      <c r="BK16" s="960" t="s">
        <v>1160</v>
      </c>
      <c r="BL16" s="960" t="s">
        <v>1160</v>
      </c>
      <c r="BM16" s="960" t="s">
        <v>281</v>
      </c>
      <c r="BN16" s="960" t="s">
        <v>281</v>
      </c>
      <c r="BO16" s="960" t="s">
        <v>281</v>
      </c>
      <c r="BP16" s="960" t="s">
        <v>281</v>
      </c>
      <c r="BQ16" s="79">
        <v>1</v>
      </c>
      <c r="BR16" s="960" t="s">
        <v>281</v>
      </c>
      <c r="BS16" s="960" t="s">
        <v>281</v>
      </c>
      <c r="BT16" s="960" t="s">
        <v>281</v>
      </c>
      <c r="BU16" s="960" t="s">
        <v>281</v>
      </c>
      <c r="BV16" s="960" t="s">
        <v>281</v>
      </c>
      <c r="BW16" s="960" t="s">
        <v>281</v>
      </c>
      <c r="BX16" s="960" t="s">
        <v>281</v>
      </c>
      <c r="BY16" s="960" t="s">
        <v>281</v>
      </c>
      <c r="BZ16" s="960" t="s">
        <v>281</v>
      </c>
      <c r="CA16" s="960" t="s">
        <v>281</v>
      </c>
      <c r="CB16" s="79">
        <v>1</v>
      </c>
      <c r="CC16" s="960" t="s">
        <v>281</v>
      </c>
      <c r="CD16" s="21">
        <f t="shared" si="2"/>
        <v>18</v>
      </c>
      <c r="CE16" s="22">
        <f t="shared" si="3"/>
        <v>0.75</v>
      </c>
      <c r="CF16" s="21">
        <f t="shared" si="4"/>
        <v>6</v>
      </c>
      <c r="CG16" s="22">
        <f t="shared" si="5"/>
        <v>0.25</v>
      </c>
      <c r="CH16" s="21">
        <f t="shared" si="6"/>
        <v>0</v>
      </c>
      <c r="CI16" s="22">
        <f t="shared" si="7"/>
        <v>0</v>
      </c>
      <c r="CJ16" s="21">
        <f t="shared" si="8"/>
        <v>1.75</v>
      </c>
      <c r="CK16" s="427" t="str">
        <f>IF(CJ16&gt;=1.6,"Đạt mục tiêu",IF(CJ16&gt;=1,"Cần cố gắng","Chưa đạt"))</f>
        <v>Đạt mục tiêu</v>
      </c>
    </row>
    <row r="17" spans="1:89" s="972" customFormat="1" ht="72" customHeight="1">
      <c r="A17" s="19">
        <v>9</v>
      </c>
      <c r="B17" s="451">
        <v>9</v>
      </c>
      <c r="C17" s="67" t="s">
        <v>27</v>
      </c>
      <c r="D17" s="72" t="s">
        <v>14</v>
      </c>
      <c r="E17" s="69" t="s">
        <v>273</v>
      </c>
      <c r="F17" s="960" t="s">
        <v>17</v>
      </c>
      <c r="G17" s="69" t="s">
        <v>300</v>
      </c>
      <c r="H17" s="70" t="s">
        <v>1208</v>
      </c>
      <c r="I17" s="20" t="s">
        <v>212</v>
      </c>
      <c r="J17" s="10" t="s">
        <v>11</v>
      </c>
      <c r="K17" s="71"/>
      <c r="L17" s="71"/>
      <c r="M17" s="71"/>
      <c r="N17" s="71"/>
      <c r="O17" s="71" t="s">
        <v>16</v>
      </c>
      <c r="P17" s="71"/>
      <c r="Q17" s="71"/>
      <c r="R17" s="71"/>
      <c r="S17" s="71"/>
      <c r="T17" s="71"/>
      <c r="U17" s="66">
        <f t="shared" si="9"/>
        <v>1</v>
      </c>
      <c r="V17" s="71"/>
      <c r="W17" s="71"/>
      <c r="X17" s="71"/>
      <c r="Y17" s="71"/>
      <c r="Z17" s="71"/>
      <c r="AA17" s="71"/>
      <c r="AB17" s="71"/>
      <c r="AC17" s="71"/>
      <c r="AD17" s="71"/>
      <c r="AE17" s="71"/>
      <c r="AF17" s="71"/>
      <c r="AG17" s="72"/>
      <c r="AH17" s="71"/>
      <c r="AI17" s="71"/>
      <c r="AJ17" s="71"/>
      <c r="AK17" s="71"/>
      <c r="AL17" s="71"/>
      <c r="AM17" s="71" t="s">
        <v>213</v>
      </c>
      <c r="AN17" s="71" t="s">
        <v>213</v>
      </c>
      <c r="AO17" s="71" t="s">
        <v>213</v>
      </c>
      <c r="AP17" s="71" t="s">
        <v>213</v>
      </c>
      <c r="AQ17" s="71"/>
      <c r="AR17" s="71"/>
      <c r="AS17" s="71"/>
      <c r="AT17" s="71"/>
      <c r="AU17" s="71"/>
      <c r="AV17" s="71"/>
      <c r="AW17" s="71"/>
      <c r="AX17" s="71"/>
      <c r="AY17" s="71"/>
      <c r="AZ17" s="71"/>
      <c r="BA17" s="71"/>
      <c r="BB17" s="71"/>
      <c r="BC17" s="71"/>
      <c r="BD17" s="71"/>
      <c r="BE17" s="71"/>
      <c r="BF17" s="79">
        <v>2</v>
      </c>
      <c r="BG17" s="79">
        <v>2</v>
      </c>
      <c r="BH17" s="79">
        <v>2</v>
      </c>
      <c r="BI17" s="79">
        <v>1</v>
      </c>
      <c r="BJ17" s="79">
        <v>2</v>
      </c>
      <c r="BK17" s="79">
        <v>2</v>
      </c>
      <c r="BL17" s="79">
        <v>2</v>
      </c>
      <c r="BM17" s="79">
        <v>2</v>
      </c>
      <c r="BN17" s="79">
        <v>2</v>
      </c>
      <c r="BO17" s="79">
        <v>2</v>
      </c>
      <c r="BP17" s="79">
        <v>2</v>
      </c>
      <c r="BQ17" s="79">
        <v>1</v>
      </c>
      <c r="BR17" s="79">
        <v>1</v>
      </c>
      <c r="BS17" s="79">
        <v>1</v>
      </c>
      <c r="BT17" s="79">
        <v>1</v>
      </c>
      <c r="BU17" s="79">
        <v>2</v>
      </c>
      <c r="BV17" s="79">
        <v>2</v>
      </c>
      <c r="BW17" s="79">
        <v>2</v>
      </c>
      <c r="BX17" s="79">
        <v>2</v>
      </c>
      <c r="BY17" s="79">
        <v>2</v>
      </c>
      <c r="BZ17" s="79">
        <v>2</v>
      </c>
      <c r="CA17" s="79">
        <v>2</v>
      </c>
      <c r="CB17" s="79">
        <v>1</v>
      </c>
      <c r="CC17" s="79">
        <v>1</v>
      </c>
      <c r="CD17" s="974">
        <f t="shared" si="2"/>
        <v>17</v>
      </c>
      <c r="CE17" s="81">
        <f t="shared" si="3"/>
        <v>0.70833333333333337</v>
      </c>
      <c r="CF17" s="974">
        <f t="shared" si="4"/>
        <v>7</v>
      </c>
      <c r="CG17" s="81">
        <f t="shared" si="5"/>
        <v>0.29166666666666669</v>
      </c>
      <c r="CH17" s="974">
        <f t="shared" si="6"/>
        <v>0</v>
      </c>
      <c r="CI17" s="81">
        <f t="shared" si="7"/>
        <v>0</v>
      </c>
      <c r="CJ17" s="974">
        <f t="shared" si="8"/>
        <v>1.7083333333333333</v>
      </c>
      <c r="CK17" s="975" t="str">
        <f t="shared" ref="CK17:CK21" si="11">IF(CJ17&gt;=1.6,"Đạt mục tiêu",IF(CJ17&gt;=1,"Cần cố gắng","Chưa đạt"))</f>
        <v>Đạt mục tiêu</v>
      </c>
    </row>
    <row r="18" spans="1:89" s="972" customFormat="1" ht="67.5" customHeight="1">
      <c r="A18" s="19">
        <v>10</v>
      </c>
      <c r="B18" s="451"/>
      <c r="C18" s="67" t="s">
        <v>27</v>
      </c>
      <c r="D18" s="72" t="s">
        <v>14</v>
      </c>
      <c r="E18" s="67" t="s">
        <v>27</v>
      </c>
      <c r="F18" s="960"/>
      <c r="G18" s="69" t="s">
        <v>301</v>
      </c>
      <c r="H18" s="70" t="s">
        <v>294</v>
      </c>
      <c r="I18" s="20"/>
      <c r="J18" s="10"/>
      <c r="K18" s="71"/>
      <c r="L18" s="71"/>
      <c r="M18" s="71"/>
      <c r="N18" s="71"/>
      <c r="O18" s="71"/>
      <c r="P18" s="71"/>
      <c r="Q18" s="71" t="s">
        <v>16</v>
      </c>
      <c r="R18" s="71"/>
      <c r="S18" s="71"/>
      <c r="T18" s="71"/>
      <c r="U18" s="66"/>
      <c r="V18" s="71"/>
      <c r="W18" s="71"/>
      <c r="X18" s="71"/>
      <c r="Y18" s="71"/>
      <c r="Z18" s="71"/>
      <c r="AA18" s="71"/>
      <c r="AB18" s="71"/>
      <c r="AC18" s="71"/>
      <c r="AD18" s="71"/>
      <c r="AE18" s="71"/>
      <c r="AF18" s="71"/>
      <c r="AG18" s="72"/>
      <c r="AH18" s="71"/>
      <c r="AI18" s="71"/>
      <c r="AJ18" s="71"/>
      <c r="AK18" s="71"/>
      <c r="AL18" s="71"/>
      <c r="AM18" s="71"/>
      <c r="AN18" s="71"/>
      <c r="AO18" s="71"/>
      <c r="AP18" s="71"/>
      <c r="AQ18" s="71"/>
      <c r="AR18" s="71"/>
      <c r="AS18" s="71"/>
      <c r="AT18" s="71" t="s">
        <v>213</v>
      </c>
      <c r="AU18" s="71" t="s">
        <v>213</v>
      </c>
      <c r="AV18" s="71" t="s">
        <v>213</v>
      </c>
      <c r="AW18" s="71" t="s">
        <v>213</v>
      </c>
      <c r="AX18" s="71"/>
      <c r="AY18" s="71"/>
      <c r="AZ18" s="71"/>
      <c r="BA18" s="71"/>
      <c r="BB18" s="71"/>
      <c r="BC18" s="71"/>
      <c r="BD18" s="71"/>
      <c r="BE18" s="71"/>
      <c r="BF18" s="20">
        <v>2</v>
      </c>
      <c r="BG18" s="20">
        <v>2</v>
      </c>
      <c r="BH18" s="20">
        <v>2</v>
      </c>
      <c r="BI18" s="20">
        <v>2</v>
      </c>
      <c r="BJ18" s="20">
        <v>2</v>
      </c>
      <c r="BK18" s="20">
        <v>1</v>
      </c>
      <c r="BL18" s="20">
        <v>2</v>
      </c>
      <c r="BM18" s="20">
        <v>2</v>
      </c>
      <c r="BN18" s="20">
        <v>2</v>
      </c>
      <c r="BO18" s="20">
        <v>1</v>
      </c>
      <c r="BP18" s="20">
        <v>2</v>
      </c>
      <c r="BQ18" s="79">
        <v>1</v>
      </c>
      <c r="BR18" s="20">
        <v>2</v>
      </c>
      <c r="BS18" s="20">
        <v>2</v>
      </c>
      <c r="BT18" s="20">
        <v>2</v>
      </c>
      <c r="BU18" s="20">
        <v>2</v>
      </c>
      <c r="BV18" s="20">
        <v>2</v>
      </c>
      <c r="BW18" s="20">
        <v>2</v>
      </c>
      <c r="BX18" s="20">
        <v>2</v>
      </c>
      <c r="BY18" s="20">
        <v>2</v>
      </c>
      <c r="BZ18" s="20">
        <v>2</v>
      </c>
      <c r="CA18" s="20">
        <v>2</v>
      </c>
      <c r="CB18" s="79">
        <v>1</v>
      </c>
      <c r="CC18" s="20">
        <v>1</v>
      </c>
      <c r="CD18" s="974">
        <f t="shared" si="2"/>
        <v>19</v>
      </c>
      <c r="CE18" s="81">
        <f t="shared" si="3"/>
        <v>0.79166666666666663</v>
      </c>
      <c r="CF18" s="974">
        <f t="shared" si="4"/>
        <v>5</v>
      </c>
      <c r="CG18" s="81">
        <f t="shared" si="5"/>
        <v>0.20833333333333334</v>
      </c>
      <c r="CH18" s="974">
        <f t="shared" si="6"/>
        <v>0</v>
      </c>
      <c r="CI18" s="81">
        <f t="shared" si="7"/>
        <v>0</v>
      </c>
      <c r="CJ18" s="974">
        <f t="shared" si="8"/>
        <v>1.7916666666666667</v>
      </c>
      <c r="CK18" s="975" t="str">
        <f t="shared" si="11"/>
        <v>Đạt mục tiêu</v>
      </c>
    </row>
    <row r="19" spans="1:89" s="972" customFormat="1" ht="82.5" customHeight="1">
      <c r="A19" s="19">
        <v>10</v>
      </c>
      <c r="B19" s="451">
        <v>10</v>
      </c>
      <c r="C19" s="67" t="s">
        <v>27</v>
      </c>
      <c r="D19" s="72" t="s">
        <v>14</v>
      </c>
      <c r="E19" s="67" t="s">
        <v>27</v>
      </c>
      <c r="F19" s="960" t="s">
        <v>17</v>
      </c>
      <c r="G19" s="69" t="s">
        <v>301</v>
      </c>
      <c r="H19" s="70" t="s">
        <v>952</v>
      </c>
      <c r="I19" s="20" t="s">
        <v>212</v>
      </c>
      <c r="J19" s="10" t="s">
        <v>11</v>
      </c>
      <c r="K19" s="71"/>
      <c r="L19" s="71"/>
      <c r="M19" s="71"/>
      <c r="N19" s="71"/>
      <c r="O19" s="71"/>
      <c r="P19" s="71"/>
      <c r="Q19" s="71"/>
      <c r="R19" s="71" t="s">
        <v>16</v>
      </c>
      <c r="S19" s="71"/>
      <c r="T19" s="71"/>
      <c r="U19" s="66">
        <f t="shared" si="9"/>
        <v>1</v>
      </c>
      <c r="V19" s="71"/>
      <c r="W19" s="71"/>
      <c r="X19" s="71"/>
      <c r="Y19" s="71"/>
      <c r="Z19" s="71"/>
      <c r="AA19" s="71"/>
      <c r="AB19" s="71"/>
      <c r="AC19" s="71"/>
      <c r="AD19" s="71"/>
      <c r="AE19" s="71"/>
      <c r="AF19" s="71"/>
      <c r="AG19" s="72"/>
      <c r="AH19" s="71"/>
      <c r="AI19" s="71"/>
      <c r="AJ19" s="71"/>
      <c r="AK19" s="71"/>
      <c r="AL19" s="71"/>
      <c r="AM19" s="71"/>
      <c r="AN19" s="71"/>
      <c r="AO19" s="71"/>
      <c r="AP19" s="71"/>
      <c r="AQ19" s="71"/>
      <c r="AR19" s="71"/>
      <c r="AS19" s="71"/>
      <c r="AT19" s="71"/>
      <c r="AU19" s="71"/>
      <c r="AV19" s="71"/>
      <c r="AW19" s="71"/>
      <c r="AX19" s="71" t="s">
        <v>213</v>
      </c>
      <c r="AY19" s="71" t="s">
        <v>213</v>
      </c>
      <c r="AZ19" s="71"/>
      <c r="BA19" s="71"/>
      <c r="BB19" s="71"/>
      <c r="BC19" s="71"/>
      <c r="BD19" s="71"/>
      <c r="BE19" s="71"/>
      <c r="BF19" s="20">
        <v>2</v>
      </c>
      <c r="BG19" s="20">
        <v>2</v>
      </c>
      <c r="BH19" s="20">
        <v>2</v>
      </c>
      <c r="BI19" s="20">
        <v>2</v>
      </c>
      <c r="BJ19" s="20">
        <v>2</v>
      </c>
      <c r="BK19" s="20">
        <v>1</v>
      </c>
      <c r="BL19" s="20">
        <v>2</v>
      </c>
      <c r="BM19" s="20">
        <v>2</v>
      </c>
      <c r="BN19" s="20">
        <v>2</v>
      </c>
      <c r="BO19" s="20">
        <v>1</v>
      </c>
      <c r="BP19" s="20">
        <v>2</v>
      </c>
      <c r="BQ19" s="79">
        <v>1</v>
      </c>
      <c r="BR19" s="20">
        <v>2</v>
      </c>
      <c r="BS19" s="20">
        <v>2</v>
      </c>
      <c r="BT19" s="20">
        <v>2</v>
      </c>
      <c r="BU19" s="20">
        <v>2</v>
      </c>
      <c r="BV19" s="20">
        <v>2</v>
      </c>
      <c r="BW19" s="20">
        <v>2</v>
      </c>
      <c r="BX19" s="20">
        <v>2</v>
      </c>
      <c r="BY19" s="20">
        <v>2</v>
      </c>
      <c r="BZ19" s="20">
        <v>2</v>
      </c>
      <c r="CA19" s="20">
        <v>2</v>
      </c>
      <c r="CB19" s="79">
        <v>1</v>
      </c>
      <c r="CC19" s="20">
        <v>1</v>
      </c>
      <c r="CD19" s="974">
        <f t="shared" si="2"/>
        <v>19</v>
      </c>
      <c r="CE19" s="81">
        <f t="shared" si="3"/>
        <v>0.79166666666666663</v>
      </c>
      <c r="CF19" s="974">
        <f t="shared" si="4"/>
        <v>5</v>
      </c>
      <c r="CG19" s="81">
        <f t="shared" si="5"/>
        <v>0.20833333333333334</v>
      </c>
      <c r="CH19" s="974">
        <f t="shared" si="6"/>
        <v>0</v>
      </c>
      <c r="CI19" s="81">
        <f t="shared" si="7"/>
        <v>0</v>
      </c>
      <c r="CJ19" s="974">
        <f t="shared" si="8"/>
        <v>1.7916666666666667</v>
      </c>
      <c r="CK19" s="975" t="str">
        <f t="shared" si="11"/>
        <v>Đạt mục tiêu</v>
      </c>
    </row>
    <row r="20" spans="1:89" s="972" customFormat="1" ht="84.75" customHeight="1">
      <c r="A20" s="19">
        <v>11</v>
      </c>
      <c r="B20" s="451">
        <v>11</v>
      </c>
      <c r="C20" s="67" t="s">
        <v>27</v>
      </c>
      <c r="D20" s="72" t="s">
        <v>14</v>
      </c>
      <c r="E20" s="67" t="s">
        <v>27</v>
      </c>
      <c r="F20" s="960" t="s">
        <v>17</v>
      </c>
      <c r="G20" s="69" t="s">
        <v>302</v>
      </c>
      <c r="H20" s="70" t="s">
        <v>953</v>
      </c>
      <c r="I20" s="20" t="s">
        <v>212</v>
      </c>
      <c r="J20" s="10" t="s">
        <v>11</v>
      </c>
      <c r="K20" s="71"/>
      <c r="L20" s="71"/>
      <c r="M20" s="71"/>
      <c r="N20" s="71"/>
      <c r="O20" s="71"/>
      <c r="P20" s="71"/>
      <c r="Q20" s="71"/>
      <c r="R20" s="71"/>
      <c r="S20" s="71" t="s">
        <v>16</v>
      </c>
      <c r="T20" s="71"/>
      <c r="U20" s="66">
        <f t="shared" si="9"/>
        <v>1</v>
      </c>
      <c r="V20" s="71"/>
      <c r="W20" s="71"/>
      <c r="X20" s="71"/>
      <c r="Y20" s="71"/>
      <c r="Z20" s="71"/>
      <c r="AA20" s="71"/>
      <c r="AB20" s="71"/>
      <c r="AC20" s="71"/>
      <c r="AD20" s="71"/>
      <c r="AE20" s="71"/>
      <c r="AF20" s="71"/>
      <c r="AG20" s="72"/>
      <c r="AH20" s="71"/>
      <c r="AI20" s="71"/>
      <c r="AJ20" s="71"/>
      <c r="AK20" s="71"/>
      <c r="AL20" s="71"/>
      <c r="AM20" s="71"/>
      <c r="AN20" s="71"/>
      <c r="AO20" s="71"/>
      <c r="AP20" s="71"/>
      <c r="AQ20" s="71"/>
      <c r="AR20" s="71"/>
      <c r="AS20" s="71"/>
      <c r="AT20" s="71"/>
      <c r="AU20" s="71"/>
      <c r="AV20" s="71"/>
      <c r="AW20" s="71"/>
      <c r="AX20" s="71"/>
      <c r="AY20" s="71"/>
      <c r="AZ20" s="71" t="s">
        <v>213</v>
      </c>
      <c r="BA20" s="71" t="s">
        <v>213</v>
      </c>
      <c r="BB20" s="71" t="s">
        <v>213</v>
      </c>
      <c r="BC20" s="71" t="s">
        <v>213</v>
      </c>
      <c r="BD20" s="71"/>
      <c r="BE20" s="71"/>
      <c r="BF20" s="20">
        <v>2</v>
      </c>
      <c r="BG20" s="20">
        <v>2</v>
      </c>
      <c r="BH20" s="20">
        <v>2</v>
      </c>
      <c r="BI20" s="20">
        <v>2</v>
      </c>
      <c r="BJ20" s="20">
        <v>2</v>
      </c>
      <c r="BK20" s="20">
        <v>1</v>
      </c>
      <c r="BL20" s="20">
        <v>2</v>
      </c>
      <c r="BM20" s="20">
        <v>2</v>
      </c>
      <c r="BN20" s="20">
        <v>2</v>
      </c>
      <c r="BO20" s="20">
        <v>1</v>
      </c>
      <c r="BP20" s="20">
        <v>2</v>
      </c>
      <c r="BQ20" s="79">
        <v>1</v>
      </c>
      <c r="BR20" s="20">
        <v>2</v>
      </c>
      <c r="BS20" s="20">
        <v>2</v>
      </c>
      <c r="BT20" s="20">
        <v>2</v>
      </c>
      <c r="BU20" s="20">
        <v>2</v>
      </c>
      <c r="BV20" s="20">
        <v>2</v>
      </c>
      <c r="BW20" s="20">
        <v>2</v>
      </c>
      <c r="BX20" s="20">
        <v>2</v>
      </c>
      <c r="BY20" s="20">
        <v>2</v>
      </c>
      <c r="BZ20" s="20">
        <v>2</v>
      </c>
      <c r="CA20" s="20">
        <v>2</v>
      </c>
      <c r="CB20" s="79">
        <v>1</v>
      </c>
      <c r="CC20" s="20">
        <v>1</v>
      </c>
      <c r="CD20" s="974">
        <f t="shared" si="2"/>
        <v>19</v>
      </c>
      <c r="CE20" s="81">
        <f t="shared" si="3"/>
        <v>0.79166666666666663</v>
      </c>
      <c r="CF20" s="974">
        <f t="shared" si="4"/>
        <v>5</v>
      </c>
      <c r="CG20" s="81">
        <f t="shared" si="5"/>
        <v>0.20833333333333334</v>
      </c>
      <c r="CH20" s="974">
        <f t="shared" si="6"/>
        <v>0</v>
      </c>
      <c r="CI20" s="81">
        <f t="shared" si="7"/>
        <v>0</v>
      </c>
      <c r="CJ20" s="974">
        <f t="shared" si="8"/>
        <v>1.7916666666666667</v>
      </c>
      <c r="CK20" s="975" t="str">
        <f t="shared" si="11"/>
        <v>Đạt mục tiêu</v>
      </c>
    </row>
    <row r="21" spans="1:89" s="972" customFormat="1" ht="64.5" customHeight="1">
      <c r="A21" s="19">
        <v>12</v>
      </c>
      <c r="B21" s="451">
        <v>12</v>
      </c>
      <c r="C21" s="67" t="s">
        <v>27</v>
      </c>
      <c r="D21" s="72" t="s">
        <v>14</v>
      </c>
      <c r="E21" s="67" t="s">
        <v>27</v>
      </c>
      <c r="F21" s="960" t="s">
        <v>17</v>
      </c>
      <c r="G21" s="69" t="s">
        <v>303</v>
      </c>
      <c r="H21" s="70" t="s">
        <v>954</v>
      </c>
      <c r="I21" s="20" t="s">
        <v>212</v>
      </c>
      <c r="J21" s="10" t="s">
        <v>11</v>
      </c>
      <c r="K21" s="71"/>
      <c r="L21" s="71"/>
      <c r="M21" s="71"/>
      <c r="N21" s="71"/>
      <c r="O21" s="71"/>
      <c r="P21" s="71"/>
      <c r="Q21" s="71"/>
      <c r="R21" s="71"/>
      <c r="S21" s="71"/>
      <c r="T21" s="71" t="s">
        <v>16</v>
      </c>
      <c r="U21" s="66">
        <f t="shared" si="9"/>
        <v>1</v>
      </c>
      <c r="V21" s="71"/>
      <c r="W21" s="71"/>
      <c r="X21" s="71"/>
      <c r="Y21" s="71"/>
      <c r="Z21" s="71"/>
      <c r="AA21" s="71"/>
      <c r="AB21" s="71"/>
      <c r="AC21" s="71"/>
      <c r="AD21" s="71"/>
      <c r="AE21" s="71"/>
      <c r="AF21" s="71"/>
      <c r="AG21" s="72"/>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20">
        <v>2</v>
      </c>
      <c r="BG21" s="20">
        <v>2</v>
      </c>
      <c r="BH21" s="20">
        <v>2</v>
      </c>
      <c r="BI21" s="20">
        <v>2</v>
      </c>
      <c r="BJ21" s="20">
        <v>2</v>
      </c>
      <c r="BK21" s="20">
        <v>1</v>
      </c>
      <c r="BL21" s="20">
        <v>2</v>
      </c>
      <c r="BM21" s="20">
        <v>2</v>
      </c>
      <c r="BN21" s="20">
        <v>2</v>
      </c>
      <c r="BO21" s="20">
        <v>1</v>
      </c>
      <c r="BP21" s="20">
        <v>2</v>
      </c>
      <c r="BQ21" s="79">
        <v>1</v>
      </c>
      <c r="BR21" s="20">
        <v>2</v>
      </c>
      <c r="BS21" s="20">
        <v>2</v>
      </c>
      <c r="BT21" s="20">
        <v>2</v>
      </c>
      <c r="BU21" s="20">
        <v>2</v>
      </c>
      <c r="BV21" s="20">
        <v>2</v>
      </c>
      <c r="BW21" s="20">
        <v>2</v>
      </c>
      <c r="BX21" s="20">
        <v>2</v>
      </c>
      <c r="BY21" s="20">
        <v>2</v>
      </c>
      <c r="BZ21" s="20">
        <v>2</v>
      </c>
      <c r="CA21" s="20">
        <v>2</v>
      </c>
      <c r="CB21" s="79">
        <v>1</v>
      </c>
      <c r="CC21" s="20">
        <v>1</v>
      </c>
      <c r="CD21" s="974">
        <f t="shared" si="2"/>
        <v>19</v>
      </c>
      <c r="CE21" s="81">
        <f t="shared" si="3"/>
        <v>0.79166666666666663</v>
      </c>
      <c r="CF21" s="974">
        <f t="shared" si="4"/>
        <v>5</v>
      </c>
      <c r="CG21" s="81">
        <f t="shared" si="5"/>
        <v>0.20833333333333334</v>
      </c>
      <c r="CH21" s="974">
        <f t="shared" si="6"/>
        <v>0</v>
      </c>
      <c r="CI21" s="81">
        <f t="shared" si="7"/>
        <v>0</v>
      </c>
      <c r="CJ21" s="974">
        <f t="shared" si="8"/>
        <v>1.7916666666666667</v>
      </c>
      <c r="CK21" s="975" t="str">
        <f t="shared" si="11"/>
        <v>Đạt mục tiêu</v>
      </c>
    </row>
    <row r="22" spans="1:89" hidden="1">
      <c r="A22" s="950">
        <v>13</v>
      </c>
      <c r="B22" s="451">
        <v>13</v>
      </c>
      <c r="C22" s="1367" t="s">
        <v>29</v>
      </c>
      <c r="D22" s="1368"/>
      <c r="E22" s="1369"/>
      <c r="F22" s="6" t="s">
        <v>316</v>
      </c>
      <c r="G22" s="6" t="s">
        <v>316</v>
      </c>
      <c r="H22" s="11" t="s">
        <v>316</v>
      </c>
      <c r="I22" s="6" t="s">
        <v>316</v>
      </c>
      <c r="J22" s="6" t="s">
        <v>316</v>
      </c>
      <c r="K22" s="507" t="s">
        <v>316</v>
      </c>
      <c r="L22" s="6" t="s">
        <v>316</v>
      </c>
      <c r="M22" s="6" t="s">
        <v>316</v>
      </c>
      <c r="N22" s="11" t="s">
        <v>316</v>
      </c>
      <c r="O22" s="6" t="s">
        <v>316</v>
      </c>
      <c r="P22" s="6" t="s">
        <v>316</v>
      </c>
      <c r="Q22" s="6" t="s">
        <v>316</v>
      </c>
      <c r="R22" s="6"/>
      <c r="S22" s="6" t="s">
        <v>316</v>
      </c>
      <c r="T22" s="6" t="s">
        <v>316</v>
      </c>
      <c r="U22" s="6" t="s">
        <v>316</v>
      </c>
      <c r="V22" s="6" t="s">
        <v>316</v>
      </c>
      <c r="W22" s="6" t="s">
        <v>316</v>
      </c>
      <c r="X22" s="6" t="s">
        <v>316</v>
      </c>
      <c r="Y22" s="6" t="s">
        <v>316</v>
      </c>
      <c r="Z22" s="6" t="s">
        <v>316</v>
      </c>
      <c r="AA22" s="6" t="s">
        <v>316</v>
      </c>
      <c r="AB22" s="6" t="s">
        <v>316</v>
      </c>
      <c r="AC22" s="6" t="s">
        <v>316</v>
      </c>
      <c r="AD22" s="6" t="s">
        <v>316</v>
      </c>
      <c r="AE22" s="6" t="s">
        <v>316</v>
      </c>
      <c r="AF22" s="6" t="s">
        <v>316</v>
      </c>
      <c r="AG22" s="6" t="s">
        <v>316</v>
      </c>
      <c r="AH22" s="11" t="s">
        <v>316</v>
      </c>
      <c r="AI22" s="11" t="s">
        <v>316</v>
      </c>
      <c r="AJ22" s="11" t="s">
        <v>316</v>
      </c>
      <c r="AK22" s="11" t="s">
        <v>316</v>
      </c>
      <c r="AL22" s="11" t="s">
        <v>316</v>
      </c>
      <c r="AM22" s="6" t="s">
        <v>316</v>
      </c>
      <c r="AN22" s="6" t="s">
        <v>316</v>
      </c>
      <c r="AO22" s="6" t="s">
        <v>316</v>
      </c>
      <c r="AP22" s="6" t="s">
        <v>316</v>
      </c>
      <c r="AQ22" s="6"/>
      <c r="AR22" s="6"/>
      <c r="AS22" s="6" t="s">
        <v>316</v>
      </c>
      <c r="AT22" s="6" t="s">
        <v>316</v>
      </c>
      <c r="AU22" s="6" t="s">
        <v>316</v>
      </c>
      <c r="AV22" s="6" t="s">
        <v>316</v>
      </c>
      <c r="AW22" s="6" t="s">
        <v>316</v>
      </c>
      <c r="AX22" s="6"/>
      <c r="AY22" s="6"/>
      <c r="AZ22" s="6" t="s">
        <v>316</v>
      </c>
      <c r="BA22" s="6"/>
      <c r="BB22" s="6"/>
      <c r="BC22" s="6" t="s">
        <v>316</v>
      </c>
      <c r="BD22" s="6"/>
      <c r="BE22" s="6" t="s">
        <v>316</v>
      </c>
      <c r="BF22" s="507" t="s">
        <v>316</v>
      </c>
      <c r="BG22" s="507" t="s">
        <v>316</v>
      </c>
      <c r="BH22" s="507" t="s">
        <v>316</v>
      </c>
      <c r="BI22" s="507" t="s">
        <v>316</v>
      </c>
      <c r="BJ22" s="507" t="s">
        <v>316</v>
      </c>
      <c r="BK22" s="507" t="s">
        <v>316</v>
      </c>
      <c r="BL22" s="507" t="s">
        <v>316</v>
      </c>
      <c r="BM22" s="507" t="s">
        <v>316</v>
      </c>
      <c r="BN22" s="507" t="s">
        <v>316</v>
      </c>
      <c r="BO22" s="507" t="s">
        <v>316</v>
      </c>
      <c r="BP22" s="507" t="s">
        <v>316</v>
      </c>
      <c r="BQ22" s="79">
        <v>1</v>
      </c>
      <c r="BR22" s="507" t="s">
        <v>316</v>
      </c>
      <c r="BS22" s="507" t="s">
        <v>316</v>
      </c>
      <c r="BT22" s="507" t="s">
        <v>316</v>
      </c>
      <c r="BU22" s="507" t="s">
        <v>316</v>
      </c>
      <c r="BV22" s="507" t="s">
        <v>316</v>
      </c>
      <c r="BW22" s="507" t="s">
        <v>316</v>
      </c>
      <c r="BX22" s="507" t="s">
        <v>316</v>
      </c>
      <c r="BY22" s="507" t="s">
        <v>316</v>
      </c>
      <c r="BZ22" s="507" t="s">
        <v>316</v>
      </c>
      <c r="CA22" s="507" t="s">
        <v>316</v>
      </c>
      <c r="CB22" s="79">
        <v>1</v>
      </c>
      <c r="CC22" s="507" t="s">
        <v>316</v>
      </c>
      <c r="CD22" s="974">
        <f t="shared" si="2"/>
        <v>0</v>
      </c>
      <c r="CE22" s="508" t="s">
        <v>316</v>
      </c>
      <c r="CF22" s="507" t="s">
        <v>316</v>
      </c>
      <c r="CG22" s="508" t="s">
        <v>316</v>
      </c>
      <c r="CH22" s="507" t="s">
        <v>316</v>
      </c>
      <c r="CI22" s="507" t="s">
        <v>316</v>
      </c>
      <c r="CJ22" s="507" t="s">
        <v>316</v>
      </c>
      <c r="CK22" s="508" t="s">
        <v>316</v>
      </c>
    </row>
    <row r="23" spans="1:89" hidden="1">
      <c r="A23" s="950">
        <v>14</v>
      </c>
      <c r="B23" s="451">
        <v>14</v>
      </c>
      <c r="C23" s="1367" t="s">
        <v>32</v>
      </c>
      <c r="D23" s="1368"/>
      <c r="E23" s="1369"/>
      <c r="F23" s="6" t="s">
        <v>316</v>
      </c>
      <c r="G23" s="6" t="s">
        <v>316</v>
      </c>
      <c r="H23" s="11" t="s">
        <v>316</v>
      </c>
      <c r="I23" s="6" t="s">
        <v>316</v>
      </c>
      <c r="J23" s="6" t="s">
        <v>316</v>
      </c>
      <c r="K23" s="507" t="s">
        <v>316</v>
      </c>
      <c r="L23" s="6" t="s">
        <v>316</v>
      </c>
      <c r="M23" s="6" t="s">
        <v>316</v>
      </c>
      <c r="N23" s="11" t="s">
        <v>316</v>
      </c>
      <c r="O23" s="6" t="s">
        <v>316</v>
      </c>
      <c r="P23" s="6" t="s">
        <v>316</v>
      </c>
      <c r="Q23" s="6" t="s">
        <v>316</v>
      </c>
      <c r="R23" s="6"/>
      <c r="S23" s="6" t="s">
        <v>316</v>
      </c>
      <c r="T23" s="6" t="s">
        <v>316</v>
      </c>
      <c r="U23" s="6" t="s">
        <v>316</v>
      </c>
      <c r="V23" s="6" t="s">
        <v>316</v>
      </c>
      <c r="W23" s="6" t="s">
        <v>316</v>
      </c>
      <c r="X23" s="6" t="s">
        <v>316</v>
      </c>
      <c r="Y23" s="6" t="s">
        <v>316</v>
      </c>
      <c r="Z23" s="6" t="s">
        <v>316</v>
      </c>
      <c r="AA23" s="6" t="s">
        <v>316</v>
      </c>
      <c r="AB23" s="6" t="s">
        <v>316</v>
      </c>
      <c r="AC23" s="6" t="s">
        <v>316</v>
      </c>
      <c r="AD23" s="6" t="s">
        <v>316</v>
      </c>
      <c r="AE23" s="6" t="s">
        <v>316</v>
      </c>
      <c r="AF23" s="6" t="s">
        <v>316</v>
      </c>
      <c r="AG23" s="6" t="s">
        <v>316</v>
      </c>
      <c r="AH23" s="11" t="s">
        <v>316</v>
      </c>
      <c r="AI23" s="11" t="s">
        <v>316</v>
      </c>
      <c r="AJ23" s="11" t="s">
        <v>316</v>
      </c>
      <c r="AK23" s="11" t="s">
        <v>316</v>
      </c>
      <c r="AL23" s="11" t="s">
        <v>316</v>
      </c>
      <c r="AM23" s="6" t="s">
        <v>316</v>
      </c>
      <c r="AN23" s="6" t="s">
        <v>316</v>
      </c>
      <c r="AO23" s="6" t="s">
        <v>316</v>
      </c>
      <c r="AP23" s="6" t="s">
        <v>316</v>
      </c>
      <c r="AQ23" s="6"/>
      <c r="AR23" s="6"/>
      <c r="AS23" s="6" t="s">
        <v>316</v>
      </c>
      <c r="AT23" s="6" t="s">
        <v>316</v>
      </c>
      <c r="AU23" s="6" t="s">
        <v>316</v>
      </c>
      <c r="AV23" s="6" t="s">
        <v>316</v>
      </c>
      <c r="AW23" s="6" t="s">
        <v>316</v>
      </c>
      <c r="AX23" s="6"/>
      <c r="AY23" s="6"/>
      <c r="AZ23" s="6" t="s">
        <v>316</v>
      </c>
      <c r="BA23" s="6"/>
      <c r="BB23" s="6"/>
      <c r="BC23" s="6" t="s">
        <v>316</v>
      </c>
      <c r="BD23" s="6"/>
      <c r="BE23" s="6" t="s">
        <v>316</v>
      </c>
      <c r="BF23" s="507" t="s">
        <v>316</v>
      </c>
      <c r="BG23" s="507" t="s">
        <v>316</v>
      </c>
      <c r="BH23" s="507" t="s">
        <v>316</v>
      </c>
      <c r="BI23" s="507" t="s">
        <v>316</v>
      </c>
      <c r="BJ23" s="507" t="s">
        <v>316</v>
      </c>
      <c r="BK23" s="507" t="s">
        <v>316</v>
      </c>
      <c r="BL23" s="507" t="s">
        <v>316</v>
      </c>
      <c r="BM23" s="507" t="s">
        <v>316</v>
      </c>
      <c r="BN23" s="507" t="s">
        <v>316</v>
      </c>
      <c r="BO23" s="507" t="s">
        <v>316</v>
      </c>
      <c r="BP23" s="507" t="s">
        <v>316</v>
      </c>
      <c r="BQ23" s="79">
        <v>1</v>
      </c>
      <c r="BR23" s="507" t="s">
        <v>316</v>
      </c>
      <c r="BS23" s="507" t="s">
        <v>316</v>
      </c>
      <c r="BT23" s="507" t="s">
        <v>316</v>
      </c>
      <c r="BU23" s="507" t="s">
        <v>316</v>
      </c>
      <c r="BV23" s="507" t="s">
        <v>316</v>
      </c>
      <c r="BW23" s="507"/>
      <c r="BX23" s="507"/>
      <c r="BY23" s="507"/>
      <c r="BZ23" s="507"/>
      <c r="CA23" s="507"/>
      <c r="CB23" s="79">
        <v>1</v>
      </c>
      <c r="CC23" s="507" t="s">
        <v>316</v>
      </c>
      <c r="CD23" s="974">
        <f t="shared" si="2"/>
        <v>0</v>
      </c>
      <c r="CE23" s="508" t="s">
        <v>316</v>
      </c>
      <c r="CF23" s="507" t="s">
        <v>316</v>
      </c>
      <c r="CG23" s="508" t="s">
        <v>316</v>
      </c>
      <c r="CH23" s="507" t="s">
        <v>316</v>
      </c>
      <c r="CI23" s="507" t="s">
        <v>316</v>
      </c>
      <c r="CJ23" s="507" t="s">
        <v>316</v>
      </c>
      <c r="CK23" s="508" t="s">
        <v>316</v>
      </c>
    </row>
    <row r="24" spans="1:89" ht="62.25">
      <c r="A24" s="950">
        <v>15</v>
      </c>
      <c r="B24" s="451">
        <v>15</v>
      </c>
      <c r="C24" s="390" t="s">
        <v>545</v>
      </c>
      <c r="D24" s="488" t="s">
        <v>15</v>
      </c>
      <c r="E24" s="523" t="s">
        <v>546</v>
      </c>
      <c r="F24" s="488" t="s">
        <v>15</v>
      </c>
      <c r="G24" s="523" t="s">
        <v>554</v>
      </c>
      <c r="H24" s="67" t="s">
        <v>555</v>
      </c>
      <c r="I24" s="20" t="s">
        <v>212</v>
      </c>
      <c r="J24" s="10" t="s">
        <v>11</v>
      </c>
      <c r="K24" s="507" t="s">
        <v>16</v>
      </c>
      <c r="L24" s="71"/>
      <c r="M24" s="71"/>
      <c r="N24" s="71"/>
      <c r="O24" s="71"/>
      <c r="P24" s="71"/>
      <c r="Q24" s="71"/>
      <c r="R24" s="71"/>
      <c r="S24" s="71"/>
      <c r="T24" s="71"/>
      <c r="U24" s="66">
        <f t="shared" si="9"/>
        <v>1</v>
      </c>
      <c r="V24" s="72" t="s">
        <v>724</v>
      </c>
      <c r="W24" s="72" t="s">
        <v>727</v>
      </c>
      <c r="X24" s="72" t="s">
        <v>727</v>
      </c>
      <c r="Y24" s="72" t="s">
        <v>725</v>
      </c>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960" t="s">
        <v>281</v>
      </c>
      <c r="BG24" s="960" t="s">
        <v>281</v>
      </c>
      <c r="BH24" s="960" t="s">
        <v>1160</v>
      </c>
      <c r="BI24" s="960" t="s">
        <v>281</v>
      </c>
      <c r="BJ24" s="960" t="s">
        <v>1160</v>
      </c>
      <c r="BK24" s="960" t="s">
        <v>1160</v>
      </c>
      <c r="BL24" s="960" t="s">
        <v>1160</v>
      </c>
      <c r="BM24" s="960" t="s">
        <v>281</v>
      </c>
      <c r="BN24" s="960" t="s">
        <v>281</v>
      </c>
      <c r="BO24" s="960" t="s">
        <v>281</v>
      </c>
      <c r="BP24" s="960" t="s">
        <v>281</v>
      </c>
      <c r="BQ24" s="79">
        <v>1</v>
      </c>
      <c r="BR24" s="960" t="s">
        <v>281</v>
      </c>
      <c r="BS24" s="960" t="s">
        <v>281</v>
      </c>
      <c r="BT24" s="960" t="s">
        <v>281</v>
      </c>
      <c r="BU24" s="960" t="s">
        <v>281</v>
      </c>
      <c r="BV24" s="960" t="s">
        <v>281</v>
      </c>
      <c r="BW24" s="960" t="s">
        <v>281</v>
      </c>
      <c r="BX24" s="960" t="s">
        <v>281</v>
      </c>
      <c r="BY24" s="960" t="s">
        <v>281</v>
      </c>
      <c r="BZ24" s="960" t="s">
        <v>281</v>
      </c>
      <c r="CA24" s="960" t="s">
        <v>1160</v>
      </c>
      <c r="CB24" s="79">
        <v>1</v>
      </c>
      <c r="CC24" s="960" t="s">
        <v>281</v>
      </c>
      <c r="CD24" s="950">
        <f t="shared" si="2"/>
        <v>17</v>
      </c>
      <c r="CE24" s="510">
        <f>CD24/COUNTA($BF24:$CC24)</f>
        <v>0.70833333333333337</v>
      </c>
      <c r="CF24" s="950">
        <f>COUNTIF($BF24:$CC24,1)</f>
        <v>7</v>
      </c>
      <c r="CG24" s="510">
        <f>CF24/COUNTA($BF24:$CC24)</f>
        <v>0.29166666666666669</v>
      </c>
      <c r="CH24" s="950">
        <f>COUNTIF($BF24:$CC24,0)</f>
        <v>0</v>
      </c>
      <c r="CI24" s="511">
        <f>CH24/COUNTA($BF24:$CC24)</f>
        <v>0</v>
      </c>
      <c r="CJ24" s="950">
        <f>(((CD24*2)+(CF24*1)+(CH24*0)))/COUNTA($BF24:$CC24)</f>
        <v>1.7083333333333333</v>
      </c>
      <c r="CK24" s="951" t="str">
        <f>IF(CJ24&gt;=1.6,"Đạt mục tiêu",IF(CJ24&gt;=1,"Cần cố gắng","Chưa đạt"))</f>
        <v>Đạt mục tiêu</v>
      </c>
    </row>
    <row r="25" spans="1:89" ht="63">
      <c r="A25" s="950">
        <v>16</v>
      </c>
      <c r="B25" s="451">
        <v>16</v>
      </c>
      <c r="C25" s="490" t="s">
        <v>547</v>
      </c>
      <c r="D25" s="488" t="s">
        <v>14</v>
      </c>
      <c r="E25" s="490" t="s">
        <v>548</v>
      </c>
      <c r="F25" s="488" t="s">
        <v>17</v>
      </c>
      <c r="G25" s="523" t="s">
        <v>548</v>
      </c>
      <c r="H25" s="390" t="s">
        <v>553</v>
      </c>
      <c r="I25" s="20" t="s">
        <v>275</v>
      </c>
      <c r="J25" s="10" t="s">
        <v>11</v>
      </c>
      <c r="K25" s="71"/>
      <c r="L25" s="71"/>
      <c r="M25" s="71"/>
      <c r="N25" s="960" t="s">
        <v>16</v>
      </c>
      <c r="O25" s="71"/>
      <c r="P25" s="71"/>
      <c r="Q25" s="71"/>
      <c r="R25" s="71"/>
      <c r="S25" s="71"/>
      <c r="T25" s="71"/>
      <c r="U25" s="66">
        <f t="shared" si="9"/>
        <v>1</v>
      </c>
      <c r="V25" s="71"/>
      <c r="W25" s="71"/>
      <c r="X25" s="71"/>
      <c r="Y25" s="71"/>
      <c r="Z25" s="71"/>
      <c r="AA25" s="71"/>
      <c r="AB25" s="71"/>
      <c r="AC25" s="71"/>
      <c r="AD25" s="71"/>
      <c r="AE25" s="71"/>
      <c r="AF25" s="71"/>
      <c r="AG25" s="71"/>
      <c r="AH25" s="960" t="s">
        <v>727</v>
      </c>
      <c r="AI25" s="960" t="s">
        <v>724</v>
      </c>
      <c r="AJ25" s="960" t="s">
        <v>727</v>
      </c>
      <c r="AK25" s="960" t="s">
        <v>726</v>
      </c>
      <c r="AL25" s="960" t="s">
        <v>724</v>
      </c>
      <c r="AM25" s="71"/>
      <c r="AN25" s="71"/>
      <c r="AO25" s="71"/>
      <c r="AP25" s="71"/>
      <c r="AQ25" s="71"/>
      <c r="AR25" s="71"/>
      <c r="AS25" s="71"/>
      <c r="AT25" s="71"/>
      <c r="AU25" s="71"/>
      <c r="AV25" s="71"/>
      <c r="AW25" s="71"/>
      <c r="AX25" s="71"/>
      <c r="AY25" s="71"/>
      <c r="AZ25" s="71"/>
      <c r="BA25" s="71"/>
      <c r="BB25" s="71"/>
      <c r="BC25" s="71"/>
      <c r="BD25" s="71"/>
      <c r="BE25" s="71"/>
      <c r="BF25" s="20">
        <v>2</v>
      </c>
      <c r="BG25" s="20">
        <v>2</v>
      </c>
      <c r="BH25" s="20">
        <v>2</v>
      </c>
      <c r="BI25" s="20">
        <v>2</v>
      </c>
      <c r="BJ25" s="20">
        <v>2</v>
      </c>
      <c r="BK25" s="20">
        <v>1</v>
      </c>
      <c r="BL25" s="20">
        <v>2</v>
      </c>
      <c r="BM25" s="20">
        <v>2</v>
      </c>
      <c r="BN25" s="20">
        <v>2</v>
      </c>
      <c r="BO25" s="20">
        <v>1</v>
      </c>
      <c r="BP25" s="20">
        <v>2</v>
      </c>
      <c r="BQ25" s="79">
        <v>1</v>
      </c>
      <c r="BR25" s="20">
        <v>2</v>
      </c>
      <c r="BS25" s="20">
        <v>2</v>
      </c>
      <c r="BT25" s="20">
        <v>2</v>
      </c>
      <c r="BU25" s="20">
        <v>2</v>
      </c>
      <c r="BV25" s="20">
        <v>2</v>
      </c>
      <c r="BW25" s="20">
        <v>1</v>
      </c>
      <c r="BX25" s="20">
        <v>2</v>
      </c>
      <c r="BY25" s="20">
        <v>2</v>
      </c>
      <c r="BZ25" s="20">
        <v>2</v>
      </c>
      <c r="CA25" s="20">
        <v>2</v>
      </c>
      <c r="CB25" s="79">
        <v>1</v>
      </c>
      <c r="CC25" s="20">
        <v>2</v>
      </c>
      <c r="CD25" s="21">
        <f t="shared" si="2"/>
        <v>19</v>
      </c>
      <c r="CE25" s="22">
        <f>CD25/COUNTA($BF25:$CC25)</f>
        <v>0.79166666666666663</v>
      </c>
      <c r="CF25" s="21">
        <f>COUNTIF($BF25:$CC25,1)</f>
        <v>5</v>
      </c>
      <c r="CG25" s="22">
        <f>CF25/COUNTA($BF25:$CC25)</f>
        <v>0.20833333333333334</v>
      </c>
      <c r="CH25" s="21">
        <f>COUNTIF($BF25:$CC25,0)</f>
        <v>0</v>
      </c>
      <c r="CI25" s="22">
        <f>CH25/COUNTA($BF25:$CC25)</f>
        <v>0</v>
      </c>
      <c r="CJ25" s="21">
        <f>(((CD25*2)+(CF25*1)+(CH25*0)))/COUNTA($BF25:$CC25)</f>
        <v>1.7916666666666667</v>
      </c>
      <c r="CK25" s="427" t="str">
        <f t="shared" ref="CK25:CK27" si="12">IF(CJ25&gt;=1.6,"Đạt mục tiêu",IF(CJ25&gt;=1,"Cần cố gắng","Chưa đạt"))</f>
        <v>Đạt mục tiêu</v>
      </c>
    </row>
    <row r="26" spans="1:89" ht="62.25">
      <c r="A26" s="950">
        <v>17</v>
      </c>
      <c r="B26" s="451">
        <v>17</v>
      </c>
      <c r="C26" s="390" t="s">
        <v>549</v>
      </c>
      <c r="D26" s="488" t="s">
        <v>15</v>
      </c>
      <c r="E26" s="490" t="s">
        <v>550</v>
      </c>
      <c r="F26" s="488" t="s">
        <v>17</v>
      </c>
      <c r="G26" s="523" t="s">
        <v>550</v>
      </c>
      <c r="H26" s="390" t="s">
        <v>556</v>
      </c>
      <c r="I26" s="20" t="s">
        <v>275</v>
      </c>
      <c r="J26" s="10" t="s">
        <v>11</v>
      </c>
      <c r="K26" s="71"/>
      <c r="L26" s="71"/>
      <c r="M26" s="71"/>
      <c r="N26" s="960" t="s">
        <v>16</v>
      </c>
      <c r="O26" s="71"/>
      <c r="P26" s="71"/>
      <c r="Q26" s="71"/>
      <c r="R26" s="71"/>
      <c r="S26" s="71"/>
      <c r="T26" s="71"/>
      <c r="U26" s="66">
        <f t="shared" si="9"/>
        <v>1</v>
      </c>
      <c r="V26" s="71"/>
      <c r="W26" s="71"/>
      <c r="X26" s="71"/>
      <c r="Y26" s="71"/>
      <c r="Z26" s="71"/>
      <c r="AA26" s="71"/>
      <c r="AB26" s="71"/>
      <c r="AC26" s="71"/>
      <c r="AD26" s="71"/>
      <c r="AE26" s="71"/>
      <c r="AF26" s="71"/>
      <c r="AG26" s="71"/>
      <c r="AH26" s="960" t="s">
        <v>724</v>
      </c>
      <c r="AI26" s="960" t="s">
        <v>727</v>
      </c>
      <c r="AJ26" s="960" t="s">
        <v>726</v>
      </c>
      <c r="AK26" s="960" t="s">
        <v>724</v>
      </c>
      <c r="AL26" s="960" t="s">
        <v>727</v>
      </c>
      <c r="AM26" s="71"/>
      <c r="AN26" s="71"/>
      <c r="AO26" s="71"/>
      <c r="AP26" s="71"/>
      <c r="AQ26" s="71"/>
      <c r="AR26" s="71"/>
      <c r="AS26" s="71"/>
      <c r="AT26" s="71"/>
      <c r="AU26" s="71"/>
      <c r="AV26" s="71"/>
      <c r="AW26" s="71"/>
      <c r="AX26" s="71"/>
      <c r="AY26" s="71"/>
      <c r="AZ26" s="71"/>
      <c r="BA26" s="71"/>
      <c r="BB26" s="71"/>
      <c r="BC26" s="71"/>
      <c r="BD26" s="71"/>
      <c r="BE26" s="71"/>
      <c r="BF26" s="20">
        <v>2</v>
      </c>
      <c r="BG26" s="20">
        <v>2</v>
      </c>
      <c r="BH26" s="20">
        <v>2</v>
      </c>
      <c r="BI26" s="20">
        <v>2</v>
      </c>
      <c r="BJ26" s="20">
        <v>2</v>
      </c>
      <c r="BK26" s="20">
        <v>1</v>
      </c>
      <c r="BL26" s="20">
        <v>2</v>
      </c>
      <c r="BM26" s="20">
        <v>2</v>
      </c>
      <c r="BN26" s="20">
        <v>2</v>
      </c>
      <c r="BO26" s="20">
        <v>1</v>
      </c>
      <c r="BP26" s="20">
        <v>2</v>
      </c>
      <c r="BQ26" s="79">
        <v>1</v>
      </c>
      <c r="BR26" s="20">
        <v>2</v>
      </c>
      <c r="BS26" s="20">
        <v>2</v>
      </c>
      <c r="BT26" s="20">
        <v>2</v>
      </c>
      <c r="BU26" s="20">
        <v>2</v>
      </c>
      <c r="BV26" s="20">
        <v>2</v>
      </c>
      <c r="BW26" s="20">
        <v>1</v>
      </c>
      <c r="BX26" s="20">
        <v>1</v>
      </c>
      <c r="BY26" s="20">
        <v>2</v>
      </c>
      <c r="BZ26" s="20">
        <v>2</v>
      </c>
      <c r="CA26" s="20">
        <v>2</v>
      </c>
      <c r="CB26" s="79">
        <v>1</v>
      </c>
      <c r="CC26" s="20">
        <v>1</v>
      </c>
      <c r="CD26" s="21">
        <f t="shared" si="2"/>
        <v>17</v>
      </c>
      <c r="CE26" s="22">
        <f>CD26/COUNTA($BF26:$CC26)</f>
        <v>0.70833333333333337</v>
      </c>
      <c r="CF26" s="21">
        <f>COUNTIF($BF26:$CC26,1)</f>
        <v>7</v>
      </c>
      <c r="CG26" s="22">
        <f>CF26/COUNTA($BF26:$CC26)</f>
        <v>0.29166666666666669</v>
      </c>
      <c r="CH26" s="21">
        <f>COUNTIF($BF26:$CC26,0)</f>
        <v>0</v>
      </c>
      <c r="CI26" s="22">
        <f>CH26/COUNTA($BF26:$CC26)</f>
        <v>0</v>
      </c>
      <c r="CJ26" s="21">
        <f>(((CD26*2)+(CF26*1)+(CH26*0)))/COUNTA($BF26:$CC26)</f>
        <v>1.7083333333333333</v>
      </c>
      <c r="CK26" s="427" t="str">
        <f t="shared" si="12"/>
        <v>Đạt mục tiêu</v>
      </c>
    </row>
    <row r="27" spans="1:89" s="972" customFormat="1" ht="117.75" customHeight="1">
      <c r="A27" s="19"/>
      <c r="B27" s="451"/>
      <c r="C27" s="513" t="s">
        <v>551</v>
      </c>
      <c r="D27" s="513" t="s">
        <v>551</v>
      </c>
      <c r="E27" s="513" t="s">
        <v>551</v>
      </c>
      <c r="F27" s="513" t="s">
        <v>551</v>
      </c>
      <c r="G27" s="513" t="s">
        <v>551</v>
      </c>
      <c r="H27" s="67" t="s">
        <v>955</v>
      </c>
      <c r="I27" s="20"/>
      <c r="J27" s="10"/>
      <c r="K27" s="71"/>
      <c r="L27" s="71"/>
      <c r="M27" s="71"/>
      <c r="N27" s="71"/>
      <c r="O27" s="71"/>
      <c r="P27" s="71"/>
      <c r="Q27" s="71"/>
      <c r="R27" s="71" t="s">
        <v>16</v>
      </c>
      <c r="S27" s="71"/>
      <c r="T27" s="71"/>
      <c r="U27" s="66"/>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t="s">
        <v>726</v>
      </c>
      <c r="AY27" s="71" t="s">
        <v>727</v>
      </c>
      <c r="AZ27" s="71"/>
      <c r="BA27" s="71"/>
      <c r="BB27" s="71"/>
      <c r="BC27" s="71"/>
      <c r="BD27" s="71"/>
      <c r="BE27" s="71"/>
      <c r="BF27" s="20">
        <v>2</v>
      </c>
      <c r="BG27" s="20">
        <v>2</v>
      </c>
      <c r="BH27" s="20">
        <v>2</v>
      </c>
      <c r="BI27" s="20">
        <v>2</v>
      </c>
      <c r="BJ27" s="20">
        <v>2</v>
      </c>
      <c r="BK27" s="20">
        <v>1</v>
      </c>
      <c r="BL27" s="20">
        <v>2</v>
      </c>
      <c r="BM27" s="20">
        <v>2</v>
      </c>
      <c r="BN27" s="20">
        <v>2</v>
      </c>
      <c r="BO27" s="20">
        <v>1</v>
      </c>
      <c r="BP27" s="20">
        <v>2</v>
      </c>
      <c r="BQ27" s="79">
        <v>1</v>
      </c>
      <c r="BR27" s="20">
        <v>2</v>
      </c>
      <c r="BS27" s="20">
        <v>2</v>
      </c>
      <c r="BT27" s="20">
        <v>2</v>
      </c>
      <c r="BU27" s="20">
        <v>2</v>
      </c>
      <c r="BV27" s="20">
        <v>2</v>
      </c>
      <c r="BW27" s="20">
        <v>1</v>
      </c>
      <c r="BX27" s="20">
        <v>2</v>
      </c>
      <c r="BY27" s="20">
        <v>2</v>
      </c>
      <c r="BZ27" s="20">
        <v>2</v>
      </c>
      <c r="CA27" s="20">
        <v>2</v>
      </c>
      <c r="CB27" s="79">
        <v>1</v>
      </c>
      <c r="CC27" s="20">
        <v>2</v>
      </c>
      <c r="CD27" s="21">
        <f t="shared" si="2"/>
        <v>19</v>
      </c>
      <c r="CE27" s="22">
        <f>CD27/COUNTA($BF27:$CC27)</f>
        <v>0.79166666666666663</v>
      </c>
      <c r="CF27" s="21">
        <f>COUNTIF($BF27:$CC27,1)</f>
        <v>5</v>
      </c>
      <c r="CG27" s="22">
        <f>CF27/COUNTA($BF27:$CC27)</f>
        <v>0.20833333333333334</v>
      </c>
      <c r="CH27" s="21">
        <f>COUNTIF($BF27:$CC27,0)</f>
        <v>0</v>
      </c>
      <c r="CI27" s="22">
        <f>CH27/COUNTA($BF27:$CC27)</f>
        <v>0</v>
      </c>
      <c r="CJ27" s="21">
        <f>(((CD27*2)+(CF27*1)+(CH27*0)))/COUNTA($BF27:$CC27)</f>
        <v>1.7916666666666667</v>
      </c>
      <c r="CK27" s="427" t="str">
        <f t="shared" si="12"/>
        <v>Đạt mục tiêu</v>
      </c>
    </row>
    <row r="28" spans="1:89" ht="110.25">
      <c r="A28" s="950">
        <v>18</v>
      </c>
      <c r="B28" s="451">
        <v>18</v>
      </c>
      <c r="C28" s="390" t="s">
        <v>551</v>
      </c>
      <c r="D28" s="488" t="s">
        <v>15</v>
      </c>
      <c r="E28" s="985" t="s">
        <v>552</v>
      </c>
      <c r="F28" s="488" t="s">
        <v>17</v>
      </c>
      <c r="G28" s="72" t="s">
        <v>557</v>
      </c>
      <c r="H28" s="390" t="s">
        <v>1163</v>
      </c>
      <c r="I28" s="20" t="s">
        <v>275</v>
      </c>
      <c r="J28" s="10" t="s">
        <v>11</v>
      </c>
      <c r="K28" s="71"/>
      <c r="L28" s="71"/>
      <c r="M28" s="71"/>
      <c r="N28" s="960" t="s">
        <v>16</v>
      </c>
      <c r="O28" s="71"/>
      <c r="P28" s="71"/>
      <c r="Q28" s="71"/>
      <c r="R28" s="71"/>
      <c r="S28" s="71"/>
      <c r="T28" s="71"/>
      <c r="U28" s="66">
        <f t="shared" si="9"/>
        <v>1</v>
      </c>
      <c r="V28" s="71"/>
      <c r="W28" s="71"/>
      <c r="X28" s="71"/>
      <c r="Y28" s="71"/>
      <c r="Z28" s="71"/>
      <c r="AA28" s="71"/>
      <c r="AB28" s="71"/>
      <c r="AC28" s="71"/>
      <c r="AD28" s="71"/>
      <c r="AE28" s="71"/>
      <c r="AF28" s="71"/>
      <c r="AG28" s="71"/>
      <c r="AH28" s="960" t="s">
        <v>724</v>
      </c>
      <c r="AI28" s="960" t="s">
        <v>724</v>
      </c>
      <c r="AJ28" s="960" t="s">
        <v>724</v>
      </c>
      <c r="AK28" s="960" t="s">
        <v>727</v>
      </c>
      <c r="AL28" s="960" t="s">
        <v>726</v>
      </c>
      <c r="AM28" s="71"/>
      <c r="AN28" s="71"/>
      <c r="AO28" s="71"/>
      <c r="AP28" s="71"/>
      <c r="AQ28" s="71"/>
      <c r="AR28" s="71"/>
      <c r="AS28" s="71"/>
      <c r="AT28" s="71"/>
      <c r="AU28" s="71"/>
      <c r="AV28" s="71"/>
      <c r="AW28" s="71"/>
      <c r="AX28" s="71"/>
      <c r="AY28" s="71"/>
      <c r="AZ28" s="71"/>
      <c r="BA28" s="71"/>
      <c r="BB28" s="71"/>
      <c r="BC28" s="71"/>
      <c r="BD28" s="71"/>
      <c r="BE28" s="71"/>
      <c r="BF28" s="20">
        <v>2</v>
      </c>
      <c r="BG28" s="20">
        <v>2</v>
      </c>
      <c r="BH28" s="20">
        <v>2</v>
      </c>
      <c r="BI28" s="20">
        <v>2</v>
      </c>
      <c r="BJ28" s="20">
        <v>2</v>
      </c>
      <c r="BK28" s="20">
        <v>2</v>
      </c>
      <c r="BL28" s="20">
        <v>2</v>
      </c>
      <c r="BM28" s="20">
        <v>2</v>
      </c>
      <c r="BN28" s="20">
        <v>2</v>
      </c>
      <c r="BO28" s="20">
        <v>1</v>
      </c>
      <c r="BP28" s="20">
        <v>2</v>
      </c>
      <c r="BQ28" s="79">
        <v>1</v>
      </c>
      <c r="BR28" s="20">
        <v>1</v>
      </c>
      <c r="BS28" s="20">
        <v>2</v>
      </c>
      <c r="BT28" s="20">
        <v>2</v>
      </c>
      <c r="BU28" s="20">
        <v>2</v>
      </c>
      <c r="BV28" s="20">
        <v>2</v>
      </c>
      <c r="BW28" s="20">
        <v>2</v>
      </c>
      <c r="BX28" s="20">
        <v>2</v>
      </c>
      <c r="BY28" s="20">
        <v>2</v>
      </c>
      <c r="BZ28" s="20">
        <v>2</v>
      </c>
      <c r="CA28" s="20">
        <v>2</v>
      </c>
      <c r="CB28" s="79">
        <v>1</v>
      </c>
      <c r="CC28" s="20">
        <v>1</v>
      </c>
      <c r="CD28" s="21">
        <f t="shared" si="2"/>
        <v>19</v>
      </c>
      <c r="CE28" s="22">
        <f>CD28/COUNTA($BF28:$CC28)</f>
        <v>0.79166666666666663</v>
      </c>
      <c r="CF28" s="21">
        <f>COUNTIF($BF28:$CC28,1)</f>
        <v>5</v>
      </c>
      <c r="CG28" s="22">
        <f>CF28/COUNTA($BF28:$CC28)</f>
        <v>0.20833333333333334</v>
      </c>
      <c r="CH28" s="21">
        <f>COUNTIF($BF28:$CC28,0)</f>
        <v>0</v>
      </c>
      <c r="CI28" s="22">
        <f>CH28/COUNTA($BF28:$CC28)</f>
        <v>0</v>
      </c>
      <c r="CJ28" s="21">
        <f>(((CD28*2)+(CF28*1)+(CH28*0)))/COUNTA($BF28:$CC28)</f>
        <v>1.7916666666666667</v>
      </c>
      <c r="CK28" s="427" t="str">
        <f>IF(CJ28&gt;=1.6,"Đạt mục tiêu",IF(CJ28&gt;=1,"Cần cố gắng","Chưa đạt"))</f>
        <v>Đạt mục tiêu</v>
      </c>
    </row>
    <row r="29" spans="1:89" s="972" customFormat="1" ht="110.25">
      <c r="A29" s="19">
        <v>19</v>
      </c>
      <c r="B29" s="451">
        <v>19</v>
      </c>
      <c r="C29" s="513" t="s">
        <v>551</v>
      </c>
      <c r="D29" s="488" t="s">
        <v>15</v>
      </c>
      <c r="E29" s="986" t="s">
        <v>552</v>
      </c>
      <c r="F29" s="488" t="s">
        <v>17</v>
      </c>
      <c r="G29" s="72" t="s">
        <v>557</v>
      </c>
      <c r="H29" s="67" t="s">
        <v>734</v>
      </c>
      <c r="I29" s="20" t="s">
        <v>275</v>
      </c>
      <c r="J29" s="10" t="s">
        <v>11</v>
      </c>
      <c r="K29" s="71"/>
      <c r="L29" s="71"/>
      <c r="M29" s="71"/>
      <c r="N29" s="71"/>
      <c r="O29" s="71"/>
      <c r="P29" s="71"/>
      <c r="Q29" s="71"/>
      <c r="R29" s="71"/>
      <c r="S29" s="71"/>
      <c r="T29" s="71" t="s">
        <v>16</v>
      </c>
      <c r="U29" s="66">
        <f t="shared" si="9"/>
        <v>1</v>
      </c>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9">
        <v>1</v>
      </c>
      <c r="BR29" s="71"/>
      <c r="BS29" s="73"/>
      <c r="BT29" s="73"/>
      <c r="BU29" s="73"/>
      <c r="BV29" s="71"/>
      <c r="BW29" s="71"/>
      <c r="BX29" s="71"/>
      <c r="BY29" s="71"/>
      <c r="BZ29" s="71"/>
      <c r="CA29" s="71"/>
      <c r="CB29" s="79">
        <v>1</v>
      </c>
      <c r="CC29" s="71"/>
      <c r="CD29" s="71"/>
      <c r="CE29" s="71"/>
      <c r="CF29" s="71"/>
      <c r="CG29" s="71"/>
      <c r="CH29" s="71"/>
      <c r="CI29" s="71"/>
      <c r="CJ29" s="71"/>
      <c r="CK29" s="71"/>
    </row>
    <row r="30" spans="1:89">
      <c r="A30" s="950">
        <v>20</v>
      </c>
      <c r="B30" s="451">
        <v>20</v>
      </c>
      <c r="C30" s="1367" t="s">
        <v>33</v>
      </c>
      <c r="D30" s="1368"/>
      <c r="E30" s="1369"/>
      <c r="F30" s="6" t="s">
        <v>316</v>
      </c>
      <c r="G30" s="6" t="s">
        <v>316</v>
      </c>
      <c r="H30" s="11" t="s">
        <v>316</v>
      </c>
      <c r="I30" s="6" t="s">
        <v>316</v>
      </c>
      <c r="J30" s="6" t="s">
        <v>316</v>
      </c>
      <c r="K30" s="507" t="s">
        <v>316</v>
      </c>
      <c r="L30" s="6" t="s">
        <v>316</v>
      </c>
      <c r="M30" s="6" t="s">
        <v>316</v>
      </c>
      <c r="N30" s="11" t="s">
        <v>316</v>
      </c>
      <c r="O30" s="6" t="s">
        <v>316</v>
      </c>
      <c r="P30" s="6" t="s">
        <v>316</v>
      </c>
      <c r="Q30" s="6" t="s">
        <v>316</v>
      </c>
      <c r="R30" s="6"/>
      <c r="S30" s="6" t="s">
        <v>316</v>
      </c>
      <c r="T30" s="6" t="s">
        <v>316</v>
      </c>
      <c r="U30" s="6" t="s">
        <v>316</v>
      </c>
      <c r="V30" s="6" t="s">
        <v>316</v>
      </c>
      <c r="W30" s="6" t="s">
        <v>316</v>
      </c>
      <c r="X30" s="6" t="s">
        <v>316</v>
      </c>
      <c r="Y30" s="6" t="s">
        <v>316</v>
      </c>
      <c r="Z30" s="6" t="s">
        <v>316</v>
      </c>
      <c r="AA30" s="6" t="s">
        <v>316</v>
      </c>
      <c r="AB30" s="6" t="s">
        <v>316</v>
      </c>
      <c r="AC30" s="6" t="s">
        <v>316</v>
      </c>
      <c r="AD30" s="6" t="s">
        <v>316</v>
      </c>
      <c r="AE30" s="6" t="s">
        <v>316</v>
      </c>
      <c r="AF30" s="6" t="s">
        <v>316</v>
      </c>
      <c r="AG30" s="6" t="s">
        <v>316</v>
      </c>
      <c r="AH30" s="11" t="s">
        <v>316</v>
      </c>
      <c r="AI30" s="11" t="s">
        <v>316</v>
      </c>
      <c r="AJ30" s="11" t="s">
        <v>316</v>
      </c>
      <c r="AK30" s="11" t="s">
        <v>316</v>
      </c>
      <c r="AL30" s="11" t="s">
        <v>316</v>
      </c>
      <c r="AM30" s="6" t="s">
        <v>316</v>
      </c>
      <c r="AN30" s="6" t="s">
        <v>316</v>
      </c>
      <c r="AO30" s="6" t="s">
        <v>316</v>
      </c>
      <c r="AP30" s="6" t="s">
        <v>316</v>
      </c>
      <c r="AQ30" s="6"/>
      <c r="AR30" s="6"/>
      <c r="AS30" s="6" t="s">
        <v>316</v>
      </c>
      <c r="AT30" s="6" t="s">
        <v>316</v>
      </c>
      <c r="AU30" s="6" t="s">
        <v>316</v>
      </c>
      <c r="AV30" s="6" t="s">
        <v>316</v>
      </c>
      <c r="AW30" s="6" t="s">
        <v>316</v>
      </c>
      <c r="AX30" s="6"/>
      <c r="AY30" s="6"/>
      <c r="AZ30" s="6" t="s">
        <v>316</v>
      </c>
      <c r="BA30" s="6"/>
      <c r="BB30" s="6"/>
      <c r="BC30" s="6" t="s">
        <v>316</v>
      </c>
      <c r="BD30" s="6"/>
      <c r="BE30" s="6" t="s">
        <v>316</v>
      </c>
      <c r="BF30" s="507" t="s">
        <v>316</v>
      </c>
      <c r="BG30" s="507" t="s">
        <v>316</v>
      </c>
      <c r="BH30" s="507" t="s">
        <v>316</v>
      </c>
      <c r="BI30" s="507" t="s">
        <v>316</v>
      </c>
      <c r="BJ30" s="507" t="s">
        <v>316</v>
      </c>
      <c r="BK30" s="507" t="s">
        <v>316</v>
      </c>
      <c r="BL30" s="507" t="s">
        <v>316</v>
      </c>
      <c r="BM30" s="507" t="s">
        <v>316</v>
      </c>
      <c r="BN30" s="507" t="s">
        <v>316</v>
      </c>
      <c r="BO30" s="507" t="s">
        <v>316</v>
      </c>
      <c r="BP30" s="507" t="s">
        <v>316</v>
      </c>
      <c r="BQ30" s="79">
        <v>1</v>
      </c>
      <c r="BR30" s="507" t="s">
        <v>316</v>
      </c>
      <c r="BS30" s="507" t="s">
        <v>316</v>
      </c>
      <c r="BT30" s="507" t="s">
        <v>316</v>
      </c>
      <c r="BU30" s="507" t="s">
        <v>316</v>
      </c>
      <c r="BV30" s="507" t="s">
        <v>316</v>
      </c>
      <c r="BW30" s="507"/>
      <c r="BX30" s="507"/>
      <c r="BY30" s="507"/>
      <c r="BZ30" s="507"/>
      <c r="CA30" s="507"/>
      <c r="CB30" s="79">
        <v>1</v>
      </c>
      <c r="CC30" s="507" t="s">
        <v>316</v>
      </c>
      <c r="CD30" s="974">
        <f t="shared" ref="CD30:CD63" si="13">COUNTIF($BF30:$CC30,2)</f>
        <v>0</v>
      </c>
      <c r="CE30" s="508" t="s">
        <v>316</v>
      </c>
      <c r="CF30" s="507" t="s">
        <v>316</v>
      </c>
      <c r="CG30" s="508" t="s">
        <v>316</v>
      </c>
      <c r="CH30" s="507" t="s">
        <v>316</v>
      </c>
      <c r="CI30" s="507" t="s">
        <v>316</v>
      </c>
      <c r="CJ30" s="507" t="s">
        <v>316</v>
      </c>
      <c r="CK30" s="508" t="s">
        <v>316</v>
      </c>
    </row>
    <row r="31" spans="1:89" s="972" customFormat="1" ht="78.75">
      <c r="A31" s="19">
        <v>21</v>
      </c>
      <c r="B31" s="451">
        <v>21</v>
      </c>
      <c r="C31" s="519" t="s">
        <v>558</v>
      </c>
      <c r="D31" s="109" t="s">
        <v>14</v>
      </c>
      <c r="E31" s="519" t="s">
        <v>559</v>
      </c>
      <c r="F31" s="109" t="s">
        <v>17</v>
      </c>
      <c r="G31" s="67" t="s">
        <v>37</v>
      </c>
      <c r="H31" s="128" t="s">
        <v>564</v>
      </c>
      <c r="I31" s="20" t="s">
        <v>275</v>
      </c>
      <c r="J31" s="10" t="s">
        <v>11</v>
      </c>
      <c r="K31" s="71"/>
      <c r="L31" s="71" t="s">
        <v>16</v>
      </c>
      <c r="M31" s="71"/>
      <c r="N31" s="71"/>
      <c r="O31" s="71"/>
      <c r="P31" s="71"/>
      <c r="Q31" s="71"/>
      <c r="R31" s="71"/>
      <c r="S31" s="71"/>
      <c r="T31" s="71"/>
      <c r="U31" s="66">
        <f t="shared" si="9"/>
        <v>1</v>
      </c>
      <c r="V31" s="71"/>
      <c r="W31" s="107"/>
      <c r="X31" s="71"/>
      <c r="Y31" s="71"/>
      <c r="Z31" s="72" t="s">
        <v>726</v>
      </c>
      <c r="AA31" s="72" t="s">
        <v>727</v>
      </c>
      <c r="AB31" s="72" t="s">
        <v>723</v>
      </c>
      <c r="AC31" s="72" t="s">
        <v>727</v>
      </c>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9">
        <v>2</v>
      </c>
      <c r="BG31" s="79">
        <v>2</v>
      </c>
      <c r="BH31" s="79">
        <v>2</v>
      </c>
      <c r="BI31" s="79">
        <v>1</v>
      </c>
      <c r="BJ31" s="79">
        <v>1</v>
      </c>
      <c r="BK31" s="79">
        <v>2</v>
      </c>
      <c r="BL31" s="79">
        <v>2</v>
      </c>
      <c r="BM31" s="79">
        <v>2</v>
      </c>
      <c r="BN31" s="79">
        <v>2</v>
      </c>
      <c r="BO31" s="79">
        <v>1</v>
      </c>
      <c r="BP31" s="79">
        <v>1</v>
      </c>
      <c r="BQ31" s="79">
        <v>1</v>
      </c>
      <c r="BR31" s="79">
        <v>2</v>
      </c>
      <c r="BS31" s="79">
        <v>1</v>
      </c>
      <c r="BT31" s="79">
        <v>2</v>
      </c>
      <c r="BU31" s="79">
        <v>2</v>
      </c>
      <c r="BV31" s="79">
        <v>2</v>
      </c>
      <c r="BW31" s="79">
        <v>2</v>
      </c>
      <c r="BX31" s="79">
        <v>2</v>
      </c>
      <c r="BY31" s="79">
        <v>2</v>
      </c>
      <c r="BZ31" s="79">
        <v>2</v>
      </c>
      <c r="CA31" s="79">
        <v>2</v>
      </c>
      <c r="CB31" s="79">
        <v>1</v>
      </c>
      <c r="CC31" s="79">
        <v>2</v>
      </c>
      <c r="CD31" s="974">
        <f t="shared" si="13"/>
        <v>17</v>
      </c>
      <c r="CE31" s="512">
        <f>CD31/COUNTA($BF31:$CC31)</f>
        <v>0.70833333333333337</v>
      </c>
      <c r="CF31" s="974">
        <f>COUNTIF($BF31:$CC31,1)</f>
        <v>7</v>
      </c>
      <c r="CG31" s="512">
        <f>CF31/COUNTA($BF31:$CC31)</f>
        <v>0.29166666666666669</v>
      </c>
      <c r="CH31" s="974">
        <f>COUNTIF($BF31:$CC31,0)</f>
        <v>0</v>
      </c>
      <c r="CI31" s="81">
        <f>CH31/COUNTA($BF31:$CC31)</f>
        <v>0</v>
      </c>
      <c r="CJ31" s="974">
        <f>(((CD31*2)+(CF31*1)+(CH31*0)))/COUNTA($BF31:$CC31)</f>
        <v>1.7083333333333333</v>
      </c>
      <c r="CK31" s="975" t="str">
        <f t="shared" ref="CK31" si="14">IF(CJ31&gt;=1.6,"Đạt mục tiêu",IF(CJ31&gt;=1,"Cần cố gắng","Chưa đạt"))</f>
        <v>Đạt mục tiêu</v>
      </c>
    </row>
    <row r="32" spans="1:89" ht="78.75">
      <c r="A32" s="950">
        <v>22</v>
      </c>
      <c r="B32" s="451">
        <v>22</v>
      </c>
      <c r="C32" s="390" t="s">
        <v>560</v>
      </c>
      <c r="D32" s="109" t="s">
        <v>14</v>
      </c>
      <c r="E32" s="519" t="s">
        <v>561</v>
      </c>
      <c r="F32" s="109" t="s">
        <v>17</v>
      </c>
      <c r="G32" s="72" t="s">
        <v>561</v>
      </c>
      <c r="H32" s="67" t="s">
        <v>565</v>
      </c>
      <c r="I32" s="20" t="s">
        <v>275</v>
      </c>
      <c r="J32" s="10" t="s">
        <v>11</v>
      </c>
      <c r="K32" s="507" t="s">
        <v>16</v>
      </c>
      <c r="L32" s="71"/>
      <c r="M32" s="71"/>
      <c r="N32" s="71"/>
      <c r="O32" s="71"/>
      <c r="P32" s="71"/>
      <c r="Q32" s="71"/>
      <c r="R32" s="71"/>
      <c r="S32" s="71"/>
      <c r="T32" s="71"/>
      <c r="U32" s="66">
        <f t="shared" si="9"/>
        <v>1</v>
      </c>
      <c r="V32" s="123" t="s">
        <v>727</v>
      </c>
      <c r="W32" s="123" t="s">
        <v>727</v>
      </c>
      <c r="X32" s="72" t="s">
        <v>726</v>
      </c>
      <c r="Y32" s="72" t="s">
        <v>726</v>
      </c>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960" t="s">
        <v>281</v>
      </c>
      <c r="BG32" s="960" t="s">
        <v>281</v>
      </c>
      <c r="BH32" s="960" t="s">
        <v>1160</v>
      </c>
      <c r="BI32" s="960" t="s">
        <v>281</v>
      </c>
      <c r="BJ32" s="960" t="s">
        <v>281</v>
      </c>
      <c r="BK32" s="960" t="s">
        <v>281</v>
      </c>
      <c r="BL32" s="960" t="s">
        <v>281</v>
      </c>
      <c r="BM32" s="960" t="s">
        <v>281</v>
      </c>
      <c r="BN32" s="960" t="s">
        <v>281</v>
      </c>
      <c r="BO32" s="960" t="s">
        <v>281</v>
      </c>
      <c r="BP32" s="960" t="s">
        <v>281</v>
      </c>
      <c r="BQ32" s="79">
        <v>1</v>
      </c>
      <c r="BR32" s="960" t="s">
        <v>281</v>
      </c>
      <c r="BS32" s="960" t="s">
        <v>281</v>
      </c>
      <c r="BT32" s="960" t="s">
        <v>281</v>
      </c>
      <c r="BU32" s="960" t="s">
        <v>281</v>
      </c>
      <c r="BV32" s="960" t="s">
        <v>281</v>
      </c>
      <c r="BW32" s="960" t="s">
        <v>281</v>
      </c>
      <c r="BX32" s="960" t="s">
        <v>1160</v>
      </c>
      <c r="BY32" s="960" t="s">
        <v>1160</v>
      </c>
      <c r="BZ32" s="960" t="s">
        <v>281</v>
      </c>
      <c r="CA32" s="960" t="s">
        <v>281</v>
      </c>
      <c r="CB32" s="79">
        <v>1</v>
      </c>
      <c r="CC32" s="960" t="s">
        <v>281</v>
      </c>
      <c r="CD32" s="950">
        <f t="shared" si="13"/>
        <v>19</v>
      </c>
      <c r="CE32" s="510">
        <f>CD32/COUNTA($BF32:$CC32)</f>
        <v>0.79166666666666663</v>
      </c>
      <c r="CF32" s="950">
        <f>COUNTIF($BF32:$CC32,1)</f>
        <v>5</v>
      </c>
      <c r="CG32" s="510">
        <f>CF32/COUNTA($BF32:$CC32)</f>
        <v>0.20833333333333334</v>
      </c>
      <c r="CH32" s="950">
        <f>COUNTIF($BF32:$CC32,0)</f>
        <v>0</v>
      </c>
      <c r="CI32" s="511">
        <f>CH32/COUNTA($BF32:$CC32)</f>
        <v>0</v>
      </c>
      <c r="CJ32" s="950">
        <f>(((CD32*2)+(CF32*1)+(CH32*0)))/COUNTA($BF32:$CC32)</f>
        <v>1.7916666666666667</v>
      </c>
      <c r="CK32" s="951" t="str">
        <f>IF(CJ32&gt;=1.6,"Đạt mục tiêu",IF(CJ32&gt;=1,"Cần cố gắng","Chưa đạt"))</f>
        <v>Đạt mục tiêu</v>
      </c>
    </row>
    <row r="33" spans="1:89" s="972" customFormat="1" ht="44.25" customHeight="1">
      <c r="A33" s="19">
        <v>23</v>
      </c>
      <c r="B33" s="451">
        <v>23</v>
      </c>
      <c r="C33" s="70" t="s">
        <v>562</v>
      </c>
      <c r="D33" s="109" t="s">
        <v>17</v>
      </c>
      <c r="E33" s="519" t="s">
        <v>563</v>
      </c>
      <c r="F33" s="109" t="s">
        <v>17</v>
      </c>
      <c r="G33" s="519" t="s">
        <v>563</v>
      </c>
      <c r="H33" s="128" t="s">
        <v>566</v>
      </c>
      <c r="I33" s="20" t="s">
        <v>275</v>
      </c>
      <c r="J33" s="10" t="s">
        <v>11</v>
      </c>
      <c r="K33" s="71"/>
      <c r="L33" s="71"/>
      <c r="M33" s="71"/>
      <c r="N33" s="71"/>
      <c r="O33" s="71"/>
      <c r="P33" s="71"/>
      <c r="Q33" s="71" t="s">
        <v>16</v>
      </c>
      <c r="R33" s="71"/>
      <c r="S33" s="71"/>
      <c r="T33" s="71"/>
      <c r="U33" s="66">
        <f t="shared" si="9"/>
        <v>1</v>
      </c>
      <c r="V33" s="71"/>
      <c r="W33" s="107"/>
      <c r="X33" s="71"/>
      <c r="Y33" s="71"/>
      <c r="Z33" s="71"/>
      <c r="AA33" s="71"/>
      <c r="AB33" s="71"/>
      <c r="AC33" s="71"/>
      <c r="AD33" s="71"/>
      <c r="AE33" s="71"/>
      <c r="AF33" s="71"/>
      <c r="AG33" s="71"/>
      <c r="AH33" s="71"/>
      <c r="AI33" s="71"/>
      <c r="AJ33" s="71"/>
      <c r="AK33" s="71"/>
      <c r="AL33" s="71"/>
      <c r="AM33" s="71"/>
      <c r="AN33" s="71"/>
      <c r="AO33" s="71"/>
      <c r="AP33" s="71"/>
      <c r="AQ33" s="71"/>
      <c r="AR33" s="71"/>
      <c r="AS33" s="71"/>
      <c r="AT33" s="71" t="s">
        <v>727</v>
      </c>
      <c r="AU33" s="71" t="s">
        <v>724</v>
      </c>
      <c r="AV33" s="71" t="s">
        <v>726</v>
      </c>
      <c r="AW33" s="71" t="s">
        <v>723</v>
      </c>
      <c r="AX33" s="71"/>
      <c r="AY33" s="71"/>
      <c r="AZ33" s="71"/>
      <c r="BA33" s="71"/>
      <c r="BB33" s="71"/>
      <c r="BC33" s="71"/>
      <c r="BD33" s="71"/>
      <c r="BE33" s="71"/>
      <c r="BF33" s="79">
        <v>2</v>
      </c>
      <c r="BG33" s="79">
        <v>2</v>
      </c>
      <c r="BH33" s="79">
        <v>2</v>
      </c>
      <c r="BI33" s="79">
        <v>1</v>
      </c>
      <c r="BJ33" s="79">
        <v>1</v>
      </c>
      <c r="BK33" s="79">
        <v>2</v>
      </c>
      <c r="BL33" s="79">
        <v>2</v>
      </c>
      <c r="BM33" s="79">
        <v>2</v>
      </c>
      <c r="BN33" s="79">
        <v>2</v>
      </c>
      <c r="BO33" s="79">
        <v>1</v>
      </c>
      <c r="BP33" s="79">
        <v>1</v>
      </c>
      <c r="BQ33" s="79">
        <v>1</v>
      </c>
      <c r="BR33" s="79">
        <v>2</v>
      </c>
      <c r="BS33" s="79">
        <v>1</v>
      </c>
      <c r="BT33" s="79">
        <v>2</v>
      </c>
      <c r="BU33" s="79">
        <v>2</v>
      </c>
      <c r="BV33" s="79">
        <v>2</v>
      </c>
      <c r="BW33" s="79">
        <v>2</v>
      </c>
      <c r="BX33" s="79">
        <v>2</v>
      </c>
      <c r="BY33" s="79">
        <v>2</v>
      </c>
      <c r="BZ33" s="79">
        <v>2</v>
      </c>
      <c r="CA33" s="79">
        <v>2</v>
      </c>
      <c r="CB33" s="79">
        <v>1</v>
      </c>
      <c r="CC33" s="79">
        <v>2</v>
      </c>
      <c r="CD33" s="950">
        <f t="shared" si="13"/>
        <v>17</v>
      </c>
      <c r="CE33" s="510">
        <f>CD33/COUNTA($BF33:$CC33)</f>
        <v>0.70833333333333337</v>
      </c>
      <c r="CF33" s="950">
        <f>COUNTIF($BF33:$CC33,1)</f>
        <v>7</v>
      </c>
      <c r="CG33" s="510">
        <f>CF33/COUNTA($BF33:$CC33)</f>
        <v>0.29166666666666669</v>
      </c>
      <c r="CH33" s="950">
        <f>COUNTIF($BF33:$CC33,0)</f>
        <v>0</v>
      </c>
      <c r="CI33" s="511">
        <f>CH33/COUNTA($BF33:$CC33)</f>
        <v>0</v>
      </c>
      <c r="CJ33" s="950">
        <f>(((CD33*2)+(CF33*1)+(CH33*0)))/COUNTA($BF33:$CC33)</f>
        <v>1.7083333333333333</v>
      </c>
      <c r="CK33" s="951" t="str">
        <f>IF(CJ33&gt;=1.6,"Đạt mục tiêu",IF(CJ33&gt;=1,"Cần cố gắng","Chưa đạt"))</f>
        <v>Đạt mục tiêu</v>
      </c>
    </row>
    <row r="34" spans="1:89" s="972" customFormat="1" ht="64.5" customHeight="1">
      <c r="A34" s="19">
        <v>24</v>
      </c>
      <c r="B34" s="451">
        <v>24</v>
      </c>
      <c r="C34" s="67" t="s">
        <v>41</v>
      </c>
      <c r="D34" s="72" t="s">
        <v>14</v>
      </c>
      <c r="E34" s="67" t="s">
        <v>42</v>
      </c>
      <c r="F34" s="72" t="s">
        <v>17</v>
      </c>
      <c r="G34" s="79" t="s">
        <v>567</v>
      </c>
      <c r="H34" s="128" t="s">
        <v>1003</v>
      </c>
      <c r="I34" s="79" t="s">
        <v>275</v>
      </c>
      <c r="J34" s="10" t="s">
        <v>11</v>
      </c>
      <c r="K34" s="79"/>
      <c r="L34" s="79"/>
      <c r="M34" s="79"/>
      <c r="N34" s="79"/>
      <c r="O34" s="79"/>
      <c r="P34" s="79"/>
      <c r="Q34" s="71" t="s">
        <v>16</v>
      </c>
      <c r="R34" s="71"/>
      <c r="S34" s="79"/>
      <c r="T34" s="79"/>
      <c r="U34" s="66">
        <f t="shared" si="9"/>
        <v>1</v>
      </c>
      <c r="V34" s="79"/>
      <c r="W34" s="79"/>
      <c r="X34" s="79"/>
      <c r="Y34" s="79"/>
      <c r="Z34" s="79"/>
      <c r="AA34" s="79"/>
      <c r="AB34" s="79"/>
      <c r="AC34" s="79"/>
      <c r="AD34" s="79"/>
      <c r="AE34" s="79"/>
      <c r="AF34" s="79"/>
      <c r="AG34" s="79"/>
      <c r="AH34" s="79"/>
      <c r="AI34" s="79"/>
      <c r="AJ34" s="79"/>
      <c r="AK34" s="79"/>
      <c r="AL34" s="79"/>
      <c r="AM34" s="79"/>
      <c r="AN34" s="79"/>
      <c r="AO34" s="79"/>
      <c r="AP34" s="79"/>
      <c r="AQ34" s="79"/>
      <c r="AR34" s="79"/>
      <c r="AS34" s="79"/>
      <c r="AT34" s="79" t="s">
        <v>724</v>
      </c>
      <c r="AU34" s="79" t="s">
        <v>727</v>
      </c>
      <c r="AV34" s="79"/>
      <c r="AW34" s="79" t="s">
        <v>726</v>
      </c>
      <c r="AX34" s="79"/>
      <c r="AY34" s="79"/>
      <c r="AZ34" s="79"/>
      <c r="BA34" s="79"/>
      <c r="BB34" s="79"/>
      <c r="BC34" s="79"/>
      <c r="BD34" s="79"/>
      <c r="BE34" s="79"/>
      <c r="BF34" s="79">
        <v>2</v>
      </c>
      <c r="BG34" s="79">
        <v>1</v>
      </c>
      <c r="BH34" s="79">
        <v>2</v>
      </c>
      <c r="BI34" s="79">
        <v>2</v>
      </c>
      <c r="BJ34" s="79">
        <v>1</v>
      </c>
      <c r="BK34" s="79">
        <v>2</v>
      </c>
      <c r="BL34" s="79">
        <v>2</v>
      </c>
      <c r="BM34" s="79">
        <v>2</v>
      </c>
      <c r="BN34" s="79">
        <v>1</v>
      </c>
      <c r="BO34" s="79">
        <v>2</v>
      </c>
      <c r="BP34" s="79">
        <v>2</v>
      </c>
      <c r="BQ34" s="79">
        <v>1</v>
      </c>
      <c r="BR34" s="79">
        <v>2</v>
      </c>
      <c r="BS34" s="79">
        <v>2</v>
      </c>
      <c r="BT34" s="79">
        <v>2</v>
      </c>
      <c r="BU34" s="79">
        <v>2</v>
      </c>
      <c r="BV34" s="79">
        <v>2</v>
      </c>
      <c r="BW34" s="79">
        <v>2</v>
      </c>
      <c r="BX34" s="79">
        <v>2</v>
      </c>
      <c r="BY34" s="79">
        <v>2</v>
      </c>
      <c r="BZ34" s="79">
        <v>2</v>
      </c>
      <c r="CA34" s="79">
        <v>2</v>
      </c>
      <c r="CB34" s="79">
        <v>1</v>
      </c>
      <c r="CC34" s="79">
        <v>2</v>
      </c>
      <c r="CD34" s="974">
        <f t="shared" si="13"/>
        <v>19</v>
      </c>
      <c r="CE34" s="81">
        <f>CD34/COUNTA($BF34:$CC34)</f>
        <v>0.79166666666666663</v>
      </c>
      <c r="CF34" s="974">
        <f>COUNTIF($BF34:$CC34,1)</f>
        <v>5</v>
      </c>
      <c r="CG34" s="81">
        <f>CF34/COUNTA($BF34:$CC34)</f>
        <v>0.20833333333333334</v>
      </c>
      <c r="CH34" s="974">
        <f>COUNTIF($BF34:$CC34,0)</f>
        <v>0</v>
      </c>
      <c r="CI34" s="81">
        <f>CH34/COUNTA($BF34:$CC34)</f>
        <v>0</v>
      </c>
      <c r="CJ34" s="974">
        <f>(((CD34*2)+(CF34*1)+(CH34*0)))/COUNTA($BF34:$CC34)</f>
        <v>1.7916666666666667</v>
      </c>
      <c r="CK34" s="974" t="str">
        <f>IF(CJ34&gt;=1.6,"Đạt mục tiêu",IF(CJ34&gt;=1,"Cần cố gắng","Chưa đạt"))</f>
        <v>Đạt mục tiêu</v>
      </c>
    </row>
    <row r="35" spans="1:89" hidden="1">
      <c r="A35" s="950">
        <v>25</v>
      </c>
      <c r="B35" s="451">
        <v>25</v>
      </c>
      <c r="C35" s="1367" t="s">
        <v>569</v>
      </c>
      <c r="D35" s="1368"/>
      <c r="E35" s="1369"/>
      <c r="F35" s="6" t="s">
        <v>316</v>
      </c>
      <c r="G35" s="6" t="s">
        <v>316</v>
      </c>
      <c r="H35" s="11" t="s">
        <v>316</v>
      </c>
      <c r="I35" s="6" t="s">
        <v>316</v>
      </c>
      <c r="J35" s="6" t="s">
        <v>316</v>
      </c>
      <c r="K35" s="507" t="s">
        <v>316</v>
      </c>
      <c r="L35" s="6" t="s">
        <v>316</v>
      </c>
      <c r="M35" s="6" t="s">
        <v>316</v>
      </c>
      <c r="N35" s="11" t="s">
        <v>316</v>
      </c>
      <c r="O35" s="6" t="s">
        <v>316</v>
      </c>
      <c r="P35" s="6" t="s">
        <v>316</v>
      </c>
      <c r="Q35" s="6" t="s">
        <v>316</v>
      </c>
      <c r="R35" s="6"/>
      <c r="S35" s="6" t="s">
        <v>316</v>
      </c>
      <c r="T35" s="6" t="s">
        <v>316</v>
      </c>
      <c r="U35" s="6" t="s">
        <v>316</v>
      </c>
      <c r="V35" s="6" t="s">
        <v>316</v>
      </c>
      <c r="W35" s="6" t="s">
        <v>316</v>
      </c>
      <c r="X35" s="6" t="s">
        <v>316</v>
      </c>
      <c r="Y35" s="6" t="s">
        <v>316</v>
      </c>
      <c r="Z35" s="6" t="s">
        <v>316</v>
      </c>
      <c r="AA35" s="6" t="s">
        <v>316</v>
      </c>
      <c r="AB35" s="6" t="s">
        <v>316</v>
      </c>
      <c r="AC35" s="6" t="s">
        <v>316</v>
      </c>
      <c r="AD35" s="6" t="s">
        <v>316</v>
      </c>
      <c r="AE35" s="6" t="s">
        <v>316</v>
      </c>
      <c r="AF35" s="6" t="s">
        <v>316</v>
      </c>
      <c r="AG35" s="6" t="s">
        <v>316</v>
      </c>
      <c r="AH35" s="11" t="s">
        <v>316</v>
      </c>
      <c r="AI35" s="11" t="s">
        <v>316</v>
      </c>
      <c r="AJ35" s="11" t="s">
        <v>316</v>
      </c>
      <c r="AK35" s="11" t="s">
        <v>316</v>
      </c>
      <c r="AL35" s="11" t="s">
        <v>316</v>
      </c>
      <c r="AM35" s="6" t="s">
        <v>316</v>
      </c>
      <c r="AN35" s="6" t="s">
        <v>316</v>
      </c>
      <c r="AO35" s="6" t="s">
        <v>316</v>
      </c>
      <c r="AP35" s="6" t="s">
        <v>316</v>
      </c>
      <c r="AQ35" s="6"/>
      <c r="AR35" s="6"/>
      <c r="AS35" s="6" t="s">
        <v>316</v>
      </c>
      <c r="AT35" s="6" t="s">
        <v>316</v>
      </c>
      <c r="AU35" s="6" t="s">
        <v>316</v>
      </c>
      <c r="AV35" s="6" t="s">
        <v>316</v>
      </c>
      <c r="AW35" s="6" t="s">
        <v>316</v>
      </c>
      <c r="AX35" s="6"/>
      <c r="AY35" s="6"/>
      <c r="AZ35" s="6" t="s">
        <v>316</v>
      </c>
      <c r="BA35" s="6"/>
      <c r="BB35" s="6"/>
      <c r="BC35" s="6" t="s">
        <v>316</v>
      </c>
      <c r="BD35" s="6"/>
      <c r="BE35" s="6" t="s">
        <v>316</v>
      </c>
      <c r="BF35" s="507" t="s">
        <v>316</v>
      </c>
      <c r="BG35" s="507" t="s">
        <v>316</v>
      </c>
      <c r="BH35" s="507" t="s">
        <v>316</v>
      </c>
      <c r="BI35" s="507" t="s">
        <v>316</v>
      </c>
      <c r="BJ35" s="507" t="s">
        <v>316</v>
      </c>
      <c r="BK35" s="507" t="s">
        <v>316</v>
      </c>
      <c r="BL35" s="507" t="s">
        <v>316</v>
      </c>
      <c r="BM35" s="507" t="s">
        <v>316</v>
      </c>
      <c r="BN35" s="507" t="s">
        <v>316</v>
      </c>
      <c r="BO35" s="507" t="s">
        <v>316</v>
      </c>
      <c r="BP35" s="507" t="s">
        <v>316</v>
      </c>
      <c r="BQ35" s="79">
        <v>1</v>
      </c>
      <c r="BR35" s="507" t="s">
        <v>316</v>
      </c>
      <c r="BS35" s="507" t="s">
        <v>316</v>
      </c>
      <c r="BT35" s="507" t="s">
        <v>316</v>
      </c>
      <c r="BU35" s="507" t="s">
        <v>316</v>
      </c>
      <c r="BV35" s="507" t="s">
        <v>316</v>
      </c>
      <c r="BW35" s="507"/>
      <c r="BX35" s="507"/>
      <c r="BY35" s="507"/>
      <c r="BZ35" s="507"/>
      <c r="CA35" s="507"/>
      <c r="CB35" s="79">
        <v>1</v>
      </c>
      <c r="CC35" s="507" t="s">
        <v>316</v>
      </c>
      <c r="CD35" s="974">
        <f t="shared" si="13"/>
        <v>0</v>
      </c>
      <c r="CE35" s="508" t="s">
        <v>316</v>
      </c>
      <c r="CF35" s="507" t="s">
        <v>316</v>
      </c>
      <c r="CG35" s="508" t="s">
        <v>316</v>
      </c>
      <c r="CH35" s="507" t="s">
        <v>316</v>
      </c>
      <c r="CI35" s="507" t="s">
        <v>316</v>
      </c>
      <c r="CJ35" s="507" t="s">
        <v>316</v>
      </c>
      <c r="CK35" s="508" t="s">
        <v>316</v>
      </c>
    </row>
    <row r="36" spans="1:89" ht="62.25">
      <c r="A36" s="950">
        <v>26</v>
      </c>
      <c r="B36" s="451">
        <v>26</v>
      </c>
      <c r="C36" s="390" t="s">
        <v>570</v>
      </c>
      <c r="D36" s="109" t="s">
        <v>17</v>
      </c>
      <c r="E36" s="490" t="s">
        <v>571</v>
      </c>
      <c r="F36" s="109" t="s">
        <v>17</v>
      </c>
      <c r="G36" s="79" t="s">
        <v>276</v>
      </c>
      <c r="H36" s="518" t="s">
        <v>990</v>
      </c>
      <c r="I36" s="79" t="s">
        <v>275</v>
      </c>
      <c r="J36" s="10" t="s">
        <v>11</v>
      </c>
      <c r="K36" s="79"/>
      <c r="L36" s="79"/>
      <c r="M36" s="79"/>
      <c r="N36" s="950" t="s">
        <v>16</v>
      </c>
      <c r="O36" s="79"/>
      <c r="P36" s="79"/>
      <c r="Q36" s="79"/>
      <c r="R36" s="79"/>
      <c r="S36" s="79"/>
      <c r="T36" s="79"/>
      <c r="U36" s="66">
        <f t="shared" ref="U36:U105" si="15">COUNTIF(K36:T36,"x")</f>
        <v>1</v>
      </c>
      <c r="V36" s="79"/>
      <c r="W36" s="79"/>
      <c r="X36" s="79"/>
      <c r="Y36" s="79"/>
      <c r="Z36" s="79"/>
      <c r="AA36" s="79"/>
      <c r="AB36" s="79"/>
      <c r="AC36" s="79"/>
      <c r="AD36" s="79"/>
      <c r="AE36" s="79"/>
      <c r="AF36" s="79"/>
      <c r="AG36" s="79"/>
      <c r="AH36" s="950" t="s">
        <v>726</v>
      </c>
      <c r="AI36" s="950"/>
      <c r="AJ36" s="950" t="s">
        <v>727</v>
      </c>
      <c r="AK36" s="950" t="s">
        <v>727</v>
      </c>
      <c r="AL36" s="950"/>
      <c r="AM36" s="79"/>
      <c r="AN36" s="79"/>
      <c r="AO36" s="79"/>
      <c r="AP36" s="79"/>
      <c r="AQ36" s="79"/>
      <c r="AR36" s="79"/>
      <c r="AS36" s="79"/>
      <c r="AT36" s="79"/>
      <c r="AU36" s="79"/>
      <c r="AV36" s="79"/>
      <c r="AW36" s="79"/>
      <c r="AX36" s="79"/>
      <c r="AY36" s="79"/>
      <c r="AZ36" s="79"/>
      <c r="BA36" s="79"/>
      <c r="BB36" s="79"/>
      <c r="BC36" s="79"/>
      <c r="BD36" s="79"/>
      <c r="BE36" s="79"/>
      <c r="BF36" s="20">
        <v>2</v>
      </c>
      <c r="BG36" s="20">
        <v>2</v>
      </c>
      <c r="BH36" s="20">
        <v>2</v>
      </c>
      <c r="BI36" s="20">
        <v>2</v>
      </c>
      <c r="BJ36" s="20">
        <v>2</v>
      </c>
      <c r="BK36" s="20">
        <v>1</v>
      </c>
      <c r="BL36" s="20">
        <v>2</v>
      </c>
      <c r="BM36" s="20">
        <v>2</v>
      </c>
      <c r="BN36" s="20">
        <v>2</v>
      </c>
      <c r="BO36" s="20">
        <v>1</v>
      </c>
      <c r="BP36" s="20">
        <v>2</v>
      </c>
      <c r="BQ36" s="79">
        <v>1</v>
      </c>
      <c r="BR36" s="20">
        <v>2</v>
      </c>
      <c r="BS36" s="20">
        <v>2</v>
      </c>
      <c r="BT36" s="20">
        <v>2</v>
      </c>
      <c r="BU36" s="20">
        <v>2</v>
      </c>
      <c r="BV36" s="20">
        <v>2</v>
      </c>
      <c r="BW36" s="20">
        <v>2</v>
      </c>
      <c r="BX36" s="20">
        <v>2</v>
      </c>
      <c r="BY36" s="20">
        <v>2</v>
      </c>
      <c r="BZ36" s="20">
        <v>2</v>
      </c>
      <c r="CA36" s="20">
        <v>2</v>
      </c>
      <c r="CB36" s="79">
        <v>1</v>
      </c>
      <c r="CC36" s="20">
        <v>1</v>
      </c>
      <c r="CD36" s="21">
        <f t="shared" si="13"/>
        <v>19</v>
      </c>
      <c r="CE36" s="22">
        <f>CD36/COUNTA($BF36:$CC36)</f>
        <v>0.79166666666666663</v>
      </c>
      <c r="CF36" s="21">
        <f>COUNTIF($BF36:$CC36,1)</f>
        <v>5</v>
      </c>
      <c r="CG36" s="22">
        <f>CF36/COUNTA($BF36:$CC36)</f>
        <v>0.20833333333333334</v>
      </c>
      <c r="CH36" s="21">
        <f>COUNTIF($BF36:$CC36,0)</f>
        <v>0</v>
      </c>
      <c r="CI36" s="22">
        <f>CH36/COUNTA($BF36:$CC36)</f>
        <v>0</v>
      </c>
      <c r="CJ36" s="21">
        <f>(((CD36*2)+(CF36*1)+(CH36*0)))/COUNTA($BF36:$CC36)</f>
        <v>1.7916666666666667</v>
      </c>
      <c r="CK36" s="427" t="str">
        <f t="shared" ref="CK36:CK38" si="16">IF(CJ36&gt;=1.6,"Đạt mục tiêu",IF(CJ36&gt;=1,"Cần cố gắng","Chưa đạt"))</f>
        <v>Đạt mục tiêu</v>
      </c>
    </row>
    <row r="37" spans="1:89" ht="63">
      <c r="A37" s="950">
        <v>27</v>
      </c>
      <c r="B37" s="451">
        <v>27</v>
      </c>
      <c r="C37" s="390" t="s">
        <v>572</v>
      </c>
      <c r="D37" s="109" t="s">
        <v>17</v>
      </c>
      <c r="E37" s="490" t="s">
        <v>573</v>
      </c>
      <c r="F37" s="109" t="s">
        <v>17</v>
      </c>
      <c r="G37" s="79" t="s">
        <v>280</v>
      </c>
      <c r="H37" s="518" t="s">
        <v>991</v>
      </c>
      <c r="I37" s="79" t="s">
        <v>275</v>
      </c>
      <c r="J37" s="10" t="s">
        <v>11</v>
      </c>
      <c r="K37" s="79"/>
      <c r="L37" s="79"/>
      <c r="M37" s="79"/>
      <c r="N37" s="950" t="s">
        <v>16</v>
      </c>
      <c r="O37" s="79"/>
      <c r="P37" s="79"/>
      <c r="Q37" s="79"/>
      <c r="R37" s="79"/>
      <c r="S37" s="79"/>
      <c r="T37" s="79"/>
      <c r="U37" s="66">
        <f t="shared" si="15"/>
        <v>1</v>
      </c>
      <c r="V37" s="79"/>
      <c r="W37" s="79"/>
      <c r="X37" s="79"/>
      <c r="Y37" s="79"/>
      <c r="Z37" s="79"/>
      <c r="AA37" s="79"/>
      <c r="AB37" s="79"/>
      <c r="AC37" s="79"/>
      <c r="AD37" s="79"/>
      <c r="AE37" s="79"/>
      <c r="AF37" s="79"/>
      <c r="AG37" s="79"/>
      <c r="AH37" s="950"/>
      <c r="AI37" s="950" t="s">
        <v>726</v>
      </c>
      <c r="AJ37" s="950"/>
      <c r="AK37" s="950" t="s">
        <v>727</v>
      </c>
      <c r="AL37" s="950" t="s">
        <v>727</v>
      </c>
      <c r="AM37" s="79"/>
      <c r="AN37" s="79"/>
      <c r="AO37" s="79"/>
      <c r="AP37" s="79"/>
      <c r="AQ37" s="79"/>
      <c r="AR37" s="79"/>
      <c r="AS37" s="79"/>
      <c r="AT37" s="79"/>
      <c r="AU37" s="79"/>
      <c r="AV37" s="79"/>
      <c r="AW37" s="79"/>
      <c r="AX37" s="79"/>
      <c r="AY37" s="79"/>
      <c r="AZ37" s="79"/>
      <c r="BA37" s="79"/>
      <c r="BB37" s="79"/>
      <c r="BC37" s="79"/>
      <c r="BD37" s="79"/>
      <c r="BE37" s="79"/>
      <c r="BF37" s="20">
        <v>2</v>
      </c>
      <c r="BG37" s="20">
        <v>2</v>
      </c>
      <c r="BH37" s="20">
        <v>2</v>
      </c>
      <c r="BI37" s="20">
        <v>2</v>
      </c>
      <c r="BJ37" s="20">
        <v>2</v>
      </c>
      <c r="BK37" s="20">
        <v>1</v>
      </c>
      <c r="BL37" s="20">
        <v>2</v>
      </c>
      <c r="BM37" s="20">
        <v>2</v>
      </c>
      <c r="BN37" s="20">
        <v>2</v>
      </c>
      <c r="BO37" s="20">
        <v>2</v>
      </c>
      <c r="BP37" s="20">
        <v>2</v>
      </c>
      <c r="BQ37" s="79">
        <v>1</v>
      </c>
      <c r="BR37" s="20">
        <v>1</v>
      </c>
      <c r="BS37" s="20">
        <v>2</v>
      </c>
      <c r="BT37" s="20">
        <v>2</v>
      </c>
      <c r="BU37" s="20">
        <v>2</v>
      </c>
      <c r="BV37" s="20">
        <v>2</v>
      </c>
      <c r="BW37" s="20">
        <v>2</v>
      </c>
      <c r="BX37" s="20">
        <v>2</v>
      </c>
      <c r="BY37" s="20">
        <v>2</v>
      </c>
      <c r="BZ37" s="20">
        <v>2</v>
      </c>
      <c r="CA37" s="20">
        <v>2</v>
      </c>
      <c r="CB37" s="79">
        <v>1</v>
      </c>
      <c r="CC37" s="20">
        <v>1</v>
      </c>
      <c r="CD37" s="21">
        <f t="shared" si="13"/>
        <v>19</v>
      </c>
      <c r="CE37" s="22">
        <f>CD37/COUNTA($BF37:$CC37)</f>
        <v>0.79166666666666663</v>
      </c>
      <c r="CF37" s="21">
        <f>COUNTIF($BF37:$CC37,1)</f>
        <v>5</v>
      </c>
      <c r="CG37" s="22">
        <f>CF37/COUNTA($BF37:$CC37)</f>
        <v>0.20833333333333334</v>
      </c>
      <c r="CH37" s="21">
        <f>COUNTIF($BF37:$CC37,0)</f>
        <v>0</v>
      </c>
      <c r="CI37" s="22">
        <f>CH37/COUNTA($BF37:$CC37)</f>
        <v>0</v>
      </c>
      <c r="CJ37" s="21">
        <f>(((CD37*2)+(CF37*1)+(CH37*0)))/COUNTA($BF37:$CC37)</f>
        <v>1.7916666666666667</v>
      </c>
      <c r="CK37" s="427" t="str">
        <f t="shared" si="16"/>
        <v>Đạt mục tiêu</v>
      </c>
    </row>
    <row r="38" spans="1:89" s="972" customFormat="1" ht="33" customHeight="1">
      <c r="A38" s="19">
        <v>28</v>
      </c>
      <c r="B38" s="451">
        <v>28</v>
      </c>
      <c r="C38" s="70" t="s">
        <v>574</v>
      </c>
      <c r="D38" s="109" t="s">
        <v>17</v>
      </c>
      <c r="E38" s="519" t="s">
        <v>30</v>
      </c>
      <c r="F38" s="109" t="s">
        <v>17</v>
      </c>
      <c r="G38" s="79" t="s">
        <v>30</v>
      </c>
      <c r="H38" s="128" t="s">
        <v>568</v>
      </c>
      <c r="I38" s="79" t="s">
        <v>275</v>
      </c>
      <c r="J38" s="10" t="s">
        <v>11</v>
      </c>
      <c r="K38" s="79"/>
      <c r="L38" s="79"/>
      <c r="M38" s="79"/>
      <c r="N38" s="66"/>
      <c r="O38" s="79"/>
      <c r="P38" s="66" t="s">
        <v>16</v>
      </c>
      <c r="Q38" s="79"/>
      <c r="R38" s="79"/>
      <c r="S38" s="79"/>
      <c r="T38" s="79"/>
      <c r="U38" s="66">
        <f t="shared" si="15"/>
        <v>1</v>
      </c>
      <c r="V38" s="79"/>
      <c r="W38" s="79"/>
      <c r="X38" s="79"/>
      <c r="Y38" s="79"/>
      <c r="Z38" s="79"/>
      <c r="AA38" s="79"/>
      <c r="AB38" s="79"/>
      <c r="AC38" s="79"/>
      <c r="AD38" s="79"/>
      <c r="AE38" s="79"/>
      <c r="AF38" s="79"/>
      <c r="AG38" s="79"/>
      <c r="AH38" s="79"/>
      <c r="AI38" s="79"/>
      <c r="AJ38" s="79"/>
      <c r="AK38" s="79"/>
      <c r="AL38" s="79"/>
      <c r="AM38" s="79"/>
      <c r="AN38" s="79"/>
      <c r="AO38" s="79"/>
      <c r="AP38" s="79"/>
      <c r="AQ38" s="79" t="s">
        <v>726</v>
      </c>
      <c r="AR38" s="79" t="s">
        <v>727</v>
      </c>
      <c r="AS38" s="79" t="s">
        <v>724</v>
      </c>
      <c r="AT38" s="79"/>
      <c r="AU38" s="79"/>
      <c r="AV38" s="79"/>
      <c r="AW38" s="79"/>
      <c r="AX38" s="79"/>
      <c r="AY38" s="79"/>
      <c r="AZ38" s="79"/>
      <c r="BA38" s="79"/>
      <c r="BB38" s="79"/>
      <c r="BC38" s="79"/>
      <c r="BD38" s="79"/>
      <c r="BE38" s="79"/>
      <c r="BF38" s="20">
        <v>2</v>
      </c>
      <c r="BG38" s="20">
        <v>2</v>
      </c>
      <c r="BH38" s="20">
        <v>2</v>
      </c>
      <c r="BI38" s="20">
        <v>2</v>
      </c>
      <c r="BJ38" s="20">
        <v>2</v>
      </c>
      <c r="BK38" s="20">
        <v>1</v>
      </c>
      <c r="BL38" s="20">
        <v>2</v>
      </c>
      <c r="BM38" s="20">
        <v>2</v>
      </c>
      <c r="BN38" s="20">
        <v>1</v>
      </c>
      <c r="BO38" s="20">
        <v>2</v>
      </c>
      <c r="BP38" s="20">
        <v>2</v>
      </c>
      <c r="BQ38" s="79">
        <v>1</v>
      </c>
      <c r="BR38" s="20">
        <v>1</v>
      </c>
      <c r="BS38" s="20">
        <v>2</v>
      </c>
      <c r="BT38" s="20">
        <v>2</v>
      </c>
      <c r="BU38" s="20">
        <v>2</v>
      </c>
      <c r="BV38" s="20">
        <v>2</v>
      </c>
      <c r="BW38" s="20">
        <v>2</v>
      </c>
      <c r="BX38" s="20">
        <v>2</v>
      </c>
      <c r="BY38" s="20">
        <v>2</v>
      </c>
      <c r="BZ38" s="20">
        <v>2</v>
      </c>
      <c r="CA38" s="20">
        <v>2</v>
      </c>
      <c r="CB38" s="79">
        <v>1</v>
      </c>
      <c r="CC38" s="20">
        <v>1</v>
      </c>
      <c r="CD38" s="21">
        <f t="shared" si="13"/>
        <v>18</v>
      </c>
      <c r="CE38" s="22">
        <f>CD38/COUNTA($BF38:$CC38)</f>
        <v>0.75</v>
      </c>
      <c r="CF38" s="21">
        <f>COUNTIF($BF38:$CC38,1)</f>
        <v>6</v>
      </c>
      <c r="CG38" s="22">
        <f>CF38/COUNTA($BF38:$CC38)</f>
        <v>0.25</v>
      </c>
      <c r="CH38" s="21">
        <f>COUNTIF($BF38:$CC38,0)</f>
        <v>0</v>
      </c>
      <c r="CI38" s="22">
        <f>CH38/COUNTA($BF38:$CC38)</f>
        <v>0</v>
      </c>
      <c r="CJ38" s="21">
        <f>(((CD38*2)+(CF38*1)+(CH38*0)))/COUNTA($BF38:$CC38)</f>
        <v>1.75</v>
      </c>
      <c r="CK38" s="427" t="str">
        <f t="shared" si="16"/>
        <v>Đạt mục tiêu</v>
      </c>
    </row>
    <row r="39" spans="1:89" ht="6.75" hidden="1" customHeight="1">
      <c r="A39" s="950">
        <v>29</v>
      </c>
      <c r="B39" s="451">
        <v>29</v>
      </c>
      <c r="C39" s="1367" t="s">
        <v>19</v>
      </c>
      <c r="D39" s="1368"/>
      <c r="E39" s="1369"/>
      <c r="F39" s="6" t="s">
        <v>316</v>
      </c>
      <c r="G39" s="6" t="s">
        <v>316</v>
      </c>
      <c r="H39" s="11" t="s">
        <v>316</v>
      </c>
      <c r="I39" s="6" t="s">
        <v>316</v>
      </c>
      <c r="J39" s="6" t="s">
        <v>316</v>
      </c>
      <c r="K39" s="507" t="s">
        <v>316</v>
      </c>
      <c r="L39" s="6" t="s">
        <v>316</v>
      </c>
      <c r="M39" s="6" t="s">
        <v>316</v>
      </c>
      <c r="N39" s="11" t="s">
        <v>316</v>
      </c>
      <c r="O39" s="6" t="s">
        <v>316</v>
      </c>
      <c r="P39" s="6" t="s">
        <v>316</v>
      </c>
      <c r="Q39" s="6" t="s">
        <v>316</v>
      </c>
      <c r="R39" s="6"/>
      <c r="S39" s="6" t="s">
        <v>316</v>
      </c>
      <c r="T39" s="6" t="s">
        <v>316</v>
      </c>
      <c r="U39" s="6" t="s">
        <v>316</v>
      </c>
      <c r="V39" s="6" t="s">
        <v>316</v>
      </c>
      <c r="W39" s="6" t="s">
        <v>316</v>
      </c>
      <c r="X39" s="6" t="s">
        <v>316</v>
      </c>
      <c r="Y39" s="6" t="s">
        <v>316</v>
      </c>
      <c r="Z39" s="6" t="s">
        <v>316</v>
      </c>
      <c r="AA39" s="6" t="s">
        <v>316</v>
      </c>
      <c r="AB39" s="6" t="s">
        <v>316</v>
      </c>
      <c r="AC39" s="6" t="s">
        <v>316</v>
      </c>
      <c r="AD39" s="6" t="s">
        <v>316</v>
      </c>
      <c r="AE39" s="6" t="s">
        <v>316</v>
      </c>
      <c r="AF39" s="6" t="s">
        <v>316</v>
      </c>
      <c r="AG39" s="6" t="s">
        <v>316</v>
      </c>
      <c r="AH39" s="11" t="s">
        <v>316</v>
      </c>
      <c r="AI39" s="11" t="s">
        <v>316</v>
      </c>
      <c r="AJ39" s="11" t="s">
        <v>316</v>
      </c>
      <c r="AK39" s="11" t="s">
        <v>316</v>
      </c>
      <c r="AL39" s="11" t="s">
        <v>316</v>
      </c>
      <c r="AM39" s="6" t="s">
        <v>316</v>
      </c>
      <c r="AN39" s="6" t="s">
        <v>316</v>
      </c>
      <c r="AO39" s="6" t="s">
        <v>316</v>
      </c>
      <c r="AP39" s="6" t="s">
        <v>316</v>
      </c>
      <c r="AQ39" s="6"/>
      <c r="AR39" s="6"/>
      <c r="AS39" s="6" t="s">
        <v>316</v>
      </c>
      <c r="AT39" s="6" t="s">
        <v>316</v>
      </c>
      <c r="AU39" s="6" t="s">
        <v>316</v>
      </c>
      <c r="AV39" s="6" t="s">
        <v>316</v>
      </c>
      <c r="AW39" s="6" t="s">
        <v>316</v>
      </c>
      <c r="AX39" s="6"/>
      <c r="AY39" s="6"/>
      <c r="AZ39" s="6" t="s">
        <v>316</v>
      </c>
      <c r="BA39" s="6"/>
      <c r="BB39" s="6"/>
      <c r="BC39" s="6" t="s">
        <v>316</v>
      </c>
      <c r="BD39" s="6"/>
      <c r="BE39" s="6" t="s">
        <v>316</v>
      </c>
      <c r="BF39" s="507" t="s">
        <v>316</v>
      </c>
      <c r="BG39" s="507" t="s">
        <v>316</v>
      </c>
      <c r="BH39" s="507" t="s">
        <v>316</v>
      </c>
      <c r="BI39" s="507" t="s">
        <v>316</v>
      </c>
      <c r="BJ39" s="507" t="s">
        <v>316</v>
      </c>
      <c r="BK39" s="507" t="s">
        <v>316</v>
      </c>
      <c r="BL39" s="507" t="s">
        <v>316</v>
      </c>
      <c r="BM39" s="507" t="s">
        <v>316</v>
      </c>
      <c r="BN39" s="507" t="s">
        <v>316</v>
      </c>
      <c r="BO39" s="507" t="s">
        <v>316</v>
      </c>
      <c r="BP39" s="507" t="s">
        <v>316</v>
      </c>
      <c r="BQ39" s="79">
        <v>1</v>
      </c>
      <c r="BR39" s="507" t="s">
        <v>316</v>
      </c>
      <c r="BS39" s="507" t="s">
        <v>316</v>
      </c>
      <c r="BT39" s="507" t="s">
        <v>316</v>
      </c>
      <c r="BU39" s="507" t="s">
        <v>316</v>
      </c>
      <c r="BV39" s="507" t="s">
        <v>316</v>
      </c>
      <c r="BW39" s="507"/>
      <c r="BX39" s="507"/>
      <c r="BY39" s="507"/>
      <c r="BZ39" s="507"/>
      <c r="CA39" s="507"/>
      <c r="CB39" s="79">
        <v>1</v>
      </c>
      <c r="CC39" s="507" t="s">
        <v>316</v>
      </c>
      <c r="CD39" s="21">
        <f t="shared" si="13"/>
        <v>0</v>
      </c>
      <c r="CE39" s="508" t="s">
        <v>316</v>
      </c>
      <c r="CF39" s="507" t="s">
        <v>316</v>
      </c>
      <c r="CG39" s="508" t="s">
        <v>316</v>
      </c>
      <c r="CH39" s="507" t="s">
        <v>316</v>
      </c>
      <c r="CI39" s="507" t="s">
        <v>316</v>
      </c>
      <c r="CJ39" s="507" t="s">
        <v>316</v>
      </c>
      <c r="CK39" s="508" t="s">
        <v>316</v>
      </c>
    </row>
    <row r="40" spans="1:89" s="972" customFormat="1" ht="68.25" customHeight="1">
      <c r="A40" s="19">
        <v>30</v>
      </c>
      <c r="B40" s="451">
        <v>30</v>
      </c>
      <c r="C40" s="519" t="s">
        <v>575</v>
      </c>
      <c r="D40" s="109" t="s">
        <v>14</v>
      </c>
      <c r="E40" s="519" t="s">
        <v>576</v>
      </c>
      <c r="F40" s="109" t="s">
        <v>14</v>
      </c>
      <c r="G40" s="519" t="s">
        <v>576</v>
      </c>
      <c r="H40" s="96" t="s">
        <v>583</v>
      </c>
      <c r="I40" s="79" t="s">
        <v>212</v>
      </c>
      <c r="J40" s="10" t="s">
        <v>11</v>
      </c>
      <c r="K40" s="79"/>
      <c r="L40" s="79"/>
      <c r="M40" s="79"/>
      <c r="N40" s="79"/>
      <c r="O40" s="79" t="s">
        <v>16</v>
      </c>
      <c r="P40" s="79"/>
      <c r="Q40" s="79"/>
      <c r="R40" s="79"/>
      <c r="S40" s="79"/>
      <c r="T40" s="79"/>
      <c r="U40" s="66">
        <f t="shared" si="15"/>
        <v>1</v>
      </c>
      <c r="V40" s="79"/>
      <c r="W40" s="79"/>
      <c r="X40" s="79"/>
      <c r="Y40" s="79"/>
      <c r="Z40" s="79"/>
      <c r="AA40" s="79"/>
      <c r="AB40" s="79"/>
      <c r="AC40" s="79"/>
      <c r="AD40" s="79"/>
      <c r="AE40" s="79"/>
      <c r="AF40" s="79"/>
      <c r="AG40" s="79"/>
      <c r="AH40" s="79"/>
      <c r="AI40" s="79"/>
      <c r="AJ40" s="79"/>
      <c r="AK40" s="79"/>
      <c r="AL40" s="79"/>
      <c r="AM40" s="79" t="s">
        <v>727</v>
      </c>
      <c r="AN40" s="79" t="s">
        <v>727</v>
      </c>
      <c r="AO40" s="79" t="s">
        <v>727</v>
      </c>
      <c r="AP40" s="79" t="s">
        <v>727</v>
      </c>
      <c r="AQ40" s="79"/>
      <c r="AR40" s="79"/>
      <c r="AS40" s="79"/>
      <c r="AT40" s="79"/>
      <c r="AU40" s="79"/>
      <c r="AV40" s="79"/>
      <c r="AW40" s="79"/>
      <c r="AX40" s="79"/>
      <c r="AY40" s="79"/>
      <c r="AZ40" s="79"/>
      <c r="BA40" s="79"/>
      <c r="BB40" s="79"/>
      <c r="BC40" s="79"/>
      <c r="BD40" s="79"/>
      <c r="BE40" s="79"/>
      <c r="BF40" s="79">
        <v>2</v>
      </c>
      <c r="BG40" s="79">
        <v>2</v>
      </c>
      <c r="BH40" s="79">
        <v>2</v>
      </c>
      <c r="BI40" s="79">
        <v>1</v>
      </c>
      <c r="BJ40" s="79">
        <v>2</v>
      </c>
      <c r="BK40" s="79">
        <v>2</v>
      </c>
      <c r="BL40" s="79">
        <v>2</v>
      </c>
      <c r="BM40" s="79">
        <v>2</v>
      </c>
      <c r="BN40" s="79">
        <v>2</v>
      </c>
      <c r="BO40" s="79">
        <v>2</v>
      </c>
      <c r="BP40" s="79">
        <v>2</v>
      </c>
      <c r="BQ40" s="79">
        <v>1</v>
      </c>
      <c r="BR40" s="79">
        <v>2</v>
      </c>
      <c r="BS40" s="79">
        <v>2</v>
      </c>
      <c r="BT40" s="79">
        <v>1</v>
      </c>
      <c r="BU40" s="79">
        <v>2</v>
      </c>
      <c r="BV40" s="79">
        <v>2</v>
      </c>
      <c r="BW40" s="79">
        <v>2</v>
      </c>
      <c r="BX40" s="79">
        <v>2</v>
      </c>
      <c r="BY40" s="79">
        <v>2</v>
      </c>
      <c r="BZ40" s="79">
        <v>2</v>
      </c>
      <c r="CA40" s="79">
        <v>2</v>
      </c>
      <c r="CB40" s="79">
        <v>1</v>
      </c>
      <c r="CC40" s="79">
        <v>1</v>
      </c>
      <c r="CD40" s="974">
        <f t="shared" si="13"/>
        <v>19</v>
      </c>
      <c r="CE40" s="81">
        <f t="shared" ref="CE40:CE46" si="17">CD40/COUNTA($BF40:$CC40)</f>
        <v>0.79166666666666663</v>
      </c>
      <c r="CF40" s="974">
        <f t="shared" ref="CF40:CF46" si="18">COUNTIF($BF40:$CC40,1)</f>
        <v>5</v>
      </c>
      <c r="CG40" s="81">
        <f t="shared" ref="CG40:CG46" si="19">CF40/COUNTA($BF40:$CC40)</f>
        <v>0.20833333333333334</v>
      </c>
      <c r="CH40" s="974">
        <f t="shared" ref="CH40:CH46" si="20">COUNTIF($BF40:$CC40,0)</f>
        <v>0</v>
      </c>
      <c r="CI40" s="81">
        <f t="shared" ref="CI40:CI46" si="21">CH40/COUNTA($BF40:$CC40)</f>
        <v>0</v>
      </c>
      <c r="CJ40" s="974">
        <f t="shared" ref="CJ40:CJ46" si="22">(((CD40*2)+(CF40*1)+(CH40*0)))/COUNTA($BF40:$CC40)</f>
        <v>1.7916666666666667</v>
      </c>
      <c r="CK40" s="975" t="str">
        <f t="shared" ref="CK40" si="23">IF(CJ40&gt;=1.6,"Đạt mục tiêu",IF(CJ40&gt;=1,"Cần cố gắng","Chưa đạt"))</f>
        <v>Đạt mục tiêu</v>
      </c>
    </row>
    <row r="41" spans="1:89" ht="101.25" customHeight="1">
      <c r="A41" s="950">
        <v>31</v>
      </c>
      <c r="B41" s="451">
        <v>31</v>
      </c>
      <c r="C41" s="390" t="s">
        <v>577</v>
      </c>
      <c r="D41" s="109" t="s">
        <v>15</v>
      </c>
      <c r="E41" s="490" t="s">
        <v>578</v>
      </c>
      <c r="F41" s="109" t="s">
        <v>15</v>
      </c>
      <c r="G41" s="519" t="s">
        <v>578</v>
      </c>
      <c r="H41" s="518" t="s">
        <v>30</v>
      </c>
      <c r="I41" s="79" t="s">
        <v>212</v>
      </c>
      <c r="J41" s="10" t="s">
        <v>11</v>
      </c>
      <c r="K41" s="79"/>
      <c r="L41" s="79"/>
      <c r="M41" s="79"/>
      <c r="N41" s="950" t="s">
        <v>16</v>
      </c>
      <c r="O41" s="79"/>
      <c r="P41" s="79"/>
      <c r="Q41" s="79"/>
      <c r="R41" s="79"/>
      <c r="S41" s="974" t="s">
        <v>16</v>
      </c>
      <c r="T41" s="79"/>
      <c r="U41" s="66">
        <f t="shared" si="15"/>
        <v>2</v>
      </c>
      <c r="V41" s="79"/>
      <c r="W41" s="79"/>
      <c r="X41" s="79"/>
      <c r="Y41" s="79"/>
      <c r="Z41" s="79"/>
      <c r="AA41" s="79"/>
      <c r="AB41" s="79"/>
      <c r="AC41" s="79"/>
      <c r="AD41" s="79"/>
      <c r="AE41" s="79"/>
      <c r="AF41" s="79"/>
      <c r="AG41" s="79"/>
      <c r="AH41" s="950" t="s">
        <v>727</v>
      </c>
      <c r="AI41" s="950" t="s">
        <v>723</v>
      </c>
      <c r="AJ41" s="950" t="s">
        <v>724</v>
      </c>
      <c r="AK41" s="950" t="s">
        <v>723</v>
      </c>
      <c r="AL41" s="950" t="s">
        <v>727</v>
      </c>
      <c r="AM41" s="79"/>
      <c r="AN41" s="79"/>
      <c r="AO41" s="79"/>
      <c r="AP41" s="79"/>
      <c r="AQ41" s="79"/>
      <c r="AR41" s="79"/>
      <c r="AS41" s="79"/>
      <c r="AT41" s="79"/>
      <c r="AU41" s="79"/>
      <c r="AV41" s="79"/>
      <c r="AW41" s="79"/>
      <c r="AX41" s="79"/>
      <c r="AY41" s="79"/>
      <c r="AZ41" s="79" t="s">
        <v>726</v>
      </c>
      <c r="BA41" s="79" t="s">
        <v>723</v>
      </c>
      <c r="BB41" s="79" t="s">
        <v>724</v>
      </c>
      <c r="BC41" s="79" t="s">
        <v>727</v>
      </c>
      <c r="BD41" s="79"/>
      <c r="BE41" s="79"/>
      <c r="BF41" s="20">
        <v>2</v>
      </c>
      <c r="BG41" s="20">
        <v>2</v>
      </c>
      <c r="BH41" s="20">
        <v>2</v>
      </c>
      <c r="BI41" s="20">
        <v>2</v>
      </c>
      <c r="BJ41" s="20">
        <v>2</v>
      </c>
      <c r="BK41" s="20">
        <v>1</v>
      </c>
      <c r="BL41" s="20">
        <v>2</v>
      </c>
      <c r="BM41" s="20">
        <v>2</v>
      </c>
      <c r="BN41" s="20">
        <v>2</v>
      </c>
      <c r="BO41" s="20">
        <v>1</v>
      </c>
      <c r="BP41" s="20">
        <v>2</v>
      </c>
      <c r="BQ41" s="79">
        <v>1</v>
      </c>
      <c r="BR41" s="20">
        <v>2</v>
      </c>
      <c r="BS41" s="20">
        <v>2</v>
      </c>
      <c r="BT41" s="20">
        <v>2</v>
      </c>
      <c r="BU41" s="20">
        <v>2</v>
      </c>
      <c r="BV41" s="20">
        <v>2</v>
      </c>
      <c r="BW41" s="20">
        <v>2</v>
      </c>
      <c r="BX41" s="20">
        <v>2</v>
      </c>
      <c r="BY41" s="20">
        <v>2</v>
      </c>
      <c r="BZ41" s="20">
        <v>2</v>
      </c>
      <c r="CA41" s="20">
        <v>2</v>
      </c>
      <c r="CB41" s="79">
        <v>1</v>
      </c>
      <c r="CC41" s="20">
        <v>1</v>
      </c>
      <c r="CD41" s="21">
        <f t="shared" si="13"/>
        <v>19</v>
      </c>
      <c r="CE41" s="22">
        <f t="shared" si="17"/>
        <v>0.79166666666666663</v>
      </c>
      <c r="CF41" s="21">
        <f t="shared" si="18"/>
        <v>5</v>
      </c>
      <c r="CG41" s="22">
        <f t="shared" si="19"/>
        <v>0.20833333333333334</v>
      </c>
      <c r="CH41" s="21">
        <f t="shared" si="20"/>
        <v>0</v>
      </c>
      <c r="CI41" s="22">
        <f t="shared" si="21"/>
        <v>0</v>
      </c>
      <c r="CJ41" s="21">
        <f t="shared" si="22"/>
        <v>1.7916666666666667</v>
      </c>
      <c r="CK41" s="427" t="str">
        <f>IF(CJ41&gt;=1.6,"Đạt mục tiêu",IF(CJ41&gt;=1,"Cần cố gắng","Chưa đạt"))</f>
        <v>Đạt mục tiêu</v>
      </c>
    </row>
    <row r="42" spans="1:89" s="3" customFormat="1" ht="78.75">
      <c r="A42" s="19">
        <v>32</v>
      </c>
      <c r="B42" s="451">
        <v>32</v>
      </c>
      <c r="C42" s="523" t="s">
        <v>579</v>
      </c>
      <c r="D42" s="109" t="s">
        <v>14</v>
      </c>
      <c r="E42" s="523" t="s">
        <v>580</v>
      </c>
      <c r="F42" s="109" t="s">
        <v>17</v>
      </c>
      <c r="G42" s="523" t="s">
        <v>580</v>
      </c>
      <c r="H42" s="518" t="s">
        <v>584</v>
      </c>
      <c r="I42" s="963" t="s">
        <v>275</v>
      </c>
      <c r="J42" s="960" t="s">
        <v>11</v>
      </c>
      <c r="K42" s="963"/>
      <c r="L42" s="963"/>
      <c r="M42" s="944" t="s">
        <v>16</v>
      </c>
      <c r="N42" s="963"/>
      <c r="O42" s="963"/>
      <c r="P42" s="963"/>
      <c r="Q42" s="963"/>
      <c r="R42" s="963"/>
      <c r="S42" s="963"/>
      <c r="T42" s="963"/>
      <c r="U42" s="493">
        <f t="shared" si="15"/>
        <v>1</v>
      </c>
      <c r="V42" s="963"/>
      <c r="W42" s="963"/>
      <c r="X42" s="963"/>
      <c r="Y42" s="963"/>
      <c r="Z42" s="963"/>
      <c r="AA42" s="963"/>
      <c r="AB42" s="963"/>
      <c r="AC42" s="963"/>
      <c r="AD42" s="963" t="s">
        <v>726</v>
      </c>
      <c r="AE42" s="963" t="s">
        <v>727</v>
      </c>
      <c r="AF42" s="963" t="s">
        <v>727</v>
      </c>
      <c r="AG42" s="963" t="s">
        <v>727</v>
      </c>
      <c r="AH42" s="963"/>
      <c r="AI42" s="963"/>
      <c r="AJ42" s="963"/>
      <c r="AK42" s="963"/>
      <c r="AL42" s="963"/>
      <c r="AM42" s="963"/>
      <c r="AN42" s="963"/>
      <c r="AO42" s="963"/>
      <c r="AP42" s="963"/>
      <c r="AQ42" s="963"/>
      <c r="AR42" s="963"/>
      <c r="AS42" s="963"/>
      <c r="AT42" s="963"/>
      <c r="AU42" s="963"/>
      <c r="AV42" s="963"/>
      <c r="AW42" s="963"/>
      <c r="AX42" s="963"/>
      <c r="AY42" s="963"/>
      <c r="AZ42" s="963"/>
      <c r="BA42" s="963"/>
      <c r="BB42" s="963"/>
      <c r="BC42" s="963"/>
      <c r="BD42" s="963"/>
      <c r="BE42" s="963"/>
      <c r="BF42" s="963">
        <v>2</v>
      </c>
      <c r="BG42" s="963">
        <v>2</v>
      </c>
      <c r="BH42" s="963">
        <v>2</v>
      </c>
      <c r="BI42" s="963">
        <v>2</v>
      </c>
      <c r="BJ42" s="963">
        <v>2</v>
      </c>
      <c r="BK42" s="963">
        <v>2</v>
      </c>
      <c r="BL42" s="963">
        <v>2</v>
      </c>
      <c r="BM42" s="963">
        <v>2</v>
      </c>
      <c r="BN42" s="963">
        <v>2</v>
      </c>
      <c r="BO42" s="963">
        <v>2</v>
      </c>
      <c r="BP42" s="963">
        <v>2</v>
      </c>
      <c r="BQ42" s="79">
        <v>1</v>
      </c>
      <c r="BR42" s="963">
        <v>1</v>
      </c>
      <c r="BS42" s="963">
        <v>2</v>
      </c>
      <c r="BT42" s="963">
        <v>1</v>
      </c>
      <c r="BU42" s="963">
        <v>2</v>
      </c>
      <c r="BV42" s="963">
        <v>2</v>
      </c>
      <c r="BW42" s="963">
        <v>2</v>
      </c>
      <c r="BX42" s="963">
        <v>2</v>
      </c>
      <c r="BY42" s="963">
        <v>2</v>
      </c>
      <c r="BZ42" s="963">
        <v>2</v>
      </c>
      <c r="CA42" s="963">
        <v>2</v>
      </c>
      <c r="CB42" s="79">
        <v>1</v>
      </c>
      <c r="CC42" s="963">
        <v>2</v>
      </c>
      <c r="CD42" s="944">
        <f t="shared" si="13"/>
        <v>20</v>
      </c>
      <c r="CE42" s="514">
        <f t="shared" si="17"/>
        <v>0.83333333333333337</v>
      </c>
      <c r="CF42" s="944">
        <f t="shared" si="18"/>
        <v>4</v>
      </c>
      <c r="CG42" s="514">
        <f t="shared" si="19"/>
        <v>0.16666666666666666</v>
      </c>
      <c r="CH42" s="944">
        <f t="shared" si="20"/>
        <v>0</v>
      </c>
      <c r="CI42" s="228">
        <f t="shared" si="21"/>
        <v>0</v>
      </c>
      <c r="CJ42" s="944">
        <f t="shared" si="22"/>
        <v>1.8333333333333333</v>
      </c>
      <c r="CK42" s="945" t="str">
        <f>IF(CJ42&gt;=1.6,"Đạt mục tiêu",IF(CJ42&gt;=1,"Cần cố gắng","Chưa đạt"))</f>
        <v>Đạt mục tiêu</v>
      </c>
    </row>
    <row r="43" spans="1:89" s="972" customFormat="1" ht="66.75" customHeight="1">
      <c r="A43" s="19">
        <v>33</v>
      </c>
      <c r="B43" s="451">
        <v>33</v>
      </c>
      <c r="C43" s="519" t="s">
        <v>579</v>
      </c>
      <c r="D43" s="109"/>
      <c r="E43" s="519" t="s">
        <v>580</v>
      </c>
      <c r="F43" s="519" t="s">
        <v>580</v>
      </c>
      <c r="G43" s="519" t="s">
        <v>580</v>
      </c>
      <c r="H43" s="128" t="s">
        <v>584</v>
      </c>
      <c r="I43" s="79" t="s">
        <v>275</v>
      </c>
      <c r="J43" s="10" t="s">
        <v>11</v>
      </c>
      <c r="K43" s="79"/>
      <c r="L43" s="79"/>
      <c r="M43" s="79"/>
      <c r="N43" s="79"/>
      <c r="O43" s="974" t="s">
        <v>16</v>
      </c>
      <c r="P43" s="79"/>
      <c r="Q43" s="79"/>
      <c r="R43" s="79"/>
      <c r="S43" s="79"/>
      <c r="T43" s="79"/>
      <c r="U43" s="66">
        <f t="shared" si="15"/>
        <v>1</v>
      </c>
      <c r="V43" s="79"/>
      <c r="W43" s="79"/>
      <c r="X43" s="79"/>
      <c r="Y43" s="79"/>
      <c r="Z43" s="79"/>
      <c r="AA43" s="79"/>
      <c r="AB43" s="79"/>
      <c r="AC43" s="79"/>
      <c r="AD43" s="79"/>
      <c r="AE43" s="79"/>
      <c r="AF43" s="79"/>
      <c r="AG43" s="79"/>
      <c r="AH43" s="79"/>
      <c r="AI43" s="79"/>
      <c r="AJ43" s="79"/>
      <c r="AK43" s="79"/>
      <c r="AL43" s="79"/>
      <c r="AM43" s="79" t="s">
        <v>726</v>
      </c>
      <c r="AN43" s="79" t="s">
        <v>724</v>
      </c>
      <c r="AO43" s="79" t="s">
        <v>727</v>
      </c>
      <c r="AP43" s="79"/>
      <c r="AQ43" s="79"/>
      <c r="AR43" s="79"/>
      <c r="AS43" s="79"/>
      <c r="AT43" s="79"/>
      <c r="AU43" s="79"/>
      <c r="AV43" s="79"/>
      <c r="AW43" s="79"/>
      <c r="AX43" s="79"/>
      <c r="AY43" s="79"/>
      <c r="AZ43" s="79"/>
      <c r="BA43" s="79"/>
      <c r="BB43" s="79"/>
      <c r="BC43" s="79"/>
      <c r="BD43" s="79"/>
      <c r="BE43" s="79"/>
      <c r="BF43" s="79">
        <v>2</v>
      </c>
      <c r="BG43" s="79">
        <v>2</v>
      </c>
      <c r="BH43" s="79">
        <v>2</v>
      </c>
      <c r="BI43" s="79">
        <v>2</v>
      </c>
      <c r="BJ43" s="79">
        <v>2</v>
      </c>
      <c r="BK43" s="79">
        <v>2</v>
      </c>
      <c r="BL43" s="79">
        <v>2</v>
      </c>
      <c r="BM43" s="79">
        <v>2</v>
      </c>
      <c r="BN43" s="79">
        <v>2</v>
      </c>
      <c r="BO43" s="79">
        <v>2</v>
      </c>
      <c r="BP43" s="79">
        <v>2</v>
      </c>
      <c r="BQ43" s="79">
        <v>1</v>
      </c>
      <c r="BR43" s="79">
        <v>1</v>
      </c>
      <c r="BS43" s="79">
        <v>2</v>
      </c>
      <c r="BT43" s="79">
        <v>1</v>
      </c>
      <c r="BU43" s="79">
        <v>2</v>
      </c>
      <c r="BV43" s="79">
        <v>2</v>
      </c>
      <c r="BW43" s="79">
        <v>2</v>
      </c>
      <c r="BX43" s="79">
        <v>1</v>
      </c>
      <c r="BY43" s="79">
        <v>2</v>
      </c>
      <c r="BZ43" s="79">
        <v>2</v>
      </c>
      <c r="CA43" s="79">
        <v>2</v>
      </c>
      <c r="CB43" s="79">
        <v>1</v>
      </c>
      <c r="CC43" s="79">
        <v>2</v>
      </c>
      <c r="CD43" s="974">
        <f t="shared" si="13"/>
        <v>19</v>
      </c>
      <c r="CE43" s="81">
        <f t="shared" si="17"/>
        <v>0.79166666666666663</v>
      </c>
      <c r="CF43" s="974">
        <f t="shared" si="18"/>
        <v>5</v>
      </c>
      <c r="CG43" s="81">
        <f t="shared" si="19"/>
        <v>0.20833333333333334</v>
      </c>
      <c r="CH43" s="974">
        <f t="shared" si="20"/>
        <v>0</v>
      </c>
      <c r="CI43" s="81">
        <f t="shared" si="21"/>
        <v>0</v>
      </c>
      <c r="CJ43" s="974">
        <f t="shared" si="22"/>
        <v>1.7916666666666667</v>
      </c>
      <c r="CK43" s="975" t="str">
        <f t="shared" ref="CK43" si="24">IF(CJ43&gt;=1.6,"Đạt mục tiêu",IF(CJ43&gt;=1,"Cần cố gắng","Chưa đạt"))</f>
        <v>Đạt mục tiêu</v>
      </c>
    </row>
    <row r="44" spans="1:89" s="3" customFormat="1" ht="94.5">
      <c r="A44" s="19">
        <v>34</v>
      </c>
      <c r="B44" s="451">
        <v>34</v>
      </c>
      <c r="C44" s="523" t="s">
        <v>581</v>
      </c>
      <c r="D44" s="109" t="s">
        <v>14</v>
      </c>
      <c r="E44" s="523" t="s">
        <v>582</v>
      </c>
      <c r="F44" s="109" t="s">
        <v>17</v>
      </c>
      <c r="G44" s="963" t="s">
        <v>585</v>
      </c>
      <c r="H44" s="518" t="s">
        <v>586</v>
      </c>
      <c r="I44" s="963" t="s">
        <v>275</v>
      </c>
      <c r="J44" s="960" t="s">
        <v>11</v>
      </c>
      <c r="K44" s="963"/>
      <c r="L44" s="963"/>
      <c r="M44" s="944" t="s">
        <v>16</v>
      </c>
      <c r="N44" s="963"/>
      <c r="O44" s="963"/>
      <c r="P44" s="963"/>
      <c r="Q44" s="963"/>
      <c r="R44" s="963"/>
      <c r="S44" s="963"/>
      <c r="T44" s="963"/>
      <c r="U44" s="493">
        <f t="shared" si="15"/>
        <v>1</v>
      </c>
      <c r="V44" s="963"/>
      <c r="W44" s="963"/>
      <c r="X44" s="963"/>
      <c r="Y44" s="963"/>
      <c r="Z44" s="963"/>
      <c r="AA44" s="963"/>
      <c r="AB44" s="963"/>
      <c r="AC44" s="963"/>
      <c r="AD44" s="963" t="s">
        <v>727</v>
      </c>
      <c r="AE44" s="963" t="s">
        <v>727</v>
      </c>
      <c r="AF44" s="963" t="s">
        <v>726</v>
      </c>
      <c r="AG44" s="963" t="s">
        <v>727</v>
      </c>
      <c r="AH44" s="963"/>
      <c r="AI44" s="963"/>
      <c r="AJ44" s="963"/>
      <c r="AK44" s="963"/>
      <c r="AL44" s="963"/>
      <c r="AM44" s="963"/>
      <c r="AN44" s="963"/>
      <c r="AO44" s="963"/>
      <c r="AP44" s="963"/>
      <c r="AQ44" s="963"/>
      <c r="AR44" s="963"/>
      <c r="AS44" s="963"/>
      <c r="AT44" s="963"/>
      <c r="AU44" s="963"/>
      <c r="AV44" s="963"/>
      <c r="AW44" s="963"/>
      <c r="AX44" s="963"/>
      <c r="AY44" s="963"/>
      <c r="AZ44" s="963"/>
      <c r="BA44" s="963"/>
      <c r="BB44" s="963"/>
      <c r="BC44" s="963"/>
      <c r="BD44" s="963"/>
      <c r="BE44" s="963"/>
      <c r="BF44" s="963">
        <v>2</v>
      </c>
      <c r="BG44" s="963">
        <v>2</v>
      </c>
      <c r="BH44" s="963">
        <v>1</v>
      </c>
      <c r="BI44" s="963">
        <v>2</v>
      </c>
      <c r="BJ44" s="963">
        <v>2</v>
      </c>
      <c r="BK44" s="963">
        <v>2</v>
      </c>
      <c r="BL44" s="963">
        <v>2</v>
      </c>
      <c r="BM44" s="963">
        <v>2</v>
      </c>
      <c r="BN44" s="963">
        <v>2</v>
      </c>
      <c r="BO44" s="963">
        <v>2</v>
      </c>
      <c r="BP44" s="963">
        <v>2</v>
      </c>
      <c r="BQ44" s="79">
        <v>1</v>
      </c>
      <c r="BR44" s="963">
        <v>1</v>
      </c>
      <c r="BS44" s="963">
        <v>2</v>
      </c>
      <c r="BT44" s="963">
        <v>2</v>
      </c>
      <c r="BU44" s="963">
        <v>2</v>
      </c>
      <c r="BV44" s="963">
        <v>2</v>
      </c>
      <c r="BW44" s="963">
        <v>1</v>
      </c>
      <c r="BX44" s="963">
        <v>2</v>
      </c>
      <c r="BY44" s="963">
        <v>2</v>
      </c>
      <c r="BZ44" s="963">
        <v>2</v>
      </c>
      <c r="CA44" s="963">
        <v>1</v>
      </c>
      <c r="CB44" s="79">
        <v>1</v>
      </c>
      <c r="CC44" s="963">
        <v>2</v>
      </c>
      <c r="CD44" s="944">
        <f t="shared" si="13"/>
        <v>18</v>
      </c>
      <c r="CE44" s="514">
        <f t="shared" si="17"/>
        <v>0.75</v>
      </c>
      <c r="CF44" s="944">
        <f t="shared" si="18"/>
        <v>6</v>
      </c>
      <c r="CG44" s="514">
        <f t="shared" si="19"/>
        <v>0.25</v>
      </c>
      <c r="CH44" s="944">
        <f t="shared" si="20"/>
        <v>0</v>
      </c>
      <c r="CI44" s="228">
        <f t="shared" si="21"/>
        <v>0</v>
      </c>
      <c r="CJ44" s="944">
        <f t="shared" si="22"/>
        <v>1.75</v>
      </c>
      <c r="CK44" s="945" t="str">
        <f>IF(CJ44&gt;=1.6,"Đạt mục tiêu",IF(CJ44&gt;=1,"Cần cố gắng","Chưa đạt"))</f>
        <v>Đạt mục tiêu</v>
      </c>
    </row>
    <row r="45" spans="1:89" s="972" customFormat="1" ht="53.25" customHeight="1">
      <c r="A45" s="19">
        <v>35</v>
      </c>
      <c r="B45" s="451">
        <v>35</v>
      </c>
      <c r="C45" s="67" t="s">
        <v>49</v>
      </c>
      <c r="D45" s="72" t="s">
        <v>14</v>
      </c>
      <c r="E45" s="67" t="s">
        <v>50</v>
      </c>
      <c r="F45" s="72" t="s">
        <v>17</v>
      </c>
      <c r="G45" s="67" t="s">
        <v>50</v>
      </c>
      <c r="H45" s="128" t="s">
        <v>587</v>
      </c>
      <c r="I45" s="79" t="s">
        <v>275</v>
      </c>
      <c r="J45" s="10" t="s">
        <v>11</v>
      </c>
      <c r="K45" s="79"/>
      <c r="L45" s="79"/>
      <c r="M45" s="79"/>
      <c r="N45" s="79"/>
      <c r="O45" s="79"/>
      <c r="P45" s="974" t="s">
        <v>16</v>
      </c>
      <c r="Q45" s="79"/>
      <c r="R45" s="79"/>
      <c r="S45" s="79"/>
      <c r="T45" s="79"/>
      <c r="U45" s="66">
        <f t="shared" si="15"/>
        <v>1</v>
      </c>
      <c r="V45" s="79"/>
      <c r="W45" s="79"/>
      <c r="X45" s="79"/>
      <c r="Y45" s="79"/>
      <c r="Z45" s="79"/>
      <c r="AA45" s="79"/>
      <c r="AB45" s="79"/>
      <c r="AC45" s="79"/>
      <c r="AD45" s="79"/>
      <c r="AE45" s="79"/>
      <c r="AF45" s="79"/>
      <c r="AG45" s="79"/>
      <c r="AH45" s="79"/>
      <c r="AI45" s="79"/>
      <c r="AJ45" s="79"/>
      <c r="AK45" s="79"/>
      <c r="AL45" s="79"/>
      <c r="AM45" s="79"/>
      <c r="AN45" s="79"/>
      <c r="AO45" s="79"/>
      <c r="AP45" s="79"/>
      <c r="AQ45" s="79" t="s">
        <v>727</v>
      </c>
      <c r="AR45" s="79" t="s">
        <v>724</v>
      </c>
      <c r="AS45" s="79" t="s">
        <v>726</v>
      </c>
      <c r="AT45" s="79"/>
      <c r="AU45" s="79"/>
      <c r="AV45" s="79"/>
      <c r="AW45" s="79"/>
      <c r="AX45" s="79"/>
      <c r="AY45" s="79"/>
      <c r="AZ45" s="79"/>
      <c r="BA45" s="79"/>
      <c r="BB45" s="79"/>
      <c r="BC45" s="79"/>
      <c r="BD45" s="79"/>
      <c r="BE45" s="79"/>
      <c r="BF45" s="79">
        <v>2</v>
      </c>
      <c r="BG45" s="79">
        <v>1</v>
      </c>
      <c r="BH45" s="79">
        <v>2</v>
      </c>
      <c r="BI45" s="79">
        <v>2</v>
      </c>
      <c r="BJ45" s="79">
        <v>1</v>
      </c>
      <c r="BK45" s="79">
        <v>2</v>
      </c>
      <c r="BL45" s="79">
        <v>2</v>
      </c>
      <c r="BM45" s="79">
        <v>2</v>
      </c>
      <c r="BN45" s="79">
        <v>2</v>
      </c>
      <c r="BO45" s="79">
        <v>1</v>
      </c>
      <c r="BP45" s="79">
        <v>2</v>
      </c>
      <c r="BQ45" s="79">
        <v>1</v>
      </c>
      <c r="BR45" s="79">
        <v>2</v>
      </c>
      <c r="BS45" s="79">
        <v>2</v>
      </c>
      <c r="BT45" s="79">
        <v>1</v>
      </c>
      <c r="BU45" s="79">
        <v>2</v>
      </c>
      <c r="BV45" s="79">
        <v>2</v>
      </c>
      <c r="BW45" s="79">
        <v>2</v>
      </c>
      <c r="BX45" s="79">
        <v>2</v>
      </c>
      <c r="BY45" s="79">
        <v>2</v>
      </c>
      <c r="BZ45" s="79">
        <v>2</v>
      </c>
      <c r="CA45" s="79">
        <v>2</v>
      </c>
      <c r="CB45" s="79">
        <v>1</v>
      </c>
      <c r="CC45" s="79">
        <v>2</v>
      </c>
      <c r="CD45" s="944">
        <f t="shared" si="13"/>
        <v>18</v>
      </c>
      <c r="CE45" s="514">
        <f t="shared" si="17"/>
        <v>0.75</v>
      </c>
      <c r="CF45" s="944">
        <f t="shared" si="18"/>
        <v>6</v>
      </c>
      <c r="CG45" s="514">
        <f t="shared" si="19"/>
        <v>0.25</v>
      </c>
      <c r="CH45" s="944">
        <f t="shared" si="20"/>
        <v>0</v>
      </c>
      <c r="CI45" s="228">
        <f t="shared" si="21"/>
        <v>0</v>
      </c>
      <c r="CJ45" s="944">
        <f t="shared" si="22"/>
        <v>1.75</v>
      </c>
      <c r="CK45" s="945" t="str">
        <f>IF(CJ45&gt;=1.6,"Đạt mục tiêu",IF(CJ45&gt;=1,"Cần cố gắng","Chưa đạt"))</f>
        <v>Đạt mục tiêu</v>
      </c>
    </row>
    <row r="46" spans="1:89" s="972" customFormat="1" ht="48.75" customHeight="1">
      <c r="A46" s="19">
        <v>36</v>
      </c>
      <c r="B46" s="451">
        <v>36</v>
      </c>
      <c r="C46" s="67" t="s">
        <v>49</v>
      </c>
      <c r="D46" s="72" t="s">
        <v>14</v>
      </c>
      <c r="E46" s="67" t="s">
        <v>50</v>
      </c>
      <c r="F46" s="72" t="s">
        <v>17</v>
      </c>
      <c r="G46" s="67" t="s">
        <v>50</v>
      </c>
      <c r="H46" s="128" t="s">
        <v>1005</v>
      </c>
      <c r="I46" s="79" t="s">
        <v>275</v>
      </c>
      <c r="J46" s="10" t="s">
        <v>11</v>
      </c>
      <c r="K46" s="79"/>
      <c r="L46" s="79"/>
      <c r="M46" s="974"/>
      <c r="N46" s="79"/>
      <c r="O46" s="144"/>
      <c r="P46" s="66"/>
      <c r="Q46" s="974" t="s">
        <v>16</v>
      </c>
      <c r="R46" s="79"/>
      <c r="S46" s="79"/>
      <c r="T46" s="79"/>
      <c r="U46" s="66">
        <f t="shared" si="15"/>
        <v>1</v>
      </c>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t="s">
        <v>727</v>
      </c>
      <c r="AU46" s="79" t="s">
        <v>726</v>
      </c>
      <c r="AV46" s="79" t="s">
        <v>724</v>
      </c>
      <c r="AW46" s="79" t="s">
        <v>727</v>
      </c>
      <c r="AX46" s="79"/>
      <c r="AY46" s="79"/>
      <c r="AZ46" s="79"/>
      <c r="BA46" s="79"/>
      <c r="BB46" s="79"/>
      <c r="BC46" s="79"/>
      <c r="BD46" s="79"/>
      <c r="BE46" s="79"/>
      <c r="BF46" s="79">
        <v>2</v>
      </c>
      <c r="BG46" s="79">
        <v>1</v>
      </c>
      <c r="BH46" s="79">
        <v>2</v>
      </c>
      <c r="BI46" s="79">
        <v>2</v>
      </c>
      <c r="BJ46" s="79">
        <v>1</v>
      </c>
      <c r="BK46" s="79">
        <v>2</v>
      </c>
      <c r="BL46" s="79">
        <v>2</v>
      </c>
      <c r="BM46" s="79">
        <v>2</v>
      </c>
      <c r="BN46" s="79">
        <v>2</v>
      </c>
      <c r="BO46" s="79">
        <v>1</v>
      </c>
      <c r="BP46" s="79">
        <v>2</v>
      </c>
      <c r="BQ46" s="79">
        <v>1</v>
      </c>
      <c r="BR46" s="79">
        <v>2</v>
      </c>
      <c r="BS46" s="79">
        <v>2</v>
      </c>
      <c r="BT46" s="79">
        <v>1</v>
      </c>
      <c r="BU46" s="79">
        <v>2</v>
      </c>
      <c r="BV46" s="79">
        <v>2</v>
      </c>
      <c r="BW46" s="79">
        <v>2</v>
      </c>
      <c r="BX46" s="79">
        <v>2</v>
      </c>
      <c r="BY46" s="79">
        <v>2</v>
      </c>
      <c r="BZ46" s="79">
        <v>2</v>
      </c>
      <c r="CA46" s="79">
        <v>2</v>
      </c>
      <c r="CB46" s="79">
        <v>1</v>
      </c>
      <c r="CC46" s="79">
        <v>2</v>
      </c>
      <c r="CD46" s="974">
        <f t="shared" si="13"/>
        <v>18</v>
      </c>
      <c r="CE46" s="81">
        <f t="shared" si="17"/>
        <v>0.75</v>
      </c>
      <c r="CF46" s="974">
        <f t="shared" si="18"/>
        <v>6</v>
      </c>
      <c r="CG46" s="81">
        <f t="shared" si="19"/>
        <v>0.25</v>
      </c>
      <c r="CH46" s="974">
        <f t="shared" si="20"/>
        <v>0</v>
      </c>
      <c r="CI46" s="81">
        <f t="shared" si="21"/>
        <v>0</v>
      </c>
      <c r="CJ46" s="974">
        <f t="shared" si="22"/>
        <v>1.75</v>
      </c>
      <c r="CK46" s="974" t="str">
        <f>IF(CJ46&gt;=1.6,"Đạt mục tiêu",IF(CJ46&gt;=1,"Cần cố gắng","Chưa đạt"))</f>
        <v>Đạt mục tiêu</v>
      </c>
    </row>
    <row r="47" spans="1:89" ht="3.75" hidden="1" customHeight="1">
      <c r="A47" s="950">
        <v>37</v>
      </c>
      <c r="B47" s="451">
        <v>37</v>
      </c>
      <c r="C47" s="1367" t="s">
        <v>51</v>
      </c>
      <c r="D47" s="1368"/>
      <c r="E47" s="1369"/>
      <c r="F47" s="6" t="s">
        <v>316</v>
      </c>
      <c r="G47" s="6" t="s">
        <v>316</v>
      </c>
      <c r="H47" s="11" t="s">
        <v>316</v>
      </c>
      <c r="I47" s="6" t="s">
        <v>316</v>
      </c>
      <c r="J47" s="6" t="s">
        <v>316</v>
      </c>
      <c r="K47" s="507" t="s">
        <v>316</v>
      </c>
      <c r="L47" s="6" t="s">
        <v>316</v>
      </c>
      <c r="M47" s="6" t="s">
        <v>316</v>
      </c>
      <c r="N47" s="11" t="s">
        <v>316</v>
      </c>
      <c r="O47" s="71" t="s">
        <v>316</v>
      </c>
      <c r="P47" s="6" t="s">
        <v>316</v>
      </c>
      <c r="Q47" s="6" t="s">
        <v>316</v>
      </c>
      <c r="R47" s="6"/>
      <c r="S47" s="6" t="s">
        <v>316</v>
      </c>
      <c r="T47" s="6" t="s">
        <v>316</v>
      </c>
      <c r="U47" s="6" t="s">
        <v>316</v>
      </c>
      <c r="V47" s="6" t="s">
        <v>316</v>
      </c>
      <c r="W47" s="6" t="s">
        <v>316</v>
      </c>
      <c r="X47" s="6" t="s">
        <v>316</v>
      </c>
      <c r="Y47" s="6" t="s">
        <v>316</v>
      </c>
      <c r="Z47" s="6" t="s">
        <v>316</v>
      </c>
      <c r="AA47" s="6" t="s">
        <v>316</v>
      </c>
      <c r="AB47" s="6" t="s">
        <v>316</v>
      </c>
      <c r="AC47" s="6" t="s">
        <v>316</v>
      </c>
      <c r="AD47" s="6" t="s">
        <v>316</v>
      </c>
      <c r="AE47" s="6" t="s">
        <v>316</v>
      </c>
      <c r="AF47" s="6" t="s">
        <v>316</v>
      </c>
      <c r="AG47" s="6" t="s">
        <v>316</v>
      </c>
      <c r="AH47" s="11" t="s">
        <v>316</v>
      </c>
      <c r="AI47" s="11" t="s">
        <v>316</v>
      </c>
      <c r="AJ47" s="11" t="s">
        <v>316</v>
      </c>
      <c r="AK47" s="11" t="s">
        <v>316</v>
      </c>
      <c r="AL47" s="11" t="s">
        <v>316</v>
      </c>
      <c r="AM47" s="6" t="s">
        <v>316</v>
      </c>
      <c r="AN47" s="6" t="s">
        <v>316</v>
      </c>
      <c r="AO47" s="6" t="s">
        <v>316</v>
      </c>
      <c r="AP47" s="6" t="s">
        <v>316</v>
      </c>
      <c r="AQ47" s="6"/>
      <c r="AR47" s="6"/>
      <c r="AS47" s="6" t="s">
        <v>316</v>
      </c>
      <c r="AT47" s="6" t="s">
        <v>316</v>
      </c>
      <c r="AU47" s="6" t="s">
        <v>316</v>
      </c>
      <c r="AV47" s="6" t="s">
        <v>316</v>
      </c>
      <c r="AW47" s="6" t="s">
        <v>316</v>
      </c>
      <c r="AX47" s="6"/>
      <c r="AY47" s="6"/>
      <c r="AZ47" s="6" t="s">
        <v>316</v>
      </c>
      <c r="BA47" s="6"/>
      <c r="BB47" s="6"/>
      <c r="BC47" s="6" t="s">
        <v>316</v>
      </c>
      <c r="BD47" s="6"/>
      <c r="BE47" s="6" t="s">
        <v>316</v>
      </c>
      <c r="BF47" s="507" t="s">
        <v>316</v>
      </c>
      <c r="BG47" s="507" t="s">
        <v>316</v>
      </c>
      <c r="BH47" s="507" t="s">
        <v>316</v>
      </c>
      <c r="BI47" s="507" t="s">
        <v>316</v>
      </c>
      <c r="BJ47" s="507" t="s">
        <v>316</v>
      </c>
      <c r="BK47" s="507" t="s">
        <v>316</v>
      </c>
      <c r="BL47" s="507" t="s">
        <v>316</v>
      </c>
      <c r="BM47" s="507" t="s">
        <v>316</v>
      </c>
      <c r="BN47" s="507" t="s">
        <v>316</v>
      </c>
      <c r="BO47" s="507" t="s">
        <v>316</v>
      </c>
      <c r="BP47" s="507" t="s">
        <v>316</v>
      </c>
      <c r="BQ47" s="79">
        <v>1</v>
      </c>
      <c r="BR47" s="507" t="s">
        <v>316</v>
      </c>
      <c r="BS47" s="507" t="s">
        <v>316</v>
      </c>
      <c r="BT47" s="507" t="s">
        <v>316</v>
      </c>
      <c r="BU47" s="507" t="s">
        <v>316</v>
      </c>
      <c r="BV47" s="507" t="s">
        <v>316</v>
      </c>
      <c r="BW47" s="507"/>
      <c r="BX47" s="507"/>
      <c r="BY47" s="507"/>
      <c r="BZ47" s="507"/>
      <c r="CA47" s="507"/>
      <c r="CB47" s="79">
        <v>1</v>
      </c>
      <c r="CC47" s="507" t="s">
        <v>316</v>
      </c>
      <c r="CD47" s="974">
        <f t="shared" si="13"/>
        <v>0</v>
      </c>
      <c r="CE47" s="508" t="s">
        <v>316</v>
      </c>
      <c r="CF47" s="507" t="s">
        <v>316</v>
      </c>
      <c r="CG47" s="508" t="s">
        <v>316</v>
      </c>
      <c r="CH47" s="507" t="s">
        <v>316</v>
      </c>
      <c r="CI47" s="507" t="s">
        <v>316</v>
      </c>
      <c r="CJ47" s="507" t="s">
        <v>316</v>
      </c>
      <c r="CK47" s="508" t="s">
        <v>316</v>
      </c>
    </row>
    <row r="48" spans="1:89" s="972" customFormat="1" ht="56.25" customHeight="1">
      <c r="A48" s="19">
        <v>38</v>
      </c>
      <c r="B48" s="451">
        <v>38</v>
      </c>
      <c r="C48" s="67" t="s">
        <v>54</v>
      </c>
      <c r="D48" s="72" t="s">
        <v>14</v>
      </c>
      <c r="E48" s="67" t="s">
        <v>52</v>
      </c>
      <c r="F48" s="72" t="s">
        <v>17</v>
      </c>
      <c r="G48" s="79" t="s">
        <v>52</v>
      </c>
      <c r="H48" s="128" t="s">
        <v>740</v>
      </c>
      <c r="I48" s="79" t="s">
        <v>275</v>
      </c>
      <c r="J48" s="10" t="s">
        <v>11</v>
      </c>
      <c r="K48" s="79"/>
      <c r="L48" s="79"/>
      <c r="M48" s="79"/>
      <c r="N48" s="66"/>
      <c r="O48" s="66" t="s">
        <v>16</v>
      </c>
      <c r="P48" s="79"/>
      <c r="Q48" s="42"/>
      <c r="R48" s="42"/>
      <c r="S48" s="79"/>
      <c r="T48" s="79"/>
      <c r="U48" s="66">
        <f t="shared" si="15"/>
        <v>1</v>
      </c>
      <c r="V48" s="79"/>
      <c r="W48" s="79"/>
      <c r="X48" s="79"/>
      <c r="Y48" s="79"/>
      <c r="Z48" s="79"/>
      <c r="AA48" s="79"/>
      <c r="AB48" s="79"/>
      <c r="AC48" s="79"/>
      <c r="AD48" s="79"/>
      <c r="AE48" s="79"/>
      <c r="AF48" s="79"/>
      <c r="AG48" s="79"/>
      <c r="AH48" s="79"/>
      <c r="AI48" s="79"/>
      <c r="AJ48" s="79"/>
      <c r="AK48" s="79"/>
      <c r="AL48" s="79"/>
      <c r="AM48" s="79"/>
      <c r="AN48" s="79" t="s">
        <v>725</v>
      </c>
      <c r="AO48" s="79" t="s">
        <v>723</v>
      </c>
      <c r="AP48" s="79" t="s">
        <v>726</v>
      </c>
      <c r="AQ48" s="79"/>
      <c r="AR48" s="79"/>
      <c r="AS48" s="79"/>
      <c r="AT48" s="79"/>
      <c r="AU48" s="79"/>
      <c r="AV48" s="79"/>
      <c r="AW48" s="79"/>
      <c r="AX48" s="79"/>
      <c r="AY48" s="79"/>
      <c r="AZ48" s="79"/>
      <c r="BA48" s="79"/>
      <c r="BB48" s="79"/>
      <c r="BC48" s="79"/>
      <c r="BD48" s="79"/>
      <c r="BE48" s="79"/>
      <c r="BF48" s="79">
        <v>2</v>
      </c>
      <c r="BG48" s="79">
        <v>2</v>
      </c>
      <c r="BH48" s="79">
        <v>2</v>
      </c>
      <c r="BI48" s="79">
        <v>1</v>
      </c>
      <c r="BJ48" s="79">
        <v>2</v>
      </c>
      <c r="BK48" s="79">
        <v>2</v>
      </c>
      <c r="BL48" s="79">
        <v>2</v>
      </c>
      <c r="BM48" s="79">
        <v>2</v>
      </c>
      <c r="BN48" s="79">
        <v>2</v>
      </c>
      <c r="BO48" s="79">
        <v>2</v>
      </c>
      <c r="BP48" s="79">
        <v>2</v>
      </c>
      <c r="BQ48" s="79">
        <v>1</v>
      </c>
      <c r="BR48" s="79">
        <v>1</v>
      </c>
      <c r="BS48" s="79">
        <v>2</v>
      </c>
      <c r="BT48" s="79">
        <v>1</v>
      </c>
      <c r="BU48" s="79">
        <v>2</v>
      </c>
      <c r="BV48" s="79">
        <v>2</v>
      </c>
      <c r="BW48" s="79">
        <v>2</v>
      </c>
      <c r="BX48" s="79">
        <v>2</v>
      </c>
      <c r="BY48" s="79">
        <v>2</v>
      </c>
      <c r="BZ48" s="79">
        <v>2</v>
      </c>
      <c r="CA48" s="79">
        <v>2</v>
      </c>
      <c r="CB48" s="79">
        <v>1</v>
      </c>
      <c r="CC48" s="79">
        <v>1</v>
      </c>
      <c r="CD48" s="974">
        <f t="shared" si="13"/>
        <v>18</v>
      </c>
      <c r="CE48" s="81">
        <f>CD48/COUNTA($BF48:$CC48)</f>
        <v>0.75</v>
      </c>
      <c r="CF48" s="974">
        <f>COUNTIF($BF48:$CC48,1)</f>
        <v>6</v>
      </c>
      <c r="CG48" s="81">
        <f>CF48/COUNTA($BF48:$CC48)</f>
        <v>0.25</v>
      </c>
      <c r="CH48" s="974">
        <f>COUNTIF($BF48:$CC48,0)</f>
        <v>0</v>
      </c>
      <c r="CI48" s="81">
        <f>CH48/COUNTA($BF48:$CC48)</f>
        <v>0</v>
      </c>
      <c r="CJ48" s="974">
        <f>(((CD48*2)+(CF48*1)+(CH48*0)))/COUNTA($BF48:$CC48)</f>
        <v>1.75</v>
      </c>
      <c r="CK48" s="975" t="str">
        <f t="shared" ref="CK48:CK67" si="25">IF(CJ48&gt;=1.6,"Đạt mục tiêu",IF(CJ48&gt;=1,"Cần cố gắng","Chưa đạt"))</f>
        <v>Đạt mục tiêu</v>
      </c>
    </row>
    <row r="49" spans="1:89" s="972" customFormat="1" ht="98.25" customHeight="1">
      <c r="A49" s="19"/>
      <c r="B49" s="451"/>
      <c r="C49" s="70" t="s">
        <v>588</v>
      </c>
      <c r="D49" s="70" t="s">
        <v>588</v>
      </c>
      <c r="E49" s="70" t="s">
        <v>588</v>
      </c>
      <c r="F49" s="72"/>
      <c r="G49" s="79"/>
      <c r="H49" s="106" t="s">
        <v>1020</v>
      </c>
      <c r="I49" s="79"/>
      <c r="J49" s="10"/>
      <c r="K49" s="79"/>
      <c r="L49" s="79"/>
      <c r="M49" s="79"/>
      <c r="N49" s="66"/>
      <c r="O49" s="66"/>
      <c r="P49" s="79"/>
      <c r="Q49" s="42"/>
      <c r="R49" s="42"/>
      <c r="S49" s="974" t="s">
        <v>16</v>
      </c>
      <c r="T49" s="79"/>
      <c r="U49" s="66"/>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t="s">
        <v>724</v>
      </c>
      <c r="BA49" s="79" t="s">
        <v>724</v>
      </c>
      <c r="BB49" s="79" t="s">
        <v>726</v>
      </c>
      <c r="BC49" s="79" t="s">
        <v>724</v>
      </c>
      <c r="BD49" s="79"/>
      <c r="BE49" s="79"/>
      <c r="BF49" s="79">
        <v>2</v>
      </c>
      <c r="BG49" s="79">
        <v>2</v>
      </c>
      <c r="BH49" s="79">
        <v>2</v>
      </c>
      <c r="BI49" s="79">
        <v>1</v>
      </c>
      <c r="BJ49" s="79">
        <v>2</v>
      </c>
      <c r="BK49" s="79">
        <v>2</v>
      </c>
      <c r="BL49" s="79">
        <v>2</v>
      </c>
      <c r="BM49" s="79">
        <v>2</v>
      </c>
      <c r="BN49" s="79">
        <v>2</v>
      </c>
      <c r="BO49" s="79">
        <v>2</v>
      </c>
      <c r="BP49" s="79">
        <v>2</v>
      </c>
      <c r="BQ49" s="79">
        <v>1</v>
      </c>
      <c r="BR49" s="79">
        <v>1</v>
      </c>
      <c r="BS49" s="79">
        <v>2</v>
      </c>
      <c r="BT49" s="79">
        <v>1</v>
      </c>
      <c r="BU49" s="79">
        <v>2</v>
      </c>
      <c r="BV49" s="79">
        <v>2</v>
      </c>
      <c r="BW49" s="79">
        <v>2</v>
      </c>
      <c r="BX49" s="79">
        <v>2</v>
      </c>
      <c r="BY49" s="79">
        <v>2</v>
      </c>
      <c r="BZ49" s="79">
        <v>2</v>
      </c>
      <c r="CA49" s="79">
        <v>2</v>
      </c>
      <c r="CB49" s="79">
        <v>1</v>
      </c>
      <c r="CC49" s="79">
        <v>1</v>
      </c>
      <c r="CD49" s="974">
        <f t="shared" si="13"/>
        <v>18</v>
      </c>
      <c r="CE49" s="81">
        <f>CD49/COUNTA($BF49:$CC49)</f>
        <v>0.75</v>
      </c>
      <c r="CF49" s="974">
        <f>COUNTIF($BF49:$CC49,1)</f>
        <v>6</v>
      </c>
      <c r="CG49" s="81">
        <f>CF49/COUNTA($BF49:$CC49)</f>
        <v>0.25</v>
      </c>
      <c r="CH49" s="974">
        <f>COUNTIF($BF49:$CC49,0)</f>
        <v>0</v>
      </c>
      <c r="CI49" s="81">
        <f>CH49/COUNTA($BF49:$CC49)</f>
        <v>0</v>
      </c>
      <c r="CJ49" s="974">
        <f>(((CD49*2)+(CF49*1)+(CH49*0)))/COUNTA($BF49:$CC49)</f>
        <v>1.75</v>
      </c>
      <c r="CK49" s="975" t="str">
        <f t="shared" si="25"/>
        <v>Đạt mục tiêu</v>
      </c>
    </row>
    <row r="50" spans="1:89" s="972" customFormat="1" ht="82.5" customHeight="1">
      <c r="A50" s="19">
        <v>39</v>
      </c>
      <c r="B50" s="451">
        <v>39</v>
      </c>
      <c r="C50" s="70" t="s">
        <v>588</v>
      </c>
      <c r="D50" s="109" t="s">
        <v>17</v>
      </c>
      <c r="E50" s="519" t="s">
        <v>589</v>
      </c>
      <c r="F50" s="109" t="s">
        <v>17</v>
      </c>
      <c r="G50" s="519" t="s">
        <v>609</v>
      </c>
      <c r="H50" s="106" t="s">
        <v>741</v>
      </c>
      <c r="I50" s="79" t="s">
        <v>275</v>
      </c>
      <c r="J50" s="10" t="s">
        <v>11</v>
      </c>
      <c r="K50" s="79"/>
      <c r="L50" s="79"/>
      <c r="M50" s="79"/>
      <c r="N50" s="66"/>
      <c r="O50" s="66" t="s">
        <v>16</v>
      </c>
      <c r="P50" s="79"/>
      <c r="Q50" s="42"/>
      <c r="R50" s="42"/>
      <c r="S50" s="79"/>
      <c r="T50" s="79"/>
      <c r="U50" s="66">
        <f t="shared" si="15"/>
        <v>1</v>
      </c>
      <c r="V50" s="79"/>
      <c r="W50" s="79"/>
      <c r="X50" s="79"/>
      <c r="Y50" s="79"/>
      <c r="Z50" s="79"/>
      <c r="AA50" s="79"/>
      <c r="AB50" s="79"/>
      <c r="AC50" s="79"/>
      <c r="AD50" s="79"/>
      <c r="AE50" s="79"/>
      <c r="AF50" s="79"/>
      <c r="AG50" s="79"/>
      <c r="AH50" s="79"/>
      <c r="AI50" s="79"/>
      <c r="AJ50" s="79"/>
      <c r="AK50" s="79"/>
      <c r="AL50" s="79"/>
      <c r="AM50" s="79" t="s">
        <v>724</v>
      </c>
      <c r="AN50" s="79" t="s">
        <v>726</v>
      </c>
      <c r="AO50" s="79" t="s">
        <v>724</v>
      </c>
      <c r="AP50" s="79" t="s">
        <v>723</v>
      </c>
      <c r="AQ50" s="79"/>
      <c r="AR50" s="79"/>
      <c r="AS50" s="79"/>
      <c r="AT50" s="79"/>
      <c r="AU50" s="79"/>
      <c r="AV50" s="79"/>
      <c r="AW50" s="79"/>
      <c r="AX50" s="79"/>
      <c r="AY50" s="79"/>
      <c r="AZ50" s="79"/>
      <c r="BA50" s="79"/>
      <c r="BB50" s="79"/>
      <c r="BC50" s="79"/>
      <c r="BD50" s="79"/>
      <c r="BE50" s="79"/>
      <c r="BF50" s="79">
        <v>2</v>
      </c>
      <c r="BG50" s="79">
        <v>2</v>
      </c>
      <c r="BH50" s="79">
        <v>2</v>
      </c>
      <c r="BI50" s="79">
        <v>2</v>
      </c>
      <c r="BJ50" s="79">
        <v>2</v>
      </c>
      <c r="BK50" s="79">
        <v>2</v>
      </c>
      <c r="BL50" s="79">
        <v>2</v>
      </c>
      <c r="BM50" s="79">
        <v>2</v>
      </c>
      <c r="BN50" s="79">
        <v>2</v>
      </c>
      <c r="BO50" s="79">
        <v>2</v>
      </c>
      <c r="BP50" s="79">
        <v>2</v>
      </c>
      <c r="BQ50" s="79">
        <v>1</v>
      </c>
      <c r="BR50" s="79">
        <v>2</v>
      </c>
      <c r="BS50" s="79">
        <v>1</v>
      </c>
      <c r="BT50" s="79">
        <v>1</v>
      </c>
      <c r="BU50" s="79">
        <v>2</v>
      </c>
      <c r="BV50" s="79">
        <v>2</v>
      </c>
      <c r="BW50" s="79">
        <v>2</v>
      </c>
      <c r="BX50" s="79">
        <v>2</v>
      </c>
      <c r="BY50" s="79">
        <v>2</v>
      </c>
      <c r="BZ50" s="79">
        <v>2</v>
      </c>
      <c r="CA50" s="79">
        <v>2</v>
      </c>
      <c r="CB50" s="79">
        <v>1</v>
      </c>
      <c r="CC50" s="79">
        <v>1</v>
      </c>
      <c r="CD50" s="974">
        <f t="shared" si="13"/>
        <v>19</v>
      </c>
      <c r="CE50" s="81">
        <f>CD50/COUNTA($BF50:$CC50)</f>
        <v>0.79166666666666663</v>
      </c>
      <c r="CF50" s="974">
        <f>COUNTIF($BF50:$CC50,1)</f>
        <v>5</v>
      </c>
      <c r="CG50" s="81">
        <f>CF50/COUNTA($BF50:$CC50)</f>
        <v>0.20833333333333334</v>
      </c>
      <c r="CH50" s="974">
        <f>COUNTIF($BF50:$CC50,0)</f>
        <v>0</v>
      </c>
      <c r="CI50" s="81">
        <f>CH50/COUNTA($BF50:$CC50)</f>
        <v>0</v>
      </c>
      <c r="CJ50" s="974">
        <f>(((CD50*2)+(CF50*1)+(CH50*0)))/COUNTA($BF50:$CC50)</f>
        <v>1.7916666666666667</v>
      </c>
      <c r="CK50" s="975" t="str">
        <f t="shared" si="25"/>
        <v>Đạt mục tiêu</v>
      </c>
    </row>
    <row r="51" spans="1:89" s="972" customFormat="1" ht="62.25">
      <c r="A51" s="19">
        <v>40</v>
      </c>
      <c r="B51" s="451">
        <v>40</v>
      </c>
      <c r="C51" s="519" t="s">
        <v>590</v>
      </c>
      <c r="D51" s="109" t="s">
        <v>17</v>
      </c>
      <c r="E51" s="519" t="s">
        <v>591</v>
      </c>
      <c r="F51" s="109" t="s">
        <v>17</v>
      </c>
      <c r="G51" s="79" t="s">
        <v>277</v>
      </c>
      <c r="H51" s="128" t="s">
        <v>1006</v>
      </c>
      <c r="I51" s="79" t="s">
        <v>275</v>
      </c>
      <c r="J51" s="10" t="s">
        <v>11</v>
      </c>
      <c r="K51" s="79"/>
      <c r="L51" s="79"/>
      <c r="M51" s="79"/>
      <c r="N51" s="66"/>
      <c r="O51" s="66"/>
      <c r="P51" s="79"/>
      <c r="Q51" s="974"/>
      <c r="R51" s="42"/>
      <c r="S51" s="79"/>
      <c r="T51" s="79"/>
      <c r="U51" s="66">
        <f t="shared" si="15"/>
        <v>0</v>
      </c>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v>2</v>
      </c>
      <c r="BG51" s="79">
        <v>2</v>
      </c>
      <c r="BH51" s="79">
        <v>2</v>
      </c>
      <c r="BI51" s="79">
        <v>2</v>
      </c>
      <c r="BJ51" s="79">
        <v>2</v>
      </c>
      <c r="BK51" s="79">
        <v>2</v>
      </c>
      <c r="BL51" s="79">
        <v>2</v>
      </c>
      <c r="BM51" s="79">
        <v>2</v>
      </c>
      <c r="BN51" s="79">
        <v>2</v>
      </c>
      <c r="BO51" s="79">
        <v>1</v>
      </c>
      <c r="BP51" s="79">
        <v>2</v>
      </c>
      <c r="BQ51" s="79">
        <v>1</v>
      </c>
      <c r="BR51" s="79">
        <v>2</v>
      </c>
      <c r="BS51" s="79">
        <v>1</v>
      </c>
      <c r="BT51" s="79">
        <v>2</v>
      </c>
      <c r="BU51" s="79">
        <v>2</v>
      </c>
      <c r="BV51" s="79">
        <v>2</v>
      </c>
      <c r="BW51" s="79">
        <v>2</v>
      </c>
      <c r="BX51" s="79">
        <v>2</v>
      </c>
      <c r="BY51" s="79">
        <v>2</v>
      </c>
      <c r="BZ51" s="79">
        <v>2</v>
      </c>
      <c r="CA51" s="79">
        <v>2</v>
      </c>
      <c r="CB51" s="79">
        <v>1</v>
      </c>
      <c r="CC51" s="79">
        <v>1</v>
      </c>
      <c r="CD51" s="974">
        <f t="shared" si="13"/>
        <v>19</v>
      </c>
      <c r="CE51" s="81">
        <f t="shared" ref="CE51:CE62" si="26">CD51/COUNTA($BF51:$CC51)</f>
        <v>0.79166666666666663</v>
      </c>
      <c r="CF51" s="974">
        <f t="shared" ref="CF51:CF63" si="27">COUNTIF($BF51:$CC51,1)</f>
        <v>5</v>
      </c>
      <c r="CG51" s="81">
        <f t="shared" ref="CG51:CG63" si="28">CF51/COUNTA($BF51:$CC51)</f>
        <v>0.20833333333333334</v>
      </c>
      <c r="CH51" s="974">
        <f t="shared" ref="CH51:CH63" si="29">COUNTIF($BF51:$CC51,0)</f>
        <v>0</v>
      </c>
      <c r="CI51" s="81">
        <f t="shared" ref="CI51:CI67" si="30">CH51/COUNTA($BF51:$CC51)</f>
        <v>0</v>
      </c>
      <c r="CJ51" s="974">
        <f t="shared" ref="CJ51:CJ67" si="31">(((CD51*2)+(CF51*1)+(CH51*0)))/COUNTA($BF51:$CC51)</f>
        <v>1.7916666666666667</v>
      </c>
      <c r="CK51" s="975" t="str">
        <f t="shared" si="25"/>
        <v>Đạt mục tiêu</v>
      </c>
    </row>
    <row r="52" spans="1:89" s="972" customFormat="1" ht="62.25">
      <c r="A52" s="19"/>
      <c r="B52" s="451"/>
      <c r="C52" s="519" t="s">
        <v>592</v>
      </c>
      <c r="D52" s="519" t="s">
        <v>592</v>
      </c>
      <c r="E52" s="519" t="s">
        <v>592</v>
      </c>
      <c r="F52" s="519" t="s">
        <v>592</v>
      </c>
      <c r="G52" s="519" t="s">
        <v>592</v>
      </c>
      <c r="H52" s="96" t="s">
        <v>1011</v>
      </c>
      <c r="I52" s="79"/>
      <c r="J52" s="10"/>
      <c r="K52" s="79"/>
      <c r="L52" s="79"/>
      <c r="M52" s="79"/>
      <c r="N52" s="66"/>
      <c r="O52" s="66"/>
      <c r="P52" s="79"/>
      <c r="Q52" s="974"/>
      <c r="R52" s="974" t="s">
        <v>16</v>
      </c>
      <c r="S52" s="79"/>
      <c r="T52" s="79"/>
      <c r="U52" s="66"/>
      <c r="V52" s="79"/>
      <c r="W52" s="79"/>
      <c r="X52" s="79"/>
      <c r="Y52" s="79"/>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79" t="s">
        <v>727</v>
      </c>
      <c r="AY52" s="79" t="s">
        <v>726</v>
      </c>
      <c r="AZ52" s="79"/>
      <c r="BA52" s="79"/>
      <c r="BB52" s="79"/>
      <c r="BC52" s="79"/>
      <c r="BD52" s="79"/>
      <c r="BE52" s="79"/>
      <c r="BF52" s="79">
        <v>2</v>
      </c>
      <c r="BG52" s="79">
        <v>2</v>
      </c>
      <c r="BH52" s="79">
        <v>2</v>
      </c>
      <c r="BI52" s="79">
        <v>2</v>
      </c>
      <c r="BJ52" s="79">
        <v>2</v>
      </c>
      <c r="BK52" s="79">
        <v>2</v>
      </c>
      <c r="BL52" s="79">
        <v>2</v>
      </c>
      <c r="BM52" s="79">
        <v>2</v>
      </c>
      <c r="BN52" s="79">
        <v>2</v>
      </c>
      <c r="BO52" s="79">
        <v>1</v>
      </c>
      <c r="BP52" s="79">
        <v>2</v>
      </c>
      <c r="BQ52" s="79">
        <v>1</v>
      </c>
      <c r="BR52" s="79">
        <v>2</v>
      </c>
      <c r="BS52" s="79">
        <v>1</v>
      </c>
      <c r="BT52" s="79">
        <v>1</v>
      </c>
      <c r="BU52" s="79">
        <v>2</v>
      </c>
      <c r="BV52" s="79">
        <v>2</v>
      </c>
      <c r="BW52" s="79">
        <v>2</v>
      </c>
      <c r="BX52" s="79">
        <v>2</v>
      </c>
      <c r="BY52" s="79">
        <v>2</v>
      </c>
      <c r="BZ52" s="79">
        <v>2</v>
      </c>
      <c r="CA52" s="79">
        <v>2</v>
      </c>
      <c r="CB52" s="79">
        <v>1</v>
      </c>
      <c r="CC52" s="79">
        <v>2</v>
      </c>
      <c r="CD52" s="974">
        <f t="shared" si="13"/>
        <v>19</v>
      </c>
      <c r="CE52" s="81">
        <f t="shared" si="26"/>
        <v>0.79166666666666663</v>
      </c>
      <c r="CF52" s="974">
        <f t="shared" si="27"/>
        <v>5</v>
      </c>
      <c r="CG52" s="81">
        <f t="shared" si="28"/>
        <v>0.20833333333333334</v>
      </c>
      <c r="CH52" s="974">
        <f t="shared" si="29"/>
        <v>0</v>
      </c>
      <c r="CI52" s="81">
        <f t="shared" si="30"/>
        <v>0</v>
      </c>
      <c r="CJ52" s="974">
        <f t="shared" si="31"/>
        <v>1.7916666666666667</v>
      </c>
      <c r="CK52" s="975" t="str">
        <f t="shared" si="25"/>
        <v>Đạt mục tiêu</v>
      </c>
    </row>
    <row r="53" spans="1:89" ht="62.25">
      <c r="A53" s="950">
        <v>41</v>
      </c>
      <c r="B53" s="451">
        <v>41</v>
      </c>
      <c r="C53" s="490" t="s">
        <v>592</v>
      </c>
      <c r="D53" s="109" t="s">
        <v>17</v>
      </c>
      <c r="E53" s="519" t="s">
        <v>593</v>
      </c>
      <c r="F53" s="109" t="s">
        <v>17</v>
      </c>
      <c r="G53" s="79" t="s">
        <v>304</v>
      </c>
      <c r="H53" s="96" t="s">
        <v>285</v>
      </c>
      <c r="I53" s="79" t="s">
        <v>275</v>
      </c>
      <c r="J53" s="10" t="s">
        <v>11</v>
      </c>
      <c r="K53" s="950" t="s">
        <v>16</v>
      </c>
      <c r="L53" s="79"/>
      <c r="M53" s="79"/>
      <c r="N53" s="66"/>
      <c r="O53" s="66"/>
      <c r="P53" s="79"/>
      <c r="Q53" s="42"/>
      <c r="R53" s="42"/>
      <c r="S53" s="79"/>
      <c r="T53" s="79"/>
      <c r="U53" s="66">
        <f t="shared" si="15"/>
        <v>1</v>
      </c>
      <c r="V53" s="79" t="s">
        <v>726</v>
      </c>
      <c r="W53" s="79" t="s">
        <v>723</v>
      </c>
      <c r="X53" s="79" t="s">
        <v>727</v>
      </c>
      <c r="Y53" s="79" t="s">
        <v>727</v>
      </c>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960" t="s">
        <v>281</v>
      </c>
      <c r="BG53" s="960" t="s">
        <v>281</v>
      </c>
      <c r="BH53" s="960" t="s">
        <v>1160</v>
      </c>
      <c r="BI53" s="960" t="s">
        <v>281</v>
      </c>
      <c r="BJ53" s="960" t="s">
        <v>1160</v>
      </c>
      <c r="BK53" s="960" t="s">
        <v>281</v>
      </c>
      <c r="BL53" s="960" t="s">
        <v>281</v>
      </c>
      <c r="BM53" s="960" t="s">
        <v>281</v>
      </c>
      <c r="BN53" s="960" t="s">
        <v>281</v>
      </c>
      <c r="BO53" s="960" t="s">
        <v>281</v>
      </c>
      <c r="BP53" s="960" t="s">
        <v>281</v>
      </c>
      <c r="BQ53" s="79">
        <v>1</v>
      </c>
      <c r="BR53" s="960" t="s">
        <v>281</v>
      </c>
      <c r="BS53" s="960" t="s">
        <v>281</v>
      </c>
      <c r="BT53" s="960" t="s">
        <v>281</v>
      </c>
      <c r="BU53" s="960" t="s">
        <v>281</v>
      </c>
      <c r="BV53" s="960" t="s">
        <v>281</v>
      </c>
      <c r="BW53" s="960" t="s">
        <v>281</v>
      </c>
      <c r="BX53" s="960" t="s">
        <v>1160</v>
      </c>
      <c r="BY53" s="960" t="s">
        <v>281</v>
      </c>
      <c r="BZ53" s="960" t="s">
        <v>1160</v>
      </c>
      <c r="CA53" s="960" t="s">
        <v>281</v>
      </c>
      <c r="CB53" s="79">
        <v>1</v>
      </c>
      <c r="CC53" s="960" t="s">
        <v>281</v>
      </c>
      <c r="CD53" s="950">
        <f t="shared" si="13"/>
        <v>18</v>
      </c>
      <c r="CE53" s="510">
        <f t="shared" si="26"/>
        <v>0.75</v>
      </c>
      <c r="CF53" s="950">
        <f t="shared" si="27"/>
        <v>6</v>
      </c>
      <c r="CG53" s="510">
        <f t="shared" si="28"/>
        <v>0.25</v>
      </c>
      <c r="CH53" s="950">
        <f t="shared" si="29"/>
        <v>0</v>
      </c>
      <c r="CI53" s="511">
        <f t="shared" si="30"/>
        <v>0</v>
      </c>
      <c r="CJ53" s="950">
        <f t="shared" si="31"/>
        <v>1.75</v>
      </c>
      <c r="CK53" s="951" t="str">
        <f>IF(CJ53&gt;=1.6,"Đạt mục tiêu",IF(CJ53&gt;=1,"Cần cố gắng","Chưa đạt"))</f>
        <v>Đạt mục tiêu</v>
      </c>
    </row>
    <row r="54" spans="1:89" s="972" customFormat="1" ht="63">
      <c r="A54" s="19">
        <v>42</v>
      </c>
      <c r="B54" s="451">
        <v>42</v>
      </c>
      <c r="C54" s="519" t="s">
        <v>594</v>
      </c>
      <c r="D54" s="109" t="s">
        <v>14</v>
      </c>
      <c r="E54" s="519" t="s">
        <v>595</v>
      </c>
      <c r="F54" s="109" t="s">
        <v>18</v>
      </c>
      <c r="G54" s="79" t="s">
        <v>595</v>
      </c>
      <c r="H54" s="128" t="s">
        <v>610</v>
      </c>
      <c r="I54" s="79" t="s">
        <v>275</v>
      </c>
      <c r="J54" s="10" t="s">
        <v>11</v>
      </c>
      <c r="K54" s="79"/>
      <c r="L54" s="79"/>
      <c r="M54" s="79"/>
      <c r="N54" s="66"/>
      <c r="O54" s="66"/>
      <c r="P54" s="79" t="s">
        <v>16</v>
      </c>
      <c r="Q54" s="42"/>
      <c r="R54" s="42"/>
      <c r="S54" s="79"/>
      <c r="T54" s="79"/>
      <c r="U54" s="66">
        <f t="shared" si="15"/>
        <v>1</v>
      </c>
      <c r="V54" s="79"/>
      <c r="W54" s="79"/>
      <c r="X54" s="79"/>
      <c r="Y54" s="79"/>
      <c r="Z54" s="79"/>
      <c r="AA54" s="79"/>
      <c r="AB54" s="79"/>
      <c r="AC54" s="79"/>
      <c r="AD54" s="79"/>
      <c r="AE54" s="79"/>
      <c r="AF54" s="79"/>
      <c r="AG54" s="79"/>
      <c r="AH54" s="79"/>
      <c r="AI54" s="79"/>
      <c r="AJ54" s="79"/>
      <c r="AK54" s="79"/>
      <c r="AL54" s="79"/>
      <c r="AM54" s="79"/>
      <c r="AN54" s="79"/>
      <c r="AO54" s="79"/>
      <c r="AP54" s="79"/>
      <c r="AQ54" s="79" t="s">
        <v>723</v>
      </c>
      <c r="AR54" s="79" t="s">
        <v>724</v>
      </c>
      <c r="AS54" s="79" t="s">
        <v>727</v>
      </c>
      <c r="AT54" s="79"/>
      <c r="AU54" s="79"/>
      <c r="AV54" s="79"/>
      <c r="AW54" s="79"/>
      <c r="AX54" s="79"/>
      <c r="AY54" s="79"/>
      <c r="AZ54" s="79"/>
      <c r="BA54" s="79"/>
      <c r="BB54" s="79"/>
      <c r="BC54" s="79"/>
      <c r="BD54" s="79"/>
      <c r="BE54" s="79"/>
      <c r="BF54" s="20">
        <v>2</v>
      </c>
      <c r="BG54" s="20">
        <v>2</v>
      </c>
      <c r="BH54" s="20">
        <v>2</v>
      </c>
      <c r="BI54" s="20">
        <v>2</v>
      </c>
      <c r="BJ54" s="20">
        <v>2</v>
      </c>
      <c r="BK54" s="20">
        <v>1</v>
      </c>
      <c r="BL54" s="20">
        <v>2</v>
      </c>
      <c r="BM54" s="20">
        <v>2</v>
      </c>
      <c r="BN54" s="20">
        <v>2</v>
      </c>
      <c r="BO54" s="20">
        <v>2</v>
      </c>
      <c r="BP54" s="20">
        <v>2</v>
      </c>
      <c r="BQ54" s="79">
        <v>1</v>
      </c>
      <c r="BR54" s="20">
        <v>2</v>
      </c>
      <c r="BS54" s="20">
        <v>2</v>
      </c>
      <c r="BT54" s="20">
        <v>1</v>
      </c>
      <c r="BU54" s="20">
        <v>2</v>
      </c>
      <c r="BV54" s="20">
        <v>2</v>
      </c>
      <c r="BW54" s="20">
        <v>2</v>
      </c>
      <c r="BX54" s="20">
        <v>2</v>
      </c>
      <c r="BY54" s="20">
        <v>2</v>
      </c>
      <c r="BZ54" s="20">
        <v>2</v>
      </c>
      <c r="CA54" s="20">
        <v>2</v>
      </c>
      <c r="CB54" s="79">
        <v>1</v>
      </c>
      <c r="CC54" s="20">
        <v>2</v>
      </c>
      <c r="CD54" s="950">
        <f t="shared" si="13"/>
        <v>20</v>
      </c>
      <c r="CE54" s="510">
        <f t="shared" si="26"/>
        <v>0.83333333333333337</v>
      </c>
      <c r="CF54" s="950">
        <f t="shared" si="27"/>
        <v>4</v>
      </c>
      <c r="CG54" s="510">
        <f t="shared" si="28"/>
        <v>0.16666666666666666</v>
      </c>
      <c r="CH54" s="950">
        <f t="shared" si="29"/>
        <v>0</v>
      </c>
      <c r="CI54" s="511">
        <f t="shared" si="30"/>
        <v>0</v>
      </c>
      <c r="CJ54" s="950">
        <f t="shared" si="31"/>
        <v>1.8333333333333333</v>
      </c>
      <c r="CK54" s="951" t="str">
        <f>IF(CJ54&gt;=1.6,"Đạt mục tiêu",IF(CJ54&gt;=1,"Cần cố gắng","Chưa đạt"))</f>
        <v>Đạt mục tiêu</v>
      </c>
    </row>
    <row r="55" spans="1:89" ht="94.5">
      <c r="A55" s="950">
        <v>43</v>
      </c>
      <c r="B55" s="451">
        <v>43</v>
      </c>
      <c r="C55" s="490" t="s">
        <v>596</v>
      </c>
      <c r="D55" s="109" t="s">
        <v>14</v>
      </c>
      <c r="E55" s="490" t="s">
        <v>597</v>
      </c>
      <c r="F55" s="109" t="s">
        <v>17</v>
      </c>
      <c r="G55" s="519" t="s">
        <v>597</v>
      </c>
      <c r="H55" s="518" t="s">
        <v>1028</v>
      </c>
      <c r="I55" s="79" t="s">
        <v>275</v>
      </c>
      <c r="J55" s="10" t="s">
        <v>11</v>
      </c>
      <c r="K55" s="79"/>
      <c r="L55" s="79"/>
      <c r="M55" s="79"/>
      <c r="N55" s="950" t="s">
        <v>16</v>
      </c>
      <c r="O55" s="66"/>
      <c r="P55" s="79"/>
      <c r="Q55" s="42"/>
      <c r="R55" s="42"/>
      <c r="S55" s="79"/>
      <c r="T55" s="974" t="s">
        <v>16</v>
      </c>
      <c r="U55" s="66">
        <f t="shared" si="15"/>
        <v>2</v>
      </c>
      <c r="V55" s="79"/>
      <c r="W55" s="79"/>
      <c r="X55" s="79"/>
      <c r="Y55" s="79"/>
      <c r="Z55" s="79"/>
      <c r="AA55" s="79"/>
      <c r="AB55" s="79"/>
      <c r="AC55" s="79"/>
      <c r="AD55" s="79"/>
      <c r="AE55" s="79"/>
      <c r="AF55" s="79"/>
      <c r="AG55" s="79"/>
      <c r="AH55" s="950" t="s">
        <v>724</v>
      </c>
      <c r="AI55" s="950" t="s">
        <v>727</v>
      </c>
      <c r="AJ55" s="950" t="s">
        <v>723</v>
      </c>
      <c r="AK55" s="950" t="s">
        <v>724</v>
      </c>
      <c r="AL55" s="950" t="s">
        <v>723</v>
      </c>
      <c r="AM55" s="79"/>
      <c r="AN55" s="79"/>
      <c r="AO55" s="79"/>
      <c r="AP55" s="79"/>
      <c r="AQ55" s="79"/>
      <c r="AR55" s="79"/>
      <c r="AS55" s="79"/>
      <c r="AT55" s="79"/>
      <c r="AU55" s="79"/>
      <c r="AV55" s="79"/>
      <c r="AW55" s="79"/>
      <c r="AX55" s="79"/>
      <c r="AY55" s="79"/>
      <c r="AZ55" s="79"/>
      <c r="BA55" s="79"/>
      <c r="BB55" s="79"/>
      <c r="BC55" s="79"/>
      <c r="BD55" s="79"/>
      <c r="BE55" s="79"/>
      <c r="BF55" s="20">
        <v>2</v>
      </c>
      <c r="BG55" s="20">
        <v>2</v>
      </c>
      <c r="BH55" s="20">
        <v>2</v>
      </c>
      <c r="BI55" s="20">
        <v>2</v>
      </c>
      <c r="BJ55" s="20">
        <v>2</v>
      </c>
      <c r="BK55" s="20">
        <v>1</v>
      </c>
      <c r="BL55" s="20">
        <v>2</v>
      </c>
      <c r="BM55" s="20">
        <v>2</v>
      </c>
      <c r="BN55" s="20">
        <v>2</v>
      </c>
      <c r="BO55" s="20">
        <v>2</v>
      </c>
      <c r="BP55" s="20">
        <v>2</v>
      </c>
      <c r="BQ55" s="79">
        <v>1</v>
      </c>
      <c r="BR55" s="20">
        <v>2</v>
      </c>
      <c r="BS55" s="20">
        <v>2</v>
      </c>
      <c r="BT55" s="20">
        <v>2</v>
      </c>
      <c r="BU55" s="20">
        <v>2</v>
      </c>
      <c r="BV55" s="20">
        <v>2</v>
      </c>
      <c r="BW55" s="20">
        <v>2</v>
      </c>
      <c r="BX55" s="20">
        <v>1</v>
      </c>
      <c r="BY55" s="20">
        <v>1</v>
      </c>
      <c r="BZ55" s="20">
        <v>2</v>
      </c>
      <c r="CA55" s="20">
        <v>2</v>
      </c>
      <c r="CB55" s="79">
        <v>1</v>
      </c>
      <c r="CC55" s="20">
        <v>2</v>
      </c>
      <c r="CD55" s="21">
        <f t="shared" si="13"/>
        <v>19</v>
      </c>
      <c r="CE55" s="22">
        <f t="shared" si="26"/>
        <v>0.79166666666666663</v>
      </c>
      <c r="CF55" s="21">
        <f t="shared" si="27"/>
        <v>5</v>
      </c>
      <c r="CG55" s="22">
        <f t="shared" si="28"/>
        <v>0.20833333333333334</v>
      </c>
      <c r="CH55" s="21">
        <f t="shared" si="29"/>
        <v>0</v>
      </c>
      <c r="CI55" s="22">
        <f t="shared" si="30"/>
        <v>0</v>
      </c>
      <c r="CJ55" s="21">
        <f t="shared" si="31"/>
        <v>1.7916666666666667</v>
      </c>
      <c r="CK55" s="427" t="str">
        <f>IF(CJ55&gt;=1.6,"Đạt mục tiêu",IF(CJ55&gt;=1,"Cần cố gắng","Chưa đạt"))</f>
        <v>Đạt mục tiêu</v>
      </c>
    </row>
    <row r="56" spans="1:89" ht="94.5">
      <c r="A56" s="950">
        <v>44</v>
      </c>
      <c r="B56" s="451">
        <v>44</v>
      </c>
      <c r="C56" s="490" t="s">
        <v>598</v>
      </c>
      <c r="D56" s="109" t="s">
        <v>14</v>
      </c>
      <c r="E56" s="519" t="s">
        <v>599</v>
      </c>
      <c r="F56" s="109" t="s">
        <v>14</v>
      </c>
      <c r="G56" s="519" t="s">
        <v>612</v>
      </c>
      <c r="H56" s="106" t="s">
        <v>742</v>
      </c>
      <c r="I56" s="79" t="s">
        <v>275</v>
      </c>
      <c r="J56" s="10" t="s">
        <v>11</v>
      </c>
      <c r="K56" s="950" t="s">
        <v>16</v>
      </c>
      <c r="L56" s="79"/>
      <c r="M56" s="79"/>
      <c r="N56" s="66"/>
      <c r="O56" s="66"/>
      <c r="P56" s="79"/>
      <c r="Q56" s="42"/>
      <c r="R56" s="42"/>
      <c r="S56" s="79"/>
      <c r="T56" s="79"/>
      <c r="U56" s="66">
        <f t="shared" si="15"/>
        <v>1</v>
      </c>
      <c r="V56" s="79" t="s">
        <v>723</v>
      </c>
      <c r="W56" s="79" t="s">
        <v>726</v>
      </c>
      <c r="X56" s="79" t="s">
        <v>724</v>
      </c>
      <c r="Y56" s="79" t="s">
        <v>724</v>
      </c>
      <c r="Z56" s="79"/>
      <c r="AA56" s="79"/>
      <c r="AB56" s="79"/>
      <c r="AC56" s="79"/>
      <c r="AD56" s="79"/>
      <c r="AE56" s="79"/>
      <c r="AF56" s="79"/>
      <c r="AG56" s="79"/>
      <c r="AH56" s="79"/>
      <c r="AI56" s="79"/>
      <c r="AJ56" s="79"/>
      <c r="AK56" s="79"/>
      <c r="AL56" s="79"/>
      <c r="AM56" s="79"/>
      <c r="AN56" s="79"/>
      <c r="AO56" s="79"/>
      <c r="AP56" s="79"/>
      <c r="AQ56" s="79"/>
      <c r="AR56" s="79"/>
      <c r="AS56" s="79"/>
      <c r="AT56" s="79"/>
      <c r="AU56" s="79"/>
      <c r="AV56" s="79"/>
      <c r="AW56" s="79"/>
      <c r="AX56" s="79"/>
      <c r="AY56" s="79"/>
      <c r="AZ56" s="79"/>
      <c r="BA56" s="79"/>
      <c r="BB56" s="79"/>
      <c r="BC56" s="79"/>
      <c r="BD56" s="79"/>
      <c r="BE56" s="79"/>
      <c r="BF56" s="960" t="s">
        <v>281</v>
      </c>
      <c r="BG56" s="960" t="s">
        <v>281</v>
      </c>
      <c r="BH56" s="960" t="s">
        <v>1160</v>
      </c>
      <c r="BI56" s="960" t="s">
        <v>281</v>
      </c>
      <c r="BJ56" s="960" t="s">
        <v>281</v>
      </c>
      <c r="BK56" s="960" t="s">
        <v>1160</v>
      </c>
      <c r="BL56" s="960" t="s">
        <v>281</v>
      </c>
      <c r="BM56" s="960" t="s">
        <v>281</v>
      </c>
      <c r="BN56" s="960" t="s">
        <v>281</v>
      </c>
      <c r="BO56" s="960" t="s">
        <v>281</v>
      </c>
      <c r="BP56" s="960" t="s">
        <v>281</v>
      </c>
      <c r="BQ56" s="79">
        <v>1</v>
      </c>
      <c r="BR56" s="960" t="s">
        <v>281</v>
      </c>
      <c r="BS56" s="960" t="s">
        <v>281</v>
      </c>
      <c r="BT56" s="960" t="s">
        <v>281</v>
      </c>
      <c r="BU56" s="960" t="s">
        <v>281</v>
      </c>
      <c r="BV56" s="960" t="s">
        <v>281</v>
      </c>
      <c r="BW56" s="960" t="s">
        <v>281</v>
      </c>
      <c r="BX56" s="960" t="s">
        <v>1160</v>
      </c>
      <c r="BY56" s="960" t="s">
        <v>1160</v>
      </c>
      <c r="BZ56" s="960" t="s">
        <v>281</v>
      </c>
      <c r="CA56" s="960" t="s">
        <v>281</v>
      </c>
      <c r="CB56" s="79">
        <v>1</v>
      </c>
      <c r="CC56" s="960" t="s">
        <v>281</v>
      </c>
      <c r="CD56" s="950">
        <f t="shared" si="13"/>
        <v>18</v>
      </c>
      <c r="CE56" s="510">
        <f t="shared" si="26"/>
        <v>0.75</v>
      </c>
      <c r="CF56" s="950">
        <f t="shared" si="27"/>
        <v>6</v>
      </c>
      <c r="CG56" s="510">
        <f t="shared" si="28"/>
        <v>0.25</v>
      </c>
      <c r="CH56" s="950">
        <f t="shared" si="29"/>
        <v>0</v>
      </c>
      <c r="CI56" s="511">
        <f t="shared" si="30"/>
        <v>0</v>
      </c>
      <c r="CJ56" s="950">
        <f t="shared" si="31"/>
        <v>1.75</v>
      </c>
      <c r="CK56" s="951" t="str">
        <f>IF(CJ56&gt;=1.6,"Đạt mục tiêu",IF(CJ56&gt;=1,"Cần cố gắng","Chưa đạt"))</f>
        <v>Đạt mục tiêu</v>
      </c>
    </row>
    <row r="57" spans="1:89" s="3" customFormat="1" ht="94.5">
      <c r="A57" s="19">
        <v>45</v>
      </c>
      <c r="B57" s="451">
        <v>45</v>
      </c>
      <c r="C57" s="523" t="s">
        <v>598</v>
      </c>
      <c r="D57" s="109" t="s">
        <v>14</v>
      </c>
      <c r="E57" s="523" t="s">
        <v>599</v>
      </c>
      <c r="F57" s="109" t="s">
        <v>14</v>
      </c>
      <c r="G57" s="523" t="s">
        <v>611</v>
      </c>
      <c r="H57" s="518" t="s">
        <v>305</v>
      </c>
      <c r="I57" s="963" t="s">
        <v>275</v>
      </c>
      <c r="J57" s="960" t="s">
        <v>11</v>
      </c>
      <c r="K57" s="963"/>
      <c r="L57" s="963"/>
      <c r="M57" s="944" t="s">
        <v>16</v>
      </c>
      <c r="N57" s="493"/>
      <c r="O57" s="493"/>
      <c r="P57" s="963"/>
      <c r="Q57" s="19"/>
      <c r="R57" s="19"/>
      <c r="S57" s="963"/>
      <c r="T57" s="963"/>
      <c r="U57" s="493">
        <f t="shared" si="15"/>
        <v>1</v>
      </c>
      <c r="V57" s="963"/>
      <c r="W57" s="963"/>
      <c r="X57" s="963"/>
      <c r="Y57" s="963"/>
      <c r="Z57" s="963"/>
      <c r="AA57" s="963"/>
      <c r="AB57" s="963"/>
      <c r="AC57" s="963"/>
      <c r="AD57" s="963" t="s">
        <v>723</v>
      </c>
      <c r="AE57" s="963" t="s">
        <v>726</v>
      </c>
      <c r="AF57" s="963" t="s">
        <v>724</v>
      </c>
      <c r="AG57" s="963" t="s">
        <v>723</v>
      </c>
      <c r="AH57" s="963"/>
      <c r="AI57" s="963"/>
      <c r="AJ57" s="963"/>
      <c r="AK57" s="963"/>
      <c r="AL57" s="963"/>
      <c r="AM57" s="963"/>
      <c r="AN57" s="963"/>
      <c r="AO57" s="963"/>
      <c r="AP57" s="963"/>
      <c r="AQ57" s="963"/>
      <c r="AR57" s="963"/>
      <c r="AS57" s="963"/>
      <c r="AT57" s="963"/>
      <c r="AU57" s="963"/>
      <c r="AV57" s="963"/>
      <c r="AW57" s="963"/>
      <c r="AX57" s="963"/>
      <c r="AY57" s="963"/>
      <c r="AZ57" s="963"/>
      <c r="BA57" s="963"/>
      <c r="BB57" s="963"/>
      <c r="BC57" s="963"/>
      <c r="BD57" s="963"/>
      <c r="BE57" s="963"/>
      <c r="BF57" s="963">
        <v>2</v>
      </c>
      <c r="BG57" s="963">
        <v>2</v>
      </c>
      <c r="BH57" s="963">
        <v>2</v>
      </c>
      <c r="BI57" s="963">
        <v>2</v>
      </c>
      <c r="BJ57" s="963">
        <v>2</v>
      </c>
      <c r="BK57" s="963">
        <v>2</v>
      </c>
      <c r="BL57" s="963">
        <v>2</v>
      </c>
      <c r="BM57" s="963">
        <v>2</v>
      </c>
      <c r="BN57" s="963">
        <v>2</v>
      </c>
      <c r="BO57" s="963">
        <v>2</v>
      </c>
      <c r="BP57" s="963">
        <v>2</v>
      </c>
      <c r="BQ57" s="79">
        <v>1</v>
      </c>
      <c r="BR57" s="963">
        <v>1</v>
      </c>
      <c r="BS57" s="963">
        <v>1</v>
      </c>
      <c r="BT57" s="963">
        <v>2</v>
      </c>
      <c r="BU57" s="963">
        <v>2</v>
      </c>
      <c r="BV57" s="963">
        <v>2</v>
      </c>
      <c r="BW57" s="963">
        <v>2</v>
      </c>
      <c r="BX57" s="963">
        <v>2</v>
      </c>
      <c r="BY57" s="963">
        <v>2</v>
      </c>
      <c r="BZ57" s="963">
        <v>2</v>
      </c>
      <c r="CA57" s="963">
        <v>2</v>
      </c>
      <c r="CB57" s="79">
        <v>1</v>
      </c>
      <c r="CC57" s="963">
        <v>2</v>
      </c>
      <c r="CD57" s="944">
        <f t="shared" si="13"/>
        <v>20</v>
      </c>
      <c r="CE57" s="514">
        <f t="shared" si="26"/>
        <v>0.83333333333333337</v>
      </c>
      <c r="CF57" s="944">
        <f t="shared" si="27"/>
        <v>4</v>
      </c>
      <c r="CG57" s="514">
        <f t="shared" si="28"/>
        <v>0.16666666666666666</v>
      </c>
      <c r="CH57" s="944">
        <f t="shared" si="29"/>
        <v>0</v>
      </c>
      <c r="CI57" s="228">
        <f t="shared" si="30"/>
        <v>0</v>
      </c>
      <c r="CJ57" s="944">
        <f t="shared" si="31"/>
        <v>1.8333333333333333</v>
      </c>
      <c r="CK57" s="945" t="str">
        <f>IF(CJ57&gt;=1.6,"Đạt mục tiêu",IF(CJ57&gt;=1,"Cần cố gắng","Chưa đạt"))</f>
        <v>Đạt mục tiêu</v>
      </c>
    </row>
    <row r="58" spans="1:89" s="972" customFormat="1" ht="94.5">
      <c r="A58" s="19"/>
      <c r="B58" s="451"/>
      <c r="C58" s="519" t="s">
        <v>600</v>
      </c>
      <c r="D58" s="109"/>
      <c r="E58" s="519"/>
      <c r="F58" s="109"/>
      <c r="G58" s="519"/>
      <c r="H58" s="106" t="s">
        <v>980</v>
      </c>
      <c r="I58" s="79"/>
      <c r="J58" s="10"/>
      <c r="K58" s="79"/>
      <c r="L58" s="79"/>
      <c r="M58" s="974"/>
      <c r="N58" s="66"/>
      <c r="O58" s="66"/>
      <c r="P58" s="79"/>
      <c r="Q58" s="42"/>
      <c r="R58" s="42"/>
      <c r="S58" s="79"/>
      <c r="T58" s="79"/>
      <c r="U58" s="66"/>
      <c r="V58" s="79"/>
      <c r="W58" s="79"/>
      <c r="X58" s="79"/>
      <c r="Y58" s="79"/>
      <c r="Z58" s="79"/>
      <c r="AA58" s="79"/>
      <c r="AB58" s="79"/>
      <c r="AC58" s="79"/>
      <c r="AD58" s="79"/>
      <c r="AE58" s="79"/>
      <c r="AF58" s="79"/>
      <c r="AG58" s="79"/>
      <c r="AH58" s="79"/>
      <c r="AI58" s="79"/>
      <c r="AJ58" s="79"/>
      <c r="AK58" s="79"/>
      <c r="AL58" s="79"/>
      <c r="AM58" s="79"/>
      <c r="AN58" s="79"/>
      <c r="AO58" s="79"/>
      <c r="AP58" s="79"/>
      <c r="AQ58" s="79"/>
      <c r="AR58" s="79"/>
      <c r="AS58" s="79"/>
      <c r="AT58" s="79"/>
      <c r="AU58" s="79"/>
      <c r="AV58" s="79"/>
      <c r="AW58" s="79"/>
      <c r="AX58" s="79"/>
      <c r="AY58" s="79"/>
      <c r="AZ58" s="79"/>
      <c r="BA58" s="79"/>
      <c r="BB58" s="79"/>
      <c r="BC58" s="79"/>
      <c r="BD58" s="79"/>
      <c r="BE58" s="79"/>
      <c r="BF58" s="79">
        <v>2</v>
      </c>
      <c r="BG58" s="79">
        <v>2</v>
      </c>
      <c r="BH58" s="79">
        <v>2</v>
      </c>
      <c r="BI58" s="79">
        <v>2</v>
      </c>
      <c r="BJ58" s="79">
        <v>2</v>
      </c>
      <c r="BK58" s="79">
        <v>2</v>
      </c>
      <c r="BL58" s="79">
        <v>2</v>
      </c>
      <c r="BM58" s="79">
        <v>2</v>
      </c>
      <c r="BN58" s="79">
        <v>1</v>
      </c>
      <c r="BO58" s="79">
        <v>1</v>
      </c>
      <c r="BP58" s="79">
        <v>1</v>
      </c>
      <c r="BQ58" s="79">
        <v>1</v>
      </c>
      <c r="BR58" s="79">
        <v>2</v>
      </c>
      <c r="BS58" s="79">
        <v>1</v>
      </c>
      <c r="BT58" s="79">
        <v>2</v>
      </c>
      <c r="BU58" s="79">
        <v>2</v>
      </c>
      <c r="BV58" s="79">
        <v>2</v>
      </c>
      <c r="BW58" s="79">
        <v>2</v>
      </c>
      <c r="BX58" s="79">
        <v>2</v>
      </c>
      <c r="BY58" s="79">
        <v>2</v>
      </c>
      <c r="BZ58" s="79">
        <v>2</v>
      </c>
      <c r="CA58" s="79">
        <v>2</v>
      </c>
      <c r="CB58" s="79">
        <v>1</v>
      </c>
      <c r="CC58" s="79">
        <v>2</v>
      </c>
      <c r="CD58" s="974">
        <f t="shared" si="13"/>
        <v>18</v>
      </c>
      <c r="CE58" s="512">
        <f t="shared" si="26"/>
        <v>0.75</v>
      </c>
      <c r="CF58" s="974">
        <f t="shared" si="27"/>
        <v>6</v>
      </c>
      <c r="CG58" s="512">
        <f t="shared" si="28"/>
        <v>0.25</v>
      </c>
      <c r="CH58" s="974">
        <f t="shared" si="29"/>
        <v>0</v>
      </c>
      <c r="CI58" s="81">
        <f t="shared" si="30"/>
        <v>0</v>
      </c>
      <c r="CJ58" s="974">
        <f t="shared" si="31"/>
        <v>1.75</v>
      </c>
      <c r="CK58" s="975" t="str">
        <f t="shared" si="25"/>
        <v>Đạt mục tiêu</v>
      </c>
    </row>
    <row r="59" spans="1:89" s="972" customFormat="1" ht="94.5">
      <c r="A59" s="19"/>
      <c r="B59" s="451"/>
      <c r="C59" s="519" t="s">
        <v>600</v>
      </c>
      <c r="D59" s="109"/>
      <c r="E59" s="519"/>
      <c r="F59" s="109"/>
      <c r="G59" s="519" t="s">
        <v>600</v>
      </c>
      <c r="H59" s="106" t="s">
        <v>995</v>
      </c>
      <c r="I59" s="79"/>
      <c r="J59" s="10"/>
      <c r="K59" s="79"/>
      <c r="L59" s="974" t="s">
        <v>16</v>
      </c>
      <c r="M59" s="974"/>
      <c r="N59" s="66"/>
      <c r="O59" s="66"/>
      <c r="P59" s="79"/>
      <c r="Q59" s="42"/>
      <c r="R59" s="42"/>
      <c r="S59" s="79"/>
      <c r="T59" s="79"/>
      <c r="U59" s="66"/>
      <c r="V59" s="79"/>
      <c r="W59" s="79"/>
      <c r="X59" s="79"/>
      <c r="Y59" s="79"/>
      <c r="Z59" s="79" t="s">
        <v>724</v>
      </c>
      <c r="AA59" s="79" t="s">
        <v>726</v>
      </c>
      <c r="AB59" s="79" t="s">
        <v>724</v>
      </c>
      <c r="AC59" s="79" t="s">
        <v>723</v>
      </c>
      <c r="AD59" s="79"/>
      <c r="AE59" s="79"/>
      <c r="AF59" s="79"/>
      <c r="AG59" s="79"/>
      <c r="AH59" s="79"/>
      <c r="AI59" s="79"/>
      <c r="AJ59" s="79"/>
      <c r="AK59" s="79"/>
      <c r="AL59" s="79"/>
      <c r="AM59" s="79"/>
      <c r="AN59" s="79"/>
      <c r="AO59" s="79"/>
      <c r="AP59" s="79"/>
      <c r="AQ59" s="79"/>
      <c r="AR59" s="79"/>
      <c r="AS59" s="79"/>
      <c r="AT59" s="79"/>
      <c r="AU59" s="79"/>
      <c r="AV59" s="79"/>
      <c r="AW59" s="79"/>
      <c r="AX59" s="79"/>
      <c r="AY59" s="79"/>
      <c r="AZ59" s="79"/>
      <c r="BA59" s="79"/>
      <c r="BB59" s="79"/>
      <c r="BC59" s="79"/>
      <c r="BD59" s="79"/>
      <c r="BE59" s="79"/>
      <c r="BF59" s="79">
        <v>2</v>
      </c>
      <c r="BG59" s="79">
        <v>2</v>
      </c>
      <c r="BH59" s="79">
        <v>2</v>
      </c>
      <c r="BI59" s="79">
        <v>2</v>
      </c>
      <c r="BJ59" s="79">
        <v>2</v>
      </c>
      <c r="BK59" s="79">
        <v>2</v>
      </c>
      <c r="BL59" s="79">
        <v>2</v>
      </c>
      <c r="BM59" s="79">
        <v>2</v>
      </c>
      <c r="BN59" s="79">
        <v>1</v>
      </c>
      <c r="BO59" s="79">
        <v>1</v>
      </c>
      <c r="BP59" s="79">
        <v>1</v>
      </c>
      <c r="BQ59" s="79">
        <v>1</v>
      </c>
      <c r="BR59" s="79">
        <v>2</v>
      </c>
      <c r="BS59" s="79">
        <v>1</v>
      </c>
      <c r="BT59" s="79">
        <v>2</v>
      </c>
      <c r="BU59" s="79">
        <v>2</v>
      </c>
      <c r="BV59" s="79">
        <v>2</v>
      </c>
      <c r="BW59" s="79">
        <v>2</v>
      </c>
      <c r="BX59" s="79">
        <v>2</v>
      </c>
      <c r="BY59" s="79">
        <v>2</v>
      </c>
      <c r="BZ59" s="79">
        <v>2</v>
      </c>
      <c r="CA59" s="79">
        <v>2</v>
      </c>
      <c r="CB59" s="79">
        <v>1</v>
      </c>
      <c r="CC59" s="79">
        <v>2</v>
      </c>
      <c r="CD59" s="974">
        <f t="shared" si="13"/>
        <v>18</v>
      </c>
      <c r="CE59" s="512">
        <f t="shared" si="26"/>
        <v>0.75</v>
      </c>
      <c r="CF59" s="974">
        <f t="shared" si="27"/>
        <v>6</v>
      </c>
      <c r="CG59" s="512">
        <f t="shared" si="28"/>
        <v>0.25</v>
      </c>
      <c r="CH59" s="974">
        <f t="shared" si="29"/>
        <v>0</v>
      </c>
      <c r="CI59" s="81">
        <f t="shared" si="30"/>
        <v>0</v>
      </c>
      <c r="CJ59" s="974">
        <f t="shared" si="31"/>
        <v>1.75</v>
      </c>
      <c r="CK59" s="975" t="str">
        <f t="shared" si="25"/>
        <v>Đạt mục tiêu</v>
      </c>
    </row>
    <row r="60" spans="1:89" s="972" customFormat="1" ht="94.5">
      <c r="A60" s="19"/>
      <c r="B60" s="451"/>
      <c r="C60" s="519" t="s">
        <v>600</v>
      </c>
      <c r="D60" s="109"/>
      <c r="E60" s="519" t="s">
        <v>600</v>
      </c>
      <c r="F60" s="519" t="s">
        <v>600</v>
      </c>
      <c r="G60" s="519" t="s">
        <v>600</v>
      </c>
      <c r="H60" s="974" t="s">
        <v>1164</v>
      </c>
      <c r="I60" s="79"/>
      <c r="J60" s="10"/>
      <c r="K60" s="79"/>
      <c r="L60" s="974"/>
      <c r="M60" s="974"/>
      <c r="N60" s="66"/>
      <c r="O60" s="66" t="s">
        <v>16</v>
      </c>
      <c r="P60" s="79"/>
      <c r="Q60" s="42"/>
      <c r="R60" s="42"/>
      <c r="S60" s="79"/>
      <c r="T60" s="79"/>
      <c r="U60" s="66"/>
      <c r="V60" s="79"/>
      <c r="W60" s="79"/>
      <c r="X60" s="79"/>
      <c r="Y60" s="79"/>
      <c r="Z60" s="79"/>
      <c r="AA60" s="79"/>
      <c r="AB60" s="79"/>
      <c r="AC60" s="79"/>
      <c r="AD60" s="79"/>
      <c r="AE60" s="79"/>
      <c r="AF60" s="79"/>
      <c r="AG60" s="79"/>
      <c r="AH60" s="79"/>
      <c r="AI60" s="79"/>
      <c r="AJ60" s="79"/>
      <c r="AK60" s="79"/>
      <c r="AL60" s="79"/>
      <c r="AM60" s="79" t="s">
        <v>723</v>
      </c>
      <c r="AN60" s="79" t="s">
        <v>723</v>
      </c>
      <c r="AO60" s="79" t="s">
        <v>726</v>
      </c>
      <c r="AP60" s="79" t="s">
        <v>724</v>
      </c>
      <c r="AQ60" s="79"/>
      <c r="AR60" s="79"/>
      <c r="AS60" s="79"/>
      <c r="AT60" s="79"/>
      <c r="AU60" s="79"/>
      <c r="AV60" s="79"/>
      <c r="AW60" s="79"/>
      <c r="AX60" s="79"/>
      <c r="AY60" s="79"/>
      <c r="AZ60" s="79"/>
      <c r="BA60" s="79"/>
      <c r="BB60" s="79"/>
      <c r="BC60" s="79"/>
      <c r="BD60" s="79"/>
      <c r="BE60" s="79"/>
      <c r="BF60" s="79">
        <v>2</v>
      </c>
      <c r="BG60" s="79">
        <v>2</v>
      </c>
      <c r="BH60" s="79">
        <v>2</v>
      </c>
      <c r="BI60" s="79">
        <v>1</v>
      </c>
      <c r="BJ60" s="79">
        <v>2</v>
      </c>
      <c r="BK60" s="79">
        <v>2</v>
      </c>
      <c r="BL60" s="79">
        <v>2</v>
      </c>
      <c r="BM60" s="79">
        <v>2</v>
      </c>
      <c r="BN60" s="79">
        <v>2</v>
      </c>
      <c r="BO60" s="79">
        <v>2</v>
      </c>
      <c r="BP60" s="79">
        <v>2</v>
      </c>
      <c r="BQ60" s="79">
        <v>1</v>
      </c>
      <c r="BR60" s="79">
        <v>2</v>
      </c>
      <c r="BS60" s="79">
        <v>1</v>
      </c>
      <c r="BT60" s="79">
        <v>1</v>
      </c>
      <c r="BU60" s="79">
        <v>2</v>
      </c>
      <c r="BV60" s="79">
        <v>2</v>
      </c>
      <c r="BW60" s="79">
        <v>2</v>
      </c>
      <c r="BX60" s="79">
        <v>2</v>
      </c>
      <c r="BY60" s="79">
        <v>2</v>
      </c>
      <c r="BZ60" s="79">
        <v>2</v>
      </c>
      <c r="CA60" s="79">
        <v>2</v>
      </c>
      <c r="CB60" s="79">
        <v>1</v>
      </c>
      <c r="CC60" s="79">
        <v>1</v>
      </c>
      <c r="CD60" s="974">
        <f t="shared" si="13"/>
        <v>18</v>
      </c>
      <c r="CE60" s="81">
        <f t="shared" si="26"/>
        <v>0.75</v>
      </c>
      <c r="CF60" s="974">
        <f t="shared" si="27"/>
        <v>6</v>
      </c>
      <c r="CG60" s="81">
        <f t="shared" si="28"/>
        <v>0.25</v>
      </c>
      <c r="CH60" s="974">
        <f t="shared" si="29"/>
        <v>0</v>
      </c>
      <c r="CI60" s="81">
        <f t="shared" si="30"/>
        <v>0</v>
      </c>
      <c r="CJ60" s="974">
        <f t="shared" si="31"/>
        <v>1.75</v>
      </c>
      <c r="CK60" s="975" t="str">
        <f t="shared" si="25"/>
        <v>Đạt mục tiêu</v>
      </c>
    </row>
    <row r="61" spans="1:89" s="3" customFormat="1" ht="94.5">
      <c r="A61" s="19">
        <v>46</v>
      </c>
      <c r="B61" s="451">
        <v>46</v>
      </c>
      <c r="C61" s="523" t="s">
        <v>600</v>
      </c>
      <c r="D61" s="109" t="s">
        <v>17</v>
      </c>
      <c r="E61" s="523" t="s">
        <v>601</v>
      </c>
      <c r="F61" s="109" t="s">
        <v>17</v>
      </c>
      <c r="G61" s="523" t="s">
        <v>601</v>
      </c>
      <c r="H61" s="520" t="s">
        <v>1165</v>
      </c>
      <c r="I61" s="963" t="s">
        <v>275</v>
      </c>
      <c r="J61" s="960" t="s">
        <v>11</v>
      </c>
      <c r="K61" s="963"/>
      <c r="L61" s="944"/>
      <c r="M61" s="944" t="s">
        <v>16</v>
      </c>
      <c r="N61" s="493"/>
      <c r="O61" s="493"/>
      <c r="P61" s="963"/>
      <c r="Q61" s="19"/>
      <c r="R61" s="19"/>
      <c r="S61" s="963"/>
      <c r="T61" s="963"/>
      <c r="U61" s="493">
        <f t="shared" si="15"/>
        <v>1</v>
      </c>
      <c r="V61" s="963"/>
      <c r="W61" s="963"/>
      <c r="X61" s="963"/>
      <c r="Y61" s="963"/>
      <c r="Z61" s="963"/>
      <c r="AA61" s="963"/>
      <c r="AB61" s="963"/>
      <c r="AC61" s="963"/>
      <c r="AD61" s="963" t="s">
        <v>724</v>
      </c>
      <c r="AE61" s="963" t="s">
        <v>724</v>
      </c>
      <c r="AF61" s="963" t="s">
        <v>724</v>
      </c>
      <c r="AG61" s="963" t="s">
        <v>726</v>
      </c>
      <c r="AH61" s="963"/>
      <c r="AI61" s="963"/>
      <c r="AJ61" s="963"/>
      <c r="AK61" s="963"/>
      <c r="AL61" s="963"/>
      <c r="AM61" s="963"/>
      <c r="AN61" s="963"/>
      <c r="AO61" s="963"/>
      <c r="AP61" s="963"/>
      <c r="AQ61" s="963"/>
      <c r="AR61" s="963"/>
      <c r="AS61" s="963"/>
      <c r="AT61" s="963"/>
      <c r="AU61" s="963"/>
      <c r="AV61" s="963"/>
      <c r="AW61" s="963"/>
      <c r="AX61" s="963"/>
      <c r="AY61" s="963"/>
      <c r="AZ61" s="963"/>
      <c r="BA61" s="963"/>
      <c r="BB61" s="963"/>
      <c r="BC61" s="963"/>
      <c r="BD61" s="963"/>
      <c r="BE61" s="963"/>
      <c r="BF61" s="963">
        <v>1</v>
      </c>
      <c r="BG61" s="963">
        <v>2</v>
      </c>
      <c r="BH61" s="963">
        <v>1</v>
      </c>
      <c r="BI61" s="963">
        <v>2</v>
      </c>
      <c r="BJ61" s="963">
        <v>2</v>
      </c>
      <c r="BK61" s="963">
        <v>2</v>
      </c>
      <c r="BL61" s="963">
        <v>2</v>
      </c>
      <c r="BM61" s="963">
        <v>2</v>
      </c>
      <c r="BN61" s="963">
        <v>2</v>
      </c>
      <c r="BO61" s="963">
        <v>2</v>
      </c>
      <c r="BP61" s="963">
        <v>2</v>
      </c>
      <c r="BQ61" s="79">
        <v>1</v>
      </c>
      <c r="BR61" s="963">
        <v>2</v>
      </c>
      <c r="BS61" s="963">
        <v>2</v>
      </c>
      <c r="BT61" s="963">
        <v>2</v>
      </c>
      <c r="BU61" s="963">
        <v>1</v>
      </c>
      <c r="BV61" s="963">
        <v>2</v>
      </c>
      <c r="BW61" s="963">
        <v>2</v>
      </c>
      <c r="BX61" s="963">
        <v>2</v>
      </c>
      <c r="BY61" s="963">
        <v>2</v>
      </c>
      <c r="BZ61" s="963">
        <v>2</v>
      </c>
      <c r="CA61" s="963">
        <v>2</v>
      </c>
      <c r="CB61" s="79">
        <v>1</v>
      </c>
      <c r="CC61" s="963">
        <v>2</v>
      </c>
      <c r="CD61" s="944">
        <f t="shared" si="13"/>
        <v>19</v>
      </c>
      <c r="CE61" s="514">
        <f t="shared" si="26"/>
        <v>0.79166666666666663</v>
      </c>
      <c r="CF61" s="944">
        <f t="shared" si="27"/>
        <v>5</v>
      </c>
      <c r="CG61" s="514">
        <f t="shared" si="28"/>
        <v>0.20833333333333334</v>
      </c>
      <c r="CH61" s="944">
        <f t="shared" si="29"/>
        <v>0</v>
      </c>
      <c r="CI61" s="228">
        <f t="shared" si="30"/>
        <v>0</v>
      </c>
      <c r="CJ61" s="944">
        <f t="shared" si="31"/>
        <v>1.7916666666666667</v>
      </c>
      <c r="CK61" s="945" t="str">
        <f>IF(CJ61&gt;=1.6,"Đạt mục tiêu",IF(CJ61&gt;=1,"Cần cố gắng","Chưa đạt"))</f>
        <v>Đạt mục tiêu</v>
      </c>
    </row>
    <row r="62" spans="1:89" s="972" customFormat="1" ht="62.25">
      <c r="A62" s="19">
        <v>47</v>
      </c>
      <c r="B62" s="451">
        <v>47</v>
      </c>
      <c r="C62" s="519" t="s">
        <v>602</v>
      </c>
      <c r="D62" s="109" t="s">
        <v>17</v>
      </c>
      <c r="E62" s="519" t="s">
        <v>52</v>
      </c>
      <c r="F62" s="109" t="s">
        <v>17</v>
      </c>
      <c r="G62" s="519" t="s">
        <v>1407</v>
      </c>
      <c r="H62" s="128" t="s">
        <v>614</v>
      </c>
      <c r="I62" s="79" t="s">
        <v>275</v>
      </c>
      <c r="J62" s="10" t="s">
        <v>11</v>
      </c>
      <c r="K62" s="79"/>
      <c r="L62" s="79"/>
      <c r="M62" s="79"/>
      <c r="N62" s="66"/>
      <c r="O62" s="66"/>
      <c r="P62" s="79" t="s">
        <v>16</v>
      </c>
      <c r="Q62" s="42"/>
      <c r="R62" s="42"/>
      <c r="S62" s="79"/>
      <c r="T62" s="79"/>
      <c r="U62" s="66">
        <f t="shared" si="15"/>
        <v>1</v>
      </c>
      <c r="V62" s="79"/>
      <c r="W62" s="79"/>
      <c r="X62" s="79"/>
      <c r="Y62" s="79"/>
      <c r="Z62" s="79"/>
      <c r="AA62" s="79"/>
      <c r="AB62" s="79"/>
      <c r="AC62" s="79"/>
      <c r="AD62" s="79"/>
      <c r="AE62" s="79"/>
      <c r="AF62" s="79"/>
      <c r="AG62" s="79"/>
      <c r="AH62" s="79"/>
      <c r="AI62" s="79"/>
      <c r="AJ62" s="79"/>
      <c r="AK62" s="79"/>
      <c r="AL62" s="79"/>
      <c r="AM62" s="79"/>
      <c r="AN62" s="79"/>
      <c r="AO62" s="79"/>
      <c r="AP62" s="79"/>
      <c r="AQ62" s="79" t="s">
        <v>724</v>
      </c>
      <c r="AR62" s="79" t="s">
        <v>723</v>
      </c>
      <c r="AS62" s="79" t="s">
        <v>723</v>
      </c>
      <c r="AT62" s="79"/>
      <c r="AU62" s="79"/>
      <c r="AV62" s="79"/>
      <c r="AW62" s="79"/>
      <c r="AX62" s="79"/>
      <c r="AY62" s="79"/>
      <c r="AZ62" s="79"/>
      <c r="BA62" s="79"/>
      <c r="BB62" s="79"/>
      <c r="BC62" s="79"/>
      <c r="BD62" s="79"/>
      <c r="BE62" s="79"/>
      <c r="BF62" s="963">
        <v>1</v>
      </c>
      <c r="BG62" s="963">
        <v>2</v>
      </c>
      <c r="BH62" s="963">
        <v>1</v>
      </c>
      <c r="BI62" s="963">
        <v>2</v>
      </c>
      <c r="BJ62" s="963">
        <v>2</v>
      </c>
      <c r="BK62" s="963">
        <v>2</v>
      </c>
      <c r="BL62" s="963">
        <v>2</v>
      </c>
      <c r="BM62" s="963">
        <v>2</v>
      </c>
      <c r="BN62" s="963">
        <v>2</v>
      </c>
      <c r="BO62" s="963">
        <v>2</v>
      </c>
      <c r="BP62" s="963">
        <v>2</v>
      </c>
      <c r="BQ62" s="79">
        <v>1</v>
      </c>
      <c r="BR62" s="963">
        <v>2</v>
      </c>
      <c r="BS62" s="963">
        <v>2</v>
      </c>
      <c r="BT62" s="963">
        <v>2</v>
      </c>
      <c r="BU62" s="963">
        <v>1</v>
      </c>
      <c r="BV62" s="963">
        <v>2</v>
      </c>
      <c r="BW62" s="963">
        <v>2</v>
      </c>
      <c r="BX62" s="963">
        <v>2</v>
      </c>
      <c r="BY62" s="963">
        <v>2</v>
      </c>
      <c r="BZ62" s="963">
        <v>2</v>
      </c>
      <c r="CA62" s="963">
        <v>2</v>
      </c>
      <c r="CB62" s="79">
        <v>1</v>
      </c>
      <c r="CC62" s="963">
        <v>2</v>
      </c>
      <c r="CD62" s="944">
        <f t="shared" si="13"/>
        <v>19</v>
      </c>
      <c r="CE62" s="514">
        <f t="shared" si="26"/>
        <v>0.79166666666666663</v>
      </c>
      <c r="CF62" s="944">
        <f t="shared" si="27"/>
        <v>5</v>
      </c>
      <c r="CG62" s="514">
        <f t="shared" si="28"/>
        <v>0.20833333333333334</v>
      </c>
      <c r="CH62" s="944">
        <f t="shared" si="29"/>
        <v>0</v>
      </c>
      <c r="CI62" s="228">
        <f t="shared" si="30"/>
        <v>0</v>
      </c>
      <c r="CJ62" s="944">
        <f t="shared" si="31"/>
        <v>1.7916666666666667</v>
      </c>
      <c r="CK62" s="945" t="str">
        <f t="shared" ref="CK62:CK63" si="32">IF(CJ62&gt;=1.6,"Đạt mục tiêu",IF(CJ62&gt;=1,"Cần cố gắng","Chưa đạt"))</f>
        <v>Đạt mục tiêu</v>
      </c>
    </row>
    <row r="63" spans="1:89" s="972" customFormat="1" ht="62.25">
      <c r="A63" s="19">
        <v>48</v>
      </c>
      <c r="B63" s="451">
        <v>48</v>
      </c>
      <c r="C63" s="519" t="s">
        <v>603</v>
      </c>
      <c r="D63" s="109" t="s">
        <v>17</v>
      </c>
      <c r="E63" s="519" t="s">
        <v>604</v>
      </c>
      <c r="F63" s="109" t="s">
        <v>17</v>
      </c>
      <c r="G63" s="519" t="s">
        <v>1406</v>
      </c>
      <c r="H63" s="128" t="s">
        <v>710</v>
      </c>
      <c r="I63" s="79" t="s">
        <v>275</v>
      </c>
      <c r="J63" s="10" t="s">
        <v>11</v>
      </c>
      <c r="K63" s="79"/>
      <c r="L63" s="79"/>
      <c r="M63" s="79"/>
      <c r="N63" s="66"/>
      <c r="O63" s="66"/>
      <c r="P63" s="974" t="s">
        <v>16</v>
      </c>
      <c r="Q63" s="974" t="s">
        <v>16</v>
      </c>
      <c r="R63" s="42"/>
      <c r="S63" s="79"/>
      <c r="T63" s="79"/>
      <c r="U63" s="66">
        <f t="shared" si="15"/>
        <v>2</v>
      </c>
      <c r="V63" s="79"/>
      <c r="W63" s="79"/>
      <c r="X63" s="79"/>
      <c r="Y63" s="79"/>
      <c r="Z63" s="79"/>
      <c r="AA63" s="79"/>
      <c r="AB63" s="79"/>
      <c r="AC63" s="79"/>
      <c r="AD63" s="79"/>
      <c r="AE63" s="79"/>
      <c r="AF63" s="79"/>
      <c r="AG63" s="79"/>
      <c r="AH63" s="79"/>
      <c r="AI63" s="79"/>
      <c r="AJ63" s="79"/>
      <c r="AK63" s="79"/>
      <c r="AL63" s="79"/>
      <c r="AM63" s="79"/>
      <c r="AN63" s="79"/>
      <c r="AO63" s="79"/>
      <c r="AP63" s="79"/>
      <c r="AQ63" s="79" t="s">
        <v>723</v>
      </c>
      <c r="AR63" s="79" t="s">
        <v>726</v>
      </c>
      <c r="AS63" s="79" t="s">
        <v>724</v>
      </c>
      <c r="AT63" s="79" t="s">
        <v>726</v>
      </c>
      <c r="AU63" s="79" t="s">
        <v>723</v>
      </c>
      <c r="AV63" s="79" t="s">
        <v>727</v>
      </c>
      <c r="AW63" s="79" t="s">
        <v>724</v>
      </c>
      <c r="AX63" s="79"/>
      <c r="AY63" s="79"/>
      <c r="AZ63" s="79"/>
      <c r="BA63" s="79"/>
      <c r="BB63" s="79"/>
      <c r="BC63" s="79"/>
      <c r="BD63" s="79"/>
      <c r="BE63" s="79"/>
      <c r="BF63" s="963">
        <v>1</v>
      </c>
      <c r="BG63" s="963">
        <v>2</v>
      </c>
      <c r="BH63" s="963">
        <v>1</v>
      </c>
      <c r="BI63" s="963">
        <v>2</v>
      </c>
      <c r="BJ63" s="963">
        <v>2</v>
      </c>
      <c r="BK63" s="963">
        <v>2</v>
      </c>
      <c r="BL63" s="963">
        <v>2</v>
      </c>
      <c r="BM63" s="963">
        <v>2</v>
      </c>
      <c r="BN63" s="963">
        <v>2</v>
      </c>
      <c r="BO63" s="963">
        <v>2</v>
      </c>
      <c r="BP63" s="963">
        <v>2</v>
      </c>
      <c r="BQ63" s="79">
        <v>1</v>
      </c>
      <c r="BR63" s="963">
        <v>2</v>
      </c>
      <c r="BS63" s="963">
        <v>2</v>
      </c>
      <c r="BT63" s="963">
        <v>2</v>
      </c>
      <c r="BU63" s="963">
        <v>1</v>
      </c>
      <c r="BV63" s="963">
        <v>2</v>
      </c>
      <c r="BW63" s="963">
        <v>2</v>
      </c>
      <c r="BX63" s="963">
        <v>2</v>
      </c>
      <c r="BY63" s="963">
        <v>2</v>
      </c>
      <c r="BZ63" s="963">
        <v>2</v>
      </c>
      <c r="CA63" s="963">
        <v>2</v>
      </c>
      <c r="CB63" s="79">
        <v>1</v>
      </c>
      <c r="CC63" s="963">
        <v>2</v>
      </c>
      <c r="CD63" s="944">
        <f t="shared" si="13"/>
        <v>19</v>
      </c>
      <c r="CE63" s="81"/>
      <c r="CF63" s="944">
        <f t="shared" si="27"/>
        <v>5</v>
      </c>
      <c r="CG63" s="514">
        <f t="shared" si="28"/>
        <v>0.20833333333333334</v>
      </c>
      <c r="CH63" s="944">
        <f t="shared" si="29"/>
        <v>0</v>
      </c>
      <c r="CI63" s="228">
        <f t="shared" si="30"/>
        <v>0</v>
      </c>
      <c r="CJ63" s="944">
        <f t="shared" si="31"/>
        <v>1.7916666666666667</v>
      </c>
      <c r="CK63" s="945" t="str">
        <f t="shared" si="32"/>
        <v>Đạt mục tiêu</v>
      </c>
    </row>
    <row r="64" spans="1:89" ht="73.5" customHeight="1">
      <c r="A64" s="950">
        <v>49</v>
      </c>
      <c r="B64" s="451">
        <v>49</v>
      </c>
      <c r="C64" s="490" t="s">
        <v>605</v>
      </c>
      <c r="D64" s="109" t="s">
        <v>17</v>
      </c>
      <c r="E64" s="519" t="s">
        <v>606</v>
      </c>
      <c r="F64" s="109" t="s">
        <v>17</v>
      </c>
      <c r="G64" s="519" t="s">
        <v>606</v>
      </c>
      <c r="H64" s="128" t="s">
        <v>935</v>
      </c>
      <c r="I64" s="79" t="s">
        <v>275</v>
      </c>
      <c r="J64" s="10" t="s">
        <v>11</v>
      </c>
      <c r="K64" s="950" t="s">
        <v>16</v>
      </c>
      <c r="L64" s="79"/>
      <c r="M64" s="79"/>
      <c r="N64" s="66"/>
      <c r="O64" s="66"/>
      <c r="P64" s="79"/>
      <c r="Q64" s="42"/>
      <c r="R64" s="42"/>
      <c r="S64" s="974" t="s">
        <v>16</v>
      </c>
      <c r="T64" s="79"/>
      <c r="U64" s="66">
        <f t="shared" si="15"/>
        <v>2</v>
      </c>
      <c r="V64" s="79" t="s">
        <v>724</v>
      </c>
      <c r="W64" s="79" t="s">
        <v>727</v>
      </c>
      <c r="X64" s="79" t="s">
        <v>723</v>
      </c>
      <c r="Y64" s="79" t="s">
        <v>727</v>
      </c>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t="s">
        <v>724</v>
      </c>
      <c r="BA64" s="79" t="s">
        <v>726</v>
      </c>
      <c r="BB64" s="79" t="s">
        <v>724</v>
      </c>
      <c r="BC64" s="79" t="s">
        <v>723</v>
      </c>
      <c r="BD64" s="79"/>
      <c r="BE64" s="79"/>
      <c r="BF64" s="960" t="s">
        <v>281</v>
      </c>
      <c r="BG64" s="960" t="s">
        <v>281</v>
      </c>
      <c r="BH64" s="960" t="s">
        <v>1160</v>
      </c>
      <c r="BI64" s="960" t="s">
        <v>281</v>
      </c>
      <c r="BJ64" s="960" t="s">
        <v>1160</v>
      </c>
      <c r="BK64" s="960" t="s">
        <v>1160</v>
      </c>
      <c r="BL64" s="960" t="s">
        <v>1160</v>
      </c>
      <c r="BM64" s="960" t="s">
        <v>281</v>
      </c>
      <c r="BN64" s="960" t="s">
        <v>281</v>
      </c>
      <c r="BO64" s="960" t="s">
        <v>281</v>
      </c>
      <c r="BP64" s="960" t="s">
        <v>281</v>
      </c>
      <c r="BQ64" s="79">
        <v>1</v>
      </c>
      <c r="BR64" s="960" t="s">
        <v>281</v>
      </c>
      <c r="BS64" s="960" t="s">
        <v>281</v>
      </c>
      <c r="BT64" s="960" t="s">
        <v>281</v>
      </c>
      <c r="BU64" s="960" t="s">
        <v>281</v>
      </c>
      <c r="BV64" s="960" t="s">
        <v>281</v>
      </c>
      <c r="BW64" s="960" t="s">
        <v>281</v>
      </c>
      <c r="BX64" s="960" t="s">
        <v>281</v>
      </c>
      <c r="BY64" s="960" t="s">
        <v>281</v>
      </c>
      <c r="BZ64" s="960" t="s">
        <v>281</v>
      </c>
      <c r="CA64" s="960" t="s">
        <v>281</v>
      </c>
      <c r="CB64" s="79">
        <v>1</v>
      </c>
      <c r="CC64" s="960" t="s">
        <v>281</v>
      </c>
      <c r="CD64" s="950">
        <f>COUNTIF($BF64:$CC64,2)</f>
        <v>18</v>
      </c>
      <c r="CE64" s="510">
        <f>CD64/COUNTA($BF64:$CC64)</f>
        <v>0.75</v>
      </c>
      <c r="CF64" s="950">
        <f>COUNTIF($BF64:$CC64,1)</f>
        <v>6</v>
      </c>
      <c r="CG64" s="510">
        <f>CF64/COUNTA($BF64:$CC64)</f>
        <v>0.25</v>
      </c>
      <c r="CH64" s="950">
        <f>COUNTIF($BF64:$CC64,0)</f>
        <v>0</v>
      </c>
      <c r="CI64" s="511">
        <f t="shared" si="30"/>
        <v>0</v>
      </c>
      <c r="CJ64" s="950">
        <f t="shared" si="31"/>
        <v>1.75</v>
      </c>
      <c r="CK64" s="951" t="str">
        <f>IF(CJ64&gt;=1.6,"Đạt mục tiêu",IF(CJ64&gt;=1,"Cần cố gắng","Chưa đạt"))</f>
        <v>Đạt mục tiêu</v>
      </c>
    </row>
    <row r="65" spans="1:89" s="972" customFormat="1" ht="33" customHeight="1">
      <c r="A65" s="19">
        <v>50</v>
      </c>
      <c r="B65" s="451">
        <v>50</v>
      </c>
      <c r="C65" s="519" t="s">
        <v>607</v>
      </c>
      <c r="D65" s="109" t="s">
        <v>17</v>
      </c>
      <c r="E65" s="519" t="s">
        <v>608</v>
      </c>
      <c r="F65" s="109" t="s">
        <v>17</v>
      </c>
      <c r="G65" s="79" t="s">
        <v>306</v>
      </c>
      <c r="H65" s="96" t="s">
        <v>743</v>
      </c>
      <c r="I65" s="79" t="s">
        <v>275</v>
      </c>
      <c r="J65" s="10" t="s">
        <v>11</v>
      </c>
      <c r="K65" s="79"/>
      <c r="L65" s="79"/>
      <c r="M65" s="79"/>
      <c r="N65" s="66"/>
      <c r="O65" s="66"/>
      <c r="P65" s="79" t="s">
        <v>16</v>
      </c>
      <c r="Q65" s="42"/>
      <c r="R65" s="42"/>
      <c r="S65" s="79"/>
      <c r="T65" s="79"/>
      <c r="U65" s="66">
        <f t="shared" si="15"/>
        <v>1</v>
      </c>
      <c r="V65" s="79"/>
      <c r="W65" s="79"/>
      <c r="X65" s="79"/>
      <c r="Y65" s="79"/>
      <c r="Z65" s="79"/>
      <c r="AA65" s="79"/>
      <c r="AB65" s="79"/>
      <c r="AC65" s="79"/>
      <c r="AD65" s="79"/>
      <c r="AE65" s="79"/>
      <c r="AF65" s="79"/>
      <c r="AG65" s="79"/>
      <c r="AH65" s="79"/>
      <c r="AI65" s="79"/>
      <c r="AJ65" s="79"/>
      <c r="AK65" s="79"/>
      <c r="AL65" s="79"/>
      <c r="AM65" s="79"/>
      <c r="AN65" s="79"/>
      <c r="AO65" s="79"/>
      <c r="AP65" s="79"/>
      <c r="AQ65" s="79" t="s">
        <v>724</v>
      </c>
      <c r="AR65" s="79" t="s">
        <v>724</v>
      </c>
      <c r="AS65" s="79" t="s">
        <v>723</v>
      </c>
      <c r="AT65" s="79"/>
      <c r="AU65" s="79"/>
      <c r="AV65" s="79"/>
      <c r="AW65" s="79"/>
      <c r="AX65" s="79"/>
      <c r="AY65" s="79"/>
      <c r="AZ65" s="79"/>
      <c r="BA65" s="79"/>
      <c r="BB65" s="79"/>
      <c r="BC65" s="79"/>
      <c r="BD65" s="79"/>
      <c r="BE65" s="79"/>
      <c r="BF65" s="79">
        <v>2</v>
      </c>
      <c r="BG65" s="79">
        <v>2</v>
      </c>
      <c r="BH65" s="79">
        <v>2</v>
      </c>
      <c r="BI65" s="79">
        <v>2</v>
      </c>
      <c r="BJ65" s="79">
        <v>1</v>
      </c>
      <c r="BK65" s="79">
        <v>2</v>
      </c>
      <c r="BL65" s="79">
        <v>2</v>
      </c>
      <c r="BM65" s="79">
        <v>2</v>
      </c>
      <c r="BN65" s="79">
        <v>2</v>
      </c>
      <c r="BO65" s="79">
        <v>2</v>
      </c>
      <c r="BP65" s="79">
        <v>1</v>
      </c>
      <c r="BQ65" s="79">
        <v>1</v>
      </c>
      <c r="BR65" s="79">
        <v>2</v>
      </c>
      <c r="BS65" s="79">
        <v>1</v>
      </c>
      <c r="BT65" s="79">
        <v>2</v>
      </c>
      <c r="BU65" s="79">
        <v>2</v>
      </c>
      <c r="BV65" s="79">
        <v>2</v>
      </c>
      <c r="BW65" s="79">
        <v>2</v>
      </c>
      <c r="BX65" s="79">
        <v>2</v>
      </c>
      <c r="BY65" s="79">
        <v>2</v>
      </c>
      <c r="BZ65" s="79">
        <v>2</v>
      </c>
      <c r="CA65" s="79">
        <v>2</v>
      </c>
      <c r="CB65" s="79">
        <v>1</v>
      </c>
      <c r="CC65" s="79">
        <v>2</v>
      </c>
      <c r="CD65" s="974">
        <f>COUNTIF($BF65:$CC65,2)</f>
        <v>19</v>
      </c>
      <c r="CE65" s="512">
        <f>CD65/COUNTA($BF65:$CC65)</f>
        <v>0.79166666666666663</v>
      </c>
      <c r="CF65" s="950">
        <f>COUNTIF($BF65:$CC65,1)</f>
        <v>5</v>
      </c>
      <c r="CG65" s="510">
        <f>CF65/COUNTA($BF65:$CC65)</f>
        <v>0.20833333333333334</v>
      </c>
      <c r="CH65" s="950">
        <f>COUNTIF($BF65:$CC65,0)</f>
        <v>0</v>
      </c>
      <c r="CI65" s="511">
        <f t="shared" si="30"/>
        <v>0</v>
      </c>
      <c r="CJ65" s="950">
        <f t="shared" si="31"/>
        <v>1.7916666666666667</v>
      </c>
      <c r="CK65" s="951" t="str">
        <f>IF(CJ65&gt;=1.6,"Đạt mục tiêu",IF(CJ65&gt;=1,"Cần cố gắng","Chưa đạt"))</f>
        <v>Đạt mục tiêu</v>
      </c>
    </row>
    <row r="66" spans="1:89" s="972" customFormat="1" ht="78.75">
      <c r="A66" s="19"/>
      <c r="B66" s="451"/>
      <c r="C66" s="67" t="s">
        <v>617</v>
      </c>
      <c r="D66" s="109"/>
      <c r="E66" s="519"/>
      <c r="F66" s="109"/>
      <c r="G66" s="67" t="s">
        <v>616</v>
      </c>
      <c r="H66" s="106" t="s">
        <v>1464</v>
      </c>
      <c r="I66" s="79"/>
      <c r="J66" s="10"/>
      <c r="K66" s="79"/>
      <c r="L66" s="974" t="s">
        <v>16</v>
      </c>
      <c r="M66" s="79"/>
      <c r="N66" s="66"/>
      <c r="O66" s="66"/>
      <c r="P66" s="79"/>
      <c r="Q66" s="42"/>
      <c r="R66" s="42"/>
      <c r="S66" s="79"/>
      <c r="T66" s="79"/>
      <c r="U66" s="66"/>
      <c r="V66" s="79"/>
      <c r="W66" s="79"/>
      <c r="X66" s="79"/>
      <c r="Y66" s="79"/>
      <c r="Z66" s="79" t="s">
        <v>724</v>
      </c>
      <c r="AA66" s="79"/>
      <c r="AB66" s="79" t="s">
        <v>726</v>
      </c>
      <c r="AC66" s="79" t="s">
        <v>724</v>
      </c>
      <c r="AD66" s="79"/>
      <c r="AE66" s="79"/>
      <c r="AF66" s="79"/>
      <c r="AG66" s="79"/>
      <c r="AH66" s="79"/>
      <c r="AI66" s="79"/>
      <c r="AJ66" s="79"/>
      <c r="AK66" s="79"/>
      <c r="AL66" s="79"/>
      <c r="AM66" s="79"/>
      <c r="AN66" s="79"/>
      <c r="AO66" s="79"/>
      <c r="AP66" s="79"/>
      <c r="AQ66" s="79"/>
      <c r="AR66" s="79"/>
      <c r="AS66" s="79"/>
      <c r="AT66" s="79"/>
      <c r="AU66" s="79"/>
      <c r="AV66" s="79"/>
      <c r="AW66" s="79"/>
      <c r="AX66" s="79"/>
      <c r="AY66" s="79"/>
      <c r="AZ66" s="79"/>
      <c r="BA66" s="79"/>
      <c r="BB66" s="79"/>
      <c r="BC66" s="79"/>
      <c r="BD66" s="79"/>
      <c r="BE66" s="79"/>
      <c r="BF66" s="79">
        <v>2</v>
      </c>
      <c r="BG66" s="79">
        <v>2</v>
      </c>
      <c r="BH66" s="79">
        <v>2</v>
      </c>
      <c r="BI66" s="79">
        <v>2</v>
      </c>
      <c r="BJ66" s="79">
        <v>1</v>
      </c>
      <c r="BK66" s="79">
        <v>2</v>
      </c>
      <c r="BL66" s="79">
        <v>2</v>
      </c>
      <c r="BM66" s="79">
        <v>2</v>
      </c>
      <c r="BN66" s="79">
        <v>2</v>
      </c>
      <c r="BO66" s="79">
        <v>2</v>
      </c>
      <c r="BP66" s="79">
        <v>1</v>
      </c>
      <c r="BQ66" s="79">
        <v>1</v>
      </c>
      <c r="BR66" s="79">
        <v>2</v>
      </c>
      <c r="BS66" s="79">
        <v>1</v>
      </c>
      <c r="BT66" s="79">
        <v>2</v>
      </c>
      <c r="BU66" s="79">
        <v>2</v>
      </c>
      <c r="BV66" s="79">
        <v>2</v>
      </c>
      <c r="BW66" s="79">
        <v>2</v>
      </c>
      <c r="BX66" s="79">
        <v>2</v>
      </c>
      <c r="BY66" s="79">
        <v>2</v>
      </c>
      <c r="BZ66" s="79">
        <v>2</v>
      </c>
      <c r="CA66" s="79">
        <v>2</v>
      </c>
      <c r="CB66" s="79">
        <v>1</v>
      </c>
      <c r="CC66" s="79">
        <v>2</v>
      </c>
      <c r="CD66" s="974">
        <f>COUNTIF($BF66:$CC66,2)</f>
        <v>19</v>
      </c>
      <c r="CE66" s="512">
        <f>CD66/COUNTA($BF66:$CC66)</f>
        <v>0.79166666666666663</v>
      </c>
      <c r="CF66" s="974">
        <f>COUNTIF($BF66:$CC66,1)</f>
        <v>5</v>
      </c>
      <c r="CG66" s="512">
        <f>CF66/COUNTA($BF66:$CC66)</f>
        <v>0.20833333333333334</v>
      </c>
      <c r="CH66" s="974">
        <f>COUNTIF($BF66:$CC66,0)</f>
        <v>0</v>
      </c>
      <c r="CI66" s="81">
        <f t="shared" si="30"/>
        <v>0</v>
      </c>
      <c r="CJ66" s="974">
        <f t="shared" si="31"/>
        <v>1.7916666666666667</v>
      </c>
      <c r="CK66" s="975" t="str">
        <f t="shared" si="25"/>
        <v>Đạt mục tiêu</v>
      </c>
    </row>
    <row r="67" spans="1:89" s="972" customFormat="1" ht="75" customHeight="1">
      <c r="A67" s="19">
        <v>51</v>
      </c>
      <c r="B67" s="451">
        <v>51</v>
      </c>
      <c r="C67" s="67" t="s">
        <v>617</v>
      </c>
      <c r="D67" s="72" t="s">
        <v>14</v>
      </c>
      <c r="E67" s="67" t="s">
        <v>615</v>
      </c>
      <c r="F67" s="72" t="s">
        <v>17</v>
      </c>
      <c r="G67" s="67" t="s">
        <v>616</v>
      </c>
      <c r="H67" s="106" t="s">
        <v>1465</v>
      </c>
      <c r="I67" s="106" t="s">
        <v>1466</v>
      </c>
      <c r="J67" s="106" t="s">
        <v>1466</v>
      </c>
      <c r="K67" s="106" t="s">
        <v>1466</v>
      </c>
      <c r="L67" s="66" t="s">
        <v>16</v>
      </c>
      <c r="M67" s="79"/>
      <c r="N67" s="79"/>
      <c r="O67" s="79"/>
      <c r="P67" s="79"/>
      <c r="Q67" s="79"/>
      <c r="R67" s="79"/>
      <c r="S67" s="79"/>
      <c r="T67" s="79"/>
      <c r="U67" s="66">
        <f t="shared" si="15"/>
        <v>1</v>
      </c>
      <c r="V67" s="79"/>
      <c r="W67" s="79"/>
      <c r="X67" s="79"/>
      <c r="Y67" s="79"/>
      <c r="Z67" s="79" t="s">
        <v>723</v>
      </c>
      <c r="AA67" s="79" t="s">
        <v>727</v>
      </c>
      <c r="AB67" s="79"/>
      <c r="AC67" s="79" t="s">
        <v>726</v>
      </c>
      <c r="AD67" s="79"/>
      <c r="AE67" s="79"/>
      <c r="AF67" s="79"/>
      <c r="AG67" s="79"/>
      <c r="AH67" s="79"/>
      <c r="AI67" s="79"/>
      <c r="AJ67" s="79"/>
      <c r="AK67" s="79"/>
      <c r="AL67" s="79"/>
      <c r="AM67" s="79"/>
      <c r="AN67" s="79"/>
      <c r="AO67" s="79"/>
      <c r="AP67" s="79"/>
      <c r="AQ67" s="79"/>
      <c r="AR67" s="79"/>
      <c r="AS67" s="79"/>
      <c r="AT67" s="79"/>
      <c r="AU67" s="79"/>
      <c r="AV67" s="79"/>
      <c r="AW67" s="79"/>
      <c r="AX67" s="79"/>
      <c r="AY67" s="79"/>
      <c r="AZ67" s="79"/>
      <c r="BA67" s="79"/>
      <c r="BB67" s="79"/>
      <c r="BC67" s="79"/>
      <c r="BD67" s="79"/>
      <c r="BE67" s="79"/>
      <c r="BF67" s="79">
        <v>2</v>
      </c>
      <c r="BG67" s="79">
        <v>2</v>
      </c>
      <c r="BH67" s="79">
        <v>2</v>
      </c>
      <c r="BI67" s="79">
        <v>2</v>
      </c>
      <c r="BJ67" s="79">
        <v>2</v>
      </c>
      <c r="BK67" s="79">
        <v>2</v>
      </c>
      <c r="BL67" s="79">
        <v>2</v>
      </c>
      <c r="BM67" s="79">
        <v>2</v>
      </c>
      <c r="BN67" s="79">
        <v>1</v>
      </c>
      <c r="BO67" s="79">
        <v>1</v>
      </c>
      <c r="BP67" s="79">
        <v>1</v>
      </c>
      <c r="BQ67" s="79">
        <v>1</v>
      </c>
      <c r="BR67" s="79">
        <v>2</v>
      </c>
      <c r="BS67" s="79">
        <v>1</v>
      </c>
      <c r="BT67" s="79">
        <v>2</v>
      </c>
      <c r="BU67" s="79">
        <v>2</v>
      </c>
      <c r="BV67" s="79">
        <v>2</v>
      </c>
      <c r="BW67" s="79">
        <v>2</v>
      </c>
      <c r="BX67" s="79">
        <v>2</v>
      </c>
      <c r="BY67" s="79">
        <v>2</v>
      </c>
      <c r="BZ67" s="79">
        <v>2</v>
      </c>
      <c r="CA67" s="79">
        <v>2</v>
      </c>
      <c r="CB67" s="79">
        <v>1</v>
      </c>
      <c r="CC67" s="79">
        <v>2</v>
      </c>
      <c r="CD67" s="974">
        <f>COUNTIF($BF67:$CC67,2)</f>
        <v>18</v>
      </c>
      <c r="CE67" s="512">
        <f>CD67/COUNTA($BF67:$CC67)</f>
        <v>0.75</v>
      </c>
      <c r="CF67" s="974">
        <f>COUNTIF($BF67:$CC67,1)</f>
        <v>6</v>
      </c>
      <c r="CG67" s="512">
        <f>CF67/COUNTA($BF67:$CC67)</f>
        <v>0.25</v>
      </c>
      <c r="CH67" s="974">
        <f>COUNTIF($BF67:$CC67,0)</f>
        <v>0</v>
      </c>
      <c r="CI67" s="81">
        <f t="shared" si="30"/>
        <v>0</v>
      </c>
      <c r="CJ67" s="974">
        <f t="shared" si="31"/>
        <v>1.75</v>
      </c>
      <c r="CK67" s="975" t="str">
        <f t="shared" si="25"/>
        <v>Đạt mục tiêu</v>
      </c>
    </row>
    <row r="68" spans="1:89" ht="0.75" hidden="1" customHeight="1">
      <c r="A68" s="950">
        <v>52</v>
      </c>
      <c r="B68" s="451">
        <v>52</v>
      </c>
      <c r="C68" s="1367" t="s">
        <v>20</v>
      </c>
      <c r="D68" s="1368"/>
      <c r="E68" s="1369"/>
      <c r="F68" s="6" t="s">
        <v>316</v>
      </c>
      <c r="G68" s="6" t="s">
        <v>316</v>
      </c>
      <c r="H68" s="11" t="s">
        <v>316</v>
      </c>
      <c r="I68" s="6" t="s">
        <v>316</v>
      </c>
      <c r="J68" s="6" t="s">
        <v>316</v>
      </c>
      <c r="K68" s="507" t="s">
        <v>316</v>
      </c>
      <c r="L68" s="6" t="s">
        <v>316</v>
      </c>
      <c r="M68" s="6" t="s">
        <v>316</v>
      </c>
      <c r="N68" s="11" t="s">
        <v>316</v>
      </c>
      <c r="O68" s="71" t="s">
        <v>316</v>
      </c>
      <c r="P68" s="6" t="s">
        <v>316</v>
      </c>
      <c r="Q68" s="6" t="s">
        <v>316</v>
      </c>
      <c r="R68" s="6"/>
      <c r="S68" s="6" t="s">
        <v>316</v>
      </c>
      <c r="T68" s="6" t="s">
        <v>316</v>
      </c>
      <c r="U68" s="6" t="s">
        <v>316</v>
      </c>
      <c r="V68" s="6" t="s">
        <v>316</v>
      </c>
      <c r="W68" s="6" t="s">
        <v>316</v>
      </c>
      <c r="X68" s="6" t="s">
        <v>316</v>
      </c>
      <c r="Y68" s="6" t="s">
        <v>316</v>
      </c>
      <c r="Z68" s="6" t="s">
        <v>316</v>
      </c>
      <c r="AA68" s="6" t="s">
        <v>316</v>
      </c>
      <c r="AB68" s="6" t="s">
        <v>316</v>
      </c>
      <c r="AC68" s="6" t="s">
        <v>316</v>
      </c>
      <c r="AD68" s="6" t="s">
        <v>316</v>
      </c>
      <c r="AE68" s="6" t="s">
        <v>316</v>
      </c>
      <c r="AF68" s="6" t="s">
        <v>316</v>
      </c>
      <c r="AG68" s="6" t="s">
        <v>316</v>
      </c>
      <c r="AH68" s="11" t="s">
        <v>316</v>
      </c>
      <c r="AI68" s="11" t="s">
        <v>316</v>
      </c>
      <c r="AJ68" s="11" t="s">
        <v>316</v>
      </c>
      <c r="AK68" s="11" t="s">
        <v>316</v>
      </c>
      <c r="AL68" s="11" t="s">
        <v>316</v>
      </c>
      <c r="AM68" s="6" t="s">
        <v>316</v>
      </c>
      <c r="AN68" s="6" t="s">
        <v>316</v>
      </c>
      <c r="AO68" s="6" t="s">
        <v>316</v>
      </c>
      <c r="AP68" s="6" t="s">
        <v>316</v>
      </c>
      <c r="AQ68" s="6"/>
      <c r="AR68" s="6"/>
      <c r="AS68" s="6" t="s">
        <v>316</v>
      </c>
      <c r="AT68" s="6" t="s">
        <v>316</v>
      </c>
      <c r="AU68" s="6" t="s">
        <v>316</v>
      </c>
      <c r="AV68" s="6" t="s">
        <v>316</v>
      </c>
      <c r="AW68" s="6" t="s">
        <v>316</v>
      </c>
      <c r="AX68" s="6"/>
      <c r="AY68" s="6"/>
      <c r="AZ68" s="6" t="s">
        <v>316</v>
      </c>
      <c r="BA68" s="6"/>
      <c r="BB68" s="6"/>
      <c r="BC68" s="6" t="s">
        <v>316</v>
      </c>
      <c r="BD68" s="6"/>
      <c r="BE68" s="6" t="s">
        <v>316</v>
      </c>
      <c r="BF68" s="507" t="s">
        <v>316</v>
      </c>
      <c r="BG68" s="507" t="s">
        <v>316</v>
      </c>
      <c r="BH68" s="507" t="s">
        <v>316</v>
      </c>
      <c r="BI68" s="507" t="s">
        <v>316</v>
      </c>
      <c r="BJ68" s="507" t="s">
        <v>316</v>
      </c>
      <c r="BK68" s="507" t="s">
        <v>316</v>
      </c>
      <c r="BL68" s="507" t="s">
        <v>316</v>
      </c>
      <c r="BM68" s="507" t="s">
        <v>316</v>
      </c>
      <c r="BN68" s="507" t="s">
        <v>316</v>
      </c>
      <c r="BO68" s="507" t="s">
        <v>316</v>
      </c>
      <c r="BP68" s="507" t="s">
        <v>316</v>
      </c>
      <c r="BQ68" s="79">
        <v>1</v>
      </c>
      <c r="BR68" s="507" t="s">
        <v>316</v>
      </c>
      <c r="BS68" s="507" t="s">
        <v>316</v>
      </c>
      <c r="BT68" s="507" t="s">
        <v>316</v>
      </c>
      <c r="BU68" s="507" t="s">
        <v>316</v>
      </c>
      <c r="BV68" s="507" t="s">
        <v>316</v>
      </c>
      <c r="BW68" s="507"/>
      <c r="BX68" s="507"/>
      <c r="BY68" s="507"/>
      <c r="BZ68" s="507"/>
      <c r="CA68" s="507"/>
      <c r="CB68" s="79">
        <v>1</v>
      </c>
      <c r="CC68" s="507" t="s">
        <v>316</v>
      </c>
      <c r="CD68" s="507" t="s">
        <v>316</v>
      </c>
      <c r="CE68" s="508" t="s">
        <v>316</v>
      </c>
      <c r="CF68" s="507" t="s">
        <v>316</v>
      </c>
      <c r="CG68" s="508" t="s">
        <v>316</v>
      </c>
      <c r="CH68" s="507" t="s">
        <v>316</v>
      </c>
      <c r="CI68" s="507" t="s">
        <v>316</v>
      </c>
      <c r="CJ68" s="507" t="s">
        <v>316</v>
      </c>
      <c r="CK68" s="508" t="s">
        <v>316</v>
      </c>
    </row>
    <row r="69" spans="1:89" hidden="1">
      <c r="A69" s="950">
        <v>53</v>
      </c>
      <c r="B69" s="451">
        <v>53</v>
      </c>
      <c r="C69" s="1367" t="s">
        <v>63</v>
      </c>
      <c r="D69" s="1368"/>
      <c r="E69" s="1369"/>
      <c r="F69" s="6" t="s">
        <v>316</v>
      </c>
      <c r="G69" s="6" t="s">
        <v>316</v>
      </c>
      <c r="H69" s="11" t="s">
        <v>316</v>
      </c>
      <c r="I69" s="6" t="s">
        <v>316</v>
      </c>
      <c r="J69" s="6" t="s">
        <v>316</v>
      </c>
      <c r="K69" s="507" t="s">
        <v>316</v>
      </c>
      <c r="L69" s="6" t="s">
        <v>316</v>
      </c>
      <c r="M69" s="6" t="s">
        <v>316</v>
      </c>
      <c r="N69" s="11" t="s">
        <v>316</v>
      </c>
      <c r="O69" s="6" t="s">
        <v>316</v>
      </c>
      <c r="P69" s="6" t="s">
        <v>316</v>
      </c>
      <c r="Q69" s="6" t="s">
        <v>316</v>
      </c>
      <c r="R69" s="6"/>
      <c r="S69" s="6" t="s">
        <v>316</v>
      </c>
      <c r="T69" s="6" t="s">
        <v>316</v>
      </c>
      <c r="U69" s="6" t="s">
        <v>316</v>
      </c>
      <c r="V69" s="6" t="s">
        <v>316</v>
      </c>
      <c r="W69" s="6" t="s">
        <v>316</v>
      </c>
      <c r="X69" s="6" t="s">
        <v>316</v>
      </c>
      <c r="Y69" s="6" t="s">
        <v>316</v>
      </c>
      <c r="Z69" s="6" t="s">
        <v>316</v>
      </c>
      <c r="AA69" s="6" t="s">
        <v>316</v>
      </c>
      <c r="AB69" s="6" t="s">
        <v>316</v>
      </c>
      <c r="AC69" s="6" t="s">
        <v>316</v>
      </c>
      <c r="AD69" s="6" t="s">
        <v>316</v>
      </c>
      <c r="AE69" s="6" t="s">
        <v>316</v>
      </c>
      <c r="AF69" s="6" t="s">
        <v>316</v>
      </c>
      <c r="AG69" s="6" t="s">
        <v>316</v>
      </c>
      <c r="AH69" s="11" t="s">
        <v>316</v>
      </c>
      <c r="AI69" s="11" t="s">
        <v>316</v>
      </c>
      <c r="AJ69" s="11" t="s">
        <v>316</v>
      </c>
      <c r="AK69" s="11" t="s">
        <v>316</v>
      </c>
      <c r="AL69" s="11" t="s">
        <v>316</v>
      </c>
      <c r="AM69" s="6" t="s">
        <v>316</v>
      </c>
      <c r="AN69" s="6" t="s">
        <v>316</v>
      </c>
      <c r="AO69" s="6" t="s">
        <v>316</v>
      </c>
      <c r="AP69" s="6" t="s">
        <v>316</v>
      </c>
      <c r="AQ69" s="6"/>
      <c r="AR69" s="6"/>
      <c r="AS69" s="6" t="s">
        <v>316</v>
      </c>
      <c r="AT69" s="6" t="s">
        <v>316</v>
      </c>
      <c r="AU69" s="6" t="s">
        <v>316</v>
      </c>
      <c r="AV69" s="6" t="s">
        <v>316</v>
      </c>
      <c r="AW69" s="6" t="s">
        <v>316</v>
      </c>
      <c r="AX69" s="6"/>
      <c r="AY69" s="6"/>
      <c r="AZ69" s="6" t="s">
        <v>316</v>
      </c>
      <c r="BA69" s="6"/>
      <c r="BB69" s="6"/>
      <c r="BC69" s="6" t="s">
        <v>316</v>
      </c>
      <c r="BD69" s="6"/>
      <c r="BE69" s="6" t="s">
        <v>316</v>
      </c>
      <c r="BF69" s="507" t="s">
        <v>316</v>
      </c>
      <c r="BG69" s="507" t="s">
        <v>316</v>
      </c>
      <c r="BH69" s="507" t="s">
        <v>316</v>
      </c>
      <c r="BI69" s="507" t="s">
        <v>316</v>
      </c>
      <c r="BJ69" s="507" t="s">
        <v>316</v>
      </c>
      <c r="BK69" s="507" t="s">
        <v>316</v>
      </c>
      <c r="BL69" s="507" t="s">
        <v>316</v>
      </c>
      <c r="BM69" s="507" t="s">
        <v>316</v>
      </c>
      <c r="BN69" s="507" t="s">
        <v>316</v>
      </c>
      <c r="BO69" s="507" t="s">
        <v>316</v>
      </c>
      <c r="BP69" s="507" t="s">
        <v>316</v>
      </c>
      <c r="BQ69" s="79">
        <v>1</v>
      </c>
      <c r="BR69" s="507" t="s">
        <v>316</v>
      </c>
      <c r="BS69" s="507" t="s">
        <v>316</v>
      </c>
      <c r="BT69" s="507" t="s">
        <v>316</v>
      </c>
      <c r="BU69" s="507" t="s">
        <v>316</v>
      </c>
      <c r="BV69" s="507" t="s">
        <v>316</v>
      </c>
      <c r="BW69" s="507"/>
      <c r="BX69" s="507"/>
      <c r="BY69" s="507"/>
      <c r="BZ69" s="507"/>
      <c r="CA69" s="507"/>
      <c r="CB69" s="79">
        <v>1</v>
      </c>
      <c r="CC69" s="507" t="s">
        <v>316</v>
      </c>
      <c r="CD69" s="507" t="s">
        <v>316</v>
      </c>
      <c r="CE69" s="508" t="s">
        <v>316</v>
      </c>
      <c r="CF69" s="507" t="s">
        <v>316</v>
      </c>
      <c r="CG69" s="508" t="s">
        <v>316</v>
      </c>
      <c r="CH69" s="507" t="s">
        <v>316</v>
      </c>
      <c r="CI69" s="507" t="s">
        <v>316</v>
      </c>
      <c r="CJ69" s="507" t="s">
        <v>316</v>
      </c>
      <c r="CK69" s="508" t="s">
        <v>316</v>
      </c>
    </row>
    <row r="70" spans="1:89" ht="63">
      <c r="A70" s="950">
        <v>54</v>
      </c>
      <c r="B70" s="451">
        <v>54</v>
      </c>
      <c r="C70" s="490" t="s">
        <v>618</v>
      </c>
      <c r="D70" s="109" t="s">
        <v>14</v>
      </c>
      <c r="E70" s="490" t="s">
        <v>619</v>
      </c>
      <c r="F70" s="109" t="s">
        <v>17</v>
      </c>
      <c r="G70" s="519" t="s">
        <v>619</v>
      </c>
      <c r="H70" s="390" t="s">
        <v>627</v>
      </c>
      <c r="I70" s="71"/>
      <c r="J70" s="10" t="s">
        <v>11</v>
      </c>
      <c r="K70" s="71"/>
      <c r="L70" s="71"/>
      <c r="M70" s="71"/>
      <c r="N70" s="960" t="s">
        <v>16</v>
      </c>
      <c r="O70" s="71"/>
      <c r="P70" s="71"/>
      <c r="Q70" s="71"/>
      <c r="R70" s="71"/>
      <c r="S70" s="71"/>
      <c r="T70" s="71"/>
      <c r="U70" s="66">
        <f t="shared" si="15"/>
        <v>1</v>
      </c>
      <c r="V70" s="71"/>
      <c r="W70" s="71"/>
      <c r="X70" s="71"/>
      <c r="Y70" s="71"/>
      <c r="Z70" s="71"/>
      <c r="AA70" s="71"/>
      <c r="AB70" s="71"/>
      <c r="AC70" s="71"/>
      <c r="AD70" s="71"/>
      <c r="AE70" s="71"/>
      <c r="AF70" s="71"/>
      <c r="AG70" s="71"/>
      <c r="AH70" s="960" t="s">
        <v>728</v>
      </c>
      <c r="AI70" s="960" t="s">
        <v>728</v>
      </c>
      <c r="AJ70" s="960" t="s">
        <v>728</v>
      </c>
      <c r="AK70" s="960" t="s">
        <v>728</v>
      </c>
      <c r="AL70" s="960" t="s">
        <v>728</v>
      </c>
      <c r="AM70" s="71"/>
      <c r="AN70" s="71"/>
      <c r="AO70" s="71"/>
      <c r="AP70" s="71"/>
      <c r="AQ70" s="71"/>
      <c r="AR70" s="71"/>
      <c r="AS70" s="71"/>
      <c r="AT70" s="71"/>
      <c r="AU70" s="71"/>
      <c r="AV70" s="71"/>
      <c r="AW70" s="71"/>
      <c r="AX70" s="71"/>
      <c r="AY70" s="71"/>
      <c r="AZ70" s="71"/>
      <c r="BA70" s="71"/>
      <c r="BB70" s="71"/>
      <c r="BC70" s="71"/>
      <c r="BD70" s="71"/>
      <c r="BE70" s="71"/>
      <c r="BF70" s="20">
        <v>2</v>
      </c>
      <c r="BG70" s="20">
        <v>2</v>
      </c>
      <c r="BH70" s="20">
        <v>2</v>
      </c>
      <c r="BI70" s="20">
        <v>2</v>
      </c>
      <c r="BJ70" s="20">
        <v>2</v>
      </c>
      <c r="BK70" s="20">
        <v>1</v>
      </c>
      <c r="BL70" s="20">
        <v>2</v>
      </c>
      <c r="BM70" s="20">
        <v>2</v>
      </c>
      <c r="BN70" s="20">
        <v>2</v>
      </c>
      <c r="BO70" s="20">
        <v>1</v>
      </c>
      <c r="BP70" s="20">
        <v>2</v>
      </c>
      <c r="BQ70" s="79">
        <v>1</v>
      </c>
      <c r="BR70" s="20">
        <v>2</v>
      </c>
      <c r="BS70" s="20">
        <v>1</v>
      </c>
      <c r="BT70" s="20">
        <v>2</v>
      </c>
      <c r="BU70" s="20">
        <v>2</v>
      </c>
      <c r="BV70" s="20">
        <v>2</v>
      </c>
      <c r="BW70" s="20">
        <v>2</v>
      </c>
      <c r="BX70" s="20">
        <v>2</v>
      </c>
      <c r="BY70" s="20">
        <v>2</v>
      </c>
      <c r="BZ70" s="20">
        <v>2</v>
      </c>
      <c r="CA70" s="20">
        <v>2</v>
      </c>
      <c r="CB70" s="79">
        <v>1</v>
      </c>
      <c r="CC70" s="20">
        <v>1</v>
      </c>
      <c r="CD70" s="21">
        <f>COUNTIF($BF70:$CC70,2)</f>
        <v>18</v>
      </c>
      <c r="CE70" s="22">
        <f>CD70/COUNTA($BF70:$CC70)</f>
        <v>0.75</v>
      </c>
      <c r="CF70" s="21">
        <f>COUNTIF($BF70:$CC70,1)</f>
        <v>6</v>
      </c>
      <c r="CG70" s="22">
        <f>CF70/COUNTA($BF70:$CC70)</f>
        <v>0.25</v>
      </c>
      <c r="CH70" s="21">
        <f>COUNTIF($BF70:$CC70,0)</f>
        <v>0</v>
      </c>
      <c r="CI70" s="22">
        <f>CH70/COUNTA($BF70:$CC70)</f>
        <v>0</v>
      </c>
      <c r="CJ70" s="21">
        <f>(((CD70*2)+(CF70*1)+(CH70*0)))/COUNTA($BF70:$CC70)</f>
        <v>1.75</v>
      </c>
      <c r="CK70" s="427" t="str">
        <f>IF(CJ70&gt;=1.6,"Đạt mục tiêu",IF(CJ70&gt;=1,"Cần cố gắng","Chưa đạt"))</f>
        <v>Đạt mục tiêu</v>
      </c>
    </row>
    <row r="71" spans="1:89" s="972" customFormat="1" ht="62.25">
      <c r="A71" s="19">
        <v>55</v>
      </c>
      <c r="B71" s="451">
        <v>55</v>
      </c>
      <c r="C71" s="519" t="s">
        <v>620</v>
      </c>
      <c r="D71" s="109" t="s">
        <v>14</v>
      </c>
      <c r="E71" s="519" t="s">
        <v>621</v>
      </c>
      <c r="F71" s="109" t="s">
        <v>17</v>
      </c>
      <c r="G71" s="79" t="s">
        <v>310</v>
      </c>
      <c r="H71" s="96" t="s">
        <v>709</v>
      </c>
      <c r="I71" s="71"/>
      <c r="J71" s="10" t="s">
        <v>11</v>
      </c>
      <c r="K71" s="71"/>
      <c r="L71" s="71"/>
      <c r="M71" s="71"/>
      <c r="N71" s="71"/>
      <c r="O71" s="130" t="s">
        <v>16</v>
      </c>
      <c r="P71" s="130" t="s">
        <v>16</v>
      </c>
      <c r="Q71" s="71"/>
      <c r="R71" s="71"/>
      <c r="S71" s="71"/>
      <c r="T71" s="71"/>
      <c r="U71" s="66">
        <f t="shared" si="15"/>
        <v>2</v>
      </c>
      <c r="V71" s="71"/>
      <c r="W71" s="71"/>
      <c r="X71" s="71"/>
      <c r="Y71" s="71"/>
      <c r="Z71" s="71"/>
      <c r="AA71" s="71"/>
      <c r="AB71" s="71"/>
      <c r="AC71" s="71"/>
      <c r="AD71" s="71"/>
      <c r="AE71" s="71"/>
      <c r="AF71" s="71"/>
      <c r="AG71" s="71"/>
      <c r="AH71" s="71"/>
      <c r="AI71" s="71"/>
      <c r="AJ71" s="71"/>
      <c r="AK71" s="71"/>
      <c r="AL71" s="71"/>
      <c r="AM71" s="72" t="s">
        <v>728</v>
      </c>
      <c r="AN71" s="72" t="s">
        <v>728</v>
      </c>
      <c r="AO71" s="72" t="s">
        <v>728</v>
      </c>
      <c r="AP71" s="72" t="s">
        <v>728</v>
      </c>
      <c r="AQ71" s="71" t="s">
        <v>728</v>
      </c>
      <c r="AR71" s="71" t="s">
        <v>728</v>
      </c>
      <c r="AS71" s="71" t="s">
        <v>728</v>
      </c>
      <c r="AT71" s="71"/>
      <c r="AU71" s="71"/>
      <c r="AV71" s="71"/>
      <c r="AW71" s="71"/>
      <c r="AX71" s="71"/>
      <c r="AY71" s="71"/>
      <c r="AZ71" s="71"/>
      <c r="BA71" s="71"/>
      <c r="BB71" s="71"/>
      <c r="BC71" s="71"/>
      <c r="BD71" s="71"/>
      <c r="BE71" s="71"/>
      <c r="BF71" s="79">
        <v>2</v>
      </c>
      <c r="BG71" s="79">
        <v>2</v>
      </c>
      <c r="BH71" s="79">
        <v>2</v>
      </c>
      <c r="BI71" s="79">
        <v>1</v>
      </c>
      <c r="BJ71" s="79">
        <v>2</v>
      </c>
      <c r="BK71" s="79">
        <v>2</v>
      </c>
      <c r="BL71" s="79">
        <v>2</v>
      </c>
      <c r="BM71" s="79">
        <v>2</v>
      </c>
      <c r="BN71" s="79">
        <v>2</v>
      </c>
      <c r="BO71" s="79">
        <v>2</v>
      </c>
      <c r="BP71" s="79">
        <v>2</v>
      </c>
      <c r="BQ71" s="79">
        <v>1</v>
      </c>
      <c r="BR71" s="79">
        <v>2</v>
      </c>
      <c r="BS71" s="79">
        <v>2</v>
      </c>
      <c r="BT71" s="79">
        <v>1</v>
      </c>
      <c r="BU71" s="79">
        <v>2</v>
      </c>
      <c r="BV71" s="79">
        <v>2</v>
      </c>
      <c r="BW71" s="79">
        <v>2</v>
      </c>
      <c r="BX71" s="79">
        <v>2</v>
      </c>
      <c r="BY71" s="79">
        <v>2</v>
      </c>
      <c r="BZ71" s="79">
        <v>2</v>
      </c>
      <c r="CA71" s="79">
        <v>2</v>
      </c>
      <c r="CB71" s="79">
        <v>1</v>
      </c>
      <c r="CC71" s="79">
        <v>1</v>
      </c>
      <c r="CD71" s="974">
        <f>COUNTIF($BF71:$CC71,2)</f>
        <v>19</v>
      </c>
      <c r="CE71" s="81">
        <f>CD71/COUNTA($BF71:$CC71)</f>
        <v>0.79166666666666663</v>
      </c>
      <c r="CF71" s="974">
        <f>COUNTIF($BF71:$CC71,1)</f>
        <v>5</v>
      </c>
      <c r="CG71" s="81">
        <f>CF71/COUNTA($BF71:$CC71)</f>
        <v>0.20833333333333334</v>
      </c>
      <c r="CH71" s="974">
        <f>COUNTIF($BF71:$CC71,0)</f>
        <v>0</v>
      </c>
      <c r="CI71" s="81">
        <f>CH71/COUNTA($BF71:$CC71)</f>
        <v>0</v>
      </c>
      <c r="CJ71" s="974">
        <f>(((CD71*2)+(CF71*1)+(CH71*0)))/COUNTA($BF71:$CC71)</f>
        <v>1.7916666666666667</v>
      </c>
      <c r="CK71" s="975" t="str">
        <f t="shared" ref="CK71" si="33">IF(CJ71&gt;=1.6,"Đạt mục tiêu",IF(CJ71&gt;=1,"Cần cố gắng","Chưa đạt"))</f>
        <v>Đạt mục tiêu</v>
      </c>
    </row>
    <row r="72" spans="1:89" ht="39.75" customHeight="1">
      <c r="A72" s="950">
        <v>56</v>
      </c>
      <c r="B72" s="451">
        <v>56</v>
      </c>
      <c r="C72" s="490" t="s">
        <v>622</v>
      </c>
      <c r="D72" s="109" t="s">
        <v>14</v>
      </c>
      <c r="E72" s="519" t="s">
        <v>21</v>
      </c>
      <c r="F72" s="109" t="s">
        <v>14</v>
      </c>
      <c r="G72" s="519" t="s">
        <v>21</v>
      </c>
      <c r="H72" s="67" t="s">
        <v>628</v>
      </c>
      <c r="I72" s="71"/>
      <c r="J72" s="10" t="s">
        <v>11</v>
      </c>
      <c r="K72" s="507" t="s">
        <v>16</v>
      </c>
      <c r="L72" s="71"/>
      <c r="M72" s="71"/>
      <c r="N72" s="71"/>
      <c r="O72" s="71"/>
      <c r="P72" s="71"/>
      <c r="Q72" s="71"/>
      <c r="R72" s="130" t="s">
        <v>16</v>
      </c>
      <c r="S72" s="71"/>
      <c r="T72" s="71"/>
      <c r="U72" s="66">
        <f t="shared" si="15"/>
        <v>2</v>
      </c>
      <c r="V72" s="72" t="s">
        <v>728</v>
      </c>
      <c r="W72" s="72" t="s">
        <v>728</v>
      </c>
      <c r="X72" s="72" t="s">
        <v>723</v>
      </c>
      <c r="Y72" s="72" t="s">
        <v>728</v>
      </c>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t="s">
        <v>728</v>
      </c>
      <c r="AY72" s="71" t="s">
        <v>723</v>
      </c>
      <c r="AZ72" s="71"/>
      <c r="BA72" s="71"/>
      <c r="BB72" s="71"/>
      <c r="BC72" s="71"/>
      <c r="BD72" s="71"/>
      <c r="BE72" s="71"/>
      <c r="BF72" s="960" t="s">
        <v>281</v>
      </c>
      <c r="BG72" s="960" t="s">
        <v>281</v>
      </c>
      <c r="BH72" s="960" t="s">
        <v>1160</v>
      </c>
      <c r="BI72" s="960" t="s">
        <v>281</v>
      </c>
      <c r="BJ72" s="960" t="s">
        <v>1160</v>
      </c>
      <c r="BK72" s="960" t="s">
        <v>281</v>
      </c>
      <c r="BL72" s="960" t="s">
        <v>281</v>
      </c>
      <c r="BM72" s="960" t="s">
        <v>281</v>
      </c>
      <c r="BN72" s="960" t="s">
        <v>281</v>
      </c>
      <c r="BO72" s="960" t="s">
        <v>281</v>
      </c>
      <c r="BP72" s="960" t="s">
        <v>281</v>
      </c>
      <c r="BQ72" s="79">
        <v>1</v>
      </c>
      <c r="BR72" s="960" t="s">
        <v>281</v>
      </c>
      <c r="BS72" s="960" t="s">
        <v>281</v>
      </c>
      <c r="BT72" s="960" t="s">
        <v>281</v>
      </c>
      <c r="BU72" s="960" t="s">
        <v>281</v>
      </c>
      <c r="BV72" s="960" t="s">
        <v>281</v>
      </c>
      <c r="BW72" s="960" t="s">
        <v>281</v>
      </c>
      <c r="BX72" s="960" t="s">
        <v>281</v>
      </c>
      <c r="BY72" s="960" t="s">
        <v>281</v>
      </c>
      <c r="BZ72" s="960" t="s">
        <v>281</v>
      </c>
      <c r="CA72" s="960" t="s">
        <v>1160</v>
      </c>
      <c r="CB72" s="79">
        <v>1</v>
      </c>
      <c r="CC72" s="960" t="s">
        <v>281</v>
      </c>
      <c r="CD72" s="950">
        <f>COUNTIF($BF72:$CC72,2)</f>
        <v>19</v>
      </c>
      <c r="CE72" s="510">
        <f>CD72/COUNTA($BF72:$CC72)</f>
        <v>0.79166666666666663</v>
      </c>
      <c r="CF72" s="950">
        <f>COUNTIF($BF72:$CC72,1)</f>
        <v>5</v>
      </c>
      <c r="CG72" s="510">
        <f>CF72/COUNTA($BF72:$CC72)</f>
        <v>0.20833333333333334</v>
      </c>
      <c r="CH72" s="950">
        <f>COUNTIF($BF72:$CC72,0)</f>
        <v>0</v>
      </c>
      <c r="CI72" s="511">
        <f>CH72/COUNTA($BF72:$CC72)</f>
        <v>0</v>
      </c>
      <c r="CJ72" s="950">
        <f>(((CD72*2)+(CF72*1)+(CH72*0)))/COUNTA($BF72:$CC72)</f>
        <v>1.7916666666666667</v>
      </c>
      <c r="CK72" s="951" t="str">
        <f>IF(CJ72&gt;=1.6,"Đạt mục tiêu",IF(CJ72&gt;=1,"Cần cố gắng","Chưa đạt"))</f>
        <v>Đạt mục tiêu</v>
      </c>
    </row>
    <row r="73" spans="1:89" ht="94.5">
      <c r="A73" s="950">
        <v>57</v>
      </c>
      <c r="B73" s="451">
        <v>57</v>
      </c>
      <c r="C73" s="490" t="s">
        <v>623</v>
      </c>
      <c r="D73" s="109" t="s">
        <v>17</v>
      </c>
      <c r="E73" s="490" t="s">
        <v>624</v>
      </c>
      <c r="F73" s="109" t="s">
        <v>17</v>
      </c>
      <c r="G73" s="79" t="s">
        <v>278</v>
      </c>
      <c r="H73" s="518" t="s">
        <v>307</v>
      </c>
      <c r="I73" s="71"/>
      <c r="J73" s="10" t="s">
        <v>11</v>
      </c>
      <c r="K73" s="71"/>
      <c r="L73" s="71"/>
      <c r="M73" s="71"/>
      <c r="N73" s="960" t="s">
        <v>16</v>
      </c>
      <c r="O73" s="71"/>
      <c r="P73" s="71"/>
      <c r="Q73" s="71"/>
      <c r="R73" s="71"/>
      <c r="S73" s="71"/>
      <c r="T73" s="71"/>
      <c r="U73" s="66">
        <f t="shared" si="15"/>
        <v>1</v>
      </c>
      <c r="V73" s="71"/>
      <c r="W73" s="71"/>
      <c r="X73" s="71"/>
      <c r="Y73" s="71"/>
      <c r="Z73" s="71"/>
      <c r="AA73" s="71"/>
      <c r="AB73" s="71"/>
      <c r="AC73" s="71"/>
      <c r="AD73" s="71"/>
      <c r="AE73" s="71"/>
      <c r="AF73" s="71"/>
      <c r="AG73" s="71"/>
      <c r="AH73" s="960" t="s">
        <v>728</v>
      </c>
      <c r="AI73" s="960" t="s">
        <v>728</v>
      </c>
      <c r="AJ73" s="960" t="s">
        <v>728</v>
      </c>
      <c r="AK73" s="960" t="s">
        <v>728</v>
      </c>
      <c r="AL73" s="960" t="s">
        <v>728</v>
      </c>
      <c r="AM73" s="71"/>
      <c r="AN73" s="71"/>
      <c r="AO73" s="71"/>
      <c r="AP73" s="71"/>
      <c r="AQ73" s="71"/>
      <c r="AR73" s="71"/>
      <c r="AS73" s="71"/>
      <c r="AT73" s="71"/>
      <c r="AU73" s="71"/>
      <c r="AV73" s="71"/>
      <c r="AW73" s="71"/>
      <c r="AX73" s="71"/>
      <c r="AY73" s="71"/>
      <c r="AZ73" s="71"/>
      <c r="BA73" s="71"/>
      <c r="BB73" s="71"/>
      <c r="BC73" s="71"/>
      <c r="BD73" s="71"/>
      <c r="BE73" s="71"/>
      <c r="BF73" s="20">
        <v>2</v>
      </c>
      <c r="BG73" s="20">
        <v>2</v>
      </c>
      <c r="BH73" s="20">
        <v>2</v>
      </c>
      <c r="BI73" s="20">
        <v>2</v>
      </c>
      <c r="BJ73" s="20">
        <v>2</v>
      </c>
      <c r="BK73" s="20">
        <v>1</v>
      </c>
      <c r="BL73" s="20">
        <v>2</v>
      </c>
      <c r="BM73" s="20">
        <v>2</v>
      </c>
      <c r="BN73" s="20">
        <v>2</v>
      </c>
      <c r="BO73" s="20">
        <v>2</v>
      </c>
      <c r="BP73" s="20">
        <v>1</v>
      </c>
      <c r="BQ73" s="79">
        <v>1</v>
      </c>
      <c r="BR73" s="20">
        <v>1</v>
      </c>
      <c r="BS73" s="20">
        <v>2</v>
      </c>
      <c r="BT73" s="20">
        <v>2</v>
      </c>
      <c r="BU73" s="20">
        <v>1</v>
      </c>
      <c r="BV73" s="20">
        <v>2</v>
      </c>
      <c r="BW73" s="20">
        <v>2</v>
      </c>
      <c r="BX73" s="20">
        <v>2</v>
      </c>
      <c r="BY73" s="20">
        <v>2</v>
      </c>
      <c r="BZ73" s="20">
        <v>2</v>
      </c>
      <c r="CA73" s="20">
        <v>2</v>
      </c>
      <c r="CB73" s="79">
        <v>1</v>
      </c>
      <c r="CC73" s="20">
        <v>2</v>
      </c>
      <c r="CD73" s="21">
        <f>COUNTIF($BF73:$CC73,2)</f>
        <v>18</v>
      </c>
      <c r="CE73" s="22">
        <f>CD73/COUNTA($BF73:$CC73)</f>
        <v>0.75</v>
      </c>
      <c r="CF73" s="21">
        <f>COUNTIF($BF73:$CC73,1)</f>
        <v>6</v>
      </c>
      <c r="CG73" s="22">
        <f>CF73/COUNTA($BF73:$CC73)</f>
        <v>0.25</v>
      </c>
      <c r="CH73" s="21">
        <f>COUNTIF($BF73:$CC73,0)</f>
        <v>0</v>
      </c>
      <c r="CI73" s="22">
        <f>CH73/COUNTA($BF73:$CC73)</f>
        <v>0</v>
      </c>
      <c r="CJ73" s="21">
        <f>(((CD73*2)+(CF73*1)+(CH73*0)))/COUNTA($BF73:$CC73)</f>
        <v>1.75</v>
      </c>
      <c r="CK73" s="427" t="str">
        <f>IF(CJ73&gt;=1.6,"Đạt mục tiêu",IF(CJ73&gt;=1,"Cần cố gắng","Chưa đạt"))</f>
        <v>Đạt mục tiêu</v>
      </c>
    </row>
    <row r="74" spans="1:89" s="972" customFormat="1" ht="45.75" customHeight="1">
      <c r="A74" s="19">
        <v>58</v>
      </c>
      <c r="B74" s="451">
        <v>58</v>
      </c>
      <c r="C74" s="519" t="s">
        <v>625</v>
      </c>
      <c r="D74" s="109" t="s">
        <v>17</v>
      </c>
      <c r="E74" s="519" t="s">
        <v>626</v>
      </c>
      <c r="F74" s="109" t="s">
        <v>17</v>
      </c>
      <c r="G74" s="79" t="s">
        <v>308</v>
      </c>
      <c r="H74" s="96" t="s">
        <v>309</v>
      </c>
      <c r="I74" s="71"/>
      <c r="J74" s="10" t="s">
        <v>11</v>
      </c>
      <c r="K74" s="71"/>
      <c r="L74" s="71"/>
      <c r="M74" s="71"/>
      <c r="N74" s="71"/>
      <c r="O74" s="130" t="s">
        <v>16</v>
      </c>
      <c r="P74" s="71"/>
      <c r="Q74" s="71"/>
      <c r="R74" s="71"/>
      <c r="S74" s="71"/>
      <c r="T74" s="71"/>
      <c r="U74" s="66">
        <f t="shared" si="15"/>
        <v>1</v>
      </c>
      <c r="V74" s="71"/>
      <c r="W74" s="71"/>
      <c r="X74" s="71"/>
      <c r="Y74" s="71"/>
      <c r="Z74" s="71"/>
      <c r="AA74" s="71"/>
      <c r="AB74" s="71"/>
      <c r="AC74" s="71"/>
      <c r="AD74" s="71"/>
      <c r="AE74" s="71"/>
      <c r="AF74" s="71"/>
      <c r="AG74" s="71"/>
      <c r="AH74" s="71"/>
      <c r="AI74" s="71"/>
      <c r="AJ74" s="71"/>
      <c r="AK74" s="71"/>
      <c r="AL74" s="71"/>
      <c r="AM74" s="72" t="s">
        <v>727</v>
      </c>
      <c r="AN74" s="72" t="s">
        <v>727</v>
      </c>
      <c r="AO74" s="72" t="s">
        <v>727</v>
      </c>
      <c r="AP74" s="72" t="s">
        <v>728</v>
      </c>
      <c r="AQ74" s="71"/>
      <c r="AR74" s="71"/>
      <c r="AS74" s="71"/>
      <c r="AT74" s="71"/>
      <c r="AU74" s="71"/>
      <c r="AV74" s="71"/>
      <c r="AW74" s="71"/>
      <c r="AX74" s="71"/>
      <c r="AY74" s="71"/>
      <c r="AZ74" s="71"/>
      <c r="BA74" s="71"/>
      <c r="BB74" s="71"/>
      <c r="BC74" s="71"/>
      <c r="BD74" s="71"/>
      <c r="BE74" s="71"/>
      <c r="BF74" s="79">
        <v>2</v>
      </c>
      <c r="BG74" s="79">
        <v>2</v>
      </c>
      <c r="BH74" s="79">
        <v>2</v>
      </c>
      <c r="BI74" s="79">
        <v>1</v>
      </c>
      <c r="BJ74" s="79">
        <v>2</v>
      </c>
      <c r="BK74" s="79">
        <v>2</v>
      </c>
      <c r="BL74" s="79">
        <v>2</v>
      </c>
      <c r="BM74" s="79">
        <v>2</v>
      </c>
      <c r="BN74" s="79">
        <v>2</v>
      </c>
      <c r="BO74" s="79">
        <v>2</v>
      </c>
      <c r="BP74" s="79">
        <v>2</v>
      </c>
      <c r="BQ74" s="79">
        <v>1</v>
      </c>
      <c r="BR74" s="79">
        <v>2</v>
      </c>
      <c r="BS74" s="79">
        <v>1</v>
      </c>
      <c r="BT74" s="79">
        <v>1</v>
      </c>
      <c r="BU74" s="79">
        <v>2</v>
      </c>
      <c r="BV74" s="79">
        <v>2</v>
      </c>
      <c r="BW74" s="79">
        <v>2</v>
      </c>
      <c r="BX74" s="79">
        <v>2</v>
      </c>
      <c r="BY74" s="79">
        <v>2</v>
      </c>
      <c r="BZ74" s="79">
        <v>2</v>
      </c>
      <c r="CA74" s="79">
        <v>2</v>
      </c>
      <c r="CB74" s="79">
        <v>1</v>
      </c>
      <c r="CC74" s="79">
        <v>1</v>
      </c>
      <c r="CD74" s="974">
        <f>COUNTIF($BF74:$CC74,2)</f>
        <v>18</v>
      </c>
      <c r="CE74" s="81">
        <f>CD74/COUNTA($BF74:$CC74)</f>
        <v>0.75</v>
      </c>
      <c r="CF74" s="974">
        <f>COUNTIF($BF74:$CC74,1)</f>
        <v>6</v>
      </c>
      <c r="CG74" s="81">
        <f>CF74/COUNTA($BF74:$CC74)</f>
        <v>0.25</v>
      </c>
      <c r="CH74" s="974">
        <f>COUNTIF($BF74:$CC74,0)</f>
        <v>0</v>
      </c>
      <c r="CI74" s="81">
        <f>CH74/COUNTA($BF74:$CC74)</f>
        <v>0</v>
      </c>
      <c r="CJ74" s="974">
        <f>(((CD74*2)+(CF74*1)+(CH74*0)))/COUNTA($BF74:$CC74)</f>
        <v>1.75</v>
      </c>
      <c r="CK74" s="975" t="str">
        <f t="shared" ref="CK74" si="34">IF(CJ74&gt;=1.6,"Đạt mục tiêu",IF(CJ74&gt;=1,"Cần cố gắng","Chưa đạt"))</f>
        <v>Đạt mục tiêu</v>
      </c>
    </row>
    <row r="75" spans="1:89" hidden="1">
      <c r="A75" s="950">
        <v>59</v>
      </c>
      <c r="B75" s="451">
        <v>59</v>
      </c>
      <c r="C75" s="1367" t="s">
        <v>629</v>
      </c>
      <c r="D75" s="1368"/>
      <c r="E75" s="1369"/>
      <c r="F75" s="6" t="s">
        <v>316</v>
      </c>
      <c r="G75" s="6" t="s">
        <v>316</v>
      </c>
      <c r="H75" s="11" t="s">
        <v>316</v>
      </c>
      <c r="I75" s="6" t="s">
        <v>316</v>
      </c>
      <c r="J75" s="6" t="s">
        <v>316</v>
      </c>
      <c r="K75" s="507" t="s">
        <v>316</v>
      </c>
      <c r="L75" s="6" t="s">
        <v>316</v>
      </c>
      <c r="M75" s="6" t="s">
        <v>316</v>
      </c>
      <c r="N75" s="11" t="s">
        <v>316</v>
      </c>
      <c r="O75" s="6" t="s">
        <v>316</v>
      </c>
      <c r="P75" s="6" t="s">
        <v>316</v>
      </c>
      <c r="Q75" s="6" t="s">
        <v>316</v>
      </c>
      <c r="R75" s="6"/>
      <c r="S75" s="6" t="s">
        <v>316</v>
      </c>
      <c r="T75" s="6" t="s">
        <v>316</v>
      </c>
      <c r="U75" s="6" t="s">
        <v>316</v>
      </c>
      <c r="V75" s="6" t="s">
        <v>316</v>
      </c>
      <c r="W75" s="6" t="s">
        <v>316</v>
      </c>
      <c r="X75" s="6" t="s">
        <v>316</v>
      </c>
      <c r="Y75" s="6" t="s">
        <v>316</v>
      </c>
      <c r="Z75" s="6" t="s">
        <v>316</v>
      </c>
      <c r="AA75" s="6" t="s">
        <v>316</v>
      </c>
      <c r="AB75" s="6" t="s">
        <v>316</v>
      </c>
      <c r="AC75" s="6" t="s">
        <v>316</v>
      </c>
      <c r="AD75" s="6" t="s">
        <v>316</v>
      </c>
      <c r="AE75" s="6" t="s">
        <v>316</v>
      </c>
      <c r="AF75" s="6" t="s">
        <v>316</v>
      </c>
      <c r="AG75" s="6" t="s">
        <v>316</v>
      </c>
      <c r="AH75" s="11" t="s">
        <v>316</v>
      </c>
      <c r="AI75" s="11" t="s">
        <v>316</v>
      </c>
      <c r="AJ75" s="11" t="s">
        <v>316</v>
      </c>
      <c r="AK75" s="11" t="s">
        <v>316</v>
      </c>
      <c r="AL75" s="11" t="s">
        <v>316</v>
      </c>
      <c r="AM75" s="6" t="s">
        <v>316</v>
      </c>
      <c r="AN75" s="6" t="s">
        <v>316</v>
      </c>
      <c r="AO75" s="6" t="s">
        <v>316</v>
      </c>
      <c r="AP75" s="6" t="s">
        <v>316</v>
      </c>
      <c r="AQ75" s="6"/>
      <c r="AR75" s="6"/>
      <c r="AS75" s="6" t="s">
        <v>316</v>
      </c>
      <c r="AT75" s="6" t="s">
        <v>316</v>
      </c>
      <c r="AU75" s="6" t="s">
        <v>316</v>
      </c>
      <c r="AV75" s="6" t="s">
        <v>316</v>
      </c>
      <c r="AW75" s="6" t="s">
        <v>316</v>
      </c>
      <c r="AX75" s="6"/>
      <c r="AY75" s="6"/>
      <c r="AZ75" s="6" t="s">
        <v>316</v>
      </c>
      <c r="BA75" s="6"/>
      <c r="BB75" s="6"/>
      <c r="BC75" s="6" t="s">
        <v>316</v>
      </c>
      <c r="BD75" s="6"/>
      <c r="BE75" s="6" t="s">
        <v>316</v>
      </c>
      <c r="BF75" s="507" t="s">
        <v>316</v>
      </c>
      <c r="BG75" s="507" t="s">
        <v>316</v>
      </c>
      <c r="BH75" s="507" t="s">
        <v>316</v>
      </c>
      <c r="BI75" s="507" t="s">
        <v>316</v>
      </c>
      <c r="BJ75" s="507" t="s">
        <v>316</v>
      </c>
      <c r="BK75" s="507" t="s">
        <v>316</v>
      </c>
      <c r="BL75" s="507" t="s">
        <v>316</v>
      </c>
      <c r="BM75" s="507" t="s">
        <v>316</v>
      </c>
      <c r="BN75" s="507" t="s">
        <v>316</v>
      </c>
      <c r="BO75" s="507" t="s">
        <v>316</v>
      </c>
      <c r="BP75" s="507" t="s">
        <v>316</v>
      </c>
      <c r="BQ75" s="79">
        <v>1</v>
      </c>
      <c r="BR75" s="507" t="s">
        <v>316</v>
      </c>
      <c r="BS75" s="507" t="s">
        <v>316</v>
      </c>
      <c r="BT75" s="507" t="s">
        <v>316</v>
      </c>
      <c r="BU75" s="507" t="s">
        <v>316</v>
      </c>
      <c r="BV75" s="507" t="s">
        <v>316</v>
      </c>
      <c r="BW75" s="507"/>
      <c r="BX75" s="507"/>
      <c r="BY75" s="507"/>
      <c r="BZ75" s="507"/>
      <c r="CA75" s="507"/>
      <c r="CB75" s="79">
        <v>1</v>
      </c>
      <c r="CC75" s="507" t="s">
        <v>316</v>
      </c>
      <c r="CD75" s="507" t="s">
        <v>316</v>
      </c>
      <c r="CE75" s="508" t="s">
        <v>316</v>
      </c>
      <c r="CF75" s="507" t="s">
        <v>316</v>
      </c>
      <c r="CG75" s="508" t="s">
        <v>316</v>
      </c>
      <c r="CH75" s="507" t="s">
        <v>316</v>
      </c>
      <c r="CI75" s="507" t="s">
        <v>316</v>
      </c>
      <c r="CJ75" s="507" t="s">
        <v>316</v>
      </c>
      <c r="CK75" s="508" t="s">
        <v>316</v>
      </c>
    </row>
    <row r="76" spans="1:89" ht="62.25">
      <c r="A76" s="950">
        <v>60</v>
      </c>
      <c r="B76" s="451">
        <v>60</v>
      </c>
      <c r="C76" s="490" t="s">
        <v>630</v>
      </c>
      <c r="D76" s="488" t="s">
        <v>18</v>
      </c>
      <c r="E76" s="523" t="s">
        <v>631</v>
      </c>
      <c r="F76" s="488" t="s">
        <v>18</v>
      </c>
      <c r="G76" s="523" t="s">
        <v>631</v>
      </c>
      <c r="H76" s="96" t="s">
        <v>653</v>
      </c>
      <c r="I76" s="79"/>
      <c r="J76" s="10" t="s">
        <v>11</v>
      </c>
      <c r="K76" s="950" t="s">
        <v>16</v>
      </c>
      <c r="L76" s="79"/>
      <c r="M76" s="79"/>
      <c r="N76" s="974"/>
      <c r="O76" s="974"/>
      <c r="P76" s="79"/>
      <c r="Q76" s="79"/>
      <c r="R76" s="79"/>
      <c r="S76" s="79"/>
      <c r="T76" s="79"/>
      <c r="U76" s="66">
        <f t="shared" si="15"/>
        <v>1</v>
      </c>
      <c r="V76" s="79" t="s">
        <v>725</v>
      </c>
      <c r="W76" s="79" t="s">
        <v>723</v>
      </c>
      <c r="X76" s="79" t="s">
        <v>725</v>
      </c>
      <c r="Y76" s="79" t="s">
        <v>723</v>
      </c>
      <c r="Z76" s="79"/>
      <c r="AA76" s="79"/>
      <c r="AB76" s="79"/>
      <c r="AC76" s="79"/>
      <c r="AD76" s="79"/>
      <c r="AE76" s="79"/>
      <c r="AF76" s="79"/>
      <c r="AG76" s="79"/>
      <c r="AH76" s="79"/>
      <c r="AI76" s="79"/>
      <c r="AJ76" s="79"/>
      <c r="AK76" s="79"/>
      <c r="AL76" s="79"/>
      <c r="AM76" s="79"/>
      <c r="AN76" s="79"/>
      <c r="AO76" s="79"/>
      <c r="AP76" s="79"/>
      <c r="AQ76" s="79"/>
      <c r="AR76" s="79"/>
      <c r="AS76" s="79"/>
      <c r="AT76" s="79"/>
      <c r="AU76" s="79"/>
      <c r="AV76" s="79"/>
      <c r="AW76" s="79"/>
      <c r="AX76" s="79"/>
      <c r="AY76" s="79"/>
      <c r="AZ76" s="79"/>
      <c r="BA76" s="79"/>
      <c r="BB76" s="79"/>
      <c r="BC76" s="79"/>
      <c r="BD76" s="79"/>
      <c r="BE76" s="79"/>
      <c r="BF76" s="960" t="s">
        <v>281</v>
      </c>
      <c r="BG76" s="960" t="s">
        <v>281</v>
      </c>
      <c r="BH76" s="960" t="s">
        <v>1160</v>
      </c>
      <c r="BI76" s="960" t="s">
        <v>281</v>
      </c>
      <c r="BJ76" s="960" t="s">
        <v>1160</v>
      </c>
      <c r="BK76" s="960" t="s">
        <v>1160</v>
      </c>
      <c r="BL76" s="960" t="s">
        <v>1160</v>
      </c>
      <c r="BM76" s="960" t="s">
        <v>281</v>
      </c>
      <c r="BN76" s="960" t="s">
        <v>281</v>
      </c>
      <c r="BO76" s="960" t="s">
        <v>281</v>
      </c>
      <c r="BP76" s="960" t="s">
        <v>281</v>
      </c>
      <c r="BQ76" s="79">
        <v>1</v>
      </c>
      <c r="BR76" s="960" t="s">
        <v>281</v>
      </c>
      <c r="BS76" s="960" t="s">
        <v>281</v>
      </c>
      <c r="BT76" s="960" t="s">
        <v>281</v>
      </c>
      <c r="BU76" s="960" t="s">
        <v>281</v>
      </c>
      <c r="BV76" s="960" t="s">
        <v>281</v>
      </c>
      <c r="BW76" s="960" t="s">
        <v>281</v>
      </c>
      <c r="BX76" s="960" t="s">
        <v>281</v>
      </c>
      <c r="BY76" s="960" t="s">
        <v>281</v>
      </c>
      <c r="BZ76" s="960" t="s">
        <v>281</v>
      </c>
      <c r="CA76" s="960" t="s">
        <v>1160</v>
      </c>
      <c r="CB76" s="79">
        <v>1</v>
      </c>
      <c r="CC76" s="960" t="s">
        <v>281</v>
      </c>
      <c r="CD76" s="950">
        <f t="shared" ref="CD76:CD87" si="35">COUNTIF($BF76:$CC76,2)</f>
        <v>17</v>
      </c>
      <c r="CE76" s="510">
        <f t="shared" ref="CE76:CE87" si="36">CD76/COUNTA($BF76:$CC76)</f>
        <v>0.70833333333333337</v>
      </c>
      <c r="CF76" s="950">
        <f t="shared" ref="CF76:CF87" si="37">COUNTIF($BF76:$CC76,1)</f>
        <v>7</v>
      </c>
      <c r="CG76" s="510">
        <f t="shared" ref="CG76:CG87" si="38">CF76/COUNTA($BF76:$CC76)</f>
        <v>0.29166666666666669</v>
      </c>
      <c r="CH76" s="950">
        <f t="shared" ref="CH76:CH87" si="39">COUNTIF($BF76:$CC76,0)</f>
        <v>0</v>
      </c>
      <c r="CI76" s="511">
        <f t="shared" ref="CI76:CI87" si="40">CH76/COUNTA($BF76:$CC76)</f>
        <v>0</v>
      </c>
      <c r="CJ76" s="950">
        <f t="shared" ref="CJ76:CJ87" si="41">(((CD76*2)+(CF76*1)+(CH76*0)))/COUNTA($BF76:$CC76)</f>
        <v>1.7083333333333333</v>
      </c>
      <c r="CK76" s="951" t="str">
        <f>IF(CJ76&gt;=1.6,"Đạt mục tiêu",IF(CJ76&gt;=1,"Cần cố gắng","Chưa đạt"))</f>
        <v>Đạt mục tiêu</v>
      </c>
    </row>
    <row r="77" spans="1:89" s="3" customFormat="1" ht="78.75">
      <c r="A77" s="19">
        <v>61</v>
      </c>
      <c r="B77" s="451">
        <v>61</v>
      </c>
      <c r="C77" s="523" t="s">
        <v>632</v>
      </c>
      <c r="D77" s="488" t="s">
        <v>14</v>
      </c>
      <c r="E77" s="523" t="s">
        <v>633</v>
      </c>
      <c r="F77" s="488" t="s">
        <v>17</v>
      </c>
      <c r="G77" s="523" t="s">
        <v>633</v>
      </c>
      <c r="H77" s="523" t="s">
        <v>652</v>
      </c>
      <c r="I77" s="963"/>
      <c r="J77" s="960" t="s">
        <v>11</v>
      </c>
      <c r="K77" s="963"/>
      <c r="L77" s="963"/>
      <c r="M77" s="963" t="s">
        <v>16</v>
      </c>
      <c r="N77" s="944"/>
      <c r="O77" s="944"/>
      <c r="P77" s="963"/>
      <c r="Q77" s="963"/>
      <c r="R77" s="963"/>
      <c r="S77" s="963"/>
      <c r="T77" s="963"/>
      <c r="U77" s="493">
        <f t="shared" si="15"/>
        <v>1</v>
      </c>
      <c r="V77" s="963"/>
      <c r="W77" s="963"/>
      <c r="X77" s="963"/>
      <c r="Y77" s="963"/>
      <c r="Z77" s="963"/>
      <c r="AA77" s="963"/>
      <c r="AB77" s="963"/>
      <c r="AC77" s="963"/>
      <c r="AD77" s="963" t="s">
        <v>728</v>
      </c>
      <c r="AE77" s="963" t="s">
        <v>728</v>
      </c>
      <c r="AF77" s="963" t="s">
        <v>728</v>
      </c>
      <c r="AG77" s="963" t="s">
        <v>728</v>
      </c>
      <c r="AH77" s="963"/>
      <c r="AI77" s="963"/>
      <c r="AJ77" s="963"/>
      <c r="AK77" s="963"/>
      <c r="AL77" s="963"/>
      <c r="AM77" s="963"/>
      <c r="AN77" s="963"/>
      <c r="AO77" s="963"/>
      <c r="AP77" s="963"/>
      <c r="AQ77" s="963"/>
      <c r="AR77" s="963"/>
      <c r="AS77" s="963"/>
      <c r="AT77" s="963"/>
      <c r="AU77" s="963"/>
      <c r="AV77" s="963"/>
      <c r="AW77" s="963"/>
      <c r="AX77" s="963"/>
      <c r="AY77" s="963"/>
      <c r="AZ77" s="963"/>
      <c r="BA77" s="963"/>
      <c r="BB77" s="963"/>
      <c r="BC77" s="963"/>
      <c r="BD77" s="963"/>
      <c r="BE77" s="963"/>
      <c r="BF77" s="963">
        <v>2</v>
      </c>
      <c r="BG77" s="963">
        <v>1</v>
      </c>
      <c r="BH77" s="963">
        <v>2</v>
      </c>
      <c r="BI77" s="963">
        <v>2</v>
      </c>
      <c r="BJ77" s="963">
        <v>2</v>
      </c>
      <c r="BK77" s="963">
        <v>2</v>
      </c>
      <c r="BL77" s="963">
        <v>2</v>
      </c>
      <c r="BM77" s="963">
        <v>2</v>
      </c>
      <c r="BN77" s="963">
        <v>2</v>
      </c>
      <c r="BO77" s="963">
        <v>2</v>
      </c>
      <c r="BP77" s="963">
        <v>2</v>
      </c>
      <c r="BQ77" s="963">
        <v>2</v>
      </c>
      <c r="BR77" s="963">
        <v>1</v>
      </c>
      <c r="BS77" s="963">
        <v>2</v>
      </c>
      <c r="BT77" s="963">
        <v>1</v>
      </c>
      <c r="BU77" s="963">
        <v>2</v>
      </c>
      <c r="BV77" s="963">
        <v>2</v>
      </c>
      <c r="BW77" s="963">
        <v>2</v>
      </c>
      <c r="BX77" s="963">
        <v>2</v>
      </c>
      <c r="BY77" s="963">
        <v>2</v>
      </c>
      <c r="BZ77" s="963">
        <v>2</v>
      </c>
      <c r="CA77" s="963">
        <v>2</v>
      </c>
      <c r="CB77" s="79">
        <v>1</v>
      </c>
      <c r="CC77" s="963">
        <v>2</v>
      </c>
      <c r="CD77" s="944">
        <f t="shared" si="35"/>
        <v>20</v>
      </c>
      <c r="CE77" s="514">
        <f t="shared" si="36"/>
        <v>0.83333333333333337</v>
      </c>
      <c r="CF77" s="944">
        <f t="shared" si="37"/>
        <v>4</v>
      </c>
      <c r="CG77" s="514">
        <f t="shared" si="38"/>
        <v>0.16666666666666666</v>
      </c>
      <c r="CH77" s="944">
        <f t="shared" si="39"/>
        <v>0</v>
      </c>
      <c r="CI77" s="228">
        <f t="shared" si="40"/>
        <v>0</v>
      </c>
      <c r="CJ77" s="944">
        <f t="shared" si="41"/>
        <v>1.8333333333333333</v>
      </c>
      <c r="CK77" s="945" t="str">
        <f>IF(CJ77&gt;=1.6,"Đạt mục tiêu",IF(CJ77&gt;=1,"Cần cố gắng","Chưa đạt"))</f>
        <v>Đạt mục tiêu</v>
      </c>
    </row>
    <row r="78" spans="1:89" s="972" customFormat="1" ht="63">
      <c r="A78" s="19">
        <v>62</v>
      </c>
      <c r="B78" s="451">
        <v>62</v>
      </c>
      <c r="C78" s="523" t="s">
        <v>634</v>
      </c>
      <c r="D78" s="488" t="s">
        <v>14</v>
      </c>
      <c r="E78" s="523" t="s">
        <v>635</v>
      </c>
      <c r="F78" s="488" t="s">
        <v>17</v>
      </c>
      <c r="G78" s="523" t="s">
        <v>635</v>
      </c>
      <c r="H78" s="23" t="s">
        <v>311</v>
      </c>
      <c r="I78" s="79"/>
      <c r="J78" s="10" t="s">
        <v>11</v>
      </c>
      <c r="K78" s="79"/>
      <c r="L78" s="79"/>
      <c r="M78" s="79"/>
      <c r="N78" s="974"/>
      <c r="O78" s="144" t="s">
        <v>16</v>
      </c>
      <c r="P78" s="79"/>
      <c r="Q78" s="79"/>
      <c r="R78" s="79"/>
      <c r="S78" s="79"/>
      <c r="T78" s="79"/>
      <c r="U78" s="66">
        <f t="shared" si="15"/>
        <v>1</v>
      </c>
      <c r="V78" s="79"/>
      <c r="W78" s="79"/>
      <c r="X78" s="79"/>
      <c r="Y78" s="79"/>
      <c r="Z78" s="79"/>
      <c r="AA78" s="79"/>
      <c r="AB78" s="79"/>
      <c r="AC78" s="79"/>
      <c r="AD78" s="79"/>
      <c r="AE78" s="79"/>
      <c r="AF78" s="79"/>
      <c r="AG78" s="79"/>
      <c r="AH78" s="79"/>
      <c r="AI78" s="79"/>
      <c r="AJ78" s="79"/>
      <c r="AK78" s="79"/>
      <c r="AL78" s="79"/>
      <c r="AM78" s="79" t="s">
        <v>728</v>
      </c>
      <c r="AN78" s="79" t="s">
        <v>728</v>
      </c>
      <c r="AO78" s="79" t="s">
        <v>728</v>
      </c>
      <c r="AP78" s="79" t="s">
        <v>723</v>
      </c>
      <c r="AQ78" s="79"/>
      <c r="AR78" s="79"/>
      <c r="AS78" s="79"/>
      <c r="AT78" s="79"/>
      <c r="AU78" s="79"/>
      <c r="AV78" s="79"/>
      <c r="AW78" s="79"/>
      <c r="AX78" s="79"/>
      <c r="AY78" s="79"/>
      <c r="AZ78" s="79"/>
      <c r="BA78" s="79"/>
      <c r="BB78" s="79"/>
      <c r="BC78" s="79"/>
      <c r="BD78" s="79"/>
      <c r="BE78" s="79"/>
      <c r="BF78" s="79">
        <v>2</v>
      </c>
      <c r="BG78" s="79">
        <v>1</v>
      </c>
      <c r="BH78" s="79">
        <v>2</v>
      </c>
      <c r="BI78" s="79">
        <v>1</v>
      </c>
      <c r="BJ78" s="79">
        <v>2</v>
      </c>
      <c r="BK78" s="79">
        <v>2</v>
      </c>
      <c r="BL78" s="79">
        <v>2</v>
      </c>
      <c r="BM78" s="79">
        <v>2</v>
      </c>
      <c r="BN78" s="79">
        <v>2</v>
      </c>
      <c r="BO78" s="79">
        <v>2</v>
      </c>
      <c r="BP78" s="79">
        <v>2</v>
      </c>
      <c r="BQ78" s="79">
        <v>2</v>
      </c>
      <c r="BR78" s="79">
        <v>2</v>
      </c>
      <c r="BS78" s="79">
        <v>2</v>
      </c>
      <c r="BT78" s="79">
        <v>2</v>
      </c>
      <c r="BU78" s="79">
        <v>2</v>
      </c>
      <c r="BV78" s="79">
        <v>2</v>
      </c>
      <c r="BW78" s="79">
        <v>2</v>
      </c>
      <c r="BX78" s="79">
        <v>2</v>
      </c>
      <c r="BY78" s="79">
        <v>2</v>
      </c>
      <c r="BZ78" s="79">
        <v>2</v>
      </c>
      <c r="CA78" s="79">
        <v>2</v>
      </c>
      <c r="CB78" s="79">
        <v>1</v>
      </c>
      <c r="CC78" s="79">
        <v>1</v>
      </c>
      <c r="CD78" s="974">
        <f t="shared" si="35"/>
        <v>20</v>
      </c>
      <c r="CE78" s="81">
        <f t="shared" si="36"/>
        <v>0.83333333333333337</v>
      </c>
      <c r="CF78" s="974">
        <f t="shared" si="37"/>
        <v>4</v>
      </c>
      <c r="CG78" s="81">
        <f t="shared" si="38"/>
        <v>0.16666666666666666</v>
      </c>
      <c r="CH78" s="974">
        <f t="shared" si="39"/>
        <v>0</v>
      </c>
      <c r="CI78" s="81">
        <f t="shared" si="40"/>
        <v>0</v>
      </c>
      <c r="CJ78" s="974">
        <f t="shared" si="41"/>
        <v>1.8333333333333333</v>
      </c>
      <c r="CK78" s="975" t="str">
        <f t="shared" ref="CK78:CK80" si="42">IF(CJ78&gt;=1.6,"Đạt mục tiêu",IF(CJ78&gt;=1,"Cần cố gắng","Chưa đạt"))</f>
        <v>Đạt mục tiêu</v>
      </c>
    </row>
    <row r="79" spans="1:89" s="972" customFormat="1" ht="51.75" customHeight="1">
      <c r="A79" s="19">
        <v>63</v>
      </c>
      <c r="B79" s="451">
        <v>63</v>
      </c>
      <c r="C79" s="523" t="s">
        <v>636</v>
      </c>
      <c r="D79" s="488" t="s">
        <v>14</v>
      </c>
      <c r="E79" s="523" t="s">
        <v>637</v>
      </c>
      <c r="F79" s="488" t="s">
        <v>17</v>
      </c>
      <c r="G79" s="523" t="s">
        <v>637</v>
      </c>
      <c r="H79" s="96" t="s">
        <v>651</v>
      </c>
      <c r="I79" s="79"/>
      <c r="J79" s="10" t="s">
        <v>11</v>
      </c>
      <c r="K79" s="79"/>
      <c r="L79" s="79"/>
      <c r="M79" s="79"/>
      <c r="N79" s="974"/>
      <c r="O79" s="974"/>
      <c r="P79" s="79"/>
      <c r="Q79" s="79" t="s">
        <v>16</v>
      </c>
      <c r="R79" s="79"/>
      <c r="S79" s="79"/>
      <c r="T79" s="79"/>
      <c r="U79" s="66">
        <f t="shared" si="15"/>
        <v>1</v>
      </c>
      <c r="V79" s="79"/>
      <c r="W79" s="79"/>
      <c r="X79" s="79"/>
      <c r="Y79" s="79"/>
      <c r="Z79" s="79"/>
      <c r="AA79" s="79"/>
      <c r="AB79" s="79"/>
      <c r="AC79" s="79"/>
      <c r="AD79" s="79"/>
      <c r="AE79" s="79"/>
      <c r="AF79" s="79"/>
      <c r="AG79" s="79"/>
      <c r="AH79" s="79"/>
      <c r="AI79" s="79"/>
      <c r="AJ79" s="79"/>
      <c r="AK79" s="79"/>
      <c r="AL79" s="79"/>
      <c r="AM79" s="79"/>
      <c r="AN79" s="79"/>
      <c r="AO79" s="79"/>
      <c r="AP79" s="79"/>
      <c r="AQ79" s="79"/>
      <c r="AR79" s="79"/>
      <c r="AS79" s="79"/>
      <c r="AT79" s="79" t="s">
        <v>728</v>
      </c>
      <c r="AU79" s="79" t="s">
        <v>725</v>
      </c>
      <c r="AV79" s="79" t="s">
        <v>725</v>
      </c>
      <c r="AW79" s="79" t="s">
        <v>728</v>
      </c>
      <c r="AX79" s="79"/>
      <c r="AY79" s="79"/>
      <c r="AZ79" s="79"/>
      <c r="BA79" s="79"/>
      <c r="BB79" s="79"/>
      <c r="BC79" s="79"/>
      <c r="BD79" s="79"/>
      <c r="BE79" s="79"/>
      <c r="BF79" s="79">
        <v>2</v>
      </c>
      <c r="BG79" s="79">
        <v>1</v>
      </c>
      <c r="BH79" s="79">
        <v>2</v>
      </c>
      <c r="BI79" s="79">
        <v>1</v>
      </c>
      <c r="BJ79" s="79">
        <v>2</v>
      </c>
      <c r="BK79" s="79">
        <v>2</v>
      </c>
      <c r="BL79" s="79">
        <v>2</v>
      </c>
      <c r="BM79" s="79">
        <v>2</v>
      </c>
      <c r="BN79" s="79">
        <v>2</v>
      </c>
      <c r="BO79" s="79">
        <v>2</v>
      </c>
      <c r="BP79" s="79">
        <v>2</v>
      </c>
      <c r="BQ79" s="79">
        <v>2</v>
      </c>
      <c r="BR79" s="79">
        <v>2</v>
      </c>
      <c r="BS79" s="79">
        <v>2</v>
      </c>
      <c r="BT79" s="79">
        <v>2</v>
      </c>
      <c r="BU79" s="79">
        <v>2</v>
      </c>
      <c r="BV79" s="79">
        <v>2</v>
      </c>
      <c r="BW79" s="79">
        <v>2</v>
      </c>
      <c r="BX79" s="79">
        <v>1</v>
      </c>
      <c r="BY79" s="79">
        <v>2</v>
      </c>
      <c r="BZ79" s="79">
        <v>2</v>
      </c>
      <c r="CA79" s="79">
        <v>2</v>
      </c>
      <c r="CB79" s="79">
        <v>1</v>
      </c>
      <c r="CC79" s="79">
        <v>1</v>
      </c>
      <c r="CD79" s="974">
        <f t="shared" si="35"/>
        <v>19</v>
      </c>
      <c r="CE79" s="81">
        <f t="shared" si="36"/>
        <v>0.79166666666666663</v>
      </c>
      <c r="CF79" s="974">
        <f t="shared" si="37"/>
        <v>5</v>
      </c>
      <c r="CG79" s="81">
        <f t="shared" si="38"/>
        <v>0.20833333333333334</v>
      </c>
      <c r="CH79" s="974">
        <f t="shared" si="39"/>
        <v>0</v>
      </c>
      <c r="CI79" s="81">
        <f t="shared" si="40"/>
        <v>0</v>
      </c>
      <c r="CJ79" s="974">
        <f t="shared" si="41"/>
        <v>1.7916666666666667</v>
      </c>
      <c r="CK79" s="975" t="str">
        <f t="shared" si="42"/>
        <v>Đạt mục tiêu</v>
      </c>
    </row>
    <row r="80" spans="1:89" s="972" customFormat="1" ht="63">
      <c r="A80" s="19">
        <v>64</v>
      </c>
      <c r="B80" s="451">
        <v>64</v>
      </c>
      <c r="C80" s="523" t="s">
        <v>638</v>
      </c>
      <c r="D80" s="488" t="s">
        <v>18</v>
      </c>
      <c r="E80" s="523" t="s">
        <v>639</v>
      </c>
      <c r="F80" s="488" t="s">
        <v>18</v>
      </c>
      <c r="G80" s="523" t="s">
        <v>639</v>
      </c>
      <c r="H80" s="96" t="s">
        <v>650</v>
      </c>
      <c r="I80" s="79"/>
      <c r="J80" s="10" t="s">
        <v>11</v>
      </c>
      <c r="K80" s="79"/>
      <c r="L80" s="79" t="s">
        <v>16</v>
      </c>
      <c r="M80" s="79"/>
      <c r="N80" s="974"/>
      <c r="O80" s="974"/>
      <c r="P80" s="79"/>
      <c r="Q80" s="79"/>
      <c r="R80" s="79"/>
      <c r="S80" s="79"/>
      <c r="T80" s="79"/>
      <c r="U80" s="66">
        <f t="shared" si="15"/>
        <v>1</v>
      </c>
      <c r="V80" s="79"/>
      <c r="W80" s="79"/>
      <c r="X80" s="79"/>
      <c r="Y80" s="79"/>
      <c r="Z80" s="79" t="s">
        <v>728</v>
      </c>
      <c r="AA80" s="79" t="s">
        <v>728</v>
      </c>
      <c r="AB80" s="79" t="s">
        <v>728</v>
      </c>
      <c r="AC80" s="79" t="s">
        <v>728</v>
      </c>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79"/>
      <c r="BF80" s="79">
        <v>2</v>
      </c>
      <c r="BG80" s="79">
        <v>2</v>
      </c>
      <c r="BH80" s="79">
        <v>2</v>
      </c>
      <c r="BI80" s="79">
        <v>2</v>
      </c>
      <c r="BJ80" s="79">
        <v>1</v>
      </c>
      <c r="BK80" s="79">
        <v>2</v>
      </c>
      <c r="BL80" s="79">
        <v>2</v>
      </c>
      <c r="BM80" s="79">
        <v>2</v>
      </c>
      <c r="BN80" s="79">
        <v>2</v>
      </c>
      <c r="BO80" s="79">
        <v>1</v>
      </c>
      <c r="BP80" s="79">
        <v>1</v>
      </c>
      <c r="BQ80" s="79">
        <v>2</v>
      </c>
      <c r="BR80" s="79">
        <v>2</v>
      </c>
      <c r="BS80" s="79">
        <v>1</v>
      </c>
      <c r="BT80" s="79">
        <v>2</v>
      </c>
      <c r="BU80" s="79">
        <v>2</v>
      </c>
      <c r="BV80" s="79">
        <v>2</v>
      </c>
      <c r="BW80" s="79">
        <v>2</v>
      </c>
      <c r="BX80" s="79">
        <v>2</v>
      </c>
      <c r="BY80" s="79">
        <v>2</v>
      </c>
      <c r="BZ80" s="79">
        <v>2</v>
      </c>
      <c r="CA80" s="79">
        <v>2</v>
      </c>
      <c r="CB80" s="79">
        <v>1</v>
      </c>
      <c r="CC80" s="79">
        <v>2</v>
      </c>
      <c r="CD80" s="974">
        <f t="shared" si="35"/>
        <v>19</v>
      </c>
      <c r="CE80" s="512">
        <f t="shared" si="36"/>
        <v>0.79166666666666663</v>
      </c>
      <c r="CF80" s="974">
        <f t="shared" si="37"/>
        <v>5</v>
      </c>
      <c r="CG80" s="512">
        <f t="shared" si="38"/>
        <v>0.20833333333333334</v>
      </c>
      <c r="CH80" s="974">
        <f t="shared" si="39"/>
        <v>0</v>
      </c>
      <c r="CI80" s="81">
        <f t="shared" si="40"/>
        <v>0</v>
      </c>
      <c r="CJ80" s="974">
        <f t="shared" si="41"/>
        <v>1.7916666666666667</v>
      </c>
      <c r="CK80" s="975" t="str">
        <f t="shared" si="42"/>
        <v>Đạt mục tiêu</v>
      </c>
    </row>
    <row r="81" spans="1:94" ht="63">
      <c r="A81" s="950">
        <v>65</v>
      </c>
      <c r="B81" s="451">
        <v>65</v>
      </c>
      <c r="C81" s="490" t="s">
        <v>640</v>
      </c>
      <c r="D81" s="488" t="s">
        <v>18</v>
      </c>
      <c r="E81" s="490" t="s">
        <v>641</v>
      </c>
      <c r="F81" s="488" t="s">
        <v>17</v>
      </c>
      <c r="G81" s="523" t="s">
        <v>641</v>
      </c>
      <c r="H81" s="518" t="s">
        <v>649</v>
      </c>
      <c r="I81" s="79"/>
      <c r="J81" s="10" t="s">
        <v>11</v>
      </c>
      <c r="K81" s="79"/>
      <c r="L81" s="79"/>
      <c r="M81" s="79"/>
      <c r="N81" s="950" t="s">
        <v>16</v>
      </c>
      <c r="O81" s="974"/>
      <c r="P81" s="79"/>
      <c r="Q81" s="79"/>
      <c r="R81" s="79"/>
      <c r="S81" s="79"/>
      <c r="T81" s="79"/>
      <c r="U81" s="66">
        <f t="shared" si="15"/>
        <v>1</v>
      </c>
      <c r="V81" s="79"/>
      <c r="W81" s="79"/>
      <c r="X81" s="79"/>
      <c r="Y81" s="79"/>
      <c r="Z81" s="79"/>
      <c r="AA81" s="79"/>
      <c r="AB81" s="79"/>
      <c r="AC81" s="79"/>
      <c r="AD81" s="79"/>
      <c r="AE81" s="79"/>
      <c r="AF81" s="79"/>
      <c r="AG81" s="79"/>
      <c r="AH81" s="950" t="s">
        <v>728</v>
      </c>
      <c r="AI81" s="950" t="s">
        <v>728</v>
      </c>
      <c r="AJ81" s="950" t="s">
        <v>728</v>
      </c>
      <c r="AK81" s="950" t="s">
        <v>728</v>
      </c>
      <c r="AL81" s="950" t="s">
        <v>728</v>
      </c>
      <c r="AM81" s="79"/>
      <c r="AN81" s="79"/>
      <c r="AO81" s="79"/>
      <c r="AP81" s="79"/>
      <c r="AQ81" s="79"/>
      <c r="AR81" s="79"/>
      <c r="AS81" s="79"/>
      <c r="AT81" s="79"/>
      <c r="AU81" s="79"/>
      <c r="AV81" s="79"/>
      <c r="AW81" s="79"/>
      <c r="AX81" s="79"/>
      <c r="AY81" s="79"/>
      <c r="AZ81" s="79"/>
      <c r="BA81" s="79"/>
      <c r="BB81" s="79"/>
      <c r="BC81" s="79"/>
      <c r="BD81" s="79"/>
      <c r="BE81" s="79"/>
      <c r="BF81" s="20">
        <v>2</v>
      </c>
      <c r="BG81" s="20">
        <v>2</v>
      </c>
      <c r="BH81" s="20">
        <v>2</v>
      </c>
      <c r="BI81" s="20">
        <v>2</v>
      </c>
      <c r="BJ81" s="20">
        <v>2</v>
      </c>
      <c r="BK81" s="20">
        <v>1</v>
      </c>
      <c r="BL81" s="20">
        <v>2</v>
      </c>
      <c r="BM81" s="20">
        <v>2</v>
      </c>
      <c r="BN81" s="20">
        <v>1</v>
      </c>
      <c r="BO81" s="20">
        <v>2</v>
      </c>
      <c r="BP81" s="20">
        <v>2</v>
      </c>
      <c r="BQ81" s="20">
        <v>2</v>
      </c>
      <c r="BR81" s="20">
        <v>2</v>
      </c>
      <c r="BS81" s="20">
        <v>2</v>
      </c>
      <c r="BT81" s="20">
        <v>1</v>
      </c>
      <c r="BU81" s="20">
        <v>2</v>
      </c>
      <c r="BV81" s="20">
        <v>2</v>
      </c>
      <c r="BW81" s="20">
        <v>2</v>
      </c>
      <c r="BX81" s="20">
        <v>2</v>
      </c>
      <c r="BY81" s="20">
        <v>2</v>
      </c>
      <c r="BZ81" s="20">
        <v>2</v>
      </c>
      <c r="CA81" s="20">
        <v>2</v>
      </c>
      <c r="CB81" s="79">
        <v>1</v>
      </c>
      <c r="CC81" s="20">
        <v>2</v>
      </c>
      <c r="CD81" s="21">
        <f t="shared" si="35"/>
        <v>20</v>
      </c>
      <c r="CE81" s="22">
        <f t="shared" si="36"/>
        <v>0.83333333333333337</v>
      </c>
      <c r="CF81" s="21">
        <f t="shared" si="37"/>
        <v>4</v>
      </c>
      <c r="CG81" s="22">
        <f t="shared" si="38"/>
        <v>0.16666666666666666</v>
      </c>
      <c r="CH81" s="21">
        <f t="shared" si="39"/>
        <v>0</v>
      </c>
      <c r="CI81" s="22">
        <f t="shared" si="40"/>
        <v>0</v>
      </c>
      <c r="CJ81" s="21">
        <f t="shared" si="41"/>
        <v>1.8333333333333333</v>
      </c>
      <c r="CK81" s="427" t="str">
        <f>IF(CJ81&gt;=1.6,"Đạt mục tiêu",IF(CJ81&gt;=1,"Cần cố gắng","Chưa đạt"))</f>
        <v>Đạt mục tiêu</v>
      </c>
    </row>
    <row r="82" spans="1:94" s="972" customFormat="1" ht="60.75" customHeight="1">
      <c r="A82" s="19">
        <v>66</v>
      </c>
      <c r="B82" s="451">
        <v>66</v>
      </c>
      <c r="C82" s="523" t="s">
        <v>642</v>
      </c>
      <c r="D82" s="488" t="s">
        <v>17</v>
      </c>
      <c r="E82" s="523" t="s">
        <v>643</v>
      </c>
      <c r="F82" s="488" t="s">
        <v>17</v>
      </c>
      <c r="G82" s="523" t="s">
        <v>643</v>
      </c>
      <c r="H82" s="23" t="s">
        <v>312</v>
      </c>
      <c r="I82" s="79"/>
      <c r="J82" s="10" t="s">
        <v>11</v>
      </c>
      <c r="K82" s="79"/>
      <c r="L82" s="79"/>
      <c r="M82" s="79"/>
      <c r="N82" s="974"/>
      <c r="O82" s="144" t="s">
        <v>16</v>
      </c>
      <c r="P82" s="79"/>
      <c r="Q82" s="79"/>
      <c r="R82" s="79"/>
      <c r="S82" s="79"/>
      <c r="T82" s="79"/>
      <c r="U82" s="66">
        <f t="shared" si="15"/>
        <v>1</v>
      </c>
      <c r="V82" s="79"/>
      <c r="W82" s="79"/>
      <c r="X82" s="79"/>
      <c r="Y82" s="79"/>
      <c r="Z82" s="79"/>
      <c r="AA82" s="79"/>
      <c r="AB82" s="79"/>
      <c r="AC82" s="79"/>
      <c r="AD82" s="79"/>
      <c r="AE82" s="79"/>
      <c r="AF82" s="79"/>
      <c r="AG82" s="79"/>
      <c r="AH82" s="79"/>
      <c r="AI82" s="79"/>
      <c r="AJ82" s="79"/>
      <c r="AK82" s="79"/>
      <c r="AL82" s="79"/>
      <c r="AM82" s="79" t="s">
        <v>723</v>
      </c>
      <c r="AN82" s="79" t="s">
        <v>725</v>
      </c>
      <c r="AO82" s="79" t="s">
        <v>728</v>
      </c>
      <c r="AP82" s="79" t="s">
        <v>725</v>
      </c>
      <c r="AQ82" s="79"/>
      <c r="AR82" s="79"/>
      <c r="AS82" s="79"/>
      <c r="AT82" s="79"/>
      <c r="AU82" s="79"/>
      <c r="AV82" s="79"/>
      <c r="AW82" s="79"/>
      <c r="AX82" s="79"/>
      <c r="AY82" s="79"/>
      <c r="AZ82" s="79"/>
      <c r="BA82" s="79"/>
      <c r="BB82" s="79"/>
      <c r="BC82" s="79"/>
      <c r="BD82" s="79"/>
      <c r="BE82" s="79"/>
      <c r="BF82" s="79">
        <v>2</v>
      </c>
      <c r="BG82" s="79">
        <v>2</v>
      </c>
      <c r="BH82" s="79">
        <v>2</v>
      </c>
      <c r="BI82" s="79">
        <v>1</v>
      </c>
      <c r="BJ82" s="79">
        <v>2</v>
      </c>
      <c r="BK82" s="79">
        <v>2</v>
      </c>
      <c r="BL82" s="79">
        <v>2</v>
      </c>
      <c r="BM82" s="79">
        <v>2</v>
      </c>
      <c r="BN82" s="79">
        <v>2</v>
      </c>
      <c r="BO82" s="79">
        <v>2</v>
      </c>
      <c r="BP82" s="79">
        <v>2</v>
      </c>
      <c r="BQ82" s="79">
        <v>2</v>
      </c>
      <c r="BR82" s="79">
        <v>2</v>
      </c>
      <c r="BS82" s="79">
        <v>1</v>
      </c>
      <c r="BT82" s="79">
        <v>1</v>
      </c>
      <c r="BU82" s="79">
        <v>2</v>
      </c>
      <c r="BV82" s="79">
        <v>2</v>
      </c>
      <c r="BW82" s="79">
        <v>2</v>
      </c>
      <c r="BX82" s="79">
        <v>2</v>
      </c>
      <c r="BY82" s="79">
        <v>2</v>
      </c>
      <c r="BZ82" s="79">
        <v>2</v>
      </c>
      <c r="CA82" s="79">
        <v>2</v>
      </c>
      <c r="CB82" s="79">
        <v>2</v>
      </c>
      <c r="CC82" s="79">
        <v>1</v>
      </c>
      <c r="CD82" s="974">
        <f t="shared" si="35"/>
        <v>20</v>
      </c>
      <c r="CE82" s="81">
        <f t="shared" si="36"/>
        <v>0.83333333333333337</v>
      </c>
      <c r="CF82" s="974">
        <f t="shared" si="37"/>
        <v>4</v>
      </c>
      <c r="CG82" s="81">
        <f t="shared" si="38"/>
        <v>0.16666666666666666</v>
      </c>
      <c r="CH82" s="974">
        <f t="shared" si="39"/>
        <v>0</v>
      </c>
      <c r="CI82" s="81">
        <f t="shared" si="40"/>
        <v>0</v>
      </c>
      <c r="CJ82" s="974">
        <f t="shared" si="41"/>
        <v>1.8333333333333333</v>
      </c>
      <c r="CK82" s="975" t="str">
        <f t="shared" ref="CK82:CK84" si="43">IF(CJ82&gt;=1.6,"Đạt mục tiêu",IF(CJ82&gt;=1,"Cần cố gắng","Chưa đạt"))</f>
        <v>Đạt mục tiêu</v>
      </c>
    </row>
    <row r="83" spans="1:94" s="972" customFormat="1" ht="78.75">
      <c r="A83" s="19">
        <v>67</v>
      </c>
      <c r="B83" s="451">
        <v>67</v>
      </c>
      <c r="C83" s="523" t="s">
        <v>644</v>
      </c>
      <c r="D83" s="488" t="s">
        <v>17</v>
      </c>
      <c r="E83" s="523" t="s">
        <v>645</v>
      </c>
      <c r="F83" s="488" t="s">
        <v>17</v>
      </c>
      <c r="G83" s="523" t="s">
        <v>645</v>
      </c>
      <c r="H83" s="23" t="s">
        <v>313</v>
      </c>
      <c r="I83" s="79"/>
      <c r="J83" s="10" t="s">
        <v>11</v>
      </c>
      <c r="K83" s="79"/>
      <c r="L83" s="79" t="s">
        <v>16</v>
      </c>
      <c r="M83" s="79"/>
      <c r="N83" s="974"/>
      <c r="O83" s="974"/>
      <c r="P83" s="79"/>
      <c r="Q83" s="79"/>
      <c r="R83" s="79"/>
      <c r="S83" s="79"/>
      <c r="T83" s="79"/>
      <c r="U83" s="66">
        <f t="shared" si="15"/>
        <v>1</v>
      </c>
      <c r="V83" s="79"/>
      <c r="W83" s="79"/>
      <c r="X83" s="79"/>
      <c r="Y83" s="79"/>
      <c r="Z83" s="79" t="s">
        <v>728</v>
      </c>
      <c r="AA83" s="79" t="s">
        <v>728</v>
      </c>
      <c r="AB83" s="79" t="s">
        <v>728</v>
      </c>
      <c r="AC83" s="79" t="s">
        <v>728</v>
      </c>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c r="BF83" s="79">
        <v>2</v>
      </c>
      <c r="BG83" s="79">
        <v>2</v>
      </c>
      <c r="BH83" s="79">
        <v>2</v>
      </c>
      <c r="BI83" s="79">
        <v>2</v>
      </c>
      <c r="BJ83" s="79">
        <v>2</v>
      </c>
      <c r="BK83" s="79">
        <v>2</v>
      </c>
      <c r="BL83" s="79">
        <v>2</v>
      </c>
      <c r="BM83" s="79">
        <v>2</v>
      </c>
      <c r="BN83" s="79">
        <v>1</v>
      </c>
      <c r="BO83" s="79">
        <v>1</v>
      </c>
      <c r="BP83" s="79">
        <v>1</v>
      </c>
      <c r="BQ83" s="79">
        <v>2</v>
      </c>
      <c r="BR83" s="79">
        <v>2</v>
      </c>
      <c r="BS83" s="79">
        <v>1</v>
      </c>
      <c r="BT83" s="79">
        <v>2</v>
      </c>
      <c r="BU83" s="79">
        <v>2</v>
      </c>
      <c r="BV83" s="79">
        <v>2</v>
      </c>
      <c r="BW83" s="79">
        <v>2</v>
      </c>
      <c r="BX83" s="79">
        <v>2</v>
      </c>
      <c r="BY83" s="79">
        <v>2</v>
      </c>
      <c r="BZ83" s="79">
        <v>2</v>
      </c>
      <c r="CA83" s="79">
        <v>2</v>
      </c>
      <c r="CB83" s="79">
        <v>2</v>
      </c>
      <c r="CC83" s="79">
        <v>2</v>
      </c>
      <c r="CD83" s="974">
        <f t="shared" si="35"/>
        <v>20</v>
      </c>
      <c r="CE83" s="512">
        <f t="shared" si="36"/>
        <v>0.83333333333333337</v>
      </c>
      <c r="CF83" s="974">
        <f t="shared" si="37"/>
        <v>4</v>
      </c>
      <c r="CG83" s="512">
        <f t="shared" si="38"/>
        <v>0.16666666666666666</v>
      </c>
      <c r="CH83" s="974">
        <f t="shared" si="39"/>
        <v>0</v>
      </c>
      <c r="CI83" s="81">
        <f t="shared" si="40"/>
        <v>0</v>
      </c>
      <c r="CJ83" s="974">
        <f t="shared" si="41"/>
        <v>1.8333333333333333</v>
      </c>
      <c r="CK83" s="975" t="str">
        <f t="shared" si="43"/>
        <v>Đạt mục tiêu</v>
      </c>
    </row>
    <row r="84" spans="1:94" s="972" customFormat="1" ht="84.75" customHeight="1">
      <c r="A84" s="19">
        <v>68</v>
      </c>
      <c r="B84" s="451">
        <v>68</v>
      </c>
      <c r="C84" s="523" t="s">
        <v>646</v>
      </c>
      <c r="D84" s="488" t="s">
        <v>14</v>
      </c>
      <c r="E84" s="523" t="s">
        <v>647</v>
      </c>
      <c r="F84" s="488" t="s">
        <v>14</v>
      </c>
      <c r="G84" s="523" t="s">
        <v>647</v>
      </c>
      <c r="H84" s="96" t="s">
        <v>648</v>
      </c>
      <c r="I84" s="79"/>
      <c r="J84" s="10" t="s">
        <v>11</v>
      </c>
      <c r="K84" s="79"/>
      <c r="L84" s="79"/>
      <c r="M84" s="79"/>
      <c r="N84" s="974"/>
      <c r="O84" s="974"/>
      <c r="P84" s="79"/>
      <c r="Q84" s="79"/>
      <c r="R84" s="79"/>
      <c r="S84" s="79" t="s">
        <v>16</v>
      </c>
      <c r="T84" s="79"/>
      <c r="U84" s="66">
        <f t="shared" si="15"/>
        <v>1</v>
      </c>
      <c r="V84" s="79"/>
      <c r="W84" s="79"/>
      <c r="X84" s="79"/>
      <c r="Y84" s="79"/>
      <c r="Z84" s="79"/>
      <c r="AA84" s="79"/>
      <c r="AB84" s="79"/>
      <c r="AC84" s="79"/>
      <c r="AD84" s="79"/>
      <c r="AE84" s="79"/>
      <c r="AF84" s="79"/>
      <c r="AG84" s="79"/>
      <c r="AH84" s="79"/>
      <c r="AI84" s="79"/>
      <c r="AJ84" s="79"/>
      <c r="AK84" s="79"/>
      <c r="AL84" s="79"/>
      <c r="AM84" s="79"/>
      <c r="AN84" s="79"/>
      <c r="AO84" s="79"/>
      <c r="AP84" s="79"/>
      <c r="AQ84" s="79"/>
      <c r="AR84" s="79"/>
      <c r="AS84" s="79"/>
      <c r="AT84" s="79"/>
      <c r="AU84" s="79"/>
      <c r="AV84" s="79"/>
      <c r="AW84" s="79"/>
      <c r="AX84" s="79"/>
      <c r="AY84" s="79"/>
      <c r="AZ84" s="79" t="s">
        <v>725</v>
      </c>
      <c r="BA84" s="79" t="s">
        <v>727</v>
      </c>
      <c r="BB84" s="79" t="s">
        <v>727</v>
      </c>
      <c r="BC84" s="79" t="s">
        <v>726</v>
      </c>
      <c r="BD84" s="79"/>
      <c r="BE84" s="79"/>
      <c r="BF84" s="79">
        <v>2</v>
      </c>
      <c r="BG84" s="79">
        <v>2</v>
      </c>
      <c r="BH84" s="79">
        <v>2</v>
      </c>
      <c r="BI84" s="79">
        <v>2</v>
      </c>
      <c r="BJ84" s="79">
        <v>2</v>
      </c>
      <c r="BK84" s="79">
        <v>2</v>
      </c>
      <c r="BL84" s="79">
        <v>2</v>
      </c>
      <c r="BM84" s="79">
        <v>2</v>
      </c>
      <c r="BN84" s="79">
        <v>1</v>
      </c>
      <c r="BO84" s="79">
        <v>1</v>
      </c>
      <c r="BP84" s="79">
        <v>1</v>
      </c>
      <c r="BQ84" s="79">
        <v>2</v>
      </c>
      <c r="BR84" s="79">
        <v>2</v>
      </c>
      <c r="BS84" s="79">
        <v>1</v>
      </c>
      <c r="BT84" s="79">
        <v>2</v>
      </c>
      <c r="BU84" s="79">
        <v>2</v>
      </c>
      <c r="BV84" s="79">
        <v>2</v>
      </c>
      <c r="BW84" s="79">
        <v>2</v>
      </c>
      <c r="BX84" s="79">
        <v>2</v>
      </c>
      <c r="BY84" s="79">
        <v>2</v>
      </c>
      <c r="BZ84" s="79">
        <v>2</v>
      </c>
      <c r="CA84" s="79">
        <v>2</v>
      </c>
      <c r="CB84" s="79">
        <v>2</v>
      </c>
      <c r="CC84" s="79">
        <v>2</v>
      </c>
      <c r="CD84" s="974">
        <f t="shared" si="35"/>
        <v>20</v>
      </c>
      <c r="CE84" s="512">
        <f t="shared" si="36"/>
        <v>0.83333333333333337</v>
      </c>
      <c r="CF84" s="974">
        <f t="shared" si="37"/>
        <v>4</v>
      </c>
      <c r="CG84" s="512">
        <f t="shared" si="38"/>
        <v>0.16666666666666666</v>
      </c>
      <c r="CH84" s="974">
        <f t="shared" si="39"/>
        <v>0</v>
      </c>
      <c r="CI84" s="81">
        <f t="shared" si="40"/>
        <v>0</v>
      </c>
      <c r="CJ84" s="974">
        <f t="shared" si="41"/>
        <v>1.8333333333333333</v>
      </c>
      <c r="CK84" s="975" t="str">
        <f t="shared" si="43"/>
        <v>Đạt mục tiêu</v>
      </c>
    </row>
    <row r="85" spans="1:94" ht="47.25" hidden="1">
      <c r="A85" s="950">
        <v>69</v>
      </c>
      <c r="B85" s="451">
        <v>69</v>
      </c>
      <c r="C85" s="1367" t="s">
        <v>314</v>
      </c>
      <c r="D85" s="1368"/>
      <c r="E85" s="1369"/>
      <c r="F85" s="6" t="s">
        <v>316</v>
      </c>
      <c r="G85" s="6" t="s">
        <v>316</v>
      </c>
      <c r="H85" s="11" t="s">
        <v>316</v>
      </c>
      <c r="I85" s="6" t="s">
        <v>316</v>
      </c>
      <c r="J85" s="6" t="s">
        <v>316</v>
      </c>
      <c r="K85" s="507" t="s">
        <v>316</v>
      </c>
      <c r="L85" s="6" t="s">
        <v>316</v>
      </c>
      <c r="M85" s="6" t="s">
        <v>316</v>
      </c>
      <c r="N85" s="11" t="s">
        <v>316</v>
      </c>
      <c r="O85" s="6" t="s">
        <v>316</v>
      </c>
      <c r="P85" s="6" t="s">
        <v>316</v>
      </c>
      <c r="Q85" s="6" t="s">
        <v>316</v>
      </c>
      <c r="R85" s="6"/>
      <c r="S85" s="6" t="s">
        <v>316</v>
      </c>
      <c r="T85" s="6" t="s">
        <v>316</v>
      </c>
      <c r="U85" s="6" t="s">
        <v>316</v>
      </c>
      <c r="V85" s="6" t="s">
        <v>316</v>
      </c>
      <c r="W85" s="6" t="s">
        <v>316</v>
      </c>
      <c r="X85" s="6" t="s">
        <v>316</v>
      </c>
      <c r="Y85" s="6" t="s">
        <v>316</v>
      </c>
      <c r="Z85" s="6" t="s">
        <v>316</v>
      </c>
      <c r="AA85" s="6" t="s">
        <v>316</v>
      </c>
      <c r="AB85" s="6" t="s">
        <v>316</v>
      </c>
      <c r="AC85" s="6" t="s">
        <v>316</v>
      </c>
      <c r="AD85" s="6" t="s">
        <v>316</v>
      </c>
      <c r="AE85" s="6" t="s">
        <v>316</v>
      </c>
      <c r="AF85" s="6" t="s">
        <v>316</v>
      </c>
      <c r="AG85" s="6" t="s">
        <v>316</v>
      </c>
      <c r="AH85" s="11" t="s">
        <v>316</v>
      </c>
      <c r="AI85" s="11" t="s">
        <v>316</v>
      </c>
      <c r="AJ85" s="11" t="s">
        <v>316</v>
      </c>
      <c r="AK85" s="11" t="s">
        <v>316</v>
      </c>
      <c r="AL85" s="11" t="s">
        <v>316</v>
      </c>
      <c r="AM85" s="6" t="s">
        <v>316</v>
      </c>
      <c r="AN85" s="6" t="s">
        <v>316</v>
      </c>
      <c r="AO85" s="6" t="s">
        <v>316</v>
      </c>
      <c r="AP85" s="6" t="s">
        <v>316</v>
      </c>
      <c r="AQ85" s="6"/>
      <c r="AR85" s="6"/>
      <c r="AS85" s="6" t="s">
        <v>316</v>
      </c>
      <c r="AT85" s="6" t="s">
        <v>316</v>
      </c>
      <c r="AU85" s="6" t="s">
        <v>316</v>
      </c>
      <c r="AV85" s="6" t="s">
        <v>316</v>
      </c>
      <c r="AW85" s="6" t="s">
        <v>316</v>
      </c>
      <c r="AX85" s="6"/>
      <c r="AY85" s="6"/>
      <c r="AZ85" s="6" t="s">
        <v>316</v>
      </c>
      <c r="BA85" s="6"/>
      <c r="BB85" s="6"/>
      <c r="BC85" s="6" t="s">
        <v>316</v>
      </c>
      <c r="BD85" s="6"/>
      <c r="BE85" s="6" t="s">
        <v>316</v>
      </c>
      <c r="BF85" s="507" t="s">
        <v>316</v>
      </c>
      <c r="BG85" s="507" t="s">
        <v>316</v>
      </c>
      <c r="BH85" s="507" t="s">
        <v>316</v>
      </c>
      <c r="BI85" s="507" t="s">
        <v>316</v>
      </c>
      <c r="BJ85" s="507" t="s">
        <v>316</v>
      </c>
      <c r="BK85" s="507" t="s">
        <v>316</v>
      </c>
      <c r="BL85" s="507" t="s">
        <v>316</v>
      </c>
      <c r="BM85" s="507" t="s">
        <v>316</v>
      </c>
      <c r="BN85" s="507" t="s">
        <v>316</v>
      </c>
      <c r="BO85" s="507" t="s">
        <v>316</v>
      </c>
      <c r="BP85" s="507" t="s">
        <v>316</v>
      </c>
      <c r="BQ85" s="507" t="s">
        <v>316</v>
      </c>
      <c r="BR85" s="507" t="s">
        <v>316</v>
      </c>
      <c r="BS85" s="507" t="s">
        <v>316</v>
      </c>
      <c r="BT85" s="507" t="s">
        <v>316</v>
      </c>
      <c r="BU85" s="507" t="s">
        <v>316</v>
      </c>
      <c r="BV85" s="507" t="s">
        <v>316</v>
      </c>
      <c r="BW85" s="507"/>
      <c r="BX85" s="507"/>
      <c r="BY85" s="507"/>
      <c r="BZ85" s="507"/>
      <c r="CA85" s="507"/>
      <c r="CB85" s="507"/>
      <c r="CC85" s="507" t="s">
        <v>316</v>
      </c>
      <c r="CD85" s="21">
        <f t="shared" si="35"/>
        <v>0</v>
      </c>
      <c r="CE85" s="22">
        <f t="shared" si="36"/>
        <v>0</v>
      </c>
      <c r="CF85" s="21">
        <f t="shared" si="37"/>
        <v>0</v>
      </c>
      <c r="CG85" s="22">
        <f t="shared" si="38"/>
        <v>0</v>
      </c>
      <c r="CH85" s="21">
        <f t="shared" si="39"/>
        <v>0</v>
      </c>
      <c r="CI85" s="22">
        <f t="shared" si="40"/>
        <v>0</v>
      </c>
      <c r="CJ85" s="21">
        <f t="shared" si="41"/>
        <v>0</v>
      </c>
      <c r="CK85" s="21" t="str">
        <f>IF(CJ85&gt;=1.6,"Đạt mục tiêu",IF(CJ85&gt;=1,"Cần cố gắng","Chưa đạt"))</f>
        <v>Chưa đạt</v>
      </c>
    </row>
    <row r="86" spans="1:94" s="3" customFormat="1" ht="122.25" customHeight="1">
      <c r="A86" s="19">
        <v>70</v>
      </c>
      <c r="B86" s="451">
        <v>70</v>
      </c>
      <c r="C86" s="523" t="s">
        <v>658</v>
      </c>
      <c r="D86" s="488" t="s">
        <v>14</v>
      </c>
      <c r="E86" s="523" t="s">
        <v>656</v>
      </c>
      <c r="F86" s="488" t="s">
        <v>17</v>
      </c>
      <c r="G86" s="963" t="s">
        <v>705</v>
      </c>
      <c r="H86" s="37" t="s">
        <v>654</v>
      </c>
      <c r="I86" s="963" t="s">
        <v>212</v>
      </c>
      <c r="J86" s="960" t="s">
        <v>11</v>
      </c>
      <c r="K86" s="963"/>
      <c r="L86" s="963"/>
      <c r="M86" s="963" t="s">
        <v>16</v>
      </c>
      <c r="N86" s="963"/>
      <c r="O86" s="963"/>
      <c r="P86" s="963"/>
      <c r="Q86" s="19"/>
      <c r="R86" s="19" t="s">
        <v>16</v>
      </c>
      <c r="S86" s="963"/>
      <c r="T86" s="950"/>
      <c r="U86" s="493">
        <f t="shared" si="15"/>
        <v>2</v>
      </c>
      <c r="V86" s="963"/>
      <c r="W86" s="963"/>
      <c r="X86" s="963"/>
      <c r="Y86" s="963"/>
      <c r="Z86" s="963"/>
      <c r="AA86" s="963"/>
      <c r="AB86" s="963"/>
      <c r="AC86" s="963"/>
      <c r="AD86" s="963" t="s">
        <v>723</v>
      </c>
      <c r="AE86" s="963" t="s">
        <v>725</v>
      </c>
      <c r="AF86" s="963" t="s">
        <v>727</v>
      </c>
      <c r="AG86" s="963" t="s">
        <v>725</v>
      </c>
      <c r="AH86" s="963"/>
      <c r="AI86" s="963"/>
      <c r="AJ86" s="963"/>
      <c r="AK86" s="963"/>
      <c r="AL86" s="963"/>
      <c r="AM86" s="963"/>
      <c r="AN86" s="963"/>
      <c r="AO86" s="963"/>
      <c r="AP86" s="963"/>
      <c r="AQ86" s="963"/>
      <c r="AR86" s="963"/>
      <c r="AS86" s="963"/>
      <c r="AT86" s="963"/>
      <c r="AU86" s="963"/>
      <c r="AV86" s="963"/>
      <c r="AW86" s="963"/>
      <c r="AX86" s="963" t="s">
        <v>723</v>
      </c>
      <c r="AY86" s="963" t="s">
        <v>725</v>
      </c>
      <c r="AZ86" s="963"/>
      <c r="BA86" s="963"/>
      <c r="BB86" s="963"/>
      <c r="BC86" s="963"/>
      <c r="BD86" s="963"/>
      <c r="BE86" s="963"/>
      <c r="BF86" s="963">
        <v>2</v>
      </c>
      <c r="BG86" s="963">
        <v>2</v>
      </c>
      <c r="BH86" s="963">
        <v>2</v>
      </c>
      <c r="BI86" s="963">
        <v>2</v>
      </c>
      <c r="BJ86" s="963">
        <v>2</v>
      </c>
      <c r="BK86" s="963">
        <v>2</v>
      </c>
      <c r="BL86" s="963">
        <v>2</v>
      </c>
      <c r="BM86" s="963">
        <v>2</v>
      </c>
      <c r="BN86" s="963">
        <v>2</v>
      </c>
      <c r="BO86" s="963">
        <v>2</v>
      </c>
      <c r="BP86" s="963">
        <v>2</v>
      </c>
      <c r="BQ86" s="963">
        <v>2</v>
      </c>
      <c r="BR86" s="963">
        <v>1</v>
      </c>
      <c r="BS86" s="963">
        <v>2</v>
      </c>
      <c r="BT86" s="963">
        <v>1</v>
      </c>
      <c r="BU86" s="963">
        <v>2</v>
      </c>
      <c r="BV86" s="963">
        <v>2</v>
      </c>
      <c r="BW86" s="963">
        <v>2</v>
      </c>
      <c r="BX86" s="963">
        <v>2</v>
      </c>
      <c r="BY86" s="963">
        <v>2</v>
      </c>
      <c r="BZ86" s="963">
        <v>2</v>
      </c>
      <c r="CA86" s="963">
        <v>2</v>
      </c>
      <c r="CB86" s="963">
        <v>2</v>
      </c>
      <c r="CC86" s="963">
        <v>2</v>
      </c>
      <c r="CD86" s="944">
        <f t="shared" si="35"/>
        <v>22</v>
      </c>
      <c r="CE86" s="514">
        <f t="shared" si="36"/>
        <v>0.91666666666666663</v>
      </c>
      <c r="CF86" s="944">
        <f t="shared" si="37"/>
        <v>2</v>
      </c>
      <c r="CG86" s="514">
        <f t="shared" si="38"/>
        <v>8.3333333333333329E-2</v>
      </c>
      <c r="CH86" s="944">
        <f t="shared" si="39"/>
        <v>0</v>
      </c>
      <c r="CI86" s="228">
        <f t="shared" si="40"/>
        <v>0</v>
      </c>
      <c r="CJ86" s="944">
        <f t="shared" si="41"/>
        <v>1.9166666666666667</v>
      </c>
      <c r="CK86" s="945" t="str">
        <f>IF(CJ86&gt;=1.6,"Đạt mục tiêu",IF(CJ86&gt;=1,"Cần cố gắng","Chưa đạt"))</f>
        <v>Đạt mục tiêu</v>
      </c>
    </row>
    <row r="87" spans="1:94" s="2" customFormat="1" ht="123.75" customHeight="1">
      <c r="A87" s="19">
        <v>71</v>
      </c>
      <c r="B87" s="451">
        <v>71</v>
      </c>
      <c r="C87" s="523" t="s">
        <v>657</v>
      </c>
      <c r="D87" s="488" t="s">
        <v>14</v>
      </c>
      <c r="E87" s="523" t="s">
        <v>655</v>
      </c>
      <c r="F87" s="488" t="s">
        <v>17</v>
      </c>
      <c r="G87" s="20" t="s">
        <v>82</v>
      </c>
      <c r="H87" s="23" t="s">
        <v>315</v>
      </c>
      <c r="I87" s="20" t="s">
        <v>212</v>
      </c>
      <c r="J87" s="10" t="s">
        <v>11</v>
      </c>
      <c r="K87" s="20"/>
      <c r="L87" s="20" t="s">
        <v>16</v>
      </c>
      <c r="M87" s="20"/>
      <c r="N87" s="79"/>
      <c r="O87" s="79"/>
      <c r="P87" s="20" t="s">
        <v>16</v>
      </c>
      <c r="Q87" s="20"/>
      <c r="R87" s="20" t="s">
        <v>16</v>
      </c>
      <c r="S87" s="21"/>
      <c r="T87" s="20"/>
      <c r="U87" s="66">
        <f t="shared" si="15"/>
        <v>3</v>
      </c>
      <c r="V87" s="20"/>
      <c r="W87" s="20"/>
      <c r="X87" s="20"/>
      <c r="Y87" s="20"/>
      <c r="Z87" s="20" t="s">
        <v>727</v>
      </c>
      <c r="AA87" s="20" t="s">
        <v>725</v>
      </c>
      <c r="AB87" s="20" t="s">
        <v>727</v>
      </c>
      <c r="AC87" s="20" t="s">
        <v>725</v>
      </c>
      <c r="AD87" s="20"/>
      <c r="AE87" s="20"/>
      <c r="AF87" s="20"/>
      <c r="AG87" s="20"/>
      <c r="AH87" s="20"/>
      <c r="AI87" s="20"/>
      <c r="AJ87" s="20"/>
      <c r="AK87" s="20"/>
      <c r="AL87" s="20"/>
      <c r="AM87" s="20"/>
      <c r="AN87" s="20"/>
      <c r="AO87" s="20"/>
      <c r="AP87" s="20"/>
      <c r="AQ87" s="20" t="s">
        <v>727</v>
      </c>
      <c r="AR87" s="20" t="s">
        <v>727</v>
      </c>
      <c r="AS87" s="20" t="s">
        <v>727</v>
      </c>
      <c r="AT87" s="20"/>
      <c r="AU87" s="20"/>
      <c r="AV87" s="20"/>
      <c r="AW87" s="20"/>
      <c r="AX87" s="20" t="s">
        <v>725</v>
      </c>
      <c r="AY87" s="20" t="s">
        <v>723</v>
      </c>
      <c r="AZ87" s="20"/>
      <c r="BA87" s="20"/>
      <c r="BB87" s="20"/>
      <c r="BC87" s="20"/>
      <c r="BD87" s="20"/>
      <c r="BE87" s="20"/>
      <c r="BF87" s="20">
        <v>2</v>
      </c>
      <c r="BG87" s="20">
        <v>2</v>
      </c>
      <c r="BH87" s="20">
        <v>2</v>
      </c>
      <c r="BI87" s="20">
        <v>1</v>
      </c>
      <c r="BJ87" s="20">
        <v>2</v>
      </c>
      <c r="BK87" s="20">
        <v>2</v>
      </c>
      <c r="BL87" s="20">
        <v>2</v>
      </c>
      <c r="BM87" s="20">
        <v>2</v>
      </c>
      <c r="BN87" s="20">
        <v>1</v>
      </c>
      <c r="BO87" s="20">
        <v>2</v>
      </c>
      <c r="BP87" s="20">
        <v>2</v>
      </c>
      <c r="BQ87" s="20">
        <v>1</v>
      </c>
      <c r="BR87" s="20">
        <v>2</v>
      </c>
      <c r="BS87" s="20">
        <v>1</v>
      </c>
      <c r="BT87" s="20">
        <v>1</v>
      </c>
      <c r="BU87" s="20">
        <v>1</v>
      </c>
      <c r="BV87" s="20">
        <v>2</v>
      </c>
      <c r="BW87" s="20">
        <v>2</v>
      </c>
      <c r="BX87" s="20">
        <v>2</v>
      </c>
      <c r="BY87" s="20">
        <v>2</v>
      </c>
      <c r="BZ87" s="20">
        <v>2</v>
      </c>
      <c r="CA87" s="20">
        <v>2</v>
      </c>
      <c r="CB87" s="20">
        <v>2</v>
      </c>
      <c r="CC87" s="20">
        <v>2</v>
      </c>
      <c r="CD87" s="21">
        <f t="shared" si="35"/>
        <v>18</v>
      </c>
      <c r="CE87" s="524">
        <f t="shared" si="36"/>
        <v>0.75</v>
      </c>
      <c r="CF87" s="21">
        <f t="shared" si="37"/>
        <v>6</v>
      </c>
      <c r="CG87" s="524">
        <f t="shared" si="38"/>
        <v>0.25</v>
      </c>
      <c r="CH87" s="21">
        <f t="shared" si="39"/>
        <v>0</v>
      </c>
      <c r="CI87" s="22">
        <f t="shared" si="40"/>
        <v>0</v>
      </c>
      <c r="CJ87" s="21">
        <f t="shared" si="41"/>
        <v>1.75</v>
      </c>
      <c r="CK87" s="427" t="str">
        <f>IF(CJ87&gt;=1.6,"Đạt mục tiêu",IF(CJ87&gt;=1,"Cần cố gắng","Chưa đạt"))</f>
        <v>Đạt mục tiêu</v>
      </c>
    </row>
    <row r="88" spans="1:94" ht="77.25" customHeight="1">
      <c r="A88" s="950">
        <v>72</v>
      </c>
      <c r="B88" s="451">
        <v>72</v>
      </c>
      <c r="C88" s="1325" t="s">
        <v>22</v>
      </c>
      <c r="D88" s="1370"/>
      <c r="E88" s="1370"/>
      <c r="F88" s="1370"/>
      <c r="G88" s="1326"/>
      <c r="H88" s="960" t="s">
        <v>316</v>
      </c>
      <c r="I88" s="960" t="s">
        <v>316</v>
      </c>
      <c r="J88" s="960" t="s">
        <v>316</v>
      </c>
      <c r="K88" s="960" t="s">
        <v>316</v>
      </c>
      <c r="L88" s="960" t="s">
        <v>316</v>
      </c>
      <c r="M88" s="960" t="s">
        <v>316</v>
      </c>
      <c r="N88" s="960" t="s">
        <v>316</v>
      </c>
      <c r="O88" s="960" t="s">
        <v>316</v>
      </c>
      <c r="P88" s="960" t="s">
        <v>316</v>
      </c>
      <c r="Q88" s="960" t="s">
        <v>316</v>
      </c>
      <c r="R88" s="960" t="s">
        <v>316</v>
      </c>
      <c r="S88" s="960" t="s">
        <v>316</v>
      </c>
      <c r="T88" s="960" t="s">
        <v>316</v>
      </c>
      <c r="U88" s="960" t="s">
        <v>316</v>
      </c>
      <c r="V88" s="960" t="s">
        <v>316</v>
      </c>
      <c r="W88" s="960" t="s">
        <v>316</v>
      </c>
      <c r="X88" s="960" t="s">
        <v>316</v>
      </c>
      <c r="Y88" s="960" t="s">
        <v>316</v>
      </c>
      <c r="Z88" s="960" t="s">
        <v>316</v>
      </c>
      <c r="AA88" s="960" t="s">
        <v>316</v>
      </c>
      <c r="AB88" s="960" t="s">
        <v>316</v>
      </c>
      <c r="AC88" s="960" t="s">
        <v>316</v>
      </c>
      <c r="AD88" s="960" t="s">
        <v>316</v>
      </c>
      <c r="AE88" s="960" t="s">
        <v>316</v>
      </c>
      <c r="AF88" s="960" t="s">
        <v>316</v>
      </c>
      <c r="AG88" s="960" t="s">
        <v>316</v>
      </c>
      <c r="AH88" s="960" t="s">
        <v>316</v>
      </c>
      <c r="AI88" s="960" t="s">
        <v>316</v>
      </c>
      <c r="AJ88" s="960" t="s">
        <v>316</v>
      </c>
      <c r="AK88" s="960" t="s">
        <v>316</v>
      </c>
      <c r="AL88" s="960" t="s">
        <v>316</v>
      </c>
      <c r="AM88" s="960" t="s">
        <v>316</v>
      </c>
      <c r="AN88" s="960" t="s">
        <v>316</v>
      </c>
      <c r="AO88" s="960" t="s">
        <v>316</v>
      </c>
      <c r="AP88" s="960" t="s">
        <v>316</v>
      </c>
      <c r="AQ88" s="960" t="s">
        <v>316</v>
      </c>
      <c r="AR88" s="960" t="s">
        <v>316</v>
      </c>
      <c r="AS88" s="960" t="s">
        <v>316</v>
      </c>
      <c r="AT88" s="960" t="s">
        <v>316</v>
      </c>
      <c r="AU88" s="960" t="s">
        <v>316</v>
      </c>
      <c r="AV88" s="960" t="s">
        <v>316</v>
      </c>
      <c r="AW88" s="960" t="s">
        <v>316</v>
      </c>
      <c r="AX88" s="960" t="s">
        <v>316</v>
      </c>
      <c r="AY88" s="960" t="s">
        <v>316</v>
      </c>
      <c r="AZ88" s="960" t="s">
        <v>316</v>
      </c>
      <c r="BA88" s="960" t="s">
        <v>316</v>
      </c>
      <c r="BB88" s="960"/>
      <c r="BC88" s="960" t="s">
        <v>316</v>
      </c>
      <c r="BD88" s="960" t="s">
        <v>316</v>
      </c>
      <c r="BE88" s="960" t="s">
        <v>316</v>
      </c>
      <c r="BF88" s="960" t="s">
        <v>316</v>
      </c>
      <c r="BG88" s="960" t="s">
        <v>316</v>
      </c>
      <c r="BH88" s="960" t="s">
        <v>316</v>
      </c>
      <c r="BI88" s="960" t="s">
        <v>316</v>
      </c>
      <c r="BJ88" s="960" t="s">
        <v>316</v>
      </c>
      <c r="BK88" s="960" t="s">
        <v>316</v>
      </c>
      <c r="BL88" s="960" t="s">
        <v>316</v>
      </c>
      <c r="BM88" s="960" t="s">
        <v>316</v>
      </c>
      <c r="BN88" s="960" t="s">
        <v>316</v>
      </c>
      <c r="BO88" s="960" t="s">
        <v>316</v>
      </c>
      <c r="BP88" s="960" t="s">
        <v>316</v>
      </c>
      <c r="BQ88" s="960" t="s">
        <v>316</v>
      </c>
      <c r="BR88" s="960" t="s">
        <v>316</v>
      </c>
      <c r="BS88" s="960" t="s">
        <v>316</v>
      </c>
      <c r="BT88" s="960" t="s">
        <v>316</v>
      </c>
      <c r="BU88" s="960" t="s">
        <v>316</v>
      </c>
      <c r="BV88" s="960" t="s">
        <v>316</v>
      </c>
      <c r="BW88" s="960" t="s">
        <v>316</v>
      </c>
      <c r="BX88" s="960" t="s">
        <v>316</v>
      </c>
      <c r="BY88" s="960" t="s">
        <v>316</v>
      </c>
      <c r="BZ88" s="960" t="s">
        <v>316</v>
      </c>
      <c r="CA88" s="960" t="s">
        <v>316</v>
      </c>
      <c r="CB88" s="960" t="s">
        <v>316</v>
      </c>
      <c r="CC88" s="960" t="s">
        <v>316</v>
      </c>
      <c r="CD88" s="960" t="s">
        <v>316</v>
      </c>
      <c r="CE88" s="960" t="s">
        <v>316</v>
      </c>
      <c r="CF88" s="960" t="s">
        <v>316</v>
      </c>
      <c r="CG88" s="960" t="s">
        <v>316</v>
      </c>
      <c r="CH88" s="960" t="s">
        <v>316</v>
      </c>
      <c r="CI88" s="960" t="s">
        <v>316</v>
      </c>
      <c r="CJ88" s="960" t="s">
        <v>316</v>
      </c>
      <c r="CK88" s="960" t="s">
        <v>316</v>
      </c>
      <c r="CL88" s="960" t="s">
        <v>316</v>
      </c>
      <c r="CM88" s="960" t="s">
        <v>316</v>
      </c>
      <c r="CN88" s="960" t="s">
        <v>316</v>
      </c>
      <c r="CO88" s="960" t="s">
        <v>316</v>
      </c>
      <c r="CP88" s="960" t="s">
        <v>316</v>
      </c>
    </row>
    <row r="89" spans="1:94" hidden="1">
      <c r="A89" s="950">
        <v>73</v>
      </c>
      <c r="B89" s="451">
        <v>73</v>
      </c>
      <c r="C89" s="1367" t="s">
        <v>85</v>
      </c>
      <c r="D89" s="1368"/>
      <c r="E89" s="1369"/>
      <c r="F89" s="6" t="s">
        <v>316</v>
      </c>
      <c r="G89" s="6" t="s">
        <v>316</v>
      </c>
      <c r="H89" s="11" t="s">
        <v>316</v>
      </c>
      <c r="I89" s="6" t="s">
        <v>316</v>
      </c>
      <c r="J89" s="6" t="s">
        <v>316</v>
      </c>
      <c r="K89" s="507" t="s">
        <v>316</v>
      </c>
      <c r="L89" s="6" t="s">
        <v>316</v>
      </c>
      <c r="M89" s="6" t="s">
        <v>316</v>
      </c>
      <c r="N89" s="11" t="s">
        <v>316</v>
      </c>
      <c r="O89" s="6" t="s">
        <v>316</v>
      </c>
      <c r="P89" s="6" t="s">
        <v>316</v>
      </c>
      <c r="Q89" s="6" t="s">
        <v>316</v>
      </c>
      <c r="R89" s="6"/>
      <c r="S89" s="6" t="s">
        <v>316</v>
      </c>
      <c r="T89" s="6" t="s">
        <v>316</v>
      </c>
      <c r="U89" s="6" t="s">
        <v>316</v>
      </c>
      <c r="V89" s="6" t="s">
        <v>316</v>
      </c>
      <c r="W89" s="6" t="s">
        <v>316</v>
      </c>
      <c r="X89" s="6" t="s">
        <v>316</v>
      </c>
      <c r="Y89" s="6" t="s">
        <v>316</v>
      </c>
      <c r="Z89" s="6" t="s">
        <v>316</v>
      </c>
      <c r="AA89" s="6" t="s">
        <v>316</v>
      </c>
      <c r="AB89" s="6" t="s">
        <v>316</v>
      </c>
      <c r="AC89" s="6" t="s">
        <v>316</v>
      </c>
      <c r="AD89" s="6" t="s">
        <v>316</v>
      </c>
      <c r="AE89" s="6" t="s">
        <v>316</v>
      </c>
      <c r="AF89" s="6" t="s">
        <v>316</v>
      </c>
      <c r="AG89" s="6" t="s">
        <v>316</v>
      </c>
      <c r="AH89" s="11" t="s">
        <v>316</v>
      </c>
      <c r="AI89" s="11" t="s">
        <v>316</v>
      </c>
      <c r="AJ89" s="11" t="s">
        <v>316</v>
      </c>
      <c r="AK89" s="11" t="s">
        <v>316</v>
      </c>
      <c r="AL89" s="11" t="s">
        <v>316</v>
      </c>
      <c r="AM89" s="6" t="s">
        <v>316</v>
      </c>
      <c r="AN89" s="6" t="s">
        <v>316</v>
      </c>
      <c r="AO89" s="6" t="s">
        <v>316</v>
      </c>
      <c r="AP89" s="6" t="s">
        <v>316</v>
      </c>
      <c r="AQ89" s="6"/>
      <c r="AR89" s="6"/>
      <c r="AS89" s="6" t="s">
        <v>316</v>
      </c>
      <c r="AT89" s="6" t="s">
        <v>316</v>
      </c>
      <c r="AU89" s="6" t="s">
        <v>316</v>
      </c>
      <c r="AV89" s="6" t="s">
        <v>316</v>
      </c>
      <c r="AW89" s="6" t="s">
        <v>316</v>
      </c>
      <c r="AX89" s="6"/>
      <c r="AY89" s="6"/>
      <c r="AZ89" s="6" t="s">
        <v>316</v>
      </c>
      <c r="BA89" s="6"/>
      <c r="BB89" s="6"/>
      <c r="BC89" s="6" t="s">
        <v>316</v>
      </c>
      <c r="BD89" s="6"/>
      <c r="BE89" s="6" t="s">
        <v>316</v>
      </c>
      <c r="BF89" s="507" t="s">
        <v>316</v>
      </c>
      <c r="BG89" s="507" t="s">
        <v>316</v>
      </c>
      <c r="BH89" s="507" t="s">
        <v>316</v>
      </c>
      <c r="BI89" s="507" t="s">
        <v>316</v>
      </c>
      <c r="BJ89" s="507" t="s">
        <v>316</v>
      </c>
      <c r="BK89" s="507" t="s">
        <v>316</v>
      </c>
      <c r="BL89" s="507" t="s">
        <v>316</v>
      </c>
      <c r="BM89" s="507" t="s">
        <v>316</v>
      </c>
      <c r="BN89" s="507" t="s">
        <v>316</v>
      </c>
      <c r="BO89" s="507" t="s">
        <v>316</v>
      </c>
      <c r="BP89" s="507" t="s">
        <v>316</v>
      </c>
      <c r="BQ89" s="507" t="s">
        <v>316</v>
      </c>
      <c r="BR89" s="507" t="s">
        <v>316</v>
      </c>
      <c r="BS89" s="507" t="s">
        <v>316</v>
      </c>
      <c r="BT89" s="507" t="s">
        <v>316</v>
      </c>
      <c r="BU89" s="507" t="s">
        <v>316</v>
      </c>
      <c r="BV89" s="507" t="s">
        <v>316</v>
      </c>
      <c r="BW89" s="507"/>
      <c r="BX89" s="507"/>
      <c r="BY89" s="507"/>
      <c r="BZ89" s="507"/>
      <c r="CA89" s="507"/>
      <c r="CB89" s="507"/>
      <c r="CC89" s="507" t="s">
        <v>316</v>
      </c>
      <c r="CD89" s="507" t="s">
        <v>316</v>
      </c>
      <c r="CE89" s="508" t="s">
        <v>316</v>
      </c>
      <c r="CF89" s="507" t="s">
        <v>316</v>
      </c>
      <c r="CG89" s="508" t="s">
        <v>316</v>
      </c>
      <c r="CH89" s="507" t="s">
        <v>316</v>
      </c>
      <c r="CI89" s="507" t="s">
        <v>316</v>
      </c>
      <c r="CJ89" s="507" t="s">
        <v>316</v>
      </c>
      <c r="CK89" s="508" t="s">
        <v>316</v>
      </c>
    </row>
    <row r="90" spans="1:94" s="2" customFormat="1" ht="55.5" customHeight="1">
      <c r="A90" s="19">
        <v>74</v>
      </c>
      <c r="B90" s="451">
        <v>74</v>
      </c>
      <c r="C90" s="390" t="s">
        <v>91</v>
      </c>
      <c r="D90" s="960" t="s">
        <v>17</v>
      </c>
      <c r="E90" s="390" t="s">
        <v>317</v>
      </c>
      <c r="F90" s="960" t="s">
        <v>17</v>
      </c>
      <c r="G90" s="20" t="s">
        <v>86</v>
      </c>
      <c r="H90" s="125" t="s">
        <v>733</v>
      </c>
      <c r="I90" s="20" t="s">
        <v>275</v>
      </c>
      <c r="J90" s="63" t="s">
        <v>23</v>
      </c>
      <c r="K90" s="20"/>
      <c r="L90" s="20"/>
      <c r="M90" s="20"/>
      <c r="N90" s="79"/>
      <c r="O90" s="79"/>
      <c r="P90" s="20"/>
      <c r="Q90" s="20" t="s">
        <v>16</v>
      </c>
      <c r="R90" s="20"/>
      <c r="S90" s="21"/>
      <c r="T90" s="20"/>
      <c r="U90" s="66">
        <f t="shared" si="15"/>
        <v>1</v>
      </c>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t="s">
        <v>723</v>
      </c>
      <c r="AU90" s="20" t="s">
        <v>727</v>
      </c>
      <c r="AV90" s="20" t="s">
        <v>723</v>
      </c>
      <c r="AW90" s="20" t="s">
        <v>723</v>
      </c>
      <c r="AX90" s="20"/>
      <c r="AY90" s="20"/>
      <c r="AZ90" s="20"/>
      <c r="BA90" s="20"/>
      <c r="BB90" s="20"/>
      <c r="BC90" s="20"/>
      <c r="BD90" s="20"/>
      <c r="BE90" s="20"/>
      <c r="BF90" s="20">
        <v>1</v>
      </c>
      <c r="BG90" s="20">
        <v>2</v>
      </c>
      <c r="BH90" s="20">
        <v>1</v>
      </c>
      <c r="BI90" s="20">
        <v>2</v>
      </c>
      <c r="BJ90" s="20">
        <v>2</v>
      </c>
      <c r="BK90" s="20">
        <v>2</v>
      </c>
      <c r="BL90" s="20">
        <v>2</v>
      </c>
      <c r="BM90" s="20">
        <v>2</v>
      </c>
      <c r="BN90" s="20">
        <v>1</v>
      </c>
      <c r="BO90" s="20">
        <v>2</v>
      </c>
      <c r="BP90" s="20">
        <v>2</v>
      </c>
      <c r="BQ90" s="20">
        <v>2</v>
      </c>
      <c r="BR90" s="20">
        <v>2</v>
      </c>
      <c r="BS90" s="50">
        <v>1</v>
      </c>
      <c r="BT90" s="50">
        <v>2</v>
      </c>
      <c r="BU90" s="50">
        <v>1</v>
      </c>
      <c r="BV90" s="20">
        <v>2</v>
      </c>
      <c r="BW90" s="20">
        <v>1</v>
      </c>
      <c r="BX90" s="20">
        <v>2</v>
      </c>
      <c r="BY90" s="963">
        <v>1</v>
      </c>
      <c r="BZ90" s="20">
        <v>2</v>
      </c>
      <c r="CA90" s="20">
        <v>2</v>
      </c>
      <c r="CB90" s="20">
        <v>2</v>
      </c>
      <c r="CC90" s="20">
        <v>2</v>
      </c>
      <c r="CD90" s="21">
        <f t="shared" ref="CD90:CD95" si="44">COUNTIF($BF90:$CC90,2)</f>
        <v>17</v>
      </c>
      <c r="CE90" s="22">
        <f t="shared" ref="CE90:CE95" si="45">CD90/COUNTA($BF90:$CC90)</f>
        <v>0.70833333333333337</v>
      </c>
      <c r="CF90" s="21">
        <f t="shared" ref="CF90:CF95" si="46">COUNTIF($BF90:$CC90,1)</f>
        <v>7</v>
      </c>
      <c r="CG90" s="22">
        <f t="shared" ref="CG90:CG95" si="47">CF90/COUNTA($BF90:$CC90)</f>
        <v>0.29166666666666669</v>
      </c>
      <c r="CH90" s="21">
        <f t="shared" ref="CH90:CH95" si="48">COUNTIF($BF90:$CC90,0)</f>
        <v>0</v>
      </c>
      <c r="CI90" s="22">
        <f t="shared" ref="CI90:CI95" si="49">CH90/COUNTA($BF90:$CC90)</f>
        <v>0</v>
      </c>
      <c r="CJ90" s="21">
        <f t="shared" ref="CJ90:CJ95" si="50">(((CD90*2)+(CF90*1)+(CH90*0)))/COUNTA($BF90:$CC90)</f>
        <v>1.7083333333333333</v>
      </c>
      <c r="CK90" s="21" t="str">
        <f>IF(CJ90&gt;=1.6,"Đạt mục tiêu",IF(CJ90&gt;=1,"Cần cố gắng","Chưa đạt"))</f>
        <v>Đạt mục tiêu</v>
      </c>
    </row>
    <row r="91" spans="1:94" s="972" customFormat="1" ht="57.75" customHeight="1">
      <c r="A91" s="19">
        <v>75</v>
      </c>
      <c r="B91" s="451">
        <v>75</v>
      </c>
      <c r="C91" s="519" t="s">
        <v>659</v>
      </c>
      <c r="D91" s="109" t="s">
        <v>17</v>
      </c>
      <c r="E91" s="519" t="s">
        <v>660</v>
      </c>
      <c r="F91" s="109" t="s">
        <v>17</v>
      </c>
      <c r="G91" s="79" t="s">
        <v>318</v>
      </c>
      <c r="H91" s="128" t="s">
        <v>327</v>
      </c>
      <c r="I91" s="79" t="s">
        <v>212</v>
      </c>
      <c r="J91" s="63" t="s">
        <v>23</v>
      </c>
      <c r="K91" s="79"/>
      <c r="L91" s="79"/>
      <c r="M91" s="79"/>
      <c r="N91" s="79"/>
      <c r="O91" s="79"/>
      <c r="P91" s="79"/>
      <c r="Q91" s="79" t="s">
        <v>16</v>
      </c>
      <c r="R91" s="79"/>
      <c r="S91" s="974"/>
      <c r="T91" s="79"/>
      <c r="U91" s="66">
        <f t="shared" si="15"/>
        <v>1</v>
      </c>
      <c r="V91" s="79"/>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t="s">
        <v>725</v>
      </c>
      <c r="AU91" s="79"/>
      <c r="AV91" s="79" t="s">
        <v>727</v>
      </c>
      <c r="AW91" s="79" t="s">
        <v>725</v>
      </c>
      <c r="AX91" s="79"/>
      <c r="AY91" s="79"/>
      <c r="AZ91" s="79"/>
      <c r="BA91" s="79"/>
      <c r="BB91" s="79"/>
      <c r="BC91" s="79"/>
      <c r="BD91" s="79"/>
      <c r="BE91" s="79"/>
      <c r="BF91" s="20">
        <v>2</v>
      </c>
      <c r="BG91" s="20">
        <v>2</v>
      </c>
      <c r="BH91" s="20">
        <v>2</v>
      </c>
      <c r="BI91" s="20">
        <v>2</v>
      </c>
      <c r="BJ91" s="20">
        <v>2</v>
      </c>
      <c r="BK91" s="20">
        <v>1</v>
      </c>
      <c r="BL91" s="20">
        <v>2</v>
      </c>
      <c r="BM91" s="20">
        <v>2</v>
      </c>
      <c r="BN91" s="20">
        <v>2</v>
      </c>
      <c r="BO91" s="20">
        <v>1</v>
      </c>
      <c r="BP91" s="20">
        <v>2</v>
      </c>
      <c r="BQ91" s="20">
        <v>2</v>
      </c>
      <c r="BR91" s="20">
        <v>2</v>
      </c>
      <c r="BS91" s="20">
        <v>2</v>
      </c>
      <c r="BT91" s="20">
        <v>2</v>
      </c>
      <c r="BU91" s="20">
        <v>2</v>
      </c>
      <c r="BV91" s="20">
        <v>2</v>
      </c>
      <c r="BW91" s="20">
        <v>1</v>
      </c>
      <c r="BX91" s="20">
        <v>2</v>
      </c>
      <c r="BY91" s="963">
        <v>1</v>
      </c>
      <c r="BZ91" s="20">
        <v>1</v>
      </c>
      <c r="CA91" s="20">
        <v>2</v>
      </c>
      <c r="CB91" s="20">
        <v>2</v>
      </c>
      <c r="CC91" s="20">
        <v>2</v>
      </c>
      <c r="CD91" s="21">
        <f t="shared" si="44"/>
        <v>19</v>
      </c>
      <c r="CE91" s="22">
        <f t="shared" si="45"/>
        <v>0.79166666666666663</v>
      </c>
      <c r="CF91" s="21">
        <f t="shared" si="46"/>
        <v>5</v>
      </c>
      <c r="CG91" s="22">
        <f t="shared" si="47"/>
        <v>0.20833333333333334</v>
      </c>
      <c r="CH91" s="21">
        <f t="shared" si="48"/>
        <v>0</v>
      </c>
      <c r="CI91" s="22">
        <f t="shared" si="49"/>
        <v>0</v>
      </c>
      <c r="CJ91" s="21">
        <f t="shared" si="50"/>
        <v>1.7916666666666667</v>
      </c>
      <c r="CK91" s="427" t="str">
        <f>IF(CJ91&gt;=1.6,"Đạt mục tiêu",IF(CJ91&gt;=1,"Cần cố gắng","Chưa đạt"))</f>
        <v>Đạt mục tiêu</v>
      </c>
    </row>
    <row r="92" spans="1:94" ht="69" customHeight="1">
      <c r="A92" s="950">
        <v>76</v>
      </c>
      <c r="B92" s="451">
        <v>76</v>
      </c>
      <c r="C92" s="490" t="s">
        <v>661</v>
      </c>
      <c r="D92" s="109" t="s">
        <v>17</v>
      </c>
      <c r="E92" s="490" t="s">
        <v>662</v>
      </c>
      <c r="F92" s="109" t="s">
        <v>17</v>
      </c>
      <c r="G92" s="79" t="s">
        <v>319</v>
      </c>
      <c r="H92" s="518" t="s">
        <v>328</v>
      </c>
      <c r="I92" s="79" t="s">
        <v>212</v>
      </c>
      <c r="J92" s="63" t="s">
        <v>23</v>
      </c>
      <c r="K92" s="79"/>
      <c r="L92" s="79"/>
      <c r="M92" s="79"/>
      <c r="N92" s="950" t="s">
        <v>16</v>
      </c>
      <c r="O92" s="79"/>
      <c r="P92" s="79"/>
      <c r="Q92" s="79"/>
      <c r="R92" s="79"/>
      <c r="S92" s="974"/>
      <c r="T92" s="79"/>
      <c r="U92" s="66">
        <f t="shared" si="15"/>
        <v>1</v>
      </c>
      <c r="V92" s="79"/>
      <c r="W92" s="79"/>
      <c r="X92" s="79"/>
      <c r="Y92" s="79"/>
      <c r="Z92" s="79"/>
      <c r="AA92" s="79"/>
      <c r="AB92" s="79"/>
      <c r="AC92" s="79"/>
      <c r="AD92" s="79"/>
      <c r="AE92" s="79"/>
      <c r="AF92" s="79"/>
      <c r="AG92" s="79"/>
      <c r="AH92" s="950" t="s">
        <v>727</v>
      </c>
      <c r="AI92" s="950" t="s">
        <v>727</v>
      </c>
      <c r="AJ92" s="950" t="s">
        <v>727</v>
      </c>
      <c r="AK92" s="950" t="s">
        <v>727</v>
      </c>
      <c r="AL92" s="950" t="s">
        <v>727</v>
      </c>
      <c r="AM92" s="79"/>
      <c r="AN92" s="79"/>
      <c r="AO92" s="79"/>
      <c r="AP92" s="79"/>
      <c r="AQ92" s="79"/>
      <c r="AR92" s="79"/>
      <c r="AS92" s="79"/>
      <c r="AT92" s="79"/>
      <c r="AU92" s="79"/>
      <c r="AV92" s="79"/>
      <c r="AW92" s="79"/>
      <c r="AX92" s="79"/>
      <c r="AY92" s="79"/>
      <c r="AZ92" s="79"/>
      <c r="BA92" s="79"/>
      <c r="BB92" s="79"/>
      <c r="BC92" s="79"/>
      <c r="BD92" s="79"/>
      <c r="BE92" s="79"/>
      <c r="BF92" s="20">
        <v>2</v>
      </c>
      <c r="BG92" s="20">
        <v>2</v>
      </c>
      <c r="BH92" s="20">
        <v>2</v>
      </c>
      <c r="BI92" s="20">
        <v>2</v>
      </c>
      <c r="BJ92" s="20">
        <v>2</v>
      </c>
      <c r="BK92" s="20">
        <v>1</v>
      </c>
      <c r="BL92" s="20">
        <v>2</v>
      </c>
      <c r="BM92" s="20">
        <v>2</v>
      </c>
      <c r="BN92" s="20">
        <v>2</v>
      </c>
      <c r="BO92" s="20">
        <v>1</v>
      </c>
      <c r="BP92" s="20">
        <v>2</v>
      </c>
      <c r="BQ92" s="20">
        <v>2</v>
      </c>
      <c r="BR92" s="20">
        <v>2</v>
      </c>
      <c r="BS92" s="20">
        <v>2</v>
      </c>
      <c r="BT92" s="20">
        <v>2</v>
      </c>
      <c r="BU92" s="20">
        <v>2</v>
      </c>
      <c r="BV92" s="20">
        <v>2</v>
      </c>
      <c r="BW92" s="20">
        <v>1</v>
      </c>
      <c r="BX92" s="20">
        <v>2</v>
      </c>
      <c r="BY92" s="963">
        <v>1</v>
      </c>
      <c r="BZ92" s="20">
        <v>2</v>
      </c>
      <c r="CA92" s="20">
        <v>2</v>
      </c>
      <c r="CB92" s="20">
        <v>2</v>
      </c>
      <c r="CC92" s="20">
        <v>2</v>
      </c>
      <c r="CD92" s="21">
        <f t="shared" si="44"/>
        <v>20</v>
      </c>
      <c r="CE92" s="22">
        <f t="shared" si="45"/>
        <v>0.83333333333333337</v>
      </c>
      <c r="CF92" s="21">
        <f t="shared" si="46"/>
        <v>4</v>
      </c>
      <c r="CG92" s="22">
        <f t="shared" si="47"/>
        <v>0.16666666666666666</v>
      </c>
      <c r="CH92" s="21">
        <f t="shared" si="48"/>
        <v>0</v>
      </c>
      <c r="CI92" s="22">
        <f t="shared" si="49"/>
        <v>0</v>
      </c>
      <c r="CJ92" s="21">
        <f t="shared" si="50"/>
        <v>1.8333333333333333</v>
      </c>
      <c r="CK92" s="427" t="str">
        <f>IF(CJ92&gt;=1.6,"Đạt mục tiêu",IF(CJ92&gt;=1,"Cần cố gắng","Chưa đạt"))</f>
        <v>Đạt mục tiêu</v>
      </c>
    </row>
    <row r="93" spans="1:94" s="972" customFormat="1" ht="68.25" customHeight="1">
      <c r="A93" s="19">
        <v>77</v>
      </c>
      <c r="B93" s="451">
        <v>77</v>
      </c>
      <c r="C93" s="519" t="s">
        <v>663</v>
      </c>
      <c r="D93" s="109" t="s">
        <v>17</v>
      </c>
      <c r="E93" s="519" t="s">
        <v>664</v>
      </c>
      <c r="F93" s="109" t="s">
        <v>17</v>
      </c>
      <c r="G93" s="79" t="s">
        <v>326</v>
      </c>
      <c r="H93" s="128" t="s">
        <v>669</v>
      </c>
      <c r="I93" s="79"/>
      <c r="J93" s="63" t="s">
        <v>23</v>
      </c>
      <c r="K93" s="79"/>
      <c r="L93" s="79"/>
      <c r="M93" s="79"/>
      <c r="N93" s="79"/>
      <c r="O93" s="79" t="s">
        <v>16</v>
      </c>
      <c r="P93" s="79"/>
      <c r="Q93" s="79"/>
      <c r="R93" s="79"/>
      <c r="S93" s="974"/>
      <c r="T93" s="79"/>
      <c r="U93" s="66">
        <f t="shared" si="15"/>
        <v>1</v>
      </c>
      <c r="V93" s="79"/>
      <c r="W93" s="79"/>
      <c r="X93" s="79"/>
      <c r="Y93" s="79"/>
      <c r="Z93" s="79"/>
      <c r="AA93" s="79"/>
      <c r="AB93" s="79"/>
      <c r="AC93" s="79"/>
      <c r="AD93" s="79"/>
      <c r="AE93" s="79"/>
      <c r="AF93" s="79"/>
      <c r="AG93" s="79"/>
      <c r="AH93" s="79"/>
      <c r="AI93" s="79"/>
      <c r="AJ93" s="79"/>
      <c r="AK93" s="79"/>
      <c r="AL93" s="79"/>
      <c r="AM93" s="79" t="s">
        <v>725</v>
      </c>
      <c r="AN93" s="79" t="s">
        <v>727</v>
      </c>
      <c r="AO93" s="79" t="s">
        <v>725</v>
      </c>
      <c r="AP93" s="79" t="s">
        <v>723</v>
      </c>
      <c r="AQ93" s="79"/>
      <c r="AR93" s="79"/>
      <c r="AS93" s="79"/>
      <c r="AT93" s="79"/>
      <c r="AU93" s="79"/>
      <c r="AV93" s="79"/>
      <c r="AW93" s="79"/>
      <c r="AX93" s="79"/>
      <c r="AY93" s="79"/>
      <c r="AZ93" s="79"/>
      <c r="BA93" s="79"/>
      <c r="BB93" s="79"/>
      <c r="BC93" s="79"/>
      <c r="BD93" s="79"/>
      <c r="BE93" s="79"/>
      <c r="BF93" s="79">
        <v>1</v>
      </c>
      <c r="BG93" s="79">
        <v>2</v>
      </c>
      <c r="BH93" s="79">
        <v>2</v>
      </c>
      <c r="BI93" s="79">
        <v>2</v>
      </c>
      <c r="BJ93" s="79">
        <v>2</v>
      </c>
      <c r="BK93" s="79">
        <v>2</v>
      </c>
      <c r="BL93" s="79">
        <v>2</v>
      </c>
      <c r="BM93" s="79">
        <v>2</v>
      </c>
      <c r="BN93" s="79">
        <v>2</v>
      </c>
      <c r="BO93" s="79">
        <v>2</v>
      </c>
      <c r="BP93" s="79">
        <v>2</v>
      </c>
      <c r="BQ93" s="79">
        <v>2</v>
      </c>
      <c r="BR93" s="79">
        <v>2</v>
      </c>
      <c r="BS93" s="79">
        <v>1</v>
      </c>
      <c r="BT93" s="79">
        <v>1</v>
      </c>
      <c r="BU93" s="79">
        <v>2</v>
      </c>
      <c r="BV93" s="79">
        <v>2</v>
      </c>
      <c r="BW93" s="20">
        <v>1</v>
      </c>
      <c r="BX93" s="79">
        <v>2</v>
      </c>
      <c r="BY93" s="963">
        <v>1</v>
      </c>
      <c r="BZ93" s="79">
        <v>2</v>
      </c>
      <c r="CA93" s="79">
        <v>2</v>
      </c>
      <c r="CB93" s="79">
        <v>2</v>
      </c>
      <c r="CC93" s="79">
        <v>1</v>
      </c>
      <c r="CD93" s="974">
        <f t="shared" si="44"/>
        <v>18</v>
      </c>
      <c r="CE93" s="512">
        <f t="shared" si="45"/>
        <v>0.75</v>
      </c>
      <c r="CF93" s="974">
        <f t="shared" si="46"/>
        <v>6</v>
      </c>
      <c r="CG93" s="512">
        <f t="shared" si="47"/>
        <v>0.25</v>
      </c>
      <c r="CH93" s="974">
        <f t="shared" si="48"/>
        <v>0</v>
      </c>
      <c r="CI93" s="81">
        <f t="shared" si="49"/>
        <v>0</v>
      </c>
      <c r="CJ93" s="974">
        <f t="shared" si="50"/>
        <v>1.75</v>
      </c>
      <c r="CK93" s="975" t="str">
        <f t="shared" ref="CK93" si="51">IF(CJ93&gt;=1.6,"Đạt mục tiêu",IF(CJ93&gt;=1,"Cần cố gắng","Chưa đạt"))</f>
        <v>Đạt mục tiêu</v>
      </c>
    </row>
    <row r="94" spans="1:94" s="972" customFormat="1" ht="37.5" customHeight="1">
      <c r="A94" s="19">
        <v>78</v>
      </c>
      <c r="B94" s="451">
        <v>78</v>
      </c>
      <c r="C94" s="519" t="s">
        <v>665</v>
      </c>
      <c r="D94" s="109" t="s">
        <v>17</v>
      </c>
      <c r="E94" s="519" t="s">
        <v>666</v>
      </c>
      <c r="F94" s="109" t="s">
        <v>17</v>
      </c>
      <c r="G94" s="79" t="s">
        <v>320</v>
      </c>
      <c r="H94" s="96" t="s">
        <v>329</v>
      </c>
      <c r="I94" s="79"/>
      <c r="J94" s="63" t="s">
        <v>23</v>
      </c>
      <c r="K94" s="79"/>
      <c r="L94" s="974" t="s">
        <v>16</v>
      </c>
      <c r="M94" s="79"/>
      <c r="N94" s="79"/>
      <c r="O94" s="79"/>
      <c r="P94" s="79"/>
      <c r="Q94" s="79"/>
      <c r="R94" s="79"/>
      <c r="S94" s="974"/>
      <c r="T94" s="79"/>
      <c r="U94" s="66">
        <f t="shared" si="15"/>
        <v>1</v>
      </c>
      <c r="V94" s="79"/>
      <c r="W94" s="79"/>
      <c r="X94" s="79"/>
      <c r="Y94" s="79"/>
      <c r="Z94" s="79" t="s">
        <v>727</v>
      </c>
      <c r="AA94" s="79" t="s">
        <v>723</v>
      </c>
      <c r="AB94" s="79" t="s">
        <v>726</v>
      </c>
      <c r="AC94" s="79" t="s">
        <v>724</v>
      </c>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c r="BF94" s="79">
        <v>2</v>
      </c>
      <c r="BG94" s="79">
        <v>2</v>
      </c>
      <c r="BH94" s="79">
        <v>2</v>
      </c>
      <c r="BI94" s="79">
        <v>2</v>
      </c>
      <c r="BJ94" s="79">
        <v>2</v>
      </c>
      <c r="BK94" s="79">
        <v>2</v>
      </c>
      <c r="BL94" s="79">
        <v>2</v>
      </c>
      <c r="BM94" s="79">
        <v>2</v>
      </c>
      <c r="BN94" s="79">
        <v>1</v>
      </c>
      <c r="BO94" s="79">
        <v>1</v>
      </c>
      <c r="BP94" s="79">
        <v>1</v>
      </c>
      <c r="BQ94" s="79">
        <v>2</v>
      </c>
      <c r="BR94" s="79">
        <v>2</v>
      </c>
      <c r="BS94" s="79">
        <v>1</v>
      </c>
      <c r="BT94" s="79">
        <v>2</v>
      </c>
      <c r="BU94" s="79">
        <v>2</v>
      </c>
      <c r="BV94" s="79">
        <v>2</v>
      </c>
      <c r="BW94" s="20">
        <v>1</v>
      </c>
      <c r="BX94" s="79">
        <v>2</v>
      </c>
      <c r="BY94" s="963">
        <v>1</v>
      </c>
      <c r="BZ94" s="79">
        <v>2</v>
      </c>
      <c r="CA94" s="79">
        <v>2</v>
      </c>
      <c r="CB94" s="79">
        <v>2</v>
      </c>
      <c r="CC94" s="79">
        <v>2</v>
      </c>
      <c r="CD94" s="21">
        <f t="shared" si="44"/>
        <v>18</v>
      </c>
      <c r="CE94" s="524">
        <f t="shared" si="45"/>
        <v>0.75</v>
      </c>
      <c r="CF94" s="21">
        <f t="shared" si="46"/>
        <v>6</v>
      </c>
      <c r="CG94" s="524">
        <f t="shared" si="47"/>
        <v>0.25</v>
      </c>
      <c r="CH94" s="21">
        <f t="shared" si="48"/>
        <v>0</v>
      </c>
      <c r="CI94" s="22">
        <f t="shared" si="49"/>
        <v>0</v>
      </c>
      <c r="CJ94" s="21">
        <f t="shared" si="50"/>
        <v>1.75</v>
      </c>
      <c r="CK94" s="427" t="str">
        <f>IF(CJ94&gt;=1.6,"Đạt mục tiêu",IF(CJ94&gt;=1,"Cần cố gắng","Chưa đạt"))</f>
        <v>Đạt mục tiêu</v>
      </c>
    </row>
    <row r="95" spans="1:94" s="972" customFormat="1" ht="54" customHeight="1">
      <c r="A95" s="19">
        <v>79</v>
      </c>
      <c r="B95" s="451">
        <v>79</v>
      </c>
      <c r="C95" s="519" t="s">
        <v>667</v>
      </c>
      <c r="D95" s="109" t="s">
        <v>17</v>
      </c>
      <c r="E95" s="519" t="s">
        <v>668</v>
      </c>
      <c r="F95" s="109" t="s">
        <v>17</v>
      </c>
      <c r="G95" s="79" t="s">
        <v>321</v>
      </c>
      <c r="H95" s="96" t="s">
        <v>330</v>
      </c>
      <c r="I95" s="79"/>
      <c r="J95" s="63" t="s">
        <v>23</v>
      </c>
      <c r="K95" s="79"/>
      <c r="L95" s="79"/>
      <c r="M95" s="79"/>
      <c r="N95" s="79"/>
      <c r="O95" s="79"/>
      <c r="P95" s="79" t="s">
        <v>16</v>
      </c>
      <c r="Q95" s="79"/>
      <c r="R95" s="79"/>
      <c r="S95" s="974"/>
      <c r="T95" s="79"/>
      <c r="U95" s="66">
        <f t="shared" si="15"/>
        <v>1</v>
      </c>
      <c r="V95" s="79"/>
      <c r="W95" s="79"/>
      <c r="X95" s="79"/>
      <c r="Y95" s="79"/>
      <c r="Z95" s="79"/>
      <c r="AA95" s="79"/>
      <c r="AB95" s="79"/>
      <c r="AC95" s="79"/>
      <c r="AD95" s="79"/>
      <c r="AE95" s="79"/>
      <c r="AF95" s="79"/>
      <c r="AG95" s="79"/>
      <c r="AH95" s="79"/>
      <c r="AI95" s="79"/>
      <c r="AJ95" s="79"/>
      <c r="AK95" s="79"/>
      <c r="AL95" s="79"/>
      <c r="AM95" s="79"/>
      <c r="AN95" s="79"/>
      <c r="AO95" s="79"/>
      <c r="AP95" s="79"/>
      <c r="AQ95" s="79" t="s">
        <v>724</v>
      </c>
      <c r="AR95" s="79" t="s">
        <v>724</v>
      </c>
      <c r="AS95" s="79" t="s">
        <v>724</v>
      </c>
      <c r="AT95" s="79"/>
      <c r="AU95" s="79"/>
      <c r="AV95" s="79"/>
      <c r="AW95" s="79"/>
      <c r="AX95" s="79"/>
      <c r="AY95" s="79"/>
      <c r="AZ95" s="79"/>
      <c r="BA95" s="79"/>
      <c r="BB95" s="79"/>
      <c r="BC95" s="79"/>
      <c r="BD95" s="79"/>
      <c r="BE95" s="79"/>
      <c r="BF95" s="79">
        <v>2</v>
      </c>
      <c r="BG95" s="79">
        <v>2</v>
      </c>
      <c r="BH95" s="79">
        <v>2</v>
      </c>
      <c r="BI95" s="79">
        <v>2</v>
      </c>
      <c r="BJ95" s="79">
        <v>2</v>
      </c>
      <c r="BK95" s="79">
        <v>2</v>
      </c>
      <c r="BL95" s="79">
        <v>2</v>
      </c>
      <c r="BM95" s="79">
        <v>2</v>
      </c>
      <c r="BN95" s="79">
        <v>1</v>
      </c>
      <c r="BO95" s="79">
        <v>1</v>
      </c>
      <c r="BP95" s="79">
        <v>1</v>
      </c>
      <c r="BQ95" s="79">
        <v>2</v>
      </c>
      <c r="BR95" s="79">
        <v>2</v>
      </c>
      <c r="BS95" s="79">
        <v>1</v>
      </c>
      <c r="BT95" s="79">
        <v>2</v>
      </c>
      <c r="BU95" s="79">
        <v>2</v>
      </c>
      <c r="BV95" s="79">
        <v>2</v>
      </c>
      <c r="BW95" s="20">
        <v>1</v>
      </c>
      <c r="BX95" s="79">
        <v>2</v>
      </c>
      <c r="BY95" s="963">
        <v>1</v>
      </c>
      <c r="BZ95" s="79">
        <v>2</v>
      </c>
      <c r="CA95" s="79">
        <v>2</v>
      </c>
      <c r="CB95" s="79">
        <v>2</v>
      </c>
      <c r="CC95" s="79">
        <v>2</v>
      </c>
      <c r="CD95" s="21">
        <f t="shared" si="44"/>
        <v>18</v>
      </c>
      <c r="CE95" s="524">
        <f t="shared" si="45"/>
        <v>0.75</v>
      </c>
      <c r="CF95" s="21">
        <f t="shared" si="46"/>
        <v>6</v>
      </c>
      <c r="CG95" s="524">
        <f t="shared" si="47"/>
        <v>0.25</v>
      </c>
      <c r="CH95" s="21">
        <f t="shared" si="48"/>
        <v>0</v>
      </c>
      <c r="CI95" s="22">
        <f t="shared" si="49"/>
        <v>0</v>
      </c>
      <c r="CJ95" s="21">
        <f t="shared" si="50"/>
        <v>1.75</v>
      </c>
      <c r="CK95" s="427" t="str">
        <f>IF(CJ95&gt;=1.6,"Đạt mục tiêu",IF(CJ95&gt;=1,"Cần cố gắng","Chưa đạt"))</f>
        <v>Đạt mục tiêu</v>
      </c>
    </row>
    <row r="96" spans="1:94" hidden="1">
      <c r="A96" s="950">
        <v>80</v>
      </c>
      <c r="B96" s="451">
        <v>80</v>
      </c>
      <c r="C96" s="1367" t="s">
        <v>96</v>
      </c>
      <c r="D96" s="1368"/>
      <c r="E96" s="1369"/>
      <c r="F96" s="6" t="s">
        <v>316</v>
      </c>
      <c r="G96" s="6" t="s">
        <v>316</v>
      </c>
      <c r="H96" s="11" t="s">
        <v>316</v>
      </c>
      <c r="I96" s="6" t="s">
        <v>316</v>
      </c>
      <c r="J96" s="6" t="s">
        <v>316</v>
      </c>
      <c r="K96" s="507" t="s">
        <v>316</v>
      </c>
      <c r="L96" s="6" t="s">
        <v>316</v>
      </c>
      <c r="M96" s="6" t="s">
        <v>316</v>
      </c>
      <c r="N96" s="11" t="s">
        <v>316</v>
      </c>
      <c r="O96" s="6" t="s">
        <v>316</v>
      </c>
      <c r="P96" s="6" t="s">
        <v>316</v>
      </c>
      <c r="Q96" s="6" t="s">
        <v>316</v>
      </c>
      <c r="R96" s="6"/>
      <c r="S96" s="6" t="s">
        <v>316</v>
      </c>
      <c r="T96" s="6" t="s">
        <v>316</v>
      </c>
      <c r="U96" s="6" t="s">
        <v>316</v>
      </c>
      <c r="V96" s="6" t="s">
        <v>316</v>
      </c>
      <c r="W96" s="6" t="s">
        <v>316</v>
      </c>
      <c r="X96" s="6" t="s">
        <v>316</v>
      </c>
      <c r="Y96" s="6" t="s">
        <v>316</v>
      </c>
      <c r="Z96" s="6" t="s">
        <v>316</v>
      </c>
      <c r="AA96" s="6" t="s">
        <v>316</v>
      </c>
      <c r="AB96" s="6" t="s">
        <v>316</v>
      </c>
      <c r="AC96" s="6" t="s">
        <v>316</v>
      </c>
      <c r="AD96" s="6" t="s">
        <v>316</v>
      </c>
      <c r="AE96" s="6" t="s">
        <v>316</v>
      </c>
      <c r="AF96" s="6" t="s">
        <v>316</v>
      </c>
      <c r="AG96" s="6" t="s">
        <v>316</v>
      </c>
      <c r="AH96" s="11" t="s">
        <v>316</v>
      </c>
      <c r="AI96" s="11" t="s">
        <v>316</v>
      </c>
      <c r="AJ96" s="11" t="s">
        <v>316</v>
      </c>
      <c r="AK96" s="11" t="s">
        <v>316</v>
      </c>
      <c r="AL96" s="11" t="s">
        <v>316</v>
      </c>
      <c r="AM96" s="6" t="s">
        <v>316</v>
      </c>
      <c r="AN96" s="6" t="s">
        <v>316</v>
      </c>
      <c r="AO96" s="6" t="s">
        <v>316</v>
      </c>
      <c r="AP96" s="6" t="s">
        <v>316</v>
      </c>
      <c r="AQ96" s="6"/>
      <c r="AR96" s="6"/>
      <c r="AS96" s="6" t="s">
        <v>316</v>
      </c>
      <c r="AT96" s="6" t="s">
        <v>316</v>
      </c>
      <c r="AU96" s="6" t="s">
        <v>316</v>
      </c>
      <c r="AV96" s="6" t="s">
        <v>316</v>
      </c>
      <c r="AW96" s="6" t="s">
        <v>316</v>
      </c>
      <c r="AX96" s="6"/>
      <c r="AY96" s="6"/>
      <c r="AZ96" s="6" t="s">
        <v>316</v>
      </c>
      <c r="BA96" s="6"/>
      <c r="BB96" s="6"/>
      <c r="BC96" s="6" t="s">
        <v>316</v>
      </c>
      <c r="BD96" s="6"/>
      <c r="BE96" s="6" t="s">
        <v>316</v>
      </c>
      <c r="BF96" s="507" t="s">
        <v>316</v>
      </c>
      <c r="BG96" s="507" t="s">
        <v>316</v>
      </c>
      <c r="BH96" s="507" t="s">
        <v>316</v>
      </c>
      <c r="BI96" s="507" t="s">
        <v>316</v>
      </c>
      <c r="BJ96" s="507" t="s">
        <v>316</v>
      </c>
      <c r="BK96" s="507" t="s">
        <v>316</v>
      </c>
      <c r="BL96" s="507" t="s">
        <v>316</v>
      </c>
      <c r="BM96" s="507" t="s">
        <v>316</v>
      </c>
      <c r="BN96" s="507" t="s">
        <v>316</v>
      </c>
      <c r="BO96" s="507" t="s">
        <v>316</v>
      </c>
      <c r="BP96" s="507" t="s">
        <v>316</v>
      </c>
      <c r="BQ96" s="507" t="s">
        <v>316</v>
      </c>
      <c r="BR96" s="507" t="s">
        <v>316</v>
      </c>
      <c r="BS96" s="507" t="s">
        <v>316</v>
      </c>
      <c r="BT96" s="507" t="s">
        <v>316</v>
      </c>
      <c r="BU96" s="507" t="s">
        <v>316</v>
      </c>
      <c r="BV96" s="507" t="s">
        <v>316</v>
      </c>
      <c r="BW96" s="20">
        <v>1</v>
      </c>
      <c r="BX96" s="507"/>
      <c r="BY96" s="963">
        <v>1</v>
      </c>
      <c r="BZ96" s="507"/>
      <c r="CA96" s="507"/>
      <c r="CB96" s="507"/>
      <c r="CC96" s="507" t="s">
        <v>316</v>
      </c>
      <c r="CD96" s="507" t="s">
        <v>316</v>
      </c>
      <c r="CE96" s="508" t="s">
        <v>316</v>
      </c>
      <c r="CF96" s="507" t="s">
        <v>316</v>
      </c>
      <c r="CG96" s="508" t="s">
        <v>316</v>
      </c>
      <c r="CH96" s="507" t="s">
        <v>316</v>
      </c>
      <c r="CI96" s="507" t="s">
        <v>316</v>
      </c>
      <c r="CJ96" s="507" t="s">
        <v>316</v>
      </c>
      <c r="CK96" s="508" t="s">
        <v>316</v>
      </c>
    </row>
    <row r="97" spans="1:89" hidden="1">
      <c r="A97" s="950">
        <v>81</v>
      </c>
      <c r="B97" s="451">
        <v>81</v>
      </c>
      <c r="C97" s="1367" t="s">
        <v>670</v>
      </c>
      <c r="D97" s="1368"/>
      <c r="E97" s="1369"/>
      <c r="F97" s="6" t="s">
        <v>316</v>
      </c>
      <c r="G97" s="6" t="s">
        <v>316</v>
      </c>
      <c r="H97" s="11" t="s">
        <v>316</v>
      </c>
      <c r="I97" s="6" t="s">
        <v>316</v>
      </c>
      <c r="J97" s="6" t="s">
        <v>316</v>
      </c>
      <c r="K97" s="507" t="s">
        <v>316</v>
      </c>
      <c r="L97" s="6" t="s">
        <v>316</v>
      </c>
      <c r="M97" s="6" t="s">
        <v>316</v>
      </c>
      <c r="N97" s="11" t="s">
        <v>316</v>
      </c>
      <c r="O97" s="6" t="s">
        <v>316</v>
      </c>
      <c r="P97" s="6" t="s">
        <v>316</v>
      </c>
      <c r="Q97" s="6" t="s">
        <v>316</v>
      </c>
      <c r="R97" s="6"/>
      <c r="S97" s="6" t="s">
        <v>316</v>
      </c>
      <c r="T97" s="6" t="s">
        <v>316</v>
      </c>
      <c r="U97" s="6" t="s">
        <v>316</v>
      </c>
      <c r="V97" s="6" t="s">
        <v>316</v>
      </c>
      <c r="W97" s="6" t="s">
        <v>316</v>
      </c>
      <c r="X97" s="6" t="s">
        <v>316</v>
      </c>
      <c r="Y97" s="6" t="s">
        <v>316</v>
      </c>
      <c r="Z97" s="6" t="s">
        <v>316</v>
      </c>
      <c r="AA97" s="6" t="s">
        <v>316</v>
      </c>
      <c r="AB97" s="6" t="s">
        <v>316</v>
      </c>
      <c r="AC97" s="6" t="s">
        <v>316</v>
      </c>
      <c r="AD97" s="6" t="s">
        <v>316</v>
      </c>
      <c r="AE97" s="6" t="s">
        <v>316</v>
      </c>
      <c r="AF97" s="6" t="s">
        <v>316</v>
      </c>
      <c r="AG97" s="6" t="s">
        <v>316</v>
      </c>
      <c r="AH97" s="11" t="s">
        <v>316</v>
      </c>
      <c r="AI97" s="11" t="s">
        <v>316</v>
      </c>
      <c r="AJ97" s="11" t="s">
        <v>316</v>
      </c>
      <c r="AK97" s="11" t="s">
        <v>316</v>
      </c>
      <c r="AL97" s="11" t="s">
        <v>316</v>
      </c>
      <c r="AM97" s="6" t="s">
        <v>316</v>
      </c>
      <c r="AN97" s="6" t="s">
        <v>316</v>
      </c>
      <c r="AO97" s="6" t="s">
        <v>316</v>
      </c>
      <c r="AP97" s="6" t="s">
        <v>316</v>
      </c>
      <c r="AQ97" s="6"/>
      <c r="AR97" s="6"/>
      <c r="AS97" s="6" t="s">
        <v>316</v>
      </c>
      <c r="AT97" s="6" t="s">
        <v>316</v>
      </c>
      <c r="AU97" s="6" t="s">
        <v>316</v>
      </c>
      <c r="AV97" s="6" t="s">
        <v>316</v>
      </c>
      <c r="AW97" s="6" t="s">
        <v>316</v>
      </c>
      <c r="AX97" s="6"/>
      <c r="AY97" s="6"/>
      <c r="AZ97" s="6" t="s">
        <v>316</v>
      </c>
      <c r="BA97" s="6"/>
      <c r="BB97" s="6"/>
      <c r="BC97" s="6" t="s">
        <v>316</v>
      </c>
      <c r="BD97" s="6"/>
      <c r="BE97" s="6" t="s">
        <v>316</v>
      </c>
      <c r="BF97" s="507" t="s">
        <v>316</v>
      </c>
      <c r="BG97" s="507" t="s">
        <v>316</v>
      </c>
      <c r="BH97" s="507" t="s">
        <v>316</v>
      </c>
      <c r="BI97" s="507" t="s">
        <v>316</v>
      </c>
      <c r="BJ97" s="507" t="s">
        <v>316</v>
      </c>
      <c r="BK97" s="507" t="s">
        <v>316</v>
      </c>
      <c r="BL97" s="507" t="s">
        <v>316</v>
      </c>
      <c r="BM97" s="507" t="s">
        <v>316</v>
      </c>
      <c r="BN97" s="507" t="s">
        <v>316</v>
      </c>
      <c r="BO97" s="507" t="s">
        <v>316</v>
      </c>
      <c r="BP97" s="507" t="s">
        <v>316</v>
      </c>
      <c r="BQ97" s="507" t="s">
        <v>316</v>
      </c>
      <c r="BR97" s="507" t="s">
        <v>316</v>
      </c>
      <c r="BS97" s="507" t="s">
        <v>316</v>
      </c>
      <c r="BT97" s="507" t="s">
        <v>316</v>
      </c>
      <c r="BU97" s="507" t="s">
        <v>316</v>
      </c>
      <c r="BV97" s="507" t="s">
        <v>316</v>
      </c>
      <c r="BW97" s="20">
        <v>1</v>
      </c>
      <c r="BX97" s="507"/>
      <c r="BY97" s="963">
        <v>1</v>
      </c>
      <c r="BZ97" s="507"/>
      <c r="CA97" s="507"/>
      <c r="CB97" s="507"/>
      <c r="CC97" s="507" t="s">
        <v>316</v>
      </c>
      <c r="CD97" s="507" t="s">
        <v>316</v>
      </c>
      <c r="CE97" s="508" t="s">
        <v>316</v>
      </c>
      <c r="CF97" s="507" t="s">
        <v>316</v>
      </c>
      <c r="CG97" s="508" t="s">
        <v>316</v>
      </c>
      <c r="CH97" s="507" t="s">
        <v>316</v>
      </c>
      <c r="CI97" s="507" t="s">
        <v>316</v>
      </c>
      <c r="CJ97" s="507" t="s">
        <v>316</v>
      </c>
      <c r="CK97" s="508" t="s">
        <v>316</v>
      </c>
    </row>
    <row r="98" spans="1:89" ht="63">
      <c r="A98" s="950">
        <v>82</v>
      </c>
      <c r="B98" s="451">
        <v>82</v>
      </c>
      <c r="C98" s="490" t="s">
        <v>671</v>
      </c>
      <c r="D98" s="109" t="s">
        <v>14</v>
      </c>
      <c r="E98" s="519" t="s">
        <v>672</v>
      </c>
      <c r="F98" s="109" t="s">
        <v>17</v>
      </c>
      <c r="G98" s="519" t="s">
        <v>672</v>
      </c>
      <c r="H98" s="96" t="s">
        <v>966</v>
      </c>
      <c r="I98" s="974"/>
      <c r="J98" s="63" t="s">
        <v>23</v>
      </c>
      <c r="K98" s="560" t="s">
        <v>16</v>
      </c>
      <c r="L98" s="66"/>
      <c r="M98" s="79"/>
      <c r="N98" s="79"/>
      <c r="O98" s="79"/>
      <c r="P98" s="79"/>
      <c r="Q98" s="79"/>
      <c r="R98" s="79"/>
      <c r="S98" s="79"/>
      <c r="T98" s="79"/>
      <c r="U98" s="66">
        <f t="shared" si="15"/>
        <v>1</v>
      </c>
      <c r="V98" s="79" t="s">
        <v>726</v>
      </c>
      <c r="W98" s="79" t="s">
        <v>723</v>
      </c>
      <c r="X98" s="79" t="s">
        <v>723</v>
      </c>
      <c r="Y98" s="79" t="s">
        <v>724</v>
      </c>
      <c r="Z98" s="79"/>
      <c r="AA98" s="79"/>
      <c r="AB98" s="79"/>
      <c r="AC98" s="79"/>
      <c r="AD98" s="79"/>
      <c r="AE98" s="79"/>
      <c r="AF98" s="79"/>
      <c r="AG98" s="79"/>
      <c r="AH98" s="79"/>
      <c r="AI98" s="79"/>
      <c r="AJ98" s="79"/>
      <c r="AK98" s="79"/>
      <c r="AL98" s="79"/>
      <c r="AM98" s="79"/>
      <c r="AN98" s="79"/>
      <c r="AO98" s="79"/>
      <c r="AP98" s="79"/>
      <c r="AQ98" s="79"/>
      <c r="AR98" s="79"/>
      <c r="AS98" s="79"/>
      <c r="AT98" s="79"/>
      <c r="AU98" s="79"/>
      <c r="AV98" s="79"/>
      <c r="AW98" s="79"/>
      <c r="AX98" s="79"/>
      <c r="AY98" s="79"/>
      <c r="AZ98" s="79"/>
      <c r="BA98" s="79"/>
      <c r="BB98" s="79"/>
      <c r="BC98" s="79"/>
      <c r="BD98" s="79"/>
      <c r="BE98" s="79"/>
      <c r="BF98" s="960" t="s">
        <v>281</v>
      </c>
      <c r="BG98" s="960" t="s">
        <v>281</v>
      </c>
      <c r="BH98" s="960" t="s">
        <v>1160</v>
      </c>
      <c r="BI98" s="960" t="s">
        <v>281</v>
      </c>
      <c r="BJ98" s="960" t="s">
        <v>1160</v>
      </c>
      <c r="BK98" s="960" t="s">
        <v>281</v>
      </c>
      <c r="BL98" s="960" t="s">
        <v>281</v>
      </c>
      <c r="BM98" s="960" t="s">
        <v>281</v>
      </c>
      <c r="BN98" s="960" t="s">
        <v>281</v>
      </c>
      <c r="BO98" s="960" t="s">
        <v>281</v>
      </c>
      <c r="BP98" s="960" t="s">
        <v>281</v>
      </c>
      <c r="BQ98" s="960" t="s">
        <v>281</v>
      </c>
      <c r="BR98" s="960" t="s">
        <v>281</v>
      </c>
      <c r="BS98" s="960" t="s">
        <v>281</v>
      </c>
      <c r="BT98" s="960" t="s">
        <v>281</v>
      </c>
      <c r="BU98" s="960" t="s">
        <v>281</v>
      </c>
      <c r="BV98" s="960" t="s">
        <v>281</v>
      </c>
      <c r="BW98" s="20">
        <v>1</v>
      </c>
      <c r="BX98" s="960" t="s">
        <v>281</v>
      </c>
      <c r="BY98" s="963">
        <v>1</v>
      </c>
      <c r="BZ98" s="960" t="s">
        <v>281</v>
      </c>
      <c r="CA98" s="960" t="s">
        <v>1160</v>
      </c>
      <c r="CB98" s="960" t="s">
        <v>1160</v>
      </c>
      <c r="CC98" s="960" t="s">
        <v>281</v>
      </c>
      <c r="CD98" s="950">
        <f>COUNTIF($BF98:$CC98,2)</f>
        <v>18</v>
      </c>
      <c r="CE98" s="510">
        <f>CD98/COUNTA($BF98:$CC98)</f>
        <v>0.75</v>
      </c>
      <c r="CF98" s="950">
        <f>COUNTIF($BF98:$CC98,1)</f>
        <v>6</v>
      </c>
      <c r="CG98" s="510">
        <f>CF98/COUNTA($BF98:$CC98)</f>
        <v>0.25</v>
      </c>
      <c r="CH98" s="950">
        <f>COUNTIF($BF98:$CC98,0)</f>
        <v>0</v>
      </c>
      <c r="CI98" s="511">
        <f>CH98/COUNTA($BF98:$CC98)</f>
        <v>0</v>
      </c>
      <c r="CJ98" s="950">
        <f>(((CD98*2)+(CF98*1)+(CH98*0)))/COUNTA($BF98:$CC98)</f>
        <v>1.75</v>
      </c>
      <c r="CK98" s="951" t="str">
        <f>IF(CJ98&gt;=1.6,"Đạt mục tiêu",IF(CJ98&gt;=1,"Cần cố gắng","Chưa đạt"))</f>
        <v>Đạt mục tiêu</v>
      </c>
    </row>
    <row r="99" spans="1:89" ht="81" customHeight="1">
      <c r="A99" s="950">
        <v>83</v>
      </c>
      <c r="B99" s="451">
        <v>83</v>
      </c>
      <c r="C99" s="390" t="s">
        <v>673</v>
      </c>
      <c r="D99" s="109" t="s">
        <v>14</v>
      </c>
      <c r="E99" s="519" t="s">
        <v>674</v>
      </c>
      <c r="F99" s="109" t="s">
        <v>17</v>
      </c>
      <c r="G99" s="79" t="s">
        <v>322</v>
      </c>
      <c r="H99" s="96" t="s">
        <v>967</v>
      </c>
      <c r="I99" s="974"/>
      <c r="J99" s="63" t="s">
        <v>23</v>
      </c>
      <c r="K99" s="560" t="s">
        <v>16</v>
      </c>
      <c r="L99" s="66"/>
      <c r="M99" s="79"/>
      <c r="N99" s="79"/>
      <c r="O99" s="79"/>
      <c r="P99" s="79"/>
      <c r="Q99" s="79"/>
      <c r="R99" s="79"/>
      <c r="S99" s="79"/>
      <c r="T99" s="79"/>
      <c r="U99" s="66">
        <f t="shared" si="15"/>
        <v>1</v>
      </c>
      <c r="V99" s="79" t="s">
        <v>727</v>
      </c>
      <c r="W99" s="79" t="s">
        <v>726</v>
      </c>
      <c r="X99" s="79" t="s">
        <v>727</v>
      </c>
      <c r="Y99" s="79" t="s">
        <v>723</v>
      </c>
      <c r="Z99" s="79"/>
      <c r="AA99" s="79"/>
      <c r="AB99" s="79"/>
      <c r="AC99" s="79"/>
      <c r="AD99" s="79"/>
      <c r="AE99" s="79"/>
      <c r="AF99" s="79"/>
      <c r="AG99" s="79"/>
      <c r="AH99" s="79"/>
      <c r="AI99" s="79"/>
      <c r="AJ99" s="79"/>
      <c r="AK99" s="79"/>
      <c r="AL99" s="79"/>
      <c r="AM99" s="79"/>
      <c r="AN99" s="79"/>
      <c r="AO99" s="79"/>
      <c r="AP99" s="79"/>
      <c r="AQ99" s="79"/>
      <c r="AR99" s="79"/>
      <c r="AS99" s="79"/>
      <c r="AT99" s="79"/>
      <c r="AU99" s="79"/>
      <c r="AV99" s="79"/>
      <c r="AW99" s="79"/>
      <c r="AX99" s="79"/>
      <c r="AY99" s="79"/>
      <c r="AZ99" s="79"/>
      <c r="BA99" s="79"/>
      <c r="BB99" s="79"/>
      <c r="BC99" s="79"/>
      <c r="BD99" s="79"/>
      <c r="BE99" s="79"/>
      <c r="BF99" s="960" t="s">
        <v>281</v>
      </c>
      <c r="BG99" s="960" t="s">
        <v>281</v>
      </c>
      <c r="BH99" s="960" t="s">
        <v>1160</v>
      </c>
      <c r="BI99" s="960" t="s">
        <v>281</v>
      </c>
      <c r="BJ99" s="960" t="s">
        <v>1160</v>
      </c>
      <c r="BK99" s="960" t="s">
        <v>1160</v>
      </c>
      <c r="BL99" s="960" t="s">
        <v>1160</v>
      </c>
      <c r="BM99" s="960" t="s">
        <v>281</v>
      </c>
      <c r="BN99" s="960" t="s">
        <v>281</v>
      </c>
      <c r="BO99" s="960" t="s">
        <v>281</v>
      </c>
      <c r="BP99" s="960" t="s">
        <v>281</v>
      </c>
      <c r="BQ99" s="960" t="s">
        <v>281</v>
      </c>
      <c r="BR99" s="960" t="s">
        <v>281</v>
      </c>
      <c r="BS99" s="960" t="s">
        <v>281</v>
      </c>
      <c r="BT99" s="960" t="s">
        <v>281</v>
      </c>
      <c r="BU99" s="960" t="s">
        <v>281</v>
      </c>
      <c r="BV99" s="960" t="s">
        <v>281</v>
      </c>
      <c r="BW99" s="20">
        <v>1</v>
      </c>
      <c r="BX99" s="960" t="s">
        <v>281</v>
      </c>
      <c r="BY99" s="963">
        <v>1</v>
      </c>
      <c r="BZ99" s="960" t="s">
        <v>1160</v>
      </c>
      <c r="CA99" s="960" t="s">
        <v>281</v>
      </c>
      <c r="CB99" s="960" t="s">
        <v>281</v>
      </c>
      <c r="CC99" s="960" t="s">
        <v>281</v>
      </c>
      <c r="CD99" s="950">
        <f>COUNTIF($BF99:$CC99,2)</f>
        <v>17</v>
      </c>
      <c r="CE99" s="510">
        <f>CD99/COUNTA($BF99:$CC99)</f>
        <v>0.70833333333333337</v>
      </c>
      <c r="CF99" s="950">
        <f>COUNTIF($BF99:$CC99,1)</f>
        <v>7</v>
      </c>
      <c r="CG99" s="510">
        <f>CF99/COUNTA($BF99:$CC99)</f>
        <v>0.29166666666666669</v>
      </c>
      <c r="CH99" s="950">
        <f>COUNTIF($BF99:$CC99,0)</f>
        <v>0</v>
      </c>
      <c r="CI99" s="511">
        <f>CH99/COUNTA($BF99:$CC99)</f>
        <v>0</v>
      </c>
      <c r="CJ99" s="950">
        <f>(((CD99*2)+(CF99*1)+(CH99*0)))/COUNTA($BF99:$CC99)</f>
        <v>1.7083333333333333</v>
      </c>
      <c r="CK99" s="951" t="str">
        <f>IF(CJ99&gt;=1.6,"Đạt mục tiêu",IF(CJ99&gt;=1,"Cần cố gắng","Chưa đạt"))</f>
        <v>Đạt mục tiêu</v>
      </c>
    </row>
    <row r="100" spans="1:89" ht="48" hidden="1">
      <c r="A100" s="950">
        <v>84</v>
      </c>
      <c r="B100" s="451">
        <v>84</v>
      </c>
      <c r="C100" s="1367" t="s">
        <v>675</v>
      </c>
      <c r="D100" s="1368"/>
      <c r="E100" s="1369"/>
      <c r="F100" s="6" t="s">
        <v>316</v>
      </c>
      <c r="G100" s="6" t="s">
        <v>316</v>
      </c>
      <c r="H100" s="11" t="s">
        <v>316</v>
      </c>
      <c r="I100" s="6" t="s">
        <v>316</v>
      </c>
      <c r="J100" s="6" t="s">
        <v>316</v>
      </c>
      <c r="K100" s="507" t="s">
        <v>316</v>
      </c>
      <c r="L100" s="6" t="s">
        <v>316</v>
      </c>
      <c r="M100" s="6" t="s">
        <v>316</v>
      </c>
      <c r="N100" s="11" t="s">
        <v>316</v>
      </c>
      <c r="O100" s="6" t="s">
        <v>316</v>
      </c>
      <c r="P100" s="6" t="s">
        <v>316</v>
      </c>
      <c r="Q100" s="6" t="s">
        <v>316</v>
      </c>
      <c r="R100" s="6"/>
      <c r="S100" s="6" t="s">
        <v>316</v>
      </c>
      <c r="T100" s="6" t="s">
        <v>316</v>
      </c>
      <c r="U100" s="6" t="s">
        <v>316</v>
      </c>
      <c r="V100" s="6" t="s">
        <v>316</v>
      </c>
      <c r="W100" s="6" t="s">
        <v>316</v>
      </c>
      <c r="X100" s="6" t="s">
        <v>316</v>
      </c>
      <c r="Y100" s="6" t="s">
        <v>316</v>
      </c>
      <c r="Z100" s="6" t="s">
        <v>316</v>
      </c>
      <c r="AA100" s="6" t="s">
        <v>316</v>
      </c>
      <c r="AB100" s="6" t="s">
        <v>316</v>
      </c>
      <c r="AC100" s="6" t="s">
        <v>316</v>
      </c>
      <c r="AD100" s="6" t="s">
        <v>316</v>
      </c>
      <c r="AE100" s="6" t="s">
        <v>316</v>
      </c>
      <c r="AF100" s="6" t="s">
        <v>316</v>
      </c>
      <c r="AG100" s="6" t="s">
        <v>316</v>
      </c>
      <c r="AH100" s="11" t="s">
        <v>316</v>
      </c>
      <c r="AI100" s="11" t="s">
        <v>316</v>
      </c>
      <c r="AJ100" s="11" t="s">
        <v>316</v>
      </c>
      <c r="AK100" s="11" t="s">
        <v>316</v>
      </c>
      <c r="AL100" s="11" t="s">
        <v>316</v>
      </c>
      <c r="AM100" s="6" t="s">
        <v>316</v>
      </c>
      <c r="AN100" s="6" t="s">
        <v>316</v>
      </c>
      <c r="AO100" s="6" t="s">
        <v>316</v>
      </c>
      <c r="AP100" s="6" t="s">
        <v>316</v>
      </c>
      <c r="AQ100" s="6"/>
      <c r="AR100" s="6"/>
      <c r="AS100" s="6" t="s">
        <v>316</v>
      </c>
      <c r="AT100" s="6" t="s">
        <v>316</v>
      </c>
      <c r="AU100" s="6" t="s">
        <v>316</v>
      </c>
      <c r="AV100" s="6" t="s">
        <v>316</v>
      </c>
      <c r="AW100" s="6" t="s">
        <v>316</v>
      </c>
      <c r="AX100" s="6"/>
      <c r="AY100" s="6"/>
      <c r="AZ100" s="6" t="s">
        <v>316</v>
      </c>
      <c r="BA100" s="6"/>
      <c r="BB100" s="6"/>
      <c r="BC100" s="6" t="s">
        <v>316</v>
      </c>
      <c r="BD100" s="6"/>
      <c r="BE100" s="6" t="s">
        <v>316</v>
      </c>
      <c r="BF100" s="507" t="s">
        <v>316</v>
      </c>
      <c r="BG100" s="507" t="s">
        <v>316</v>
      </c>
      <c r="BH100" s="507" t="s">
        <v>316</v>
      </c>
      <c r="BI100" s="507" t="s">
        <v>316</v>
      </c>
      <c r="BJ100" s="507" t="s">
        <v>316</v>
      </c>
      <c r="BK100" s="507" t="s">
        <v>316</v>
      </c>
      <c r="BL100" s="507" t="s">
        <v>316</v>
      </c>
      <c r="BM100" s="507" t="s">
        <v>316</v>
      </c>
      <c r="BN100" s="507" t="s">
        <v>316</v>
      </c>
      <c r="BO100" s="507" t="s">
        <v>316</v>
      </c>
      <c r="BP100" s="507" t="s">
        <v>316</v>
      </c>
      <c r="BQ100" s="507" t="s">
        <v>316</v>
      </c>
      <c r="BR100" s="507" t="s">
        <v>316</v>
      </c>
      <c r="BS100" s="507" t="s">
        <v>316</v>
      </c>
      <c r="BT100" s="507" t="s">
        <v>316</v>
      </c>
      <c r="BU100" s="507" t="s">
        <v>316</v>
      </c>
      <c r="BV100" s="507" t="s">
        <v>316</v>
      </c>
      <c r="BW100" s="20">
        <v>1</v>
      </c>
      <c r="BX100" s="507"/>
      <c r="BY100" s="963">
        <v>1</v>
      </c>
      <c r="BZ100" s="507"/>
      <c r="CA100" s="507"/>
      <c r="CB100" s="507"/>
      <c r="CC100" s="507" t="s">
        <v>316</v>
      </c>
      <c r="CD100" s="950">
        <f t="shared" ref="CD100:CD101" si="52">COUNTIF($BF100:$CC100,2)</f>
        <v>0</v>
      </c>
      <c r="CE100" s="510">
        <f t="shared" ref="CE100:CE101" si="53">CD100/COUNTA($BF100:$CC100)</f>
        <v>0</v>
      </c>
      <c r="CF100" s="950">
        <f t="shared" ref="CF100:CF101" si="54">COUNTIF($BF100:$CC100,1)</f>
        <v>2</v>
      </c>
      <c r="CG100" s="510">
        <f t="shared" ref="CG100:CG101" si="55">CF100/COUNTA($BF100:$CC100)</f>
        <v>0.1</v>
      </c>
      <c r="CH100" s="950">
        <f t="shared" ref="CH100:CH101" si="56">COUNTIF($BF100:$CC100,0)</f>
        <v>0</v>
      </c>
      <c r="CI100" s="511">
        <f t="shared" ref="CI100:CI101" si="57">CH100/COUNTA($BF100:$CC100)</f>
        <v>0</v>
      </c>
      <c r="CJ100" s="950">
        <f t="shared" ref="CJ100:CJ101" si="58">(((CD100*2)+(CF100*1)+(CH100*0)))/COUNTA($BF100:$CC100)</f>
        <v>0.1</v>
      </c>
      <c r="CK100" s="951" t="str">
        <f t="shared" ref="CK100:CK101" si="59">IF(CJ100&gt;=1.6,"Đạt mục tiêu",IF(CJ100&gt;=1,"Cần cố gắng","Chưa đạt"))</f>
        <v>Chưa đạt</v>
      </c>
    </row>
    <row r="101" spans="1:89" s="2" customFormat="1" ht="99" customHeight="1">
      <c r="A101" s="19"/>
      <c r="B101" s="451"/>
      <c r="C101" s="523" t="s">
        <v>676</v>
      </c>
      <c r="D101" s="523" t="s">
        <v>676</v>
      </c>
      <c r="E101" s="523" t="s">
        <v>676</v>
      </c>
      <c r="F101" s="523" t="s">
        <v>676</v>
      </c>
      <c r="G101" s="523" t="s">
        <v>676</v>
      </c>
      <c r="H101" s="23" t="s">
        <v>1012</v>
      </c>
      <c r="I101" s="6"/>
      <c r="J101" s="6"/>
      <c r="K101" s="11"/>
      <c r="L101" s="11"/>
      <c r="M101" s="11"/>
      <c r="N101" s="11"/>
      <c r="O101" s="11"/>
      <c r="P101" s="11"/>
      <c r="Q101" s="11"/>
      <c r="R101" s="11" t="s">
        <v>16</v>
      </c>
      <c r="S101" s="11"/>
      <c r="T101" s="11"/>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20" t="s">
        <v>726</v>
      </c>
      <c r="AY101" s="20" t="s">
        <v>727</v>
      </c>
      <c r="AZ101" s="6"/>
      <c r="BA101" s="6"/>
      <c r="BB101" s="6"/>
      <c r="BC101" s="6"/>
      <c r="BD101" s="6"/>
      <c r="BE101" s="6"/>
      <c r="BF101" s="79">
        <v>2</v>
      </c>
      <c r="BG101" s="79">
        <v>2</v>
      </c>
      <c r="BH101" s="79">
        <v>2</v>
      </c>
      <c r="BI101" s="79">
        <v>2</v>
      </c>
      <c r="BJ101" s="79">
        <v>2</v>
      </c>
      <c r="BK101" s="79">
        <v>2</v>
      </c>
      <c r="BL101" s="79">
        <v>2</v>
      </c>
      <c r="BM101" s="79">
        <v>2</v>
      </c>
      <c r="BN101" s="79">
        <v>2</v>
      </c>
      <c r="BO101" s="79">
        <v>2</v>
      </c>
      <c r="BP101" s="79">
        <v>2</v>
      </c>
      <c r="BQ101" s="79">
        <v>2</v>
      </c>
      <c r="BR101" s="79">
        <v>2</v>
      </c>
      <c r="BS101" s="79">
        <v>1</v>
      </c>
      <c r="BT101" s="79">
        <v>1</v>
      </c>
      <c r="BU101" s="79">
        <v>2</v>
      </c>
      <c r="BV101" s="79">
        <v>2</v>
      </c>
      <c r="BW101" s="20">
        <v>1</v>
      </c>
      <c r="BX101" s="79">
        <v>2</v>
      </c>
      <c r="BY101" s="963">
        <v>1</v>
      </c>
      <c r="BZ101" s="79">
        <v>2</v>
      </c>
      <c r="CA101" s="79">
        <v>2</v>
      </c>
      <c r="CB101" s="79">
        <v>2</v>
      </c>
      <c r="CC101" s="79">
        <v>1</v>
      </c>
      <c r="CD101" s="950">
        <f t="shared" si="52"/>
        <v>19</v>
      </c>
      <c r="CE101" s="510">
        <f t="shared" si="53"/>
        <v>0.79166666666666663</v>
      </c>
      <c r="CF101" s="950">
        <f t="shared" si="54"/>
        <v>5</v>
      </c>
      <c r="CG101" s="510">
        <f t="shared" si="55"/>
        <v>0.20833333333333334</v>
      </c>
      <c r="CH101" s="950">
        <f t="shared" si="56"/>
        <v>0</v>
      </c>
      <c r="CI101" s="511">
        <f t="shared" si="57"/>
        <v>0</v>
      </c>
      <c r="CJ101" s="950">
        <f t="shared" si="58"/>
        <v>1.7916666666666667</v>
      </c>
      <c r="CK101" s="951" t="str">
        <f t="shared" si="59"/>
        <v>Đạt mục tiêu</v>
      </c>
    </row>
    <row r="102" spans="1:89" s="2" customFormat="1" ht="78.75">
      <c r="A102" s="19">
        <v>85</v>
      </c>
      <c r="B102" s="451">
        <v>85</v>
      </c>
      <c r="C102" s="523" t="s">
        <v>676</v>
      </c>
      <c r="D102" s="488" t="s">
        <v>17</v>
      </c>
      <c r="E102" s="523" t="s">
        <v>677</v>
      </c>
      <c r="F102" s="488" t="s">
        <v>17</v>
      </c>
      <c r="G102" s="20" t="s">
        <v>323</v>
      </c>
      <c r="H102" s="23" t="s">
        <v>678</v>
      </c>
      <c r="I102" s="20" t="s">
        <v>275</v>
      </c>
      <c r="J102" s="10" t="s">
        <v>23</v>
      </c>
      <c r="K102" s="44"/>
      <c r="L102" s="44" t="s">
        <v>16</v>
      </c>
      <c r="M102" s="20"/>
      <c r="N102" s="79"/>
      <c r="O102" s="79"/>
      <c r="P102" s="20"/>
      <c r="Q102" s="20"/>
      <c r="R102" s="20"/>
      <c r="S102" s="20"/>
      <c r="T102" s="20"/>
      <c r="U102" s="66">
        <f t="shared" si="15"/>
        <v>1</v>
      </c>
      <c r="V102" s="20"/>
      <c r="W102" s="20"/>
      <c r="X102" s="20"/>
      <c r="Y102" s="20"/>
      <c r="Z102" s="20" t="s">
        <v>726</v>
      </c>
      <c r="AA102" s="20" t="s">
        <v>727</v>
      </c>
      <c r="AB102" s="20" t="s">
        <v>723</v>
      </c>
      <c r="AC102" s="20" t="s">
        <v>727</v>
      </c>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v>1</v>
      </c>
      <c r="BG102" s="20">
        <v>2</v>
      </c>
      <c r="BH102" s="20">
        <v>2</v>
      </c>
      <c r="BI102" s="20">
        <v>2</v>
      </c>
      <c r="BJ102" s="20">
        <v>2</v>
      </c>
      <c r="BK102" s="20">
        <v>2</v>
      </c>
      <c r="BL102" s="20">
        <v>2</v>
      </c>
      <c r="BM102" s="20">
        <v>2</v>
      </c>
      <c r="BN102" s="20">
        <v>2</v>
      </c>
      <c r="BO102" s="20">
        <v>2</v>
      </c>
      <c r="BP102" s="20">
        <v>2</v>
      </c>
      <c r="BQ102" s="20">
        <v>2</v>
      </c>
      <c r="BR102" s="20">
        <v>1</v>
      </c>
      <c r="BS102" s="20">
        <v>1</v>
      </c>
      <c r="BT102" s="20">
        <v>2</v>
      </c>
      <c r="BU102" s="20">
        <v>2</v>
      </c>
      <c r="BV102" s="20">
        <v>2</v>
      </c>
      <c r="BW102" s="20">
        <v>1</v>
      </c>
      <c r="BX102" s="20">
        <v>2</v>
      </c>
      <c r="BY102" s="963">
        <v>1</v>
      </c>
      <c r="BZ102" s="20">
        <v>2</v>
      </c>
      <c r="CA102" s="20">
        <v>2</v>
      </c>
      <c r="CB102" s="20">
        <v>2</v>
      </c>
      <c r="CC102" s="20">
        <v>2</v>
      </c>
      <c r="CD102" s="21">
        <f>COUNTIF($BF102:$CC102,2)</f>
        <v>19</v>
      </c>
      <c r="CE102" s="524">
        <f>CD102/COUNTA($BF102:$CC102)</f>
        <v>0.79166666666666663</v>
      </c>
      <c r="CF102" s="21">
        <f>COUNTIF($BF102:$CC102,1)</f>
        <v>5</v>
      </c>
      <c r="CG102" s="524">
        <f>CF102/COUNTA($BF102:$CC102)</f>
        <v>0.20833333333333334</v>
      </c>
      <c r="CH102" s="21">
        <f>COUNTIF($BF102:$CC102,0)</f>
        <v>0</v>
      </c>
      <c r="CI102" s="22">
        <f>CH102/COUNTA($BF102:$CC102)</f>
        <v>0</v>
      </c>
      <c r="CJ102" s="21">
        <f>(((CD102*2)+(CF102*1)+(CH102*0)))/COUNTA($BF102:$CC102)</f>
        <v>1.7916666666666667</v>
      </c>
      <c r="CK102" s="427" t="str">
        <f>IF(CJ102&gt;=1.6,"Đạt mục tiêu",IF(CJ102&gt;=1,"Cần cố gắng","Chưa đạt"))</f>
        <v>Đạt mục tiêu</v>
      </c>
    </row>
    <row r="103" spans="1:89" s="2" customFormat="1" ht="63.75" customHeight="1">
      <c r="A103" s="19">
        <v>86</v>
      </c>
      <c r="B103" s="451">
        <v>86</v>
      </c>
      <c r="C103" s="523" t="s">
        <v>676</v>
      </c>
      <c r="D103" s="488" t="s">
        <v>17</v>
      </c>
      <c r="E103" s="523" t="s">
        <v>677</v>
      </c>
      <c r="F103" s="488" t="s">
        <v>17</v>
      </c>
      <c r="G103" s="20" t="s">
        <v>1405</v>
      </c>
      <c r="H103" s="23" t="s">
        <v>1014</v>
      </c>
      <c r="I103" s="20"/>
      <c r="J103" s="10" t="s">
        <v>23</v>
      </c>
      <c r="K103" s="44"/>
      <c r="L103" s="44"/>
      <c r="M103" s="20"/>
      <c r="N103" s="79"/>
      <c r="O103" s="79"/>
      <c r="P103" s="21" t="s">
        <v>16</v>
      </c>
      <c r="Q103" s="20"/>
      <c r="R103" s="20"/>
      <c r="S103" s="20"/>
      <c r="T103" s="20"/>
      <c r="U103" s="66">
        <f t="shared" si="15"/>
        <v>1</v>
      </c>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t="s">
        <v>726</v>
      </c>
      <c r="AR103" s="20" t="s">
        <v>725</v>
      </c>
      <c r="AS103" s="20" t="s">
        <v>725</v>
      </c>
      <c r="AT103" s="20"/>
      <c r="AU103" s="20"/>
      <c r="AV103" s="20"/>
      <c r="AW103" s="20"/>
      <c r="AX103" s="20"/>
      <c r="AY103" s="20"/>
      <c r="AZ103" s="20"/>
      <c r="BA103" s="20"/>
      <c r="BB103" s="20"/>
      <c r="BC103" s="20"/>
      <c r="BD103" s="20"/>
      <c r="BE103" s="20"/>
      <c r="BF103" s="79">
        <v>2</v>
      </c>
      <c r="BG103" s="79">
        <v>2</v>
      </c>
      <c r="BH103" s="79">
        <v>2</v>
      </c>
      <c r="BI103" s="79">
        <v>2</v>
      </c>
      <c r="BJ103" s="79">
        <v>2</v>
      </c>
      <c r="BK103" s="79">
        <v>2</v>
      </c>
      <c r="BL103" s="79">
        <v>2</v>
      </c>
      <c r="BM103" s="79">
        <v>2</v>
      </c>
      <c r="BN103" s="79">
        <v>2</v>
      </c>
      <c r="BO103" s="79">
        <v>2</v>
      </c>
      <c r="BP103" s="79">
        <v>2</v>
      </c>
      <c r="BQ103" s="79">
        <v>2</v>
      </c>
      <c r="BR103" s="79">
        <v>2</v>
      </c>
      <c r="BS103" s="79">
        <v>1</v>
      </c>
      <c r="BT103" s="79">
        <v>1</v>
      </c>
      <c r="BU103" s="79">
        <v>2</v>
      </c>
      <c r="BV103" s="79">
        <v>2</v>
      </c>
      <c r="BW103" s="20">
        <v>1</v>
      </c>
      <c r="BX103" s="79">
        <v>2</v>
      </c>
      <c r="BY103" s="963">
        <v>1</v>
      </c>
      <c r="BZ103" s="79">
        <v>2</v>
      </c>
      <c r="CA103" s="79">
        <v>2</v>
      </c>
      <c r="CB103" s="79">
        <v>2</v>
      </c>
      <c r="CC103" s="79">
        <v>1</v>
      </c>
      <c r="CD103" s="21">
        <f t="shared" ref="CD103:CD106" si="60">COUNTIF($BF103:$CC103,2)</f>
        <v>19</v>
      </c>
      <c r="CE103" s="524">
        <f t="shared" ref="CE103:CE106" si="61">CD103/COUNTA($BF103:$CC103)</f>
        <v>0.79166666666666663</v>
      </c>
      <c r="CF103" s="21">
        <f t="shared" ref="CF103:CF105" si="62">COUNTIF($BF103:$CC103,1)</f>
        <v>5</v>
      </c>
      <c r="CG103" s="524">
        <f t="shared" ref="CG103:CG105" si="63">CF103/COUNTA($BF103:$CC103)</f>
        <v>0.20833333333333334</v>
      </c>
      <c r="CH103" s="21">
        <f t="shared" ref="CH103:CH105" si="64">COUNTIF($BF103:$CC103,0)</f>
        <v>0</v>
      </c>
      <c r="CI103" s="22">
        <f t="shared" ref="CI103:CI105" si="65">CH103/COUNTA($BF103:$CC103)</f>
        <v>0</v>
      </c>
      <c r="CJ103" s="21">
        <f t="shared" ref="CJ103:CJ105" si="66">(((CD103*2)+(CF103*1)+(CH103*0)))/COUNTA($BF103:$CC103)</f>
        <v>1.7916666666666667</v>
      </c>
      <c r="CK103" s="427" t="str">
        <f t="shared" ref="CK103:CK105" si="67">IF(CJ103&gt;=1.6,"Đạt mục tiêu",IF(CJ103&gt;=1,"Cần cố gắng","Chưa đạt"))</f>
        <v>Đạt mục tiêu</v>
      </c>
    </row>
    <row r="104" spans="1:89" s="2" customFormat="1" ht="102" customHeight="1">
      <c r="A104" s="19"/>
      <c r="B104" s="451"/>
      <c r="C104" s="523" t="s">
        <v>676</v>
      </c>
      <c r="D104" s="523" t="s">
        <v>676</v>
      </c>
      <c r="E104" s="523" t="s">
        <v>676</v>
      </c>
      <c r="F104" s="523" t="s">
        <v>676</v>
      </c>
      <c r="G104" s="523" t="s">
        <v>676</v>
      </c>
      <c r="H104" s="23" t="s">
        <v>1013</v>
      </c>
      <c r="I104" s="20"/>
      <c r="J104" s="10"/>
      <c r="K104" s="44"/>
      <c r="L104" s="44"/>
      <c r="M104" s="20"/>
      <c r="N104" s="79"/>
      <c r="O104" s="79"/>
      <c r="P104" s="21"/>
      <c r="Q104" s="20"/>
      <c r="R104" s="21" t="s">
        <v>16</v>
      </c>
      <c r="S104" s="20"/>
      <c r="T104" s="20"/>
      <c r="U104" s="66"/>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t="s">
        <v>723</v>
      </c>
      <c r="AY104" s="20" t="s">
        <v>726</v>
      </c>
      <c r="AZ104" s="20"/>
      <c r="BA104" s="20"/>
      <c r="BB104" s="20"/>
      <c r="BC104" s="20"/>
      <c r="BD104" s="20"/>
      <c r="BE104" s="20"/>
      <c r="BF104" s="79">
        <v>2</v>
      </c>
      <c r="BG104" s="79">
        <v>2</v>
      </c>
      <c r="BH104" s="79">
        <v>2</v>
      </c>
      <c r="BI104" s="79">
        <v>2</v>
      </c>
      <c r="BJ104" s="79">
        <v>2</v>
      </c>
      <c r="BK104" s="79">
        <v>2</v>
      </c>
      <c r="BL104" s="79">
        <v>2</v>
      </c>
      <c r="BM104" s="79">
        <v>2</v>
      </c>
      <c r="BN104" s="79">
        <v>2</v>
      </c>
      <c r="BO104" s="79">
        <v>2</v>
      </c>
      <c r="BP104" s="79">
        <v>2</v>
      </c>
      <c r="BQ104" s="79">
        <v>2</v>
      </c>
      <c r="BR104" s="79">
        <v>2</v>
      </c>
      <c r="BS104" s="79">
        <v>1</v>
      </c>
      <c r="BT104" s="79">
        <v>1</v>
      </c>
      <c r="BU104" s="79">
        <v>2</v>
      </c>
      <c r="BV104" s="79">
        <v>2</v>
      </c>
      <c r="BW104" s="20">
        <v>1</v>
      </c>
      <c r="BX104" s="79">
        <v>2</v>
      </c>
      <c r="BY104" s="963">
        <v>1</v>
      </c>
      <c r="BZ104" s="79">
        <v>2</v>
      </c>
      <c r="CA104" s="79">
        <v>2</v>
      </c>
      <c r="CB104" s="79">
        <v>2</v>
      </c>
      <c r="CC104" s="79">
        <v>1</v>
      </c>
      <c r="CD104" s="21">
        <f t="shared" si="60"/>
        <v>19</v>
      </c>
      <c r="CE104" s="524">
        <f t="shared" si="61"/>
        <v>0.79166666666666663</v>
      </c>
      <c r="CF104" s="21">
        <f t="shared" si="62"/>
        <v>5</v>
      </c>
      <c r="CG104" s="524">
        <f t="shared" si="63"/>
        <v>0.20833333333333334</v>
      </c>
      <c r="CH104" s="21">
        <f t="shared" si="64"/>
        <v>0</v>
      </c>
      <c r="CI104" s="22">
        <f t="shared" si="65"/>
        <v>0</v>
      </c>
      <c r="CJ104" s="21">
        <f t="shared" si="66"/>
        <v>1.7916666666666667</v>
      </c>
      <c r="CK104" s="427" t="str">
        <f t="shared" si="67"/>
        <v>Đạt mục tiêu</v>
      </c>
    </row>
    <row r="105" spans="1:89" s="2" customFormat="1" ht="95.25" customHeight="1">
      <c r="A105" s="19">
        <v>87</v>
      </c>
      <c r="B105" s="451">
        <v>87</v>
      </c>
      <c r="C105" s="523" t="s">
        <v>676</v>
      </c>
      <c r="D105" s="488" t="s">
        <v>17</v>
      </c>
      <c r="E105" s="523" t="s">
        <v>677</v>
      </c>
      <c r="F105" s="488" t="s">
        <v>17</v>
      </c>
      <c r="G105" s="20" t="s">
        <v>712</v>
      </c>
      <c r="H105" s="23" t="s">
        <v>1021</v>
      </c>
      <c r="I105" s="20"/>
      <c r="J105" s="10" t="s">
        <v>23</v>
      </c>
      <c r="K105" s="44"/>
      <c r="L105" s="44"/>
      <c r="M105" s="20"/>
      <c r="N105" s="79"/>
      <c r="O105" s="79"/>
      <c r="P105" s="20"/>
      <c r="Q105" s="20"/>
      <c r="R105" s="20"/>
      <c r="S105" s="21" t="s">
        <v>16</v>
      </c>
      <c r="T105" s="20"/>
      <c r="U105" s="66">
        <f t="shared" si="15"/>
        <v>1</v>
      </c>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t="s">
        <v>726</v>
      </c>
      <c r="BA105" s="20" t="s">
        <v>723</v>
      </c>
      <c r="BB105" s="20" t="s">
        <v>726</v>
      </c>
      <c r="BC105" s="20" t="s">
        <v>724</v>
      </c>
      <c r="BD105" s="20"/>
      <c r="BE105" s="20"/>
      <c r="BF105" s="79">
        <v>2</v>
      </c>
      <c r="BG105" s="79">
        <v>2</v>
      </c>
      <c r="BH105" s="79">
        <v>2</v>
      </c>
      <c r="BI105" s="79">
        <v>2</v>
      </c>
      <c r="BJ105" s="79">
        <v>2</v>
      </c>
      <c r="BK105" s="79">
        <v>2</v>
      </c>
      <c r="BL105" s="79">
        <v>2</v>
      </c>
      <c r="BM105" s="79">
        <v>2</v>
      </c>
      <c r="BN105" s="79">
        <v>2</v>
      </c>
      <c r="BO105" s="79">
        <v>2</v>
      </c>
      <c r="BP105" s="79">
        <v>2</v>
      </c>
      <c r="BQ105" s="79">
        <v>2</v>
      </c>
      <c r="BR105" s="79">
        <v>2</v>
      </c>
      <c r="BS105" s="79">
        <v>1</v>
      </c>
      <c r="BT105" s="79">
        <v>1</v>
      </c>
      <c r="BU105" s="79">
        <v>2</v>
      </c>
      <c r="BV105" s="79">
        <v>2</v>
      </c>
      <c r="BW105" s="20">
        <v>1</v>
      </c>
      <c r="BX105" s="79">
        <v>2</v>
      </c>
      <c r="BY105" s="963">
        <v>1</v>
      </c>
      <c r="BZ105" s="79">
        <v>2</v>
      </c>
      <c r="CA105" s="79">
        <v>2</v>
      </c>
      <c r="CB105" s="79">
        <v>2</v>
      </c>
      <c r="CC105" s="79">
        <v>2</v>
      </c>
      <c r="CD105" s="21">
        <f t="shared" si="60"/>
        <v>20</v>
      </c>
      <c r="CE105" s="524">
        <f t="shared" si="61"/>
        <v>0.83333333333333337</v>
      </c>
      <c r="CF105" s="21">
        <f t="shared" si="62"/>
        <v>4</v>
      </c>
      <c r="CG105" s="524">
        <f t="shared" si="63"/>
        <v>0.16666666666666666</v>
      </c>
      <c r="CH105" s="21">
        <f t="shared" si="64"/>
        <v>0</v>
      </c>
      <c r="CI105" s="22">
        <f t="shared" si="65"/>
        <v>0</v>
      </c>
      <c r="CJ105" s="21">
        <f t="shared" si="66"/>
        <v>1.8333333333333333</v>
      </c>
      <c r="CK105" s="427" t="str">
        <f t="shared" si="67"/>
        <v>Đạt mục tiêu</v>
      </c>
    </row>
    <row r="106" spans="1:89" ht="21" hidden="1">
      <c r="A106" s="950">
        <v>88</v>
      </c>
      <c r="B106" s="451">
        <v>88</v>
      </c>
      <c r="C106" s="1367" t="s">
        <v>679</v>
      </c>
      <c r="D106" s="1368"/>
      <c r="E106" s="1369"/>
      <c r="F106" s="6" t="s">
        <v>316</v>
      </c>
      <c r="G106" s="6" t="s">
        <v>316</v>
      </c>
      <c r="H106" s="11" t="s">
        <v>316</v>
      </c>
      <c r="I106" s="6" t="s">
        <v>316</v>
      </c>
      <c r="J106" s="6" t="s">
        <v>316</v>
      </c>
      <c r="K106" s="507" t="s">
        <v>316</v>
      </c>
      <c r="L106" s="6" t="s">
        <v>316</v>
      </c>
      <c r="M106" s="6" t="s">
        <v>316</v>
      </c>
      <c r="N106" s="11" t="s">
        <v>316</v>
      </c>
      <c r="O106" s="6" t="s">
        <v>316</v>
      </c>
      <c r="P106" s="6" t="s">
        <v>316</v>
      </c>
      <c r="Q106" s="6" t="s">
        <v>316</v>
      </c>
      <c r="R106" s="6"/>
      <c r="S106" s="6" t="s">
        <v>316</v>
      </c>
      <c r="T106" s="6" t="s">
        <v>316</v>
      </c>
      <c r="U106" s="6" t="s">
        <v>316</v>
      </c>
      <c r="V106" s="6" t="s">
        <v>316</v>
      </c>
      <c r="W106" s="6" t="s">
        <v>316</v>
      </c>
      <c r="X106" s="6" t="s">
        <v>316</v>
      </c>
      <c r="Y106" s="6" t="s">
        <v>316</v>
      </c>
      <c r="Z106" s="6" t="s">
        <v>316</v>
      </c>
      <c r="AA106" s="6" t="s">
        <v>316</v>
      </c>
      <c r="AB106" s="6" t="s">
        <v>316</v>
      </c>
      <c r="AC106" s="6" t="s">
        <v>316</v>
      </c>
      <c r="AD106" s="6" t="s">
        <v>316</v>
      </c>
      <c r="AE106" s="6" t="s">
        <v>316</v>
      </c>
      <c r="AF106" s="6" t="s">
        <v>316</v>
      </c>
      <c r="AG106" s="6" t="s">
        <v>316</v>
      </c>
      <c r="AH106" s="11" t="s">
        <v>316</v>
      </c>
      <c r="AI106" s="11" t="s">
        <v>316</v>
      </c>
      <c r="AJ106" s="11" t="s">
        <v>316</v>
      </c>
      <c r="AK106" s="11" t="s">
        <v>316</v>
      </c>
      <c r="AL106" s="11" t="s">
        <v>316</v>
      </c>
      <c r="AM106" s="6" t="s">
        <v>316</v>
      </c>
      <c r="AN106" s="6" t="s">
        <v>316</v>
      </c>
      <c r="AO106" s="6" t="s">
        <v>316</v>
      </c>
      <c r="AP106" s="6" t="s">
        <v>316</v>
      </c>
      <c r="AQ106" s="6"/>
      <c r="AR106" s="6"/>
      <c r="AS106" s="6" t="s">
        <v>316</v>
      </c>
      <c r="AT106" s="6" t="s">
        <v>316</v>
      </c>
      <c r="AU106" s="6" t="s">
        <v>316</v>
      </c>
      <c r="AV106" s="6" t="s">
        <v>316</v>
      </c>
      <c r="AW106" s="6" t="s">
        <v>316</v>
      </c>
      <c r="AX106" s="6"/>
      <c r="AY106" s="6"/>
      <c r="AZ106" s="6" t="s">
        <v>316</v>
      </c>
      <c r="BA106" s="6"/>
      <c r="BB106" s="6"/>
      <c r="BC106" s="6" t="s">
        <v>316</v>
      </c>
      <c r="BD106" s="6"/>
      <c r="BE106" s="6" t="s">
        <v>316</v>
      </c>
      <c r="BF106" s="507" t="s">
        <v>316</v>
      </c>
      <c r="BG106" s="507" t="s">
        <v>316</v>
      </c>
      <c r="BH106" s="507" t="s">
        <v>316</v>
      </c>
      <c r="BI106" s="507" t="s">
        <v>316</v>
      </c>
      <c r="BJ106" s="507" t="s">
        <v>316</v>
      </c>
      <c r="BK106" s="507" t="s">
        <v>316</v>
      </c>
      <c r="BL106" s="507" t="s">
        <v>316</v>
      </c>
      <c r="BM106" s="507" t="s">
        <v>316</v>
      </c>
      <c r="BN106" s="507" t="s">
        <v>316</v>
      </c>
      <c r="BO106" s="507" t="s">
        <v>316</v>
      </c>
      <c r="BP106" s="507" t="s">
        <v>316</v>
      </c>
      <c r="BQ106" s="507" t="s">
        <v>316</v>
      </c>
      <c r="BR106" s="507" t="s">
        <v>316</v>
      </c>
      <c r="BS106" s="507" t="s">
        <v>316</v>
      </c>
      <c r="BT106" s="507" t="s">
        <v>316</v>
      </c>
      <c r="BU106" s="507" t="s">
        <v>316</v>
      </c>
      <c r="BV106" s="507" t="s">
        <v>316</v>
      </c>
      <c r="BW106" s="20">
        <v>1</v>
      </c>
      <c r="BX106" s="507"/>
      <c r="BY106" s="963">
        <v>1</v>
      </c>
      <c r="BZ106" s="507"/>
      <c r="CA106" s="507"/>
      <c r="CB106" s="507"/>
      <c r="CC106" s="507" t="s">
        <v>316</v>
      </c>
      <c r="CD106" s="21">
        <f t="shared" si="60"/>
        <v>0</v>
      </c>
      <c r="CE106" s="524">
        <f t="shared" si="61"/>
        <v>0</v>
      </c>
      <c r="CF106" s="507" t="s">
        <v>316</v>
      </c>
      <c r="CG106" s="508" t="s">
        <v>316</v>
      </c>
      <c r="CH106" s="507" t="s">
        <v>316</v>
      </c>
      <c r="CI106" s="507" t="s">
        <v>316</v>
      </c>
      <c r="CJ106" s="507" t="s">
        <v>316</v>
      </c>
      <c r="CK106" s="508" t="s">
        <v>316</v>
      </c>
    </row>
    <row r="107" spans="1:89" s="2" customFormat="1" ht="73.5" customHeight="1">
      <c r="A107" s="19">
        <v>89</v>
      </c>
      <c r="B107" s="451">
        <v>89</v>
      </c>
      <c r="C107" s="390" t="s">
        <v>101</v>
      </c>
      <c r="D107" s="960" t="s">
        <v>17</v>
      </c>
      <c r="E107" s="390" t="s">
        <v>324</v>
      </c>
      <c r="F107" s="960" t="s">
        <v>17</v>
      </c>
      <c r="G107" s="23" t="s">
        <v>1411</v>
      </c>
      <c r="H107" s="23" t="s">
        <v>1410</v>
      </c>
      <c r="I107" s="20" t="s">
        <v>275</v>
      </c>
      <c r="J107" s="10" t="s">
        <v>23</v>
      </c>
      <c r="K107" s="20"/>
      <c r="L107" s="20"/>
      <c r="M107" s="20"/>
      <c r="N107" s="79"/>
      <c r="O107" s="79"/>
      <c r="P107" s="20"/>
      <c r="Q107" s="44" t="s">
        <v>16</v>
      </c>
      <c r="R107" s="44"/>
      <c r="S107" s="20"/>
      <c r="T107" s="20"/>
      <c r="U107" s="66">
        <f t="shared" ref="U107:U179" si="68">COUNTIF(K107:T107,"x")</f>
        <v>1</v>
      </c>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t="s">
        <v>726</v>
      </c>
      <c r="AU107" s="20" t="s">
        <v>723</v>
      </c>
      <c r="AV107" s="20" t="s">
        <v>726</v>
      </c>
      <c r="AW107" s="20" t="s">
        <v>727</v>
      </c>
      <c r="AX107" s="20"/>
      <c r="AY107" s="20"/>
      <c r="AZ107" s="20"/>
      <c r="BA107" s="20"/>
      <c r="BB107" s="20"/>
      <c r="BC107" s="20"/>
      <c r="BD107" s="20"/>
      <c r="BE107" s="20"/>
      <c r="BF107" s="20">
        <v>2</v>
      </c>
      <c r="BG107" s="20">
        <v>2</v>
      </c>
      <c r="BH107" s="20">
        <v>2</v>
      </c>
      <c r="BI107" s="20">
        <v>2</v>
      </c>
      <c r="BJ107" s="20">
        <v>1</v>
      </c>
      <c r="BK107" s="20">
        <v>2</v>
      </c>
      <c r="BL107" s="20">
        <v>2</v>
      </c>
      <c r="BM107" s="20">
        <v>2</v>
      </c>
      <c r="BN107" s="20">
        <v>2</v>
      </c>
      <c r="BO107" s="20">
        <v>2</v>
      </c>
      <c r="BP107" s="20">
        <v>1</v>
      </c>
      <c r="BQ107" s="20">
        <v>2</v>
      </c>
      <c r="BR107" s="20">
        <v>2</v>
      </c>
      <c r="BS107" s="20">
        <v>2</v>
      </c>
      <c r="BT107" s="20">
        <v>2</v>
      </c>
      <c r="BU107" s="20">
        <v>1</v>
      </c>
      <c r="BV107" s="20">
        <v>2</v>
      </c>
      <c r="BW107" s="20">
        <v>1</v>
      </c>
      <c r="BX107" s="20">
        <v>2</v>
      </c>
      <c r="BY107" s="963">
        <v>1</v>
      </c>
      <c r="BZ107" s="20">
        <v>2</v>
      </c>
      <c r="CA107" s="20">
        <v>2</v>
      </c>
      <c r="CB107" s="20">
        <v>2</v>
      </c>
      <c r="CC107" s="20">
        <v>2</v>
      </c>
      <c r="CD107" s="21">
        <f>COUNTIF($BF107:$CC107,2)</f>
        <v>19</v>
      </c>
      <c r="CE107" s="22">
        <f>CD107/COUNTA($BF107:$CC107)</f>
        <v>0.79166666666666663</v>
      </c>
      <c r="CF107" s="21">
        <f>COUNTIF($BF107:$CC107,1)</f>
        <v>5</v>
      </c>
      <c r="CG107" s="22">
        <f>CF107/COUNTA($BF107:$CC107)</f>
        <v>0.20833333333333334</v>
      </c>
      <c r="CH107" s="21">
        <f>COUNTIF($BF107:$CC107,0)</f>
        <v>0</v>
      </c>
      <c r="CI107" s="22">
        <f>CH107/COUNTA($BF107:$CC107)</f>
        <v>0</v>
      </c>
      <c r="CJ107" s="21">
        <f>(((CD107*2)+(CF107*1)+(CH107*0)))/COUNTA($BF107:$CC107)</f>
        <v>1.7916666666666667</v>
      </c>
      <c r="CK107" s="21" t="str">
        <f>IF(CJ107&gt;=1.6,"Đạt mục tiêu",IF(CJ107&gt;=1,"Cần cố gắng","Chưa đạt"))</f>
        <v>Đạt mục tiêu</v>
      </c>
    </row>
    <row r="108" spans="1:89" hidden="1">
      <c r="A108" s="950">
        <v>90</v>
      </c>
      <c r="B108" s="451">
        <v>90</v>
      </c>
      <c r="C108" s="1367" t="s">
        <v>681</v>
      </c>
      <c r="D108" s="1368"/>
      <c r="E108" s="1369"/>
      <c r="F108" s="6" t="s">
        <v>316</v>
      </c>
      <c r="G108" s="6" t="s">
        <v>316</v>
      </c>
      <c r="H108" s="957" t="s">
        <v>316</v>
      </c>
      <c r="I108" s="6" t="s">
        <v>316</v>
      </c>
      <c r="J108" s="6" t="s">
        <v>316</v>
      </c>
      <c r="K108" s="507" t="s">
        <v>316</v>
      </c>
      <c r="L108" s="6" t="s">
        <v>316</v>
      </c>
      <c r="M108" s="6" t="s">
        <v>316</v>
      </c>
      <c r="N108" s="11" t="s">
        <v>316</v>
      </c>
      <c r="O108" s="6" t="s">
        <v>316</v>
      </c>
      <c r="P108" s="6" t="s">
        <v>316</v>
      </c>
      <c r="Q108" s="6" t="s">
        <v>316</v>
      </c>
      <c r="R108" s="6"/>
      <c r="S108" s="6" t="s">
        <v>316</v>
      </c>
      <c r="T108" s="6" t="s">
        <v>316</v>
      </c>
      <c r="U108" s="6" t="s">
        <v>316</v>
      </c>
      <c r="V108" s="6" t="s">
        <v>316</v>
      </c>
      <c r="W108" s="6" t="s">
        <v>316</v>
      </c>
      <c r="X108" s="6" t="s">
        <v>316</v>
      </c>
      <c r="Y108" s="6" t="s">
        <v>316</v>
      </c>
      <c r="Z108" s="6" t="s">
        <v>316</v>
      </c>
      <c r="AA108" s="6" t="s">
        <v>316</v>
      </c>
      <c r="AB108" s="6" t="s">
        <v>316</v>
      </c>
      <c r="AC108" s="6" t="s">
        <v>316</v>
      </c>
      <c r="AD108" s="6" t="s">
        <v>316</v>
      </c>
      <c r="AE108" s="6" t="s">
        <v>316</v>
      </c>
      <c r="AF108" s="6" t="s">
        <v>316</v>
      </c>
      <c r="AG108" s="6" t="s">
        <v>316</v>
      </c>
      <c r="AH108" s="11" t="s">
        <v>316</v>
      </c>
      <c r="AI108" s="11" t="s">
        <v>316</v>
      </c>
      <c r="AJ108" s="11" t="s">
        <v>316</v>
      </c>
      <c r="AK108" s="11" t="s">
        <v>316</v>
      </c>
      <c r="AL108" s="11" t="s">
        <v>316</v>
      </c>
      <c r="AM108" s="6" t="s">
        <v>316</v>
      </c>
      <c r="AN108" s="6" t="s">
        <v>316</v>
      </c>
      <c r="AO108" s="6" t="s">
        <v>316</v>
      </c>
      <c r="AP108" s="6" t="s">
        <v>316</v>
      </c>
      <c r="AQ108" s="6"/>
      <c r="AR108" s="6"/>
      <c r="AS108" s="6" t="s">
        <v>316</v>
      </c>
      <c r="AT108" s="6" t="s">
        <v>316</v>
      </c>
      <c r="AU108" s="6" t="s">
        <v>316</v>
      </c>
      <c r="AV108" s="6" t="s">
        <v>316</v>
      </c>
      <c r="AW108" s="6" t="s">
        <v>316</v>
      </c>
      <c r="AX108" s="6"/>
      <c r="AY108" s="6"/>
      <c r="AZ108" s="6" t="s">
        <v>316</v>
      </c>
      <c r="BA108" s="6"/>
      <c r="BB108" s="6"/>
      <c r="BC108" s="6" t="s">
        <v>316</v>
      </c>
      <c r="BD108" s="6"/>
      <c r="BE108" s="6" t="s">
        <v>316</v>
      </c>
      <c r="BF108" s="507" t="s">
        <v>316</v>
      </c>
      <c r="BG108" s="507" t="s">
        <v>316</v>
      </c>
      <c r="BH108" s="507" t="s">
        <v>316</v>
      </c>
      <c r="BI108" s="507" t="s">
        <v>316</v>
      </c>
      <c r="BJ108" s="507" t="s">
        <v>316</v>
      </c>
      <c r="BK108" s="507" t="s">
        <v>316</v>
      </c>
      <c r="BL108" s="507" t="s">
        <v>316</v>
      </c>
      <c r="BM108" s="507" t="s">
        <v>316</v>
      </c>
      <c r="BN108" s="507" t="s">
        <v>316</v>
      </c>
      <c r="BO108" s="507" t="s">
        <v>316</v>
      </c>
      <c r="BP108" s="507" t="s">
        <v>316</v>
      </c>
      <c r="BQ108" s="507" t="s">
        <v>316</v>
      </c>
      <c r="BR108" s="507" t="s">
        <v>316</v>
      </c>
      <c r="BS108" s="507" t="s">
        <v>316</v>
      </c>
      <c r="BT108" s="507" t="s">
        <v>316</v>
      </c>
      <c r="BU108" s="507" t="s">
        <v>316</v>
      </c>
      <c r="BV108" s="507" t="s">
        <v>316</v>
      </c>
      <c r="BW108" s="20">
        <v>1</v>
      </c>
      <c r="BX108" s="507"/>
      <c r="BY108" s="963">
        <v>1</v>
      </c>
      <c r="BZ108" s="507"/>
      <c r="CA108" s="507"/>
      <c r="CB108" s="507"/>
      <c r="CC108" s="507" t="s">
        <v>316</v>
      </c>
      <c r="CD108" s="507" t="s">
        <v>316</v>
      </c>
      <c r="CE108" s="508" t="s">
        <v>316</v>
      </c>
      <c r="CF108" s="507" t="s">
        <v>316</v>
      </c>
      <c r="CG108" s="508" t="s">
        <v>316</v>
      </c>
      <c r="CH108" s="507" t="s">
        <v>316</v>
      </c>
      <c r="CI108" s="507" t="s">
        <v>316</v>
      </c>
      <c r="CJ108" s="507" t="s">
        <v>316</v>
      </c>
      <c r="CK108" s="508" t="s">
        <v>316</v>
      </c>
    </row>
    <row r="109" spans="1:89" ht="82.5" customHeight="1">
      <c r="A109" s="950">
        <v>91</v>
      </c>
      <c r="B109" s="451">
        <v>91</v>
      </c>
      <c r="C109" s="490" t="s">
        <v>682</v>
      </c>
      <c r="D109" s="109" t="s">
        <v>14</v>
      </c>
      <c r="E109" s="490" t="s">
        <v>683</v>
      </c>
      <c r="F109" s="109" t="s">
        <v>17</v>
      </c>
      <c r="G109" s="79" t="s">
        <v>106</v>
      </c>
      <c r="H109" s="518" t="s">
        <v>956</v>
      </c>
      <c r="I109" s="79"/>
      <c r="J109" s="10" t="s">
        <v>23</v>
      </c>
      <c r="K109" s="79"/>
      <c r="L109" s="79"/>
      <c r="M109" s="79"/>
      <c r="N109" s="950" t="s">
        <v>16</v>
      </c>
      <c r="O109" s="66"/>
      <c r="P109" s="79"/>
      <c r="Q109" s="79"/>
      <c r="R109" s="79"/>
      <c r="S109" s="79"/>
      <c r="T109" s="79"/>
      <c r="U109" s="66">
        <f t="shared" si="68"/>
        <v>1</v>
      </c>
      <c r="V109" s="79"/>
      <c r="W109" s="79"/>
      <c r="X109" s="79"/>
      <c r="Y109" s="79"/>
      <c r="Z109" s="79"/>
      <c r="AA109" s="79"/>
      <c r="AB109" s="79"/>
      <c r="AC109" s="79"/>
      <c r="AD109" s="79"/>
      <c r="AE109" s="79"/>
      <c r="AF109" s="79"/>
      <c r="AG109" s="79"/>
      <c r="AH109" s="950" t="s">
        <v>726</v>
      </c>
      <c r="AI109" s="950" t="s">
        <v>726</v>
      </c>
      <c r="AJ109" s="950" t="s">
        <v>724</v>
      </c>
      <c r="AK109" s="950" t="s">
        <v>726</v>
      </c>
      <c r="AL109" s="950" t="s">
        <v>724</v>
      </c>
      <c r="AM109" s="79"/>
      <c r="AN109" s="79"/>
      <c r="AO109" s="79"/>
      <c r="AP109" s="79"/>
      <c r="AQ109" s="79"/>
      <c r="AR109" s="79"/>
      <c r="AS109" s="79"/>
      <c r="AT109" s="79"/>
      <c r="AU109" s="79"/>
      <c r="AV109" s="79"/>
      <c r="AW109" s="79"/>
      <c r="AX109" s="79"/>
      <c r="AY109" s="79"/>
      <c r="AZ109" s="79"/>
      <c r="BA109" s="79"/>
      <c r="BB109" s="79"/>
      <c r="BC109" s="79"/>
      <c r="BD109" s="79"/>
      <c r="BE109" s="79"/>
      <c r="BF109" s="20">
        <v>2</v>
      </c>
      <c r="BG109" s="20">
        <v>2</v>
      </c>
      <c r="BH109" s="20">
        <v>2</v>
      </c>
      <c r="BI109" s="20">
        <v>2</v>
      </c>
      <c r="BJ109" s="20">
        <v>2</v>
      </c>
      <c r="BK109" s="20">
        <v>1</v>
      </c>
      <c r="BL109" s="20">
        <v>2</v>
      </c>
      <c r="BM109" s="20">
        <v>2</v>
      </c>
      <c r="BN109" s="20">
        <v>2</v>
      </c>
      <c r="BO109" s="20">
        <v>1</v>
      </c>
      <c r="BP109" s="20">
        <v>2</v>
      </c>
      <c r="BQ109" s="20">
        <v>2</v>
      </c>
      <c r="BR109" s="20">
        <v>2</v>
      </c>
      <c r="BS109" s="20">
        <v>2</v>
      </c>
      <c r="BT109" s="20">
        <v>2</v>
      </c>
      <c r="BU109" s="20">
        <v>1</v>
      </c>
      <c r="BV109" s="20">
        <v>2</v>
      </c>
      <c r="BW109" s="20">
        <v>1</v>
      </c>
      <c r="BX109" s="20">
        <v>2</v>
      </c>
      <c r="BY109" s="963">
        <v>1</v>
      </c>
      <c r="BZ109" s="20">
        <v>2</v>
      </c>
      <c r="CA109" s="20">
        <v>2</v>
      </c>
      <c r="CB109" s="20">
        <v>2</v>
      </c>
      <c r="CC109" s="20">
        <v>1</v>
      </c>
      <c r="CD109" s="21">
        <f>COUNTIF($BF109:$CC109,2)</f>
        <v>18</v>
      </c>
      <c r="CE109" s="22">
        <f>CD109/COUNTA($BF109:$CC109)</f>
        <v>0.75</v>
      </c>
      <c r="CF109" s="21">
        <f>COUNTIF($BF109:$CC109,1)</f>
        <v>6</v>
      </c>
      <c r="CG109" s="22">
        <f>CF109/COUNTA($BF109:$CC109)</f>
        <v>0.25</v>
      </c>
      <c r="CH109" s="21">
        <f>COUNTIF($BF109:$CC109,0)</f>
        <v>0</v>
      </c>
      <c r="CI109" s="22">
        <f>CH109/COUNTA($BF109:$CC109)</f>
        <v>0</v>
      </c>
      <c r="CJ109" s="21">
        <f>(((CD109*2)+(CF109*1)+(CH109*0)))/COUNTA($BF109:$CC109)</f>
        <v>1.75</v>
      </c>
      <c r="CK109" s="427" t="str">
        <f>IF(CJ109&gt;=1.6,"Đạt mục tiêu",IF(CJ109&gt;=1,"Cần cố gắng","Chưa đạt"))</f>
        <v>Đạt mục tiêu</v>
      </c>
    </row>
    <row r="110" spans="1:89" hidden="1">
      <c r="A110" s="950">
        <v>92</v>
      </c>
      <c r="B110" s="451">
        <v>92</v>
      </c>
      <c r="C110" s="1367" t="s">
        <v>684</v>
      </c>
      <c r="D110" s="1368"/>
      <c r="E110" s="1369"/>
      <c r="F110" s="6" t="s">
        <v>316</v>
      </c>
      <c r="G110" s="6" t="s">
        <v>316</v>
      </c>
      <c r="H110" s="11" t="s">
        <v>316</v>
      </c>
      <c r="I110" s="6" t="s">
        <v>316</v>
      </c>
      <c r="J110" s="6" t="s">
        <v>316</v>
      </c>
      <c r="K110" s="507" t="s">
        <v>316</v>
      </c>
      <c r="L110" s="6" t="s">
        <v>316</v>
      </c>
      <c r="M110" s="6" t="s">
        <v>316</v>
      </c>
      <c r="N110" s="11" t="s">
        <v>316</v>
      </c>
      <c r="O110" s="6" t="s">
        <v>316</v>
      </c>
      <c r="P110" s="6" t="s">
        <v>316</v>
      </c>
      <c r="Q110" s="6" t="s">
        <v>316</v>
      </c>
      <c r="R110" s="6"/>
      <c r="S110" s="6" t="s">
        <v>316</v>
      </c>
      <c r="T110" s="6" t="s">
        <v>316</v>
      </c>
      <c r="U110" s="6" t="s">
        <v>316</v>
      </c>
      <c r="V110" s="6" t="s">
        <v>316</v>
      </c>
      <c r="W110" s="6" t="s">
        <v>316</v>
      </c>
      <c r="X110" s="6" t="s">
        <v>316</v>
      </c>
      <c r="Y110" s="6" t="s">
        <v>316</v>
      </c>
      <c r="Z110" s="6" t="s">
        <v>316</v>
      </c>
      <c r="AA110" s="6" t="s">
        <v>316</v>
      </c>
      <c r="AB110" s="6" t="s">
        <v>316</v>
      </c>
      <c r="AC110" s="6" t="s">
        <v>316</v>
      </c>
      <c r="AD110" s="6" t="s">
        <v>316</v>
      </c>
      <c r="AE110" s="6" t="s">
        <v>316</v>
      </c>
      <c r="AF110" s="6" t="s">
        <v>316</v>
      </c>
      <c r="AG110" s="6" t="s">
        <v>316</v>
      </c>
      <c r="AH110" s="11" t="s">
        <v>316</v>
      </c>
      <c r="AI110" s="11" t="s">
        <v>316</v>
      </c>
      <c r="AJ110" s="11" t="s">
        <v>316</v>
      </c>
      <c r="AK110" s="11" t="s">
        <v>316</v>
      </c>
      <c r="AL110" s="11" t="s">
        <v>316</v>
      </c>
      <c r="AM110" s="6" t="s">
        <v>316</v>
      </c>
      <c r="AN110" s="6" t="s">
        <v>316</v>
      </c>
      <c r="AO110" s="6" t="s">
        <v>316</v>
      </c>
      <c r="AP110" s="6" t="s">
        <v>316</v>
      </c>
      <c r="AQ110" s="6"/>
      <c r="AR110" s="6"/>
      <c r="AS110" s="6" t="s">
        <v>316</v>
      </c>
      <c r="AT110" s="6" t="s">
        <v>316</v>
      </c>
      <c r="AU110" s="6" t="s">
        <v>316</v>
      </c>
      <c r="AV110" s="6" t="s">
        <v>316</v>
      </c>
      <c r="AW110" s="6" t="s">
        <v>316</v>
      </c>
      <c r="AX110" s="6"/>
      <c r="AY110" s="6"/>
      <c r="AZ110" s="6" t="s">
        <v>316</v>
      </c>
      <c r="BA110" s="6"/>
      <c r="BB110" s="6"/>
      <c r="BC110" s="6" t="s">
        <v>316</v>
      </c>
      <c r="BD110" s="6"/>
      <c r="BE110" s="6" t="s">
        <v>316</v>
      </c>
      <c r="BF110" s="507" t="s">
        <v>316</v>
      </c>
      <c r="BG110" s="507" t="s">
        <v>316</v>
      </c>
      <c r="BH110" s="507" t="s">
        <v>316</v>
      </c>
      <c r="BI110" s="507" t="s">
        <v>316</v>
      </c>
      <c r="BJ110" s="507" t="s">
        <v>316</v>
      </c>
      <c r="BK110" s="507" t="s">
        <v>316</v>
      </c>
      <c r="BL110" s="507" t="s">
        <v>316</v>
      </c>
      <c r="BM110" s="507" t="s">
        <v>316</v>
      </c>
      <c r="BN110" s="507" t="s">
        <v>316</v>
      </c>
      <c r="BO110" s="507" t="s">
        <v>316</v>
      </c>
      <c r="BP110" s="507" t="s">
        <v>316</v>
      </c>
      <c r="BQ110" s="507" t="s">
        <v>316</v>
      </c>
      <c r="BR110" s="507" t="s">
        <v>316</v>
      </c>
      <c r="BS110" s="507" t="s">
        <v>316</v>
      </c>
      <c r="BT110" s="507" t="s">
        <v>316</v>
      </c>
      <c r="BU110" s="507" t="s">
        <v>316</v>
      </c>
      <c r="BV110" s="507" t="s">
        <v>316</v>
      </c>
      <c r="BW110" s="20">
        <v>1</v>
      </c>
      <c r="BX110" s="507"/>
      <c r="BY110" s="963">
        <v>1</v>
      </c>
      <c r="BZ110" s="507"/>
      <c r="CA110" s="507"/>
      <c r="CB110" s="507"/>
      <c r="CC110" s="507" t="s">
        <v>316</v>
      </c>
      <c r="CD110" s="507" t="s">
        <v>316</v>
      </c>
      <c r="CE110" s="508" t="s">
        <v>316</v>
      </c>
      <c r="CF110" s="507" t="s">
        <v>316</v>
      </c>
      <c r="CG110" s="508" t="s">
        <v>316</v>
      </c>
      <c r="CH110" s="507" t="s">
        <v>316</v>
      </c>
      <c r="CI110" s="507" t="s">
        <v>316</v>
      </c>
      <c r="CJ110" s="507" t="s">
        <v>316</v>
      </c>
      <c r="CK110" s="508" t="s">
        <v>316</v>
      </c>
    </row>
    <row r="111" spans="1:89" s="972" customFormat="1" ht="117" customHeight="1">
      <c r="A111" s="19">
        <v>93</v>
      </c>
      <c r="B111" s="451">
        <v>93</v>
      </c>
      <c r="C111" s="519" t="s">
        <v>685</v>
      </c>
      <c r="D111" s="109" t="s">
        <v>14</v>
      </c>
      <c r="E111" s="519" t="s">
        <v>686</v>
      </c>
      <c r="F111" s="109" t="s">
        <v>17</v>
      </c>
      <c r="G111" s="79" t="s">
        <v>325</v>
      </c>
      <c r="H111" s="128" t="s">
        <v>998</v>
      </c>
      <c r="I111" s="79"/>
      <c r="J111" s="10" t="s">
        <v>23</v>
      </c>
      <c r="K111" s="79"/>
      <c r="L111" s="79"/>
      <c r="M111" s="79"/>
      <c r="N111" s="79"/>
      <c r="O111" s="66" t="s">
        <v>16</v>
      </c>
      <c r="P111" s="79"/>
      <c r="Q111" s="79"/>
      <c r="R111" s="79"/>
      <c r="S111" s="79"/>
      <c r="T111" s="79"/>
      <c r="U111" s="66">
        <f t="shared" si="68"/>
        <v>1</v>
      </c>
      <c r="V111" s="79"/>
      <c r="W111" s="79"/>
      <c r="X111" s="79"/>
      <c r="Y111" s="79"/>
      <c r="Z111" s="79"/>
      <c r="AA111" s="79"/>
      <c r="AB111" s="79"/>
      <c r="AC111" s="79"/>
      <c r="AD111" s="79"/>
      <c r="AE111" s="79"/>
      <c r="AF111" s="79"/>
      <c r="AG111" s="79"/>
      <c r="AH111" s="79"/>
      <c r="AI111" s="79"/>
      <c r="AJ111" s="79"/>
      <c r="AK111" s="79"/>
      <c r="AL111" s="79"/>
      <c r="AM111" s="79" t="s">
        <v>726</v>
      </c>
      <c r="AN111" s="79" t="s">
        <v>726</v>
      </c>
      <c r="AO111" s="79" t="s">
        <v>726</v>
      </c>
      <c r="AP111" s="79" t="s">
        <v>726</v>
      </c>
      <c r="AQ111" s="79"/>
      <c r="AR111" s="79"/>
      <c r="AS111" s="79"/>
      <c r="AT111" s="79"/>
      <c r="AU111" s="79"/>
      <c r="AV111" s="79"/>
      <c r="AW111" s="79"/>
      <c r="AX111" s="79"/>
      <c r="AY111" s="79"/>
      <c r="AZ111" s="79"/>
      <c r="BA111" s="79"/>
      <c r="BB111" s="79"/>
      <c r="BC111" s="79"/>
      <c r="BD111" s="79"/>
      <c r="BE111" s="79"/>
      <c r="BF111" s="79">
        <v>1</v>
      </c>
      <c r="BG111" s="79">
        <v>2</v>
      </c>
      <c r="BH111" s="79">
        <v>2</v>
      </c>
      <c r="BI111" s="79">
        <v>1</v>
      </c>
      <c r="BJ111" s="79">
        <v>2</v>
      </c>
      <c r="BK111" s="79">
        <v>2</v>
      </c>
      <c r="BL111" s="79">
        <v>2</v>
      </c>
      <c r="BM111" s="79">
        <v>2</v>
      </c>
      <c r="BN111" s="79">
        <v>2</v>
      </c>
      <c r="BO111" s="79">
        <v>2</v>
      </c>
      <c r="BP111" s="79">
        <v>2</v>
      </c>
      <c r="BQ111" s="79">
        <v>2</v>
      </c>
      <c r="BR111" s="79">
        <v>2</v>
      </c>
      <c r="BS111" s="79">
        <v>2</v>
      </c>
      <c r="BT111" s="79">
        <v>1</v>
      </c>
      <c r="BU111" s="79">
        <v>2</v>
      </c>
      <c r="BV111" s="79">
        <v>2</v>
      </c>
      <c r="BW111" s="20">
        <v>1</v>
      </c>
      <c r="BX111" s="79">
        <v>2</v>
      </c>
      <c r="BY111" s="963">
        <v>1</v>
      </c>
      <c r="BZ111" s="79">
        <v>2</v>
      </c>
      <c r="CA111" s="79">
        <v>2</v>
      </c>
      <c r="CB111" s="79">
        <v>2</v>
      </c>
      <c r="CC111" s="79">
        <v>1</v>
      </c>
      <c r="CD111" s="974">
        <f>COUNTIF($BF111:$CC111,2)</f>
        <v>18</v>
      </c>
      <c r="CE111" s="512">
        <f>CD111/COUNTA($BF111:$CC111)</f>
        <v>0.75</v>
      </c>
      <c r="CF111" s="974">
        <f>COUNTIF($BF111:$CC111,1)</f>
        <v>6</v>
      </c>
      <c r="CG111" s="512">
        <f>CF111/COUNTA($BF111:$CC111)</f>
        <v>0.25</v>
      </c>
      <c r="CH111" s="974">
        <f>COUNTIF($BF111:$CC111,0)</f>
        <v>0</v>
      </c>
      <c r="CI111" s="81">
        <f>CH111/COUNTA($BF111:$CC111)</f>
        <v>0</v>
      </c>
      <c r="CJ111" s="974">
        <f>(((CD111*2)+(CF111*1)+(CH111*0)))/COUNTA($BF111:$CC111)</f>
        <v>1.75</v>
      </c>
      <c r="CK111" s="975" t="str">
        <f t="shared" ref="CK111:CK123" si="69">IF(CJ111&gt;=1.6,"Đạt mục tiêu",IF(CJ111&gt;=1,"Cần cố gắng","Chưa đạt"))</f>
        <v>Đạt mục tiêu</v>
      </c>
    </row>
    <row r="112" spans="1:89" hidden="1">
      <c r="A112" s="950">
        <v>94</v>
      </c>
      <c r="B112" s="451">
        <v>94</v>
      </c>
      <c r="C112" s="1371" t="s">
        <v>687</v>
      </c>
      <c r="D112" s="1372"/>
      <c r="E112" s="1373"/>
      <c r="F112" s="1372"/>
      <c r="G112" s="105"/>
      <c r="H112" s="957" t="s">
        <v>316</v>
      </c>
      <c r="I112" s="958" t="s">
        <v>316</v>
      </c>
      <c r="J112" s="958" t="s">
        <v>316</v>
      </c>
      <c r="K112" s="987" t="s">
        <v>316</v>
      </c>
      <c r="L112" s="958" t="s">
        <v>316</v>
      </c>
      <c r="M112" s="958" t="s">
        <v>316</v>
      </c>
      <c r="N112" s="957" t="s">
        <v>316</v>
      </c>
      <c r="O112" s="958" t="s">
        <v>316</v>
      </c>
      <c r="P112" s="958" t="s">
        <v>316</v>
      </c>
      <c r="Q112" s="958" t="s">
        <v>316</v>
      </c>
      <c r="R112" s="958"/>
      <c r="S112" s="958" t="s">
        <v>316</v>
      </c>
      <c r="T112" s="958" t="s">
        <v>316</v>
      </c>
      <c r="U112" s="958" t="s">
        <v>316</v>
      </c>
      <c r="V112" s="958" t="s">
        <v>316</v>
      </c>
      <c r="W112" s="958" t="s">
        <v>316</v>
      </c>
      <c r="X112" s="958" t="s">
        <v>316</v>
      </c>
      <c r="Y112" s="958" t="s">
        <v>316</v>
      </c>
      <c r="Z112" s="958" t="s">
        <v>316</v>
      </c>
      <c r="AA112" s="958" t="s">
        <v>316</v>
      </c>
      <c r="AB112" s="958" t="s">
        <v>316</v>
      </c>
      <c r="AC112" s="958" t="s">
        <v>316</v>
      </c>
      <c r="AD112" s="958" t="s">
        <v>316</v>
      </c>
      <c r="AE112" s="958" t="s">
        <v>316</v>
      </c>
      <c r="AF112" s="958" t="s">
        <v>316</v>
      </c>
      <c r="AG112" s="958" t="s">
        <v>316</v>
      </c>
      <c r="AH112" s="957" t="s">
        <v>316</v>
      </c>
      <c r="AI112" s="957" t="s">
        <v>316</v>
      </c>
      <c r="AJ112" s="957" t="s">
        <v>316</v>
      </c>
      <c r="AK112" s="957" t="s">
        <v>316</v>
      </c>
      <c r="AL112" s="957" t="s">
        <v>316</v>
      </c>
      <c r="AM112" s="958" t="s">
        <v>316</v>
      </c>
      <c r="AN112" s="958" t="s">
        <v>316</v>
      </c>
      <c r="AO112" s="958" t="s">
        <v>316</v>
      </c>
      <c r="AP112" s="958" t="s">
        <v>316</v>
      </c>
      <c r="AQ112" s="958"/>
      <c r="AR112" s="958"/>
      <c r="AS112" s="958" t="s">
        <v>316</v>
      </c>
      <c r="AT112" s="958" t="s">
        <v>316</v>
      </c>
      <c r="AU112" s="958" t="s">
        <v>316</v>
      </c>
      <c r="AV112" s="958" t="s">
        <v>316</v>
      </c>
      <c r="AW112" s="958" t="s">
        <v>316</v>
      </c>
      <c r="AX112" s="958"/>
      <c r="AY112" s="958"/>
      <c r="AZ112" s="958" t="s">
        <v>316</v>
      </c>
      <c r="BA112" s="958"/>
      <c r="BB112" s="958"/>
      <c r="BC112" s="958" t="s">
        <v>316</v>
      </c>
      <c r="BD112" s="958"/>
      <c r="BE112" s="958" t="s">
        <v>316</v>
      </c>
      <c r="BF112" s="987" t="s">
        <v>316</v>
      </c>
      <c r="BG112" s="987" t="s">
        <v>316</v>
      </c>
      <c r="BH112" s="987" t="s">
        <v>316</v>
      </c>
      <c r="BI112" s="987" t="s">
        <v>316</v>
      </c>
      <c r="BJ112" s="987" t="s">
        <v>316</v>
      </c>
      <c r="BK112" s="987" t="s">
        <v>316</v>
      </c>
      <c r="BL112" s="987" t="s">
        <v>316</v>
      </c>
      <c r="BM112" s="987" t="s">
        <v>316</v>
      </c>
      <c r="BN112" s="987" t="s">
        <v>316</v>
      </c>
      <c r="BO112" s="987" t="s">
        <v>316</v>
      </c>
      <c r="BP112" s="987" t="s">
        <v>316</v>
      </c>
      <c r="BQ112" s="987" t="s">
        <v>316</v>
      </c>
      <c r="BR112" s="987" t="s">
        <v>316</v>
      </c>
      <c r="BS112" s="987" t="s">
        <v>316</v>
      </c>
      <c r="BT112" s="987" t="s">
        <v>316</v>
      </c>
      <c r="BU112" s="987" t="s">
        <v>316</v>
      </c>
      <c r="BV112" s="987" t="s">
        <v>316</v>
      </c>
      <c r="BW112" s="20">
        <v>1</v>
      </c>
      <c r="BX112" s="987"/>
      <c r="BY112" s="963">
        <v>1</v>
      </c>
      <c r="BZ112" s="987"/>
      <c r="CA112" s="987"/>
      <c r="CB112" s="987"/>
      <c r="CC112" s="987" t="s">
        <v>316</v>
      </c>
      <c r="CD112" s="987" t="s">
        <v>316</v>
      </c>
      <c r="CE112" s="988" t="s">
        <v>316</v>
      </c>
      <c r="CF112" s="987" t="s">
        <v>316</v>
      </c>
      <c r="CG112" s="988" t="s">
        <v>316</v>
      </c>
      <c r="CH112" s="987" t="s">
        <v>316</v>
      </c>
      <c r="CI112" s="987" t="s">
        <v>316</v>
      </c>
      <c r="CJ112" s="987" t="s">
        <v>316</v>
      </c>
      <c r="CK112" s="988" t="s">
        <v>316</v>
      </c>
    </row>
    <row r="113" spans="1:89" s="3" customFormat="1" ht="63">
      <c r="A113" s="19">
        <v>95</v>
      </c>
      <c r="B113" s="451">
        <v>95</v>
      </c>
      <c r="C113" s="523" t="s">
        <v>690</v>
      </c>
      <c r="D113" s="989" t="s">
        <v>14</v>
      </c>
      <c r="E113" s="523" t="s">
        <v>691</v>
      </c>
      <c r="F113" s="989" t="s">
        <v>17</v>
      </c>
      <c r="G113" s="530" t="s">
        <v>706</v>
      </c>
      <c r="H113" s="531" t="s">
        <v>1168</v>
      </c>
      <c r="I113" s="530" t="s">
        <v>275</v>
      </c>
      <c r="J113" s="960" t="s">
        <v>23</v>
      </c>
      <c r="K113" s="532"/>
      <c r="L113" s="533"/>
      <c r="M113" s="532" t="s">
        <v>16</v>
      </c>
      <c r="N113" s="532"/>
      <c r="O113" s="530"/>
      <c r="P113" s="530"/>
      <c r="Q113" s="530"/>
      <c r="R113" s="530"/>
      <c r="S113" s="530"/>
      <c r="T113" s="530"/>
      <c r="U113" s="493">
        <f t="shared" si="68"/>
        <v>1</v>
      </c>
      <c r="V113" s="530"/>
      <c r="W113" s="530"/>
      <c r="X113" s="530"/>
      <c r="Y113" s="530"/>
      <c r="Z113" s="530"/>
      <c r="AA113" s="530"/>
      <c r="AB113" s="530"/>
      <c r="AC113" s="530"/>
      <c r="AD113" s="530" t="s">
        <v>724</v>
      </c>
      <c r="AE113" s="530" t="s">
        <v>726</v>
      </c>
      <c r="AF113" s="530" t="s">
        <v>723</v>
      </c>
      <c r="AG113" s="530" t="s">
        <v>726</v>
      </c>
      <c r="AH113" s="530"/>
      <c r="AI113" s="530"/>
      <c r="AJ113" s="530"/>
      <c r="AK113" s="530"/>
      <c r="AL113" s="530"/>
      <c r="AM113" s="530"/>
      <c r="AN113" s="530"/>
      <c r="AO113" s="530"/>
      <c r="AP113" s="530"/>
      <c r="AQ113" s="530"/>
      <c r="AR113" s="530"/>
      <c r="AS113" s="530"/>
      <c r="AT113" s="530"/>
      <c r="AU113" s="530"/>
      <c r="AV113" s="530"/>
      <c r="AW113" s="530"/>
      <c r="AX113" s="530"/>
      <c r="AY113" s="530"/>
      <c r="AZ113" s="530"/>
      <c r="BA113" s="530"/>
      <c r="BB113" s="530"/>
      <c r="BC113" s="530"/>
      <c r="BD113" s="530"/>
      <c r="BE113" s="530"/>
      <c r="BF113" s="530">
        <v>2</v>
      </c>
      <c r="BG113" s="530">
        <v>2</v>
      </c>
      <c r="BH113" s="530">
        <v>2</v>
      </c>
      <c r="BI113" s="530">
        <v>2</v>
      </c>
      <c r="BJ113" s="530">
        <v>2</v>
      </c>
      <c r="BK113" s="530">
        <v>2</v>
      </c>
      <c r="BL113" s="530">
        <v>2</v>
      </c>
      <c r="BM113" s="530">
        <v>1</v>
      </c>
      <c r="BN113" s="530">
        <v>1</v>
      </c>
      <c r="BO113" s="530">
        <v>2</v>
      </c>
      <c r="BP113" s="530">
        <v>2</v>
      </c>
      <c r="BQ113" s="530">
        <v>2</v>
      </c>
      <c r="BR113" s="530">
        <v>2</v>
      </c>
      <c r="BS113" s="530">
        <v>1</v>
      </c>
      <c r="BT113" s="530">
        <v>2</v>
      </c>
      <c r="BU113" s="530">
        <v>2</v>
      </c>
      <c r="BV113" s="530">
        <v>2</v>
      </c>
      <c r="BW113" s="20">
        <v>1</v>
      </c>
      <c r="BX113" s="530">
        <v>2</v>
      </c>
      <c r="BY113" s="963">
        <v>1</v>
      </c>
      <c r="BZ113" s="530">
        <v>2</v>
      </c>
      <c r="CA113" s="530">
        <v>2</v>
      </c>
      <c r="CB113" s="530">
        <v>2</v>
      </c>
      <c r="CC113" s="530">
        <v>2</v>
      </c>
      <c r="CD113" s="533">
        <f t="shared" ref="CD113:CD125" si="70">COUNTIF($BF113:$CC113,2)</f>
        <v>19</v>
      </c>
      <c r="CE113" s="534">
        <f t="shared" ref="CE113:CE125" si="71">CD113/COUNTA($BF113:$CC113)</f>
        <v>0.79166666666666663</v>
      </c>
      <c r="CF113" s="533">
        <f t="shared" ref="CF113:CF125" si="72">COUNTIF($BF113:$CC113,1)</f>
        <v>5</v>
      </c>
      <c r="CG113" s="534">
        <f t="shared" ref="CG113:CG125" si="73">CF113/COUNTA($BF113:$CC113)</f>
        <v>0.20833333333333334</v>
      </c>
      <c r="CH113" s="533">
        <f t="shared" ref="CH113:CH125" si="74">COUNTIF($BF113:$CC113,0)</f>
        <v>0</v>
      </c>
      <c r="CI113" s="535">
        <f t="shared" ref="CI113:CI125" si="75">CH113/COUNTA($BF113:$CC113)</f>
        <v>0</v>
      </c>
      <c r="CJ113" s="533">
        <f t="shared" ref="CJ113:CJ125" si="76">(((CD113*2)+(CF113*1)+(CH113*0)))/COUNTA($BF113:$CC113)</f>
        <v>1.7916666666666667</v>
      </c>
      <c r="CK113" s="952" t="str">
        <f t="shared" si="69"/>
        <v>Đạt mục tiêu</v>
      </c>
    </row>
    <row r="114" spans="1:89" ht="63">
      <c r="A114" s="950">
        <v>96</v>
      </c>
      <c r="B114" s="451">
        <v>96</v>
      </c>
      <c r="C114" s="490" t="s">
        <v>690</v>
      </c>
      <c r="D114" s="989" t="s">
        <v>14</v>
      </c>
      <c r="E114" s="490" t="s">
        <v>691</v>
      </c>
      <c r="F114" s="989" t="s">
        <v>17</v>
      </c>
      <c r="G114" s="114" t="s">
        <v>707</v>
      </c>
      <c r="H114" s="531" t="s">
        <v>1169</v>
      </c>
      <c r="I114" s="114"/>
      <c r="J114" s="10" t="s">
        <v>23</v>
      </c>
      <c r="K114" s="113"/>
      <c r="L114" s="973"/>
      <c r="M114" s="113"/>
      <c r="N114" s="241" t="s">
        <v>16</v>
      </c>
      <c r="O114" s="114"/>
      <c r="P114" s="114"/>
      <c r="Q114" s="114"/>
      <c r="R114" s="114"/>
      <c r="S114" s="114"/>
      <c r="T114" s="114"/>
      <c r="U114" s="66">
        <f t="shared" si="68"/>
        <v>1</v>
      </c>
      <c r="V114" s="114"/>
      <c r="W114" s="114"/>
      <c r="X114" s="114"/>
      <c r="Y114" s="114"/>
      <c r="Z114" s="114"/>
      <c r="AA114" s="114"/>
      <c r="AB114" s="114"/>
      <c r="AC114" s="114"/>
      <c r="AD114" s="114"/>
      <c r="AE114" s="114"/>
      <c r="AF114" s="114"/>
      <c r="AG114" s="114"/>
      <c r="AH114" s="241" t="s">
        <v>723</v>
      </c>
      <c r="AI114" s="241" t="s">
        <v>727</v>
      </c>
      <c r="AJ114" s="241" t="s">
        <v>726</v>
      </c>
      <c r="AK114" s="241"/>
      <c r="AL114" s="241" t="s">
        <v>724</v>
      </c>
      <c r="AM114" s="114"/>
      <c r="AN114" s="114"/>
      <c r="AO114" s="114"/>
      <c r="AP114" s="114"/>
      <c r="AQ114" s="114"/>
      <c r="AR114" s="114"/>
      <c r="AS114" s="114"/>
      <c r="AT114" s="114"/>
      <c r="AU114" s="114"/>
      <c r="AV114" s="114"/>
      <c r="AW114" s="114"/>
      <c r="AX114" s="114"/>
      <c r="AY114" s="114"/>
      <c r="AZ114" s="114"/>
      <c r="BA114" s="114"/>
      <c r="BB114" s="114"/>
      <c r="BC114" s="114"/>
      <c r="BD114" s="114"/>
      <c r="BE114" s="114"/>
      <c r="BF114" s="20">
        <v>2</v>
      </c>
      <c r="BG114" s="20">
        <v>2</v>
      </c>
      <c r="BH114" s="20">
        <v>2</v>
      </c>
      <c r="BI114" s="20">
        <v>2</v>
      </c>
      <c r="BJ114" s="20">
        <v>2</v>
      </c>
      <c r="BK114" s="20">
        <v>1</v>
      </c>
      <c r="BL114" s="20">
        <v>2</v>
      </c>
      <c r="BM114" s="20">
        <v>2</v>
      </c>
      <c r="BN114" s="20">
        <v>2</v>
      </c>
      <c r="BO114" s="20">
        <v>2</v>
      </c>
      <c r="BP114" s="20">
        <v>2</v>
      </c>
      <c r="BQ114" s="20">
        <v>2</v>
      </c>
      <c r="BR114" s="20">
        <v>2</v>
      </c>
      <c r="BS114" s="20">
        <v>2</v>
      </c>
      <c r="BT114" s="20">
        <v>2</v>
      </c>
      <c r="BU114" s="20">
        <v>2</v>
      </c>
      <c r="BV114" s="20">
        <v>2</v>
      </c>
      <c r="BW114" s="20">
        <v>1</v>
      </c>
      <c r="BX114" s="20">
        <v>2</v>
      </c>
      <c r="BY114" s="963">
        <v>1</v>
      </c>
      <c r="BZ114" s="20">
        <v>2</v>
      </c>
      <c r="CA114" s="20">
        <v>2</v>
      </c>
      <c r="CB114" s="20">
        <v>2</v>
      </c>
      <c r="CC114" s="20">
        <v>1</v>
      </c>
      <c r="CD114" s="21">
        <f t="shared" si="70"/>
        <v>20</v>
      </c>
      <c r="CE114" s="22">
        <f t="shared" si="71"/>
        <v>0.83333333333333337</v>
      </c>
      <c r="CF114" s="21">
        <f t="shared" si="72"/>
        <v>4</v>
      </c>
      <c r="CG114" s="22">
        <f t="shared" si="73"/>
        <v>0.16666666666666666</v>
      </c>
      <c r="CH114" s="21">
        <f t="shared" si="74"/>
        <v>0</v>
      </c>
      <c r="CI114" s="22">
        <f t="shared" si="75"/>
        <v>0</v>
      </c>
      <c r="CJ114" s="21">
        <f t="shared" si="76"/>
        <v>1.8333333333333333</v>
      </c>
      <c r="CK114" s="427" t="str">
        <f>IF(CJ114&gt;=1.6,"Đạt mục tiêu",IF(CJ114&gt;=1,"Cần cố gắng","Chưa đạt"))</f>
        <v>Đạt mục tiêu</v>
      </c>
    </row>
    <row r="115" spans="1:89" s="972" customFormat="1" ht="59.25" customHeight="1">
      <c r="A115" s="19">
        <v>97</v>
      </c>
      <c r="B115" s="451">
        <v>97</v>
      </c>
      <c r="C115" s="519" t="s">
        <v>690</v>
      </c>
      <c r="D115" s="989" t="s">
        <v>14</v>
      </c>
      <c r="E115" s="519" t="s">
        <v>691</v>
      </c>
      <c r="F115" s="989" t="s">
        <v>17</v>
      </c>
      <c r="G115" s="79" t="s">
        <v>118</v>
      </c>
      <c r="H115" s="128" t="s">
        <v>974</v>
      </c>
      <c r="I115" s="79" t="s">
        <v>275</v>
      </c>
      <c r="J115" s="10" t="s">
        <v>23</v>
      </c>
      <c r="K115" s="79"/>
      <c r="L115" s="66" t="s">
        <v>16</v>
      </c>
      <c r="M115" s="79"/>
      <c r="N115" s="974"/>
      <c r="O115" s="79" t="s">
        <v>16</v>
      </c>
      <c r="P115" s="79"/>
      <c r="Q115" s="79"/>
      <c r="R115" s="79"/>
      <c r="S115" s="79"/>
      <c r="T115" s="79"/>
      <c r="U115" s="66">
        <f t="shared" si="68"/>
        <v>2</v>
      </c>
      <c r="V115" s="79"/>
      <c r="W115" s="79"/>
      <c r="X115" s="79"/>
      <c r="Y115" s="79"/>
      <c r="Z115" s="79" t="s">
        <v>727</v>
      </c>
      <c r="AA115" s="79" t="s">
        <v>726</v>
      </c>
      <c r="AB115" s="79" t="s">
        <v>724</v>
      </c>
      <c r="AC115" s="79" t="s">
        <v>727</v>
      </c>
      <c r="AD115" s="79"/>
      <c r="AE115" s="79"/>
      <c r="AF115" s="79"/>
      <c r="AG115" s="79"/>
      <c r="AH115" s="79"/>
      <c r="AI115" s="79"/>
      <c r="AJ115" s="79"/>
      <c r="AK115" s="79"/>
      <c r="AL115" s="79"/>
      <c r="AM115" s="79" t="s">
        <v>727</v>
      </c>
      <c r="AN115" s="79" t="s">
        <v>723</v>
      </c>
      <c r="AO115" s="79" t="s">
        <v>723</v>
      </c>
      <c r="AP115" s="79" t="s">
        <v>727</v>
      </c>
      <c r="AQ115" s="79"/>
      <c r="AR115" s="79"/>
      <c r="AS115" s="79"/>
      <c r="AT115" s="79"/>
      <c r="AU115" s="79"/>
      <c r="AV115" s="79"/>
      <c r="AW115" s="79"/>
      <c r="AX115" s="79"/>
      <c r="AY115" s="79"/>
      <c r="AZ115" s="79"/>
      <c r="BA115" s="79"/>
      <c r="BB115" s="79"/>
      <c r="BC115" s="79"/>
      <c r="BD115" s="79"/>
      <c r="BE115" s="79"/>
      <c r="BF115" s="79">
        <v>1</v>
      </c>
      <c r="BG115" s="79">
        <v>2</v>
      </c>
      <c r="BH115" s="79">
        <v>2</v>
      </c>
      <c r="BI115" s="79">
        <v>1</v>
      </c>
      <c r="BJ115" s="79">
        <v>1</v>
      </c>
      <c r="BK115" s="79">
        <v>2</v>
      </c>
      <c r="BL115" s="79">
        <v>2</v>
      </c>
      <c r="BM115" s="79">
        <v>2</v>
      </c>
      <c r="BN115" s="79">
        <v>2</v>
      </c>
      <c r="BO115" s="79">
        <v>2</v>
      </c>
      <c r="BP115" s="79">
        <v>1</v>
      </c>
      <c r="BQ115" s="79">
        <v>2</v>
      </c>
      <c r="BR115" s="79">
        <v>2</v>
      </c>
      <c r="BS115" s="79">
        <v>2</v>
      </c>
      <c r="BT115" s="79">
        <v>2</v>
      </c>
      <c r="BU115" s="79">
        <v>2</v>
      </c>
      <c r="BV115" s="79">
        <v>2</v>
      </c>
      <c r="BW115" s="20">
        <v>1</v>
      </c>
      <c r="BX115" s="79">
        <v>2</v>
      </c>
      <c r="BY115" s="963">
        <v>1</v>
      </c>
      <c r="BZ115" s="79">
        <v>2</v>
      </c>
      <c r="CA115" s="79">
        <v>2</v>
      </c>
      <c r="CB115" s="79">
        <v>2</v>
      </c>
      <c r="CC115" s="79">
        <v>2</v>
      </c>
      <c r="CD115" s="974">
        <f t="shared" si="70"/>
        <v>18</v>
      </c>
      <c r="CE115" s="512">
        <f t="shared" si="71"/>
        <v>0.75</v>
      </c>
      <c r="CF115" s="974">
        <f t="shared" si="72"/>
        <v>6</v>
      </c>
      <c r="CG115" s="512">
        <f t="shared" si="73"/>
        <v>0.25</v>
      </c>
      <c r="CH115" s="974">
        <f t="shared" si="74"/>
        <v>0</v>
      </c>
      <c r="CI115" s="81">
        <f t="shared" si="75"/>
        <v>0</v>
      </c>
      <c r="CJ115" s="974">
        <f t="shared" si="76"/>
        <v>1.75</v>
      </c>
      <c r="CK115" s="975" t="str">
        <f t="shared" si="69"/>
        <v>Đạt mục tiêu</v>
      </c>
    </row>
    <row r="116" spans="1:89" s="972" customFormat="1" ht="47.25" customHeight="1">
      <c r="A116" s="19">
        <v>98</v>
      </c>
      <c r="B116" s="451">
        <v>98</v>
      </c>
      <c r="C116" s="519" t="s">
        <v>690</v>
      </c>
      <c r="D116" s="989" t="s">
        <v>14</v>
      </c>
      <c r="E116" s="519" t="s">
        <v>691</v>
      </c>
      <c r="F116" s="989" t="s">
        <v>17</v>
      </c>
      <c r="G116" s="79" t="s">
        <v>119</v>
      </c>
      <c r="H116" s="96" t="s">
        <v>708</v>
      </c>
      <c r="I116" s="79" t="s">
        <v>275</v>
      </c>
      <c r="J116" s="10" t="s">
        <v>23</v>
      </c>
      <c r="K116" s="79"/>
      <c r="L116" s="79"/>
      <c r="M116" s="79"/>
      <c r="N116" s="974"/>
      <c r="O116" s="66"/>
      <c r="P116" s="79"/>
      <c r="Q116" s="79" t="s">
        <v>16</v>
      </c>
      <c r="R116" s="79"/>
      <c r="S116" s="79"/>
      <c r="T116" s="79"/>
      <c r="U116" s="66">
        <f t="shared" si="68"/>
        <v>1</v>
      </c>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t="s">
        <v>727</v>
      </c>
      <c r="AU116" s="79" t="s">
        <v>723</v>
      </c>
      <c r="AV116" s="79" t="s">
        <v>723</v>
      </c>
      <c r="AW116" s="79"/>
      <c r="AX116" s="79"/>
      <c r="AY116" s="79"/>
      <c r="AZ116" s="79"/>
      <c r="BA116" s="79"/>
      <c r="BB116" s="79"/>
      <c r="BC116" s="79"/>
      <c r="BD116" s="79"/>
      <c r="BE116" s="79"/>
      <c r="BF116" s="79">
        <v>2</v>
      </c>
      <c r="BG116" s="79">
        <v>1</v>
      </c>
      <c r="BH116" s="79">
        <v>2</v>
      </c>
      <c r="BI116" s="79">
        <v>1</v>
      </c>
      <c r="BJ116" s="79">
        <v>2</v>
      </c>
      <c r="BK116" s="79">
        <v>1</v>
      </c>
      <c r="BL116" s="79">
        <v>2</v>
      </c>
      <c r="BM116" s="79">
        <v>2</v>
      </c>
      <c r="BN116" s="79">
        <v>2</v>
      </c>
      <c r="BO116" s="79">
        <v>2</v>
      </c>
      <c r="BP116" s="79">
        <v>2</v>
      </c>
      <c r="BQ116" s="79">
        <v>1</v>
      </c>
      <c r="BR116" s="79">
        <v>2</v>
      </c>
      <c r="BS116" s="79">
        <v>2</v>
      </c>
      <c r="BT116" s="79">
        <v>2</v>
      </c>
      <c r="BU116" s="79">
        <v>2</v>
      </c>
      <c r="BV116" s="79">
        <v>2</v>
      </c>
      <c r="BW116" s="20">
        <v>1</v>
      </c>
      <c r="BX116" s="79">
        <v>2</v>
      </c>
      <c r="BY116" s="963">
        <v>1</v>
      </c>
      <c r="BZ116" s="79">
        <v>2</v>
      </c>
      <c r="CA116" s="79">
        <v>2</v>
      </c>
      <c r="CB116" s="79">
        <v>2</v>
      </c>
      <c r="CC116" s="79">
        <v>2</v>
      </c>
      <c r="CD116" s="974">
        <f t="shared" si="70"/>
        <v>18</v>
      </c>
      <c r="CE116" s="81">
        <f t="shared" si="71"/>
        <v>0.75</v>
      </c>
      <c r="CF116" s="974">
        <f t="shared" si="72"/>
        <v>6</v>
      </c>
      <c r="CG116" s="81">
        <f t="shared" si="73"/>
        <v>0.25</v>
      </c>
      <c r="CH116" s="974">
        <f t="shared" si="74"/>
        <v>0</v>
      </c>
      <c r="CI116" s="81">
        <f t="shared" si="75"/>
        <v>0</v>
      </c>
      <c r="CJ116" s="974">
        <f t="shared" si="76"/>
        <v>1.75</v>
      </c>
      <c r="CK116" s="974" t="str">
        <f t="shared" si="69"/>
        <v>Đạt mục tiêu</v>
      </c>
    </row>
    <row r="117" spans="1:89" s="972" customFormat="1" ht="60.75" customHeight="1">
      <c r="A117" s="19">
        <v>99</v>
      </c>
      <c r="B117" s="451">
        <v>99</v>
      </c>
      <c r="C117" s="519" t="s">
        <v>690</v>
      </c>
      <c r="D117" s="989" t="s">
        <v>14</v>
      </c>
      <c r="E117" s="519" t="s">
        <v>691</v>
      </c>
      <c r="F117" s="989" t="s">
        <v>17</v>
      </c>
      <c r="G117" s="79" t="s">
        <v>119</v>
      </c>
      <c r="H117" s="96" t="s">
        <v>1022</v>
      </c>
      <c r="I117" s="79"/>
      <c r="J117" s="10" t="s">
        <v>23</v>
      </c>
      <c r="K117" s="79"/>
      <c r="L117" s="79"/>
      <c r="M117" s="79"/>
      <c r="N117" s="974"/>
      <c r="O117" s="66"/>
      <c r="P117" s="79"/>
      <c r="Q117" s="79"/>
      <c r="R117" s="79"/>
      <c r="S117" s="79" t="s">
        <v>16</v>
      </c>
      <c r="T117" s="79"/>
      <c r="U117" s="66">
        <f t="shared" si="68"/>
        <v>1</v>
      </c>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79" t="s">
        <v>724</v>
      </c>
      <c r="BA117" s="79" t="s">
        <v>724</v>
      </c>
      <c r="BB117" s="79" t="s">
        <v>724</v>
      </c>
      <c r="BC117" s="79" t="s">
        <v>726</v>
      </c>
      <c r="BD117" s="79"/>
      <c r="BE117" s="79"/>
      <c r="BF117" s="79">
        <v>2</v>
      </c>
      <c r="BG117" s="79">
        <v>1</v>
      </c>
      <c r="BH117" s="79">
        <v>2</v>
      </c>
      <c r="BI117" s="79">
        <v>1</v>
      </c>
      <c r="BJ117" s="79">
        <v>2</v>
      </c>
      <c r="BK117" s="79">
        <v>1</v>
      </c>
      <c r="BL117" s="79">
        <v>2</v>
      </c>
      <c r="BM117" s="79">
        <v>2</v>
      </c>
      <c r="BN117" s="79">
        <v>2</v>
      </c>
      <c r="BO117" s="79">
        <v>2</v>
      </c>
      <c r="BP117" s="79">
        <v>2</v>
      </c>
      <c r="BQ117" s="79">
        <v>2</v>
      </c>
      <c r="BR117" s="79">
        <v>2</v>
      </c>
      <c r="BS117" s="79">
        <v>2</v>
      </c>
      <c r="BT117" s="79">
        <v>2</v>
      </c>
      <c r="BU117" s="79">
        <v>2</v>
      </c>
      <c r="BV117" s="79">
        <v>2</v>
      </c>
      <c r="BW117" s="20">
        <v>1</v>
      </c>
      <c r="BX117" s="79">
        <v>2</v>
      </c>
      <c r="BY117" s="963">
        <v>1</v>
      </c>
      <c r="BZ117" s="79">
        <v>2</v>
      </c>
      <c r="CA117" s="79">
        <v>2</v>
      </c>
      <c r="CB117" s="79">
        <v>2</v>
      </c>
      <c r="CC117" s="79">
        <v>2</v>
      </c>
      <c r="CD117" s="974">
        <f t="shared" si="70"/>
        <v>19</v>
      </c>
      <c r="CE117" s="81">
        <f t="shared" si="71"/>
        <v>0.79166666666666663</v>
      </c>
      <c r="CF117" s="974">
        <f t="shared" si="72"/>
        <v>5</v>
      </c>
      <c r="CG117" s="81">
        <f t="shared" si="73"/>
        <v>0.20833333333333334</v>
      </c>
      <c r="CH117" s="974">
        <f t="shared" si="74"/>
        <v>0</v>
      </c>
      <c r="CI117" s="81">
        <f t="shared" si="75"/>
        <v>0</v>
      </c>
      <c r="CJ117" s="974">
        <f t="shared" si="76"/>
        <v>1.7916666666666667</v>
      </c>
      <c r="CK117" s="974" t="str">
        <f t="shared" si="69"/>
        <v>Đạt mục tiêu</v>
      </c>
    </row>
    <row r="118" spans="1:89" s="972" customFormat="1" ht="43.5" customHeight="1">
      <c r="A118" s="19">
        <v>100</v>
      </c>
      <c r="B118" s="451">
        <v>100</v>
      </c>
      <c r="C118" s="70" t="s">
        <v>696</v>
      </c>
      <c r="D118" s="109" t="s">
        <v>17</v>
      </c>
      <c r="E118" s="519" t="s">
        <v>697</v>
      </c>
      <c r="F118" s="109" t="s">
        <v>17</v>
      </c>
      <c r="G118" s="79" t="s">
        <v>120</v>
      </c>
      <c r="H118" s="96" t="s">
        <v>332</v>
      </c>
      <c r="I118" s="79" t="s">
        <v>275</v>
      </c>
      <c r="J118" s="10" t="s">
        <v>23</v>
      </c>
      <c r="K118" s="79"/>
      <c r="L118" s="79"/>
      <c r="M118" s="79"/>
      <c r="N118" s="79"/>
      <c r="O118" s="79"/>
      <c r="P118" s="79"/>
      <c r="Q118" s="66" t="s">
        <v>16</v>
      </c>
      <c r="R118" s="66"/>
      <c r="S118" s="974"/>
      <c r="T118" s="79"/>
      <c r="U118" s="66">
        <f t="shared" si="68"/>
        <v>1</v>
      </c>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t="s">
        <v>723</v>
      </c>
      <c r="AU118" s="79" t="s">
        <v>726</v>
      </c>
      <c r="AV118" s="79" t="s">
        <v>727</v>
      </c>
      <c r="AW118" s="79" t="s">
        <v>723</v>
      </c>
      <c r="AX118" s="79"/>
      <c r="AY118" s="79"/>
      <c r="AZ118" s="79"/>
      <c r="BA118" s="79"/>
      <c r="BB118" s="79"/>
      <c r="BC118" s="79"/>
      <c r="BD118" s="79"/>
      <c r="BE118" s="79"/>
      <c r="BF118" s="79">
        <v>2</v>
      </c>
      <c r="BG118" s="79">
        <v>2</v>
      </c>
      <c r="BH118" s="79">
        <v>2</v>
      </c>
      <c r="BI118" s="79">
        <v>2</v>
      </c>
      <c r="BJ118" s="79">
        <v>2</v>
      </c>
      <c r="BK118" s="79">
        <v>2</v>
      </c>
      <c r="BL118" s="79">
        <v>2</v>
      </c>
      <c r="BM118" s="79">
        <v>2</v>
      </c>
      <c r="BN118" s="79">
        <v>2</v>
      </c>
      <c r="BO118" s="79">
        <v>1</v>
      </c>
      <c r="BP118" s="79">
        <v>2</v>
      </c>
      <c r="BQ118" s="79">
        <v>2</v>
      </c>
      <c r="BR118" s="79">
        <v>2</v>
      </c>
      <c r="BS118" s="79">
        <v>1</v>
      </c>
      <c r="BT118" s="79">
        <v>2</v>
      </c>
      <c r="BU118" s="79">
        <v>1</v>
      </c>
      <c r="BV118" s="79">
        <v>2</v>
      </c>
      <c r="BW118" s="20">
        <v>1</v>
      </c>
      <c r="BX118" s="79">
        <v>2</v>
      </c>
      <c r="BY118" s="963">
        <v>1</v>
      </c>
      <c r="BZ118" s="79">
        <v>2</v>
      </c>
      <c r="CA118" s="79">
        <v>2</v>
      </c>
      <c r="CB118" s="79">
        <v>2</v>
      </c>
      <c r="CC118" s="79">
        <v>1</v>
      </c>
      <c r="CD118" s="974">
        <f t="shared" si="70"/>
        <v>18</v>
      </c>
      <c r="CE118" s="81">
        <f t="shared" si="71"/>
        <v>0.75</v>
      </c>
      <c r="CF118" s="974">
        <f t="shared" si="72"/>
        <v>6</v>
      </c>
      <c r="CG118" s="81">
        <f t="shared" si="73"/>
        <v>0.25</v>
      </c>
      <c r="CH118" s="974">
        <f t="shared" si="74"/>
        <v>0</v>
      </c>
      <c r="CI118" s="81">
        <f t="shared" si="75"/>
        <v>0</v>
      </c>
      <c r="CJ118" s="974">
        <f t="shared" si="76"/>
        <v>1.75</v>
      </c>
      <c r="CK118" s="974" t="str">
        <f t="shared" si="69"/>
        <v>Đạt mục tiêu</v>
      </c>
    </row>
    <row r="119" spans="1:89" s="972" customFormat="1" ht="37.5" customHeight="1">
      <c r="A119" s="19"/>
      <c r="B119" s="451"/>
      <c r="C119" s="70" t="s">
        <v>692</v>
      </c>
      <c r="D119" s="109"/>
      <c r="E119" s="519"/>
      <c r="F119" s="109"/>
      <c r="G119" s="79"/>
      <c r="H119" s="96" t="s">
        <v>333</v>
      </c>
      <c r="I119" s="79"/>
      <c r="J119" s="10"/>
      <c r="K119" s="79"/>
      <c r="L119" s="79"/>
      <c r="M119" s="79"/>
      <c r="N119" s="79"/>
      <c r="O119" s="79"/>
      <c r="P119" s="79"/>
      <c r="Q119" s="66"/>
      <c r="R119" s="66"/>
      <c r="S119" s="974"/>
      <c r="T119" s="974" t="s">
        <v>16</v>
      </c>
      <c r="U119" s="66"/>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79"/>
      <c r="BA119" s="79"/>
      <c r="BB119" s="79"/>
      <c r="BC119" s="79"/>
      <c r="BD119" s="79"/>
      <c r="BE119" s="79"/>
      <c r="BF119" s="79">
        <v>2</v>
      </c>
      <c r="BG119" s="79">
        <v>2</v>
      </c>
      <c r="BH119" s="79">
        <v>2</v>
      </c>
      <c r="BI119" s="79">
        <v>2</v>
      </c>
      <c r="BJ119" s="79">
        <v>2</v>
      </c>
      <c r="BK119" s="79">
        <v>2</v>
      </c>
      <c r="BL119" s="79">
        <v>2</v>
      </c>
      <c r="BM119" s="79">
        <v>2</v>
      </c>
      <c r="BN119" s="79">
        <v>2</v>
      </c>
      <c r="BO119" s="79">
        <v>2</v>
      </c>
      <c r="BP119" s="79">
        <v>2</v>
      </c>
      <c r="BQ119" s="79">
        <v>2</v>
      </c>
      <c r="BR119" s="79">
        <v>2</v>
      </c>
      <c r="BS119" s="79">
        <v>2</v>
      </c>
      <c r="BT119" s="79">
        <v>2</v>
      </c>
      <c r="BU119" s="79">
        <v>1</v>
      </c>
      <c r="BV119" s="79">
        <v>2</v>
      </c>
      <c r="BW119" s="20">
        <v>1</v>
      </c>
      <c r="BX119" s="79">
        <v>2</v>
      </c>
      <c r="BY119" s="963">
        <v>1</v>
      </c>
      <c r="BZ119" s="79">
        <v>2</v>
      </c>
      <c r="CA119" s="79">
        <v>2</v>
      </c>
      <c r="CB119" s="79">
        <v>2</v>
      </c>
      <c r="CC119" s="79">
        <v>1</v>
      </c>
      <c r="CD119" s="974">
        <f t="shared" si="70"/>
        <v>20</v>
      </c>
      <c r="CE119" s="81">
        <f t="shared" si="71"/>
        <v>0.83333333333333337</v>
      </c>
      <c r="CF119" s="974">
        <f t="shared" si="72"/>
        <v>4</v>
      </c>
      <c r="CG119" s="81">
        <f t="shared" si="73"/>
        <v>0.16666666666666666</v>
      </c>
      <c r="CH119" s="974">
        <f t="shared" si="74"/>
        <v>0</v>
      </c>
      <c r="CI119" s="81">
        <f t="shared" si="75"/>
        <v>0</v>
      </c>
      <c r="CJ119" s="974">
        <f t="shared" si="76"/>
        <v>1.8333333333333333</v>
      </c>
      <c r="CK119" s="974" t="str">
        <f t="shared" si="69"/>
        <v>Đạt mục tiêu</v>
      </c>
    </row>
    <row r="120" spans="1:89" s="972" customFormat="1" ht="62.25" customHeight="1">
      <c r="A120" s="19">
        <v>101</v>
      </c>
      <c r="B120" s="451">
        <v>101</v>
      </c>
      <c r="C120" s="70" t="s">
        <v>692</v>
      </c>
      <c r="D120" s="109" t="s">
        <v>17</v>
      </c>
      <c r="E120" s="519" t="s">
        <v>693</v>
      </c>
      <c r="F120" s="109" t="s">
        <v>17</v>
      </c>
      <c r="G120" s="79" t="s">
        <v>121</v>
      </c>
      <c r="H120" s="96" t="s">
        <v>333</v>
      </c>
      <c r="I120" s="79" t="s">
        <v>275</v>
      </c>
      <c r="J120" s="10" t="s">
        <v>23</v>
      </c>
      <c r="K120" s="79"/>
      <c r="L120" s="79"/>
      <c r="M120" s="79"/>
      <c r="N120" s="79"/>
      <c r="O120" s="79"/>
      <c r="P120" s="974"/>
      <c r="Q120" s="66"/>
      <c r="R120" s="66"/>
      <c r="S120" s="974" t="s">
        <v>16</v>
      </c>
      <c r="T120" s="79"/>
      <c r="U120" s="66">
        <f t="shared" si="68"/>
        <v>1</v>
      </c>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79" t="s">
        <v>723</v>
      </c>
      <c r="BA120" s="79" t="s">
        <v>726</v>
      </c>
      <c r="BB120" s="79" t="s">
        <v>724</v>
      </c>
      <c r="BC120" s="79" t="s">
        <v>723</v>
      </c>
      <c r="BD120" s="79"/>
      <c r="BE120" s="79"/>
      <c r="BF120" s="79">
        <v>2</v>
      </c>
      <c r="BG120" s="79">
        <v>2</v>
      </c>
      <c r="BH120" s="79">
        <v>1</v>
      </c>
      <c r="BI120" s="79">
        <v>2</v>
      </c>
      <c r="BJ120" s="79">
        <v>2</v>
      </c>
      <c r="BK120" s="79">
        <v>2</v>
      </c>
      <c r="BL120" s="79">
        <v>2</v>
      </c>
      <c r="BM120" s="79">
        <v>2</v>
      </c>
      <c r="BN120" s="79">
        <v>2</v>
      </c>
      <c r="BO120" s="79">
        <v>2</v>
      </c>
      <c r="BP120" s="79">
        <v>2</v>
      </c>
      <c r="BQ120" s="79">
        <v>2</v>
      </c>
      <c r="BR120" s="79">
        <v>1</v>
      </c>
      <c r="BS120" s="79">
        <v>1</v>
      </c>
      <c r="BT120" s="79">
        <v>2</v>
      </c>
      <c r="BU120" s="79">
        <v>1</v>
      </c>
      <c r="BV120" s="79">
        <v>2</v>
      </c>
      <c r="BW120" s="20">
        <v>1</v>
      </c>
      <c r="BX120" s="79">
        <v>2</v>
      </c>
      <c r="BY120" s="963">
        <v>1</v>
      </c>
      <c r="BZ120" s="79">
        <v>2</v>
      </c>
      <c r="CA120" s="79">
        <v>2</v>
      </c>
      <c r="CB120" s="79">
        <v>2</v>
      </c>
      <c r="CC120" s="79">
        <v>2</v>
      </c>
      <c r="CD120" s="974">
        <f t="shared" si="70"/>
        <v>18</v>
      </c>
      <c r="CE120" s="81">
        <f t="shared" si="71"/>
        <v>0.75</v>
      </c>
      <c r="CF120" s="974">
        <f t="shared" si="72"/>
        <v>6</v>
      </c>
      <c r="CG120" s="81">
        <f t="shared" si="73"/>
        <v>0.25</v>
      </c>
      <c r="CH120" s="974">
        <f t="shared" si="74"/>
        <v>0</v>
      </c>
      <c r="CI120" s="81">
        <f t="shared" si="75"/>
        <v>0</v>
      </c>
      <c r="CJ120" s="974">
        <f t="shared" si="76"/>
        <v>1.75</v>
      </c>
      <c r="CK120" s="974" t="str">
        <f t="shared" si="69"/>
        <v>Đạt mục tiêu</v>
      </c>
    </row>
    <row r="121" spans="1:89" s="972" customFormat="1" ht="34.5" customHeight="1">
      <c r="A121" s="19">
        <v>102</v>
      </c>
      <c r="B121" s="451">
        <v>102</v>
      </c>
      <c r="C121" s="70" t="s">
        <v>692</v>
      </c>
      <c r="D121" s="109" t="s">
        <v>17</v>
      </c>
      <c r="E121" s="519" t="s">
        <v>693</v>
      </c>
      <c r="F121" s="109" t="s">
        <v>17</v>
      </c>
      <c r="G121" s="79" t="s">
        <v>122</v>
      </c>
      <c r="H121" s="96" t="s">
        <v>334</v>
      </c>
      <c r="I121" s="79" t="s">
        <v>275</v>
      </c>
      <c r="J121" s="10" t="s">
        <v>23</v>
      </c>
      <c r="K121" s="79"/>
      <c r="L121" s="79"/>
      <c r="M121" s="79"/>
      <c r="N121" s="79"/>
      <c r="O121" s="79"/>
      <c r="P121" s="974" t="s">
        <v>16</v>
      </c>
      <c r="Q121" s="66"/>
      <c r="R121" s="66"/>
      <c r="S121" s="79"/>
      <c r="T121" s="79"/>
      <c r="U121" s="66">
        <f t="shared" si="68"/>
        <v>1</v>
      </c>
      <c r="V121" s="79"/>
      <c r="W121" s="79"/>
      <c r="X121" s="79"/>
      <c r="Y121" s="79"/>
      <c r="Z121" s="79"/>
      <c r="AA121" s="79"/>
      <c r="AB121" s="79"/>
      <c r="AC121" s="79"/>
      <c r="AD121" s="79"/>
      <c r="AE121" s="79"/>
      <c r="AF121" s="79"/>
      <c r="AG121" s="79"/>
      <c r="AH121" s="79"/>
      <c r="AI121" s="79"/>
      <c r="AJ121" s="79"/>
      <c r="AK121" s="79"/>
      <c r="AL121" s="79"/>
      <c r="AM121" s="79"/>
      <c r="AN121" s="79"/>
      <c r="AO121" s="79"/>
      <c r="AP121" s="79"/>
      <c r="AQ121" s="79" t="s">
        <v>724</v>
      </c>
      <c r="AR121" s="79" t="s">
        <v>723</v>
      </c>
      <c r="AS121" s="79" t="s">
        <v>726</v>
      </c>
      <c r="AT121" s="79"/>
      <c r="AU121" s="79"/>
      <c r="AV121" s="79"/>
      <c r="AW121" s="79"/>
      <c r="AX121" s="79"/>
      <c r="AY121" s="79"/>
      <c r="AZ121" s="79"/>
      <c r="BA121" s="79"/>
      <c r="BB121" s="79"/>
      <c r="BC121" s="79"/>
      <c r="BD121" s="79"/>
      <c r="BE121" s="79"/>
      <c r="BF121" s="79">
        <v>2</v>
      </c>
      <c r="BG121" s="79">
        <v>2</v>
      </c>
      <c r="BH121" s="79">
        <v>1</v>
      </c>
      <c r="BI121" s="79">
        <v>2</v>
      </c>
      <c r="BJ121" s="79">
        <v>2</v>
      </c>
      <c r="BK121" s="79">
        <v>2</v>
      </c>
      <c r="BL121" s="79">
        <v>2</v>
      </c>
      <c r="BM121" s="79">
        <v>2</v>
      </c>
      <c r="BN121" s="79">
        <v>2</v>
      </c>
      <c r="BO121" s="79">
        <v>2</v>
      </c>
      <c r="BP121" s="79">
        <v>1</v>
      </c>
      <c r="BQ121" s="79">
        <v>2</v>
      </c>
      <c r="BR121" s="79">
        <v>2</v>
      </c>
      <c r="BS121" s="79">
        <v>2</v>
      </c>
      <c r="BT121" s="79">
        <v>1</v>
      </c>
      <c r="BU121" s="79">
        <v>2</v>
      </c>
      <c r="BV121" s="79">
        <v>2</v>
      </c>
      <c r="BW121" s="20">
        <v>1</v>
      </c>
      <c r="BX121" s="79">
        <v>2</v>
      </c>
      <c r="BY121" s="963">
        <v>1</v>
      </c>
      <c r="BZ121" s="79">
        <v>2</v>
      </c>
      <c r="CA121" s="79">
        <v>2</v>
      </c>
      <c r="CB121" s="79">
        <v>2</v>
      </c>
      <c r="CC121" s="79">
        <v>2</v>
      </c>
      <c r="CD121" s="974">
        <f t="shared" si="70"/>
        <v>19</v>
      </c>
      <c r="CE121" s="81">
        <f t="shared" si="71"/>
        <v>0.79166666666666663</v>
      </c>
      <c r="CF121" s="974">
        <f t="shared" si="72"/>
        <v>5</v>
      </c>
      <c r="CG121" s="81">
        <f t="shared" si="73"/>
        <v>0.20833333333333334</v>
      </c>
      <c r="CH121" s="974">
        <f t="shared" si="74"/>
        <v>0</v>
      </c>
      <c r="CI121" s="81">
        <f t="shared" si="75"/>
        <v>0</v>
      </c>
      <c r="CJ121" s="974">
        <f t="shared" si="76"/>
        <v>1.7916666666666667</v>
      </c>
      <c r="CK121" s="974" t="str">
        <f t="shared" si="69"/>
        <v>Đạt mục tiêu</v>
      </c>
    </row>
    <row r="122" spans="1:89" s="972" customFormat="1" ht="62.25">
      <c r="A122" s="19">
        <v>103</v>
      </c>
      <c r="B122" s="451">
        <v>103</v>
      </c>
      <c r="C122" s="70" t="s">
        <v>688</v>
      </c>
      <c r="D122" s="109" t="s">
        <v>14</v>
      </c>
      <c r="E122" s="519" t="s">
        <v>689</v>
      </c>
      <c r="F122" s="109" t="s">
        <v>17</v>
      </c>
      <c r="G122" s="79" t="s">
        <v>123</v>
      </c>
      <c r="H122" s="96" t="s">
        <v>335</v>
      </c>
      <c r="I122" s="79" t="s">
        <v>275</v>
      </c>
      <c r="J122" s="10" t="s">
        <v>23</v>
      </c>
      <c r="K122" s="79"/>
      <c r="L122" s="974" t="s">
        <v>16</v>
      </c>
      <c r="M122" s="79"/>
      <c r="N122" s="79"/>
      <c r="O122" s="79"/>
      <c r="P122" s="79"/>
      <c r="Q122" s="66"/>
      <c r="R122" s="66"/>
      <c r="S122" s="79"/>
      <c r="T122" s="79"/>
      <c r="U122" s="66">
        <f t="shared" si="68"/>
        <v>1</v>
      </c>
      <c r="V122" s="79"/>
      <c r="W122" s="79"/>
      <c r="X122" s="79"/>
      <c r="Y122" s="79"/>
      <c r="Z122" s="79"/>
      <c r="AA122" s="79" t="s">
        <v>723</v>
      </c>
      <c r="AB122" s="79" t="s">
        <v>727</v>
      </c>
      <c r="AC122" s="79" t="s">
        <v>726</v>
      </c>
      <c r="AD122" s="79"/>
      <c r="AE122" s="79"/>
      <c r="AF122" s="79"/>
      <c r="AG122" s="79"/>
      <c r="AH122" s="79"/>
      <c r="AI122" s="79"/>
      <c r="AJ122" s="79"/>
      <c r="AK122" s="79"/>
      <c r="AL122" s="79"/>
      <c r="AM122" s="79"/>
      <c r="AN122" s="79"/>
      <c r="AO122" s="79"/>
      <c r="AP122" s="79"/>
      <c r="AQ122" s="79"/>
      <c r="AR122" s="79"/>
      <c r="AS122" s="79"/>
      <c r="AT122" s="79"/>
      <c r="AU122" s="79"/>
      <c r="AV122" s="79"/>
      <c r="AW122" s="79"/>
      <c r="AX122" s="79"/>
      <c r="AY122" s="79"/>
      <c r="AZ122" s="79"/>
      <c r="BA122" s="79"/>
      <c r="BB122" s="79"/>
      <c r="BC122" s="79"/>
      <c r="BD122" s="79"/>
      <c r="BE122" s="79"/>
      <c r="BF122" s="79">
        <v>1</v>
      </c>
      <c r="BG122" s="79">
        <v>2</v>
      </c>
      <c r="BH122" s="79">
        <v>2</v>
      </c>
      <c r="BI122" s="79">
        <v>2</v>
      </c>
      <c r="BJ122" s="79">
        <v>2</v>
      </c>
      <c r="BK122" s="79">
        <v>2</v>
      </c>
      <c r="BL122" s="79">
        <v>2</v>
      </c>
      <c r="BM122" s="79">
        <v>2</v>
      </c>
      <c r="BN122" s="79">
        <v>2</v>
      </c>
      <c r="BO122" s="79">
        <v>1</v>
      </c>
      <c r="BP122" s="79">
        <v>2</v>
      </c>
      <c r="BQ122" s="79">
        <v>2</v>
      </c>
      <c r="BR122" s="79">
        <v>2</v>
      </c>
      <c r="BS122" s="79">
        <v>2</v>
      </c>
      <c r="BT122" s="79">
        <v>2</v>
      </c>
      <c r="BU122" s="79">
        <v>2</v>
      </c>
      <c r="BV122" s="79">
        <v>2</v>
      </c>
      <c r="BW122" s="20">
        <v>1</v>
      </c>
      <c r="BX122" s="79">
        <v>2</v>
      </c>
      <c r="BY122" s="963">
        <v>1</v>
      </c>
      <c r="BZ122" s="79">
        <v>2</v>
      </c>
      <c r="CA122" s="79">
        <v>2</v>
      </c>
      <c r="CB122" s="79">
        <v>2</v>
      </c>
      <c r="CC122" s="79">
        <v>2</v>
      </c>
      <c r="CD122" s="974">
        <f t="shared" si="70"/>
        <v>20</v>
      </c>
      <c r="CE122" s="512">
        <f t="shared" si="71"/>
        <v>0.83333333333333337</v>
      </c>
      <c r="CF122" s="974">
        <f t="shared" si="72"/>
        <v>4</v>
      </c>
      <c r="CG122" s="512">
        <f t="shared" si="73"/>
        <v>0.16666666666666666</v>
      </c>
      <c r="CH122" s="974">
        <f t="shared" si="74"/>
        <v>0</v>
      </c>
      <c r="CI122" s="81">
        <f t="shared" si="75"/>
        <v>0</v>
      </c>
      <c r="CJ122" s="974">
        <f t="shared" si="76"/>
        <v>1.8333333333333333</v>
      </c>
      <c r="CK122" s="975" t="str">
        <f t="shared" si="69"/>
        <v>Đạt mục tiêu</v>
      </c>
    </row>
    <row r="123" spans="1:89" s="972" customFormat="1" ht="66.75" customHeight="1">
      <c r="A123" s="19">
        <v>104</v>
      </c>
      <c r="B123" s="451">
        <v>104</v>
      </c>
      <c r="C123" s="67" t="s">
        <v>111</v>
      </c>
      <c r="D123" s="72" t="s">
        <v>14</v>
      </c>
      <c r="E123" s="67" t="s">
        <v>123</v>
      </c>
      <c r="F123" s="72" t="s">
        <v>17</v>
      </c>
      <c r="G123" s="79" t="s">
        <v>123</v>
      </c>
      <c r="H123" s="96" t="s">
        <v>335</v>
      </c>
      <c r="I123" s="79" t="s">
        <v>275</v>
      </c>
      <c r="J123" s="10" t="s">
        <v>23</v>
      </c>
      <c r="K123" s="79"/>
      <c r="L123" s="66"/>
      <c r="M123" s="79"/>
      <c r="N123" s="79"/>
      <c r="O123" s="79"/>
      <c r="P123" s="974" t="s">
        <v>16</v>
      </c>
      <c r="Q123" s="79"/>
      <c r="R123" s="79"/>
      <c r="S123" s="79"/>
      <c r="T123" s="79"/>
      <c r="U123" s="66">
        <f t="shared" si="68"/>
        <v>1</v>
      </c>
      <c r="V123" s="79"/>
      <c r="W123" s="79"/>
      <c r="X123" s="79"/>
      <c r="Y123" s="79"/>
      <c r="Z123" s="79"/>
      <c r="AA123" s="79"/>
      <c r="AB123" s="79"/>
      <c r="AC123" s="79"/>
      <c r="AD123" s="79"/>
      <c r="AE123" s="79"/>
      <c r="AF123" s="79"/>
      <c r="AG123" s="79"/>
      <c r="AH123" s="79"/>
      <c r="AI123" s="79"/>
      <c r="AJ123" s="79"/>
      <c r="AK123" s="79"/>
      <c r="AL123" s="79"/>
      <c r="AM123" s="79"/>
      <c r="AN123" s="79"/>
      <c r="AO123" s="79"/>
      <c r="AP123" s="79"/>
      <c r="AQ123" s="79" t="s">
        <v>723</v>
      </c>
      <c r="AR123" s="79" t="s">
        <v>726</v>
      </c>
      <c r="AS123" s="79" t="s">
        <v>727</v>
      </c>
      <c r="AT123" s="79"/>
      <c r="AU123" s="79"/>
      <c r="AV123" s="79"/>
      <c r="AW123" s="79"/>
      <c r="AX123" s="79"/>
      <c r="AY123" s="79"/>
      <c r="AZ123" s="79"/>
      <c r="BA123" s="79"/>
      <c r="BB123" s="79"/>
      <c r="BC123" s="79"/>
      <c r="BD123" s="79"/>
      <c r="BE123" s="79"/>
      <c r="BF123" s="79">
        <v>2</v>
      </c>
      <c r="BG123" s="79">
        <v>1</v>
      </c>
      <c r="BH123" s="79">
        <v>2</v>
      </c>
      <c r="BI123" s="79">
        <v>1</v>
      </c>
      <c r="BJ123" s="79">
        <v>2</v>
      </c>
      <c r="BK123" s="79">
        <v>1</v>
      </c>
      <c r="BL123" s="79">
        <v>2</v>
      </c>
      <c r="BM123" s="79">
        <v>2</v>
      </c>
      <c r="BN123" s="79">
        <v>2</v>
      </c>
      <c r="BO123" s="79">
        <v>2</v>
      </c>
      <c r="BP123" s="79">
        <v>2</v>
      </c>
      <c r="BQ123" s="79">
        <v>2</v>
      </c>
      <c r="BR123" s="79">
        <v>2</v>
      </c>
      <c r="BS123" s="79">
        <v>2</v>
      </c>
      <c r="BT123" s="79">
        <v>1</v>
      </c>
      <c r="BU123" s="79">
        <v>2</v>
      </c>
      <c r="BV123" s="79">
        <v>2</v>
      </c>
      <c r="BW123" s="20">
        <v>1</v>
      </c>
      <c r="BX123" s="79">
        <v>2</v>
      </c>
      <c r="BY123" s="963">
        <v>1</v>
      </c>
      <c r="BZ123" s="79">
        <v>2</v>
      </c>
      <c r="CA123" s="79">
        <v>2</v>
      </c>
      <c r="CB123" s="79">
        <v>2</v>
      </c>
      <c r="CC123" s="79">
        <v>2</v>
      </c>
      <c r="CD123" s="974">
        <f t="shared" si="70"/>
        <v>18</v>
      </c>
      <c r="CE123" s="81">
        <f t="shared" si="71"/>
        <v>0.75</v>
      </c>
      <c r="CF123" s="974">
        <f t="shared" si="72"/>
        <v>6</v>
      </c>
      <c r="CG123" s="81">
        <f t="shared" si="73"/>
        <v>0.25</v>
      </c>
      <c r="CH123" s="974">
        <f t="shared" si="74"/>
        <v>0</v>
      </c>
      <c r="CI123" s="81">
        <f t="shared" si="75"/>
        <v>0</v>
      </c>
      <c r="CJ123" s="974">
        <f t="shared" si="76"/>
        <v>1.75</v>
      </c>
      <c r="CK123" s="974" t="str">
        <f t="shared" si="69"/>
        <v>Đạt mục tiêu</v>
      </c>
    </row>
    <row r="124" spans="1:89" ht="63">
      <c r="A124" s="950">
        <v>105</v>
      </c>
      <c r="B124" s="451">
        <v>105</v>
      </c>
      <c r="C124" s="390" t="s">
        <v>694</v>
      </c>
      <c r="D124" s="109" t="s">
        <v>17</v>
      </c>
      <c r="E124" s="490" t="s">
        <v>695</v>
      </c>
      <c r="F124" s="109" t="s">
        <v>17</v>
      </c>
      <c r="G124" s="79" t="s">
        <v>124</v>
      </c>
      <c r="H124" s="518" t="s">
        <v>339</v>
      </c>
      <c r="I124" s="79" t="s">
        <v>275</v>
      </c>
      <c r="J124" s="10" t="s">
        <v>23</v>
      </c>
      <c r="K124" s="79"/>
      <c r="L124" s="66"/>
      <c r="M124" s="79"/>
      <c r="N124" s="950" t="s">
        <v>16</v>
      </c>
      <c r="O124" s="79"/>
      <c r="P124" s="974"/>
      <c r="Q124" s="79"/>
      <c r="R124" s="79"/>
      <c r="S124" s="79"/>
      <c r="T124" s="79"/>
      <c r="U124" s="66">
        <f t="shared" si="68"/>
        <v>1</v>
      </c>
      <c r="V124" s="79"/>
      <c r="W124" s="79"/>
      <c r="X124" s="79"/>
      <c r="Y124" s="79"/>
      <c r="Z124" s="79"/>
      <c r="AA124" s="79"/>
      <c r="AB124" s="79"/>
      <c r="AC124" s="79"/>
      <c r="AD124" s="79"/>
      <c r="AE124" s="79"/>
      <c r="AF124" s="79"/>
      <c r="AG124" s="79"/>
      <c r="AH124" s="950" t="s">
        <v>723</v>
      </c>
      <c r="AI124" s="950" t="s">
        <v>723</v>
      </c>
      <c r="AJ124" s="950" t="s">
        <v>724</v>
      </c>
      <c r="AK124" s="950" t="s">
        <v>723</v>
      </c>
      <c r="AL124" s="950" t="s">
        <v>726</v>
      </c>
      <c r="AM124" s="79"/>
      <c r="AN124" s="79"/>
      <c r="AO124" s="79"/>
      <c r="AP124" s="79"/>
      <c r="AQ124" s="79"/>
      <c r="AR124" s="79"/>
      <c r="AS124" s="79"/>
      <c r="AT124" s="79"/>
      <c r="AU124" s="79"/>
      <c r="AV124" s="79"/>
      <c r="AW124" s="79"/>
      <c r="AX124" s="79"/>
      <c r="AY124" s="79"/>
      <c r="AZ124" s="79"/>
      <c r="BA124" s="79"/>
      <c r="BB124" s="79"/>
      <c r="BC124" s="79"/>
      <c r="BD124" s="79"/>
      <c r="BE124" s="79"/>
      <c r="BF124" s="20">
        <v>2</v>
      </c>
      <c r="BG124" s="20">
        <v>2</v>
      </c>
      <c r="BH124" s="20">
        <v>2</v>
      </c>
      <c r="BI124" s="20">
        <v>1</v>
      </c>
      <c r="BJ124" s="20">
        <v>2</v>
      </c>
      <c r="BK124" s="20">
        <v>1</v>
      </c>
      <c r="BL124" s="20">
        <v>2</v>
      </c>
      <c r="BM124" s="20">
        <v>2</v>
      </c>
      <c r="BN124" s="20">
        <v>1</v>
      </c>
      <c r="BO124" s="20">
        <v>1</v>
      </c>
      <c r="BP124" s="20">
        <v>2</v>
      </c>
      <c r="BQ124" s="20">
        <v>2</v>
      </c>
      <c r="BR124" s="20">
        <v>2</v>
      </c>
      <c r="BS124" s="20">
        <v>2</v>
      </c>
      <c r="BT124" s="20">
        <v>2</v>
      </c>
      <c r="BU124" s="20">
        <v>2</v>
      </c>
      <c r="BV124" s="20">
        <v>2</v>
      </c>
      <c r="BW124" s="20">
        <v>1</v>
      </c>
      <c r="BX124" s="20">
        <v>2</v>
      </c>
      <c r="BY124" s="963">
        <v>1</v>
      </c>
      <c r="BZ124" s="20">
        <v>2</v>
      </c>
      <c r="CA124" s="20">
        <v>2</v>
      </c>
      <c r="CB124" s="20">
        <v>2</v>
      </c>
      <c r="CC124" s="20">
        <v>2</v>
      </c>
      <c r="CD124" s="21">
        <f t="shared" si="70"/>
        <v>18</v>
      </c>
      <c r="CE124" s="22">
        <f t="shared" si="71"/>
        <v>0.75</v>
      </c>
      <c r="CF124" s="21">
        <f t="shared" si="72"/>
        <v>6</v>
      </c>
      <c r="CG124" s="22">
        <f t="shared" si="73"/>
        <v>0.25</v>
      </c>
      <c r="CH124" s="21">
        <f t="shared" si="74"/>
        <v>0</v>
      </c>
      <c r="CI124" s="22">
        <f t="shared" si="75"/>
        <v>0</v>
      </c>
      <c r="CJ124" s="21">
        <f t="shared" si="76"/>
        <v>1.75</v>
      </c>
      <c r="CK124" s="427" t="str">
        <f>IF(CJ124&gt;=1.6,"Đạt mục tiêu",IF(CJ124&gt;=1,"Cần cố gắng","Chưa đạt"))</f>
        <v>Đạt mục tiêu</v>
      </c>
    </row>
    <row r="125" spans="1:89" s="972" customFormat="1" ht="54.75" customHeight="1">
      <c r="A125" s="19">
        <v>106</v>
      </c>
      <c r="B125" s="451">
        <v>106</v>
      </c>
      <c r="C125" s="70" t="s">
        <v>694</v>
      </c>
      <c r="D125" s="109" t="s">
        <v>17</v>
      </c>
      <c r="E125" s="519" t="s">
        <v>695</v>
      </c>
      <c r="F125" s="109" t="s">
        <v>17</v>
      </c>
      <c r="G125" s="79" t="s">
        <v>336</v>
      </c>
      <c r="H125" s="96" t="s">
        <v>340</v>
      </c>
      <c r="I125" s="79" t="s">
        <v>275</v>
      </c>
      <c r="J125" s="10" t="s">
        <v>23</v>
      </c>
      <c r="K125" s="79"/>
      <c r="L125" s="79"/>
      <c r="M125" s="79"/>
      <c r="N125" s="974"/>
      <c r="O125" s="79"/>
      <c r="P125" s="79"/>
      <c r="Q125" s="974" t="s">
        <v>16</v>
      </c>
      <c r="R125" s="974"/>
      <c r="S125" s="79"/>
      <c r="T125" s="66"/>
      <c r="U125" s="66">
        <f t="shared" si="68"/>
        <v>1</v>
      </c>
      <c r="V125" s="79"/>
      <c r="W125" s="79"/>
      <c r="X125" s="79"/>
      <c r="Y125" s="79"/>
      <c r="Z125" s="79"/>
      <c r="AA125" s="79"/>
      <c r="AB125" s="79"/>
      <c r="AC125" s="79"/>
      <c r="AD125" s="79"/>
      <c r="AE125" s="79"/>
      <c r="AF125" s="79"/>
      <c r="AG125" s="79"/>
      <c r="AH125" s="79"/>
      <c r="AI125" s="79"/>
      <c r="AJ125" s="79"/>
      <c r="AK125" s="79"/>
      <c r="AL125" s="79"/>
      <c r="AM125" s="79"/>
      <c r="AN125" s="79"/>
      <c r="AO125" s="79"/>
      <c r="AP125" s="79"/>
      <c r="AQ125" s="79"/>
      <c r="AR125" s="79"/>
      <c r="AS125" s="79"/>
      <c r="AT125" s="79" t="s">
        <v>723</v>
      </c>
      <c r="AU125" s="79" t="s">
        <v>727</v>
      </c>
      <c r="AV125" s="79" t="s">
        <v>723</v>
      </c>
      <c r="AW125" s="79" t="s">
        <v>726</v>
      </c>
      <c r="AX125" s="79"/>
      <c r="AY125" s="79"/>
      <c r="AZ125" s="79"/>
      <c r="BA125" s="79"/>
      <c r="BB125" s="79"/>
      <c r="BC125" s="79"/>
      <c r="BD125" s="79"/>
      <c r="BE125" s="79"/>
      <c r="BF125" s="20">
        <v>2</v>
      </c>
      <c r="BG125" s="20">
        <v>2</v>
      </c>
      <c r="BH125" s="20">
        <v>2</v>
      </c>
      <c r="BI125" s="20">
        <v>1</v>
      </c>
      <c r="BJ125" s="20">
        <v>2</v>
      </c>
      <c r="BK125" s="20">
        <v>1</v>
      </c>
      <c r="BL125" s="20">
        <v>2</v>
      </c>
      <c r="BM125" s="20">
        <v>2</v>
      </c>
      <c r="BN125" s="20">
        <v>1</v>
      </c>
      <c r="BO125" s="20">
        <v>2</v>
      </c>
      <c r="BP125" s="20">
        <v>2</v>
      </c>
      <c r="BQ125" s="20">
        <v>2</v>
      </c>
      <c r="BR125" s="20">
        <v>2</v>
      </c>
      <c r="BS125" s="20">
        <v>2</v>
      </c>
      <c r="BT125" s="20">
        <v>2</v>
      </c>
      <c r="BU125" s="20">
        <v>2</v>
      </c>
      <c r="BV125" s="20">
        <v>2</v>
      </c>
      <c r="BW125" s="20">
        <v>1</v>
      </c>
      <c r="BX125" s="20">
        <v>2</v>
      </c>
      <c r="BY125" s="963">
        <v>1</v>
      </c>
      <c r="BZ125" s="20">
        <v>2</v>
      </c>
      <c r="CA125" s="20">
        <v>2</v>
      </c>
      <c r="CB125" s="20">
        <v>2</v>
      </c>
      <c r="CC125" s="20">
        <v>2</v>
      </c>
      <c r="CD125" s="21">
        <f t="shared" si="70"/>
        <v>19</v>
      </c>
      <c r="CE125" s="22">
        <f t="shared" si="71"/>
        <v>0.79166666666666663</v>
      </c>
      <c r="CF125" s="21">
        <f t="shared" si="72"/>
        <v>5</v>
      </c>
      <c r="CG125" s="22">
        <f t="shared" si="73"/>
        <v>0.20833333333333334</v>
      </c>
      <c r="CH125" s="21">
        <f t="shared" si="74"/>
        <v>0</v>
      </c>
      <c r="CI125" s="22">
        <f t="shared" si="75"/>
        <v>0</v>
      </c>
      <c r="CJ125" s="21">
        <f t="shared" si="76"/>
        <v>1.7916666666666667</v>
      </c>
      <c r="CK125" s="427" t="str">
        <f>IF(CJ125&gt;=1.6,"Đạt mục tiêu",IF(CJ125&gt;=1,"Cần cố gắng","Chưa đạt"))</f>
        <v>Đạt mục tiêu</v>
      </c>
    </row>
    <row r="126" spans="1:89" hidden="1">
      <c r="A126" s="950">
        <v>107</v>
      </c>
      <c r="B126" s="451">
        <v>107</v>
      </c>
      <c r="C126" s="1367" t="s">
        <v>698</v>
      </c>
      <c r="D126" s="1368"/>
      <c r="E126" s="1369"/>
      <c r="F126" s="6" t="s">
        <v>316</v>
      </c>
      <c r="G126" s="6" t="s">
        <v>316</v>
      </c>
      <c r="H126" s="11" t="s">
        <v>316</v>
      </c>
      <c r="I126" s="6" t="s">
        <v>316</v>
      </c>
      <c r="J126" s="6" t="s">
        <v>316</v>
      </c>
      <c r="K126" s="507" t="s">
        <v>316</v>
      </c>
      <c r="L126" s="6" t="s">
        <v>316</v>
      </c>
      <c r="M126" s="6" t="s">
        <v>316</v>
      </c>
      <c r="N126" s="11" t="s">
        <v>316</v>
      </c>
      <c r="O126" s="6" t="s">
        <v>316</v>
      </c>
      <c r="P126" s="6" t="s">
        <v>316</v>
      </c>
      <c r="Q126" s="6" t="s">
        <v>316</v>
      </c>
      <c r="R126" s="6"/>
      <c r="S126" s="6" t="s">
        <v>316</v>
      </c>
      <c r="T126" s="6" t="s">
        <v>316</v>
      </c>
      <c r="U126" s="6" t="s">
        <v>316</v>
      </c>
      <c r="V126" s="6" t="s">
        <v>316</v>
      </c>
      <c r="W126" s="6" t="s">
        <v>316</v>
      </c>
      <c r="X126" s="6" t="s">
        <v>316</v>
      </c>
      <c r="Y126" s="6" t="s">
        <v>316</v>
      </c>
      <c r="Z126" s="6" t="s">
        <v>316</v>
      </c>
      <c r="AA126" s="6" t="s">
        <v>316</v>
      </c>
      <c r="AB126" s="6" t="s">
        <v>316</v>
      </c>
      <c r="AC126" s="6" t="s">
        <v>316</v>
      </c>
      <c r="AD126" s="6" t="s">
        <v>316</v>
      </c>
      <c r="AE126" s="6" t="s">
        <v>316</v>
      </c>
      <c r="AF126" s="6" t="s">
        <v>316</v>
      </c>
      <c r="AG126" s="6" t="s">
        <v>316</v>
      </c>
      <c r="AH126" s="11" t="s">
        <v>316</v>
      </c>
      <c r="AI126" s="11" t="s">
        <v>316</v>
      </c>
      <c r="AJ126" s="11" t="s">
        <v>316</v>
      </c>
      <c r="AK126" s="11" t="s">
        <v>316</v>
      </c>
      <c r="AL126" s="11" t="s">
        <v>316</v>
      </c>
      <c r="AM126" s="6" t="s">
        <v>316</v>
      </c>
      <c r="AN126" s="6" t="s">
        <v>316</v>
      </c>
      <c r="AO126" s="6" t="s">
        <v>316</v>
      </c>
      <c r="AP126" s="6" t="s">
        <v>316</v>
      </c>
      <c r="AQ126" s="6"/>
      <c r="AR126" s="6"/>
      <c r="AS126" s="6" t="s">
        <v>316</v>
      </c>
      <c r="AT126" s="6" t="s">
        <v>316</v>
      </c>
      <c r="AU126" s="6" t="s">
        <v>316</v>
      </c>
      <c r="AV126" s="6" t="s">
        <v>316</v>
      </c>
      <c r="AW126" s="6" t="s">
        <v>316</v>
      </c>
      <c r="AX126" s="6"/>
      <c r="AY126" s="6"/>
      <c r="AZ126" s="6" t="s">
        <v>316</v>
      </c>
      <c r="BA126" s="6"/>
      <c r="BB126" s="6"/>
      <c r="BC126" s="6" t="s">
        <v>316</v>
      </c>
      <c r="BD126" s="6"/>
      <c r="BE126" s="6" t="s">
        <v>316</v>
      </c>
      <c r="BF126" s="507" t="s">
        <v>316</v>
      </c>
      <c r="BG126" s="507" t="s">
        <v>316</v>
      </c>
      <c r="BH126" s="507" t="s">
        <v>316</v>
      </c>
      <c r="BI126" s="507" t="s">
        <v>316</v>
      </c>
      <c r="BJ126" s="507" t="s">
        <v>316</v>
      </c>
      <c r="BK126" s="507" t="s">
        <v>316</v>
      </c>
      <c r="BL126" s="507" t="s">
        <v>316</v>
      </c>
      <c r="BM126" s="507" t="s">
        <v>316</v>
      </c>
      <c r="BN126" s="507" t="s">
        <v>316</v>
      </c>
      <c r="BO126" s="507" t="s">
        <v>316</v>
      </c>
      <c r="BP126" s="507" t="s">
        <v>316</v>
      </c>
      <c r="BQ126" s="507" t="s">
        <v>316</v>
      </c>
      <c r="BR126" s="507" t="s">
        <v>316</v>
      </c>
      <c r="BS126" s="507" t="s">
        <v>316</v>
      </c>
      <c r="BT126" s="507" t="s">
        <v>316</v>
      </c>
      <c r="BU126" s="507" t="s">
        <v>316</v>
      </c>
      <c r="BV126" s="507" t="s">
        <v>316</v>
      </c>
      <c r="BW126" s="20">
        <v>1</v>
      </c>
      <c r="BX126" s="507"/>
      <c r="BY126" s="963">
        <v>1</v>
      </c>
      <c r="BZ126" s="507"/>
      <c r="CA126" s="507"/>
      <c r="CB126" s="507"/>
      <c r="CC126" s="507" t="s">
        <v>316</v>
      </c>
      <c r="CD126" s="507" t="s">
        <v>316</v>
      </c>
      <c r="CE126" s="508" t="s">
        <v>316</v>
      </c>
      <c r="CF126" s="507" t="s">
        <v>316</v>
      </c>
      <c r="CG126" s="508" t="s">
        <v>316</v>
      </c>
      <c r="CH126" s="507" t="s">
        <v>316</v>
      </c>
      <c r="CI126" s="507" t="s">
        <v>316</v>
      </c>
      <c r="CJ126" s="507" t="s">
        <v>316</v>
      </c>
      <c r="CK126" s="508" t="s">
        <v>316</v>
      </c>
    </row>
    <row r="127" spans="1:89" ht="54.75" customHeight="1">
      <c r="A127" s="950">
        <v>108</v>
      </c>
      <c r="B127" s="451">
        <v>108</v>
      </c>
      <c r="C127" s="490" t="s">
        <v>699</v>
      </c>
      <c r="D127" s="109" t="s">
        <v>17</v>
      </c>
      <c r="E127" s="519" t="s">
        <v>700</v>
      </c>
      <c r="F127" s="109" t="s">
        <v>17</v>
      </c>
      <c r="G127" s="109" t="s">
        <v>337</v>
      </c>
      <c r="H127" s="70" t="s">
        <v>338</v>
      </c>
      <c r="I127" s="79" t="s">
        <v>275</v>
      </c>
      <c r="J127" s="10" t="s">
        <v>23</v>
      </c>
      <c r="K127" s="507" t="s">
        <v>16</v>
      </c>
      <c r="L127" s="71"/>
      <c r="M127" s="71"/>
      <c r="N127" s="71"/>
      <c r="O127" s="71"/>
      <c r="P127" s="71"/>
      <c r="Q127" s="71"/>
      <c r="R127" s="71"/>
      <c r="S127" s="71"/>
      <c r="T127" s="71"/>
      <c r="U127" s="66">
        <f t="shared" si="68"/>
        <v>1</v>
      </c>
      <c r="V127" s="72" t="s">
        <v>724</v>
      </c>
      <c r="W127" s="72" t="s">
        <v>727</v>
      </c>
      <c r="X127" s="72" t="s">
        <v>724</v>
      </c>
      <c r="Y127" s="72" t="s">
        <v>726</v>
      </c>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960" t="s">
        <v>281</v>
      </c>
      <c r="BG127" s="960" t="s">
        <v>281</v>
      </c>
      <c r="BH127" s="960" t="s">
        <v>1160</v>
      </c>
      <c r="BI127" s="960" t="s">
        <v>281</v>
      </c>
      <c r="BJ127" s="960" t="s">
        <v>1160</v>
      </c>
      <c r="BK127" s="960" t="s">
        <v>281</v>
      </c>
      <c r="BL127" s="960" t="s">
        <v>281</v>
      </c>
      <c r="BM127" s="960" t="s">
        <v>281</v>
      </c>
      <c r="BN127" s="960" t="s">
        <v>281</v>
      </c>
      <c r="BO127" s="960" t="s">
        <v>281</v>
      </c>
      <c r="BP127" s="960" t="s">
        <v>281</v>
      </c>
      <c r="BQ127" s="960" t="s">
        <v>281</v>
      </c>
      <c r="BR127" s="960" t="s">
        <v>281</v>
      </c>
      <c r="BS127" s="960" t="s">
        <v>281</v>
      </c>
      <c r="BT127" s="960" t="s">
        <v>281</v>
      </c>
      <c r="BU127" s="960" t="s">
        <v>281</v>
      </c>
      <c r="BV127" s="960" t="s">
        <v>281</v>
      </c>
      <c r="BW127" s="20">
        <v>1</v>
      </c>
      <c r="BX127" s="960" t="s">
        <v>281</v>
      </c>
      <c r="BY127" s="963">
        <v>1</v>
      </c>
      <c r="BZ127" s="960" t="s">
        <v>281</v>
      </c>
      <c r="CA127" s="960" t="s">
        <v>281</v>
      </c>
      <c r="CB127" s="960" t="s">
        <v>1160</v>
      </c>
      <c r="CC127" s="960" t="s">
        <v>281</v>
      </c>
      <c r="CD127" s="950">
        <f>COUNTIF($BF127:$CC127,2)</f>
        <v>19</v>
      </c>
      <c r="CE127" s="510">
        <f>CD127/COUNTA($BF127:$CC127)</f>
        <v>0.79166666666666663</v>
      </c>
      <c r="CF127" s="950">
        <f>COUNTIF($BF127:$CC127,1)</f>
        <v>5</v>
      </c>
      <c r="CG127" s="510">
        <f>CF127/COUNTA($BF127:$CC127)</f>
        <v>0.20833333333333334</v>
      </c>
      <c r="CH127" s="950">
        <f>COUNTIF($BF127:$CC127,0)</f>
        <v>0</v>
      </c>
      <c r="CI127" s="511">
        <f>CH127/COUNTA($BF127:$CC127)</f>
        <v>0</v>
      </c>
      <c r="CJ127" s="950">
        <f>(((CD127*2)+(CF127*1)+(CH127*0)))/COUNTA($BF127:$CC127)</f>
        <v>1.7916666666666667</v>
      </c>
      <c r="CK127" s="951" t="str">
        <f>IF(CJ127&gt;=1.6,"Đạt mục tiêu",IF(CJ127&gt;=1,"Cần cố gắng","Chưa đạt"))</f>
        <v>Đạt mục tiêu</v>
      </c>
    </row>
    <row r="128" spans="1:89" s="972" customFormat="1" ht="62.25">
      <c r="A128" s="19"/>
      <c r="B128" s="451"/>
      <c r="C128" s="70" t="s">
        <v>701</v>
      </c>
      <c r="D128" s="109"/>
      <c r="E128" s="519"/>
      <c r="F128" s="109"/>
      <c r="G128" s="109"/>
      <c r="H128" s="96" t="s">
        <v>1029</v>
      </c>
      <c r="I128" s="79"/>
      <c r="J128" s="10"/>
      <c r="K128" s="71"/>
      <c r="L128" s="71"/>
      <c r="M128" s="71"/>
      <c r="N128" s="71"/>
      <c r="O128" s="71"/>
      <c r="P128" s="71"/>
      <c r="Q128" s="71"/>
      <c r="R128" s="71"/>
      <c r="S128" s="71"/>
      <c r="T128" s="71" t="s">
        <v>16</v>
      </c>
      <c r="U128" s="66"/>
      <c r="V128" s="72"/>
      <c r="W128" s="72"/>
      <c r="X128" s="72"/>
      <c r="Y128" s="72"/>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963">
        <v>2</v>
      </c>
      <c r="BG128" s="963">
        <v>1</v>
      </c>
      <c r="BH128" s="963">
        <v>2</v>
      </c>
      <c r="BI128" s="963">
        <v>2</v>
      </c>
      <c r="BJ128" s="963">
        <v>2</v>
      </c>
      <c r="BK128" s="963">
        <v>2</v>
      </c>
      <c r="BL128" s="963">
        <v>2</v>
      </c>
      <c r="BM128" s="963">
        <v>2</v>
      </c>
      <c r="BN128" s="963">
        <v>2</v>
      </c>
      <c r="BO128" s="963">
        <v>2</v>
      </c>
      <c r="BP128" s="963">
        <v>2</v>
      </c>
      <c r="BQ128" s="963">
        <v>2</v>
      </c>
      <c r="BR128" s="963">
        <v>1</v>
      </c>
      <c r="BS128" s="963">
        <v>1</v>
      </c>
      <c r="BT128" s="963">
        <v>2</v>
      </c>
      <c r="BU128" s="963">
        <v>2</v>
      </c>
      <c r="BV128" s="963">
        <v>2</v>
      </c>
      <c r="BW128" s="20">
        <v>1</v>
      </c>
      <c r="BX128" s="963">
        <v>2</v>
      </c>
      <c r="BY128" s="963">
        <v>1</v>
      </c>
      <c r="BZ128" s="963">
        <v>2</v>
      </c>
      <c r="CA128" s="963">
        <v>2</v>
      </c>
      <c r="CB128" s="963">
        <v>2</v>
      </c>
      <c r="CC128" s="963">
        <v>2</v>
      </c>
      <c r="CD128" s="950">
        <f>COUNTIF($BF128:$CC128,2)</f>
        <v>19</v>
      </c>
      <c r="CE128" s="510">
        <f>CD128/COUNTA($BF128:$CC128)</f>
        <v>0.79166666666666663</v>
      </c>
      <c r="CF128" s="950">
        <f>COUNTIF($BF128:$CC128,1)</f>
        <v>5</v>
      </c>
      <c r="CG128" s="510">
        <f>CF128/COUNTA($BF128:$CC128)</f>
        <v>0.20833333333333334</v>
      </c>
      <c r="CH128" s="950">
        <f>COUNTIF($BF128:$CC128,0)</f>
        <v>0</v>
      </c>
      <c r="CI128" s="511">
        <f>CH128/COUNTA($BF128:$CC128)</f>
        <v>0</v>
      </c>
      <c r="CJ128" s="950">
        <f>(((CD128*2)+(CF128*1)+(CH128*0)))/COUNTA($BF128:$CC128)</f>
        <v>1.7916666666666667</v>
      </c>
      <c r="CK128" s="951" t="str">
        <f>IF(CJ128&gt;=1.6,"Đạt mục tiêu",IF(CJ128&gt;=1,"Cần cố gắng","Chưa đạt"))</f>
        <v>Đạt mục tiêu</v>
      </c>
    </row>
    <row r="129" spans="1:96" ht="34.5" customHeight="1">
      <c r="A129" s="950">
        <v>109</v>
      </c>
      <c r="B129" s="451">
        <v>109</v>
      </c>
      <c r="C129" s="390" t="s">
        <v>701</v>
      </c>
      <c r="D129" s="109" t="s">
        <v>17</v>
      </c>
      <c r="E129" s="519" t="s">
        <v>702</v>
      </c>
      <c r="F129" s="109" t="s">
        <v>17</v>
      </c>
      <c r="G129" s="79" t="s">
        <v>128</v>
      </c>
      <c r="H129" s="96" t="s">
        <v>968</v>
      </c>
      <c r="I129" s="79" t="s">
        <v>275</v>
      </c>
      <c r="J129" s="10" t="s">
        <v>23</v>
      </c>
      <c r="K129" s="507" t="s">
        <v>16</v>
      </c>
      <c r="L129" s="71"/>
      <c r="M129" s="71"/>
      <c r="N129" s="71"/>
      <c r="O129" s="71"/>
      <c r="P129" s="71"/>
      <c r="Q129" s="71"/>
      <c r="R129" s="71"/>
      <c r="S129" s="71"/>
      <c r="T129" s="71"/>
      <c r="U129" s="66">
        <f t="shared" si="68"/>
        <v>1</v>
      </c>
      <c r="V129" s="72" t="s">
        <v>723</v>
      </c>
      <c r="W129" s="72" t="s">
        <v>724</v>
      </c>
      <c r="X129" s="72" t="s">
        <v>726</v>
      </c>
      <c r="Y129" s="72" t="s">
        <v>724</v>
      </c>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960" t="s">
        <v>281</v>
      </c>
      <c r="BG129" s="960" t="s">
        <v>281</v>
      </c>
      <c r="BH129" s="960" t="s">
        <v>1160</v>
      </c>
      <c r="BI129" s="960" t="s">
        <v>281</v>
      </c>
      <c r="BJ129" s="960" t="s">
        <v>1160</v>
      </c>
      <c r="BK129" s="960" t="s">
        <v>1160</v>
      </c>
      <c r="BL129" s="960" t="s">
        <v>281</v>
      </c>
      <c r="BM129" s="960" t="s">
        <v>281</v>
      </c>
      <c r="BN129" s="960" t="s">
        <v>281</v>
      </c>
      <c r="BO129" s="960" t="s">
        <v>281</v>
      </c>
      <c r="BP129" s="960" t="s">
        <v>281</v>
      </c>
      <c r="BQ129" s="960" t="s">
        <v>281</v>
      </c>
      <c r="BR129" s="960" t="s">
        <v>281</v>
      </c>
      <c r="BS129" s="960" t="s">
        <v>281</v>
      </c>
      <c r="BT129" s="960" t="s">
        <v>281</v>
      </c>
      <c r="BU129" s="960" t="s">
        <v>281</v>
      </c>
      <c r="BV129" s="960" t="s">
        <v>281</v>
      </c>
      <c r="BW129" s="20">
        <v>1</v>
      </c>
      <c r="BX129" s="960" t="s">
        <v>281</v>
      </c>
      <c r="BY129" s="963">
        <v>1</v>
      </c>
      <c r="BZ129" s="960" t="s">
        <v>281</v>
      </c>
      <c r="CA129" s="960" t="s">
        <v>1160</v>
      </c>
      <c r="CB129" s="960" t="s">
        <v>281</v>
      </c>
      <c r="CC129" s="960" t="s">
        <v>281</v>
      </c>
      <c r="CD129" s="950">
        <f>COUNTIF($BF129:$CC129,2)</f>
        <v>18</v>
      </c>
      <c r="CE129" s="510">
        <f>CD129/COUNTA($BF129:$CC129)</f>
        <v>0.75</v>
      </c>
      <c r="CF129" s="950">
        <f>COUNTIF($BF129:$CC129,1)</f>
        <v>6</v>
      </c>
      <c r="CG129" s="510">
        <f>CF129/COUNTA($BF129:$CC129)</f>
        <v>0.25</v>
      </c>
      <c r="CH129" s="950">
        <f>COUNTIF($BF129:$CC129,0)</f>
        <v>0</v>
      </c>
      <c r="CI129" s="511">
        <f>CH129/COUNTA($BF129:$CC129)</f>
        <v>0</v>
      </c>
      <c r="CJ129" s="950">
        <f>(((CD129*2)+(CF129*1)+(CH129*0)))/COUNTA($BF129:$CC129)</f>
        <v>1.75</v>
      </c>
      <c r="CK129" s="951" t="str">
        <f>IF(CJ129&gt;=1.6,"Đạt mục tiêu",IF(CJ129&gt;=1,"Cần cố gắng","Chưa đạt"))</f>
        <v>Đạt mục tiêu</v>
      </c>
    </row>
    <row r="130" spans="1:96" s="3" customFormat="1" ht="43.5" customHeight="1">
      <c r="A130" s="19">
        <v>110</v>
      </c>
      <c r="B130" s="451">
        <v>110</v>
      </c>
      <c r="C130" s="990" t="s">
        <v>703</v>
      </c>
      <c r="D130" s="109" t="s">
        <v>14</v>
      </c>
      <c r="E130" s="523" t="s">
        <v>704</v>
      </c>
      <c r="F130" s="109" t="s">
        <v>17</v>
      </c>
      <c r="G130" s="488" t="s">
        <v>127</v>
      </c>
      <c r="H130" s="513" t="s">
        <v>988</v>
      </c>
      <c r="I130" s="963" t="s">
        <v>275</v>
      </c>
      <c r="J130" s="960" t="s">
        <v>23</v>
      </c>
      <c r="K130" s="11"/>
      <c r="L130" s="11"/>
      <c r="M130" s="11" t="s">
        <v>16</v>
      </c>
      <c r="N130" s="11"/>
      <c r="O130" s="11"/>
      <c r="P130" s="11"/>
      <c r="Q130" s="11"/>
      <c r="R130" s="11"/>
      <c r="S130" s="11"/>
      <c r="T130" s="11"/>
      <c r="U130" s="493">
        <f t="shared" si="68"/>
        <v>1</v>
      </c>
      <c r="V130" s="960"/>
      <c r="W130" s="960"/>
      <c r="X130" s="960"/>
      <c r="Y130" s="960"/>
      <c r="Z130" s="11"/>
      <c r="AA130" s="11"/>
      <c r="AB130" s="11"/>
      <c r="AC130" s="11"/>
      <c r="AD130" s="960" t="s">
        <v>726</v>
      </c>
      <c r="AE130" s="960" t="s">
        <v>727</v>
      </c>
      <c r="AF130" s="960" t="s">
        <v>726</v>
      </c>
      <c r="AG130" s="960" t="s">
        <v>727</v>
      </c>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c r="BE130" s="11"/>
      <c r="BF130" s="963">
        <v>2</v>
      </c>
      <c r="BG130" s="963">
        <v>1</v>
      </c>
      <c r="BH130" s="963">
        <v>2</v>
      </c>
      <c r="BI130" s="963">
        <v>2</v>
      </c>
      <c r="BJ130" s="963">
        <v>2</v>
      </c>
      <c r="BK130" s="963">
        <v>2</v>
      </c>
      <c r="BL130" s="963">
        <v>2</v>
      </c>
      <c r="BM130" s="963">
        <v>2</v>
      </c>
      <c r="BN130" s="963">
        <v>2</v>
      </c>
      <c r="BO130" s="963">
        <v>2</v>
      </c>
      <c r="BP130" s="963">
        <v>2</v>
      </c>
      <c r="BQ130" s="963">
        <v>2</v>
      </c>
      <c r="BR130" s="963">
        <v>1</v>
      </c>
      <c r="BS130" s="963">
        <v>1</v>
      </c>
      <c r="BT130" s="963">
        <v>2</v>
      </c>
      <c r="BU130" s="963">
        <v>2</v>
      </c>
      <c r="BV130" s="963">
        <v>2</v>
      </c>
      <c r="BW130" s="20">
        <v>1</v>
      </c>
      <c r="BX130" s="963">
        <v>2</v>
      </c>
      <c r="BY130" s="963">
        <v>1</v>
      </c>
      <c r="BZ130" s="963">
        <v>2</v>
      </c>
      <c r="CA130" s="963">
        <v>2</v>
      </c>
      <c r="CB130" s="963">
        <v>2</v>
      </c>
      <c r="CC130" s="963">
        <v>2</v>
      </c>
      <c r="CD130" s="533">
        <f>COUNTIF($BF130:$CC130,2)</f>
        <v>19</v>
      </c>
      <c r="CE130" s="534">
        <f>CD130/COUNTA($BF130:$CC130)</f>
        <v>0.79166666666666663</v>
      </c>
      <c r="CF130" s="533">
        <f>COUNTIF($BF130:$CC130,1)</f>
        <v>5</v>
      </c>
      <c r="CG130" s="534">
        <f>CF130/COUNTA($BF130:$CC130)</f>
        <v>0.20833333333333334</v>
      </c>
      <c r="CH130" s="533">
        <f>COUNTIF($BF130:$CC130,0)</f>
        <v>0</v>
      </c>
      <c r="CI130" s="535">
        <f>CH130/COUNTA($BF130:$CC130)</f>
        <v>0</v>
      </c>
      <c r="CJ130" s="533">
        <f>(((CD130*2)+(CF130*1)+(CH130*0)))/COUNTA($BF130:$CC130)</f>
        <v>1.7916666666666667</v>
      </c>
      <c r="CK130" s="952" t="str">
        <f t="shared" ref="CK130:CK133" si="77">IF(CJ130&gt;=1.6,"Đạt mục tiêu",IF(CJ130&gt;=1,"Cần cố gắng","Chưa đạt"))</f>
        <v>Đạt mục tiêu</v>
      </c>
    </row>
    <row r="131" spans="1:96" ht="54.75" customHeight="1">
      <c r="A131" s="950">
        <v>111</v>
      </c>
      <c r="B131" s="451">
        <v>111</v>
      </c>
      <c r="C131" s="1325" t="s">
        <v>24</v>
      </c>
      <c r="D131" s="1370"/>
      <c r="E131" s="1370"/>
      <c r="F131" s="1370"/>
      <c r="G131" s="1326"/>
      <c r="H131" s="390" t="s">
        <v>316</v>
      </c>
      <c r="I131" s="390" t="s">
        <v>316</v>
      </c>
      <c r="J131" s="390" t="s">
        <v>316</v>
      </c>
      <c r="K131" s="390" t="s">
        <v>316</v>
      </c>
      <c r="L131" s="390" t="s">
        <v>316</v>
      </c>
      <c r="M131" s="390" t="s">
        <v>316</v>
      </c>
      <c r="N131" s="390" t="s">
        <v>316</v>
      </c>
      <c r="O131" s="390" t="s">
        <v>316</v>
      </c>
      <c r="P131" s="390" t="s">
        <v>316</v>
      </c>
      <c r="Q131" s="390" t="s">
        <v>316</v>
      </c>
      <c r="R131" s="390" t="s">
        <v>316</v>
      </c>
      <c r="S131" s="390" t="s">
        <v>316</v>
      </c>
      <c r="T131" s="390" t="s">
        <v>316</v>
      </c>
      <c r="U131" s="390" t="s">
        <v>316</v>
      </c>
      <c r="V131" s="390" t="s">
        <v>316</v>
      </c>
      <c r="W131" s="390" t="s">
        <v>316</v>
      </c>
      <c r="X131" s="390" t="s">
        <v>316</v>
      </c>
      <c r="Y131" s="390" t="s">
        <v>316</v>
      </c>
      <c r="Z131" s="390" t="s">
        <v>316</v>
      </c>
      <c r="AA131" s="390" t="s">
        <v>316</v>
      </c>
      <c r="AB131" s="390" t="s">
        <v>316</v>
      </c>
      <c r="AC131" s="390" t="s">
        <v>316</v>
      </c>
      <c r="AD131" s="390" t="s">
        <v>316</v>
      </c>
      <c r="AE131" s="390" t="s">
        <v>316</v>
      </c>
      <c r="AF131" s="390" t="s">
        <v>316</v>
      </c>
      <c r="AG131" s="390" t="s">
        <v>316</v>
      </c>
      <c r="AH131" s="390" t="s">
        <v>316</v>
      </c>
      <c r="AI131" s="390" t="s">
        <v>316</v>
      </c>
      <c r="AJ131" s="390" t="s">
        <v>316</v>
      </c>
      <c r="AK131" s="390" t="s">
        <v>316</v>
      </c>
      <c r="AL131" s="390" t="s">
        <v>316</v>
      </c>
      <c r="AM131" s="390" t="s">
        <v>316</v>
      </c>
      <c r="AN131" s="390" t="s">
        <v>316</v>
      </c>
      <c r="AO131" s="390" t="s">
        <v>316</v>
      </c>
      <c r="AP131" s="390" t="s">
        <v>316</v>
      </c>
      <c r="AQ131" s="390" t="s">
        <v>316</v>
      </c>
      <c r="AR131" s="390" t="s">
        <v>316</v>
      </c>
      <c r="AS131" s="390" t="s">
        <v>316</v>
      </c>
      <c r="AT131" s="390" t="s">
        <v>316</v>
      </c>
      <c r="AU131" s="390" t="s">
        <v>316</v>
      </c>
      <c r="AV131" s="390" t="s">
        <v>316</v>
      </c>
      <c r="AW131" s="390" t="s">
        <v>316</v>
      </c>
      <c r="AX131" s="390" t="s">
        <v>316</v>
      </c>
      <c r="AY131" s="390" t="s">
        <v>316</v>
      </c>
      <c r="AZ131" s="390" t="s">
        <v>316</v>
      </c>
      <c r="BA131" s="390" t="s">
        <v>316</v>
      </c>
      <c r="BB131" s="390"/>
      <c r="BC131" s="390" t="s">
        <v>316</v>
      </c>
      <c r="BD131" s="390" t="s">
        <v>316</v>
      </c>
      <c r="BE131" s="390" t="s">
        <v>316</v>
      </c>
      <c r="BF131" s="390" t="s">
        <v>316</v>
      </c>
      <c r="BG131" s="390" t="s">
        <v>316</v>
      </c>
      <c r="BH131" s="390" t="s">
        <v>316</v>
      </c>
      <c r="BI131" s="390" t="s">
        <v>316</v>
      </c>
      <c r="BJ131" s="390" t="s">
        <v>316</v>
      </c>
      <c r="BK131" s="390" t="s">
        <v>316</v>
      </c>
      <c r="BL131" s="390" t="s">
        <v>316</v>
      </c>
      <c r="BM131" s="390" t="s">
        <v>316</v>
      </c>
      <c r="BN131" s="390" t="s">
        <v>316</v>
      </c>
      <c r="BO131" s="390" t="s">
        <v>316</v>
      </c>
      <c r="BP131" s="390" t="s">
        <v>316</v>
      </c>
      <c r="BQ131" s="390" t="s">
        <v>316</v>
      </c>
      <c r="BR131" s="390" t="s">
        <v>316</v>
      </c>
      <c r="BS131" s="390" t="s">
        <v>316</v>
      </c>
      <c r="BT131" s="390" t="s">
        <v>316</v>
      </c>
      <c r="BU131" s="390" t="s">
        <v>316</v>
      </c>
      <c r="BV131" s="390" t="s">
        <v>316</v>
      </c>
      <c r="BW131" s="390" t="s">
        <v>316</v>
      </c>
      <c r="BX131" s="390" t="s">
        <v>316</v>
      </c>
      <c r="BY131" s="390" t="s">
        <v>316</v>
      </c>
      <c r="BZ131" s="390" t="s">
        <v>316</v>
      </c>
      <c r="CA131" s="390" t="s">
        <v>316</v>
      </c>
      <c r="CB131" s="390" t="s">
        <v>316</v>
      </c>
      <c r="CC131" s="390" t="s">
        <v>316</v>
      </c>
      <c r="CD131" s="390" t="s">
        <v>316</v>
      </c>
      <c r="CE131" s="390" t="s">
        <v>316</v>
      </c>
      <c r="CF131" s="390" t="s">
        <v>316</v>
      </c>
      <c r="CG131" s="390" t="s">
        <v>316</v>
      </c>
      <c r="CH131" s="390" t="s">
        <v>316</v>
      </c>
      <c r="CI131" s="390" t="s">
        <v>316</v>
      </c>
      <c r="CJ131" s="390" t="s">
        <v>316</v>
      </c>
      <c r="CK131" s="390" t="s">
        <v>316</v>
      </c>
      <c r="CL131" s="991"/>
      <c r="CM131" s="991"/>
      <c r="CN131" s="991"/>
      <c r="CO131" s="991"/>
      <c r="CP131" s="991"/>
      <c r="CQ131" s="491"/>
      <c r="CR131" s="992"/>
    </row>
    <row r="132" spans="1:96" hidden="1">
      <c r="A132" s="950">
        <v>112</v>
      </c>
      <c r="B132" s="451">
        <v>112</v>
      </c>
      <c r="C132" s="1367" t="s">
        <v>116</v>
      </c>
      <c r="D132" s="1368"/>
      <c r="E132" s="1369"/>
      <c r="F132" s="6" t="s">
        <v>316</v>
      </c>
      <c r="G132" s="6" t="s">
        <v>316</v>
      </c>
      <c r="H132" s="957" t="s">
        <v>316</v>
      </c>
      <c r="I132" s="6" t="s">
        <v>316</v>
      </c>
      <c r="J132" s="6" t="s">
        <v>316</v>
      </c>
      <c r="K132" s="507" t="s">
        <v>316</v>
      </c>
      <c r="L132" s="6" t="s">
        <v>316</v>
      </c>
      <c r="M132" s="6" t="s">
        <v>316</v>
      </c>
      <c r="N132" s="11" t="s">
        <v>316</v>
      </c>
      <c r="O132" s="6" t="s">
        <v>316</v>
      </c>
      <c r="P132" s="6" t="s">
        <v>316</v>
      </c>
      <c r="Q132" s="6" t="s">
        <v>316</v>
      </c>
      <c r="R132" s="6"/>
      <c r="S132" s="6" t="s">
        <v>316</v>
      </c>
      <c r="T132" s="6" t="s">
        <v>316</v>
      </c>
      <c r="U132" s="6" t="s">
        <v>316</v>
      </c>
      <c r="V132" s="6" t="s">
        <v>316</v>
      </c>
      <c r="W132" s="6" t="s">
        <v>316</v>
      </c>
      <c r="X132" s="6" t="s">
        <v>316</v>
      </c>
      <c r="Y132" s="6" t="s">
        <v>316</v>
      </c>
      <c r="Z132" s="6" t="s">
        <v>316</v>
      </c>
      <c r="AA132" s="6" t="s">
        <v>316</v>
      </c>
      <c r="AB132" s="6" t="s">
        <v>316</v>
      </c>
      <c r="AC132" s="6" t="s">
        <v>316</v>
      </c>
      <c r="AD132" s="6" t="s">
        <v>316</v>
      </c>
      <c r="AE132" s="6" t="s">
        <v>316</v>
      </c>
      <c r="AF132" s="6" t="s">
        <v>316</v>
      </c>
      <c r="AG132" s="6" t="s">
        <v>316</v>
      </c>
      <c r="AH132" s="11" t="s">
        <v>316</v>
      </c>
      <c r="AI132" s="11" t="s">
        <v>316</v>
      </c>
      <c r="AJ132" s="11" t="s">
        <v>316</v>
      </c>
      <c r="AK132" s="11" t="s">
        <v>316</v>
      </c>
      <c r="AL132" s="11" t="s">
        <v>316</v>
      </c>
      <c r="AM132" s="6" t="s">
        <v>316</v>
      </c>
      <c r="AN132" s="6" t="s">
        <v>316</v>
      </c>
      <c r="AO132" s="6" t="s">
        <v>316</v>
      </c>
      <c r="AP132" s="6" t="s">
        <v>316</v>
      </c>
      <c r="AQ132" s="6"/>
      <c r="AR132" s="6"/>
      <c r="AS132" s="6" t="s">
        <v>316</v>
      </c>
      <c r="AT132" s="6" t="s">
        <v>316</v>
      </c>
      <c r="AU132" s="6" t="s">
        <v>316</v>
      </c>
      <c r="AV132" s="6" t="s">
        <v>316</v>
      </c>
      <c r="AW132" s="6" t="s">
        <v>316</v>
      </c>
      <c r="AX132" s="6"/>
      <c r="AY132" s="6"/>
      <c r="AZ132" s="6" t="s">
        <v>316</v>
      </c>
      <c r="BA132" s="6"/>
      <c r="BB132" s="6"/>
      <c r="BC132" s="6" t="s">
        <v>316</v>
      </c>
      <c r="BD132" s="6"/>
      <c r="BE132" s="6" t="s">
        <v>316</v>
      </c>
      <c r="BF132" s="507" t="s">
        <v>316</v>
      </c>
      <c r="BG132" s="507" t="s">
        <v>316</v>
      </c>
      <c r="BH132" s="507" t="s">
        <v>316</v>
      </c>
      <c r="BI132" s="507" t="s">
        <v>316</v>
      </c>
      <c r="BJ132" s="507" t="s">
        <v>316</v>
      </c>
      <c r="BK132" s="507" t="s">
        <v>316</v>
      </c>
      <c r="BL132" s="507" t="s">
        <v>316</v>
      </c>
      <c r="BM132" s="507" t="s">
        <v>316</v>
      </c>
      <c r="BN132" s="507" t="s">
        <v>316</v>
      </c>
      <c r="BO132" s="507" t="s">
        <v>316</v>
      </c>
      <c r="BP132" s="507" t="s">
        <v>316</v>
      </c>
      <c r="BQ132" s="507" t="s">
        <v>316</v>
      </c>
      <c r="BR132" s="507" t="s">
        <v>316</v>
      </c>
      <c r="BS132" s="507" t="s">
        <v>316</v>
      </c>
      <c r="BT132" s="507" t="s">
        <v>316</v>
      </c>
      <c r="BU132" s="507" t="s">
        <v>316</v>
      </c>
      <c r="BV132" s="507" t="s">
        <v>316</v>
      </c>
      <c r="BW132" s="507"/>
      <c r="BX132" s="507"/>
      <c r="BY132" s="507"/>
      <c r="BZ132" s="507"/>
      <c r="CA132" s="507"/>
      <c r="CB132" s="507"/>
      <c r="CC132" s="507" t="s">
        <v>316</v>
      </c>
      <c r="CD132" s="507" t="s">
        <v>316</v>
      </c>
      <c r="CE132" s="508" t="s">
        <v>316</v>
      </c>
      <c r="CF132" s="507" t="s">
        <v>316</v>
      </c>
      <c r="CG132" s="508" t="s">
        <v>316</v>
      </c>
      <c r="CH132" s="507" t="s">
        <v>316</v>
      </c>
      <c r="CI132" s="507" t="s">
        <v>316</v>
      </c>
      <c r="CJ132" s="507" t="s">
        <v>316</v>
      </c>
      <c r="CK132" s="508" t="s">
        <v>316</v>
      </c>
    </row>
    <row r="133" spans="1:96" s="538" customFormat="1" ht="33.75" customHeight="1">
      <c r="A133" s="19">
        <v>113</v>
      </c>
      <c r="B133" s="451">
        <v>113</v>
      </c>
      <c r="C133" s="513" t="s">
        <v>388</v>
      </c>
      <c r="D133" s="109" t="s">
        <v>17</v>
      </c>
      <c r="E133" s="523" t="s">
        <v>389</v>
      </c>
      <c r="F133" s="109" t="s">
        <v>17</v>
      </c>
      <c r="G133" s="19" t="s">
        <v>402</v>
      </c>
      <c r="H133" s="513" t="s">
        <v>403</v>
      </c>
      <c r="I133" s="963" t="s">
        <v>275</v>
      </c>
      <c r="J133" s="960" t="s">
        <v>25</v>
      </c>
      <c r="K133" s="944"/>
      <c r="L133" s="229"/>
      <c r="M133" s="229" t="s">
        <v>16</v>
      </c>
      <c r="N133" s="229"/>
      <c r="O133" s="229"/>
      <c r="P133" s="229"/>
      <c r="Q133" s="229"/>
      <c r="R133" s="229"/>
      <c r="S133" s="229"/>
      <c r="T133" s="229"/>
      <c r="U133" s="493">
        <f t="shared" si="68"/>
        <v>1</v>
      </c>
      <c r="V133" s="229"/>
      <c r="W133" s="229"/>
      <c r="X133" s="229"/>
      <c r="Y133" s="229"/>
      <c r="Z133" s="229"/>
      <c r="AA133" s="229"/>
      <c r="AB133" s="229"/>
      <c r="AC133" s="229"/>
      <c r="AD133" s="963" t="s">
        <v>724</v>
      </c>
      <c r="AE133" s="963" t="s">
        <v>723</v>
      </c>
      <c r="AF133" s="963" t="s">
        <v>724</v>
      </c>
      <c r="AG133" s="963" t="s">
        <v>723</v>
      </c>
      <c r="AH133" s="229"/>
      <c r="AI133" s="229"/>
      <c r="AJ133" s="229"/>
      <c r="AK133" s="229"/>
      <c r="AL133" s="229"/>
      <c r="AM133" s="229"/>
      <c r="AN133" s="229"/>
      <c r="AO133" s="229"/>
      <c r="AP133" s="229"/>
      <c r="AQ133" s="229"/>
      <c r="AR133" s="229"/>
      <c r="AS133" s="229"/>
      <c r="AT133" s="229"/>
      <c r="AU133" s="229"/>
      <c r="AV133" s="229"/>
      <c r="AW133" s="229"/>
      <c r="AX133" s="229"/>
      <c r="AY133" s="229"/>
      <c r="AZ133" s="229"/>
      <c r="BA133" s="229"/>
      <c r="BB133" s="229"/>
      <c r="BC133" s="229"/>
      <c r="BD133" s="229"/>
      <c r="BE133" s="229"/>
      <c r="BF133" s="963">
        <v>1</v>
      </c>
      <c r="BG133" s="963">
        <v>2</v>
      </c>
      <c r="BH133" s="963">
        <v>1</v>
      </c>
      <c r="BI133" s="963">
        <v>2</v>
      </c>
      <c r="BJ133" s="963">
        <v>2</v>
      </c>
      <c r="BK133" s="963">
        <v>2</v>
      </c>
      <c r="BL133" s="963">
        <v>2</v>
      </c>
      <c r="BM133" s="963">
        <v>2</v>
      </c>
      <c r="BN133" s="963">
        <v>2</v>
      </c>
      <c r="BO133" s="963">
        <v>2</v>
      </c>
      <c r="BP133" s="963">
        <v>2</v>
      </c>
      <c r="BQ133" s="963">
        <v>2</v>
      </c>
      <c r="BR133" s="963">
        <v>2</v>
      </c>
      <c r="BS133" s="963">
        <v>2</v>
      </c>
      <c r="BT133" s="963">
        <v>2</v>
      </c>
      <c r="BU133" s="963">
        <v>1</v>
      </c>
      <c r="BV133" s="963">
        <v>2</v>
      </c>
      <c r="BW133" s="963">
        <v>2</v>
      </c>
      <c r="BX133" s="963">
        <v>2</v>
      </c>
      <c r="BY133" s="963">
        <v>2</v>
      </c>
      <c r="BZ133" s="963">
        <v>2</v>
      </c>
      <c r="CA133" s="963">
        <v>1</v>
      </c>
      <c r="CB133" s="963">
        <v>2</v>
      </c>
      <c r="CC133" s="963">
        <v>2</v>
      </c>
      <c r="CD133" s="533">
        <f t="shared" ref="CD133:CD151" si="78">COUNTIF($BF133:$CC133,2)</f>
        <v>20</v>
      </c>
      <c r="CE133" s="534">
        <f t="shared" ref="CE133:CE151" si="79">CD133/COUNTA($BF133:$CC133)</f>
        <v>0.83333333333333337</v>
      </c>
      <c r="CF133" s="533">
        <f t="shared" ref="CF133:CF151" si="80">COUNTIF($BF133:$CC133,1)</f>
        <v>4</v>
      </c>
      <c r="CG133" s="534">
        <f t="shared" ref="CG133:CG151" si="81">CF133/COUNTA($BF133:$CC133)</f>
        <v>0.16666666666666666</v>
      </c>
      <c r="CH133" s="533">
        <f t="shared" ref="CH133:CH151" si="82">COUNTIF($BF133:$CC133,0)</f>
        <v>0</v>
      </c>
      <c r="CI133" s="535">
        <f t="shared" ref="CI133:CI151" si="83">CH133/COUNTA($BF133:$CC133)</f>
        <v>0</v>
      </c>
      <c r="CJ133" s="533">
        <f t="shared" ref="CJ133:CJ151" si="84">(((CD133*2)+(CF133*1)+(CH133*0)))/COUNTA($BF133:$CC133)</f>
        <v>1.8333333333333333</v>
      </c>
      <c r="CK133" s="952" t="str">
        <f t="shared" si="77"/>
        <v>Đạt mục tiêu</v>
      </c>
    </row>
    <row r="134" spans="1:96" ht="35.25" customHeight="1">
      <c r="A134" s="950">
        <v>114</v>
      </c>
      <c r="B134" s="451">
        <v>114</v>
      </c>
      <c r="C134" s="390" t="s">
        <v>388</v>
      </c>
      <c r="D134" s="109" t="s">
        <v>17</v>
      </c>
      <c r="E134" s="490" t="s">
        <v>389</v>
      </c>
      <c r="F134" s="109" t="s">
        <v>17</v>
      </c>
      <c r="G134" s="42" t="s">
        <v>404</v>
      </c>
      <c r="H134" s="390" t="s">
        <v>1170</v>
      </c>
      <c r="I134" s="79" t="s">
        <v>275</v>
      </c>
      <c r="J134" s="10" t="s">
        <v>25</v>
      </c>
      <c r="K134" s="97"/>
      <c r="L134" s="97"/>
      <c r="M134" s="97"/>
      <c r="N134" s="960" t="s">
        <v>16</v>
      </c>
      <c r="O134" s="97"/>
      <c r="P134" s="97"/>
      <c r="Q134" s="97"/>
      <c r="R134" s="97"/>
      <c r="S134" s="97"/>
      <c r="T134" s="97"/>
      <c r="U134" s="66">
        <f t="shared" si="68"/>
        <v>1</v>
      </c>
      <c r="V134" s="97"/>
      <c r="W134" s="97"/>
      <c r="X134" s="97"/>
      <c r="Y134" s="97"/>
      <c r="Z134" s="97"/>
      <c r="AA134" s="97"/>
      <c r="AB134" s="97"/>
      <c r="AC134" s="97"/>
      <c r="AD134" s="97"/>
      <c r="AE134" s="97"/>
      <c r="AF134" s="97"/>
      <c r="AG134" s="97"/>
      <c r="AH134" s="950" t="s">
        <v>725</v>
      </c>
      <c r="AI134" s="950" t="s">
        <v>725</v>
      </c>
      <c r="AJ134" s="950" t="s">
        <v>725</v>
      </c>
      <c r="AK134" s="950" t="s">
        <v>725</v>
      </c>
      <c r="AL134" s="950" t="s">
        <v>725</v>
      </c>
      <c r="AM134" s="97"/>
      <c r="AN134" s="97"/>
      <c r="AO134" s="97"/>
      <c r="AP134" s="97"/>
      <c r="AQ134" s="97"/>
      <c r="AR134" s="97"/>
      <c r="AS134" s="97"/>
      <c r="AT134" s="97"/>
      <c r="AU134" s="97"/>
      <c r="AV134" s="97"/>
      <c r="AW134" s="97"/>
      <c r="AX134" s="97"/>
      <c r="AY134" s="97"/>
      <c r="AZ134" s="97"/>
      <c r="BA134" s="97"/>
      <c r="BB134" s="97"/>
      <c r="BC134" s="97"/>
      <c r="BD134" s="97"/>
      <c r="BE134" s="97"/>
      <c r="BF134" s="20">
        <v>2</v>
      </c>
      <c r="BG134" s="20">
        <v>2</v>
      </c>
      <c r="BH134" s="20">
        <v>1</v>
      </c>
      <c r="BI134" s="20">
        <v>2</v>
      </c>
      <c r="BJ134" s="20">
        <v>2</v>
      </c>
      <c r="BK134" s="20">
        <v>1</v>
      </c>
      <c r="BL134" s="20">
        <v>2</v>
      </c>
      <c r="BM134" s="20">
        <v>2</v>
      </c>
      <c r="BN134" s="20">
        <v>2</v>
      </c>
      <c r="BO134" s="20">
        <v>2</v>
      </c>
      <c r="BP134" s="20">
        <v>2</v>
      </c>
      <c r="BQ134" s="20">
        <v>2</v>
      </c>
      <c r="BR134" s="20">
        <v>2</v>
      </c>
      <c r="BS134" s="20">
        <v>2</v>
      </c>
      <c r="BT134" s="20">
        <v>2</v>
      </c>
      <c r="BU134" s="20">
        <v>2</v>
      </c>
      <c r="BV134" s="20">
        <v>2</v>
      </c>
      <c r="BW134" s="20">
        <v>2</v>
      </c>
      <c r="BX134" s="20">
        <v>2</v>
      </c>
      <c r="BY134" s="20">
        <v>2</v>
      </c>
      <c r="BZ134" s="20">
        <v>2</v>
      </c>
      <c r="CA134" s="963">
        <v>1</v>
      </c>
      <c r="CB134" s="20">
        <v>2</v>
      </c>
      <c r="CC134" s="20">
        <v>2</v>
      </c>
      <c r="CD134" s="21">
        <f t="shared" si="78"/>
        <v>21</v>
      </c>
      <c r="CE134" s="22">
        <f t="shared" si="79"/>
        <v>0.875</v>
      </c>
      <c r="CF134" s="21">
        <f t="shared" si="80"/>
        <v>3</v>
      </c>
      <c r="CG134" s="22">
        <f t="shared" si="81"/>
        <v>0.125</v>
      </c>
      <c r="CH134" s="21">
        <f t="shared" si="82"/>
        <v>0</v>
      </c>
      <c r="CI134" s="22">
        <f t="shared" si="83"/>
        <v>0</v>
      </c>
      <c r="CJ134" s="21">
        <f t="shared" si="84"/>
        <v>1.875</v>
      </c>
      <c r="CK134" s="427" t="str">
        <f>IF(CJ134&gt;=1.6,"Đạt mục tiêu",IF(CJ134&gt;=1,"Cần cố gắng","Chưa đạt"))</f>
        <v>Đạt mục tiêu</v>
      </c>
    </row>
    <row r="135" spans="1:96" s="98" customFormat="1" ht="63">
      <c r="A135" s="19">
        <v>115</v>
      </c>
      <c r="B135" s="451">
        <v>115</v>
      </c>
      <c r="C135" s="519" t="s">
        <v>390</v>
      </c>
      <c r="D135" s="109" t="s">
        <v>17</v>
      </c>
      <c r="E135" s="519" t="s">
        <v>391</v>
      </c>
      <c r="F135" s="109" t="s">
        <v>17</v>
      </c>
      <c r="G135" s="519" t="s">
        <v>406</v>
      </c>
      <c r="H135" s="70" t="s">
        <v>1171</v>
      </c>
      <c r="I135" s="79" t="s">
        <v>275</v>
      </c>
      <c r="J135" s="10" t="s">
        <v>25</v>
      </c>
      <c r="K135" s="97"/>
      <c r="L135" s="97" t="s">
        <v>16</v>
      </c>
      <c r="M135" s="97"/>
      <c r="N135" s="97"/>
      <c r="O135" s="97"/>
      <c r="P135" s="97"/>
      <c r="Q135" s="97"/>
      <c r="R135" s="97"/>
      <c r="S135" s="97"/>
      <c r="T135" s="97"/>
      <c r="U135" s="66">
        <f t="shared" si="68"/>
        <v>1</v>
      </c>
      <c r="V135" s="97"/>
      <c r="W135" s="97"/>
      <c r="X135" s="97"/>
      <c r="Y135" s="97"/>
      <c r="Z135" s="20" t="s">
        <v>727</v>
      </c>
      <c r="AA135" s="20" t="s">
        <v>723</v>
      </c>
      <c r="AB135" s="20" t="s">
        <v>727</v>
      </c>
      <c r="AC135" s="20" t="s">
        <v>727</v>
      </c>
      <c r="AD135" s="97"/>
      <c r="AE135" s="97"/>
      <c r="AF135" s="97"/>
      <c r="AG135" s="9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97"/>
      <c r="BF135" s="79">
        <v>2</v>
      </c>
      <c r="BG135" s="79">
        <v>2</v>
      </c>
      <c r="BH135" s="79">
        <v>2</v>
      </c>
      <c r="BI135" s="79">
        <v>2</v>
      </c>
      <c r="BJ135" s="79">
        <v>1</v>
      </c>
      <c r="BK135" s="79">
        <v>2</v>
      </c>
      <c r="BL135" s="79">
        <v>2</v>
      </c>
      <c r="BM135" s="79">
        <v>2</v>
      </c>
      <c r="BN135" s="79">
        <v>2</v>
      </c>
      <c r="BO135" s="79">
        <v>1</v>
      </c>
      <c r="BP135" s="79">
        <v>1</v>
      </c>
      <c r="BQ135" s="79">
        <v>2</v>
      </c>
      <c r="BR135" s="79">
        <v>2</v>
      </c>
      <c r="BS135" s="79">
        <v>2</v>
      </c>
      <c r="BT135" s="79">
        <v>2</v>
      </c>
      <c r="BU135" s="79">
        <v>2</v>
      </c>
      <c r="BV135" s="79">
        <v>2</v>
      </c>
      <c r="BW135" s="79">
        <v>2</v>
      </c>
      <c r="BX135" s="79">
        <v>2</v>
      </c>
      <c r="BY135" s="79">
        <v>2</v>
      </c>
      <c r="BZ135" s="79">
        <v>2</v>
      </c>
      <c r="CA135" s="963">
        <v>1</v>
      </c>
      <c r="CB135" s="79">
        <v>2</v>
      </c>
      <c r="CC135" s="79">
        <v>2</v>
      </c>
      <c r="CD135" s="974">
        <f t="shared" si="78"/>
        <v>20</v>
      </c>
      <c r="CE135" s="512">
        <f t="shared" si="79"/>
        <v>0.83333333333333337</v>
      </c>
      <c r="CF135" s="974">
        <f t="shared" si="80"/>
        <v>4</v>
      </c>
      <c r="CG135" s="512">
        <f t="shared" si="81"/>
        <v>0.16666666666666666</v>
      </c>
      <c r="CH135" s="974">
        <f t="shared" si="82"/>
        <v>0</v>
      </c>
      <c r="CI135" s="81">
        <f t="shared" si="83"/>
        <v>0</v>
      </c>
      <c r="CJ135" s="974">
        <f t="shared" si="84"/>
        <v>1.8333333333333333</v>
      </c>
      <c r="CK135" s="975" t="str">
        <f t="shared" ref="CK135" si="85">IF(CJ135&gt;=1.6,"Đạt mục tiêu",IF(CJ135&gt;=1,"Cần cố gắng","Chưa đạt"))</f>
        <v>Đạt mục tiêu</v>
      </c>
    </row>
    <row r="136" spans="1:96" ht="99" customHeight="1">
      <c r="A136" s="950">
        <v>116</v>
      </c>
      <c r="B136" s="451">
        <v>116</v>
      </c>
      <c r="C136" s="490" t="s">
        <v>392</v>
      </c>
      <c r="D136" s="109" t="s">
        <v>14</v>
      </c>
      <c r="E136" s="519" t="s">
        <v>393</v>
      </c>
      <c r="F136" s="109" t="s">
        <v>14</v>
      </c>
      <c r="G136" s="519" t="s">
        <v>411</v>
      </c>
      <c r="H136" s="70" t="s">
        <v>408</v>
      </c>
      <c r="I136" s="79" t="s">
        <v>275</v>
      </c>
      <c r="J136" s="10" t="s">
        <v>25</v>
      </c>
      <c r="K136" s="507" t="s">
        <v>16</v>
      </c>
      <c r="L136" s="97"/>
      <c r="M136" s="97"/>
      <c r="N136" s="97"/>
      <c r="O136" s="97"/>
      <c r="P136" s="97"/>
      <c r="Q136" s="97"/>
      <c r="R136" s="97" t="s">
        <v>16</v>
      </c>
      <c r="S136" s="97"/>
      <c r="T136" s="97"/>
      <c r="U136" s="66">
        <f t="shared" si="68"/>
        <v>2</v>
      </c>
      <c r="V136" s="72" t="s">
        <v>723</v>
      </c>
      <c r="W136" s="72" t="s">
        <v>725</v>
      </c>
      <c r="X136" s="72" t="s">
        <v>728</v>
      </c>
      <c r="Y136" s="72" t="s">
        <v>727</v>
      </c>
      <c r="Z136" s="97"/>
      <c r="AA136" s="97"/>
      <c r="AB136" s="97"/>
      <c r="AC136" s="97"/>
      <c r="AD136" s="97"/>
      <c r="AE136" s="97"/>
      <c r="AF136" s="97"/>
      <c r="AG136" s="97"/>
      <c r="AH136" s="97"/>
      <c r="AI136" s="97"/>
      <c r="AJ136" s="97"/>
      <c r="AK136" s="97"/>
      <c r="AL136" s="97"/>
      <c r="AM136" s="97"/>
      <c r="AN136" s="97"/>
      <c r="AO136" s="97"/>
      <c r="AP136" s="97"/>
      <c r="AQ136" s="97"/>
      <c r="AR136" s="97"/>
      <c r="AS136" s="97"/>
      <c r="AT136" s="97"/>
      <c r="AU136" s="97"/>
      <c r="AV136" s="97"/>
      <c r="AW136" s="97"/>
      <c r="AX136" s="20" t="s">
        <v>724</v>
      </c>
      <c r="AY136" s="20" t="s">
        <v>728</v>
      </c>
      <c r="AZ136" s="97"/>
      <c r="BA136" s="97"/>
      <c r="BB136" s="97"/>
      <c r="BC136" s="97"/>
      <c r="BD136" s="97"/>
      <c r="BE136" s="97"/>
      <c r="BF136" s="960" t="s">
        <v>281</v>
      </c>
      <c r="BG136" s="960" t="s">
        <v>281</v>
      </c>
      <c r="BH136" s="960" t="s">
        <v>1160</v>
      </c>
      <c r="BI136" s="960" t="s">
        <v>281</v>
      </c>
      <c r="BJ136" s="960" t="s">
        <v>1160</v>
      </c>
      <c r="BK136" s="960" t="s">
        <v>281</v>
      </c>
      <c r="BL136" s="960" t="s">
        <v>281</v>
      </c>
      <c r="BM136" s="960" t="s">
        <v>281</v>
      </c>
      <c r="BN136" s="960" t="s">
        <v>281</v>
      </c>
      <c r="BO136" s="960" t="s">
        <v>281</v>
      </c>
      <c r="BP136" s="960" t="s">
        <v>281</v>
      </c>
      <c r="BQ136" s="960" t="s">
        <v>281</v>
      </c>
      <c r="BR136" s="960" t="s">
        <v>281</v>
      </c>
      <c r="BS136" s="960" t="s">
        <v>281</v>
      </c>
      <c r="BT136" s="960" t="s">
        <v>281</v>
      </c>
      <c r="BU136" s="960" t="s">
        <v>281</v>
      </c>
      <c r="BV136" s="960" t="s">
        <v>281</v>
      </c>
      <c r="BW136" s="960" t="s">
        <v>281</v>
      </c>
      <c r="BX136" s="960" t="s">
        <v>281</v>
      </c>
      <c r="BY136" s="960" t="s">
        <v>281</v>
      </c>
      <c r="BZ136" s="960" t="s">
        <v>281</v>
      </c>
      <c r="CA136" s="963">
        <v>1</v>
      </c>
      <c r="CB136" s="960" t="s">
        <v>1160</v>
      </c>
      <c r="CC136" s="960" t="s">
        <v>281</v>
      </c>
      <c r="CD136" s="950">
        <f t="shared" si="78"/>
        <v>20</v>
      </c>
      <c r="CE136" s="510">
        <f t="shared" si="79"/>
        <v>0.83333333333333337</v>
      </c>
      <c r="CF136" s="950">
        <f t="shared" si="80"/>
        <v>4</v>
      </c>
      <c r="CG136" s="510">
        <f t="shared" si="81"/>
        <v>0.16666666666666666</v>
      </c>
      <c r="CH136" s="950">
        <f t="shared" si="82"/>
        <v>0</v>
      </c>
      <c r="CI136" s="511">
        <f t="shared" si="83"/>
        <v>0</v>
      </c>
      <c r="CJ136" s="950">
        <f t="shared" si="84"/>
        <v>1.8333333333333333</v>
      </c>
      <c r="CK136" s="951" t="str">
        <f>IF(CJ136&gt;=1.6,"Đạt mục tiêu",IF(CJ136&gt;=1,"Cần cố gắng","Chưa đạt"))</f>
        <v>Đạt mục tiêu</v>
      </c>
    </row>
    <row r="137" spans="1:96" s="98" customFormat="1" ht="55.5" customHeight="1">
      <c r="A137" s="19">
        <v>117</v>
      </c>
      <c r="B137" s="451">
        <v>117</v>
      </c>
      <c r="C137" s="519" t="s">
        <v>392</v>
      </c>
      <c r="D137" s="109" t="s">
        <v>14</v>
      </c>
      <c r="E137" s="519" t="s">
        <v>393</v>
      </c>
      <c r="F137" s="109" t="s">
        <v>14</v>
      </c>
      <c r="G137" s="519" t="s">
        <v>1413</v>
      </c>
      <c r="H137" s="70" t="s">
        <v>409</v>
      </c>
      <c r="I137" s="79" t="s">
        <v>275</v>
      </c>
      <c r="J137" s="10" t="s">
        <v>25</v>
      </c>
      <c r="K137" s="97"/>
      <c r="L137" s="97" t="s">
        <v>16</v>
      </c>
      <c r="M137" s="97"/>
      <c r="N137" s="97"/>
      <c r="O137" s="97"/>
      <c r="P137" s="97"/>
      <c r="Q137" s="97"/>
      <c r="R137" s="97" t="s">
        <v>16</v>
      </c>
      <c r="S137" s="97"/>
      <c r="T137" s="97"/>
      <c r="U137" s="66">
        <f t="shared" si="68"/>
        <v>2</v>
      </c>
      <c r="V137" s="97"/>
      <c r="W137" s="97"/>
      <c r="X137" s="97"/>
      <c r="Y137" s="97"/>
      <c r="Z137" s="20" t="s">
        <v>725</v>
      </c>
      <c r="AA137" s="20" t="s">
        <v>727</v>
      </c>
      <c r="AB137" s="20" t="s">
        <v>725</v>
      </c>
      <c r="AC137" s="20" t="s">
        <v>727</v>
      </c>
      <c r="AD137" s="97"/>
      <c r="AE137" s="97"/>
      <c r="AF137" s="97"/>
      <c r="AG137" s="97"/>
      <c r="AH137" s="97"/>
      <c r="AI137" s="97"/>
      <c r="AJ137" s="97"/>
      <c r="AK137" s="97"/>
      <c r="AL137" s="97"/>
      <c r="AM137" s="97"/>
      <c r="AN137" s="97"/>
      <c r="AO137" s="97"/>
      <c r="AP137" s="97"/>
      <c r="AQ137" s="97"/>
      <c r="AR137" s="97"/>
      <c r="AS137" s="97"/>
      <c r="AT137" s="97"/>
      <c r="AU137" s="97"/>
      <c r="AV137" s="97"/>
      <c r="AW137" s="97"/>
      <c r="AX137" s="20" t="s">
        <v>723</v>
      </c>
      <c r="AY137" s="20" t="s">
        <v>724</v>
      </c>
      <c r="AZ137" s="97"/>
      <c r="BA137" s="97"/>
      <c r="BB137" s="97"/>
      <c r="BC137" s="97"/>
      <c r="BD137" s="97"/>
      <c r="BE137" s="97"/>
      <c r="BF137" s="79">
        <v>2</v>
      </c>
      <c r="BG137" s="79">
        <v>2</v>
      </c>
      <c r="BH137" s="79">
        <v>2</v>
      </c>
      <c r="BI137" s="79">
        <v>1</v>
      </c>
      <c r="BJ137" s="79">
        <v>1</v>
      </c>
      <c r="BK137" s="79">
        <v>2</v>
      </c>
      <c r="BL137" s="79">
        <v>2</v>
      </c>
      <c r="BM137" s="79">
        <v>2</v>
      </c>
      <c r="BN137" s="79">
        <v>2</v>
      </c>
      <c r="BO137" s="79">
        <v>2</v>
      </c>
      <c r="BP137" s="79">
        <v>1</v>
      </c>
      <c r="BQ137" s="79">
        <v>1</v>
      </c>
      <c r="BR137" s="79">
        <v>2</v>
      </c>
      <c r="BS137" s="79">
        <v>2</v>
      </c>
      <c r="BT137" s="79">
        <v>2</v>
      </c>
      <c r="BU137" s="79">
        <v>2</v>
      </c>
      <c r="BV137" s="79">
        <v>2</v>
      </c>
      <c r="BW137" s="79">
        <v>2</v>
      </c>
      <c r="BX137" s="79">
        <v>2</v>
      </c>
      <c r="BY137" s="79">
        <v>2</v>
      </c>
      <c r="BZ137" s="79">
        <v>2</v>
      </c>
      <c r="CA137" s="963">
        <v>1</v>
      </c>
      <c r="CB137" s="79">
        <v>2</v>
      </c>
      <c r="CC137" s="79">
        <v>2</v>
      </c>
      <c r="CD137" s="974">
        <f t="shared" si="78"/>
        <v>19</v>
      </c>
      <c r="CE137" s="512">
        <f t="shared" si="79"/>
        <v>0.79166666666666663</v>
      </c>
      <c r="CF137" s="974">
        <f t="shared" si="80"/>
        <v>5</v>
      </c>
      <c r="CG137" s="512">
        <f t="shared" si="81"/>
        <v>0.20833333333333334</v>
      </c>
      <c r="CH137" s="974">
        <f t="shared" si="82"/>
        <v>0</v>
      </c>
      <c r="CI137" s="81">
        <f t="shared" si="83"/>
        <v>0</v>
      </c>
      <c r="CJ137" s="974">
        <f t="shared" si="84"/>
        <v>1.7916666666666667</v>
      </c>
      <c r="CK137" s="975" t="str">
        <f t="shared" ref="CK137:CK138" si="86">IF(CJ137&gt;=1.6,"Đạt mục tiêu",IF(CJ137&gt;=1,"Cần cố gắng","Chưa đạt"))</f>
        <v>Đạt mục tiêu</v>
      </c>
    </row>
    <row r="138" spans="1:96" s="98" customFormat="1" ht="157.5">
      <c r="A138" s="19"/>
      <c r="B138" s="451"/>
      <c r="C138" s="390" t="s">
        <v>341</v>
      </c>
      <c r="D138" s="109"/>
      <c r="E138" s="519"/>
      <c r="F138" s="109"/>
      <c r="G138" s="519"/>
      <c r="H138" s="70" t="s">
        <v>942</v>
      </c>
      <c r="I138" s="79"/>
      <c r="J138" s="10"/>
      <c r="K138" s="97"/>
      <c r="L138" s="97"/>
      <c r="M138" s="97"/>
      <c r="N138" s="97"/>
      <c r="O138" s="97"/>
      <c r="P138" s="97"/>
      <c r="Q138" s="97"/>
      <c r="R138" s="97"/>
      <c r="S138" s="97"/>
      <c r="T138" s="71" t="s">
        <v>16</v>
      </c>
      <c r="U138" s="66"/>
      <c r="V138" s="97"/>
      <c r="W138" s="97"/>
      <c r="X138" s="97"/>
      <c r="Y138" s="97"/>
      <c r="Z138" s="97"/>
      <c r="AA138" s="97"/>
      <c r="AB138" s="97"/>
      <c r="AC138" s="97"/>
      <c r="AD138" s="97"/>
      <c r="AE138" s="97"/>
      <c r="AF138" s="97"/>
      <c r="AG138" s="97"/>
      <c r="AH138" s="97"/>
      <c r="AI138" s="97"/>
      <c r="AJ138" s="97"/>
      <c r="AK138" s="97"/>
      <c r="AL138" s="97"/>
      <c r="AM138" s="97"/>
      <c r="AN138" s="97"/>
      <c r="AO138" s="97"/>
      <c r="AP138" s="97"/>
      <c r="AQ138" s="97"/>
      <c r="AR138" s="97"/>
      <c r="AS138" s="97"/>
      <c r="AT138" s="97"/>
      <c r="AU138" s="97"/>
      <c r="AV138" s="97"/>
      <c r="AW138" s="97"/>
      <c r="AX138" s="97"/>
      <c r="AY138" s="97"/>
      <c r="AZ138" s="97"/>
      <c r="BA138" s="97"/>
      <c r="BB138" s="97"/>
      <c r="BC138" s="97"/>
      <c r="BD138" s="97"/>
      <c r="BE138" s="97"/>
      <c r="BF138" s="79">
        <v>2</v>
      </c>
      <c r="BG138" s="79">
        <v>2</v>
      </c>
      <c r="BH138" s="79">
        <v>2</v>
      </c>
      <c r="BI138" s="79">
        <v>1</v>
      </c>
      <c r="BJ138" s="79">
        <v>1</v>
      </c>
      <c r="BK138" s="79">
        <v>2</v>
      </c>
      <c r="BL138" s="79">
        <v>2</v>
      </c>
      <c r="BM138" s="79">
        <v>2</v>
      </c>
      <c r="BN138" s="79">
        <v>2</v>
      </c>
      <c r="BO138" s="79">
        <v>2</v>
      </c>
      <c r="BP138" s="79">
        <v>1</v>
      </c>
      <c r="BQ138" s="79">
        <v>2</v>
      </c>
      <c r="BR138" s="79">
        <v>2</v>
      </c>
      <c r="BS138" s="79">
        <v>2</v>
      </c>
      <c r="BT138" s="79">
        <v>2</v>
      </c>
      <c r="BU138" s="79">
        <v>2</v>
      </c>
      <c r="BV138" s="79">
        <v>2</v>
      </c>
      <c r="BW138" s="79">
        <v>2</v>
      </c>
      <c r="BX138" s="79">
        <v>2</v>
      </c>
      <c r="BY138" s="79">
        <v>2</v>
      </c>
      <c r="BZ138" s="79">
        <v>2</v>
      </c>
      <c r="CA138" s="963">
        <v>1</v>
      </c>
      <c r="CB138" s="79">
        <v>2</v>
      </c>
      <c r="CC138" s="79">
        <v>2</v>
      </c>
      <c r="CD138" s="974">
        <f t="shared" si="78"/>
        <v>20</v>
      </c>
      <c r="CE138" s="512">
        <f t="shared" si="79"/>
        <v>0.83333333333333337</v>
      </c>
      <c r="CF138" s="974">
        <f t="shared" si="80"/>
        <v>4</v>
      </c>
      <c r="CG138" s="512">
        <f t="shared" si="81"/>
        <v>0.16666666666666666</v>
      </c>
      <c r="CH138" s="974">
        <f t="shared" si="82"/>
        <v>0</v>
      </c>
      <c r="CI138" s="81">
        <f t="shared" si="83"/>
        <v>0</v>
      </c>
      <c r="CJ138" s="974">
        <f t="shared" si="84"/>
        <v>1.8333333333333333</v>
      </c>
      <c r="CK138" s="975" t="str">
        <f t="shared" si="86"/>
        <v>Đạt mục tiêu</v>
      </c>
    </row>
    <row r="139" spans="1:96" ht="157.5">
      <c r="A139" s="950">
        <v>118</v>
      </c>
      <c r="B139" s="451">
        <v>118</v>
      </c>
      <c r="C139" s="390" t="s">
        <v>341</v>
      </c>
      <c r="D139" s="993" t="s">
        <v>15</v>
      </c>
      <c r="E139" s="43" t="s">
        <v>131</v>
      </c>
      <c r="F139" s="993" t="s">
        <v>17</v>
      </c>
      <c r="G139" s="523" t="s">
        <v>396</v>
      </c>
      <c r="H139" s="93" t="s">
        <v>1467</v>
      </c>
      <c r="I139" s="79" t="s">
        <v>275</v>
      </c>
      <c r="J139" s="10" t="s">
        <v>25</v>
      </c>
      <c r="K139" s="950" t="s">
        <v>16</v>
      </c>
      <c r="L139" s="20"/>
      <c r="M139" s="21"/>
      <c r="N139" s="974"/>
      <c r="O139" s="974"/>
      <c r="P139" s="20"/>
      <c r="Q139" s="21"/>
      <c r="R139" s="21"/>
      <c r="S139" s="20"/>
      <c r="T139" s="20"/>
      <c r="U139" s="66">
        <f t="shared" si="68"/>
        <v>1</v>
      </c>
      <c r="V139" s="72" t="s">
        <v>726</v>
      </c>
      <c r="W139" s="20" t="s">
        <v>726</v>
      </c>
      <c r="X139" s="20" t="s">
        <v>723</v>
      </c>
      <c r="Y139" s="20" t="s">
        <v>724</v>
      </c>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20"/>
      <c r="BF139" s="960" t="s">
        <v>281</v>
      </c>
      <c r="BG139" s="960" t="s">
        <v>281</v>
      </c>
      <c r="BH139" s="960" t="s">
        <v>1160</v>
      </c>
      <c r="BI139" s="960" t="s">
        <v>281</v>
      </c>
      <c r="BJ139" s="960" t="s">
        <v>281</v>
      </c>
      <c r="BK139" s="960" t="s">
        <v>1160</v>
      </c>
      <c r="BL139" s="960" t="s">
        <v>1160</v>
      </c>
      <c r="BM139" s="960" t="s">
        <v>281</v>
      </c>
      <c r="BN139" s="960" t="s">
        <v>281</v>
      </c>
      <c r="BO139" s="960" t="s">
        <v>281</v>
      </c>
      <c r="BP139" s="960" t="s">
        <v>281</v>
      </c>
      <c r="BQ139" s="960" t="s">
        <v>281</v>
      </c>
      <c r="BR139" s="960" t="s">
        <v>281</v>
      </c>
      <c r="BS139" s="960" t="s">
        <v>281</v>
      </c>
      <c r="BT139" s="960" t="s">
        <v>281</v>
      </c>
      <c r="BU139" s="960" t="s">
        <v>281</v>
      </c>
      <c r="BV139" s="960" t="s">
        <v>281</v>
      </c>
      <c r="BW139" s="960" t="s">
        <v>281</v>
      </c>
      <c r="BX139" s="960" t="s">
        <v>281</v>
      </c>
      <c r="BY139" s="960" t="s">
        <v>281</v>
      </c>
      <c r="BZ139" s="960" t="s">
        <v>281</v>
      </c>
      <c r="CA139" s="963">
        <v>1</v>
      </c>
      <c r="CB139" s="960" t="s">
        <v>1160</v>
      </c>
      <c r="CC139" s="960" t="s">
        <v>281</v>
      </c>
      <c r="CD139" s="950">
        <f t="shared" si="78"/>
        <v>19</v>
      </c>
      <c r="CE139" s="510">
        <f t="shared" si="79"/>
        <v>0.79166666666666663</v>
      </c>
      <c r="CF139" s="950">
        <f t="shared" si="80"/>
        <v>5</v>
      </c>
      <c r="CG139" s="510">
        <f t="shared" si="81"/>
        <v>0.20833333333333334</v>
      </c>
      <c r="CH139" s="950">
        <f t="shared" si="82"/>
        <v>0</v>
      </c>
      <c r="CI139" s="511">
        <f t="shared" si="83"/>
        <v>0</v>
      </c>
      <c r="CJ139" s="950">
        <f t="shared" si="84"/>
        <v>1.7916666666666667</v>
      </c>
      <c r="CK139" s="951" t="str">
        <f>IF(CJ139&gt;=1.6,"Đạt mục tiêu",IF(CJ139&gt;=1,"Cần cố gắng","Chưa đạt"))</f>
        <v>Đạt mục tiêu</v>
      </c>
    </row>
    <row r="140" spans="1:96" s="2" customFormat="1" ht="157.5">
      <c r="A140" s="19"/>
      <c r="B140" s="451"/>
      <c r="C140" s="390" t="s">
        <v>341</v>
      </c>
      <c r="D140" s="993"/>
      <c r="E140" s="43"/>
      <c r="F140" s="993"/>
      <c r="G140" s="523" t="s">
        <v>397</v>
      </c>
      <c r="H140" s="93" t="s">
        <v>1172</v>
      </c>
      <c r="I140" s="79"/>
      <c r="J140" s="10"/>
      <c r="K140" s="21"/>
      <c r="L140" s="21" t="s">
        <v>16</v>
      </c>
      <c r="M140" s="21"/>
      <c r="N140" s="974"/>
      <c r="O140" s="974"/>
      <c r="P140" s="20"/>
      <c r="Q140" s="21"/>
      <c r="R140" s="21"/>
      <c r="S140" s="20"/>
      <c r="T140" s="20"/>
      <c r="U140" s="66"/>
      <c r="V140" s="72"/>
      <c r="W140" s="20"/>
      <c r="X140" s="20"/>
      <c r="Y140" s="20"/>
      <c r="Z140" s="20" t="s">
        <v>723</v>
      </c>
      <c r="AA140" s="20"/>
      <c r="AB140" s="20"/>
      <c r="AC140" s="20" t="s">
        <v>726</v>
      </c>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20"/>
      <c r="BF140" s="79">
        <v>1</v>
      </c>
      <c r="BG140" s="79">
        <v>2</v>
      </c>
      <c r="BH140" s="79">
        <v>2</v>
      </c>
      <c r="BI140" s="79">
        <v>2</v>
      </c>
      <c r="BJ140" s="79">
        <v>1</v>
      </c>
      <c r="BK140" s="79">
        <v>2</v>
      </c>
      <c r="BL140" s="79">
        <v>2</v>
      </c>
      <c r="BM140" s="79">
        <v>2</v>
      </c>
      <c r="BN140" s="79">
        <v>2</v>
      </c>
      <c r="BO140" s="79">
        <v>1</v>
      </c>
      <c r="BP140" s="79">
        <v>2</v>
      </c>
      <c r="BQ140" s="79">
        <v>2</v>
      </c>
      <c r="BR140" s="79">
        <v>2</v>
      </c>
      <c r="BS140" s="79">
        <v>2</v>
      </c>
      <c r="BT140" s="79">
        <v>2</v>
      </c>
      <c r="BU140" s="79">
        <v>2</v>
      </c>
      <c r="BV140" s="79">
        <v>2</v>
      </c>
      <c r="BW140" s="79">
        <v>2</v>
      </c>
      <c r="BX140" s="79">
        <v>2</v>
      </c>
      <c r="BY140" s="79">
        <v>2</v>
      </c>
      <c r="BZ140" s="79">
        <v>2</v>
      </c>
      <c r="CA140" s="963">
        <v>1</v>
      </c>
      <c r="CB140" s="79">
        <v>2</v>
      </c>
      <c r="CC140" s="79">
        <v>2</v>
      </c>
      <c r="CD140" s="974">
        <f t="shared" si="78"/>
        <v>20</v>
      </c>
      <c r="CE140" s="512">
        <f t="shared" si="79"/>
        <v>0.83333333333333337</v>
      </c>
      <c r="CF140" s="974">
        <f t="shared" si="80"/>
        <v>4</v>
      </c>
      <c r="CG140" s="512">
        <f t="shared" si="81"/>
        <v>0.16666666666666666</v>
      </c>
      <c r="CH140" s="974">
        <f t="shared" si="82"/>
        <v>0</v>
      </c>
      <c r="CI140" s="81">
        <f t="shared" si="83"/>
        <v>0</v>
      </c>
      <c r="CJ140" s="974">
        <f t="shared" si="84"/>
        <v>1.8333333333333333</v>
      </c>
      <c r="CK140" s="975" t="str">
        <f t="shared" ref="CK140:CK151" si="87">IF(CJ140&gt;=1.6,"Đạt mục tiêu",IF(CJ140&gt;=1,"Cần cố gắng","Chưa đạt"))</f>
        <v>Đạt mục tiêu</v>
      </c>
    </row>
    <row r="141" spans="1:96" s="2" customFormat="1" ht="157.5">
      <c r="A141" s="19">
        <v>119</v>
      </c>
      <c r="B141" s="451">
        <v>119</v>
      </c>
      <c r="C141" s="390" t="s">
        <v>341</v>
      </c>
      <c r="D141" s="993" t="s">
        <v>15</v>
      </c>
      <c r="E141" s="390" t="s">
        <v>131</v>
      </c>
      <c r="F141" s="993" t="s">
        <v>17</v>
      </c>
      <c r="G141" s="523" t="s">
        <v>397</v>
      </c>
      <c r="H141" s="125" t="s">
        <v>1173</v>
      </c>
      <c r="I141" s="79" t="s">
        <v>275</v>
      </c>
      <c r="J141" s="10" t="s">
        <v>25</v>
      </c>
      <c r="K141" s="20"/>
      <c r="L141" s="21" t="s">
        <v>16</v>
      </c>
      <c r="M141" s="21"/>
      <c r="N141" s="974"/>
      <c r="O141" s="974"/>
      <c r="P141" s="20"/>
      <c r="Q141" s="21"/>
      <c r="R141" s="21"/>
      <c r="S141" s="20"/>
      <c r="T141" s="20"/>
      <c r="U141" s="66">
        <f t="shared" si="68"/>
        <v>1</v>
      </c>
      <c r="V141" s="20"/>
      <c r="W141" s="20"/>
      <c r="X141" s="20"/>
      <c r="Y141" s="20"/>
      <c r="Z141" s="20" t="s">
        <v>723</v>
      </c>
      <c r="AA141" s="20" t="s">
        <v>727</v>
      </c>
      <c r="AB141" s="20" t="s">
        <v>726</v>
      </c>
      <c r="AC141" s="20" t="s">
        <v>724</v>
      </c>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20"/>
      <c r="BF141" s="79">
        <v>2</v>
      </c>
      <c r="BG141" s="79">
        <v>2</v>
      </c>
      <c r="BH141" s="79">
        <v>2</v>
      </c>
      <c r="BI141" s="79">
        <v>1</v>
      </c>
      <c r="BJ141" s="79">
        <v>1</v>
      </c>
      <c r="BK141" s="79">
        <v>2</v>
      </c>
      <c r="BL141" s="79">
        <v>2</v>
      </c>
      <c r="BM141" s="79">
        <v>2</v>
      </c>
      <c r="BN141" s="79">
        <v>2</v>
      </c>
      <c r="BO141" s="79">
        <v>2</v>
      </c>
      <c r="BP141" s="79">
        <v>2</v>
      </c>
      <c r="BQ141" s="79">
        <v>2</v>
      </c>
      <c r="BR141" s="79">
        <v>2</v>
      </c>
      <c r="BS141" s="79">
        <v>1</v>
      </c>
      <c r="BT141" s="79">
        <v>2</v>
      </c>
      <c r="BU141" s="79">
        <v>2</v>
      </c>
      <c r="BV141" s="79">
        <v>2</v>
      </c>
      <c r="BW141" s="79"/>
      <c r="BX141" s="79"/>
      <c r="BY141" s="79"/>
      <c r="BZ141" s="79"/>
      <c r="CA141" s="963">
        <v>1</v>
      </c>
      <c r="CB141" s="79"/>
      <c r="CC141" s="79">
        <v>2</v>
      </c>
      <c r="CD141" s="974">
        <f t="shared" si="78"/>
        <v>15</v>
      </c>
      <c r="CE141" s="512">
        <f t="shared" si="79"/>
        <v>0.78947368421052633</v>
      </c>
      <c r="CF141" s="974">
        <f t="shared" si="80"/>
        <v>4</v>
      </c>
      <c r="CG141" s="512">
        <f t="shared" si="81"/>
        <v>0.21052631578947367</v>
      </c>
      <c r="CH141" s="974">
        <f t="shared" si="82"/>
        <v>0</v>
      </c>
      <c r="CI141" s="81">
        <f t="shared" si="83"/>
        <v>0</v>
      </c>
      <c r="CJ141" s="974">
        <f t="shared" si="84"/>
        <v>1.7894736842105263</v>
      </c>
      <c r="CK141" s="975" t="str">
        <f t="shared" si="87"/>
        <v>Đạt mục tiêu</v>
      </c>
    </row>
    <row r="142" spans="1:96" s="3" customFormat="1" ht="40.5" customHeight="1">
      <c r="A142" s="19">
        <v>120</v>
      </c>
      <c r="B142" s="451">
        <v>120</v>
      </c>
      <c r="C142" s="390" t="s">
        <v>341</v>
      </c>
      <c r="D142" s="993" t="s">
        <v>15</v>
      </c>
      <c r="E142" s="390" t="s">
        <v>131</v>
      </c>
      <c r="F142" s="993" t="s">
        <v>17</v>
      </c>
      <c r="G142" s="523" t="s">
        <v>398</v>
      </c>
      <c r="H142" s="520" t="s">
        <v>982</v>
      </c>
      <c r="I142" s="963" t="s">
        <v>275</v>
      </c>
      <c r="J142" s="960" t="s">
        <v>25</v>
      </c>
      <c r="K142" s="963"/>
      <c r="L142" s="963"/>
      <c r="M142" s="944" t="s">
        <v>16</v>
      </c>
      <c r="N142" s="944"/>
      <c r="O142" s="944"/>
      <c r="P142" s="963"/>
      <c r="Q142" s="944"/>
      <c r="R142" s="944"/>
      <c r="S142" s="963"/>
      <c r="T142" s="963"/>
      <c r="U142" s="493">
        <f t="shared" si="68"/>
        <v>1</v>
      </c>
      <c r="V142" s="963"/>
      <c r="W142" s="963"/>
      <c r="X142" s="963"/>
      <c r="Y142" s="963"/>
      <c r="Z142" s="963"/>
      <c r="AA142" s="963"/>
      <c r="AB142" s="963"/>
      <c r="AC142" s="963"/>
      <c r="AD142" s="963" t="s">
        <v>724</v>
      </c>
      <c r="AE142" s="963" t="s">
        <v>726</v>
      </c>
      <c r="AF142" s="963" t="s">
        <v>723</v>
      </c>
      <c r="AG142" s="963" t="s">
        <v>724</v>
      </c>
      <c r="AH142" s="963"/>
      <c r="AI142" s="963"/>
      <c r="AJ142" s="963"/>
      <c r="AK142" s="963"/>
      <c r="AL142" s="963"/>
      <c r="AM142" s="963"/>
      <c r="AN142" s="963"/>
      <c r="AO142" s="963"/>
      <c r="AP142" s="963"/>
      <c r="AQ142" s="963"/>
      <c r="AR142" s="963"/>
      <c r="AS142" s="963"/>
      <c r="AT142" s="963"/>
      <c r="AU142" s="963"/>
      <c r="AV142" s="963"/>
      <c r="AW142" s="963"/>
      <c r="AX142" s="963"/>
      <c r="AY142" s="963"/>
      <c r="AZ142" s="963"/>
      <c r="BA142" s="963"/>
      <c r="BB142" s="963"/>
      <c r="BC142" s="963"/>
      <c r="BD142" s="963"/>
      <c r="BE142" s="963"/>
      <c r="BF142" s="963">
        <v>2</v>
      </c>
      <c r="BG142" s="963">
        <v>1</v>
      </c>
      <c r="BH142" s="963">
        <v>2</v>
      </c>
      <c r="BI142" s="963">
        <v>2</v>
      </c>
      <c r="BJ142" s="963">
        <v>2</v>
      </c>
      <c r="BK142" s="963">
        <v>2</v>
      </c>
      <c r="BL142" s="963">
        <v>2</v>
      </c>
      <c r="BM142" s="963">
        <v>2</v>
      </c>
      <c r="BN142" s="963">
        <v>2</v>
      </c>
      <c r="BO142" s="963">
        <v>2</v>
      </c>
      <c r="BP142" s="963">
        <v>2</v>
      </c>
      <c r="BQ142" s="963">
        <v>2</v>
      </c>
      <c r="BR142" s="963">
        <v>1</v>
      </c>
      <c r="BS142" s="963">
        <v>2</v>
      </c>
      <c r="BT142" s="963">
        <v>1</v>
      </c>
      <c r="BU142" s="963">
        <v>2</v>
      </c>
      <c r="BV142" s="963">
        <v>2</v>
      </c>
      <c r="BW142" s="963">
        <v>2</v>
      </c>
      <c r="BX142" s="963">
        <v>2</v>
      </c>
      <c r="BY142" s="963">
        <v>2</v>
      </c>
      <c r="BZ142" s="963">
        <v>2</v>
      </c>
      <c r="CA142" s="963">
        <v>1</v>
      </c>
      <c r="CB142" s="963">
        <v>2</v>
      </c>
      <c r="CC142" s="963">
        <v>2</v>
      </c>
      <c r="CD142" s="533">
        <f t="shared" si="78"/>
        <v>20</v>
      </c>
      <c r="CE142" s="534">
        <f t="shared" si="79"/>
        <v>0.83333333333333337</v>
      </c>
      <c r="CF142" s="533">
        <f t="shared" si="80"/>
        <v>4</v>
      </c>
      <c r="CG142" s="534">
        <f t="shared" si="81"/>
        <v>0.16666666666666666</v>
      </c>
      <c r="CH142" s="533">
        <f t="shared" si="82"/>
        <v>0</v>
      </c>
      <c r="CI142" s="535">
        <f t="shared" si="83"/>
        <v>0</v>
      </c>
      <c r="CJ142" s="533">
        <f t="shared" si="84"/>
        <v>1.8333333333333333</v>
      </c>
      <c r="CK142" s="952" t="str">
        <f t="shared" si="87"/>
        <v>Đạt mục tiêu</v>
      </c>
    </row>
    <row r="143" spans="1:96" ht="69" customHeight="1">
      <c r="A143" s="950">
        <v>121</v>
      </c>
      <c r="B143" s="451">
        <v>121</v>
      </c>
      <c r="C143" s="390" t="s">
        <v>341</v>
      </c>
      <c r="D143" s="993" t="s">
        <v>15</v>
      </c>
      <c r="E143" s="390" t="s">
        <v>131</v>
      </c>
      <c r="F143" s="993" t="s">
        <v>17</v>
      </c>
      <c r="G143" s="523" t="s">
        <v>399</v>
      </c>
      <c r="H143" s="518" t="s">
        <v>1174</v>
      </c>
      <c r="I143" s="79" t="s">
        <v>275</v>
      </c>
      <c r="J143" s="10" t="s">
        <v>25</v>
      </c>
      <c r="K143" s="20"/>
      <c r="L143" s="20"/>
      <c r="M143" s="21"/>
      <c r="N143" s="950" t="s">
        <v>16</v>
      </c>
      <c r="O143" s="974"/>
      <c r="P143" s="20"/>
      <c r="Q143" s="21"/>
      <c r="R143" s="21"/>
      <c r="S143" s="20"/>
      <c r="T143" s="20"/>
      <c r="U143" s="66">
        <f t="shared" si="68"/>
        <v>1</v>
      </c>
      <c r="V143" s="20"/>
      <c r="W143" s="20"/>
      <c r="X143" s="20"/>
      <c r="Y143" s="20"/>
      <c r="Z143" s="20"/>
      <c r="AA143" s="20"/>
      <c r="AB143" s="20"/>
      <c r="AC143" s="20"/>
      <c r="AD143" s="20"/>
      <c r="AE143" s="20"/>
      <c r="AF143" s="20"/>
      <c r="AG143" s="20"/>
      <c r="AH143" s="950" t="s">
        <v>723</v>
      </c>
      <c r="AI143" s="950" t="s">
        <v>724</v>
      </c>
      <c r="AJ143" s="950" t="s">
        <v>726</v>
      </c>
      <c r="AK143" s="950" t="s">
        <v>724</v>
      </c>
      <c r="AL143" s="950" t="s">
        <v>726</v>
      </c>
      <c r="AM143" s="20"/>
      <c r="AN143" s="20"/>
      <c r="AO143" s="20"/>
      <c r="AP143" s="20"/>
      <c r="AQ143" s="20"/>
      <c r="AR143" s="20"/>
      <c r="AS143" s="20"/>
      <c r="AT143" s="20"/>
      <c r="AU143" s="20"/>
      <c r="AV143" s="20"/>
      <c r="AW143" s="20"/>
      <c r="AX143" s="20"/>
      <c r="AY143" s="20"/>
      <c r="AZ143" s="20"/>
      <c r="BA143" s="20"/>
      <c r="BB143" s="20"/>
      <c r="BC143" s="20"/>
      <c r="BD143" s="20"/>
      <c r="BE143" s="20"/>
      <c r="BF143" s="20">
        <v>2</v>
      </c>
      <c r="BG143" s="20">
        <v>2</v>
      </c>
      <c r="BH143" s="20">
        <v>2</v>
      </c>
      <c r="BI143" s="20">
        <v>2</v>
      </c>
      <c r="BJ143" s="20">
        <v>2</v>
      </c>
      <c r="BK143" s="20">
        <v>1</v>
      </c>
      <c r="BL143" s="20">
        <v>2</v>
      </c>
      <c r="BM143" s="20">
        <v>2</v>
      </c>
      <c r="BN143" s="20">
        <v>2</v>
      </c>
      <c r="BO143" s="20">
        <v>1</v>
      </c>
      <c r="BP143" s="20">
        <v>2</v>
      </c>
      <c r="BQ143" s="20">
        <v>2</v>
      </c>
      <c r="BR143" s="20">
        <v>2</v>
      </c>
      <c r="BS143" s="20">
        <v>2</v>
      </c>
      <c r="BT143" s="20">
        <v>2</v>
      </c>
      <c r="BU143" s="20">
        <v>2</v>
      </c>
      <c r="BV143" s="20">
        <v>2</v>
      </c>
      <c r="BW143" s="20">
        <v>2</v>
      </c>
      <c r="BX143" s="20">
        <v>2</v>
      </c>
      <c r="BY143" s="20">
        <v>2</v>
      </c>
      <c r="BZ143" s="20">
        <v>2</v>
      </c>
      <c r="CA143" s="963">
        <v>1</v>
      </c>
      <c r="CB143" s="20">
        <v>2</v>
      </c>
      <c r="CC143" s="20">
        <v>2</v>
      </c>
      <c r="CD143" s="21">
        <f t="shared" si="78"/>
        <v>21</v>
      </c>
      <c r="CE143" s="22">
        <f t="shared" si="79"/>
        <v>0.875</v>
      </c>
      <c r="CF143" s="21">
        <f t="shared" si="80"/>
        <v>3</v>
      </c>
      <c r="CG143" s="22">
        <f t="shared" si="81"/>
        <v>0.125</v>
      </c>
      <c r="CH143" s="21">
        <f t="shared" si="82"/>
        <v>0</v>
      </c>
      <c r="CI143" s="22">
        <f t="shared" si="83"/>
        <v>0</v>
      </c>
      <c r="CJ143" s="21">
        <f t="shared" si="84"/>
        <v>1.875</v>
      </c>
      <c r="CK143" s="427" t="str">
        <f t="shared" si="87"/>
        <v>Đạt mục tiêu</v>
      </c>
    </row>
    <row r="144" spans="1:96" s="2" customFormat="1" ht="63.75" customHeight="1">
      <c r="A144" s="19">
        <v>122</v>
      </c>
      <c r="B144" s="451">
        <v>122</v>
      </c>
      <c r="C144" s="390" t="s">
        <v>341</v>
      </c>
      <c r="D144" s="993" t="s">
        <v>15</v>
      </c>
      <c r="E144" s="390" t="s">
        <v>131</v>
      </c>
      <c r="F144" s="993" t="s">
        <v>17</v>
      </c>
      <c r="G144" s="523" t="s">
        <v>1404</v>
      </c>
      <c r="H144" s="93" t="s">
        <v>735</v>
      </c>
      <c r="I144" s="79" t="s">
        <v>275</v>
      </c>
      <c r="J144" s="10" t="s">
        <v>25</v>
      </c>
      <c r="K144" s="20"/>
      <c r="L144" s="20"/>
      <c r="M144" s="21"/>
      <c r="N144" s="974"/>
      <c r="O144" s="974"/>
      <c r="P144" s="21" t="s">
        <v>16</v>
      </c>
      <c r="Q144" s="21"/>
      <c r="R144" s="21"/>
      <c r="S144" s="20"/>
      <c r="T144" s="20"/>
      <c r="U144" s="66">
        <f t="shared" si="68"/>
        <v>1</v>
      </c>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t="s">
        <v>723</v>
      </c>
      <c r="AR144" s="20" t="s">
        <v>726</v>
      </c>
      <c r="AS144" s="20" t="s">
        <v>724</v>
      </c>
      <c r="AT144" s="20"/>
      <c r="AU144" s="20"/>
      <c r="AV144" s="20"/>
      <c r="AW144" s="20"/>
      <c r="AX144" s="20"/>
      <c r="AY144" s="20"/>
      <c r="AZ144" s="20"/>
      <c r="BA144" s="20"/>
      <c r="BB144" s="20"/>
      <c r="BC144" s="20"/>
      <c r="BD144" s="20"/>
      <c r="BE144" s="20"/>
      <c r="BF144" s="20">
        <v>2</v>
      </c>
      <c r="BG144" s="20">
        <v>2</v>
      </c>
      <c r="BH144" s="20">
        <v>2</v>
      </c>
      <c r="BI144" s="20">
        <v>2</v>
      </c>
      <c r="BJ144" s="20">
        <v>2</v>
      </c>
      <c r="BK144" s="20">
        <v>1</v>
      </c>
      <c r="BL144" s="20">
        <v>2</v>
      </c>
      <c r="BM144" s="20">
        <v>2</v>
      </c>
      <c r="BN144" s="20">
        <v>2</v>
      </c>
      <c r="BO144" s="20">
        <v>1</v>
      </c>
      <c r="BP144" s="20">
        <v>2</v>
      </c>
      <c r="BQ144" s="20">
        <v>2</v>
      </c>
      <c r="BR144" s="20">
        <v>2</v>
      </c>
      <c r="BS144" s="20">
        <v>2</v>
      </c>
      <c r="BT144" s="20">
        <v>2</v>
      </c>
      <c r="BU144" s="20">
        <v>1</v>
      </c>
      <c r="BV144" s="20">
        <v>2</v>
      </c>
      <c r="BW144" s="20">
        <v>2</v>
      </c>
      <c r="BX144" s="20">
        <v>2</v>
      </c>
      <c r="BY144" s="20">
        <v>2</v>
      </c>
      <c r="BZ144" s="20">
        <v>2</v>
      </c>
      <c r="CA144" s="963">
        <v>1</v>
      </c>
      <c r="CB144" s="20">
        <v>2</v>
      </c>
      <c r="CC144" s="20">
        <v>2</v>
      </c>
      <c r="CD144" s="21">
        <f t="shared" si="78"/>
        <v>20</v>
      </c>
      <c r="CE144" s="22">
        <f t="shared" si="79"/>
        <v>0.83333333333333337</v>
      </c>
      <c r="CF144" s="21">
        <f t="shared" si="80"/>
        <v>4</v>
      </c>
      <c r="CG144" s="22">
        <f t="shared" si="81"/>
        <v>0.16666666666666666</v>
      </c>
      <c r="CH144" s="21">
        <f t="shared" si="82"/>
        <v>0</v>
      </c>
      <c r="CI144" s="22">
        <f t="shared" si="83"/>
        <v>0</v>
      </c>
      <c r="CJ144" s="21">
        <f t="shared" si="84"/>
        <v>1.8333333333333333</v>
      </c>
      <c r="CK144" s="427" t="str">
        <f t="shared" si="87"/>
        <v>Đạt mục tiêu</v>
      </c>
    </row>
    <row r="145" spans="1:89" s="2" customFormat="1" ht="66" customHeight="1">
      <c r="A145" s="19"/>
      <c r="B145" s="451"/>
      <c r="C145" s="390" t="s">
        <v>341</v>
      </c>
      <c r="D145" s="390" t="s">
        <v>341</v>
      </c>
      <c r="E145" s="390" t="s">
        <v>341</v>
      </c>
      <c r="F145" s="390" t="s">
        <v>341</v>
      </c>
      <c r="G145" s="390" t="s">
        <v>341</v>
      </c>
      <c r="H145" s="93" t="s">
        <v>1016</v>
      </c>
      <c r="I145" s="79"/>
      <c r="J145" s="10"/>
      <c r="K145" s="20"/>
      <c r="L145" s="20"/>
      <c r="M145" s="21"/>
      <c r="N145" s="974"/>
      <c r="O145" s="974"/>
      <c r="P145" s="21"/>
      <c r="Q145" s="21"/>
      <c r="R145" s="21" t="s">
        <v>16</v>
      </c>
      <c r="S145" s="20"/>
      <c r="T145" s="20"/>
      <c r="U145" s="66"/>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t="s">
        <v>726</v>
      </c>
      <c r="AY145" s="20" t="s">
        <v>724</v>
      </c>
      <c r="AZ145" s="20"/>
      <c r="BA145" s="20"/>
      <c r="BB145" s="20"/>
      <c r="BC145" s="20"/>
      <c r="BD145" s="20"/>
      <c r="BE145" s="20"/>
      <c r="BF145" s="20">
        <v>2</v>
      </c>
      <c r="BG145" s="20">
        <v>2</v>
      </c>
      <c r="BH145" s="20">
        <v>2</v>
      </c>
      <c r="BI145" s="20">
        <v>2</v>
      </c>
      <c r="BJ145" s="20">
        <v>2</v>
      </c>
      <c r="BK145" s="20">
        <v>1</v>
      </c>
      <c r="BL145" s="20">
        <v>2</v>
      </c>
      <c r="BM145" s="20">
        <v>2</v>
      </c>
      <c r="BN145" s="20">
        <v>2</v>
      </c>
      <c r="BO145" s="20">
        <v>1</v>
      </c>
      <c r="BP145" s="20">
        <v>2</v>
      </c>
      <c r="BQ145" s="20">
        <v>2</v>
      </c>
      <c r="BR145" s="20">
        <v>2</v>
      </c>
      <c r="BS145" s="20">
        <v>2</v>
      </c>
      <c r="BT145" s="20">
        <v>2</v>
      </c>
      <c r="BU145" s="20">
        <v>1</v>
      </c>
      <c r="BV145" s="20">
        <v>2</v>
      </c>
      <c r="BW145" s="20">
        <v>1</v>
      </c>
      <c r="BX145" s="20">
        <v>2</v>
      </c>
      <c r="BY145" s="20">
        <v>2</v>
      </c>
      <c r="BZ145" s="20">
        <v>2</v>
      </c>
      <c r="CA145" s="963">
        <v>1</v>
      </c>
      <c r="CB145" s="20">
        <v>2</v>
      </c>
      <c r="CC145" s="20">
        <v>2</v>
      </c>
      <c r="CD145" s="21">
        <f t="shared" si="78"/>
        <v>19</v>
      </c>
      <c r="CE145" s="22">
        <f t="shared" si="79"/>
        <v>0.79166666666666663</v>
      </c>
      <c r="CF145" s="21">
        <f t="shared" si="80"/>
        <v>5</v>
      </c>
      <c r="CG145" s="22">
        <f t="shared" si="81"/>
        <v>0.20833333333333334</v>
      </c>
      <c r="CH145" s="21">
        <f t="shared" si="82"/>
        <v>0</v>
      </c>
      <c r="CI145" s="22">
        <f t="shared" si="83"/>
        <v>0</v>
      </c>
      <c r="CJ145" s="21">
        <f t="shared" si="84"/>
        <v>1.7916666666666667</v>
      </c>
      <c r="CK145" s="427" t="str">
        <f t="shared" si="87"/>
        <v>Đạt mục tiêu</v>
      </c>
    </row>
    <row r="146" spans="1:89" s="2" customFormat="1" ht="52.5" customHeight="1">
      <c r="A146" s="19">
        <v>123</v>
      </c>
      <c r="B146" s="451">
        <v>123</v>
      </c>
      <c r="C146" s="390" t="s">
        <v>341</v>
      </c>
      <c r="D146" s="993" t="s">
        <v>15</v>
      </c>
      <c r="E146" s="390" t="s">
        <v>131</v>
      </c>
      <c r="F146" s="993" t="s">
        <v>17</v>
      </c>
      <c r="G146" s="523" t="s">
        <v>400</v>
      </c>
      <c r="H146" s="125" t="s">
        <v>999</v>
      </c>
      <c r="I146" s="79" t="s">
        <v>275</v>
      </c>
      <c r="J146" s="10" t="s">
        <v>25</v>
      </c>
      <c r="K146" s="20"/>
      <c r="L146" s="20"/>
      <c r="M146" s="21"/>
      <c r="N146" s="974"/>
      <c r="O146" s="974" t="s">
        <v>16</v>
      </c>
      <c r="P146" s="20"/>
      <c r="Q146" s="21"/>
      <c r="R146" s="21"/>
      <c r="S146" s="20"/>
      <c r="T146" s="20"/>
      <c r="U146" s="66">
        <f t="shared" si="68"/>
        <v>1</v>
      </c>
      <c r="V146" s="20"/>
      <c r="W146" s="20"/>
      <c r="X146" s="20"/>
      <c r="Y146" s="20"/>
      <c r="Z146" s="20"/>
      <c r="AA146" s="20"/>
      <c r="AB146" s="20"/>
      <c r="AC146" s="20"/>
      <c r="AD146" s="20"/>
      <c r="AE146" s="20"/>
      <c r="AF146" s="20"/>
      <c r="AG146" s="20"/>
      <c r="AH146" s="20"/>
      <c r="AI146" s="20"/>
      <c r="AJ146" s="20"/>
      <c r="AK146" s="20"/>
      <c r="AL146" s="20"/>
      <c r="AM146" s="20" t="s">
        <v>723</v>
      </c>
      <c r="AN146" s="20" t="s">
        <v>726</v>
      </c>
      <c r="AO146" s="20" t="s">
        <v>724</v>
      </c>
      <c r="AP146" s="20" t="s">
        <v>723</v>
      </c>
      <c r="AQ146" s="20"/>
      <c r="AR146" s="20"/>
      <c r="AS146" s="20"/>
      <c r="AT146" s="20"/>
      <c r="AU146" s="20"/>
      <c r="AV146" s="20"/>
      <c r="AW146" s="20"/>
      <c r="AX146" s="20"/>
      <c r="AY146" s="20"/>
      <c r="AZ146" s="20"/>
      <c r="BA146" s="20"/>
      <c r="BB146" s="20"/>
      <c r="BC146" s="20"/>
      <c r="BD146" s="20"/>
      <c r="BE146" s="20"/>
      <c r="BF146" s="79">
        <v>1</v>
      </c>
      <c r="BG146" s="79">
        <v>2</v>
      </c>
      <c r="BH146" s="79">
        <v>2</v>
      </c>
      <c r="BI146" s="79">
        <v>1</v>
      </c>
      <c r="BJ146" s="79">
        <v>1</v>
      </c>
      <c r="BK146" s="79">
        <v>2</v>
      </c>
      <c r="BL146" s="79">
        <v>2</v>
      </c>
      <c r="BM146" s="79">
        <v>2</v>
      </c>
      <c r="BN146" s="79">
        <v>2</v>
      </c>
      <c r="BO146" s="79">
        <v>2</v>
      </c>
      <c r="BP146" s="79">
        <v>2</v>
      </c>
      <c r="BQ146" s="79">
        <v>2</v>
      </c>
      <c r="BR146" s="79">
        <v>2</v>
      </c>
      <c r="BS146" s="79">
        <v>2</v>
      </c>
      <c r="BT146" s="79">
        <v>2</v>
      </c>
      <c r="BU146" s="79">
        <v>2</v>
      </c>
      <c r="BV146" s="79">
        <v>2</v>
      </c>
      <c r="BW146" s="79">
        <v>2</v>
      </c>
      <c r="BX146" s="79">
        <v>2</v>
      </c>
      <c r="BY146" s="79">
        <v>2</v>
      </c>
      <c r="BZ146" s="79">
        <v>2</v>
      </c>
      <c r="CA146" s="963">
        <v>1</v>
      </c>
      <c r="CB146" s="79">
        <v>2</v>
      </c>
      <c r="CC146" s="79">
        <v>2</v>
      </c>
      <c r="CD146" s="21">
        <f t="shared" si="78"/>
        <v>20</v>
      </c>
      <c r="CE146" s="22">
        <f t="shared" si="79"/>
        <v>0.83333333333333337</v>
      </c>
      <c r="CF146" s="21">
        <f t="shared" si="80"/>
        <v>4</v>
      </c>
      <c r="CG146" s="22">
        <f t="shared" si="81"/>
        <v>0.16666666666666666</v>
      </c>
      <c r="CH146" s="21">
        <f t="shared" si="82"/>
        <v>0</v>
      </c>
      <c r="CI146" s="22">
        <f t="shared" si="83"/>
        <v>0</v>
      </c>
      <c r="CJ146" s="21">
        <f t="shared" si="84"/>
        <v>1.8333333333333333</v>
      </c>
      <c r="CK146" s="427" t="str">
        <f t="shared" si="87"/>
        <v>Đạt mục tiêu</v>
      </c>
    </row>
    <row r="147" spans="1:89" s="2" customFormat="1" ht="65.25" customHeight="1">
      <c r="A147" s="19">
        <v>124</v>
      </c>
      <c r="B147" s="451">
        <v>124</v>
      </c>
      <c r="C147" s="390" t="s">
        <v>341</v>
      </c>
      <c r="D147" s="993" t="s">
        <v>15</v>
      </c>
      <c r="E147" s="390" t="s">
        <v>131</v>
      </c>
      <c r="F147" s="993" t="s">
        <v>17</v>
      </c>
      <c r="G147" s="523" t="s">
        <v>395</v>
      </c>
      <c r="H147" s="125" t="s">
        <v>713</v>
      </c>
      <c r="I147" s="79" t="s">
        <v>275</v>
      </c>
      <c r="J147" s="10" t="s">
        <v>25</v>
      </c>
      <c r="K147" s="20"/>
      <c r="L147" s="20"/>
      <c r="M147" s="21"/>
      <c r="N147" s="974"/>
      <c r="O147" s="974"/>
      <c r="P147" s="20"/>
      <c r="Q147" s="21" t="s">
        <v>16</v>
      </c>
      <c r="R147" s="21"/>
      <c r="S147" s="20"/>
      <c r="T147" s="20"/>
      <c r="U147" s="66">
        <f t="shared" si="68"/>
        <v>1</v>
      </c>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t="s">
        <v>727</v>
      </c>
      <c r="AU147" s="20" t="s">
        <v>726</v>
      </c>
      <c r="AV147" s="20" t="s">
        <v>724</v>
      </c>
      <c r="AW147" s="20" t="s">
        <v>726</v>
      </c>
      <c r="AX147" s="20"/>
      <c r="AY147" s="20"/>
      <c r="AZ147" s="20"/>
      <c r="BA147" s="20"/>
      <c r="BB147" s="20"/>
      <c r="BC147" s="20"/>
      <c r="BD147" s="20"/>
      <c r="BE147" s="20"/>
      <c r="BF147" s="79">
        <v>1</v>
      </c>
      <c r="BG147" s="79">
        <v>2</v>
      </c>
      <c r="BH147" s="79">
        <v>2</v>
      </c>
      <c r="BI147" s="79">
        <v>1</v>
      </c>
      <c r="BJ147" s="79">
        <v>1</v>
      </c>
      <c r="BK147" s="79">
        <v>2</v>
      </c>
      <c r="BL147" s="79">
        <v>2</v>
      </c>
      <c r="BM147" s="79">
        <v>2</v>
      </c>
      <c r="BN147" s="79">
        <v>2</v>
      </c>
      <c r="BO147" s="79">
        <v>2</v>
      </c>
      <c r="BP147" s="79">
        <v>2</v>
      </c>
      <c r="BQ147" s="79">
        <v>2</v>
      </c>
      <c r="BR147" s="79">
        <v>2</v>
      </c>
      <c r="BS147" s="79">
        <v>2</v>
      </c>
      <c r="BT147" s="79">
        <v>2</v>
      </c>
      <c r="BU147" s="79">
        <v>2</v>
      </c>
      <c r="BV147" s="79">
        <v>2</v>
      </c>
      <c r="BW147" s="79">
        <v>2</v>
      </c>
      <c r="BX147" s="79">
        <v>2</v>
      </c>
      <c r="BY147" s="79">
        <v>2</v>
      </c>
      <c r="BZ147" s="79">
        <v>2</v>
      </c>
      <c r="CA147" s="963">
        <v>1</v>
      </c>
      <c r="CB147" s="79">
        <v>2</v>
      </c>
      <c r="CC147" s="79">
        <v>2</v>
      </c>
      <c r="CD147" s="21">
        <f t="shared" si="78"/>
        <v>20</v>
      </c>
      <c r="CE147" s="22">
        <f t="shared" si="79"/>
        <v>0.83333333333333337</v>
      </c>
      <c r="CF147" s="21">
        <f t="shared" si="80"/>
        <v>4</v>
      </c>
      <c r="CG147" s="22">
        <f t="shared" si="81"/>
        <v>0.16666666666666666</v>
      </c>
      <c r="CH147" s="21">
        <f t="shared" si="82"/>
        <v>0</v>
      </c>
      <c r="CI147" s="22">
        <f t="shared" si="83"/>
        <v>0</v>
      </c>
      <c r="CJ147" s="21">
        <f t="shared" si="84"/>
        <v>1.8333333333333333</v>
      </c>
      <c r="CK147" s="427" t="str">
        <f t="shared" si="87"/>
        <v>Đạt mục tiêu</v>
      </c>
    </row>
    <row r="148" spans="1:89" s="2" customFormat="1" ht="39" customHeight="1">
      <c r="A148" s="19">
        <v>125</v>
      </c>
      <c r="B148" s="451">
        <v>125</v>
      </c>
      <c r="C148" s="390" t="s">
        <v>341</v>
      </c>
      <c r="D148" s="993" t="s">
        <v>15</v>
      </c>
      <c r="E148" s="390" t="s">
        <v>131</v>
      </c>
      <c r="F148" s="993" t="s">
        <v>17</v>
      </c>
      <c r="G148" s="523" t="s">
        <v>401</v>
      </c>
      <c r="H148" s="93" t="s">
        <v>736</v>
      </c>
      <c r="I148" s="79" t="s">
        <v>275</v>
      </c>
      <c r="J148" s="10" t="s">
        <v>25</v>
      </c>
      <c r="K148" s="20"/>
      <c r="L148" s="20"/>
      <c r="M148" s="21"/>
      <c r="N148" s="974"/>
      <c r="O148" s="974"/>
      <c r="P148" s="20"/>
      <c r="Q148" s="21"/>
      <c r="R148" s="21"/>
      <c r="S148" s="20" t="s">
        <v>16</v>
      </c>
      <c r="T148" s="20"/>
      <c r="U148" s="66">
        <f t="shared" si="68"/>
        <v>1</v>
      </c>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t="s">
        <v>723</v>
      </c>
      <c r="BA148" s="20" t="s">
        <v>724</v>
      </c>
      <c r="BB148" s="20" t="s">
        <v>723</v>
      </c>
      <c r="BC148" s="20" t="s">
        <v>726</v>
      </c>
      <c r="BD148" s="20"/>
      <c r="BE148" s="20"/>
      <c r="BF148" s="20">
        <v>2</v>
      </c>
      <c r="BG148" s="20">
        <v>2</v>
      </c>
      <c r="BH148" s="20">
        <v>2</v>
      </c>
      <c r="BI148" s="20">
        <v>2</v>
      </c>
      <c r="BJ148" s="20">
        <v>2</v>
      </c>
      <c r="BK148" s="20">
        <v>2</v>
      </c>
      <c r="BL148" s="20">
        <v>2</v>
      </c>
      <c r="BM148" s="20">
        <v>2</v>
      </c>
      <c r="BN148" s="20">
        <v>2</v>
      </c>
      <c r="BO148" s="20">
        <v>2</v>
      </c>
      <c r="BP148" s="20">
        <v>1</v>
      </c>
      <c r="BQ148" s="20">
        <v>2</v>
      </c>
      <c r="BR148" s="20">
        <v>1</v>
      </c>
      <c r="BS148" s="20">
        <v>2</v>
      </c>
      <c r="BT148" s="20">
        <v>2</v>
      </c>
      <c r="BU148" s="20">
        <v>1</v>
      </c>
      <c r="BV148" s="20">
        <v>2</v>
      </c>
      <c r="BW148" s="20">
        <v>2</v>
      </c>
      <c r="BX148" s="20">
        <v>2</v>
      </c>
      <c r="BY148" s="20">
        <v>2</v>
      </c>
      <c r="BZ148" s="20">
        <v>2</v>
      </c>
      <c r="CA148" s="963">
        <v>1</v>
      </c>
      <c r="CB148" s="20">
        <v>2</v>
      </c>
      <c r="CC148" s="20">
        <v>2</v>
      </c>
      <c r="CD148" s="21">
        <f t="shared" si="78"/>
        <v>20</v>
      </c>
      <c r="CE148" s="22">
        <f t="shared" si="79"/>
        <v>0.83333333333333337</v>
      </c>
      <c r="CF148" s="21">
        <f t="shared" si="80"/>
        <v>4</v>
      </c>
      <c r="CG148" s="22">
        <f t="shared" si="81"/>
        <v>0.16666666666666666</v>
      </c>
      <c r="CH148" s="21">
        <f t="shared" si="82"/>
        <v>0</v>
      </c>
      <c r="CI148" s="22">
        <f t="shared" si="83"/>
        <v>0</v>
      </c>
      <c r="CJ148" s="21">
        <f t="shared" si="84"/>
        <v>1.8333333333333333</v>
      </c>
      <c r="CK148" s="427" t="str">
        <f t="shared" si="87"/>
        <v>Đạt mục tiêu</v>
      </c>
    </row>
    <row r="149" spans="1:89" s="3" customFormat="1" ht="78.75">
      <c r="A149" s="19">
        <v>126</v>
      </c>
      <c r="B149" s="451">
        <v>126</v>
      </c>
      <c r="C149" s="523" t="s">
        <v>412</v>
      </c>
      <c r="D149" s="488" t="s">
        <v>14</v>
      </c>
      <c r="E149" s="523" t="s">
        <v>413</v>
      </c>
      <c r="F149" s="488" t="s">
        <v>17</v>
      </c>
      <c r="G149" s="523" t="s">
        <v>414</v>
      </c>
      <c r="H149" s="518" t="s">
        <v>417</v>
      </c>
      <c r="I149" s="963" t="s">
        <v>275</v>
      </c>
      <c r="J149" s="960" t="s">
        <v>25</v>
      </c>
      <c r="K149" s="963"/>
      <c r="L149" s="963"/>
      <c r="M149" s="950" t="s">
        <v>16</v>
      </c>
      <c r="N149" s="944"/>
      <c r="O149" s="944"/>
      <c r="P149" s="963"/>
      <c r="Q149" s="944"/>
      <c r="R149" s="944"/>
      <c r="S149" s="963"/>
      <c r="T149" s="963"/>
      <c r="U149" s="493">
        <f t="shared" si="68"/>
        <v>1</v>
      </c>
      <c r="V149" s="963"/>
      <c r="W149" s="963"/>
      <c r="X149" s="963"/>
      <c r="Y149" s="963"/>
      <c r="Z149" s="963"/>
      <c r="AA149" s="963"/>
      <c r="AB149" s="963"/>
      <c r="AC149" s="963"/>
      <c r="AD149" s="963" t="s">
        <v>723</v>
      </c>
      <c r="AE149" s="963" t="s">
        <v>724</v>
      </c>
      <c r="AF149" s="963" t="s">
        <v>727</v>
      </c>
      <c r="AG149" s="963" t="s">
        <v>724</v>
      </c>
      <c r="AH149" s="963"/>
      <c r="AI149" s="963"/>
      <c r="AJ149" s="963"/>
      <c r="AK149" s="963"/>
      <c r="AL149" s="963"/>
      <c r="AM149" s="963"/>
      <c r="AN149" s="963"/>
      <c r="AO149" s="963"/>
      <c r="AP149" s="963"/>
      <c r="AQ149" s="963"/>
      <c r="AR149" s="963"/>
      <c r="AS149" s="963"/>
      <c r="AT149" s="963"/>
      <c r="AU149" s="963"/>
      <c r="AV149" s="963"/>
      <c r="AW149" s="963"/>
      <c r="AX149" s="963"/>
      <c r="AY149" s="963"/>
      <c r="AZ149" s="963"/>
      <c r="BA149" s="963"/>
      <c r="BB149" s="963"/>
      <c r="BC149" s="963"/>
      <c r="BD149" s="963"/>
      <c r="BE149" s="963"/>
      <c r="BF149" s="963">
        <v>1</v>
      </c>
      <c r="BG149" s="963">
        <v>2</v>
      </c>
      <c r="BH149" s="963">
        <v>2</v>
      </c>
      <c r="BI149" s="963">
        <v>2</v>
      </c>
      <c r="BJ149" s="963">
        <v>2</v>
      </c>
      <c r="BK149" s="963">
        <v>2</v>
      </c>
      <c r="BL149" s="963">
        <v>2</v>
      </c>
      <c r="BM149" s="963">
        <v>2</v>
      </c>
      <c r="BN149" s="963">
        <v>2</v>
      </c>
      <c r="BO149" s="963">
        <v>2</v>
      </c>
      <c r="BP149" s="963">
        <v>2</v>
      </c>
      <c r="BQ149" s="963">
        <v>2</v>
      </c>
      <c r="BR149" s="963">
        <v>2</v>
      </c>
      <c r="BS149" s="963">
        <v>2</v>
      </c>
      <c r="BT149" s="963">
        <v>2</v>
      </c>
      <c r="BU149" s="963">
        <v>1</v>
      </c>
      <c r="BV149" s="963">
        <v>2</v>
      </c>
      <c r="BW149" s="963">
        <v>2</v>
      </c>
      <c r="BX149" s="963">
        <v>2</v>
      </c>
      <c r="BY149" s="963">
        <v>2</v>
      </c>
      <c r="BZ149" s="963">
        <v>2</v>
      </c>
      <c r="CA149" s="963">
        <v>1</v>
      </c>
      <c r="CB149" s="963">
        <v>2</v>
      </c>
      <c r="CC149" s="963">
        <v>2</v>
      </c>
      <c r="CD149" s="533">
        <f t="shared" si="78"/>
        <v>21</v>
      </c>
      <c r="CE149" s="534">
        <f t="shared" si="79"/>
        <v>0.875</v>
      </c>
      <c r="CF149" s="533">
        <f t="shared" si="80"/>
        <v>3</v>
      </c>
      <c r="CG149" s="534">
        <f t="shared" si="81"/>
        <v>0.125</v>
      </c>
      <c r="CH149" s="533">
        <f t="shared" si="82"/>
        <v>0</v>
      </c>
      <c r="CI149" s="535">
        <f t="shared" si="83"/>
        <v>0</v>
      </c>
      <c r="CJ149" s="533">
        <f t="shared" si="84"/>
        <v>1.875</v>
      </c>
      <c r="CK149" s="952" t="str">
        <f t="shared" si="87"/>
        <v>Đạt mục tiêu</v>
      </c>
    </row>
    <row r="150" spans="1:89" s="2" customFormat="1" ht="78.75">
      <c r="A150" s="19">
        <v>127</v>
      </c>
      <c r="B150" s="451">
        <v>127</v>
      </c>
      <c r="C150" s="523" t="s">
        <v>412</v>
      </c>
      <c r="D150" s="488" t="s">
        <v>14</v>
      </c>
      <c r="E150" s="523" t="s">
        <v>413</v>
      </c>
      <c r="F150" s="488" t="s">
        <v>17</v>
      </c>
      <c r="G150" s="523" t="s">
        <v>1403</v>
      </c>
      <c r="H150" s="125" t="s">
        <v>714</v>
      </c>
      <c r="I150" s="79" t="s">
        <v>275</v>
      </c>
      <c r="J150" s="10" t="s">
        <v>25</v>
      </c>
      <c r="K150" s="20"/>
      <c r="L150" s="20"/>
      <c r="M150" s="21"/>
      <c r="N150" s="974"/>
      <c r="O150" s="974"/>
      <c r="P150" s="20" t="s">
        <v>16</v>
      </c>
      <c r="Q150" s="21"/>
      <c r="R150" s="21"/>
      <c r="S150" s="20"/>
      <c r="T150" s="20"/>
      <c r="U150" s="66">
        <f t="shared" si="68"/>
        <v>1</v>
      </c>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t="s">
        <v>725</v>
      </c>
      <c r="AR150" s="20" t="s">
        <v>723</v>
      </c>
      <c r="AS150" s="20" t="s">
        <v>723</v>
      </c>
      <c r="AT150" s="20"/>
      <c r="AU150" s="20"/>
      <c r="AV150" s="20"/>
      <c r="AW150" s="20"/>
      <c r="AX150" s="20"/>
      <c r="AY150" s="20"/>
      <c r="AZ150" s="20"/>
      <c r="BA150" s="20"/>
      <c r="BB150" s="20"/>
      <c r="BC150" s="20"/>
      <c r="BD150" s="20"/>
      <c r="BE150" s="20"/>
      <c r="BF150" s="963">
        <v>2</v>
      </c>
      <c r="BG150" s="963">
        <v>2</v>
      </c>
      <c r="BH150" s="963">
        <v>2</v>
      </c>
      <c r="BI150" s="963">
        <v>2</v>
      </c>
      <c r="BJ150" s="963">
        <v>2</v>
      </c>
      <c r="BK150" s="963">
        <v>2</v>
      </c>
      <c r="BL150" s="963">
        <v>2</v>
      </c>
      <c r="BM150" s="963">
        <v>2</v>
      </c>
      <c r="BN150" s="963">
        <v>2</v>
      </c>
      <c r="BO150" s="963">
        <v>2</v>
      </c>
      <c r="BP150" s="963">
        <v>2</v>
      </c>
      <c r="BQ150" s="963">
        <v>2</v>
      </c>
      <c r="BR150" s="963">
        <v>2</v>
      </c>
      <c r="BS150" s="963">
        <v>2</v>
      </c>
      <c r="BT150" s="963">
        <v>2</v>
      </c>
      <c r="BU150" s="963">
        <v>1</v>
      </c>
      <c r="BV150" s="963">
        <v>1</v>
      </c>
      <c r="BW150" s="963">
        <v>2</v>
      </c>
      <c r="BX150" s="963">
        <v>2</v>
      </c>
      <c r="BY150" s="963">
        <v>2</v>
      </c>
      <c r="BZ150" s="963">
        <v>2</v>
      </c>
      <c r="CA150" s="963">
        <v>1</v>
      </c>
      <c r="CB150" s="963">
        <v>2</v>
      </c>
      <c r="CC150" s="963">
        <v>2</v>
      </c>
      <c r="CD150" s="533">
        <f t="shared" si="78"/>
        <v>21</v>
      </c>
      <c r="CE150" s="534">
        <f t="shared" si="79"/>
        <v>0.875</v>
      </c>
      <c r="CF150" s="533">
        <f t="shared" si="80"/>
        <v>3</v>
      </c>
      <c r="CG150" s="534">
        <f t="shared" si="81"/>
        <v>0.125</v>
      </c>
      <c r="CH150" s="533">
        <f t="shared" si="82"/>
        <v>0</v>
      </c>
      <c r="CI150" s="535">
        <f t="shared" si="83"/>
        <v>0</v>
      </c>
      <c r="CJ150" s="533">
        <f t="shared" si="84"/>
        <v>1.875</v>
      </c>
      <c r="CK150" s="952" t="str">
        <f t="shared" si="87"/>
        <v>Đạt mục tiêu</v>
      </c>
    </row>
    <row r="151" spans="1:89" s="2" customFormat="1" ht="64.5" customHeight="1">
      <c r="A151" s="19">
        <v>128</v>
      </c>
      <c r="B151" s="451">
        <v>128</v>
      </c>
      <c r="C151" s="523" t="s">
        <v>412</v>
      </c>
      <c r="D151" s="488" t="s">
        <v>14</v>
      </c>
      <c r="E151" s="523" t="s">
        <v>413</v>
      </c>
      <c r="F151" s="488" t="s">
        <v>17</v>
      </c>
      <c r="G151" s="523" t="s">
        <v>416</v>
      </c>
      <c r="H151" s="125" t="s">
        <v>418</v>
      </c>
      <c r="I151" s="79" t="s">
        <v>275</v>
      </c>
      <c r="J151" s="10" t="s">
        <v>25</v>
      </c>
      <c r="K151" s="20"/>
      <c r="L151" s="20"/>
      <c r="M151" s="21"/>
      <c r="N151" s="974"/>
      <c r="O151" s="974"/>
      <c r="P151" s="20"/>
      <c r="Q151" s="47" t="s">
        <v>16</v>
      </c>
      <c r="R151" s="21"/>
      <c r="S151" s="20"/>
      <c r="T151" s="20"/>
      <c r="U151" s="66">
        <f t="shared" si="68"/>
        <v>1</v>
      </c>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t="s">
        <v>723</v>
      </c>
      <c r="AU151" s="20" t="s">
        <v>724</v>
      </c>
      <c r="AV151" s="20" t="s">
        <v>727</v>
      </c>
      <c r="AW151" s="20" t="s">
        <v>723</v>
      </c>
      <c r="AX151" s="20"/>
      <c r="AY151" s="20"/>
      <c r="AZ151" s="20"/>
      <c r="BA151" s="20"/>
      <c r="BB151" s="20"/>
      <c r="BC151" s="20"/>
      <c r="BD151" s="20"/>
      <c r="BE151" s="20"/>
      <c r="BF151" s="963">
        <v>2</v>
      </c>
      <c r="BG151" s="963">
        <v>2</v>
      </c>
      <c r="BH151" s="963">
        <v>2</v>
      </c>
      <c r="BI151" s="963">
        <v>2</v>
      </c>
      <c r="BJ151" s="963">
        <v>2</v>
      </c>
      <c r="BK151" s="963">
        <v>2</v>
      </c>
      <c r="BL151" s="963">
        <v>2</v>
      </c>
      <c r="BM151" s="963">
        <v>2</v>
      </c>
      <c r="BN151" s="963">
        <v>2</v>
      </c>
      <c r="BO151" s="963">
        <v>2</v>
      </c>
      <c r="BP151" s="963">
        <v>2</v>
      </c>
      <c r="BQ151" s="963">
        <v>2</v>
      </c>
      <c r="BR151" s="963">
        <v>2</v>
      </c>
      <c r="BS151" s="963">
        <v>2</v>
      </c>
      <c r="BT151" s="963">
        <v>2</v>
      </c>
      <c r="BU151" s="963">
        <v>1</v>
      </c>
      <c r="BV151" s="963">
        <v>2</v>
      </c>
      <c r="BW151" s="963">
        <v>1</v>
      </c>
      <c r="BX151" s="963">
        <v>2</v>
      </c>
      <c r="BY151" s="963">
        <v>2</v>
      </c>
      <c r="BZ151" s="963">
        <v>2</v>
      </c>
      <c r="CA151" s="963">
        <v>1</v>
      </c>
      <c r="CB151" s="963">
        <v>2</v>
      </c>
      <c r="CC151" s="963">
        <v>2</v>
      </c>
      <c r="CD151" s="533">
        <f t="shared" si="78"/>
        <v>21</v>
      </c>
      <c r="CE151" s="534">
        <f t="shared" si="79"/>
        <v>0.875</v>
      </c>
      <c r="CF151" s="533">
        <f t="shared" si="80"/>
        <v>3</v>
      </c>
      <c r="CG151" s="534">
        <f t="shared" si="81"/>
        <v>0.125</v>
      </c>
      <c r="CH151" s="533">
        <f t="shared" si="82"/>
        <v>0</v>
      </c>
      <c r="CI151" s="535">
        <f t="shared" si="83"/>
        <v>0</v>
      </c>
      <c r="CJ151" s="533">
        <f t="shared" si="84"/>
        <v>1.875</v>
      </c>
      <c r="CK151" s="952" t="str">
        <f t="shared" si="87"/>
        <v>Đạt mục tiêu</v>
      </c>
    </row>
    <row r="152" spans="1:89" hidden="1">
      <c r="A152" s="950">
        <v>129</v>
      </c>
      <c r="B152" s="451">
        <v>129</v>
      </c>
      <c r="C152" s="1367" t="s">
        <v>284</v>
      </c>
      <c r="D152" s="1368"/>
      <c r="E152" s="1369"/>
      <c r="F152" s="6" t="s">
        <v>316</v>
      </c>
      <c r="G152" s="6" t="s">
        <v>316</v>
      </c>
      <c r="H152" s="11" t="s">
        <v>316</v>
      </c>
      <c r="I152" s="6" t="s">
        <v>316</v>
      </c>
      <c r="J152" s="6" t="s">
        <v>316</v>
      </c>
      <c r="K152" s="507" t="s">
        <v>316</v>
      </c>
      <c r="L152" s="6" t="s">
        <v>316</v>
      </c>
      <c r="M152" s="6" t="s">
        <v>316</v>
      </c>
      <c r="N152" s="11" t="s">
        <v>316</v>
      </c>
      <c r="O152" s="6" t="s">
        <v>316</v>
      </c>
      <c r="P152" s="6" t="s">
        <v>316</v>
      </c>
      <c r="Q152" s="6" t="s">
        <v>316</v>
      </c>
      <c r="R152" s="6"/>
      <c r="S152" s="6" t="s">
        <v>316</v>
      </c>
      <c r="T152" s="6" t="s">
        <v>316</v>
      </c>
      <c r="U152" s="6" t="s">
        <v>316</v>
      </c>
      <c r="V152" s="6" t="s">
        <v>316</v>
      </c>
      <c r="W152" s="6" t="s">
        <v>316</v>
      </c>
      <c r="X152" s="6" t="s">
        <v>316</v>
      </c>
      <c r="Y152" s="6" t="s">
        <v>316</v>
      </c>
      <c r="Z152" s="6" t="s">
        <v>316</v>
      </c>
      <c r="AA152" s="6" t="s">
        <v>316</v>
      </c>
      <c r="AB152" s="6" t="s">
        <v>316</v>
      </c>
      <c r="AC152" s="6" t="s">
        <v>316</v>
      </c>
      <c r="AD152" s="6" t="s">
        <v>316</v>
      </c>
      <c r="AE152" s="6" t="s">
        <v>316</v>
      </c>
      <c r="AF152" s="6" t="s">
        <v>316</v>
      </c>
      <c r="AG152" s="6" t="s">
        <v>316</v>
      </c>
      <c r="AH152" s="11" t="s">
        <v>316</v>
      </c>
      <c r="AI152" s="11" t="s">
        <v>316</v>
      </c>
      <c r="AJ152" s="11" t="s">
        <v>316</v>
      </c>
      <c r="AK152" s="11" t="s">
        <v>316</v>
      </c>
      <c r="AL152" s="11" t="s">
        <v>316</v>
      </c>
      <c r="AM152" s="6" t="s">
        <v>316</v>
      </c>
      <c r="AN152" s="6" t="s">
        <v>316</v>
      </c>
      <c r="AO152" s="6" t="s">
        <v>316</v>
      </c>
      <c r="AP152" s="6" t="s">
        <v>316</v>
      </c>
      <c r="AQ152" s="6"/>
      <c r="AR152" s="6"/>
      <c r="AS152" s="6" t="s">
        <v>316</v>
      </c>
      <c r="AT152" s="6" t="s">
        <v>316</v>
      </c>
      <c r="AU152" s="6" t="s">
        <v>316</v>
      </c>
      <c r="AV152" s="6" t="s">
        <v>316</v>
      </c>
      <c r="AW152" s="6" t="s">
        <v>316</v>
      </c>
      <c r="AX152" s="6"/>
      <c r="AY152" s="6"/>
      <c r="AZ152" s="6" t="s">
        <v>316</v>
      </c>
      <c r="BA152" s="6"/>
      <c r="BB152" s="6"/>
      <c r="BC152" s="6" t="s">
        <v>316</v>
      </c>
      <c r="BD152" s="6"/>
      <c r="BE152" s="6" t="s">
        <v>316</v>
      </c>
      <c r="BF152" s="507" t="s">
        <v>316</v>
      </c>
      <c r="BG152" s="507" t="s">
        <v>316</v>
      </c>
      <c r="BH152" s="507" t="s">
        <v>316</v>
      </c>
      <c r="BI152" s="507" t="s">
        <v>316</v>
      </c>
      <c r="BJ152" s="507" t="s">
        <v>316</v>
      </c>
      <c r="BK152" s="507" t="s">
        <v>316</v>
      </c>
      <c r="BL152" s="507" t="s">
        <v>316</v>
      </c>
      <c r="BM152" s="507" t="s">
        <v>316</v>
      </c>
      <c r="BN152" s="507" t="s">
        <v>316</v>
      </c>
      <c r="BO152" s="507" t="s">
        <v>316</v>
      </c>
      <c r="BP152" s="507" t="s">
        <v>316</v>
      </c>
      <c r="BQ152" s="507" t="s">
        <v>316</v>
      </c>
      <c r="BR152" s="507" t="s">
        <v>316</v>
      </c>
      <c r="BS152" s="507" t="s">
        <v>316</v>
      </c>
      <c r="BT152" s="507" t="s">
        <v>316</v>
      </c>
      <c r="BU152" s="507" t="s">
        <v>316</v>
      </c>
      <c r="BV152" s="507" t="s">
        <v>316</v>
      </c>
      <c r="BW152" s="507"/>
      <c r="BX152" s="507"/>
      <c r="BY152" s="507"/>
      <c r="BZ152" s="507"/>
      <c r="CA152" s="963">
        <v>1</v>
      </c>
      <c r="CB152" s="507"/>
      <c r="CC152" s="507" t="s">
        <v>316</v>
      </c>
      <c r="CD152" s="507" t="s">
        <v>316</v>
      </c>
      <c r="CE152" s="508" t="s">
        <v>316</v>
      </c>
      <c r="CF152" s="507" t="s">
        <v>316</v>
      </c>
      <c r="CG152" s="508" t="s">
        <v>316</v>
      </c>
      <c r="CH152" s="507" t="s">
        <v>316</v>
      </c>
      <c r="CI152" s="507" t="s">
        <v>316</v>
      </c>
      <c r="CJ152" s="507" t="s">
        <v>316</v>
      </c>
      <c r="CK152" s="508" t="s">
        <v>316</v>
      </c>
    </row>
    <row r="153" spans="1:89" s="2" customFormat="1" ht="47.25" customHeight="1">
      <c r="A153" s="19">
        <v>130</v>
      </c>
      <c r="B153" s="451">
        <v>130</v>
      </c>
      <c r="C153" s="390" t="s">
        <v>144</v>
      </c>
      <c r="D153" s="960" t="s">
        <v>14</v>
      </c>
      <c r="E153" s="390" t="s">
        <v>140</v>
      </c>
      <c r="F153" s="960" t="s">
        <v>17</v>
      </c>
      <c r="G153" s="20" t="s">
        <v>140</v>
      </c>
      <c r="H153" s="23" t="s">
        <v>283</v>
      </c>
      <c r="I153" s="20" t="s">
        <v>275</v>
      </c>
      <c r="J153" s="10" t="s">
        <v>25</v>
      </c>
      <c r="K153" s="20"/>
      <c r="L153" s="20"/>
      <c r="M153" s="20"/>
      <c r="N153" s="79"/>
      <c r="O153" s="79"/>
      <c r="P153" s="20"/>
      <c r="Q153" s="20" t="s">
        <v>16</v>
      </c>
      <c r="R153" s="20"/>
      <c r="S153" s="20"/>
      <c r="T153" s="20"/>
      <c r="U153" s="66">
        <f t="shared" si="68"/>
        <v>1</v>
      </c>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t="s">
        <v>723</v>
      </c>
      <c r="AU153" s="20" t="s">
        <v>723</v>
      </c>
      <c r="AV153" s="20" t="s">
        <v>723</v>
      </c>
      <c r="AW153" s="20" t="s">
        <v>727</v>
      </c>
      <c r="AX153" s="20"/>
      <c r="AY153" s="20"/>
      <c r="AZ153" s="20"/>
      <c r="BA153" s="20"/>
      <c r="BB153" s="20"/>
      <c r="BC153" s="20"/>
      <c r="BD153" s="20"/>
      <c r="BE153" s="20"/>
      <c r="BF153" s="20">
        <v>2</v>
      </c>
      <c r="BG153" s="20">
        <v>2</v>
      </c>
      <c r="BH153" s="20">
        <v>2</v>
      </c>
      <c r="BI153" s="20">
        <v>2</v>
      </c>
      <c r="BJ153" s="20">
        <v>2</v>
      </c>
      <c r="BK153" s="20">
        <v>2</v>
      </c>
      <c r="BL153" s="20">
        <v>1</v>
      </c>
      <c r="BM153" s="20">
        <v>2</v>
      </c>
      <c r="BN153" s="20">
        <v>2</v>
      </c>
      <c r="BO153" s="20">
        <v>2</v>
      </c>
      <c r="BP153" s="20">
        <v>2</v>
      </c>
      <c r="BQ153" s="20">
        <v>2</v>
      </c>
      <c r="BR153" s="20">
        <v>2</v>
      </c>
      <c r="BS153" s="20">
        <v>1</v>
      </c>
      <c r="BT153" s="20">
        <v>1</v>
      </c>
      <c r="BU153" s="20">
        <v>2</v>
      </c>
      <c r="BV153" s="20">
        <v>2</v>
      </c>
      <c r="BW153" s="20">
        <v>2</v>
      </c>
      <c r="BX153" s="20">
        <v>2</v>
      </c>
      <c r="BY153" s="20">
        <v>2</v>
      </c>
      <c r="BZ153" s="20">
        <v>2</v>
      </c>
      <c r="CA153" s="963">
        <v>1</v>
      </c>
      <c r="CB153" s="20">
        <v>2</v>
      </c>
      <c r="CC153" s="20">
        <v>2</v>
      </c>
      <c r="CD153" s="21">
        <f>COUNTIF($BF153:$CC153,2)</f>
        <v>20</v>
      </c>
      <c r="CE153" s="22">
        <f>CD153/COUNTA($BF153:$CC153)</f>
        <v>0.83333333333333337</v>
      </c>
      <c r="CF153" s="21">
        <f>COUNTIF($BF153:$CC153,1)</f>
        <v>4</v>
      </c>
      <c r="CG153" s="22">
        <f>CF153/COUNTA($BF153:$CC153)</f>
        <v>0.16666666666666666</v>
      </c>
      <c r="CH153" s="21">
        <f>COUNTIF($BF153:$CC153,0)</f>
        <v>0</v>
      </c>
      <c r="CI153" s="22">
        <f>CH153/COUNTA($BF153:$CC153)</f>
        <v>0</v>
      </c>
      <c r="CJ153" s="21">
        <f>(((CD153*2)+(CF153*1)+(CH153*0)))/COUNTA($BF153:$CC153)</f>
        <v>1.8333333333333333</v>
      </c>
      <c r="CK153" s="21" t="str">
        <f>IF(CJ153&gt;=1.6,"Đạt mục tiêu",IF(CJ153&gt;=1,"Cần cố gắng","Chưa đạt"))</f>
        <v>Đạt mục tiêu</v>
      </c>
    </row>
    <row r="154" spans="1:89" s="2" customFormat="1" ht="63">
      <c r="A154" s="19">
        <v>131</v>
      </c>
      <c r="B154" s="451">
        <v>131</v>
      </c>
      <c r="C154" s="523" t="s">
        <v>346</v>
      </c>
      <c r="D154" s="488" t="s">
        <v>17</v>
      </c>
      <c r="E154" s="523" t="s">
        <v>347</v>
      </c>
      <c r="F154" s="488" t="s">
        <v>17</v>
      </c>
      <c r="G154" s="523" t="s">
        <v>419</v>
      </c>
      <c r="H154" s="23" t="s">
        <v>420</v>
      </c>
      <c r="I154" s="20" t="s">
        <v>275</v>
      </c>
      <c r="J154" s="10" t="s">
        <v>25</v>
      </c>
      <c r="K154" s="20"/>
      <c r="L154" s="20"/>
      <c r="M154" s="20"/>
      <c r="N154" s="79"/>
      <c r="O154" s="79"/>
      <c r="P154" s="20"/>
      <c r="Q154" s="20"/>
      <c r="R154" s="20"/>
      <c r="S154" s="20" t="s">
        <v>16</v>
      </c>
      <c r="T154" s="20"/>
      <c r="U154" s="66">
        <f t="shared" si="68"/>
        <v>1</v>
      </c>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t="s">
        <v>727</v>
      </c>
      <c r="BA154" s="20" t="s">
        <v>725</v>
      </c>
      <c r="BB154" s="20" t="s">
        <v>725</v>
      </c>
      <c r="BC154" s="20" t="s">
        <v>725</v>
      </c>
      <c r="BD154" s="20"/>
      <c r="BE154" s="20"/>
      <c r="BF154" s="20">
        <v>2</v>
      </c>
      <c r="BG154" s="20">
        <v>2</v>
      </c>
      <c r="BH154" s="20">
        <v>2</v>
      </c>
      <c r="BI154" s="20">
        <v>2</v>
      </c>
      <c r="BJ154" s="20">
        <v>2</v>
      </c>
      <c r="BK154" s="20">
        <v>2</v>
      </c>
      <c r="BL154" s="20">
        <v>1</v>
      </c>
      <c r="BM154" s="20">
        <v>2</v>
      </c>
      <c r="BN154" s="20">
        <v>2</v>
      </c>
      <c r="BO154" s="20">
        <v>2</v>
      </c>
      <c r="BP154" s="20">
        <v>2</v>
      </c>
      <c r="BQ154" s="20">
        <v>2</v>
      </c>
      <c r="BR154" s="20">
        <v>2</v>
      </c>
      <c r="BS154" s="20">
        <v>1</v>
      </c>
      <c r="BT154" s="20">
        <v>1</v>
      </c>
      <c r="BU154" s="20">
        <v>2</v>
      </c>
      <c r="BV154" s="20">
        <v>1</v>
      </c>
      <c r="BW154" s="20">
        <v>2</v>
      </c>
      <c r="BX154" s="20">
        <v>2</v>
      </c>
      <c r="BY154" s="20">
        <v>2</v>
      </c>
      <c r="BZ154" s="20">
        <v>2</v>
      </c>
      <c r="CA154" s="963">
        <v>1</v>
      </c>
      <c r="CB154" s="20">
        <v>2</v>
      </c>
      <c r="CC154" s="20">
        <v>2</v>
      </c>
      <c r="CD154" s="21">
        <f t="shared" ref="CD154:CD155" si="88">COUNTIF($BF154:$CC154,2)</f>
        <v>19</v>
      </c>
      <c r="CE154" s="22">
        <f t="shared" ref="CE154:CE155" si="89">CD154/COUNTA($BF154:$CC154)</f>
        <v>0.79166666666666663</v>
      </c>
      <c r="CF154" s="21">
        <f t="shared" ref="CF154:CF155" si="90">COUNTIF($BF154:$CC154,1)</f>
        <v>5</v>
      </c>
      <c r="CG154" s="22">
        <f t="shared" ref="CG154:CG155" si="91">CF154/COUNTA($BF154:$CC154)</f>
        <v>0.20833333333333334</v>
      </c>
      <c r="CH154" s="21">
        <f t="shared" ref="CH154:CH155" si="92">COUNTIF($BF154:$CC154,0)</f>
        <v>0</v>
      </c>
      <c r="CI154" s="22">
        <f t="shared" ref="CI154:CI155" si="93">CH154/COUNTA($BF154:$CC154)</f>
        <v>0</v>
      </c>
      <c r="CJ154" s="21">
        <f t="shared" ref="CJ154:CJ155" si="94">(((CD154*2)+(CF154*1)+(CH154*0)))/COUNTA($BF154:$CC154)</f>
        <v>1.7916666666666667</v>
      </c>
      <c r="CK154" s="21" t="str">
        <f t="shared" ref="CK154:CK155" si="95">IF(CJ154&gt;=1.6,"Đạt mục tiêu",IF(CJ154&gt;=1,"Cần cố gắng","Chưa đạt"))</f>
        <v>Đạt mục tiêu</v>
      </c>
    </row>
    <row r="155" spans="1:89" s="2" customFormat="1" ht="63">
      <c r="A155" s="19">
        <v>132</v>
      </c>
      <c r="B155" s="451">
        <v>132</v>
      </c>
      <c r="C155" s="523" t="s">
        <v>348</v>
      </c>
      <c r="D155" s="488" t="s">
        <v>17</v>
      </c>
      <c r="E155" s="523" t="s">
        <v>349</v>
      </c>
      <c r="F155" s="488" t="s">
        <v>17</v>
      </c>
      <c r="G155" s="523" t="s">
        <v>421</v>
      </c>
      <c r="H155" s="23" t="s">
        <v>422</v>
      </c>
      <c r="I155" s="20" t="s">
        <v>275</v>
      </c>
      <c r="J155" s="10" t="s">
        <v>25</v>
      </c>
      <c r="K155" s="20"/>
      <c r="L155" s="20"/>
      <c r="M155" s="20"/>
      <c r="N155" s="79"/>
      <c r="O155" s="79"/>
      <c r="P155" s="20"/>
      <c r="Q155" s="20"/>
      <c r="R155" s="20"/>
      <c r="S155" s="20"/>
      <c r="T155" s="20" t="s">
        <v>16</v>
      </c>
      <c r="U155" s="66">
        <f t="shared" si="68"/>
        <v>1</v>
      </c>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v>2</v>
      </c>
      <c r="BG155" s="20">
        <v>2</v>
      </c>
      <c r="BH155" s="20">
        <v>2</v>
      </c>
      <c r="BI155" s="20">
        <v>2</v>
      </c>
      <c r="BJ155" s="20">
        <v>2</v>
      </c>
      <c r="BK155" s="20">
        <v>2</v>
      </c>
      <c r="BL155" s="20">
        <v>1</v>
      </c>
      <c r="BM155" s="20">
        <v>2</v>
      </c>
      <c r="BN155" s="20">
        <v>2</v>
      </c>
      <c r="BO155" s="20">
        <v>2</v>
      </c>
      <c r="BP155" s="20">
        <v>2</v>
      </c>
      <c r="BQ155" s="20">
        <v>2</v>
      </c>
      <c r="BR155" s="20">
        <v>2</v>
      </c>
      <c r="BS155" s="20">
        <v>1</v>
      </c>
      <c r="BT155" s="20">
        <v>1</v>
      </c>
      <c r="BU155" s="20">
        <v>2</v>
      </c>
      <c r="BV155" s="20">
        <v>2</v>
      </c>
      <c r="BW155" s="20">
        <v>2</v>
      </c>
      <c r="BX155" s="20">
        <v>2</v>
      </c>
      <c r="BY155" s="20">
        <v>2</v>
      </c>
      <c r="BZ155" s="20">
        <v>2</v>
      </c>
      <c r="CA155" s="963">
        <v>1</v>
      </c>
      <c r="CB155" s="20">
        <v>2</v>
      </c>
      <c r="CC155" s="20">
        <v>2</v>
      </c>
      <c r="CD155" s="21">
        <f t="shared" si="88"/>
        <v>20</v>
      </c>
      <c r="CE155" s="22">
        <f t="shared" si="89"/>
        <v>0.83333333333333337</v>
      </c>
      <c r="CF155" s="21">
        <f t="shared" si="90"/>
        <v>4</v>
      </c>
      <c r="CG155" s="22">
        <f t="shared" si="91"/>
        <v>0.16666666666666666</v>
      </c>
      <c r="CH155" s="21">
        <f t="shared" si="92"/>
        <v>0</v>
      </c>
      <c r="CI155" s="22">
        <f t="shared" si="93"/>
        <v>0</v>
      </c>
      <c r="CJ155" s="21">
        <f t="shared" si="94"/>
        <v>1.8333333333333333</v>
      </c>
      <c r="CK155" s="21" t="str">
        <f t="shared" si="95"/>
        <v>Đạt mục tiêu</v>
      </c>
    </row>
    <row r="156" spans="1:89" ht="94.5">
      <c r="A156" s="950">
        <v>133</v>
      </c>
      <c r="B156" s="451">
        <v>133</v>
      </c>
      <c r="C156" s="490" t="s">
        <v>350</v>
      </c>
      <c r="D156" s="488" t="s">
        <v>17</v>
      </c>
      <c r="E156" s="490" t="s">
        <v>351</v>
      </c>
      <c r="F156" s="488" t="s">
        <v>17</v>
      </c>
      <c r="G156" s="523" t="s">
        <v>423</v>
      </c>
      <c r="H156" s="518" t="s">
        <v>427</v>
      </c>
      <c r="I156" s="20" t="s">
        <v>275</v>
      </c>
      <c r="J156" s="10" t="s">
        <v>25</v>
      </c>
      <c r="K156" s="20"/>
      <c r="L156" s="20"/>
      <c r="M156" s="20"/>
      <c r="N156" s="950" t="s">
        <v>16</v>
      </c>
      <c r="O156" s="79"/>
      <c r="P156" s="20"/>
      <c r="Q156" s="20"/>
      <c r="R156" s="20"/>
      <c r="S156" s="20"/>
      <c r="T156" s="20"/>
      <c r="U156" s="66">
        <f t="shared" si="68"/>
        <v>1</v>
      </c>
      <c r="V156" s="20"/>
      <c r="W156" s="20"/>
      <c r="X156" s="20"/>
      <c r="Y156" s="20"/>
      <c r="Z156" s="20"/>
      <c r="AA156" s="20"/>
      <c r="AB156" s="20"/>
      <c r="AC156" s="20"/>
      <c r="AD156" s="20"/>
      <c r="AE156" s="20"/>
      <c r="AF156" s="20"/>
      <c r="AG156" s="20"/>
      <c r="AH156" s="950" t="s">
        <v>723</v>
      </c>
      <c r="AI156" s="950" t="s">
        <v>724</v>
      </c>
      <c r="AJ156" s="950" t="s">
        <v>723</v>
      </c>
      <c r="AK156" s="950" t="s">
        <v>724</v>
      </c>
      <c r="AL156" s="950" t="s">
        <v>723</v>
      </c>
      <c r="AM156" s="20"/>
      <c r="AN156" s="20"/>
      <c r="AO156" s="20"/>
      <c r="AP156" s="20"/>
      <c r="AQ156" s="20"/>
      <c r="AR156" s="20"/>
      <c r="AS156" s="20"/>
      <c r="AT156" s="20"/>
      <c r="AU156" s="20"/>
      <c r="AV156" s="20"/>
      <c r="AW156" s="20"/>
      <c r="AX156" s="20"/>
      <c r="AY156" s="20"/>
      <c r="AZ156" s="20"/>
      <c r="BA156" s="20"/>
      <c r="BB156" s="20"/>
      <c r="BC156" s="20"/>
      <c r="BD156" s="20"/>
      <c r="BE156" s="20"/>
      <c r="BF156" s="20">
        <v>2</v>
      </c>
      <c r="BG156" s="20">
        <v>2</v>
      </c>
      <c r="BH156" s="20">
        <v>2</v>
      </c>
      <c r="BI156" s="20">
        <v>1</v>
      </c>
      <c r="BJ156" s="20">
        <v>2</v>
      </c>
      <c r="BK156" s="20">
        <v>2</v>
      </c>
      <c r="BL156" s="20">
        <v>2</v>
      </c>
      <c r="BM156" s="20">
        <v>2</v>
      </c>
      <c r="BN156" s="20">
        <v>2</v>
      </c>
      <c r="BO156" s="20">
        <v>1</v>
      </c>
      <c r="BP156" s="20">
        <v>2</v>
      </c>
      <c r="BQ156" s="20">
        <v>2</v>
      </c>
      <c r="BR156" s="20">
        <v>2</v>
      </c>
      <c r="BS156" s="20">
        <v>2</v>
      </c>
      <c r="BT156" s="20">
        <v>1</v>
      </c>
      <c r="BU156" s="20">
        <v>2</v>
      </c>
      <c r="BV156" s="20">
        <v>2</v>
      </c>
      <c r="BW156" s="20">
        <v>2</v>
      </c>
      <c r="BX156" s="20">
        <v>2</v>
      </c>
      <c r="BY156" s="20">
        <v>2</v>
      </c>
      <c r="BZ156" s="20">
        <v>2</v>
      </c>
      <c r="CA156" s="963">
        <v>1</v>
      </c>
      <c r="CB156" s="20">
        <v>2</v>
      </c>
      <c r="CC156" s="20">
        <v>1</v>
      </c>
      <c r="CD156" s="21">
        <f>COUNTIF($BF156:$CC156,2)</f>
        <v>19</v>
      </c>
      <c r="CE156" s="22">
        <f>CD156/COUNTA($BF156:$CC156)</f>
        <v>0.79166666666666663</v>
      </c>
      <c r="CF156" s="21">
        <f>COUNTIF($BF156:$CC156,1)</f>
        <v>5</v>
      </c>
      <c r="CG156" s="22">
        <f>CF156/COUNTA($BF156:$CC156)</f>
        <v>0.20833333333333334</v>
      </c>
      <c r="CH156" s="21">
        <f>COUNTIF($BF156:$CC156,0)</f>
        <v>0</v>
      </c>
      <c r="CI156" s="22">
        <f>CH156/COUNTA($BF156:$CC156)</f>
        <v>0</v>
      </c>
      <c r="CJ156" s="21">
        <f>(((CD156*2)+(CF156*1)+(CH156*0)))/COUNTA($BF156:$CC156)</f>
        <v>1.7916666666666667</v>
      </c>
      <c r="CK156" s="427" t="str">
        <f>IF(CJ156&gt;=1.6,"Đạt mục tiêu",IF(CJ156&gt;=1,"Cần cố gắng","Chưa đạt"))</f>
        <v>Đạt mục tiêu</v>
      </c>
    </row>
    <row r="157" spans="1:89" s="2" customFormat="1" ht="94.5">
      <c r="A157" s="19">
        <v>134</v>
      </c>
      <c r="B157" s="451">
        <v>134</v>
      </c>
      <c r="C157" s="523" t="s">
        <v>350</v>
      </c>
      <c r="D157" s="488" t="s">
        <v>17</v>
      </c>
      <c r="E157" s="523" t="s">
        <v>351</v>
      </c>
      <c r="F157" s="488" t="s">
        <v>17</v>
      </c>
      <c r="G157" s="523" t="s">
        <v>1402</v>
      </c>
      <c r="H157" s="23" t="s">
        <v>428</v>
      </c>
      <c r="I157" s="20" t="s">
        <v>275</v>
      </c>
      <c r="J157" s="10" t="s">
        <v>25</v>
      </c>
      <c r="K157" s="20"/>
      <c r="L157" s="20"/>
      <c r="M157" s="20"/>
      <c r="N157" s="79"/>
      <c r="O157" s="79"/>
      <c r="P157" s="20" t="s">
        <v>16</v>
      </c>
      <c r="Q157" s="20"/>
      <c r="R157" s="20"/>
      <c r="S157" s="20"/>
      <c r="T157" s="20"/>
      <c r="U157" s="66">
        <f t="shared" si="68"/>
        <v>1</v>
      </c>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t="s">
        <v>727</v>
      </c>
      <c r="AR157" s="20" t="s">
        <v>727</v>
      </c>
      <c r="AS157" s="20" t="s">
        <v>727</v>
      </c>
      <c r="AT157" s="20"/>
      <c r="AU157" s="20"/>
      <c r="AV157" s="20"/>
      <c r="AW157" s="20"/>
      <c r="AX157" s="20"/>
      <c r="AY157" s="20"/>
      <c r="AZ157" s="20"/>
      <c r="BA157" s="20"/>
      <c r="BB157" s="20"/>
      <c r="BC157" s="20"/>
      <c r="BD157" s="20"/>
      <c r="BE157" s="20"/>
      <c r="BF157" s="20">
        <v>2</v>
      </c>
      <c r="BG157" s="20">
        <v>2</v>
      </c>
      <c r="BH157" s="20">
        <v>2</v>
      </c>
      <c r="BI157" s="20">
        <v>1</v>
      </c>
      <c r="BJ157" s="20">
        <v>2</v>
      </c>
      <c r="BK157" s="20">
        <v>2</v>
      </c>
      <c r="BL157" s="20">
        <v>2</v>
      </c>
      <c r="BM157" s="20">
        <v>2</v>
      </c>
      <c r="BN157" s="20">
        <v>2</v>
      </c>
      <c r="BO157" s="20">
        <v>1</v>
      </c>
      <c r="BP157" s="20">
        <v>2</v>
      </c>
      <c r="BQ157" s="20">
        <v>2</v>
      </c>
      <c r="BR157" s="20">
        <v>2</v>
      </c>
      <c r="BS157" s="20">
        <v>2</v>
      </c>
      <c r="BT157" s="20">
        <v>1</v>
      </c>
      <c r="BU157" s="20">
        <v>2</v>
      </c>
      <c r="BV157" s="20">
        <v>2</v>
      </c>
      <c r="BW157" s="20">
        <v>2</v>
      </c>
      <c r="BX157" s="20">
        <v>2</v>
      </c>
      <c r="BY157" s="20">
        <v>2</v>
      </c>
      <c r="BZ157" s="20">
        <v>2</v>
      </c>
      <c r="CA157" s="963">
        <v>1</v>
      </c>
      <c r="CB157" s="20">
        <v>2</v>
      </c>
      <c r="CC157" s="20">
        <v>2</v>
      </c>
      <c r="CD157" s="21">
        <f t="shared" ref="CD157:CD176" si="96">COUNTIF($BF157:$CC157,2)</f>
        <v>20</v>
      </c>
      <c r="CE157" s="22">
        <f t="shared" ref="CE157:CE180" si="97">CD157/COUNTA($BF157:$CC157)</f>
        <v>0.83333333333333337</v>
      </c>
      <c r="CF157" s="21">
        <f t="shared" ref="CF157:CF180" si="98">COUNTIF($BF157:$CC157,1)</f>
        <v>4</v>
      </c>
      <c r="CG157" s="22">
        <f t="shared" ref="CG157:CG176" si="99">CF157/COUNTA($BF157:$CC157)</f>
        <v>0.16666666666666666</v>
      </c>
      <c r="CH157" s="21">
        <f t="shared" ref="CH157:CH180" si="100">COUNTIF($BF157:$CC157,0)</f>
        <v>0</v>
      </c>
      <c r="CI157" s="22">
        <f t="shared" ref="CI157:CI180" si="101">CH157/COUNTA($BF157:$CC157)</f>
        <v>0</v>
      </c>
      <c r="CJ157" s="21">
        <f t="shared" ref="CJ157:CJ180" si="102">(((CD157*2)+(CF157*1)+(CH157*0)))/COUNTA($BF157:$CC157)</f>
        <v>1.8333333333333333</v>
      </c>
      <c r="CK157" s="427" t="str">
        <f t="shared" ref="CK157:CK159" si="103">IF(CJ157&gt;=1.6,"Đạt mục tiêu",IF(CJ157&gt;=1,"Cần cố gắng","Chưa đạt"))</f>
        <v>Đạt mục tiêu</v>
      </c>
    </row>
    <row r="158" spans="1:89" s="2" customFormat="1" ht="94.5">
      <c r="A158" s="19">
        <v>135</v>
      </c>
      <c r="B158" s="451">
        <v>135</v>
      </c>
      <c r="C158" s="523" t="s">
        <v>350</v>
      </c>
      <c r="D158" s="488" t="s">
        <v>17</v>
      </c>
      <c r="E158" s="523" t="s">
        <v>351</v>
      </c>
      <c r="F158" s="488" t="s">
        <v>17</v>
      </c>
      <c r="G158" s="523" t="s">
        <v>426</v>
      </c>
      <c r="H158" s="23" t="s">
        <v>429</v>
      </c>
      <c r="I158" s="20" t="s">
        <v>275</v>
      </c>
      <c r="J158" s="10" t="s">
        <v>25</v>
      </c>
      <c r="K158" s="20"/>
      <c r="L158" s="20"/>
      <c r="M158" s="20"/>
      <c r="N158" s="79"/>
      <c r="O158" s="79"/>
      <c r="P158" s="20"/>
      <c r="Q158" s="20"/>
      <c r="R158" s="20"/>
      <c r="S158" s="20"/>
      <c r="T158" s="20" t="s">
        <v>16</v>
      </c>
      <c r="U158" s="66">
        <f t="shared" si="68"/>
        <v>1</v>
      </c>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v>2</v>
      </c>
      <c r="BG158" s="20">
        <v>2</v>
      </c>
      <c r="BH158" s="20">
        <v>2</v>
      </c>
      <c r="BI158" s="20">
        <v>1</v>
      </c>
      <c r="BJ158" s="20">
        <v>2</v>
      </c>
      <c r="BK158" s="20">
        <v>2</v>
      </c>
      <c r="BL158" s="20">
        <v>2</v>
      </c>
      <c r="BM158" s="20">
        <v>2</v>
      </c>
      <c r="BN158" s="20">
        <v>2</v>
      </c>
      <c r="BO158" s="20">
        <v>1</v>
      </c>
      <c r="BP158" s="20">
        <v>2</v>
      </c>
      <c r="BQ158" s="20">
        <v>2</v>
      </c>
      <c r="BR158" s="20">
        <v>2</v>
      </c>
      <c r="BS158" s="20">
        <v>2</v>
      </c>
      <c r="BT158" s="20">
        <v>1</v>
      </c>
      <c r="BU158" s="20">
        <v>2</v>
      </c>
      <c r="BV158" s="20">
        <v>2</v>
      </c>
      <c r="BW158" s="20">
        <v>2</v>
      </c>
      <c r="BX158" s="20">
        <v>2</v>
      </c>
      <c r="BY158" s="20">
        <v>2</v>
      </c>
      <c r="BZ158" s="20">
        <v>2</v>
      </c>
      <c r="CA158" s="963">
        <v>1</v>
      </c>
      <c r="CB158" s="20">
        <v>2</v>
      </c>
      <c r="CC158" s="20">
        <v>1</v>
      </c>
      <c r="CD158" s="21">
        <f t="shared" si="96"/>
        <v>19</v>
      </c>
      <c r="CE158" s="22">
        <f t="shared" si="97"/>
        <v>0.79166666666666663</v>
      </c>
      <c r="CF158" s="21">
        <f t="shared" si="98"/>
        <v>5</v>
      </c>
      <c r="CG158" s="22">
        <f t="shared" si="99"/>
        <v>0.20833333333333334</v>
      </c>
      <c r="CH158" s="21">
        <f t="shared" si="100"/>
        <v>0</v>
      </c>
      <c r="CI158" s="22">
        <f t="shared" si="101"/>
        <v>0</v>
      </c>
      <c r="CJ158" s="21">
        <f t="shared" si="102"/>
        <v>1.7916666666666667</v>
      </c>
      <c r="CK158" s="427" t="str">
        <f t="shared" si="103"/>
        <v>Đạt mục tiêu</v>
      </c>
    </row>
    <row r="159" spans="1:89" s="2" customFormat="1" ht="63">
      <c r="A159" s="19">
        <v>136</v>
      </c>
      <c r="B159" s="451">
        <v>136</v>
      </c>
      <c r="C159" s="523" t="s">
        <v>352</v>
      </c>
      <c r="D159" s="488" t="s">
        <v>17</v>
      </c>
      <c r="E159" s="523" t="s">
        <v>353</v>
      </c>
      <c r="F159" s="488" t="s">
        <v>17</v>
      </c>
      <c r="G159" s="523" t="s">
        <v>430</v>
      </c>
      <c r="H159" s="23" t="s">
        <v>431</v>
      </c>
      <c r="I159" s="20" t="s">
        <v>275</v>
      </c>
      <c r="J159" s="10" t="s">
        <v>25</v>
      </c>
      <c r="K159" s="20"/>
      <c r="L159" s="20"/>
      <c r="M159" s="20"/>
      <c r="N159" s="79"/>
      <c r="O159" s="79"/>
      <c r="P159" s="20"/>
      <c r="Q159" s="20"/>
      <c r="R159" s="20"/>
      <c r="S159" s="20" t="s">
        <v>16</v>
      </c>
      <c r="T159" s="20"/>
      <c r="U159" s="66">
        <f t="shared" si="68"/>
        <v>1</v>
      </c>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t="s">
        <v>724</v>
      </c>
      <c r="BA159" s="20" t="s">
        <v>727</v>
      </c>
      <c r="BB159" s="20" t="s">
        <v>724</v>
      </c>
      <c r="BC159" s="20" t="s">
        <v>723</v>
      </c>
      <c r="BD159" s="20"/>
      <c r="BE159" s="20"/>
      <c r="BF159" s="20">
        <v>2</v>
      </c>
      <c r="BG159" s="20">
        <v>2</v>
      </c>
      <c r="BH159" s="20">
        <v>2</v>
      </c>
      <c r="BI159" s="20">
        <v>1</v>
      </c>
      <c r="BJ159" s="20">
        <v>2</v>
      </c>
      <c r="BK159" s="20">
        <v>2</v>
      </c>
      <c r="BL159" s="20">
        <v>2</v>
      </c>
      <c r="BM159" s="20">
        <v>2</v>
      </c>
      <c r="BN159" s="20">
        <v>2</v>
      </c>
      <c r="BO159" s="20">
        <v>1</v>
      </c>
      <c r="BP159" s="20">
        <v>2</v>
      </c>
      <c r="BQ159" s="20">
        <v>2</v>
      </c>
      <c r="BR159" s="20">
        <v>2</v>
      </c>
      <c r="BS159" s="20">
        <v>2</v>
      </c>
      <c r="BT159" s="20">
        <v>1</v>
      </c>
      <c r="BU159" s="20">
        <v>2</v>
      </c>
      <c r="BV159" s="20">
        <v>2</v>
      </c>
      <c r="BW159" s="20">
        <v>2</v>
      </c>
      <c r="BX159" s="20">
        <v>2</v>
      </c>
      <c r="BY159" s="20">
        <v>2</v>
      </c>
      <c r="BZ159" s="20">
        <v>2</v>
      </c>
      <c r="CA159" s="963">
        <v>1</v>
      </c>
      <c r="CB159" s="20">
        <v>2</v>
      </c>
      <c r="CC159" s="20">
        <v>1</v>
      </c>
      <c r="CD159" s="21">
        <f t="shared" si="96"/>
        <v>19</v>
      </c>
      <c r="CE159" s="22">
        <f t="shared" si="97"/>
        <v>0.79166666666666663</v>
      </c>
      <c r="CF159" s="21">
        <f t="shared" si="98"/>
        <v>5</v>
      </c>
      <c r="CG159" s="22">
        <f t="shared" si="99"/>
        <v>0.20833333333333334</v>
      </c>
      <c r="CH159" s="21">
        <f t="shared" si="100"/>
        <v>0</v>
      </c>
      <c r="CI159" s="22">
        <f t="shared" si="101"/>
        <v>0</v>
      </c>
      <c r="CJ159" s="21">
        <f t="shared" si="102"/>
        <v>1.7916666666666667</v>
      </c>
      <c r="CK159" s="427" t="str">
        <f t="shared" si="103"/>
        <v>Đạt mục tiêu</v>
      </c>
    </row>
    <row r="160" spans="1:89" ht="62.25">
      <c r="A160" s="950">
        <v>137</v>
      </c>
      <c r="B160" s="451">
        <v>137</v>
      </c>
      <c r="C160" s="390" t="s">
        <v>432</v>
      </c>
      <c r="D160" s="488" t="s">
        <v>14</v>
      </c>
      <c r="E160" s="523" t="s">
        <v>438</v>
      </c>
      <c r="F160" s="488" t="s">
        <v>17</v>
      </c>
      <c r="G160" s="523" t="s">
        <v>437</v>
      </c>
      <c r="H160" s="23" t="s">
        <v>973</v>
      </c>
      <c r="I160" s="20" t="s">
        <v>275</v>
      </c>
      <c r="J160" s="10" t="s">
        <v>25</v>
      </c>
      <c r="K160" s="950" t="s">
        <v>16</v>
      </c>
      <c r="L160" s="20"/>
      <c r="M160" s="20"/>
      <c r="N160" s="79"/>
      <c r="O160" s="79"/>
      <c r="P160" s="20"/>
      <c r="Q160" s="20"/>
      <c r="R160" s="20"/>
      <c r="S160" s="20"/>
      <c r="T160" s="20"/>
      <c r="U160" s="66">
        <f t="shared" si="68"/>
        <v>1</v>
      </c>
      <c r="V160" s="72" t="s">
        <v>725</v>
      </c>
      <c r="W160" s="20" t="s">
        <v>723</v>
      </c>
      <c r="X160" s="20" t="s">
        <v>726</v>
      </c>
      <c r="Y160" s="20" t="s">
        <v>726</v>
      </c>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960" t="s">
        <v>281</v>
      </c>
      <c r="BG160" s="960" t="s">
        <v>281</v>
      </c>
      <c r="BH160" s="960" t="s">
        <v>1160</v>
      </c>
      <c r="BI160" s="960" t="s">
        <v>281</v>
      </c>
      <c r="BJ160" s="960" t="s">
        <v>1160</v>
      </c>
      <c r="BK160" s="960" t="s">
        <v>281</v>
      </c>
      <c r="BL160" s="960" t="s">
        <v>281</v>
      </c>
      <c r="BM160" s="960" t="s">
        <v>281</v>
      </c>
      <c r="BN160" s="960" t="s">
        <v>281</v>
      </c>
      <c r="BO160" s="960" t="s">
        <v>281</v>
      </c>
      <c r="BP160" s="960" t="s">
        <v>281</v>
      </c>
      <c r="BQ160" s="960" t="s">
        <v>281</v>
      </c>
      <c r="BR160" s="960" t="s">
        <v>281</v>
      </c>
      <c r="BS160" s="960" t="s">
        <v>281</v>
      </c>
      <c r="BT160" s="960" t="s">
        <v>281</v>
      </c>
      <c r="BU160" s="960" t="s">
        <v>281</v>
      </c>
      <c r="BV160" s="960" t="s">
        <v>281</v>
      </c>
      <c r="BW160" s="960" t="s">
        <v>281</v>
      </c>
      <c r="BX160" s="960" t="s">
        <v>281</v>
      </c>
      <c r="BY160" s="960" t="s">
        <v>281</v>
      </c>
      <c r="BZ160" s="960" t="s">
        <v>281</v>
      </c>
      <c r="CA160" s="963">
        <v>1</v>
      </c>
      <c r="CB160" s="960" t="s">
        <v>1160</v>
      </c>
      <c r="CC160" s="960" t="s">
        <v>281</v>
      </c>
      <c r="CD160" s="950">
        <f t="shared" si="96"/>
        <v>20</v>
      </c>
      <c r="CE160" s="510">
        <f t="shared" si="97"/>
        <v>0.83333333333333337</v>
      </c>
      <c r="CF160" s="950">
        <f t="shared" si="98"/>
        <v>4</v>
      </c>
      <c r="CG160" s="510">
        <f t="shared" si="99"/>
        <v>0.16666666666666666</v>
      </c>
      <c r="CH160" s="21">
        <f t="shared" si="100"/>
        <v>0</v>
      </c>
      <c r="CI160" s="511">
        <f t="shared" si="101"/>
        <v>0</v>
      </c>
      <c r="CJ160" s="950">
        <f t="shared" si="102"/>
        <v>1.8333333333333333</v>
      </c>
      <c r="CK160" s="951" t="str">
        <f>IF(CJ160&gt;=1.6,"Đạt mục tiêu",IF(CJ160&gt;=1,"Cần cố gắng","Chưa đạt"))</f>
        <v>Đạt mục tiêu</v>
      </c>
    </row>
    <row r="161" spans="1:89" s="2" customFormat="1" ht="62.25" customHeight="1">
      <c r="A161" s="19"/>
      <c r="B161" s="451"/>
      <c r="C161" s="390" t="s">
        <v>432</v>
      </c>
      <c r="D161" s="390" t="s">
        <v>432</v>
      </c>
      <c r="E161" s="390" t="s">
        <v>432</v>
      </c>
      <c r="F161" s="390" t="s">
        <v>432</v>
      </c>
      <c r="G161" s="390" t="s">
        <v>432</v>
      </c>
      <c r="H161" s="23" t="s">
        <v>1015</v>
      </c>
      <c r="I161" s="20"/>
      <c r="J161" s="10"/>
      <c r="K161" s="21"/>
      <c r="L161" s="20"/>
      <c r="M161" s="20"/>
      <c r="N161" s="79"/>
      <c r="O161" s="79"/>
      <c r="P161" s="20"/>
      <c r="Q161" s="20"/>
      <c r="R161" s="21" t="s">
        <v>16</v>
      </c>
      <c r="S161" s="20"/>
      <c r="T161" s="20"/>
      <c r="U161" s="66"/>
      <c r="V161" s="72"/>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t="s">
        <v>724</v>
      </c>
      <c r="AY161" s="20" t="s">
        <v>726</v>
      </c>
      <c r="AZ161" s="20"/>
      <c r="BA161" s="20"/>
      <c r="BB161" s="20"/>
      <c r="BC161" s="20"/>
      <c r="BD161" s="20"/>
      <c r="BE161" s="20"/>
      <c r="BF161" s="20">
        <v>2</v>
      </c>
      <c r="BG161" s="20">
        <v>2</v>
      </c>
      <c r="BH161" s="20">
        <v>2</v>
      </c>
      <c r="BI161" s="20">
        <v>1</v>
      </c>
      <c r="BJ161" s="20">
        <v>2</v>
      </c>
      <c r="BK161" s="20">
        <v>2</v>
      </c>
      <c r="BL161" s="20">
        <v>2</v>
      </c>
      <c r="BM161" s="20">
        <v>2</v>
      </c>
      <c r="BN161" s="20">
        <v>2</v>
      </c>
      <c r="BO161" s="20">
        <v>1</v>
      </c>
      <c r="BP161" s="20">
        <v>2</v>
      </c>
      <c r="BQ161" s="20">
        <v>2</v>
      </c>
      <c r="BR161" s="20">
        <v>2</v>
      </c>
      <c r="BS161" s="20">
        <v>2</v>
      </c>
      <c r="BT161" s="20">
        <v>1</v>
      </c>
      <c r="BU161" s="20">
        <v>2</v>
      </c>
      <c r="BV161" s="20">
        <v>2</v>
      </c>
      <c r="BW161" s="20">
        <v>2</v>
      </c>
      <c r="BX161" s="20">
        <v>2</v>
      </c>
      <c r="BY161" s="20">
        <v>2</v>
      </c>
      <c r="BZ161" s="20">
        <v>2</v>
      </c>
      <c r="CA161" s="963">
        <v>1</v>
      </c>
      <c r="CB161" s="20">
        <v>2</v>
      </c>
      <c r="CC161" s="20">
        <v>1</v>
      </c>
      <c r="CD161" s="950">
        <f t="shared" si="96"/>
        <v>19</v>
      </c>
      <c r="CE161" s="510">
        <f t="shared" si="97"/>
        <v>0.79166666666666663</v>
      </c>
      <c r="CF161" s="950">
        <f t="shared" si="98"/>
        <v>5</v>
      </c>
      <c r="CG161" s="510">
        <f t="shared" si="99"/>
        <v>0.20833333333333334</v>
      </c>
      <c r="CH161" s="21">
        <f t="shared" si="100"/>
        <v>0</v>
      </c>
      <c r="CI161" s="511">
        <f t="shared" si="101"/>
        <v>0</v>
      </c>
      <c r="CJ161" s="950">
        <f t="shared" si="102"/>
        <v>1.7916666666666667</v>
      </c>
      <c r="CK161" s="951" t="str">
        <f>IF(CJ161&gt;=1.6,"Đạt mục tiêu",IF(CJ161&gt;=1,"Cần cố gắng","Chưa đạt"))</f>
        <v>Đạt mục tiêu</v>
      </c>
    </row>
    <row r="162" spans="1:89" s="2" customFormat="1" ht="62.25">
      <c r="A162" s="19"/>
      <c r="B162" s="451"/>
      <c r="C162" s="390" t="s">
        <v>432</v>
      </c>
      <c r="D162" s="488"/>
      <c r="E162" s="523"/>
      <c r="F162" s="488"/>
      <c r="G162" s="523" t="s">
        <v>439</v>
      </c>
      <c r="H162" s="23" t="s">
        <v>1048</v>
      </c>
      <c r="I162" s="20"/>
      <c r="J162" s="10"/>
      <c r="K162" s="21"/>
      <c r="L162" s="21" t="s">
        <v>16</v>
      </c>
      <c r="M162" s="20"/>
      <c r="N162" s="79"/>
      <c r="O162" s="79"/>
      <c r="P162" s="20"/>
      <c r="Q162" s="20"/>
      <c r="R162" s="21"/>
      <c r="S162" s="20"/>
      <c r="T162" s="20"/>
      <c r="U162" s="66"/>
      <c r="V162" s="72"/>
      <c r="W162" s="20"/>
      <c r="X162" s="20"/>
      <c r="Y162" s="20"/>
      <c r="Z162" s="20" t="s">
        <v>726</v>
      </c>
      <c r="AA162" s="20" t="s">
        <v>723</v>
      </c>
      <c r="AB162" s="20" t="s">
        <v>727</v>
      </c>
      <c r="AC162" s="20" t="s">
        <v>723</v>
      </c>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20"/>
      <c r="BF162" s="79">
        <v>1</v>
      </c>
      <c r="BG162" s="79">
        <v>2</v>
      </c>
      <c r="BH162" s="79">
        <v>2</v>
      </c>
      <c r="BI162" s="79">
        <v>2</v>
      </c>
      <c r="BJ162" s="79">
        <v>1</v>
      </c>
      <c r="BK162" s="79">
        <v>2</v>
      </c>
      <c r="BL162" s="79">
        <v>2</v>
      </c>
      <c r="BM162" s="79">
        <v>2</v>
      </c>
      <c r="BN162" s="79">
        <v>2</v>
      </c>
      <c r="BO162" s="79">
        <v>1</v>
      </c>
      <c r="BP162" s="79">
        <v>1</v>
      </c>
      <c r="BQ162" s="79">
        <v>2</v>
      </c>
      <c r="BR162" s="79">
        <v>2</v>
      </c>
      <c r="BS162" s="79">
        <v>2</v>
      </c>
      <c r="BT162" s="79">
        <v>2</v>
      </c>
      <c r="BU162" s="79">
        <v>2</v>
      </c>
      <c r="BV162" s="79">
        <v>2</v>
      </c>
      <c r="BW162" s="79">
        <v>2</v>
      </c>
      <c r="BX162" s="79">
        <v>2</v>
      </c>
      <c r="BY162" s="79">
        <v>2</v>
      </c>
      <c r="BZ162" s="79">
        <v>2</v>
      </c>
      <c r="CA162" s="963">
        <v>1</v>
      </c>
      <c r="CB162" s="79">
        <v>2</v>
      </c>
      <c r="CC162" s="79">
        <v>2</v>
      </c>
      <c r="CD162" s="974">
        <f t="shared" si="96"/>
        <v>19</v>
      </c>
      <c r="CE162" s="512">
        <f t="shared" si="97"/>
        <v>0.79166666666666663</v>
      </c>
      <c r="CF162" s="974">
        <f t="shared" si="98"/>
        <v>5</v>
      </c>
      <c r="CG162" s="512">
        <f t="shared" si="99"/>
        <v>0.20833333333333334</v>
      </c>
      <c r="CH162" s="974">
        <f t="shared" si="100"/>
        <v>0</v>
      </c>
      <c r="CI162" s="81">
        <f t="shared" si="101"/>
        <v>0</v>
      </c>
      <c r="CJ162" s="974">
        <f t="shared" si="102"/>
        <v>1.7916666666666667</v>
      </c>
      <c r="CK162" s="975" t="str">
        <f t="shared" ref="CK162:CK164" si="104">IF(CJ162&gt;=1.6,"Đạt mục tiêu",IF(CJ162&gt;=1,"Cần cố gắng","Chưa đạt"))</f>
        <v>Đạt mục tiêu</v>
      </c>
    </row>
    <row r="163" spans="1:89" s="2" customFormat="1" ht="62.25">
      <c r="A163" s="19">
        <v>138</v>
      </c>
      <c r="B163" s="451">
        <v>138</v>
      </c>
      <c r="C163" s="390" t="s">
        <v>432</v>
      </c>
      <c r="D163" s="488" t="s">
        <v>14</v>
      </c>
      <c r="E163" s="523" t="s">
        <v>438</v>
      </c>
      <c r="F163" s="488" t="s">
        <v>17</v>
      </c>
      <c r="G163" s="523" t="s">
        <v>439</v>
      </c>
      <c r="H163" s="23" t="s">
        <v>1049</v>
      </c>
      <c r="I163" s="20" t="s">
        <v>275</v>
      </c>
      <c r="J163" s="10" t="s">
        <v>25</v>
      </c>
      <c r="K163" s="20"/>
      <c r="L163" s="21" t="s">
        <v>16</v>
      </c>
      <c r="M163" s="20"/>
      <c r="N163" s="79"/>
      <c r="O163" s="79"/>
      <c r="P163" s="20"/>
      <c r="Q163" s="20"/>
      <c r="R163" s="20"/>
      <c r="S163" s="20"/>
      <c r="T163" s="20"/>
      <c r="U163" s="66">
        <f t="shared" si="68"/>
        <v>1</v>
      </c>
      <c r="V163" s="20"/>
      <c r="W163" s="20"/>
      <c r="X163" s="20"/>
      <c r="Y163" s="20"/>
      <c r="Z163" s="20" t="s">
        <v>724</v>
      </c>
      <c r="AA163" s="20" t="s">
        <v>726</v>
      </c>
      <c r="AB163" s="20" t="s">
        <v>723</v>
      </c>
      <c r="AC163" s="20" t="s">
        <v>724</v>
      </c>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79">
        <v>2</v>
      </c>
      <c r="BG163" s="79">
        <v>2</v>
      </c>
      <c r="BH163" s="79">
        <v>2</v>
      </c>
      <c r="BI163" s="79">
        <v>2</v>
      </c>
      <c r="BJ163" s="79">
        <v>2</v>
      </c>
      <c r="BK163" s="79">
        <v>2</v>
      </c>
      <c r="BL163" s="79">
        <v>2</v>
      </c>
      <c r="BM163" s="79">
        <v>2</v>
      </c>
      <c r="BN163" s="79">
        <v>2</v>
      </c>
      <c r="BO163" s="79">
        <v>1</v>
      </c>
      <c r="BP163" s="79">
        <v>1</v>
      </c>
      <c r="BQ163" s="79">
        <v>2</v>
      </c>
      <c r="BR163" s="79">
        <v>2</v>
      </c>
      <c r="BS163" s="79">
        <v>1</v>
      </c>
      <c r="BT163" s="79">
        <v>2</v>
      </c>
      <c r="BU163" s="79">
        <v>2</v>
      </c>
      <c r="BV163" s="79">
        <v>2</v>
      </c>
      <c r="BW163" s="79">
        <v>2</v>
      </c>
      <c r="BX163" s="79">
        <v>2</v>
      </c>
      <c r="BY163" s="79">
        <v>2</v>
      </c>
      <c r="BZ163" s="79">
        <v>2</v>
      </c>
      <c r="CA163" s="963">
        <v>1</v>
      </c>
      <c r="CB163" s="79">
        <v>2</v>
      </c>
      <c r="CC163" s="79">
        <v>2</v>
      </c>
      <c r="CD163" s="974">
        <f t="shared" si="96"/>
        <v>20</v>
      </c>
      <c r="CE163" s="512">
        <f t="shared" si="97"/>
        <v>0.83333333333333337</v>
      </c>
      <c r="CF163" s="974">
        <f t="shared" si="98"/>
        <v>4</v>
      </c>
      <c r="CG163" s="512">
        <f t="shared" si="99"/>
        <v>0.16666666666666666</v>
      </c>
      <c r="CH163" s="974">
        <f t="shared" si="100"/>
        <v>0</v>
      </c>
      <c r="CI163" s="81">
        <f t="shared" si="101"/>
        <v>0</v>
      </c>
      <c r="CJ163" s="974">
        <f t="shared" si="102"/>
        <v>1.8333333333333333</v>
      </c>
      <c r="CK163" s="975" t="str">
        <f t="shared" si="104"/>
        <v>Đạt mục tiêu</v>
      </c>
    </row>
    <row r="164" spans="1:89" s="3" customFormat="1" ht="62.25">
      <c r="A164" s="19">
        <v>139</v>
      </c>
      <c r="B164" s="451">
        <v>139</v>
      </c>
      <c r="C164" s="390" t="s">
        <v>432</v>
      </c>
      <c r="D164" s="488" t="s">
        <v>14</v>
      </c>
      <c r="E164" s="523" t="s">
        <v>438</v>
      </c>
      <c r="F164" s="488" t="s">
        <v>17</v>
      </c>
      <c r="G164" s="523" t="s">
        <v>433</v>
      </c>
      <c r="H164" s="37" t="s">
        <v>983</v>
      </c>
      <c r="I164" s="963" t="s">
        <v>275</v>
      </c>
      <c r="J164" s="960" t="s">
        <v>25</v>
      </c>
      <c r="K164" s="963"/>
      <c r="L164" s="963"/>
      <c r="M164" s="944" t="s">
        <v>16</v>
      </c>
      <c r="N164" s="963"/>
      <c r="O164" s="963"/>
      <c r="P164" s="963"/>
      <c r="Q164" s="963"/>
      <c r="R164" s="963"/>
      <c r="S164" s="963"/>
      <c r="T164" s="963"/>
      <c r="U164" s="493">
        <f t="shared" si="68"/>
        <v>1</v>
      </c>
      <c r="V164" s="963"/>
      <c r="W164" s="963"/>
      <c r="X164" s="963"/>
      <c r="Y164" s="963"/>
      <c r="Z164" s="963"/>
      <c r="AA164" s="963"/>
      <c r="AB164" s="963"/>
      <c r="AC164" s="963"/>
      <c r="AD164" s="963" t="s">
        <v>726</v>
      </c>
      <c r="AE164" s="963" t="s">
        <v>723</v>
      </c>
      <c r="AF164" s="963" t="s">
        <v>726</v>
      </c>
      <c r="AG164" s="963" t="s">
        <v>723</v>
      </c>
      <c r="AH164" s="963"/>
      <c r="AI164" s="963"/>
      <c r="AJ164" s="963"/>
      <c r="AK164" s="963"/>
      <c r="AL164" s="963"/>
      <c r="AM164" s="963"/>
      <c r="AN164" s="963"/>
      <c r="AO164" s="963"/>
      <c r="AP164" s="963"/>
      <c r="AQ164" s="963"/>
      <c r="AR164" s="963"/>
      <c r="AS164" s="963"/>
      <c r="AT164" s="963"/>
      <c r="AU164" s="963"/>
      <c r="AV164" s="963"/>
      <c r="AW164" s="963"/>
      <c r="AX164" s="963"/>
      <c r="AY164" s="963"/>
      <c r="AZ164" s="963"/>
      <c r="BA164" s="963"/>
      <c r="BB164" s="963"/>
      <c r="BC164" s="963"/>
      <c r="BD164" s="963"/>
      <c r="BE164" s="963"/>
      <c r="BF164" s="963">
        <v>2</v>
      </c>
      <c r="BG164" s="963">
        <v>1</v>
      </c>
      <c r="BH164" s="963">
        <v>2</v>
      </c>
      <c r="BI164" s="963">
        <v>2</v>
      </c>
      <c r="BJ164" s="963">
        <v>2</v>
      </c>
      <c r="BK164" s="963">
        <v>2</v>
      </c>
      <c r="BL164" s="963">
        <v>2</v>
      </c>
      <c r="BM164" s="963">
        <v>2</v>
      </c>
      <c r="BN164" s="963">
        <v>2</v>
      </c>
      <c r="BO164" s="963">
        <v>2</v>
      </c>
      <c r="BP164" s="963">
        <v>2</v>
      </c>
      <c r="BQ164" s="963">
        <v>2</v>
      </c>
      <c r="BR164" s="963">
        <v>1</v>
      </c>
      <c r="BS164" s="963">
        <v>1</v>
      </c>
      <c r="BT164" s="963">
        <v>1</v>
      </c>
      <c r="BU164" s="963">
        <v>2</v>
      </c>
      <c r="BV164" s="963">
        <v>2</v>
      </c>
      <c r="BW164" s="963">
        <v>2</v>
      </c>
      <c r="BX164" s="963">
        <v>2</v>
      </c>
      <c r="BY164" s="963">
        <v>2</v>
      </c>
      <c r="BZ164" s="963">
        <v>2</v>
      </c>
      <c r="CA164" s="963">
        <v>1</v>
      </c>
      <c r="CB164" s="963">
        <v>2</v>
      </c>
      <c r="CC164" s="963">
        <v>2</v>
      </c>
      <c r="CD164" s="533">
        <f t="shared" si="96"/>
        <v>19</v>
      </c>
      <c r="CE164" s="534">
        <f t="shared" si="97"/>
        <v>0.79166666666666663</v>
      </c>
      <c r="CF164" s="533">
        <f t="shared" si="98"/>
        <v>5</v>
      </c>
      <c r="CG164" s="534">
        <f t="shared" si="99"/>
        <v>0.20833333333333334</v>
      </c>
      <c r="CH164" s="533">
        <f t="shared" si="100"/>
        <v>0</v>
      </c>
      <c r="CI164" s="535">
        <f t="shared" si="101"/>
        <v>0</v>
      </c>
      <c r="CJ164" s="533">
        <f t="shared" si="102"/>
        <v>1.7916666666666667</v>
      </c>
      <c r="CK164" s="952" t="str">
        <f t="shared" si="104"/>
        <v>Đạt mục tiêu</v>
      </c>
    </row>
    <row r="165" spans="1:89" ht="62.25">
      <c r="A165" s="950">
        <v>140</v>
      </c>
      <c r="B165" s="451">
        <v>140</v>
      </c>
      <c r="C165" s="390" t="s">
        <v>432</v>
      </c>
      <c r="D165" s="488" t="s">
        <v>14</v>
      </c>
      <c r="E165" s="490" t="s">
        <v>438</v>
      </c>
      <c r="F165" s="488" t="s">
        <v>17</v>
      </c>
      <c r="G165" s="523" t="s">
        <v>440</v>
      </c>
      <c r="H165" s="518" t="s">
        <v>715</v>
      </c>
      <c r="I165" s="20" t="s">
        <v>275</v>
      </c>
      <c r="J165" s="10" t="s">
        <v>25</v>
      </c>
      <c r="K165" s="20"/>
      <c r="L165" s="20"/>
      <c r="M165" s="20"/>
      <c r="N165" s="950" t="s">
        <v>16</v>
      </c>
      <c r="O165" s="79"/>
      <c r="P165" s="20"/>
      <c r="Q165" s="20"/>
      <c r="R165" s="20"/>
      <c r="S165" s="20"/>
      <c r="T165" s="20"/>
      <c r="U165" s="66">
        <f t="shared" si="68"/>
        <v>1</v>
      </c>
      <c r="V165" s="20"/>
      <c r="W165" s="20"/>
      <c r="X165" s="20"/>
      <c r="Y165" s="20"/>
      <c r="Z165" s="20"/>
      <c r="AA165" s="20"/>
      <c r="AB165" s="20"/>
      <c r="AC165" s="20"/>
      <c r="AD165" s="20"/>
      <c r="AE165" s="20"/>
      <c r="AF165" s="20"/>
      <c r="AG165" s="20"/>
      <c r="AH165" s="950" t="s">
        <v>726</v>
      </c>
      <c r="AI165" s="950" t="s">
        <v>726</v>
      </c>
      <c r="AJ165" s="950" t="s">
        <v>723</v>
      </c>
      <c r="AK165" s="950" t="s">
        <v>726</v>
      </c>
      <c r="AL165" s="950" t="s">
        <v>724</v>
      </c>
      <c r="AM165" s="20"/>
      <c r="AN165" s="20"/>
      <c r="AO165" s="20"/>
      <c r="AP165" s="20"/>
      <c r="AQ165" s="20"/>
      <c r="AR165" s="20"/>
      <c r="AS165" s="20"/>
      <c r="AT165" s="20"/>
      <c r="AU165" s="20"/>
      <c r="AV165" s="20"/>
      <c r="AW165" s="20"/>
      <c r="AX165" s="20"/>
      <c r="AY165" s="20"/>
      <c r="AZ165" s="20"/>
      <c r="BA165" s="20"/>
      <c r="BB165" s="20"/>
      <c r="BC165" s="20"/>
      <c r="BD165" s="20"/>
      <c r="BE165" s="20"/>
      <c r="BF165" s="20">
        <v>2</v>
      </c>
      <c r="BG165" s="20">
        <v>2</v>
      </c>
      <c r="BH165" s="20">
        <v>2</v>
      </c>
      <c r="BI165" s="20">
        <v>1</v>
      </c>
      <c r="BJ165" s="20">
        <v>2</v>
      </c>
      <c r="BK165" s="20">
        <v>1</v>
      </c>
      <c r="BL165" s="20">
        <v>2</v>
      </c>
      <c r="BM165" s="20">
        <v>2</v>
      </c>
      <c r="BN165" s="20">
        <v>2</v>
      </c>
      <c r="BO165" s="20">
        <v>1</v>
      </c>
      <c r="BP165" s="20">
        <v>2</v>
      </c>
      <c r="BQ165" s="20">
        <v>2</v>
      </c>
      <c r="BR165" s="20">
        <v>2</v>
      </c>
      <c r="BS165" s="20">
        <v>2</v>
      </c>
      <c r="BT165" s="20">
        <v>1</v>
      </c>
      <c r="BU165" s="20">
        <v>1</v>
      </c>
      <c r="BV165" s="20">
        <v>2</v>
      </c>
      <c r="BW165" s="20">
        <v>2</v>
      </c>
      <c r="BX165" s="20">
        <v>2</v>
      </c>
      <c r="BY165" s="20">
        <v>2</v>
      </c>
      <c r="BZ165" s="20">
        <v>2</v>
      </c>
      <c r="CA165" s="963">
        <v>1</v>
      </c>
      <c r="CB165" s="20">
        <v>2</v>
      </c>
      <c r="CC165" s="20">
        <v>1</v>
      </c>
      <c r="CD165" s="21">
        <f t="shared" si="96"/>
        <v>17</v>
      </c>
      <c r="CE165" s="22">
        <f t="shared" si="97"/>
        <v>0.70833333333333337</v>
      </c>
      <c r="CF165" s="21">
        <f t="shared" si="98"/>
        <v>7</v>
      </c>
      <c r="CG165" s="22">
        <f t="shared" si="99"/>
        <v>0.29166666666666669</v>
      </c>
      <c r="CH165" s="21">
        <f t="shared" si="100"/>
        <v>0</v>
      </c>
      <c r="CI165" s="22">
        <f t="shared" si="101"/>
        <v>0</v>
      </c>
      <c r="CJ165" s="21">
        <f t="shared" si="102"/>
        <v>1.7083333333333333</v>
      </c>
      <c r="CK165" s="427" t="str">
        <f>IF(CJ165&gt;=1.6,"Đạt mục tiêu",IF(CJ165&gt;=1,"Cần cố gắng","Chưa đạt"))</f>
        <v>Đạt mục tiêu</v>
      </c>
    </row>
    <row r="166" spans="1:89" ht="62.25">
      <c r="A166" s="950"/>
      <c r="B166" s="451"/>
      <c r="C166" s="390" t="s">
        <v>432</v>
      </c>
      <c r="D166" s="488"/>
      <c r="E166" s="490"/>
      <c r="F166" s="488"/>
      <c r="G166" s="523" t="s">
        <v>434</v>
      </c>
      <c r="H166" s="23" t="s">
        <v>1408</v>
      </c>
      <c r="I166" s="20"/>
      <c r="J166" s="10"/>
      <c r="K166" s="20"/>
      <c r="L166" s="20"/>
      <c r="M166" s="20"/>
      <c r="N166" s="950"/>
      <c r="O166" s="79"/>
      <c r="P166" s="20"/>
      <c r="Q166" s="20"/>
      <c r="R166" s="20"/>
      <c r="S166" s="20"/>
      <c r="T166" s="20"/>
      <c r="U166" s="66"/>
      <c r="V166" s="20"/>
      <c r="W166" s="20"/>
      <c r="X166" s="20"/>
      <c r="Y166" s="20"/>
      <c r="Z166" s="20"/>
      <c r="AA166" s="20"/>
      <c r="AB166" s="20"/>
      <c r="AC166" s="20"/>
      <c r="AD166" s="20"/>
      <c r="AE166" s="20"/>
      <c r="AF166" s="20"/>
      <c r="AG166" s="20"/>
      <c r="AH166" s="950"/>
      <c r="AI166" s="950"/>
      <c r="AJ166" s="950"/>
      <c r="AK166" s="950"/>
      <c r="AL166" s="950"/>
      <c r="AM166" s="20"/>
      <c r="AN166" s="20"/>
      <c r="AO166" s="20"/>
      <c r="AP166" s="20"/>
      <c r="AQ166" s="20" t="s">
        <v>723</v>
      </c>
      <c r="AR166" s="20" t="s">
        <v>724</v>
      </c>
      <c r="AS166" s="20" t="s">
        <v>726</v>
      </c>
      <c r="AT166" s="20"/>
      <c r="AU166" s="20"/>
      <c r="AV166" s="20"/>
      <c r="AW166" s="20"/>
      <c r="AX166" s="20"/>
      <c r="AY166" s="20"/>
      <c r="AZ166" s="20"/>
      <c r="BA166" s="20"/>
      <c r="BB166" s="20"/>
      <c r="BC166" s="20"/>
      <c r="BD166" s="20"/>
      <c r="BE166" s="20"/>
      <c r="BF166" s="963">
        <v>2</v>
      </c>
      <c r="BG166" s="963">
        <v>1</v>
      </c>
      <c r="BH166" s="963">
        <v>2</v>
      </c>
      <c r="BI166" s="963">
        <v>2</v>
      </c>
      <c r="BJ166" s="963">
        <v>2</v>
      </c>
      <c r="BK166" s="963">
        <v>2</v>
      </c>
      <c r="BL166" s="963">
        <v>2</v>
      </c>
      <c r="BM166" s="963">
        <v>2</v>
      </c>
      <c r="BN166" s="963">
        <v>2</v>
      </c>
      <c r="BO166" s="963">
        <v>2</v>
      </c>
      <c r="BP166" s="963">
        <v>2</v>
      </c>
      <c r="BQ166" s="963">
        <v>2</v>
      </c>
      <c r="BR166" s="963">
        <v>1</v>
      </c>
      <c r="BS166" s="963">
        <v>1</v>
      </c>
      <c r="BT166" s="963">
        <v>1</v>
      </c>
      <c r="BU166" s="963">
        <v>2</v>
      </c>
      <c r="BV166" s="963">
        <v>2</v>
      </c>
      <c r="BW166" s="963">
        <v>2</v>
      </c>
      <c r="BX166" s="963">
        <v>2</v>
      </c>
      <c r="BY166" s="963">
        <v>2</v>
      </c>
      <c r="BZ166" s="963">
        <v>2</v>
      </c>
      <c r="CA166" s="963">
        <v>1</v>
      </c>
      <c r="CB166" s="963">
        <v>2</v>
      </c>
      <c r="CC166" s="963">
        <v>2</v>
      </c>
      <c r="CD166" s="21">
        <f t="shared" si="96"/>
        <v>19</v>
      </c>
      <c r="CE166" s="22">
        <f t="shared" si="97"/>
        <v>0.79166666666666663</v>
      </c>
      <c r="CF166" s="21">
        <f t="shared" si="98"/>
        <v>5</v>
      </c>
      <c r="CG166" s="22">
        <f t="shared" si="99"/>
        <v>0.20833333333333334</v>
      </c>
      <c r="CH166" s="21">
        <f t="shared" si="100"/>
        <v>0</v>
      </c>
      <c r="CI166" s="22">
        <f t="shared" si="101"/>
        <v>0</v>
      </c>
      <c r="CJ166" s="21">
        <f t="shared" si="102"/>
        <v>1.7916666666666667</v>
      </c>
      <c r="CK166" s="427" t="str">
        <f>IF(CJ166&gt;=1.6,"Đạt mục tiêu",IF(CJ166&gt;=1,"Cần cố gắng","Chưa đạt"))</f>
        <v>Đạt mục tiêu</v>
      </c>
    </row>
    <row r="167" spans="1:89" s="2" customFormat="1" ht="47.25">
      <c r="A167" s="19">
        <v>141</v>
      </c>
      <c r="B167" s="451">
        <v>141</v>
      </c>
      <c r="C167" s="390" t="s">
        <v>432</v>
      </c>
      <c r="D167" s="488" t="s">
        <v>14</v>
      </c>
      <c r="E167" s="523" t="s">
        <v>438</v>
      </c>
      <c r="F167" s="488" t="s">
        <v>17</v>
      </c>
      <c r="G167" s="523" t="s">
        <v>1401</v>
      </c>
      <c r="H167" s="23" t="s">
        <v>1176</v>
      </c>
      <c r="I167" s="20" t="s">
        <v>275</v>
      </c>
      <c r="J167" s="10" t="s">
        <v>25</v>
      </c>
      <c r="K167" s="20"/>
      <c r="L167" s="20"/>
      <c r="M167" s="20"/>
      <c r="N167" s="974"/>
      <c r="O167" s="79"/>
      <c r="P167" s="21" t="s">
        <v>16</v>
      </c>
      <c r="Q167" s="20"/>
      <c r="R167" s="20"/>
      <c r="S167" s="20"/>
      <c r="T167" s="20"/>
      <c r="U167" s="66">
        <f t="shared" si="68"/>
        <v>1</v>
      </c>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t="s">
        <v>726</v>
      </c>
      <c r="AR167" s="20" t="s">
        <v>723</v>
      </c>
      <c r="AS167" s="20" t="s">
        <v>724</v>
      </c>
      <c r="AT167" s="20"/>
      <c r="AU167" s="20"/>
      <c r="AV167" s="20"/>
      <c r="AW167" s="20"/>
      <c r="AX167" s="20"/>
      <c r="AY167" s="20"/>
      <c r="AZ167" s="20"/>
      <c r="BA167" s="20"/>
      <c r="BB167" s="20"/>
      <c r="BC167" s="20"/>
      <c r="BD167" s="20"/>
      <c r="BE167" s="20"/>
      <c r="BF167" s="20">
        <v>2</v>
      </c>
      <c r="BG167" s="20">
        <v>1</v>
      </c>
      <c r="BH167" s="20">
        <v>1</v>
      </c>
      <c r="BI167" s="20">
        <v>2</v>
      </c>
      <c r="BJ167" s="20">
        <v>2</v>
      </c>
      <c r="BK167" s="20">
        <v>2</v>
      </c>
      <c r="BL167" s="20">
        <v>2</v>
      </c>
      <c r="BM167" s="20">
        <v>2</v>
      </c>
      <c r="BN167" s="20">
        <v>2</v>
      </c>
      <c r="BO167" s="20">
        <v>2</v>
      </c>
      <c r="BP167" s="20">
        <v>2</v>
      </c>
      <c r="BQ167" s="20">
        <v>2</v>
      </c>
      <c r="BR167" s="20">
        <v>2</v>
      </c>
      <c r="BS167" s="20">
        <v>1</v>
      </c>
      <c r="BT167" s="20">
        <v>1</v>
      </c>
      <c r="BU167" s="20">
        <v>1</v>
      </c>
      <c r="BV167" s="20">
        <v>2</v>
      </c>
      <c r="BW167" s="20">
        <v>2</v>
      </c>
      <c r="BX167" s="20">
        <v>2</v>
      </c>
      <c r="BY167" s="20">
        <v>2</v>
      </c>
      <c r="BZ167" s="20">
        <v>2</v>
      </c>
      <c r="CA167" s="963">
        <v>1</v>
      </c>
      <c r="CB167" s="20">
        <v>2</v>
      </c>
      <c r="CC167" s="20">
        <v>2</v>
      </c>
      <c r="CD167" s="21">
        <f t="shared" si="96"/>
        <v>18</v>
      </c>
      <c r="CE167" s="22">
        <f t="shared" si="97"/>
        <v>0.75</v>
      </c>
      <c r="CF167" s="21">
        <f t="shared" si="98"/>
        <v>6</v>
      </c>
      <c r="CG167" s="22">
        <f t="shared" si="99"/>
        <v>0.25</v>
      </c>
      <c r="CH167" s="21">
        <f t="shared" si="100"/>
        <v>0</v>
      </c>
      <c r="CI167" s="22">
        <f t="shared" si="101"/>
        <v>0</v>
      </c>
      <c r="CJ167" s="21">
        <f t="shared" si="102"/>
        <v>1.75</v>
      </c>
      <c r="CK167" s="21" t="str">
        <f>IF(CJ167&gt;=1.6,"Đạt mục tiêu",IF(CJ167&gt;=1,"Cần cố gắng","Chưa đạt"))</f>
        <v>Đạt mục tiêu</v>
      </c>
    </row>
    <row r="168" spans="1:89" s="2" customFormat="1" ht="62.25">
      <c r="A168" s="19">
        <v>142</v>
      </c>
      <c r="B168" s="451">
        <v>142</v>
      </c>
      <c r="C168" s="390" t="s">
        <v>432</v>
      </c>
      <c r="D168" s="488" t="s">
        <v>14</v>
      </c>
      <c r="E168" s="523" t="s">
        <v>438</v>
      </c>
      <c r="F168" s="488" t="s">
        <v>17</v>
      </c>
      <c r="G168" s="523" t="s">
        <v>441</v>
      </c>
      <c r="H168" s="23" t="s">
        <v>442</v>
      </c>
      <c r="I168" s="20" t="s">
        <v>275</v>
      </c>
      <c r="J168" s="10" t="s">
        <v>25</v>
      </c>
      <c r="K168" s="20"/>
      <c r="L168" s="20"/>
      <c r="M168" s="20"/>
      <c r="N168" s="974"/>
      <c r="O168" s="974" t="s">
        <v>16</v>
      </c>
      <c r="P168" s="20"/>
      <c r="Q168" s="20"/>
      <c r="R168" s="20"/>
      <c r="S168" s="20"/>
      <c r="T168" s="20"/>
      <c r="U168" s="66">
        <f t="shared" si="68"/>
        <v>1</v>
      </c>
      <c r="V168" s="20"/>
      <c r="W168" s="20"/>
      <c r="X168" s="20"/>
      <c r="Y168" s="20"/>
      <c r="Z168" s="20"/>
      <c r="AA168" s="20"/>
      <c r="AB168" s="20"/>
      <c r="AC168" s="20"/>
      <c r="AD168" s="20"/>
      <c r="AE168" s="20"/>
      <c r="AF168" s="20"/>
      <c r="AG168" s="20"/>
      <c r="AH168" s="20"/>
      <c r="AI168" s="20"/>
      <c r="AJ168" s="20"/>
      <c r="AK168" s="20"/>
      <c r="AL168" s="20"/>
      <c r="AM168" s="20" t="s">
        <v>726</v>
      </c>
      <c r="AN168" s="20" t="s">
        <v>723</v>
      </c>
      <c r="AO168" s="20" t="s">
        <v>726</v>
      </c>
      <c r="AP168" s="20" t="s">
        <v>726</v>
      </c>
      <c r="AQ168" s="20"/>
      <c r="AR168" s="20"/>
      <c r="AS168" s="20"/>
      <c r="AT168" s="20"/>
      <c r="AU168" s="20"/>
      <c r="AV168" s="20"/>
      <c r="AW168" s="20"/>
      <c r="AX168" s="20"/>
      <c r="AY168" s="20"/>
      <c r="AZ168" s="20"/>
      <c r="BA168" s="20"/>
      <c r="BB168" s="20"/>
      <c r="BC168" s="20"/>
      <c r="BD168" s="20"/>
      <c r="BE168" s="20"/>
      <c r="BF168" s="79">
        <v>1</v>
      </c>
      <c r="BG168" s="79">
        <v>2</v>
      </c>
      <c r="BH168" s="79">
        <v>2</v>
      </c>
      <c r="BI168" s="79">
        <v>1</v>
      </c>
      <c r="BJ168" s="79">
        <v>2</v>
      </c>
      <c r="BK168" s="79">
        <v>2</v>
      </c>
      <c r="BL168" s="79">
        <v>2</v>
      </c>
      <c r="BM168" s="79">
        <v>2</v>
      </c>
      <c r="BN168" s="79">
        <v>2</v>
      </c>
      <c r="BO168" s="79">
        <v>2</v>
      </c>
      <c r="BP168" s="79">
        <v>1</v>
      </c>
      <c r="BQ168" s="79">
        <v>2</v>
      </c>
      <c r="BR168" s="79">
        <v>2</v>
      </c>
      <c r="BS168" s="79">
        <v>2</v>
      </c>
      <c r="BT168" s="79">
        <v>2</v>
      </c>
      <c r="BU168" s="79">
        <v>2</v>
      </c>
      <c r="BV168" s="79">
        <v>2</v>
      </c>
      <c r="BW168" s="79">
        <v>2</v>
      </c>
      <c r="BX168" s="79">
        <v>2</v>
      </c>
      <c r="BY168" s="79">
        <v>2</v>
      </c>
      <c r="BZ168" s="79">
        <v>2</v>
      </c>
      <c r="CA168" s="963">
        <v>1</v>
      </c>
      <c r="CB168" s="79">
        <v>2</v>
      </c>
      <c r="CC168" s="79">
        <v>2</v>
      </c>
      <c r="CD168" s="21">
        <f t="shared" si="96"/>
        <v>20</v>
      </c>
      <c r="CE168" s="22">
        <f t="shared" si="97"/>
        <v>0.83333333333333337</v>
      </c>
      <c r="CF168" s="21">
        <f t="shared" si="98"/>
        <v>4</v>
      </c>
      <c r="CG168" s="22">
        <f t="shared" si="99"/>
        <v>0.16666666666666666</v>
      </c>
      <c r="CH168" s="21">
        <f t="shared" si="100"/>
        <v>0</v>
      </c>
      <c r="CI168" s="22">
        <f t="shared" si="101"/>
        <v>0</v>
      </c>
      <c r="CJ168" s="21">
        <f t="shared" si="102"/>
        <v>1.8333333333333333</v>
      </c>
      <c r="CK168" s="427" t="str">
        <f>IF(CJ168&gt;=1.6,"Đạt mục tiêu",IF(CJ168&gt;=1,"Cần cố gắng","Chưa đạt"))</f>
        <v>Đạt mục tiêu</v>
      </c>
    </row>
    <row r="169" spans="1:89" s="2" customFormat="1" ht="51.75" customHeight="1">
      <c r="A169" s="19">
        <v>143</v>
      </c>
      <c r="B169" s="451">
        <v>143</v>
      </c>
      <c r="C169" s="390" t="s">
        <v>432</v>
      </c>
      <c r="D169" s="488" t="s">
        <v>14</v>
      </c>
      <c r="E169" s="523" t="s">
        <v>438</v>
      </c>
      <c r="F169" s="488" t="s">
        <v>17</v>
      </c>
      <c r="G169" s="523" t="s">
        <v>435</v>
      </c>
      <c r="H169" s="23" t="s">
        <v>1412</v>
      </c>
      <c r="I169" s="20" t="s">
        <v>275</v>
      </c>
      <c r="J169" s="10" t="s">
        <v>25</v>
      </c>
      <c r="K169" s="20"/>
      <c r="L169" s="20"/>
      <c r="M169" s="20"/>
      <c r="N169" s="974"/>
      <c r="O169" s="79"/>
      <c r="P169" s="20"/>
      <c r="Q169" s="21" t="s">
        <v>16</v>
      </c>
      <c r="R169" s="20"/>
      <c r="S169" s="20"/>
      <c r="T169" s="20"/>
      <c r="U169" s="66">
        <f t="shared" si="68"/>
        <v>1</v>
      </c>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t="s">
        <v>726</v>
      </c>
      <c r="AU169" s="20" t="s">
        <v>727</v>
      </c>
      <c r="AV169" s="20" t="s">
        <v>726</v>
      </c>
      <c r="AW169" s="20" t="s">
        <v>724</v>
      </c>
      <c r="AX169" s="20"/>
      <c r="AY169" s="20"/>
      <c r="AZ169" s="20"/>
      <c r="BA169" s="20"/>
      <c r="BB169" s="20"/>
      <c r="BC169" s="20"/>
      <c r="BD169" s="20"/>
      <c r="BE169" s="20"/>
      <c r="BF169" s="79">
        <v>2</v>
      </c>
      <c r="BG169" s="79">
        <v>2</v>
      </c>
      <c r="BH169" s="79">
        <v>2</v>
      </c>
      <c r="BI169" s="79">
        <v>2</v>
      </c>
      <c r="BJ169" s="79">
        <v>2</v>
      </c>
      <c r="BK169" s="79">
        <v>2</v>
      </c>
      <c r="BL169" s="79">
        <v>2</v>
      </c>
      <c r="BM169" s="79">
        <v>2</v>
      </c>
      <c r="BN169" s="79">
        <v>2</v>
      </c>
      <c r="BO169" s="79">
        <v>1</v>
      </c>
      <c r="BP169" s="79">
        <v>1</v>
      </c>
      <c r="BQ169" s="79">
        <v>2</v>
      </c>
      <c r="BR169" s="79">
        <v>2</v>
      </c>
      <c r="BS169" s="79">
        <v>1</v>
      </c>
      <c r="BT169" s="79">
        <v>2</v>
      </c>
      <c r="BU169" s="79">
        <v>2</v>
      </c>
      <c r="BV169" s="79">
        <v>2</v>
      </c>
      <c r="BW169" s="79">
        <v>2</v>
      </c>
      <c r="BX169" s="79">
        <v>2</v>
      </c>
      <c r="BY169" s="79">
        <v>2</v>
      </c>
      <c r="BZ169" s="79">
        <v>2</v>
      </c>
      <c r="CA169" s="963">
        <v>1</v>
      </c>
      <c r="CB169" s="79">
        <v>2</v>
      </c>
      <c r="CC169" s="79">
        <v>2</v>
      </c>
      <c r="CD169" s="21">
        <f t="shared" si="96"/>
        <v>20</v>
      </c>
      <c r="CE169" s="22">
        <f t="shared" si="97"/>
        <v>0.83333333333333337</v>
      </c>
      <c r="CF169" s="21">
        <f t="shared" si="98"/>
        <v>4</v>
      </c>
      <c r="CG169" s="22">
        <f t="shared" si="99"/>
        <v>0.16666666666666666</v>
      </c>
      <c r="CH169" s="21">
        <f t="shared" si="100"/>
        <v>0</v>
      </c>
      <c r="CI169" s="22">
        <f t="shared" si="101"/>
        <v>0</v>
      </c>
      <c r="CJ169" s="21">
        <f t="shared" si="102"/>
        <v>1.8333333333333333</v>
      </c>
      <c r="CK169" s="427" t="str">
        <f t="shared" ref="CK169:CK180" si="105">IF(CJ169&gt;=1.6,"Đạt mục tiêu",IF(CJ169&gt;=1,"Cần cố gắng","Chưa đạt"))</f>
        <v>Đạt mục tiêu</v>
      </c>
    </row>
    <row r="170" spans="1:89" s="2" customFormat="1" ht="62.25">
      <c r="A170" s="19">
        <v>144</v>
      </c>
      <c r="B170" s="451">
        <v>144</v>
      </c>
      <c r="C170" s="390" t="s">
        <v>432</v>
      </c>
      <c r="D170" s="488" t="s">
        <v>14</v>
      </c>
      <c r="E170" s="523" t="s">
        <v>438</v>
      </c>
      <c r="F170" s="488" t="s">
        <v>17</v>
      </c>
      <c r="G170" s="523" t="s">
        <v>436</v>
      </c>
      <c r="H170" s="23" t="s">
        <v>1023</v>
      </c>
      <c r="I170" s="20" t="s">
        <v>275</v>
      </c>
      <c r="J170" s="10" t="s">
        <v>25</v>
      </c>
      <c r="K170" s="20"/>
      <c r="L170" s="20"/>
      <c r="M170" s="20"/>
      <c r="N170" s="974"/>
      <c r="O170" s="79"/>
      <c r="P170" s="20"/>
      <c r="Q170" s="20"/>
      <c r="R170" s="20"/>
      <c r="S170" s="21" t="s">
        <v>16</v>
      </c>
      <c r="T170" s="20"/>
      <c r="U170" s="66">
        <f t="shared" si="68"/>
        <v>1</v>
      </c>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t="s">
        <v>726</v>
      </c>
      <c r="BA170" s="20" t="s">
        <v>723</v>
      </c>
      <c r="BB170" s="20" t="s">
        <v>726</v>
      </c>
      <c r="BC170" s="20" t="s">
        <v>724</v>
      </c>
      <c r="BD170" s="20"/>
      <c r="BE170" s="20"/>
      <c r="BF170" s="79">
        <v>2</v>
      </c>
      <c r="BG170" s="79">
        <v>2</v>
      </c>
      <c r="BH170" s="79">
        <v>2</v>
      </c>
      <c r="BI170" s="79">
        <v>2</v>
      </c>
      <c r="BJ170" s="79">
        <v>2</v>
      </c>
      <c r="BK170" s="79">
        <v>2</v>
      </c>
      <c r="BL170" s="79">
        <v>2</v>
      </c>
      <c r="BM170" s="79">
        <v>2</v>
      </c>
      <c r="BN170" s="79">
        <v>2</v>
      </c>
      <c r="BO170" s="79">
        <v>1</v>
      </c>
      <c r="BP170" s="79">
        <v>1</v>
      </c>
      <c r="BQ170" s="79">
        <v>2</v>
      </c>
      <c r="BR170" s="79">
        <v>2</v>
      </c>
      <c r="BS170" s="79">
        <v>1</v>
      </c>
      <c r="BT170" s="79">
        <v>2</v>
      </c>
      <c r="BU170" s="79">
        <v>2</v>
      </c>
      <c r="BV170" s="79">
        <v>1</v>
      </c>
      <c r="BW170" s="79">
        <v>2</v>
      </c>
      <c r="BX170" s="79">
        <v>2</v>
      </c>
      <c r="BY170" s="79">
        <v>2</v>
      </c>
      <c r="BZ170" s="79">
        <v>2</v>
      </c>
      <c r="CA170" s="963">
        <v>1</v>
      </c>
      <c r="CB170" s="79">
        <v>2</v>
      </c>
      <c r="CC170" s="79">
        <v>2</v>
      </c>
      <c r="CD170" s="21">
        <f t="shared" si="96"/>
        <v>19</v>
      </c>
      <c r="CE170" s="22">
        <f t="shared" si="97"/>
        <v>0.79166666666666663</v>
      </c>
      <c r="CF170" s="21">
        <f t="shared" si="98"/>
        <v>5</v>
      </c>
      <c r="CG170" s="22">
        <f t="shared" si="99"/>
        <v>0.20833333333333334</v>
      </c>
      <c r="CH170" s="21">
        <f t="shared" si="100"/>
        <v>0</v>
      </c>
      <c r="CI170" s="22">
        <f t="shared" si="101"/>
        <v>0</v>
      </c>
      <c r="CJ170" s="21">
        <f t="shared" si="102"/>
        <v>1.7916666666666667</v>
      </c>
      <c r="CK170" s="427" t="str">
        <f t="shared" si="105"/>
        <v>Đạt mục tiêu</v>
      </c>
    </row>
    <row r="171" spans="1:89" s="2" customFormat="1" ht="62.25">
      <c r="A171" s="19">
        <v>145</v>
      </c>
      <c r="B171" s="451">
        <v>145</v>
      </c>
      <c r="C171" s="390" t="s">
        <v>432</v>
      </c>
      <c r="D171" s="488" t="s">
        <v>14</v>
      </c>
      <c r="E171" s="523" t="s">
        <v>438</v>
      </c>
      <c r="F171" s="488" t="s">
        <v>17</v>
      </c>
      <c r="G171" s="20" t="s">
        <v>342</v>
      </c>
      <c r="H171" s="125" t="s">
        <v>738</v>
      </c>
      <c r="I171" s="20" t="s">
        <v>275</v>
      </c>
      <c r="J171" s="10" t="s">
        <v>25</v>
      </c>
      <c r="K171" s="20"/>
      <c r="L171" s="20"/>
      <c r="M171" s="20"/>
      <c r="N171" s="974"/>
      <c r="O171" s="79"/>
      <c r="P171" s="20"/>
      <c r="Q171" s="20"/>
      <c r="R171" s="20"/>
      <c r="S171" s="20"/>
      <c r="T171" s="21" t="s">
        <v>16</v>
      </c>
      <c r="U171" s="66">
        <f t="shared" si="68"/>
        <v>1</v>
      </c>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79">
        <v>2</v>
      </c>
      <c r="BG171" s="79">
        <v>2</v>
      </c>
      <c r="BH171" s="79">
        <v>2</v>
      </c>
      <c r="BI171" s="79">
        <v>2</v>
      </c>
      <c r="BJ171" s="79">
        <v>2</v>
      </c>
      <c r="BK171" s="79">
        <v>2</v>
      </c>
      <c r="BL171" s="79">
        <v>2</v>
      </c>
      <c r="BM171" s="79">
        <v>2</v>
      </c>
      <c r="BN171" s="79">
        <v>2</v>
      </c>
      <c r="BO171" s="79">
        <v>1</v>
      </c>
      <c r="BP171" s="79">
        <v>1</v>
      </c>
      <c r="BQ171" s="79">
        <v>2</v>
      </c>
      <c r="BR171" s="79">
        <v>2</v>
      </c>
      <c r="BS171" s="79">
        <v>1</v>
      </c>
      <c r="BT171" s="79">
        <v>2</v>
      </c>
      <c r="BU171" s="79">
        <v>2</v>
      </c>
      <c r="BV171" s="79">
        <v>2</v>
      </c>
      <c r="BW171" s="79">
        <v>2</v>
      </c>
      <c r="BX171" s="79">
        <v>2</v>
      </c>
      <c r="BY171" s="79">
        <v>2</v>
      </c>
      <c r="BZ171" s="79">
        <v>2</v>
      </c>
      <c r="CA171" s="963">
        <v>1</v>
      </c>
      <c r="CB171" s="79">
        <v>2</v>
      </c>
      <c r="CC171" s="79">
        <v>2</v>
      </c>
      <c r="CD171" s="21">
        <f t="shared" si="96"/>
        <v>20</v>
      </c>
      <c r="CE171" s="22">
        <f t="shared" si="97"/>
        <v>0.83333333333333337</v>
      </c>
      <c r="CF171" s="21">
        <f t="shared" si="98"/>
        <v>4</v>
      </c>
      <c r="CG171" s="22">
        <f t="shared" si="99"/>
        <v>0.16666666666666666</v>
      </c>
      <c r="CH171" s="21">
        <f t="shared" si="100"/>
        <v>0</v>
      </c>
      <c r="CI171" s="22">
        <f t="shared" si="101"/>
        <v>0</v>
      </c>
      <c r="CJ171" s="21">
        <f t="shared" si="102"/>
        <v>1.8333333333333333</v>
      </c>
      <c r="CK171" s="427" t="str">
        <f t="shared" si="105"/>
        <v>Đạt mục tiêu</v>
      </c>
    </row>
    <row r="172" spans="1:89" s="2" customFormat="1" ht="79.5" customHeight="1">
      <c r="A172" s="19">
        <v>146</v>
      </c>
      <c r="B172" s="451">
        <v>146</v>
      </c>
      <c r="C172" s="390" t="s">
        <v>432</v>
      </c>
      <c r="D172" s="960"/>
      <c r="E172" s="390" t="s">
        <v>143</v>
      </c>
      <c r="F172" s="960"/>
      <c r="G172" s="20" t="s">
        <v>443</v>
      </c>
      <c r="H172" s="23" t="s">
        <v>1024</v>
      </c>
      <c r="I172" s="20" t="s">
        <v>275</v>
      </c>
      <c r="J172" s="10" t="s">
        <v>25</v>
      </c>
      <c r="K172" s="20"/>
      <c r="L172" s="20"/>
      <c r="M172" s="20"/>
      <c r="N172" s="974"/>
      <c r="O172" s="79"/>
      <c r="P172" s="20"/>
      <c r="Q172" s="20"/>
      <c r="R172" s="20"/>
      <c r="S172" s="21" t="s">
        <v>16</v>
      </c>
      <c r="T172" s="20"/>
      <c r="U172" s="66">
        <f t="shared" si="68"/>
        <v>1</v>
      </c>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t="s">
        <v>723</v>
      </c>
      <c r="BA172" s="20" t="s">
        <v>726</v>
      </c>
      <c r="BB172" s="20" t="s">
        <v>723</v>
      </c>
      <c r="BC172" s="20" t="s">
        <v>724</v>
      </c>
      <c r="BD172" s="20"/>
      <c r="BE172" s="20"/>
      <c r="BF172" s="79">
        <v>2</v>
      </c>
      <c r="BG172" s="79">
        <v>2</v>
      </c>
      <c r="BH172" s="79">
        <v>2</v>
      </c>
      <c r="BI172" s="79">
        <v>2</v>
      </c>
      <c r="BJ172" s="79">
        <v>2</v>
      </c>
      <c r="BK172" s="79">
        <v>2</v>
      </c>
      <c r="BL172" s="79">
        <v>2</v>
      </c>
      <c r="BM172" s="79">
        <v>2</v>
      </c>
      <c r="BN172" s="79">
        <v>2</v>
      </c>
      <c r="BO172" s="79">
        <v>1</v>
      </c>
      <c r="BP172" s="79">
        <v>1</v>
      </c>
      <c r="BQ172" s="79">
        <v>2</v>
      </c>
      <c r="BR172" s="79">
        <v>2</v>
      </c>
      <c r="BS172" s="79">
        <v>1</v>
      </c>
      <c r="BT172" s="79">
        <v>2</v>
      </c>
      <c r="BU172" s="79">
        <v>2</v>
      </c>
      <c r="BV172" s="79">
        <v>2</v>
      </c>
      <c r="BW172" s="79">
        <v>2</v>
      </c>
      <c r="BX172" s="79">
        <v>2</v>
      </c>
      <c r="BY172" s="79">
        <v>2</v>
      </c>
      <c r="BZ172" s="79">
        <v>1</v>
      </c>
      <c r="CA172" s="963">
        <v>1</v>
      </c>
      <c r="CB172" s="79">
        <v>2</v>
      </c>
      <c r="CC172" s="79">
        <v>2</v>
      </c>
      <c r="CD172" s="21">
        <f t="shared" si="96"/>
        <v>19</v>
      </c>
      <c r="CE172" s="22">
        <f t="shared" si="97"/>
        <v>0.79166666666666663</v>
      </c>
      <c r="CF172" s="21">
        <f t="shared" si="98"/>
        <v>5</v>
      </c>
      <c r="CG172" s="22">
        <f t="shared" si="99"/>
        <v>0.20833333333333334</v>
      </c>
      <c r="CH172" s="21">
        <f t="shared" si="100"/>
        <v>0</v>
      </c>
      <c r="CI172" s="22">
        <f t="shared" si="101"/>
        <v>0</v>
      </c>
      <c r="CJ172" s="21">
        <f t="shared" si="102"/>
        <v>1.7916666666666667</v>
      </c>
      <c r="CK172" s="427" t="str">
        <f t="shared" si="105"/>
        <v>Đạt mục tiêu</v>
      </c>
    </row>
    <row r="173" spans="1:89" ht="48" hidden="1">
      <c r="A173" s="950">
        <v>147</v>
      </c>
      <c r="B173" s="451">
        <v>147</v>
      </c>
      <c r="C173" s="1367" t="s">
        <v>253</v>
      </c>
      <c r="D173" s="1368"/>
      <c r="E173" s="1369"/>
      <c r="F173" s="6" t="s">
        <v>316</v>
      </c>
      <c r="G173" s="6" t="s">
        <v>316</v>
      </c>
      <c r="H173" s="11" t="s">
        <v>316</v>
      </c>
      <c r="I173" s="6" t="s">
        <v>316</v>
      </c>
      <c r="J173" s="6" t="s">
        <v>316</v>
      </c>
      <c r="K173" s="507" t="s">
        <v>316</v>
      </c>
      <c r="L173" s="6" t="s">
        <v>316</v>
      </c>
      <c r="M173" s="6" t="s">
        <v>316</v>
      </c>
      <c r="N173" s="11" t="s">
        <v>316</v>
      </c>
      <c r="O173" s="6" t="s">
        <v>316</v>
      </c>
      <c r="P173" s="6" t="s">
        <v>316</v>
      </c>
      <c r="Q173" s="6" t="s">
        <v>316</v>
      </c>
      <c r="R173" s="6"/>
      <c r="S173" s="6" t="s">
        <v>316</v>
      </c>
      <c r="T173" s="6" t="s">
        <v>316</v>
      </c>
      <c r="U173" s="6" t="s">
        <v>316</v>
      </c>
      <c r="V173" s="6" t="s">
        <v>316</v>
      </c>
      <c r="W173" s="6" t="s">
        <v>316</v>
      </c>
      <c r="X173" s="6" t="s">
        <v>316</v>
      </c>
      <c r="Y173" s="6" t="s">
        <v>316</v>
      </c>
      <c r="Z173" s="6" t="s">
        <v>316</v>
      </c>
      <c r="AA173" s="6" t="s">
        <v>316</v>
      </c>
      <c r="AB173" s="6" t="s">
        <v>316</v>
      </c>
      <c r="AC173" s="6" t="s">
        <v>316</v>
      </c>
      <c r="AD173" s="6" t="s">
        <v>316</v>
      </c>
      <c r="AE173" s="6" t="s">
        <v>316</v>
      </c>
      <c r="AF173" s="6" t="s">
        <v>316</v>
      </c>
      <c r="AG173" s="6" t="s">
        <v>316</v>
      </c>
      <c r="AH173" s="11" t="s">
        <v>316</v>
      </c>
      <c r="AI173" s="11" t="s">
        <v>316</v>
      </c>
      <c r="AJ173" s="11" t="s">
        <v>316</v>
      </c>
      <c r="AK173" s="11" t="s">
        <v>316</v>
      </c>
      <c r="AL173" s="11" t="s">
        <v>316</v>
      </c>
      <c r="AM173" s="6" t="s">
        <v>316</v>
      </c>
      <c r="AN173" s="6" t="s">
        <v>316</v>
      </c>
      <c r="AO173" s="6" t="s">
        <v>316</v>
      </c>
      <c r="AP173" s="6" t="s">
        <v>316</v>
      </c>
      <c r="AQ173" s="6"/>
      <c r="AR173" s="6"/>
      <c r="AS173" s="6" t="s">
        <v>316</v>
      </c>
      <c r="AT173" s="6" t="s">
        <v>316</v>
      </c>
      <c r="AU173" s="6" t="s">
        <v>316</v>
      </c>
      <c r="AV173" s="6" t="s">
        <v>316</v>
      </c>
      <c r="AW173" s="6" t="s">
        <v>316</v>
      </c>
      <c r="AX173" s="6"/>
      <c r="AY173" s="6"/>
      <c r="AZ173" s="6" t="s">
        <v>316</v>
      </c>
      <c r="BA173" s="6"/>
      <c r="BB173" s="6"/>
      <c r="BC173" s="6" t="s">
        <v>316</v>
      </c>
      <c r="BD173" s="6"/>
      <c r="BE173" s="6" t="s">
        <v>316</v>
      </c>
      <c r="BF173" s="507" t="s">
        <v>316</v>
      </c>
      <c r="BG173" s="507" t="s">
        <v>316</v>
      </c>
      <c r="BH173" s="507" t="s">
        <v>316</v>
      </c>
      <c r="BI173" s="507" t="s">
        <v>316</v>
      </c>
      <c r="BJ173" s="507" t="s">
        <v>316</v>
      </c>
      <c r="BK173" s="507" t="s">
        <v>316</v>
      </c>
      <c r="BL173" s="507" t="s">
        <v>316</v>
      </c>
      <c r="BM173" s="507" t="s">
        <v>316</v>
      </c>
      <c r="BN173" s="507" t="s">
        <v>316</v>
      </c>
      <c r="BO173" s="507" t="s">
        <v>316</v>
      </c>
      <c r="BP173" s="507" t="s">
        <v>316</v>
      </c>
      <c r="BQ173" s="507" t="s">
        <v>316</v>
      </c>
      <c r="BR173" s="507" t="s">
        <v>316</v>
      </c>
      <c r="BS173" s="507" t="s">
        <v>316</v>
      </c>
      <c r="BT173" s="507" t="s">
        <v>316</v>
      </c>
      <c r="BU173" s="507" t="s">
        <v>316</v>
      </c>
      <c r="BV173" s="507" t="s">
        <v>316</v>
      </c>
      <c r="BW173" s="507"/>
      <c r="BX173" s="507"/>
      <c r="BY173" s="507"/>
      <c r="BZ173" s="507"/>
      <c r="CA173" s="963">
        <v>1</v>
      </c>
      <c r="CB173" s="507"/>
      <c r="CC173" s="507" t="s">
        <v>316</v>
      </c>
      <c r="CD173" s="21">
        <f t="shared" si="96"/>
        <v>0</v>
      </c>
      <c r="CE173" s="22">
        <f t="shared" si="97"/>
        <v>0</v>
      </c>
      <c r="CF173" s="21">
        <f t="shared" si="98"/>
        <v>1</v>
      </c>
      <c r="CG173" s="22">
        <f t="shared" si="99"/>
        <v>5.2631578947368418E-2</v>
      </c>
      <c r="CH173" s="21">
        <f t="shared" si="100"/>
        <v>0</v>
      </c>
      <c r="CI173" s="22">
        <f t="shared" si="101"/>
        <v>0</v>
      </c>
      <c r="CJ173" s="21">
        <f t="shared" si="102"/>
        <v>5.2631578947368418E-2</v>
      </c>
      <c r="CK173" s="427" t="str">
        <f t="shared" si="105"/>
        <v>Chưa đạt</v>
      </c>
    </row>
    <row r="174" spans="1:89" s="3" customFormat="1" ht="173.25">
      <c r="A174" s="19">
        <v>148</v>
      </c>
      <c r="B174" s="451">
        <v>148</v>
      </c>
      <c r="C174" s="513" t="s">
        <v>444</v>
      </c>
      <c r="D174" s="488" t="s">
        <v>14</v>
      </c>
      <c r="E174" s="523" t="s">
        <v>343</v>
      </c>
      <c r="F174" s="488" t="s">
        <v>14</v>
      </c>
      <c r="G174" s="523" t="s">
        <v>424</v>
      </c>
      <c r="H174" s="37" t="s">
        <v>445</v>
      </c>
      <c r="I174" s="963" t="s">
        <v>275</v>
      </c>
      <c r="J174" s="960" t="s">
        <v>25</v>
      </c>
      <c r="K174" s="11"/>
      <c r="L174" s="11"/>
      <c r="M174" s="960" t="s">
        <v>16</v>
      </c>
      <c r="N174" s="11"/>
      <c r="O174" s="11"/>
      <c r="P174" s="11"/>
      <c r="Q174" s="11"/>
      <c r="R174" s="11"/>
      <c r="S174" s="11"/>
      <c r="T174" s="11"/>
      <c r="U174" s="493">
        <f t="shared" si="68"/>
        <v>1</v>
      </c>
      <c r="V174" s="11"/>
      <c r="W174" s="11"/>
      <c r="X174" s="11"/>
      <c r="Y174" s="11"/>
      <c r="Z174" s="11"/>
      <c r="AA174" s="11"/>
      <c r="AB174" s="11"/>
      <c r="AC174" s="11"/>
      <c r="AD174" s="960" t="s">
        <v>727</v>
      </c>
      <c r="AE174" s="960" t="s">
        <v>724</v>
      </c>
      <c r="AF174" s="960" t="s">
        <v>727</v>
      </c>
      <c r="AG174" s="960" t="s">
        <v>724</v>
      </c>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963">
        <v>1</v>
      </c>
      <c r="BG174" s="963">
        <v>2</v>
      </c>
      <c r="BH174" s="963">
        <v>1</v>
      </c>
      <c r="BI174" s="963">
        <v>2</v>
      </c>
      <c r="BJ174" s="963">
        <v>2</v>
      </c>
      <c r="BK174" s="963">
        <v>2</v>
      </c>
      <c r="BL174" s="963">
        <v>2</v>
      </c>
      <c r="BM174" s="963">
        <v>2</v>
      </c>
      <c r="BN174" s="963">
        <v>2</v>
      </c>
      <c r="BO174" s="963">
        <v>2</v>
      </c>
      <c r="BP174" s="963">
        <v>2</v>
      </c>
      <c r="BQ174" s="963">
        <v>2</v>
      </c>
      <c r="BR174" s="963">
        <v>2</v>
      </c>
      <c r="BS174" s="963">
        <v>2</v>
      </c>
      <c r="BT174" s="963">
        <v>2</v>
      </c>
      <c r="BU174" s="963">
        <v>2</v>
      </c>
      <c r="BV174" s="963">
        <v>2</v>
      </c>
      <c r="BW174" s="963">
        <v>2</v>
      </c>
      <c r="BX174" s="963">
        <v>2</v>
      </c>
      <c r="BY174" s="963">
        <v>2</v>
      </c>
      <c r="BZ174" s="963">
        <v>2</v>
      </c>
      <c r="CA174" s="963">
        <v>1</v>
      </c>
      <c r="CB174" s="963">
        <v>2</v>
      </c>
      <c r="CC174" s="963">
        <v>2</v>
      </c>
      <c r="CD174" s="21">
        <f t="shared" si="96"/>
        <v>21</v>
      </c>
      <c r="CE174" s="22">
        <f t="shared" si="97"/>
        <v>0.875</v>
      </c>
      <c r="CF174" s="21">
        <f t="shared" si="98"/>
        <v>3</v>
      </c>
      <c r="CG174" s="22">
        <f t="shared" si="99"/>
        <v>0.125</v>
      </c>
      <c r="CH174" s="21">
        <f t="shared" si="100"/>
        <v>0</v>
      </c>
      <c r="CI174" s="22">
        <f t="shared" si="101"/>
        <v>0</v>
      </c>
      <c r="CJ174" s="21">
        <f t="shared" si="102"/>
        <v>1.875</v>
      </c>
      <c r="CK174" s="427" t="str">
        <f t="shared" si="105"/>
        <v>Đạt mục tiêu</v>
      </c>
    </row>
    <row r="175" spans="1:89" s="2" customFormat="1" ht="59.25" customHeight="1">
      <c r="A175" s="19">
        <v>149</v>
      </c>
      <c r="B175" s="451">
        <v>149</v>
      </c>
      <c r="C175" s="513" t="s">
        <v>444</v>
      </c>
      <c r="D175" s="488" t="s">
        <v>14</v>
      </c>
      <c r="E175" s="523" t="s">
        <v>343</v>
      </c>
      <c r="F175" s="488" t="s">
        <v>14</v>
      </c>
      <c r="G175" s="523" t="s">
        <v>426</v>
      </c>
      <c r="H175" s="23" t="s">
        <v>446</v>
      </c>
      <c r="I175" s="20" t="s">
        <v>275</v>
      </c>
      <c r="J175" s="10" t="s">
        <v>25</v>
      </c>
      <c r="K175" s="71"/>
      <c r="L175" s="71"/>
      <c r="M175" s="71"/>
      <c r="N175" s="71"/>
      <c r="O175" s="71"/>
      <c r="P175" s="71"/>
      <c r="Q175" s="71"/>
      <c r="R175" s="71"/>
      <c r="S175" s="71"/>
      <c r="T175" s="71" t="s">
        <v>16</v>
      </c>
      <c r="U175" s="66">
        <f t="shared" si="68"/>
        <v>1</v>
      </c>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79">
        <v>2</v>
      </c>
      <c r="BG175" s="79">
        <v>2</v>
      </c>
      <c r="BH175" s="79">
        <v>2</v>
      </c>
      <c r="BI175" s="79">
        <v>2</v>
      </c>
      <c r="BJ175" s="79">
        <v>2</v>
      </c>
      <c r="BK175" s="79">
        <v>2</v>
      </c>
      <c r="BL175" s="79">
        <v>2</v>
      </c>
      <c r="BM175" s="79">
        <v>2</v>
      </c>
      <c r="BN175" s="79">
        <v>2</v>
      </c>
      <c r="BO175" s="79">
        <v>1</v>
      </c>
      <c r="BP175" s="79">
        <v>1</v>
      </c>
      <c r="BQ175" s="79">
        <v>2</v>
      </c>
      <c r="BR175" s="79">
        <v>2</v>
      </c>
      <c r="BS175" s="79">
        <v>1</v>
      </c>
      <c r="BT175" s="79">
        <v>2</v>
      </c>
      <c r="BU175" s="79">
        <v>2</v>
      </c>
      <c r="BV175" s="79">
        <v>2</v>
      </c>
      <c r="BW175" s="79">
        <v>2</v>
      </c>
      <c r="BX175" s="79">
        <v>2</v>
      </c>
      <c r="BY175" s="79">
        <v>2</v>
      </c>
      <c r="BZ175" s="79">
        <v>1</v>
      </c>
      <c r="CA175" s="963">
        <v>1</v>
      </c>
      <c r="CB175" s="79">
        <v>2</v>
      </c>
      <c r="CC175" s="79">
        <v>2</v>
      </c>
      <c r="CD175" s="21">
        <f t="shared" si="96"/>
        <v>19</v>
      </c>
      <c r="CE175" s="22">
        <f t="shared" si="97"/>
        <v>0.79166666666666663</v>
      </c>
      <c r="CF175" s="21">
        <f t="shared" si="98"/>
        <v>5</v>
      </c>
      <c r="CG175" s="22">
        <f t="shared" si="99"/>
        <v>0.20833333333333334</v>
      </c>
      <c r="CH175" s="21">
        <f t="shared" si="100"/>
        <v>0</v>
      </c>
      <c r="CI175" s="22">
        <f t="shared" si="101"/>
        <v>0</v>
      </c>
      <c r="CJ175" s="21">
        <f t="shared" si="102"/>
        <v>1.7916666666666667</v>
      </c>
      <c r="CK175" s="427" t="str">
        <f t="shared" si="105"/>
        <v>Đạt mục tiêu</v>
      </c>
    </row>
    <row r="176" spans="1:89" s="2" customFormat="1" ht="66" customHeight="1">
      <c r="A176" s="19">
        <v>150</v>
      </c>
      <c r="B176" s="451">
        <v>150</v>
      </c>
      <c r="C176" s="513" t="s">
        <v>344</v>
      </c>
      <c r="D176" s="488" t="s">
        <v>17</v>
      </c>
      <c r="E176" s="523" t="s">
        <v>345</v>
      </c>
      <c r="F176" s="488" t="s">
        <v>14</v>
      </c>
      <c r="G176" s="523" t="s">
        <v>448</v>
      </c>
      <c r="H176" s="70" t="s">
        <v>447</v>
      </c>
      <c r="I176" s="20" t="s">
        <v>275</v>
      </c>
      <c r="J176" s="10" t="s">
        <v>25</v>
      </c>
      <c r="K176" s="71"/>
      <c r="L176" s="71"/>
      <c r="M176" s="71"/>
      <c r="N176" s="71"/>
      <c r="O176" s="71"/>
      <c r="P176" s="71"/>
      <c r="Q176" s="71"/>
      <c r="R176" s="71"/>
      <c r="S176" s="71"/>
      <c r="T176" s="71" t="s">
        <v>16</v>
      </c>
      <c r="U176" s="66">
        <f t="shared" si="68"/>
        <v>1</v>
      </c>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79">
        <v>2</v>
      </c>
      <c r="BG176" s="79">
        <v>2</v>
      </c>
      <c r="BH176" s="79">
        <v>2</v>
      </c>
      <c r="BI176" s="79">
        <v>2</v>
      </c>
      <c r="BJ176" s="79">
        <v>2</v>
      </c>
      <c r="BK176" s="79">
        <v>2</v>
      </c>
      <c r="BL176" s="79">
        <v>2</v>
      </c>
      <c r="BM176" s="79">
        <v>2</v>
      </c>
      <c r="BN176" s="79">
        <v>2</v>
      </c>
      <c r="BO176" s="79">
        <v>1</v>
      </c>
      <c r="BP176" s="79">
        <v>1</v>
      </c>
      <c r="BQ176" s="79">
        <v>2</v>
      </c>
      <c r="BR176" s="79">
        <v>2</v>
      </c>
      <c r="BS176" s="79">
        <v>2</v>
      </c>
      <c r="BT176" s="79">
        <v>2</v>
      </c>
      <c r="BU176" s="79">
        <v>2</v>
      </c>
      <c r="BV176" s="79">
        <v>2</v>
      </c>
      <c r="BW176" s="79">
        <v>2</v>
      </c>
      <c r="BX176" s="79">
        <v>2</v>
      </c>
      <c r="BY176" s="79">
        <v>2</v>
      </c>
      <c r="BZ176" s="79">
        <v>1</v>
      </c>
      <c r="CA176" s="963">
        <v>1</v>
      </c>
      <c r="CB176" s="79">
        <v>2</v>
      </c>
      <c r="CC176" s="79">
        <v>2</v>
      </c>
      <c r="CD176" s="21">
        <f t="shared" si="96"/>
        <v>20</v>
      </c>
      <c r="CE176" s="22">
        <f t="shared" si="97"/>
        <v>0.83333333333333337</v>
      </c>
      <c r="CF176" s="21">
        <f t="shared" si="98"/>
        <v>4</v>
      </c>
      <c r="CG176" s="22">
        <f t="shared" si="99"/>
        <v>0.16666666666666666</v>
      </c>
      <c r="CH176" s="21">
        <f t="shared" si="100"/>
        <v>0</v>
      </c>
      <c r="CI176" s="22">
        <f t="shared" si="101"/>
        <v>0</v>
      </c>
      <c r="CJ176" s="21">
        <f t="shared" si="102"/>
        <v>1.8333333333333333</v>
      </c>
      <c r="CK176" s="427" t="str">
        <f t="shared" si="105"/>
        <v>Đạt mục tiêu</v>
      </c>
    </row>
    <row r="177" spans="1:89" hidden="1">
      <c r="A177" s="950">
        <v>151</v>
      </c>
      <c r="B177" s="451">
        <v>151</v>
      </c>
      <c r="C177" s="1367" t="s">
        <v>254</v>
      </c>
      <c r="D177" s="1368"/>
      <c r="E177" s="1369"/>
      <c r="F177" s="6" t="s">
        <v>316</v>
      </c>
      <c r="G177" s="6" t="s">
        <v>316</v>
      </c>
      <c r="H177" s="11" t="s">
        <v>316</v>
      </c>
      <c r="I177" s="6" t="s">
        <v>316</v>
      </c>
      <c r="J177" s="6" t="s">
        <v>316</v>
      </c>
      <c r="K177" s="507" t="s">
        <v>316</v>
      </c>
      <c r="L177" s="6" t="s">
        <v>316</v>
      </c>
      <c r="M177" s="11" t="s">
        <v>316</v>
      </c>
      <c r="N177" s="11" t="s">
        <v>316</v>
      </c>
      <c r="O177" s="6" t="s">
        <v>316</v>
      </c>
      <c r="P177" s="6" t="s">
        <v>316</v>
      </c>
      <c r="Q177" s="6" t="s">
        <v>316</v>
      </c>
      <c r="R177" s="6"/>
      <c r="S177" s="6" t="s">
        <v>316</v>
      </c>
      <c r="T177" s="6" t="s">
        <v>316</v>
      </c>
      <c r="U177" s="6" t="s">
        <v>316</v>
      </c>
      <c r="V177" s="6" t="s">
        <v>316</v>
      </c>
      <c r="W177" s="6" t="s">
        <v>316</v>
      </c>
      <c r="X177" s="6" t="s">
        <v>316</v>
      </c>
      <c r="Y177" s="6" t="s">
        <v>316</v>
      </c>
      <c r="Z177" s="6" t="s">
        <v>316</v>
      </c>
      <c r="AA177" s="6" t="s">
        <v>316</v>
      </c>
      <c r="AB177" s="6" t="s">
        <v>316</v>
      </c>
      <c r="AC177" s="6" t="s">
        <v>316</v>
      </c>
      <c r="AD177" s="6" t="s">
        <v>316</v>
      </c>
      <c r="AE177" s="6" t="s">
        <v>316</v>
      </c>
      <c r="AF177" s="6" t="s">
        <v>316</v>
      </c>
      <c r="AG177" s="6" t="s">
        <v>316</v>
      </c>
      <c r="AH177" s="11" t="s">
        <v>316</v>
      </c>
      <c r="AI177" s="11" t="s">
        <v>316</v>
      </c>
      <c r="AJ177" s="11" t="s">
        <v>316</v>
      </c>
      <c r="AK177" s="11" t="s">
        <v>316</v>
      </c>
      <c r="AL177" s="11" t="s">
        <v>316</v>
      </c>
      <c r="AM177" s="6" t="s">
        <v>316</v>
      </c>
      <c r="AN177" s="6" t="s">
        <v>316</v>
      </c>
      <c r="AO177" s="6" t="s">
        <v>316</v>
      </c>
      <c r="AP177" s="6" t="s">
        <v>316</v>
      </c>
      <c r="AQ177" s="6"/>
      <c r="AR177" s="6"/>
      <c r="AS177" s="6" t="s">
        <v>316</v>
      </c>
      <c r="AT177" s="6" t="s">
        <v>316</v>
      </c>
      <c r="AU177" s="6" t="s">
        <v>316</v>
      </c>
      <c r="AV177" s="6" t="s">
        <v>316</v>
      </c>
      <c r="AW177" s="6" t="s">
        <v>316</v>
      </c>
      <c r="AX177" s="6"/>
      <c r="AY177" s="6"/>
      <c r="AZ177" s="6" t="s">
        <v>316</v>
      </c>
      <c r="BA177" s="6"/>
      <c r="BB177" s="6"/>
      <c r="BC177" s="6" t="s">
        <v>316</v>
      </c>
      <c r="BD177" s="6"/>
      <c r="BE177" s="6" t="s">
        <v>316</v>
      </c>
      <c r="BF177" s="507" t="s">
        <v>316</v>
      </c>
      <c r="BG177" s="507" t="s">
        <v>316</v>
      </c>
      <c r="BH177" s="507" t="s">
        <v>316</v>
      </c>
      <c r="BI177" s="507" t="s">
        <v>316</v>
      </c>
      <c r="BJ177" s="507" t="s">
        <v>316</v>
      </c>
      <c r="BK177" s="507" t="s">
        <v>316</v>
      </c>
      <c r="BL177" s="507" t="s">
        <v>316</v>
      </c>
      <c r="BM177" s="507" t="s">
        <v>316</v>
      </c>
      <c r="BN177" s="507" t="s">
        <v>316</v>
      </c>
      <c r="BO177" s="507" t="s">
        <v>316</v>
      </c>
      <c r="BP177" s="507" t="s">
        <v>316</v>
      </c>
      <c r="BQ177" s="507" t="s">
        <v>316</v>
      </c>
      <c r="BR177" s="507" t="s">
        <v>316</v>
      </c>
      <c r="BS177" s="507" t="s">
        <v>316</v>
      </c>
      <c r="BT177" s="507" t="s">
        <v>316</v>
      </c>
      <c r="BU177" s="507" t="s">
        <v>316</v>
      </c>
      <c r="BV177" s="507" t="s">
        <v>316</v>
      </c>
      <c r="BW177" s="507" t="s">
        <v>316</v>
      </c>
      <c r="BX177" s="507" t="s">
        <v>316</v>
      </c>
      <c r="BY177" s="507" t="s">
        <v>316</v>
      </c>
      <c r="BZ177" s="507" t="s">
        <v>316</v>
      </c>
      <c r="CA177" s="963">
        <v>1</v>
      </c>
      <c r="CB177" s="507" t="s">
        <v>316</v>
      </c>
      <c r="CC177" s="507" t="s">
        <v>316</v>
      </c>
      <c r="CD177" s="507" t="s">
        <v>316</v>
      </c>
      <c r="CE177" s="507" t="s">
        <v>316</v>
      </c>
      <c r="CF177" s="507" t="s">
        <v>316</v>
      </c>
      <c r="CG177" s="507" t="s">
        <v>316</v>
      </c>
      <c r="CH177" s="507" t="s">
        <v>316</v>
      </c>
      <c r="CI177" s="507" t="s">
        <v>316</v>
      </c>
      <c r="CJ177" s="507" t="s">
        <v>316</v>
      </c>
      <c r="CK177" s="507" t="s">
        <v>316</v>
      </c>
    </row>
    <row r="178" spans="1:89" ht="62.25">
      <c r="A178" s="950">
        <v>152</v>
      </c>
      <c r="B178" s="451">
        <v>152</v>
      </c>
      <c r="C178" s="390" t="s">
        <v>153</v>
      </c>
      <c r="D178" s="960" t="s">
        <v>14</v>
      </c>
      <c r="E178" s="390" t="s">
        <v>154</v>
      </c>
      <c r="F178" s="960" t="s">
        <v>17</v>
      </c>
      <c r="G178" s="20" t="s">
        <v>449</v>
      </c>
      <c r="H178" s="518" t="s">
        <v>732</v>
      </c>
      <c r="I178" s="20" t="s">
        <v>275</v>
      </c>
      <c r="J178" s="10" t="s">
        <v>25</v>
      </c>
      <c r="K178" s="20"/>
      <c r="L178" s="20"/>
      <c r="M178" s="20"/>
      <c r="N178" s="950" t="s">
        <v>16</v>
      </c>
      <c r="O178" s="79"/>
      <c r="P178" s="20"/>
      <c r="Q178" s="20"/>
      <c r="R178" s="20"/>
      <c r="S178" s="20"/>
      <c r="T178" s="20"/>
      <c r="U178" s="66">
        <f t="shared" si="68"/>
        <v>1</v>
      </c>
      <c r="V178" s="20"/>
      <c r="W178" s="20"/>
      <c r="X178" s="20"/>
      <c r="Y178" s="20"/>
      <c r="Z178" s="20"/>
      <c r="AA178" s="20"/>
      <c r="AB178" s="20"/>
      <c r="AC178" s="20"/>
      <c r="AD178" s="20"/>
      <c r="AE178" s="20"/>
      <c r="AF178" s="20"/>
      <c r="AG178" s="20"/>
      <c r="AH178" s="950" t="s">
        <v>724</v>
      </c>
      <c r="AI178" s="950" t="s">
        <v>723</v>
      </c>
      <c r="AJ178" s="950" t="s">
        <v>724</v>
      </c>
      <c r="AK178" s="950" t="s">
        <v>723</v>
      </c>
      <c r="AL178" s="950" t="s">
        <v>724</v>
      </c>
      <c r="AM178" s="20"/>
      <c r="AN178" s="20"/>
      <c r="AO178" s="20"/>
      <c r="AP178" s="20"/>
      <c r="AQ178" s="20"/>
      <c r="AR178" s="20"/>
      <c r="AS178" s="20"/>
      <c r="AT178" s="20"/>
      <c r="AU178" s="20"/>
      <c r="AV178" s="20"/>
      <c r="AW178" s="20"/>
      <c r="AX178" s="20"/>
      <c r="AY178" s="20"/>
      <c r="AZ178" s="20"/>
      <c r="BA178" s="20"/>
      <c r="BB178" s="20"/>
      <c r="BC178" s="20"/>
      <c r="BD178" s="20"/>
      <c r="BE178" s="20"/>
      <c r="BF178" s="20">
        <v>2</v>
      </c>
      <c r="BG178" s="20">
        <v>2</v>
      </c>
      <c r="BH178" s="20">
        <v>2</v>
      </c>
      <c r="BI178" s="20">
        <v>1</v>
      </c>
      <c r="BJ178" s="20">
        <v>2</v>
      </c>
      <c r="BK178" s="20">
        <v>1</v>
      </c>
      <c r="BL178" s="20">
        <v>2</v>
      </c>
      <c r="BM178" s="20">
        <v>2</v>
      </c>
      <c r="BN178" s="20">
        <v>2</v>
      </c>
      <c r="BO178" s="20">
        <v>1</v>
      </c>
      <c r="BP178" s="20">
        <v>2</v>
      </c>
      <c r="BQ178" s="20">
        <v>2</v>
      </c>
      <c r="BR178" s="20">
        <v>2</v>
      </c>
      <c r="BS178" s="20">
        <v>2</v>
      </c>
      <c r="BT178" s="20">
        <v>1</v>
      </c>
      <c r="BU178" s="20">
        <v>2</v>
      </c>
      <c r="BV178" s="20">
        <v>2</v>
      </c>
      <c r="BW178" s="20">
        <v>2</v>
      </c>
      <c r="BX178" s="20">
        <v>2</v>
      </c>
      <c r="BY178" s="20">
        <v>2</v>
      </c>
      <c r="BZ178" s="20">
        <v>2</v>
      </c>
      <c r="CA178" s="963">
        <v>1</v>
      </c>
      <c r="CB178" s="20">
        <v>2</v>
      </c>
      <c r="CC178" s="20">
        <v>2</v>
      </c>
      <c r="CD178" s="21">
        <f t="shared" ref="CD178:CD183" si="106">COUNTIF($BF178:$CC178,2)</f>
        <v>19</v>
      </c>
      <c r="CE178" s="22">
        <f t="shared" si="97"/>
        <v>0.79166666666666663</v>
      </c>
      <c r="CF178" s="21">
        <f t="shared" si="98"/>
        <v>5</v>
      </c>
      <c r="CG178" s="22">
        <f t="shared" ref="CG178:CG183" si="107">CF178/COUNTA($BF178:$CC178)</f>
        <v>0.20833333333333334</v>
      </c>
      <c r="CH178" s="21">
        <f t="shared" si="100"/>
        <v>0</v>
      </c>
      <c r="CI178" s="22">
        <f t="shared" si="101"/>
        <v>0</v>
      </c>
      <c r="CJ178" s="21">
        <f t="shared" si="102"/>
        <v>1.7916666666666667</v>
      </c>
      <c r="CK178" s="427" t="str">
        <f t="shared" si="105"/>
        <v>Đạt mục tiêu</v>
      </c>
    </row>
    <row r="179" spans="1:89" s="2" customFormat="1" ht="62.25">
      <c r="A179" s="19">
        <v>153</v>
      </c>
      <c r="B179" s="451">
        <v>153</v>
      </c>
      <c r="C179" s="390" t="s">
        <v>153</v>
      </c>
      <c r="D179" s="960" t="s">
        <v>14</v>
      </c>
      <c r="E179" s="390" t="s">
        <v>154</v>
      </c>
      <c r="F179" s="960" t="s">
        <v>17</v>
      </c>
      <c r="G179" s="390" t="s">
        <v>450</v>
      </c>
      <c r="H179" s="125" t="s">
        <v>1000</v>
      </c>
      <c r="I179" s="20" t="s">
        <v>275</v>
      </c>
      <c r="J179" s="10" t="s">
        <v>25</v>
      </c>
      <c r="K179" s="20"/>
      <c r="L179" s="20"/>
      <c r="M179" s="20"/>
      <c r="N179" s="974"/>
      <c r="O179" s="79" t="s">
        <v>16</v>
      </c>
      <c r="P179" s="20"/>
      <c r="Q179" s="20"/>
      <c r="R179" s="20"/>
      <c r="S179" s="20"/>
      <c r="T179" s="20"/>
      <c r="U179" s="66">
        <f t="shared" si="68"/>
        <v>1</v>
      </c>
      <c r="V179" s="20"/>
      <c r="W179" s="20"/>
      <c r="X179" s="20"/>
      <c r="Y179" s="20"/>
      <c r="Z179" s="20"/>
      <c r="AA179" s="20"/>
      <c r="AB179" s="20"/>
      <c r="AC179" s="20"/>
      <c r="AD179" s="20"/>
      <c r="AE179" s="20"/>
      <c r="AF179" s="20"/>
      <c r="AG179" s="20"/>
      <c r="AH179" s="20"/>
      <c r="AI179" s="20"/>
      <c r="AJ179" s="20"/>
      <c r="AK179" s="20"/>
      <c r="AL179" s="20"/>
      <c r="AM179" s="20" t="s">
        <v>724</v>
      </c>
      <c r="AN179" s="20" t="s">
        <v>727</v>
      </c>
      <c r="AO179" s="20" t="s">
        <v>724</v>
      </c>
      <c r="AP179" s="20" t="s">
        <v>727</v>
      </c>
      <c r="AQ179" s="20"/>
      <c r="AR179" s="20"/>
      <c r="AS179" s="20"/>
      <c r="AT179" s="20"/>
      <c r="AU179" s="20"/>
      <c r="AV179" s="20"/>
      <c r="AW179" s="20"/>
      <c r="AX179" s="20"/>
      <c r="AY179" s="20"/>
      <c r="AZ179" s="20"/>
      <c r="BA179" s="20"/>
      <c r="BB179" s="20"/>
      <c r="BC179" s="20"/>
      <c r="BD179" s="20"/>
      <c r="BE179" s="20"/>
      <c r="BF179" s="79">
        <v>1</v>
      </c>
      <c r="BG179" s="79">
        <v>2</v>
      </c>
      <c r="BH179" s="79">
        <v>2</v>
      </c>
      <c r="BI179" s="79">
        <v>1</v>
      </c>
      <c r="BJ179" s="79">
        <v>2</v>
      </c>
      <c r="BK179" s="79">
        <v>2</v>
      </c>
      <c r="BL179" s="79">
        <v>2</v>
      </c>
      <c r="BM179" s="79">
        <v>2</v>
      </c>
      <c r="BN179" s="79">
        <v>2</v>
      </c>
      <c r="BO179" s="79">
        <v>2</v>
      </c>
      <c r="BP179" s="79">
        <v>1</v>
      </c>
      <c r="BQ179" s="79">
        <v>2</v>
      </c>
      <c r="BR179" s="79">
        <v>2</v>
      </c>
      <c r="BS179" s="79">
        <v>2</v>
      </c>
      <c r="BT179" s="79">
        <v>2</v>
      </c>
      <c r="BU179" s="79">
        <v>2</v>
      </c>
      <c r="BV179" s="79">
        <v>2</v>
      </c>
      <c r="BW179" s="79">
        <v>2</v>
      </c>
      <c r="BX179" s="79">
        <v>2</v>
      </c>
      <c r="BY179" s="79">
        <v>2</v>
      </c>
      <c r="BZ179" s="79">
        <v>2</v>
      </c>
      <c r="CA179" s="963">
        <v>1</v>
      </c>
      <c r="CB179" s="79">
        <v>2</v>
      </c>
      <c r="CC179" s="79">
        <v>2</v>
      </c>
      <c r="CD179" s="21">
        <f t="shared" si="106"/>
        <v>20</v>
      </c>
      <c r="CE179" s="22">
        <f t="shared" si="97"/>
        <v>0.83333333333333337</v>
      </c>
      <c r="CF179" s="21">
        <f t="shared" si="98"/>
        <v>4</v>
      </c>
      <c r="CG179" s="22">
        <f t="shared" si="107"/>
        <v>0.16666666666666666</v>
      </c>
      <c r="CH179" s="21">
        <f t="shared" si="100"/>
        <v>0</v>
      </c>
      <c r="CI179" s="22">
        <f t="shared" si="101"/>
        <v>0</v>
      </c>
      <c r="CJ179" s="21">
        <f t="shared" si="102"/>
        <v>1.8333333333333333</v>
      </c>
      <c r="CK179" s="427" t="str">
        <f t="shared" si="105"/>
        <v>Đạt mục tiêu</v>
      </c>
    </row>
    <row r="180" spans="1:89" s="2" customFormat="1" ht="62.25">
      <c r="A180" s="19">
        <v>154</v>
      </c>
      <c r="B180" s="451">
        <v>154</v>
      </c>
      <c r="C180" s="390" t="s">
        <v>153</v>
      </c>
      <c r="D180" s="960" t="s">
        <v>14</v>
      </c>
      <c r="E180" s="390" t="s">
        <v>154</v>
      </c>
      <c r="F180" s="960" t="s">
        <v>17</v>
      </c>
      <c r="G180" s="390" t="s">
        <v>451</v>
      </c>
      <c r="H180" s="23" t="s">
        <v>1000</v>
      </c>
      <c r="I180" s="20" t="s">
        <v>275</v>
      </c>
      <c r="J180" s="10" t="s">
        <v>25</v>
      </c>
      <c r="K180" s="20"/>
      <c r="L180" s="20"/>
      <c r="M180" s="20"/>
      <c r="N180" s="974"/>
      <c r="O180" s="79"/>
      <c r="P180" s="20"/>
      <c r="Q180" s="20"/>
      <c r="R180" s="20"/>
      <c r="S180" s="20" t="s">
        <v>16</v>
      </c>
      <c r="T180" s="20"/>
      <c r="U180" s="66">
        <f t="shared" ref="U180:U254" si="108">COUNTIF(K180:T180,"x")</f>
        <v>1</v>
      </c>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t="s">
        <v>723</v>
      </c>
      <c r="BA180" s="20" t="s">
        <v>723</v>
      </c>
      <c r="BB180" s="20" t="s">
        <v>723</v>
      </c>
      <c r="BC180" s="20" t="s">
        <v>724</v>
      </c>
      <c r="BD180" s="20"/>
      <c r="BE180" s="20"/>
      <c r="BF180" s="20">
        <v>2</v>
      </c>
      <c r="BG180" s="20">
        <v>2</v>
      </c>
      <c r="BH180" s="20">
        <v>2</v>
      </c>
      <c r="BI180" s="20">
        <v>1</v>
      </c>
      <c r="BJ180" s="20">
        <v>2</v>
      </c>
      <c r="BK180" s="20">
        <v>1</v>
      </c>
      <c r="BL180" s="20">
        <v>2</v>
      </c>
      <c r="BM180" s="20">
        <v>2</v>
      </c>
      <c r="BN180" s="20">
        <v>2</v>
      </c>
      <c r="BO180" s="20">
        <v>1</v>
      </c>
      <c r="BP180" s="20">
        <v>2</v>
      </c>
      <c r="BQ180" s="20">
        <v>2</v>
      </c>
      <c r="BR180" s="20">
        <v>2</v>
      </c>
      <c r="BS180" s="20">
        <v>2</v>
      </c>
      <c r="BT180" s="20">
        <v>1</v>
      </c>
      <c r="BU180" s="20">
        <v>2</v>
      </c>
      <c r="BV180" s="20">
        <v>2</v>
      </c>
      <c r="BW180" s="20">
        <v>2</v>
      </c>
      <c r="BX180" s="20">
        <v>2</v>
      </c>
      <c r="BY180" s="20">
        <v>2</v>
      </c>
      <c r="BZ180" s="20">
        <v>2</v>
      </c>
      <c r="CA180" s="963">
        <v>1</v>
      </c>
      <c r="CB180" s="20">
        <v>2</v>
      </c>
      <c r="CC180" s="20">
        <v>2</v>
      </c>
      <c r="CD180" s="21">
        <f t="shared" si="106"/>
        <v>19</v>
      </c>
      <c r="CE180" s="22">
        <f t="shared" si="97"/>
        <v>0.79166666666666663</v>
      </c>
      <c r="CF180" s="21">
        <f t="shared" si="98"/>
        <v>5</v>
      </c>
      <c r="CG180" s="22">
        <f t="shared" si="107"/>
        <v>0.20833333333333334</v>
      </c>
      <c r="CH180" s="21">
        <f t="shared" si="100"/>
        <v>0</v>
      </c>
      <c r="CI180" s="22">
        <f t="shared" si="101"/>
        <v>0</v>
      </c>
      <c r="CJ180" s="21">
        <f t="shared" si="102"/>
        <v>1.7916666666666667</v>
      </c>
      <c r="CK180" s="427" t="str">
        <f t="shared" si="105"/>
        <v>Đạt mục tiêu</v>
      </c>
    </row>
    <row r="181" spans="1:89" ht="63">
      <c r="A181" s="950">
        <v>155</v>
      </c>
      <c r="B181" s="451">
        <v>155</v>
      </c>
      <c r="C181" s="490" t="s">
        <v>354</v>
      </c>
      <c r="D181" s="488" t="s">
        <v>17</v>
      </c>
      <c r="E181" s="490" t="s">
        <v>355</v>
      </c>
      <c r="F181" s="960" t="s">
        <v>17</v>
      </c>
      <c r="G181" s="20" t="s">
        <v>452</v>
      </c>
      <c r="H181" s="518" t="s">
        <v>453</v>
      </c>
      <c r="I181" s="20" t="s">
        <v>275</v>
      </c>
      <c r="J181" s="10" t="s">
        <v>25</v>
      </c>
      <c r="K181" s="20"/>
      <c r="L181" s="20"/>
      <c r="M181" s="20"/>
      <c r="N181" s="950" t="s">
        <v>16</v>
      </c>
      <c r="O181" s="79"/>
      <c r="P181" s="20"/>
      <c r="Q181" s="20"/>
      <c r="R181" s="20"/>
      <c r="S181" s="20"/>
      <c r="T181" s="20"/>
      <c r="U181" s="66">
        <f t="shared" si="108"/>
        <v>1</v>
      </c>
      <c r="V181" s="20"/>
      <c r="W181" s="20"/>
      <c r="X181" s="20"/>
      <c r="Y181" s="20"/>
      <c r="Z181" s="20"/>
      <c r="AA181" s="20"/>
      <c r="AB181" s="20"/>
      <c r="AC181" s="20"/>
      <c r="AD181" s="20"/>
      <c r="AE181" s="20"/>
      <c r="AF181" s="20"/>
      <c r="AG181" s="20"/>
      <c r="AH181" s="950" t="s">
        <v>727</v>
      </c>
      <c r="AI181" s="950" t="s">
        <v>724</v>
      </c>
      <c r="AJ181" s="950" t="s">
        <v>727</v>
      </c>
      <c r="AK181" s="950" t="s">
        <v>724</v>
      </c>
      <c r="AL181" s="950" t="s">
        <v>723</v>
      </c>
      <c r="AM181" s="20"/>
      <c r="AN181" s="20"/>
      <c r="AO181" s="20"/>
      <c r="AP181" s="20"/>
      <c r="AQ181" s="20"/>
      <c r="AR181" s="20"/>
      <c r="AS181" s="20"/>
      <c r="AT181" s="20"/>
      <c r="AU181" s="20"/>
      <c r="AV181" s="20"/>
      <c r="AW181" s="20"/>
      <c r="AX181" s="20"/>
      <c r="AY181" s="20"/>
      <c r="AZ181" s="20"/>
      <c r="BA181" s="20"/>
      <c r="BB181" s="20"/>
      <c r="BC181" s="20"/>
      <c r="BD181" s="20"/>
      <c r="BE181" s="20"/>
      <c r="BF181" s="20">
        <v>2</v>
      </c>
      <c r="BG181" s="20">
        <v>2</v>
      </c>
      <c r="BH181" s="20">
        <v>2</v>
      </c>
      <c r="BI181" s="20">
        <v>1</v>
      </c>
      <c r="BJ181" s="20">
        <v>2</v>
      </c>
      <c r="BK181" s="20">
        <v>1</v>
      </c>
      <c r="BL181" s="20">
        <v>2</v>
      </c>
      <c r="BM181" s="20">
        <v>2</v>
      </c>
      <c r="BN181" s="20">
        <v>2</v>
      </c>
      <c r="BO181" s="20">
        <v>1</v>
      </c>
      <c r="BP181" s="20">
        <v>2</v>
      </c>
      <c r="BQ181" s="20">
        <v>2</v>
      </c>
      <c r="BR181" s="20">
        <v>2</v>
      </c>
      <c r="BS181" s="20">
        <v>2</v>
      </c>
      <c r="BT181" s="20">
        <v>2</v>
      </c>
      <c r="BU181" s="20">
        <v>2</v>
      </c>
      <c r="BV181" s="20">
        <v>2</v>
      </c>
      <c r="BW181" s="20">
        <v>2</v>
      </c>
      <c r="BX181" s="20">
        <v>2</v>
      </c>
      <c r="BY181" s="20">
        <v>2</v>
      </c>
      <c r="BZ181" s="20">
        <v>2</v>
      </c>
      <c r="CA181" s="963">
        <v>1</v>
      </c>
      <c r="CB181" s="20">
        <v>2</v>
      </c>
      <c r="CC181" s="20">
        <v>2</v>
      </c>
      <c r="CD181" s="21">
        <f t="shared" si="106"/>
        <v>20</v>
      </c>
      <c r="CE181" s="22">
        <f>CD181/COUNTA($BF181:$CC181)</f>
        <v>0.83333333333333337</v>
      </c>
      <c r="CF181" s="21">
        <f>COUNTIF($BF181:$CC181,1)</f>
        <v>4</v>
      </c>
      <c r="CG181" s="22">
        <f t="shared" si="107"/>
        <v>0.16666666666666666</v>
      </c>
      <c r="CH181" s="21">
        <f>COUNTIF($BF181:$CC181,0)</f>
        <v>0</v>
      </c>
      <c r="CI181" s="22">
        <f>CH181/COUNTA($BF181:$CC181)</f>
        <v>0</v>
      </c>
      <c r="CJ181" s="21">
        <f>(((CD181*2)+(CF181*1)+(CH181*0)))/COUNTA($BF181:$CC181)</f>
        <v>1.8333333333333333</v>
      </c>
      <c r="CK181" s="427" t="str">
        <f>IF(CJ181&gt;=1.6,"Đạt mục tiêu",IF(CJ181&gt;=1,"Cần cố gắng","Chưa đạt"))</f>
        <v>Đạt mục tiêu</v>
      </c>
    </row>
    <row r="182" spans="1:89" s="2" customFormat="1" ht="63">
      <c r="A182" s="19">
        <v>156</v>
      </c>
      <c r="B182" s="451">
        <v>156</v>
      </c>
      <c r="C182" s="523" t="s">
        <v>354</v>
      </c>
      <c r="D182" s="488" t="s">
        <v>17</v>
      </c>
      <c r="E182" s="523" t="s">
        <v>355</v>
      </c>
      <c r="F182" s="960" t="s">
        <v>17</v>
      </c>
      <c r="G182" s="20" t="s">
        <v>1177</v>
      </c>
      <c r="H182" s="23" t="s">
        <v>455</v>
      </c>
      <c r="I182" s="20" t="s">
        <v>275</v>
      </c>
      <c r="J182" s="10" t="s">
        <v>25</v>
      </c>
      <c r="K182" s="20"/>
      <c r="L182" s="20"/>
      <c r="M182" s="20"/>
      <c r="N182" s="79"/>
      <c r="O182" s="79" t="s">
        <v>16</v>
      </c>
      <c r="P182" s="20"/>
      <c r="Q182" s="20"/>
      <c r="R182" s="20"/>
      <c r="S182" s="20"/>
      <c r="T182" s="20"/>
      <c r="U182" s="66">
        <f t="shared" si="108"/>
        <v>1</v>
      </c>
      <c r="V182" s="20"/>
      <c r="W182" s="20"/>
      <c r="X182" s="20"/>
      <c r="Y182" s="20"/>
      <c r="Z182" s="20"/>
      <c r="AA182" s="20"/>
      <c r="AB182" s="20"/>
      <c r="AC182" s="20"/>
      <c r="AD182" s="20"/>
      <c r="AE182" s="20"/>
      <c r="AF182" s="20"/>
      <c r="AG182" s="20"/>
      <c r="AH182" s="20"/>
      <c r="AI182" s="20"/>
      <c r="AJ182" s="20"/>
      <c r="AK182" s="20"/>
      <c r="AL182" s="20"/>
      <c r="AM182" s="20" t="s">
        <v>727</v>
      </c>
      <c r="AN182" s="20" t="s">
        <v>724</v>
      </c>
      <c r="AO182" s="20" t="s">
        <v>727</v>
      </c>
      <c r="AP182" s="20" t="s">
        <v>724</v>
      </c>
      <c r="AQ182" s="20"/>
      <c r="AR182" s="20"/>
      <c r="AS182" s="20"/>
      <c r="AT182" s="20"/>
      <c r="AU182" s="20"/>
      <c r="AV182" s="20"/>
      <c r="AW182" s="20"/>
      <c r="AX182" s="20"/>
      <c r="AY182" s="20"/>
      <c r="AZ182" s="20"/>
      <c r="BA182" s="20"/>
      <c r="BB182" s="20"/>
      <c r="BC182" s="20"/>
      <c r="BD182" s="20"/>
      <c r="BE182" s="20"/>
      <c r="BF182" s="20">
        <v>2</v>
      </c>
      <c r="BG182" s="20">
        <v>2</v>
      </c>
      <c r="BH182" s="20">
        <v>2</v>
      </c>
      <c r="BI182" s="20">
        <v>2</v>
      </c>
      <c r="BJ182" s="20">
        <v>2</v>
      </c>
      <c r="BK182" s="20">
        <v>2</v>
      </c>
      <c r="BL182" s="20">
        <v>2</v>
      </c>
      <c r="BM182" s="20">
        <v>2</v>
      </c>
      <c r="BN182" s="20">
        <v>2</v>
      </c>
      <c r="BO182" s="20">
        <v>2</v>
      </c>
      <c r="BP182" s="20">
        <v>2</v>
      </c>
      <c r="BQ182" s="20">
        <v>2</v>
      </c>
      <c r="BR182" s="20">
        <v>1</v>
      </c>
      <c r="BS182" s="20">
        <v>1</v>
      </c>
      <c r="BT182" s="20">
        <v>1</v>
      </c>
      <c r="BU182" s="20">
        <v>1</v>
      </c>
      <c r="BV182" s="20">
        <v>2</v>
      </c>
      <c r="BW182" s="20">
        <v>2</v>
      </c>
      <c r="BX182" s="20">
        <v>2</v>
      </c>
      <c r="BY182" s="20">
        <v>2</v>
      </c>
      <c r="BZ182" s="20">
        <v>2</v>
      </c>
      <c r="CA182" s="963">
        <v>1</v>
      </c>
      <c r="CB182" s="20">
        <v>2</v>
      </c>
      <c r="CC182" s="20">
        <v>2</v>
      </c>
      <c r="CD182" s="21">
        <f t="shared" si="106"/>
        <v>19</v>
      </c>
      <c r="CE182" s="22">
        <f>CD182/COUNTA($BF182:$CC182)</f>
        <v>0.79166666666666663</v>
      </c>
      <c r="CF182" s="21">
        <f>COUNTIF($BF182:$CC182,1)</f>
        <v>5</v>
      </c>
      <c r="CG182" s="22">
        <f t="shared" si="107"/>
        <v>0.20833333333333334</v>
      </c>
      <c r="CH182" s="21">
        <f>COUNTIF($BF182:$CC182,0)</f>
        <v>0</v>
      </c>
      <c r="CI182" s="22">
        <f>CH182/COUNTA($BF182:$CC182)</f>
        <v>0</v>
      </c>
      <c r="CJ182" s="21">
        <f>(((CD182*2)+(CF182*1)+(CH182*0)))/COUNTA($BF182:$CC182)</f>
        <v>1.7916666666666667</v>
      </c>
      <c r="CK182" s="427" t="str">
        <f>IF(CJ182&gt;=1.6,"Đạt mục tiêu",IF(CJ182&gt;=1,"Cần cố gắng","Chưa đạt"))</f>
        <v>Đạt mục tiêu</v>
      </c>
    </row>
    <row r="183" spans="1:89" s="3" customFormat="1" ht="78.75">
      <c r="A183" s="19">
        <v>157</v>
      </c>
      <c r="B183" s="451">
        <v>157</v>
      </c>
      <c r="C183" s="513" t="s">
        <v>356</v>
      </c>
      <c r="D183" s="488" t="s">
        <v>18</v>
      </c>
      <c r="E183" s="523" t="s">
        <v>356</v>
      </c>
      <c r="F183" s="488" t="s">
        <v>18</v>
      </c>
      <c r="G183" s="523" t="s">
        <v>456</v>
      </c>
      <c r="H183" s="543" t="s">
        <v>457</v>
      </c>
      <c r="I183" s="963" t="s">
        <v>275</v>
      </c>
      <c r="J183" s="960" t="s">
        <v>25</v>
      </c>
      <c r="K183" s="544"/>
      <c r="L183" s="544"/>
      <c r="M183" s="544" t="s">
        <v>16</v>
      </c>
      <c r="N183" s="544"/>
      <c r="O183" s="544"/>
      <c r="P183" s="544"/>
      <c r="Q183" s="544"/>
      <c r="R183" s="544"/>
      <c r="S183" s="544"/>
      <c r="T183" s="544"/>
      <c r="U183" s="493">
        <f t="shared" si="108"/>
        <v>1</v>
      </c>
      <c r="V183" s="960" t="s">
        <v>723</v>
      </c>
      <c r="W183" s="960" t="s">
        <v>723</v>
      </c>
      <c r="X183" s="960" t="s">
        <v>723</v>
      </c>
      <c r="Y183" s="960" t="s">
        <v>723</v>
      </c>
      <c r="Z183" s="963"/>
      <c r="AA183" s="963"/>
      <c r="AB183" s="963"/>
      <c r="AC183" s="963"/>
      <c r="AD183" s="963" t="s">
        <v>727</v>
      </c>
      <c r="AE183" s="963" t="s">
        <v>723</v>
      </c>
      <c r="AF183" s="963" t="s">
        <v>724</v>
      </c>
      <c r="AG183" s="963" t="s">
        <v>723</v>
      </c>
      <c r="AH183" s="963"/>
      <c r="AI183" s="963"/>
      <c r="AJ183" s="963"/>
      <c r="AK183" s="963"/>
      <c r="AL183" s="963"/>
      <c r="AM183" s="963"/>
      <c r="AN183" s="963"/>
      <c r="AO183" s="963"/>
      <c r="AP183" s="963"/>
      <c r="AQ183" s="963"/>
      <c r="AR183" s="963"/>
      <c r="AS183" s="963"/>
      <c r="AT183" s="963"/>
      <c r="AU183" s="963"/>
      <c r="AV183" s="963"/>
      <c r="AW183" s="963"/>
      <c r="AX183" s="963"/>
      <c r="AY183" s="963"/>
      <c r="AZ183" s="963"/>
      <c r="BA183" s="963"/>
      <c r="BB183" s="963"/>
      <c r="BC183" s="963"/>
      <c r="BD183" s="963"/>
      <c r="BE183" s="963"/>
      <c r="BF183" s="963">
        <v>2</v>
      </c>
      <c r="BG183" s="963">
        <v>1</v>
      </c>
      <c r="BH183" s="963">
        <v>2</v>
      </c>
      <c r="BI183" s="963">
        <v>2</v>
      </c>
      <c r="BJ183" s="963">
        <v>2</v>
      </c>
      <c r="BK183" s="963">
        <v>2</v>
      </c>
      <c r="BL183" s="963">
        <v>2</v>
      </c>
      <c r="BM183" s="963">
        <v>2</v>
      </c>
      <c r="BN183" s="963">
        <v>2</v>
      </c>
      <c r="BO183" s="963">
        <v>2</v>
      </c>
      <c r="BP183" s="963">
        <v>2</v>
      </c>
      <c r="BQ183" s="963">
        <v>2</v>
      </c>
      <c r="BR183" s="963">
        <v>1</v>
      </c>
      <c r="BS183" s="963">
        <v>2</v>
      </c>
      <c r="BT183" s="963">
        <v>1</v>
      </c>
      <c r="BU183" s="963">
        <v>2</v>
      </c>
      <c r="BV183" s="963">
        <v>2</v>
      </c>
      <c r="BW183" s="963">
        <v>2</v>
      </c>
      <c r="BX183" s="963">
        <v>2</v>
      </c>
      <c r="BY183" s="963">
        <v>2</v>
      </c>
      <c r="BZ183" s="963">
        <v>2</v>
      </c>
      <c r="CA183" s="963">
        <v>1</v>
      </c>
      <c r="CB183" s="963">
        <v>2</v>
      </c>
      <c r="CC183" s="963">
        <v>2</v>
      </c>
      <c r="CD183" s="533">
        <f t="shared" si="106"/>
        <v>20</v>
      </c>
      <c r="CE183" s="534">
        <f>CD183/COUNTA($BF183:$CC183)</f>
        <v>0.83333333333333337</v>
      </c>
      <c r="CF183" s="533">
        <f>COUNTIF($BF183:$CC183,1)</f>
        <v>4</v>
      </c>
      <c r="CG183" s="534">
        <f t="shared" si="107"/>
        <v>0.16666666666666666</v>
      </c>
      <c r="CH183" s="533">
        <f>COUNTIF($BF183:$CC183,0)</f>
        <v>0</v>
      </c>
      <c r="CI183" s="535">
        <f>CH183/COUNTA($BF183:$CC183)</f>
        <v>0</v>
      </c>
      <c r="CJ183" s="533">
        <f>(((CD183*2)+(CF183*1)+(CH183*0)))/COUNTA($BF183:$CC183)</f>
        <v>1.8333333333333333</v>
      </c>
      <c r="CK183" s="952" t="str">
        <f t="shared" ref="CK183" si="109">IF(CJ183&gt;=1.6,"Đạt mục tiêu",IF(CJ183&gt;=1,"Cần cố gắng","Chưa đạt"))</f>
        <v>Đạt mục tiêu</v>
      </c>
    </row>
    <row r="184" spans="1:89" ht="73.5" customHeight="1">
      <c r="A184" s="950">
        <v>158</v>
      </c>
      <c r="B184" s="451">
        <v>158</v>
      </c>
      <c r="C184" s="1325" t="s">
        <v>157</v>
      </c>
      <c r="D184" s="1370"/>
      <c r="E184" s="1370"/>
      <c r="F184" s="1370"/>
      <c r="G184" s="1326"/>
      <c r="H184" s="994" t="s">
        <v>316</v>
      </c>
      <c r="I184" s="994" t="s">
        <v>316</v>
      </c>
      <c r="J184" s="994" t="s">
        <v>316</v>
      </c>
      <c r="K184" s="994" t="s">
        <v>316</v>
      </c>
      <c r="L184" s="994" t="s">
        <v>316</v>
      </c>
      <c r="M184" s="994" t="s">
        <v>316</v>
      </c>
      <c r="N184" s="994" t="s">
        <v>316</v>
      </c>
      <c r="O184" s="994" t="s">
        <v>316</v>
      </c>
      <c r="P184" s="994" t="s">
        <v>316</v>
      </c>
      <c r="Q184" s="994" t="s">
        <v>316</v>
      </c>
      <c r="R184" s="994" t="s">
        <v>316</v>
      </c>
      <c r="S184" s="994" t="s">
        <v>316</v>
      </c>
      <c r="T184" s="994" t="s">
        <v>316</v>
      </c>
      <c r="U184" s="994" t="s">
        <v>316</v>
      </c>
      <c r="V184" s="994" t="s">
        <v>316</v>
      </c>
      <c r="W184" s="994" t="s">
        <v>316</v>
      </c>
      <c r="X184" s="994" t="s">
        <v>316</v>
      </c>
      <c r="Y184" s="994" t="s">
        <v>316</v>
      </c>
      <c r="Z184" s="994" t="s">
        <v>316</v>
      </c>
      <c r="AA184" s="994" t="s">
        <v>316</v>
      </c>
      <c r="AB184" s="994" t="s">
        <v>316</v>
      </c>
      <c r="AC184" s="994" t="s">
        <v>316</v>
      </c>
      <c r="AD184" s="994" t="s">
        <v>316</v>
      </c>
      <c r="AE184" s="994" t="s">
        <v>316</v>
      </c>
      <c r="AF184" s="994" t="s">
        <v>316</v>
      </c>
      <c r="AG184" s="994" t="s">
        <v>316</v>
      </c>
      <c r="AH184" s="994" t="s">
        <v>316</v>
      </c>
      <c r="AI184" s="994" t="s">
        <v>316</v>
      </c>
      <c r="AJ184" s="994" t="s">
        <v>316</v>
      </c>
      <c r="AK184" s="994" t="s">
        <v>316</v>
      </c>
      <c r="AL184" s="994" t="s">
        <v>316</v>
      </c>
      <c r="AM184" s="994" t="s">
        <v>316</v>
      </c>
      <c r="AN184" s="994" t="s">
        <v>316</v>
      </c>
      <c r="AO184" s="994" t="s">
        <v>316</v>
      </c>
      <c r="AP184" s="994" t="s">
        <v>316</v>
      </c>
      <c r="AQ184" s="994" t="s">
        <v>316</v>
      </c>
      <c r="AR184" s="994" t="s">
        <v>316</v>
      </c>
      <c r="AS184" s="994" t="s">
        <v>316</v>
      </c>
      <c r="AT184" s="994" t="s">
        <v>316</v>
      </c>
      <c r="AU184" s="994" t="s">
        <v>316</v>
      </c>
      <c r="AV184" s="994" t="s">
        <v>316</v>
      </c>
      <c r="AW184" s="994" t="s">
        <v>316</v>
      </c>
      <c r="AX184" s="994" t="s">
        <v>316</v>
      </c>
      <c r="AY184" s="390" t="s">
        <v>316</v>
      </c>
      <c r="AZ184" s="995" t="s">
        <v>316</v>
      </c>
      <c r="BA184" s="995"/>
      <c r="BB184" s="995"/>
      <c r="BC184" s="995" t="s">
        <v>316</v>
      </c>
      <c r="BD184" s="995"/>
      <c r="BE184" s="995" t="s">
        <v>316</v>
      </c>
      <c r="BF184" s="546" t="s">
        <v>316</v>
      </c>
      <c r="BG184" s="546" t="s">
        <v>316</v>
      </c>
      <c r="BH184" s="546" t="s">
        <v>316</v>
      </c>
      <c r="BI184" s="546" t="s">
        <v>316</v>
      </c>
      <c r="BJ184" s="546" t="s">
        <v>316</v>
      </c>
      <c r="BK184" s="546" t="s">
        <v>316</v>
      </c>
      <c r="BL184" s="546" t="s">
        <v>316</v>
      </c>
      <c r="BM184" s="546" t="s">
        <v>316</v>
      </c>
      <c r="BN184" s="546" t="s">
        <v>316</v>
      </c>
      <c r="BO184" s="546" t="s">
        <v>316</v>
      </c>
      <c r="BP184" s="546" t="s">
        <v>316</v>
      </c>
      <c r="BQ184" s="546" t="s">
        <v>316</v>
      </c>
      <c r="BR184" s="546" t="s">
        <v>316</v>
      </c>
      <c r="BS184" s="546" t="s">
        <v>316</v>
      </c>
      <c r="BT184" s="546" t="s">
        <v>316</v>
      </c>
      <c r="BU184" s="546" t="s">
        <v>316</v>
      </c>
      <c r="BV184" s="507" t="s">
        <v>316</v>
      </c>
      <c r="BW184" s="507" t="s">
        <v>316</v>
      </c>
      <c r="BX184" s="507" t="s">
        <v>316</v>
      </c>
      <c r="BY184" s="507" t="s">
        <v>316</v>
      </c>
      <c r="BZ184" s="507" t="s">
        <v>316</v>
      </c>
      <c r="CA184" s="507" t="s">
        <v>316</v>
      </c>
      <c r="CB184" s="507" t="s">
        <v>316</v>
      </c>
      <c r="CC184" s="507" t="s">
        <v>316</v>
      </c>
      <c r="CD184" s="507" t="s">
        <v>316</v>
      </c>
      <c r="CE184" s="507" t="s">
        <v>316</v>
      </c>
      <c r="CF184" s="507" t="s">
        <v>316</v>
      </c>
      <c r="CG184" s="507" t="s">
        <v>316</v>
      </c>
      <c r="CH184" s="507" t="s">
        <v>316</v>
      </c>
      <c r="CI184" s="507" t="s">
        <v>316</v>
      </c>
      <c r="CJ184" s="507" t="s">
        <v>316</v>
      </c>
      <c r="CK184" s="508" t="s">
        <v>316</v>
      </c>
    </row>
    <row r="185" spans="1:89" hidden="1">
      <c r="A185" s="950">
        <v>159</v>
      </c>
      <c r="B185" s="451">
        <v>159</v>
      </c>
      <c r="C185" s="1367" t="s">
        <v>357</v>
      </c>
      <c r="D185" s="1368"/>
      <c r="E185" s="1369"/>
      <c r="F185" s="968"/>
      <c r="G185" s="976" t="s">
        <v>316</v>
      </c>
      <c r="H185" s="996" t="s">
        <v>316</v>
      </c>
      <c r="I185" s="976" t="s">
        <v>316</v>
      </c>
      <c r="J185" s="976" t="s">
        <v>316</v>
      </c>
      <c r="K185" s="546" t="s">
        <v>316</v>
      </c>
      <c r="L185" s="976" t="s">
        <v>316</v>
      </c>
      <c r="M185" s="995" t="s">
        <v>316</v>
      </c>
      <c r="N185" s="995" t="s">
        <v>316</v>
      </c>
      <c r="O185" s="976" t="s">
        <v>316</v>
      </c>
      <c r="P185" s="976" t="s">
        <v>316</v>
      </c>
      <c r="Q185" s="976" t="s">
        <v>316</v>
      </c>
      <c r="R185" s="976"/>
      <c r="S185" s="976" t="s">
        <v>316</v>
      </c>
      <c r="T185" s="976" t="s">
        <v>316</v>
      </c>
      <c r="U185" s="976" t="s">
        <v>316</v>
      </c>
      <c r="V185" s="6"/>
      <c r="W185" s="6"/>
      <c r="X185" s="6"/>
      <c r="Y185" s="6"/>
      <c r="Z185" s="6"/>
      <c r="AA185" s="6"/>
      <c r="AB185" s="6"/>
      <c r="AC185" s="6"/>
      <c r="AD185" s="6"/>
      <c r="AE185" s="6"/>
      <c r="AF185" s="6"/>
      <c r="AG185" s="6"/>
      <c r="AH185" s="11"/>
      <c r="AI185" s="11"/>
      <c r="AJ185" s="11"/>
      <c r="AK185" s="11"/>
      <c r="AL185" s="11"/>
      <c r="AM185" s="976" t="s">
        <v>316</v>
      </c>
      <c r="AN185" s="976" t="s">
        <v>316</v>
      </c>
      <c r="AO185" s="976" t="s">
        <v>316</v>
      </c>
      <c r="AP185" s="976" t="s">
        <v>316</v>
      </c>
      <c r="AQ185" s="976"/>
      <c r="AR185" s="976"/>
      <c r="AS185" s="976" t="s">
        <v>316</v>
      </c>
      <c r="AT185" s="976" t="s">
        <v>316</v>
      </c>
      <c r="AU185" s="976" t="s">
        <v>316</v>
      </c>
      <c r="AV185" s="976" t="s">
        <v>316</v>
      </c>
      <c r="AW185" s="976" t="s">
        <v>316</v>
      </c>
      <c r="AX185" s="976"/>
      <c r="AY185" s="976"/>
      <c r="AZ185" s="976" t="s">
        <v>316</v>
      </c>
      <c r="BA185" s="976"/>
      <c r="BB185" s="976"/>
      <c r="BC185" s="976" t="s">
        <v>316</v>
      </c>
      <c r="BD185" s="976"/>
      <c r="BE185" s="976" t="s">
        <v>316</v>
      </c>
      <c r="BF185" s="546" t="s">
        <v>316</v>
      </c>
      <c r="BG185" s="546" t="s">
        <v>316</v>
      </c>
      <c r="BH185" s="546" t="s">
        <v>316</v>
      </c>
      <c r="BI185" s="546" t="s">
        <v>316</v>
      </c>
      <c r="BJ185" s="546" t="s">
        <v>316</v>
      </c>
      <c r="BK185" s="546" t="s">
        <v>316</v>
      </c>
      <c r="BL185" s="546" t="s">
        <v>316</v>
      </c>
      <c r="BM185" s="546" t="s">
        <v>316</v>
      </c>
      <c r="BN185" s="546" t="s">
        <v>316</v>
      </c>
      <c r="BO185" s="546" t="s">
        <v>316</v>
      </c>
      <c r="BP185" s="546" t="s">
        <v>316</v>
      </c>
      <c r="BQ185" s="546" t="s">
        <v>316</v>
      </c>
      <c r="BR185" s="546" t="s">
        <v>316</v>
      </c>
      <c r="BS185" s="546" t="s">
        <v>316</v>
      </c>
      <c r="BT185" s="546" t="s">
        <v>316</v>
      </c>
      <c r="BU185" s="546" t="s">
        <v>316</v>
      </c>
      <c r="BV185" s="546" t="s">
        <v>316</v>
      </c>
      <c r="BW185" s="546"/>
      <c r="BX185" s="546"/>
      <c r="BY185" s="546"/>
      <c r="BZ185" s="546"/>
      <c r="CA185" s="546"/>
      <c r="CB185" s="546"/>
      <c r="CC185" s="507" t="s">
        <v>316</v>
      </c>
      <c r="CD185" s="507" t="s">
        <v>316</v>
      </c>
      <c r="CE185" s="508" t="s">
        <v>316</v>
      </c>
      <c r="CF185" s="507" t="s">
        <v>316</v>
      </c>
      <c r="CG185" s="508" t="s">
        <v>316</v>
      </c>
      <c r="CH185" s="507" t="s">
        <v>316</v>
      </c>
      <c r="CI185" s="507" t="s">
        <v>316</v>
      </c>
      <c r="CJ185" s="507" t="s">
        <v>316</v>
      </c>
      <c r="CK185" s="508" t="s">
        <v>316</v>
      </c>
    </row>
    <row r="186" spans="1:89" hidden="1">
      <c r="A186" s="950">
        <v>160</v>
      </c>
      <c r="B186" s="451">
        <v>160</v>
      </c>
      <c r="C186" s="1367" t="s">
        <v>358</v>
      </c>
      <c r="D186" s="1368"/>
      <c r="E186" s="1369"/>
      <c r="F186" s="968"/>
      <c r="G186" s="976" t="s">
        <v>316</v>
      </c>
      <c r="H186" s="996" t="s">
        <v>316</v>
      </c>
      <c r="I186" s="976" t="s">
        <v>316</v>
      </c>
      <c r="J186" s="976" t="s">
        <v>316</v>
      </c>
      <c r="K186" s="546" t="s">
        <v>316</v>
      </c>
      <c r="L186" s="976" t="s">
        <v>316</v>
      </c>
      <c r="M186" s="995" t="s">
        <v>316</v>
      </c>
      <c r="N186" s="995" t="s">
        <v>316</v>
      </c>
      <c r="O186" s="976" t="s">
        <v>316</v>
      </c>
      <c r="P186" s="976" t="s">
        <v>316</v>
      </c>
      <c r="Q186" s="976" t="s">
        <v>316</v>
      </c>
      <c r="R186" s="976"/>
      <c r="S186" s="976" t="s">
        <v>316</v>
      </c>
      <c r="T186" s="976" t="s">
        <v>316</v>
      </c>
      <c r="U186" s="976" t="s">
        <v>316</v>
      </c>
      <c r="V186" s="6"/>
      <c r="W186" s="6"/>
      <c r="X186" s="6"/>
      <c r="Y186" s="6"/>
      <c r="Z186" s="6"/>
      <c r="AA186" s="6"/>
      <c r="AB186" s="6"/>
      <c r="AC186" s="6"/>
      <c r="AD186" s="6"/>
      <c r="AE186" s="6"/>
      <c r="AF186" s="6"/>
      <c r="AG186" s="6"/>
      <c r="AH186" s="11"/>
      <c r="AI186" s="11"/>
      <c r="AJ186" s="11"/>
      <c r="AK186" s="11"/>
      <c r="AL186" s="11"/>
      <c r="AM186" s="976" t="s">
        <v>316</v>
      </c>
      <c r="AN186" s="976" t="s">
        <v>316</v>
      </c>
      <c r="AO186" s="976" t="s">
        <v>316</v>
      </c>
      <c r="AP186" s="976" t="s">
        <v>316</v>
      </c>
      <c r="AQ186" s="976"/>
      <c r="AR186" s="976"/>
      <c r="AS186" s="976" t="s">
        <v>316</v>
      </c>
      <c r="AT186" s="976" t="s">
        <v>316</v>
      </c>
      <c r="AU186" s="976" t="s">
        <v>316</v>
      </c>
      <c r="AV186" s="976" t="s">
        <v>316</v>
      </c>
      <c r="AW186" s="976" t="s">
        <v>316</v>
      </c>
      <c r="AX186" s="976"/>
      <c r="AY186" s="976"/>
      <c r="AZ186" s="976" t="s">
        <v>316</v>
      </c>
      <c r="BA186" s="976"/>
      <c r="BB186" s="976"/>
      <c r="BC186" s="976" t="s">
        <v>316</v>
      </c>
      <c r="BD186" s="976"/>
      <c r="BE186" s="976" t="s">
        <v>316</v>
      </c>
      <c r="BF186" s="546" t="s">
        <v>316</v>
      </c>
      <c r="BG186" s="546" t="s">
        <v>316</v>
      </c>
      <c r="BH186" s="546" t="s">
        <v>316</v>
      </c>
      <c r="BI186" s="546" t="s">
        <v>316</v>
      </c>
      <c r="BJ186" s="546" t="s">
        <v>316</v>
      </c>
      <c r="BK186" s="546" t="s">
        <v>316</v>
      </c>
      <c r="BL186" s="546" t="s">
        <v>316</v>
      </c>
      <c r="BM186" s="546" t="s">
        <v>316</v>
      </c>
      <c r="BN186" s="546" t="s">
        <v>316</v>
      </c>
      <c r="BO186" s="546" t="s">
        <v>316</v>
      </c>
      <c r="BP186" s="546" t="s">
        <v>316</v>
      </c>
      <c r="BQ186" s="546" t="s">
        <v>316</v>
      </c>
      <c r="BR186" s="546" t="s">
        <v>316</v>
      </c>
      <c r="BS186" s="546" t="s">
        <v>316</v>
      </c>
      <c r="BT186" s="546" t="s">
        <v>316</v>
      </c>
      <c r="BU186" s="546" t="s">
        <v>316</v>
      </c>
      <c r="BV186" s="507" t="s">
        <v>316</v>
      </c>
      <c r="BW186" s="507"/>
      <c r="BX186" s="507"/>
      <c r="BY186" s="507"/>
      <c r="BZ186" s="507"/>
      <c r="CA186" s="507"/>
      <c r="CB186" s="507"/>
      <c r="CC186" s="507" t="s">
        <v>316</v>
      </c>
      <c r="CD186" s="507" t="s">
        <v>316</v>
      </c>
      <c r="CE186" s="508" t="s">
        <v>316</v>
      </c>
      <c r="CF186" s="507" t="s">
        <v>316</v>
      </c>
      <c r="CG186" s="508" t="s">
        <v>316</v>
      </c>
      <c r="CH186" s="507" t="s">
        <v>316</v>
      </c>
      <c r="CI186" s="507" t="s">
        <v>316</v>
      </c>
      <c r="CJ186" s="507" t="s">
        <v>316</v>
      </c>
      <c r="CK186" s="508" t="s">
        <v>316</v>
      </c>
    </row>
    <row r="187" spans="1:89" ht="62.25">
      <c r="A187" s="950">
        <v>161</v>
      </c>
      <c r="B187" s="451">
        <v>161</v>
      </c>
      <c r="C187" s="490" t="s">
        <v>359</v>
      </c>
      <c r="D187" s="109" t="s">
        <v>14</v>
      </c>
      <c r="E187" s="519" t="s">
        <v>360</v>
      </c>
      <c r="F187" s="109" t="s">
        <v>17</v>
      </c>
      <c r="G187" s="79" t="s">
        <v>279</v>
      </c>
      <c r="H187" s="96" t="s">
        <v>458</v>
      </c>
      <c r="I187" s="997"/>
      <c r="J187" s="998" t="s">
        <v>192</v>
      </c>
      <c r="K187" s="546" t="s">
        <v>16</v>
      </c>
      <c r="L187" s="997"/>
      <c r="M187" s="997"/>
      <c r="N187" s="997"/>
      <c r="O187" s="997"/>
      <c r="P187" s="997"/>
      <c r="Q187" s="997"/>
      <c r="R187" s="997"/>
      <c r="S187" s="997"/>
      <c r="T187" s="997"/>
      <c r="U187" s="66">
        <f t="shared" si="108"/>
        <v>1</v>
      </c>
      <c r="V187" s="72" t="s">
        <v>727</v>
      </c>
      <c r="W187" s="72" t="s">
        <v>725</v>
      </c>
      <c r="X187" s="72" t="s">
        <v>727</v>
      </c>
      <c r="Y187" s="72" t="s">
        <v>727</v>
      </c>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960" t="s">
        <v>281</v>
      </c>
      <c r="BG187" s="960" t="s">
        <v>281</v>
      </c>
      <c r="BH187" s="960" t="s">
        <v>1160</v>
      </c>
      <c r="BI187" s="960" t="s">
        <v>281</v>
      </c>
      <c r="BJ187" s="960" t="s">
        <v>1160</v>
      </c>
      <c r="BK187" s="960" t="s">
        <v>281</v>
      </c>
      <c r="BL187" s="960" t="s">
        <v>1160</v>
      </c>
      <c r="BM187" s="960" t="s">
        <v>281</v>
      </c>
      <c r="BN187" s="960" t="s">
        <v>281</v>
      </c>
      <c r="BO187" s="960" t="s">
        <v>281</v>
      </c>
      <c r="BP187" s="960" t="s">
        <v>281</v>
      </c>
      <c r="BQ187" s="960" t="s">
        <v>281</v>
      </c>
      <c r="BR187" s="960" t="s">
        <v>281</v>
      </c>
      <c r="BS187" s="960" t="s">
        <v>281</v>
      </c>
      <c r="BT187" s="960" t="s">
        <v>281</v>
      </c>
      <c r="BU187" s="960" t="s">
        <v>281</v>
      </c>
      <c r="BV187" s="960" t="s">
        <v>281</v>
      </c>
      <c r="BW187" s="20">
        <v>1</v>
      </c>
      <c r="BX187" s="960" t="s">
        <v>281</v>
      </c>
      <c r="BY187" s="960" t="s">
        <v>281</v>
      </c>
      <c r="BZ187" s="960" t="s">
        <v>281</v>
      </c>
      <c r="CA187" s="20">
        <v>1</v>
      </c>
      <c r="CB187" s="960" t="s">
        <v>281</v>
      </c>
      <c r="CC187" s="960" t="s">
        <v>281</v>
      </c>
      <c r="CD187" s="950">
        <f>COUNTIF($BF187:$CC187,2)</f>
        <v>19</v>
      </c>
      <c r="CE187" s="510">
        <f>CD187/COUNTA($BF187:$CC187)</f>
        <v>0.79166666666666663</v>
      </c>
      <c r="CF187" s="950">
        <f>COUNTIF($BF187:$CC187,1)</f>
        <v>5</v>
      </c>
      <c r="CG187" s="510">
        <f>CF187/COUNTA($BF187:$CC187)</f>
        <v>0.20833333333333334</v>
      </c>
      <c r="CH187" s="950">
        <f>COUNTIF($BF187:$CC187,0)</f>
        <v>0</v>
      </c>
      <c r="CI187" s="511">
        <f>CH187/COUNTA($BF187:$CC187)</f>
        <v>0</v>
      </c>
      <c r="CJ187" s="950">
        <f>(((CD187*2)+(CF187*1)+(CH187*0)))/COUNTA($BF187:$CC187)</f>
        <v>1.7916666666666667</v>
      </c>
      <c r="CK187" s="951" t="str">
        <f>IF(CJ187&gt;=1.6,"Đạt mục tiêu",IF(CJ187&gt;=1,"Cần cố gắng","Chưa đạt"))</f>
        <v>Đạt mục tiêu</v>
      </c>
    </row>
    <row r="188" spans="1:89" s="84" customFormat="1" ht="63">
      <c r="A188" s="19">
        <v>162</v>
      </c>
      <c r="B188" s="451">
        <v>162</v>
      </c>
      <c r="C188" s="519" t="s">
        <v>361</v>
      </c>
      <c r="D188" s="109" t="s">
        <v>14</v>
      </c>
      <c r="E188" s="519" t="s">
        <v>362</v>
      </c>
      <c r="F188" s="109" t="s">
        <v>17</v>
      </c>
      <c r="G188" s="79" t="s">
        <v>1178</v>
      </c>
      <c r="H188" s="110" t="s">
        <v>460</v>
      </c>
      <c r="I188" s="997"/>
      <c r="J188" s="998" t="s">
        <v>192</v>
      </c>
      <c r="K188" s="997"/>
      <c r="L188" s="999" t="s">
        <v>16</v>
      </c>
      <c r="M188" s="997"/>
      <c r="N188" s="997"/>
      <c r="O188" s="997"/>
      <c r="P188" s="997"/>
      <c r="Q188" s="997"/>
      <c r="R188" s="997"/>
      <c r="S188" s="997"/>
      <c r="T188" s="997"/>
      <c r="U188" s="66">
        <f t="shared" si="108"/>
        <v>1</v>
      </c>
      <c r="V188" s="71"/>
      <c r="W188" s="71"/>
      <c r="X188" s="71"/>
      <c r="Y188" s="71"/>
      <c r="Z188" s="72" t="s">
        <v>727</v>
      </c>
      <c r="AA188" s="72" t="s">
        <v>723</v>
      </c>
      <c r="AB188" s="72" t="s">
        <v>727</v>
      </c>
      <c r="AC188" s="72"/>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9">
        <v>1</v>
      </c>
      <c r="BG188" s="79">
        <v>2</v>
      </c>
      <c r="BH188" s="79">
        <v>2</v>
      </c>
      <c r="BI188" s="79">
        <v>2</v>
      </c>
      <c r="BJ188" s="79">
        <v>1</v>
      </c>
      <c r="BK188" s="79">
        <v>2</v>
      </c>
      <c r="BL188" s="79">
        <v>2</v>
      </c>
      <c r="BM188" s="79">
        <v>2</v>
      </c>
      <c r="BN188" s="79">
        <v>2</v>
      </c>
      <c r="BO188" s="79">
        <v>1</v>
      </c>
      <c r="BP188" s="79">
        <v>1</v>
      </c>
      <c r="BQ188" s="79">
        <v>2</v>
      </c>
      <c r="BR188" s="79">
        <v>2</v>
      </c>
      <c r="BS188" s="79">
        <v>2</v>
      </c>
      <c r="BT188" s="79">
        <v>2</v>
      </c>
      <c r="BU188" s="79">
        <v>2</v>
      </c>
      <c r="BV188" s="79">
        <v>2</v>
      </c>
      <c r="BW188" s="20">
        <v>1</v>
      </c>
      <c r="BX188" s="79">
        <v>2</v>
      </c>
      <c r="BY188" s="79">
        <v>2</v>
      </c>
      <c r="BZ188" s="79">
        <v>2</v>
      </c>
      <c r="CA188" s="20">
        <v>1</v>
      </c>
      <c r="CB188" s="79">
        <v>2</v>
      </c>
      <c r="CC188" s="79">
        <v>2</v>
      </c>
      <c r="CD188" s="974">
        <f>COUNTIF($BF188:$CC188,2)</f>
        <v>18</v>
      </c>
      <c r="CE188" s="512">
        <f>CD188/COUNTA($BF188:$CC188)</f>
        <v>0.75</v>
      </c>
      <c r="CF188" s="974">
        <f>COUNTIF($BF188:$CC188,1)</f>
        <v>6</v>
      </c>
      <c r="CG188" s="512">
        <f>CF188/COUNTA($BF188:$CC188)</f>
        <v>0.25</v>
      </c>
      <c r="CH188" s="974">
        <f>COUNTIF($BF188:$CC188,0)</f>
        <v>0</v>
      </c>
      <c r="CI188" s="81">
        <f>CH188/COUNTA($BF188:$CC188)</f>
        <v>0</v>
      </c>
      <c r="CJ188" s="974">
        <f>(((CD188*2)+(CF188*1)+(CH188*0)))/COUNTA($BF188:$CC188)</f>
        <v>1.75</v>
      </c>
      <c r="CK188" s="975" t="str">
        <f t="shared" ref="CK188:CK190" si="110">IF(CJ188&gt;=1.6,"Đạt mục tiêu",IF(CJ188&gt;=1,"Cần cố gắng","Chưa đạt"))</f>
        <v>Đạt mục tiêu</v>
      </c>
    </row>
    <row r="189" spans="1:89" s="84" customFormat="1" ht="63" customHeight="1">
      <c r="A189" s="19"/>
      <c r="B189" s="451"/>
      <c r="C189" s="513" t="s">
        <v>363</v>
      </c>
      <c r="D189" s="513" t="s">
        <v>363</v>
      </c>
      <c r="E189" s="513" t="s">
        <v>363</v>
      </c>
      <c r="F189" s="513" t="s">
        <v>363</v>
      </c>
      <c r="G189" s="513" t="s">
        <v>363</v>
      </c>
      <c r="H189" s="110" t="s">
        <v>1018</v>
      </c>
      <c r="I189" s="997"/>
      <c r="J189" s="998"/>
      <c r="K189" s="997"/>
      <c r="L189" s="999"/>
      <c r="M189" s="997"/>
      <c r="N189" s="997"/>
      <c r="O189" s="997"/>
      <c r="P189" s="997"/>
      <c r="Q189" s="997"/>
      <c r="R189" s="997" t="s">
        <v>16</v>
      </c>
      <c r="S189" s="997"/>
      <c r="T189" s="997"/>
      <c r="U189" s="66"/>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t="s">
        <v>726</v>
      </c>
      <c r="AY189" s="71" t="s">
        <v>724</v>
      </c>
      <c r="AZ189" s="71"/>
      <c r="BA189" s="71"/>
      <c r="BB189" s="71"/>
      <c r="BC189" s="71"/>
      <c r="BD189" s="71"/>
      <c r="BE189" s="71"/>
      <c r="BF189" s="79">
        <v>2</v>
      </c>
      <c r="BG189" s="79">
        <v>2</v>
      </c>
      <c r="BH189" s="79">
        <v>2</v>
      </c>
      <c r="BI189" s="79">
        <v>2</v>
      </c>
      <c r="BJ189" s="79">
        <v>1</v>
      </c>
      <c r="BK189" s="79">
        <v>2</v>
      </c>
      <c r="BL189" s="79">
        <v>2</v>
      </c>
      <c r="BM189" s="79">
        <v>2</v>
      </c>
      <c r="BN189" s="79">
        <v>2</v>
      </c>
      <c r="BO189" s="79">
        <v>1</v>
      </c>
      <c r="BP189" s="79">
        <v>1</v>
      </c>
      <c r="BQ189" s="79">
        <v>2</v>
      </c>
      <c r="BR189" s="79">
        <v>2</v>
      </c>
      <c r="BS189" s="79">
        <v>2</v>
      </c>
      <c r="BT189" s="79">
        <v>2</v>
      </c>
      <c r="BU189" s="79">
        <v>2</v>
      </c>
      <c r="BV189" s="79">
        <v>2</v>
      </c>
      <c r="BW189" s="20">
        <v>1</v>
      </c>
      <c r="BX189" s="79">
        <v>2</v>
      </c>
      <c r="BY189" s="79">
        <v>2</v>
      </c>
      <c r="BZ189" s="79">
        <v>2</v>
      </c>
      <c r="CA189" s="20">
        <v>1</v>
      </c>
      <c r="CB189" s="79">
        <v>2</v>
      </c>
      <c r="CC189" s="79">
        <v>2</v>
      </c>
      <c r="CD189" s="974">
        <f>COUNTIF($BF189:$CC189,2)</f>
        <v>19</v>
      </c>
      <c r="CE189" s="512">
        <f>CD189/COUNTA($BF189:$CC189)</f>
        <v>0.79166666666666663</v>
      </c>
      <c r="CF189" s="974">
        <f>COUNTIF($BF189:$CC189,1)</f>
        <v>5</v>
      </c>
      <c r="CG189" s="512">
        <f>CF189/COUNTA($BF189:$CC189)</f>
        <v>0.20833333333333334</v>
      </c>
      <c r="CH189" s="974">
        <f>COUNTIF($BF189:$CC189,0)</f>
        <v>0</v>
      </c>
      <c r="CI189" s="81">
        <f>CH189/COUNTA($BF189:$CC189)</f>
        <v>0</v>
      </c>
      <c r="CJ189" s="974">
        <f>(((CD189*2)+(CF189*1)+(CH189*0)))/COUNTA($BF189:$CC189)</f>
        <v>1.7916666666666667</v>
      </c>
      <c r="CK189" s="975" t="str">
        <f t="shared" si="110"/>
        <v>Đạt mục tiêu</v>
      </c>
    </row>
    <row r="190" spans="1:89" s="549" customFormat="1" ht="42" customHeight="1">
      <c r="A190" s="19">
        <v>163</v>
      </c>
      <c r="B190" s="451">
        <v>163</v>
      </c>
      <c r="C190" s="513" t="s">
        <v>363</v>
      </c>
      <c r="D190" s="488" t="s">
        <v>17</v>
      </c>
      <c r="E190" s="523" t="s">
        <v>364</v>
      </c>
      <c r="F190" s="488" t="s">
        <v>17</v>
      </c>
      <c r="G190" s="959" t="s">
        <v>461</v>
      </c>
      <c r="H190" s="994" t="s">
        <v>984</v>
      </c>
      <c r="I190" s="995"/>
      <c r="J190" s="960" t="s">
        <v>192</v>
      </c>
      <c r="K190" s="995"/>
      <c r="L190" s="995"/>
      <c r="M190" s="995" t="s">
        <v>16</v>
      </c>
      <c r="N190" s="995"/>
      <c r="O190" s="995"/>
      <c r="P190" s="995"/>
      <c r="Q190" s="995"/>
      <c r="R190" s="995"/>
      <c r="S190" s="995"/>
      <c r="T190" s="995"/>
      <c r="U190" s="493">
        <f t="shared" si="108"/>
        <v>1</v>
      </c>
      <c r="V190" s="11"/>
      <c r="W190" s="11"/>
      <c r="X190" s="11"/>
      <c r="Y190" s="11"/>
      <c r="Z190" s="11"/>
      <c r="AA190" s="11"/>
      <c r="AB190" s="11"/>
      <c r="AC190" s="11"/>
      <c r="AD190" s="960" t="s">
        <v>723</v>
      </c>
      <c r="AE190" s="960" t="s">
        <v>724</v>
      </c>
      <c r="AF190" s="960" t="s">
        <v>723</v>
      </c>
      <c r="AG190" s="960" t="s">
        <v>726</v>
      </c>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11"/>
      <c r="BF190" s="963">
        <v>2</v>
      </c>
      <c r="BG190" s="963">
        <v>2</v>
      </c>
      <c r="BH190" s="963">
        <v>1</v>
      </c>
      <c r="BI190" s="963">
        <v>2</v>
      </c>
      <c r="BJ190" s="963">
        <v>2</v>
      </c>
      <c r="BK190" s="963">
        <v>2</v>
      </c>
      <c r="BL190" s="963">
        <v>2</v>
      </c>
      <c r="BM190" s="963">
        <v>2</v>
      </c>
      <c r="BN190" s="963">
        <v>2</v>
      </c>
      <c r="BO190" s="963">
        <v>2</v>
      </c>
      <c r="BP190" s="963">
        <v>2</v>
      </c>
      <c r="BQ190" s="963">
        <v>2</v>
      </c>
      <c r="BR190" s="963">
        <v>2</v>
      </c>
      <c r="BS190" s="963">
        <v>2</v>
      </c>
      <c r="BT190" s="963">
        <v>2</v>
      </c>
      <c r="BU190" s="963">
        <v>1</v>
      </c>
      <c r="BV190" s="963">
        <v>2</v>
      </c>
      <c r="BW190" s="20">
        <v>1</v>
      </c>
      <c r="BX190" s="963">
        <v>2</v>
      </c>
      <c r="BY190" s="963">
        <v>2</v>
      </c>
      <c r="BZ190" s="963">
        <v>2</v>
      </c>
      <c r="CA190" s="20">
        <v>1</v>
      </c>
      <c r="CB190" s="963">
        <v>2</v>
      </c>
      <c r="CC190" s="963">
        <v>2</v>
      </c>
      <c r="CD190" s="533">
        <f>COUNTIF($BF190:$CC190,2)</f>
        <v>20</v>
      </c>
      <c r="CE190" s="534">
        <f>CD190/COUNTA($BF190:$CC190)</f>
        <v>0.83333333333333337</v>
      </c>
      <c r="CF190" s="533">
        <f>COUNTIF($BF190:$CC190,1)</f>
        <v>4</v>
      </c>
      <c r="CG190" s="534">
        <f>CF190/COUNTA($BF190:$CC190)</f>
        <v>0.16666666666666666</v>
      </c>
      <c r="CH190" s="533">
        <f>COUNTIF($BF190:$CC190,0)</f>
        <v>0</v>
      </c>
      <c r="CI190" s="535">
        <f>CH190/COUNTA($BF190:$CC190)</f>
        <v>0</v>
      </c>
      <c r="CJ190" s="533">
        <f>(((CD190*2)+(CF190*1)+(CH190*0)))/COUNTA($BF190:$CC190)</f>
        <v>1.8333333333333333</v>
      </c>
      <c r="CK190" s="952" t="str">
        <f t="shared" si="110"/>
        <v>Đạt mục tiêu</v>
      </c>
    </row>
    <row r="191" spans="1:89" hidden="1">
      <c r="A191" s="950">
        <v>164</v>
      </c>
      <c r="B191" s="451">
        <v>164</v>
      </c>
      <c r="C191" s="1367" t="s">
        <v>464</v>
      </c>
      <c r="D191" s="1368"/>
      <c r="E191" s="1369"/>
      <c r="F191" s="976" t="s">
        <v>316</v>
      </c>
      <c r="G191" s="976" t="s">
        <v>316</v>
      </c>
      <c r="H191" s="995" t="s">
        <v>316</v>
      </c>
      <c r="I191" s="976" t="s">
        <v>316</v>
      </c>
      <c r="J191" s="976" t="s">
        <v>316</v>
      </c>
      <c r="K191" s="546" t="s">
        <v>316</v>
      </c>
      <c r="L191" s="976" t="s">
        <v>316</v>
      </c>
      <c r="M191" s="995" t="s">
        <v>316</v>
      </c>
      <c r="N191" s="995" t="s">
        <v>316</v>
      </c>
      <c r="O191" s="976" t="s">
        <v>316</v>
      </c>
      <c r="P191" s="976" t="s">
        <v>316</v>
      </c>
      <c r="Q191" s="976" t="s">
        <v>316</v>
      </c>
      <c r="R191" s="976"/>
      <c r="S191" s="976" t="s">
        <v>316</v>
      </c>
      <c r="T191" s="976" t="s">
        <v>316</v>
      </c>
      <c r="U191" s="976" t="s">
        <v>316</v>
      </c>
      <c r="V191" s="976" t="s">
        <v>316</v>
      </c>
      <c r="W191" s="976" t="s">
        <v>316</v>
      </c>
      <c r="X191" s="976" t="s">
        <v>316</v>
      </c>
      <c r="Y191" s="976" t="s">
        <v>316</v>
      </c>
      <c r="Z191" s="976" t="s">
        <v>316</v>
      </c>
      <c r="AA191" s="976" t="s">
        <v>316</v>
      </c>
      <c r="AB191" s="976" t="s">
        <v>316</v>
      </c>
      <c r="AC191" s="976" t="s">
        <v>316</v>
      </c>
      <c r="AD191" s="976" t="s">
        <v>316</v>
      </c>
      <c r="AE191" s="976" t="s">
        <v>316</v>
      </c>
      <c r="AF191" s="976" t="s">
        <v>316</v>
      </c>
      <c r="AG191" s="976" t="s">
        <v>316</v>
      </c>
      <c r="AH191" s="995" t="s">
        <v>316</v>
      </c>
      <c r="AI191" s="995" t="s">
        <v>316</v>
      </c>
      <c r="AJ191" s="995" t="s">
        <v>316</v>
      </c>
      <c r="AK191" s="995" t="s">
        <v>316</v>
      </c>
      <c r="AL191" s="995" t="s">
        <v>316</v>
      </c>
      <c r="AM191" s="976" t="s">
        <v>316</v>
      </c>
      <c r="AN191" s="976" t="s">
        <v>316</v>
      </c>
      <c r="AO191" s="976" t="s">
        <v>316</v>
      </c>
      <c r="AP191" s="976" t="s">
        <v>316</v>
      </c>
      <c r="AQ191" s="976"/>
      <c r="AR191" s="976"/>
      <c r="AS191" s="976" t="s">
        <v>316</v>
      </c>
      <c r="AT191" s="976" t="s">
        <v>316</v>
      </c>
      <c r="AU191" s="976" t="s">
        <v>316</v>
      </c>
      <c r="AV191" s="976" t="s">
        <v>316</v>
      </c>
      <c r="AW191" s="976" t="s">
        <v>316</v>
      </c>
      <c r="AX191" s="976"/>
      <c r="AY191" s="976"/>
      <c r="AZ191" s="976" t="s">
        <v>316</v>
      </c>
      <c r="BA191" s="976"/>
      <c r="BB191" s="976"/>
      <c r="BC191" s="976" t="s">
        <v>316</v>
      </c>
      <c r="BD191" s="976"/>
      <c r="BE191" s="976" t="s">
        <v>316</v>
      </c>
      <c r="BF191" s="546" t="s">
        <v>316</v>
      </c>
      <c r="BG191" s="546" t="s">
        <v>316</v>
      </c>
      <c r="BH191" s="546" t="s">
        <v>316</v>
      </c>
      <c r="BI191" s="546" t="s">
        <v>316</v>
      </c>
      <c r="BJ191" s="546" t="s">
        <v>316</v>
      </c>
      <c r="BK191" s="546" t="s">
        <v>316</v>
      </c>
      <c r="BL191" s="546" t="s">
        <v>316</v>
      </c>
      <c r="BM191" s="546" t="s">
        <v>316</v>
      </c>
      <c r="BN191" s="546" t="s">
        <v>316</v>
      </c>
      <c r="BO191" s="546" t="s">
        <v>316</v>
      </c>
      <c r="BP191" s="546" t="s">
        <v>316</v>
      </c>
      <c r="BQ191" s="546" t="s">
        <v>316</v>
      </c>
      <c r="BR191" s="546" t="s">
        <v>316</v>
      </c>
      <c r="BS191" s="546" t="s">
        <v>316</v>
      </c>
      <c r="BT191" s="546" t="s">
        <v>316</v>
      </c>
      <c r="BU191" s="546" t="s">
        <v>316</v>
      </c>
      <c r="BV191" s="546" t="s">
        <v>316</v>
      </c>
      <c r="BW191" s="20">
        <v>1</v>
      </c>
      <c r="BX191" s="546"/>
      <c r="BY191" s="546"/>
      <c r="BZ191" s="546"/>
      <c r="CA191" s="20">
        <v>1</v>
      </c>
      <c r="CB191" s="546"/>
      <c r="CC191" s="546" t="s">
        <v>316</v>
      </c>
      <c r="CD191" s="546" t="s">
        <v>316</v>
      </c>
      <c r="CE191" s="1000" t="s">
        <v>316</v>
      </c>
      <c r="CF191" s="546" t="s">
        <v>316</v>
      </c>
      <c r="CG191" s="1000" t="s">
        <v>316</v>
      </c>
      <c r="CH191" s="546" t="s">
        <v>316</v>
      </c>
      <c r="CI191" s="546" t="s">
        <v>316</v>
      </c>
      <c r="CJ191" s="546" t="s">
        <v>316</v>
      </c>
      <c r="CK191" s="1000" t="s">
        <v>316</v>
      </c>
    </row>
    <row r="192" spans="1:89" s="3" customFormat="1" ht="57" customHeight="1">
      <c r="A192" s="19">
        <v>165</v>
      </c>
      <c r="B192" s="451">
        <v>165</v>
      </c>
      <c r="C192" s="523" t="s">
        <v>365</v>
      </c>
      <c r="D192" s="109" t="s">
        <v>14</v>
      </c>
      <c r="E192" s="523" t="s">
        <v>366</v>
      </c>
      <c r="F192" s="109" t="s">
        <v>17</v>
      </c>
      <c r="G192" s="523" t="s">
        <v>462</v>
      </c>
      <c r="H192" s="390" t="s">
        <v>463</v>
      </c>
      <c r="I192" s="11"/>
      <c r="J192" s="960" t="s">
        <v>192</v>
      </c>
      <c r="K192" s="11"/>
      <c r="L192" s="11"/>
      <c r="M192" s="507" t="s">
        <v>16</v>
      </c>
      <c r="N192" s="11"/>
      <c r="O192" s="11"/>
      <c r="P192" s="11"/>
      <c r="Q192" s="11"/>
      <c r="R192" s="11"/>
      <c r="S192" s="11"/>
      <c r="T192" s="11"/>
      <c r="U192" s="493">
        <f t="shared" si="108"/>
        <v>1</v>
      </c>
      <c r="V192" s="11"/>
      <c r="W192" s="11"/>
      <c r="X192" s="11"/>
      <c r="Y192" s="11"/>
      <c r="Z192" s="11"/>
      <c r="AA192" s="11"/>
      <c r="AB192" s="11"/>
      <c r="AC192" s="11"/>
      <c r="AD192" s="960" t="s">
        <v>727</v>
      </c>
      <c r="AE192" s="960" t="s">
        <v>727</v>
      </c>
      <c r="AF192" s="960" t="s">
        <v>727</v>
      </c>
      <c r="AG192" s="960" t="s">
        <v>727</v>
      </c>
      <c r="AH192" s="11"/>
      <c r="AI192" s="11"/>
      <c r="AJ192" s="11"/>
      <c r="AK192" s="11"/>
      <c r="AL192" s="11"/>
      <c r="AM192" s="11"/>
      <c r="AN192" s="11"/>
      <c r="AO192" s="11"/>
      <c r="AP192" s="11"/>
      <c r="AQ192" s="11"/>
      <c r="AR192" s="11"/>
      <c r="AS192" s="11"/>
      <c r="AT192" s="11"/>
      <c r="AU192" s="11"/>
      <c r="AV192" s="11"/>
      <c r="AW192" s="11"/>
      <c r="AX192" s="11"/>
      <c r="AY192" s="11"/>
      <c r="AZ192" s="11"/>
      <c r="BA192" s="11"/>
      <c r="BB192" s="11"/>
      <c r="BC192" s="11"/>
      <c r="BD192" s="11"/>
      <c r="BE192" s="11"/>
      <c r="BF192" s="963">
        <v>2</v>
      </c>
      <c r="BG192" s="963">
        <v>1</v>
      </c>
      <c r="BH192" s="963">
        <v>2</v>
      </c>
      <c r="BI192" s="963">
        <v>2</v>
      </c>
      <c r="BJ192" s="963">
        <v>2</v>
      </c>
      <c r="BK192" s="963">
        <v>2</v>
      </c>
      <c r="BL192" s="963">
        <v>2</v>
      </c>
      <c r="BM192" s="963">
        <v>2</v>
      </c>
      <c r="BN192" s="963">
        <v>2</v>
      </c>
      <c r="BO192" s="963">
        <v>2</v>
      </c>
      <c r="BP192" s="963">
        <v>2</v>
      </c>
      <c r="BQ192" s="963">
        <v>2</v>
      </c>
      <c r="BR192" s="963">
        <v>1</v>
      </c>
      <c r="BS192" s="963">
        <v>2</v>
      </c>
      <c r="BT192" s="963">
        <v>1</v>
      </c>
      <c r="BU192" s="963">
        <v>2</v>
      </c>
      <c r="BV192" s="963">
        <v>2</v>
      </c>
      <c r="BW192" s="20">
        <v>1</v>
      </c>
      <c r="BX192" s="963">
        <v>2</v>
      </c>
      <c r="BY192" s="963">
        <v>2</v>
      </c>
      <c r="BZ192" s="963">
        <v>2</v>
      </c>
      <c r="CA192" s="20">
        <v>1</v>
      </c>
      <c r="CB192" s="963">
        <v>2</v>
      </c>
      <c r="CC192" s="963">
        <v>2</v>
      </c>
      <c r="CD192" s="533">
        <f>COUNTIF($BF192:$CC192,2)</f>
        <v>19</v>
      </c>
      <c r="CE192" s="534">
        <f>CD192/COUNTA($BF192:$CC192)</f>
        <v>0.79166666666666663</v>
      </c>
      <c r="CF192" s="533">
        <f>COUNTIF($BF192:$CC192,1)</f>
        <v>5</v>
      </c>
      <c r="CG192" s="534">
        <f>CF192/COUNTA($BF192:$CC192)</f>
        <v>0.20833333333333334</v>
      </c>
      <c r="CH192" s="533">
        <f>COUNTIF($BF192:$CC192,0)</f>
        <v>0</v>
      </c>
      <c r="CI192" s="535">
        <f>CH192/COUNTA($BF192:$CC192)</f>
        <v>0</v>
      </c>
      <c r="CJ192" s="533">
        <f>(((CD192*2)+(CF192*1)+(CH192*0)))/COUNTA($BF192:$CC192)</f>
        <v>1.7916666666666667</v>
      </c>
      <c r="CK192" s="952" t="str">
        <f t="shared" ref="CK192:CK195" si="111">IF(CJ192&gt;=1.6,"Đạt mục tiêu",IF(CJ192&gt;=1,"Cần cố gắng","Chưa đạt"))</f>
        <v>Đạt mục tiêu</v>
      </c>
    </row>
    <row r="193" spans="1:89" s="2" customFormat="1" ht="62.25" hidden="1">
      <c r="A193" s="19">
        <v>166</v>
      </c>
      <c r="B193" s="451">
        <v>166</v>
      </c>
      <c r="C193" s="1378" t="s">
        <v>367</v>
      </c>
      <c r="D193" s="1368"/>
      <c r="E193" s="1379"/>
      <c r="F193" s="971"/>
      <c r="G193" s="971"/>
      <c r="H193" s="971"/>
      <c r="I193" s="971"/>
      <c r="J193" s="971"/>
      <c r="K193" s="971"/>
      <c r="L193" s="971"/>
      <c r="M193" s="971"/>
      <c r="N193" s="971"/>
      <c r="O193" s="971"/>
      <c r="P193" s="971"/>
      <c r="Q193" s="971"/>
      <c r="R193" s="971"/>
      <c r="S193" s="971"/>
      <c r="T193" s="971"/>
      <c r="U193" s="971"/>
      <c r="V193" s="971"/>
      <c r="W193" s="971"/>
      <c r="X193" s="971"/>
      <c r="Y193" s="971"/>
      <c r="Z193" s="971"/>
      <c r="AA193" s="971"/>
      <c r="AB193" s="971"/>
      <c r="AC193" s="971"/>
      <c r="AD193" s="971"/>
      <c r="AE193" s="971"/>
      <c r="AF193" s="971"/>
      <c r="AG193" s="971"/>
      <c r="AH193" s="971"/>
      <c r="AI193" s="971"/>
      <c r="AJ193" s="971"/>
      <c r="AK193" s="971"/>
      <c r="AL193" s="971"/>
      <c r="AM193" s="971"/>
      <c r="AN193" s="971"/>
      <c r="AO193" s="971"/>
      <c r="AP193" s="971"/>
      <c r="AQ193" s="971"/>
      <c r="AR193" s="971"/>
      <c r="AS193" s="971"/>
      <c r="AT193" s="971"/>
      <c r="AU193" s="971"/>
      <c r="AV193" s="971"/>
      <c r="AW193" s="971"/>
      <c r="AX193" s="971"/>
      <c r="AY193" s="971"/>
      <c r="AZ193" s="971"/>
      <c r="BA193" s="971"/>
      <c r="BB193" s="971"/>
      <c r="BC193" s="971"/>
      <c r="BD193" s="971"/>
      <c r="BE193" s="971"/>
      <c r="BF193" s="971"/>
      <c r="BG193" s="971"/>
      <c r="BH193" s="971"/>
      <c r="BI193" s="971"/>
      <c r="BJ193" s="971"/>
      <c r="BK193" s="971"/>
      <c r="BL193" s="971"/>
      <c r="BM193" s="971"/>
      <c r="BN193" s="971"/>
      <c r="BO193" s="971"/>
      <c r="BP193" s="971"/>
      <c r="BQ193" s="971"/>
      <c r="BR193" s="971"/>
      <c r="BS193" s="971"/>
      <c r="BT193" s="971"/>
      <c r="BU193" s="971"/>
      <c r="BV193" s="971"/>
      <c r="BW193" s="20">
        <v>1</v>
      </c>
      <c r="BX193" s="971"/>
      <c r="BY193" s="971"/>
      <c r="BZ193" s="971"/>
      <c r="CA193" s="20">
        <v>1</v>
      </c>
      <c r="CB193" s="971"/>
      <c r="CC193" s="971"/>
      <c r="CD193" s="533">
        <f t="shared" ref="CD193:CD195" si="112">COUNTIF($BF193:$CC193,2)</f>
        <v>0</v>
      </c>
      <c r="CE193" s="534">
        <f t="shared" ref="CE193:CE195" si="113">CD193/COUNTA($BF193:$CC193)</f>
        <v>0</v>
      </c>
      <c r="CF193" s="533">
        <f t="shared" ref="CF193:CF195" si="114">COUNTIF($BF193:$CC193,1)</f>
        <v>2</v>
      </c>
      <c r="CG193" s="534">
        <f t="shared" ref="CG193:CG195" si="115">CF193/COUNTA($BF193:$CC193)</f>
        <v>1</v>
      </c>
      <c r="CH193" s="533">
        <f t="shared" ref="CH193:CH195" si="116">COUNTIF($BF193:$CC193,0)</f>
        <v>0</v>
      </c>
      <c r="CI193" s="535">
        <f t="shared" ref="CI193:CI195" si="117">CH193/COUNTA($BF193:$CC193)</f>
        <v>0</v>
      </c>
      <c r="CJ193" s="533">
        <f t="shared" ref="CJ193:CJ195" si="118">(((CD193*2)+(CF193*1)+(CH193*0)))/COUNTA($BF193:$CC193)</f>
        <v>1</v>
      </c>
      <c r="CK193" s="952" t="str">
        <f t="shared" si="111"/>
        <v>Cần cố gắng</v>
      </c>
    </row>
    <row r="194" spans="1:89" s="2" customFormat="1" ht="62.25" hidden="1">
      <c r="A194" s="19">
        <v>167</v>
      </c>
      <c r="B194" s="451">
        <v>167</v>
      </c>
      <c r="C194" s="1378" t="s">
        <v>368</v>
      </c>
      <c r="D194" s="1368"/>
      <c r="E194" s="1379"/>
      <c r="F194" s="971"/>
      <c r="G194" s="971"/>
      <c r="H194" s="971"/>
      <c r="I194" s="971"/>
      <c r="J194" s="971"/>
      <c r="K194" s="971"/>
      <c r="L194" s="971"/>
      <c r="M194" s="971"/>
      <c r="N194" s="971"/>
      <c r="O194" s="971"/>
      <c r="P194" s="971"/>
      <c r="Q194" s="971"/>
      <c r="R194" s="971"/>
      <c r="S194" s="971"/>
      <c r="T194" s="971"/>
      <c r="U194" s="971"/>
      <c r="V194" s="971"/>
      <c r="W194" s="971"/>
      <c r="X194" s="971"/>
      <c r="Y194" s="971"/>
      <c r="Z194" s="971"/>
      <c r="AA194" s="971"/>
      <c r="AB194" s="971"/>
      <c r="AC194" s="971"/>
      <c r="AD194" s="971"/>
      <c r="AE194" s="971"/>
      <c r="AF194" s="971"/>
      <c r="AG194" s="971"/>
      <c r="AH194" s="971"/>
      <c r="AI194" s="971"/>
      <c r="AJ194" s="971"/>
      <c r="AK194" s="971"/>
      <c r="AL194" s="971"/>
      <c r="AM194" s="971"/>
      <c r="AN194" s="971"/>
      <c r="AO194" s="971"/>
      <c r="AP194" s="971"/>
      <c r="AQ194" s="971"/>
      <c r="AR194" s="971"/>
      <c r="AS194" s="971"/>
      <c r="AT194" s="971"/>
      <c r="AU194" s="971"/>
      <c r="AV194" s="971"/>
      <c r="AW194" s="971"/>
      <c r="AX194" s="971"/>
      <c r="AY194" s="971"/>
      <c r="AZ194" s="971"/>
      <c r="BA194" s="971"/>
      <c r="BB194" s="971"/>
      <c r="BC194" s="971"/>
      <c r="BD194" s="971"/>
      <c r="BE194" s="971"/>
      <c r="BF194" s="971"/>
      <c r="BG194" s="971"/>
      <c r="BH194" s="971"/>
      <c r="BI194" s="971"/>
      <c r="BJ194" s="971"/>
      <c r="BK194" s="971"/>
      <c r="BL194" s="971"/>
      <c r="BM194" s="971"/>
      <c r="BN194" s="971"/>
      <c r="BO194" s="971"/>
      <c r="BP194" s="971"/>
      <c r="BQ194" s="971"/>
      <c r="BR194" s="971"/>
      <c r="BS194" s="971"/>
      <c r="BT194" s="971"/>
      <c r="BU194" s="971"/>
      <c r="BV194" s="971"/>
      <c r="BW194" s="20">
        <v>1</v>
      </c>
      <c r="BX194" s="971"/>
      <c r="BY194" s="971"/>
      <c r="BZ194" s="971"/>
      <c r="CA194" s="20">
        <v>1</v>
      </c>
      <c r="CB194" s="971"/>
      <c r="CC194" s="971"/>
      <c r="CD194" s="533">
        <f t="shared" si="112"/>
        <v>0</v>
      </c>
      <c r="CE194" s="534">
        <f t="shared" si="113"/>
        <v>0</v>
      </c>
      <c r="CF194" s="533">
        <f t="shared" si="114"/>
        <v>2</v>
      </c>
      <c r="CG194" s="534">
        <f t="shared" si="115"/>
        <v>1</v>
      </c>
      <c r="CH194" s="533">
        <f t="shared" si="116"/>
        <v>0</v>
      </c>
      <c r="CI194" s="535">
        <f t="shared" si="117"/>
        <v>0</v>
      </c>
      <c r="CJ194" s="533">
        <f t="shared" si="118"/>
        <v>1</v>
      </c>
      <c r="CK194" s="952" t="str">
        <f t="shared" si="111"/>
        <v>Cần cố gắng</v>
      </c>
    </row>
    <row r="195" spans="1:89" s="2" customFormat="1" ht="53.25" customHeight="1">
      <c r="A195" s="19"/>
      <c r="B195" s="451"/>
      <c r="C195" s="551" t="s">
        <v>369</v>
      </c>
      <c r="D195" s="551" t="s">
        <v>369</v>
      </c>
      <c r="E195" s="551" t="s">
        <v>369</v>
      </c>
      <c r="F195" s="551" t="s">
        <v>369</v>
      </c>
      <c r="G195" s="551" t="s">
        <v>369</v>
      </c>
      <c r="H195" s="67" t="s">
        <v>1019</v>
      </c>
      <c r="I195" s="959"/>
      <c r="J195" s="959"/>
      <c r="K195" s="959"/>
      <c r="L195" s="959"/>
      <c r="M195" s="959"/>
      <c r="N195" s="959"/>
      <c r="O195" s="959"/>
      <c r="P195" s="959"/>
      <c r="Q195" s="959"/>
      <c r="R195" s="71" t="s">
        <v>16</v>
      </c>
      <c r="S195" s="959"/>
      <c r="T195" s="71"/>
      <c r="U195" s="971"/>
      <c r="V195" s="971"/>
      <c r="W195" s="971"/>
      <c r="X195" s="971"/>
      <c r="Y195" s="971"/>
      <c r="Z195" s="971"/>
      <c r="AA195" s="971"/>
      <c r="AB195" s="971"/>
      <c r="AC195" s="971"/>
      <c r="AD195" s="971"/>
      <c r="AE195" s="971"/>
      <c r="AF195" s="971"/>
      <c r="AG195" s="971"/>
      <c r="AH195" s="971"/>
      <c r="AI195" s="971"/>
      <c r="AJ195" s="971"/>
      <c r="AK195" s="971"/>
      <c r="AL195" s="971"/>
      <c r="AM195" s="971"/>
      <c r="AN195" s="971"/>
      <c r="AO195" s="971"/>
      <c r="AP195" s="971"/>
      <c r="AQ195" s="971"/>
      <c r="AR195" s="971"/>
      <c r="AS195" s="971"/>
      <c r="AT195" s="971"/>
      <c r="AU195" s="971"/>
      <c r="AV195" s="971"/>
      <c r="AW195" s="971"/>
      <c r="AX195" s="11" t="s">
        <v>724</v>
      </c>
      <c r="AY195" s="11" t="s">
        <v>727</v>
      </c>
      <c r="AZ195" s="971"/>
      <c r="BA195" s="971"/>
      <c r="BB195" s="971"/>
      <c r="BC195" s="971"/>
      <c r="BD195" s="971"/>
      <c r="BE195" s="971"/>
      <c r="BF195" s="963">
        <v>2</v>
      </c>
      <c r="BG195" s="963">
        <v>1</v>
      </c>
      <c r="BH195" s="963">
        <v>2</v>
      </c>
      <c r="BI195" s="963">
        <v>2</v>
      </c>
      <c r="BJ195" s="963">
        <v>2</v>
      </c>
      <c r="BK195" s="963">
        <v>2</v>
      </c>
      <c r="BL195" s="963">
        <v>2</v>
      </c>
      <c r="BM195" s="963">
        <v>2</v>
      </c>
      <c r="BN195" s="963">
        <v>2</v>
      </c>
      <c r="BO195" s="963">
        <v>2</v>
      </c>
      <c r="BP195" s="963">
        <v>2</v>
      </c>
      <c r="BQ195" s="963">
        <v>2</v>
      </c>
      <c r="BR195" s="963">
        <v>1</v>
      </c>
      <c r="BS195" s="963">
        <v>2</v>
      </c>
      <c r="BT195" s="963">
        <v>1</v>
      </c>
      <c r="BU195" s="963">
        <v>2</v>
      </c>
      <c r="BV195" s="963">
        <v>2</v>
      </c>
      <c r="BW195" s="20">
        <v>1</v>
      </c>
      <c r="BX195" s="963">
        <v>2</v>
      </c>
      <c r="BY195" s="963">
        <v>2</v>
      </c>
      <c r="BZ195" s="963">
        <v>2</v>
      </c>
      <c r="CA195" s="20">
        <v>1</v>
      </c>
      <c r="CB195" s="963">
        <v>2</v>
      </c>
      <c r="CC195" s="963">
        <v>2</v>
      </c>
      <c r="CD195" s="533">
        <f t="shared" si="112"/>
        <v>19</v>
      </c>
      <c r="CE195" s="534">
        <f t="shared" si="113"/>
        <v>0.79166666666666663</v>
      </c>
      <c r="CF195" s="533">
        <f t="shared" si="114"/>
        <v>5</v>
      </c>
      <c r="CG195" s="534">
        <f t="shared" si="115"/>
        <v>0.20833333333333334</v>
      </c>
      <c r="CH195" s="533">
        <f t="shared" si="116"/>
        <v>0</v>
      </c>
      <c r="CI195" s="535">
        <f t="shared" si="117"/>
        <v>0</v>
      </c>
      <c r="CJ195" s="533">
        <f t="shared" si="118"/>
        <v>1.7916666666666667</v>
      </c>
      <c r="CK195" s="952" t="str">
        <f t="shared" si="111"/>
        <v>Đạt mục tiêu</v>
      </c>
    </row>
    <row r="196" spans="1:89" ht="62.25">
      <c r="A196" s="950">
        <v>168</v>
      </c>
      <c r="B196" s="451">
        <v>168</v>
      </c>
      <c r="C196" s="490" t="s">
        <v>369</v>
      </c>
      <c r="D196" s="72" t="s">
        <v>14</v>
      </c>
      <c r="E196" s="551" t="s">
        <v>370</v>
      </c>
      <c r="F196" s="109" t="s">
        <v>14</v>
      </c>
      <c r="G196" s="551" t="s">
        <v>370</v>
      </c>
      <c r="H196" s="67" t="s">
        <v>729</v>
      </c>
      <c r="I196" s="71"/>
      <c r="J196" s="72" t="s">
        <v>192</v>
      </c>
      <c r="K196" s="507" t="s">
        <v>16</v>
      </c>
      <c r="L196" s="71"/>
      <c r="M196" s="71"/>
      <c r="N196" s="71"/>
      <c r="O196" s="71"/>
      <c r="P196" s="71"/>
      <c r="Q196" s="71"/>
      <c r="R196" s="71"/>
      <c r="S196" s="71"/>
      <c r="T196" s="71"/>
      <c r="U196" s="66">
        <f t="shared" si="108"/>
        <v>1</v>
      </c>
      <c r="V196" s="72" t="s">
        <v>723</v>
      </c>
      <c r="W196" s="72" t="s">
        <v>724</v>
      </c>
      <c r="X196" s="72" t="s">
        <v>724</v>
      </c>
      <c r="Y196" s="72" t="s">
        <v>726</v>
      </c>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1"/>
      <c r="BF196" s="960" t="s">
        <v>281</v>
      </c>
      <c r="BG196" s="960" t="s">
        <v>281</v>
      </c>
      <c r="BH196" s="960" t="s">
        <v>281</v>
      </c>
      <c r="BI196" s="960" t="s">
        <v>281</v>
      </c>
      <c r="BJ196" s="960" t="s">
        <v>281</v>
      </c>
      <c r="BK196" s="960" t="s">
        <v>1160</v>
      </c>
      <c r="BL196" s="960" t="s">
        <v>1160</v>
      </c>
      <c r="BM196" s="960" t="s">
        <v>281</v>
      </c>
      <c r="BN196" s="960" t="s">
        <v>281</v>
      </c>
      <c r="BO196" s="960" t="s">
        <v>281</v>
      </c>
      <c r="BP196" s="960" t="s">
        <v>281</v>
      </c>
      <c r="BQ196" s="960" t="s">
        <v>281</v>
      </c>
      <c r="BR196" s="960" t="s">
        <v>281</v>
      </c>
      <c r="BS196" s="960" t="s">
        <v>281</v>
      </c>
      <c r="BT196" s="960" t="s">
        <v>281</v>
      </c>
      <c r="BU196" s="960" t="s">
        <v>281</v>
      </c>
      <c r="BV196" s="960" t="s">
        <v>281</v>
      </c>
      <c r="BW196" s="20">
        <v>1</v>
      </c>
      <c r="BX196" s="960" t="s">
        <v>281</v>
      </c>
      <c r="BY196" s="960" t="s">
        <v>281</v>
      </c>
      <c r="BZ196" s="960" t="s">
        <v>281</v>
      </c>
      <c r="CA196" s="20">
        <v>1</v>
      </c>
      <c r="CB196" s="960" t="s">
        <v>281</v>
      </c>
      <c r="CC196" s="960" t="s">
        <v>281</v>
      </c>
      <c r="CD196" s="950">
        <f>COUNTIF($BF196:$CC196,2)</f>
        <v>20</v>
      </c>
      <c r="CE196" s="510">
        <f>CD196/COUNTA($BF196:$CC196)</f>
        <v>0.83333333333333337</v>
      </c>
      <c r="CF196" s="950">
        <f>COUNTIF($BF196:$CC196,1)</f>
        <v>4</v>
      </c>
      <c r="CG196" s="510">
        <f>CF196/COUNTA($BF196:$CC196)</f>
        <v>0.16666666666666666</v>
      </c>
      <c r="CH196" s="950">
        <f>COUNTIF($BF196:$CC196,0)</f>
        <v>0</v>
      </c>
      <c r="CI196" s="511">
        <f>CH196/COUNTA($BF196:$CC196)</f>
        <v>0</v>
      </c>
      <c r="CJ196" s="950">
        <f>(((CD196*2)+(CF196*1)+(CH196*0)))/COUNTA($BF196:$CC196)</f>
        <v>1.8333333333333333</v>
      </c>
      <c r="CK196" s="951" t="str">
        <f>IF(CJ196&gt;=1.6,"Đạt mục tiêu",IF(CJ196&gt;=1,"Cần cố gắng","Chưa đạt"))</f>
        <v>Đạt mục tiêu</v>
      </c>
    </row>
    <row r="197" spans="1:89" ht="78.75">
      <c r="A197" s="950">
        <v>169</v>
      </c>
      <c r="B197" s="451">
        <v>169</v>
      </c>
      <c r="C197" s="390" t="s">
        <v>371</v>
      </c>
      <c r="D197" s="1001" t="s">
        <v>14</v>
      </c>
      <c r="E197" s="490" t="s">
        <v>372</v>
      </c>
      <c r="F197" s="109" t="s">
        <v>17</v>
      </c>
      <c r="G197" s="1002" t="s">
        <v>465</v>
      </c>
      <c r="H197" s="390" t="s">
        <v>466</v>
      </c>
      <c r="I197" s="71"/>
      <c r="J197" s="72" t="s">
        <v>192</v>
      </c>
      <c r="K197" s="71"/>
      <c r="L197" s="71"/>
      <c r="M197" s="71"/>
      <c r="N197" s="960" t="s">
        <v>16</v>
      </c>
      <c r="O197" s="71"/>
      <c r="P197" s="71"/>
      <c r="Q197" s="71"/>
      <c r="R197" s="71"/>
      <c r="S197" s="71"/>
      <c r="T197" s="71"/>
      <c r="U197" s="66">
        <f t="shared" si="108"/>
        <v>1</v>
      </c>
      <c r="V197" s="71"/>
      <c r="W197" s="71"/>
      <c r="X197" s="71"/>
      <c r="Y197" s="71"/>
      <c r="Z197" s="71"/>
      <c r="AA197" s="71"/>
      <c r="AB197" s="71"/>
      <c r="AC197" s="71"/>
      <c r="AD197" s="71"/>
      <c r="AE197" s="71"/>
      <c r="AF197" s="71"/>
      <c r="AG197" s="71"/>
      <c r="AH197" s="960" t="s">
        <v>727</v>
      </c>
      <c r="AI197" s="960" t="s">
        <v>727</v>
      </c>
      <c r="AJ197" s="960" t="s">
        <v>727</v>
      </c>
      <c r="AK197" s="960" t="s">
        <v>727</v>
      </c>
      <c r="AL197" s="960" t="s">
        <v>727</v>
      </c>
      <c r="AM197" s="71"/>
      <c r="AN197" s="71"/>
      <c r="AO197" s="71"/>
      <c r="AP197" s="71"/>
      <c r="AQ197" s="71"/>
      <c r="AR197" s="71"/>
      <c r="AS197" s="71"/>
      <c r="AT197" s="71"/>
      <c r="AU197" s="71"/>
      <c r="AV197" s="71"/>
      <c r="AW197" s="71"/>
      <c r="AX197" s="71"/>
      <c r="AY197" s="71"/>
      <c r="AZ197" s="71"/>
      <c r="BA197" s="71"/>
      <c r="BB197" s="71"/>
      <c r="BC197" s="71"/>
      <c r="BD197" s="71"/>
      <c r="BE197" s="71"/>
      <c r="BF197" s="20">
        <v>2</v>
      </c>
      <c r="BG197" s="20">
        <v>2</v>
      </c>
      <c r="BH197" s="20">
        <v>2</v>
      </c>
      <c r="BI197" s="20">
        <v>2</v>
      </c>
      <c r="BJ197" s="20">
        <v>2</v>
      </c>
      <c r="BK197" s="20">
        <v>1</v>
      </c>
      <c r="BL197" s="20">
        <v>2</v>
      </c>
      <c r="BM197" s="20">
        <v>2</v>
      </c>
      <c r="BN197" s="20">
        <v>1</v>
      </c>
      <c r="BO197" s="20">
        <v>2</v>
      </c>
      <c r="BP197" s="20">
        <v>2</v>
      </c>
      <c r="BQ197" s="20">
        <v>2</v>
      </c>
      <c r="BR197" s="20">
        <v>2</v>
      </c>
      <c r="BS197" s="20">
        <v>2</v>
      </c>
      <c r="BT197" s="20">
        <v>2</v>
      </c>
      <c r="BU197" s="20">
        <v>2</v>
      </c>
      <c r="BV197" s="20">
        <v>2</v>
      </c>
      <c r="BW197" s="20">
        <v>1</v>
      </c>
      <c r="BX197" s="20">
        <v>2</v>
      </c>
      <c r="BY197" s="20">
        <v>2</v>
      </c>
      <c r="BZ197" s="20">
        <v>2</v>
      </c>
      <c r="CA197" s="20">
        <v>1</v>
      </c>
      <c r="CB197" s="20">
        <v>2</v>
      </c>
      <c r="CC197" s="20">
        <v>1</v>
      </c>
      <c r="CD197" s="21">
        <f>COUNTIF($BF197:$CC197,2)</f>
        <v>19</v>
      </c>
      <c r="CE197" s="22">
        <f>CD197/COUNTA($BF197:$CC197)</f>
        <v>0.79166666666666663</v>
      </c>
      <c r="CF197" s="21">
        <f>COUNTIF($BF197:$CC197,1)</f>
        <v>5</v>
      </c>
      <c r="CG197" s="22">
        <f>CF197/COUNTA($BF197:$CC197)</f>
        <v>0.20833333333333334</v>
      </c>
      <c r="CH197" s="21">
        <f>COUNTIF($BF197:$CC197,0)</f>
        <v>0</v>
      </c>
      <c r="CI197" s="22">
        <f>CH197/COUNTA($BF197:$CC197)</f>
        <v>0</v>
      </c>
      <c r="CJ197" s="21">
        <f>(((CD197*2)+(CF197*1)+(CH197*0)))/COUNTA($BF197:$CC197)</f>
        <v>1.7916666666666667</v>
      </c>
      <c r="CK197" s="427" t="str">
        <f>IF(CJ197&gt;=1.6,"Đạt mục tiêu",IF(CJ197&gt;=1,"Cần cố gắng","Chưa đạt"))</f>
        <v>Đạt mục tiêu</v>
      </c>
    </row>
    <row r="198" spans="1:89" s="972" customFormat="1" ht="63" customHeight="1">
      <c r="A198" s="19">
        <v>170</v>
      </c>
      <c r="B198" s="451">
        <v>170</v>
      </c>
      <c r="C198" s="551" t="s">
        <v>373</v>
      </c>
      <c r="D198" s="1001" t="s">
        <v>18</v>
      </c>
      <c r="E198" s="551" t="s">
        <v>374</v>
      </c>
      <c r="F198" s="109" t="s">
        <v>18</v>
      </c>
      <c r="G198" s="551" t="s">
        <v>467</v>
      </c>
      <c r="H198" s="67" t="s">
        <v>468</v>
      </c>
      <c r="I198" s="71"/>
      <c r="J198" s="72" t="s">
        <v>192</v>
      </c>
      <c r="K198" s="71"/>
      <c r="L198" s="71"/>
      <c r="M198" s="71"/>
      <c r="N198" s="71"/>
      <c r="O198" s="130" t="s">
        <v>16</v>
      </c>
      <c r="P198" s="71"/>
      <c r="Q198" s="71"/>
      <c r="R198" s="71"/>
      <c r="S198" s="71"/>
      <c r="T198" s="71"/>
      <c r="U198" s="66">
        <f t="shared" si="108"/>
        <v>1</v>
      </c>
      <c r="V198" s="71"/>
      <c r="W198" s="71"/>
      <c r="X198" s="71"/>
      <c r="Y198" s="71"/>
      <c r="Z198" s="71"/>
      <c r="AA198" s="71"/>
      <c r="AB198" s="71"/>
      <c r="AC198" s="71"/>
      <c r="AD198" s="71"/>
      <c r="AE198" s="71"/>
      <c r="AF198" s="71"/>
      <c r="AG198" s="71"/>
      <c r="AH198" s="71"/>
      <c r="AI198" s="71"/>
      <c r="AJ198" s="71"/>
      <c r="AK198" s="71"/>
      <c r="AL198" s="71"/>
      <c r="AM198" s="72" t="s">
        <v>727</v>
      </c>
      <c r="AN198" s="72" t="s">
        <v>727</v>
      </c>
      <c r="AO198" s="72" t="s">
        <v>727</v>
      </c>
      <c r="AP198" s="72" t="s">
        <v>727</v>
      </c>
      <c r="AQ198" s="71"/>
      <c r="AR198" s="71"/>
      <c r="AS198" s="71"/>
      <c r="AT198" s="71"/>
      <c r="AU198" s="71"/>
      <c r="AV198" s="71"/>
      <c r="AW198" s="71"/>
      <c r="AX198" s="71"/>
      <c r="AY198" s="71"/>
      <c r="AZ198" s="71"/>
      <c r="BA198" s="71"/>
      <c r="BB198" s="71"/>
      <c r="BC198" s="71"/>
      <c r="BD198" s="71"/>
      <c r="BE198" s="71"/>
      <c r="BF198" s="20">
        <v>2</v>
      </c>
      <c r="BG198" s="20">
        <v>2</v>
      </c>
      <c r="BH198" s="20">
        <v>2</v>
      </c>
      <c r="BI198" s="20">
        <v>2</v>
      </c>
      <c r="BJ198" s="20">
        <v>2</v>
      </c>
      <c r="BK198" s="20">
        <v>2</v>
      </c>
      <c r="BL198" s="20">
        <v>1</v>
      </c>
      <c r="BM198" s="20">
        <v>2</v>
      </c>
      <c r="BN198" s="20">
        <v>2</v>
      </c>
      <c r="BO198" s="20">
        <v>2</v>
      </c>
      <c r="BP198" s="20">
        <v>2</v>
      </c>
      <c r="BQ198" s="20">
        <v>2</v>
      </c>
      <c r="BR198" s="20">
        <v>2</v>
      </c>
      <c r="BS198" s="20">
        <v>1</v>
      </c>
      <c r="BT198" s="20">
        <v>1</v>
      </c>
      <c r="BU198" s="20">
        <v>1</v>
      </c>
      <c r="BV198" s="20">
        <v>2</v>
      </c>
      <c r="BW198" s="20">
        <v>1</v>
      </c>
      <c r="BX198" s="20">
        <v>2</v>
      </c>
      <c r="BY198" s="20">
        <v>2</v>
      </c>
      <c r="BZ198" s="20">
        <v>2</v>
      </c>
      <c r="CA198" s="20">
        <v>1</v>
      </c>
      <c r="CB198" s="20">
        <v>2</v>
      </c>
      <c r="CC198" s="20">
        <v>2</v>
      </c>
      <c r="CD198" s="21">
        <f>COUNTIF($BF198:$CC198,2)</f>
        <v>18</v>
      </c>
      <c r="CE198" s="22">
        <f>CD198/COUNTA($BF198:$CC198)</f>
        <v>0.75</v>
      </c>
      <c r="CF198" s="21">
        <f>COUNTIF($BF198:$CC198,1)</f>
        <v>6</v>
      </c>
      <c r="CG198" s="22">
        <f>CF198/COUNTA($BF198:$CC198)</f>
        <v>0.25</v>
      </c>
      <c r="CH198" s="21">
        <f>COUNTIF($BF198:$CC198,0)</f>
        <v>0</v>
      </c>
      <c r="CI198" s="22">
        <f>CH198/COUNTA($BF198:$CC198)</f>
        <v>0</v>
      </c>
      <c r="CJ198" s="21">
        <f>(((CD198*2)+(CF198*1)+(CH198*0)))/COUNTA($BF198:$CC198)</f>
        <v>1.75</v>
      </c>
      <c r="CK198" s="427" t="str">
        <f>IF(CJ198&gt;=1.6,"Đạt mục tiêu",IF(CJ198&gt;=1,"Cần cố gắng","Chưa đạt"))</f>
        <v>Đạt mục tiêu</v>
      </c>
    </row>
    <row r="199" spans="1:89" s="3" customFormat="1" hidden="1">
      <c r="A199" s="19">
        <v>171</v>
      </c>
      <c r="B199" s="451">
        <v>171</v>
      </c>
      <c r="C199" s="1374" t="s">
        <v>375</v>
      </c>
      <c r="D199" s="1368"/>
      <c r="E199" s="1380"/>
      <c r="F199" s="1368"/>
      <c r="G199" s="1379"/>
      <c r="H199" s="957" t="s">
        <v>316</v>
      </c>
      <c r="I199" s="958" t="s">
        <v>316</v>
      </c>
      <c r="J199" s="958" t="s">
        <v>316</v>
      </c>
      <c r="K199" s="958" t="s">
        <v>316</v>
      </c>
      <c r="L199" s="958" t="s">
        <v>316</v>
      </c>
      <c r="M199" s="957" t="s">
        <v>316</v>
      </c>
      <c r="N199" s="957" t="s">
        <v>316</v>
      </c>
      <c r="O199" s="958" t="s">
        <v>316</v>
      </c>
      <c r="P199" s="958" t="s">
        <v>316</v>
      </c>
      <c r="Q199" s="958" t="s">
        <v>316</v>
      </c>
      <c r="R199" s="958"/>
      <c r="S199" s="958" t="s">
        <v>316</v>
      </c>
      <c r="T199" s="958" t="s">
        <v>316</v>
      </c>
      <c r="U199" s="958" t="s">
        <v>316</v>
      </c>
      <c r="V199" s="6"/>
      <c r="W199" s="6"/>
      <c r="X199" s="6"/>
      <c r="Y199" s="6"/>
      <c r="Z199" s="6"/>
      <c r="AA199" s="6"/>
      <c r="AB199" s="6"/>
      <c r="AC199" s="6"/>
      <c r="AD199" s="6"/>
      <c r="AE199" s="6"/>
      <c r="AF199" s="6"/>
      <c r="AG199" s="6"/>
      <c r="AH199" s="11"/>
      <c r="AI199" s="11"/>
      <c r="AJ199" s="11"/>
      <c r="AK199" s="11"/>
      <c r="AL199" s="11"/>
      <c r="AM199" s="6"/>
      <c r="AN199" s="6"/>
      <c r="AO199" s="6"/>
      <c r="AP199" s="6"/>
      <c r="AQ199" s="6"/>
      <c r="AR199" s="6"/>
      <c r="AS199" s="6"/>
      <c r="AT199" s="6"/>
      <c r="AU199" s="6"/>
      <c r="AV199" s="6"/>
      <c r="AW199" s="6"/>
      <c r="AX199" s="6"/>
      <c r="AY199" s="6"/>
      <c r="AZ199" s="6"/>
      <c r="BA199" s="6"/>
      <c r="BB199" s="6"/>
      <c r="BC199" s="6"/>
      <c r="BD199" s="6"/>
      <c r="BE199" s="6"/>
      <c r="BF199" s="11"/>
      <c r="BG199" s="11"/>
      <c r="BH199" s="11"/>
      <c r="BI199" s="11"/>
      <c r="BJ199" s="11"/>
      <c r="BK199" s="11"/>
      <c r="BL199" s="11"/>
      <c r="BM199" s="11"/>
      <c r="BN199" s="11"/>
      <c r="BO199" s="11"/>
      <c r="BP199" s="11"/>
      <c r="BQ199" s="11"/>
      <c r="BR199" s="11"/>
      <c r="BS199" s="227"/>
      <c r="BT199" s="227"/>
      <c r="BU199" s="227"/>
      <c r="BV199" s="11"/>
      <c r="BW199" s="20">
        <v>1</v>
      </c>
      <c r="BX199" s="11"/>
      <c r="BY199" s="11"/>
      <c r="BZ199" s="11"/>
      <c r="CA199" s="20">
        <v>1</v>
      </c>
      <c r="CB199" s="11"/>
      <c r="CC199" s="11"/>
      <c r="CD199" s="11"/>
      <c r="CE199" s="231"/>
      <c r="CF199" s="11"/>
      <c r="CG199" s="231"/>
      <c r="CH199" s="11"/>
      <c r="CI199" s="11"/>
      <c r="CJ199" s="11"/>
      <c r="CK199" s="231"/>
    </row>
    <row r="200" spans="1:89" s="3" customFormat="1" ht="34.5" customHeight="1">
      <c r="A200" s="19">
        <v>172</v>
      </c>
      <c r="B200" s="451">
        <v>172</v>
      </c>
      <c r="C200" s="523" t="s">
        <v>376</v>
      </c>
      <c r="D200" s="109" t="s">
        <v>14</v>
      </c>
      <c r="E200" s="523" t="s">
        <v>377</v>
      </c>
      <c r="F200" s="109" t="s">
        <v>17</v>
      </c>
      <c r="G200" s="488" t="s">
        <v>469</v>
      </c>
      <c r="H200" s="513" t="s">
        <v>470</v>
      </c>
      <c r="I200" s="11"/>
      <c r="J200" s="960" t="s">
        <v>192</v>
      </c>
      <c r="K200" s="11"/>
      <c r="L200" s="11"/>
      <c r="M200" s="507" t="s">
        <v>16</v>
      </c>
      <c r="N200" s="11"/>
      <c r="O200" s="11"/>
      <c r="P200" s="11"/>
      <c r="Q200" s="11"/>
      <c r="R200" s="507" t="s">
        <v>16</v>
      </c>
      <c r="S200" s="11"/>
      <c r="T200" s="11"/>
      <c r="U200" s="493">
        <f t="shared" si="108"/>
        <v>2</v>
      </c>
      <c r="V200" s="11"/>
      <c r="W200" s="11"/>
      <c r="X200" s="11"/>
      <c r="Y200" s="11"/>
      <c r="Z200" s="11"/>
      <c r="AA200" s="11"/>
      <c r="AB200" s="11"/>
      <c r="AC200" s="11"/>
      <c r="AD200" s="960" t="s">
        <v>725</v>
      </c>
      <c r="AE200" s="960" t="s">
        <v>725</v>
      </c>
      <c r="AF200" s="960" t="s">
        <v>725</v>
      </c>
      <c r="AG200" s="960" t="s">
        <v>725</v>
      </c>
      <c r="AH200" s="11"/>
      <c r="AI200" s="11"/>
      <c r="AJ200" s="11"/>
      <c r="AK200" s="11"/>
      <c r="AL200" s="11"/>
      <c r="AM200" s="11"/>
      <c r="AN200" s="11"/>
      <c r="AO200" s="11"/>
      <c r="AP200" s="11"/>
      <c r="AQ200" s="11"/>
      <c r="AR200" s="11"/>
      <c r="AS200" s="11"/>
      <c r="AT200" s="11"/>
      <c r="AU200" s="11"/>
      <c r="AV200" s="11"/>
      <c r="AW200" s="11"/>
      <c r="AX200" s="11" t="s">
        <v>724</v>
      </c>
      <c r="AY200" s="11" t="s">
        <v>724</v>
      </c>
      <c r="AZ200" s="11"/>
      <c r="BA200" s="11"/>
      <c r="BB200" s="11"/>
      <c r="BC200" s="11"/>
      <c r="BD200" s="11"/>
      <c r="BE200" s="11"/>
      <c r="BF200" s="963">
        <v>1</v>
      </c>
      <c r="BG200" s="963">
        <v>2</v>
      </c>
      <c r="BH200" s="963">
        <v>2</v>
      </c>
      <c r="BI200" s="963">
        <v>2</v>
      </c>
      <c r="BJ200" s="963">
        <v>2</v>
      </c>
      <c r="BK200" s="963">
        <v>2</v>
      </c>
      <c r="BL200" s="963">
        <v>2</v>
      </c>
      <c r="BM200" s="963">
        <v>2</v>
      </c>
      <c r="BN200" s="963">
        <v>2</v>
      </c>
      <c r="BO200" s="963">
        <v>2</v>
      </c>
      <c r="BP200" s="963">
        <v>2</v>
      </c>
      <c r="BQ200" s="963">
        <v>2</v>
      </c>
      <c r="BR200" s="963">
        <v>2</v>
      </c>
      <c r="BS200" s="963">
        <v>2</v>
      </c>
      <c r="BT200" s="963">
        <v>2</v>
      </c>
      <c r="BU200" s="963">
        <v>1</v>
      </c>
      <c r="BV200" s="963">
        <v>2</v>
      </c>
      <c r="BW200" s="20">
        <v>1</v>
      </c>
      <c r="BX200" s="963">
        <v>2</v>
      </c>
      <c r="BY200" s="963">
        <v>2</v>
      </c>
      <c r="BZ200" s="963">
        <v>2</v>
      </c>
      <c r="CA200" s="20">
        <v>1</v>
      </c>
      <c r="CB200" s="963">
        <v>2</v>
      </c>
      <c r="CC200" s="963">
        <v>2</v>
      </c>
      <c r="CD200" s="533">
        <f>COUNTIF($BF200:$CC200,2)</f>
        <v>20</v>
      </c>
      <c r="CE200" s="534">
        <f>CD200/COUNTA($BF200:$CC200)</f>
        <v>0.83333333333333337</v>
      </c>
      <c r="CF200" s="533">
        <f>COUNTIF($BF200:$CC200,1)</f>
        <v>4</v>
      </c>
      <c r="CG200" s="534">
        <f>CF200/COUNTA($BF200:$CC200)</f>
        <v>0.16666666666666666</v>
      </c>
      <c r="CH200" s="533">
        <f>COUNTIF($BF200:$CC200,0)</f>
        <v>0</v>
      </c>
      <c r="CI200" s="535">
        <f>CH200/COUNTA($BF200:$CC200)</f>
        <v>0</v>
      </c>
      <c r="CJ200" s="533">
        <f>(((CD200*2)+(CF200*1)+(CH200*0)))/COUNTA($BF200:$CC200)</f>
        <v>1.8333333333333333</v>
      </c>
      <c r="CK200" s="952" t="str">
        <f t="shared" ref="CK200:CK203" si="119">IF(CJ200&gt;=1.6,"Đạt mục tiêu",IF(CJ200&gt;=1,"Cần cố gắng","Chưa đạt"))</f>
        <v>Đạt mục tiêu</v>
      </c>
    </row>
    <row r="201" spans="1:89" s="972" customFormat="1" ht="94.5">
      <c r="A201" s="19">
        <v>173</v>
      </c>
      <c r="B201" s="451">
        <v>173</v>
      </c>
      <c r="C201" s="519" t="s">
        <v>378</v>
      </c>
      <c r="D201" s="109" t="s">
        <v>14</v>
      </c>
      <c r="E201" s="519" t="s">
        <v>379</v>
      </c>
      <c r="F201" s="109" t="s">
        <v>14</v>
      </c>
      <c r="G201" s="110" t="s">
        <v>1179</v>
      </c>
      <c r="H201" s="96" t="s">
        <v>544</v>
      </c>
      <c r="I201" s="71"/>
      <c r="J201" s="998" t="s">
        <v>192</v>
      </c>
      <c r="K201" s="71"/>
      <c r="L201" s="71" t="s">
        <v>16</v>
      </c>
      <c r="M201" s="71"/>
      <c r="N201" s="71"/>
      <c r="O201" s="71"/>
      <c r="P201" s="71"/>
      <c r="Q201" s="71"/>
      <c r="R201" s="71"/>
      <c r="S201" s="71"/>
      <c r="T201" s="71"/>
      <c r="U201" s="66">
        <f t="shared" si="108"/>
        <v>1</v>
      </c>
      <c r="V201" s="71"/>
      <c r="W201" s="71"/>
      <c r="X201" s="71"/>
      <c r="Y201" s="71"/>
      <c r="Z201" s="72" t="s">
        <v>726</v>
      </c>
      <c r="AA201" s="72" t="s">
        <v>724</v>
      </c>
      <c r="AB201" s="72" t="s">
        <v>724</v>
      </c>
      <c r="AC201" s="72" t="s">
        <v>723</v>
      </c>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9">
        <v>2</v>
      </c>
      <c r="BG201" s="79">
        <v>2</v>
      </c>
      <c r="BH201" s="79">
        <v>2</v>
      </c>
      <c r="BI201" s="79">
        <v>1</v>
      </c>
      <c r="BJ201" s="79">
        <v>2</v>
      </c>
      <c r="BK201" s="79">
        <v>2</v>
      </c>
      <c r="BL201" s="79">
        <v>2</v>
      </c>
      <c r="BM201" s="79">
        <v>2</v>
      </c>
      <c r="BN201" s="79">
        <v>2</v>
      </c>
      <c r="BO201" s="79">
        <v>1</v>
      </c>
      <c r="BP201" s="79">
        <v>1</v>
      </c>
      <c r="BQ201" s="79">
        <v>2</v>
      </c>
      <c r="BR201" s="79">
        <v>2</v>
      </c>
      <c r="BS201" s="79">
        <v>1</v>
      </c>
      <c r="BT201" s="79">
        <v>2</v>
      </c>
      <c r="BU201" s="79">
        <v>2</v>
      </c>
      <c r="BV201" s="79">
        <v>2</v>
      </c>
      <c r="BW201" s="20">
        <v>1</v>
      </c>
      <c r="BX201" s="79">
        <v>2</v>
      </c>
      <c r="BY201" s="79">
        <v>2</v>
      </c>
      <c r="BZ201" s="79">
        <v>2</v>
      </c>
      <c r="CA201" s="20">
        <v>1</v>
      </c>
      <c r="CB201" s="79">
        <v>2</v>
      </c>
      <c r="CC201" s="79">
        <v>2</v>
      </c>
      <c r="CD201" s="974">
        <f>COUNTIF($BF201:$CC201,2)</f>
        <v>18</v>
      </c>
      <c r="CE201" s="512">
        <f>CD201/COUNTA($BF201:$CC201)</f>
        <v>0.75</v>
      </c>
      <c r="CF201" s="974">
        <f>COUNTIF($BF201:$CC201,1)</f>
        <v>6</v>
      </c>
      <c r="CG201" s="512">
        <f>CF201/COUNTA($BF201:$CC201)</f>
        <v>0.25</v>
      </c>
      <c r="CH201" s="974">
        <f>COUNTIF($BF201:$CC201,0)</f>
        <v>0</v>
      </c>
      <c r="CI201" s="81">
        <f>CH201/COUNTA($BF201:$CC201)</f>
        <v>0</v>
      </c>
      <c r="CJ201" s="974">
        <f>(((CD201*2)+(CF201*1)+(CH201*0)))/COUNTA($BF201:$CC201)</f>
        <v>1.75</v>
      </c>
      <c r="CK201" s="975" t="str">
        <f t="shared" si="119"/>
        <v>Đạt mục tiêu</v>
      </c>
    </row>
    <row r="202" spans="1:89" s="972" customFormat="1" ht="42.75" customHeight="1">
      <c r="A202" s="19">
        <v>174</v>
      </c>
      <c r="B202" s="451">
        <v>174</v>
      </c>
      <c r="C202" s="519" t="s">
        <v>380</v>
      </c>
      <c r="D202" s="109" t="s">
        <v>14</v>
      </c>
      <c r="E202" s="519" t="s">
        <v>381</v>
      </c>
      <c r="F202" s="109" t="s">
        <v>14</v>
      </c>
      <c r="G202" s="972" t="s">
        <v>473</v>
      </c>
      <c r="H202" s="96" t="s">
        <v>474</v>
      </c>
      <c r="I202" s="71"/>
      <c r="J202" s="998" t="s">
        <v>192</v>
      </c>
      <c r="K202" s="71"/>
      <c r="L202" s="71"/>
      <c r="M202" s="71"/>
      <c r="N202" s="71"/>
      <c r="O202" s="71"/>
      <c r="P202" s="71"/>
      <c r="Q202" s="130" t="s">
        <v>16</v>
      </c>
      <c r="R202" s="71"/>
      <c r="S202" s="71"/>
      <c r="T202" s="71"/>
      <c r="U202" s="66">
        <f t="shared" si="108"/>
        <v>1</v>
      </c>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t="s">
        <v>727</v>
      </c>
      <c r="AU202" s="71" t="s">
        <v>728</v>
      </c>
      <c r="AV202" s="71" t="s">
        <v>728</v>
      </c>
      <c r="AW202" s="71" t="s">
        <v>723</v>
      </c>
      <c r="AX202" s="71"/>
      <c r="AY202" s="71"/>
      <c r="AZ202" s="71"/>
      <c r="BA202" s="71"/>
      <c r="BB202" s="71"/>
      <c r="BC202" s="71"/>
      <c r="BD202" s="71"/>
      <c r="BE202" s="71"/>
      <c r="BF202" s="79">
        <v>2</v>
      </c>
      <c r="BG202" s="79">
        <v>2</v>
      </c>
      <c r="BH202" s="79">
        <v>2</v>
      </c>
      <c r="BI202" s="79">
        <v>1</v>
      </c>
      <c r="BJ202" s="79">
        <v>2</v>
      </c>
      <c r="BK202" s="79">
        <v>2</v>
      </c>
      <c r="BL202" s="79">
        <v>2</v>
      </c>
      <c r="BM202" s="79">
        <v>2</v>
      </c>
      <c r="BN202" s="79">
        <v>2</v>
      </c>
      <c r="BO202" s="79">
        <v>1</v>
      </c>
      <c r="BP202" s="79">
        <v>2</v>
      </c>
      <c r="BQ202" s="79">
        <v>2</v>
      </c>
      <c r="BR202" s="79">
        <v>2</v>
      </c>
      <c r="BS202" s="79">
        <v>1</v>
      </c>
      <c r="BT202" s="79">
        <v>2</v>
      </c>
      <c r="BU202" s="79">
        <v>2</v>
      </c>
      <c r="BV202" s="79">
        <v>2</v>
      </c>
      <c r="BW202" s="20">
        <v>1</v>
      </c>
      <c r="BX202" s="79">
        <v>2</v>
      </c>
      <c r="BY202" s="79">
        <v>2</v>
      </c>
      <c r="BZ202" s="79">
        <v>2</v>
      </c>
      <c r="CA202" s="20">
        <v>1</v>
      </c>
      <c r="CB202" s="79">
        <v>2</v>
      </c>
      <c r="CC202" s="79">
        <v>2</v>
      </c>
      <c r="CD202" s="974">
        <f t="shared" ref="CD202:CD203" si="120">COUNTIF($BF202:$CC202,2)</f>
        <v>19</v>
      </c>
      <c r="CE202" s="512">
        <f t="shared" ref="CE202:CE203" si="121">CD202/COUNTA($BF202:$CC202)</f>
        <v>0.79166666666666663</v>
      </c>
      <c r="CF202" s="974">
        <f t="shared" ref="CF202:CF203" si="122">COUNTIF($BF202:$CC202,1)</f>
        <v>5</v>
      </c>
      <c r="CG202" s="512">
        <f t="shared" ref="CG202:CG203" si="123">CF202/COUNTA($BF202:$CC202)</f>
        <v>0.20833333333333334</v>
      </c>
      <c r="CH202" s="974">
        <f>COUNTIF($BF202:$CC202,0)</f>
        <v>0</v>
      </c>
      <c r="CI202" s="81">
        <f t="shared" ref="CI202:CI203" si="124">CH202/COUNTA($BF202:$CC202)</f>
        <v>0</v>
      </c>
      <c r="CJ202" s="974">
        <f t="shared" ref="CJ202:CJ203" si="125">(((CD202*2)+(CF202*1)+(CH202*0)))/COUNTA($BF202:$CC202)</f>
        <v>1.7916666666666667</v>
      </c>
      <c r="CK202" s="975" t="str">
        <f t="shared" si="119"/>
        <v>Đạt mục tiêu</v>
      </c>
    </row>
    <row r="203" spans="1:89" s="972" customFormat="1" ht="62.25">
      <c r="A203" s="19">
        <v>175</v>
      </c>
      <c r="B203" s="451">
        <v>175</v>
      </c>
      <c r="C203" s="519" t="s">
        <v>382</v>
      </c>
      <c r="D203" s="109" t="s">
        <v>14</v>
      </c>
      <c r="E203" s="519" t="s">
        <v>383</v>
      </c>
      <c r="F203" s="109" t="s">
        <v>17</v>
      </c>
      <c r="G203" s="67" t="s">
        <v>472</v>
      </c>
      <c r="H203" s="67" t="s">
        <v>1032</v>
      </c>
      <c r="I203" s="71"/>
      <c r="J203" s="998" t="s">
        <v>192</v>
      </c>
      <c r="K203" s="71"/>
      <c r="L203" s="71"/>
      <c r="M203" s="71"/>
      <c r="N203" s="71"/>
      <c r="O203" s="71"/>
      <c r="P203" s="71"/>
      <c r="Q203" s="71"/>
      <c r="R203" s="71"/>
      <c r="S203" s="71"/>
      <c r="T203" s="71" t="s">
        <v>16</v>
      </c>
      <c r="U203" s="66">
        <f t="shared" si="108"/>
        <v>1</v>
      </c>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9">
        <v>2</v>
      </c>
      <c r="BG203" s="79">
        <v>2</v>
      </c>
      <c r="BH203" s="79">
        <v>2</v>
      </c>
      <c r="BI203" s="79">
        <v>1</v>
      </c>
      <c r="BJ203" s="79">
        <v>2</v>
      </c>
      <c r="BK203" s="79">
        <v>2</v>
      </c>
      <c r="BL203" s="79">
        <v>2</v>
      </c>
      <c r="BM203" s="79">
        <v>2</v>
      </c>
      <c r="BN203" s="79">
        <v>2</v>
      </c>
      <c r="BO203" s="79">
        <v>1</v>
      </c>
      <c r="BP203" s="79">
        <v>1</v>
      </c>
      <c r="BQ203" s="79">
        <v>2</v>
      </c>
      <c r="BR203" s="79">
        <v>2</v>
      </c>
      <c r="BS203" s="79">
        <v>1</v>
      </c>
      <c r="BT203" s="79">
        <v>2</v>
      </c>
      <c r="BU203" s="79">
        <v>2</v>
      </c>
      <c r="BV203" s="79">
        <v>2</v>
      </c>
      <c r="BW203" s="20">
        <v>1</v>
      </c>
      <c r="BX203" s="79">
        <v>2</v>
      </c>
      <c r="BY203" s="79">
        <v>2</v>
      </c>
      <c r="BZ203" s="79">
        <v>2</v>
      </c>
      <c r="CA203" s="20">
        <v>1</v>
      </c>
      <c r="CB203" s="79">
        <v>2</v>
      </c>
      <c r="CC203" s="79">
        <v>2</v>
      </c>
      <c r="CD203" s="974">
        <f t="shared" si="120"/>
        <v>18</v>
      </c>
      <c r="CE203" s="512">
        <f t="shared" si="121"/>
        <v>0.75</v>
      </c>
      <c r="CF203" s="974">
        <f t="shared" si="122"/>
        <v>6</v>
      </c>
      <c r="CG203" s="512">
        <f t="shared" si="123"/>
        <v>0.25</v>
      </c>
      <c r="CH203" s="974">
        <f>COUNTIF($BF203:$CC203,0)</f>
        <v>0</v>
      </c>
      <c r="CI203" s="81">
        <f t="shared" si="124"/>
        <v>0</v>
      </c>
      <c r="CJ203" s="974">
        <f t="shared" si="125"/>
        <v>1.75</v>
      </c>
      <c r="CK203" s="975" t="str">
        <f t="shared" si="119"/>
        <v>Đạt mục tiêu</v>
      </c>
    </row>
    <row r="204" spans="1:89" s="972" customFormat="1" ht="68.25" customHeight="1">
      <c r="A204" s="19">
        <v>176</v>
      </c>
      <c r="B204" s="451">
        <v>176</v>
      </c>
      <c r="C204" s="519" t="s">
        <v>384</v>
      </c>
      <c r="D204" s="109" t="s">
        <v>17</v>
      </c>
      <c r="E204" s="519" t="s">
        <v>385</v>
      </c>
      <c r="F204" s="109" t="s">
        <v>17</v>
      </c>
      <c r="G204" s="79" t="s">
        <v>181</v>
      </c>
      <c r="H204" s="67" t="s">
        <v>471</v>
      </c>
      <c r="I204" s="71"/>
      <c r="J204" s="998" t="s">
        <v>192</v>
      </c>
      <c r="K204" s="71"/>
      <c r="L204" s="71"/>
      <c r="M204" s="71"/>
      <c r="N204" s="71"/>
      <c r="O204" s="130" t="s">
        <v>16</v>
      </c>
      <c r="P204" s="71"/>
      <c r="Q204" s="71"/>
      <c r="R204" s="71"/>
      <c r="S204" s="71"/>
      <c r="T204" s="71"/>
      <c r="U204" s="66">
        <f t="shared" si="108"/>
        <v>1</v>
      </c>
      <c r="V204" s="71"/>
      <c r="W204" s="71"/>
      <c r="X204" s="71"/>
      <c r="Y204" s="71"/>
      <c r="Z204" s="71"/>
      <c r="AA204" s="71"/>
      <c r="AB204" s="71"/>
      <c r="AC204" s="71"/>
      <c r="AD204" s="71"/>
      <c r="AE204" s="71"/>
      <c r="AF204" s="71"/>
      <c r="AG204" s="71"/>
      <c r="AH204" s="71"/>
      <c r="AI204" s="71"/>
      <c r="AJ204" s="71"/>
      <c r="AK204" s="71"/>
      <c r="AL204" s="71"/>
      <c r="AM204" s="72" t="s">
        <v>724</v>
      </c>
      <c r="AN204" s="72" t="s">
        <v>723</v>
      </c>
      <c r="AO204" s="72" t="s">
        <v>723</v>
      </c>
      <c r="AP204" s="72" t="s">
        <v>728</v>
      </c>
      <c r="AQ204" s="71"/>
      <c r="AR204" s="71"/>
      <c r="AS204" s="71"/>
      <c r="AT204" s="71"/>
      <c r="AU204" s="71"/>
      <c r="AV204" s="71"/>
      <c r="AW204" s="71"/>
      <c r="AX204" s="71"/>
      <c r="AY204" s="71"/>
      <c r="AZ204" s="71"/>
      <c r="BA204" s="71"/>
      <c r="BB204" s="71"/>
      <c r="BC204" s="71"/>
      <c r="BD204" s="71"/>
      <c r="BE204" s="71"/>
      <c r="BF204" s="79">
        <v>2</v>
      </c>
      <c r="BG204" s="79">
        <v>2</v>
      </c>
      <c r="BH204" s="79">
        <v>2</v>
      </c>
      <c r="BI204" s="79">
        <v>1</v>
      </c>
      <c r="BJ204" s="79">
        <v>2</v>
      </c>
      <c r="BK204" s="79">
        <v>2</v>
      </c>
      <c r="BL204" s="79">
        <v>2</v>
      </c>
      <c r="BM204" s="79">
        <v>2</v>
      </c>
      <c r="BN204" s="79">
        <v>2</v>
      </c>
      <c r="BO204" s="79">
        <v>2</v>
      </c>
      <c r="BP204" s="79">
        <v>1</v>
      </c>
      <c r="BQ204" s="79">
        <v>2</v>
      </c>
      <c r="BR204" s="79">
        <v>2</v>
      </c>
      <c r="BS204" s="79">
        <v>1</v>
      </c>
      <c r="BT204" s="79">
        <v>2</v>
      </c>
      <c r="BU204" s="79">
        <v>2</v>
      </c>
      <c r="BV204" s="79">
        <v>2</v>
      </c>
      <c r="BW204" s="20">
        <v>1</v>
      </c>
      <c r="BX204" s="79">
        <v>2</v>
      </c>
      <c r="BY204" s="79">
        <v>2</v>
      </c>
      <c r="BZ204" s="79">
        <v>2</v>
      </c>
      <c r="CA204" s="20">
        <v>1</v>
      </c>
      <c r="CB204" s="79">
        <v>2</v>
      </c>
      <c r="CC204" s="79">
        <v>2</v>
      </c>
      <c r="CD204" s="21">
        <f>COUNTIF($BF204:$CC204,2)</f>
        <v>19</v>
      </c>
      <c r="CE204" s="22">
        <f>CD204/COUNTA($BF204:$CC204)</f>
        <v>0.79166666666666663</v>
      </c>
      <c r="CF204" s="21">
        <f>COUNTIF($BF204:$CC204,1)</f>
        <v>5</v>
      </c>
      <c r="CG204" s="22">
        <f>CF204/COUNTA($BF204:$CC204)</f>
        <v>0.20833333333333334</v>
      </c>
      <c r="CH204" s="21">
        <f>COUNTIF($BF204:$CC204,0)</f>
        <v>0</v>
      </c>
      <c r="CI204" s="22">
        <f>CH204/COUNTA($BF204:$CC204)</f>
        <v>0</v>
      </c>
      <c r="CJ204" s="21">
        <f>(((CD204*2)+(CF204*1)+(CH204*0)))/COUNTA($BF204:$CC204)</f>
        <v>1.7916666666666667</v>
      </c>
      <c r="CK204" s="427" t="str">
        <f>IF(CJ204&gt;=1.6,"Đạt mục tiêu",IF(CJ204&gt;=1,"Cần cố gắng","Chưa đạt"))</f>
        <v>Đạt mục tiêu</v>
      </c>
    </row>
    <row r="205" spans="1:89" s="3" customFormat="1" ht="48" hidden="1">
      <c r="A205" s="19">
        <v>177</v>
      </c>
      <c r="B205" s="451">
        <v>177</v>
      </c>
      <c r="C205" s="1374" t="s">
        <v>386</v>
      </c>
      <c r="D205" s="1368"/>
      <c r="E205" s="1369"/>
      <c r="F205" s="977"/>
      <c r="G205" s="969" t="s">
        <v>316</v>
      </c>
      <c r="H205" s="944" t="s">
        <v>316</v>
      </c>
      <c r="I205" s="969" t="s">
        <v>316</v>
      </c>
      <c r="J205" s="969" t="s">
        <v>316</v>
      </c>
      <c r="K205" s="969" t="s">
        <v>316</v>
      </c>
      <c r="L205" s="969" t="s">
        <v>316</v>
      </c>
      <c r="M205" s="944" t="s">
        <v>316</v>
      </c>
      <c r="N205" s="944" t="s">
        <v>316</v>
      </c>
      <c r="O205" s="969" t="s">
        <v>316</v>
      </c>
      <c r="P205" s="969" t="s">
        <v>316</v>
      </c>
      <c r="Q205" s="969" t="s">
        <v>316</v>
      </c>
      <c r="R205" s="969"/>
      <c r="S205" s="969" t="s">
        <v>316</v>
      </c>
      <c r="T205" s="969" t="s">
        <v>316</v>
      </c>
      <c r="U205" s="969" t="s">
        <v>316</v>
      </c>
      <c r="V205" s="969" t="s">
        <v>316</v>
      </c>
      <c r="W205" s="969" t="s">
        <v>316</v>
      </c>
      <c r="X205" s="969" t="s">
        <v>316</v>
      </c>
      <c r="Y205" s="969" t="s">
        <v>316</v>
      </c>
      <c r="Z205" s="969" t="s">
        <v>316</v>
      </c>
      <c r="AA205" s="969" t="s">
        <v>316</v>
      </c>
      <c r="AB205" s="969" t="s">
        <v>316</v>
      </c>
      <c r="AC205" s="969" t="s">
        <v>316</v>
      </c>
      <c r="AD205" s="969" t="s">
        <v>316</v>
      </c>
      <c r="AE205" s="969" t="s">
        <v>316</v>
      </c>
      <c r="AF205" s="969" t="s">
        <v>316</v>
      </c>
      <c r="AG205" s="969" t="s">
        <v>316</v>
      </c>
      <c r="AH205" s="944" t="s">
        <v>316</v>
      </c>
      <c r="AI205" s="944" t="s">
        <v>316</v>
      </c>
      <c r="AJ205" s="944" t="s">
        <v>316</v>
      </c>
      <c r="AK205" s="944" t="s">
        <v>316</v>
      </c>
      <c r="AL205" s="944" t="s">
        <v>316</v>
      </c>
      <c r="AM205" s="969" t="s">
        <v>316</v>
      </c>
      <c r="AN205" s="969" t="s">
        <v>316</v>
      </c>
      <c r="AO205" s="969" t="s">
        <v>316</v>
      </c>
      <c r="AP205" s="969" t="s">
        <v>316</v>
      </c>
      <c r="AQ205" s="969"/>
      <c r="AR205" s="969"/>
      <c r="AS205" s="969" t="s">
        <v>316</v>
      </c>
      <c r="AT205" s="969" t="s">
        <v>316</v>
      </c>
      <c r="AU205" s="969" t="s">
        <v>316</v>
      </c>
      <c r="AV205" s="969" t="s">
        <v>316</v>
      </c>
      <c r="AW205" s="969" t="s">
        <v>316</v>
      </c>
      <c r="AX205" s="969"/>
      <c r="AY205" s="969"/>
      <c r="AZ205" s="969" t="s">
        <v>316</v>
      </c>
      <c r="BA205" s="969"/>
      <c r="BB205" s="969"/>
      <c r="BC205" s="969" t="s">
        <v>316</v>
      </c>
      <c r="BD205" s="969"/>
      <c r="BE205" s="969" t="s">
        <v>316</v>
      </c>
      <c r="BF205" s="944" t="s">
        <v>316</v>
      </c>
      <c r="BG205" s="944" t="s">
        <v>316</v>
      </c>
      <c r="BH205" s="944" t="s">
        <v>316</v>
      </c>
      <c r="BI205" s="944" t="s">
        <v>316</v>
      </c>
      <c r="BJ205" s="944" t="s">
        <v>316</v>
      </c>
      <c r="BK205" s="944" t="s">
        <v>316</v>
      </c>
      <c r="BL205" s="944" t="s">
        <v>316</v>
      </c>
      <c r="BM205" s="944" t="s">
        <v>316</v>
      </c>
      <c r="BN205" s="944" t="s">
        <v>316</v>
      </c>
      <c r="BO205" s="944" t="s">
        <v>316</v>
      </c>
      <c r="BP205" s="944" t="s">
        <v>316</v>
      </c>
      <c r="BQ205" s="944" t="s">
        <v>316</v>
      </c>
      <c r="BR205" s="944" t="s">
        <v>316</v>
      </c>
      <c r="BS205" s="79">
        <v>1</v>
      </c>
      <c r="BT205" s="944" t="s">
        <v>316</v>
      </c>
      <c r="BU205" s="944" t="s">
        <v>316</v>
      </c>
      <c r="BV205" s="944" t="s">
        <v>316</v>
      </c>
      <c r="BW205" s="20">
        <v>1</v>
      </c>
      <c r="BX205" s="944"/>
      <c r="BY205" s="944"/>
      <c r="BZ205" s="944"/>
      <c r="CA205" s="20">
        <v>1</v>
      </c>
      <c r="CB205" s="944"/>
      <c r="CC205" s="944" t="s">
        <v>316</v>
      </c>
      <c r="CD205" s="21">
        <f t="shared" ref="CD205:CD216" si="126">COUNTIF($BF205:$CC205,2)</f>
        <v>0</v>
      </c>
      <c r="CE205" s="22">
        <f t="shared" ref="CE205:CE216" si="127">CD205/COUNTA($BF205:$CC205)</f>
        <v>0</v>
      </c>
      <c r="CF205" s="21">
        <f t="shared" ref="CF205:CF216" si="128">COUNTIF($BF205:$CC205,1)</f>
        <v>3</v>
      </c>
      <c r="CG205" s="22">
        <f t="shared" ref="CG205:CG216" si="129">CF205/COUNTA($BF205:$CC205)</f>
        <v>0.15</v>
      </c>
      <c r="CH205" s="21">
        <f t="shared" ref="CH205:CH216" si="130">COUNTIF($BF205:$CC205,0)</f>
        <v>0</v>
      </c>
      <c r="CI205" s="22">
        <f t="shared" ref="CI205:CI216" si="131">CH205/COUNTA($BF205:$CC205)</f>
        <v>0</v>
      </c>
      <c r="CJ205" s="21">
        <f t="shared" ref="CJ205:CJ216" si="132">(((CD205*2)+(CF205*1)+(CH205*0)))/COUNTA($BF205:$CC205)</f>
        <v>0.15</v>
      </c>
      <c r="CK205" s="427" t="str">
        <f t="shared" ref="CK205:CK207" si="133">IF(CJ205&gt;=1.6,"Đạt mục tiêu",IF(CJ205&gt;=1,"Cần cố gắng","Chưa đạt"))</f>
        <v>Chưa đạt</v>
      </c>
    </row>
    <row r="206" spans="1:89" s="3" customFormat="1" ht="48" hidden="1">
      <c r="A206" s="19">
        <v>178</v>
      </c>
      <c r="B206" s="451">
        <v>178</v>
      </c>
      <c r="C206" s="1374" t="s">
        <v>387</v>
      </c>
      <c r="D206" s="1368"/>
      <c r="E206" s="1369"/>
      <c r="F206" s="977"/>
      <c r="G206" s="969" t="s">
        <v>316</v>
      </c>
      <c r="H206" s="944" t="s">
        <v>316</v>
      </c>
      <c r="I206" s="969" t="s">
        <v>316</v>
      </c>
      <c r="J206" s="969" t="s">
        <v>316</v>
      </c>
      <c r="K206" s="969" t="s">
        <v>316</v>
      </c>
      <c r="L206" s="969" t="s">
        <v>316</v>
      </c>
      <c r="M206" s="944" t="s">
        <v>316</v>
      </c>
      <c r="N206" s="944" t="s">
        <v>316</v>
      </c>
      <c r="O206" s="969" t="s">
        <v>316</v>
      </c>
      <c r="P206" s="969" t="s">
        <v>316</v>
      </c>
      <c r="Q206" s="969" t="s">
        <v>316</v>
      </c>
      <c r="R206" s="969"/>
      <c r="S206" s="969" t="s">
        <v>316</v>
      </c>
      <c r="T206" s="969" t="s">
        <v>316</v>
      </c>
      <c r="U206" s="969" t="s">
        <v>316</v>
      </c>
      <c r="V206" s="969" t="s">
        <v>316</v>
      </c>
      <c r="W206" s="969" t="s">
        <v>316</v>
      </c>
      <c r="X206" s="969" t="s">
        <v>316</v>
      </c>
      <c r="Y206" s="969" t="s">
        <v>316</v>
      </c>
      <c r="Z206" s="969" t="s">
        <v>316</v>
      </c>
      <c r="AA206" s="969" t="s">
        <v>316</v>
      </c>
      <c r="AB206" s="969" t="s">
        <v>316</v>
      </c>
      <c r="AC206" s="969" t="s">
        <v>316</v>
      </c>
      <c r="AD206" s="969" t="s">
        <v>316</v>
      </c>
      <c r="AE206" s="969" t="s">
        <v>316</v>
      </c>
      <c r="AF206" s="969" t="s">
        <v>316</v>
      </c>
      <c r="AG206" s="969" t="s">
        <v>316</v>
      </c>
      <c r="AH206" s="944" t="s">
        <v>316</v>
      </c>
      <c r="AI206" s="944" t="s">
        <v>316</v>
      </c>
      <c r="AJ206" s="944" t="s">
        <v>316</v>
      </c>
      <c r="AK206" s="944" t="s">
        <v>316</v>
      </c>
      <c r="AL206" s="944" t="s">
        <v>316</v>
      </c>
      <c r="AM206" s="969" t="s">
        <v>316</v>
      </c>
      <c r="AN206" s="969" t="s">
        <v>316</v>
      </c>
      <c r="AO206" s="969" t="s">
        <v>316</v>
      </c>
      <c r="AP206" s="969" t="s">
        <v>316</v>
      </c>
      <c r="AQ206" s="969"/>
      <c r="AR206" s="969"/>
      <c r="AS206" s="969" t="s">
        <v>316</v>
      </c>
      <c r="AT206" s="969" t="s">
        <v>316</v>
      </c>
      <c r="AU206" s="969" t="s">
        <v>316</v>
      </c>
      <c r="AV206" s="969" t="s">
        <v>316</v>
      </c>
      <c r="AW206" s="969" t="s">
        <v>316</v>
      </c>
      <c r="AX206" s="969"/>
      <c r="AY206" s="969"/>
      <c r="AZ206" s="969" t="s">
        <v>316</v>
      </c>
      <c r="BA206" s="969"/>
      <c r="BB206" s="969"/>
      <c r="BC206" s="969" t="s">
        <v>316</v>
      </c>
      <c r="BD206" s="969"/>
      <c r="BE206" s="969" t="s">
        <v>316</v>
      </c>
      <c r="BF206" s="944" t="s">
        <v>316</v>
      </c>
      <c r="BG206" s="944" t="s">
        <v>316</v>
      </c>
      <c r="BH206" s="944" t="s">
        <v>316</v>
      </c>
      <c r="BI206" s="944" t="s">
        <v>316</v>
      </c>
      <c r="BJ206" s="944" t="s">
        <v>316</v>
      </c>
      <c r="BK206" s="944" t="s">
        <v>316</v>
      </c>
      <c r="BL206" s="944" t="s">
        <v>316</v>
      </c>
      <c r="BM206" s="944" t="s">
        <v>316</v>
      </c>
      <c r="BN206" s="944" t="s">
        <v>316</v>
      </c>
      <c r="BO206" s="944" t="s">
        <v>316</v>
      </c>
      <c r="BP206" s="944" t="s">
        <v>316</v>
      </c>
      <c r="BQ206" s="944" t="s">
        <v>316</v>
      </c>
      <c r="BR206" s="944" t="s">
        <v>316</v>
      </c>
      <c r="BS206" s="79">
        <v>1</v>
      </c>
      <c r="BT206" s="944" t="s">
        <v>316</v>
      </c>
      <c r="BU206" s="944" t="s">
        <v>316</v>
      </c>
      <c r="BV206" s="944" t="s">
        <v>316</v>
      </c>
      <c r="BW206" s="20">
        <v>1</v>
      </c>
      <c r="BX206" s="944"/>
      <c r="BY206" s="944"/>
      <c r="BZ206" s="944"/>
      <c r="CA206" s="20">
        <v>1</v>
      </c>
      <c r="CB206" s="944"/>
      <c r="CC206" s="944" t="s">
        <v>316</v>
      </c>
      <c r="CD206" s="21">
        <f t="shared" si="126"/>
        <v>0</v>
      </c>
      <c r="CE206" s="22">
        <f t="shared" si="127"/>
        <v>0</v>
      </c>
      <c r="CF206" s="21">
        <f t="shared" si="128"/>
        <v>3</v>
      </c>
      <c r="CG206" s="22">
        <f t="shared" si="129"/>
        <v>0.15</v>
      </c>
      <c r="CH206" s="21">
        <f t="shared" si="130"/>
        <v>0</v>
      </c>
      <c r="CI206" s="22">
        <f t="shared" si="131"/>
        <v>0</v>
      </c>
      <c r="CJ206" s="21">
        <f t="shared" si="132"/>
        <v>0.15</v>
      </c>
      <c r="CK206" s="427" t="str">
        <f t="shared" si="133"/>
        <v>Chưa đạt</v>
      </c>
    </row>
    <row r="207" spans="1:89" s="972" customFormat="1" ht="78.75">
      <c r="A207" s="19"/>
      <c r="B207" s="451"/>
      <c r="C207" s="390" t="s">
        <v>730</v>
      </c>
      <c r="D207" s="953"/>
      <c r="E207" s="970"/>
      <c r="F207" s="977"/>
      <c r="G207" s="969"/>
      <c r="H207" s="23" t="s">
        <v>1030</v>
      </c>
      <c r="I207" s="969"/>
      <c r="J207" s="969"/>
      <c r="K207" s="944"/>
      <c r="L207" s="944"/>
      <c r="M207" s="944"/>
      <c r="N207" s="944"/>
      <c r="O207" s="944"/>
      <c r="P207" s="944"/>
      <c r="Q207" s="944"/>
      <c r="R207" s="944"/>
      <c r="S207" s="944"/>
      <c r="T207" s="944" t="s">
        <v>16</v>
      </c>
      <c r="U207" s="969"/>
      <c r="V207" s="969"/>
      <c r="W207" s="969"/>
      <c r="X207" s="969"/>
      <c r="Y207" s="969"/>
      <c r="Z207" s="969"/>
      <c r="AA207" s="969"/>
      <c r="AB207" s="969"/>
      <c r="AC207" s="969"/>
      <c r="AD207" s="969"/>
      <c r="AE207" s="969"/>
      <c r="AF207" s="969"/>
      <c r="AG207" s="969"/>
      <c r="AH207" s="969"/>
      <c r="AI207" s="969"/>
      <c r="AJ207" s="969"/>
      <c r="AK207" s="969"/>
      <c r="AL207" s="969"/>
      <c r="AM207" s="969"/>
      <c r="AN207" s="969"/>
      <c r="AO207" s="969"/>
      <c r="AP207" s="969"/>
      <c r="AQ207" s="969"/>
      <c r="AR207" s="969"/>
      <c r="AS207" s="969"/>
      <c r="AT207" s="969"/>
      <c r="AU207" s="969"/>
      <c r="AV207" s="969"/>
      <c r="AW207" s="969"/>
      <c r="AX207" s="969"/>
      <c r="AY207" s="969"/>
      <c r="AZ207" s="969"/>
      <c r="BA207" s="969"/>
      <c r="BB207" s="969"/>
      <c r="BC207" s="969"/>
      <c r="BD207" s="969"/>
      <c r="BE207" s="969"/>
      <c r="BF207" s="79">
        <v>2</v>
      </c>
      <c r="BG207" s="79">
        <v>2</v>
      </c>
      <c r="BH207" s="79">
        <v>2</v>
      </c>
      <c r="BI207" s="79">
        <v>1</v>
      </c>
      <c r="BJ207" s="79">
        <v>2</v>
      </c>
      <c r="BK207" s="79">
        <v>2</v>
      </c>
      <c r="BL207" s="79">
        <v>2</v>
      </c>
      <c r="BM207" s="79">
        <v>2</v>
      </c>
      <c r="BN207" s="79">
        <v>2</v>
      </c>
      <c r="BO207" s="79">
        <v>2</v>
      </c>
      <c r="BP207" s="79">
        <v>1</v>
      </c>
      <c r="BQ207" s="79">
        <v>2</v>
      </c>
      <c r="BR207" s="79">
        <v>2</v>
      </c>
      <c r="BS207" s="79">
        <v>1</v>
      </c>
      <c r="BT207" s="79">
        <v>2</v>
      </c>
      <c r="BU207" s="79">
        <v>2</v>
      </c>
      <c r="BV207" s="79">
        <v>2</v>
      </c>
      <c r="BW207" s="20">
        <v>1</v>
      </c>
      <c r="BX207" s="79">
        <v>2</v>
      </c>
      <c r="BY207" s="79">
        <v>2</v>
      </c>
      <c r="BZ207" s="79">
        <v>2</v>
      </c>
      <c r="CA207" s="20">
        <v>1</v>
      </c>
      <c r="CB207" s="79">
        <v>2</v>
      </c>
      <c r="CC207" s="79">
        <v>2</v>
      </c>
      <c r="CD207" s="21">
        <f t="shared" si="126"/>
        <v>19</v>
      </c>
      <c r="CE207" s="22">
        <f t="shared" si="127"/>
        <v>0.79166666666666663</v>
      </c>
      <c r="CF207" s="21">
        <f t="shared" si="128"/>
        <v>5</v>
      </c>
      <c r="CG207" s="22">
        <f t="shared" si="129"/>
        <v>0.20833333333333334</v>
      </c>
      <c r="CH207" s="21">
        <f t="shared" si="130"/>
        <v>0</v>
      </c>
      <c r="CI207" s="22">
        <f t="shared" si="131"/>
        <v>0</v>
      </c>
      <c r="CJ207" s="21">
        <f t="shared" si="132"/>
        <v>1.7916666666666667</v>
      </c>
      <c r="CK207" s="427" t="str">
        <f t="shared" si="133"/>
        <v>Đạt mục tiêu</v>
      </c>
    </row>
    <row r="208" spans="1:89" ht="78.75">
      <c r="A208" s="950">
        <v>179</v>
      </c>
      <c r="B208" s="451">
        <v>179</v>
      </c>
      <c r="C208" s="390" t="s">
        <v>730</v>
      </c>
      <c r="D208" s="488" t="s">
        <v>14</v>
      </c>
      <c r="E208" s="523" t="s">
        <v>480</v>
      </c>
      <c r="F208" s="488" t="s">
        <v>17</v>
      </c>
      <c r="G208" s="523" t="s">
        <v>731</v>
      </c>
      <c r="H208" s="23" t="s">
        <v>969</v>
      </c>
      <c r="I208" s="20" t="s">
        <v>275</v>
      </c>
      <c r="J208" s="998" t="s">
        <v>192</v>
      </c>
      <c r="K208" s="950" t="s">
        <v>16</v>
      </c>
      <c r="L208" s="21"/>
      <c r="M208" s="21"/>
      <c r="N208" s="974"/>
      <c r="O208" s="974"/>
      <c r="P208" s="20"/>
      <c r="Q208" s="20"/>
      <c r="R208" s="20"/>
      <c r="S208" s="21"/>
      <c r="T208" s="20"/>
      <c r="U208" s="66">
        <f t="shared" si="108"/>
        <v>1</v>
      </c>
      <c r="V208" s="20" t="s">
        <v>726</v>
      </c>
      <c r="W208" s="20" t="s">
        <v>724</v>
      </c>
      <c r="X208" s="20" t="s">
        <v>725</v>
      </c>
      <c r="Y208" s="20" t="s">
        <v>725</v>
      </c>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20"/>
      <c r="BF208" s="960" t="s">
        <v>281</v>
      </c>
      <c r="BG208" s="960" t="s">
        <v>281</v>
      </c>
      <c r="BH208" s="960" t="s">
        <v>1160</v>
      </c>
      <c r="BI208" s="960" t="s">
        <v>281</v>
      </c>
      <c r="BJ208" s="960" t="s">
        <v>1160</v>
      </c>
      <c r="BK208" s="960" t="s">
        <v>281</v>
      </c>
      <c r="BL208" s="960" t="s">
        <v>281</v>
      </c>
      <c r="BM208" s="960" t="s">
        <v>281</v>
      </c>
      <c r="BN208" s="960" t="s">
        <v>281</v>
      </c>
      <c r="BO208" s="960" t="s">
        <v>281</v>
      </c>
      <c r="BP208" s="960" t="s">
        <v>281</v>
      </c>
      <c r="BQ208" s="960" t="s">
        <v>281</v>
      </c>
      <c r="BR208" s="960" t="s">
        <v>281</v>
      </c>
      <c r="BS208" s="79">
        <v>1</v>
      </c>
      <c r="BT208" s="960" t="s">
        <v>281</v>
      </c>
      <c r="BU208" s="960" t="s">
        <v>1160</v>
      </c>
      <c r="BV208" s="960" t="s">
        <v>281</v>
      </c>
      <c r="BW208" s="20">
        <v>1</v>
      </c>
      <c r="BX208" s="960" t="s">
        <v>281</v>
      </c>
      <c r="BY208" s="960" t="s">
        <v>281</v>
      </c>
      <c r="BZ208" s="960" t="s">
        <v>281</v>
      </c>
      <c r="CA208" s="20">
        <v>1</v>
      </c>
      <c r="CB208" s="960" t="s">
        <v>281</v>
      </c>
      <c r="CC208" s="960" t="s">
        <v>281</v>
      </c>
      <c r="CD208" s="950">
        <f t="shared" si="126"/>
        <v>18</v>
      </c>
      <c r="CE208" s="510">
        <f t="shared" si="127"/>
        <v>0.75</v>
      </c>
      <c r="CF208" s="950">
        <f t="shared" si="128"/>
        <v>6</v>
      </c>
      <c r="CG208" s="510">
        <f t="shared" si="129"/>
        <v>0.25</v>
      </c>
      <c r="CH208" s="950">
        <f t="shared" si="130"/>
        <v>0</v>
      </c>
      <c r="CI208" s="511">
        <f t="shared" si="131"/>
        <v>0</v>
      </c>
      <c r="CJ208" s="950">
        <f t="shared" si="132"/>
        <v>1.75</v>
      </c>
      <c r="CK208" s="951" t="str">
        <f>IF(CJ208&gt;=1.6,"Đạt mục tiêu",IF(CJ208&gt;=1,"Cần cố gắng","Chưa đạt"))</f>
        <v>Đạt mục tiêu</v>
      </c>
    </row>
    <row r="209" spans="1:89" s="2" customFormat="1" ht="66.75" customHeight="1">
      <c r="A209" s="19"/>
      <c r="B209" s="451"/>
      <c r="C209" s="390" t="s">
        <v>730</v>
      </c>
      <c r="D209" s="390" t="s">
        <v>730</v>
      </c>
      <c r="E209" s="390" t="s">
        <v>730</v>
      </c>
      <c r="F209" s="390" t="s">
        <v>730</v>
      </c>
      <c r="G209" s="390" t="s">
        <v>730</v>
      </c>
      <c r="H209" s="23" t="s">
        <v>1414</v>
      </c>
      <c r="I209" s="20"/>
      <c r="J209" s="998"/>
      <c r="K209" s="21"/>
      <c r="L209" s="21"/>
      <c r="M209" s="21"/>
      <c r="N209" s="974"/>
      <c r="O209" s="974"/>
      <c r="P209" s="20"/>
      <c r="Q209" s="20"/>
      <c r="R209" s="21" t="s">
        <v>16</v>
      </c>
      <c r="S209" s="21"/>
      <c r="T209" s="20"/>
      <c r="U209" s="66"/>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t="s">
        <v>726</v>
      </c>
      <c r="AY209" s="20" t="s">
        <v>726</v>
      </c>
      <c r="AZ209" s="20"/>
      <c r="BA209" s="20"/>
      <c r="BB209" s="20"/>
      <c r="BC209" s="20"/>
      <c r="BD209" s="20"/>
      <c r="BE209" s="20"/>
      <c r="BF209" s="79">
        <v>2</v>
      </c>
      <c r="BG209" s="79">
        <v>2</v>
      </c>
      <c r="BH209" s="79">
        <v>2</v>
      </c>
      <c r="BI209" s="79">
        <v>2</v>
      </c>
      <c r="BJ209" s="79">
        <v>1</v>
      </c>
      <c r="BK209" s="79">
        <v>2</v>
      </c>
      <c r="BL209" s="79">
        <v>2</v>
      </c>
      <c r="BM209" s="79">
        <v>2</v>
      </c>
      <c r="BN209" s="79">
        <v>2</v>
      </c>
      <c r="BO209" s="79">
        <v>1</v>
      </c>
      <c r="BP209" s="79">
        <v>1</v>
      </c>
      <c r="BQ209" s="79">
        <v>2</v>
      </c>
      <c r="BR209" s="79">
        <v>2</v>
      </c>
      <c r="BS209" s="79">
        <v>1</v>
      </c>
      <c r="BT209" s="79">
        <v>2</v>
      </c>
      <c r="BU209" s="79">
        <v>2</v>
      </c>
      <c r="BV209" s="79">
        <v>2</v>
      </c>
      <c r="BW209" s="20">
        <v>1</v>
      </c>
      <c r="BX209" s="79">
        <v>2</v>
      </c>
      <c r="BY209" s="79">
        <v>2</v>
      </c>
      <c r="BZ209" s="79">
        <v>2</v>
      </c>
      <c r="CA209" s="20">
        <v>1</v>
      </c>
      <c r="CB209" s="79">
        <v>2</v>
      </c>
      <c r="CC209" s="79">
        <v>2</v>
      </c>
      <c r="CD209" s="950">
        <f t="shared" si="126"/>
        <v>18</v>
      </c>
      <c r="CE209" s="510">
        <f t="shared" si="127"/>
        <v>0.75</v>
      </c>
      <c r="CF209" s="950">
        <f t="shared" si="128"/>
        <v>6</v>
      </c>
      <c r="CG209" s="510">
        <f t="shared" si="129"/>
        <v>0.25</v>
      </c>
      <c r="CH209" s="950">
        <f t="shared" si="130"/>
        <v>0</v>
      </c>
      <c r="CI209" s="511">
        <f t="shared" si="131"/>
        <v>0</v>
      </c>
      <c r="CJ209" s="950">
        <f t="shared" si="132"/>
        <v>1.75</v>
      </c>
      <c r="CK209" s="951" t="str">
        <f>IF(CJ209&gt;=1.6,"Đạt mục tiêu",IF(CJ209&gt;=1,"Cần cố gắng","Chưa đạt"))</f>
        <v>Đạt mục tiêu</v>
      </c>
    </row>
    <row r="210" spans="1:89" s="2" customFormat="1" ht="63">
      <c r="A210" s="19"/>
      <c r="B210" s="451"/>
      <c r="C210" s="390" t="s">
        <v>479</v>
      </c>
      <c r="D210" s="488"/>
      <c r="E210" s="523"/>
      <c r="F210" s="488"/>
      <c r="G210" s="523" t="s">
        <v>481</v>
      </c>
      <c r="H210" s="23" t="s">
        <v>1050</v>
      </c>
      <c r="I210" s="20"/>
      <c r="J210" s="998"/>
      <c r="K210" s="21"/>
      <c r="L210" s="21" t="s">
        <v>16</v>
      </c>
      <c r="M210" s="21"/>
      <c r="N210" s="974"/>
      <c r="O210" s="974"/>
      <c r="P210" s="20"/>
      <c r="Q210" s="20"/>
      <c r="R210" s="21"/>
      <c r="S210" s="21"/>
      <c r="T210" s="20"/>
      <c r="U210" s="66"/>
      <c r="V210" s="20"/>
      <c r="W210" s="20"/>
      <c r="X210" s="20"/>
      <c r="Y210" s="20"/>
      <c r="Z210" s="20" t="s">
        <v>726</v>
      </c>
      <c r="AA210" s="20" t="s">
        <v>724</v>
      </c>
      <c r="AB210" s="20" t="s">
        <v>723</v>
      </c>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20"/>
      <c r="BF210" s="79">
        <v>1</v>
      </c>
      <c r="BG210" s="79">
        <v>2</v>
      </c>
      <c r="BH210" s="79">
        <v>2</v>
      </c>
      <c r="BI210" s="79">
        <v>2</v>
      </c>
      <c r="BJ210" s="79">
        <v>1</v>
      </c>
      <c r="BK210" s="79">
        <v>2</v>
      </c>
      <c r="BL210" s="79">
        <v>2</v>
      </c>
      <c r="BM210" s="79">
        <v>2</v>
      </c>
      <c r="BN210" s="79">
        <v>2</v>
      </c>
      <c r="BO210" s="79">
        <v>1</v>
      </c>
      <c r="BP210" s="79">
        <v>1</v>
      </c>
      <c r="BQ210" s="79">
        <v>2</v>
      </c>
      <c r="BR210" s="79">
        <v>2</v>
      </c>
      <c r="BS210" s="79">
        <v>1</v>
      </c>
      <c r="BT210" s="79">
        <v>2</v>
      </c>
      <c r="BU210" s="79">
        <v>2</v>
      </c>
      <c r="BV210" s="79">
        <v>2</v>
      </c>
      <c r="BW210" s="20">
        <v>1</v>
      </c>
      <c r="BX210" s="79">
        <v>2</v>
      </c>
      <c r="BY210" s="79">
        <v>2</v>
      </c>
      <c r="BZ210" s="79">
        <v>2</v>
      </c>
      <c r="CA210" s="20">
        <v>1</v>
      </c>
      <c r="CB210" s="79">
        <v>2</v>
      </c>
      <c r="CC210" s="79">
        <v>2</v>
      </c>
      <c r="CD210" s="974">
        <f t="shared" si="126"/>
        <v>17</v>
      </c>
      <c r="CE210" s="512">
        <f t="shared" si="127"/>
        <v>0.70833333333333337</v>
      </c>
      <c r="CF210" s="974">
        <f t="shared" si="128"/>
        <v>7</v>
      </c>
      <c r="CG210" s="512">
        <f t="shared" si="129"/>
        <v>0.29166666666666669</v>
      </c>
      <c r="CH210" s="974">
        <f t="shared" si="130"/>
        <v>0</v>
      </c>
      <c r="CI210" s="81">
        <f t="shared" si="131"/>
        <v>0</v>
      </c>
      <c r="CJ210" s="974">
        <f t="shared" si="132"/>
        <v>1.7083333333333333</v>
      </c>
      <c r="CK210" s="975" t="str">
        <f t="shared" ref="CK210:CK212" si="134">IF(CJ210&gt;=1.6,"Đạt mục tiêu",IF(CJ210&gt;=1,"Cần cố gắng","Chưa đạt"))</f>
        <v>Đạt mục tiêu</v>
      </c>
    </row>
    <row r="211" spans="1:89" s="2" customFormat="1" ht="63">
      <c r="A211" s="19">
        <v>180</v>
      </c>
      <c r="B211" s="451">
        <v>180</v>
      </c>
      <c r="C211" s="390" t="s">
        <v>479</v>
      </c>
      <c r="D211" s="488" t="s">
        <v>14</v>
      </c>
      <c r="E211" s="523" t="s">
        <v>480</v>
      </c>
      <c r="F211" s="488" t="s">
        <v>17</v>
      </c>
      <c r="G211" s="523" t="s">
        <v>481</v>
      </c>
      <c r="H211" s="23" t="s">
        <v>1051</v>
      </c>
      <c r="I211" s="20" t="s">
        <v>275</v>
      </c>
      <c r="J211" s="998" t="s">
        <v>192</v>
      </c>
      <c r="K211" s="21"/>
      <c r="L211" s="21" t="s">
        <v>16</v>
      </c>
      <c r="M211" s="21"/>
      <c r="N211" s="974"/>
      <c r="O211" s="974"/>
      <c r="P211" s="20"/>
      <c r="Q211" s="20"/>
      <c r="R211" s="20"/>
      <c r="S211" s="21"/>
      <c r="T211" s="20"/>
      <c r="U211" s="66">
        <f t="shared" si="108"/>
        <v>1</v>
      </c>
      <c r="V211" s="20"/>
      <c r="W211" s="20"/>
      <c r="X211" s="20"/>
      <c r="Y211" s="20"/>
      <c r="Z211" s="20"/>
      <c r="AA211" s="20" t="s">
        <v>724</v>
      </c>
      <c r="AB211" s="20" t="s">
        <v>726</v>
      </c>
      <c r="AC211" s="20" t="s">
        <v>723</v>
      </c>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c r="BF211" s="79">
        <v>2</v>
      </c>
      <c r="BG211" s="79">
        <v>2</v>
      </c>
      <c r="BH211" s="79">
        <v>2</v>
      </c>
      <c r="BI211" s="79">
        <v>1</v>
      </c>
      <c r="BJ211" s="79">
        <v>2</v>
      </c>
      <c r="BK211" s="79">
        <v>2</v>
      </c>
      <c r="BL211" s="79">
        <v>2</v>
      </c>
      <c r="BM211" s="79">
        <v>2</v>
      </c>
      <c r="BN211" s="79">
        <v>2</v>
      </c>
      <c r="BO211" s="79">
        <v>1</v>
      </c>
      <c r="BP211" s="79">
        <v>1</v>
      </c>
      <c r="BQ211" s="79">
        <v>2</v>
      </c>
      <c r="BR211" s="79">
        <v>2</v>
      </c>
      <c r="BS211" s="79">
        <v>1</v>
      </c>
      <c r="BT211" s="79">
        <v>2</v>
      </c>
      <c r="BU211" s="79">
        <v>2</v>
      </c>
      <c r="BV211" s="79">
        <v>2</v>
      </c>
      <c r="BW211" s="20">
        <v>1</v>
      </c>
      <c r="BX211" s="79">
        <v>2</v>
      </c>
      <c r="BY211" s="79">
        <v>2</v>
      </c>
      <c r="BZ211" s="79">
        <v>2</v>
      </c>
      <c r="CA211" s="20">
        <v>1</v>
      </c>
      <c r="CB211" s="79">
        <v>2</v>
      </c>
      <c r="CC211" s="79">
        <v>2</v>
      </c>
      <c r="CD211" s="974">
        <f t="shared" si="126"/>
        <v>18</v>
      </c>
      <c r="CE211" s="512">
        <f t="shared" si="127"/>
        <v>0.75</v>
      </c>
      <c r="CF211" s="974">
        <f t="shared" si="128"/>
        <v>6</v>
      </c>
      <c r="CG211" s="512">
        <f t="shared" si="129"/>
        <v>0.25</v>
      </c>
      <c r="CH211" s="974">
        <f t="shared" si="130"/>
        <v>0</v>
      </c>
      <c r="CI211" s="81">
        <f t="shared" si="131"/>
        <v>0</v>
      </c>
      <c r="CJ211" s="974">
        <f t="shared" si="132"/>
        <v>1.75</v>
      </c>
      <c r="CK211" s="975" t="str">
        <f t="shared" si="134"/>
        <v>Đạt mục tiêu</v>
      </c>
    </row>
    <row r="212" spans="1:89" s="3" customFormat="1" ht="63">
      <c r="A212" s="19">
        <v>181</v>
      </c>
      <c r="B212" s="451">
        <v>181</v>
      </c>
      <c r="C212" s="390" t="s">
        <v>479</v>
      </c>
      <c r="D212" s="488" t="s">
        <v>14</v>
      </c>
      <c r="E212" s="523" t="s">
        <v>480</v>
      </c>
      <c r="F212" s="488" t="s">
        <v>17</v>
      </c>
      <c r="G212" s="523" t="s">
        <v>475</v>
      </c>
      <c r="H212" s="37" t="s">
        <v>483</v>
      </c>
      <c r="I212" s="963" t="s">
        <v>275</v>
      </c>
      <c r="J212" s="960" t="s">
        <v>192</v>
      </c>
      <c r="K212" s="944"/>
      <c r="L212" s="944"/>
      <c r="M212" s="944" t="s">
        <v>16</v>
      </c>
      <c r="N212" s="944"/>
      <c r="O212" s="944"/>
      <c r="P212" s="963"/>
      <c r="Q212" s="963"/>
      <c r="R212" s="963"/>
      <c r="S212" s="944"/>
      <c r="T212" s="963"/>
      <c r="U212" s="493">
        <f t="shared" si="108"/>
        <v>1</v>
      </c>
      <c r="V212" s="963"/>
      <c r="W212" s="963"/>
      <c r="X212" s="963"/>
      <c r="Y212" s="963"/>
      <c r="Z212" s="963"/>
      <c r="AA212" s="963"/>
      <c r="AB212" s="963"/>
      <c r="AC212" s="963"/>
      <c r="AD212" s="963" t="s">
        <v>724</v>
      </c>
      <c r="AE212" s="963" t="s">
        <v>723</v>
      </c>
      <c r="AF212" s="963" t="s">
        <v>726</v>
      </c>
      <c r="AG212" s="963" t="s">
        <v>724</v>
      </c>
      <c r="AH212" s="963"/>
      <c r="AI212" s="963"/>
      <c r="AJ212" s="963"/>
      <c r="AK212" s="963"/>
      <c r="AL212" s="963"/>
      <c r="AM212" s="963"/>
      <c r="AN212" s="963"/>
      <c r="AO212" s="963"/>
      <c r="AP212" s="963"/>
      <c r="AQ212" s="963"/>
      <c r="AR212" s="963"/>
      <c r="AS212" s="963"/>
      <c r="AT212" s="963"/>
      <c r="AU212" s="963"/>
      <c r="AV212" s="963"/>
      <c r="AW212" s="963"/>
      <c r="AX212" s="963"/>
      <c r="AY212" s="963"/>
      <c r="AZ212" s="963"/>
      <c r="BA212" s="963"/>
      <c r="BB212" s="963"/>
      <c r="BC212" s="963"/>
      <c r="BD212" s="963"/>
      <c r="BE212" s="963"/>
      <c r="BF212" s="963">
        <v>2</v>
      </c>
      <c r="BG212" s="963">
        <v>1</v>
      </c>
      <c r="BH212" s="963">
        <v>2</v>
      </c>
      <c r="BI212" s="963">
        <v>2</v>
      </c>
      <c r="BJ212" s="963">
        <v>2</v>
      </c>
      <c r="BK212" s="963">
        <v>2</v>
      </c>
      <c r="BL212" s="963">
        <v>2</v>
      </c>
      <c r="BM212" s="963">
        <v>2</v>
      </c>
      <c r="BN212" s="963">
        <v>2</v>
      </c>
      <c r="BO212" s="963">
        <v>2</v>
      </c>
      <c r="BP212" s="963">
        <v>2</v>
      </c>
      <c r="BQ212" s="963">
        <v>2</v>
      </c>
      <c r="BR212" s="963">
        <v>1</v>
      </c>
      <c r="BS212" s="79">
        <v>1</v>
      </c>
      <c r="BT212" s="963">
        <v>1</v>
      </c>
      <c r="BU212" s="963">
        <v>2</v>
      </c>
      <c r="BV212" s="963">
        <v>2</v>
      </c>
      <c r="BW212" s="20">
        <v>1</v>
      </c>
      <c r="BX212" s="963">
        <v>2</v>
      </c>
      <c r="BY212" s="963">
        <v>2</v>
      </c>
      <c r="BZ212" s="963">
        <v>2</v>
      </c>
      <c r="CA212" s="20">
        <v>1</v>
      </c>
      <c r="CB212" s="963">
        <v>2</v>
      </c>
      <c r="CC212" s="963">
        <v>2</v>
      </c>
      <c r="CD212" s="533">
        <f t="shared" si="126"/>
        <v>18</v>
      </c>
      <c r="CE212" s="534">
        <f t="shared" si="127"/>
        <v>0.75</v>
      </c>
      <c r="CF212" s="533">
        <f t="shared" si="128"/>
        <v>6</v>
      </c>
      <c r="CG212" s="534">
        <f t="shared" si="129"/>
        <v>0.25</v>
      </c>
      <c r="CH212" s="533">
        <f t="shared" si="130"/>
        <v>0</v>
      </c>
      <c r="CI212" s="535">
        <f t="shared" si="131"/>
        <v>0</v>
      </c>
      <c r="CJ212" s="533">
        <f t="shared" si="132"/>
        <v>1.75</v>
      </c>
      <c r="CK212" s="952" t="str">
        <f t="shared" si="134"/>
        <v>Đạt mục tiêu</v>
      </c>
    </row>
    <row r="213" spans="1:89" ht="63">
      <c r="A213" s="950">
        <v>182</v>
      </c>
      <c r="B213" s="451">
        <v>182</v>
      </c>
      <c r="C213" s="390" t="s">
        <v>479</v>
      </c>
      <c r="D213" s="488" t="s">
        <v>14</v>
      </c>
      <c r="E213" s="490" t="s">
        <v>480</v>
      </c>
      <c r="F213" s="488" t="s">
        <v>17</v>
      </c>
      <c r="G213" s="523" t="s">
        <v>477</v>
      </c>
      <c r="H213" s="518" t="s">
        <v>959</v>
      </c>
      <c r="I213" s="20" t="s">
        <v>275</v>
      </c>
      <c r="J213" s="998" t="s">
        <v>192</v>
      </c>
      <c r="K213" s="21"/>
      <c r="L213" s="21"/>
      <c r="M213" s="21"/>
      <c r="N213" s="950" t="s">
        <v>16</v>
      </c>
      <c r="O213" s="974"/>
      <c r="P213" s="20"/>
      <c r="Q213" s="20"/>
      <c r="R213" s="20"/>
      <c r="S213" s="21"/>
      <c r="T213" s="20"/>
      <c r="U213" s="66">
        <f t="shared" si="108"/>
        <v>1</v>
      </c>
      <c r="V213" s="20"/>
      <c r="W213" s="20"/>
      <c r="X213" s="20"/>
      <c r="Y213" s="20"/>
      <c r="Z213" s="20"/>
      <c r="AA213" s="20"/>
      <c r="AB213" s="20"/>
      <c r="AC213" s="20"/>
      <c r="AD213" s="20"/>
      <c r="AE213" s="20"/>
      <c r="AF213" s="20"/>
      <c r="AG213" s="20"/>
      <c r="AH213" s="950" t="s">
        <v>724</v>
      </c>
      <c r="AI213" s="950" t="s">
        <v>726</v>
      </c>
      <c r="AJ213" s="950" t="s">
        <v>723</v>
      </c>
      <c r="AK213" s="950" t="s">
        <v>726</v>
      </c>
      <c r="AL213" s="950" t="s">
        <v>723</v>
      </c>
      <c r="AM213" s="20"/>
      <c r="AN213" s="20"/>
      <c r="AO213" s="20"/>
      <c r="AP213" s="20"/>
      <c r="AQ213" s="20"/>
      <c r="AR213" s="20"/>
      <c r="AS213" s="20"/>
      <c r="AT213" s="20"/>
      <c r="AU213" s="20"/>
      <c r="AV213" s="20"/>
      <c r="AW213" s="20"/>
      <c r="AX213" s="20"/>
      <c r="AY213" s="20"/>
      <c r="AZ213" s="20"/>
      <c r="BA213" s="20"/>
      <c r="BB213" s="20"/>
      <c r="BC213" s="20"/>
      <c r="BD213" s="20"/>
      <c r="BE213" s="20"/>
      <c r="BF213" s="20">
        <v>2</v>
      </c>
      <c r="BG213" s="20">
        <v>2</v>
      </c>
      <c r="BH213" s="20">
        <v>2</v>
      </c>
      <c r="BI213" s="20">
        <v>2</v>
      </c>
      <c r="BJ213" s="20">
        <v>2</v>
      </c>
      <c r="BK213" s="20">
        <v>1</v>
      </c>
      <c r="BL213" s="20">
        <v>2</v>
      </c>
      <c r="BM213" s="20">
        <v>2</v>
      </c>
      <c r="BN213" s="20">
        <v>2</v>
      </c>
      <c r="BO213" s="20">
        <v>1</v>
      </c>
      <c r="BP213" s="20">
        <v>2</v>
      </c>
      <c r="BQ213" s="20">
        <v>2</v>
      </c>
      <c r="BR213" s="20">
        <v>2</v>
      </c>
      <c r="BS213" s="79">
        <v>1</v>
      </c>
      <c r="BT213" s="20">
        <v>2</v>
      </c>
      <c r="BU213" s="20">
        <v>2</v>
      </c>
      <c r="BV213" s="20">
        <v>2</v>
      </c>
      <c r="BW213" s="20">
        <v>1</v>
      </c>
      <c r="BX213" s="20">
        <v>2</v>
      </c>
      <c r="BY213" s="20">
        <v>2</v>
      </c>
      <c r="BZ213" s="20">
        <v>2</v>
      </c>
      <c r="CA213" s="20">
        <v>1</v>
      </c>
      <c r="CB213" s="20">
        <v>2</v>
      </c>
      <c r="CC213" s="20">
        <v>1</v>
      </c>
      <c r="CD213" s="21">
        <f t="shared" si="126"/>
        <v>18</v>
      </c>
      <c r="CE213" s="22">
        <f t="shared" si="127"/>
        <v>0.75</v>
      </c>
      <c r="CF213" s="21">
        <f t="shared" si="128"/>
        <v>6</v>
      </c>
      <c r="CG213" s="22">
        <f t="shared" si="129"/>
        <v>0.25</v>
      </c>
      <c r="CH213" s="21">
        <f t="shared" si="130"/>
        <v>0</v>
      </c>
      <c r="CI213" s="22">
        <f t="shared" si="131"/>
        <v>0</v>
      </c>
      <c r="CJ213" s="21">
        <f t="shared" si="132"/>
        <v>1.75</v>
      </c>
      <c r="CK213" s="427" t="str">
        <f>IF(CJ213&gt;=1.6,"Đạt mục tiêu",IF(CJ213&gt;=1,"Cần cố gắng","Chưa đạt"))</f>
        <v>Đạt mục tiêu</v>
      </c>
    </row>
    <row r="214" spans="1:89" s="2" customFormat="1" ht="63">
      <c r="A214" s="19">
        <v>183</v>
      </c>
      <c r="B214" s="451">
        <v>183</v>
      </c>
      <c r="C214" s="390" t="s">
        <v>479</v>
      </c>
      <c r="D214" s="488" t="s">
        <v>14</v>
      </c>
      <c r="E214" s="523" t="s">
        <v>480</v>
      </c>
      <c r="F214" s="488" t="s">
        <v>17</v>
      </c>
      <c r="G214" s="523" t="s">
        <v>476</v>
      </c>
      <c r="H214" s="23" t="s">
        <v>484</v>
      </c>
      <c r="I214" s="20" t="s">
        <v>275</v>
      </c>
      <c r="J214" s="998" t="s">
        <v>192</v>
      </c>
      <c r="K214" s="21"/>
      <c r="L214" s="21"/>
      <c r="M214" s="21"/>
      <c r="N214" s="974"/>
      <c r="O214" s="974"/>
      <c r="P214" s="20"/>
      <c r="Q214" s="20"/>
      <c r="R214" s="20"/>
      <c r="S214" s="21"/>
      <c r="T214" s="20"/>
      <c r="U214" s="66">
        <f t="shared" si="108"/>
        <v>0</v>
      </c>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v>2</v>
      </c>
      <c r="BG214" s="20">
        <v>2</v>
      </c>
      <c r="BH214" s="20">
        <v>2</v>
      </c>
      <c r="BI214" s="20">
        <v>2</v>
      </c>
      <c r="BJ214" s="20">
        <v>2</v>
      </c>
      <c r="BK214" s="20">
        <v>2</v>
      </c>
      <c r="BL214" s="20">
        <v>2</v>
      </c>
      <c r="BM214" s="20">
        <v>2</v>
      </c>
      <c r="BN214" s="20">
        <v>2</v>
      </c>
      <c r="BO214" s="20">
        <v>2</v>
      </c>
      <c r="BP214" s="20">
        <v>2</v>
      </c>
      <c r="BQ214" s="20">
        <v>2</v>
      </c>
      <c r="BR214" s="20">
        <v>2</v>
      </c>
      <c r="BS214" s="79">
        <v>1</v>
      </c>
      <c r="BT214" s="20">
        <v>1</v>
      </c>
      <c r="BU214" s="20">
        <v>2</v>
      </c>
      <c r="BV214" s="20">
        <v>2</v>
      </c>
      <c r="BW214" s="20">
        <v>1</v>
      </c>
      <c r="BX214" s="20">
        <v>2</v>
      </c>
      <c r="BY214" s="20">
        <v>2</v>
      </c>
      <c r="BZ214" s="20">
        <v>2</v>
      </c>
      <c r="CA214" s="20">
        <v>1</v>
      </c>
      <c r="CB214" s="20">
        <v>2</v>
      </c>
      <c r="CC214" s="20">
        <v>2</v>
      </c>
      <c r="CD214" s="21">
        <f t="shared" si="126"/>
        <v>20</v>
      </c>
      <c r="CE214" s="22">
        <f t="shared" si="127"/>
        <v>0.83333333333333337</v>
      </c>
      <c r="CF214" s="21">
        <f t="shared" si="128"/>
        <v>4</v>
      </c>
      <c r="CG214" s="22">
        <f t="shared" si="129"/>
        <v>0.16666666666666666</v>
      </c>
      <c r="CH214" s="21">
        <f t="shared" si="130"/>
        <v>0</v>
      </c>
      <c r="CI214" s="22">
        <f t="shared" si="131"/>
        <v>0</v>
      </c>
      <c r="CJ214" s="21">
        <f t="shared" si="132"/>
        <v>1.8333333333333333</v>
      </c>
      <c r="CK214" s="427" t="str">
        <f t="shared" ref="CK214:CK216" si="135">IF(CJ214&gt;=1.6,"Đạt mục tiêu",IF(CJ214&gt;=1,"Cần cố gắng","Chưa đạt"))</f>
        <v>Đạt mục tiêu</v>
      </c>
    </row>
    <row r="215" spans="1:89" s="2" customFormat="1" ht="63">
      <c r="A215" s="19">
        <v>184</v>
      </c>
      <c r="B215" s="451">
        <v>184</v>
      </c>
      <c r="C215" s="390" t="s">
        <v>479</v>
      </c>
      <c r="D215" s="488" t="s">
        <v>14</v>
      </c>
      <c r="E215" s="523" t="s">
        <v>480</v>
      </c>
      <c r="F215" s="488" t="s">
        <v>17</v>
      </c>
      <c r="G215" s="523" t="s">
        <v>482</v>
      </c>
      <c r="H215" s="23" t="s">
        <v>1211</v>
      </c>
      <c r="I215" s="20" t="s">
        <v>275</v>
      </c>
      <c r="J215" s="998" t="s">
        <v>192</v>
      </c>
      <c r="K215" s="21"/>
      <c r="L215" s="21"/>
      <c r="M215" s="21"/>
      <c r="N215" s="974"/>
      <c r="O215" s="974" t="s">
        <v>16</v>
      </c>
      <c r="P215" s="20"/>
      <c r="Q215" s="20"/>
      <c r="R215" s="20"/>
      <c r="S215" s="21"/>
      <c r="T215" s="20"/>
      <c r="U215" s="66">
        <f t="shared" si="108"/>
        <v>1</v>
      </c>
      <c r="V215" s="20"/>
      <c r="W215" s="20"/>
      <c r="X215" s="20"/>
      <c r="Y215" s="20"/>
      <c r="Z215" s="20"/>
      <c r="AA215" s="20"/>
      <c r="AB215" s="20"/>
      <c r="AC215" s="20"/>
      <c r="AD215" s="20"/>
      <c r="AE215" s="20"/>
      <c r="AF215" s="20"/>
      <c r="AG215" s="20"/>
      <c r="AH215" s="20"/>
      <c r="AI215" s="20"/>
      <c r="AJ215" s="20"/>
      <c r="AK215" s="20"/>
      <c r="AL215" s="20"/>
      <c r="AM215" s="20" t="s">
        <v>726</v>
      </c>
      <c r="AN215" s="20" t="s">
        <v>726</v>
      </c>
      <c r="AO215" s="20" t="s">
        <v>726</v>
      </c>
      <c r="AP215" s="20" t="s">
        <v>726</v>
      </c>
      <c r="AQ215" s="20"/>
      <c r="AR215" s="20"/>
      <c r="AS215" s="20"/>
      <c r="AT215" s="20"/>
      <c r="AU215" s="20"/>
      <c r="AV215" s="20"/>
      <c r="AW215" s="20"/>
      <c r="AX215" s="20"/>
      <c r="AY215" s="20"/>
      <c r="AZ215" s="20"/>
      <c r="BA215" s="20"/>
      <c r="BB215" s="20"/>
      <c r="BC215" s="20"/>
      <c r="BD215" s="20"/>
      <c r="BE215" s="20"/>
      <c r="BF215" s="20">
        <v>2</v>
      </c>
      <c r="BG215" s="20">
        <v>2</v>
      </c>
      <c r="BH215" s="20">
        <v>2</v>
      </c>
      <c r="BI215" s="20">
        <v>2</v>
      </c>
      <c r="BJ215" s="20">
        <v>2</v>
      </c>
      <c r="BK215" s="20">
        <v>2</v>
      </c>
      <c r="BL215" s="20">
        <v>2</v>
      </c>
      <c r="BM215" s="20">
        <v>2</v>
      </c>
      <c r="BN215" s="20">
        <v>2</v>
      </c>
      <c r="BO215" s="20">
        <v>2</v>
      </c>
      <c r="BP215" s="20">
        <v>2</v>
      </c>
      <c r="BQ215" s="20">
        <v>2</v>
      </c>
      <c r="BR215" s="20">
        <v>2</v>
      </c>
      <c r="BS215" s="79">
        <v>1</v>
      </c>
      <c r="BT215" s="20">
        <v>1</v>
      </c>
      <c r="BU215" s="20">
        <v>1</v>
      </c>
      <c r="BV215" s="20">
        <v>2</v>
      </c>
      <c r="BW215" s="20">
        <v>1</v>
      </c>
      <c r="BX215" s="20">
        <v>2</v>
      </c>
      <c r="BY215" s="20">
        <v>2</v>
      </c>
      <c r="BZ215" s="20">
        <v>2</v>
      </c>
      <c r="CA215" s="20">
        <v>1</v>
      </c>
      <c r="CB215" s="20">
        <v>2</v>
      </c>
      <c r="CC215" s="20">
        <v>2</v>
      </c>
      <c r="CD215" s="21">
        <f t="shared" si="126"/>
        <v>19</v>
      </c>
      <c r="CE215" s="22">
        <f t="shared" si="127"/>
        <v>0.79166666666666663</v>
      </c>
      <c r="CF215" s="21">
        <f t="shared" si="128"/>
        <v>5</v>
      </c>
      <c r="CG215" s="22">
        <f t="shared" si="129"/>
        <v>0.20833333333333334</v>
      </c>
      <c r="CH215" s="21">
        <f t="shared" si="130"/>
        <v>0</v>
      </c>
      <c r="CI215" s="22">
        <f t="shared" si="131"/>
        <v>0</v>
      </c>
      <c r="CJ215" s="21">
        <f t="shared" si="132"/>
        <v>1.7916666666666667</v>
      </c>
      <c r="CK215" s="427" t="str">
        <f t="shared" si="135"/>
        <v>Đạt mục tiêu</v>
      </c>
    </row>
    <row r="216" spans="1:89" s="2" customFormat="1" ht="63">
      <c r="A216" s="19">
        <v>185</v>
      </c>
      <c r="B216" s="451">
        <v>185</v>
      </c>
      <c r="C216" s="390" t="s">
        <v>479</v>
      </c>
      <c r="D216" s="488" t="s">
        <v>14</v>
      </c>
      <c r="E216" s="523" t="s">
        <v>480</v>
      </c>
      <c r="F216" s="488" t="s">
        <v>17</v>
      </c>
      <c r="G216" s="523" t="s">
        <v>478</v>
      </c>
      <c r="H216" s="23" t="s">
        <v>1008</v>
      </c>
      <c r="I216" s="20" t="s">
        <v>275</v>
      </c>
      <c r="J216" s="998" t="s">
        <v>192</v>
      </c>
      <c r="K216" s="21"/>
      <c r="L216" s="21"/>
      <c r="M216" s="21"/>
      <c r="N216" s="974"/>
      <c r="O216" s="974"/>
      <c r="P216" s="20"/>
      <c r="Q216" s="21" t="s">
        <v>16</v>
      </c>
      <c r="R216" s="20"/>
      <c r="S216" s="21"/>
      <c r="T216" s="20"/>
      <c r="U216" s="66">
        <f t="shared" si="108"/>
        <v>1</v>
      </c>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t="s">
        <v>724</v>
      </c>
      <c r="AU216" s="20" t="s">
        <v>726</v>
      </c>
      <c r="AV216" s="20" t="s">
        <v>727</v>
      </c>
      <c r="AW216" s="20" t="s">
        <v>726</v>
      </c>
      <c r="AX216" s="20"/>
      <c r="AY216" s="20"/>
      <c r="AZ216" s="20"/>
      <c r="BA216" s="20"/>
      <c r="BB216" s="20"/>
      <c r="BC216" s="20"/>
      <c r="BD216" s="20"/>
      <c r="BE216" s="20"/>
      <c r="BF216" s="20">
        <v>2</v>
      </c>
      <c r="BG216" s="20">
        <v>2</v>
      </c>
      <c r="BH216" s="20">
        <v>2</v>
      </c>
      <c r="BI216" s="20">
        <v>2</v>
      </c>
      <c r="BJ216" s="20">
        <v>2</v>
      </c>
      <c r="BK216" s="20">
        <v>2</v>
      </c>
      <c r="BL216" s="20">
        <v>2</v>
      </c>
      <c r="BM216" s="20">
        <v>2</v>
      </c>
      <c r="BN216" s="20">
        <v>2</v>
      </c>
      <c r="BO216" s="20">
        <v>2</v>
      </c>
      <c r="BP216" s="20">
        <v>2</v>
      </c>
      <c r="BQ216" s="20">
        <v>2</v>
      </c>
      <c r="BR216" s="20">
        <v>2</v>
      </c>
      <c r="BS216" s="79">
        <v>1</v>
      </c>
      <c r="BT216" s="20">
        <v>1</v>
      </c>
      <c r="BU216" s="20">
        <v>1</v>
      </c>
      <c r="BV216" s="20">
        <v>2</v>
      </c>
      <c r="BW216" s="20">
        <v>1</v>
      </c>
      <c r="BX216" s="20">
        <v>2</v>
      </c>
      <c r="BY216" s="20">
        <v>2</v>
      </c>
      <c r="BZ216" s="20">
        <v>2</v>
      </c>
      <c r="CA216" s="20">
        <v>1</v>
      </c>
      <c r="CB216" s="20">
        <v>2</v>
      </c>
      <c r="CC216" s="20">
        <v>2</v>
      </c>
      <c r="CD216" s="21">
        <f t="shared" si="126"/>
        <v>19</v>
      </c>
      <c r="CE216" s="22">
        <f t="shared" si="127"/>
        <v>0.79166666666666663</v>
      </c>
      <c r="CF216" s="21">
        <f t="shared" si="128"/>
        <v>5</v>
      </c>
      <c r="CG216" s="22">
        <f t="shared" si="129"/>
        <v>0.20833333333333334</v>
      </c>
      <c r="CH216" s="21">
        <f t="shared" si="130"/>
        <v>0</v>
      </c>
      <c r="CI216" s="22">
        <f t="shared" si="131"/>
        <v>0</v>
      </c>
      <c r="CJ216" s="21">
        <f t="shared" si="132"/>
        <v>1.7916666666666667</v>
      </c>
      <c r="CK216" s="427" t="str">
        <f t="shared" si="135"/>
        <v>Đạt mục tiêu</v>
      </c>
    </row>
    <row r="217" spans="1:89" ht="63">
      <c r="A217" s="950">
        <v>186</v>
      </c>
      <c r="B217" s="451">
        <v>186</v>
      </c>
      <c r="C217" s="390" t="s">
        <v>479</v>
      </c>
      <c r="D217" s="488" t="s">
        <v>14</v>
      </c>
      <c r="E217" s="523" t="s">
        <v>485</v>
      </c>
      <c r="F217" s="488" t="s">
        <v>17</v>
      </c>
      <c r="G217" s="523" t="s">
        <v>491</v>
      </c>
      <c r="H217" s="125" t="s">
        <v>1046</v>
      </c>
      <c r="I217" s="20" t="s">
        <v>275</v>
      </c>
      <c r="J217" s="998" t="s">
        <v>192</v>
      </c>
      <c r="K217" s="950" t="s">
        <v>16</v>
      </c>
      <c r="L217" s="21"/>
      <c r="M217" s="21"/>
      <c r="N217" s="974"/>
      <c r="O217" s="974"/>
      <c r="P217" s="20"/>
      <c r="Q217" s="20"/>
      <c r="R217" s="20"/>
      <c r="S217" s="21"/>
      <c r="T217" s="20"/>
      <c r="U217" s="66">
        <f t="shared" si="108"/>
        <v>1</v>
      </c>
      <c r="V217" s="20" t="s">
        <v>724</v>
      </c>
      <c r="W217" s="20" t="s">
        <v>726</v>
      </c>
      <c r="X217" s="20" t="s">
        <v>726</v>
      </c>
      <c r="Y217" s="20" t="s">
        <v>726</v>
      </c>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v>2</v>
      </c>
      <c r="BG217" s="20">
        <v>2</v>
      </c>
      <c r="BH217" s="20">
        <v>2</v>
      </c>
      <c r="BI217" s="20">
        <v>2</v>
      </c>
      <c r="BJ217" s="20">
        <v>2</v>
      </c>
      <c r="BK217" s="20">
        <v>2</v>
      </c>
      <c r="BL217" s="20">
        <v>2</v>
      </c>
      <c r="BM217" s="20">
        <v>2</v>
      </c>
      <c r="BN217" s="20">
        <v>2</v>
      </c>
      <c r="BO217" s="20">
        <v>2</v>
      </c>
      <c r="BP217" s="20">
        <v>2</v>
      </c>
      <c r="BQ217" s="20">
        <v>2</v>
      </c>
      <c r="BR217" s="20">
        <v>2</v>
      </c>
      <c r="BS217" s="79">
        <v>1</v>
      </c>
      <c r="BT217" s="20">
        <v>1</v>
      </c>
      <c r="BU217" s="20">
        <v>1</v>
      </c>
      <c r="BV217" s="20">
        <v>2</v>
      </c>
      <c r="BW217" s="20">
        <v>1</v>
      </c>
      <c r="BX217" s="20">
        <v>2</v>
      </c>
      <c r="BY217" s="20">
        <v>2</v>
      </c>
      <c r="BZ217" s="20">
        <v>2</v>
      </c>
      <c r="CA217" s="20">
        <v>1</v>
      </c>
      <c r="CB217" s="20">
        <v>2</v>
      </c>
      <c r="CC217" s="20">
        <v>2</v>
      </c>
      <c r="CD217" s="950">
        <f>COUNTIF($BF217:$CC217,2)</f>
        <v>19</v>
      </c>
      <c r="CE217" s="511">
        <f>CD217/COUNTA($BF217:$CC217)</f>
        <v>0.79166666666666663</v>
      </c>
      <c r="CF217" s="950">
        <f>COUNTIF($BF217:$CC217,1)</f>
        <v>5</v>
      </c>
      <c r="CG217" s="511">
        <f>CF217/COUNTA($BF217:$CC217)</f>
        <v>0.20833333333333334</v>
      </c>
      <c r="CH217" s="950">
        <f>COUNTIF($BF217:$CC217,0)</f>
        <v>0</v>
      </c>
      <c r="CI217" s="511">
        <f>CH217/COUNTA($BF217:$CC217)</f>
        <v>0</v>
      </c>
      <c r="CJ217" s="950">
        <f>(((CD217*2)+(CF217*1)+(CH217*0)))/COUNTA($BF217:$CC217)</f>
        <v>1.7916666666666667</v>
      </c>
      <c r="CK217" s="950" t="str">
        <f>IF(CJ217&gt;=1.6,"Đạt mục tiêu",IF(CJ217&gt;=1,"Cần cố gắng","Chưa đạt"))</f>
        <v>Đạt mục tiêu</v>
      </c>
    </row>
    <row r="218" spans="1:89" s="2" customFormat="1" ht="63">
      <c r="A218" s="19">
        <v>187</v>
      </c>
      <c r="B218" s="451">
        <v>187</v>
      </c>
      <c r="C218" s="390" t="s">
        <v>479</v>
      </c>
      <c r="D218" s="488" t="s">
        <v>14</v>
      </c>
      <c r="E218" s="523" t="s">
        <v>485</v>
      </c>
      <c r="F218" s="488" t="s">
        <v>17</v>
      </c>
      <c r="G218" s="523" t="s">
        <v>492</v>
      </c>
      <c r="H218" s="23" t="s">
        <v>493</v>
      </c>
      <c r="I218" s="20" t="s">
        <v>275</v>
      </c>
      <c r="J218" s="998" t="s">
        <v>192</v>
      </c>
      <c r="K218" s="21"/>
      <c r="L218" s="21"/>
      <c r="M218" s="21"/>
      <c r="N218" s="974"/>
      <c r="O218" s="974"/>
      <c r="P218" s="20"/>
      <c r="Q218" s="20"/>
      <c r="R218" s="20"/>
      <c r="S218" s="21"/>
      <c r="T218" s="20"/>
      <c r="U218" s="66">
        <f t="shared" si="108"/>
        <v>0</v>
      </c>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v>2</v>
      </c>
      <c r="BG218" s="20">
        <v>2</v>
      </c>
      <c r="BH218" s="20">
        <v>2</v>
      </c>
      <c r="BI218" s="20">
        <v>2</v>
      </c>
      <c r="BJ218" s="20">
        <v>2</v>
      </c>
      <c r="BK218" s="20">
        <v>2</v>
      </c>
      <c r="BL218" s="20">
        <v>2</v>
      </c>
      <c r="BM218" s="20">
        <v>2</v>
      </c>
      <c r="BN218" s="20">
        <v>2</v>
      </c>
      <c r="BO218" s="20">
        <v>2</v>
      </c>
      <c r="BP218" s="20">
        <v>2</v>
      </c>
      <c r="BQ218" s="20">
        <v>2</v>
      </c>
      <c r="BR218" s="20">
        <v>2</v>
      </c>
      <c r="BS218" s="79">
        <v>1</v>
      </c>
      <c r="BT218" s="20">
        <v>1</v>
      </c>
      <c r="BU218" s="20">
        <v>1</v>
      </c>
      <c r="BV218" s="20">
        <v>2</v>
      </c>
      <c r="BW218" s="20">
        <v>1</v>
      </c>
      <c r="BX218" s="20">
        <v>2</v>
      </c>
      <c r="BY218" s="20">
        <v>2</v>
      </c>
      <c r="BZ218" s="20">
        <v>2</v>
      </c>
      <c r="CA218" s="20">
        <v>1</v>
      </c>
      <c r="CB218" s="20">
        <v>2</v>
      </c>
      <c r="CC218" s="20">
        <v>2</v>
      </c>
      <c r="CD218" s="950">
        <f>COUNTIF($BF218:$CC218,2)</f>
        <v>19</v>
      </c>
      <c r="CE218" s="511">
        <f>CD218/COUNTA($BF218:$CC218)</f>
        <v>0.79166666666666663</v>
      </c>
      <c r="CF218" s="950">
        <f>COUNTIF($BF218:$CC218,1)</f>
        <v>5</v>
      </c>
      <c r="CG218" s="511">
        <f>CF218/COUNTA($BF218:$CC218)</f>
        <v>0.20833333333333334</v>
      </c>
      <c r="CH218" s="950">
        <f>COUNTIF($BF218:$CC218,0)</f>
        <v>0</v>
      </c>
      <c r="CI218" s="511">
        <f>CH218/COUNTA($BF218:$CC218)</f>
        <v>0</v>
      </c>
      <c r="CJ218" s="950">
        <f>(((CD218*2)+(CF218*1)+(CH218*0)))/COUNTA($BF218:$CC218)</f>
        <v>1.7916666666666667</v>
      </c>
      <c r="CK218" s="950" t="str">
        <f>IF(CJ218&gt;=1.6,"Đạt mục tiêu",IF(CJ218&gt;=1,"Cần cố gắng","Chưa đạt"))</f>
        <v>Đạt mục tiêu</v>
      </c>
    </row>
    <row r="219" spans="1:89" s="3" customFormat="1" ht="63">
      <c r="A219" s="19">
        <v>188</v>
      </c>
      <c r="B219" s="451">
        <v>188</v>
      </c>
      <c r="C219" s="390" t="s">
        <v>479</v>
      </c>
      <c r="D219" s="488" t="s">
        <v>14</v>
      </c>
      <c r="E219" s="523" t="s">
        <v>485</v>
      </c>
      <c r="F219" s="488" t="s">
        <v>17</v>
      </c>
      <c r="G219" s="523" t="s">
        <v>486</v>
      </c>
      <c r="H219" s="37" t="s">
        <v>494</v>
      </c>
      <c r="I219" s="963" t="s">
        <v>275</v>
      </c>
      <c r="J219" s="960" t="s">
        <v>192</v>
      </c>
      <c r="K219" s="944"/>
      <c r="L219" s="944"/>
      <c r="M219" s="944" t="s">
        <v>16</v>
      </c>
      <c r="N219" s="944"/>
      <c r="O219" s="944"/>
      <c r="P219" s="963"/>
      <c r="Q219" s="963"/>
      <c r="R219" s="963"/>
      <c r="S219" s="944"/>
      <c r="T219" s="963"/>
      <c r="U219" s="493">
        <f t="shared" si="108"/>
        <v>1</v>
      </c>
      <c r="V219" s="963"/>
      <c r="W219" s="963"/>
      <c r="X219" s="963"/>
      <c r="Y219" s="963"/>
      <c r="Z219" s="963"/>
      <c r="AA219" s="963"/>
      <c r="AB219" s="963"/>
      <c r="AC219" s="963"/>
      <c r="AD219" s="963" t="s">
        <v>726</v>
      </c>
      <c r="AE219" s="963" t="s">
        <v>726</v>
      </c>
      <c r="AF219" s="963" t="s">
        <v>723</v>
      </c>
      <c r="AG219" s="963" t="s">
        <v>726</v>
      </c>
      <c r="AH219" s="963"/>
      <c r="AI219" s="963"/>
      <c r="AJ219" s="963"/>
      <c r="AK219" s="963"/>
      <c r="AL219" s="963"/>
      <c r="AM219" s="963"/>
      <c r="AN219" s="963"/>
      <c r="AO219" s="963"/>
      <c r="AP219" s="963"/>
      <c r="AQ219" s="963"/>
      <c r="AR219" s="963"/>
      <c r="AS219" s="963"/>
      <c r="AT219" s="963"/>
      <c r="AU219" s="963"/>
      <c r="AV219" s="963"/>
      <c r="AW219" s="963"/>
      <c r="AX219" s="963"/>
      <c r="AY219" s="963"/>
      <c r="AZ219" s="963"/>
      <c r="BA219" s="963"/>
      <c r="BB219" s="963"/>
      <c r="BC219" s="963"/>
      <c r="BD219" s="963"/>
      <c r="BE219" s="963"/>
      <c r="BF219" s="963">
        <v>1</v>
      </c>
      <c r="BG219" s="963">
        <v>2</v>
      </c>
      <c r="BH219" s="963">
        <v>1</v>
      </c>
      <c r="BI219" s="963">
        <v>2</v>
      </c>
      <c r="BJ219" s="963">
        <v>2</v>
      </c>
      <c r="BK219" s="963">
        <v>2</v>
      </c>
      <c r="BL219" s="963">
        <v>2</v>
      </c>
      <c r="BM219" s="963">
        <v>2</v>
      </c>
      <c r="BN219" s="963">
        <v>2</v>
      </c>
      <c r="BO219" s="963">
        <v>2</v>
      </c>
      <c r="BP219" s="963">
        <v>2</v>
      </c>
      <c r="BQ219" s="963">
        <v>2</v>
      </c>
      <c r="BR219" s="963">
        <v>2</v>
      </c>
      <c r="BS219" s="79">
        <v>1</v>
      </c>
      <c r="BT219" s="963">
        <v>2</v>
      </c>
      <c r="BU219" s="963">
        <v>2</v>
      </c>
      <c r="BV219" s="963">
        <v>2</v>
      </c>
      <c r="BW219" s="20">
        <v>1</v>
      </c>
      <c r="BX219" s="963">
        <v>2</v>
      </c>
      <c r="BY219" s="963">
        <v>2</v>
      </c>
      <c r="BZ219" s="963">
        <v>2</v>
      </c>
      <c r="CA219" s="20">
        <v>1</v>
      </c>
      <c r="CB219" s="963">
        <v>2</v>
      </c>
      <c r="CC219" s="963">
        <v>2</v>
      </c>
      <c r="CD219" s="533">
        <f>COUNTIF($BF219:$CC219,2)</f>
        <v>19</v>
      </c>
      <c r="CE219" s="534">
        <f>CD219/COUNTA($BF219:$CC219)</f>
        <v>0.79166666666666663</v>
      </c>
      <c r="CF219" s="533">
        <f>COUNTIF($BF219:$CC219,1)</f>
        <v>5</v>
      </c>
      <c r="CG219" s="534">
        <f>CF219/COUNTA($BF219:$CC219)</f>
        <v>0.20833333333333334</v>
      </c>
      <c r="CH219" s="533">
        <f>COUNTIF($BF219:$CC219,0)</f>
        <v>0</v>
      </c>
      <c r="CI219" s="535">
        <f>CH219/COUNTA($BF219:$CC219)</f>
        <v>0</v>
      </c>
      <c r="CJ219" s="533">
        <f>(((CD219*2)+(CF219*1)+(CH219*0)))/COUNTA($BF219:$CC219)</f>
        <v>1.7916666666666667</v>
      </c>
      <c r="CK219" s="952" t="str">
        <f t="shared" ref="CK219:CK222" si="136">IF(CJ219&gt;=1.6,"Đạt mục tiêu",IF(CJ219&gt;=1,"Cần cố gắng","Chưa đạt"))</f>
        <v>Đạt mục tiêu</v>
      </c>
    </row>
    <row r="220" spans="1:89" s="3" customFormat="1" ht="63">
      <c r="A220" s="19"/>
      <c r="B220" s="451"/>
      <c r="C220" s="390" t="s">
        <v>479</v>
      </c>
      <c r="D220" s="488"/>
      <c r="E220" s="523"/>
      <c r="F220" s="488"/>
      <c r="G220" s="523" t="s">
        <v>1399</v>
      </c>
      <c r="H220" s="23" t="s">
        <v>1180</v>
      </c>
      <c r="I220" s="963"/>
      <c r="J220" s="960"/>
      <c r="K220" s="944"/>
      <c r="L220" s="944"/>
      <c r="M220" s="944"/>
      <c r="N220" s="944"/>
      <c r="O220" s="944"/>
      <c r="P220" s="21" t="s">
        <v>16</v>
      </c>
      <c r="Q220" s="963"/>
      <c r="R220" s="963"/>
      <c r="S220" s="944"/>
      <c r="T220" s="963"/>
      <c r="U220" s="493"/>
      <c r="V220" s="963"/>
      <c r="W220" s="963"/>
      <c r="X220" s="963"/>
      <c r="Y220" s="963"/>
      <c r="Z220" s="963"/>
      <c r="AA220" s="963"/>
      <c r="AB220" s="963"/>
      <c r="AC220" s="963"/>
      <c r="AD220" s="963"/>
      <c r="AE220" s="963"/>
      <c r="AF220" s="963"/>
      <c r="AG220" s="963"/>
      <c r="AH220" s="963"/>
      <c r="AI220" s="963"/>
      <c r="AJ220" s="963"/>
      <c r="AK220" s="963"/>
      <c r="AL220" s="963"/>
      <c r="AM220" s="963"/>
      <c r="AN220" s="963"/>
      <c r="AO220" s="963"/>
      <c r="AP220" s="963"/>
      <c r="AQ220" s="963" t="s">
        <v>726</v>
      </c>
      <c r="AR220" s="963" t="s">
        <v>727</v>
      </c>
      <c r="AS220" s="963" t="s">
        <v>727</v>
      </c>
      <c r="AT220" s="963"/>
      <c r="AU220" s="963"/>
      <c r="AV220" s="963"/>
      <c r="AW220" s="963"/>
      <c r="AX220" s="963"/>
      <c r="AY220" s="963"/>
      <c r="AZ220" s="963"/>
      <c r="BA220" s="963"/>
      <c r="BB220" s="963"/>
      <c r="BC220" s="963"/>
      <c r="BD220" s="963"/>
      <c r="BE220" s="963"/>
      <c r="BF220" s="963">
        <v>1</v>
      </c>
      <c r="BG220" s="963">
        <v>2</v>
      </c>
      <c r="BH220" s="963">
        <v>1</v>
      </c>
      <c r="BI220" s="963">
        <v>2</v>
      </c>
      <c r="BJ220" s="963">
        <v>2</v>
      </c>
      <c r="BK220" s="963">
        <v>2</v>
      </c>
      <c r="BL220" s="963">
        <v>2</v>
      </c>
      <c r="BM220" s="963">
        <v>2</v>
      </c>
      <c r="BN220" s="963">
        <v>2</v>
      </c>
      <c r="BO220" s="963">
        <v>2</v>
      </c>
      <c r="BP220" s="963">
        <v>2</v>
      </c>
      <c r="BQ220" s="963">
        <v>2</v>
      </c>
      <c r="BR220" s="963">
        <v>2</v>
      </c>
      <c r="BS220" s="79">
        <v>1</v>
      </c>
      <c r="BT220" s="963">
        <v>2</v>
      </c>
      <c r="BU220" s="963">
        <v>2</v>
      </c>
      <c r="BV220" s="963">
        <v>1</v>
      </c>
      <c r="BW220" s="20">
        <v>1</v>
      </c>
      <c r="BX220" s="963">
        <v>2</v>
      </c>
      <c r="BY220" s="963">
        <v>2</v>
      </c>
      <c r="BZ220" s="963">
        <v>2</v>
      </c>
      <c r="CA220" s="20">
        <v>1</v>
      </c>
      <c r="CB220" s="963">
        <v>2</v>
      </c>
      <c r="CC220" s="963">
        <v>2</v>
      </c>
      <c r="CD220" s="533">
        <f t="shared" ref="CD220:CD222" si="137">COUNTIF($BF220:$CC220,2)</f>
        <v>18</v>
      </c>
      <c r="CE220" s="534">
        <f t="shared" ref="CE220:CE222" si="138">CD220/COUNTA($BF220:$CC220)</f>
        <v>0.75</v>
      </c>
      <c r="CF220" s="533">
        <f t="shared" ref="CF220:CF222" si="139">COUNTIF($BF220:$CC220,1)</f>
        <v>6</v>
      </c>
      <c r="CG220" s="534">
        <f t="shared" ref="CG220:CG222" si="140">CF220/COUNTA($BF220:$CC220)</f>
        <v>0.25</v>
      </c>
      <c r="CH220" s="533">
        <f t="shared" ref="CH220:CH222" si="141">COUNTIF($BF220:$CC220,0)</f>
        <v>0</v>
      </c>
      <c r="CI220" s="535">
        <f t="shared" ref="CI220:CI222" si="142">CH220/COUNTA($BF220:$CC220)</f>
        <v>0</v>
      </c>
      <c r="CJ220" s="533">
        <f t="shared" ref="CJ220:CJ222" si="143">(((CD220*2)+(CF220*1)+(CH220*0)))/COUNTA($BF220:$CC220)</f>
        <v>1.75</v>
      </c>
      <c r="CK220" s="952" t="str">
        <f t="shared" si="136"/>
        <v>Đạt mục tiêu</v>
      </c>
    </row>
    <row r="221" spans="1:89" s="3" customFormat="1" ht="63">
      <c r="A221" s="19"/>
      <c r="B221" s="451"/>
      <c r="C221" s="390" t="s">
        <v>479</v>
      </c>
      <c r="D221" s="488"/>
      <c r="E221" s="523"/>
      <c r="F221" s="488"/>
      <c r="G221" s="523" t="s">
        <v>1399</v>
      </c>
      <c r="H221" s="23" t="s">
        <v>1181</v>
      </c>
      <c r="I221" s="963"/>
      <c r="J221" s="960"/>
      <c r="K221" s="944"/>
      <c r="L221" s="944"/>
      <c r="M221" s="944"/>
      <c r="N221" s="944"/>
      <c r="O221" s="944"/>
      <c r="P221" s="21" t="s">
        <v>16</v>
      </c>
      <c r="Q221" s="963"/>
      <c r="R221" s="963"/>
      <c r="S221" s="944"/>
      <c r="T221" s="963"/>
      <c r="U221" s="493"/>
      <c r="V221" s="963"/>
      <c r="W221" s="963"/>
      <c r="X221" s="963"/>
      <c r="Y221" s="963"/>
      <c r="Z221" s="963"/>
      <c r="AA221" s="963"/>
      <c r="AB221" s="963"/>
      <c r="AC221" s="963"/>
      <c r="AD221" s="963"/>
      <c r="AE221" s="963"/>
      <c r="AF221" s="963"/>
      <c r="AG221" s="963"/>
      <c r="AH221" s="963"/>
      <c r="AI221" s="963"/>
      <c r="AJ221" s="963"/>
      <c r="AK221" s="963"/>
      <c r="AL221" s="963"/>
      <c r="AM221" s="963"/>
      <c r="AN221" s="963"/>
      <c r="AO221" s="963"/>
      <c r="AP221" s="963"/>
      <c r="AQ221" s="963" t="s">
        <v>727</v>
      </c>
      <c r="AR221" s="963" t="s">
        <v>726</v>
      </c>
      <c r="AS221" s="963" t="s">
        <v>723</v>
      </c>
      <c r="AT221" s="963"/>
      <c r="AU221" s="963"/>
      <c r="AV221" s="963"/>
      <c r="AW221" s="963"/>
      <c r="AX221" s="963"/>
      <c r="AY221" s="963"/>
      <c r="AZ221" s="963"/>
      <c r="BA221" s="963"/>
      <c r="BB221" s="963"/>
      <c r="BC221" s="963"/>
      <c r="BD221" s="963"/>
      <c r="BE221" s="963"/>
      <c r="BF221" s="963">
        <v>1</v>
      </c>
      <c r="BG221" s="963">
        <v>2</v>
      </c>
      <c r="BH221" s="963">
        <v>1</v>
      </c>
      <c r="BI221" s="963">
        <v>2</v>
      </c>
      <c r="BJ221" s="963">
        <v>2</v>
      </c>
      <c r="BK221" s="963">
        <v>2</v>
      </c>
      <c r="BL221" s="963">
        <v>2</v>
      </c>
      <c r="BM221" s="963">
        <v>2</v>
      </c>
      <c r="BN221" s="963">
        <v>2</v>
      </c>
      <c r="BO221" s="963">
        <v>2</v>
      </c>
      <c r="BP221" s="963">
        <v>2</v>
      </c>
      <c r="BQ221" s="963">
        <v>1</v>
      </c>
      <c r="BR221" s="963">
        <v>2</v>
      </c>
      <c r="BS221" s="79">
        <v>1</v>
      </c>
      <c r="BT221" s="963">
        <v>2</v>
      </c>
      <c r="BU221" s="963">
        <v>2</v>
      </c>
      <c r="BV221" s="963">
        <v>2</v>
      </c>
      <c r="BW221" s="20">
        <v>1</v>
      </c>
      <c r="BX221" s="963">
        <v>2</v>
      </c>
      <c r="BY221" s="963">
        <v>1</v>
      </c>
      <c r="BZ221" s="963">
        <v>2</v>
      </c>
      <c r="CA221" s="20">
        <v>1</v>
      </c>
      <c r="CB221" s="963">
        <v>2</v>
      </c>
      <c r="CC221" s="963">
        <v>2</v>
      </c>
      <c r="CD221" s="533">
        <f t="shared" si="137"/>
        <v>17</v>
      </c>
      <c r="CE221" s="534">
        <f t="shared" si="138"/>
        <v>0.70833333333333337</v>
      </c>
      <c r="CF221" s="533">
        <f t="shared" si="139"/>
        <v>7</v>
      </c>
      <c r="CG221" s="534">
        <f t="shared" si="140"/>
        <v>0.29166666666666669</v>
      </c>
      <c r="CH221" s="533">
        <f t="shared" si="141"/>
        <v>0</v>
      </c>
      <c r="CI221" s="535">
        <f t="shared" si="142"/>
        <v>0</v>
      </c>
      <c r="CJ221" s="533">
        <f t="shared" si="143"/>
        <v>1.7083333333333333</v>
      </c>
      <c r="CK221" s="952" t="str">
        <f t="shared" si="136"/>
        <v>Đạt mục tiêu</v>
      </c>
    </row>
    <row r="222" spans="1:89" s="2" customFormat="1" ht="63">
      <c r="A222" s="19">
        <v>189</v>
      </c>
      <c r="B222" s="451">
        <v>189</v>
      </c>
      <c r="C222" s="390" t="s">
        <v>479</v>
      </c>
      <c r="D222" s="488" t="s">
        <v>14</v>
      </c>
      <c r="E222" s="523" t="s">
        <v>485</v>
      </c>
      <c r="F222" s="488" t="s">
        <v>17</v>
      </c>
      <c r="G222" s="523" t="s">
        <v>1399</v>
      </c>
      <c r="H222" s="23" t="s">
        <v>1182</v>
      </c>
      <c r="I222" s="20" t="s">
        <v>275</v>
      </c>
      <c r="J222" s="998" t="s">
        <v>192</v>
      </c>
      <c r="K222" s="21"/>
      <c r="L222" s="21"/>
      <c r="M222" s="21"/>
      <c r="N222" s="974"/>
      <c r="O222" s="974"/>
      <c r="P222" s="21" t="s">
        <v>16</v>
      </c>
      <c r="Q222" s="20"/>
      <c r="R222" s="20"/>
      <c r="S222" s="21"/>
      <c r="T222" s="20"/>
      <c r="U222" s="66">
        <f t="shared" si="108"/>
        <v>1</v>
      </c>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t="s">
        <v>727</v>
      </c>
      <c r="AR222" s="20" t="s">
        <v>727</v>
      </c>
      <c r="AS222" s="20" t="s">
        <v>726</v>
      </c>
      <c r="AT222" s="20"/>
      <c r="AU222" s="20"/>
      <c r="AV222" s="20"/>
      <c r="AW222" s="20"/>
      <c r="AX222" s="20"/>
      <c r="AY222" s="20"/>
      <c r="AZ222" s="20"/>
      <c r="BA222" s="20"/>
      <c r="BB222" s="20"/>
      <c r="BC222" s="20"/>
      <c r="BD222" s="20"/>
      <c r="BE222" s="20"/>
      <c r="BF222" s="963">
        <v>1</v>
      </c>
      <c r="BG222" s="963">
        <v>2</v>
      </c>
      <c r="BH222" s="963">
        <v>1</v>
      </c>
      <c r="BI222" s="963">
        <v>2</v>
      </c>
      <c r="BJ222" s="963">
        <v>2</v>
      </c>
      <c r="BK222" s="963">
        <v>2</v>
      </c>
      <c r="BL222" s="963">
        <v>2</v>
      </c>
      <c r="BM222" s="963">
        <v>2</v>
      </c>
      <c r="BN222" s="963">
        <v>2</v>
      </c>
      <c r="BO222" s="963">
        <v>2</v>
      </c>
      <c r="BP222" s="963">
        <v>2</v>
      </c>
      <c r="BQ222" s="963">
        <v>2</v>
      </c>
      <c r="BR222" s="963">
        <v>2</v>
      </c>
      <c r="BS222" s="79">
        <v>1</v>
      </c>
      <c r="BT222" s="963">
        <v>2</v>
      </c>
      <c r="BU222" s="963">
        <v>2</v>
      </c>
      <c r="BV222" s="963">
        <v>2</v>
      </c>
      <c r="BW222" s="20">
        <v>1</v>
      </c>
      <c r="BX222" s="963">
        <v>1</v>
      </c>
      <c r="BY222" s="963">
        <v>2</v>
      </c>
      <c r="BZ222" s="963">
        <v>2</v>
      </c>
      <c r="CA222" s="20">
        <v>1</v>
      </c>
      <c r="CB222" s="963">
        <v>2</v>
      </c>
      <c r="CC222" s="963">
        <v>2</v>
      </c>
      <c r="CD222" s="533">
        <f t="shared" si="137"/>
        <v>18</v>
      </c>
      <c r="CE222" s="534">
        <f t="shared" si="138"/>
        <v>0.75</v>
      </c>
      <c r="CF222" s="533">
        <f t="shared" si="139"/>
        <v>6</v>
      </c>
      <c r="CG222" s="534">
        <f t="shared" si="140"/>
        <v>0.25</v>
      </c>
      <c r="CH222" s="533">
        <f t="shared" si="141"/>
        <v>0</v>
      </c>
      <c r="CI222" s="535">
        <f t="shared" si="142"/>
        <v>0</v>
      </c>
      <c r="CJ222" s="533">
        <f t="shared" si="143"/>
        <v>1.75</v>
      </c>
      <c r="CK222" s="952" t="str">
        <f t="shared" si="136"/>
        <v>Đạt mục tiêu</v>
      </c>
    </row>
    <row r="223" spans="1:89" ht="63">
      <c r="A223" s="950">
        <v>190</v>
      </c>
      <c r="B223" s="451">
        <v>190</v>
      </c>
      <c r="C223" s="390" t="s">
        <v>479</v>
      </c>
      <c r="D223" s="488" t="s">
        <v>14</v>
      </c>
      <c r="E223" s="490" t="s">
        <v>485</v>
      </c>
      <c r="F223" s="488" t="s">
        <v>17</v>
      </c>
      <c r="G223" s="523" t="s">
        <v>960</v>
      </c>
      <c r="H223" s="518" t="s">
        <v>961</v>
      </c>
      <c r="I223" s="20" t="s">
        <v>275</v>
      </c>
      <c r="J223" s="998" t="s">
        <v>192</v>
      </c>
      <c r="K223" s="21"/>
      <c r="L223" s="21"/>
      <c r="M223" s="21"/>
      <c r="N223" s="950" t="s">
        <v>16</v>
      </c>
      <c r="O223" s="974"/>
      <c r="P223" s="20"/>
      <c r="Q223" s="20"/>
      <c r="R223" s="20"/>
      <c r="S223" s="21"/>
      <c r="T223" s="20"/>
      <c r="U223" s="66">
        <f t="shared" si="108"/>
        <v>1</v>
      </c>
      <c r="V223" s="20"/>
      <c r="W223" s="20"/>
      <c r="X223" s="20"/>
      <c r="Y223" s="20"/>
      <c r="Z223" s="20"/>
      <c r="AA223" s="20"/>
      <c r="AB223" s="20"/>
      <c r="AC223" s="20"/>
      <c r="AD223" s="20"/>
      <c r="AE223" s="20"/>
      <c r="AF223" s="20"/>
      <c r="AG223" s="20"/>
      <c r="AH223" s="950" t="s">
        <v>726</v>
      </c>
      <c r="AI223" s="950" t="s">
        <v>723</v>
      </c>
      <c r="AJ223" s="950" t="s">
        <v>726</v>
      </c>
      <c r="AK223" s="950" t="s">
        <v>723</v>
      </c>
      <c r="AL223" s="950" t="s">
        <v>726</v>
      </c>
      <c r="AM223" s="20"/>
      <c r="AN223" s="20"/>
      <c r="AO223" s="20"/>
      <c r="AP223" s="20"/>
      <c r="AQ223" s="20"/>
      <c r="AR223" s="20"/>
      <c r="AS223" s="20"/>
      <c r="AT223" s="20"/>
      <c r="AU223" s="20"/>
      <c r="AV223" s="20"/>
      <c r="AW223" s="20"/>
      <c r="AX223" s="20"/>
      <c r="AY223" s="20"/>
      <c r="AZ223" s="20"/>
      <c r="BA223" s="20"/>
      <c r="BB223" s="20"/>
      <c r="BC223" s="20"/>
      <c r="BD223" s="20"/>
      <c r="BE223" s="20"/>
      <c r="BF223" s="20">
        <v>2</v>
      </c>
      <c r="BG223" s="20">
        <v>2</v>
      </c>
      <c r="BH223" s="20">
        <v>2</v>
      </c>
      <c r="BI223" s="20">
        <v>2</v>
      </c>
      <c r="BJ223" s="20">
        <v>2</v>
      </c>
      <c r="BK223" s="20">
        <v>1</v>
      </c>
      <c r="BL223" s="20">
        <v>2</v>
      </c>
      <c r="BM223" s="20">
        <v>2</v>
      </c>
      <c r="BN223" s="20">
        <v>2</v>
      </c>
      <c r="BO223" s="20">
        <v>1</v>
      </c>
      <c r="BP223" s="20">
        <v>2</v>
      </c>
      <c r="BQ223" s="20">
        <v>2</v>
      </c>
      <c r="BR223" s="20">
        <v>2</v>
      </c>
      <c r="BS223" s="79">
        <v>1</v>
      </c>
      <c r="BT223" s="20">
        <v>2</v>
      </c>
      <c r="BU223" s="20">
        <v>2</v>
      </c>
      <c r="BV223" s="20">
        <v>2</v>
      </c>
      <c r="BW223" s="20">
        <v>1</v>
      </c>
      <c r="BX223" s="20">
        <v>2</v>
      </c>
      <c r="BY223" s="20">
        <v>2</v>
      </c>
      <c r="BZ223" s="20">
        <v>2</v>
      </c>
      <c r="CA223" s="20">
        <v>1</v>
      </c>
      <c r="CB223" s="20">
        <v>2</v>
      </c>
      <c r="CC223" s="20">
        <v>1</v>
      </c>
      <c r="CD223" s="21">
        <f>COUNTIF($BF223:$CC223,2)</f>
        <v>18</v>
      </c>
      <c r="CE223" s="22">
        <f>CD223/COUNTA($BF223:$CC223)</f>
        <v>0.75</v>
      </c>
      <c r="CF223" s="21">
        <f>COUNTIF($BF223:$CC223,1)</f>
        <v>6</v>
      </c>
      <c r="CG223" s="22">
        <f>CF223/COUNTA($BF223:$CC223)</f>
        <v>0.25</v>
      </c>
      <c r="CH223" s="21">
        <f>COUNTIF($BF223:$CC223,0)</f>
        <v>0</v>
      </c>
      <c r="CI223" s="22">
        <f>CH223/COUNTA($BF223:$CC223)</f>
        <v>0</v>
      </c>
      <c r="CJ223" s="21">
        <f>(((CD223*2)+(CF223*1)+(CH223*0)))/COUNTA($BF223:$CC223)</f>
        <v>1.75</v>
      </c>
      <c r="CK223" s="427" t="str">
        <f>IF(CJ213&gt;=1.6,"Đạt mục tiêu",IF(CJ213&gt;=1,"Cần cố gắng","Chưa đạt"))</f>
        <v>Đạt mục tiêu</v>
      </c>
    </row>
    <row r="224" spans="1:89" s="2" customFormat="1" ht="63">
      <c r="A224" s="19">
        <v>191</v>
      </c>
      <c r="B224" s="451">
        <v>191</v>
      </c>
      <c r="C224" s="390" t="s">
        <v>479</v>
      </c>
      <c r="D224" s="488" t="s">
        <v>14</v>
      </c>
      <c r="E224" s="523" t="s">
        <v>485</v>
      </c>
      <c r="F224" s="488" t="s">
        <v>17</v>
      </c>
      <c r="G224" s="523" t="s">
        <v>495</v>
      </c>
      <c r="H224" s="23" t="s">
        <v>987</v>
      </c>
      <c r="I224" s="20" t="s">
        <v>275</v>
      </c>
      <c r="J224" s="998" t="s">
        <v>192</v>
      </c>
      <c r="K224" s="21"/>
      <c r="L224" s="21"/>
      <c r="M224" s="21"/>
      <c r="N224" s="974"/>
      <c r="O224" s="974"/>
      <c r="P224" s="20"/>
      <c r="Q224" s="20"/>
      <c r="R224" s="20"/>
      <c r="S224" s="21"/>
      <c r="T224" s="20"/>
      <c r="U224" s="66">
        <f t="shared" si="108"/>
        <v>0</v>
      </c>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20"/>
      <c r="BF224" s="20">
        <v>2</v>
      </c>
      <c r="BG224" s="20">
        <v>2</v>
      </c>
      <c r="BH224" s="20">
        <v>2</v>
      </c>
      <c r="BI224" s="20">
        <v>2</v>
      </c>
      <c r="BJ224" s="20">
        <v>2</v>
      </c>
      <c r="BK224" s="20">
        <v>1</v>
      </c>
      <c r="BL224" s="20">
        <v>2</v>
      </c>
      <c r="BM224" s="20">
        <v>2</v>
      </c>
      <c r="BN224" s="20">
        <v>2</v>
      </c>
      <c r="BO224" s="20">
        <v>1</v>
      </c>
      <c r="BP224" s="20">
        <v>2</v>
      </c>
      <c r="BQ224" s="20">
        <v>2</v>
      </c>
      <c r="BR224" s="20">
        <v>2</v>
      </c>
      <c r="BS224" s="79">
        <v>1</v>
      </c>
      <c r="BT224" s="20">
        <v>2</v>
      </c>
      <c r="BU224" s="20">
        <v>2</v>
      </c>
      <c r="BV224" s="20">
        <v>2</v>
      </c>
      <c r="BW224" s="20">
        <v>1</v>
      </c>
      <c r="BX224" s="20">
        <v>2</v>
      </c>
      <c r="BY224" s="20">
        <v>2</v>
      </c>
      <c r="BZ224" s="20">
        <v>2</v>
      </c>
      <c r="CA224" s="20">
        <v>1</v>
      </c>
      <c r="CB224" s="20">
        <v>2</v>
      </c>
      <c r="CC224" s="20">
        <v>2</v>
      </c>
      <c r="CD224" s="21">
        <f t="shared" ref="CD224:CD227" si="144">COUNTIF($BF224:$CC224,2)</f>
        <v>19</v>
      </c>
      <c r="CE224" s="22">
        <f t="shared" ref="CE224:CE227" si="145">CD224/COUNTA($BF224:$CC224)</f>
        <v>0.79166666666666663</v>
      </c>
      <c r="CF224" s="21">
        <f t="shared" ref="CF224:CF227" si="146">COUNTIF($BF224:$CC224,1)</f>
        <v>5</v>
      </c>
      <c r="CG224" s="22">
        <f t="shared" ref="CG224:CG227" si="147">CF224/COUNTA($BF224:$CC224)</f>
        <v>0.20833333333333334</v>
      </c>
      <c r="CH224" s="21">
        <f t="shared" ref="CH224:CH227" si="148">COUNTIF($BF224:$CC224,0)</f>
        <v>0</v>
      </c>
      <c r="CI224" s="22">
        <f t="shared" ref="CI224:CI227" si="149">CH224/COUNTA($BF224:$CC224)</f>
        <v>0</v>
      </c>
      <c r="CJ224" s="21">
        <f t="shared" ref="CJ224:CJ228" si="150">(((CD224*2)+(CF224*1)+(CH224*0)))/COUNTA($BF224:$CC224)</f>
        <v>1.7916666666666667</v>
      </c>
      <c r="CK224" s="427" t="str">
        <f t="shared" ref="CK224:CK227" si="151">IF(CJ214&gt;=1.6,"Đạt mục tiêu",IF(CJ214&gt;=1,"Cần cố gắng","Chưa đạt"))</f>
        <v>Đạt mục tiêu</v>
      </c>
    </row>
    <row r="225" spans="1:89" s="2" customFormat="1" ht="63">
      <c r="A225" s="19">
        <v>192</v>
      </c>
      <c r="B225" s="451">
        <v>192</v>
      </c>
      <c r="C225" s="390" t="s">
        <v>479</v>
      </c>
      <c r="D225" s="488" t="s">
        <v>14</v>
      </c>
      <c r="E225" s="523" t="s">
        <v>485</v>
      </c>
      <c r="F225" s="488" t="s">
        <v>17</v>
      </c>
      <c r="G225" s="523" t="s">
        <v>488</v>
      </c>
      <c r="H225" s="23" t="s">
        <v>1009</v>
      </c>
      <c r="I225" s="20"/>
      <c r="J225" s="998" t="s">
        <v>192</v>
      </c>
      <c r="K225" s="21"/>
      <c r="L225" s="21"/>
      <c r="M225" s="21"/>
      <c r="N225" s="974"/>
      <c r="O225" s="974"/>
      <c r="P225" s="20"/>
      <c r="Q225" s="21" t="s">
        <v>16</v>
      </c>
      <c r="R225" s="20"/>
      <c r="S225" s="21"/>
      <c r="T225" s="20"/>
      <c r="U225" s="66">
        <f t="shared" si="108"/>
        <v>1</v>
      </c>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t="s">
        <v>726</v>
      </c>
      <c r="AU225" s="20" t="s">
        <v>727</v>
      </c>
      <c r="AV225" s="20" t="s">
        <v>726</v>
      </c>
      <c r="AW225" s="20" t="s">
        <v>724</v>
      </c>
      <c r="AX225" s="20"/>
      <c r="AY225" s="20"/>
      <c r="AZ225" s="20"/>
      <c r="BA225" s="20"/>
      <c r="BB225" s="20"/>
      <c r="BC225" s="20"/>
      <c r="BD225" s="20"/>
      <c r="BE225" s="20"/>
      <c r="BF225" s="20">
        <v>2</v>
      </c>
      <c r="BG225" s="20">
        <v>2</v>
      </c>
      <c r="BH225" s="20">
        <v>2</v>
      </c>
      <c r="BI225" s="20">
        <v>2</v>
      </c>
      <c r="BJ225" s="20">
        <v>2</v>
      </c>
      <c r="BK225" s="20">
        <v>1</v>
      </c>
      <c r="BL225" s="20">
        <v>2</v>
      </c>
      <c r="BM225" s="20">
        <v>2</v>
      </c>
      <c r="BN225" s="20">
        <v>2</v>
      </c>
      <c r="BO225" s="20">
        <v>1</v>
      </c>
      <c r="BP225" s="20">
        <v>2</v>
      </c>
      <c r="BQ225" s="20">
        <v>2</v>
      </c>
      <c r="BR225" s="20">
        <v>2</v>
      </c>
      <c r="BS225" s="79">
        <v>1</v>
      </c>
      <c r="BT225" s="20">
        <v>2</v>
      </c>
      <c r="BU225" s="20">
        <v>2</v>
      </c>
      <c r="BV225" s="20">
        <v>2</v>
      </c>
      <c r="BW225" s="20">
        <v>1</v>
      </c>
      <c r="BX225" s="20">
        <v>2</v>
      </c>
      <c r="BY225" s="20">
        <v>2</v>
      </c>
      <c r="BZ225" s="20">
        <v>2</v>
      </c>
      <c r="CA225" s="20">
        <v>1</v>
      </c>
      <c r="CB225" s="20">
        <v>2</v>
      </c>
      <c r="CC225" s="20">
        <v>1</v>
      </c>
      <c r="CD225" s="21">
        <f t="shared" si="144"/>
        <v>18</v>
      </c>
      <c r="CE225" s="22">
        <f t="shared" si="145"/>
        <v>0.75</v>
      </c>
      <c r="CF225" s="21">
        <f t="shared" si="146"/>
        <v>6</v>
      </c>
      <c r="CG225" s="22">
        <f t="shared" si="147"/>
        <v>0.25</v>
      </c>
      <c r="CH225" s="21">
        <f t="shared" si="148"/>
        <v>0</v>
      </c>
      <c r="CI225" s="22">
        <f t="shared" si="149"/>
        <v>0</v>
      </c>
      <c r="CJ225" s="21">
        <f t="shared" si="150"/>
        <v>1.75</v>
      </c>
      <c r="CK225" s="427" t="str">
        <f t="shared" si="151"/>
        <v>Đạt mục tiêu</v>
      </c>
    </row>
    <row r="226" spans="1:89" s="2" customFormat="1" ht="75.75" customHeight="1">
      <c r="A226" s="19">
        <v>193</v>
      </c>
      <c r="B226" s="451">
        <v>193</v>
      </c>
      <c r="C226" s="390" t="s">
        <v>479</v>
      </c>
      <c r="D226" s="488" t="s">
        <v>14</v>
      </c>
      <c r="E226" s="523" t="s">
        <v>485</v>
      </c>
      <c r="F226" s="488" t="s">
        <v>17</v>
      </c>
      <c r="G226" s="523" t="s">
        <v>489</v>
      </c>
      <c r="H226" s="23" t="s">
        <v>1425</v>
      </c>
      <c r="I226" s="20"/>
      <c r="J226" s="998" t="s">
        <v>192</v>
      </c>
      <c r="K226" s="21"/>
      <c r="L226" s="21"/>
      <c r="M226" s="21"/>
      <c r="N226" s="974"/>
      <c r="O226" s="974"/>
      <c r="P226" s="20"/>
      <c r="Q226" s="20"/>
      <c r="R226" s="20"/>
      <c r="S226" s="21" t="s">
        <v>16</v>
      </c>
      <c r="T226" s="20"/>
      <c r="U226" s="66">
        <f t="shared" si="108"/>
        <v>1</v>
      </c>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t="s">
        <v>726</v>
      </c>
      <c r="BA226" s="20" t="s">
        <v>726</v>
      </c>
      <c r="BB226" s="20" t="s">
        <v>726</v>
      </c>
      <c r="BC226" s="20" t="s">
        <v>726</v>
      </c>
      <c r="BD226" s="20"/>
      <c r="BE226" s="20"/>
      <c r="BF226" s="20">
        <v>2</v>
      </c>
      <c r="BG226" s="20">
        <v>2</v>
      </c>
      <c r="BH226" s="20">
        <v>2</v>
      </c>
      <c r="BI226" s="20">
        <v>2</v>
      </c>
      <c r="BJ226" s="20">
        <v>2</v>
      </c>
      <c r="BK226" s="20">
        <v>1</v>
      </c>
      <c r="BL226" s="20">
        <v>2</v>
      </c>
      <c r="BM226" s="20">
        <v>2</v>
      </c>
      <c r="BN226" s="20">
        <v>2</v>
      </c>
      <c r="BO226" s="20">
        <v>1</v>
      </c>
      <c r="BP226" s="20">
        <v>2</v>
      </c>
      <c r="BQ226" s="20">
        <v>2</v>
      </c>
      <c r="BR226" s="20">
        <v>1</v>
      </c>
      <c r="BS226" s="79">
        <v>1</v>
      </c>
      <c r="BT226" s="20">
        <v>2</v>
      </c>
      <c r="BU226" s="20">
        <v>2</v>
      </c>
      <c r="BV226" s="20">
        <v>2</v>
      </c>
      <c r="BW226" s="20">
        <v>1</v>
      </c>
      <c r="BX226" s="20">
        <v>2</v>
      </c>
      <c r="BY226" s="20">
        <v>2</v>
      </c>
      <c r="BZ226" s="20">
        <v>2</v>
      </c>
      <c r="CA226" s="20">
        <v>1</v>
      </c>
      <c r="CB226" s="20">
        <v>2</v>
      </c>
      <c r="CC226" s="20">
        <v>1</v>
      </c>
      <c r="CD226" s="21">
        <f t="shared" si="144"/>
        <v>17</v>
      </c>
      <c r="CE226" s="22">
        <f t="shared" si="145"/>
        <v>0.70833333333333337</v>
      </c>
      <c r="CF226" s="21">
        <f t="shared" si="146"/>
        <v>7</v>
      </c>
      <c r="CG226" s="22">
        <f t="shared" si="147"/>
        <v>0.29166666666666669</v>
      </c>
      <c r="CH226" s="21">
        <f t="shared" si="148"/>
        <v>0</v>
      </c>
      <c r="CI226" s="22">
        <f t="shared" si="149"/>
        <v>0</v>
      </c>
      <c r="CJ226" s="21">
        <f t="shared" si="150"/>
        <v>1.7083333333333333</v>
      </c>
      <c r="CK226" s="427" t="str">
        <f t="shared" si="151"/>
        <v>Đạt mục tiêu</v>
      </c>
    </row>
    <row r="227" spans="1:89" s="2" customFormat="1" ht="63">
      <c r="A227" s="19"/>
      <c r="B227" s="451"/>
      <c r="C227" s="390" t="s">
        <v>479</v>
      </c>
      <c r="D227" s="488"/>
      <c r="E227" s="523"/>
      <c r="F227" s="488"/>
      <c r="G227" s="523"/>
      <c r="H227" s="23" t="s">
        <v>1031</v>
      </c>
      <c r="I227" s="20"/>
      <c r="J227" s="998"/>
      <c r="K227" s="21"/>
      <c r="L227" s="21"/>
      <c r="M227" s="21"/>
      <c r="N227" s="974"/>
      <c r="O227" s="974"/>
      <c r="P227" s="20"/>
      <c r="Q227" s="20"/>
      <c r="R227" s="20"/>
      <c r="S227" s="21"/>
      <c r="T227" s="21" t="s">
        <v>16</v>
      </c>
      <c r="U227" s="66"/>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v>2</v>
      </c>
      <c r="BG227" s="20">
        <v>2</v>
      </c>
      <c r="BH227" s="20">
        <v>2</v>
      </c>
      <c r="BI227" s="20">
        <v>2</v>
      </c>
      <c r="BJ227" s="20">
        <v>2</v>
      </c>
      <c r="BK227" s="20">
        <v>1</v>
      </c>
      <c r="BL227" s="20">
        <v>2</v>
      </c>
      <c r="BM227" s="20">
        <v>2</v>
      </c>
      <c r="BN227" s="20">
        <v>2</v>
      </c>
      <c r="BO227" s="20">
        <v>1</v>
      </c>
      <c r="BP227" s="20">
        <v>2</v>
      </c>
      <c r="BQ227" s="20">
        <v>2</v>
      </c>
      <c r="BR227" s="20">
        <v>2</v>
      </c>
      <c r="BS227" s="79">
        <v>1</v>
      </c>
      <c r="BT227" s="20">
        <v>2</v>
      </c>
      <c r="BU227" s="20">
        <v>2</v>
      </c>
      <c r="BV227" s="20">
        <v>2</v>
      </c>
      <c r="BW227" s="20">
        <v>1</v>
      </c>
      <c r="BX227" s="20">
        <v>2</v>
      </c>
      <c r="BY227" s="20">
        <v>2</v>
      </c>
      <c r="BZ227" s="20">
        <v>2</v>
      </c>
      <c r="CA227" s="20">
        <v>1</v>
      </c>
      <c r="CB227" s="20">
        <v>2</v>
      </c>
      <c r="CC227" s="20">
        <v>1</v>
      </c>
      <c r="CD227" s="21">
        <f t="shared" si="144"/>
        <v>18</v>
      </c>
      <c r="CE227" s="22">
        <f t="shared" si="145"/>
        <v>0.75</v>
      </c>
      <c r="CF227" s="21">
        <f t="shared" si="146"/>
        <v>6</v>
      </c>
      <c r="CG227" s="22">
        <f t="shared" si="147"/>
        <v>0.25</v>
      </c>
      <c r="CH227" s="21">
        <f t="shared" si="148"/>
        <v>0</v>
      </c>
      <c r="CI227" s="22">
        <f t="shared" si="149"/>
        <v>0</v>
      </c>
      <c r="CJ227" s="21">
        <f t="shared" si="150"/>
        <v>1.75</v>
      </c>
      <c r="CK227" s="427" t="str">
        <f t="shared" si="151"/>
        <v>Đạt mục tiêu</v>
      </c>
    </row>
    <row r="228" spans="1:89" s="2" customFormat="1" ht="63">
      <c r="A228" s="19"/>
      <c r="B228" s="451"/>
      <c r="C228" s="390" t="s">
        <v>479</v>
      </c>
      <c r="D228" s="488"/>
      <c r="E228" s="523"/>
      <c r="F228" s="488"/>
      <c r="G228" s="523" t="s">
        <v>490</v>
      </c>
      <c r="H228" s="23" t="s">
        <v>1052</v>
      </c>
      <c r="I228" s="20"/>
      <c r="J228" s="998"/>
      <c r="K228" s="21"/>
      <c r="L228" s="21" t="s">
        <v>16</v>
      </c>
      <c r="M228" s="21"/>
      <c r="N228" s="974"/>
      <c r="O228" s="974"/>
      <c r="P228" s="20"/>
      <c r="Q228" s="20"/>
      <c r="R228" s="20"/>
      <c r="S228" s="21"/>
      <c r="T228" s="21"/>
      <c r="U228" s="66"/>
      <c r="V228" s="20"/>
      <c r="W228" s="20"/>
      <c r="X228" s="20"/>
      <c r="Y228" s="20"/>
      <c r="Z228" s="20" t="s">
        <v>723</v>
      </c>
      <c r="AA228" s="20" t="s">
        <v>724</v>
      </c>
      <c r="AB228" s="20"/>
      <c r="AC228" s="20" t="s">
        <v>726</v>
      </c>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20"/>
      <c r="BF228" s="79">
        <v>1</v>
      </c>
      <c r="BG228" s="79">
        <v>2</v>
      </c>
      <c r="BH228" s="79">
        <v>2</v>
      </c>
      <c r="BI228" s="79">
        <v>2</v>
      </c>
      <c r="BJ228" s="79">
        <v>1</v>
      </c>
      <c r="BK228" s="79">
        <v>2</v>
      </c>
      <c r="BL228" s="79">
        <v>2</v>
      </c>
      <c r="BM228" s="79">
        <v>2</v>
      </c>
      <c r="BN228" s="79">
        <v>2</v>
      </c>
      <c r="BO228" s="79">
        <v>1</v>
      </c>
      <c r="BP228" s="79">
        <v>1</v>
      </c>
      <c r="BQ228" s="79">
        <v>2</v>
      </c>
      <c r="BR228" s="79">
        <v>2</v>
      </c>
      <c r="BS228" s="79">
        <v>1</v>
      </c>
      <c r="BT228" s="79">
        <v>2</v>
      </c>
      <c r="BU228" s="79">
        <v>2</v>
      </c>
      <c r="BV228" s="79">
        <v>2</v>
      </c>
      <c r="BW228" s="20">
        <v>1</v>
      </c>
      <c r="BX228" s="79">
        <v>2</v>
      </c>
      <c r="BY228" s="79">
        <v>2</v>
      </c>
      <c r="BZ228" s="79">
        <v>2</v>
      </c>
      <c r="CA228" s="20">
        <v>1</v>
      </c>
      <c r="CB228" s="79">
        <v>2</v>
      </c>
      <c r="CC228" s="79">
        <v>2</v>
      </c>
      <c r="CD228" s="974">
        <f>COUNTIF($BF228:$CC228,2)</f>
        <v>17</v>
      </c>
      <c r="CE228" s="512">
        <f>CD228/COUNTA($BF228:$CC228)</f>
        <v>0.70833333333333337</v>
      </c>
      <c r="CF228" s="974">
        <f>COUNTIF($BF228:$CC228,1)</f>
        <v>7</v>
      </c>
      <c r="CG228" s="512">
        <f>CF228/COUNTA($BF228:$CC228)</f>
        <v>0.29166666666666669</v>
      </c>
      <c r="CH228" s="974">
        <f>COUNTIF($BF228:$CC228,0)</f>
        <v>0</v>
      </c>
      <c r="CI228" s="81">
        <f>CH228/COUNTA($BF228:$CC228)</f>
        <v>0</v>
      </c>
      <c r="CJ228" s="21">
        <f t="shared" si="150"/>
        <v>1.7083333333333333</v>
      </c>
      <c r="CK228" s="975" t="str">
        <f t="shared" ref="CK228:CK229" si="152">IF(CJ228&gt;=1.6,"Đạt mục tiêu",IF(CJ228&gt;=1,"Cần cố gắng","Chưa đạt"))</f>
        <v>Đạt mục tiêu</v>
      </c>
    </row>
    <row r="229" spans="1:89" s="2" customFormat="1" ht="57" customHeight="1">
      <c r="A229" s="19">
        <v>194</v>
      </c>
      <c r="B229" s="451">
        <v>194</v>
      </c>
      <c r="C229" s="390" t="s">
        <v>479</v>
      </c>
      <c r="D229" s="488" t="s">
        <v>14</v>
      </c>
      <c r="E229" s="523" t="s">
        <v>485</v>
      </c>
      <c r="F229" s="488" t="s">
        <v>17</v>
      </c>
      <c r="G229" s="523" t="s">
        <v>490</v>
      </c>
      <c r="H229" s="23" t="s">
        <v>1183</v>
      </c>
      <c r="I229" s="20" t="s">
        <v>275</v>
      </c>
      <c r="J229" s="998" t="s">
        <v>192</v>
      </c>
      <c r="K229" s="21"/>
      <c r="L229" s="21" t="s">
        <v>16</v>
      </c>
      <c r="M229" s="21"/>
      <c r="N229" s="974"/>
      <c r="O229" s="974"/>
      <c r="P229" s="20"/>
      <c r="Q229" s="20"/>
      <c r="R229" s="20"/>
      <c r="S229" s="21"/>
      <c r="T229" s="20"/>
      <c r="U229" s="66">
        <f t="shared" si="108"/>
        <v>1</v>
      </c>
      <c r="V229" s="20"/>
      <c r="W229" s="20"/>
      <c r="X229" s="20"/>
      <c r="Y229" s="20"/>
      <c r="Z229" s="20"/>
      <c r="AA229" s="20" t="s">
        <v>726</v>
      </c>
      <c r="AB229" s="20" t="s">
        <v>724</v>
      </c>
      <c r="AC229" s="20" t="s">
        <v>723</v>
      </c>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79">
        <v>2</v>
      </c>
      <c r="BG229" s="79">
        <v>2</v>
      </c>
      <c r="BH229" s="79">
        <v>2</v>
      </c>
      <c r="BI229" s="79">
        <v>1</v>
      </c>
      <c r="BJ229" s="79">
        <v>2</v>
      </c>
      <c r="BK229" s="79">
        <v>2</v>
      </c>
      <c r="BL229" s="79">
        <v>2</v>
      </c>
      <c r="BM229" s="79">
        <v>2</v>
      </c>
      <c r="BN229" s="79">
        <v>2</v>
      </c>
      <c r="BO229" s="79">
        <v>1</v>
      </c>
      <c r="BP229" s="79">
        <v>1</v>
      </c>
      <c r="BQ229" s="79">
        <v>2</v>
      </c>
      <c r="BR229" s="79">
        <v>2</v>
      </c>
      <c r="BS229" s="79">
        <v>1</v>
      </c>
      <c r="BT229" s="79">
        <v>2</v>
      </c>
      <c r="BU229" s="79">
        <v>2</v>
      </c>
      <c r="BV229" s="79">
        <v>2</v>
      </c>
      <c r="BW229" s="20">
        <v>1</v>
      </c>
      <c r="BX229" s="79">
        <v>2</v>
      </c>
      <c r="BY229" s="79">
        <v>2</v>
      </c>
      <c r="BZ229" s="79">
        <v>2</v>
      </c>
      <c r="CA229" s="20">
        <v>1</v>
      </c>
      <c r="CB229" s="79">
        <v>2</v>
      </c>
      <c r="CC229" s="79">
        <v>2</v>
      </c>
      <c r="CD229" s="974">
        <f>COUNTIF($BF229:$CC229,2)</f>
        <v>18</v>
      </c>
      <c r="CE229" s="512">
        <f>CD229/COUNTA($BF229:$CC229)</f>
        <v>0.75</v>
      </c>
      <c r="CF229" s="974">
        <f>COUNTIF($BF229:$CC229,1)</f>
        <v>6</v>
      </c>
      <c r="CG229" s="512">
        <f>CF229/COUNTA($BF229:$CC229)</f>
        <v>0.25</v>
      </c>
      <c r="CH229" s="974">
        <f>COUNTIF($BF229:$CC229,0)</f>
        <v>0</v>
      </c>
      <c r="CI229" s="81">
        <f>CH229/COUNTA($BF229:$CC229)</f>
        <v>0</v>
      </c>
      <c r="CJ229" s="974">
        <f>(((CD229*2)+(CF229*1)+(CH229*0)))/COUNTA($BF229:$CC229)</f>
        <v>1.75</v>
      </c>
      <c r="CK229" s="975" t="str">
        <f t="shared" si="152"/>
        <v>Đạt mục tiêu</v>
      </c>
    </row>
    <row r="230" spans="1:89" hidden="1">
      <c r="A230" s="950">
        <v>195</v>
      </c>
      <c r="B230" s="451">
        <v>195</v>
      </c>
      <c r="C230" s="1367" t="s">
        <v>187</v>
      </c>
      <c r="D230" s="1368"/>
      <c r="E230" s="1369"/>
      <c r="F230" s="976" t="s">
        <v>316</v>
      </c>
      <c r="G230" s="976" t="s">
        <v>316</v>
      </c>
      <c r="H230" s="995" t="s">
        <v>316</v>
      </c>
      <c r="I230" s="976" t="s">
        <v>316</v>
      </c>
      <c r="J230" s="976" t="s">
        <v>316</v>
      </c>
      <c r="K230" s="546" t="s">
        <v>316</v>
      </c>
      <c r="L230" s="976" t="s">
        <v>316</v>
      </c>
      <c r="M230" s="995" t="s">
        <v>316</v>
      </c>
      <c r="N230" s="995" t="s">
        <v>316</v>
      </c>
      <c r="O230" s="976" t="s">
        <v>316</v>
      </c>
      <c r="P230" s="976" t="s">
        <v>316</v>
      </c>
      <c r="Q230" s="976" t="s">
        <v>316</v>
      </c>
      <c r="R230" s="976"/>
      <c r="S230" s="976" t="s">
        <v>316</v>
      </c>
      <c r="T230" s="976" t="s">
        <v>316</v>
      </c>
      <c r="U230" s="976" t="s">
        <v>316</v>
      </c>
      <c r="V230" s="976" t="s">
        <v>316</v>
      </c>
      <c r="W230" s="976" t="s">
        <v>316</v>
      </c>
      <c r="X230" s="976" t="s">
        <v>316</v>
      </c>
      <c r="Y230" s="976" t="s">
        <v>316</v>
      </c>
      <c r="Z230" s="976" t="s">
        <v>316</v>
      </c>
      <c r="AA230" s="976" t="s">
        <v>316</v>
      </c>
      <c r="AB230" s="976" t="s">
        <v>316</v>
      </c>
      <c r="AC230" s="976" t="s">
        <v>316</v>
      </c>
      <c r="AD230" s="976" t="s">
        <v>316</v>
      </c>
      <c r="AE230" s="976" t="s">
        <v>316</v>
      </c>
      <c r="AF230" s="976" t="s">
        <v>316</v>
      </c>
      <c r="AG230" s="976" t="s">
        <v>316</v>
      </c>
      <c r="AH230" s="995" t="s">
        <v>316</v>
      </c>
      <c r="AI230" s="995" t="s">
        <v>316</v>
      </c>
      <c r="AJ230" s="995" t="s">
        <v>316</v>
      </c>
      <c r="AK230" s="995" t="s">
        <v>316</v>
      </c>
      <c r="AL230" s="995" t="s">
        <v>316</v>
      </c>
      <c r="AM230" s="976" t="s">
        <v>316</v>
      </c>
      <c r="AN230" s="976" t="s">
        <v>316</v>
      </c>
      <c r="AO230" s="976" t="s">
        <v>316</v>
      </c>
      <c r="AP230" s="976" t="s">
        <v>316</v>
      </c>
      <c r="AQ230" s="976"/>
      <c r="AR230" s="976"/>
      <c r="AS230" s="976" t="s">
        <v>316</v>
      </c>
      <c r="AT230" s="976" t="s">
        <v>316</v>
      </c>
      <c r="AU230" s="976" t="s">
        <v>316</v>
      </c>
      <c r="AV230" s="976" t="s">
        <v>316</v>
      </c>
      <c r="AW230" s="976" t="s">
        <v>316</v>
      </c>
      <c r="AX230" s="976"/>
      <c r="AY230" s="976"/>
      <c r="AZ230" s="976" t="s">
        <v>316</v>
      </c>
      <c r="BA230" s="976"/>
      <c r="BB230" s="976"/>
      <c r="BC230" s="976" t="s">
        <v>316</v>
      </c>
      <c r="BD230" s="976"/>
      <c r="BE230" s="976" t="s">
        <v>316</v>
      </c>
      <c r="BF230" s="546" t="s">
        <v>316</v>
      </c>
      <c r="BG230" s="546" t="s">
        <v>316</v>
      </c>
      <c r="BH230" s="546" t="s">
        <v>316</v>
      </c>
      <c r="BI230" s="546" t="s">
        <v>316</v>
      </c>
      <c r="BJ230" s="546" t="s">
        <v>316</v>
      </c>
      <c r="BK230" s="546" t="s">
        <v>316</v>
      </c>
      <c r="BL230" s="546" t="s">
        <v>316</v>
      </c>
      <c r="BM230" s="546" t="s">
        <v>316</v>
      </c>
      <c r="BN230" s="546" t="s">
        <v>316</v>
      </c>
      <c r="BO230" s="546" t="s">
        <v>316</v>
      </c>
      <c r="BP230" s="546" t="s">
        <v>316</v>
      </c>
      <c r="BQ230" s="546" t="s">
        <v>316</v>
      </c>
      <c r="BR230" s="546" t="s">
        <v>316</v>
      </c>
      <c r="BS230" s="79">
        <v>1</v>
      </c>
      <c r="BT230" s="546" t="s">
        <v>316</v>
      </c>
      <c r="BU230" s="546" t="s">
        <v>316</v>
      </c>
      <c r="BV230" s="546" t="s">
        <v>316</v>
      </c>
      <c r="BW230" s="20">
        <v>1</v>
      </c>
      <c r="BX230" s="546"/>
      <c r="BY230" s="546"/>
      <c r="BZ230" s="546"/>
      <c r="CA230" s="20">
        <v>1</v>
      </c>
      <c r="CB230" s="546"/>
      <c r="CC230" s="546" t="s">
        <v>316</v>
      </c>
      <c r="CD230" s="546" t="s">
        <v>316</v>
      </c>
      <c r="CE230" s="1000" t="s">
        <v>316</v>
      </c>
      <c r="CF230" s="546" t="s">
        <v>316</v>
      </c>
      <c r="CG230" s="1000" t="s">
        <v>316</v>
      </c>
      <c r="CH230" s="546" t="s">
        <v>316</v>
      </c>
      <c r="CI230" s="546" t="s">
        <v>316</v>
      </c>
      <c r="CJ230" s="546" t="s">
        <v>316</v>
      </c>
      <c r="CK230" s="1000" t="s">
        <v>316</v>
      </c>
    </row>
    <row r="231" spans="1:89" hidden="1">
      <c r="A231" s="950">
        <v>196</v>
      </c>
      <c r="B231" s="451">
        <v>196</v>
      </c>
      <c r="C231" s="954"/>
      <c r="D231" s="953"/>
      <c r="E231" s="955"/>
      <c r="F231" s="976" t="s">
        <v>316</v>
      </c>
      <c r="G231" s="976" t="s">
        <v>316</v>
      </c>
      <c r="H231" s="995" t="s">
        <v>316</v>
      </c>
      <c r="I231" s="976" t="s">
        <v>316</v>
      </c>
      <c r="J231" s="976" t="s">
        <v>316</v>
      </c>
      <c r="K231" s="546" t="s">
        <v>316</v>
      </c>
      <c r="L231" s="976" t="s">
        <v>316</v>
      </c>
      <c r="M231" s="995" t="s">
        <v>316</v>
      </c>
      <c r="N231" s="995" t="s">
        <v>316</v>
      </c>
      <c r="O231" s="976" t="s">
        <v>316</v>
      </c>
      <c r="P231" s="976" t="s">
        <v>316</v>
      </c>
      <c r="Q231" s="976" t="s">
        <v>316</v>
      </c>
      <c r="R231" s="976"/>
      <c r="S231" s="976" t="s">
        <v>316</v>
      </c>
      <c r="T231" s="976" t="s">
        <v>316</v>
      </c>
      <c r="U231" s="976" t="s">
        <v>316</v>
      </c>
      <c r="V231" s="976" t="s">
        <v>316</v>
      </c>
      <c r="W231" s="976" t="s">
        <v>316</v>
      </c>
      <c r="X231" s="976" t="s">
        <v>316</v>
      </c>
      <c r="Y231" s="976" t="s">
        <v>316</v>
      </c>
      <c r="Z231" s="976" t="s">
        <v>316</v>
      </c>
      <c r="AA231" s="976" t="s">
        <v>316</v>
      </c>
      <c r="AB231" s="976" t="s">
        <v>316</v>
      </c>
      <c r="AC231" s="976" t="s">
        <v>316</v>
      </c>
      <c r="AD231" s="976" t="s">
        <v>316</v>
      </c>
      <c r="AE231" s="976" t="s">
        <v>316</v>
      </c>
      <c r="AF231" s="976" t="s">
        <v>316</v>
      </c>
      <c r="AG231" s="976" t="s">
        <v>316</v>
      </c>
      <c r="AH231" s="995" t="s">
        <v>316</v>
      </c>
      <c r="AI231" s="995" t="s">
        <v>316</v>
      </c>
      <c r="AJ231" s="995" t="s">
        <v>316</v>
      </c>
      <c r="AK231" s="995" t="s">
        <v>316</v>
      </c>
      <c r="AL231" s="995" t="s">
        <v>316</v>
      </c>
      <c r="AM231" s="976" t="s">
        <v>316</v>
      </c>
      <c r="AN231" s="976" t="s">
        <v>316</v>
      </c>
      <c r="AO231" s="976" t="s">
        <v>316</v>
      </c>
      <c r="AP231" s="976" t="s">
        <v>316</v>
      </c>
      <c r="AQ231" s="976"/>
      <c r="AR231" s="976"/>
      <c r="AS231" s="976" t="s">
        <v>316</v>
      </c>
      <c r="AT231" s="976" t="s">
        <v>316</v>
      </c>
      <c r="AU231" s="976" t="s">
        <v>316</v>
      </c>
      <c r="AV231" s="976" t="s">
        <v>316</v>
      </c>
      <c r="AW231" s="976" t="s">
        <v>316</v>
      </c>
      <c r="AX231" s="976"/>
      <c r="AY231" s="976"/>
      <c r="AZ231" s="976" t="s">
        <v>316</v>
      </c>
      <c r="BA231" s="976"/>
      <c r="BB231" s="976"/>
      <c r="BC231" s="976" t="s">
        <v>316</v>
      </c>
      <c r="BD231" s="976"/>
      <c r="BE231" s="976" t="s">
        <v>316</v>
      </c>
      <c r="BF231" s="546" t="s">
        <v>316</v>
      </c>
      <c r="BG231" s="546" t="s">
        <v>316</v>
      </c>
      <c r="BH231" s="546" t="s">
        <v>316</v>
      </c>
      <c r="BI231" s="546" t="s">
        <v>316</v>
      </c>
      <c r="BJ231" s="546" t="s">
        <v>316</v>
      </c>
      <c r="BK231" s="546" t="s">
        <v>316</v>
      </c>
      <c r="BL231" s="546" t="s">
        <v>316</v>
      </c>
      <c r="BM231" s="546" t="s">
        <v>316</v>
      </c>
      <c r="BN231" s="546" t="s">
        <v>316</v>
      </c>
      <c r="BO231" s="546" t="s">
        <v>316</v>
      </c>
      <c r="BP231" s="546" t="s">
        <v>316</v>
      </c>
      <c r="BQ231" s="546" t="s">
        <v>316</v>
      </c>
      <c r="BR231" s="546" t="s">
        <v>316</v>
      </c>
      <c r="BS231" s="79">
        <v>1</v>
      </c>
      <c r="BT231" s="546" t="s">
        <v>316</v>
      </c>
      <c r="BU231" s="546" t="s">
        <v>316</v>
      </c>
      <c r="BV231" s="546" t="s">
        <v>316</v>
      </c>
      <c r="BW231" s="20">
        <v>1</v>
      </c>
      <c r="BX231" s="546"/>
      <c r="BY231" s="546"/>
      <c r="BZ231" s="546"/>
      <c r="CA231" s="20">
        <v>1</v>
      </c>
      <c r="CB231" s="546"/>
      <c r="CC231" s="546" t="s">
        <v>316</v>
      </c>
      <c r="CD231" s="546" t="s">
        <v>316</v>
      </c>
      <c r="CE231" s="1000" t="s">
        <v>316</v>
      </c>
      <c r="CF231" s="546" t="s">
        <v>316</v>
      </c>
      <c r="CG231" s="1000" t="s">
        <v>316</v>
      </c>
      <c r="CH231" s="546" t="s">
        <v>316</v>
      </c>
      <c r="CI231" s="546" t="s">
        <v>316</v>
      </c>
      <c r="CJ231" s="546" t="s">
        <v>316</v>
      </c>
      <c r="CK231" s="1000" t="s">
        <v>316</v>
      </c>
    </row>
    <row r="232" spans="1:89" s="2" customFormat="1" ht="62.25">
      <c r="A232" s="19">
        <v>197</v>
      </c>
      <c r="B232" s="451">
        <v>197</v>
      </c>
      <c r="C232" s="523" t="s">
        <v>496</v>
      </c>
      <c r="D232" s="488" t="s">
        <v>14</v>
      </c>
      <c r="E232" s="1003" t="s">
        <v>497</v>
      </c>
      <c r="F232" s="488" t="s">
        <v>17</v>
      </c>
      <c r="G232" s="23" t="s">
        <v>506</v>
      </c>
      <c r="H232" s="23" t="s">
        <v>1184</v>
      </c>
      <c r="I232" s="20" t="s">
        <v>275</v>
      </c>
      <c r="J232" s="998" t="s">
        <v>192</v>
      </c>
      <c r="K232" s="21"/>
      <c r="L232" s="21" t="s">
        <v>16</v>
      </c>
      <c r="M232" s="21"/>
      <c r="N232" s="974"/>
      <c r="O232" s="974"/>
      <c r="P232" s="20"/>
      <c r="Q232" s="20"/>
      <c r="R232" s="20"/>
      <c r="S232" s="21"/>
      <c r="T232" s="20"/>
      <c r="U232" s="66">
        <f t="shared" si="108"/>
        <v>1</v>
      </c>
      <c r="V232" s="20"/>
      <c r="W232" s="20"/>
      <c r="X232" s="20"/>
      <c r="Y232" s="20"/>
      <c r="Z232" s="20" t="s">
        <v>723</v>
      </c>
      <c r="AA232" s="20" t="s">
        <v>724</v>
      </c>
      <c r="AB232" s="20" t="s">
        <v>726</v>
      </c>
      <c r="AC232" s="20" t="s">
        <v>724</v>
      </c>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20"/>
      <c r="BF232" s="79">
        <v>1</v>
      </c>
      <c r="BG232" s="79">
        <v>2</v>
      </c>
      <c r="BH232" s="79">
        <v>2</v>
      </c>
      <c r="BI232" s="79">
        <v>2</v>
      </c>
      <c r="BJ232" s="79">
        <v>1</v>
      </c>
      <c r="BK232" s="79">
        <v>2</v>
      </c>
      <c r="BL232" s="79">
        <v>2</v>
      </c>
      <c r="BM232" s="79">
        <v>2</v>
      </c>
      <c r="BN232" s="79">
        <v>2</v>
      </c>
      <c r="BO232" s="79">
        <v>1</v>
      </c>
      <c r="BP232" s="79">
        <v>1</v>
      </c>
      <c r="BQ232" s="79">
        <v>2</v>
      </c>
      <c r="BR232" s="79">
        <v>2</v>
      </c>
      <c r="BS232" s="79">
        <v>1</v>
      </c>
      <c r="BT232" s="79">
        <v>2</v>
      </c>
      <c r="BU232" s="79">
        <v>2</v>
      </c>
      <c r="BV232" s="79">
        <v>2</v>
      </c>
      <c r="BW232" s="20">
        <v>1</v>
      </c>
      <c r="BX232" s="79">
        <v>2</v>
      </c>
      <c r="BY232" s="79">
        <v>2</v>
      </c>
      <c r="BZ232" s="79">
        <v>2</v>
      </c>
      <c r="CA232" s="20">
        <v>1</v>
      </c>
      <c r="CB232" s="79">
        <v>2</v>
      </c>
      <c r="CC232" s="79">
        <v>2</v>
      </c>
      <c r="CD232" s="21">
        <f t="shared" ref="CD232:CD240" si="153">COUNTIF($BF232:$CC232,2)</f>
        <v>17</v>
      </c>
      <c r="CE232" s="524">
        <f t="shared" ref="CE232:CE240" si="154">CD232/COUNTA($BF232:$CC232)</f>
        <v>0.70833333333333337</v>
      </c>
      <c r="CF232" s="21">
        <f t="shared" ref="CF232:CF240" si="155">COUNTIF($BF232:$CC232,1)</f>
        <v>7</v>
      </c>
      <c r="CG232" s="524">
        <f t="shared" ref="CG232:CG240" si="156">CF232/COUNTA($BF232:$CC232)</f>
        <v>0.29166666666666669</v>
      </c>
      <c r="CH232" s="21">
        <f t="shared" ref="CH232:CH240" si="157">COUNTIF($BF232:$CC232,0)</f>
        <v>0</v>
      </c>
      <c r="CI232" s="81">
        <f t="shared" ref="CI232:CI240" si="158">CH232/COUNTA($BF232:$CC232)</f>
        <v>0</v>
      </c>
      <c r="CJ232" s="21">
        <f t="shared" ref="CJ232:CJ240" si="159">(((CD232*2)+(CF232*1)+(CH232*0)))/COUNTA($BF232:$CC232)</f>
        <v>1.7083333333333333</v>
      </c>
      <c r="CK232" s="427" t="str">
        <f>IF(CJ232&gt;=1.6,"Đạt mục tiêu",IF(CJ232&gt;=1,"Cần cố gắng","Chưa đạt"))</f>
        <v>Đạt mục tiêu</v>
      </c>
    </row>
    <row r="233" spans="1:89" s="2" customFormat="1" ht="62.25">
      <c r="A233" s="19">
        <v>198</v>
      </c>
      <c r="B233" s="451">
        <v>198</v>
      </c>
      <c r="C233" s="523" t="s">
        <v>498</v>
      </c>
      <c r="D233" s="488" t="s">
        <v>14</v>
      </c>
      <c r="E233" s="490" t="s">
        <v>499</v>
      </c>
      <c r="F233" s="488" t="s">
        <v>17</v>
      </c>
      <c r="G233" s="390" t="s">
        <v>1185</v>
      </c>
      <c r="H233" s="23" t="s">
        <v>1186</v>
      </c>
      <c r="I233" s="20" t="s">
        <v>275</v>
      </c>
      <c r="J233" s="998" t="s">
        <v>192</v>
      </c>
      <c r="K233" s="21"/>
      <c r="L233" s="21"/>
      <c r="M233" s="21"/>
      <c r="N233" s="974"/>
      <c r="O233" s="144" t="s">
        <v>16</v>
      </c>
      <c r="P233" s="20"/>
      <c r="Q233" s="20"/>
      <c r="R233" s="20"/>
      <c r="S233" s="21"/>
      <c r="T233" s="20"/>
      <c r="U233" s="66">
        <f t="shared" si="108"/>
        <v>1</v>
      </c>
      <c r="V233" s="20"/>
      <c r="W233" s="20"/>
      <c r="X233" s="20"/>
      <c r="Y233" s="20"/>
      <c r="Z233" s="20"/>
      <c r="AA233" s="20"/>
      <c r="AB233" s="20"/>
      <c r="AC233" s="20"/>
      <c r="AD233" s="20"/>
      <c r="AE233" s="20"/>
      <c r="AF233" s="20"/>
      <c r="AG233" s="20"/>
      <c r="AH233" s="20"/>
      <c r="AI233" s="20"/>
      <c r="AJ233" s="20"/>
      <c r="AK233" s="20"/>
      <c r="AL233" s="20"/>
      <c r="AM233" s="20" t="s">
        <v>723</v>
      </c>
      <c r="AN233" s="20" t="s">
        <v>724</v>
      </c>
      <c r="AO233" s="20" t="s">
        <v>723</v>
      </c>
      <c r="AP233" s="20" t="s">
        <v>727</v>
      </c>
      <c r="AQ233" s="20"/>
      <c r="AR233" s="20"/>
      <c r="AS233" s="20"/>
      <c r="AT233" s="20"/>
      <c r="AU233" s="20"/>
      <c r="AV233" s="20"/>
      <c r="AW233" s="20"/>
      <c r="AX233" s="20"/>
      <c r="AY233" s="20"/>
      <c r="AZ233" s="20"/>
      <c r="BA233" s="20"/>
      <c r="BB233" s="20"/>
      <c r="BC233" s="20"/>
      <c r="BD233" s="20"/>
      <c r="BE233" s="20"/>
      <c r="BF233" s="20">
        <v>2</v>
      </c>
      <c r="BG233" s="20">
        <v>2</v>
      </c>
      <c r="BH233" s="20">
        <v>2</v>
      </c>
      <c r="BI233" s="20">
        <v>2</v>
      </c>
      <c r="BJ233" s="20">
        <v>2</v>
      </c>
      <c r="BK233" s="20">
        <v>2</v>
      </c>
      <c r="BL233" s="20">
        <v>2</v>
      </c>
      <c r="BM233" s="20">
        <v>1</v>
      </c>
      <c r="BN233" s="20">
        <v>2</v>
      </c>
      <c r="BO233" s="20">
        <v>2</v>
      </c>
      <c r="BP233" s="20">
        <v>2</v>
      </c>
      <c r="BQ233" s="20">
        <v>2</v>
      </c>
      <c r="BR233" s="20">
        <v>2</v>
      </c>
      <c r="BS233" s="79">
        <v>1</v>
      </c>
      <c r="BT233" s="20">
        <v>1</v>
      </c>
      <c r="BU233" s="20">
        <v>1</v>
      </c>
      <c r="BV233" s="20">
        <v>2</v>
      </c>
      <c r="BW233" s="20">
        <v>1</v>
      </c>
      <c r="BX233" s="20">
        <v>2</v>
      </c>
      <c r="BY233" s="20">
        <v>2</v>
      </c>
      <c r="BZ233" s="20">
        <v>2</v>
      </c>
      <c r="CA233" s="20">
        <v>1</v>
      </c>
      <c r="CB233" s="20">
        <v>2</v>
      </c>
      <c r="CC233" s="20">
        <v>2</v>
      </c>
      <c r="CD233" s="21">
        <f t="shared" si="153"/>
        <v>18</v>
      </c>
      <c r="CE233" s="22">
        <f t="shared" si="154"/>
        <v>0.75</v>
      </c>
      <c r="CF233" s="21">
        <f t="shared" si="155"/>
        <v>6</v>
      </c>
      <c r="CG233" s="22">
        <f t="shared" si="156"/>
        <v>0.25</v>
      </c>
      <c r="CH233" s="21">
        <f t="shared" si="157"/>
        <v>0</v>
      </c>
      <c r="CI233" s="22">
        <f t="shared" si="158"/>
        <v>0</v>
      </c>
      <c r="CJ233" s="21">
        <f t="shared" si="159"/>
        <v>1.75</v>
      </c>
      <c r="CK233" s="427" t="str">
        <f>IF(CJ233&gt;=1.6,"Đạt mục tiêu",IF(CJ233&gt;=1,"Cần cố gắng","Chưa đạt"))</f>
        <v>Đạt mục tiêu</v>
      </c>
    </row>
    <row r="234" spans="1:89" ht="62.25">
      <c r="A234" s="950">
        <v>199</v>
      </c>
      <c r="B234" s="451">
        <v>199</v>
      </c>
      <c r="C234" s="490" t="s">
        <v>500</v>
      </c>
      <c r="D234" s="488" t="s">
        <v>14</v>
      </c>
      <c r="E234" s="1003" t="s">
        <v>509</v>
      </c>
      <c r="F234" s="488" t="s">
        <v>17</v>
      </c>
      <c r="G234" s="490" t="s">
        <v>510</v>
      </c>
      <c r="H234" s="23" t="s">
        <v>1047</v>
      </c>
      <c r="I234" s="20" t="s">
        <v>275</v>
      </c>
      <c r="J234" s="998" t="s">
        <v>192</v>
      </c>
      <c r="K234" s="950" t="s">
        <v>16</v>
      </c>
      <c r="L234" s="21"/>
      <c r="M234" s="21"/>
      <c r="N234" s="974"/>
      <c r="O234" s="974"/>
      <c r="P234" s="20"/>
      <c r="Q234" s="20"/>
      <c r="R234" s="20"/>
      <c r="S234" s="21"/>
      <c r="T234" s="20"/>
      <c r="U234" s="66">
        <f t="shared" si="108"/>
        <v>1</v>
      </c>
      <c r="V234" s="20" t="s">
        <v>726</v>
      </c>
      <c r="W234" s="20" t="s">
        <v>726</v>
      </c>
      <c r="X234" s="20" t="s">
        <v>724</v>
      </c>
      <c r="Y234" s="20" t="s">
        <v>723</v>
      </c>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960" t="s">
        <v>281</v>
      </c>
      <c r="BG234" s="960" t="s">
        <v>281</v>
      </c>
      <c r="BH234" s="960" t="s">
        <v>1160</v>
      </c>
      <c r="BI234" s="960" t="s">
        <v>281</v>
      </c>
      <c r="BJ234" s="960" t="s">
        <v>1160</v>
      </c>
      <c r="BK234" s="960" t="s">
        <v>1160</v>
      </c>
      <c r="BL234" s="960" t="s">
        <v>1160</v>
      </c>
      <c r="BM234" s="960" t="s">
        <v>281</v>
      </c>
      <c r="BN234" s="960" t="s">
        <v>281</v>
      </c>
      <c r="BO234" s="960" t="s">
        <v>281</v>
      </c>
      <c r="BP234" s="960" t="s">
        <v>281</v>
      </c>
      <c r="BQ234" s="960" t="s">
        <v>281</v>
      </c>
      <c r="BR234" s="960" t="s">
        <v>281</v>
      </c>
      <c r="BS234" s="79">
        <v>1</v>
      </c>
      <c r="BT234" s="960" t="s">
        <v>281</v>
      </c>
      <c r="BU234" s="960" t="s">
        <v>281</v>
      </c>
      <c r="BV234" s="960" t="s">
        <v>281</v>
      </c>
      <c r="BW234" s="20">
        <v>1</v>
      </c>
      <c r="BX234" s="960" t="s">
        <v>281</v>
      </c>
      <c r="BY234" s="960" t="s">
        <v>281</v>
      </c>
      <c r="BZ234" s="960" t="s">
        <v>281</v>
      </c>
      <c r="CA234" s="20">
        <v>1</v>
      </c>
      <c r="CB234" s="960" t="s">
        <v>281</v>
      </c>
      <c r="CC234" s="960" t="s">
        <v>281</v>
      </c>
      <c r="CD234" s="950">
        <f t="shared" si="153"/>
        <v>17</v>
      </c>
      <c r="CE234" s="510">
        <f t="shared" si="154"/>
        <v>0.70833333333333337</v>
      </c>
      <c r="CF234" s="950">
        <f t="shared" si="155"/>
        <v>7</v>
      </c>
      <c r="CG234" s="510">
        <f t="shared" si="156"/>
        <v>0.29166666666666669</v>
      </c>
      <c r="CH234" s="950">
        <f t="shared" si="157"/>
        <v>0</v>
      </c>
      <c r="CI234" s="511">
        <f t="shared" si="158"/>
        <v>0</v>
      </c>
      <c r="CJ234" s="950">
        <f t="shared" si="159"/>
        <v>1.7083333333333333</v>
      </c>
      <c r="CK234" s="951" t="str">
        <f>IF(CJ234&gt;=1.6,"Đạt mục tiêu",IF(CJ234&gt;=1,"Cần cố gắng","Chưa đạt"))</f>
        <v>Đạt mục tiêu</v>
      </c>
    </row>
    <row r="235" spans="1:89" s="2" customFormat="1" ht="62.25">
      <c r="A235" s="19">
        <v>200</v>
      </c>
      <c r="B235" s="451">
        <v>200</v>
      </c>
      <c r="C235" s="523" t="s">
        <v>500</v>
      </c>
      <c r="D235" s="488" t="s">
        <v>14</v>
      </c>
      <c r="E235" s="1003" t="s">
        <v>509</v>
      </c>
      <c r="F235" s="488" t="s">
        <v>17</v>
      </c>
      <c r="G235" s="490" t="s">
        <v>514</v>
      </c>
      <c r="H235" s="23" t="s">
        <v>1053</v>
      </c>
      <c r="I235" s="20" t="s">
        <v>275</v>
      </c>
      <c r="J235" s="998" t="s">
        <v>192</v>
      </c>
      <c r="K235" s="21"/>
      <c r="L235" s="21" t="s">
        <v>16</v>
      </c>
      <c r="M235" s="21"/>
      <c r="N235" s="974"/>
      <c r="O235" s="974"/>
      <c r="P235" s="20"/>
      <c r="Q235" s="20"/>
      <c r="R235" s="20"/>
      <c r="S235" s="21"/>
      <c r="T235" s="20"/>
      <c r="U235" s="66">
        <f t="shared" si="108"/>
        <v>1</v>
      </c>
      <c r="V235" s="20"/>
      <c r="W235" s="20"/>
      <c r="X235" s="20"/>
      <c r="Y235" s="20"/>
      <c r="Z235" s="20" t="s">
        <v>724</v>
      </c>
      <c r="AA235" s="20" t="s">
        <v>726</v>
      </c>
      <c r="AB235" s="20" t="s">
        <v>723</v>
      </c>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79">
        <v>2</v>
      </c>
      <c r="BG235" s="79">
        <v>2</v>
      </c>
      <c r="BH235" s="79">
        <v>2</v>
      </c>
      <c r="BI235" s="79">
        <v>1</v>
      </c>
      <c r="BJ235" s="79">
        <v>2</v>
      </c>
      <c r="BK235" s="79">
        <v>2</v>
      </c>
      <c r="BL235" s="79">
        <v>2</v>
      </c>
      <c r="BM235" s="79">
        <v>2</v>
      </c>
      <c r="BN235" s="79">
        <v>2</v>
      </c>
      <c r="BO235" s="79">
        <v>1</v>
      </c>
      <c r="BP235" s="79">
        <v>1</v>
      </c>
      <c r="BQ235" s="79">
        <v>2</v>
      </c>
      <c r="BR235" s="79">
        <v>2</v>
      </c>
      <c r="BS235" s="79">
        <v>1</v>
      </c>
      <c r="BT235" s="79">
        <v>2</v>
      </c>
      <c r="BU235" s="79">
        <v>2</v>
      </c>
      <c r="BV235" s="79">
        <v>2</v>
      </c>
      <c r="BW235" s="20">
        <v>1</v>
      </c>
      <c r="BX235" s="79">
        <v>2</v>
      </c>
      <c r="BY235" s="79">
        <v>2</v>
      </c>
      <c r="BZ235" s="79">
        <v>2</v>
      </c>
      <c r="CA235" s="20">
        <v>1</v>
      </c>
      <c r="CB235" s="79">
        <v>2</v>
      </c>
      <c r="CC235" s="79">
        <v>2</v>
      </c>
      <c r="CD235" s="21">
        <f t="shared" si="153"/>
        <v>18</v>
      </c>
      <c r="CE235" s="524">
        <f t="shared" si="154"/>
        <v>0.75</v>
      </c>
      <c r="CF235" s="21">
        <f t="shared" si="155"/>
        <v>6</v>
      </c>
      <c r="CG235" s="524">
        <f t="shared" si="156"/>
        <v>0.25</v>
      </c>
      <c r="CH235" s="21">
        <f t="shared" si="157"/>
        <v>0</v>
      </c>
      <c r="CI235" s="81">
        <f t="shared" si="158"/>
        <v>0</v>
      </c>
      <c r="CJ235" s="21">
        <f t="shared" si="159"/>
        <v>1.75</v>
      </c>
      <c r="CK235" s="427" t="str">
        <f>IF(CJ235&gt;=1.6,"Đạt mục tiêu",IF(CJ235&gt;=1,"Cần cố gắng","Chưa đạt"))</f>
        <v>Đạt mục tiêu</v>
      </c>
    </row>
    <row r="236" spans="1:89" s="3" customFormat="1" ht="62.25">
      <c r="A236" s="19">
        <v>201</v>
      </c>
      <c r="B236" s="451">
        <v>201</v>
      </c>
      <c r="C236" s="523" t="s">
        <v>500</v>
      </c>
      <c r="D236" s="488" t="s">
        <v>14</v>
      </c>
      <c r="E236" s="1003" t="s">
        <v>509</v>
      </c>
      <c r="F236" s="488" t="s">
        <v>17</v>
      </c>
      <c r="G236" s="490" t="s">
        <v>515</v>
      </c>
      <c r="H236" s="37" t="s">
        <v>717</v>
      </c>
      <c r="I236" s="963" t="s">
        <v>275</v>
      </c>
      <c r="J236" s="960" t="s">
        <v>192</v>
      </c>
      <c r="K236" s="944"/>
      <c r="L236" s="944"/>
      <c r="M236" s="944" t="s">
        <v>16</v>
      </c>
      <c r="N236" s="944"/>
      <c r="O236" s="944"/>
      <c r="P236" s="963"/>
      <c r="Q236" s="963"/>
      <c r="R236" s="963"/>
      <c r="S236" s="944"/>
      <c r="T236" s="963"/>
      <c r="U236" s="493">
        <f t="shared" si="108"/>
        <v>1</v>
      </c>
      <c r="V236" s="963"/>
      <c r="W236" s="963"/>
      <c r="X236" s="963"/>
      <c r="Y236" s="963"/>
      <c r="Z236" s="963"/>
      <c r="AA236" s="963"/>
      <c r="AB236" s="963"/>
      <c r="AC236" s="963"/>
      <c r="AD236" s="963" t="s">
        <v>726</v>
      </c>
      <c r="AE236" s="963" t="s">
        <v>724</v>
      </c>
      <c r="AF236" s="963" t="s">
        <v>723</v>
      </c>
      <c r="AG236" s="963" t="s">
        <v>723</v>
      </c>
      <c r="AH236" s="963"/>
      <c r="AI236" s="963"/>
      <c r="AJ236" s="963"/>
      <c r="AK236" s="963"/>
      <c r="AL236" s="963"/>
      <c r="AM236" s="963"/>
      <c r="AN236" s="963"/>
      <c r="AO236" s="963"/>
      <c r="AP236" s="963"/>
      <c r="AQ236" s="963"/>
      <c r="AR236" s="963"/>
      <c r="AS236" s="963"/>
      <c r="AT236" s="963"/>
      <c r="AU236" s="963"/>
      <c r="AV236" s="963"/>
      <c r="AW236" s="963"/>
      <c r="AX236" s="963"/>
      <c r="AY236" s="963"/>
      <c r="AZ236" s="963"/>
      <c r="BA236" s="963"/>
      <c r="BB236" s="963"/>
      <c r="BC236" s="963"/>
      <c r="BD236" s="963"/>
      <c r="BE236" s="963"/>
      <c r="BF236" s="963">
        <v>2</v>
      </c>
      <c r="BG236" s="963">
        <v>1</v>
      </c>
      <c r="BH236" s="963">
        <v>2</v>
      </c>
      <c r="BI236" s="963">
        <v>2</v>
      </c>
      <c r="BJ236" s="963">
        <v>2</v>
      </c>
      <c r="BK236" s="963">
        <v>2</v>
      </c>
      <c r="BL236" s="963">
        <v>2</v>
      </c>
      <c r="BM236" s="963">
        <v>2</v>
      </c>
      <c r="BN236" s="963">
        <v>2</v>
      </c>
      <c r="BO236" s="963">
        <v>2</v>
      </c>
      <c r="BP236" s="963">
        <v>2</v>
      </c>
      <c r="BQ236" s="963">
        <v>2</v>
      </c>
      <c r="BR236" s="963">
        <v>2</v>
      </c>
      <c r="BS236" s="79">
        <v>1</v>
      </c>
      <c r="BT236" s="963">
        <v>1</v>
      </c>
      <c r="BU236" s="963">
        <v>2</v>
      </c>
      <c r="BV236" s="963">
        <v>2</v>
      </c>
      <c r="BW236" s="20">
        <v>1</v>
      </c>
      <c r="BX236" s="963">
        <v>2</v>
      </c>
      <c r="BY236" s="963">
        <v>2</v>
      </c>
      <c r="BZ236" s="963">
        <v>2</v>
      </c>
      <c r="CA236" s="20">
        <v>1</v>
      </c>
      <c r="CB236" s="963">
        <v>2</v>
      </c>
      <c r="CC236" s="963">
        <v>2</v>
      </c>
      <c r="CD236" s="533">
        <f t="shared" si="153"/>
        <v>19</v>
      </c>
      <c r="CE236" s="534">
        <f t="shared" si="154"/>
        <v>0.79166666666666663</v>
      </c>
      <c r="CF236" s="533">
        <f t="shared" si="155"/>
        <v>5</v>
      </c>
      <c r="CG236" s="534">
        <f t="shared" si="156"/>
        <v>0.20833333333333334</v>
      </c>
      <c r="CH236" s="533">
        <f t="shared" si="157"/>
        <v>0</v>
      </c>
      <c r="CI236" s="535">
        <f t="shared" si="158"/>
        <v>0</v>
      </c>
      <c r="CJ236" s="533">
        <f t="shared" si="159"/>
        <v>1.7916666666666667</v>
      </c>
      <c r="CK236" s="952" t="str">
        <f t="shared" ref="CK236" si="160">IF(CJ236&gt;=1.6,"Đạt mục tiêu",IF(CJ236&gt;=1,"Cần cố gắng","Chưa đạt"))</f>
        <v>Đạt mục tiêu</v>
      </c>
    </row>
    <row r="237" spans="1:89" ht="62.25">
      <c r="A237" s="950">
        <v>202</v>
      </c>
      <c r="B237" s="451">
        <v>202</v>
      </c>
      <c r="C237" s="490" t="s">
        <v>500</v>
      </c>
      <c r="D237" s="488" t="s">
        <v>14</v>
      </c>
      <c r="E237" s="490" t="s">
        <v>509</v>
      </c>
      <c r="F237" s="488" t="s">
        <v>17</v>
      </c>
      <c r="G237" s="1003" t="s">
        <v>516</v>
      </c>
      <c r="H237" s="518" t="s">
        <v>962</v>
      </c>
      <c r="I237" s="20" t="s">
        <v>275</v>
      </c>
      <c r="J237" s="998" t="s">
        <v>192</v>
      </c>
      <c r="K237" s="21"/>
      <c r="L237" s="21"/>
      <c r="M237" s="21"/>
      <c r="N237" s="950" t="s">
        <v>16</v>
      </c>
      <c r="O237" s="974"/>
      <c r="P237" s="20"/>
      <c r="Q237" s="20"/>
      <c r="R237" s="20"/>
      <c r="S237" s="21"/>
      <c r="T237" s="20"/>
      <c r="U237" s="66">
        <f t="shared" si="108"/>
        <v>1</v>
      </c>
      <c r="V237" s="20"/>
      <c r="W237" s="20"/>
      <c r="X237" s="20"/>
      <c r="Y237" s="20"/>
      <c r="Z237" s="20"/>
      <c r="AA237" s="20"/>
      <c r="AB237" s="20"/>
      <c r="AC237" s="20"/>
      <c r="AD237" s="20"/>
      <c r="AE237" s="20"/>
      <c r="AF237" s="20"/>
      <c r="AG237" s="20"/>
      <c r="AH237" s="950" t="s">
        <v>723</v>
      </c>
      <c r="AI237" s="950" t="s">
        <v>723</v>
      </c>
      <c r="AJ237" s="950" t="s">
        <v>726</v>
      </c>
      <c r="AK237" s="950" t="s">
        <v>723</v>
      </c>
      <c r="AL237" s="950" t="s">
        <v>726</v>
      </c>
      <c r="AM237" s="20"/>
      <c r="AN237" s="20"/>
      <c r="AO237" s="20"/>
      <c r="AP237" s="20"/>
      <c r="AQ237" s="20"/>
      <c r="AR237" s="20"/>
      <c r="AS237" s="20"/>
      <c r="AT237" s="20"/>
      <c r="AU237" s="20"/>
      <c r="AV237" s="20"/>
      <c r="AW237" s="20"/>
      <c r="AX237" s="20"/>
      <c r="AY237" s="20"/>
      <c r="AZ237" s="20"/>
      <c r="BA237" s="20"/>
      <c r="BB237" s="20"/>
      <c r="BC237" s="20"/>
      <c r="BD237" s="20"/>
      <c r="BE237" s="20"/>
      <c r="BF237" s="20">
        <v>2</v>
      </c>
      <c r="BG237" s="20">
        <v>2</v>
      </c>
      <c r="BH237" s="20">
        <v>2</v>
      </c>
      <c r="BI237" s="20">
        <v>2</v>
      </c>
      <c r="BJ237" s="20">
        <v>2</v>
      </c>
      <c r="BK237" s="20">
        <v>1</v>
      </c>
      <c r="BL237" s="20">
        <v>2</v>
      </c>
      <c r="BM237" s="20">
        <v>1</v>
      </c>
      <c r="BN237" s="20">
        <v>2</v>
      </c>
      <c r="BO237" s="20">
        <v>2</v>
      </c>
      <c r="BP237" s="20">
        <v>2</v>
      </c>
      <c r="BQ237" s="20">
        <v>2</v>
      </c>
      <c r="BR237" s="20">
        <v>2</v>
      </c>
      <c r="BS237" s="79">
        <v>1</v>
      </c>
      <c r="BT237" s="20">
        <v>2</v>
      </c>
      <c r="BU237" s="20">
        <v>1</v>
      </c>
      <c r="BV237" s="20">
        <v>2</v>
      </c>
      <c r="BW237" s="20">
        <v>1</v>
      </c>
      <c r="BX237" s="20">
        <v>2</v>
      </c>
      <c r="BY237" s="20">
        <v>2</v>
      </c>
      <c r="BZ237" s="20">
        <v>2</v>
      </c>
      <c r="CA237" s="20">
        <v>1</v>
      </c>
      <c r="CB237" s="20">
        <v>2</v>
      </c>
      <c r="CC237" s="20">
        <v>2</v>
      </c>
      <c r="CD237" s="21">
        <f t="shared" si="153"/>
        <v>18</v>
      </c>
      <c r="CE237" s="22">
        <f t="shared" si="154"/>
        <v>0.75</v>
      </c>
      <c r="CF237" s="21">
        <f t="shared" si="155"/>
        <v>6</v>
      </c>
      <c r="CG237" s="22">
        <f t="shared" si="156"/>
        <v>0.25</v>
      </c>
      <c r="CH237" s="21">
        <f t="shared" si="157"/>
        <v>0</v>
      </c>
      <c r="CI237" s="22">
        <f t="shared" si="158"/>
        <v>0</v>
      </c>
      <c r="CJ237" s="21">
        <f t="shared" si="159"/>
        <v>1.75</v>
      </c>
      <c r="CK237" s="427" t="str">
        <f>IF(CJ229&gt;=1.6,"Đạt mục tiêu",IF(CJ229&gt;=1,"Cần cố gắng","Chưa đạt"))</f>
        <v>Đạt mục tiêu</v>
      </c>
    </row>
    <row r="238" spans="1:89" s="2" customFormat="1" ht="62.25">
      <c r="A238" s="19">
        <v>203</v>
      </c>
      <c r="B238" s="451">
        <v>203</v>
      </c>
      <c r="C238" s="523" t="s">
        <v>500</v>
      </c>
      <c r="D238" s="488" t="s">
        <v>14</v>
      </c>
      <c r="E238" s="1003" t="s">
        <v>509</v>
      </c>
      <c r="F238" s="488" t="s">
        <v>17</v>
      </c>
      <c r="G238" s="490" t="s">
        <v>1400</v>
      </c>
      <c r="H238" s="23" t="s">
        <v>718</v>
      </c>
      <c r="I238" s="20" t="s">
        <v>275</v>
      </c>
      <c r="J238" s="998" t="s">
        <v>192</v>
      </c>
      <c r="K238" s="21"/>
      <c r="L238" s="21"/>
      <c r="M238" s="21"/>
      <c r="N238" s="974"/>
      <c r="O238" s="974"/>
      <c r="P238" s="21" t="s">
        <v>16</v>
      </c>
      <c r="Q238" s="20"/>
      <c r="R238" s="20"/>
      <c r="S238" s="21"/>
      <c r="T238" s="20"/>
      <c r="U238" s="66">
        <f t="shared" si="108"/>
        <v>1</v>
      </c>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t="s">
        <v>724</v>
      </c>
      <c r="AR238" s="20" t="s">
        <v>726</v>
      </c>
      <c r="AS238" s="20" t="s">
        <v>723</v>
      </c>
      <c r="AT238" s="20"/>
      <c r="AU238" s="20"/>
      <c r="AV238" s="20"/>
      <c r="AW238" s="20"/>
      <c r="AX238" s="20"/>
      <c r="AY238" s="20"/>
      <c r="AZ238" s="20"/>
      <c r="BA238" s="20"/>
      <c r="BB238" s="20"/>
      <c r="BC238" s="20"/>
      <c r="BD238" s="20"/>
      <c r="BE238" s="20"/>
      <c r="BF238" s="20">
        <v>2</v>
      </c>
      <c r="BG238" s="20">
        <v>2</v>
      </c>
      <c r="BH238" s="20">
        <v>2</v>
      </c>
      <c r="BI238" s="20">
        <v>2</v>
      </c>
      <c r="BJ238" s="20">
        <v>2</v>
      </c>
      <c r="BK238" s="20">
        <v>1</v>
      </c>
      <c r="BL238" s="20">
        <v>2</v>
      </c>
      <c r="BM238" s="20">
        <v>1</v>
      </c>
      <c r="BN238" s="20">
        <v>2</v>
      </c>
      <c r="BO238" s="20">
        <v>2</v>
      </c>
      <c r="BP238" s="20">
        <v>2</v>
      </c>
      <c r="BQ238" s="20">
        <v>2</v>
      </c>
      <c r="BR238" s="20">
        <v>2</v>
      </c>
      <c r="BS238" s="79">
        <v>1</v>
      </c>
      <c r="BT238" s="20">
        <v>2</v>
      </c>
      <c r="BU238" s="20">
        <v>1</v>
      </c>
      <c r="BV238" s="20">
        <v>2</v>
      </c>
      <c r="BW238" s="20">
        <v>1</v>
      </c>
      <c r="BX238" s="20">
        <v>2</v>
      </c>
      <c r="BY238" s="20">
        <v>2</v>
      </c>
      <c r="BZ238" s="20">
        <v>2</v>
      </c>
      <c r="CA238" s="20">
        <v>1</v>
      </c>
      <c r="CB238" s="20">
        <v>2</v>
      </c>
      <c r="CC238" s="20">
        <v>2</v>
      </c>
      <c r="CD238" s="21">
        <f t="shared" si="153"/>
        <v>18</v>
      </c>
      <c r="CE238" s="22">
        <f t="shared" si="154"/>
        <v>0.75</v>
      </c>
      <c r="CF238" s="21">
        <f t="shared" si="155"/>
        <v>6</v>
      </c>
      <c r="CG238" s="22">
        <f t="shared" si="156"/>
        <v>0.25</v>
      </c>
      <c r="CH238" s="21">
        <f t="shared" si="157"/>
        <v>0</v>
      </c>
      <c r="CI238" s="22">
        <f t="shared" si="158"/>
        <v>0</v>
      </c>
      <c r="CJ238" s="21">
        <f t="shared" si="159"/>
        <v>1.75</v>
      </c>
      <c r="CK238" s="427" t="str">
        <f t="shared" ref="CK238:CK240" si="161">IF(CJ230&gt;=1.6,"Đạt mục tiêu",IF(CJ230&gt;=1,"Cần cố gắng","Chưa đạt"))</f>
        <v>Đạt mục tiêu</v>
      </c>
    </row>
    <row r="239" spans="1:89" s="2" customFormat="1" ht="63.75" customHeight="1">
      <c r="A239" s="19">
        <v>203</v>
      </c>
      <c r="B239" s="451"/>
      <c r="C239" s="523" t="s">
        <v>500</v>
      </c>
      <c r="D239" s="523" t="s">
        <v>500</v>
      </c>
      <c r="E239" s="523" t="s">
        <v>500</v>
      </c>
      <c r="F239" s="523" t="s">
        <v>500</v>
      </c>
      <c r="G239" s="523" t="s">
        <v>500</v>
      </c>
      <c r="H239" s="23" t="s">
        <v>1426</v>
      </c>
      <c r="I239" s="20"/>
      <c r="J239" s="998"/>
      <c r="K239" s="21"/>
      <c r="L239" s="21"/>
      <c r="M239" s="21"/>
      <c r="N239" s="974"/>
      <c r="O239" s="974"/>
      <c r="P239" s="21"/>
      <c r="Q239" s="20"/>
      <c r="R239" s="20"/>
      <c r="S239" s="21" t="s">
        <v>16</v>
      </c>
      <c r="T239" s="20"/>
      <c r="U239" s="66"/>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t="s">
        <v>726</v>
      </c>
      <c r="BA239" s="20" t="s">
        <v>724</v>
      </c>
      <c r="BB239" s="20" t="s">
        <v>723</v>
      </c>
      <c r="BC239" s="20" t="s">
        <v>726</v>
      </c>
      <c r="BD239" s="20"/>
      <c r="BE239" s="20"/>
      <c r="BF239" s="20">
        <v>2</v>
      </c>
      <c r="BG239" s="20">
        <v>2</v>
      </c>
      <c r="BH239" s="20">
        <v>2</v>
      </c>
      <c r="BI239" s="20">
        <v>2</v>
      </c>
      <c r="BJ239" s="20">
        <v>2</v>
      </c>
      <c r="BK239" s="20">
        <v>1</v>
      </c>
      <c r="BL239" s="20">
        <v>2</v>
      </c>
      <c r="BM239" s="20">
        <v>1</v>
      </c>
      <c r="BN239" s="20">
        <v>2</v>
      </c>
      <c r="BO239" s="20">
        <v>2</v>
      </c>
      <c r="BP239" s="20">
        <v>2</v>
      </c>
      <c r="BQ239" s="20">
        <v>2</v>
      </c>
      <c r="BR239" s="20">
        <v>2</v>
      </c>
      <c r="BS239" s="79">
        <v>1</v>
      </c>
      <c r="BT239" s="20">
        <v>2</v>
      </c>
      <c r="BU239" s="20">
        <v>2</v>
      </c>
      <c r="BV239" s="20">
        <v>2</v>
      </c>
      <c r="BW239" s="20">
        <v>1</v>
      </c>
      <c r="BX239" s="20">
        <v>2</v>
      </c>
      <c r="BY239" s="20">
        <v>2</v>
      </c>
      <c r="BZ239" s="20">
        <v>2</v>
      </c>
      <c r="CA239" s="20">
        <v>1</v>
      </c>
      <c r="CB239" s="20">
        <v>2</v>
      </c>
      <c r="CC239" s="20">
        <v>2</v>
      </c>
      <c r="CD239" s="21">
        <f t="shared" si="153"/>
        <v>19</v>
      </c>
      <c r="CE239" s="22">
        <f t="shared" si="154"/>
        <v>0.79166666666666663</v>
      </c>
      <c r="CF239" s="21">
        <f t="shared" si="155"/>
        <v>5</v>
      </c>
      <c r="CG239" s="22">
        <f t="shared" si="156"/>
        <v>0.20833333333333334</v>
      </c>
      <c r="CH239" s="21">
        <f t="shared" si="157"/>
        <v>0</v>
      </c>
      <c r="CI239" s="22">
        <f t="shared" si="158"/>
        <v>0</v>
      </c>
      <c r="CJ239" s="21">
        <f t="shared" si="159"/>
        <v>1.7916666666666667</v>
      </c>
      <c r="CK239" s="427" t="str">
        <f t="shared" si="161"/>
        <v>Đạt mục tiêu</v>
      </c>
    </row>
    <row r="240" spans="1:89" s="2" customFormat="1" ht="62.25">
      <c r="A240" s="19"/>
      <c r="B240" s="451"/>
      <c r="C240" s="523" t="s">
        <v>500</v>
      </c>
      <c r="D240" s="488"/>
      <c r="E240" s="490" t="s">
        <v>509</v>
      </c>
      <c r="F240" s="488"/>
      <c r="G240" s="1003"/>
      <c r="H240" s="23" t="s">
        <v>1418</v>
      </c>
      <c r="I240" s="20"/>
      <c r="J240" s="998"/>
      <c r="K240" s="21"/>
      <c r="L240" s="21"/>
      <c r="M240" s="21"/>
      <c r="N240" s="974"/>
      <c r="O240" s="974"/>
      <c r="P240" s="21"/>
      <c r="Q240" s="20"/>
      <c r="R240" s="20" t="s">
        <v>16</v>
      </c>
      <c r="S240" s="21"/>
      <c r="T240" s="20"/>
      <c r="U240" s="66"/>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t="s">
        <v>724</v>
      </c>
      <c r="AY240" s="20" t="s">
        <v>726</v>
      </c>
      <c r="AZ240" s="20"/>
      <c r="BA240" s="20"/>
      <c r="BB240" s="20"/>
      <c r="BC240" s="20"/>
      <c r="BD240" s="20"/>
      <c r="BE240" s="20"/>
      <c r="BF240" s="20">
        <v>2</v>
      </c>
      <c r="BG240" s="20">
        <v>2</v>
      </c>
      <c r="BH240" s="20">
        <v>2</v>
      </c>
      <c r="BI240" s="20">
        <v>2</v>
      </c>
      <c r="BJ240" s="20">
        <v>2</v>
      </c>
      <c r="BK240" s="20">
        <v>1</v>
      </c>
      <c r="BL240" s="20">
        <v>2</v>
      </c>
      <c r="BM240" s="20">
        <v>1</v>
      </c>
      <c r="BN240" s="20">
        <v>2</v>
      </c>
      <c r="BO240" s="20">
        <v>2</v>
      </c>
      <c r="BP240" s="20">
        <v>2</v>
      </c>
      <c r="BQ240" s="20">
        <v>2</v>
      </c>
      <c r="BR240" s="20">
        <v>2</v>
      </c>
      <c r="BS240" s="79">
        <v>1</v>
      </c>
      <c r="BT240" s="20">
        <v>2</v>
      </c>
      <c r="BU240" s="20">
        <v>2</v>
      </c>
      <c r="BV240" s="20">
        <v>2</v>
      </c>
      <c r="BW240" s="20">
        <v>1</v>
      </c>
      <c r="BX240" s="20">
        <v>2</v>
      </c>
      <c r="BY240" s="20">
        <v>2</v>
      </c>
      <c r="BZ240" s="20">
        <v>2</v>
      </c>
      <c r="CA240" s="20">
        <v>1</v>
      </c>
      <c r="CB240" s="20">
        <v>2</v>
      </c>
      <c r="CC240" s="20">
        <v>2</v>
      </c>
      <c r="CD240" s="21">
        <f t="shared" si="153"/>
        <v>19</v>
      </c>
      <c r="CE240" s="22">
        <f t="shared" si="154"/>
        <v>0.79166666666666663</v>
      </c>
      <c r="CF240" s="21">
        <f t="shared" si="155"/>
        <v>5</v>
      </c>
      <c r="CG240" s="22">
        <f t="shared" si="156"/>
        <v>0.20833333333333334</v>
      </c>
      <c r="CH240" s="21">
        <f t="shared" si="157"/>
        <v>0</v>
      </c>
      <c r="CI240" s="22">
        <f t="shared" si="158"/>
        <v>0</v>
      </c>
      <c r="CJ240" s="21">
        <f t="shared" si="159"/>
        <v>1.7916666666666667</v>
      </c>
      <c r="CK240" s="427" t="str">
        <f t="shared" si="161"/>
        <v>Đạt mục tiêu</v>
      </c>
    </row>
    <row r="241" spans="1:89" s="2" customFormat="1" ht="62.25">
      <c r="A241" s="19">
        <v>203</v>
      </c>
      <c r="B241" s="451">
        <v>204</v>
      </c>
      <c r="C241" s="523" t="s">
        <v>500</v>
      </c>
      <c r="D241" s="488" t="s">
        <v>14</v>
      </c>
      <c r="E241" s="490" t="s">
        <v>509</v>
      </c>
      <c r="F241" s="488" t="s">
        <v>17</v>
      </c>
      <c r="G241" s="490" t="s">
        <v>518</v>
      </c>
      <c r="H241" s="23" t="s">
        <v>719</v>
      </c>
      <c r="I241" s="20" t="s">
        <v>275</v>
      </c>
      <c r="J241" s="998" t="s">
        <v>192</v>
      </c>
      <c r="K241" s="21"/>
      <c r="L241" s="21"/>
      <c r="M241" s="21"/>
      <c r="N241" s="974"/>
      <c r="O241" s="974" t="s">
        <v>16</v>
      </c>
      <c r="P241" s="20"/>
      <c r="Q241" s="20"/>
      <c r="R241" s="20"/>
      <c r="S241" s="21"/>
      <c r="T241" s="20"/>
      <c r="U241" s="66">
        <f t="shared" si="108"/>
        <v>1</v>
      </c>
      <c r="V241" s="20"/>
      <c r="W241" s="20"/>
      <c r="X241" s="20"/>
      <c r="Y241" s="20"/>
      <c r="Z241" s="20"/>
      <c r="AA241" s="20"/>
      <c r="AB241" s="20"/>
      <c r="AC241" s="20"/>
      <c r="AD241" s="20"/>
      <c r="AE241" s="20"/>
      <c r="AF241" s="20"/>
      <c r="AG241" s="20"/>
      <c r="AH241" s="20"/>
      <c r="AI241" s="20"/>
      <c r="AJ241" s="20"/>
      <c r="AK241" s="20"/>
      <c r="AL241" s="20"/>
      <c r="AM241" s="20" t="s">
        <v>723</v>
      </c>
      <c r="AN241" s="20" t="s">
        <v>724</v>
      </c>
      <c r="AO241" s="20" t="s">
        <v>724</v>
      </c>
      <c r="AP241" s="20" t="s">
        <v>726</v>
      </c>
      <c r="AQ241" s="20"/>
      <c r="AR241" s="20"/>
      <c r="AS241" s="20"/>
      <c r="AT241" s="20"/>
      <c r="AU241" s="20"/>
      <c r="AV241" s="20"/>
      <c r="AW241" s="20"/>
      <c r="AX241" s="20"/>
      <c r="AY241" s="20"/>
      <c r="AZ241" s="20"/>
      <c r="BA241" s="20"/>
      <c r="BB241" s="20"/>
      <c r="BC241" s="20"/>
      <c r="BD241" s="20"/>
      <c r="BE241" s="20"/>
      <c r="BF241" s="20">
        <v>2</v>
      </c>
      <c r="BG241" s="20">
        <v>2</v>
      </c>
      <c r="BH241" s="20">
        <v>2</v>
      </c>
      <c r="BI241" s="20">
        <v>2</v>
      </c>
      <c r="BJ241" s="20">
        <v>2</v>
      </c>
      <c r="BK241" s="20">
        <v>2</v>
      </c>
      <c r="BL241" s="20">
        <v>2</v>
      </c>
      <c r="BM241" s="20">
        <v>2</v>
      </c>
      <c r="BN241" s="20">
        <v>2</v>
      </c>
      <c r="BO241" s="20">
        <v>2</v>
      </c>
      <c r="BP241" s="20">
        <v>2</v>
      </c>
      <c r="BQ241" s="20">
        <v>2</v>
      </c>
      <c r="BR241" s="20">
        <v>2</v>
      </c>
      <c r="BS241" s="79">
        <v>1</v>
      </c>
      <c r="BT241" s="20">
        <v>1</v>
      </c>
      <c r="BU241" s="20">
        <v>1</v>
      </c>
      <c r="BV241" s="20">
        <v>2</v>
      </c>
      <c r="BW241" s="20">
        <v>1</v>
      </c>
      <c r="BX241" s="20">
        <v>2</v>
      </c>
      <c r="BY241" s="20">
        <v>2</v>
      </c>
      <c r="BZ241" s="20">
        <v>2</v>
      </c>
      <c r="CA241" s="20">
        <v>1</v>
      </c>
      <c r="CB241" s="20">
        <v>2</v>
      </c>
      <c r="CC241" s="20">
        <v>2</v>
      </c>
      <c r="CD241" s="21">
        <f>COUNTIF($BF241:$CC241,2)</f>
        <v>19</v>
      </c>
      <c r="CE241" s="22">
        <f>CD241/COUNTA($BF241:$CC241)</f>
        <v>0.79166666666666663</v>
      </c>
      <c r="CF241" s="21">
        <f>COUNTIF($BF241:$CC241,1)</f>
        <v>5</v>
      </c>
      <c r="CG241" s="22">
        <f>CF241/COUNTA($BF241:$CC241)</f>
        <v>0.20833333333333334</v>
      </c>
      <c r="CH241" s="21">
        <f>COUNTIF($BF241:$CC241,0)</f>
        <v>0</v>
      </c>
      <c r="CI241" s="22">
        <f>CH241/COUNTA($BF241:$CC241)</f>
        <v>0</v>
      </c>
      <c r="CJ241" s="21">
        <f>(((CD241*2)+(CF241*1)+(CH241*0)))/COUNTA($BF241:$CC241)</f>
        <v>1.7916666666666667</v>
      </c>
      <c r="CK241" s="427" t="str">
        <f>IF(CJ241&gt;=1.6,"Đạt mục tiêu",IF(CJ241&gt;=1,"Cần cố gắng","Chưa đạt"))</f>
        <v>Đạt mục tiêu</v>
      </c>
    </row>
    <row r="242" spans="1:89" s="2" customFormat="1" ht="62.25">
      <c r="A242" s="19">
        <v>205</v>
      </c>
      <c r="B242" s="451">
        <v>205</v>
      </c>
      <c r="C242" s="523" t="s">
        <v>501</v>
      </c>
      <c r="D242" s="488" t="s">
        <v>14</v>
      </c>
      <c r="E242" s="490" t="s">
        <v>511</v>
      </c>
      <c r="F242" s="488" t="s">
        <v>17</v>
      </c>
      <c r="G242" s="1003" t="s">
        <v>519</v>
      </c>
      <c r="H242" s="23" t="s">
        <v>520</v>
      </c>
      <c r="I242" s="20" t="s">
        <v>275</v>
      </c>
      <c r="J242" s="998" t="s">
        <v>192</v>
      </c>
      <c r="K242" s="21"/>
      <c r="L242" s="21"/>
      <c r="M242" s="21"/>
      <c r="N242" s="974"/>
      <c r="O242" s="974"/>
      <c r="P242" s="20"/>
      <c r="Q242" s="20"/>
      <c r="R242" s="20"/>
      <c r="S242" s="21" t="s">
        <v>16</v>
      </c>
      <c r="T242" s="20"/>
      <c r="U242" s="66">
        <f t="shared" si="108"/>
        <v>1</v>
      </c>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t="s">
        <v>724</v>
      </c>
      <c r="BA242" s="20" t="s">
        <v>726</v>
      </c>
      <c r="BB242" s="20" t="s">
        <v>723</v>
      </c>
      <c r="BC242" s="20" t="s">
        <v>723</v>
      </c>
      <c r="BD242" s="20"/>
      <c r="BE242" s="20"/>
      <c r="BF242" s="20">
        <v>2</v>
      </c>
      <c r="BG242" s="20">
        <v>2</v>
      </c>
      <c r="BH242" s="20">
        <v>2</v>
      </c>
      <c r="BI242" s="20">
        <v>2</v>
      </c>
      <c r="BJ242" s="20">
        <v>2</v>
      </c>
      <c r="BK242" s="20">
        <v>1</v>
      </c>
      <c r="BL242" s="20">
        <v>2</v>
      </c>
      <c r="BM242" s="20">
        <v>1</v>
      </c>
      <c r="BN242" s="20">
        <v>2</v>
      </c>
      <c r="BO242" s="20">
        <v>2</v>
      </c>
      <c r="BP242" s="20">
        <v>2</v>
      </c>
      <c r="BQ242" s="20">
        <v>2</v>
      </c>
      <c r="BR242" s="20">
        <v>2</v>
      </c>
      <c r="BS242" s="79">
        <v>1</v>
      </c>
      <c r="BT242" s="20">
        <v>2</v>
      </c>
      <c r="BU242" s="20">
        <v>2</v>
      </c>
      <c r="BV242" s="20">
        <v>2</v>
      </c>
      <c r="BW242" s="20">
        <v>1</v>
      </c>
      <c r="BX242" s="20">
        <v>2</v>
      </c>
      <c r="BY242" s="20">
        <v>2</v>
      </c>
      <c r="BZ242" s="20">
        <v>2</v>
      </c>
      <c r="CA242" s="20">
        <v>1</v>
      </c>
      <c r="CB242" s="20">
        <v>2</v>
      </c>
      <c r="CC242" s="20">
        <v>2</v>
      </c>
      <c r="CD242" s="21">
        <f t="shared" ref="CD242:CD244" si="162">COUNTIF($BF242:$CC242,2)</f>
        <v>19</v>
      </c>
      <c r="CE242" s="22">
        <f t="shared" ref="CE242:CE244" si="163">CD242/COUNTA($BF242:$CC242)</f>
        <v>0.79166666666666663</v>
      </c>
      <c r="CF242" s="21">
        <f t="shared" ref="CF242:CF244" si="164">COUNTIF($BF242:$CC242,1)</f>
        <v>5</v>
      </c>
      <c r="CG242" s="22">
        <f t="shared" ref="CG242:CG256" si="165">CF242/COUNTA($BF242:$CC242)</f>
        <v>0.20833333333333334</v>
      </c>
      <c r="CH242" s="21">
        <f t="shared" ref="CH242:CH244" si="166">COUNTIF($BF242:$CC242,0)</f>
        <v>0</v>
      </c>
      <c r="CI242" s="22">
        <f t="shared" ref="CI242:CI244" si="167">CH242/COUNTA($BF242:$CC242)</f>
        <v>0</v>
      </c>
      <c r="CJ242" s="21">
        <f t="shared" ref="CJ242:CJ244" si="168">(((CD242*2)+(CF242*1)+(CH242*0)))/COUNTA($BF242:$CC242)</f>
        <v>1.7916666666666667</v>
      </c>
      <c r="CK242" s="427" t="str">
        <f t="shared" ref="CK242:CK244" si="169">IF(CJ242&gt;=1.6,"Đạt mục tiêu",IF(CJ242&gt;=1,"Cần cố gắng","Chưa đạt"))</f>
        <v>Đạt mục tiêu</v>
      </c>
    </row>
    <row r="243" spans="1:89" s="2" customFormat="1" ht="62.25">
      <c r="A243" s="19">
        <v>206</v>
      </c>
      <c r="B243" s="451">
        <v>206</v>
      </c>
      <c r="C243" s="523" t="s">
        <v>501</v>
      </c>
      <c r="D243" s="488" t="s">
        <v>14</v>
      </c>
      <c r="E243" s="1003" t="s">
        <v>511</v>
      </c>
      <c r="F243" s="488" t="s">
        <v>17</v>
      </c>
      <c r="G243" s="490" t="s">
        <v>502</v>
      </c>
      <c r="H243" s="23" t="s">
        <v>521</v>
      </c>
      <c r="I243" s="20" t="s">
        <v>275</v>
      </c>
      <c r="J243" s="998" t="s">
        <v>192</v>
      </c>
      <c r="K243" s="21"/>
      <c r="L243" s="21"/>
      <c r="M243" s="21"/>
      <c r="N243" s="974"/>
      <c r="O243" s="974"/>
      <c r="P243" s="20"/>
      <c r="Q243" s="21" t="s">
        <v>16</v>
      </c>
      <c r="R243" s="20"/>
      <c r="S243" s="21"/>
      <c r="T243" s="20"/>
      <c r="U243" s="66">
        <f t="shared" si="108"/>
        <v>1</v>
      </c>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t="s">
        <v>723</v>
      </c>
      <c r="AV243" s="20" t="s">
        <v>724</v>
      </c>
      <c r="AW243" s="20" t="s">
        <v>726</v>
      </c>
      <c r="AX243" s="20"/>
      <c r="AY243" s="20"/>
      <c r="AZ243" s="20"/>
      <c r="BA243" s="20"/>
      <c r="BB243" s="20"/>
      <c r="BC243" s="20"/>
      <c r="BD243" s="20"/>
      <c r="BE243" s="20"/>
      <c r="BF243" s="20">
        <v>2</v>
      </c>
      <c r="BG243" s="20">
        <v>2</v>
      </c>
      <c r="BH243" s="20">
        <v>2</v>
      </c>
      <c r="BI243" s="20">
        <v>2</v>
      </c>
      <c r="BJ243" s="20">
        <v>2</v>
      </c>
      <c r="BK243" s="20">
        <v>1</v>
      </c>
      <c r="BL243" s="20">
        <v>2</v>
      </c>
      <c r="BM243" s="20">
        <v>1</v>
      </c>
      <c r="BN243" s="20">
        <v>2</v>
      </c>
      <c r="BO243" s="20">
        <v>2</v>
      </c>
      <c r="BP243" s="20">
        <v>2</v>
      </c>
      <c r="BQ243" s="20">
        <v>2</v>
      </c>
      <c r="BR243" s="20">
        <v>2</v>
      </c>
      <c r="BS243" s="79">
        <v>1</v>
      </c>
      <c r="BT243" s="20">
        <v>2</v>
      </c>
      <c r="BU243" s="20">
        <v>1</v>
      </c>
      <c r="BV243" s="20">
        <v>2</v>
      </c>
      <c r="BW243" s="20">
        <v>1</v>
      </c>
      <c r="BX243" s="20">
        <v>2</v>
      </c>
      <c r="BY243" s="20">
        <v>2</v>
      </c>
      <c r="BZ243" s="20">
        <v>2</v>
      </c>
      <c r="CA243" s="20">
        <v>1</v>
      </c>
      <c r="CB243" s="20">
        <v>2</v>
      </c>
      <c r="CC243" s="20">
        <v>2</v>
      </c>
      <c r="CD243" s="21">
        <f t="shared" si="162"/>
        <v>18</v>
      </c>
      <c r="CE243" s="22">
        <f t="shared" si="163"/>
        <v>0.75</v>
      </c>
      <c r="CF243" s="21">
        <f t="shared" si="164"/>
        <v>6</v>
      </c>
      <c r="CG243" s="22">
        <f t="shared" si="165"/>
        <v>0.25</v>
      </c>
      <c r="CH243" s="21">
        <f t="shared" si="166"/>
        <v>0</v>
      </c>
      <c r="CI243" s="22">
        <f t="shared" si="167"/>
        <v>0</v>
      </c>
      <c r="CJ243" s="21">
        <f t="shared" si="168"/>
        <v>1.75</v>
      </c>
      <c r="CK243" s="427" t="str">
        <f t="shared" si="169"/>
        <v>Đạt mục tiêu</v>
      </c>
    </row>
    <row r="244" spans="1:89" s="2" customFormat="1" ht="62.25">
      <c r="A244" s="19">
        <v>207</v>
      </c>
      <c r="B244" s="451">
        <v>207</v>
      </c>
      <c r="C244" s="523" t="s">
        <v>503</v>
      </c>
      <c r="D244" s="488" t="s">
        <v>14</v>
      </c>
      <c r="E244" s="1003" t="s">
        <v>512</v>
      </c>
      <c r="F244" s="488" t="s">
        <v>17</v>
      </c>
      <c r="G244" s="1003" t="s">
        <v>963</v>
      </c>
      <c r="H244" s="23" t="s">
        <v>964</v>
      </c>
      <c r="I244" s="20" t="s">
        <v>275</v>
      </c>
      <c r="J244" s="998" t="s">
        <v>192</v>
      </c>
      <c r="K244" s="21"/>
      <c r="L244" s="21"/>
      <c r="M244" s="21"/>
      <c r="N244" s="974"/>
      <c r="O244" s="974"/>
      <c r="P244" s="20"/>
      <c r="Q244" s="20"/>
      <c r="R244" s="20"/>
      <c r="S244" s="21"/>
      <c r="T244" s="20"/>
      <c r="U244" s="66">
        <f t="shared" si="108"/>
        <v>0</v>
      </c>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c r="AZ244" s="20"/>
      <c r="BA244" s="20"/>
      <c r="BB244" s="20"/>
      <c r="BC244" s="20"/>
      <c r="BD244" s="20"/>
      <c r="BE244" s="20"/>
      <c r="BF244" s="20">
        <v>2</v>
      </c>
      <c r="BG244" s="20">
        <v>2</v>
      </c>
      <c r="BH244" s="20">
        <v>2</v>
      </c>
      <c r="BI244" s="20">
        <v>2</v>
      </c>
      <c r="BJ244" s="20">
        <v>2</v>
      </c>
      <c r="BK244" s="20">
        <v>1</v>
      </c>
      <c r="BL244" s="20">
        <v>2</v>
      </c>
      <c r="BM244" s="20">
        <v>1</v>
      </c>
      <c r="BN244" s="20">
        <v>2</v>
      </c>
      <c r="BO244" s="20">
        <v>2</v>
      </c>
      <c r="BP244" s="20">
        <v>2</v>
      </c>
      <c r="BQ244" s="20">
        <v>2</v>
      </c>
      <c r="BR244" s="20">
        <v>2</v>
      </c>
      <c r="BS244" s="79">
        <v>1</v>
      </c>
      <c r="BT244" s="20">
        <v>2</v>
      </c>
      <c r="BU244" s="20">
        <v>2</v>
      </c>
      <c r="BV244" s="20">
        <v>2</v>
      </c>
      <c r="BW244" s="20">
        <v>1</v>
      </c>
      <c r="BX244" s="20">
        <v>2</v>
      </c>
      <c r="BY244" s="20">
        <v>2</v>
      </c>
      <c r="BZ244" s="20">
        <v>2</v>
      </c>
      <c r="CA244" s="20">
        <v>1</v>
      </c>
      <c r="CB244" s="20">
        <v>2</v>
      </c>
      <c r="CC244" s="20">
        <v>2</v>
      </c>
      <c r="CD244" s="21">
        <f t="shared" si="162"/>
        <v>19</v>
      </c>
      <c r="CE244" s="22">
        <f t="shared" si="163"/>
        <v>0.79166666666666663</v>
      </c>
      <c r="CF244" s="21">
        <f t="shared" si="164"/>
        <v>5</v>
      </c>
      <c r="CG244" s="22">
        <f t="shared" si="165"/>
        <v>0.20833333333333334</v>
      </c>
      <c r="CH244" s="21">
        <f t="shared" si="166"/>
        <v>0</v>
      </c>
      <c r="CI244" s="22">
        <f t="shared" si="167"/>
        <v>0</v>
      </c>
      <c r="CJ244" s="21">
        <f t="shared" si="168"/>
        <v>1.7916666666666667</v>
      </c>
      <c r="CK244" s="427" t="str">
        <f t="shared" si="169"/>
        <v>Đạt mục tiêu</v>
      </c>
    </row>
    <row r="245" spans="1:89" s="2" customFormat="1" ht="62.25">
      <c r="A245" s="19">
        <v>208</v>
      </c>
      <c r="B245" s="451">
        <v>208</v>
      </c>
      <c r="C245" s="523" t="s">
        <v>503</v>
      </c>
      <c r="D245" s="488" t="s">
        <v>14</v>
      </c>
      <c r="E245" s="490" t="s">
        <v>512</v>
      </c>
      <c r="F245" s="488" t="s">
        <v>17</v>
      </c>
      <c r="G245" s="490" t="s">
        <v>535</v>
      </c>
      <c r="H245" s="23" t="s">
        <v>1002</v>
      </c>
      <c r="I245" s="20" t="s">
        <v>275</v>
      </c>
      <c r="J245" s="998" t="s">
        <v>192</v>
      </c>
      <c r="K245" s="20"/>
      <c r="L245" s="20"/>
      <c r="M245" s="20"/>
      <c r="N245" s="974"/>
      <c r="O245" s="974" t="s">
        <v>16</v>
      </c>
      <c r="P245" s="20"/>
      <c r="Q245" s="21"/>
      <c r="R245" s="21"/>
      <c r="S245" s="20"/>
      <c r="T245" s="20"/>
      <c r="U245" s="66">
        <f t="shared" si="108"/>
        <v>1</v>
      </c>
      <c r="V245" s="20"/>
      <c r="W245" s="20"/>
      <c r="X245" s="20"/>
      <c r="Y245" s="20"/>
      <c r="Z245" s="20"/>
      <c r="AA245" s="20"/>
      <c r="AB245" s="20"/>
      <c r="AC245" s="20"/>
      <c r="AD245" s="20"/>
      <c r="AE245" s="20"/>
      <c r="AF245" s="20"/>
      <c r="AG245" s="20"/>
      <c r="AH245" s="20"/>
      <c r="AI245" s="20"/>
      <c r="AJ245" s="20"/>
      <c r="AK245" s="20"/>
      <c r="AL245" s="20"/>
      <c r="AM245" s="20" t="s">
        <v>726</v>
      </c>
      <c r="AN245" s="20" t="s">
        <v>723</v>
      </c>
      <c r="AO245" s="20" t="s">
        <v>726</v>
      </c>
      <c r="AP245" s="20" t="s">
        <v>724</v>
      </c>
      <c r="AQ245" s="20"/>
      <c r="AR245" s="20"/>
      <c r="AS245" s="20"/>
      <c r="AT245" s="20"/>
      <c r="AU245" s="20"/>
      <c r="AV245" s="20"/>
      <c r="AW245" s="20"/>
      <c r="AX245" s="20"/>
      <c r="AY245" s="20"/>
      <c r="AZ245" s="20"/>
      <c r="BA245" s="20"/>
      <c r="BB245" s="20"/>
      <c r="BC245" s="20"/>
      <c r="BD245" s="20"/>
      <c r="BE245" s="20"/>
      <c r="BF245" s="20">
        <v>2</v>
      </c>
      <c r="BG245" s="20">
        <v>2</v>
      </c>
      <c r="BH245" s="20">
        <v>2</v>
      </c>
      <c r="BI245" s="20">
        <v>2</v>
      </c>
      <c r="BJ245" s="20">
        <v>2</v>
      </c>
      <c r="BK245" s="20">
        <v>2</v>
      </c>
      <c r="BL245" s="20">
        <v>2</v>
      </c>
      <c r="BM245" s="20">
        <v>2</v>
      </c>
      <c r="BN245" s="20">
        <v>2</v>
      </c>
      <c r="BO245" s="20">
        <v>2</v>
      </c>
      <c r="BP245" s="20">
        <v>2</v>
      </c>
      <c r="BQ245" s="20">
        <v>2</v>
      </c>
      <c r="BR245" s="20">
        <v>2</v>
      </c>
      <c r="BS245" s="79">
        <v>1</v>
      </c>
      <c r="BT245" s="20">
        <v>1</v>
      </c>
      <c r="BU245" s="20">
        <v>1</v>
      </c>
      <c r="BV245" s="20">
        <v>2</v>
      </c>
      <c r="BW245" s="20">
        <v>1</v>
      </c>
      <c r="BX245" s="20">
        <v>2</v>
      </c>
      <c r="BY245" s="20">
        <v>2</v>
      </c>
      <c r="BZ245" s="20">
        <v>2</v>
      </c>
      <c r="CA245" s="20">
        <v>1</v>
      </c>
      <c r="CB245" s="20">
        <v>2</v>
      </c>
      <c r="CC245" s="20">
        <v>2</v>
      </c>
      <c r="CD245" s="21">
        <f>COUNTIF($BF245:$CC245,2)</f>
        <v>19</v>
      </c>
      <c r="CE245" s="22">
        <f>CD245/COUNTA($BF245:$CC245)</f>
        <v>0.79166666666666663</v>
      </c>
      <c r="CF245" s="21">
        <f>COUNTIF($BF245:$CC245,1)</f>
        <v>5</v>
      </c>
      <c r="CG245" s="22">
        <f t="shared" si="165"/>
        <v>0.20833333333333334</v>
      </c>
      <c r="CH245" s="21">
        <f>COUNTIF($BF245:$CC245,0)</f>
        <v>0</v>
      </c>
      <c r="CI245" s="22">
        <f>CH245/COUNTA($BF245:$CC245)</f>
        <v>0</v>
      </c>
      <c r="CJ245" s="21">
        <f>(((CD245*2)+(CF245*1)+(CH245*0)))/COUNTA($BF245:$CC245)</f>
        <v>1.7916666666666667</v>
      </c>
      <c r="CK245" s="427" t="str">
        <f>IF(CJ245&gt;=1.6,"Đạt mục tiêu",IF(CJ245&gt;=1,"Cần cố gắng","Chưa đạt"))</f>
        <v>Đạt mục tiêu</v>
      </c>
    </row>
    <row r="246" spans="1:89" s="2" customFormat="1" ht="62.25">
      <c r="A246" s="19">
        <v>209</v>
      </c>
      <c r="B246" s="451">
        <v>209</v>
      </c>
      <c r="C246" s="523" t="s">
        <v>503</v>
      </c>
      <c r="D246" s="488" t="s">
        <v>14</v>
      </c>
      <c r="E246" s="1003" t="s">
        <v>513</v>
      </c>
      <c r="F246" s="488" t="s">
        <v>17</v>
      </c>
      <c r="G246" s="1003" t="s">
        <v>504</v>
      </c>
      <c r="H246" s="23" t="s">
        <v>522</v>
      </c>
      <c r="I246" s="20" t="s">
        <v>275</v>
      </c>
      <c r="J246" s="998" t="s">
        <v>192</v>
      </c>
      <c r="K246" s="20"/>
      <c r="L246" s="20"/>
      <c r="M246" s="20"/>
      <c r="N246" s="974"/>
      <c r="O246" s="974"/>
      <c r="P246" s="20"/>
      <c r="Q246" s="21"/>
      <c r="R246" s="21"/>
      <c r="S246" s="20"/>
      <c r="T246" s="21" t="s">
        <v>16</v>
      </c>
      <c r="U246" s="66">
        <f t="shared" si="108"/>
        <v>1</v>
      </c>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c r="BB246" s="20"/>
      <c r="BC246" s="20"/>
      <c r="BD246" s="20"/>
      <c r="BE246" s="20"/>
      <c r="BF246" s="20">
        <v>2</v>
      </c>
      <c r="BG246" s="20">
        <v>2</v>
      </c>
      <c r="BH246" s="20">
        <v>2</v>
      </c>
      <c r="BI246" s="20">
        <v>2</v>
      </c>
      <c r="BJ246" s="20">
        <v>2</v>
      </c>
      <c r="BK246" s="20">
        <v>1</v>
      </c>
      <c r="BL246" s="20">
        <v>2</v>
      </c>
      <c r="BM246" s="20">
        <v>1</v>
      </c>
      <c r="BN246" s="20">
        <v>2</v>
      </c>
      <c r="BO246" s="20">
        <v>2</v>
      </c>
      <c r="BP246" s="20">
        <v>2</v>
      </c>
      <c r="BQ246" s="20">
        <v>2</v>
      </c>
      <c r="BR246" s="20">
        <v>2</v>
      </c>
      <c r="BS246" s="79">
        <v>1</v>
      </c>
      <c r="BT246" s="20">
        <v>2</v>
      </c>
      <c r="BU246" s="20">
        <v>2</v>
      </c>
      <c r="BV246" s="20">
        <v>2</v>
      </c>
      <c r="BW246" s="20">
        <v>1</v>
      </c>
      <c r="BX246" s="20">
        <v>2</v>
      </c>
      <c r="BY246" s="20">
        <v>2</v>
      </c>
      <c r="BZ246" s="20">
        <v>2</v>
      </c>
      <c r="CA246" s="20">
        <v>1</v>
      </c>
      <c r="CB246" s="20">
        <v>2</v>
      </c>
      <c r="CC246" s="20">
        <v>2</v>
      </c>
      <c r="CD246" s="21">
        <f t="shared" ref="CD246:CD247" si="170">COUNTIF($BF246:$CC246,2)</f>
        <v>19</v>
      </c>
      <c r="CE246" s="22">
        <f t="shared" ref="CE246:CE247" si="171">CD246/COUNTA($BF246:$CC246)</f>
        <v>0.79166666666666663</v>
      </c>
      <c r="CF246" s="21">
        <f t="shared" ref="CF246:CF247" si="172">COUNTIF($BF246:$CC246,1)</f>
        <v>5</v>
      </c>
      <c r="CG246" s="22">
        <f t="shared" si="165"/>
        <v>0.20833333333333334</v>
      </c>
      <c r="CH246" s="21">
        <f t="shared" ref="CH246:CH247" si="173">COUNTIF($BF246:$CC246,0)</f>
        <v>0</v>
      </c>
      <c r="CI246" s="22">
        <f t="shared" ref="CI246:CI247" si="174">CH246/COUNTA($BF246:$CC246)</f>
        <v>0</v>
      </c>
      <c r="CJ246" s="21">
        <f t="shared" ref="CJ246:CJ247" si="175">(((CD246*2)+(CF246*1)+(CH246*0)))/COUNTA($BF246:$CC246)</f>
        <v>1.7916666666666667</v>
      </c>
      <c r="CK246" s="427" t="str">
        <f t="shared" ref="CK246:CK247" si="176">IF(CJ246&gt;=1.6,"Đạt mục tiêu",IF(CJ246&gt;=1,"Cần cố gắng","Chưa đạt"))</f>
        <v>Đạt mục tiêu</v>
      </c>
    </row>
    <row r="247" spans="1:89" s="2" customFormat="1" ht="63">
      <c r="A247" s="19"/>
      <c r="B247" s="451"/>
      <c r="C247" s="523" t="s">
        <v>505</v>
      </c>
      <c r="D247" s="488"/>
      <c r="E247" s="1003"/>
      <c r="F247" s="488"/>
      <c r="G247" s="490" t="s">
        <v>505</v>
      </c>
      <c r="H247" s="23" t="s">
        <v>1010</v>
      </c>
      <c r="I247" s="20"/>
      <c r="J247" s="998"/>
      <c r="K247" s="20"/>
      <c r="L247" s="20"/>
      <c r="M247" s="20"/>
      <c r="N247" s="974"/>
      <c r="O247" s="974"/>
      <c r="P247" s="20"/>
      <c r="Q247" s="21" t="s">
        <v>16</v>
      </c>
      <c r="R247" s="21"/>
      <c r="S247" s="20"/>
      <c r="T247" s="20"/>
      <c r="U247" s="66"/>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t="s">
        <v>724</v>
      </c>
      <c r="AU247" s="20" t="s">
        <v>726</v>
      </c>
      <c r="AV247" s="20" t="s">
        <v>723</v>
      </c>
      <c r="AW247" s="20" t="s">
        <v>727</v>
      </c>
      <c r="AX247" s="20"/>
      <c r="AY247" s="20"/>
      <c r="AZ247" s="20"/>
      <c r="BA247" s="20"/>
      <c r="BB247" s="20"/>
      <c r="BC247" s="20"/>
      <c r="BD247" s="20"/>
      <c r="BE247" s="20"/>
      <c r="BF247" s="20">
        <v>2</v>
      </c>
      <c r="BG247" s="20">
        <v>2</v>
      </c>
      <c r="BH247" s="20">
        <v>2</v>
      </c>
      <c r="BI247" s="20">
        <v>2</v>
      </c>
      <c r="BJ247" s="20">
        <v>2</v>
      </c>
      <c r="BK247" s="20">
        <v>1</v>
      </c>
      <c r="BL247" s="20">
        <v>2</v>
      </c>
      <c r="BM247" s="20">
        <v>1</v>
      </c>
      <c r="BN247" s="20">
        <v>2</v>
      </c>
      <c r="BO247" s="20">
        <v>2</v>
      </c>
      <c r="BP247" s="20">
        <v>2</v>
      </c>
      <c r="BQ247" s="20">
        <v>2</v>
      </c>
      <c r="BR247" s="20">
        <v>2</v>
      </c>
      <c r="BS247" s="79">
        <v>1</v>
      </c>
      <c r="BT247" s="20">
        <v>2</v>
      </c>
      <c r="BU247" s="20">
        <v>1</v>
      </c>
      <c r="BV247" s="20">
        <v>2</v>
      </c>
      <c r="BW247" s="20">
        <v>1</v>
      </c>
      <c r="BX247" s="20">
        <v>2</v>
      </c>
      <c r="BY247" s="20">
        <v>2</v>
      </c>
      <c r="BZ247" s="20">
        <v>2</v>
      </c>
      <c r="CA247" s="20">
        <v>1</v>
      </c>
      <c r="CB247" s="20">
        <v>2</v>
      </c>
      <c r="CC247" s="20">
        <v>2</v>
      </c>
      <c r="CD247" s="21">
        <f t="shared" si="170"/>
        <v>18</v>
      </c>
      <c r="CE247" s="22">
        <f t="shared" si="171"/>
        <v>0.75</v>
      </c>
      <c r="CF247" s="21">
        <f t="shared" si="172"/>
        <v>6</v>
      </c>
      <c r="CG247" s="22">
        <f t="shared" si="165"/>
        <v>0.25</v>
      </c>
      <c r="CH247" s="21">
        <f t="shared" si="173"/>
        <v>0</v>
      </c>
      <c r="CI247" s="22">
        <f t="shared" si="174"/>
        <v>0</v>
      </c>
      <c r="CJ247" s="21">
        <f t="shared" si="175"/>
        <v>1.75</v>
      </c>
      <c r="CK247" s="427" t="str">
        <f t="shared" si="176"/>
        <v>Đạt mục tiêu</v>
      </c>
    </row>
    <row r="248" spans="1:89" s="2" customFormat="1" ht="63">
      <c r="A248" s="19">
        <v>210</v>
      </c>
      <c r="B248" s="451">
        <v>210</v>
      </c>
      <c r="C248" s="523" t="s">
        <v>505</v>
      </c>
      <c r="D248" s="488" t="s">
        <v>14</v>
      </c>
      <c r="E248" s="490" t="s">
        <v>525</v>
      </c>
      <c r="F248" s="488" t="s">
        <v>17</v>
      </c>
      <c r="G248" s="490" t="s">
        <v>526</v>
      </c>
      <c r="H248" s="23" t="s">
        <v>527</v>
      </c>
      <c r="I248" s="20" t="s">
        <v>275</v>
      </c>
      <c r="J248" s="998" t="s">
        <v>192</v>
      </c>
      <c r="K248" s="20"/>
      <c r="L248" s="20"/>
      <c r="M248" s="20"/>
      <c r="N248" s="974"/>
      <c r="O248" s="974" t="s">
        <v>16</v>
      </c>
      <c r="P248" s="20"/>
      <c r="Q248" s="21"/>
      <c r="R248" s="21"/>
      <c r="S248" s="20"/>
      <c r="T248" s="20"/>
      <c r="U248" s="66">
        <f t="shared" si="108"/>
        <v>1</v>
      </c>
      <c r="V248" s="20"/>
      <c r="W248" s="20"/>
      <c r="X248" s="20"/>
      <c r="Y248" s="20"/>
      <c r="Z248" s="20"/>
      <c r="AA248" s="20"/>
      <c r="AB248" s="20"/>
      <c r="AC248" s="20"/>
      <c r="AD248" s="20"/>
      <c r="AE248" s="20"/>
      <c r="AF248" s="20"/>
      <c r="AG248" s="20"/>
      <c r="AH248" s="20"/>
      <c r="AI248" s="20"/>
      <c r="AJ248" s="20"/>
      <c r="AK248" s="20"/>
      <c r="AL248" s="20"/>
      <c r="AM248" s="20" t="s">
        <v>724</v>
      </c>
      <c r="AN248" s="20" t="s">
        <v>726</v>
      </c>
      <c r="AO248" s="20" t="s">
        <v>723</v>
      </c>
      <c r="AP248" s="20" t="s">
        <v>724</v>
      </c>
      <c r="AQ248" s="20"/>
      <c r="AR248" s="20"/>
      <c r="AS248" s="20"/>
      <c r="AT248" s="20"/>
      <c r="AU248" s="20"/>
      <c r="AV248" s="20"/>
      <c r="AW248" s="20"/>
      <c r="AX248" s="20"/>
      <c r="AY248" s="20"/>
      <c r="AZ248" s="20"/>
      <c r="BA248" s="20"/>
      <c r="BB248" s="20"/>
      <c r="BC248" s="20"/>
      <c r="BD248" s="20"/>
      <c r="BE248" s="20"/>
      <c r="BF248" s="20">
        <v>2</v>
      </c>
      <c r="BG248" s="20">
        <v>2</v>
      </c>
      <c r="BH248" s="20">
        <v>2</v>
      </c>
      <c r="BI248" s="20">
        <v>2</v>
      </c>
      <c r="BJ248" s="20">
        <v>2</v>
      </c>
      <c r="BK248" s="20">
        <v>2</v>
      </c>
      <c r="BL248" s="20">
        <v>2</v>
      </c>
      <c r="BM248" s="20">
        <v>2</v>
      </c>
      <c r="BN248" s="20">
        <v>2</v>
      </c>
      <c r="BO248" s="20">
        <v>2</v>
      </c>
      <c r="BP248" s="20">
        <v>1</v>
      </c>
      <c r="BQ248" s="20">
        <v>2</v>
      </c>
      <c r="BR248" s="20">
        <v>2</v>
      </c>
      <c r="BS248" s="79">
        <v>1</v>
      </c>
      <c r="BT248" s="20">
        <v>1</v>
      </c>
      <c r="BU248" s="20">
        <v>1</v>
      </c>
      <c r="BV248" s="20">
        <v>2</v>
      </c>
      <c r="BW248" s="20">
        <v>1</v>
      </c>
      <c r="BX248" s="20">
        <v>2</v>
      </c>
      <c r="BY248" s="20">
        <v>2</v>
      </c>
      <c r="BZ248" s="20">
        <v>2</v>
      </c>
      <c r="CA248" s="20">
        <v>2</v>
      </c>
      <c r="CB248" s="20">
        <v>2</v>
      </c>
      <c r="CC248" s="20">
        <v>2</v>
      </c>
      <c r="CD248" s="21">
        <f>COUNTIF($BF248:$CC248,2)</f>
        <v>19</v>
      </c>
      <c r="CE248" s="22">
        <f>CD248/COUNTA($BF248:$CC248)</f>
        <v>0.79166666666666663</v>
      </c>
      <c r="CF248" s="21">
        <f>COUNTIF($BF248:$CC248,1)</f>
        <v>5</v>
      </c>
      <c r="CG248" s="22">
        <f t="shared" si="165"/>
        <v>0.20833333333333334</v>
      </c>
      <c r="CH248" s="21">
        <f>COUNTIF($BF248:$CC248,0)</f>
        <v>0</v>
      </c>
      <c r="CI248" s="22">
        <f>CH248/COUNTA($BF248:$CC248)</f>
        <v>0</v>
      </c>
      <c r="CJ248" s="21">
        <f>(((CD248*2)+(CF248*1)+(CH248*0)))/COUNTA($BF248:$CC248)</f>
        <v>1.7916666666666667</v>
      </c>
      <c r="CK248" s="427" t="str">
        <f>IF(CJ248&gt;=1.6,"Đạt mục tiêu",IF(CJ248&gt;=1,"Cần cố gắng","Chưa đạt"))</f>
        <v>Đạt mục tiêu</v>
      </c>
    </row>
    <row r="249" spans="1:89" ht="62.25">
      <c r="A249" s="950">
        <v>211</v>
      </c>
      <c r="B249" s="451">
        <v>211</v>
      </c>
      <c r="C249" s="390" t="s">
        <v>523</v>
      </c>
      <c r="D249" s="488" t="s">
        <v>14</v>
      </c>
      <c r="E249" s="67" t="s">
        <v>524</v>
      </c>
      <c r="F249" s="1004" t="s">
        <v>17</v>
      </c>
      <c r="G249" s="96" t="s">
        <v>529</v>
      </c>
      <c r="H249" s="96" t="s">
        <v>528</v>
      </c>
      <c r="I249" s="79" t="s">
        <v>275</v>
      </c>
      <c r="J249" s="998" t="s">
        <v>192</v>
      </c>
      <c r="K249" s="950" t="s">
        <v>16</v>
      </c>
      <c r="L249" s="79"/>
      <c r="M249" s="79"/>
      <c r="N249" s="974"/>
      <c r="O249" s="974"/>
      <c r="P249" s="79"/>
      <c r="Q249" s="974"/>
      <c r="R249" s="974"/>
      <c r="S249" s="79"/>
      <c r="T249" s="79"/>
      <c r="U249" s="66">
        <f t="shared" si="108"/>
        <v>1</v>
      </c>
      <c r="V249" s="79" t="s">
        <v>727</v>
      </c>
      <c r="W249" s="79" t="s">
        <v>724</v>
      </c>
      <c r="X249" s="79" t="s">
        <v>726</v>
      </c>
      <c r="Y249" s="79" t="s">
        <v>723</v>
      </c>
      <c r="Z249" s="79"/>
      <c r="AA249" s="79"/>
      <c r="AB249" s="79"/>
      <c r="AC249" s="79"/>
      <c r="AD249" s="79"/>
      <c r="AE249" s="79"/>
      <c r="AF249" s="79"/>
      <c r="AG249" s="79"/>
      <c r="AH249" s="79"/>
      <c r="AI249" s="79"/>
      <c r="AJ249" s="79"/>
      <c r="AK249" s="79"/>
      <c r="AL249" s="79"/>
      <c r="AM249" s="79"/>
      <c r="AN249" s="79"/>
      <c r="AO249" s="79"/>
      <c r="AP249" s="79"/>
      <c r="AQ249" s="79"/>
      <c r="AR249" s="79"/>
      <c r="AS249" s="79"/>
      <c r="AT249" s="79"/>
      <c r="AU249" s="79"/>
      <c r="AV249" s="79"/>
      <c r="AW249" s="79"/>
      <c r="AX249" s="79"/>
      <c r="AY249" s="79"/>
      <c r="AZ249" s="79"/>
      <c r="BA249" s="79"/>
      <c r="BB249" s="79"/>
      <c r="BC249" s="79"/>
      <c r="BD249" s="79"/>
      <c r="BE249" s="79"/>
      <c r="BF249" s="960" t="s">
        <v>281</v>
      </c>
      <c r="BG249" s="960" t="s">
        <v>281</v>
      </c>
      <c r="BH249" s="960" t="s">
        <v>1160</v>
      </c>
      <c r="BI249" s="960" t="s">
        <v>281</v>
      </c>
      <c r="BJ249" s="960" t="s">
        <v>1160</v>
      </c>
      <c r="BK249" s="960" t="s">
        <v>281</v>
      </c>
      <c r="BL249" s="960" t="s">
        <v>281</v>
      </c>
      <c r="BM249" s="960" t="s">
        <v>281</v>
      </c>
      <c r="BN249" s="960" t="s">
        <v>281</v>
      </c>
      <c r="BO249" s="960" t="s">
        <v>281</v>
      </c>
      <c r="BP249" s="960" t="s">
        <v>281</v>
      </c>
      <c r="BQ249" s="960" t="s">
        <v>281</v>
      </c>
      <c r="BR249" s="960" t="s">
        <v>281</v>
      </c>
      <c r="BS249" s="79">
        <v>1</v>
      </c>
      <c r="BT249" s="960" t="s">
        <v>281</v>
      </c>
      <c r="BU249" s="960" t="s">
        <v>281</v>
      </c>
      <c r="BV249" s="960" t="s">
        <v>281</v>
      </c>
      <c r="BW249" s="20">
        <v>1</v>
      </c>
      <c r="BX249" s="960" t="s">
        <v>281</v>
      </c>
      <c r="BY249" s="960" t="s">
        <v>281</v>
      </c>
      <c r="BZ249" s="960" t="s">
        <v>281</v>
      </c>
      <c r="CA249" s="960" t="s">
        <v>281</v>
      </c>
      <c r="CB249" s="960" t="s">
        <v>281</v>
      </c>
      <c r="CC249" s="960" t="s">
        <v>281</v>
      </c>
      <c r="CD249" s="950">
        <f>COUNTIF($BF249:$CC249,2)</f>
        <v>20</v>
      </c>
      <c r="CE249" s="510">
        <f>CD249/COUNTA($BF249:$CC249)</f>
        <v>0.83333333333333337</v>
      </c>
      <c r="CF249" s="950">
        <f>COUNTIF($BF249:$CC249,1)</f>
        <v>4</v>
      </c>
      <c r="CG249" s="510">
        <f t="shared" si="165"/>
        <v>0.16666666666666666</v>
      </c>
      <c r="CH249" s="950">
        <f>COUNTIF($BF249:$CC249,0)</f>
        <v>0</v>
      </c>
      <c r="CI249" s="511">
        <f>CH249/COUNTA($BF249:$CC249)</f>
        <v>0</v>
      </c>
      <c r="CJ249" s="950">
        <f>(((CD249*2)+(CF249*1)+(CH249*0)))/COUNTA($BF249:$CC249)</f>
        <v>1.8333333333333333</v>
      </c>
      <c r="CK249" s="951" t="str">
        <f>IF(CJ249&gt;=1.6,"Đạt mục tiêu",IF(CJ249&gt;=1,"Cần cố gắng","Chưa đạt"))</f>
        <v>Đạt mục tiêu</v>
      </c>
    </row>
    <row r="250" spans="1:89" s="972" customFormat="1" ht="62.25">
      <c r="A250" s="19">
        <v>212</v>
      </c>
      <c r="B250" s="451">
        <v>212</v>
      </c>
      <c r="C250" s="67" t="s">
        <v>523</v>
      </c>
      <c r="D250" s="488" t="s">
        <v>14</v>
      </c>
      <c r="E250" s="67" t="s">
        <v>524</v>
      </c>
      <c r="F250" s="1004" t="s">
        <v>17</v>
      </c>
      <c r="G250" s="96" t="s">
        <v>530</v>
      </c>
      <c r="H250" s="96" t="s">
        <v>531</v>
      </c>
      <c r="I250" s="79" t="s">
        <v>275</v>
      </c>
      <c r="J250" s="998" t="s">
        <v>192</v>
      </c>
      <c r="K250" s="79"/>
      <c r="L250" s="974" t="s">
        <v>16</v>
      </c>
      <c r="M250" s="79"/>
      <c r="N250" s="974"/>
      <c r="O250" s="974"/>
      <c r="P250" s="79"/>
      <c r="Q250" s="974"/>
      <c r="R250" s="974"/>
      <c r="S250" s="79"/>
      <c r="T250" s="79"/>
      <c r="U250" s="66">
        <f t="shared" si="108"/>
        <v>1</v>
      </c>
      <c r="V250" s="79"/>
      <c r="W250" s="79"/>
      <c r="X250" s="79"/>
      <c r="Y250" s="79"/>
      <c r="Z250" s="79" t="s">
        <v>724</v>
      </c>
      <c r="AA250" s="79"/>
      <c r="AB250" s="79" t="s">
        <v>724</v>
      </c>
      <c r="AC250" s="79" t="s">
        <v>726</v>
      </c>
      <c r="AD250" s="79"/>
      <c r="AE250" s="79"/>
      <c r="AF250" s="79"/>
      <c r="AG250" s="79"/>
      <c r="AH250" s="79"/>
      <c r="AI250" s="79"/>
      <c r="AJ250" s="79"/>
      <c r="AK250" s="79"/>
      <c r="AL250" s="79"/>
      <c r="AM250" s="79"/>
      <c r="AN250" s="79"/>
      <c r="AO250" s="79"/>
      <c r="AP250" s="79"/>
      <c r="AQ250" s="79"/>
      <c r="AR250" s="79"/>
      <c r="AS250" s="79"/>
      <c r="AT250" s="79"/>
      <c r="AU250" s="79"/>
      <c r="AV250" s="79"/>
      <c r="AW250" s="79"/>
      <c r="AX250" s="79"/>
      <c r="AY250" s="79"/>
      <c r="AZ250" s="79"/>
      <c r="BA250" s="79"/>
      <c r="BB250" s="79"/>
      <c r="BC250" s="79"/>
      <c r="BD250" s="79"/>
      <c r="BE250" s="79"/>
      <c r="BF250" s="79">
        <v>1</v>
      </c>
      <c r="BG250" s="79">
        <v>2</v>
      </c>
      <c r="BH250" s="79">
        <v>2</v>
      </c>
      <c r="BI250" s="79">
        <v>2</v>
      </c>
      <c r="BJ250" s="79">
        <v>1</v>
      </c>
      <c r="BK250" s="79">
        <v>2</v>
      </c>
      <c r="BL250" s="79">
        <v>2</v>
      </c>
      <c r="BM250" s="79">
        <v>2</v>
      </c>
      <c r="BN250" s="79">
        <v>2</v>
      </c>
      <c r="BO250" s="79">
        <v>1</v>
      </c>
      <c r="BP250" s="79">
        <v>1</v>
      </c>
      <c r="BQ250" s="79">
        <v>2</v>
      </c>
      <c r="BR250" s="79">
        <v>2</v>
      </c>
      <c r="BS250" s="79">
        <v>1</v>
      </c>
      <c r="BT250" s="79">
        <v>2</v>
      </c>
      <c r="BU250" s="79">
        <v>2</v>
      </c>
      <c r="BV250" s="79">
        <v>2</v>
      </c>
      <c r="BW250" s="20">
        <v>1</v>
      </c>
      <c r="BX250" s="79">
        <v>2</v>
      </c>
      <c r="BY250" s="79">
        <v>2</v>
      </c>
      <c r="BZ250" s="79">
        <v>2</v>
      </c>
      <c r="CA250" s="79">
        <v>2</v>
      </c>
      <c r="CB250" s="79">
        <v>2</v>
      </c>
      <c r="CC250" s="79">
        <v>2</v>
      </c>
      <c r="CD250" s="21">
        <f>COUNTIF($BF250:$CC250,2)</f>
        <v>18</v>
      </c>
      <c r="CE250" s="524">
        <f>CD250/COUNTA($BF250:$CC250)</f>
        <v>0.75</v>
      </c>
      <c r="CF250" s="21">
        <f>COUNTIF($BF250:$CC250,1)</f>
        <v>6</v>
      </c>
      <c r="CG250" s="524">
        <f t="shared" si="165"/>
        <v>0.25</v>
      </c>
      <c r="CH250" s="21">
        <f>COUNTIF($BF250:$CC250,0)</f>
        <v>0</v>
      </c>
      <c r="CI250" s="81">
        <f>CH250/COUNTA($BF250:$CC250)</f>
        <v>0</v>
      </c>
      <c r="CJ250" s="21">
        <f>(((CD250*2)+(CF250*1)+(CH250*0)))/COUNTA($BF250:$CC250)</f>
        <v>1.75</v>
      </c>
      <c r="CK250" s="427" t="str">
        <f>IF(CJ250&gt;=1.6,"Đạt mục tiêu",IF(CJ250&gt;=1,"Cần cố gắng","Chưa đạt"))</f>
        <v>Đạt mục tiêu</v>
      </c>
    </row>
    <row r="251" spans="1:89" s="3" customFormat="1" ht="62.25">
      <c r="A251" s="19">
        <v>213</v>
      </c>
      <c r="B251" s="451">
        <v>213</v>
      </c>
      <c r="C251" s="390" t="s">
        <v>523</v>
      </c>
      <c r="D251" s="488" t="s">
        <v>14</v>
      </c>
      <c r="E251" s="390" t="s">
        <v>524</v>
      </c>
      <c r="F251" s="1004" t="s">
        <v>17</v>
      </c>
      <c r="G251" s="37" t="s">
        <v>532</v>
      </c>
      <c r="H251" s="37" t="s">
        <v>1187</v>
      </c>
      <c r="I251" s="963" t="s">
        <v>275</v>
      </c>
      <c r="J251" s="960" t="s">
        <v>192</v>
      </c>
      <c r="K251" s="963"/>
      <c r="L251" s="963"/>
      <c r="M251" s="944" t="s">
        <v>16</v>
      </c>
      <c r="N251" s="944"/>
      <c r="O251" s="944"/>
      <c r="P251" s="963"/>
      <c r="Q251" s="944"/>
      <c r="R251" s="944"/>
      <c r="S251" s="963"/>
      <c r="T251" s="963"/>
      <c r="U251" s="493">
        <f t="shared" si="108"/>
        <v>1</v>
      </c>
      <c r="V251" s="963"/>
      <c r="W251" s="963"/>
      <c r="X251" s="963"/>
      <c r="Y251" s="963"/>
      <c r="Z251" s="963"/>
      <c r="AA251" s="963"/>
      <c r="AB251" s="963"/>
      <c r="AC251" s="963"/>
      <c r="AD251" s="963" t="s">
        <v>723</v>
      </c>
      <c r="AE251" s="963" t="s">
        <v>726</v>
      </c>
      <c r="AF251" s="963" t="s">
        <v>726</v>
      </c>
      <c r="AG251" s="963" t="s">
        <v>726</v>
      </c>
      <c r="AH251" s="963"/>
      <c r="AI251" s="963"/>
      <c r="AJ251" s="963"/>
      <c r="AK251" s="963"/>
      <c r="AL251" s="963"/>
      <c r="AM251" s="963"/>
      <c r="AN251" s="963"/>
      <c r="AO251" s="963"/>
      <c r="AP251" s="963"/>
      <c r="AQ251" s="963"/>
      <c r="AR251" s="963"/>
      <c r="AS251" s="963"/>
      <c r="AT251" s="963"/>
      <c r="AU251" s="963"/>
      <c r="AV251" s="963"/>
      <c r="AW251" s="963"/>
      <c r="AX251" s="963"/>
      <c r="AY251" s="963"/>
      <c r="AZ251" s="963"/>
      <c r="BA251" s="963"/>
      <c r="BB251" s="963"/>
      <c r="BC251" s="963"/>
      <c r="BD251" s="963"/>
      <c r="BE251" s="963"/>
      <c r="BF251" s="963">
        <v>1</v>
      </c>
      <c r="BG251" s="963">
        <v>2</v>
      </c>
      <c r="BH251" s="963">
        <v>1</v>
      </c>
      <c r="BI251" s="963">
        <v>2</v>
      </c>
      <c r="BJ251" s="963">
        <v>2</v>
      </c>
      <c r="BK251" s="963">
        <v>2</v>
      </c>
      <c r="BL251" s="963">
        <v>2</v>
      </c>
      <c r="BM251" s="963">
        <v>2</v>
      </c>
      <c r="BN251" s="963">
        <v>2</v>
      </c>
      <c r="BO251" s="963">
        <v>2</v>
      </c>
      <c r="BP251" s="963">
        <v>2</v>
      </c>
      <c r="BQ251" s="963">
        <v>2</v>
      </c>
      <c r="BR251" s="963">
        <v>2</v>
      </c>
      <c r="BS251" s="79">
        <v>1</v>
      </c>
      <c r="BT251" s="963">
        <v>2</v>
      </c>
      <c r="BU251" s="963">
        <v>1</v>
      </c>
      <c r="BV251" s="963">
        <v>2</v>
      </c>
      <c r="BW251" s="20">
        <v>1</v>
      </c>
      <c r="BX251" s="963">
        <v>2</v>
      </c>
      <c r="BY251" s="963">
        <v>2</v>
      </c>
      <c r="BZ251" s="963">
        <v>2</v>
      </c>
      <c r="CA251" s="963">
        <v>2</v>
      </c>
      <c r="CB251" s="963">
        <v>2</v>
      </c>
      <c r="CC251" s="963">
        <v>2</v>
      </c>
      <c r="CD251" s="533">
        <f>COUNTIF($BF251:$CC251,2)</f>
        <v>19</v>
      </c>
      <c r="CE251" s="534">
        <f>CD251/COUNTA($BF251:$CC251)</f>
        <v>0.79166666666666663</v>
      </c>
      <c r="CF251" s="533">
        <f>COUNTIF($BF251:$CC251,1)</f>
        <v>5</v>
      </c>
      <c r="CG251" s="534">
        <f t="shared" si="165"/>
        <v>0.20833333333333334</v>
      </c>
      <c r="CH251" s="533">
        <f>COUNTIF($BF251:$CC251,0)</f>
        <v>0</v>
      </c>
      <c r="CI251" s="535">
        <f>CH251/COUNTA($BF251:$CC251)</f>
        <v>0</v>
      </c>
      <c r="CJ251" s="533">
        <f>(((CD251*2)+(CF251*1)+(CH251*0)))/COUNTA($BF251:$CC251)</f>
        <v>1.7916666666666667</v>
      </c>
      <c r="CK251" s="952" t="str">
        <f t="shared" ref="CK251" si="177">IF(CJ251&gt;=1.6,"Đạt mục tiêu",IF(CJ251&gt;=1,"Cần cố gắng","Chưa đạt"))</f>
        <v>Đạt mục tiêu</v>
      </c>
    </row>
    <row r="252" spans="1:89" ht="62.25">
      <c r="A252" s="950">
        <v>214</v>
      </c>
      <c r="B252" s="451">
        <v>214</v>
      </c>
      <c r="C252" s="390" t="s">
        <v>523</v>
      </c>
      <c r="D252" s="488" t="s">
        <v>14</v>
      </c>
      <c r="E252" s="390" t="s">
        <v>524</v>
      </c>
      <c r="F252" s="1004" t="s">
        <v>17</v>
      </c>
      <c r="G252" s="96" t="s">
        <v>533</v>
      </c>
      <c r="H252" s="518" t="s">
        <v>534</v>
      </c>
      <c r="I252" s="79" t="s">
        <v>275</v>
      </c>
      <c r="J252" s="998" t="s">
        <v>192</v>
      </c>
      <c r="K252" s="79"/>
      <c r="L252" s="79"/>
      <c r="M252" s="79"/>
      <c r="N252" s="950" t="s">
        <v>16</v>
      </c>
      <c r="O252" s="974"/>
      <c r="P252" s="79"/>
      <c r="Q252" s="974"/>
      <c r="R252" s="974"/>
      <c r="S252" s="79"/>
      <c r="T252" s="79"/>
      <c r="U252" s="66">
        <f t="shared" si="108"/>
        <v>1</v>
      </c>
      <c r="V252" s="79"/>
      <c r="W252" s="79"/>
      <c r="X252" s="79"/>
      <c r="Y252" s="79"/>
      <c r="Z252" s="79"/>
      <c r="AA252" s="79"/>
      <c r="AB252" s="79"/>
      <c r="AC252" s="79"/>
      <c r="AD252" s="79"/>
      <c r="AE252" s="79"/>
      <c r="AF252" s="79"/>
      <c r="AG252" s="79"/>
      <c r="AH252" s="950" t="s">
        <v>726</v>
      </c>
      <c r="AI252" s="950" t="s">
        <v>726</v>
      </c>
      <c r="AJ252" s="950" t="s">
        <v>723</v>
      </c>
      <c r="AK252" s="950" t="s">
        <v>726</v>
      </c>
      <c r="AL252" s="950" t="s">
        <v>723</v>
      </c>
      <c r="AM252" s="79"/>
      <c r="AN252" s="79"/>
      <c r="AO252" s="79"/>
      <c r="AP252" s="79"/>
      <c r="AQ252" s="79"/>
      <c r="AR252" s="79"/>
      <c r="AS252" s="79"/>
      <c r="AT252" s="79"/>
      <c r="AU252" s="79"/>
      <c r="AV252" s="79"/>
      <c r="AW252" s="79"/>
      <c r="AX252" s="79"/>
      <c r="AY252" s="79"/>
      <c r="AZ252" s="79"/>
      <c r="BA252" s="79"/>
      <c r="BB252" s="79"/>
      <c r="BC252" s="79"/>
      <c r="BD252" s="79"/>
      <c r="BE252" s="79"/>
      <c r="BF252" s="20">
        <v>2</v>
      </c>
      <c r="BG252" s="20">
        <v>2</v>
      </c>
      <c r="BH252" s="20">
        <v>2</v>
      </c>
      <c r="BI252" s="20">
        <v>2</v>
      </c>
      <c r="BJ252" s="20">
        <v>2</v>
      </c>
      <c r="BK252" s="20">
        <v>1</v>
      </c>
      <c r="BL252" s="20">
        <v>2</v>
      </c>
      <c r="BM252" s="20">
        <v>2</v>
      </c>
      <c r="BN252" s="20">
        <v>1</v>
      </c>
      <c r="BO252" s="20">
        <v>1</v>
      </c>
      <c r="BP252" s="20">
        <v>2</v>
      </c>
      <c r="BQ252" s="20">
        <v>2</v>
      </c>
      <c r="BR252" s="20">
        <v>2</v>
      </c>
      <c r="BS252" s="79">
        <v>1</v>
      </c>
      <c r="BT252" s="20">
        <v>2</v>
      </c>
      <c r="BU252" s="20">
        <v>2</v>
      </c>
      <c r="BV252" s="20">
        <v>2</v>
      </c>
      <c r="BW252" s="20">
        <v>1</v>
      </c>
      <c r="BX252" s="20">
        <v>2</v>
      </c>
      <c r="BY252" s="20">
        <v>2</v>
      </c>
      <c r="BZ252" s="20">
        <v>2</v>
      </c>
      <c r="CA252" s="20">
        <v>2</v>
      </c>
      <c r="CB252" s="20">
        <v>2</v>
      </c>
      <c r="CC252" s="20">
        <v>2</v>
      </c>
      <c r="CD252" s="21">
        <f>COUNTIF($BF252:$CC252,2)</f>
        <v>19</v>
      </c>
      <c r="CE252" s="22">
        <f>CD252/COUNTA($BF252:$CC252)</f>
        <v>0.79166666666666663</v>
      </c>
      <c r="CF252" s="21">
        <f>COUNTIF($BF252:$CC252,1)</f>
        <v>5</v>
      </c>
      <c r="CG252" s="22">
        <f t="shared" si="165"/>
        <v>0.20833333333333334</v>
      </c>
      <c r="CH252" s="21">
        <f>COUNTIF($BF252:$CC252,0)</f>
        <v>0</v>
      </c>
      <c r="CI252" s="22">
        <f>CH252/COUNTA($BF252:$CC252)</f>
        <v>0</v>
      </c>
      <c r="CJ252" s="21">
        <f>(((CD252*2)+(CF252*1)+(CH252*0)))/COUNTA($BF252:$CC252)</f>
        <v>1.7916666666666667</v>
      </c>
      <c r="CK252" s="427" t="str">
        <f>IF(CJ244&gt;=1.6,"Đạt mục tiêu",IF(CJ244&gt;=1,"Cần cố gắng","Chưa đạt"))</f>
        <v>Đạt mục tiêu</v>
      </c>
    </row>
    <row r="253" spans="1:89" s="972" customFormat="1" ht="62.25">
      <c r="A253" s="19">
        <v>215</v>
      </c>
      <c r="B253" s="451">
        <v>215</v>
      </c>
      <c r="C253" s="67" t="s">
        <v>523</v>
      </c>
      <c r="D253" s="488" t="s">
        <v>14</v>
      </c>
      <c r="E253" s="67" t="s">
        <v>524</v>
      </c>
      <c r="F253" s="1004" t="s">
        <v>17</v>
      </c>
      <c r="G253" s="96" t="s">
        <v>536</v>
      </c>
      <c r="H253" s="96" t="s">
        <v>993</v>
      </c>
      <c r="I253" s="79" t="s">
        <v>275</v>
      </c>
      <c r="J253" s="998" t="s">
        <v>192</v>
      </c>
      <c r="K253" s="79"/>
      <c r="L253" s="79"/>
      <c r="M253" s="79"/>
      <c r="N253" s="974"/>
      <c r="O253" s="974"/>
      <c r="P253" s="974" t="s">
        <v>16</v>
      </c>
      <c r="Q253" s="974"/>
      <c r="R253" s="974"/>
      <c r="S253" s="79"/>
      <c r="T253" s="79"/>
      <c r="U253" s="66">
        <f t="shared" si="108"/>
        <v>1</v>
      </c>
      <c r="V253" s="79"/>
      <c r="W253" s="79"/>
      <c r="X253" s="79"/>
      <c r="Y253" s="79"/>
      <c r="Z253" s="79"/>
      <c r="AA253" s="79"/>
      <c r="AB253" s="79"/>
      <c r="AC253" s="79"/>
      <c r="AD253" s="79"/>
      <c r="AE253" s="79"/>
      <c r="AF253" s="79"/>
      <c r="AG253" s="79"/>
      <c r="AH253" s="79"/>
      <c r="AI253" s="79"/>
      <c r="AJ253" s="79"/>
      <c r="AK253" s="79"/>
      <c r="AL253" s="79"/>
      <c r="AM253" s="79"/>
      <c r="AN253" s="79"/>
      <c r="AO253" s="79"/>
      <c r="AP253" s="79"/>
      <c r="AQ253" s="79" t="s">
        <v>726</v>
      </c>
      <c r="AR253" s="79" t="s">
        <v>723</v>
      </c>
      <c r="AS253" s="79" t="s">
        <v>726</v>
      </c>
      <c r="AT253" s="79"/>
      <c r="AU253" s="79"/>
      <c r="AV253" s="79"/>
      <c r="AW253" s="79"/>
      <c r="AX253" s="79"/>
      <c r="AY253" s="79"/>
      <c r="AZ253" s="79"/>
      <c r="BA253" s="79"/>
      <c r="BB253" s="79"/>
      <c r="BC253" s="79"/>
      <c r="BD253" s="79"/>
      <c r="BE253" s="79"/>
      <c r="BF253" s="20">
        <v>2</v>
      </c>
      <c r="BG253" s="20">
        <v>2</v>
      </c>
      <c r="BH253" s="20">
        <v>2</v>
      </c>
      <c r="BI253" s="20">
        <v>2</v>
      </c>
      <c r="BJ253" s="20">
        <v>2</v>
      </c>
      <c r="BK253" s="20">
        <v>2</v>
      </c>
      <c r="BL253" s="20">
        <v>2</v>
      </c>
      <c r="BM253" s="20">
        <v>2</v>
      </c>
      <c r="BN253" s="20">
        <v>2</v>
      </c>
      <c r="BO253" s="20">
        <v>2</v>
      </c>
      <c r="BP253" s="20">
        <v>2</v>
      </c>
      <c r="BQ253" s="20">
        <v>2</v>
      </c>
      <c r="BR253" s="20">
        <v>2</v>
      </c>
      <c r="BS253" s="79">
        <v>1</v>
      </c>
      <c r="BT253" s="20">
        <v>1</v>
      </c>
      <c r="BU253" s="20">
        <v>1</v>
      </c>
      <c r="BV253" s="20">
        <v>2</v>
      </c>
      <c r="BW253" s="20">
        <v>1</v>
      </c>
      <c r="BX253" s="20">
        <v>2</v>
      </c>
      <c r="BY253" s="20">
        <v>2</v>
      </c>
      <c r="BZ253" s="20">
        <v>2</v>
      </c>
      <c r="CA253" s="20">
        <v>2</v>
      </c>
      <c r="CB253" s="20">
        <v>2</v>
      </c>
      <c r="CC253" s="20">
        <v>2</v>
      </c>
      <c r="CD253" s="21">
        <f t="shared" ref="CD253:CD256" si="178">COUNTIF($BF253:$CC253,2)</f>
        <v>20</v>
      </c>
      <c r="CE253" s="22">
        <f t="shared" ref="CE253:CE256" si="179">CD253/COUNTA($BF253:$CC253)</f>
        <v>0.83333333333333337</v>
      </c>
      <c r="CF253" s="21">
        <f t="shared" ref="CF253:CF256" si="180">COUNTIF($BF253:$CC253,1)</f>
        <v>4</v>
      </c>
      <c r="CG253" s="22">
        <f t="shared" si="165"/>
        <v>0.16666666666666666</v>
      </c>
      <c r="CH253" s="21">
        <f t="shared" ref="CH253:CH256" si="181">COUNTIF($BF253:$CC253,0)</f>
        <v>0</v>
      </c>
      <c r="CI253" s="22">
        <f t="shared" ref="CI253:CI256" si="182">CH253/COUNTA($BF253:$CC253)</f>
        <v>0</v>
      </c>
      <c r="CJ253" s="21">
        <f t="shared" ref="CJ253:CJ256" si="183">(((CD253*2)+(CF253*1)+(CH253*0)))/COUNTA($BF253:$CC253)</f>
        <v>1.8333333333333333</v>
      </c>
      <c r="CK253" s="427" t="str">
        <f t="shared" ref="CK253:CK256" si="184">IF(CJ245&gt;=1.6,"Đạt mục tiêu",IF(CJ245&gt;=1,"Cần cố gắng","Chưa đạt"))</f>
        <v>Đạt mục tiêu</v>
      </c>
    </row>
    <row r="254" spans="1:89" s="972" customFormat="1" ht="62.25">
      <c r="A254" s="19">
        <v>216</v>
      </c>
      <c r="B254" s="451">
        <v>216</v>
      </c>
      <c r="C254" s="67" t="s">
        <v>523</v>
      </c>
      <c r="D254" s="488" t="s">
        <v>14</v>
      </c>
      <c r="E254" s="67" t="s">
        <v>524</v>
      </c>
      <c r="F254" s="1004" t="s">
        <v>17</v>
      </c>
      <c r="G254" s="96" t="s">
        <v>537</v>
      </c>
      <c r="H254" s="96" t="s">
        <v>538</v>
      </c>
      <c r="I254" s="79" t="s">
        <v>275</v>
      </c>
      <c r="J254" s="998" t="s">
        <v>192</v>
      </c>
      <c r="K254" s="79"/>
      <c r="L254" s="79"/>
      <c r="M254" s="79"/>
      <c r="N254" s="974"/>
      <c r="O254" s="144" t="s">
        <v>16</v>
      </c>
      <c r="P254" s="79"/>
      <c r="Q254" s="974"/>
      <c r="R254" s="974"/>
      <c r="S254" s="79"/>
      <c r="T254" s="79"/>
      <c r="U254" s="66">
        <f t="shared" si="108"/>
        <v>1</v>
      </c>
      <c r="V254" s="79"/>
      <c r="W254" s="79"/>
      <c r="X254" s="79"/>
      <c r="Y254" s="79"/>
      <c r="Z254" s="79"/>
      <c r="AA254" s="79"/>
      <c r="AB254" s="79"/>
      <c r="AC254" s="79"/>
      <c r="AD254" s="79"/>
      <c r="AE254" s="79"/>
      <c r="AF254" s="79"/>
      <c r="AG254" s="79"/>
      <c r="AH254" s="79"/>
      <c r="AI254" s="79"/>
      <c r="AJ254" s="79"/>
      <c r="AK254" s="79"/>
      <c r="AL254" s="79"/>
      <c r="AM254" s="79" t="s">
        <v>724</v>
      </c>
      <c r="AN254" s="79" t="s">
        <v>724</v>
      </c>
      <c r="AO254" s="79" t="s">
        <v>724</v>
      </c>
      <c r="AP254" s="79" t="s">
        <v>724</v>
      </c>
      <c r="AQ254" s="79"/>
      <c r="AR254" s="79"/>
      <c r="AS254" s="79"/>
      <c r="AT254" s="79"/>
      <c r="AU254" s="79"/>
      <c r="AV254" s="79"/>
      <c r="AW254" s="79"/>
      <c r="AX254" s="79"/>
      <c r="AY254" s="79"/>
      <c r="AZ254" s="79"/>
      <c r="BA254" s="79"/>
      <c r="BB254" s="79"/>
      <c r="BC254" s="79"/>
      <c r="BD254" s="79"/>
      <c r="BE254" s="79"/>
      <c r="BF254" s="20">
        <v>2</v>
      </c>
      <c r="BG254" s="20">
        <v>2</v>
      </c>
      <c r="BH254" s="20">
        <v>2</v>
      </c>
      <c r="BI254" s="20">
        <v>2</v>
      </c>
      <c r="BJ254" s="20">
        <v>2</v>
      </c>
      <c r="BK254" s="20">
        <v>2</v>
      </c>
      <c r="BL254" s="20">
        <v>2</v>
      </c>
      <c r="BM254" s="20">
        <v>2</v>
      </c>
      <c r="BN254" s="20">
        <v>2</v>
      </c>
      <c r="BO254" s="20">
        <v>2</v>
      </c>
      <c r="BP254" s="20">
        <v>2</v>
      </c>
      <c r="BQ254" s="20">
        <v>2</v>
      </c>
      <c r="BR254" s="20">
        <v>2</v>
      </c>
      <c r="BS254" s="79">
        <v>1</v>
      </c>
      <c r="BT254" s="20">
        <v>1</v>
      </c>
      <c r="BU254" s="20">
        <v>1</v>
      </c>
      <c r="BV254" s="20">
        <v>2</v>
      </c>
      <c r="BW254" s="20">
        <v>1</v>
      </c>
      <c r="BX254" s="20">
        <v>2</v>
      </c>
      <c r="BY254" s="20">
        <v>2</v>
      </c>
      <c r="BZ254" s="20">
        <v>2</v>
      </c>
      <c r="CA254" s="20">
        <v>2</v>
      </c>
      <c r="CB254" s="20">
        <v>2</v>
      </c>
      <c r="CC254" s="20">
        <v>2</v>
      </c>
      <c r="CD254" s="21">
        <f t="shared" si="178"/>
        <v>20</v>
      </c>
      <c r="CE254" s="22">
        <f t="shared" si="179"/>
        <v>0.83333333333333337</v>
      </c>
      <c r="CF254" s="21">
        <f t="shared" si="180"/>
        <v>4</v>
      </c>
      <c r="CG254" s="22">
        <f t="shared" si="165"/>
        <v>0.16666666666666666</v>
      </c>
      <c r="CH254" s="21">
        <f t="shared" si="181"/>
        <v>0</v>
      </c>
      <c r="CI254" s="22">
        <f t="shared" si="182"/>
        <v>0</v>
      </c>
      <c r="CJ254" s="21">
        <f t="shared" si="183"/>
        <v>1.8333333333333333</v>
      </c>
      <c r="CK254" s="427" t="str">
        <f t="shared" si="184"/>
        <v>Đạt mục tiêu</v>
      </c>
    </row>
    <row r="255" spans="1:89" s="972" customFormat="1" ht="62.25">
      <c r="A255" s="19">
        <v>217</v>
      </c>
      <c r="B255" s="451">
        <v>217</v>
      </c>
      <c r="C255" s="67" t="s">
        <v>523</v>
      </c>
      <c r="D255" s="488" t="s">
        <v>14</v>
      </c>
      <c r="E255" s="67" t="s">
        <v>524</v>
      </c>
      <c r="F255" s="1004" t="s">
        <v>17</v>
      </c>
      <c r="G255" s="96" t="s">
        <v>539</v>
      </c>
      <c r="H255" s="96" t="s">
        <v>540</v>
      </c>
      <c r="I255" s="79" t="s">
        <v>275</v>
      </c>
      <c r="J255" s="998" t="s">
        <v>192</v>
      </c>
      <c r="K255" s="79"/>
      <c r="L255" s="79"/>
      <c r="M255" s="79"/>
      <c r="N255" s="974"/>
      <c r="O255" s="974"/>
      <c r="P255" s="79"/>
      <c r="Q255" s="974" t="s">
        <v>16</v>
      </c>
      <c r="R255" s="974"/>
      <c r="S255" s="79"/>
      <c r="T255" s="79"/>
      <c r="U255" s="66">
        <f t="shared" ref="U255:U256" si="185">COUNTIF(K255:T255,"x")</f>
        <v>1</v>
      </c>
      <c r="V255" s="79"/>
      <c r="W255" s="79"/>
      <c r="X255" s="79"/>
      <c r="Y255" s="79"/>
      <c r="Z255" s="79"/>
      <c r="AA255" s="79"/>
      <c r="AB255" s="79"/>
      <c r="AC255" s="79"/>
      <c r="AD255" s="79"/>
      <c r="AE255" s="79"/>
      <c r="AF255" s="79"/>
      <c r="AG255" s="79"/>
      <c r="AH255" s="79"/>
      <c r="AI255" s="79"/>
      <c r="AJ255" s="79"/>
      <c r="AK255" s="79"/>
      <c r="AL255" s="79"/>
      <c r="AM255" s="79"/>
      <c r="AN255" s="79"/>
      <c r="AO255" s="79"/>
      <c r="AP255" s="79"/>
      <c r="AQ255" s="79"/>
      <c r="AR255" s="79"/>
      <c r="AS255" s="79"/>
      <c r="AT255" s="79" t="s">
        <v>726</v>
      </c>
      <c r="AU255" s="79" t="s">
        <v>724</v>
      </c>
      <c r="AV255" s="79" t="s">
        <v>726</v>
      </c>
      <c r="AW255" s="79" t="s">
        <v>727</v>
      </c>
      <c r="AX255" s="79"/>
      <c r="AY255" s="79"/>
      <c r="AZ255" s="79"/>
      <c r="BA255" s="79"/>
      <c r="BB255" s="79"/>
      <c r="BC255" s="79"/>
      <c r="BD255" s="79"/>
      <c r="BE255" s="79"/>
      <c r="BF255" s="20">
        <v>2</v>
      </c>
      <c r="BG255" s="20">
        <v>2</v>
      </c>
      <c r="BH255" s="20">
        <v>2</v>
      </c>
      <c r="BI255" s="20">
        <v>2</v>
      </c>
      <c r="BJ255" s="20">
        <v>2</v>
      </c>
      <c r="BK255" s="20">
        <v>1</v>
      </c>
      <c r="BL255" s="20">
        <v>2</v>
      </c>
      <c r="BM255" s="20">
        <v>1</v>
      </c>
      <c r="BN255" s="20">
        <v>2</v>
      </c>
      <c r="BO255" s="20">
        <v>2</v>
      </c>
      <c r="BP255" s="20">
        <v>2</v>
      </c>
      <c r="BQ255" s="20">
        <v>2</v>
      </c>
      <c r="BR255" s="20">
        <v>2</v>
      </c>
      <c r="BS255" s="79">
        <v>1</v>
      </c>
      <c r="BT255" s="20">
        <v>2</v>
      </c>
      <c r="BU255" s="20">
        <v>1</v>
      </c>
      <c r="BV255" s="20">
        <v>2</v>
      </c>
      <c r="BW255" s="20">
        <v>1</v>
      </c>
      <c r="BX255" s="20">
        <v>2</v>
      </c>
      <c r="BY255" s="20">
        <v>2</v>
      </c>
      <c r="BZ255" s="20">
        <v>2</v>
      </c>
      <c r="CA255" s="20">
        <v>2</v>
      </c>
      <c r="CB255" s="20">
        <v>2</v>
      </c>
      <c r="CC255" s="20">
        <v>2</v>
      </c>
      <c r="CD255" s="21">
        <f t="shared" si="178"/>
        <v>19</v>
      </c>
      <c r="CE255" s="22">
        <f t="shared" si="179"/>
        <v>0.79166666666666663</v>
      </c>
      <c r="CF255" s="21">
        <f t="shared" si="180"/>
        <v>5</v>
      </c>
      <c r="CG255" s="22">
        <f t="shared" si="165"/>
        <v>0.20833333333333334</v>
      </c>
      <c r="CH255" s="21">
        <f t="shared" si="181"/>
        <v>0</v>
      </c>
      <c r="CI255" s="22">
        <f t="shared" si="182"/>
        <v>0</v>
      </c>
      <c r="CJ255" s="21">
        <f t="shared" si="183"/>
        <v>1.7916666666666667</v>
      </c>
      <c r="CK255" s="427" t="str">
        <f t="shared" si="184"/>
        <v>Đạt mục tiêu</v>
      </c>
    </row>
    <row r="256" spans="1:89" s="972" customFormat="1" ht="67.5" customHeight="1">
      <c r="A256" s="19">
        <v>218</v>
      </c>
      <c r="B256" s="451">
        <v>218</v>
      </c>
      <c r="C256" s="67" t="s">
        <v>523</v>
      </c>
      <c r="D256" s="488" t="s">
        <v>14</v>
      </c>
      <c r="E256" s="67" t="s">
        <v>524</v>
      </c>
      <c r="F256" s="1004" t="s">
        <v>17</v>
      </c>
      <c r="G256" s="96" t="s">
        <v>541</v>
      </c>
      <c r="H256" s="96" t="s">
        <v>542</v>
      </c>
      <c r="I256" s="79" t="s">
        <v>275</v>
      </c>
      <c r="J256" s="998" t="s">
        <v>192</v>
      </c>
      <c r="K256" s="79"/>
      <c r="L256" s="79"/>
      <c r="M256" s="79"/>
      <c r="N256" s="974"/>
      <c r="O256" s="974"/>
      <c r="P256" s="79"/>
      <c r="Q256" s="974"/>
      <c r="R256" s="974"/>
      <c r="S256" s="79" t="s">
        <v>16</v>
      </c>
      <c r="T256" s="79"/>
      <c r="U256" s="66">
        <f t="shared" si="185"/>
        <v>1</v>
      </c>
      <c r="V256" s="79"/>
      <c r="W256" s="79"/>
      <c r="X256" s="79"/>
      <c r="Y256" s="79"/>
      <c r="Z256" s="79"/>
      <c r="AA256" s="79"/>
      <c r="AB256" s="79"/>
      <c r="AC256" s="79"/>
      <c r="AD256" s="79"/>
      <c r="AE256" s="79"/>
      <c r="AF256" s="79"/>
      <c r="AG256" s="79"/>
      <c r="AH256" s="79"/>
      <c r="AI256" s="79"/>
      <c r="AJ256" s="79"/>
      <c r="AK256" s="79"/>
      <c r="AL256" s="79"/>
      <c r="AM256" s="79"/>
      <c r="AN256" s="79"/>
      <c r="AO256" s="79"/>
      <c r="AP256" s="79"/>
      <c r="AQ256" s="79"/>
      <c r="AR256" s="79"/>
      <c r="AS256" s="79"/>
      <c r="AT256" s="79"/>
      <c r="AU256" s="79"/>
      <c r="AV256" s="79"/>
      <c r="AW256" s="79"/>
      <c r="AX256" s="79"/>
      <c r="AY256" s="79"/>
      <c r="AZ256" s="79" t="s">
        <v>723</v>
      </c>
      <c r="BA256" s="79" t="s">
        <v>724</v>
      </c>
      <c r="BB256" s="79" t="s">
        <v>726</v>
      </c>
      <c r="BC256" s="79" t="s">
        <v>723</v>
      </c>
      <c r="BD256" s="79"/>
      <c r="BE256" s="79"/>
      <c r="BF256" s="20">
        <v>2</v>
      </c>
      <c r="BG256" s="20">
        <v>2</v>
      </c>
      <c r="BH256" s="20">
        <v>2</v>
      </c>
      <c r="BI256" s="20">
        <v>2</v>
      </c>
      <c r="BJ256" s="20">
        <v>2</v>
      </c>
      <c r="BK256" s="20">
        <v>1</v>
      </c>
      <c r="BL256" s="20">
        <v>2</v>
      </c>
      <c r="BM256" s="20">
        <v>1</v>
      </c>
      <c r="BN256" s="20">
        <v>2</v>
      </c>
      <c r="BO256" s="20">
        <v>2</v>
      </c>
      <c r="BP256" s="20">
        <v>2</v>
      </c>
      <c r="BQ256" s="20">
        <v>2</v>
      </c>
      <c r="BR256" s="20">
        <v>2</v>
      </c>
      <c r="BS256" s="79">
        <v>1</v>
      </c>
      <c r="BT256" s="20">
        <v>2</v>
      </c>
      <c r="BU256" s="20">
        <v>1</v>
      </c>
      <c r="BV256" s="20">
        <v>2</v>
      </c>
      <c r="BW256" s="20">
        <v>1</v>
      </c>
      <c r="BX256" s="20">
        <v>2</v>
      </c>
      <c r="BY256" s="20">
        <v>2</v>
      </c>
      <c r="BZ256" s="20">
        <v>2</v>
      </c>
      <c r="CA256" s="20">
        <v>2</v>
      </c>
      <c r="CB256" s="20">
        <v>2</v>
      </c>
      <c r="CC256" s="20">
        <v>2</v>
      </c>
      <c r="CD256" s="21">
        <f t="shared" si="178"/>
        <v>19</v>
      </c>
      <c r="CE256" s="22">
        <f t="shared" si="179"/>
        <v>0.79166666666666663</v>
      </c>
      <c r="CF256" s="21">
        <f t="shared" si="180"/>
        <v>5</v>
      </c>
      <c r="CG256" s="22">
        <f t="shared" si="165"/>
        <v>0.20833333333333334</v>
      </c>
      <c r="CH256" s="21">
        <f t="shared" si="181"/>
        <v>0</v>
      </c>
      <c r="CI256" s="22">
        <f t="shared" si="182"/>
        <v>0</v>
      </c>
      <c r="CJ256" s="21">
        <f t="shared" si="183"/>
        <v>1.7916666666666667</v>
      </c>
      <c r="CK256" s="427" t="str">
        <f t="shared" si="184"/>
        <v>Đạt mục tiêu</v>
      </c>
    </row>
    <row r="257" spans="1:89" s="2" customFormat="1" hidden="1">
      <c r="A257" s="26"/>
      <c r="B257" s="1375"/>
      <c r="C257" s="1375"/>
      <c r="D257" s="1375"/>
      <c r="E257" s="1375"/>
      <c r="F257" s="1375"/>
      <c r="G257" s="1376" t="s">
        <v>216</v>
      </c>
      <c r="H257" s="1376"/>
      <c r="I257" s="27"/>
      <c r="J257" s="451">
        <f>SUM(J258:J262)</f>
        <v>178</v>
      </c>
      <c r="K257" s="451">
        <f>SUM(K258:K262)</f>
        <v>22</v>
      </c>
      <c r="L257" s="451">
        <f t="shared" ref="L257:BE257" si="186">SUM(L258:L262)</f>
        <v>28</v>
      </c>
      <c r="M257" s="451">
        <f t="shared" si="186"/>
        <v>24</v>
      </c>
      <c r="N257" s="451">
        <f t="shared" si="186"/>
        <v>26</v>
      </c>
      <c r="O257" s="451">
        <f t="shared" si="186"/>
        <v>25</v>
      </c>
      <c r="P257" s="451">
        <f t="shared" si="186"/>
        <v>22</v>
      </c>
      <c r="Q257" s="451">
        <f t="shared" si="186"/>
        <v>22</v>
      </c>
      <c r="R257" s="451">
        <f t="shared" si="186"/>
        <v>18</v>
      </c>
      <c r="S257" s="451">
        <f t="shared" si="186"/>
        <v>18</v>
      </c>
      <c r="T257" s="451">
        <f t="shared" si="186"/>
        <v>15</v>
      </c>
      <c r="U257" s="451">
        <f t="shared" si="186"/>
        <v>0</v>
      </c>
      <c r="V257" s="451">
        <f t="shared" si="186"/>
        <v>0</v>
      </c>
      <c r="W257" s="451">
        <f t="shared" si="186"/>
        <v>0</v>
      </c>
      <c r="X257" s="451">
        <f t="shared" si="186"/>
        <v>0</v>
      </c>
      <c r="Y257" s="451">
        <f t="shared" si="186"/>
        <v>0</v>
      </c>
      <c r="Z257" s="451">
        <f t="shared" si="186"/>
        <v>0</v>
      </c>
      <c r="AA257" s="451">
        <f t="shared" si="186"/>
        <v>0</v>
      </c>
      <c r="AB257" s="451">
        <f t="shared" si="186"/>
        <v>0</v>
      </c>
      <c r="AC257" s="451">
        <f t="shared" si="186"/>
        <v>0</v>
      </c>
      <c r="AD257" s="451">
        <f t="shared" si="186"/>
        <v>0</v>
      </c>
      <c r="AE257" s="451">
        <f t="shared" si="186"/>
        <v>0</v>
      </c>
      <c r="AF257" s="451">
        <f t="shared" si="186"/>
        <v>0</v>
      </c>
      <c r="AG257" s="451">
        <f t="shared" si="186"/>
        <v>0</v>
      </c>
      <c r="AH257" s="451">
        <f t="shared" si="186"/>
        <v>0</v>
      </c>
      <c r="AI257" s="451">
        <f t="shared" si="186"/>
        <v>0</v>
      </c>
      <c r="AJ257" s="451"/>
      <c r="AK257" s="451"/>
      <c r="AL257" s="451"/>
      <c r="AM257" s="451">
        <f t="shared" ref="AM257" si="187">SUM(AM258:AM262)</f>
        <v>0</v>
      </c>
      <c r="AN257" s="451"/>
      <c r="AO257" s="451"/>
      <c r="AP257" s="451"/>
      <c r="AQ257" s="451"/>
      <c r="AR257" s="451"/>
      <c r="AS257" s="451"/>
      <c r="AT257" s="451">
        <f t="shared" si="186"/>
        <v>0</v>
      </c>
      <c r="AU257" s="451"/>
      <c r="AV257" s="451"/>
      <c r="AW257" s="451">
        <f t="shared" si="186"/>
        <v>0</v>
      </c>
      <c r="AX257" s="451"/>
      <c r="AY257" s="451"/>
      <c r="AZ257" s="451">
        <f t="shared" si="186"/>
        <v>0</v>
      </c>
      <c r="BA257" s="451"/>
      <c r="BB257" s="451"/>
      <c r="BC257" s="451">
        <f t="shared" si="186"/>
        <v>0</v>
      </c>
      <c r="BD257" s="451"/>
      <c r="BE257" s="451">
        <f t="shared" si="186"/>
        <v>0</v>
      </c>
      <c r="BS257" s="48"/>
      <c r="BT257" s="48"/>
      <c r="BU257" s="48"/>
      <c r="CD257" s="1005"/>
      <c r="CE257" s="1006"/>
      <c r="CF257" s="1005"/>
    </row>
    <row r="258" spans="1:89" s="2" customFormat="1" hidden="1">
      <c r="A258" s="26"/>
      <c r="B258" s="1377"/>
      <c r="C258" s="1377"/>
      <c r="D258" s="1377"/>
      <c r="E258" s="1377"/>
      <c r="F258" s="1377"/>
      <c r="G258" s="1376" t="s">
        <v>255</v>
      </c>
      <c r="H258" s="1376"/>
      <c r="I258" s="27"/>
      <c r="J258" s="1007">
        <f>COUNTIF(J$12:J$87,"Thể chất")</f>
        <v>57</v>
      </c>
      <c r="K258" s="1007">
        <f t="shared" ref="K258:Y258" si="188">COUNTIF(K$12:K$87,"x")</f>
        <v>8</v>
      </c>
      <c r="L258" s="1007">
        <f t="shared" si="188"/>
        <v>8</v>
      </c>
      <c r="M258" s="1007">
        <f t="shared" si="188"/>
        <v>7</v>
      </c>
      <c r="N258" s="1007">
        <f t="shared" si="188"/>
        <v>11</v>
      </c>
      <c r="O258" s="1007">
        <f t="shared" si="188"/>
        <v>10</v>
      </c>
      <c r="P258" s="1007">
        <f t="shared" si="188"/>
        <v>9</v>
      </c>
      <c r="Q258" s="1007">
        <f t="shared" si="188"/>
        <v>6</v>
      </c>
      <c r="R258" s="1007">
        <f t="shared" si="188"/>
        <v>6</v>
      </c>
      <c r="S258" s="1007">
        <f t="shared" si="188"/>
        <v>5</v>
      </c>
      <c r="T258" s="1007">
        <f t="shared" si="188"/>
        <v>3</v>
      </c>
      <c r="U258" s="1007">
        <f t="shared" si="188"/>
        <v>0</v>
      </c>
      <c r="V258" s="1007">
        <f t="shared" si="188"/>
        <v>0</v>
      </c>
      <c r="W258" s="1007">
        <f t="shared" si="188"/>
        <v>0</v>
      </c>
      <c r="X258" s="1007">
        <f t="shared" si="188"/>
        <v>0</v>
      </c>
      <c r="Y258" s="1007">
        <f t="shared" si="188"/>
        <v>0</v>
      </c>
      <c r="Z258" s="1007">
        <f t="shared" ref="Z258:AI258" si="189">COUNTIF(Z$9:Z$87,"x")</f>
        <v>0</v>
      </c>
      <c r="AA258" s="1007">
        <f t="shared" si="189"/>
        <v>0</v>
      </c>
      <c r="AB258" s="1007">
        <f t="shared" si="189"/>
        <v>0</v>
      </c>
      <c r="AC258" s="1007">
        <f t="shared" si="189"/>
        <v>0</v>
      </c>
      <c r="AD258" s="1007">
        <f t="shared" si="189"/>
        <v>0</v>
      </c>
      <c r="AE258" s="1007">
        <f t="shared" si="189"/>
        <v>0</v>
      </c>
      <c r="AF258" s="1007">
        <f t="shared" si="189"/>
        <v>0</v>
      </c>
      <c r="AG258" s="1007">
        <f t="shared" si="189"/>
        <v>0</v>
      </c>
      <c r="AH258" s="1007">
        <f t="shared" si="189"/>
        <v>0</v>
      </c>
      <c r="AI258" s="1007">
        <f t="shared" si="189"/>
        <v>0</v>
      </c>
      <c r="AJ258" s="1007"/>
      <c r="AK258" s="1007"/>
      <c r="AL258" s="1007"/>
      <c r="AM258" s="1007">
        <f>COUNTIF(AM$9:AM$87,"x")</f>
        <v>0</v>
      </c>
      <c r="AN258" s="1007"/>
      <c r="AO258" s="1007"/>
      <c r="AP258" s="1007"/>
      <c r="AQ258" s="1007"/>
      <c r="AR258" s="1007"/>
      <c r="AS258" s="1007"/>
      <c r="AT258" s="1007">
        <f>COUNTIF(AT$9:AT$87,"x")</f>
        <v>0</v>
      </c>
      <c r="AU258" s="1007"/>
      <c r="AV258" s="1007"/>
      <c r="AW258" s="1007">
        <f>COUNTIF(AW$9:AW$87,"x")</f>
        <v>0</v>
      </c>
      <c r="AX258" s="1007"/>
      <c r="AY258" s="1007"/>
      <c r="AZ258" s="1007">
        <f>COUNTIF(AZ$9:AZ$87,"x")</f>
        <v>0</v>
      </c>
      <c r="BA258" s="1007"/>
      <c r="BB258" s="1007"/>
      <c r="BC258" s="1007">
        <f>COUNTIF(BC$9:BC$87,"x")</f>
        <v>0</v>
      </c>
      <c r="BD258" s="1007"/>
      <c r="BE258" s="1007">
        <f>COUNTIF(BE$9:BE$87,"x")</f>
        <v>0</v>
      </c>
      <c r="BS258" s="48"/>
      <c r="BT258" s="48"/>
      <c r="BU258" s="48"/>
      <c r="CD258" s="1005"/>
      <c r="CE258" s="1006"/>
      <c r="CF258" s="1005"/>
    </row>
    <row r="259" spans="1:89" s="2" customFormat="1" hidden="1">
      <c r="A259" s="26"/>
      <c r="B259" s="1377"/>
      <c r="C259" s="1377"/>
      <c r="D259" s="1377"/>
      <c r="E259" s="1377"/>
      <c r="F259" s="1377"/>
      <c r="G259" s="1376" t="s">
        <v>256</v>
      </c>
      <c r="H259" s="1376"/>
      <c r="I259" s="27"/>
      <c r="J259" s="1007">
        <f>COUNTIF(J$90:J$130,"Nhận thức")</f>
        <v>29</v>
      </c>
      <c r="K259" s="1007">
        <f t="shared" ref="K259:X259" si="190">COUNTIF(K$90:K$130,"x")</f>
        <v>4</v>
      </c>
      <c r="L259" s="1007">
        <f t="shared" si="190"/>
        <v>4</v>
      </c>
      <c r="M259" s="1007">
        <f t="shared" si="190"/>
        <v>2</v>
      </c>
      <c r="N259" s="1007">
        <f t="shared" si="190"/>
        <v>4</v>
      </c>
      <c r="O259" s="1007">
        <f t="shared" si="190"/>
        <v>3</v>
      </c>
      <c r="P259" s="1007">
        <f t="shared" si="190"/>
        <v>4</v>
      </c>
      <c r="Q259" s="1007">
        <f t="shared" si="190"/>
        <v>6</v>
      </c>
      <c r="R259" s="1007">
        <f t="shared" si="190"/>
        <v>2</v>
      </c>
      <c r="S259" s="1007">
        <f t="shared" si="190"/>
        <v>3</v>
      </c>
      <c r="T259" s="1007">
        <f t="shared" si="190"/>
        <v>2</v>
      </c>
      <c r="U259" s="1007">
        <f t="shared" si="190"/>
        <v>0</v>
      </c>
      <c r="V259" s="1007">
        <f t="shared" si="190"/>
        <v>0</v>
      </c>
      <c r="W259" s="1007">
        <f t="shared" si="190"/>
        <v>0</v>
      </c>
      <c r="X259" s="1007">
        <f t="shared" si="190"/>
        <v>0</v>
      </c>
      <c r="Y259" s="1007">
        <f t="shared" ref="Y259:AI259" si="191">COUNTIF(Y$88:Y$130,"x")</f>
        <v>0</v>
      </c>
      <c r="Z259" s="1007">
        <f t="shared" si="191"/>
        <v>0</v>
      </c>
      <c r="AA259" s="1007">
        <f t="shared" si="191"/>
        <v>0</v>
      </c>
      <c r="AB259" s="1007">
        <f t="shared" si="191"/>
        <v>0</v>
      </c>
      <c r="AC259" s="1007">
        <f t="shared" si="191"/>
        <v>0</v>
      </c>
      <c r="AD259" s="1007">
        <f t="shared" si="191"/>
        <v>0</v>
      </c>
      <c r="AE259" s="1007">
        <f t="shared" si="191"/>
        <v>0</v>
      </c>
      <c r="AF259" s="1007">
        <f t="shared" si="191"/>
        <v>0</v>
      </c>
      <c r="AG259" s="1007">
        <f t="shared" si="191"/>
        <v>0</v>
      </c>
      <c r="AH259" s="1007">
        <f t="shared" si="191"/>
        <v>0</v>
      </c>
      <c r="AI259" s="1007">
        <f t="shared" si="191"/>
        <v>0</v>
      </c>
      <c r="AJ259" s="1007"/>
      <c r="AK259" s="1007"/>
      <c r="AL259" s="1007"/>
      <c r="AM259" s="1007">
        <f>COUNTIF(AM$88:AM$130,"x")</f>
        <v>0</v>
      </c>
      <c r="AN259" s="1007"/>
      <c r="AO259" s="1007"/>
      <c r="AP259" s="1007"/>
      <c r="AQ259" s="1007"/>
      <c r="AR259" s="1007"/>
      <c r="AS259" s="1007"/>
      <c r="AT259" s="1007">
        <f>COUNTIF(AT$88:AT$130,"x")</f>
        <v>0</v>
      </c>
      <c r="AU259" s="1007"/>
      <c r="AV259" s="1007"/>
      <c r="AW259" s="1007">
        <f>COUNTIF(AW$88:AW$130,"x")</f>
        <v>0</v>
      </c>
      <c r="AX259" s="1007"/>
      <c r="AY259" s="1007"/>
      <c r="AZ259" s="1007">
        <f>COUNTIF(AZ$88:AZ$130,"x")</f>
        <v>0</v>
      </c>
      <c r="BA259" s="1007"/>
      <c r="BB259" s="1007"/>
      <c r="BC259" s="1007">
        <f>COUNTIF(BC$88:BC$130,"x")</f>
        <v>0</v>
      </c>
      <c r="BD259" s="1007"/>
      <c r="BE259" s="1007">
        <f>COUNTIF(BE$88:BE$130,"x")</f>
        <v>0</v>
      </c>
      <c r="BS259" s="48"/>
      <c r="BT259" s="48"/>
      <c r="BU259" s="48"/>
      <c r="CD259" s="1005"/>
      <c r="CE259" s="1006"/>
      <c r="CF259" s="1005"/>
    </row>
    <row r="260" spans="1:89" s="2" customFormat="1" hidden="1">
      <c r="A260" s="26"/>
      <c r="B260" s="1377"/>
      <c r="C260" s="1377"/>
      <c r="D260" s="1377"/>
      <c r="E260" s="1377"/>
      <c r="F260" s="1377"/>
      <c r="G260" s="1376" t="s">
        <v>257</v>
      </c>
      <c r="H260" s="1376"/>
      <c r="I260" s="27"/>
      <c r="J260" s="1007">
        <f>COUNTIF(J$131:J$192,"Ngôn ngữ")</f>
        <v>42</v>
      </c>
      <c r="K260" s="1007">
        <f>COUNTIF(K$131:K$192,"x")</f>
        <v>4</v>
      </c>
      <c r="L260" s="1007">
        <f t="shared" ref="L260:W260" si="192">COUNTIF(L$131:L$192,"x")</f>
        <v>7</v>
      </c>
      <c r="M260" s="1007">
        <f t="shared" si="192"/>
        <v>8</v>
      </c>
      <c r="N260" s="1007">
        <f t="shared" si="192"/>
        <v>6</v>
      </c>
      <c r="O260" s="1007">
        <f t="shared" si="192"/>
        <v>4</v>
      </c>
      <c r="P260" s="1007">
        <f t="shared" si="192"/>
        <v>4</v>
      </c>
      <c r="Q260" s="1007">
        <f t="shared" si="192"/>
        <v>4</v>
      </c>
      <c r="R260" s="1007">
        <f t="shared" si="192"/>
        <v>5</v>
      </c>
      <c r="S260" s="1007">
        <f t="shared" si="192"/>
        <v>6</v>
      </c>
      <c r="T260" s="1007">
        <f t="shared" si="192"/>
        <v>6</v>
      </c>
      <c r="U260" s="1007">
        <f t="shared" si="192"/>
        <v>0</v>
      </c>
      <c r="V260" s="1007">
        <f t="shared" si="192"/>
        <v>0</v>
      </c>
      <c r="W260" s="1007">
        <f t="shared" si="192"/>
        <v>0</v>
      </c>
      <c r="X260" s="1007">
        <f t="shared" ref="X260:AI260" si="193">COUNTIF(X$131:X$176,"x")</f>
        <v>0</v>
      </c>
      <c r="Y260" s="1007">
        <f t="shared" si="193"/>
        <v>0</v>
      </c>
      <c r="Z260" s="1007">
        <f t="shared" si="193"/>
        <v>0</v>
      </c>
      <c r="AA260" s="1007">
        <f t="shared" si="193"/>
        <v>0</v>
      </c>
      <c r="AB260" s="1007">
        <f t="shared" si="193"/>
        <v>0</v>
      </c>
      <c r="AC260" s="1007">
        <f t="shared" si="193"/>
        <v>0</v>
      </c>
      <c r="AD260" s="1007">
        <f t="shared" si="193"/>
        <v>0</v>
      </c>
      <c r="AE260" s="1007">
        <f t="shared" si="193"/>
        <v>0</v>
      </c>
      <c r="AF260" s="1007">
        <f t="shared" si="193"/>
        <v>0</v>
      </c>
      <c r="AG260" s="1007">
        <f t="shared" si="193"/>
        <v>0</v>
      </c>
      <c r="AH260" s="1007">
        <f t="shared" si="193"/>
        <v>0</v>
      </c>
      <c r="AI260" s="1007">
        <f t="shared" si="193"/>
        <v>0</v>
      </c>
      <c r="AJ260" s="1007"/>
      <c r="AK260" s="1007"/>
      <c r="AL260" s="1007"/>
      <c r="AM260" s="1007">
        <f>COUNTIF(AM$131:AM$176,"x")</f>
        <v>0</v>
      </c>
      <c r="AN260" s="1007"/>
      <c r="AO260" s="1007"/>
      <c r="AP260" s="1007"/>
      <c r="AQ260" s="1007"/>
      <c r="AR260" s="1007"/>
      <c r="AS260" s="1007"/>
      <c r="AT260" s="1007">
        <f>COUNTIF(AT$131:AT$176,"x")</f>
        <v>0</v>
      </c>
      <c r="AU260" s="1007"/>
      <c r="AV260" s="1007"/>
      <c r="AW260" s="1007">
        <f>COUNTIF(AW$131:AW$176,"x")</f>
        <v>0</v>
      </c>
      <c r="AX260" s="1007"/>
      <c r="AY260" s="1007"/>
      <c r="AZ260" s="1007">
        <f>COUNTIF(AZ$131:AZ$176,"x")</f>
        <v>0</v>
      </c>
      <c r="BA260" s="1007"/>
      <c r="BB260" s="1007"/>
      <c r="BC260" s="1007">
        <f>COUNTIF(BC$131:BC$176,"x")</f>
        <v>0</v>
      </c>
      <c r="BD260" s="1007"/>
      <c r="BE260" s="1007">
        <f>COUNTIF(BE$131:BE$176,"x")</f>
        <v>0</v>
      </c>
      <c r="BS260" s="48"/>
      <c r="BT260" s="48"/>
      <c r="BU260" s="48"/>
      <c r="CD260" s="1005"/>
      <c r="CE260" s="1006"/>
      <c r="CF260" s="1005"/>
    </row>
    <row r="261" spans="1:89" s="2" customFormat="1" hidden="1">
      <c r="A261" s="26"/>
      <c r="B261" s="1377"/>
      <c r="C261" s="1377"/>
      <c r="D261" s="1377"/>
      <c r="E261" s="1377"/>
      <c r="F261" s="1377"/>
      <c r="G261" s="1376" t="s">
        <v>258</v>
      </c>
      <c r="H261" s="1376"/>
      <c r="I261" s="27"/>
      <c r="J261" s="1007">
        <f>COUNTIF(J$184:J$256,"TCKNXH-TM")</f>
        <v>50</v>
      </c>
      <c r="K261" s="1007">
        <f t="shared" ref="K261:V261" si="194">COUNTIF(K$184:K$256,"x")</f>
        <v>6</v>
      </c>
      <c r="L261" s="1007">
        <f t="shared" si="194"/>
        <v>9</v>
      </c>
      <c r="M261" s="1007">
        <f t="shared" si="194"/>
        <v>7</v>
      </c>
      <c r="N261" s="1007">
        <f t="shared" si="194"/>
        <v>5</v>
      </c>
      <c r="O261" s="1007">
        <f t="shared" si="194"/>
        <v>8</v>
      </c>
      <c r="P261" s="1007">
        <f t="shared" si="194"/>
        <v>5</v>
      </c>
      <c r="Q261" s="1007">
        <f t="shared" si="194"/>
        <v>6</v>
      </c>
      <c r="R261" s="1007">
        <f t="shared" si="194"/>
        <v>5</v>
      </c>
      <c r="S261" s="1007">
        <f t="shared" si="194"/>
        <v>4</v>
      </c>
      <c r="T261" s="1007">
        <f t="shared" si="194"/>
        <v>4</v>
      </c>
      <c r="U261" s="1007">
        <f t="shared" si="194"/>
        <v>0</v>
      </c>
      <c r="V261" s="1007">
        <f t="shared" si="194"/>
        <v>0</v>
      </c>
      <c r="W261" s="1007">
        <f t="shared" ref="W261:AI261" si="195">COUNTIF(W$184:W$229,"x")</f>
        <v>0</v>
      </c>
      <c r="X261" s="1007">
        <f t="shared" si="195"/>
        <v>0</v>
      </c>
      <c r="Y261" s="1007">
        <f t="shared" si="195"/>
        <v>0</v>
      </c>
      <c r="Z261" s="1007">
        <f t="shared" si="195"/>
        <v>0</v>
      </c>
      <c r="AA261" s="1007">
        <f t="shared" si="195"/>
        <v>0</v>
      </c>
      <c r="AB261" s="1007">
        <f t="shared" si="195"/>
        <v>0</v>
      </c>
      <c r="AC261" s="1007">
        <f t="shared" si="195"/>
        <v>0</v>
      </c>
      <c r="AD261" s="1007">
        <f t="shared" si="195"/>
        <v>0</v>
      </c>
      <c r="AE261" s="1007">
        <f t="shared" si="195"/>
        <v>0</v>
      </c>
      <c r="AF261" s="1007">
        <f t="shared" si="195"/>
        <v>0</v>
      </c>
      <c r="AG261" s="1007">
        <f t="shared" si="195"/>
        <v>0</v>
      </c>
      <c r="AH261" s="1007">
        <f t="shared" si="195"/>
        <v>0</v>
      </c>
      <c r="AI261" s="1007">
        <f t="shared" si="195"/>
        <v>0</v>
      </c>
      <c r="AJ261" s="1007"/>
      <c r="AK261" s="1007"/>
      <c r="AL261" s="1007"/>
      <c r="AM261" s="1007">
        <f>COUNTIF(AM$184:AM$229,"x")</f>
        <v>0</v>
      </c>
      <c r="AN261" s="1007"/>
      <c r="AO261" s="1007"/>
      <c r="AP261" s="1007"/>
      <c r="AQ261" s="1007"/>
      <c r="AR261" s="1007"/>
      <c r="AS261" s="1007"/>
      <c r="AT261" s="1007">
        <f>COUNTIF(AT$184:AT$229,"x")</f>
        <v>0</v>
      </c>
      <c r="AU261" s="1007"/>
      <c r="AV261" s="1007"/>
      <c r="AW261" s="1007">
        <f>COUNTIF(AW$184:AW$229,"x")</f>
        <v>0</v>
      </c>
      <c r="AX261" s="1007"/>
      <c r="AY261" s="1007"/>
      <c r="AZ261" s="1007">
        <f>COUNTIF(AZ$184:AZ$229,"x")</f>
        <v>0</v>
      </c>
      <c r="BA261" s="1007"/>
      <c r="BB261" s="1007"/>
      <c r="BC261" s="1007">
        <f>COUNTIF(BC$184:BC$229,"x")</f>
        <v>0</v>
      </c>
      <c r="BD261" s="1007"/>
      <c r="BE261" s="1007">
        <f>COUNTIF(BE$184:BE$229,"x")</f>
        <v>0</v>
      </c>
      <c r="BS261" s="48"/>
      <c r="BT261" s="48"/>
      <c r="BU261" s="48"/>
    </row>
    <row r="262" spans="1:89" s="2" customFormat="1" ht="32.25" hidden="1" customHeight="1">
      <c r="A262" s="26"/>
      <c r="B262" s="1377"/>
      <c r="C262" s="1377"/>
      <c r="D262" s="1377"/>
      <c r="E262" s="1377"/>
      <c r="F262" s="1377"/>
      <c r="G262" s="1376"/>
      <c r="H262" s="1376"/>
      <c r="I262" s="27"/>
      <c r="J262" s="1007"/>
      <c r="K262" s="1007"/>
      <c r="L262" s="1007"/>
      <c r="M262" s="1007"/>
      <c r="N262" s="1007"/>
      <c r="O262" s="1007"/>
      <c r="P262" s="1007"/>
      <c r="Q262" s="1007"/>
      <c r="R262" s="1007"/>
      <c r="S262" s="1007"/>
      <c r="T262" s="1007"/>
      <c r="U262" s="1007"/>
      <c r="V262" s="1007"/>
      <c r="W262" s="1007">
        <f t="shared" ref="W262:AI262" si="196">COUNTIF(W$230:W$256,"x")</f>
        <v>0</v>
      </c>
      <c r="X262" s="1007">
        <f t="shared" si="196"/>
        <v>0</v>
      </c>
      <c r="Y262" s="1007">
        <f t="shared" si="196"/>
        <v>0</v>
      </c>
      <c r="Z262" s="1007">
        <f t="shared" si="196"/>
        <v>0</v>
      </c>
      <c r="AA262" s="1007">
        <f t="shared" si="196"/>
        <v>0</v>
      </c>
      <c r="AB262" s="1007">
        <f t="shared" si="196"/>
        <v>0</v>
      </c>
      <c r="AC262" s="1007">
        <f t="shared" si="196"/>
        <v>0</v>
      </c>
      <c r="AD262" s="1007">
        <f t="shared" si="196"/>
        <v>0</v>
      </c>
      <c r="AE262" s="1007">
        <f t="shared" si="196"/>
        <v>0</v>
      </c>
      <c r="AF262" s="1007">
        <f t="shared" si="196"/>
        <v>0</v>
      </c>
      <c r="AG262" s="1007">
        <f t="shared" si="196"/>
        <v>0</v>
      </c>
      <c r="AH262" s="1007">
        <f t="shared" si="196"/>
        <v>0</v>
      </c>
      <c r="AI262" s="1007">
        <f t="shared" si="196"/>
        <v>0</v>
      </c>
      <c r="AJ262" s="1007"/>
      <c r="AK262" s="1007"/>
      <c r="AL262" s="1007"/>
      <c r="AM262" s="1007">
        <f>COUNTIF(AM$230:AM$256,"x")</f>
        <v>0</v>
      </c>
      <c r="AN262" s="1007"/>
      <c r="AO262" s="1007"/>
      <c r="AP262" s="1007"/>
      <c r="AQ262" s="1007"/>
      <c r="AR262" s="1007"/>
      <c r="AS262" s="1007"/>
      <c r="AT262" s="1007">
        <f>COUNTIF(AT$230:AT$256,"x")</f>
        <v>0</v>
      </c>
      <c r="AU262" s="1007"/>
      <c r="AV262" s="1007"/>
      <c r="AW262" s="1007">
        <f>COUNTIF(AW$230:AW$256,"x")</f>
        <v>0</v>
      </c>
      <c r="AX262" s="1007"/>
      <c r="AY262" s="1007"/>
      <c r="AZ262" s="1007">
        <f>COUNTIF(AZ$230:AZ$256,"x")</f>
        <v>0</v>
      </c>
      <c r="BA262" s="1007"/>
      <c r="BB262" s="1007"/>
      <c r="BC262" s="1007">
        <f>COUNTIF(BC$230:BC$256,"x")</f>
        <v>0</v>
      </c>
      <c r="BD262" s="1007"/>
      <c r="BE262" s="1007">
        <f>COUNTIF(BE$230:BE$256,"x")</f>
        <v>0</v>
      </c>
      <c r="BS262" s="48"/>
      <c r="BT262" s="48"/>
      <c r="BU262" s="48"/>
    </row>
    <row r="263" spans="1:89" s="557" customFormat="1" ht="33.75" hidden="1" customHeight="1">
      <c r="A263" s="946"/>
      <c r="B263" s="3"/>
      <c r="C263" s="479"/>
      <c r="D263" s="3"/>
      <c r="E263" s="479"/>
      <c r="F263" s="3"/>
      <c r="G263" s="2"/>
      <c r="H263" s="1008"/>
      <c r="I263" s="2"/>
      <c r="J263" s="2"/>
      <c r="K263" s="2"/>
      <c r="L263" s="2"/>
      <c r="M263" s="2"/>
      <c r="N263" s="556"/>
      <c r="O263" s="972"/>
      <c r="P263" s="2"/>
      <c r="Q263" s="2"/>
      <c r="R263" s="2"/>
      <c r="S263" s="2"/>
      <c r="T263" s="2"/>
      <c r="U263" s="2"/>
      <c r="V263" s="2"/>
      <c r="W263" s="2"/>
      <c r="X263" s="2"/>
      <c r="Y263" s="2"/>
      <c r="Z263" s="2"/>
      <c r="AA263" s="2"/>
      <c r="AB263" s="2"/>
      <c r="AC263" s="2"/>
      <c r="AD263" s="2"/>
      <c r="AE263" s="2"/>
      <c r="AF263" s="2"/>
      <c r="AG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48"/>
      <c r="BT263" s="48"/>
      <c r="BU263" s="48"/>
      <c r="BV263" s="2"/>
      <c r="BW263" s="2"/>
      <c r="BX263" s="2"/>
      <c r="BY263" s="2"/>
      <c r="BZ263" s="2"/>
      <c r="CA263" s="2"/>
      <c r="CB263" s="2"/>
      <c r="CC263" s="2"/>
      <c r="CD263" s="2"/>
      <c r="CE263" s="2"/>
      <c r="CF263" s="2"/>
      <c r="CG263" s="2"/>
      <c r="CH263" s="2"/>
      <c r="CI263" s="2"/>
      <c r="CJ263" s="2"/>
      <c r="CK263" s="2"/>
    </row>
    <row r="264" spans="1:89" s="557" customFormat="1" hidden="1">
      <c r="A264" s="946"/>
      <c r="B264" s="3"/>
      <c r="C264" s="479"/>
      <c r="D264" s="3"/>
      <c r="E264" s="479"/>
      <c r="F264" s="3"/>
      <c r="G264" s="1381" t="s">
        <v>217</v>
      </c>
      <c r="H264" s="1382"/>
      <c r="I264" s="962"/>
      <c r="J264" s="962"/>
      <c r="K264" s="962"/>
      <c r="L264" s="962"/>
      <c r="M264" s="962"/>
      <c r="N264" s="559"/>
      <c r="O264" s="950"/>
      <c r="P264" s="962"/>
      <c r="Q264" s="962"/>
      <c r="R264" s="962"/>
      <c r="S264" s="962"/>
      <c r="T264" s="962"/>
      <c r="U264" s="962"/>
      <c r="V264" s="451">
        <f t="shared" ref="V264:BE264" si="197">SUM(V265:V273)</f>
        <v>22</v>
      </c>
      <c r="W264" s="451">
        <f t="shared" si="197"/>
        <v>22</v>
      </c>
      <c r="X264" s="451">
        <f t="shared" si="197"/>
        <v>22</v>
      </c>
      <c r="Y264" s="451">
        <f t="shared" si="197"/>
        <v>22</v>
      </c>
      <c r="Z264" s="451">
        <f t="shared" si="197"/>
        <v>24</v>
      </c>
      <c r="AA264" s="451">
        <f t="shared" si="197"/>
        <v>24</v>
      </c>
      <c r="AB264" s="451">
        <f t="shared" si="197"/>
        <v>24</v>
      </c>
      <c r="AC264" s="451">
        <f t="shared" si="197"/>
        <v>24</v>
      </c>
      <c r="AD264" s="451">
        <f t="shared" si="197"/>
        <v>22</v>
      </c>
      <c r="AE264" s="451">
        <f t="shared" si="197"/>
        <v>22</v>
      </c>
      <c r="AF264" s="451">
        <f t="shared" si="197"/>
        <v>22</v>
      </c>
      <c r="AG264" s="451">
        <f t="shared" si="197"/>
        <v>22</v>
      </c>
      <c r="AH264" s="559">
        <f t="shared" si="197"/>
        <v>25</v>
      </c>
      <c r="AI264" s="559">
        <f t="shared" si="197"/>
        <v>25</v>
      </c>
      <c r="AJ264" s="559">
        <f t="shared" si="197"/>
        <v>25</v>
      </c>
      <c r="AK264" s="559">
        <f t="shared" si="197"/>
        <v>25</v>
      </c>
      <c r="AL264" s="559">
        <f t="shared" si="197"/>
        <v>25</v>
      </c>
      <c r="AM264" s="560">
        <f t="shared" si="197"/>
        <v>24</v>
      </c>
      <c r="AN264" s="560">
        <f t="shared" si="197"/>
        <v>25</v>
      </c>
      <c r="AO264" s="560">
        <f t="shared" si="197"/>
        <v>25</v>
      </c>
      <c r="AP264" s="560">
        <f t="shared" si="197"/>
        <v>24</v>
      </c>
      <c r="AQ264" s="451">
        <f>SUM(AQ265:AQ273)</f>
        <v>23</v>
      </c>
      <c r="AR264" s="451">
        <f t="shared" ref="AR264:AS264" si="198">SUM(AR265:AR273)</f>
        <v>23</v>
      </c>
      <c r="AS264" s="451">
        <f t="shared" si="198"/>
        <v>23</v>
      </c>
      <c r="AT264" s="451">
        <f t="shared" si="197"/>
        <v>21</v>
      </c>
      <c r="AU264" s="451">
        <f t="shared" si="197"/>
        <v>21</v>
      </c>
      <c r="AV264" s="451">
        <f t="shared" si="197"/>
        <v>21</v>
      </c>
      <c r="AW264" s="451">
        <f t="shared" si="197"/>
        <v>21</v>
      </c>
      <c r="AX264" s="451"/>
      <c r="AY264" s="451"/>
      <c r="AZ264" s="451">
        <f t="shared" si="197"/>
        <v>18</v>
      </c>
      <c r="BA264" s="451">
        <f t="shared" si="197"/>
        <v>18</v>
      </c>
      <c r="BB264" s="451">
        <f t="shared" si="197"/>
        <v>18</v>
      </c>
      <c r="BC264" s="451">
        <f t="shared" si="197"/>
        <v>18</v>
      </c>
      <c r="BD264" s="451"/>
      <c r="BE264" s="451">
        <f t="shared" si="197"/>
        <v>0</v>
      </c>
      <c r="BF264" s="2"/>
      <c r="BG264" s="2"/>
      <c r="BH264" s="2"/>
      <c r="BI264" s="2"/>
      <c r="BJ264" s="2"/>
      <c r="BK264" s="2"/>
      <c r="BL264" s="2"/>
      <c r="BM264" s="2"/>
      <c r="BN264" s="2"/>
      <c r="BO264" s="2"/>
      <c r="BP264" s="2"/>
      <c r="BQ264" s="2"/>
      <c r="BR264" s="2"/>
      <c r="BS264" s="48"/>
      <c r="BT264" s="48"/>
      <c r="BU264" s="48"/>
      <c r="BV264" s="2"/>
      <c r="BW264" s="2"/>
      <c r="BX264" s="2"/>
      <c r="BY264" s="2"/>
      <c r="BZ264" s="2"/>
      <c r="CA264" s="2"/>
      <c r="CB264" s="2"/>
      <c r="CC264" s="2"/>
      <c r="CD264" s="2"/>
      <c r="CE264" s="2"/>
      <c r="CF264" s="2"/>
      <c r="CG264" s="2"/>
      <c r="CH264" s="2"/>
      <c r="CI264" s="2"/>
      <c r="CJ264" s="2"/>
      <c r="CK264" s="2"/>
    </row>
    <row r="265" spans="1:89" s="557" customFormat="1" hidden="1">
      <c r="A265" s="946"/>
      <c r="B265" s="3"/>
      <c r="C265" s="479"/>
      <c r="D265" s="3"/>
      <c r="E265" s="479"/>
      <c r="F265" s="3"/>
      <c r="G265" s="1383" t="s">
        <v>218</v>
      </c>
      <c r="H265" s="1384"/>
      <c r="I265" s="962"/>
      <c r="J265" s="962"/>
      <c r="K265" s="962"/>
      <c r="L265" s="962"/>
      <c r="M265" s="962"/>
      <c r="N265" s="559"/>
      <c r="O265" s="950"/>
      <c r="P265" s="962"/>
      <c r="Q265" s="962"/>
      <c r="R265" s="962"/>
      <c r="S265" s="962"/>
      <c r="T265" s="962"/>
      <c r="U265" s="962"/>
      <c r="V265" s="969">
        <f t="shared" ref="V265:AL265" si="199">COUNTIF(V$9:V$256,"ĐTT")</f>
        <v>2</v>
      </c>
      <c r="W265" s="969">
        <f t="shared" si="199"/>
        <v>2</v>
      </c>
      <c r="X265" s="969">
        <f t="shared" si="199"/>
        <v>2</v>
      </c>
      <c r="Y265" s="969">
        <f t="shared" si="199"/>
        <v>2</v>
      </c>
      <c r="Z265" s="969">
        <f t="shared" si="199"/>
        <v>1</v>
      </c>
      <c r="AA265" s="969">
        <f t="shared" si="199"/>
        <v>1</v>
      </c>
      <c r="AB265" s="969">
        <f t="shared" si="199"/>
        <v>1</v>
      </c>
      <c r="AC265" s="969">
        <f t="shared" si="199"/>
        <v>1</v>
      </c>
      <c r="AD265" s="969">
        <f t="shared" si="199"/>
        <v>1</v>
      </c>
      <c r="AE265" s="969">
        <f t="shared" si="199"/>
        <v>2</v>
      </c>
      <c r="AF265" s="969">
        <f t="shared" si="199"/>
        <v>1</v>
      </c>
      <c r="AG265" s="969">
        <f t="shared" si="199"/>
        <v>2</v>
      </c>
      <c r="AH265" s="559">
        <f t="shared" si="199"/>
        <v>1</v>
      </c>
      <c r="AI265" s="559">
        <f t="shared" si="199"/>
        <v>1</v>
      </c>
      <c r="AJ265" s="559">
        <f t="shared" si="199"/>
        <v>1</v>
      </c>
      <c r="AK265" s="559">
        <f t="shared" si="199"/>
        <v>1</v>
      </c>
      <c r="AL265" s="559">
        <f t="shared" si="199"/>
        <v>1</v>
      </c>
      <c r="AM265" s="950">
        <f>COUNTIF(AM$9:AM$256,"ĐTT")</f>
        <v>1</v>
      </c>
      <c r="AN265" s="950">
        <f t="shared" ref="AN265:AP265" si="200">COUNTIF(AN$9:AN$256,"ĐTT")</f>
        <v>2</v>
      </c>
      <c r="AO265" s="950">
        <f t="shared" si="200"/>
        <v>1</v>
      </c>
      <c r="AP265" s="950">
        <f t="shared" si="200"/>
        <v>1</v>
      </c>
      <c r="AQ265" s="969">
        <f>COUNTIF(AQ$9:AQ$256,"ĐTT")</f>
        <v>1</v>
      </c>
      <c r="AR265" s="969">
        <f t="shared" ref="AR265:AS265" si="201">COUNTIF(AR$9:AR$256,"ĐTT")</f>
        <v>1</v>
      </c>
      <c r="AS265" s="969">
        <f t="shared" si="201"/>
        <v>1</v>
      </c>
      <c r="AT265" s="969">
        <f>COUNTIF(AT$9:AT$256,"ĐTT")</f>
        <v>1</v>
      </c>
      <c r="AU265" s="969">
        <f t="shared" ref="AU265:AV265" si="202">COUNTIF(AU$9:AU$256,"ĐTT")</f>
        <v>1</v>
      </c>
      <c r="AV265" s="969">
        <f t="shared" si="202"/>
        <v>1</v>
      </c>
      <c r="AW265" s="969">
        <f>COUNTIF(AW$9:AW$256,"ĐTT")</f>
        <v>1</v>
      </c>
      <c r="AX265" s="969">
        <f>COUNTIF(AX$9:AX$256,"ĐTT")</f>
        <v>1</v>
      </c>
      <c r="AY265" s="969">
        <f>COUNTIF(AY$9:AY$256,"ĐTT")</f>
        <v>1</v>
      </c>
      <c r="AZ265" s="969">
        <f>COUNTIF(AZ$9:AZ$256,"ĐTT")</f>
        <v>1</v>
      </c>
      <c r="BA265" s="969">
        <f t="shared" ref="BA265:BB265" si="203">COUNTIF(BA$9:BA$256,"ĐTT")</f>
        <v>1</v>
      </c>
      <c r="BB265" s="969">
        <f t="shared" si="203"/>
        <v>1</v>
      </c>
      <c r="BC265" s="969">
        <f>COUNTIF(BC$9:BC$256,"ĐTT")</f>
        <v>1</v>
      </c>
      <c r="BD265" s="969"/>
      <c r="BE265" s="969">
        <f>COUNTIF(BE$9:BE$256,"ĐTT")</f>
        <v>0</v>
      </c>
      <c r="BF265" s="2"/>
      <c r="BG265" s="2"/>
      <c r="BH265" s="2"/>
      <c r="BI265" s="2"/>
      <c r="BJ265" s="2"/>
      <c r="BK265" s="2"/>
      <c r="BL265" s="2"/>
      <c r="BM265" s="2"/>
      <c r="BN265" s="2"/>
      <c r="BO265" s="2"/>
      <c r="BP265" s="2"/>
      <c r="BQ265" s="2"/>
      <c r="BR265" s="2"/>
      <c r="BS265" s="48"/>
      <c r="BT265" s="48"/>
      <c r="BU265" s="48"/>
      <c r="BV265" s="2"/>
      <c r="BW265" s="2"/>
      <c r="BX265" s="2"/>
      <c r="BY265" s="2"/>
      <c r="BZ265" s="2"/>
      <c r="CA265" s="2"/>
      <c r="CB265" s="2"/>
      <c r="CC265" s="2"/>
      <c r="CD265" s="2"/>
      <c r="CE265" s="2"/>
      <c r="CF265" s="2"/>
      <c r="CG265" s="2"/>
      <c r="CH265" s="2"/>
      <c r="CI265" s="2"/>
      <c r="CJ265" s="2"/>
      <c r="CK265" s="2"/>
    </row>
    <row r="266" spans="1:89" s="557" customFormat="1" hidden="1">
      <c r="A266" s="946"/>
      <c r="B266" s="3"/>
      <c r="C266" s="479"/>
      <c r="D266" s="3"/>
      <c r="E266" s="479"/>
      <c r="F266" s="3"/>
      <c r="G266" s="1383" t="s">
        <v>1188</v>
      </c>
      <c r="H266" s="1384"/>
      <c r="I266" s="962"/>
      <c r="J266" s="962"/>
      <c r="K266" s="962"/>
      <c r="L266" s="962"/>
      <c r="M266" s="962"/>
      <c r="N266" s="559"/>
      <c r="O266" s="950"/>
      <c r="P266" s="962"/>
      <c r="Q266" s="962"/>
      <c r="R266" s="962"/>
      <c r="S266" s="962"/>
      <c r="T266" s="962"/>
      <c r="U266" s="962"/>
      <c r="V266" s="969">
        <f t="shared" ref="V266:AL266" si="204">COUNTIF(V$9:V$256,"TDS")</f>
        <v>1</v>
      </c>
      <c r="W266" s="969">
        <f t="shared" si="204"/>
        <v>1</v>
      </c>
      <c r="X266" s="969">
        <f t="shared" si="204"/>
        <v>1</v>
      </c>
      <c r="Y266" s="969">
        <f t="shared" si="204"/>
        <v>1</v>
      </c>
      <c r="Z266" s="969">
        <f t="shared" si="204"/>
        <v>1</v>
      </c>
      <c r="AA266" s="969">
        <f t="shared" si="204"/>
        <v>1</v>
      </c>
      <c r="AB266" s="969">
        <f t="shared" si="204"/>
        <v>1</v>
      </c>
      <c r="AC266" s="969">
        <f t="shared" si="204"/>
        <v>1</v>
      </c>
      <c r="AD266" s="969">
        <f t="shared" si="204"/>
        <v>1</v>
      </c>
      <c r="AE266" s="969">
        <f t="shared" si="204"/>
        <v>1</v>
      </c>
      <c r="AF266" s="969">
        <f t="shared" si="204"/>
        <v>1</v>
      </c>
      <c r="AG266" s="969">
        <f t="shared" si="204"/>
        <v>1</v>
      </c>
      <c r="AH266" s="559">
        <f t="shared" si="204"/>
        <v>1</v>
      </c>
      <c r="AI266" s="559">
        <f t="shared" si="204"/>
        <v>1</v>
      </c>
      <c r="AJ266" s="559">
        <f t="shared" si="204"/>
        <v>1</v>
      </c>
      <c r="AK266" s="559">
        <f t="shared" si="204"/>
        <v>1</v>
      </c>
      <c r="AL266" s="559">
        <f t="shared" si="204"/>
        <v>1</v>
      </c>
      <c r="AM266" s="950">
        <f>COUNTIF(AM$9:AM$256,"TDS")</f>
        <v>1</v>
      </c>
      <c r="AN266" s="950">
        <f t="shared" ref="AN266:AP266" si="205">COUNTIF(AN$9:AN$256,"TDS")</f>
        <v>1</v>
      </c>
      <c r="AO266" s="950">
        <f t="shared" si="205"/>
        <v>1</v>
      </c>
      <c r="AP266" s="950">
        <f t="shared" si="205"/>
        <v>1</v>
      </c>
      <c r="AQ266" s="969">
        <f>COUNTIF(AQ$9:AQ$256,"TDS")</f>
        <v>1</v>
      </c>
      <c r="AR266" s="969">
        <f t="shared" ref="AR266:AS266" si="206">COUNTIF(AR$9:AR$256,"TDS")</f>
        <v>1</v>
      </c>
      <c r="AS266" s="969">
        <f t="shared" si="206"/>
        <v>1</v>
      </c>
      <c r="AT266" s="969">
        <f>COUNTIF(AT$9:AT$256,"TDS")</f>
        <v>1</v>
      </c>
      <c r="AU266" s="969">
        <f t="shared" ref="AU266:AW266" si="207">COUNTIF(AU$9:AU$256,"TDS")</f>
        <v>1</v>
      </c>
      <c r="AV266" s="969">
        <f t="shared" si="207"/>
        <v>1</v>
      </c>
      <c r="AW266" s="969">
        <f t="shared" si="207"/>
        <v>1</v>
      </c>
      <c r="AX266" s="969">
        <f>COUNTIF(AX$9:AX$256,"TDS")</f>
        <v>1</v>
      </c>
      <c r="AY266" s="969">
        <f>COUNTIF(AY$9:AY$256,"TDS")</f>
        <v>1</v>
      </c>
      <c r="AZ266" s="969">
        <f>COUNTIF(AZ$9:AZ$256,"TDS")</f>
        <v>1</v>
      </c>
      <c r="BA266" s="969">
        <f t="shared" ref="BA266:BB266" si="208">COUNTIF(BA$9:BA$256,"TDS")</f>
        <v>1</v>
      </c>
      <c r="BB266" s="969">
        <f t="shared" si="208"/>
        <v>1</v>
      </c>
      <c r="BC266" s="969">
        <f>COUNTIF(BC$9:BC$256,"TDS")</f>
        <v>1</v>
      </c>
      <c r="BD266" s="969"/>
      <c r="BE266" s="969">
        <f>COUNTIF(BE$9:BE$256,"TDS")</f>
        <v>0</v>
      </c>
      <c r="BF266" s="2"/>
      <c r="BG266" s="2"/>
      <c r="BH266" s="2"/>
      <c r="BI266" s="2"/>
      <c r="BJ266" s="2"/>
      <c r="BK266" s="2"/>
      <c r="BL266" s="2"/>
      <c r="BM266" s="2"/>
      <c r="BN266" s="2"/>
      <c r="BO266" s="2"/>
      <c r="BP266" s="2"/>
      <c r="BQ266" s="2"/>
      <c r="BR266" s="2"/>
      <c r="BS266" s="48"/>
      <c r="BT266" s="48"/>
      <c r="BU266" s="48"/>
      <c r="BV266" s="2"/>
      <c r="BW266" s="2"/>
      <c r="BX266" s="2"/>
      <c r="BY266" s="2"/>
      <c r="BZ266" s="2"/>
      <c r="CA266" s="2"/>
      <c r="CB266" s="2"/>
      <c r="CC266" s="2"/>
      <c r="CD266" s="2"/>
      <c r="CE266" s="2"/>
      <c r="CF266" s="2"/>
      <c r="CG266" s="2"/>
      <c r="CH266" s="2"/>
      <c r="CI266" s="2"/>
      <c r="CJ266" s="2"/>
      <c r="CK266" s="2"/>
    </row>
    <row r="267" spans="1:89" s="557" customFormat="1" hidden="1">
      <c r="A267" s="946"/>
      <c r="B267" s="3"/>
      <c r="C267" s="479"/>
      <c r="D267" s="3"/>
      <c r="E267" s="479"/>
      <c r="F267" s="3"/>
      <c r="G267" s="1383" t="s">
        <v>1189</v>
      </c>
      <c r="H267" s="1384"/>
      <c r="I267" s="962"/>
      <c r="J267" s="962"/>
      <c r="K267" s="962"/>
      <c r="L267" s="962"/>
      <c r="M267" s="962"/>
      <c r="N267" s="559"/>
      <c r="O267" s="950"/>
      <c r="P267" s="962"/>
      <c r="Q267" s="962"/>
      <c r="R267" s="962"/>
      <c r="S267" s="962"/>
      <c r="T267" s="962"/>
      <c r="U267" s="962"/>
      <c r="V267" s="969">
        <f t="shared" ref="V267:AL267" si="209">COUNTIF(V$9:V$256,"HĐG")</f>
        <v>4</v>
      </c>
      <c r="W267" s="969">
        <f t="shared" si="209"/>
        <v>4</v>
      </c>
      <c r="X267" s="969">
        <f t="shared" si="209"/>
        <v>4</v>
      </c>
      <c r="Y267" s="969">
        <f t="shared" si="209"/>
        <v>4</v>
      </c>
      <c r="Z267" s="969">
        <f t="shared" si="209"/>
        <v>5</v>
      </c>
      <c r="AA267" s="969">
        <f t="shared" si="209"/>
        <v>5</v>
      </c>
      <c r="AB267" s="969">
        <f t="shared" si="209"/>
        <v>5</v>
      </c>
      <c r="AC267" s="969">
        <f t="shared" si="209"/>
        <v>5</v>
      </c>
      <c r="AD267" s="969">
        <f t="shared" si="209"/>
        <v>5</v>
      </c>
      <c r="AE267" s="969">
        <f t="shared" si="209"/>
        <v>5</v>
      </c>
      <c r="AF267" s="969">
        <f t="shared" si="209"/>
        <v>4</v>
      </c>
      <c r="AG267" s="969">
        <f t="shared" si="209"/>
        <v>4</v>
      </c>
      <c r="AH267" s="559">
        <f t="shared" si="209"/>
        <v>5</v>
      </c>
      <c r="AI267" s="559">
        <f t="shared" si="209"/>
        <v>5</v>
      </c>
      <c r="AJ267" s="559">
        <f t="shared" si="209"/>
        <v>5</v>
      </c>
      <c r="AK267" s="559">
        <f t="shared" si="209"/>
        <v>5</v>
      </c>
      <c r="AL267" s="559">
        <f t="shared" si="209"/>
        <v>5</v>
      </c>
      <c r="AM267" s="950">
        <f>COUNTIF(AM$9:AM$256,"HĐG")</f>
        <v>5</v>
      </c>
      <c r="AN267" s="950">
        <f t="shared" ref="AN267:AP267" si="210">COUNTIF(AN$9:AN$256,"HĐG")</f>
        <v>5</v>
      </c>
      <c r="AO267" s="950">
        <f t="shared" si="210"/>
        <v>5</v>
      </c>
      <c r="AP267" s="950">
        <f t="shared" si="210"/>
        <v>5</v>
      </c>
      <c r="AQ267" s="969">
        <f>COUNTIF(AQ$9:AQ$256,"HĐG")</f>
        <v>5</v>
      </c>
      <c r="AR267" s="969">
        <f t="shared" ref="AR267:AS267" si="211">COUNTIF(AR$9:AR$256,"HĐG")</f>
        <v>5</v>
      </c>
      <c r="AS267" s="969">
        <f t="shared" si="211"/>
        <v>5</v>
      </c>
      <c r="AT267" s="969">
        <f>COUNTIF(AT$9:AT$256,"HĐG")</f>
        <v>3</v>
      </c>
      <c r="AU267" s="969">
        <f t="shared" ref="AU267:AW267" si="212">COUNTIF(AU$9:AU$256,"HĐG")</f>
        <v>3</v>
      </c>
      <c r="AV267" s="969">
        <f t="shared" si="212"/>
        <v>3</v>
      </c>
      <c r="AW267" s="969">
        <f t="shared" si="212"/>
        <v>3</v>
      </c>
      <c r="AX267" s="969">
        <f>COUNTIF(AX$9:AX$256,"HĐG")</f>
        <v>5</v>
      </c>
      <c r="AY267" s="969">
        <f>COUNTIF(AY$9:AY$256,"HĐG")</f>
        <v>4</v>
      </c>
      <c r="AZ267" s="969">
        <f>COUNTIF(AZ$9:AZ$256,"HĐG")</f>
        <v>5</v>
      </c>
      <c r="BA267" s="969">
        <f t="shared" ref="BA267:BB267" si="213">COUNTIF(BA$9:BA$256,"HĐG")</f>
        <v>5</v>
      </c>
      <c r="BB267" s="969">
        <f t="shared" si="213"/>
        <v>5</v>
      </c>
      <c r="BC267" s="969">
        <f>COUNTIF(BC$9:BC$256,"HĐG")</f>
        <v>5</v>
      </c>
      <c r="BD267" s="969"/>
      <c r="BE267" s="969">
        <f>COUNTIF(BE$9:BE$256,"HĐG")</f>
        <v>0</v>
      </c>
      <c r="BF267" s="2"/>
      <c r="BG267" s="2"/>
      <c r="BH267" s="2"/>
      <c r="BI267" s="2"/>
      <c r="BJ267" s="2"/>
      <c r="BK267" s="2"/>
      <c r="BL267" s="2"/>
      <c r="BM267" s="2"/>
      <c r="BN267" s="2"/>
      <c r="BO267" s="2"/>
      <c r="BP267" s="2"/>
      <c r="BQ267" s="2"/>
      <c r="BR267" s="2"/>
      <c r="BS267" s="48"/>
      <c r="BT267" s="48"/>
      <c r="BU267" s="48"/>
      <c r="BV267" s="2"/>
      <c r="BW267" s="2"/>
      <c r="BX267" s="2"/>
      <c r="BY267" s="2"/>
      <c r="BZ267" s="2"/>
      <c r="CA267" s="2"/>
      <c r="CB267" s="2"/>
      <c r="CC267" s="2"/>
      <c r="CD267" s="2"/>
      <c r="CE267" s="2"/>
      <c r="CF267" s="2"/>
      <c r="CG267" s="2"/>
      <c r="CH267" s="2"/>
      <c r="CI267" s="2"/>
      <c r="CJ267" s="2"/>
      <c r="CK267" s="2"/>
    </row>
    <row r="268" spans="1:89" s="557" customFormat="1" hidden="1">
      <c r="A268" s="946"/>
      <c r="B268" s="3"/>
      <c r="C268" s="479"/>
      <c r="D268" s="3"/>
      <c r="E268" s="479"/>
      <c r="F268" s="3"/>
      <c r="G268" s="1383" t="s">
        <v>1190</v>
      </c>
      <c r="H268" s="1384"/>
      <c r="I268" s="962"/>
      <c r="J268" s="962"/>
      <c r="K268" s="962"/>
      <c r="L268" s="962"/>
      <c r="M268" s="962"/>
      <c r="N268" s="559"/>
      <c r="O268" s="950"/>
      <c r="P268" s="962"/>
      <c r="Q268" s="962"/>
      <c r="R268" s="962"/>
      <c r="S268" s="962"/>
      <c r="T268" s="962"/>
      <c r="U268" s="962"/>
      <c r="V268" s="969">
        <f t="shared" ref="V268:AL268" si="214">COUNTIF(V$9:V$256,"HĐNT")</f>
        <v>4</v>
      </c>
      <c r="W268" s="969">
        <f t="shared" si="214"/>
        <v>4</v>
      </c>
      <c r="X268" s="969">
        <f t="shared" si="214"/>
        <v>4</v>
      </c>
      <c r="Y268" s="969">
        <f t="shared" si="214"/>
        <v>4</v>
      </c>
      <c r="Z268" s="969">
        <f t="shared" si="214"/>
        <v>5</v>
      </c>
      <c r="AA268" s="969">
        <f t="shared" si="214"/>
        <v>5</v>
      </c>
      <c r="AB268" s="969">
        <f t="shared" si="214"/>
        <v>5</v>
      </c>
      <c r="AC268" s="969">
        <f t="shared" si="214"/>
        <v>5</v>
      </c>
      <c r="AD268" s="969">
        <f t="shared" si="214"/>
        <v>4</v>
      </c>
      <c r="AE268" s="969">
        <f t="shared" si="214"/>
        <v>4</v>
      </c>
      <c r="AF268" s="969">
        <f t="shared" si="214"/>
        <v>5</v>
      </c>
      <c r="AG268" s="969">
        <f t="shared" si="214"/>
        <v>4</v>
      </c>
      <c r="AH268" s="559">
        <f t="shared" si="214"/>
        <v>5</v>
      </c>
      <c r="AI268" s="559">
        <f t="shared" si="214"/>
        <v>5</v>
      </c>
      <c r="AJ268" s="559">
        <f t="shared" si="214"/>
        <v>5</v>
      </c>
      <c r="AK268" s="559">
        <f t="shared" si="214"/>
        <v>5</v>
      </c>
      <c r="AL268" s="559">
        <f t="shared" si="214"/>
        <v>5</v>
      </c>
      <c r="AM268" s="950">
        <f>COUNTIF(AM$9:AM$256,"HĐNT")</f>
        <v>5</v>
      </c>
      <c r="AN268" s="950">
        <f t="shared" ref="AN268:AP268" si="215">COUNTIF(AN$9:AN$256,"HĐNT")</f>
        <v>5</v>
      </c>
      <c r="AO268" s="950">
        <f t="shared" si="215"/>
        <v>5</v>
      </c>
      <c r="AP268" s="950">
        <f t="shared" si="215"/>
        <v>5</v>
      </c>
      <c r="AQ268" s="969">
        <f>COUNTIF(AQ$9:AQ$256,"HĐNT")</f>
        <v>5</v>
      </c>
      <c r="AR268" s="969">
        <f t="shared" ref="AR268:AS268" si="216">COUNTIF(AR$9:AR$256,"HĐNT")</f>
        <v>5</v>
      </c>
      <c r="AS268" s="969">
        <f t="shared" si="216"/>
        <v>5</v>
      </c>
      <c r="AT268" s="969">
        <f>COUNTIF(AT$9:AT$256,"HĐNT")</f>
        <v>5</v>
      </c>
      <c r="AU268" s="969">
        <f t="shared" ref="AU268:AW268" si="217">COUNTIF(AU$9:AU$256,"HĐNT")</f>
        <v>5</v>
      </c>
      <c r="AV268" s="969">
        <f t="shared" si="217"/>
        <v>5</v>
      </c>
      <c r="AW268" s="969">
        <f t="shared" si="217"/>
        <v>5</v>
      </c>
      <c r="AX268" s="969">
        <f>COUNTIF(AX$9:AX$256,"HĐNT")</f>
        <v>1</v>
      </c>
      <c r="AY268" s="969">
        <f>COUNTIF(AY$9:AY$256,"HĐNT")</f>
        <v>3</v>
      </c>
      <c r="AZ268" s="969">
        <f>COUNTIF(AZ$9:AZ$256,"HĐNT")</f>
        <v>1</v>
      </c>
      <c r="BA268" s="969">
        <f t="shared" ref="BA268:BB268" si="218">COUNTIF(BA$9:BA$256,"HĐNT")</f>
        <v>2</v>
      </c>
      <c r="BB268" s="969">
        <f t="shared" si="218"/>
        <v>1</v>
      </c>
      <c r="BC268" s="969">
        <f>COUNTIF(BC$9:BC$256,"HĐNT")</f>
        <v>1</v>
      </c>
      <c r="BD268" s="969"/>
      <c r="BE268" s="969">
        <f>COUNTIF(BE$9:BE$256,"HĐNT")</f>
        <v>0</v>
      </c>
      <c r="BF268" s="2"/>
      <c r="BG268" s="2"/>
      <c r="BH268" s="2"/>
      <c r="BI268" s="2"/>
      <c r="BJ268" s="2"/>
      <c r="BK268" s="2"/>
      <c r="BL268" s="2"/>
      <c r="BM268" s="2"/>
      <c r="BN268" s="2"/>
      <c r="BO268" s="2"/>
      <c r="BP268" s="2"/>
      <c r="BQ268" s="2"/>
      <c r="BR268" s="2"/>
      <c r="BS268" s="48"/>
      <c r="BT268" s="48"/>
      <c r="BU268" s="48"/>
      <c r="BV268" s="2"/>
      <c r="BW268" s="2"/>
      <c r="BX268" s="2"/>
      <c r="BY268" s="2"/>
      <c r="BZ268" s="2"/>
      <c r="CA268" s="2"/>
      <c r="CB268" s="2"/>
      <c r="CC268" s="2"/>
      <c r="CD268" s="2"/>
      <c r="CE268" s="2"/>
      <c r="CF268" s="2"/>
      <c r="CG268" s="2"/>
      <c r="CH268" s="2"/>
      <c r="CI268" s="2"/>
      <c r="CJ268" s="2"/>
      <c r="CK268" s="2"/>
    </row>
    <row r="269" spans="1:89" s="557" customFormat="1" hidden="1">
      <c r="A269" s="946"/>
      <c r="B269" s="3"/>
      <c r="C269" s="479"/>
      <c r="D269" s="3"/>
      <c r="E269" s="479"/>
      <c r="F269" s="3"/>
      <c r="G269" s="1383" t="s">
        <v>1191</v>
      </c>
      <c r="H269" s="1384"/>
      <c r="I269" s="962"/>
      <c r="J269" s="962"/>
      <c r="K269" s="962"/>
      <c r="L269" s="962"/>
      <c r="M269" s="962"/>
      <c r="N269" s="559"/>
      <c r="O269" s="950"/>
      <c r="P269" s="962"/>
      <c r="Q269" s="962"/>
      <c r="R269" s="962"/>
      <c r="S269" s="962"/>
      <c r="T269" s="962"/>
      <c r="U269" s="962"/>
      <c r="V269" s="969">
        <f t="shared" ref="V269:AL269" si="219">COUNTIF(V$9:V$256,"VS-AN")</f>
        <v>1</v>
      </c>
      <c r="W269" s="969">
        <f t="shared" si="219"/>
        <v>1</v>
      </c>
      <c r="X269" s="969">
        <f t="shared" si="219"/>
        <v>1</v>
      </c>
      <c r="Y269" s="969">
        <f t="shared" si="219"/>
        <v>1</v>
      </c>
      <c r="Z269" s="969">
        <f t="shared" si="219"/>
        <v>2</v>
      </c>
      <c r="AA269" s="969">
        <f t="shared" si="219"/>
        <v>2</v>
      </c>
      <c r="AB269" s="969">
        <f t="shared" si="219"/>
        <v>2</v>
      </c>
      <c r="AC269" s="969">
        <f t="shared" si="219"/>
        <v>2</v>
      </c>
      <c r="AD269" s="969">
        <f t="shared" si="219"/>
        <v>1</v>
      </c>
      <c r="AE269" s="969">
        <f t="shared" si="219"/>
        <v>1</v>
      </c>
      <c r="AF269" s="969">
        <f t="shared" si="219"/>
        <v>1</v>
      </c>
      <c r="AG269" s="969">
        <f t="shared" si="219"/>
        <v>1</v>
      </c>
      <c r="AH269" s="559">
        <f t="shared" si="219"/>
        <v>3</v>
      </c>
      <c r="AI269" s="559">
        <f t="shared" si="219"/>
        <v>3</v>
      </c>
      <c r="AJ269" s="559">
        <f t="shared" si="219"/>
        <v>3</v>
      </c>
      <c r="AK269" s="559">
        <f t="shared" si="219"/>
        <v>3</v>
      </c>
      <c r="AL269" s="559">
        <f t="shared" si="219"/>
        <v>3</v>
      </c>
      <c r="AM269" s="950">
        <f>COUNTIF(AM$9:AM$256,"VS-AN")</f>
        <v>2</v>
      </c>
      <c r="AN269" s="950">
        <f t="shared" ref="AN269:AP269" si="220">COUNTIF(AN$9:AN$256,"VS-AN")</f>
        <v>2</v>
      </c>
      <c r="AO269" s="950">
        <f t="shared" si="220"/>
        <v>3</v>
      </c>
      <c r="AP269" s="950">
        <f t="shared" si="220"/>
        <v>3</v>
      </c>
      <c r="AQ269" s="969">
        <f>COUNTIF(AQ$9:AQ$256,"VS-AN")</f>
        <v>1</v>
      </c>
      <c r="AR269" s="969">
        <f t="shared" ref="AR269:AS269" si="221">COUNTIF(AR$9:AR$256,"VS-AN")</f>
        <v>1</v>
      </c>
      <c r="AS269" s="969">
        <f t="shared" si="221"/>
        <v>1</v>
      </c>
      <c r="AT269" s="969">
        <f>COUNTIF(AT$9:AT$256,"VS-AN")</f>
        <v>1</v>
      </c>
      <c r="AU269" s="969">
        <f t="shared" ref="AU269:AV269" si="222">COUNTIF(AU$9:AU$256,"VS-AN")</f>
        <v>1</v>
      </c>
      <c r="AV269" s="969">
        <f t="shared" si="222"/>
        <v>1</v>
      </c>
      <c r="AW269" s="969">
        <f>COUNTIF(AW$9:AW$256,"VS-AN")</f>
        <v>1</v>
      </c>
      <c r="AX269" s="969">
        <f>COUNTIF(AX$9:AX$256,"VS-AN")</f>
        <v>1</v>
      </c>
      <c r="AY269" s="969">
        <f>COUNTIF(AY$9:AY$256,"VS-AN")</f>
        <v>1</v>
      </c>
      <c r="AZ269" s="969">
        <f>COUNTIF(AZ$9:AZ$256,"VS-AN")</f>
        <v>0</v>
      </c>
      <c r="BA269" s="969">
        <f t="shared" ref="BA269:BB269" si="223">COUNTIF(BA$9:BA$256,"VS-AN")</f>
        <v>0</v>
      </c>
      <c r="BB269" s="969">
        <f t="shared" si="223"/>
        <v>0</v>
      </c>
      <c r="BC269" s="969">
        <f>COUNTIF(BC$9:BC$256,"VS-AN")</f>
        <v>0</v>
      </c>
      <c r="BD269" s="969"/>
      <c r="BE269" s="969">
        <f>COUNTIF(BE$9:BE$256,"VS-AN")</f>
        <v>0</v>
      </c>
      <c r="BF269" s="2"/>
      <c r="BG269" s="2"/>
      <c r="BH269" s="2"/>
      <c r="BI269" s="2"/>
      <c r="BJ269" s="2"/>
      <c r="BK269" s="2"/>
      <c r="BL269" s="2"/>
      <c r="BM269" s="2"/>
      <c r="BN269" s="2"/>
      <c r="BO269" s="2"/>
      <c r="BP269" s="2"/>
      <c r="BQ269" s="2"/>
      <c r="BR269" s="2"/>
      <c r="BS269" s="48"/>
      <c r="BT269" s="48"/>
      <c r="BU269" s="48"/>
      <c r="BV269" s="2"/>
      <c r="BW269" s="2"/>
      <c r="BX269" s="2"/>
      <c r="BY269" s="2"/>
      <c r="BZ269" s="2"/>
      <c r="CA269" s="2"/>
      <c r="CB269" s="2"/>
      <c r="CC269" s="2"/>
      <c r="CD269" s="2"/>
      <c r="CE269" s="2"/>
      <c r="CF269" s="2"/>
      <c r="CG269" s="2"/>
      <c r="CH269" s="2"/>
      <c r="CI269" s="2"/>
      <c r="CJ269" s="2"/>
      <c r="CK269" s="2"/>
    </row>
    <row r="270" spans="1:89" s="557" customFormat="1" hidden="1">
      <c r="A270" s="946"/>
      <c r="B270" s="3"/>
      <c r="C270" s="479"/>
      <c r="D270" s="3"/>
      <c r="E270" s="479"/>
      <c r="F270" s="3"/>
      <c r="G270" s="1383" t="s">
        <v>1192</v>
      </c>
      <c r="H270" s="1384"/>
      <c r="I270" s="962"/>
      <c r="J270" s="962"/>
      <c r="K270" s="962"/>
      <c r="L270" s="962"/>
      <c r="M270" s="962"/>
      <c r="N270" s="559"/>
      <c r="O270" s="950"/>
      <c r="P270" s="962"/>
      <c r="Q270" s="962"/>
      <c r="R270" s="962"/>
      <c r="S270" s="962"/>
      <c r="T270" s="962"/>
      <c r="U270" s="962"/>
      <c r="V270" s="969">
        <f t="shared" ref="V270:AL270" si="224">COUNTIF(V$9:V$256,"HĐC")</f>
        <v>5</v>
      </c>
      <c r="W270" s="969">
        <f t="shared" si="224"/>
        <v>5</v>
      </c>
      <c r="X270" s="969">
        <f t="shared" si="224"/>
        <v>5</v>
      </c>
      <c r="Y270" s="969">
        <f t="shared" si="224"/>
        <v>5</v>
      </c>
      <c r="Z270" s="969">
        <f t="shared" si="224"/>
        <v>5</v>
      </c>
      <c r="AA270" s="969">
        <f t="shared" si="224"/>
        <v>5</v>
      </c>
      <c r="AB270" s="969">
        <f t="shared" si="224"/>
        <v>5</v>
      </c>
      <c r="AC270" s="969">
        <f t="shared" si="224"/>
        <v>5</v>
      </c>
      <c r="AD270" s="969">
        <f t="shared" si="224"/>
        <v>5</v>
      </c>
      <c r="AE270" s="969">
        <f t="shared" si="224"/>
        <v>4</v>
      </c>
      <c r="AF270" s="969">
        <f t="shared" si="224"/>
        <v>5</v>
      </c>
      <c r="AG270" s="969">
        <f t="shared" si="224"/>
        <v>5</v>
      </c>
      <c r="AH270" s="559">
        <f t="shared" si="224"/>
        <v>5</v>
      </c>
      <c r="AI270" s="559">
        <f t="shared" si="224"/>
        <v>5</v>
      </c>
      <c r="AJ270" s="559">
        <f t="shared" si="224"/>
        <v>5</v>
      </c>
      <c r="AK270" s="559">
        <f t="shared" si="224"/>
        <v>5</v>
      </c>
      <c r="AL270" s="559">
        <f t="shared" si="224"/>
        <v>5</v>
      </c>
      <c r="AM270" s="950">
        <f>COUNTIF(AM$9:AM$256,"HĐC")</f>
        <v>5</v>
      </c>
      <c r="AN270" s="950">
        <f t="shared" ref="AN270:AP270" si="225">COUNTIF(AN$9:AN$256,"HĐC")</f>
        <v>5</v>
      </c>
      <c r="AO270" s="950">
        <f t="shared" si="225"/>
        <v>5</v>
      </c>
      <c r="AP270" s="950">
        <f t="shared" si="225"/>
        <v>4</v>
      </c>
      <c r="AQ270" s="969">
        <f>COUNTIF(AQ$9:AQ$256,"HĐC")</f>
        <v>5</v>
      </c>
      <c r="AR270" s="969">
        <f t="shared" ref="AR270:AS270" si="226">COUNTIF(AR$9:AR$256,"HĐC")</f>
        <v>5</v>
      </c>
      <c r="AS270" s="969">
        <f t="shared" si="226"/>
        <v>5</v>
      </c>
      <c r="AT270" s="969">
        <f>COUNTIF(AT$9:AT$256,"HĐC")</f>
        <v>5</v>
      </c>
      <c r="AU270" s="969">
        <f t="shared" ref="AU270:AV270" si="227">COUNTIF(AU$9:AU$256,"HĐC")</f>
        <v>5</v>
      </c>
      <c r="AV270" s="969">
        <f t="shared" si="227"/>
        <v>5</v>
      </c>
      <c r="AW270" s="969">
        <f>COUNTIF(AW$9:AW$256,"HĐC")</f>
        <v>5</v>
      </c>
      <c r="AX270" s="969">
        <f>COUNTIF(AX$9:AX$256,"HĐC")</f>
        <v>3</v>
      </c>
      <c r="AY270" s="969">
        <f>COUNTIF(AY$9:AY$256,"HĐC")</f>
        <v>2</v>
      </c>
      <c r="AZ270" s="969">
        <f>COUNTIF(AZ$9:AZ$256,"HĐC")</f>
        <v>5</v>
      </c>
      <c r="BA270" s="969">
        <f t="shared" ref="BA270:BB270" si="228">COUNTIF(BA$9:BA$256,"HĐC")</f>
        <v>4</v>
      </c>
      <c r="BB270" s="969">
        <f t="shared" si="228"/>
        <v>5</v>
      </c>
      <c r="BC270" s="969">
        <f>COUNTIF(BC$9:BC$256,"HĐC")</f>
        <v>5</v>
      </c>
      <c r="BD270" s="969"/>
      <c r="BE270" s="969">
        <f>COUNTIF(BE$9:BE$256,"HĐC")</f>
        <v>0</v>
      </c>
      <c r="BF270" s="2"/>
      <c r="BG270" s="2"/>
      <c r="BH270" s="2"/>
      <c r="BI270" s="2"/>
      <c r="BJ270" s="2"/>
      <c r="BK270" s="2"/>
      <c r="BL270" s="2"/>
      <c r="BM270" s="2"/>
      <c r="BN270" s="2"/>
      <c r="BO270" s="2"/>
      <c r="BP270" s="2"/>
      <c r="BQ270" s="2"/>
      <c r="BR270" s="2"/>
      <c r="BS270" s="48"/>
      <c r="BT270" s="48"/>
      <c r="BU270" s="48"/>
      <c r="BV270" s="2"/>
      <c r="BW270" s="2"/>
      <c r="BX270" s="2"/>
      <c r="BY270" s="2"/>
      <c r="BZ270" s="2"/>
      <c r="CA270" s="2"/>
      <c r="CB270" s="2"/>
      <c r="CC270" s="2"/>
      <c r="CD270" s="2"/>
      <c r="CE270" s="2"/>
      <c r="CF270" s="2"/>
      <c r="CG270" s="2"/>
      <c r="CH270" s="2"/>
      <c r="CI270" s="2"/>
      <c r="CJ270" s="2"/>
      <c r="CK270" s="2"/>
    </row>
    <row r="271" spans="1:89" s="557" customFormat="1" hidden="1">
      <c r="A271" s="946"/>
      <c r="B271" s="3"/>
      <c r="C271" s="479"/>
      <c r="D271" s="3"/>
      <c r="E271" s="479"/>
      <c r="F271" s="3"/>
      <c r="G271" s="1383" t="s">
        <v>1193</v>
      </c>
      <c r="H271" s="1384"/>
      <c r="I271" s="962"/>
      <c r="J271" s="962"/>
      <c r="K271" s="962"/>
      <c r="L271" s="962"/>
      <c r="M271" s="962"/>
      <c r="N271" s="559"/>
      <c r="O271" s="950"/>
      <c r="P271" s="962"/>
      <c r="Q271" s="962"/>
      <c r="R271" s="962"/>
      <c r="S271" s="962"/>
      <c r="T271" s="962"/>
      <c r="U271" s="962"/>
      <c r="V271" s="969">
        <f t="shared" ref="V271:AL271" si="229">COUNTIF(V$9:V$256,"TQDN")</f>
        <v>0</v>
      </c>
      <c r="W271" s="969">
        <f t="shared" si="229"/>
        <v>0</v>
      </c>
      <c r="X271" s="969">
        <f t="shared" si="229"/>
        <v>0</v>
      </c>
      <c r="Y271" s="969">
        <f t="shared" si="229"/>
        <v>0</v>
      </c>
      <c r="Z271" s="969">
        <f t="shared" si="229"/>
        <v>0</v>
      </c>
      <c r="AA271" s="969">
        <f t="shared" si="229"/>
        <v>0</v>
      </c>
      <c r="AB271" s="969">
        <f t="shared" si="229"/>
        <v>0</v>
      </c>
      <c r="AC271" s="969">
        <f t="shared" si="229"/>
        <v>0</v>
      </c>
      <c r="AD271" s="969">
        <f t="shared" si="229"/>
        <v>0</v>
      </c>
      <c r="AE271" s="969">
        <f t="shared" si="229"/>
        <v>0</v>
      </c>
      <c r="AF271" s="969">
        <f t="shared" si="229"/>
        <v>0</v>
      </c>
      <c r="AG271" s="969">
        <f t="shared" si="229"/>
        <v>0</v>
      </c>
      <c r="AH271" s="559">
        <f t="shared" si="229"/>
        <v>0</v>
      </c>
      <c r="AI271" s="559">
        <f t="shared" si="229"/>
        <v>0</v>
      </c>
      <c r="AJ271" s="559">
        <f t="shared" si="229"/>
        <v>0</v>
      </c>
      <c r="AK271" s="559">
        <f t="shared" si="229"/>
        <v>0</v>
      </c>
      <c r="AL271" s="559">
        <f t="shared" si="229"/>
        <v>0</v>
      </c>
      <c r="AM271" s="950">
        <f>COUNTIF(AM$9:AM$256,"TQDN")</f>
        <v>0</v>
      </c>
      <c r="AN271" s="950">
        <f t="shared" ref="AN271:AP271" si="230">COUNTIF(AN$9:AN$256,"TQDN")</f>
        <v>0</v>
      </c>
      <c r="AO271" s="950">
        <f t="shared" si="230"/>
        <v>0</v>
      </c>
      <c r="AP271" s="950">
        <f t="shared" si="230"/>
        <v>0</v>
      </c>
      <c r="AQ271" s="969">
        <f>COUNTIF(AQ$9:AQ$256,"TQDN")</f>
        <v>0</v>
      </c>
      <c r="AR271" s="969">
        <f t="shared" ref="AR271:AS271" si="231">COUNTIF(AR$9:AR$256,"TQDN")</f>
        <v>0</v>
      </c>
      <c r="AS271" s="969">
        <f t="shared" si="231"/>
        <v>0</v>
      </c>
      <c r="AT271" s="969">
        <f>COUNTIF(AT$9:AT$256,"TQDN")</f>
        <v>0</v>
      </c>
      <c r="AU271" s="969">
        <f t="shared" ref="AU271:AV271" si="232">COUNTIF(AU$9:AU$256,"TQDN")</f>
        <v>0</v>
      </c>
      <c r="AV271" s="969">
        <f t="shared" si="232"/>
        <v>0</v>
      </c>
      <c r="AW271" s="969">
        <f>COUNTIF(AW$9:AW$256,"TQDN")</f>
        <v>0</v>
      </c>
      <c r="AX271" s="969">
        <f>COUNTIF(AX$9:AX$256,"TQDN")</f>
        <v>0</v>
      </c>
      <c r="AY271" s="969">
        <f>COUNTIF(AY$9:AY$256,"TQDN")</f>
        <v>0</v>
      </c>
      <c r="AZ271" s="969">
        <f>COUNTIF(AZ$9:AZ$256,"TQDN")</f>
        <v>0</v>
      </c>
      <c r="BA271" s="969">
        <f t="shared" ref="BA271:BB271" si="233">COUNTIF(BA$9:BA$256,"TQDN")</f>
        <v>0</v>
      </c>
      <c r="BB271" s="969">
        <f t="shared" si="233"/>
        <v>0</v>
      </c>
      <c r="BC271" s="969">
        <f>COUNTIF(BC$9:BC$256,"TQDN")</f>
        <v>0</v>
      </c>
      <c r="BD271" s="969"/>
      <c r="BE271" s="969">
        <f>COUNTIF(BE$9:BE$256,"TQDN")</f>
        <v>0</v>
      </c>
      <c r="BF271" s="2"/>
      <c r="BG271" s="2"/>
      <c r="BH271" s="2"/>
      <c r="BI271" s="2"/>
      <c r="BJ271" s="2"/>
      <c r="BK271" s="2"/>
      <c r="BL271" s="2"/>
      <c r="BM271" s="2"/>
      <c r="BN271" s="2"/>
      <c r="BO271" s="2"/>
      <c r="BP271" s="2"/>
      <c r="BQ271" s="2"/>
      <c r="BR271" s="2"/>
      <c r="BS271" s="48"/>
      <c r="BT271" s="48"/>
      <c r="BU271" s="48"/>
      <c r="BV271" s="2"/>
      <c r="BW271" s="2"/>
      <c r="BX271" s="2"/>
      <c r="BY271" s="2"/>
      <c r="BZ271" s="2"/>
      <c r="CA271" s="2"/>
      <c r="CB271" s="2"/>
      <c r="CC271" s="2"/>
      <c r="CD271" s="2"/>
      <c r="CE271" s="2"/>
      <c r="CF271" s="2"/>
      <c r="CG271" s="2"/>
      <c r="CH271" s="2"/>
      <c r="CI271" s="2"/>
      <c r="CJ271" s="2"/>
      <c r="CK271" s="2"/>
    </row>
    <row r="272" spans="1:89" s="557" customFormat="1" hidden="1">
      <c r="A272" s="946"/>
      <c r="B272" s="3"/>
      <c r="C272" s="479"/>
      <c r="D272" s="3"/>
      <c r="E272" s="479"/>
      <c r="F272" s="3"/>
      <c r="G272" s="1383" t="s">
        <v>1194</v>
      </c>
      <c r="H272" s="1384"/>
      <c r="I272" s="962"/>
      <c r="J272" s="962"/>
      <c r="K272" s="962"/>
      <c r="L272" s="962"/>
      <c r="M272" s="962"/>
      <c r="N272" s="559"/>
      <c r="O272" s="950"/>
      <c r="P272" s="962"/>
      <c r="Q272" s="962"/>
      <c r="R272" s="969"/>
      <c r="S272" s="969"/>
      <c r="T272" s="969">
        <f t="shared" ref="T272:CH272" si="234">COUNTIF(T$9:T$256,"LH")</f>
        <v>0</v>
      </c>
      <c r="U272" s="969">
        <f t="shared" si="234"/>
        <v>0</v>
      </c>
      <c r="V272" s="969">
        <f t="shared" si="234"/>
        <v>0</v>
      </c>
      <c r="W272" s="969">
        <f t="shared" si="234"/>
        <v>0</v>
      </c>
      <c r="X272" s="969">
        <f t="shared" si="234"/>
        <v>0</v>
      </c>
      <c r="Y272" s="969">
        <f t="shared" si="234"/>
        <v>0</v>
      </c>
      <c r="Z272" s="969">
        <f t="shared" si="234"/>
        <v>0</v>
      </c>
      <c r="AA272" s="969">
        <f t="shared" si="234"/>
        <v>0</v>
      </c>
      <c r="AB272" s="969">
        <f t="shared" si="234"/>
        <v>0</v>
      </c>
      <c r="AC272" s="969">
        <f t="shared" si="234"/>
        <v>0</v>
      </c>
      <c r="AD272" s="969">
        <f t="shared" si="234"/>
        <v>0</v>
      </c>
      <c r="AE272" s="969">
        <f t="shared" si="234"/>
        <v>0</v>
      </c>
      <c r="AF272" s="969">
        <f t="shared" si="234"/>
        <v>0</v>
      </c>
      <c r="AG272" s="969">
        <f t="shared" si="234"/>
        <v>0</v>
      </c>
      <c r="AH272" s="969">
        <f t="shared" si="234"/>
        <v>0</v>
      </c>
      <c r="AI272" s="969">
        <f t="shared" si="234"/>
        <v>0</v>
      </c>
      <c r="AJ272" s="969">
        <f t="shared" si="234"/>
        <v>0</v>
      </c>
      <c r="AK272" s="969">
        <f t="shared" si="234"/>
        <v>0</v>
      </c>
      <c r="AL272" s="969">
        <f t="shared" si="234"/>
        <v>0</v>
      </c>
      <c r="AM272" s="969">
        <f t="shared" si="234"/>
        <v>0</v>
      </c>
      <c r="AN272" s="969">
        <f t="shared" si="234"/>
        <v>0</v>
      </c>
      <c r="AO272" s="969">
        <f t="shared" si="234"/>
        <v>0</v>
      </c>
      <c r="AP272" s="969">
        <f t="shared" si="234"/>
        <v>0</v>
      </c>
      <c r="AQ272" s="969">
        <f t="shared" si="234"/>
        <v>0</v>
      </c>
      <c r="AR272" s="969">
        <f t="shared" si="234"/>
        <v>0</v>
      </c>
      <c r="AS272" s="969">
        <f t="shared" si="234"/>
        <v>0</v>
      </c>
      <c r="AT272" s="969">
        <f t="shared" si="234"/>
        <v>0</v>
      </c>
      <c r="AU272" s="969">
        <f t="shared" si="234"/>
        <v>0</v>
      </c>
      <c r="AV272" s="969">
        <f t="shared" si="234"/>
        <v>0</v>
      </c>
      <c r="AW272" s="969">
        <f t="shared" si="234"/>
        <v>0</v>
      </c>
      <c r="AX272" s="969">
        <f t="shared" si="234"/>
        <v>0</v>
      </c>
      <c r="AY272" s="969">
        <f t="shared" si="234"/>
        <v>0</v>
      </c>
      <c r="AZ272" s="969">
        <f t="shared" si="234"/>
        <v>0</v>
      </c>
      <c r="BA272" s="969">
        <f t="shared" si="234"/>
        <v>0</v>
      </c>
      <c r="BB272" s="969">
        <f t="shared" si="234"/>
        <v>0</v>
      </c>
      <c r="BC272" s="969">
        <f t="shared" si="234"/>
        <v>0</v>
      </c>
      <c r="BD272" s="969">
        <f t="shared" si="234"/>
        <v>0</v>
      </c>
      <c r="BE272" s="969">
        <f t="shared" si="234"/>
        <v>0</v>
      </c>
      <c r="BF272" s="969">
        <f t="shared" si="234"/>
        <v>0</v>
      </c>
      <c r="BG272" s="969">
        <f t="shared" si="234"/>
        <v>0</v>
      </c>
      <c r="BH272" s="969">
        <f t="shared" si="234"/>
        <v>0</v>
      </c>
      <c r="BI272" s="969">
        <f t="shared" si="234"/>
        <v>0</v>
      </c>
      <c r="BJ272" s="969">
        <f t="shared" si="234"/>
        <v>0</v>
      </c>
      <c r="BK272" s="969">
        <f t="shared" si="234"/>
        <v>0</v>
      </c>
      <c r="BL272" s="969">
        <f t="shared" si="234"/>
        <v>0</v>
      </c>
      <c r="BM272" s="969">
        <f t="shared" si="234"/>
        <v>0</v>
      </c>
      <c r="BN272" s="969">
        <f t="shared" si="234"/>
        <v>0</v>
      </c>
      <c r="BO272" s="969">
        <f t="shared" si="234"/>
        <v>0</v>
      </c>
      <c r="BP272" s="969">
        <f t="shared" si="234"/>
        <v>0</v>
      </c>
      <c r="BQ272" s="969">
        <f t="shared" si="234"/>
        <v>0</v>
      </c>
      <c r="BR272" s="969">
        <f t="shared" si="234"/>
        <v>0</v>
      </c>
      <c r="BS272" s="969">
        <f t="shared" si="234"/>
        <v>0</v>
      </c>
      <c r="BT272" s="969">
        <f t="shared" si="234"/>
        <v>0</v>
      </c>
      <c r="BU272" s="969">
        <f t="shared" si="234"/>
        <v>0</v>
      </c>
      <c r="BV272" s="969">
        <f t="shared" si="234"/>
        <v>0</v>
      </c>
      <c r="BW272" s="969"/>
      <c r="BX272" s="969"/>
      <c r="BY272" s="969"/>
      <c r="BZ272" s="969"/>
      <c r="CA272" s="969"/>
      <c r="CB272" s="969"/>
      <c r="CC272" s="969">
        <f t="shared" si="234"/>
        <v>0</v>
      </c>
      <c r="CD272" s="969">
        <f t="shared" si="234"/>
        <v>0</v>
      </c>
      <c r="CE272" s="969">
        <f t="shared" si="234"/>
        <v>0</v>
      </c>
      <c r="CF272" s="969">
        <f t="shared" si="234"/>
        <v>0</v>
      </c>
      <c r="CG272" s="969">
        <f t="shared" si="234"/>
        <v>0</v>
      </c>
      <c r="CH272" s="969">
        <f t="shared" si="234"/>
        <v>0</v>
      </c>
      <c r="CI272" s="969">
        <f t="shared" ref="CI272:CK272" si="235">COUNTIF(CI$9:CI$256,"LH")</f>
        <v>0</v>
      </c>
      <c r="CJ272" s="969">
        <f t="shared" si="235"/>
        <v>0</v>
      </c>
      <c r="CK272" s="969">
        <f t="shared" si="235"/>
        <v>0</v>
      </c>
    </row>
    <row r="273" spans="1:89" s="557" customFormat="1" hidden="1">
      <c r="A273" s="946"/>
      <c r="B273" s="3"/>
      <c r="C273" s="479"/>
      <c r="D273" s="3"/>
      <c r="E273" s="479"/>
      <c r="F273" s="3"/>
      <c r="G273" s="1394" t="s">
        <v>1195</v>
      </c>
      <c r="H273" s="1384"/>
      <c r="I273" s="962"/>
      <c r="J273" s="962"/>
      <c r="K273" s="962"/>
      <c r="L273" s="962"/>
      <c r="M273" s="962"/>
      <c r="N273" s="559"/>
      <c r="O273" s="950"/>
      <c r="P273" s="962"/>
      <c r="Q273" s="962"/>
      <c r="R273" s="962"/>
      <c r="S273" s="962"/>
      <c r="T273" s="962"/>
      <c r="U273" s="962"/>
      <c r="V273" s="451">
        <f t="shared" ref="V273:AL273" si="236">COUNTIF(V$9:V$256,"HĐH")</f>
        <v>5</v>
      </c>
      <c r="W273" s="451">
        <f t="shared" si="236"/>
        <v>5</v>
      </c>
      <c r="X273" s="451">
        <f t="shared" si="236"/>
        <v>5</v>
      </c>
      <c r="Y273" s="451">
        <f t="shared" si="236"/>
        <v>5</v>
      </c>
      <c r="Z273" s="451">
        <f t="shared" si="236"/>
        <v>5</v>
      </c>
      <c r="AA273" s="451">
        <f t="shared" si="236"/>
        <v>5</v>
      </c>
      <c r="AB273" s="451">
        <f t="shared" si="236"/>
        <v>5</v>
      </c>
      <c r="AC273" s="451">
        <f t="shared" si="236"/>
        <v>5</v>
      </c>
      <c r="AD273" s="451">
        <f t="shared" si="236"/>
        <v>5</v>
      </c>
      <c r="AE273" s="451">
        <f t="shared" si="236"/>
        <v>5</v>
      </c>
      <c r="AF273" s="451">
        <f t="shared" si="236"/>
        <v>5</v>
      </c>
      <c r="AG273" s="451">
        <f t="shared" si="236"/>
        <v>5</v>
      </c>
      <c r="AH273" s="559">
        <f t="shared" si="236"/>
        <v>5</v>
      </c>
      <c r="AI273" s="559">
        <f t="shared" si="236"/>
        <v>5</v>
      </c>
      <c r="AJ273" s="559">
        <f t="shared" si="236"/>
        <v>5</v>
      </c>
      <c r="AK273" s="559">
        <f t="shared" si="236"/>
        <v>5</v>
      </c>
      <c r="AL273" s="559">
        <f t="shared" si="236"/>
        <v>5</v>
      </c>
      <c r="AM273" s="560">
        <f>COUNTIF(AM$9:AM$256,"HĐH")</f>
        <v>5</v>
      </c>
      <c r="AN273" s="560">
        <f t="shared" ref="AN273:AP273" si="237">COUNTIF(AN$9:AN$256,"HĐH")</f>
        <v>5</v>
      </c>
      <c r="AO273" s="560">
        <f t="shared" si="237"/>
        <v>5</v>
      </c>
      <c r="AP273" s="560">
        <f t="shared" si="237"/>
        <v>5</v>
      </c>
      <c r="AQ273" s="969">
        <f>COUNTIF(AQ$9:AQ$256,"HĐH")</f>
        <v>5</v>
      </c>
      <c r="AR273" s="969">
        <f t="shared" ref="AR273:AS273" si="238">COUNTIF(AR$9:AR$256,"HĐH")</f>
        <v>5</v>
      </c>
      <c r="AS273" s="969">
        <f t="shared" si="238"/>
        <v>5</v>
      </c>
      <c r="AT273" s="451">
        <f>COUNTIF(AT$9:AT$256,"HĐH")</f>
        <v>5</v>
      </c>
      <c r="AU273" s="451">
        <f t="shared" ref="AU273:AV273" si="239">COUNTIF(AU$9:AU$256,"HĐH")</f>
        <v>5</v>
      </c>
      <c r="AV273" s="451">
        <f t="shared" si="239"/>
        <v>5</v>
      </c>
      <c r="AW273" s="451">
        <f>COUNTIF(AW$9:AW$256,"HĐH")</f>
        <v>5</v>
      </c>
      <c r="AX273" s="969">
        <f>COUNTIF(AX$9:AX$256,"HĐH")</f>
        <v>5</v>
      </c>
      <c r="AY273" s="969">
        <f>COUNTIF(AY$9:AY$256,"HĐH")</f>
        <v>5</v>
      </c>
      <c r="AZ273" s="451">
        <f>COUNTIF(AZ$9:AZ$256,"HĐH")</f>
        <v>5</v>
      </c>
      <c r="BA273" s="451">
        <f t="shared" ref="BA273:BB273" si="240">COUNTIF(BA$9:BA$256,"HĐH")</f>
        <v>5</v>
      </c>
      <c r="BB273" s="451">
        <f t="shared" si="240"/>
        <v>5</v>
      </c>
      <c r="BC273" s="451">
        <f>COUNTIF(BC$9:BC$256,"HĐH")</f>
        <v>5</v>
      </c>
      <c r="BD273" s="451"/>
      <c r="BE273" s="451">
        <f>COUNTIF(BE$9:BE$256,"HĐH")</f>
        <v>0</v>
      </c>
      <c r="BF273" s="2"/>
      <c r="BG273" s="2"/>
      <c r="BH273" s="2"/>
      <c r="BI273" s="2"/>
      <c r="BJ273" s="2"/>
      <c r="BK273" s="2"/>
      <c r="BL273" s="2"/>
      <c r="BM273" s="2"/>
      <c r="BN273" s="2"/>
      <c r="BO273" s="2"/>
      <c r="BP273" s="2"/>
      <c r="BQ273" s="2"/>
      <c r="BR273" s="2"/>
      <c r="BS273" s="48"/>
      <c r="BT273" s="48"/>
      <c r="BU273" s="48"/>
      <c r="BV273" s="2"/>
      <c r="BW273" s="2"/>
      <c r="BX273" s="2"/>
      <c r="BY273" s="2"/>
      <c r="BZ273" s="2"/>
      <c r="CA273" s="2"/>
      <c r="CB273" s="2"/>
      <c r="CC273" s="2"/>
      <c r="CD273" s="2"/>
      <c r="CE273" s="2"/>
      <c r="CF273" s="2"/>
      <c r="CG273" s="2"/>
      <c r="CH273" s="2"/>
      <c r="CI273" s="2"/>
      <c r="CJ273" s="2"/>
      <c r="CK273" s="2"/>
    </row>
    <row r="274" spans="1:89" s="557" customFormat="1" hidden="1">
      <c r="A274" s="946"/>
      <c r="B274" s="3"/>
      <c r="C274" s="479"/>
      <c r="D274" s="3"/>
      <c r="E274" s="479"/>
      <c r="F274" s="3"/>
      <c r="G274" s="1385" t="s">
        <v>1468</v>
      </c>
      <c r="H274" s="1386"/>
      <c r="I274" s="962"/>
      <c r="J274" s="962"/>
      <c r="K274" s="962"/>
      <c r="L274" s="962"/>
      <c r="M274" s="962"/>
      <c r="N274" s="559"/>
      <c r="O274" s="950"/>
      <c r="P274" s="962"/>
      <c r="Q274" s="962"/>
      <c r="R274" s="962"/>
      <c r="S274" s="962"/>
      <c r="T274" s="962"/>
      <c r="U274" s="962"/>
      <c r="V274" s="29">
        <f t="shared" ref="V274:AL274" si="241">COUNTIF(V$9:V$87,"HĐH")</f>
        <v>1</v>
      </c>
      <c r="W274" s="29">
        <f t="shared" si="241"/>
        <v>1</v>
      </c>
      <c r="X274" s="29">
        <f t="shared" si="241"/>
        <v>1</v>
      </c>
      <c r="Y274" s="29">
        <f t="shared" si="241"/>
        <v>1</v>
      </c>
      <c r="Z274" s="29">
        <f t="shared" si="241"/>
        <v>1</v>
      </c>
      <c r="AA274" s="29">
        <f t="shared" si="241"/>
        <v>1</v>
      </c>
      <c r="AB274" s="29">
        <f t="shared" si="241"/>
        <v>1</v>
      </c>
      <c r="AC274" s="29">
        <f t="shared" si="241"/>
        <v>1</v>
      </c>
      <c r="AD274" s="29">
        <f t="shared" si="241"/>
        <v>1</v>
      </c>
      <c r="AE274" s="29">
        <f t="shared" si="241"/>
        <v>1</v>
      </c>
      <c r="AF274" s="29">
        <f t="shared" si="241"/>
        <v>1</v>
      </c>
      <c r="AG274" s="29">
        <f t="shared" si="241"/>
        <v>1</v>
      </c>
      <c r="AH274" s="561">
        <f t="shared" si="241"/>
        <v>1</v>
      </c>
      <c r="AI274" s="561">
        <f t="shared" si="241"/>
        <v>1</v>
      </c>
      <c r="AJ274" s="561">
        <f t="shared" si="241"/>
        <v>1</v>
      </c>
      <c r="AK274" s="561">
        <f t="shared" si="241"/>
        <v>1</v>
      </c>
      <c r="AL274" s="561">
        <f t="shared" si="241"/>
        <v>1</v>
      </c>
      <c r="AM274" s="562">
        <f>COUNTIF(AM$9:AM$87,"HĐH")</f>
        <v>1</v>
      </c>
      <c r="AN274" s="562">
        <f t="shared" ref="AN274:AP274" si="242">COUNTIF(AN$9:AN$87,"HĐH")</f>
        <v>1</v>
      </c>
      <c r="AO274" s="562">
        <f t="shared" si="242"/>
        <v>1</v>
      </c>
      <c r="AP274" s="562">
        <f t="shared" si="242"/>
        <v>1</v>
      </c>
      <c r="AQ274" s="969">
        <f>COUNTIF(AQ$9:AQ$86,"HĐH")</f>
        <v>1</v>
      </c>
      <c r="AR274" s="969">
        <f t="shared" ref="AR274:AS274" si="243">COUNTIF(AR$9:AR$86,"HĐH")</f>
        <v>1</v>
      </c>
      <c r="AS274" s="969">
        <f t="shared" si="243"/>
        <v>1</v>
      </c>
      <c r="AT274" s="29">
        <f>COUNTIF(AT$9:AT$87,"HĐH")</f>
        <v>1</v>
      </c>
      <c r="AU274" s="29">
        <f t="shared" ref="AU274:AW274" si="244">COUNTIF(AU$9:AU$87,"HĐH")</f>
        <v>1</v>
      </c>
      <c r="AV274" s="29">
        <f t="shared" si="244"/>
        <v>1</v>
      </c>
      <c r="AW274" s="29">
        <f t="shared" si="244"/>
        <v>1</v>
      </c>
      <c r="AX274" s="29">
        <f t="shared" ref="AX274:AY274" si="245">COUNTIF(AX$88:AX$130,"HĐH")</f>
        <v>1</v>
      </c>
      <c r="AY274" s="29">
        <f t="shared" si="245"/>
        <v>1</v>
      </c>
      <c r="AZ274" s="29">
        <f>COUNTIF(AZ$9:AZ$87,"HĐH")</f>
        <v>1</v>
      </c>
      <c r="BA274" s="29">
        <f t="shared" ref="BA274:BB274" si="246">COUNTIF(BA$9:BA$87,"HĐH")</f>
        <v>1</v>
      </c>
      <c r="BB274" s="29">
        <f t="shared" si="246"/>
        <v>1</v>
      </c>
      <c r="BC274" s="29">
        <f>COUNTIF(BC$9:BC$87,"HĐH")</f>
        <v>1</v>
      </c>
      <c r="BD274" s="29"/>
      <c r="BE274" s="29">
        <f>COUNTIF(BE$9:BE$87,"HĐH")</f>
        <v>0</v>
      </c>
      <c r="BF274" s="2"/>
      <c r="BG274" s="2"/>
      <c r="BH274" s="2"/>
      <c r="BI274" s="2"/>
      <c r="BJ274" s="2"/>
      <c r="BK274" s="2"/>
      <c r="BL274" s="2"/>
      <c r="BM274" s="2"/>
      <c r="BN274" s="2"/>
      <c r="BO274" s="2"/>
      <c r="BP274" s="2"/>
      <c r="BQ274" s="2"/>
      <c r="BR274" s="2"/>
      <c r="BS274" s="48"/>
      <c r="BT274" s="48"/>
      <c r="BU274" s="48"/>
      <c r="BV274" s="2"/>
      <c r="BW274" s="2"/>
      <c r="BX274" s="2"/>
      <c r="BY274" s="2"/>
      <c r="BZ274" s="2"/>
      <c r="CA274" s="2"/>
      <c r="CB274" s="2"/>
      <c r="CC274" s="2"/>
      <c r="CD274" s="2"/>
      <c r="CE274" s="2"/>
      <c r="CF274" s="2"/>
      <c r="CG274" s="2"/>
      <c r="CH274" s="2"/>
      <c r="CI274" s="2"/>
      <c r="CJ274" s="2"/>
      <c r="CK274" s="2"/>
    </row>
    <row r="275" spans="1:89" s="557" customFormat="1" hidden="1">
      <c r="A275" s="946"/>
      <c r="B275" s="3"/>
      <c r="C275" s="479"/>
      <c r="D275" s="3"/>
      <c r="E275" s="479"/>
      <c r="F275" s="3"/>
      <c r="G275" s="1385" t="s">
        <v>1197</v>
      </c>
      <c r="H275" s="1386"/>
      <c r="I275" s="962"/>
      <c r="J275" s="962"/>
      <c r="K275" s="962"/>
      <c r="L275" s="962"/>
      <c r="M275" s="962"/>
      <c r="N275" s="559"/>
      <c r="O275" s="950"/>
      <c r="P275" s="962"/>
      <c r="Q275" s="962"/>
      <c r="R275" s="962"/>
      <c r="S275" s="962"/>
      <c r="T275" s="962"/>
      <c r="U275" s="962"/>
      <c r="V275" s="29">
        <f t="shared" ref="V275:CK276" si="247">COUNTIF(V$88:V$130,"HĐH")</f>
        <v>1</v>
      </c>
      <c r="W275" s="29">
        <f t="shared" si="247"/>
        <v>1</v>
      </c>
      <c r="X275" s="29">
        <f t="shared" si="247"/>
        <v>1</v>
      </c>
      <c r="Y275" s="29">
        <f t="shared" si="247"/>
        <v>1</v>
      </c>
      <c r="Z275" s="29">
        <f t="shared" si="247"/>
        <v>1</v>
      </c>
      <c r="AA275" s="29">
        <f t="shared" si="247"/>
        <v>1</v>
      </c>
      <c r="AB275" s="29">
        <f t="shared" si="247"/>
        <v>1</v>
      </c>
      <c r="AC275" s="29">
        <f t="shared" si="247"/>
        <v>1</v>
      </c>
      <c r="AD275" s="29">
        <f t="shared" si="247"/>
        <v>1</v>
      </c>
      <c r="AE275" s="29">
        <f t="shared" si="247"/>
        <v>1</v>
      </c>
      <c r="AF275" s="29">
        <f t="shared" si="247"/>
        <v>1</v>
      </c>
      <c r="AG275" s="29">
        <f t="shared" si="247"/>
        <v>1</v>
      </c>
      <c r="AH275" s="561">
        <f t="shared" si="247"/>
        <v>1</v>
      </c>
      <c r="AI275" s="561">
        <f t="shared" si="247"/>
        <v>1</v>
      </c>
      <c r="AJ275" s="561">
        <f t="shared" si="247"/>
        <v>1</v>
      </c>
      <c r="AK275" s="561">
        <f t="shared" si="247"/>
        <v>1</v>
      </c>
      <c r="AL275" s="561">
        <f t="shared" si="247"/>
        <v>1</v>
      </c>
      <c r="AM275" s="562">
        <f t="shared" si="247"/>
        <v>1</v>
      </c>
      <c r="AN275" s="562">
        <f t="shared" si="247"/>
        <v>1</v>
      </c>
      <c r="AO275" s="562">
        <f t="shared" si="247"/>
        <v>1</v>
      </c>
      <c r="AP275" s="562">
        <f t="shared" si="247"/>
        <v>1</v>
      </c>
      <c r="AQ275" s="969">
        <f>COUNTIF(AQ$87:AQ$129,"HĐH")</f>
        <v>1</v>
      </c>
      <c r="AR275" s="969">
        <f t="shared" ref="AR275:AS275" si="248">COUNTIF(AR$87:AR$129,"HĐH")</f>
        <v>1</v>
      </c>
      <c r="AS275" s="969">
        <f t="shared" si="248"/>
        <v>1</v>
      </c>
      <c r="AT275" s="29">
        <f t="shared" si="247"/>
        <v>1</v>
      </c>
      <c r="AU275" s="29">
        <f t="shared" si="247"/>
        <v>1</v>
      </c>
      <c r="AV275" s="29">
        <f t="shared" si="247"/>
        <v>1</v>
      </c>
      <c r="AW275" s="29">
        <f t="shared" si="247"/>
        <v>1</v>
      </c>
      <c r="AX275" s="29">
        <f t="shared" si="247"/>
        <v>1</v>
      </c>
      <c r="AY275" s="29">
        <f t="shared" si="247"/>
        <v>1</v>
      </c>
      <c r="AZ275" s="29">
        <f t="shared" si="247"/>
        <v>1</v>
      </c>
      <c r="BA275" s="29">
        <f t="shared" si="247"/>
        <v>1</v>
      </c>
      <c r="BB275" s="29">
        <f t="shared" si="247"/>
        <v>1</v>
      </c>
      <c r="BC275" s="29">
        <f t="shared" si="247"/>
        <v>1</v>
      </c>
      <c r="BD275" s="29">
        <f t="shared" si="247"/>
        <v>0</v>
      </c>
      <c r="BE275" s="29">
        <f t="shared" si="247"/>
        <v>0</v>
      </c>
      <c r="BF275" s="29">
        <f t="shared" si="247"/>
        <v>0</v>
      </c>
      <c r="BG275" s="29">
        <f t="shared" si="247"/>
        <v>0</v>
      </c>
      <c r="BH275" s="29">
        <f t="shared" si="247"/>
        <v>0</v>
      </c>
      <c r="BI275" s="29">
        <f t="shared" si="247"/>
        <v>0</v>
      </c>
      <c r="BJ275" s="29">
        <f t="shared" si="247"/>
        <v>0</v>
      </c>
      <c r="BK275" s="29">
        <f t="shared" si="247"/>
        <v>0</v>
      </c>
      <c r="BL275" s="29">
        <f t="shared" si="247"/>
        <v>0</v>
      </c>
      <c r="BM275" s="29">
        <f t="shared" si="247"/>
        <v>0</v>
      </c>
      <c r="BN275" s="29">
        <f t="shared" si="247"/>
        <v>0</v>
      </c>
      <c r="BO275" s="29">
        <f t="shared" si="247"/>
        <v>0</v>
      </c>
      <c r="BP275" s="29">
        <f t="shared" si="247"/>
        <v>0</v>
      </c>
      <c r="BQ275" s="29">
        <f t="shared" si="247"/>
        <v>0</v>
      </c>
      <c r="BR275" s="29">
        <f t="shared" si="247"/>
        <v>0</v>
      </c>
      <c r="BS275" s="29">
        <f t="shared" si="247"/>
        <v>0</v>
      </c>
      <c r="BT275" s="29">
        <f t="shared" si="247"/>
        <v>0</v>
      </c>
      <c r="BU275" s="29">
        <f t="shared" si="247"/>
        <v>0</v>
      </c>
      <c r="BV275" s="29">
        <f t="shared" si="247"/>
        <v>0</v>
      </c>
      <c r="BW275" s="29"/>
      <c r="BX275" s="29"/>
      <c r="BY275" s="29"/>
      <c r="BZ275" s="29"/>
      <c r="CA275" s="29"/>
      <c r="CB275" s="29"/>
      <c r="CC275" s="29">
        <f t="shared" si="247"/>
        <v>0</v>
      </c>
      <c r="CD275" s="29">
        <f t="shared" si="247"/>
        <v>0</v>
      </c>
      <c r="CE275" s="29">
        <f t="shared" si="247"/>
        <v>0</v>
      </c>
      <c r="CF275" s="29">
        <f t="shared" si="247"/>
        <v>0</v>
      </c>
      <c r="CG275" s="29">
        <f t="shared" si="247"/>
        <v>0</v>
      </c>
      <c r="CH275" s="29">
        <f t="shared" si="247"/>
        <v>0</v>
      </c>
      <c r="CI275" s="29">
        <f t="shared" si="247"/>
        <v>0</v>
      </c>
      <c r="CJ275" s="29">
        <f t="shared" si="247"/>
        <v>0</v>
      </c>
      <c r="CK275" s="29">
        <f t="shared" si="247"/>
        <v>0</v>
      </c>
    </row>
    <row r="276" spans="1:89" s="557" customFormat="1" hidden="1">
      <c r="A276" s="946"/>
      <c r="B276" s="3"/>
      <c r="C276" s="479"/>
      <c r="D276" s="3"/>
      <c r="E276" s="479"/>
      <c r="F276" s="3"/>
      <c r="G276" s="1385" t="s">
        <v>1198</v>
      </c>
      <c r="H276" s="1386"/>
      <c r="I276" s="962"/>
      <c r="J276" s="962"/>
      <c r="K276" s="962"/>
      <c r="L276" s="962"/>
      <c r="M276" s="962"/>
      <c r="N276" s="559"/>
      <c r="O276" s="950"/>
      <c r="P276" s="962"/>
      <c r="Q276" s="962"/>
      <c r="R276" s="962"/>
      <c r="S276" s="962"/>
      <c r="T276" s="962"/>
      <c r="U276" s="962"/>
      <c r="V276" s="29">
        <f t="shared" ref="V276:AL276" si="249">COUNTIF(V$131:V$176,"HĐH")</f>
        <v>1</v>
      </c>
      <c r="W276" s="29">
        <f t="shared" si="249"/>
        <v>1</v>
      </c>
      <c r="X276" s="29">
        <f t="shared" si="249"/>
        <v>1</v>
      </c>
      <c r="Y276" s="29">
        <f t="shared" si="249"/>
        <v>1</v>
      </c>
      <c r="Z276" s="29">
        <f t="shared" si="249"/>
        <v>1</v>
      </c>
      <c r="AA276" s="29">
        <f t="shared" si="249"/>
        <v>1</v>
      </c>
      <c r="AB276" s="29">
        <f t="shared" si="249"/>
        <v>1</v>
      </c>
      <c r="AC276" s="29">
        <f t="shared" si="249"/>
        <v>1</v>
      </c>
      <c r="AD276" s="29">
        <f t="shared" si="249"/>
        <v>1</v>
      </c>
      <c r="AE276" s="29">
        <f t="shared" si="249"/>
        <v>1</v>
      </c>
      <c r="AF276" s="29">
        <f t="shared" si="249"/>
        <v>1</v>
      </c>
      <c r="AG276" s="29">
        <f t="shared" si="249"/>
        <v>0</v>
      </c>
      <c r="AH276" s="561">
        <f t="shared" si="249"/>
        <v>1</v>
      </c>
      <c r="AI276" s="561">
        <f t="shared" si="249"/>
        <v>1</v>
      </c>
      <c r="AJ276" s="561">
        <f t="shared" si="249"/>
        <v>1</v>
      </c>
      <c r="AK276" s="561">
        <f t="shared" si="249"/>
        <v>1</v>
      </c>
      <c r="AL276" s="561">
        <f t="shared" si="249"/>
        <v>1</v>
      </c>
      <c r="AM276" s="562">
        <f>COUNTIF(AM$131:AM$176,"HĐH")</f>
        <v>1</v>
      </c>
      <c r="AN276" s="562">
        <f t="shared" ref="AN276:AP276" si="250">COUNTIF(AN$131:AN$176,"HĐH")</f>
        <v>1</v>
      </c>
      <c r="AO276" s="562">
        <f t="shared" si="250"/>
        <v>1</v>
      </c>
      <c r="AP276" s="562">
        <f t="shared" si="250"/>
        <v>1</v>
      </c>
      <c r="AQ276" s="969">
        <f>COUNTIF(AQ$130:AQ$173,"HĐH")</f>
        <v>1</v>
      </c>
      <c r="AR276" s="969">
        <f t="shared" ref="AR276:AS276" si="251">COUNTIF(AR$130:AR$173,"HĐH")</f>
        <v>1</v>
      </c>
      <c r="AS276" s="969">
        <f t="shared" si="251"/>
        <v>1</v>
      </c>
      <c r="AT276" s="29">
        <f>COUNTIF(AT$131:AT$176,"HĐH")</f>
        <v>1</v>
      </c>
      <c r="AU276" s="29">
        <f t="shared" ref="AU276:AW276" si="252">COUNTIF(AU$131:AU$176,"HĐH")</f>
        <v>1</v>
      </c>
      <c r="AV276" s="29">
        <f t="shared" si="252"/>
        <v>1</v>
      </c>
      <c r="AW276" s="29">
        <f t="shared" si="252"/>
        <v>1</v>
      </c>
      <c r="AX276" s="29">
        <f t="shared" si="247"/>
        <v>1</v>
      </c>
      <c r="AY276" s="29">
        <f t="shared" si="247"/>
        <v>1</v>
      </c>
      <c r="AZ276" s="29">
        <f>COUNTIF(AZ$131:AZ$176,"HĐH")</f>
        <v>1</v>
      </c>
      <c r="BA276" s="29">
        <f t="shared" ref="BA276:BB276" si="253">COUNTIF(BA$131:BA$176,"HĐH")</f>
        <v>1</v>
      </c>
      <c r="BB276" s="29">
        <f t="shared" si="253"/>
        <v>1</v>
      </c>
      <c r="BC276" s="29">
        <f>COUNTIF(BC$131:BC$176,"HĐH")</f>
        <v>1</v>
      </c>
      <c r="BD276" s="29"/>
      <c r="BE276" s="29">
        <f>COUNTIF(BE$131:BE$176,"HĐH")</f>
        <v>0</v>
      </c>
      <c r="BF276" s="2"/>
      <c r="BG276" s="2"/>
      <c r="BH276" s="2"/>
      <c r="BI276" s="2"/>
      <c r="BJ276" s="2"/>
      <c r="BK276" s="2"/>
      <c r="BL276" s="2"/>
      <c r="BM276" s="2"/>
      <c r="BN276" s="2"/>
      <c r="BO276" s="2"/>
      <c r="BP276" s="2"/>
      <c r="BQ276" s="2"/>
      <c r="BR276" s="2"/>
      <c r="BS276" s="48"/>
      <c r="BT276" s="48"/>
      <c r="BU276" s="48"/>
      <c r="BV276" s="2"/>
      <c r="BW276" s="2"/>
      <c r="BX276" s="2"/>
      <c r="BY276" s="2"/>
      <c r="BZ276" s="2"/>
      <c r="CA276" s="2"/>
      <c r="CB276" s="2"/>
      <c r="CC276" s="2"/>
      <c r="CD276" s="2"/>
      <c r="CE276" s="2"/>
      <c r="CF276" s="2"/>
      <c r="CG276" s="2"/>
      <c r="CH276" s="2"/>
      <c r="CI276" s="2"/>
      <c r="CJ276" s="2"/>
      <c r="CK276" s="2"/>
    </row>
    <row r="277" spans="1:89" s="557" customFormat="1" hidden="1">
      <c r="A277" s="946"/>
      <c r="B277" s="3"/>
      <c r="C277" s="479"/>
      <c r="D277" s="3"/>
      <c r="E277" s="479"/>
      <c r="F277" s="3"/>
      <c r="G277" s="1387" t="s">
        <v>1199</v>
      </c>
      <c r="H277" s="1388"/>
      <c r="I277" s="962"/>
      <c r="J277" s="962"/>
      <c r="K277" s="962"/>
      <c r="L277" s="962"/>
      <c r="M277" s="962"/>
      <c r="N277" s="559"/>
      <c r="O277" s="950"/>
      <c r="P277" s="962"/>
      <c r="Q277" s="962"/>
      <c r="R277" s="962"/>
      <c r="S277" s="962"/>
      <c r="T277" s="962"/>
      <c r="U277" s="962"/>
      <c r="V277" s="29">
        <f t="shared" ref="V277:AP277" si="254">COUNTIF(V$208:V$256,"HĐH")</f>
        <v>2</v>
      </c>
      <c r="W277" s="29">
        <f t="shared" si="254"/>
        <v>2</v>
      </c>
      <c r="X277" s="29">
        <f t="shared" si="254"/>
        <v>2</v>
      </c>
      <c r="Y277" s="29">
        <f t="shared" si="254"/>
        <v>1</v>
      </c>
      <c r="Z277" s="29">
        <f t="shared" si="254"/>
        <v>1</v>
      </c>
      <c r="AA277" s="29">
        <f t="shared" si="254"/>
        <v>2</v>
      </c>
      <c r="AB277" s="29">
        <f t="shared" si="254"/>
        <v>2</v>
      </c>
      <c r="AC277" s="29">
        <f t="shared" si="254"/>
        <v>2</v>
      </c>
      <c r="AD277" s="29">
        <f t="shared" si="254"/>
        <v>2</v>
      </c>
      <c r="AE277" s="29">
        <f t="shared" si="254"/>
        <v>2</v>
      </c>
      <c r="AF277" s="29">
        <f t="shared" si="254"/>
        <v>2</v>
      </c>
      <c r="AG277" s="29">
        <f t="shared" si="254"/>
        <v>2</v>
      </c>
      <c r="AH277" s="561">
        <f t="shared" si="254"/>
        <v>2</v>
      </c>
      <c r="AI277" s="561">
        <f t="shared" si="254"/>
        <v>2</v>
      </c>
      <c r="AJ277" s="561">
        <f t="shared" si="254"/>
        <v>2</v>
      </c>
      <c r="AK277" s="561">
        <f t="shared" si="254"/>
        <v>2</v>
      </c>
      <c r="AL277" s="561">
        <f t="shared" si="254"/>
        <v>2</v>
      </c>
      <c r="AM277" s="562">
        <f t="shared" si="254"/>
        <v>2</v>
      </c>
      <c r="AN277" s="562">
        <f t="shared" si="254"/>
        <v>2</v>
      </c>
      <c r="AO277" s="562">
        <f t="shared" si="254"/>
        <v>2</v>
      </c>
      <c r="AP277" s="562">
        <f t="shared" si="254"/>
        <v>2</v>
      </c>
      <c r="AQ277" s="969">
        <f>COUNTIF(AQ$205:AQ$256,"HĐH")</f>
        <v>2</v>
      </c>
      <c r="AR277" s="969">
        <f t="shared" ref="AR277:AS277" si="255">COUNTIF(AR$205:AR$256,"HĐH")</f>
        <v>2</v>
      </c>
      <c r="AS277" s="969">
        <f t="shared" si="255"/>
        <v>2</v>
      </c>
      <c r="AT277" s="29">
        <f t="shared" ref="AT277:BB277" si="256">COUNTIF(AT$208:AT$256,"HĐH")</f>
        <v>2</v>
      </c>
      <c r="AU277" s="29">
        <f t="shared" si="256"/>
        <v>2</v>
      </c>
      <c r="AV277" s="29">
        <f t="shared" si="256"/>
        <v>2</v>
      </c>
      <c r="AW277" s="29">
        <f t="shared" si="256"/>
        <v>2</v>
      </c>
      <c r="AX277" s="29">
        <f>COUNTIF(AY$136:AY$209,"HĐH")</f>
        <v>2</v>
      </c>
      <c r="AY277" s="29">
        <f>COUNTIF(AY$136:AY$209,"HĐH")</f>
        <v>2</v>
      </c>
      <c r="AZ277" s="29">
        <f t="shared" si="256"/>
        <v>2</v>
      </c>
      <c r="BA277" s="29">
        <f t="shared" si="256"/>
        <v>2</v>
      </c>
      <c r="BB277" s="29">
        <f t="shared" si="256"/>
        <v>2</v>
      </c>
      <c r="BC277" s="29">
        <f>COUNTIF(BC$208:BC$256,"HĐH")</f>
        <v>2</v>
      </c>
      <c r="BD277" s="29"/>
      <c r="BE277" s="29">
        <f>COUNTIF(BE$208:BE$256,"HĐH")</f>
        <v>0</v>
      </c>
      <c r="BF277" s="2"/>
      <c r="BG277" s="2"/>
      <c r="BH277" s="2"/>
      <c r="BI277" s="2"/>
      <c r="BJ277" s="2"/>
      <c r="BK277" s="2"/>
      <c r="BL277" s="2"/>
      <c r="BM277" s="2"/>
      <c r="BN277" s="2"/>
      <c r="BO277" s="2"/>
      <c r="BP277" s="2"/>
      <c r="BQ277" s="2"/>
      <c r="BR277" s="2"/>
      <c r="BS277" s="48"/>
      <c r="BT277" s="48"/>
      <c r="BU277" s="48"/>
      <c r="BV277" s="2"/>
      <c r="BW277" s="2"/>
      <c r="BX277" s="2"/>
      <c r="BY277" s="2"/>
      <c r="BZ277" s="2"/>
      <c r="CA277" s="2"/>
      <c r="CB277" s="2"/>
      <c r="CC277" s="2"/>
      <c r="CD277" s="2"/>
      <c r="CE277" s="2"/>
      <c r="CF277" s="2"/>
      <c r="CG277" s="2"/>
      <c r="CH277" s="2"/>
      <c r="CI277" s="2"/>
      <c r="CJ277" s="2"/>
      <c r="CK277" s="2"/>
    </row>
    <row r="278" spans="1:89" s="2" customFormat="1" hidden="1">
      <c r="A278" s="3"/>
      <c r="B278" s="3"/>
      <c r="C278" s="4"/>
      <c r="D278" s="3"/>
      <c r="E278" s="4"/>
      <c r="F278" s="3"/>
      <c r="G278" s="557"/>
      <c r="H278" s="1008"/>
      <c r="N278" s="972"/>
      <c r="O278" s="556"/>
      <c r="AM278" s="557"/>
      <c r="AN278" s="557"/>
      <c r="AO278" s="557"/>
      <c r="AP278" s="557"/>
      <c r="BS278" s="48"/>
      <c r="BT278" s="48"/>
      <c r="BU278" s="48"/>
    </row>
    <row r="279" spans="1:89" ht="63.75" customHeight="1">
      <c r="A279" s="1389" t="s">
        <v>1125</v>
      </c>
      <c r="B279" s="948"/>
      <c r="C279" s="1009" t="s">
        <v>233</v>
      </c>
      <c r="D279" s="30"/>
      <c r="E279" s="31"/>
      <c r="F279" s="962"/>
      <c r="G279" s="962"/>
      <c r="H279" s="31"/>
      <c r="I279" s="962"/>
      <c r="J279" s="962"/>
      <c r="K279" s="950"/>
      <c r="L279" s="962"/>
      <c r="M279" s="963"/>
      <c r="N279" s="962"/>
      <c r="O279" s="962"/>
      <c r="P279" s="962"/>
      <c r="Q279" s="962"/>
      <c r="R279" s="962"/>
      <c r="S279" s="962"/>
      <c r="T279" s="962"/>
      <c r="U279" s="962"/>
      <c r="V279" s="962"/>
      <c r="W279" s="962"/>
      <c r="X279" s="962"/>
      <c r="Y279" s="962"/>
      <c r="Z279" s="962"/>
      <c r="AA279" s="962"/>
      <c r="AB279" s="962"/>
      <c r="AC279" s="962"/>
      <c r="AD279" s="962"/>
      <c r="AE279" s="962"/>
      <c r="AF279" s="962"/>
      <c r="AG279" s="962"/>
      <c r="AH279" s="962"/>
      <c r="AI279" s="962"/>
      <c r="AJ279" s="962"/>
      <c r="AK279" s="962"/>
      <c r="AL279" s="962"/>
      <c r="AM279" s="962"/>
      <c r="AN279" s="962"/>
      <c r="AO279" s="962"/>
      <c r="AP279" s="962"/>
      <c r="AQ279" s="962"/>
      <c r="AR279" s="962"/>
      <c r="AS279" s="962"/>
      <c r="AT279" s="962"/>
      <c r="AU279" s="962"/>
      <c r="AV279" s="962"/>
      <c r="AW279" s="962"/>
      <c r="AX279" s="962"/>
      <c r="AY279" s="962"/>
      <c r="AZ279" s="962"/>
      <c r="BA279" s="962"/>
      <c r="BB279" s="962"/>
      <c r="BC279" s="962"/>
      <c r="BD279" s="962"/>
      <c r="BE279" s="962"/>
      <c r="BF279" s="1010">
        <f t="shared" ref="BF279:CC279" si="257">COUNTIFS($K$9:$K$256,"x",BF$9:BF$256,"2")</f>
        <v>21</v>
      </c>
      <c r="BG279" s="1010">
        <f t="shared" si="257"/>
        <v>21</v>
      </c>
      <c r="BH279" s="1010">
        <f t="shared" si="257"/>
        <v>2</v>
      </c>
      <c r="BI279" s="1010">
        <f t="shared" si="257"/>
        <v>21</v>
      </c>
      <c r="BJ279" s="1010">
        <f t="shared" si="257"/>
        <v>5</v>
      </c>
      <c r="BK279" s="965">
        <f t="shared" si="257"/>
        <v>11</v>
      </c>
      <c r="BL279" s="1010">
        <f t="shared" si="257"/>
        <v>12</v>
      </c>
      <c r="BM279" s="1010">
        <f t="shared" si="257"/>
        <v>21</v>
      </c>
      <c r="BN279" s="1010">
        <f t="shared" si="257"/>
        <v>21</v>
      </c>
      <c r="BO279" s="1010">
        <f t="shared" si="257"/>
        <v>21</v>
      </c>
      <c r="BP279" s="1010">
        <f t="shared" si="257"/>
        <v>21</v>
      </c>
      <c r="BQ279" s="1010">
        <f t="shared" si="257"/>
        <v>13</v>
      </c>
      <c r="BR279" s="1010">
        <f t="shared" si="257"/>
        <v>21</v>
      </c>
      <c r="BS279" s="1010">
        <f t="shared" si="257"/>
        <v>17</v>
      </c>
      <c r="BT279" s="1010">
        <f t="shared" si="257"/>
        <v>20</v>
      </c>
      <c r="BU279" s="1010">
        <f t="shared" si="257"/>
        <v>19</v>
      </c>
      <c r="BV279" s="1010">
        <f t="shared" si="257"/>
        <v>21</v>
      </c>
      <c r="BW279" s="1010">
        <f t="shared" si="257"/>
        <v>11</v>
      </c>
      <c r="BX279" s="1010">
        <f t="shared" si="257"/>
        <v>18</v>
      </c>
      <c r="BY279" s="1010">
        <f t="shared" si="257"/>
        <v>15</v>
      </c>
      <c r="BZ279" s="1010">
        <f t="shared" si="257"/>
        <v>19</v>
      </c>
      <c r="CA279" s="1010">
        <f t="shared" si="257"/>
        <v>8</v>
      </c>
      <c r="CB279" s="1010">
        <f t="shared" si="257"/>
        <v>9</v>
      </c>
      <c r="CC279" s="1010">
        <f t="shared" si="257"/>
        <v>21</v>
      </c>
      <c r="CD279" s="1010"/>
      <c r="CE279" s="510"/>
      <c r="CF279" s="950"/>
      <c r="CG279" s="510"/>
      <c r="CH279" s="950"/>
      <c r="CI279" s="511"/>
      <c r="CJ279" s="950"/>
      <c r="CK279" s="951"/>
    </row>
    <row r="280" spans="1:89" ht="47.25">
      <c r="A280" s="1390"/>
      <c r="B280" s="948"/>
      <c r="C280" s="1009" t="s">
        <v>234</v>
      </c>
      <c r="D280" s="30"/>
      <c r="E280" s="31"/>
      <c r="F280" s="962"/>
      <c r="G280" s="962"/>
      <c r="H280" s="31"/>
      <c r="I280" s="962"/>
      <c r="J280" s="962"/>
      <c r="K280" s="950"/>
      <c r="L280" s="962"/>
      <c r="M280" s="963"/>
      <c r="N280" s="962"/>
      <c r="O280" s="962"/>
      <c r="P280" s="962"/>
      <c r="Q280" s="962"/>
      <c r="R280" s="962"/>
      <c r="S280" s="962"/>
      <c r="T280" s="962"/>
      <c r="U280" s="962"/>
      <c r="V280" s="962"/>
      <c r="W280" s="962"/>
      <c r="X280" s="962"/>
      <c r="Y280" s="962"/>
      <c r="Z280" s="962"/>
      <c r="AA280" s="962"/>
      <c r="AB280" s="962"/>
      <c r="AC280" s="962"/>
      <c r="AD280" s="962"/>
      <c r="AE280" s="962"/>
      <c r="AF280" s="962"/>
      <c r="AG280" s="962"/>
      <c r="AH280" s="962"/>
      <c r="AI280" s="962"/>
      <c r="AJ280" s="962"/>
      <c r="AK280" s="962"/>
      <c r="AL280" s="962"/>
      <c r="AM280" s="962"/>
      <c r="AN280" s="962"/>
      <c r="AO280" s="962"/>
      <c r="AP280" s="962"/>
      <c r="AQ280" s="962"/>
      <c r="AR280" s="962"/>
      <c r="AS280" s="962"/>
      <c r="AT280" s="962"/>
      <c r="AU280" s="962"/>
      <c r="AV280" s="962"/>
      <c r="AW280" s="962"/>
      <c r="AX280" s="962"/>
      <c r="AY280" s="962"/>
      <c r="AZ280" s="962"/>
      <c r="BA280" s="962"/>
      <c r="BB280" s="962"/>
      <c r="BC280" s="962"/>
      <c r="BD280" s="962"/>
      <c r="BE280" s="962"/>
      <c r="BF280" s="1010">
        <f t="shared" ref="BF280:CC280" si="258">COUNTIFS($K$9:$K$256,"x",BF$9:BF$256,"1")</f>
        <v>0</v>
      </c>
      <c r="BG280" s="1010">
        <f t="shared" si="258"/>
        <v>0</v>
      </c>
      <c r="BH280" s="1010">
        <f t="shared" si="258"/>
        <v>19</v>
      </c>
      <c r="BI280" s="1010">
        <f t="shared" si="258"/>
        <v>0</v>
      </c>
      <c r="BJ280" s="1010">
        <f t="shared" si="258"/>
        <v>16</v>
      </c>
      <c r="BK280" s="965">
        <f t="shared" si="258"/>
        <v>10</v>
      </c>
      <c r="BL280" s="1010">
        <f t="shared" si="258"/>
        <v>9</v>
      </c>
      <c r="BM280" s="1010">
        <f t="shared" si="258"/>
        <v>0</v>
      </c>
      <c r="BN280" s="1010">
        <f t="shared" si="258"/>
        <v>0</v>
      </c>
      <c r="BO280" s="1010">
        <f t="shared" si="258"/>
        <v>0</v>
      </c>
      <c r="BP280" s="1010">
        <f t="shared" si="258"/>
        <v>0</v>
      </c>
      <c r="BQ280" s="1010">
        <f t="shared" si="258"/>
        <v>8</v>
      </c>
      <c r="BR280" s="1010">
        <f t="shared" si="258"/>
        <v>0</v>
      </c>
      <c r="BS280" s="1010">
        <f t="shared" si="258"/>
        <v>4</v>
      </c>
      <c r="BT280" s="1010">
        <f t="shared" si="258"/>
        <v>1</v>
      </c>
      <c r="BU280" s="1010">
        <f t="shared" si="258"/>
        <v>2</v>
      </c>
      <c r="BV280" s="1010">
        <f t="shared" si="258"/>
        <v>0</v>
      </c>
      <c r="BW280" s="1010">
        <f t="shared" si="258"/>
        <v>10</v>
      </c>
      <c r="BX280" s="1010">
        <f t="shared" si="258"/>
        <v>3</v>
      </c>
      <c r="BY280" s="1010">
        <f t="shared" si="258"/>
        <v>6</v>
      </c>
      <c r="BZ280" s="1010">
        <f t="shared" si="258"/>
        <v>2</v>
      </c>
      <c r="CA280" s="1010">
        <f t="shared" si="258"/>
        <v>13</v>
      </c>
      <c r="CB280" s="1010">
        <f t="shared" si="258"/>
        <v>12</v>
      </c>
      <c r="CC280" s="1010">
        <f t="shared" si="258"/>
        <v>0</v>
      </c>
      <c r="CD280" s="950"/>
      <c r="CE280" s="510"/>
      <c r="CF280" s="950"/>
      <c r="CG280" s="510"/>
      <c r="CH280" s="950"/>
      <c r="CI280" s="511"/>
      <c r="CJ280" s="950"/>
      <c r="CK280" s="951"/>
    </row>
    <row r="281" spans="1:89" ht="47.25">
      <c r="A281" s="1390"/>
      <c r="B281" s="948"/>
      <c r="C281" s="1011" t="s">
        <v>235</v>
      </c>
      <c r="D281" s="32"/>
      <c r="E281" s="31"/>
      <c r="F281" s="962"/>
      <c r="G281" s="962"/>
      <c r="H281" s="31"/>
      <c r="I281" s="962"/>
      <c r="J281" s="962"/>
      <c r="K281" s="950"/>
      <c r="L281" s="962"/>
      <c r="M281" s="963"/>
      <c r="N281" s="962"/>
      <c r="O281" s="962"/>
      <c r="P281" s="962"/>
      <c r="Q281" s="962"/>
      <c r="R281" s="962"/>
      <c r="S281" s="962"/>
      <c r="T281" s="962"/>
      <c r="U281" s="962"/>
      <c r="V281" s="962"/>
      <c r="W281" s="962"/>
      <c r="X281" s="962"/>
      <c r="Y281" s="962"/>
      <c r="Z281" s="962"/>
      <c r="AA281" s="962"/>
      <c r="AB281" s="962"/>
      <c r="AC281" s="962"/>
      <c r="AD281" s="962"/>
      <c r="AE281" s="962"/>
      <c r="AF281" s="962"/>
      <c r="AG281" s="962"/>
      <c r="AH281" s="962"/>
      <c r="AI281" s="962"/>
      <c r="AJ281" s="962"/>
      <c r="AK281" s="962"/>
      <c r="AL281" s="962"/>
      <c r="AM281" s="962"/>
      <c r="AN281" s="962"/>
      <c r="AO281" s="962"/>
      <c r="AP281" s="962"/>
      <c r="AQ281" s="962"/>
      <c r="AR281" s="962"/>
      <c r="AS281" s="962"/>
      <c r="AT281" s="962"/>
      <c r="AU281" s="962"/>
      <c r="AV281" s="962"/>
      <c r="AW281" s="962"/>
      <c r="AX281" s="962"/>
      <c r="AY281" s="962"/>
      <c r="AZ281" s="962"/>
      <c r="BA281" s="962"/>
      <c r="BB281" s="962"/>
      <c r="BC281" s="962"/>
      <c r="BD281" s="962"/>
      <c r="BE281" s="962"/>
      <c r="BF281" s="1010">
        <f t="shared" ref="BF281:CC281" si="259">COUNTIFS($K$9:$K$256,"x",BF$9:BF$256,"0")</f>
        <v>0</v>
      </c>
      <c r="BG281" s="1010">
        <f t="shared" si="259"/>
        <v>0</v>
      </c>
      <c r="BH281" s="1010">
        <f t="shared" si="259"/>
        <v>0</v>
      </c>
      <c r="BI281" s="1010">
        <f t="shared" si="259"/>
        <v>0</v>
      </c>
      <c r="BJ281" s="1010">
        <f t="shared" si="259"/>
        <v>0</v>
      </c>
      <c r="BK281" s="965">
        <f t="shared" si="259"/>
        <v>0</v>
      </c>
      <c r="BL281" s="1010">
        <f t="shared" si="259"/>
        <v>0</v>
      </c>
      <c r="BM281" s="1010">
        <f t="shared" si="259"/>
        <v>0</v>
      </c>
      <c r="BN281" s="1010">
        <f t="shared" si="259"/>
        <v>0</v>
      </c>
      <c r="BO281" s="1010">
        <f t="shared" si="259"/>
        <v>0</v>
      </c>
      <c r="BP281" s="1010">
        <f t="shared" si="259"/>
        <v>0</v>
      </c>
      <c r="BQ281" s="1010">
        <f t="shared" si="259"/>
        <v>0</v>
      </c>
      <c r="BR281" s="1010">
        <f t="shared" si="259"/>
        <v>0</v>
      </c>
      <c r="BS281" s="1010">
        <f t="shared" si="259"/>
        <v>0</v>
      </c>
      <c r="BT281" s="1010">
        <f t="shared" si="259"/>
        <v>0</v>
      </c>
      <c r="BU281" s="1010">
        <f t="shared" si="259"/>
        <v>0</v>
      </c>
      <c r="BV281" s="1010">
        <f t="shared" si="259"/>
        <v>0</v>
      </c>
      <c r="BW281" s="1010">
        <f t="shared" si="259"/>
        <v>0</v>
      </c>
      <c r="BX281" s="1010">
        <f t="shared" si="259"/>
        <v>0</v>
      </c>
      <c r="BY281" s="1010">
        <f t="shared" si="259"/>
        <v>0</v>
      </c>
      <c r="BZ281" s="1010">
        <f t="shared" si="259"/>
        <v>0</v>
      </c>
      <c r="CA281" s="1010">
        <f t="shared" si="259"/>
        <v>0</v>
      </c>
      <c r="CB281" s="1010">
        <f t="shared" si="259"/>
        <v>0</v>
      </c>
      <c r="CC281" s="1010">
        <f t="shared" si="259"/>
        <v>0</v>
      </c>
      <c r="CD281" s="950"/>
      <c r="CE281" s="510"/>
      <c r="CF281" s="950"/>
      <c r="CG281" s="510"/>
      <c r="CH281" s="950"/>
      <c r="CI281" s="511"/>
      <c r="CJ281" s="950"/>
      <c r="CK281" s="951"/>
    </row>
    <row r="282" spans="1:89">
      <c r="A282" s="1390"/>
      <c r="B282" s="948"/>
      <c r="C282" s="1392" t="s">
        <v>236</v>
      </c>
      <c r="D282" s="31"/>
      <c r="E282" s="31"/>
      <c r="F282" s="962"/>
      <c r="G282" s="962"/>
      <c r="H282" s="31"/>
      <c r="I282" s="962"/>
      <c r="J282" s="962"/>
      <c r="K282" s="950"/>
      <c r="L282" s="962"/>
      <c r="M282" s="963"/>
      <c r="N282" s="962"/>
      <c r="O282" s="962"/>
      <c r="P282" s="962"/>
      <c r="Q282" s="962"/>
      <c r="R282" s="962"/>
      <c r="S282" s="962"/>
      <c r="T282" s="962"/>
      <c r="U282" s="962"/>
      <c r="V282" s="962"/>
      <c r="W282" s="962"/>
      <c r="X282" s="962"/>
      <c r="Y282" s="962"/>
      <c r="Z282" s="962"/>
      <c r="AA282" s="962"/>
      <c r="AB282" s="962"/>
      <c r="AC282" s="962"/>
      <c r="AD282" s="962"/>
      <c r="AE282" s="962"/>
      <c r="AF282" s="962"/>
      <c r="AG282" s="962"/>
      <c r="AH282" s="962"/>
      <c r="AI282" s="962"/>
      <c r="AJ282" s="962"/>
      <c r="AK282" s="962"/>
      <c r="AL282" s="962"/>
      <c r="AM282" s="962"/>
      <c r="AN282" s="962"/>
      <c r="AO282" s="962"/>
      <c r="AP282" s="962"/>
      <c r="AQ282" s="962"/>
      <c r="AR282" s="962"/>
      <c r="AS282" s="962"/>
      <c r="AT282" s="962"/>
      <c r="AU282" s="962"/>
      <c r="AV282" s="962"/>
      <c r="AW282" s="962"/>
      <c r="AX282" s="962"/>
      <c r="AY282" s="962"/>
      <c r="AZ282" s="962"/>
      <c r="BA282" s="962"/>
      <c r="BB282" s="962"/>
      <c r="BC282" s="962"/>
      <c r="BD282" s="962"/>
      <c r="BE282" s="962"/>
      <c r="BF282" s="1012">
        <f t="shared" ref="BF282:CC282" si="260">(((BF279*2)+(BF280*1)+(BF281*0)))/(BF279+BF280+BF281)</f>
        <v>2</v>
      </c>
      <c r="BG282" s="1012">
        <f t="shared" si="260"/>
        <v>2</v>
      </c>
      <c r="BH282" s="1012">
        <f t="shared" si="260"/>
        <v>1.0952380952380953</v>
      </c>
      <c r="BI282" s="1012">
        <f t="shared" si="260"/>
        <v>2</v>
      </c>
      <c r="BJ282" s="1012">
        <f t="shared" si="260"/>
        <v>1.2380952380952381</v>
      </c>
      <c r="BK282" s="1013">
        <f t="shared" si="260"/>
        <v>1.5238095238095237</v>
      </c>
      <c r="BL282" s="1012">
        <f t="shared" si="260"/>
        <v>1.5714285714285714</v>
      </c>
      <c r="BM282" s="1012">
        <f t="shared" si="260"/>
        <v>2</v>
      </c>
      <c r="BN282" s="1012">
        <f t="shared" si="260"/>
        <v>2</v>
      </c>
      <c r="BO282" s="1012">
        <f t="shared" si="260"/>
        <v>2</v>
      </c>
      <c r="BP282" s="1012">
        <f t="shared" si="260"/>
        <v>2</v>
      </c>
      <c r="BQ282" s="1012">
        <f t="shared" si="260"/>
        <v>1.6190476190476191</v>
      </c>
      <c r="BR282" s="1012">
        <f t="shared" si="260"/>
        <v>2</v>
      </c>
      <c r="BS282" s="1012">
        <f t="shared" si="260"/>
        <v>1.8095238095238095</v>
      </c>
      <c r="BT282" s="1012">
        <f t="shared" si="260"/>
        <v>1.9523809523809523</v>
      </c>
      <c r="BU282" s="1012">
        <f t="shared" si="260"/>
        <v>1.9047619047619047</v>
      </c>
      <c r="BV282" s="1012">
        <f t="shared" si="260"/>
        <v>2</v>
      </c>
      <c r="BW282" s="1012">
        <f t="shared" si="260"/>
        <v>1.5238095238095237</v>
      </c>
      <c r="BX282" s="1012">
        <f t="shared" si="260"/>
        <v>1.8571428571428572</v>
      </c>
      <c r="BY282" s="1012">
        <f t="shared" si="260"/>
        <v>1.7142857142857142</v>
      </c>
      <c r="BZ282" s="1012">
        <f t="shared" si="260"/>
        <v>1.9047619047619047</v>
      </c>
      <c r="CA282" s="1012">
        <f t="shared" si="260"/>
        <v>1.3809523809523809</v>
      </c>
      <c r="CB282" s="1012">
        <f t="shared" si="260"/>
        <v>1.4285714285714286</v>
      </c>
      <c r="CC282" s="1012">
        <f t="shared" si="260"/>
        <v>2</v>
      </c>
      <c r="CD282" s="1404">
        <f>COUNTIF($BF283:$CC283,"Đ")</f>
        <v>17</v>
      </c>
      <c r="CE282" s="1405">
        <f>CD282/COUNTA($BF283:$CC283)</f>
        <v>0.70833333333333337</v>
      </c>
      <c r="CF282" s="1404">
        <f>COUNTIF($BF283:$CC283,"CCG")</f>
        <v>7</v>
      </c>
      <c r="CG282" s="1405">
        <f>CF282/COUNTA($BF283:$CC283)</f>
        <v>0.29166666666666669</v>
      </c>
      <c r="CH282" s="1404">
        <f>COUNTIF($BF283:$CC283,"CĐ")</f>
        <v>0</v>
      </c>
      <c r="CI282" s="1406">
        <f>CH282/COUNTA($BF283:$CC283)</f>
        <v>0</v>
      </c>
      <c r="CJ282" s="1330">
        <f>(((CD282*2)+(CF282*1)+(CH282*0)))/(CD282+CF282+CH282)</f>
        <v>1.7083333333333333</v>
      </c>
      <c r="CK282" s="1395" t="str">
        <f>IF(CJ282&gt;=1.6,"Đạt mục tiêu",IF(CJ282&gt;=1,"Cần cố gắng","Chưa đạt"))</f>
        <v>Đạt mục tiêu</v>
      </c>
    </row>
    <row r="283" spans="1:89" ht="47.25">
      <c r="A283" s="1391"/>
      <c r="B283" s="948"/>
      <c r="C283" s="1393"/>
      <c r="D283" s="31"/>
      <c r="E283" s="31"/>
      <c r="F283" s="962"/>
      <c r="G283" s="962"/>
      <c r="H283" s="31"/>
      <c r="I283" s="962"/>
      <c r="J283" s="962"/>
      <c r="K283" s="950"/>
      <c r="L283" s="962"/>
      <c r="M283" s="963"/>
      <c r="N283" s="962"/>
      <c r="O283" s="962"/>
      <c r="P283" s="962"/>
      <c r="Q283" s="962"/>
      <c r="R283" s="962"/>
      <c r="S283" s="962"/>
      <c r="T283" s="962"/>
      <c r="U283" s="962"/>
      <c r="V283" s="962"/>
      <c r="W283" s="962"/>
      <c r="X283" s="962"/>
      <c r="Y283" s="962"/>
      <c r="Z283" s="962"/>
      <c r="AA283" s="962"/>
      <c r="AB283" s="962"/>
      <c r="AC283" s="962"/>
      <c r="AD283" s="962"/>
      <c r="AE283" s="962"/>
      <c r="AF283" s="962"/>
      <c r="AG283" s="962"/>
      <c r="AH283" s="962"/>
      <c r="AI283" s="962"/>
      <c r="AJ283" s="962"/>
      <c r="AK283" s="962"/>
      <c r="AL283" s="962"/>
      <c r="AM283" s="962"/>
      <c r="AN283" s="962"/>
      <c r="AO283" s="962"/>
      <c r="AP283" s="962"/>
      <c r="AQ283" s="962"/>
      <c r="AR283" s="962"/>
      <c r="AS283" s="962"/>
      <c r="AT283" s="962"/>
      <c r="AU283" s="962"/>
      <c r="AV283" s="962"/>
      <c r="AW283" s="962"/>
      <c r="AX283" s="962"/>
      <c r="AY283" s="962"/>
      <c r="AZ283" s="962"/>
      <c r="BA283" s="962"/>
      <c r="BB283" s="962"/>
      <c r="BC283" s="962"/>
      <c r="BD283" s="962"/>
      <c r="BE283" s="962"/>
      <c r="BF283" s="1012" t="str">
        <f t="shared" ref="BF283:CC283" si="261">IF(BF282&lt;1,"CĐ",IF(BF282&lt;1.6,"CCG","Đ"))</f>
        <v>Đ</v>
      </c>
      <c r="BG283" s="1012" t="str">
        <f t="shared" si="261"/>
        <v>Đ</v>
      </c>
      <c r="BH283" s="1012" t="str">
        <f t="shared" si="261"/>
        <v>CCG</v>
      </c>
      <c r="BI283" s="1012" t="str">
        <f t="shared" si="261"/>
        <v>Đ</v>
      </c>
      <c r="BJ283" s="1012" t="str">
        <f t="shared" si="261"/>
        <v>CCG</v>
      </c>
      <c r="BK283" s="1013" t="str">
        <f t="shared" si="261"/>
        <v>CCG</v>
      </c>
      <c r="BL283" s="1012" t="str">
        <f t="shared" si="261"/>
        <v>CCG</v>
      </c>
      <c r="BM283" s="1012" t="str">
        <f t="shared" si="261"/>
        <v>Đ</v>
      </c>
      <c r="BN283" s="1012" t="str">
        <f t="shared" si="261"/>
        <v>Đ</v>
      </c>
      <c r="BO283" s="1012" t="str">
        <f t="shared" si="261"/>
        <v>Đ</v>
      </c>
      <c r="BP283" s="1012" t="str">
        <f t="shared" si="261"/>
        <v>Đ</v>
      </c>
      <c r="BQ283" s="1012" t="str">
        <f t="shared" si="261"/>
        <v>Đ</v>
      </c>
      <c r="BR283" s="1012" t="str">
        <f t="shared" si="261"/>
        <v>Đ</v>
      </c>
      <c r="BS283" s="1012" t="str">
        <f t="shared" si="261"/>
        <v>Đ</v>
      </c>
      <c r="BT283" s="1012" t="str">
        <f t="shared" si="261"/>
        <v>Đ</v>
      </c>
      <c r="BU283" s="1012" t="str">
        <f t="shared" si="261"/>
        <v>Đ</v>
      </c>
      <c r="BV283" s="1012" t="str">
        <f t="shared" si="261"/>
        <v>Đ</v>
      </c>
      <c r="BW283" s="1012" t="str">
        <f t="shared" si="261"/>
        <v>CCG</v>
      </c>
      <c r="BX283" s="1012" t="str">
        <f t="shared" si="261"/>
        <v>Đ</v>
      </c>
      <c r="BY283" s="1012" t="str">
        <f t="shared" si="261"/>
        <v>Đ</v>
      </c>
      <c r="BZ283" s="1012" t="str">
        <f t="shared" si="261"/>
        <v>Đ</v>
      </c>
      <c r="CA283" s="1012" t="str">
        <f t="shared" si="261"/>
        <v>CCG</v>
      </c>
      <c r="CB283" s="1012" t="str">
        <f t="shared" si="261"/>
        <v>CCG</v>
      </c>
      <c r="CC283" s="1012" t="str">
        <f t="shared" si="261"/>
        <v>Đ</v>
      </c>
      <c r="CD283" s="1404"/>
      <c r="CE283" s="1405"/>
      <c r="CF283" s="1404"/>
      <c r="CG283" s="1405"/>
      <c r="CH283" s="1404"/>
      <c r="CI283" s="1406"/>
      <c r="CJ283" s="1330"/>
      <c r="CK283" s="1395"/>
    </row>
    <row r="284" spans="1:89" s="3" customFormat="1" ht="54" customHeight="1">
      <c r="A284" s="1396" t="s">
        <v>1132</v>
      </c>
      <c r="B284" s="947"/>
      <c r="C284" s="35" t="s">
        <v>233</v>
      </c>
      <c r="D284" s="963"/>
      <c r="E284" s="37"/>
      <c r="F284" s="963"/>
      <c r="G284" s="963"/>
      <c r="H284" s="37"/>
      <c r="I284" s="963"/>
      <c r="J284" s="963"/>
      <c r="K284" s="963"/>
      <c r="L284" s="963"/>
      <c r="M284" s="963"/>
      <c r="N284" s="79"/>
      <c r="O284" s="79"/>
      <c r="P284" s="963"/>
      <c r="Q284" s="963"/>
      <c r="R284" s="963"/>
      <c r="S284" s="963"/>
      <c r="T284" s="963"/>
      <c r="U284" s="963"/>
      <c r="V284" s="963"/>
      <c r="W284" s="963"/>
      <c r="X284" s="963"/>
      <c r="Y284" s="963"/>
      <c r="Z284" s="963"/>
      <c r="AA284" s="963"/>
      <c r="AB284" s="963"/>
      <c r="AC284" s="963"/>
      <c r="AD284" s="963"/>
      <c r="AE284" s="963"/>
      <c r="AF284" s="963"/>
      <c r="AG284" s="963"/>
      <c r="AH284" s="963"/>
      <c r="AI284" s="963"/>
      <c r="AJ284" s="963"/>
      <c r="AK284" s="963"/>
      <c r="AL284" s="963"/>
      <c r="AM284" s="963"/>
      <c r="AN284" s="963"/>
      <c r="AO284" s="963"/>
      <c r="AP284" s="963"/>
      <c r="AQ284" s="963"/>
      <c r="AR284" s="963"/>
      <c r="AS284" s="963"/>
      <c r="AT284" s="963"/>
      <c r="AU284" s="963"/>
      <c r="AV284" s="963"/>
      <c r="AW284" s="963"/>
      <c r="AX284" s="963"/>
      <c r="AY284" s="963"/>
      <c r="AZ284" s="963"/>
      <c r="BA284" s="963"/>
      <c r="BB284" s="963"/>
      <c r="BC284" s="963"/>
      <c r="BD284" s="963"/>
      <c r="BE284" s="963"/>
      <c r="BF284" s="949">
        <f t="shared" ref="BF284:CC284" si="262">COUNTIFS($L$9:$L$256,"x",BF$9:BF$256,"2")</f>
        <v>17</v>
      </c>
      <c r="BG284" s="949">
        <f t="shared" si="262"/>
        <v>27</v>
      </c>
      <c r="BH284" s="949">
        <f t="shared" si="262"/>
        <v>27</v>
      </c>
      <c r="BI284" s="949">
        <f t="shared" si="262"/>
        <v>18</v>
      </c>
      <c r="BJ284" s="949">
        <f t="shared" si="262"/>
        <v>13</v>
      </c>
      <c r="BK284" s="1014">
        <f t="shared" si="262"/>
        <v>27</v>
      </c>
      <c r="BL284" s="949">
        <f t="shared" si="262"/>
        <v>27</v>
      </c>
      <c r="BM284" s="949">
        <f t="shared" si="262"/>
        <v>27</v>
      </c>
      <c r="BN284" s="949">
        <f t="shared" si="262"/>
        <v>21</v>
      </c>
      <c r="BO284" s="949">
        <f t="shared" si="262"/>
        <v>6</v>
      </c>
      <c r="BP284" s="949">
        <f t="shared" si="262"/>
        <v>5</v>
      </c>
      <c r="BQ284" s="949">
        <f t="shared" si="262"/>
        <v>20</v>
      </c>
      <c r="BR284" s="949">
        <f t="shared" si="262"/>
        <v>26</v>
      </c>
      <c r="BS284" s="949">
        <f t="shared" si="262"/>
        <v>7</v>
      </c>
      <c r="BT284" s="949">
        <f t="shared" si="262"/>
        <v>26</v>
      </c>
      <c r="BU284" s="949">
        <f t="shared" si="262"/>
        <v>26</v>
      </c>
      <c r="BV284" s="949">
        <f t="shared" si="262"/>
        <v>27</v>
      </c>
      <c r="BW284" s="949">
        <f t="shared" si="262"/>
        <v>13</v>
      </c>
      <c r="BX284" s="949">
        <f t="shared" si="262"/>
        <v>26</v>
      </c>
      <c r="BY284" s="949">
        <f t="shared" si="262"/>
        <v>22</v>
      </c>
      <c r="BZ284" s="949">
        <f t="shared" si="262"/>
        <v>26</v>
      </c>
      <c r="CA284" s="949">
        <f t="shared" si="262"/>
        <v>13</v>
      </c>
      <c r="CB284" s="949">
        <f t="shared" si="262"/>
        <v>20</v>
      </c>
      <c r="CC284" s="949">
        <f t="shared" si="262"/>
        <v>27</v>
      </c>
      <c r="CD284" s="963"/>
      <c r="CE284" s="963"/>
      <c r="CF284" s="963"/>
      <c r="CG284" s="963"/>
      <c r="CH284" s="963"/>
      <c r="CI284" s="963"/>
      <c r="CJ284" s="963"/>
      <c r="CK284" s="963"/>
    </row>
    <row r="285" spans="1:89" s="3" customFormat="1" ht="47.25">
      <c r="A285" s="1397"/>
      <c r="B285" s="947"/>
      <c r="C285" s="35" t="s">
        <v>234</v>
      </c>
      <c r="D285" s="963"/>
      <c r="E285" s="37"/>
      <c r="F285" s="963"/>
      <c r="G285" s="963"/>
      <c r="H285" s="37"/>
      <c r="I285" s="963"/>
      <c r="J285" s="963"/>
      <c r="K285" s="963"/>
      <c r="L285" s="963"/>
      <c r="M285" s="963"/>
      <c r="N285" s="79"/>
      <c r="O285" s="79"/>
      <c r="P285" s="963"/>
      <c r="Q285" s="963"/>
      <c r="R285" s="963"/>
      <c r="S285" s="963"/>
      <c r="T285" s="963"/>
      <c r="U285" s="963"/>
      <c r="V285" s="963"/>
      <c r="W285" s="963"/>
      <c r="X285" s="963"/>
      <c r="Y285" s="963"/>
      <c r="Z285" s="963"/>
      <c r="AA285" s="963"/>
      <c r="AB285" s="963"/>
      <c r="AC285" s="963"/>
      <c r="AD285" s="963"/>
      <c r="AE285" s="963"/>
      <c r="AF285" s="963"/>
      <c r="AG285" s="963"/>
      <c r="AH285" s="963"/>
      <c r="AI285" s="963"/>
      <c r="AJ285" s="963"/>
      <c r="AK285" s="963"/>
      <c r="AL285" s="963"/>
      <c r="AM285" s="963"/>
      <c r="AN285" s="963"/>
      <c r="AO285" s="963"/>
      <c r="AP285" s="963"/>
      <c r="AQ285" s="963"/>
      <c r="AR285" s="963"/>
      <c r="AS285" s="963"/>
      <c r="AT285" s="963"/>
      <c r="AU285" s="963"/>
      <c r="AV285" s="963"/>
      <c r="AW285" s="963"/>
      <c r="AX285" s="963"/>
      <c r="AY285" s="963"/>
      <c r="AZ285" s="963"/>
      <c r="BA285" s="963"/>
      <c r="BB285" s="963"/>
      <c r="BC285" s="963"/>
      <c r="BD285" s="963"/>
      <c r="BE285" s="963"/>
      <c r="BF285" s="949">
        <f t="shared" ref="BF285:CC285" si="263">COUNTIFS($L$9:$L$256,"x",BF$9:BF$256,"1")</f>
        <v>10</v>
      </c>
      <c r="BG285" s="949">
        <f t="shared" si="263"/>
        <v>0</v>
      </c>
      <c r="BH285" s="949">
        <f t="shared" si="263"/>
        <v>0</v>
      </c>
      <c r="BI285" s="949">
        <f t="shared" si="263"/>
        <v>9</v>
      </c>
      <c r="BJ285" s="949">
        <f t="shared" si="263"/>
        <v>14</v>
      </c>
      <c r="BK285" s="1014">
        <f t="shared" si="263"/>
        <v>0</v>
      </c>
      <c r="BL285" s="949">
        <f t="shared" si="263"/>
        <v>0</v>
      </c>
      <c r="BM285" s="949">
        <f t="shared" si="263"/>
        <v>0</v>
      </c>
      <c r="BN285" s="949">
        <f t="shared" si="263"/>
        <v>6</v>
      </c>
      <c r="BO285" s="949">
        <f t="shared" si="263"/>
        <v>21</v>
      </c>
      <c r="BP285" s="949">
        <f t="shared" si="263"/>
        <v>22</v>
      </c>
      <c r="BQ285" s="949">
        <f t="shared" si="263"/>
        <v>7</v>
      </c>
      <c r="BR285" s="949">
        <f t="shared" si="263"/>
        <v>1</v>
      </c>
      <c r="BS285" s="949">
        <f t="shared" si="263"/>
        <v>20</v>
      </c>
      <c r="BT285" s="949">
        <f t="shared" si="263"/>
        <v>1</v>
      </c>
      <c r="BU285" s="949">
        <f t="shared" si="263"/>
        <v>1</v>
      </c>
      <c r="BV285" s="949">
        <f t="shared" si="263"/>
        <v>0</v>
      </c>
      <c r="BW285" s="949">
        <f t="shared" si="263"/>
        <v>13</v>
      </c>
      <c r="BX285" s="949">
        <f t="shared" si="263"/>
        <v>0</v>
      </c>
      <c r="BY285" s="949">
        <f t="shared" si="263"/>
        <v>4</v>
      </c>
      <c r="BZ285" s="949">
        <f t="shared" si="263"/>
        <v>0</v>
      </c>
      <c r="CA285" s="949">
        <f t="shared" si="263"/>
        <v>14</v>
      </c>
      <c r="CB285" s="949">
        <f t="shared" si="263"/>
        <v>6</v>
      </c>
      <c r="CC285" s="949">
        <f t="shared" si="263"/>
        <v>0</v>
      </c>
      <c r="CD285" s="963"/>
      <c r="CE285" s="963"/>
      <c r="CF285" s="963"/>
      <c r="CG285" s="963"/>
      <c r="CH285" s="963"/>
      <c r="CI285" s="963"/>
      <c r="CJ285" s="963"/>
      <c r="CK285" s="963"/>
    </row>
    <row r="286" spans="1:89" s="3" customFormat="1" ht="47.25">
      <c r="A286" s="1397"/>
      <c r="B286" s="947"/>
      <c r="C286" s="35" t="s">
        <v>235</v>
      </c>
      <c r="D286" s="963"/>
      <c r="E286" s="37"/>
      <c r="F286" s="963"/>
      <c r="G286" s="963"/>
      <c r="H286" s="37"/>
      <c r="I286" s="963"/>
      <c r="J286" s="963"/>
      <c r="K286" s="963"/>
      <c r="L286" s="963"/>
      <c r="M286" s="963"/>
      <c r="N286" s="79"/>
      <c r="O286" s="79"/>
      <c r="P286" s="963"/>
      <c r="Q286" s="963"/>
      <c r="R286" s="963"/>
      <c r="S286" s="963"/>
      <c r="T286" s="963"/>
      <c r="U286" s="963"/>
      <c r="V286" s="963"/>
      <c r="W286" s="963"/>
      <c r="X286" s="963"/>
      <c r="Y286" s="963"/>
      <c r="Z286" s="963"/>
      <c r="AA286" s="963"/>
      <c r="AB286" s="963"/>
      <c r="AC286" s="963"/>
      <c r="AD286" s="963"/>
      <c r="AE286" s="963"/>
      <c r="AF286" s="963"/>
      <c r="AG286" s="963"/>
      <c r="AH286" s="963"/>
      <c r="AI286" s="963"/>
      <c r="AJ286" s="963"/>
      <c r="AK286" s="963"/>
      <c r="AL286" s="963"/>
      <c r="AM286" s="963"/>
      <c r="AN286" s="963"/>
      <c r="AO286" s="963"/>
      <c r="AP286" s="963"/>
      <c r="AQ286" s="963"/>
      <c r="AR286" s="963"/>
      <c r="AS286" s="963"/>
      <c r="AT286" s="963"/>
      <c r="AU286" s="963"/>
      <c r="AV286" s="963"/>
      <c r="AW286" s="963"/>
      <c r="AX286" s="963"/>
      <c r="AY286" s="963"/>
      <c r="AZ286" s="963"/>
      <c r="BA286" s="963"/>
      <c r="BB286" s="963"/>
      <c r="BC286" s="963"/>
      <c r="BD286" s="963"/>
      <c r="BE286" s="963"/>
      <c r="BF286" s="949">
        <f t="shared" ref="BF286:CC286" si="264">COUNTIFS($L$9:$L$256,"x",BF$9:BF$256,"0")</f>
        <v>0</v>
      </c>
      <c r="BG286" s="949">
        <f t="shared" si="264"/>
        <v>0</v>
      </c>
      <c r="BH286" s="949">
        <f t="shared" si="264"/>
        <v>0</v>
      </c>
      <c r="BI286" s="949">
        <f t="shared" si="264"/>
        <v>0</v>
      </c>
      <c r="BJ286" s="949">
        <f t="shared" si="264"/>
        <v>0</v>
      </c>
      <c r="BK286" s="1014">
        <f t="shared" si="264"/>
        <v>0</v>
      </c>
      <c r="BL286" s="949">
        <f t="shared" si="264"/>
        <v>0</v>
      </c>
      <c r="BM286" s="949">
        <f t="shared" si="264"/>
        <v>0</v>
      </c>
      <c r="BN286" s="949">
        <f t="shared" si="264"/>
        <v>0</v>
      </c>
      <c r="BO286" s="949">
        <f t="shared" si="264"/>
        <v>0</v>
      </c>
      <c r="BP286" s="949">
        <f t="shared" si="264"/>
        <v>0</v>
      </c>
      <c r="BQ286" s="949">
        <f t="shared" si="264"/>
        <v>0</v>
      </c>
      <c r="BR286" s="949">
        <f t="shared" si="264"/>
        <v>0</v>
      </c>
      <c r="BS286" s="949">
        <f t="shared" si="264"/>
        <v>0</v>
      </c>
      <c r="BT286" s="949">
        <f t="shared" si="264"/>
        <v>0</v>
      </c>
      <c r="BU286" s="949">
        <f t="shared" si="264"/>
        <v>0</v>
      </c>
      <c r="BV286" s="949">
        <f t="shared" si="264"/>
        <v>0</v>
      </c>
      <c r="BW286" s="949">
        <f t="shared" si="264"/>
        <v>0</v>
      </c>
      <c r="BX286" s="949">
        <f t="shared" si="264"/>
        <v>0</v>
      </c>
      <c r="BY286" s="949">
        <f t="shared" si="264"/>
        <v>0</v>
      </c>
      <c r="BZ286" s="949">
        <f t="shared" si="264"/>
        <v>0</v>
      </c>
      <c r="CA286" s="949">
        <f t="shared" si="264"/>
        <v>0</v>
      </c>
      <c r="CB286" s="949">
        <f t="shared" si="264"/>
        <v>0</v>
      </c>
      <c r="CC286" s="949">
        <f t="shared" si="264"/>
        <v>0</v>
      </c>
      <c r="CD286" s="963"/>
      <c r="CE286" s="963"/>
      <c r="CF286" s="963"/>
      <c r="CG286" s="963"/>
      <c r="CH286" s="963"/>
      <c r="CI286" s="963"/>
      <c r="CJ286" s="963"/>
      <c r="CK286" s="963"/>
    </row>
    <row r="287" spans="1:89" s="3" customFormat="1">
      <c r="A287" s="1397"/>
      <c r="B287" s="947"/>
      <c r="C287" s="1399" t="s">
        <v>236</v>
      </c>
      <c r="D287" s="963"/>
      <c r="E287" s="37"/>
      <c r="F287" s="963"/>
      <c r="G287" s="963"/>
      <c r="H287" s="37"/>
      <c r="I287" s="963"/>
      <c r="J287" s="963"/>
      <c r="K287" s="963"/>
      <c r="L287" s="963"/>
      <c r="M287" s="963"/>
      <c r="N287" s="79"/>
      <c r="O287" s="79"/>
      <c r="P287" s="963"/>
      <c r="Q287" s="963"/>
      <c r="R287" s="963"/>
      <c r="S287" s="963"/>
      <c r="T287" s="963"/>
      <c r="U287" s="963"/>
      <c r="V287" s="963"/>
      <c r="W287" s="963"/>
      <c r="X287" s="963"/>
      <c r="Y287" s="963"/>
      <c r="Z287" s="963"/>
      <c r="AA287" s="963"/>
      <c r="AB287" s="963"/>
      <c r="AC287" s="963"/>
      <c r="AD287" s="963"/>
      <c r="AE287" s="963"/>
      <c r="AF287" s="963"/>
      <c r="AG287" s="963"/>
      <c r="AH287" s="963"/>
      <c r="AI287" s="963"/>
      <c r="AJ287" s="963"/>
      <c r="AK287" s="963"/>
      <c r="AL287" s="963"/>
      <c r="AM287" s="963"/>
      <c r="AN287" s="963"/>
      <c r="AO287" s="963"/>
      <c r="AP287" s="963"/>
      <c r="AQ287" s="963"/>
      <c r="AR287" s="963"/>
      <c r="AS287" s="963"/>
      <c r="AT287" s="963"/>
      <c r="AU287" s="963"/>
      <c r="AV287" s="963"/>
      <c r="AW287" s="963"/>
      <c r="AX287" s="963"/>
      <c r="AY287" s="963"/>
      <c r="AZ287" s="963"/>
      <c r="BA287" s="963"/>
      <c r="BB287" s="963"/>
      <c r="BC287" s="963"/>
      <c r="BD287" s="963"/>
      <c r="BE287" s="963"/>
      <c r="BF287" s="1015">
        <f t="shared" ref="BF287:CC287" si="265">(((BF284*2)+(BF285*1)+(BF286*0)))/(BF284+BF285+BF286)</f>
        <v>1.6296296296296295</v>
      </c>
      <c r="BG287" s="1015">
        <f t="shared" si="265"/>
        <v>2</v>
      </c>
      <c r="BH287" s="1015">
        <f t="shared" si="265"/>
        <v>2</v>
      </c>
      <c r="BI287" s="1015">
        <f t="shared" si="265"/>
        <v>1.6666666666666667</v>
      </c>
      <c r="BJ287" s="1015">
        <f t="shared" si="265"/>
        <v>1.4814814814814814</v>
      </c>
      <c r="BK287" s="1016">
        <f t="shared" si="265"/>
        <v>2</v>
      </c>
      <c r="BL287" s="1015">
        <f t="shared" si="265"/>
        <v>2</v>
      </c>
      <c r="BM287" s="1015">
        <f t="shared" si="265"/>
        <v>2</v>
      </c>
      <c r="BN287" s="1015">
        <f t="shared" si="265"/>
        <v>1.7777777777777777</v>
      </c>
      <c r="BO287" s="1015">
        <f t="shared" si="265"/>
        <v>1.2222222222222223</v>
      </c>
      <c r="BP287" s="1015">
        <f t="shared" si="265"/>
        <v>1.1851851851851851</v>
      </c>
      <c r="BQ287" s="1015">
        <f t="shared" si="265"/>
        <v>1.7407407407407407</v>
      </c>
      <c r="BR287" s="1015">
        <f t="shared" si="265"/>
        <v>1.962962962962963</v>
      </c>
      <c r="BS287" s="1015">
        <f t="shared" si="265"/>
        <v>1.2592592592592593</v>
      </c>
      <c r="BT287" s="1015">
        <f t="shared" si="265"/>
        <v>1.962962962962963</v>
      </c>
      <c r="BU287" s="1015">
        <f t="shared" si="265"/>
        <v>1.962962962962963</v>
      </c>
      <c r="BV287" s="1015">
        <f t="shared" si="265"/>
        <v>2</v>
      </c>
      <c r="BW287" s="1015">
        <f t="shared" si="265"/>
        <v>1.5</v>
      </c>
      <c r="BX287" s="1015">
        <f t="shared" si="265"/>
        <v>2</v>
      </c>
      <c r="BY287" s="1015">
        <f t="shared" si="265"/>
        <v>1.8461538461538463</v>
      </c>
      <c r="BZ287" s="1015">
        <f t="shared" si="265"/>
        <v>2</v>
      </c>
      <c r="CA287" s="1015">
        <f t="shared" si="265"/>
        <v>1.4814814814814814</v>
      </c>
      <c r="CB287" s="1015">
        <f t="shared" si="265"/>
        <v>1.7692307692307692</v>
      </c>
      <c r="CC287" s="1015">
        <f t="shared" si="265"/>
        <v>2</v>
      </c>
      <c r="CD287" s="1400">
        <f>COUNTIF($BF288:$CC288,"Đ")</f>
        <v>18</v>
      </c>
      <c r="CE287" s="1401">
        <f>CD287/COUNTA($BF288:$CC288)</f>
        <v>0.75</v>
      </c>
      <c r="CF287" s="1400">
        <f>COUNTIF($BF288:$CC288,"CCG")</f>
        <v>6</v>
      </c>
      <c r="CG287" s="1401">
        <f>CF287/COUNTA($BF288:$CC288)</f>
        <v>0.25</v>
      </c>
      <c r="CH287" s="1400">
        <f>COUNTIF($BF288:$CC288,"CĐ")</f>
        <v>0</v>
      </c>
      <c r="CI287" s="1403">
        <f>CH287/COUNTA($BF288:$CC288)</f>
        <v>0</v>
      </c>
      <c r="CJ287" s="1407">
        <f>(((CD287*2)+(CF287*1)+(CH287*0)))/(CD287+CF287+CH287)</f>
        <v>1.75</v>
      </c>
      <c r="CK287" s="1408" t="str">
        <f>IF(CJ287&gt;=1.6,"Đạt mục tiêu",IF(CJ287&gt;=1,"Cần cố gắng","Chưa đạt"))</f>
        <v>Đạt mục tiêu</v>
      </c>
    </row>
    <row r="288" spans="1:89" s="3" customFormat="1" ht="40.5" customHeight="1">
      <c r="A288" s="1398"/>
      <c r="B288" s="947"/>
      <c r="C288" s="1399"/>
      <c r="D288" s="963"/>
      <c r="E288" s="37"/>
      <c r="F288" s="963"/>
      <c r="G288" s="963"/>
      <c r="H288" s="37"/>
      <c r="I288" s="963"/>
      <c r="J288" s="963"/>
      <c r="K288" s="963"/>
      <c r="L288" s="963"/>
      <c r="M288" s="963"/>
      <c r="N288" s="79"/>
      <c r="O288" s="79"/>
      <c r="P288" s="963"/>
      <c r="Q288" s="963"/>
      <c r="R288" s="963"/>
      <c r="S288" s="963"/>
      <c r="T288" s="963"/>
      <c r="U288" s="963"/>
      <c r="V288" s="963"/>
      <c r="W288" s="963"/>
      <c r="X288" s="963"/>
      <c r="Y288" s="963"/>
      <c r="Z288" s="963"/>
      <c r="AA288" s="963"/>
      <c r="AB288" s="963"/>
      <c r="AC288" s="963"/>
      <c r="AD288" s="963"/>
      <c r="AE288" s="963"/>
      <c r="AF288" s="963"/>
      <c r="AG288" s="963"/>
      <c r="AH288" s="963"/>
      <c r="AI288" s="963"/>
      <c r="AJ288" s="963"/>
      <c r="AK288" s="963"/>
      <c r="AL288" s="963"/>
      <c r="AM288" s="963"/>
      <c r="AN288" s="963"/>
      <c r="AO288" s="963"/>
      <c r="AP288" s="963"/>
      <c r="AQ288" s="963"/>
      <c r="AR288" s="963"/>
      <c r="AS288" s="963"/>
      <c r="AT288" s="963"/>
      <c r="AU288" s="963"/>
      <c r="AV288" s="963"/>
      <c r="AW288" s="963"/>
      <c r="AX288" s="963"/>
      <c r="AY288" s="963"/>
      <c r="AZ288" s="963"/>
      <c r="BA288" s="963"/>
      <c r="BB288" s="963"/>
      <c r="BC288" s="963"/>
      <c r="BD288" s="963"/>
      <c r="BE288" s="963"/>
      <c r="BF288" s="1015" t="str">
        <f t="shared" ref="BF288:CC288" si="266">IF(BF287&lt;1,"CĐ",IF(BF287&lt;1.6,"CCG","Đ"))</f>
        <v>Đ</v>
      </c>
      <c r="BG288" s="1015" t="str">
        <f t="shared" si="266"/>
        <v>Đ</v>
      </c>
      <c r="BH288" s="1015" t="str">
        <f t="shared" si="266"/>
        <v>Đ</v>
      </c>
      <c r="BI288" s="1015" t="str">
        <f t="shared" si="266"/>
        <v>Đ</v>
      </c>
      <c r="BJ288" s="1015" t="str">
        <f t="shared" si="266"/>
        <v>CCG</v>
      </c>
      <c r="BK288" s="1016" t="str">
        <f t="shared" si="266"/>
        <v>Đ</v>
      </c>
      <c r="BL288" s="1015" t="str">
        <f t="shared" si="266"/>
        <v>Đ</v>
      </c>
      <c r="BM288" s="1015" t="str">
        <f t="shared" si="266"/>
        <v>Đ</v>
      </c>
      <c r="BN288" s="1015" t="str">
        <f t="shared" si="266"/>
        <v>Đ</v>
      </c>
      <c r="BO288" s="1015" t="str">
        <f t="shared" si="266"/>
        <v>CCG</v>
      </c>
      <c r="BP288" s="1015" t="str">
        <f t="shared" si="266"/>
        <v>CCG</v>
      </c>
      <c r="BQ288" s="1015" t="str">
        <f t="shared" si="266"/>
        <v>Đ</v>
      </c>
      <c r="BR288" s="1015" t="str">
        <f t="shared" si="266"/>
        <v>Đ</v>
      </c>
      <c r="BS288" s="1015" t="str">
        <f t="shared" si="266"/>
        <v>CCG</v>
      </c>
      <c r="BT288" s="1015" t="str">
        <f t="shared" si="266"/>
        <v>Đ</v>
      </c>
      <c r="BU288" s="1015" t="str">
        <f t="shared" si="266"/>
        <v>Đ</v>
      </c>
      <c r="BV288" s="1015" t="str">
        <f t="shared" si="266"/>
        <v>Đ</v>
      </c>
      <c r="BW288" s="1015" t="str">
        <f t="shared" si="266"/>
        <v>CCG</v>
      </c>
      <c r="BX288" s="1015" t="str">
        <f t="shared" si="266"/>
        <v>Đ</v>
      </c>
      <c r="BY288" s="1015" t="str">
        <f t="shared" si="266"/>
        <v>Đ</v>
      </c>
      <c r="BZ288" s="1015" t="str">
        <f t="shared" si="266"/>
        <v>Đ</v>
      </c>
      <c r="CA288" s="1015" t="str">
        <f t="shared" si="266"/>
        <v>CCG</v>
      </c>
      <c r="CB288" s="1015" t="str">
        <f t="shared" si="266"/>
        <v>Đ</v>
      </c>
      <c r="CC288" s="1015" t="str">
        <f t="shared" si="266"/>
        <v>Đ</v>
      </c>
      <c r="CD288" s="1400"/>
      <c r="CE288" s="1402"/>
      <c r="CF288" s="1400"/>
      <c r="CG288" s="1402"/>
      <c r="CH288" s="1400"/>
      <c r="CI288" s="1403"/>
      <c r="CJ288" s="1407"/>
      <c r="CK288" s="1409"/>
    </row>
    <row r="289" spans="1:89" s="3" customFormat="1" ht="31.5">
      <c r="A289" s="1396" t="s">
        <v>238</v>
      </c>
      <c r="B289" s="948"/>
      <c r="C289" s="35" t="s">
        <v>233</v>
      </c>
      <c r="D289" s="962"/>
      <c r="E289" s="37"/>
      <c r="F289" s="962"/>
      <c r="G289" s="963"/>
      <c r="H289" s="37"/>
      <c r="I289" s="963"/>
      <c r="J289" s="963"/>
      <c r="K289" s="963"/>
      <c r="L289" s="963"/>
      <c r="M289" s="963"/>
      <c r="N289" s="963"/>
      <c r="O289" s="963"/>
      <c r="P289" s="963"/>
      <c r="Q289" s="963"/>
      <c r="R289" s="963"/>
      <c r="S289" s="963"/>
      <c r="T289" s="963"/>
      <c r="U289" s="963"/>
      <c r="V289" s="963"/>
      <c r="W289" s="963"/>
      <c r="X289" s="963"/>
      <c r="Y289" s="963"/>
      <c r="Z289" s="963"/>
      <c r="AA289" s="963"/>
      <c r="AB289" s="963"/>
      <c r="AC289" s="963"/>
      <c r="AD289" s="963"/>
      <c r="AE289" s="963"/>
      <c r="AF289" s="963"/>
      <c r="AG289" s="963"/>
      <c r="AH289" s="963"/>
      <c r="AI289" s="963"/>
      <c r="AJ289" s="963"/>
      <c r="AK289" s="963"/>
      <c r="AL289" s="963"/>
      <c r="AM289" s="963"/>
      <c r="AN289" s="963"/>
      <c r="AO289" s="963"/>
      <c r="AP289" s="963"/>
      <c r="AQ289" s="963"/>
      <c r="AR289" s="963"/>
      <c r="AS289" s="963"/>
      <c r="AT289" s="963"/>
      <c r="AU289" s="963"/>
      <c r="AV289" s="963"/>
      <c r="AW289" s="963"/>
      <c r="AX289" s="963"/>
      <c r="AY289" s="963"/>
      <c r="AZ289" s="963"/>
      <c r="BA289" s="963"/>
      <c r="BB289" s="963"/>
      <c r="BC289" s="963"/>
      <c r="BD289" s="963"/>
      <c r="BE289" s="963"/>
      <c r="BF289" s="949">
        <f t="shared" ref="BF289:CC289" si="267">COUNTIFS($M$9:$M$256,"x",BF$9:BF$256,"2")</f>
        <v>15</v>
      </c>
      <c r="BG289" s="949">
        <f t="shared" si="267"/>
        <v>14</v>
      </c>
      <c r="BH289" s="949">
        <f t="shared" si="267"/>
        <v>14</v>
      </c>
      <c r="BI289" s="949">
        <f t="shared" si="267"/>
        <v>22</v>
      </c>
      <c r="BJ289" s="949">
        <f t="shared" si="267"/>
        <v>22</v>
      </c>
      <c r="BK289" s="1014">
        <f t="shared" si="267"/>
        <v>22</v>
      </c>
      <c r="BL289" s="949">
        <f t="shared" si="267"/>
        <v>22</v>
      </c>
      <c r="BM289" s="949">
        <f t="shared" si="267"/>
        <v>21</v>
      </c>
      <c r="BN289" s="949">
        <f t="shared" si="267"/>
        <v>21</v>
      </c>
      <c r="BO289" s="949">
        <f t="shared" si="267"/>
        <v>22</v>
      </c>
      <c r="BP289" s="949">
        <f t="shared" si="267"/>
        <v>22</v>
      </c>
      <c r="BQ289" s="949">
        <f t="shared" si="267"/>
        <v>17</v>
      </c>
      <c r="BR289" s="949">
        <f t="shared" si="267"/>
        <v>11</v>
      </c>
      <c r="BS289" s="949">
        <f t="shared" si="267"/>
        <v>14</v>
      </c>
      <c r="BT289" s="949">
        <f t="shared" si="267"/>
        <v>13</v>
      </c>
      <c r="BU289" s="949">
        <f t="shared" si="267"/>
        <v>15</v>
      </c>
      <c r="BV289" s="949">
        <f t="shared" si="267"/>
        <v>22</v>
      </c>
      <c r="BW289" s="949">
        <f t="shared" si="267"/>
        <v>12</v>
      </c>
      <c r="BX289" s="949">
        <f t="shared" si="267"/>
        <v>22</v>
      </c>
      <c r="BY289" s="949">
        <f t="shared" si="267"/>
        <v>20</v>
      </c>
      <c r="BZ289" s="949">
        <f t="shared" si="267"/>
        <v>22</v>
      </c>
      <c r="CA289" s="949">
        <f t="shared" si="267"/>
        <v>9</v>
      </c>
      <c r="CB289" s="949">
        <f t="shared" si="267"/>
        <v>16</v>
      </c>
      <c r="CC289" s="949">
        <f t="shared" si="267"/>
        <v>22</v>
      </c>
      <c r="CD289" s="963"/>
      <c r="CE289" s="254"/>
      <c r="CF289" s="963"/>
      <c r="CG289" s="254"/>
      <c r="CH289" s="963"/>
      <c r="CI289" s="963"/>
      <c r="CJ289" s="963"/>
      <c r="CK289" s="254"/>
    </row>
    <row r="290" spans="1:89" s="3" customFormat="1" ht="47.25">
      <c r="A290" s="1397"/>
      <c r="B290" s="948"/>
      <c r="C290" s="35" t="s">
        <v>234</v>
      </c>
      <c r="D290" s="962"/>
      <c r="E290" s="37"/>
      <c r="F290" s="962"/>
      <c r="G290" s="963"/>
      <c r="H290" s="37"/>
      <c r="I290" s="963"/>
      <c r="J290" s="963"/>
      <c r="K290" s="963"/>
      <c r="L290" s="963"/>
      <c r="M290" s="963"/>
      <c r="N290" s="963"/>
      <c r="O290" s="963"/>
      <c r="P290" s="963"/>
      <c r="Q290" s="963"/>
      <c r="R290" s="963"/>
      <c r="S290" s="963"/>
      <c r="T290" s="963"/>
      <c r="U290" s="963"/>
      <c r="V290" s="963"/>
      <c r="W290" s="963"/>
      <c r="X290" s="963"/>
      <c r="Y290" s="963"/>
      <c r="Z290" s="963"/>
      <c r="AA290" s="963"/>
      <c r="AB290" s="963"/>
      <c r="AC290" s="963"/>
      <c r="AD290" s="963"/>
      <c r="AE290" s="963"/>
      <c r="AF290" s="963"/>
      <c r="AG290" s="963"/>
      <c r="AH290" s="963"/>
      <c r="AI290" s="963"/>
      <c r="AJ290" s="963"/>
      <c r="AK290" s="963"/>
      <c r="AL290" s="963"/>
      <c r="AM290" s="963"/>
      <c r="AN290" s="963"/>
      <c r="AO290" s="963"/>
      <c r="AP290" s="963"/>
      <c r="AQ290" s="963"/>
      <c r="AR290" s="963"/>
      <c r="AS290" s="963"/>
      <c r="AT290" s="963"/>
      <c r="AU290" s="963"/>
      <c r="AV290" s="963"/>
      <c r="AW290" s="963"/>
      <c r="AX290" s="963"/>
      <c r="AY290" s="963"/>
      <c r="AZ290" s="963"/>
      <c r="BA290" s="963"/>
      <c r="BB290" s="963"/>
      <c r="BC290" s="963"/>
      <c r="BD290" s="963"/>
      <c r="BE290" s="963"/>
      <c r="BF290" s="949">
        <f t="shared" ref="BF290:CC290" si="268">COUNTIFS($M$9:$M$256,"x",BF$9:BF$256,"1")</f>
        <v>7</v>
      </c>
      <c r="BG290" s="949">
        <f t="shared" si="268"/>
        <v>8</v>
      </c>
      <c r="BH290" s="949">
        <f t="shared" si="268"/>
        <v>8</v>
      </c>
      <c r="BI290" s="949">
        <f t="shared" si="268"/>
        <v>0</v>
      </c>
      <c r="BJ290" s="949">
        <f t="shared" si="268"/>
        <v>0</v>
      </c>
      <c r="BK290" s="1014">
        <f t="shared" si="268"/>
        <v>0</v>
      </c>
      <c r="BL290" s="949">
        <f t="shared" si="268"/>
        <v>0</v>
      </c>
      <c r="BM290" s="949">
        <f t="shared" si="268"/>
        <v>1</v>
      </c>
      <c r="BN290" s="949">
        <f t="shared" si="268"/>
        <v>1</v>
      </c>
      <c r="BO290" s="949">
        <f t="shared" si="268"/>
        <v>0</v>
      </c>
      <c r="BP290" s="949">
        <f t="shared" si="268"/>
        <v>0</v>
      </c>
      <c r="BQ290" s="949">
        <f t="shared" si="268"/>
        <v>5</v>
      </c>
      <c r="BR290" s="949">
        <f t="shared" si="268"/>
        <v>11</v>
      </c>
      <c r="BS290" s="949">
        <f t="shared" si="268"/>
        <v>8</v>
      </c>
      <c r="BT290" s="949">
        <f t="shared" si="268"/>
        <v>9</v>
      </c>
      <c r="BU290" s="949">
        <f t="shared" si="268"/>
        <v>7</v>
      </c>
      <c r="BV290" s="949">
        <f t="shared" si="268"/>
        <v>0</v>
      </c>
      <c r="BW290" s="949">
        <f t="shared" si="268"/>
        <v>10</v>
      </c>
      <c r="BX290" s="949">
        <f t="shared" si="268"/>
        <v>0</v>
      </c>
      <c r="BY290" s="949">
        <f t="shared" si="268"/>
        <v>2</v>
      </c>
      <c r="BZ290" s="949">
        <f t="shared" si="268"/>
        <v>0</v>
      </c>
      <c r="CA290" s="949">
        <f t="shared" si="268"/>
        <v>13</v>
      </c>
      <c r="CB290" s="949">
        <f t="shared" si="268"/>
        <v>6</v>
      </c>
      <c r="CC290" s="949">
        <f t="shared" si="268"/>
        <v>0</v>
      </c>
      <c r="CD290" s="963"/>
      <c r="CE290" s="254"/>
      <c r="CF290" s="963"/>
      <c r="CG290" s="254"/>
      <c r="CH290" s="963"/>
      <c r="CI290" s="963"/>
      <c r="CJ290" s="963"/>
      <c r="CK290" s="254"/>
    </row>
    <row r="291" spans="1:89" s="3" customFormat="1" ht="47.25">
      <c r="A291" s="1397"/>
      <c r="B291" s="948"/>
      <c r="C291" s="35" t="s">
        <v>235</v>
      </c>
      <c r="D291" s="962"/>
      <c r="E291" s="37"/>
      <c r="F291" s="962"/>
      <c r="G291" s="963"/>
      <c r="H291" s="37"/>
      <c r="I291" s="963"/>
      <c r="J291" s="963"/>
      <c r="K291" s="963"/>
      <c r="L291" s="963"/>
      <c r="M291" s="963"/>
      <c r="N291" s="963"/>
      <c r="O291" s="963"/>
      <c r="P291" s="963"/>
      <c r="Q291" s="963"/>
      <c r="R291" s="963"/>
      <c r="S291" s="963"/>
      <c r="T291" s="963"/>
      <c r="U291" s="963"/>
      <c r="V291" s="963"/>
      <c r="W291" s="963"/>
      <c r="X291" s="963"/>
      <c r="Y291" s="963"/>
      <c r="Z291" s="963"/>
      <c r="AA291" s="963"/>
      <c r="AB291" s="963"/>
      <c r="AC291" s="963"/>
      <c r="AD291" s="963"/>
      <c r="AE291" s="963"/>
      <c r="AF291" s="963"/>
      <c r="AG291" s="963"/>
      <c r="AH291" s="963"/>
      <c r="AI291" s="963"/>
      <c r="AJ291" s="963"/>
      <c r="AK291" s="963"/>
      <c r="AL291" s="963"/>
      <c r="AM291" s="963"/>
      <c r="AN291" s="963"/>
      <c r="AO291" s="963"/>
      <c r="AP291" s="963"/>
      <c r="AQ291" s="963"/>
      <c r="AR291" s="963"/>
      <c r="AS291" s="963"/>
      <c r="AT291" s="963"/>
      <c r="AU291" s="963"/>
      <c r="AV291" s="963"/>
      <c r="AW291" s="963"/>
      <c r="AX291" s="963"/>
      <c r="AY291" s="963"/>
      <c r="AZ291" s="963"/>
      <c r="BA291" s="963"/>
      <c r="BB291" s="963"/>
      <c r="BC291" s="963"/>
      <c r="BD291" s="963"/>
      <c r="BE291" s="963"/>
      <c r="BF291" s="949">
        <f t="shared" ref="BF291:CC291" si="269">COUNTIFS($M$9:$M$256,"x",BF$9:BF$256,"0")</f>
        <v>0</v>
      </c>
      <c r="BG291" s="949">
        <f t="shared" si="269"/>
        <v>0</v>
      </c>
      <c r="BH291" s="949">
        <f t="shared" si="269"/>
        <v>0</v>
      </c>
      <c r="BI291" s="949">
        <f t="shared" si="269"/>
        <v>0</v>
      </c>
      <c r="BJ291" s="949">
        <f t="shared" si="269"/>
        <v>0</v>
      </c>
      <c r="BK291" s="1014">
        <f t="shared" si="269"/>
        <v>0</v>
      </c>
      <c r="BL291" s="949">
        <f t="shared" si="269"/>
        <v>0</v>
      </c>
      <c r="BM291" s="949">
        <f t="shared" si="269"/>
        <v>0</v>
      </c>
      <c r="BN291" s="949">
        <f t="shared" si="269"/>
        <v>0</v>
      </c>
      <c r="BO291" s="949">
        <f t="shared" si="269"/>
        <v>0</v>
      </c>
      <c r="BP291" s="949">
        <f t="shared" si="269"/>
        <v>0</v>
      </c>
      <c r="BQ291" s="949">
        <f t="shared" si="269"/>
        <v>0</v>
      </c>
      <c r="BR291" s="949">
        <f t="shared" si="269"/>
        <v>0</v>
      </c>
      <c r="BS291" s="949">
        <f t="shared" si="269"/>
        <v>0</v>
      </c>
      <c r="BT291" s="949">
        <f t="shared" si="269"/>
        <v>0</v>
      </c>
      <c r="BU291" s="949">
        <f t="shared" si="269"/>
        <v>0</v>
      </c>
      <c r="BV291" s="949">
        <f t="shared" si="269"/>
        <v>0</v>
      </c>
      <c r="BW291" s="949">
        <f t="shared" si="269"/>
        <v>0</v>
      </c>
      <c r="BX291" s="949">
        <f t="shared" si="269"/>
        <v>0</v>
      </c>
      <c r="BY291" s="949">
        <f t="shared" si="269"/>
        <v>0</v>
      </c>
      <c r="BZ291" s="949">
        <f t="shared" si="269"/>
        <v>0</v>
      </c>
      <c r="CA291" s="949">
        <f t="shared" si="269"/>
        <v>0</v>
      </c>
      <c r="CB291" s="949">
        <f t="shared" si="269"/>
        <v>0</v>
      </c>
      <c r="CC291" s="949">
        <f t="shared" si="269"/>
        <v>0</v>
      </c>
      <c r="CD291" s="963"/>
      <c r="CE291" s="254"/>
      <c r="CF291" s="963"/>
      <c r="CG291" s="254"/>
      <c r="CH291" s="963"/>
      <c r="CI291" s="963"/>
      <c r="CJ291" s="963"/>
      <c r="CK291" s="254"/>
    </row>
    <row r="292" spans="1:89" s="3" customFormat="1" ht="20.25">
      <c r="A292" s="1397"/>
      <c r="B292" s="948"/>
      <c r="C292" s="1399" t="s">
        <v>236</v>
      </c>
      <c r="D292" s="962"/>
      <c r="E292" s="37"/>
      <c r="F292" s="962"/>
      <c r="G292" s="963"/>
      <c r="H292" s="37"/>
      <c r="I292" s="963"/>
      <c r="J292" s="963"/>
      <c r="K292" s="963"/>
      <c r="L292" s="963"/>
      <c r="M292" s="963"/>
      <c r="N292" s="963"/>
      <c r="O292" s="963"/>
      <c r="P292" s="963"/>
      <c r="Q292" s="963"/>
      <c r="R292" s="963"/>
      <c r="S292" s="963"/>
      <c r="T292" s="963"/>
      <c r="U292" s="963"/>
      <c r="V292" s="963"/>
      <c r="W292" s="963"/>
      <c r="X292" s="963"/>
      <c r="Y292" s="963"/>
      <c r="Z292" s="963"/>
      <c r="AA292" s="963"/>
      <c r="AB292" s="963"/>
      <c r="AC292" s="963"/>
      <c r="AD292" s="963"/>
      <c r="AE292" s="963"/>
      <c r="AF292" s="963"/>
      <c r="AG292" s="963"/>
      <c r="AH292" s="963"/>
      <c r="AI292" s="963"/>
      <c r="AJ292" s="963"/>
      <c r="AK292" s="963"/>
      <c r="AL292" s="963"/>
      <c r="AM292" s="963"/>
      <c r="AN292" s="963"/>
      <c r="AO292" s="963"/>
      <c r="AP292" s="963"/>
      <c r="AQ292" s="963"/>
      <c r="AR292" s="963"/>
      <c r="AS292" s="963"/>
      <c r="AT292" s="963"/>
      <c r="AU292" s="963"/>
      <c r="AV292" s="963"/>
      <c r="AW292" s="963"/>
      <c r="AX292" s="963"/>
      <c r="AY292" s="963"/>
      <c r="AZ292" s="963"/>
      <c r="BA292" s="963"/>
      <c r="BB292" s="963"/>
      <c r="BC292" s="963"/>
      <c r="BD292" s="963"/>
      <c r="BE292" s="963"/>
      <c r="BF292" s="581">
        <f t="shared" ref="BF292:CC292" si="270">(((BF289*2)+(BF290*1)+(BF291*0)))/(BF289+BF290+BF291)</f>
        <v>1.6818181818181819</v>
      </c>
      <c r="BG292" s="581">
        <f t="shared" si="270"/>
        <v>1.6363636363636365</v>
      </c>
      <c r="BH292" s="581">
        <f t="shared" si="270"/>
        <v>1.6363636363636365</v>
      </c>
      <c r="BI292" s="581">
        <f t="shared" si="270"/>
        <v>2</v>
      </c>
      <c r="BJ292" s="581">
        <f t="shared" si="270"/>
        <v>2</v>
      </c>
      <c r="BK292" s="1017">
        <f t="shared" si="270"/>
        <v>2</v>
      </c>
      <c r="BL292" s="581">
        <f t="shared" si="270"/>
        <v>2</v>
      </c>
      <c r="BM292" s="581">
        <f t="shared" si="270"/>
        <v>1.9545454545454546</v>
      </c>
      <c r="BN292" s="581">
        <f t="shared" si="270"/>
        <v>1.9545454545454546</v>
      </c>
      <c r="BO292" s="581">
        <f t="shared" si="270"/>
        <v>2</v>
      </c>
      <c r="BP292" s="581">
        <f t="shared" si="270"/>
        <v>2</v>
      </c>
      <c r="BQ292" s="581">
        <f t="shared" si="270"/>
        <v>1.7727272727272727</v>
      </c>
      <c r="BR292" s="581">
        <f t="shared" si="270"/>
        <v>1.5</v>
      </c>
      <c r="BS292" s="581">
        <f t="shared" si="270"/>
        <v>1.6363636363636365</v>
      </c>
      <c r="BT292" s="581">
        <f t="shared" si="270"/>
        <v>1.5909090909090908</v>
      </c>
      <c r="BU292" s="581">
        <f t="shared" si="270"/>
        <v>1.6818181818181819</v>
      </c>
      <c r="BV292" s="581">
        <f t="shared" si="270"/>
        <v>2</v>
      </c>
      <c r="BW292" s="581">
        <f t="shared" si="270"/>
        <v>1.5454545454545454</v>
      </c>
      <c r="BX292" s="581">
        <f t="shared" si="270"/>
        <v>2</v>
      </c>
      <c r="BY292" s="581">
        <f t="shared" si="270"/>
        <v>1.9090909090909092</v>
      </c>
      <c r="BZ292" s="581">
        <f t="shared" si="270"/>
        <v>2</v>
      </c>
      <c r="CA292" s="581">
        <f t="shared" si="270"/>
        <v>1.4090909090909092</v>
      </c>
      <c r="CB292" s="581">
        <f t="shared" si="270"/>
        <v>1.7272727272727273</v>
      </c>
      <c r="CC292" s="581">
        <f t="shared" si="270"/>
        <v>2</v>
      </c>
      <c r="CD292" s="1400">
        <f>COUNTIF($BF293:$CC293,"Đ")</f>
        <v>20</v>
      </c>
      <c r="CE292" s="1411">
        <f>CD292/COUNTA($BF293:$CC293)</f>
        <v>0.83333333333333337</v>
      </c>
      <c r="CF292" s="1400">
        <f>COUNTIF($BF293:$CC293,"CCG")</f>
        <v>4</v>
      </c>
      <c r="CG292" s="1411">
        <f>CF292/COUNTA($BF293:$CC293)</f>
        <v>0.16666666666666666</v>
      </c>
      <c r="CH292" s="1400">
        <f>COUNTIF($BF293:$CC293,"CĐ")</f>
        <v>0</v>
      </c>
      <c r="CI292" s="1403">
        <f>CH292/COUNTA($BF293:$CC293)</f>
        <v>0</v>
      </c>
      <c r="CJ292" s="1407">
        <f>(((CD292*2)+(CF292*1)+(CH292*0)))/(CD292+CF292+CH292)</f>
        <v>1.8333333333333333</v>
      </c>
      <c r="CK292" s="1408" t="str">
        <f>IF(CJ292&gt;=1.6,"Đạt mục tiêu",IF(CJ292&gt;=1,"Cần cố gắng","Chưa đạt"))</f>
        <v>Đạt mục tiêu</v>
      </c>
    </row>
    <row r="293" spans="1:89" s="3" customFormat="1">
      <c r="A293" s="1398"/>
      <c r="B293" s="948"/>
      <c r="C293" s="1399"/>
      <c r="D293" s="962"/>
      <c r="E293" s="37"/>
      <c r="F293" s="962"/>
      <c r="G293" s="963"/>
      <c r="H293" s="37"/>
      <c r="I293" s="963"/>
      <c r="J293" s="963"/>
      <c r="K293" s="963"/>
      <c r="L293" s="963"/>
      <c r="M293" s="963"/>
      <c r="N293" s="963"/>
      <c r="O293" s="963"/>
      <c r="P293" s="963"/>
      <c r="Q293" s="963"/>
      <c r="R293" s="963"/>
      <c r="S293" s="963"/>
      <c r="T293" s="963"/>
      <c r="U293" s="963"/>
      <c r="V293" s="963"/>
      <c r="W293" s="963"/>
      <c r="X293" s="963"/>
      <c r="Y293" s="963"/>
      <c r="Z293" s="963"/>
      <c r="AA293" s="963"/>
      <c r="AB293" s="963"/>
      <c r="AC293" s="963"/>
      <c r="AD293" s="963"/>
      <c r="AE293" s="963"/>
      <c r="AF293" s="963"/>
      <c r="AG293" s="963"/>
      <c r="AH293" s="963"/>
      <c r="AI293" s="963"/>
      <c r="AJ293" s="963"/>
      <c r="AK293" s="963"/>
      <c r="AL293" s="963"/>
      <c r="AM293" s="963"/>
      <c r="AN293" s="963"/>
      <c r="AO293" s="963"/>
      <c r="AP293" s="963"/>
      <c r="AQ293" s="963"/>
      <c r="AR293" s="963"/>
      <c r="AS293" s="963"/>
      <c r="AT293" s="963"/>
      <c r="AU293" s="963"/>
      <c r="AV293" s="963"/>
      <c r="AW293" s="963"/>
      <c r="AX293" s="963"/>
      <c r="AY293" s="963"/>
      <c r="AZ293" s="963"/>
      <c r="BA293" s="963"/>
      <c r="BB293" s="963"/>
      <c r="BC293" s="963"/>
      <c r="BD293" s="963"/>
      <c r="BE293" s="963"/>
      <c r="BF293" s="1015" t="str">
        <f t="shared" ref="BF293:CC293" si="271">IF(BF292&lt;1,"CĐ",IF(BF292&lt;1.6,"CCG","Đ"))</f>
        <v>Đ</v>
      </c>
      <c r="BG293" s="1015" t="str">
        <f t="shared" si="271"/>
        <v>Đ</v>
      </c>
      <c r="BH293" s="1015" t="str">
        <f t="shared" si="271"/>
        <v>Đ</v>
      </c>
      <c r="BI293" s="1015" t="str">
        <f t="shared" si="271"/>
        <v>Đ</v>
      </c>
      <c r="BJ293" s="1015" t="str">
        <f t="shared" si="271"/>
        <v>Đ</v>
      </c>
      <c r="BK293" s="1016" t="str">
        <f t="shared" si="271"/>
        <v>Đ</v>
      </c>
      <c r="BL293" s="1015" t="str">
        <f t="shared" si="271"/>
        <v>Đ</v>
      </c>
      <c r="BM293" s="1015" t="str">
        <f t="shared" si="271"/>
        <v>Đ</v>
      </c>
      <c r="BN293" s="1015" t="str">
        <f t="shared" si="271"/>
        <v>Đ</v>
      </c>
      <c r="BO293" s="1015" t="str">
        <f t="shared" si="271"/>
        <v>Đ</v>
      </c>
      <c r="BP293" s="1015" t="str">
        <f t="shared" si="271"/>
        <v>Đ</v>
      </c>
      <c r="BQ293" s="1015" t="str">
        <f t="shared" si="271"/>
        <v>Đ</v>
      </c>
      <c r="BR293" s="1015" t="str">
        <f t="shared" si="271"/>
        <v>CCG</v>
      </c>
      <c r="BS293" s="1015" t="str">
        <f t="shared" si="271"/>
        <v>Đ</v>
      </c>
      <c r="BT293" s="1015" t="str">
        <f t="shared" si="271"/>
        <v>CCG</v>
      </c>
      <c r="BU293" s="1015" t="str">
        <f t="shared" si="271"/>
        <v>Đ</v>
      </c>
      <c r="BV293" s="1015" t="str">
        <f t="shared" si="271"/>
        <v>Đ</v>
      </c>
      <c r="BW293" s="1015" t="str">
        <f t="shared" si="271"/>
        <v>CCG</v>
      </c>
      <c r="BX293" s="1015" t="str">
        <f t="shared" si="271"/>
        <v>Đ</v>
      </c>
      <c r="BY293" s="1015" t="str">
        <f t="shared" si="271"/>
        <v>Đ</v>
      </c>
      <c r="BZ293" s="1015" t="str">
        <f t="shared" si="271"/>
        <v>Đ</v>
      </c>
      <c r="CA293" s="1015" t="str">
        <f t="shared" si="271"/>
        <v>CCG</v>
      </c>
      <c r="CB293" s="1015" t="str">
        <f t="shared" si="271"/>
        <v>Đ</v>
      </c>
      <c r="CC293" s="1015" t="str">
        <f t="shared" si="271"/>
        <v>Đ</v>
      </c>
      <c r="CD293" s="1400"/>
      <c r="CE293" s="1411"/>
      <c r="CF293" s="1400"/>
      <c r="CG293" s="1411"/>
      <c r="CH293" s="1400"/>
      <c r="CI293" s="1403"/>
      <c r="CJ293" s="1407"/>
      <c r="CK293" s="1409"/>
    </row>
    <row r="294" spans="1:89" s="3" customFormat="1" ht="31.5">
      <c r="A294" s="1396" t="s">
        <v>242</v>
      </c>
      <c r="B294" s="947"/>
      <c r="C294" s="35" t="s">
        <v>233</v>
      </c>
      <c r="D294" s="963"/>
      <c r="E294" s="37"/>
      <c r="F294" s="963"/>
      <c r="G294" s="963"/>
      <c r="H294" s="37"/>
      <c r="I294" s="963"/>
      <c r="J294" s="963"/>
      <c r="K294" s="963"/>
      <c r="L294" s="963"/>
      <c r="M294" s="963"/>
      <c r="N294" s="79"/>
      <c r="O294" s="79"/>
      <c r="P294" s="963"/>
      <c r="Q294" s="963"/>
      <c r="R294" s="963"/>
      <c r="S294" s="963"/>
      <c r="T294" s="963"/>
      <c r="U294" s="963"/>
      <c r="V294" s="963"/>
      <c r="W294" s="963"/>
      <c r="X294" s="963"/>
      <c r="Y294" s="963"/>
      <c r="Z294" s="963"/>
      <c r="AA294" s="963"/>
      <c r="AB294" s="963"/>
      <c r="AC294" s="963"/>
      <c r="AD294" s="963"/>
      <c r="AE294" s="963"/>
      <c r="AF294" s="963"/>
      <c r="AG294" s="963"/>
      <c r="AH294" s="963"/>
      <c r="AI294" s="963"/>
      <c r="AJ294" s="963"/>
      <c r="AK294" s="963"/>
      <c r="AL294" s="963"/>
      <c r="AM294" s="963"/>
      <c r="AN294" s="963"/>
      <c r="AO294" s="963"/>
      <c r="AP294" s="963"/>
      <c r="AQ294" s="963"/>
      <c r="AR294" s="963"/>
      <c r="AS294" s="963"/>
      <c r="AT294" s="963"/>
      <c r="AU294" s="963"/>
      <c r="AV294" s="963"/>
      <c r="AW294" s="963"/>
      <c r="AX294" s="963"/>
      <c r="AY294" s="963"/>
      <c r="AZ294" s="963"/>
      <c r="BA294" s="963"/>
      <c r="BB294" s="963"/>
      <c r="BC294" s="963"/>
      <c r="BD294" s="963"/>
      <c r="BE294" s="963"/>
      <c r="BF294" s="949">
        <f t="shared" ref="BF294:CC294" si="272">COUNTIFS($N$9:$N$256,"x",BF$9:BF$256,"2")</f>
        <v>26</v>
      </c>
      <c r="BG294" s="949">
        <f t="shared" si="272"/>
        <v>26</v>
      </c>
      <c r="BH294" s="949">
        <f t="shared" si="272"/>
        <v>25</v>
      </c>
      <c r="BI294" s="949">
        <f t="shared" si="272"/>
        <v>21</v>
      </c>
      <c r="BJ294" s="949">
        <f t="shared" si="272"/>
        <v>26</v>
      </c>
      <c r="BK294" s="1014">
        <f t="shared" si="272"/>
        <v>2</v>
      </c>
      <c r="BL294" s="949">
        <f t="shared" si="272"/>
        <v>26</v>
      </c>
      <c r="BM294" s="949">
        <f t="shared" si="272"/>
        <v>25</v>
      </c>
      <c r="BN294" s="949">
        <f t="shared" si="272"/>
        <v>22</v>
      </c>
      <c r="BO294" s="949">
        <f t="shared" si="272"/>
        <v>8</v>
      </c>
      <c r="BP294" s="949">
        <f t="shared" si="272"/>
        <v>25</v>
      </c>
      <c r="BQ294" s="949">
        <f t="shared" si="272"/>
        <v>16</v>
      </c>
      <c r="BR294" s="949">
        <f t="shared" si="272"/>
        <v>23</v>
      </c>
      <c r="BS294" s="949">
        <f t="shared" si="272"/>
        <v>21</v>
      </c>
      <c r="BT294" s="949">
        <f t="shared" si="272"/>
        <v>22</v>
      </c>
      <c r="BU294" s="949">
        <f t="shared" si="272"/>
        <v>22</v>
      </c>
      <c r="BV294" s="949">
        <f t="shared" si="272"/>
        <v>26</v>
      </c>
      <c r="BW294" s="949">
        <f t="shared" si="272"/>
        <v>15</v>
      </c>
      <c r="BX294" s="949">
        <f t="shared" si="272"/>
        <v>24</v>
      </c>
      <c r="BY294" s="949">
        <f t="shared" si="272"/>
        <v>21</v>
      </c>
      <c r="BZ294" s="949">
        <f t="shared" si="272"/>
        <v>26</v>
      </c>
      <c r="CA294" s="949">
        <f t="shared" si="272"/>
        <v>16</v>
      </c>
      <c r="CB294" s="949">
        <f t="shared" si="272"/>
        <v>15</v>
      </c>
      <c r="CC294" s="949">
        <f t="shared" si="272"/>
        <v>12</v>
      </c>
      <c r="CD294" s="963"/>
      <c r="CE294" s="963"/>
      <c r="CF294" s="963"/>
      <c r="CG294" s="963"/>
      <c r="CH294" s="963"/>
      <c r="CI294" s="963"/>
      <c r="CJ294" s="963"/>
      <c r="CK294" s="254"/>
    </row>
    <row r="295" spans="1:89" s="3" customFormat="1" ht="47.25">
      <c r="A295" s="1397"/>
      <c r="B295" s="947"/>
      <c r="C295" s="35" t="s">
        <v>234</v>
      </c>
      <c r="D295" s="963"/>
      <c r="E295" s="37"/>
      <c r="F295" s="963"/>
      <c r="G295" s="963"/>
      <c r="H295" s="37"/>
      <c r="I295" s="963"/>
      <c r="J295" s="963"/>
      <c r="K295" s="963"/>
      <c r="L295" s="963"/>
      <c r="M295" s="963"/>
      <c r="N295" s="79"/>
      <c r="O295" s="79"/>
      <c r="P295" s="963"/>
      <c r="Q295" s="963"/>
      <c r="R295" s="963"/>
      <c r="S295" s="963"/>
      <c r="T295" s="963"/>
      <c r="U295" s="963"/>
      <c r="V295" s="963"/>
      <c r="W295" s="963"/>
      <c r="X295" s="963"/>
      <c r="Y295" s="963"/>
      <c r="Z295" s="963"/>
      <c r="AA295" s="963"/>
      <c r="AB295" s="963"/>
      <c r="AC295" s="963"/>
      <c r="AD295" s="963"/>
      <c r="AE295" s="963"/>
      <c r="AF295" s="963"/>
      <c r="AG295" s="963"/>
      <c r="AH295" s="963"/>
      <c r="AI295" s="963"/>
      <c r="AJ295" s="963"/>
      <c r="AK295" s="963"/>
      <c r="AL295" s="963"/>
      <c r="AM295" s="963"/>
      <c r="AN295" s="963"/>
      <c r="AO295" s="963"/>
      <c r="AP295" s="963"/>
      <c r="AQ295" s="963"/>
      <c r="AR295" s="963"/>
      <c r="AS295" s="963"/>
      <c r="AT295" s="963"/>
      <c r="AU295" s="963"/>
      <c r="AV295" s="963"/>
      <c r="AW295" s="963"/>
      <c r="AX295" s="963"/>
      <c r="AY295" s="963"/>
      <c r="AZ295" s="963"/>
      <c r="BA295" s="963"/>
      <c r="BB295" s="963"/>
      <c r="BC295" s="963"/>
      <c r="BD295" s="963"/>
      <c r="BE295" s="963"/>
      <c r="BF295" s="949">
        <f t="shared" ref="BF295:CC295" si="273">COUNTIFS($N$9:$N$256,"x",BF$9:BF$256,"1")</f>
        <v>0</v>
      </c>
      <c r="BG295" s="949">
        <f t="shared" si="273"/>
        <v>0</v>
      </c>
      <c r="BH295" s="949">
        <f t="shared" si="273"/>
        <v>1</v>
      </c>
      <c r="BI295" s="949">
        <f t="shared" si="273"/>
        <v>5</v>
      </c>
      <c r="BJ295" s="949">
        <f t="shared" si="273"/>
        <v>0</v>
      </c>
      <c r="BK295" s="1014">
        <f t="shared" si="273"/>
        <v>24</v>
      </c>
      <c r="BL295" s="949">
        <f t="shared" si="273"/>
        <v>0</v>
      </c>
      <c r="BM295" s="949">
        <f t="shared" si="273"/>
        <v>1</v>
      </c>
      <c r="BN295" s="949">
        <f t="shared" si="273"/>
        <v>4</v>
      </c>
      <c r="BO295" s="949">
        <f t="shared" si="273"/>
        <v>18</v>
      </c>
      <c r="BP295" s="949">
        <f t="shared" si="273"/>
        <v>1</v>
      </c>
      <c r="BQ295" s="949">
        <f t="shared" si="273"/>
        <v>10</v>
      </c>
      <c r="BR295" s="949">
        <f t="shared" si="273"/>
        <v>3</v>
      </c>
      <c r="BS295" s="949">
        <f t="shared" si="273"/>
        <v>5</v>
      </c>
      <c r="BT295" s="949">
        <f t="shared" si="273"/>
        <v>4</v>
      </c>
      <c r="BU295" s="949">
        <f t="shared" si="273"/>
        <v>4</v>
      </c>
      <c r="BV295" s="949">
        <f t="shared" si="273"/>
        <v>0</v>
      </c>
      <c r="BW295" s="949">
        <f t="shared" si="273"/>
        <v>11</v>
      </c>
      <c r="BX295" s="949">
        <f t="shared" si="273"/>
        <v>2</v>
      </c>
      <c r="BY295" s="949">
        <f t="shared" si="273"/>
        <v>5</v>
      </c>
      <c r="BZ295" s="949">
        <f t="shared" si="273"/>
        <v>0</v>
      </c>
      <c r="CA295" s="949">
        <f t="shared" si="273"/>
        <v>10</v>
      </c>
      <c r="CB295" s="949">
        <f t="shared" si="273"/>
        <v>11</v>
      </c>
      <c r="CC295" s="949">
        <f t="shared" si="273"/>
        <v>14</v>
      </c>
      <c r="CD295" s="963"/>
      <c r="CE295" s="963"/>
      <c r="CF295" s="963"/>
      <c r="CG295" s="963"/>
      <c r="CH295" s="963"/>
      <c r="CI295" s="963"/>
      <c r="CJ295" s="963"/>
      <c r="CK295" s="254"/>
    </row>
    <row r="296" spans="1:89" s="3" customFormat="1" ht="47.25">
      <c r="A296" s="1397"/>
      <c r="B296" s="947"/>
      <c r="C296" s="35" t="s">
        <v>235</v>
      </c>
      <c r="D296" s="963"/>
      <c r="E296" s="37"/>
      <c r="F296" s="963"/>
      <c r="G296" s="963"/>
      <c r="H296" s="37"/>
      <c r="I296" s="963"/>
      <c r="J296" s="963"/>
      <c r="K296" s="963"/>
      <c r="L296" s="963"/>
      <c r="M296" s="963"/>
      <c r="N296" s="79"/>
      <c r="O296" s="79"/>
      <c r="P296" s="963"/>
      <c r="Q296" s="963"/>
      <c r="R296" s="963"/>
      <c r="S296" s="963"/>
      <c r="T296" s="963"/>
      <c r="U296" s="963"/>
      <c r="V296" s="963"/>
      <c r="W296" s="963"/>
      <c r="X296" s="963"/>
      <c r="Y296" s="963"/>
      <c r="Z296" s="963"/>
      <c r="AA296" s="963"/>
      <c r="AB296" s="963"/>
      <c r="AC296" s="963"/>
      <c r="AD296" s="963"/>
      <c r="AE296" s="963"/>
      <c r="AF296" s="963"/>
      <c r="AG296" s="963"/>
      <c r="AH296" s="963"/>
      <c r="AI296" s="963"/>
      <c r="AJ296" s="963"/>
      <c r="AK296" s="963"/>
      <c r="AL296" s="963"/>
      <c r="AM296" s="963"/>
      <c r="AN296" s="963"/>
      <c r="AO296" s="963"/>
      <c r="AP296" s="963"/>
      <c r="AQ296" s="963"/>
      <c r="AR296" s="963"/>
      <c r="AS296" s="963"/>
      <c r="AT296" s="963"/>
      <c r="AU296" s="963"/>
      <c r="AV296" s="963"/>
      <c r="AW296" s="963"/>
      <c r="AX296" s="963"/>
      <c r="AY296" s="963"/>
      <c r="AZ296" s="963"/>
      <c r="BA296" s="963"/>
      <c r="BB296" s="963"/>
      <c r="BC296" s="963"/>
      <c r="BD296" s="963"/>
      <c r="BE296" s="963"/>
      <c r="BF296" s="949">
        <f t="shared" ref="BF296:CC296" si="274">COUNTIFS($N$9:$N$256,"x",BF$9:BF$256,"0")</f>
        <v>0</v>
      </c>
      <c r="BG296" s="949">
        <f t="shared" si="274"/>
        <v>0</v>
      </c>
      <c r="BH296" s="949">
        <f t="shared" si="274"/>
        <v>0</v>
      </c>
      <c r="BI296" s="949">
        <f t="shared" si="274"/>
        <v>0</v>
      </c>
      <c r="BJ296" s="949">
        <f t="shared" si="274"/>
        <v>0</v>
      </c>
      <c r="BK296" s="1014">
        <f t="shared" si="274"/>
        <v>0</v>
      </c>
      <c r="BL296" s="949">
        <f t="shared" si="274"/>
        <v>0</v>
      </c>
      <c r="BM296" s="949">
        <f t="shared" si="274"/>
        <v>0</v>
      </c>
      <c r="BN296" s="949">
        <f t="shared" si="274"/>
        <v>0</v>
      </c>
      <c r="BO296" s="949">
        <f t="shared" si="274"/>
        <v>0</v>
      </c>
      <c r="BP296" s="949">
        <f t="shared" si="274"/>
        <v>0</v>
      </c>
      <c r="BQ296" s="949">
        <f t="shared" si="274"/>
        <v>0</v>
      </c>
      <c r="BR296" s="949">
        <f t="shared" si="274"/>
        <v>0</v>
      </c>
      <c r="BS296" s="949">
        <f t="shared" si="274"/>
        <v>0</v>
      </c>
      <c r="BT296" s="949">
        <f t="shared" si="274"/>
        <v>0</v>
      </c>
      <c r="BU296" s="949">
        <f t="shared" si="274"/>
        <v>0</v>
      </c>
      <c r="BV296" s="949">
        <f t="shared" si="274"/>
        <v>0</v>
      </c>
      <c r="BW296" s="949">
        <f t="shared" si="274"/>
        <v>0</v>
      </c>
      <c r="BX296" s="949">
        <f t="shared" si="274"/>
        <v>0</v>
      </c>
      <c r="BY296" s="949">
        <f t="shared" si="274"/>
        <v>0</v>
      </c>
      <c r="BZ296" s="949">
        <f t="shared" si="274"/>
        <v>0</v>
      </c>
      <c r="CA296" s="949">
        <f t="shared" si="274"/>
        <v>0</v>
      </c>
      <c r="CB296" s="949">
        <f t="shared" si="274"/>
        <v>0</v>
      </c>
      <c r="CC296" s="949">
        <f t="shared" si="274"/>
        <v>0</v>
      </c>
      <c r="CD296" s="963"/>
      <c r="CE296" s="963"/>
      <c r="CF296" s="963"/>
      <c r="CG296" s="963"/>
      <c r="CH296" s="963"/>
      <c r="CI296" s="963"/>
      <c r="CJ296" s="963"/>
      <c r="CK296" s="254"/>
    </row>
    <row r="297" spans="1:89" s="3" customFormat="1">
      <c r="A297" s="1397"/>
      <c r="B297" s="947"/>
      <c r="C297" s="1399" t="s">
        <v>236</v>
      </c>
      <c r="D297" s="963"/>
      <c r="E297" s="37"/>
      <c r="F297" s="963"/>
      <c r="G297" s="963"/>
      <c r="H297" s="37"/>
      <c r="I297" s="963"/>
      <c r="J297" s="963"/>
      <c r="K297" s="963"/>
      <c r="L297" s="963"/>
      <c r="M297" s="963"/>
      <c r="N297" s="79"/>
      <c r="O297" s="79"/>
      <c r="P297" s="963"/>
      <c r="Q297" s="963"/>
      <c r="R297" s="963"/>
      <c r="S297" s="963"/>
      <c r="T297" s="963"/>
      <c r="U297" s="963"/>
      <c r="V297" s="963"/>
      <c r="W297" s="963"/>
      <c r="X297" s="963"/>
      <c r="Y297" s="963"/>
      <c r="Z297" s="963"/>
      <c r="AA297" s="963"/>
      <c r="AB297" s="963"/>
      <c r="AC297" s="963"/>
      <c r="AD297" s="963"/>
      <c r="AE297" s="963"/>
      <c r="AF297" s="963"/>
      <c r="AG297" s="963"/>
      <c r="AH297" s="963"/>
      <c r="AI297" s="963"/>
      <c r="AJ297" s="963"/>
      <c r="AK297" s="963"/>
      <c r="AL297" s="963"/>
      <c r="AM297" s="963"/>
      <c r="AN297" s="963"/>
      <c r="AO297" s="963"/>
      <c r="AP297" s="963"/>
      <c r="AQ297" s="963"/>
      <c r="AR297" s="963"/>
      <c r="AS297" s="963"/>
      <c r="AT297" s="963"/>
      <c r="AU297" s="963"/>
      <c r="AV297" s="963"/>
      <c r="AW297" s="963"/>
      <c r="AX297" s="963"/>
      <c r="AY297" s="963"/>
      <c r="AZ297" s="963"/>
      <c r="BA297" s="963"/>
      <c r="BB297" s="963"/>
      <c r="BC297" s="963"/>
      <c r="BD297" s="963"/>
      <c r="BE297" s="963"/>
      <c r="BF297" s="1015">
        <f t="shared" ref="BF297:CC297" si="275">(((BF294*2)+(BF295*1)+(BF296*0)))/(BF294+BF295+BF296)</f>
        <v>2</v>
      </c>
      <c r="BG297" s="1015">
        <f t="shared" si="275"/>
        <v>2</v>
      </c>
      <c r="BH297" s="1015">
        <f t="shared" si="275"/>
        <v>1.9615384615384615</v>
      </c>
      <c r="BI297" s="1015">
        <f t="shared" si="275"/>
        <v>1.8076923076923077</v>
      </c>
      <c r="BJ297" s="1015">
        <f t="shared" si="275"/>
        <v>2</v>
      </c>
      <c r="BK297" s="1015">
        <f t="shared" si="275"/>
        <v>1.0769230769230769</v>
      </c>
      <c r="BL297" s="1015">
        <f t="shared" si="275"/>
        <v>2</v>
      </c>
      <c r="BM297" s="1015">
        <f t="shared" si="275"/>
        <v>1.9615384615384615</v>
      </c>
      <c r="BN297" s="1015">
        <f t="shared" si="275"/>
        <v>1.8461538461538463</v>
      </c>
      <c r="BO297" s="1015">
        <f t="shared" si="275"/>
        <v>1.3076923076923077</v>
      </c>
      <c r="BP297" s="1015">
        <f t="shared" si="275"/>
        <v>1.9615384615384615</v>
      </c>
      <c r="BQ297" s="1015">
        <f t="shared" si="275"/>
        <v>1.6153846153846154</v>
      </c>
      <c r="BR297" s="1015">
        <f t="shared" si="275"/>
        <v>1.8846153846153846</v>
      </c>
      <c r="BS297" s="1015">
        <f t="shared" si="275"/>
        <v>1.8076923076923077</v>
      </c>
      <c r="BT297" s="1015">
        <f t="shared" si="275"/>
        <v>1.8461538461538463</v>
      </c>
      <c r="BU297" s="1015">
        <f t="shared" si="275"/>
        <v>1.8461538461538463</v>
      </c>
      <c r="BV297" s="1015">
        <f t="shared" si="275"/>
        <v>2</v>
      </c>
      <c r="BW297" s="1015">
        <f t="shared" si="275"/>
        <v>1.5769230769230769</v>
      </c>
      <c r="BX297" s="1015">
        <f t="shared" si="275"/>
        <v>1.9230769230769231</v>
      </c>
      <c r="BY297" s="1015">
        <f t="shared" si="275"/>
        <v>1.8076923076923077</v>
      </c>
      <c r="BZ297" s="1015">
        <f t="shared" si="275"/>
        <v>2</v>
      </c>
      <c r="CA297" s="1015">
        <f t="shared" si="275"/>
        <v>1.6153846153846154</v>
      </c>
      <c r="CB297" s="1015">
        <f t="shared" si="275"/>
        <v>1.5769230769230769</v>
      </c>
      <c r="CC297" s="1015">
        <f t="shared" si="275"/>
        <v>1.4615384615384615</v>
      </c>
      <c r="CD297" s="1400">
        <f>COUNTIF($BF298:$CC298,"Đ")</f>
        <v>19</v>
      </c>
      <c r="CE297" s="1403">
        <f>CD297/COUNTA($BF298:$CC298)</f>
        <v>0.79166666666666663</v>
      </c>
      <c r="CF297" s="1400">
        <f>COUNTIF($BF298:$CC298,"CCG")</f>
        <v>5</v>
      </c>
      <c r="CG297" s="1403">
        <f>CF297/COUNTA($BF298:$CC298)</f>
        <v>0.20833333333333334</v>
      </c>
      <c r="CH297" s="1400">
        <f>COUNTIF($BF298:$CC298,"CĐ")</f>
        <v>0</v>
      </c>
      <c r="CI297" s="1403">
        <f>CH297/COUNTA($BF298:$CC298)</f>
        <v>0</v>
      </c>
      <c r="CJ297" s="1407">
        <f>(((CD297*2)+(CF297*1)+(CH297*0)))/(CD297+CF297+CH297)</f>
        <v>1.7916666666666667</v>
      </c>
      <c r="CK297" s="1410" t="str">
        <f>IF(CJ297&gt;=1.6,"Đạt mục tiêu",IF(CJ297&gt;=1,"Cần cố gắng","Chưa đạt"))</f>
        <v>Đạt mục tiêu</v>
      </c>
    </row>
    <row r="298" spans="1:89" s="3" customFormat="1" ht="43.5" customHeight="1">
      <c r="A298" s="1398"/>
      <c r="B298" s="947"/>
      <c r="C298" s="1399"/>
      <c r="D298" s="963"/>
      <c r="E298" s="37"/>
      <c r="F298" s="963"/>
      <c r="G298" s="963"/>
      <c r="H298" s="37"/>
      <c r="I298" s="963"/>
      <c r="J298" s="963"/>
      <c r="K298" s="963"/>
      <c r="L298" s="963"/>
      <c r="M298" s="963"/>
      <c r="N298" s="79"/>
      <c r="O298" s="79"/>
      <c r="P298" s="963"/>
      <c r="Q298" s="963"/>
      <c r="R298" s="963"/>
      <c r="S298" s="963"/>
      <c r="T298" s="963"/>
      <c r="U298" s="963"/>
      <c r="V298" s="963"/>
      <c r="W298" s="963"/>
      <c r="X298" s="963"/>
      <c r="Y298" s="963"/>
      <c r="Z298" s="963"/>
      <c r="AA298" s="963"/>
      <c r="AB298" s="963"/>
      <c r="AC298" s="963"/>
      <c r="AD298" s="963"/>
      <c r="AE298" s="963"/>
      <c r="AF298" s="963"/>
      <c r="AG298" s="963"/>
      <c r="AH298" s="963"/>
      <c r="AI298" s="963"/>
      <c r="AJ298" s="963"/>
      <c r="AK298" s="963"/>
      <c r="AL298" s="963"/>
      <c r="AM298" s="963"/>
      <c r="AN298" s="963"/>
      <c r="AO298" s="963"/>
      <c r="AP298" s="963"/>
      <c r="AQ298" s="963"/>
      <c r="AR298" s="963"/>
      <c r="AS298" s="963"/>
      <c r="AT298" s="963"/>
      <c r="AU298" s="963"/>
      <c r="AV298" s="963"/>
      <c r="AW298" s="963"/>
      <c r="AX298" s="963"/>
      <c r="AY298" s="963"/>
      <c r="AZ298" s="963"/>
      <c r="BA298" s="963"/>
      <c r="BB298" s="963"/>
      <c r="BC298" s="963"/>
      <c r="BD298" s="963"/>
      <c r="BE298" s="963"/>
      <c r="BF298" s="1015" t="str">
        <f t="shared" ref="BF298:CC298" si="276">IF(BF297&lt;1,"CĐ",IF(BF297&lt;1.6,"CCG","Đ"))</f>
        <v>Đ</v>
      </c>
      <c r="BG298" s="1015" t="str">
        <f t="shared" si="276"/>
        <v>Đ</v>
      </c>
      <c r="BH298" s="1015" t="str">
        <f t="shared" si="276"/>
        <v>Đ</v>
      </c>
      <c r="BI298" s="1015" t="str">
        <f t="shared" si="276"/>
        <v>Đ</v>
      </c>
      <c r="BJ298" s="1015" t="str">
        <f t="shared" si="276"/>
        <v>Đ</v>
      </c>
      <c r="BK298" s="1015" t="str">
        <f t="shared" si="276"/>
        <v>CCG</v>
      </c>
      <c r="BL298" s="1015" t="str">
        <f t="shared" si="276"/>
        <v>Đ</v>
      </c>
      <c r="BM298" s="1015" t="str">
        <f t="shared" si="276"/>
        <v>Đ</v>
      </c>
      <c r="BN298" s="1015" t="str">
        <f t="shared" si="276"/>
        <v>Đ</v>
      </c>
      <c r="BO298" s="1015" t="str">
        <f t="shared" si="276"/>
        <v>CCG</v>
      </c>
      <c r="BP298" s="1015" t="str">
        <f t="shared" si="276"/>
        <v>Đ</v>
      </c>
      <c r="BQ298" s="1015" t="str">
        <f t="shared" si="276"/>
        <v>Đ</v>
      </c>
      <c r="BR298" s="1015" t="str">
        <f t="shared" si="276"/>
        <v>Đ</v>
      </c>
      <c r="BS298" s="1015" t="str">
        <f t="shared" si="276"/>
        <v>Đ</v>
      </c>
      <c r="BT298" s="1015" t="str">
        <f t="shared" si="276"/>
        <v>Đ</v>
      </c>
      <c r="BU298" s="1015" t="str">
        <f t="shared" si="276"/>
        <v>Đ</v>
      </c>
      <c r="BV298" s="1015" t="str">
        <f t="shared" si="276"/>
        <v>Đ</v>
      </c>
      <c r="BW298" s="1015" t="str">
        <f t="shared" si="276"/>
        <v>CCG</v>
      </c>
      <c r="BX298" s="1015" t="str">
        <f t="shared" si="276"/>
        <v>Đ</v>
      </c>
      <c r="BY298" s="1015" t="str">
        <f t="shared" si="276"/>
        <v>Đ</v>
      </c>
      <c r="BZ298" s="1015" t="str">
        <f t="shared" si="276"/>
        <v>Đ</v>
      </c>
      <c r="CA298" s="1015" t="str">
        <f t="shared" si="276"/>
        <v>Đ</v>
      </c>
      <c r="CB298" s="1015" t="str">
        <f t="shared" si="276"/>
        <v>CCG</v>
      </c>
      <c r="CC298" s="1015" t="str">
        <f t="shared" si="276"/>
        <v>CCG</v>
      </c>
      <c r="CD298" s="1400"/>
      <c r="CE298" s="1403"/>
      <c r="CF298" s="1400"/>
      <c r="CG298" s="1403"/>
      <c r="CH298" s="1400"/>
      <c r="CI298" s="1403"/>
      <c r="CJ298" s="1407"/>
      <c r="CK298" s="1410"/>
    </row>
    <row r="299" spans="1:89" s="3" customFormat="1" ht="31.5">
      <c r="A299" s="1396" t="s">
        <v>1396</v>
      </c>
      <c r="B299" s="948"/>
      <c r="C299" s="35" t="s">
        <v>233</v>
      </c>
      <c r="D299" s="962"/>
      <c r="E299" s="31"/>
      <c r="F299" s="962"/>
      <c r="G299" s="962"/>
      <c r="H299" s="31"/>
      <c r="I299" s="962"/>
      <c r="J299" s="962"/>
      <c r="K299" s="962"/>
      <c r="L299" s="962"/>
      <c r="M299" s="963"/>
      <c r="N299" s="79"/>
      <c r="O299" s="79"/>
      <c r="P299" s="962"/>
      <c r="Q299" s="962"/>
      <c r="R299" s="962"/>
      <c r="S299" s="962"/>
      <c r="T299" s="962"/>
      <c r="U299" s="962"/>
      <c r="V299" s="962"/>
      <c r="W299" s="962"/>
      <c r="X299" s="962"/>
      <c r="Y299" s="962"/>
      <c r="Z299" s="962"/>
      <c r="AA299" s="962"/>
      <c r="AB299" s="962"/>
      <c r="AC299" s="962"/>
      <c r="AD299" s="962"/>
      <c r="AE299" s="962"/>
      <c r="AF299" s="962"/>
      <c r="AG299" s="962"/>
      <c r="AH299" s="962"/>
      <c r="AI299" s="962"/>
      <c r="AJ299" s="962"/>
      <c r="AK299" s="962"/>
      <c r="AL299" s="962"/>
      <c r="AM299" s="962"/>
      <c r="AN299" s="962"/>
      <c r="AO299" s="962"/>
      <c r="AP299" s="962"/>
      <c r="AQ299" s="962"/>
      <c r="AR299" s="962"/>
      <c r="AS299" s="962"/>
      <c r="AT299" s="962"/>
      <c r="AU299" s="962"/>
      <c r="AV299" s="962"/>
      <c r="AW299" s="962"/>
      <c r="AX299" s="962"/>
      <c r="AY299" s="962"/>
      <c r="AZ299" s="962"/>
      <c r="BA299" s="962"/>
      <c r="BB299" s="962"/>
      <c r="BC299" s="962"/>
      <c r="BD299" s="962"/>
      <c r="BE299" s="962"/>
      <c r="BF299" s="949">
        <f>COUNTIFS($O$9:$O$256,"x",BF$9:BF$256,"2")</f>
        <v>19</v>
      </c>
      <c r="BG299" s="949">
        <f t="shared" ref="BG299:CC299" si="277">COUNTIFS($O$9:$O$256,"x",BG$9:BG$256,"2")</f>
        <v>24</v>
      </c>
      <c r="BH299" s="949">
        <f t="shared" si="277"/>
        <v>25</v>
      </c>
      <c r="BI299" s="949">
        <f t="shared" si="277"/>
        <v>11</v>
      </c>
      <c r="BJ299" s="949">
        <f t="shared" si="277"/>
        <v>23</v>
      </c>
      <c r="BK299" s="949">
        <f t="shared" si="277"/>
        <v>25</v>
      </c>
      <c r="BL299" s="949">
        <f t="shared" si="277"/>
        <v>24</v>
      </c>
      <c r="BM299" s="949">
        <f t="shared" si="277"/>
        <v>24</v>
      </c>
      <c r="BN299" s="949">
        <f t="shared" si="277"/>
        <v>25</v>
      </c>
      <c r="BO299" s="949">
        <f t="shared" si="277"/>
        <v>25</v>
      </c>
      <c r="BP299" s="949">
        <f t="shared" si="277"/>
        <v>20</v>
      </c>
      <c r="BQ299" s="949">
        <f t="shared" si="277"/>
        <v>17</v>
      </c>
      <c r="BR299" s="949">
        <f t="shared" si="277"/>
        <v>21</v>
      </c>
      <c r="BS299" s="949">
        <f t="shared" si="277"/>
        <v>10</v>
      </c>
      <c r="BT299" s="949">
        <f t="shared" si="277"/>
        <v>6</v>
      </c>
      <c r="BU299" s="949">
        <f t="shared" si="277"/>
        <v>17</v>
      </c>
      <c r="BV299" s="949">
        <f t="shared" si="277"/>
        <v>25</v>
      </c>
      <c r="BW299" s="949">
        <f t="shared" si="277"/>
        <v>14</v>
      </c>
      <c r="BX299" s="949">
        <f t="shared" si="277"/>
        <v>24</v>
      </c>
      <c r="BY299" s="949">
        <f t="shared" si="277"/>
        <v>22</v>
      </c>
      <c r="BZ299" s="949">
        <f t="shared" si="277"/>
        <v>25</v>
      </c>
      <c r="CA299" s="949">
        <f t="shared" si="277"/>
        <v>15</v>
      </c>
      <c r="CB299" s="949">
        <f t="shared" si="277"/>
        <v>16</v>
      </c>
      <c r="CC299" s="949">
        <f t="shared" si="277"/>
        <v>14</v>
      </c>
      <c r="CD299" s="963"/>
      <c r="CE299" s="963"/>
      <c r="CF299" s="963"/>
      <c r="CG299" s="963"/>
      <c r="CH299" s="963"/>
      <c r="CI299" s="963"/>
      <c r="CJ299" s="963"/>
      <c r="CK299" s="963"/>
    </row>
    <row r="300" spans="1:89" s="3" customFormat="1" ht="47.25">
      <c r="A300" s="1397"/>
      <c r="B300" s="948"/>
      <c r="C300" s="35" t="s">
        <v>234</v>
      </c>
      <c r="D300" s="962"/>
      <c r="E300" s="31"/>
      <c r="F300" s="962"/>
      <c r="G300" s="962"/>
      <c r="H300" s="31"/>
      <c r="I300" s="962"/>
      <c r="J300" s="962"/>
      <c r="K300" s="962"/>
      <c r="L300" s="962"/>
      <c r="M300" s="963"/>
      <c r="N300" s="79"/>
      <c r="O300" s="79"/>
      <c r="P300" s="962"/>
      <c r="Q300" s="962"/>
      <c r="R300" s="962"/>
      <c r="S300" s="962"/>
      <c r="T300" s="962"/>
      <c r="U300" s="962"/>
      <c r="V300" s="962"/>
      <c r="W300" s="962"/>
      <c r="X300" s="962"/>
      <c r="Y300" s="962"/>
      <c r="Z300" s="962"/>
      <c r="AA300" s="962"/>
      <c r="AB300" s="962"/>
      <c r="AC300" s="962"/>
      <c r="AD300" s="962"/>
      <c r="AE300" s="962"/>
      <c r="AF300" s="962"/>
      <c r="AG300" s="962"/>
      <c r="AH300" s="962"/>
      <c r="AI300" s="962"/>
      <c r="AJ300" s="962"/>
      <c r="AK300" s="962"/>
      <c r="AL300" s="962"/>
      <c r="AM300" s="962"/>
      <c r="AN300" s="962"/>
      <c r="AO300" s="962"/>
      <c r="AP300" s="962"/>
      <c r="AQ300" s="962"/>
      <c r="AR300" s="962"/>
      <c r="AS300" s="962"/>
      <c r="AT300" s="962"/>
      <c r="AU300" s="962"/>
      <c r="AV300" s="962"/>
      <c r="AW300" s="962"/>
      <c r="AX300" s="962"/>
      <c r="AY300" s="962"/>
      <c r="AZ300" s="962"/>
      <c r="BA300" s="962"/>
      <c r="BB300" s="962"/>
      <c r="BC300" s="962"/>
      <c r="BD300" s="962"/>
      <c r="BE300" s="962"/>
      <c r="BF300" s="949">
        <f>COUNTIFS($O$9:$O$256,"x",BF$9:BF$256,"1")</f>
        <v>6</v>
      </c>
      <c r="BG300" s="949">
        <f t="shared" ref="BG300:CC300" si="278">COUNTIFS($O$9:$O$256,"x",BG$9:BG$256,"1")</f>
        <v>1</v>
      </c>
      <c r="BH300" s="949">
        <f t="shared" si="278"/>
        <v>0</v>
      </c>
      <c r="BI300" s="949">
        <f t="shared" si="278"/>
        <v>14</v>
      </c>
      <c r="BJ300" s="949">
        <f t="shared" si="278"/>
        <v>2</v>
      </c>
      <c r="BK300" s="949">
        <f t="shared" si="278"/>
        <v>0</v>
      </c>
      <c r="BL300" s="949">
        <f t="shared" si="278"/>
        <v>1</v>
      </c>
      <c r="BM300" s="949">
        <f t="shared" si="278"/>
        <v>1</v>
      </c>
      <c r="BN300" s="949">
        <f t="shared" si="278"/>
        <v>0</v>
      </c>
      <c r="BO300" s="949">
        <f t="shared" si="278"/>
        <v>0</v>
      </c>
      <c r="BP300" s="949">
        <f t="shared" si="278"/>
        <v>5</v>
      </c>
      <c r="BQ300" s="949">
        <f t="shared" si="278"/>
        <v>8</v>
      </c>
      <c r="BR300" s="949">
        <f t="shared" si="278"/>
        <v>4</v>
      </c>
      <c r="BS300" s="949">
        <f t="shared" si="278"/>
        <v>15</v>
      </c>
      <c r="BT300" s="949">
        <f t="shared" si="278"/>
        <v>19</v>
      </c>
      <c r="BU300" s="949">
        <f t="shared" si="278"/>
        <v>8</v>
      </c>
      <c r="BV300" s="949">
        <f t="shared" si="278"/>
        <v>0</v>
      </c>
      <c r="BW300" s="949">
        <f t="shared" si="278"/>
        <v>11</v>
      </c>
      <c r="BX300" s="949">
        <f t="shared" si="278"/>
        <v>1</v>
      </c>
      <c r="BY300" s="949">
        <f t="shared" si="278"/>
        <v>3</v>
      </c>
      <c r="BZ300" s="949">
        <f t="shared" si="278"/>
        <v>0</v>
      </c>
      <c r="CA300" s="949">
        <f t="shared" si="278"/>
        <v>10</v>
      </c>
      <c r="CB300" s="949">
        <f t="shared" si="278"/>
        <v>9</v>
      </c>
      <c r="CC300" s="949">
        <f t="shared" si="278"/>
        <v>11</v>
      </c>
      <c r="CD300" s="963"/>
      <c r="CE300" s="963"/>
      <c r="CF300" s="963"/>
      <c r="CG300" s="963"/>
      <c r="CH300" s="963"/>
      <c r="CI300" s="963"/>
      <c r="CJ300" s="963"/>
      <c r="CK300" s="963"/>
    </row>
    <row r="301" spans="1:89" s="3" customFormat="1" ht="47.25">
      <c r="A301" s="1397"/>
      <c r="B301" s="948"/>
      <c r="C301" s="35" t="s">
        <v>235</v>
      </c>
      <c r="D301" s="962"/>
      <c r="E301" s="31"/>
      <c r="F301" s="962"/>
      <c r="G301" s="962"/>
      <c r="H301" s="31"/>
      <c r="I301" s="962"/>
      <c r="J301" s="962"/>
      <c r="K301" s="962"/>
      <c r="L301" s="962"/>
      <c r="M301" s="963"/>
      <c r="N301" s="79"/>
      <c r="O301" s="79"/>
      <c r="P301" s="962"/>
      <c r="Q301" s="962"/>
      <c r="R301" s="962"/>
      <c r="S301" s="962"/>
      <c r="T301" s="962"/>
      <c r="U301" s="962"/>
      <c r="V301" s="962"/>
      <c r="W301" s="962"/>
      <c r="X301" s="962"/>
      <c r="Y301" s="962"/>
      <c r="Z301" s="962"/>
      <c r="AA301" s="962"/>
      <c r="AB301" s="962"/>
      <c r="AC301" s="962"/>
      <c r="AD301" s="962"/>
      <c r="AE301" s="962"/>
      <c r="AF301" s="962"/>
      <c r="AG301" s="962"/>
      <c r="AH301" s="962"/>
      <c r="AI301" s="962"/>
      <c r="AJ301" s="962"/>
      <c r="AK301" s="962"/>
      <c r="AL301" s="962"/>
      <c r="AM301" s="962"/>
      <c r="AN301" s="962"/>
      <c r="AO301" s="962"/>
      <c r="AP301" s="962"/>
      <c r="AQ301" s="962"/>
      <c r="AR301" s="962"/>
      <c r="AS301" s="962"/>
      <c r="AT301" s="962"/>
      <c r="AU301" s="962"/>
      <c r="AV301" s="962"/>
      <c r="AW301" s="962"/>
      <c r="AX301" s="962"/>
      <c r="AY301" s="962"/>
      <c r="AZ301" s="962"/>
      <c r="BA301" s="962"/>
      <c r="BB301" s="962"/>
      <c r="BC301" s="962"/>
      <c r="BD301" s="962"/>
      <c r="BE301" s="962"/>
      <c r="BF301" s="949">
        <f>COUNTIFS($O$9:$O$256,"x",BF$9:BF$256,"0")</f>
        <v>0</v>
      </c>
      <c r="BG301" s="949">
        <f t="shared" ref="BG301:CC301" si="279">COUNTIFS($O$9:$O$256,"x",BG$9:BG$256,"0")</f>
        <v>0</v>
      </c>
      <c r="BH301" s="949">
        <f t="shared" si="279"/>
        <v>0</v>
      </c>
      <c r="BI301" s="949">
        <f t="shared" si="279"/>
        <v>0</v>
      </c>
      <c r="BJ301" s="949">
        <f t="shared" si="279"/>
        <v>0</v>
      </c>
      <c r="BK301" s="949">
        <f t="shared" si="279"/>
        <v>0</v>
      </c>
      <c r="BL301" s="949">
        <f t="shared" si="279"/>
        <v>0</v>
      </c>
      <c r="BM301" s="949">
        <f t="shared" si="279"/>
        <v>0</v>
      </c>
      <c r="BN301" s="949">
        <f t="shared" si="279"/>
        <v>0</v>
      </c>
      <c r="BO301" s="949">
        <f t="shared" si="279"/>
        <v>0</v>
      </c>
      <c r="BP301" s="949">
        <f t="shared" si="279"/>
        <v>0</v>
      </c>
      <c r="BQ301" s="949">
        <f t="shared" si="279"/>
        <v>0</v>
      </c>
      <c r="BR301" s="949">
        <f t="shared" si="279"/>
        <v>0</v>
      </c>
      <c r="BS301" s="949">
        <f t="shared" si="279"/>
        <v>0</v>
      </c>
      <c r="BT301" s="949">
        <f t="shared" si="279"/>
        <v>0</v>
      </c>
      <c r="BU301" s="949">
        <f t="shared" si="279"/>
        <v>0</v>
      </c>
      <c r="BV301" s="949">
        <f t="shared" si="279"/>
        <v>0</v>
      </c>
      <c r="BW301" s="949">
        <f t="shared" si="279"/>
        <v>0</v>
      </c>
      <c r="BX301" s="949">
        <f t="shared" si="279"/>
        <v>0</v>
      </c>
      <c r="BY301" s="949">
        <f t="shared" si="279"/>
        <v>0</v>
      </c>
      <c r="BZ301" s="949">
        <f t="shared" si="279"/>
        <v>0</v>
      </c>
      <c r="CA301" s="949">
        <f t="shared" si="279"/>
        <v>0</v>
      </c>
      <c r="CB301" s="949">
        <f t="shared" si="279"/>
        <v>0</v>
      </c>
      <c r="CC301" s="949">
        <f t="shared" si="279"/>
        <v>0</v>
      </c>
      <c r="CD301" s="963"/>
      <c r="CE301" s="963"/>
      <c r="CF301" s="963"/>
      <c r="CG301" s="963"/>
      <c r="CH301" s="963"/>
      <c r="CI301" s="963"/>
      <c r="CJ301" s="963"/>
      <c r="CK301" s="963"/>
    </row>
    <row r="302" spans="1:89" s="3" customFormat="1">
      <c r="A302" s="1397"/>
      <c r="B302" s="948"/>
      <c r="C302" s="1399" t="s">
        <v>236</v>
      </c>
      <c r="D302" s="962"/>
      <c r="E302" s="31"/>
      <c r="F302" s="962"/>
      <c r="G302" s="962"/>
      <c r="H302" s="31"/>
      <c r="I302" s="962"/>
      <c r="J302" s="962"/>
      <c r="K302" s="962"/>
      <c r="L302" s="962"/>
      <c r="M302" s="963"/>
      <c r="N302" s="79"/>
      <c r="O302" s="79"/>
      <c r="P302" s="962"/>
      <c r="Q302" s="962"/>
      <c r="R302" s="962"/>
      <c r="S302" s="962"/>
      <c r="T302" s="962"/>
      <c r="U302" s="962"/>
      <c r="V302" s="962"/>
      <c r="W302" s="962"/>
      <c r="X302" s="962"/>
      <c r="Y302" s="962"/>
      <c r="Z302" s="962"/>
      <c r="AA302" s="962"/>
      <c r="AB302" s="962"/>
      <c r="AC302" s="962"/>
      <c r="AD302" s="962"/>
      <c r="AE302" s="962"/>
      <c r="AF302" s="962"/>
      <c r="AG302" s="962"/>
      <c r="AH302" s="962"/>
      <c r="AI302" s="962"/>
      <c r="AJ302" s="962"/>
      <c r="AK302" s="962"/>
      <c r="AL302" s="962"/>
      <c r="AM302" s="962"/>
      <c r="AN302" s="962"/>
      <c r="AO302" s="962"/>
      <c r="AP302" s="962"/>
      <c r="AQ302" s="962"/>
      <c r="AR302" s="962"/>
      <c r="AS302" s="962"/>
      <c r="AT302" s="962"/>
      <c r="AU302" s="962"/>
      <c r="AV302" s="962"/>
      <c r="AW302" s="962"/>
      <c r="AX302" s="962"/>
      <c r="AY302" s="962"/>
      <c r="AZ302" s="962"/>
      <c r="BA302" s="962"/>
      <c r="BB302" s="962"/>
      <c r="BC302" s="962"/>
      <c r="BD302" s="962"/>
      <c r="BE302" s="962"/>
      <c r="BF302" s="1015">
        <f>(((BF299*2)+(BF300*1)+(BF301*0)))/(BF299+BF300+BF301)</f>
        <v>1.76</v>
      </c>
      <c r="BG302" s="1015">
        <f>(((BG299*2)+(BG300*1)+(BG301*0)))/(BG299+BG300+BG301)</f>
        <v>1.96</v>
      </c>
      <c r="BH302" s="1015">
        <f>(((BH299*2)+(BH300*1)+(BH301*0)))/(BH299+BH300+BH301)</f>
        <v>2</v>
      </c>
      <c r="BI302" s="1015">
        <f>(((BI299*2)+(BI300*1)+(BI301*0)))/(BI299+BI300+BI301)</f>
        <v>1.44</v>
      </c>
      <c r="BJ302" s="1015">
        <f>(((BJ299*2)+(BJ300*1)+(BJ301*0)))/(BJ299+BJ300+BJ301)</f>
        <v>1.92</v>
      </c>
      <c r="BK302" s="1015">
        <f t="shared" ref="BK302:CC302" si="280">(((BK299*2)+(BK300*1)+(BK301*0)))/(BK299+BK300+BK301)</f>
        <v>2</v>
      </c>
      <c r="BL302" s="1015">
        <f t="shared" si="280"/>
        <v>1.96</v>
      </c>
      <c r="BM302" s="1015">
        <f t="shared" si="280"/>
        <v>1.96</v>
      </c>
      <c r="BN302" s="1015">
        <f t="shared" si="280"/>
        <v>2</v>
      </c>
      <c r="BO302" s="1015">
        <f t="shared" si="280"/>
        <v>2</v>
      </c>
      <c r="BP302" s="1015">
        <f t="shared" si="280"/>
        <v>1.8</v>
      </c>
      <c r="BQ302" s="1015">
        <f t="shared" si="280"/>
        <v>1.68</v>
      </c>
      <c r="BR302" s="1015">
        <f t="shared" si="280"/>
        <v>1.84</v>
      </c>
      <c r="BS302" s="1015">
        <f t="shared" si="280"/>
        <v>1.4</v>
      </c>
      <c r="BT302" s="1015">
        <f t="shared" si="280"/>
        <v>1.24</v>
      </c>
      <c r="BU302" s="1015">
        <f t="shared" si="280"/>
        <v>1.68</v>
      </c>
      <c r="BV302" s="1015">
        <f t="shared" si="280"/>
        <v>2</v>
      </c>
      <c r="BW302" s="1015">
        <f t="shared" si="280"/>
        <v>1.56</v>
      </c>
      <c r="BX302" s="1015">
        <f t="shared" si="280"/>
        <v>1.96</v>
      </c>
      <c r="BY302" s="1015">
        <f t="shared" si="280"/>
        <v>1.88</v>
      </c>
      <c r="BZ302" s="1015">
        <f t="shared" si="280"/>
        <v>2</v>
      </c>
      <c r="CA302" s="1015">
        <f t="shared" si="280"/>
        <v>1.6</v>
      </c>
      <c r="CB302" s="1015">
        <f t="shared" si="280"/>
        <v>1.64</v>
      </c>
      <c r="CC302" s="1015">
        <f t="shared" si="280"/>
        <v>1.56</v>
      </c>
      <c r="CD302" s="1400">
        <f>COUNTIF($BF303:$CC303,"Đ")</f>
        <v>19</v>
      </c>
      <c r="CE302" s="1403">
        <f>CD302/COUNTA($BF303:$CC303)</f>
        <v>0.79166666666666663</v>
      </c>
      <c r="CF302" s="1400">
        <f>COUNTIF($BF303:$CC303,"CCG")</f>
        <v>5</v>
      </c>
      <c r="CG302" s="1403">
        <f>CF302/COUNTA($BF303:$CC303)</f>
        <v>0.20833333333333334</v>
      </c>
      <c r="CH302" s="1400">
        <f>COUNTIF($BF303:$CC303,"CĐ")</f>
        <v>0</v>
      </c>
      <c r="CI302" s="1403">
        <f>CH302/COUNTA($BF303:$CC303)</f>
        <v>0</v>
      </c>
      <c r="CJ302" s="1407">
        <f>(((CD302*2)+(CF302*1)+(CH302*0)))/(CD302+CF302+CH302)</f>
        <v>1.7916666666666667</v>
      </c>
      <c r="CK302" s="1407" t="str">
        <f>IF(CJ302&gt;=1.6,"Đạt mục tiêu",IF(CJ302&gt;=1,"Cần cố gắng","Chưa đạt"))</f>
        <v>Đạt mục tiêu</v>
      </c>
    </row>
    <row r="303" spans="1:89" s="3" customFormat="1">
      <c r="A303" s="1398"/>
      <c r="B303" s="948"/>
      <c r="C303" s="1399"/>
      <c r="D303" s="962"/>
      <c r="E303" s="31"/>
      <c r="F303" s="962"/>
      <c r="G303" s="962"/>
      <c r="H303" s="31"/>
      <c r="I303" s="962"/>
      <c r="J303" s="962"/>
      <c r="K303" s="962"/>
      <c r="L303" s="962"/>
      <c r="M303" s="963"/>
      <c r="N303" s="79"/>
      <c r="O303" s="79"/>
      <c r="P303" s="962"/>
      <c r="Q303" s="962"/>
      <c r="R303" s="962"/>
      <c r="S303" s="962"/>
      <c r="T303" s="962"/>
      <c r="U303" s="962"/>
      <c r="V303" s="962"/>
      <c r="W303" s="962"/>
      <c r="X303" s="962"/>
      <c r="Y303" s="962"/>
      <c r="Z303" s="962"/>
      <c r="AA303" s="962"/>
      <c r="AB303" s="962"/>
      <c r="AC303" s="962"/>
      <c r="AD303" s="962"/>
      <c r="AE303" s="962"/>
      <c r="AF303" s="962"/>
      <c r="AG303" s="962"/>
      <c r="AH303" s="962"/>
      <c r="AI303" s="962"/>
      <c r="AJ303" s="962"/>
      <c r="AK303" s="962"/>
      <c r="AL303" s="962"/>
      <c r="AM303" s="962"/>
      <c r="AN303" s="962"/>
      <c r="AO303" s="962"/>
      <c r="AP303" s="962"/>
      <c r="AQ303" s="962"/>
      <c r="AR303" s="962"/>
      <c r="AS303" s="962"/>
      <c r="AT303" s="962"/>
      <c r="AU303" s="962"/>
      <c r="AV303" s="962"/>
      <c r="AW303" s="962"/>
      <c r="AX303" s="962"/>
      <c r="AY303" s="962"/>
      <c r="AZ303" s="962"/>
      <c r="BA303" s="962"/>
      <c r="BB303" s="962"/>
      <c r="BC303" s="962"/>
      <c r="BD303" s="962"/>
      <c r="BE303" s="962"/>
      <c r="BF303" s="1015" t="str">
        <f>IF(BF302&lt;1,"CĐ",IF(BF302&lt;1.6,"CCG","Đ"))</f>
        <v>Đ</v>
      </c>
      <c r="BG303" s="1015" t="str">
        <f>IF(BG302&lt;1,"CĐ",IF(BG302&lt;1.6,"CCG","Đ"))</f>
        <v>Đ</v>
      </c>
      <c r="BH303" s="1015" t="str">
        <f>IF(BH302&lt;1,"CĐ",IF(BH302&lt;1.6,"CCG","Đ"))</f>
        <v>Đ</v>
      </c>
      <c r="BI303" s="1015" t="str">
        <f>IF(BI302&lt;1,"CĐ",IF(BI302&lt;1.6,"CCG","Đ"))</f>
        <v>CCG</v>
      </c>
      <c r="BJ303" s="1015" t="str">
        <f>IF(BJ302&lt;1,"CĐ",IF(BJ302&lt;1.6,"CCG","Đ"))</f>
        <v>Đ</v>
      </c>
      <c r="BK303" s="1015" t="str">
        <f t="shared" ref="BK303:CC303" si="281">IF(BK302&lt;1,"CĐ",IF(BK302&lt;1.6,"CCG","Đ"))</f>
        <v>Đ</v>
      </c>
      <c r="BL303" s="1015" t="str">
        <f t="shared" si="281"/>
        <v>Đ</v>
      </c>
      <c r="BM303" s="1015" t="str">
        <f t="shared" si="281"/>
        <v>Đ</v>
      </c>
      <c r="BN303" s="1015" t="str">
        <f t="shared" si="281"/>
        <v>Đ</v>
      </c>
      <c r="BO303" s="1015" t="str">
        <f t="shared" si="281"/>
        <v>Đ</v>
      </c>
      <c r="BP303" s="1015" t="str">
        <f t="shared" si="281"/>
        <v>Đ</v>
      </c>
      <c r="BQ303" s="1015" t="str">
        <f t="shared" si="281"/>
        <v>Đ</v>
      </c>
      <c r="BR303" s="1015" t="str">
        <f t="shared" si="281"/>
        <v>Đ</v>
      </c>
      <c r="BS303" s="1015" t="str">
        <f t="shared" si="281"/>
        <v>CCG</v>
      </c>
      <c r="BT303" s="1015" t="str">
        <f t="shared" si="281"/>
        <v>CCG</v>
      </c>
      <c r="BU303" s="1015" t="str">
        <f t="shared" si="281"/>
        <v>Đ</v>
      </c>
      <c r="BV303" s="1015" t="str">
        <f t="shared" si="281"/>
        <v>Đ</v>
      </c>
      <c r="BW303" s="1015" t="str">
        <f t="shared" si="281"/>
        <v>CCG</v>
      </c>
      <c r="BX303" s="1015" t="str">
        <f t="shared" si="281"/>
        <v>Đ</v>
      </c>
      <c r="BY303" s="1015" t="str">
        <f t="shared" si="281"/>
        <v>Đ</v>
      </c>
      <c r="BZ303" s="1015" t="str">
        <f t="shared" si="281"/>
        <v>Đ</v>
      </c>
      <c r="CA303" s="1015" t="str">
        <f t="shared" si="281"/>
        <v>Đ</v>
      </c>
      <c r="CB303" s="1015" t="str">
        <f t="shared" si="281"/>
        <v>Đ</v>
      </c>
      <c r="CC303" s="1015" t="str">
        <f t="shared" si="281"/>
        <v>CCG</v>
      </c>
      <c r="CD303" s="1400"/>
      <c r="CE303" s="1403"/>
      <c r="CF303" s="1400"/>
      <c r="CG303" s="1403"/>
      <c r="CH303" s="1400"/>
      <c r="CI303" s="1403"/>
      <c r="CJ303" s="1407"/>
      <c r="CK303" s="1407"/>
    </row>
    <row r="304" spans="1:89" s="3" customFormat="1" ht="31.5">
      <c r="A304" s="1396" t="s">
        <v>1438</v>
      </c>
      <c r="B304" s="947"/>
      <c r="C304" s="35" t="s">
        <v>233</v>
      </c>
      <c r="D304" s="963"/>
      <c r="E304" s="37"/>
      <c r="F304" s="963"/>
      <c r="G304" s="963"/>
      <c r="H304" s="37"/>
      <c r="I304" s="963"/>
      <c r="J304" s="963"/>
      <c r="K304" s="963"/>
      <c r="L304" s="963"/>
      <c r="M304" s="963"/>
      <c r="N304" s="79"/>
      <c r="O304" s="79"/>
      <c r="P304" s="963"/>
      <c r="Q304" s="963"/>
      <c r="R304" s="963"/>
      <c r="S304" s="963"/>
      <c r="T304" s="963"/>
      <c r="U304" s="963"/>
      <c r="V304" s="963"/>
      <c r="W304" s="963"/>
      <c r="X304" s="963"/>
      <c r="Y304" s="963"/>
      <c r="Z304" s="963"/>
      <c r="AA304" s="963"/>
      <c r="AB304" s="963"/>
      <c r="AC304" s="963"/>
      <c r="AD304" s="963"/>
      <c r="AE304" s="963"/>
      <c r="AF304" s="963"/>
      <c r="AG304" s="963"/>
      <c r="AH304" s="963"/>
      <c r="AI304" s="963"/>
      <c r="AJ304" s="963"/>
      <c r="AK304" s="963"/>
      <c r="AL304" s="963"/>
      <c r="AM304" s="963"/>
      <c r="AN304" s="963"/>
      <c r="AO304" s="963"/>
      <c r="AP304" s="963"/>
      <c r="AQ304" s="963"/>
      <c r="AR304" s="963"/>
      <c r="AS304" s="963"/>
      <c r="AT304" s="963"/>
      <c r="AU304" s="963"/>
      <c r="AV304" s="963"/>
      <c r="AW304" s="963"/>
      <c r="AX304" s="963"/>
      <c r="AY304" s="963"/>
      <c r="AZ304" s="963"/>
      <c r="BA304" s="963"/>
      <c r="BB304" s="963"/>
      <c r="BC304" s="963"/>
      <c r="BD304" s="963"/>
      <c r="BE304" s="963"/>
      <c r="BF304" s="580">
        <f>COUNTIFS($P$9:$P$256,"x",BF$9:BF$256,"2")</f>
        <v>17</v>
      </c>
      <c r="BG304" s="580">
        <f t="shared" ref="BG304:CC304" si="282">COUNTIFS($P$9:$P$256,"x",BG$9:BG$256,"2")</f>
        <v>19</v>
      </c>
      <c r="BH304" s="580">
        <f t="shared" si="282"/>
        <v>14</v>
      </c>
      <c r="BI304" s="580">
        <f t="shared" si="282"/>
        <v>18</v>
      </c>
      <c r="BJ304" s="580">
        <f t="shared" si="282"/>
        <v>19</v>
      </c>
      <c r="BK304" s="580">
        <f t="shared" si="282"/>
        <v>16</v>
      </c>
      <c r="BL304" s="580">
        <f t="shared" si="282"/>
        <v>21</v>
      </c>
      <c r="BM304" s="580">
        <f t="shared" si="282"/>
        <v>21</v>
      </c>
      <c r="BN304" s="580">
        <f t="shared" si="282"/>
        <v>19</v>
      </c>
      <c r="BO304" s="580">
        <f t="shared" si="282"/>
        <v>18</v>
      </c>
      <c r="BP304" s="580">
        <f t="shared" si="282"/>
        <v>19</v>
      </c>
      <c r="BQ304" s="580">
        <f t="shared" si="282"/>
        <v>12</v>
      </c>
      <c r="BR304" s="580">
        <f t="shared" si="282"/>
        <v>21</v>
      </c>
      <c r="BS304" s="580">
        <f t="shared" si="282"/>
        <v>12</v>
      </c>
      <c r="BT304" s="580">
        <f t="shared" si="282"/>
        <v>12</v>
      </c>
      <c r="BU304" s="580">
        <f t="shared" si="282"/>
        <v>14</v>
      </c>
      <c r="BV304" s="580">
        <f t="shared" si="282"/>
        <v>20</v>
      </c>
      <c r="BW304" s="580">
        <f t="shared" si="282"/>
        <v>13</v>
      </c>
      <c r="BX304" s="580">
        <f t="shared" si="282"/>
        <v>21</v>
      </c>
      <c r="BY304" s="580">
        <f t="shared" si="282"/>
        <v>17</v>
      </c>
      <c r="BZ304" s="580">
        <f t="shared" si="282"/>
        <v>22</v>
      </c>
      <c r="CA304" s="580">
        <f t="shared" si="282"/>
        <v>14</v>
      </c>
      <c r="CB304" s="580">
        <f t="shared" si="282"/>
        <v>14</v>
      </c>
      <c r="CC304" s="580">
        <f t="shared" si="282"/>
        <v>19</v>
      </c>
      <c r="CD304" s="963"/>
      <c r="CE304" s="963"/>
      <c r="CF304" s="963"/>
      <c r="CG304" s="963"/>
      <c r="CH304" s="963"/>
      <c r="CI304" s="963"/>
      <c r="CJ304" s="963"/>
      <c r="CK304" s="254"/>
    </row>
    <row r="305" spans="1:89" s="3" customFormat="1" ht="47.25">
      <c r="A305" s="1397"/>
      <c r="B305" s="947"/>
      <c r="C305" s="35" t="s">
        <v>234</v>
      </c>
      <c r="D305" s="963"/>
      <c r="E305" s="37"/>
      <c r="F305" s="963"/>
      <c r="G305" s="963"/>
      <c r="H305" s="37"/>
      <c r="I305" s="963"/>
      <c r="J305" s="963"/>
      <c r="K305" s="963"/>
      <c r="L305" s="963"/>
      <c r="M305" s="963"/>
      <c r="N305" s="79"/>
      <c r="O305" s="79"/>
      <c r="P305" s="963"/>
      <c r="Q305" s="963"/>
      <c r="R305" s="963"/>
      <c r="S305" s="963"/>
      <c r="T305" s="963"/>
      <c r="U305" s="963"/>
      <c r="V305" s="963"/>
      <c r="W305" s="963"/>
      <c r="X305" s="963"/>
      <c r="Y305" s="963"/>
      <c r="Z305" s="963"/>
      <c r="AA305" s="963"/>
      <c r="AB305" s="963"/>
      <c r="AC305" s="963"/>
      <c r="AD305" s="963"/>
      <c r="AE305" s="963"/>
      <c r="AF305" s="963"/>
      <c r="AG305" s="963"/>
      <c r="AH305" s="963"/>
      <c r="AI305" s="963"/>
      <c r="AJ305" s="963"/>
      <c r="AK305" s="963"/>
      <c r="AL305" s="963"/>
      <c r="AM305" s="963"/>
      <c r="AN305" s="963"/>
      <c r="AO305" s="963"/>
      <c r="AP305" s="963"/>
      <c r="AQ305" s="963"/>
      <c r="AR305" s="963"/>
      <c r="AS305" s="963"/>
      <c r="AT305" s="963"/>
      <c r="AU305" s="963"/>
      <c r="AV305" s="963"/>
      <c r="AW305" s="963"/>
      <c r="AX305" s="963"/>
      <c r="AY305" s="963"/>
      <c r="AZ305" s="963"/>
      <c r="BA305" s="963"/>
      <c r="BB305" s="963"/>
      <c r="BC305" s="963"/>
      <c r="BD305" s="963"/>
      <c r="BE305" s="963"/>
      <c r="BF305" s="580">
        <f>COUNTIFS($P$9:$P$256,"x",BF$9:BF$256,"1")</f>
        <v>5</v>
      </c>
      <c r="BG305" s="580">
        <f t="shared" ref="BG305:CC305" si="283">COUNTIFS($P$9:$P$256,"x",BG$9:BG$256,"1")</f>
        <v>3</v>
      </c>
      <c r="BH305" s="580">
        <f t="shared" si="283"/>
        <v>8</v>
      </c>
      <c r="BI305" s="580">
        <f t="shared" si="283"/>
        <v>4</v>
      </c>
      <c r="BJ305" s="580">
        <f t="shared" si="283"/>
        <v>3</v>
      </c>
      <c r="BK305" s="580">
        <f t="shared" si="283"/>
        <v>6</v>
      </c>
      <c r="BL305" s="580">
        <f t="shared" si="283"/>
        <v>1</v>
      </c>
      <c r="BM305" s="580">
        <f t="shared" si="283"/>
        <v>1</v>
      </c>
      <c r="BN305" s="580">
        <f t="shared" si="283"/>
        <v>3</v>
      </c>
      <c r="BO305" s="580">
        <f t="shared" si="283"/>
        <v>4</v>
      </c>
      <c r="BP305" s="580">
        <f t="shared" si="283"/>
        <v>3</v>
      </c>
      <c r="BQ305" s="580">
        <f t="shared" si="283"/>
        <v>10</v>
      </c>
      <c r="BR305" s="580">
        <f t="shared" si="283"/>
        <v>1</v>
      </c>
      <c r="BS305" s="580">
        <f t="shared" si="283"/>
        <v>10</v>
      </c>
      <c r="BT305" s="580">
        <f t="shared" si="283"/>
        <v>10</v>
      </c>
      <c r="BU305" s="580">
        <f t="shared" si="283"/>
        <v>8</v>
      </c>
      <c r="BV305" s="580">
        <f t="shared" si="283"/>
        <v>2</v>
      </c>
      <c r="BW305" s="580">
        <f t="shared" si="283"/>
        <v>9</v>
      </c>
      <c r="BX305" s="580">
        <f t="shared" si="283"/>
        <v>1</v>
      </c>
      <c r="BY305" s="580">
        <f t="shared" si="283"/>
        <v>5</v>
      </c>
      <c r="BZ305" s="580">
        <f t="shared" si="283"/>
        <v>0</v>
      </c>
      <c r="CA305" s="580">
        <f t="shared" si="283"/>
        <v>8</v>
      </c>
      <c r="CB305" s="580">
        <f t="shared" si="283"/>
        <v>8</v>
      </c>
      <c r="CC305" s="580">
        <f t="shared" si="283"/>
        <v>3</v>
      </c>
      <c r="CD305" s="963"/>
      <c r="CE305" s="963"/>
      <c r="CF305" s="963"/>
      <c r="CG305" s="963"/>
      <c r="CH305" s="963"/>
      <c r="CI305" s="963"/>
      <c r="CJ305" s="963"/>
      <c r="CK305" s="254"/>
    </row>
    <row r="306" spans="1:89" s="3" customFormat="1" ht="47.25">
      <c r="A306" s="1397"/>
      <c r="B306" s="947"/>
      <c r="C306" s="35" t="s">
        <v>235</v>
      </c>
      <c r="D306" s="963"/>
      <c r="E306" s="37"/>
      <c r="F306" s="963"/>
      <c r="G306" s="963"/>
      <c r="H306" s="37"/>
      <c r="I306" s="963"/>
      <c r="J306" s="963"/>
      <c r="K306" s="963"/>
      <c r="L306" s="963"/>
      <c r="M306" s="963"/>
      <c r="N306" s="79"/>
      <c r="O306" s="79"/>
      <c r="P306" s="963"/>
      <c r="Q306" s="963"/>
      <c r="R306" s="963"/>
      <c r="S306" s="963"/>
      <c r="T306" s="963"/>
      <c r="U306" s="963"/>
      <c r="V306" s="963"/>
      <c r="W306" s="963"/>
      <c r="X306" s="963"/>
      <c r="Y306" s="963"/>
      <c r="Z306" s="963"/>
      <c r="AA306" s="963"/>
      <c r="AB306" s="963"/>
      <c r="AC306" s="963"/>
      <c r="AD306" s="963"/>
      <c r="AE306" s="963"/>
      <c r="AF306" s="963"/>
      <c r="AG306" s="963"/>
      <c r="AH306" s="963"/>
      <c r="AI306" s="963"/>
      <c r="AJ306" s="963"/>
      <c r="AK306" s="963"/>
      <c r="AL306" s="963"/>
      <c r="AM306" s="963"/>
      <c r="AN306" s="963"/>
      <c r="AO306" s="963"/>
      <c r="AP306" s="963"/>
      <c r="AQ306" s="963"/>
      <c r="AR306" s="963"/>
      <c r="AS306" s="963"/>
      <c r="AT306" s="963"/>
      <c r="AU306" s="963"/>
      <c r="AV306" s="963"/>
      <c r="AW306" s="963"/>
      <c r="AX306" s="963"/>
      <c r="AY306" s="963"/>
      <c r="AZ306" s="963"/>
      <c r="BA306" s="963"/>
      <c r="BB306" s="963"/>
      <c r="BC306" s="963"/>
      <c r="BD306" s="963"/>
      <c r="BE306" s="963"/>
      <c r="BF306" s="580">
        <f>COUNTIFS($P$9:$P$256,"x",BF$9:BF$256,"0")</f>
        <v>0</v>
      </c>
      <c r="BG306" s="580">
        <f t="shared" ref="BG306:CC306" si="284">COUNTIFS($P$9:$P$256,"x",BG$9:BG$256,"0")</f>
        <v>0</v>
      </c>
      <c r="BH306" s="580">
        <f t="shared" si="284"/>
        <v>0</v>
      </c>
      <c r="BI306" s="580">
        <f t="shared" si="284"/>
        <v>0</v>
      </c>
      <c r="BJ306" s="580">
        <f t="shared" si="284"/>
        <v>0</v>
      </c>
      <c r="BK306" s="580">
        <f t="shared" si="284"/>
        <v>0</v>
      </c>
      <c r="BL306" s="580">
        <f t="shared" si="284"/>
        <v>0</v>
      </c>
      <c r="BM306" s="580">
        <f t="shared" si="284"/>
        <v>0</v>
      </c>
      <c r="BN306" s="580">
        <f t="shared" si="284"/>
        <v>0</v>
      </c>
      <c r="BO306" s="580">
        <f t="shared" si="284"/>
        <v>0</v>
      </c>
      <c r="BP306" s="580">
        <f t="shared" si="284"/>
        <v>0</v>
      </c>
      <c r="BQ306" s="580">
        <f t="shared" si="284"/>
        <v>0</v>
      </c>
      <c r="BR306" s="580">
        <f t="shared" si="284"/>
        <v>0</v>
      </c>
      <c r="BS306" s="580">
        <f t="shared" si="284"/>
        <v>0</v>
      </c>
      <c r="BT306" s="580">
        <f t="shared" si="284"/>
        <v>0</v>
      </c>
      <c r="BU306" s="580">
        <f t="shared" si="284"/>
        <v>0</v>
      </c>
      <c r="BV306" s="580">
        <f t="shared" si="284"/>
        <v>0</v>
      </c>
      <c r="BW306" s="580">
        <f t="shared" si="284"/>
        <v>0</v>
      </c>
      <c r="BX306" s="580">
        <f t="shared" si="284"/>
        <v>0</v>
      </c>
      <c r="BY306" s="580">
        <f t="shared" si="284"/>
        <v>0</v>
      </c>
      <c r="BZ306" s="580">
        <f t="shared" si="284"/>
        <v>0</v>
      </c>
      <c r="CA306" s="580">
        <f t="shared" si="284"/>
        <v>0</v>
      </c>
      <c r="CB306" s="580">
        <f t="shared" si="284"/>
        <v>0</v>
      </c>
      <c r="CC306" s="580">
        <f t="shared" si="284"/>
        <v>0</v>
      </c>
      <c r="CD306" s="963"/>
      <c r="CE306" s="963"/>
      <c r="CF306" s="963"/>
      <c r="CG306" s="963"/>
      <c r="CH306" s="963"/>
      <c r="CI306" s="963"/>
      <c r="CJ306" s="963"/>
      <c r="CK306" s="254"/>
    </row>
    <row r="307" spans="1:89" s="3" customFormat="1" ht="20.25">
      <c r="A307" s="1397"/>
      <c r="B307" s="947"/>
      <c r="C307" s="1399" t="s">
        <v>236</v>
      </c>
      <c r="D307" s="963"/>
      <c r="E307" s="37"/>
      <c r="F307" s="963"/>
      <c r="G307" s="963"/>
      <c r="H307" s="37"/>
      <c r="I307" s="963"/>
      <c r="J307" s="963"/>
      <c r="K307" s="963"/>
      <c r="L307" s="963"/>
      <c r="M307" s="963"/>
      <c r="N307" s="79"/>
      <c r="O307" s="79"/>
      <c r="P307" s="963"/>
      <c r="Q307" s="963"/>
      <c r="R307" s="963"/>
      <c r="S307" s="963"/>
      <c r="T307" s="963"/>
      <c r="U307" s="963"/>
      <c r="V307" s="963"/>
      <c r="W307" s="963"/>
      <c r="X307" s="963"/>
      <c r="Y307" s="963"/>
      <c r="Z307" s="963"/>
      <c r="AA307" s="963"/>
      <c r="AB307" s="963"/>
      <c r="AC307" s="963"/>
      <c r="AD307" s="963"/>
      <c r="AE307" s="963"/>
      <c r="AF307" s="963"/>
      <c r="AG307" s="963"/>
      <c r="AH307" s="963"/>
      <c r="AI307" s="963"/>
      <c r="AJ307" s="963"/>
      <c r="AK307" s="963"/>
      <c r="AL307" s="963"/>
      <c r="AM307" s="963"/>
      <c r="AN307" s="963"/>
      <c r="AO307" s="963"/>
      <c r="AP307" s="963"/>
      <c r="AQ307" s="963"/>
      <c r="AR307" s="963"/>
      <c r="AS307" s="963"/>
      <c r="AT307" s="963"/>
      <c r="AU307" s="963"/>
      <c r="AV307" s="963"/>
      <c r="AW307" s="963"/>
      <c r="AX307" s="963"/>
      <c r="AY307" s="963"/>
      <c r="AZ307" s="963"/>
      <c r="BA307" s="963"/>
      <c r="BB307" s="963"/>
      <c r="BC307" s="963"/>
      <c r="BD307" s="963"/>
      <c r="BE307" s="963"/>
      <c r="BF307" s="581">
        <f>(((BF304*2)+(BF305*1)+(BF306*0)))/(BF304+BF305+BF306)</f>
        <v>1.7727272727272727</v>
      </c>
      <c r="BG307" s="581">
        <f t="shared" ref="BG307:CC307" si="285">(((BG304*2)+(BG305*1)+(BG306*0)))/(BG304+BG305+BG306)</f>
        <v>1.8636363636363635</v>
      </c>
      <c r="BH307" s="581">
        <f t="shared" si="285"/>
        <v>1.6363636363636365</v>
      </c>
      <c r="BI307" s="581">
        <f t="shared" si="285"/>
        <v>1.8181818181818181</v>
      </c>
      <c r="BJ307" s="581">
        <f t="shared" si="285"/>
        <v>1.8636363636363635</v>
      </c>
      <c r="BK307" s="581">
        <f t="shared" si="285"/>
        <v>1.7272727272727273</v>
      </c>
      <c r="BL307" s="581">
        <f t="shared" si="285"/>
        <v>1.9545454545454546</v>
      </c>
      <c r="BM307" s="581">
        <f t="shared" si="285"/>
        <v>1.9545454545454546</v>
      </c>
      <c r="BN307" s="581">
        <f t="shared" si="285"/>
        <v>1.8636363636363635</v>
      </c>
      <c r="BO307" s="581">
        <f t="shared" si="285"/>
        <v>1.8181818181818181</v>
      </c>
      <c r="BP307" s="581">
        <f t="shared" si="285"/>
        <v>1.8636363636363635</v>
      </c>
      <c r="BQ307" s="581">
        <f t="shared" si="285"/>
        <v>1.5454545454545454</v>
      </c>
      <c r="BR307" s="581">
        <f t="shared" si="285"/>
        <v>1.9545454545454546</v>
      </c>
      <c r="BS307" s="581">
        <f t="shared" si="285"/>
        <v>1.5454545454545454</v>
      </c>
      <c r="BT307" s="581">
        <f t="shared" si="285"/>
        <v>1.5454545454545454</v>
      </c>
      <c r="BU307" s="581">
        <f t="shared" si="285"/>
        <v>1.6363636363636365</v>
      </c>
      <c r="BV307" s="581">
        <f t="shared" si="285"/>
        <v>1.9090909090909092</v>
      </c>
      <c r="BW307" s="581">
        <f t="shared" si="285"/>
        <v>1.5909090909090908</v>
      </c>
      <c r="BX307" s="581">
        <f t="shared" si="285"/>
        <v>1.9545454545454546</v>
      </c>
      <c r="BY307" s="581">
        <f t="shared" si="285"/>
        <v>1.7727272727272727</v>
      </c>
      <c r="BZ307" s="581">
        <f t="shared" si="285"/>
        <v>2</v>
      </c>
      <c r="CA307" s="581">
        <f t="shared" si="285"/>
        <v>1.6363636363636365</v>
      </c>
      <c r="CB307" s="581">
        <f t="shared" si="285"/>
        <v>1.6363636363636365</v>
      </c>
      <c r="CC307" s="581">
        <f t="shared" si="285"/>
        <v>1.8636363636363635</v>
      </c>
      <c r="CD307" s="1400">
        <f>COUNTIF(BF308:CC308,"Đ")</f>
        <v>20</v>
      </c>
      <c r="CE307" s="1412">
        <f>CD307/COUNTA($BF308:$CC308)</f>
        <v>0.83333333333333337</v>
      </c>
      <c r="CF307" s="1400">
        <f>COUNTIF(BF308:CC308,"CCG")</f>
        <v>4</v>
      </c>
      <c r="CG307" s="1403">
        <f>CF307/COUNTA($BF308:$CC308)</f>
        <v>0.16666666666666666</v>
      </c>
      <c r="CH307" s="1400">
        <f>COUNTIF(BF308:CC308,"CĐ")</f>
        <v>0</v>
      </c>
      <c r="CI307" s="1403">
        <f>CH307/COUNTA($BF308:$CC308)</f>
        <v>0</v>
      </c>
      <c r="CJ307" s="1407">
        <f>(((CD307*2)+(CF307*1)+(CH307*0)))/(CD307+CF307+CH307)</f>
        <v>1.8333333333333333</v>
      </c>
      <c r="CK307" s="1410" t="s">
        <v>1440</v>
      </c>
    </row>
    <row r="308" spans="1:89" s="3" customFormat="1" ht="30">
      <c r="A308" s="1398"/>
      <c r="B308" s="947"/>
      <c r="C308" s="1399"/>
      <c r="D308" s="963"/>
      <c r="E308" s="37"/>
      <c r="F308" s="963"/>
      <c r="G308" s="963"/>
      <c r="H308" s="37"/>
      <c r="I308" s="963"/>
      <c r="J308" s="963"/>
      <c r="K308" s="963"/>
      <c r="L308" s="963"/>
      <c r="M308" s="963"/>
      <c r="N308" s="79"/>
      <c r="O308" s="79"/>
      <c r="P308" s="963"/>
      <c r="Q308" s="963"/>
      <c r="R308" s="963"/>
      <c r="S308" s="963"/>
      <c r="T308" s="963"/>
      <c r="U308" s="963"/>
      <c r="V308" s="963"/>
      <c r="W308" s="963"/>
      <c r="X308" s="963"/>
      <c r="Y308" s="963"/>
      <c r="Z308" s="963"/>
      <c r="AA308" s="963"/>
      <c r="AB308" s="963"/>
      <c r="AC308" s="963"/>
      <c r="AD308" s="963"/>
      <c r="AE308" s="963"/>
      <c r="AF308" s="963"/>
      <c r="AG308" s="963"/>
      <c r="AH308" s="963"/>
      <c r="AI308" s="963"/>
      <c r="AJ308" s="963"/>
      <c r="AK308" s="963"/>
      <c r="AL308" s="963"/>
      <c r="AM308" s="963"/>
      <c r="AN308" s="963"/>
      <c r="AO308" s="963"/>
      <c r="AP308" s="963"/>
      <c r="AQ308" s="963"/>
      <c r="AR308" s="963"/>
      <c r="AS308" s="963"/>
      <c r="AT308" s="963"/>
      <c r="AU308" s="963"/>
      <c r="AV308" s="963"/>
      <c r="AW308" s="963"/>
      <c r="AX308" s="963"/>
      <c r="AY308" s="963"/>
      <c r="AZ308" s="963"/>
      <c r="BA308" s="963"/>
      <c r="BB308" s="963"/>
      <c r="BC308" s="963"/>
      <c r="BD308" s="963"/>
      <c r="BE308" s="963"/>
      <c r="BF308" s="581" t="str">
        <f>IF(BF307&lt;1,"CĐ",IF(BF307&lt;1.6,"CCG","Đ"))</f>
        <v>Đ</v>
      </c>
      <c r="BG308" s="581" t="str">
        <f t="shared" ref="BG308:CC308" si="286">IF(BG307&lt;1,"CĐ",IF(BG307&lt;1.6,"CCG","Đ"))</f>
        <v>Đ</v>
      </c>
      <c r="BH308" s="581" t="str">
        <f t="shared" si="286"/>
        <v>Đ</v>
      </c>
      <c r="BI308" s="581" t="str">
        <f t="shared" si="286"/>
        <v>Đ</v>
      </c>
      <c r="BJ308" s="581" t="str">
        <f t="shared" si="286"/>
        <v>Đ</v>
      </c>
      <c r="BK308" s="581" t="str">
        <f t="shared" si="286"/>
        <v>Đ</v>
      </c>
      <c r="BL308" s="581" t="str">
        <f t="shared" si="286"/>
        <v>Đ</v>
      </c>
      <c r="BM308" s="581" t="str">
        <f t="shared" si="286"/>
        <v>Đ</v>
      </c>
      <c r="BN308" s="581" t="str">
        <f t="shared" si="286"/>
        <v>Đ</v>
      </c>
      <c r="BO308" s="581" t="str">
        <f t="shared" si="286"/>
        <v>Đ</v>
      </c>
      <c r="BP308" s="581" t="str">
        <f t="shared" si="286"/>
        <v>Đ</v>
      </c>
      <c r="BQ308" s="581" t="str">
        <f t="shared" si="286"/>
        <v>CCG</v>
      </c>
      <c r="BR308" s="581" t="str">
        <f t="shared" si="286"/>
        <v>Đ</v>
      </c>
      <c r="BS308" s="581" t="str">
        <f t="shared" si="286"/>
        <v>CCG</v>
      </c>
      <c r="BT308" s="581" t="str">
        <f t="shared" si="286"/>
        <v>CCG</v>
      </c>
      <c r="BU308" s="581" t="str">
        <f t="shared" si="286"/>
        <v>Đ</v>
      </c>
      <c r="BV308" s="581" t="str">
        <f t="shared" si="286"/>
        <v>Đ</v>
      </c>
      <c r="BW308" s="581" t="str">
        <f t="shared" si="286"/>
        <v>CCG</v>
      </c>
      <c r="BX308" s="581" t="str">
        <f t="shared" si="286"/>
        <v>Đ</v>
      </c>
      <c r="BY308" s="581" t="str">
        <f t="shared" si="286"/>
        <v>Đ</v>
      </c>
      <c r="BZ308" s="581" t="str">
        <f t="shared" si="286"/>
        <v>Đ</v>
      </c>
      <c r="CA308" s="581" t="str">
        <f t="shared" si="286"/>
        <v>Đ</v>
      </c>
      <c r="CB308" s="581" t="str">
        <f t="shared" si="286"/>
        <v>Đ</v>
      </c>
      <c r="CC308" s="581" t="str">
        <f t="shared" si="286"/>
        <v>Đ</v>
      </c>
      <c r="CD308" s="1400"/>
      <c r="CE308" s="1413"/>
      <c r="CF308" s="1400"/>
      <c r="CG308" s="1403"/>
      <c r="CH308" s="1400"/>
      <c r="CI308" s="1403"/>
      <c r="CJ308" s="1407"/>
      <c r="CK308" s="1410"/>
    </row>
    <row r="309" spans="1:89" s="3" customFormat="1" ht="31.5">
      <c r="A309" s="1396" t="s">
        <v>243</v>
      </c>
      <c r="B309" s="948"/>
      <c r="C309" s="35" t="s">
        <v>233</v>
      </c>
      <c r="D309" s="962"/>
      <c r="E309" s="31"/>
      <c r="F309" s="962"/>
      <c r="G309" s="962"/>
      <c r="H309" s="31"/>
      <c r="I309" s="962"/>
      <c r="J309" s="962"/>
      <c r="K309" s="962"/>
      <c r="L309" s="962"/>
      <c r="M309" s="963"/>
      <c r="N309" s="79"/>
      <c r="O309" s="79"/>
      <c r="P309" s="962"/>
      <c r="Q309" s="962"/>
      <c r="R309" s="962"/>
      <c r="S309" s="962"/>
      <c r="T309" s="962"/>
      <c r="U309" s="962"/>
      <c r="V309" s="962"/>
      <c r="W309" s="962"/>
      <c r="X309" s="962"/>
      <c r="Y309" s="962"/>
      <c r="Z309" s="962"/>
      <c r="AA309" s="962"/>
      <c r="AB309" s="962"/>
      <c r="AC309" s="962"/>
      <c r="AD309" s="962"/>
      <c r="AE309" s="962"/>
      <c r="AF309" s="962"/>
      <c r="AG309" s="962"/>
      <c r="AH309" s="962"/>
      <c r="AI309" s="962"/>
      <c r="AJ309" s="962"/>
      <c r="AK309" s="962"/>
      <c r="AL309" s="962"/>
      <c r="AM309" s="962"/>
      <c r="AN309" s="962"/>
      <c r="AO309" s="962"/>
      <c r="AP309" s="962"/>
      <c r="AQ309" s="962"/>
      <c r="AR309" s="962"/>
      <c r="AS309" s="962"/>
      <c r="AT309" s="962"/>
      <c r="AU309" s="962"/>
      <c r="AV309" s="962"/>
      <c r="AW309" s="962"/>
      <c r="AX309" s="962"/>
      <c r="AY309" s="962"/>
      <c r="AZ309" s="962"/>
      <c r="BA309" s="962"/>
      <c r="BB309" s="962"/>
      <c r="BC309" s="962"/>
      <c r="BD309" s="962"/>
      <c r="BE309" s="962"/>
      <c r="BF309" s="949">
        <f>COUNTIFS($Q$9:$Q$256,"x",BF$9:BF$256,"2")</f>
        <v>19</v>
      </c>
      <c r="BG309" s="949">
        <f>COUNTIFS($Q$9:$Q$256,"x",BG$9:BG$256,"2")</f>
        <v>18</v>
      </c>
      <c r="BH309" s="949">
        <f>COUNTIFS($Q$9:$Q$256,"x",BH$9:BH$256,"2")</f>
        <v>20</v>
      </c>
      <c r="BI309" s="949">
        <f>COUNTIFS($Q$9:$Q$256,"x",BI$9:BI$256,"2")</f>
        <v>16</v>
      </c>
      <c r="BJ309" s="949">
        <f>COUNTIFS($Q$9:$Q$256,"x",BJ$9:BJ$256,"2")</f>
        <v>17</v>
      </c>
      <c r="BK309" s="949">
        <f t="shared" ref="BK309:BU309" si="287">COUNTIFS($Q$9:$Q$256,"x",BK$9:BK$256,"2")</f>
        <v>14</v>
      </c>
      <c r="BL309" s="949">
        <f t="shared" si="287"/>
        <v>21</v>
      </c>
      <c r="BM309" s="949">
        <f t="shared" si="287"/>
        <v>19</v>
      </c>
      <c r="BN309" s="949">
        <f t="shared" si="287"/>
        <v>19</v>
      </c>
      <c r="BO309" s="949">
        <f t="shared" si="287"/>
        <v>14</v>
      </c>
      <c r="BP309" s="949">
        <f t="shared" si="287"/>
        <v>19</v>
      </c>
      <c r="BQ309" s="949">
        <f t="shared" si="287"/>
        <v>16</v>
      </c>
      <c r="BR309" s="949">
        <f t="shared" si="287"/>
        <v>22</v>
      </c>
      <c r="BS309" s="949">
        <f t="shared" si="287"/>
        <v>11</v>
      </c>
      <c r="BT309" s="949">
        <f t="shared" si="287"/>
        <v>19</v>
      </c>
      <c r="BU309" s="949">
        <f t="shared" si="287"/>
        <v>13</v>
      </c>
      <c r="BV309" s="949">
        <f>COUNTIFS($Q$9:$Q$256,"x",BV$9:BV$256,"2")</f>
        <v>22</v>
      </c>
      <c r="BW309" s="949">
        <f t="shared" ref="BW309:CC309" si="288">COUNTIFS($Q$9:$Q$256,"x",BW$9:BW$256,"2")</f>
        <v>9</v>
      </c>
      <c r="BX309" s="949">
        <f t="shared" si="288"/>
        <v>21</v>
      </c>
      <c r="BY309" s="949">
        <f t="shared" si="288"/>
        <v>16</v>
      </c>
      <c r="BZ309" s="949">
        <f t="shared" si="288"/>
        <v>21</v>
      </c>
      <c r="CA309" s="949">
        <f t="shared" si="288"/>
        <v>13</v>
      </c>
      <c r="CB309" s="949">
        <f t="shared" si="288"/>
        <v>16</v>
      </c>
      <c r="CC309" s="949">
        <f t="shared" si="288"/>
        <v>18</v>
      </c>
      <c r="CD309" s="963"/>
      <c r="CE309" s="963"/>
      <c r="CF309" s="963"/>
      <c r="CG309" s="963"/>
      <c r="CH309" s="963"/>
      <c r="CI309" s="963"/>
      <c r="CJ309" s="963"/>
      <c r="CK309" s="963"/>
    </row>
    <row r="310" spans="1:89" s="3" customFormat="1" ht="47.25">
      <c r="A310" s="1397"/>
      <c r="B310" s="948"/>
      <c r="C310" s="35" t="s">
        <v>234</v>
      </c>
      <c r="D310" s="962"/>
      <c r="E310" s="31"/>
      <c r="F310" s="962"/>
      <c r="G310" s="962"/>
      <c r="H310" s="31"/>
      <c r="I310" s="962"/>
      <c r="J310" s="962"/>
      <c r="K310" s="962"/>
      <c r="L310" s="962"/>
      <c r="M310" s="963"/>
      <c r="N310" s="79"/>
      <c r="O310" s="79"/>
      <c r="P310" s="962"/>
      <c r="Q310" s="962"/>
      <c r="R310" s="962"/>
      <c r="S310" s="962"/>
      <c r="T310" s="962"/>
      <c r="U310" s="962"/>
      <c r="V310" s="962"/>
      <c r="W310" s="962"/>
      <c r="X310" s="962"/>
      <c r="Y310" s="962"/>
      <c r="Z310" s="962"/>
      <c r="AA310" s="962"/>
      <c r="AB310" s="962"/>
      <c r="AC310" s="962"/>
      <c r="AD310" s="962"/>
      <c r="AE310" s="962"/>
      <c r="AF310" s="962"/>
      <c r="AG310" s="962"/>
      <c r="AH310" s="962"/>
      <c r="AI310" s="962"/>
      <c r="AJ310" s="962"/>
      <c r="AK310" s="962"/>
      <c r="AL310" s="962"/>
      <c r="AM310" s="962"/>
      <c r="AN310" s="962"/>
      <c r="AO310" s="962"/>
      <c r="AP310" s="962"/>
      <c r="AQ310" s="962"/>
      <c r="AR310" s="962"/>
      <c r="AS310" s="962"/>
      <c r="AT310" s="962"/>
      <c r="AU310" s="962"/>
      <c r="AV310" s="962"/>
      <c r="AW310" s="962"/>
      <c r="AX310" s="962"/>
      <c r="AY310" s="962"/>
      <c r="AZ310" s="962"/>
      <c r="BA310" s="962"/>
      <c r="BB310" s="962"/>
      <c r="BC310" s="962"/>
      <c r="BD310" s="962"/>
      <c r="BE310" s="962"/>
      <c r="BF310" s="949">
        <f>COUNTIFS($Q$9:$Q$256,"x",BF$9:BF$256,"1")</f>
        <v>3</v>
      </c>
      <c r="BG310" s="949">
        <f>COUNTIFS($Q$9:$Q$256,"x",BG$9:BG$256,"1")</f>
        <v>4</v>
      </c>
      <c r="BH310" s="949">
        <f>COUNTIFS($Q$9:$Q$256,"x",BH$9:BH$256,"1")</f>
        <v>2</v>
      </c>
      <c r="BI310" s="949">
        <f>COUNTIFS($Q$9:$Q$256,"x",BI$9:BI$256,"1")</f>
        <v>6</v>
      </c>
      <c r="BJ310" s="949">
        <f>COUNTIFS($Q$9:$Q$256,"x",BJ$9:BJ$256,"1")</f>
        <v>5</v>
      </c>
      <c r="BK310" s="949">
        <f t="shared" ref="BK310:BU310" si="289">COUNTIFS($Q$9:$Q$256,"x",BK$9:BK$256,"1")</f>
        <v>8</v>
      </c>
      <c r="BL310" s="949">
        <f t="shared" si="289"/>
        <v>1</v>
      </c>
      <c r="BM310" s="949">
        <f t="shared" si="289"/>
        <v>3</v>
      </c>
      <c r="BN310" s="949">
        <f t="shared" si="289"/>
        <v>3</v>
      </c>
      <c r="BO310" s="949">
        <f t="shared" si="289"/>
        <v>8</v>
      </c>
      <c r="BP310" s="949">
        <f t="shared" si="289"/>
        <v>3</v>
      </c>
      <c r="BQ310" s="949">
        <f t="shared" si="289"/>
        <v>6</v>
      </c>
      <c r="BR310" s="949">
        <f t="shared" si="289"/>
        <v>0</v>
      </c>
      <c r="BS310" s="949">
        <f t="shared" si="289"/>
        <v>11</v>
      </c>
      <c r="BT310" s="949">
        <f t="shared" si="289"/>
        <v>3</v>
      </c>
      <c r="BU310" s="949">
        <f t="shared" si="289"/>
        <v>9</v>
      </c>
      <c r="BV310" s="949">
        <f>COUNTIFS($Q$9:$Q$256,"x",BV$9:BV$256,"1")</f>
        <v>0</v>
      </c>
      <c r="BW310" s="949">
        <f t="shared" ref="BW310:CC310" si="290">COUNTIFS($Q$9:$Q$256,"x",BW$9:BW$256,"1")</f>
        <v>13</v>
      </c>
      <c r="BX310" s="949">
        <f t="shared" si="290"/>
        <v>1</v>
      </c>
      <c r="BY310" s="949">
        <f t="shared" si="290"/>
        <v>6</v>
      </c>
      <c r="BZ310" s="949">
        <f t="shared" si="290"/>
        <v>1</v>
      </c>
      <c r="CA310" s="949">
        <f t="shared" si="290"/>
        <v>9</v>
      </c>
      <c r="CB310" s="949">
        <f t="shared" si="290"/>
        <v>6</v>
      </c>
      <c r="CC310" s="949">
        <f t="shared" si="290"/>
        <v>4</v>
      </c>
      <c r="CD310" s="963"/>
      <c r="CE310" s="963"/>
      <c r="CF310" s="963"/>
      <c r="CG310" s="963"/>
      <c r="CH310" s="963"/>
      <c r="CI310" s="963"/>
      <c r="CJ310" s="963"/>
      <c r="CK310" s="963"/>
    </row>
    <row r="311" spans="1:89" s="3" customFormat="1" ht="47.25">
      <c r="A311" s="1397"/>
      <c r="B311" s="948"/>
      <c r="C311" s="35" t="s">
        <v>235</v>
      </c>
      <c r="D311" s="962"/>
      <c r="E311" s="31"/>
      <c r="F311" s="962"/>
      <c r="G311" s="962"/>
      <c r="H311" s="31"/>
      <c r="I311" s="962"/>
      <c r="J311" s="962"/>
      <c r="K311" s="962"/>
      <c r="L311" s="962"/>
      <c r="M311" s="963"/>
      <c r="N311" s="79"/>
      <c r="O311" s="79"/>
      <c r="P311" s="962"/>
      <c r="Q311" s="962"/>
      <c r="R311" s="962"/>
      <c r="S311" s="962"/>
      <c r="T311" s="962"/>
      <c r="U311" s="962"/>
      <c r="V311" s="962"/>
      <c r="W311" s="962"/>
      <c r="X311" s="962"/>
      <c r="Y311" s="962"/>
      <c r="Z311" s="962"/>
      <c r="AA311" s="962"/>
      <c r="AB311" s="962"/>
      <c r="AC311" s="962"/>
      <c r="AD311" s="962"/>
      <c r="AE311" s="962"/>
      <c r="AF311" s="962"/>
      <c r="AG311" s="962"/>
      <c r="AH311" s="962"/>
      <c r="AI311" s="962"/>
      <c r="AJ311" s="962"/>
      <c r="AK311" s="962"/>
      <c r="AL311" s="962"/>
      <c r="AM311" s="962"/>
      <c r="AN311" s="962"/>
      <c r="AO311" s="962"/>
      <c r="AP311" s="962"/>
      <c r="AQ311" s="962"/>
      <c r="AR311" s="962"/>
      <c r="AS311" s="962"/>
      <c r="AT311" s="962"/>
      <c r="AU311" s="962"/>
      <c r="AV311" s="962"/>
      <c r="AW311" s="962"/>
      <c r="AX311" s="962"/>
      <c r="AY311" s="962"/>
      <c r="AZ311" s="962"/>
      <c r="BA311" s="962"/>
      <c r="BB311" s="962"/>
      <c r="BC311" s="962"/>
      <c r="BD311" s="962"/>
      <c r="BE311" s="962"/>
      <c r="BF311" s="949">
        <f>COUNTIFS($Q$9:$Q$256,"x",BF$9:BF$256,"0")</f>
        <v>0</v>
      </c>
      <c r="BG311" s="949">
        <f>COUNTIFS($Q$9:$Q$256,"x",BG$9:BG$256,"0")</f>
        <v>0</v>
      </c>
      <c r="BH311" s="949">
        <f>COUNTIFS($Q$9:$Q$256,"x",BH$9:BH$256,"0")</f>
        <v>0</v>
      </c>
      <c r="BI311" s="949">
        <f>COUNTIFS($Q$9:$Q$256,"x",BI$9:BI$256,"0")</f>
        <v>0</v>
      </c>
      <c r="BJ311" s="949">
        <f>COUNTIFS($Q$9:$Q$256,"x",BJ$9:BJ$256,"0")</f>
        <v>0</v>
      </c>
      <c r="BK311" s="949">
        <f t="shared" ref="BK311:CC311" si="291">COUNTIFS($Q$9:$Q$256,"x",BK$9:BK$256,"0")</f>
        <v>0</v>
      </c>
      <c r="BL311" s="949">
        <f t="shared" si="291"/>
        <v>0</v>
      </c>
      <c r="BM311" s="949">
        <f t="shared" si="291"/>
        <v>0</v>
      </c>
      <c r="BN311" s="949">
        <f t="shared" si="291"/>
        <v>0</v>
      </c>
      <c r="BO311" s="949">
        <f t="shared" si="291"/>
        <v>0</v>
      </c>
      <c r="BP311" s="949">
        <f t="shared" si="291"/>
        <v>0</v>
      </c>
      <c r="BQ311" s="949">
        <f t="shared" si="291"/>
        <v>0</v>
      </c>
      <c r="BR311" s="949">
        <f t="shared" si="291"/>
        <v>0</v>
      </c>
      <c r="BS311" s="949">
        <f t="shared" si="291"/>
        <v>0</v>
      </c>
      <c r="BT311" s="949">
        <f t="shared" si="291"/>
        <v>0</v>
      </c>
      <c r="BU311" s="949">
        <f t="shared" si="291"/>
        <v>0</v>
      </c>
      <c r="BV311" s="949">
        <f t="shared" si="291"/>
        <v>0</v>
      </c>
      <c r="BW311" s="949">
        <f t="shared" si="291"/>
        <v>0</v>
      </c>
      <c r="BX311" s="949">
        <f t="shared" si="291"/>
        <v>0</v>
      </c>
      <c r="BY311" s="949">
        <f t="shared" si="291"/>
        <v>0</v>
      </c>
      <c r="BZ311" s="949">
        <f t="shared" si="291"/>
        <v>0</v>
      </c>
      <c r="CA311" s="949">
        <f t="shared" si="291"/>
        <v>0</v>
      </c>
      <c r="CB311" s="949">
        <f t="shared" si="291"/>
        <v>0</v>
      </c>
      <c r="CC311" s="949">
        <f t="shared" si="291"/>
        <v>0</v>
      </c>
      <c r="CD311" s="963"/>
      <c r="CE311" s="963"/>
      <c r="CF311" s="963"/>
      <c r="CG311" s="963"/>
      <c r="CH311" s="963"/>
      <c r="CI311" s="963"/>
      <c r="CJ311" s="963"/>
      <c r="CK311" s="963"/>
    </row>
    <row r="312" spans="1:89" s="3" customFormat="1">
      <c r="A312" s="1397"/>
      <c r="B312" s="948"/>
      <c r="C312" s="1399" t="s">
        <v>236</v>
      </c>
      <c r="D312" s="962"/>
      <c r="E312" s="31"/>
      <c r="F312" s="962"/>
      <c r="G312" s="962"/>
      <c r="H312" s="31"/>
      <c r="I312" s="962"/>
      <c r="J312" s="962"/>
      <c r="K312" s="962"/>
      <c r="L312" s="962"/>
      <c r="M312" s="963"/>
      <c r="N312" s="79"/>
      <c r="O312" s="79"/>
      <c r="P312" s="962"/>
      <c r="Q312" s="962"/>
      <c r="R312" s="962"/>
      <c r="S312" s="962"/>
      <c r="T312" s="962"/>
      <c r="U312" s="962"/>
      <c r="V312" s="962"/>
      <c r="W312" s="962"/>
      <c r="X312" s="962"/>
      <c r="Y312" s="962"/>
      <c r="Z312" s="962"/>
      <c r="AA312" s="962"/>
      <c r="AB312" s="962"/>
      <c r="AC312" s="962"/>
      <c r="AD312" s="962"/>
      <c r="AE312" s="962"/>
      <c r="AF312" s="962"/>
      <c r="AG312" s="962"/>
      <c r="AH312" s="962"/>
      <c r="AI312" s="962"/>
      <c r="AJ312" s="962"/>
      <c r="AK312" s="962"/>
      <c r="AL312" s="962"/>
      <c r="AM312" s="962"/>
      <c r="AN312" s="962"/>
      <c r="AO312" s="962"/>
      <c r="AP312" s="962"/>
      <c r="AQ312" s="962"/>
      <c r="AR312" s="962"/>
      <c r="AS312" s="962"/>
      <c r="AT312" s="962"/>
      <c r="AU312" s="962"/>
      <c r="AV312" s="962"/>
      <c r="AW312" s="962"/>
      <c r="AX312" s="962"/>
      <c r="AY312" s="962"/>
      <c r="AZ312" s="962"/>
      <c r="BA312" s="962"/>
      <c r="BB312" s="962"/>
      <c r="BC312" s="962"/>
      <c r="BD312" s="962"/>
      <c r="BE312" s="962"/>
      <c r="BF312" s="1015">
        <f>(((BF309*2)+(BF310*1)+(BF311*0)))/(BF309+BF310+BF311)</f>
        <v>1.8636363636363635</v>
      </c>
      <c r="BG312" s="1015">
        <f>(((BG309*2)+(BG310*1)+(BG311*0)))/(BG309+BG310+BG311)</f>
        <v>1.8181818181818181</v>
      </c>
      <c r="BH312" s="1015">
        <f>(((BH309*2)+(BH310*1)+(BH311*0)))/(BH309+BH310+BH311)</f>
        <v>1.9090909090909092</v>
      </c>
      <c r="BI312" s="1015">
        <f>(((BI309*2)+(BI310*1)+(BI311*0)))/(BI309+BI310+BI311)</f>
        <v>1.7272727272727273</v>
      </c>
      <c r="BJ312" s="1015">
        <f>(((BJ309*2)+(BJ310*1)+(BJ311*0)))/(BJ309+BJ310+BJ311)</f>
        <v>1.7727272727272727</v>
      </c>
      <c r="BK312" s="1015">
        <f t="shared" ref="BK312:CC312" si="292">(((BK309*2)+(BK310*1)+(BK311*0)))/(BK309+BK310+BK311)</f>
        <v>1.6363636363636365</v>
      </c>
      <c r="BL312" s="1015">
        <f t="shared" si="292"/>
        <v>1.9545454545454546</v>
      </c>
      <c r="BM312" s="1015">
        <f t="shared" si="292"/>
        <v>1.8636363636363635</v>
      </c>
      <c r="BN312" s="1015">
        <f t="shared" si="292"/>
        <v>1.8636363636363635</v>
      </c>
      <c r="BO312" s="1015">
        <f t="shared" si="292"/>
        <v>1.6363636363636365</v>
      </c>
      <c r="BP312" s="1015">
        <f t="shared" si="292"/>
        <v>1.8636363636363635</v>
      </c>
      <c r="BQ312" s="1015">
        <f t="shared" si="292"/>
        <v>1.7272727272727273</v>
      </c>
      <c r="BR312" s="1015">
        <f t="shared" si="292"/>
        <v>2</v>
      </c>
      <c r="BS312" s="1015">
        <f t="shared" si="292"/>
        <v>1.5</v>
      </c>
      <c r="BT312" s="1015">
        <f t="shared" si="292"/>
        <v>1.8636363636363635</v>
      </c>
      <c r="BU312" s="1015">
        <f t="shared" si="292"/>
        <v>1.5909090909090908</v>
      </c>
      <c r="BV312" s="1015">
        <f t="shared" si="292"/>
        <v>2</v>
      </c>
      <c r="BW312" s="1015">
        <f t="shared" si="292"/>
        <v>1.4090909090909092</v>
      </c>
      <c r="BX312" s="1015">
        <f t="shared" si="292"/>
        <v>1.9545454545454546</v>
      </c>
      <c r="BY312" s="1015">
        <f t="shared" si="292"/>
        <v>1.7272727272727273</v>
      </c>
      <c r="BZ312" s="1015">
        <f t="shared" si="292"/>
        <v>1.9545454545454546</v>
      </c>
      <c r="CA312" s="1015">
        <f t="shared" si="292"/>
        <v>1.5909090909090908</v>
      </c>
      <c r="CB312" s="1015">
        <f t="shared" si="292"/>
        <v>1.7272727272727273</v>
      </c>
      <c r="CC312" s="1015">
        <f t="shared" si="292"/>
        <v>1.8181818181818181</v>
      </c>
      <c r="CD312" s="1400">
        <f>COUNTIF($BF313:$CC313,"Đ")</f>
        <v>20</v>
      </c>
      <c r="CE312" s="1403">
        <f>CD312/COUNTA($BF313:$CC313)</f>
        <v>0.83333333333333337</v>
      </c>
      <c r="CF312" s="1400">
        <f>COUNTIF(BF313:CC313,"CCG")</f>
        <v>4</v>
      </c>
      <c r="CG312" s="1403">
        <f>CF312/COUNTA($BF313:$CC313)</f>
        <v>0.16666666666666666</v>
      </c>
      <c r="CH312" s="1400">
        <f>COUNTIF($BF313:$CC313,"CĐ")</f>
        <v>0</v>
      </c>
      <c r="CI312" s="1403">
        <f>CH312/COUNTA($BF313:$CC313)</f>
        <v>0</v>
      </c>
      <c r="CJ312" s="1407">
        <f>(((CD312*2)+(CF312*1)+(CH312*0)))/(CD312+CF312+CH312)</f>
        <v>1.8333333333333333</v>
      </c>
      <c r="CK312" s="1407" t="str">
        <f>IF(CJ312&gt;=1.6,"Đạt mục tiêu",IF(CJ312&gt;=1,"Cần cố gắng","Chưa đạt"))</f>
        <v>Đạt mục tiêu</v>
      </c>
    </row>
    <row r="313" spans="1:89" s="3" customFormat="1">
      <c r="A313" s="1398"/>
      <c r="B313" s="948"/>
      <c r="C313" s="1399"/>
      <c r="D313" s="962"/>
      <c r="E313" s="31"/>
      <c r="F313" s="962"/>
      <c r="G313" s="962"/>
      <c r="H313" s="31"/>
      <c r="I313" s="962"/>
      <c r="J313" s="962"/>
      <c r="K313" s="962"/>
      <c r="L313" s="962"/>
      <c r="M313" s="963"/>
      <c r="N313" s="79"/>
      <c r="O313" s="79"/>
      <c r="P313" s="962"/>
      <c r="Q313" s="962"/>
      <c r="R313" s="962"/>
      <c r="S313" s="962"/>
      <c r="T313" s="962"/>
      <c r="U313" s="962"/>
      <c r="V313" s="962"/>
      <c r="W313" s="962"/>
      <c r="X313" s="962"/>
      <c r="Y313" s="962"/>
      <c r="Z313" s="962"/>
      <c r="AA313" s="962"/>
      <c r="AB313" s="962"/>
      <c r="AC313" s="962"/>
      <c r="AD313" s="962"/>
      <c r="AE313" s="962"/>
      <c r="AF313" s="962"/>
      <c r="AG313" s="962"/>
      <c r="AH313" s="962"/>
      <c r="AI313" s="962"/>
      <c r="AJ313" s="962"/>
      <c r="AK313" s="962"/>
      <c r="AL313" s="962"/>
      <c r="AM313" s="962"/>
      <c r="AN313" s="962"/>
      <c r="AO313" s="962"/>
      <c r="AP313" s="962"/>
      <c r="AQ313" s="962"/>
      <c r="AR313" s="962"/>
      <c r="AS313" s="962"/>
      <c r="AT313" s="962"/>
      <c r="AU313" s="962"/>
      <c r="AV313" s="962"/>
      <c r="AW313" s="962"/>
      <c r="AX313" s="962"/>
      <c r="AY313" s="962"/>
      <c r="AZ313" s="962"/>
      <c r="BA313" s="962"/>
      <c r="BB313" s="962"/>
      <c r="BC313" s="962"/>
      <c r="BD313" s="962"/>
      <c r="BE313" s="962"/>
      <c r="BF313" s="1015" t="str">
        <f>IF(BF312&lt;1,"CĐ",IF(BF312&lt;1.6,"CCG","Đ"))</f>
        <v>Đ</v>
      </c>
      <c r="BG313" s="1015" t="str">
        <f>IF(BG312&lt;1,"CĐ",IF(BG312&lt;1.6,"CCG","Đ"))</f>
        <v>Đ</v>
      </c>
      <c r="BH313" s="1015" t="str">
        <f>IF(BH312&lt;1,"CĐ",IF(BH312&lt;1.6,"CCG","Đ"))</f>
        <v>Đ</v>
      </c>
      <c r="BI313" s="1015" t="str">
        <f>IF(BI312&lt;1,"CĐ",IF(BI312&lt;1.6,"CCG","Đ"))</f>
        <v>Đ</v>
      </c>
      <c r="BJ313" s="1015" t="str">
        <f>IF(BJ312&lt;1,"CĐ",IF(BJ312&lt;1.6,"CCG","Đ"))</f>
        <v>Đ</v>
      </c>
      <c r="BK313" s="1015" t="str">
        <f t="shared" ref="BK313:CC313" si="293">IF(BK312&lt;1,"CĐ",IF(BK312&lt;1.6,"CCG","Đ"))</f>
        <v>Đ</v>
      </c>
      <c r="BL313" s="1015" t="str">
        <f t="shared" si="293"/>
        <v>Đ</v>
      </c>
      <c r="BM313" s="1015" t="str">
        <f t="shared" si="293"/>
        <v>Đ</v>
      </c>
      <c r="BN313" s="1015" t="str">
        <f t="shared" si="293"/>
        <v>Đ</v>
      </c>
      <c r="BO313" s="1015" t="str">
        <f t="shared" si="293"/>
        <v>Đ</v>
      </c>
      <c r="BP313" s="1015" t="str">
        <f t="shared" si="293"/>
        <v>Đ</v>
      </c>
      <c r="BQ313" s="1015" t="str">
        <f t="shared" si="293"/>
        <v>Đ</v>
      </c>
      <c r="BR313" s="1015" t="str">
        <f t="shared" si="293"/>
        <v>Đ</v>
      </c>
      <c r="BS313" s="1015" t="str">
        <f t="shared" si="293"/>
        <v>CCG</v>
      </c>
      <c r="BT313" s="1015" t="str">
        <f t="shared" si="293"/>
        <v>Đ</v>
      </c>
      <c r="BU313" s="1015" t="str">
        <f t="shared" si="293"/>
        <v>CCG</v>
      </c>
      <c r="BV313" s="1015" t="str">
        <f t="shared" si="293"/>
        <v>Đ</v>
      </c>
      <c r="BW313" s="1015" t="str">
        <f t="shared" si="293"/>
        <v>CCG</v>
      </c>
      <c r="BX313" s="1015" t="str">
        <f t="shared" si="293"/>
        <v>Đ</v>
      </c>
      <c r="BY313" s="1015" t="str">
        <f t="shared" si="293"/>
        <v>Đ</v>
      </c>
      <c r="BZ313" s="1015" t="str">
        <f t="shared" si="293"/>
        <v>Đ</v>
      </c>
      <c r="CA313" s="1015" t="str">
        <f t="shared" si="293"/>
        <v>CCG</v>
      </c>
      <c r="CB313" s="1015" t="str">
        <f t="shared" si="293"/>
        <v>Đ</v>
      </c>
      <c r="CC313" s="1015" t="str">
        <f t="shared" si="293"/>
        <v>Đ</v>
      </c>
      <c r="CD313" s="1400"/>
      <c r="CE313" s="1403"/>
      <c r="CF313" s="1400"/>
      <c r="CG313" s="1403"/>
      <c r="CH313" s="1400"/>
      <c r="CI313" s="1403"/>
      <c r="CJ313" s="1407"/>
      <c r="CK313" s="1407"/>
    </row>
    <row r="314" spans="1:89" s="3" customFormat="1" ht="75" customHeight="1">
      <c r="A314" s="1396" t="s">
        <v>1439</v>
      </c>
      <c r="B314" s="947"/>
      <c r="C314" s="35" t="s">
        <v>233</v>
      </c>
      <c r="D314" s="963"/>
      <c r="E314" s="37"/>
      <c r="F314" s="963"/>
      <c r="G314" s="963"/>
      <c r="H314" s="37"/>
      <c r="I314" s="963"/>
      <c r="J314" s="963"/>
      <c r="K314" s="963"/>
      <c r="L314" s="963"/>
      <c r="M314" s="963"/>
      <c r="N314" s="79"/>
      <c r="O314" s="79"/>
      <c r="P314" s="963"/>
      <c r="Q314" s="963"/>
      <c r="R314" s="963"/>
      <c r="S314" s="963"/>
      <c r="T314" s="963"/>
      <c r="U314" s="963"/>
      <c r="V314" s="963"/>
      <c r="W314" s="963"/>
      <c r="X314" s="963"/>
      <c r="Y314" s="963"/>
      <c r="Z314" s="963"/>
      <c r="AA314" s="963"/>
      <c r="AB314" s="963"/>
      <c r="AC314" s="963"/>
      <c r="AD314" s="963"/>
      <c r="AE314" s="963"/>
      <c r="AF314" s="963"/>
      <c r="AG314" s="963"/>
      <c r="AH314" s="963"/>
      <c r="AI314" s="963"/>
      <c r="AJ314" s="963"/>
      <c r="AK314" s="963"/>
      <c r="AL314" s="963"/>
      <c r="AM314" s="963"/>
      <c r="AN314" s="963"/>
      <c r="AO314" s="963"/>
      <c r="AP314" s="963"/>
      <c r="AQ314" s="963"/>
      <c r="AR314" s="963"/>
      <c r="AS314" s="963"/>
      <c r="AT314" s="963"/>
      <c r="AU314" s="963"/>
      <c r="AV314" s="963"/>
      <c r="AW314" s="963"/>
      <c r="AX314" s="963"/>
      <c r="AY314" s="963"/>
      <c r="AZ314" s="963"/>
      <c r="BA314" s="963"/>
      <c r="BB314" s="963"/>
      <c r="BC314" s="963"/>
      <c r="BD314" s="963"/>
      <c r="BE314" s="963"/>
      <c r="BF314" s="949">
        <f>COUNTIFS($S$9:$S$256,"x",BF$9:BF$256,"2")</f>
        <v>18</v>
      </c>
      <c r="BG314" s="949">
        <f>COUNTIFS($S$9:$S$256,"x",BG$9:BG$256,"2")</f>
        <v>17</v>
      </c>
      <c r="BH314" s="949">
        <f>COUNTIFS($S$9:$S$256,"x",BH$9:BH$256,"2")</f>
        <v>16</v>
      </c>
      <c r="BI314" s="949">
        <f>COUNTIFS($S$9:$S$256,"x",BI$9:BI$256,"2")</f>
        <v>14</v>
      </c>
      <c r="BJ314" s="949">
        <f>COUNTIFS($S$9:$S$256,"x",BJ$9:BJ$256,"2")</f>
        <v>17</v>
      </c>
      <c r="BK314" s="949">
        <f t="shared" ref="BK314:CC314" si="294">COUNTIFS($S$9:$S$256,"x",BK$9:BK$256,"2")</f>
        <v>9</v>
      </c>
      <c r="BL314" s="949">
        <f t="shared" si="294"/>
        <v>16</v>
      </c>
      <c r="BM314" s="949">
        <f t="shared" si="294"/>
        <v>15</v>
      </c>
      <c r="BN314" s="949">
        <f t="shared" si="294"/>
        <v>17</v>
      </c>
      <c r="BO314" s="949">
        <f t="shared" si="294"/>
        <v>10</v>
      </c>
      <c r="BP314" s="949">
        <f t="shared" si="294"/>
        <v>14</v>
      </c>
      <c r="BQ314" s="949">
        <f t="shared" si="294"/>
        <v>14</v>
      </c>
      <c r="BR314" s="949">
        <f t="shared" si="294"/>
        <v>14</v>
      </c>
      <c r="BS314" s="949">
        <f t="shared" si="294"/>
        <v>8</v>
      </c>
      <c r="BT314" s="949">
        <f t="shared" si="294"/>
        <v>13</v>
      </c>
      <c r="BU314" s="949">
        <f t="shared" si="294"/>
        <v>15</v>
      </c>
      <c r="BV314" s="949">
        <f t="shared" si="294"/>
        <v>16</v>
      </c>
      <c r="BW314" s="949">
        <f t="shared" si="294"/>
        <v>11</v>
      </c>
      <c r="BX314" s="949">
        <f t="shared" si="294"/>
        <v>18</v>
      </c>
      <c r="BY314" s="949">
        <f t="shared" si="294"/>
        <v>15</v>
      </c>
      <c r="BZ314" s="949">
        <f t="shared" si="294"/>
        <v>17</v>
      </c>
      <c r="CA314" s="949">
        <f t="shared" si="294"/>
        <v>9</v>
      </c>
      <c r="CB314" s="949">
        <f t="shared" si="294"/>
        <v>14</v>
      </c>
      <c r="CC314" s="949">
        <f t="shared" si="294"/>
        <v>13</v>
      </c>
      <c r="CD314" s="963"/>
      <c r="CE314" s="963"/>
      <c r="CF314" s="963"/>
      <c r="CG314" s="963"/>
      <c r="CH314" s="963"/>
      <c r="CI314" s="963"/>
      <c r="CJ314" s="963"/>
      <c r="CK314" s="963"/>
    </row>
    <row r="315" spans="1:89" s="3" customFormat="1" ht="47.25">
      <c r="A315" s="1397"/>
      <c r="B315" s="947"/>
      <c r="C315" s="35" t="s">
        <v>234</v>
      </c>
      <c r="D315" s="963"/>
      <c r="E315" s="37"/>
      <c r="F315" s="963"/>
      <c r="G315" s="963"/>
      <c r="H315" s="37"/>
      <c r="I315" s="963"/>
      <c r="J315" s="963"/>
      <c r="K315" s="963"/>
      <c r="L315" s="963"/>
      <c r="M315" s="963"/>
      <c r="N315" s="79"/>
      <c r="O315" s="79"/>
      <c r="P315" s="963"/>
      <c r="Q315" s="963"/>
      <c r="R315" s="963"/>
      <c r="S315" s="963"/>
      <c r="T315" s="963"/>
      <c r="U315" s="963"/>
      <c r="V315" s="963"/>
      <c r="W315" s="963"/>
      <c r="X315" s="963"/>
      <c r="Y315" s="963"/>
      <c r="Z315" s="963"/>
      <c r="AA315" s="963"/>
      <c r="AB315" s="963"/>
      <c r="AC315" s="963"/>
      <c r="AD315" s="963"/>
      <c r="AE315" s="963"/>
      <c r="AF315" s="963"/>
      <c r="AG315" s="963"/>
      <c r="AH315" s="963"/>
      <c r="AI315" s="963"/>
      <c r="AJ315" s="963"/>
      <c r="AK315" s="963"/>
      <c r="AL315" s="963"/>
      <c r="AM315" s="963"/>
      <c r="AN315" s="963"/>
      <c r="AO315" s="963"/>
      <c r="AP315" s="963"/>
      <c r="AQ315" s="963"/>
      <c r="AR315" s="963"/>
      <c r="AS315" s="963"/>
      <c r="AT315" s="963"/>
      <c r="AU315" s="963"/>
      <c r="AV315" s="963"/>
      <c r="AW315" s="963"/>
      <c r="AX315" s="963"/>
      <c r="AY315" s="963"/>
      <c r="AZ315" s="963"/>
      <c r="BA315" s="963"/>
      <c r="BB315" s="963"/>
      <c r="BC315" s="963"/>
      <c r="BD315" s="963"/>
      <c r="BE315" s="963"/>
      <c r="BF315" s="949">
        <f>COUNTIFS($S$9:$S$256,"x",BF$9:BF$256,"1")</f>
        <v>0</v>
      </c>
      <c r="BG315" s="949">
        <f>COUNTIFS($S$9:$S$256,"x",BG$9:BG$256,"1")</f>
        <v>1</v>
      </c>
      <c r="BH315" s="949">
        <f>COUNTIFS($S$9:$S$256,"x",BH$9:BH$256,"1")</f>
        <v>2</v>
      </c>
      <c r="BI315" s="949">
        <f>COUNTIFS($S$9:$S$256,"x",BI$9:BI$256,"1")</f>
        <v>4</v>
      </c>
      <c r="BJ315" s="949">
        <f>COUNTIFS($S$9:$S$256,"x",BJ$9:BJ$256,"1")</f>
        <v>1</v>
      </c>
      <c r="BK315" s="949">
        <f t="shared" ref="BK315:CC315" si="295">COUNTIFS($S$9:$S$256,"x",BK$9:BK$256,"1")</f>
        <v>9</v>
      </c>
      <c r="BL315" s="949">
        <f t="shared" si="295"/>
        <v>2</v>
      </c>
      <c r="BM315" s="949">
        <f t="shared" si="295"/>
        <v>3</v>
      </c>
      <c r="BN315" s="949">
        <f t="shared" si="295"/>
        <v>1</v>
      </c>
      <c r="BO315" s="949">
        <f t="shared" si="295"/>
        <v>8</v>
      </c>
      <c r="BP315" s="949">
        <f t="shared" si="295"/>
        <v>4</v>
      </c>
      <c r="BQ315" s="949">
        <f t="shared" si="295"/>
        <v>4</v>
      </c>
      <c r="BR315" s="949">
        <f t="shared" si="295"/>
        <v>4</v>
      </c>
      <c r="BS315" s="949">
        <f t="shared" si="295"/>
        <v>10</v>
      </c>
      <c r="BT315" s="949">
        <f t="shared" si="295"/>
        <v>5</v>
      </c>
      <c r="BU315" s="949">
        <f t="shared" si="295"/>
        <v>3</v>
      </c>
      <c r="BV315" s="949">
        <f t="shared" si="295"/>
        <v>2</v>
      </c>
      <c r="BW315" s="949">
        <f t="shared" si="295"/>
        <v>7</v>
      </c>
      <c r="BX315" s="949">
        <f t="shared" si="295"/>
        <v>0</v>
      </c>
      <c r="BY315" s="949">
        <f t="shared" si="295"/>
        <v>3</v>
      </c>
      <c r="BZ315" s="949">
        <f t="shared" si="295"/>
        <v>1</v>
      </c>
      <c r="CA315" s="949">
        <f t="shared" si="295"/>
        <v>9</v>
      </c>
      <c r="CB315" s="949">
        <f t="shared" si="295"/>
        <v>4</v>
      </c>
      <c r="CC315" s="949">
        <f t="shared" si="295"/>
        <v>5</v>
      </c>
      <c r="CD315" s="963"/>
      <c r="CE315" s="963"/>
      <c r="CF315" s="963"/>
      <c r="CG315" s="963"/>
      <c r="CH315" s="963"/>
      <c r="CI315" s="963"/>
      <c r="CJ315" s="963"/>
      <c r="CK315" s="963"/>
    </row>
    <row r="316" spans="1:89" s="3" customFormat="1" ht="47.25">
      <c r="A316" s="1397"/>
      <c r="B316" s="947"/>
      <c r="C316" s="35" t="s">
        <v>235</v>
      </c>
      <c r="D316" s="963"/>
      <c r="E316" s="37"/>
      <c r="F316" s="963"/>
      <c r="G316" s="963"/>
      <c r="H316" s="37"/>
      <c r="I316" s="963"/>
      <c r="J316" s="963"/>
      <c r="K316" s="963"/>
      <c r="L316" s="963"/>
      <c r="M316" s="963"/>
      <c r="N316" s="79"/>
      <c r="O316" s="79"/>
      <c r="P316" s="963"/>
      <c r="Q316" s="963"/>
      <c r="R316" s="963"/>
      <c r="S316" s="963"/>
      <c r="T316" s="963"/>
      <c r="U316" s="963"/>
      <c r="V316" s="963"/>
      <c r="W316" s="963"/>
      <c r="X316" s="963"/>
      <c r="Y316" s="963"/>
      <c r="Z316" s="963"/>
      <c r="AA316" s="963"/>
      <c r="AB316" s="963"/>
      <c r="AC316" s="963"/>
      <c r="AD316" s="963"/>
      <c r="AE316" s="963"/>
      <c r="AF316" s="963"/>
      <c r="AG316" s="963"/>
      <c r="AH316" s="963"/>
      <c r="AI316" s="963"/>
      <c r="AJ316" s="963"/>
      <c r="AK316" s="963"/>
      <c r="AL316" s="963"/>
      <c r="AM316" s="963"/>
      <c r="AN316" s="963"/>
      <c r="AO316" s="963"/>
      <c r="AP316" s="963"/>
      <c r="AQ316" s="963"/>
      <c r="AR316" s="963"/>
      <c r="AS316" s="963"/>
      <c r="AT316" s="963"/>
      <c r="AU316" s="963"/>
      <c r="AV316" s="963"/>
      <c r="AW316" s="963"/>
      <c r="AX316" s="963"/>
      <c r="AY316" s="963"/>
      <c r="AZ316" s="963"/>
      <c r="BA316" s="963"/>
      <c r="BB316" s="963"/>
      <c r="BC316" s="963"/>
      <c r="BD316" s="963"/>
      <c r="BE316" s="963"/>
      <c r="BF316" s="949">
        <f>COUNTIFS($S$9:$S$256,"x",BF$9:BF$256,"0")</f>
        <v>0</v>
      </c>
      <c r="BG316" s="949">
        <f t="shared" ref="BG316:CC316" si="296">COUNTIFS($S$9:$S$256,"x",BG$9:BG$256,"0")</f>
        <v>0</v>
      </c>
      <c r="BH316" s="949">
        <f t="shared" si="296"/>
        <v>0</v>
      </c>
      <c r="BI316" s="949">
        <f t="shared" si="296"/>
        <v>0</v>
      </c>
      <c r="BJ316" s="949">
        <f t="shared" si="296"/>
        <v>0</v>
      </c>
      <c r="BK316" s="949">
        <f t="shared" si="296"/>
        <v>0</v>
      </c>
      <c r="BL316" s="949">
        <f t="shared" si="296"/>
        <v>0</v>
      </c>
      <c r="BM316" s="949">
        <f t="shared" si="296"/>
        <v>0</v>
      </c>
      <c r="BN316" s="949">
        <f t="shared" si="296"/>
        <v>0</v>
      </c>
      <c r="BO316" s="949">
        <f t="shared" si="296"/>
        <v>0</v>
      </c>
      <c r="BP316" s="949">
        <f t="shared" si="296"/>
        <v>0</v>
      </c>
      <c r="BQ316" s="949">
        <f t="shared" si="296"/>
        <v>0</v>
      </c>
      <c r="BR316" s="949">
        <f t="shared" si="296"/>
        <v>0</v>
      </c>
      <c r="BS316" s="949">
        <f t="shared" si="296"/>
        <v>0</v>
      </c>
      <c r="BT316" s="949">
        <f t="shared" si="296"/>
        <v>0</v>
      </c>
      <c r="BU316" s="949">
        <f t="shared" si="296"/>
        <v>0</v>
      </c>
      <c r="BV316" s="949">
        <f t="shared" si="296"/>
        <v>0</v>
      </c>
      <c r="BW316" s="949">
        <f t="shared" si="296"/>
        <v>0</v>
      </c>
      <c r="BX316" s="949">
        <f t="shared" si="296"/>
        <v>0</v>
      </c>
      <c r="BY316" s="949">
        <f t="shared" si="296"/>
        <v>0</v>
      </c>
      <c r="BZ316" s="949">
        <f t="shared" si="296"/>
        <v>0</v>
      </c>
      <c r="CA316" s="949">
        <f t="shared" si="296"/>
        <v>0</v>
      </c>
      <c r="CB316" s="949">
        <f t="shared" si="296"/>
        <v>0</v>
      </c>
      <c r="CC316" s="949">
        <f t="shared" si="296"/>
        <v>0</v>
      </c>
      <c r="CD316" s="963"/>
      <c r="CE316" s="963"/>
      <c r="CF316" s="963"/>
      <c r="CG316" s="963"/>
      <c r="CH316" s="963"/>
      <c r="CI316" s="963"/>
      <c r="CJ316" s="963"/>
      <c r="CK316" s="963"/>
    </row>
    <row r="317" spans="1:89" s="3" customFormat="1">
      <c r="A317" s="1397"/>
      <c r="B317" s="947"/>
      <c r="C317" s="1399" t="s">
        <v>236</v>
      </c>
      <c r="D317" s="963"/>
      <c r="E317" s="37"/>
      <c r="F317" s="963"/>
      <c r="G317" s="963"/>
      <c r="H317" s="37"/>
      <c r="I317" s="963"/>
      <c r="J317" s="963"/>
      <c r="K317" s="963"/>
      <c r="L317" s="963"/>
      <c r="M317" s="963"/>
      <c r="N317" s="79"/>
      <c r="O317" s="79"/>
      <c r="P317" s="963"/>
      <c r="Q317" s="963"/>
      <c r="R317" s="963"/>
      <c r="S317" s="963"/>
      <c r="T317" s="963"/>
      <c r="U317" s="963"/>
      <c r="V317" s="963"/>
      <c r="W317" s="963"/>
      <c r="X317" s="963"/>
      <c r="Y317" s="963"/>
      <c r="Z317" s="963"/>
      <c r="AA317" s="963"/>
      <c r="AB317" s="963"/>
      <c r="AC317" s="963"/>
      <c r="AD317" s="963"/>
      <c r="AE317" s="963"/>
      <c r="AF317" s="963"/>
      <c r="AG317" s="963"/>
      <c r="AH317" s="963"/>
      <c r="AI317" s="963"/>
      <c r="AJ317" s="963"/>
      <c r="AK317" s="963"/>
      <c r="AL317" s="963"/>
      <c r="AM317" s="963"/>
      <c r="AN317" s="963"/>
      <c r="AO317" s="963"/>
      <c r="AP317" s="963"/>
      <c r="AQ317" s="963"/>
      <c r="AR317" s="963"/>
      <c r="AS317" s="963"/>
      <c r="AT317" s="963"/>
      <c r="AU317" s="963"/>
      <c r="AV317" s="963"/>
      <c r="AW317" s="963"/>
      <c r="AX317" s="963"/>
      <c r="AY317" s="963"/>
      <c r="AZ317" s="963"/>
      <c r="BA317" s="963"/>
      <c r="BB317" s="963"/>
      <c r="BC317" s="963"/>
      <c r="BD317" s="963"/>
      <c r="BE317" s="963"/>
      <c r="BF317" s="1015">
        <f>(((BF314*2)+(BF315*1)+(BF316*0)))/(BF314+BF315+BF316)</f>
        <v>2</v>
      </c>
      <c r="BG317" s="1015">
        <f>(((BG314*2)+(BG315*1)+(BG316*0)))/(BG314+BG315+BG316)</f>
        <v>1.9444444444444444</v>
      </c>
      <c r="BH317" s="1015">
        <f>(((BH314*2)+(BH315*1)+(BH316*0)))/(BH314+BH315+BH316)</f>
        <v>1.8888888888888888</v>
      </c>
      <c r="BI317" s="1015">
        <f>(((BI314*2)+(BI315*1)+(BI316*0)))/(BI314+BI315+BI316)</f>
        <v>1.7777777777777777</v>
      </c>
      <c r="BJ317" s="1015">
        <f>(((BJ314*2)+(BJ315*1)+(BJ316*0)))/(BJ314+BJ315+BJ316)</f>
        <v>1.9444444444444444</v>
      </c>
      <c r="BK317" s="1015">
        <f t="shared" ref="BK317:CC317" si="297">(((BK314*2)+(BK315*1)+(BK316*0)))/(BK314+BK315+BK316)</f>
        <v>1.5</v>
      </c>
      <c r="BL317" s="1015">
        <f t="shared" si="297"/>
        <v>1.8888888888888888</v>
      </c>
      <c r="BM317" s="1015">
        <f t="shared" si="297"/>
        <v>1.8333333333333333</v>
      </c>
      <c r="BN317" s="1015">
        <f t="shared" si="297"/>
        <v>1.9444444444444444</v>
      </c>
      <c r="BO317" s="1015">
        <f t="shared" si="297"/>
        <v>1.5555555555555556</v>
      </c>
      <c r="BP317" s="1015">
        <f t="shared" si="297"/>
        <v>1.7777777777777777</v>
      </c>
      <c r="BQ317" s="1015">
        <f t="shared" si="297"/>
        <v>1.7777777777777777</v>
      </c>
      <c r="BR317" s="1015">
        <f t="shared" si="297"/>
        <v>1.7777777777777777</v>
      </c>
      <c r="BS317" s="1015">
        <f t="shared" si="297"/>
        <v>1.4444444444444444</v>
      </c>
      <c r="BT317" s="1015">
        <f t="shared" si="297"/>
        <v>1.7222222222222223</v>
      </c>
      <c r="BU317" s="1015">
        <f t="shared" si="297"/>
        <v>1.8333333333333333</v>
      </c>
      <c r="BV317" s="1015">
        <f t="shared" si="297"/>
        <v>1.8888888888888888</v>
      </c>
      <c r="BW317" s="1015">
        <f t="shared" si="297"/>
        <v>1.6111111111111112</v>
      </c>
      <c r="BX317" s="1015">
        <f t="shared" si="297"/>
        <v>2</v>
      </c>
      <c r="BY317" s="1015">
        <f t="shared" si="297"/>
        <v>1.8333333333333333</v>
      </c>
      <c r="BZ317" s="1015">
        <f t="shared" si="297"/>
        <v>1.9444444444444444</v>
      </c>
      <c r="CA317" s="1015">
        <f t="shared" si="297"/>
        <v>1.5</v>
      </c>
      <c r="CB317" s="1015">
        <f t="shared" si="297"/>
        <v>1.7777777777777777</v>
      </c>
      <c r="CC317" s="1015">
        <f t="shared" si="297"/>
        <v>1.7222222222222223</v>
      </c>
      <c r="CD317" s="1400">
        <f>COUNTIF($BF318:$CC318,"Đ")</f>
        <v>20</v>
      </c>
      <c r="CE317" s="1403">
        <f>CD317/COUNTA($BF318:$CC318)</f>
        <v>0.83333333333333337</v>
      </c>
      <c r="CF317" s="1400">
        <f>COUNTIF($BF318:$CC318,"CCG")</f>
        <v>4</v>
      </c>
      <c r="CG317" s="1403">
        <f>CF317/COUNTA($BF318:$CC318)</f>
        <v>0.16666666666666666</v>
      </c>
      <c r="CH317" s="1400">
        <f>COUNTIF($BF318:$CC318,"CĐ")</f>
        <v>0</v>
      </c>
      <c r="CI317" s="1403">
        <f>CH317/COUNTA($BF318:$CC318)</f>
        <v>0</v>
      </c>
      <c r="CJ317" s="1407">
        <f>(((CD317*2)+(CF317*1)+(CH317*0)))/(CD317+CF317+CH317)</f>
        <v>1.8333333333333333</v>
      </c>
      <c r="CK317" s="1407" t="str">
        <f>IF(CJ317&gt;=1.6,"Đạt mục tiêu",IF(CJ317&gt;=1,"Cần cố gắng","Chưa đạt"))</f>
        <v>Đạt mục tiêu</v>
      </c>
    </row>
    <row r="318" spans="1:89" s="3" customFormat="1">
      <c r="A318" s="1398"/>
      <c r="B318" s="947"/>
      <c r="C318" s="1399"/>
      <c r="D318" s="963"/>
      <c r="E318" s="37"/>
      <c r="F318" s="963"/>
      <c r="G318" s="963"/>
      <c r="H318" s="37"/>
      <c r="I318" s="963"/>
      <c r="J318" s="963"/>
      <c r="K318" s="963"/>
      <c r="L318" s="963"/>
      <c r="M318" s="963"/>
      <c r="N318" s="79"/>
      <c r="O318" s="79"/>
      <c r="P318" s="963"/>
      <c r="Q318" s="963"/>
      <c r="R318" s="963"/>
      <c r="S318" s="963"/>
      <c r="T318" s="963"/>
      <c r="U318" s="963"/>
      <c r="V318" s="963"/>
      <c r="W318" s="963"/>
      <c r="X318" s="963"/>
      <c r="Y318" s="963"/>
      <c r="Z318" s="963"/>
      <c r="AA318" s="963"/>
      <c r="AB318" s="963"/>
      <c r="AC318" s="963"/>
      <c r="AD318" s="963"/>
      <c r="AE318" s="963"/>
      <c r="AF318" s="963"/>
      <c r="AG318" s="963"/>
      <c r="AH318" s="963"/>
      <c r="AI318" s="963"/>
      <c r="AJ318" s="963"/>
      <c r="AK318" s="963"/>
      <c r="AL318" s="963"/>
      <c r="AM318" s="963"/>
      <c r="AN318" s="963"/>
      <c r="AO318" s="963"/>
      <c r="AP318" s="963"/>
      <c r="AQ318" s="963"/>
      <c r="AR318" s="963"/>
      <c r="AS318" s="963"/>
      <c r="AT318" s="963"/>
      <c r="AU318" s="963"/>
      <c r="AV318" s="963"/>
      <c r="AW318" s="963"/>
      <c r="AX318" s="963"/>
      <c r="AY318" s="963"/>
      <c r="AZ318" s="963"/>
      <c r="BA318" s="963"/>
      <c r="BB318" s="963"/>
      <c r="BC318" s="963"/>
      <c r="BD318" s="963"/>
      <c r="BE318" s="963"/>
      <c r="BF318" s="1015" t="str">
        <f>IF(BF317&lt;1,"CĐ",IF(BF317&lt;1.6,"CCG","Đ"))</f>
        <v>Đ</v>
      </c>
      <c r="BG318" s="1015" t="str">
        <f>IF(BG317&lt;1,"CĐ",IF(BG317&lt;1.6,"CCG","Đ"))</f>
        <v>Đ</v>
      </c>
      <c r="BH318" s="1015" t="str">
        <f>IF(BH317&lt;1,"CĐ",IF(BH317&lt;1.6,"CCG","Đ"))</f>
        <v>Đ</v>
      </c>
      <c r="BI318" s="1015" t="str">
        <f>IF(BI317&lt;1,"CĐ",IF(BI317&lt;1.6,"CCG","Đ"))</f>
        <v>Đ</v>
      </c>
      <c r="BJ318" s="1015" t="str">
        <f>IF(BJ317&lt;1,"CĐ",IF(BJ317&lt;1.6,"CCG","Đ"))</f>
        <v>Đ</v>
      </c>
      <c r="BK318" s="1015" t="str">
        <f t="shared" ref="BK318:CC318" si="298">IF(BK317&lt;1,"CĐ",IF(BK317&lt;1.6,"CCG","Đ"))</f>
        <v>CCG</v>
      </c>
      <c r="BL318" s="1015" t="str">
        <f t="shared" si="298"/>
        <v>Đ</v>
      </c>
      <c r="BM318" s="1015" t="str">
        <f t="shared" si="298"/>
        <v>Đ</v>
      </c>
      <c r="BN318" s="1015" t="str">
        <f t="shared" si="298"/>
        <v>Đ</v>
      </c>
      <c r="BO318" s="1015" t="str">
        <f t="shared" si="298"/>
        <v>CCG</v>
      </c>
      <c r="BP318" s="1015" t="str">
        <f t="shared" si="298"/>
        <v>Đ</v>
      </c>
      <c r="BQ318" s="1015" t="str">
        <f t="shared" si="298"/>
        <v>Đ</v>
      </c>
      <c r="BR318" s="1015" t="str">
        <f t="shared" si="298"/>
        <v>Đ</v>
      </c>
      <c r="BS318" s="1015" t="str">
        <f t="shared" si="298"/>
        <v>CCG</v>
      </c>
      <c r="BT318" s="1015" t="str">
        <f t="shared" si="298"/>
        <v>Đ</v>
      </c>
      <c r="BU318" s="1015" t="str">
        <f t="shared" si="298"/>
        <v>Đ</v>
      </c>
      <c r="BV318" s="1015" t="str">
        <f t="shared" si="298"/>
        <v>Đ</v>
      </c>
      <c r="BW318" s="1015" t="str">
        <f t="shared" si="298"/>
        <v>Đ</v>
      </c>
      <c r="BX318" s="1015" t="str">
        <f t="shared" si="298"/>
        <v>Đ</v>
      </c>
      <c r="BY318" s="1015" t="str">
        <f t="shared" si="298"/>
        <v>Đ</v>
      </c>
      <c r="BZ318" s="1015" t="str">
        <f t="shared" si="298"/>
        <v>Đ</v>
      </c>
      <c r="CA318" s="1015" t="str">
        <f t="shared" si="298"/>
        <v>CCG</v>
      </c>
      <c r="CB318" s="1015" t="str">
        <f t="shared" si="298"/>
        <v>Đ</v>
      </c>
      <c r="CC318" s="1015" t="str">
        <f t="shared" si="298"/>
        <v>Đ</v>
      </c>
      <c r="CD318" s="1400"/>
      <c r="CE318" s="1403"/>
      <c r="CF318" s="1400"/>
      <c r="CG318" s="1403"/>
      <c r="CH318" s="1400"/>
      <c r="CI318" s="1403"/>
      <c r="CJ318" s="1407"/>
      <c r="CK318" s="1407"/>
    </row>
    <row r="319" spans="1:89" s="3" customFormat="1" ht="67.5" customHeight="1">
      <c r="A319" s="1396" t="s">
        <v>1437</v>
      </c>
      <c r="B319" s="948"/>
      <c r="C319" s="35" t="s">
        <v>233</v>
      </c>
      <c r="D319" s="962"/>
      <c r="E319" s="31"/>
      <c r="F319" s="962"/>
      <c r="G319" s="962"/>
      <c r="H319" s="31"/>
      <c r="I319" s="962"/>
      <c r="J319" s="962"/>
      <c r="K319" s="962"/>
      <c r="L319" s="962"/>
      <c r="M319" s="963"/>
      <c r="N319" s="79"/>
      <c r="O319" s="79"/>
      <c r="P319" s="962"/>
      <c r="Q319" s="962"/>
      <c r="R319" s="962"/>
      <c r="S319" s="962"/>
      <c r="T319" s="962"/>
      <c r="U319" s="962"/>
      <c r="V319" s="962"/>
      <c r="W319" s="962"/>
      <c r="X319" s="962"/>
      <c r="Y319" s="962"/>
      <c r="Z319" s="962"/>
      <c r="AA319" s="962"/>
      <c r="AB319" s="962"/>
      <c r="AC319" s="962"/>
      <c r="AD319" s="962"/>
      <c r="AE319" s="962"/>
      <c r="AF319" s="962"/>
      <c r="AG319" s="962"/>
      <c r="AH319" s="962"/>
      <c r="AI319" s="962"/>
      <c r="AJ319" s="962"/>
      <c r="AK319" s="962"/>
      <c r="AL319" s="962"/>
      <c r="AM319" s="962"/>
      <c r="AN319" s="962"/>
      <c r="AO319" s="962"/>
      <c r="AP319" s="962"/>
      <c r="AQ319" s="962"/>
      <c r="AR319" s="962"/>
      <c r="AS319" s="962"/>
      <c r="AT319" s="962"/>
      <c r="AU319" s="962"/>
      <c r="AV319" s="962"/>
      <c r="AW319" s="962"/>
      <c r="AX319" s="962"/>
      <c r="AY319" s="962"/>
      <c r="AZ319" s="962"/>
      <c r="BA319" s="962"/>
      <c r="BB319" s="962"/>
      <c r="BC319" s="962"/>
      <c r="BD319" s="962"/>
      <c r="BE319" s="962"/>
      <c r="BF319" s="949">
        <f>COUNTIFS($T$9:$T$256,"x",BF$9:BF$256,"2")</f>
        <v>14</v>
      </c>
      <c r="BG319" s="949">
        <f t="shared" ref="BG319:CC319" si="299">COUNTIFS($T$9:$T$256,"x",BG$9:BG$256,"2")</f>
        <v>13</v>
      </c>
      <c r="BH319" s="949">
        <f t="shared" si="299"/>
        <v>14</v>
      </c>
      <c r="BI319" s="949">
        <f t="shared" si="299"/>
        <v>10</v>
      </c>
      <c r="BJ319" s="949">
        <f t="shared" si="299"/>
        <v>13</v>
      </c>
      <c r="BK319" s="949">
        <f t="shared" si="299"/>
        <v>10</v>
      </c>
      <c r="BL319" s="949">
        <f t="shared" si="299"/>
        <v>13</v>
      </c>
      <c r="BM319" s="949">
        <f t="shared" si="299"/>
        <v>13</v>
      </c>
      <c r="BN319" s="949">
        <f t="shared" si="299"/>
        <v>14</v>
      </c>
      <c r="BO319" s="949">
        <f t="shared" si="299"/>
        <v>7</v>
      </c>
      <c r="BP319" s="949">
        <f t="shared" si="299"/>
        <v>8</v>
      </c>
      <c r="BQ319" s="949">
        <f t="shared" si="299"/>
        <v>12</v>
      </c>
      <c r="BR319" s="949">
        <f t="shared" si="299"/>
        <v>13</v>
      </c>
      <c r="BS319" s="949">
        <f t="shared" si="299"/>
        <v>6</v>
      </c>
      <c r="BT319" s="949">
        <f t="shared" si="299"/>
        <v>12</v>
      </c>
      <c r="BU319" s="949">
        <f t="shared" si="299"/>
        <v>13</v>
      </c>
      <c r="BV319" s="949">
        <f t="shared" si="299"/>
        <v>14</v>
      </c>
      <c r="BW319" s="949">
        <f t="shared" si="299"/>
        <v>8</v>
      </c>
      <c r="BX319" s="949">
        <f t="shared" si="299"/>
        <v>13</v>
      </c>
      <c r="BY319" s="949">
        <f t="shared" si="299"/>
        <v>11</v>
      </c>
      <c r="BZ319" s="949">
        <f t="shared" si="299"/>
        <v>12</v>
      </c>
      <c r="CA319" s="949">
        <f t="shared" si="299"/>
        <v>4</v>
      </c>
      <c r="CB319" s="949">
        <f t="shared" si="299"/>
        <v>12</v>
      </c>
      <c r="CC319" s="949">
        <f t="shared" si="299"/>
        <v>10</v>
      </c>
      <c r="CD319" s="963"/>
      <c r="CE319" s="963"/>
      <c r="CF319" s="963"/>
      <c r="CG319" s="963"/>
      <c r="CH319" s="963"/>
      <c r="CI319" s="963"/>
      <c r="CJ319" s="963"/>
      <c r="CK319" s="963"/>
    </row>
    <row r="320" spans="1:89" s="3" customFormat="1" ht="47.25">
      <c r="A320" s="1397"/>
      <c r="B320" s="948"/>
      <c r="C320" s="35" t="s">
        <v>234</v>
      </c>
      <c r="D320" s="962"/>
      <c r="E320" s="31"/>
      <c r="F320" s="962"/>
      <c r="G320" s="962"/>
      <c r="H320" s="31"/>
      <c r="I320" s="962"/>
      <c r="J320" s="962"/>
      <c r="K320" s="962"/>
      <c r="L320" s="962"/>
      <c r="M320" s="963"/>
      <c r="N320" s="79"/>
      <c r="O320" s="79"/>
      <c r="P320" s="962"/>
      <c r="Q320" s="962"/>
      <c r="R320" s="962"/>
      <c r="S320" s="962"/>
      <c r="T320" s="962"/>
      <c r="U320" s="962"/>
      <c r="V320" s="962"/>
      <c r="W320" s="962"/>
      <c r="X320" s="962"/>
      <c r="Y320" s="962"/>
      <c r="Z320" s="962"/>
      <c r="AA320" s="962"/>
      <c r="AB320" s="962"/>
      <c r="AC320" s="962"/>
      <c r="AD320" s="962"/>
      <c r="AE320" s="962"/>
      <c r="AF320" s="962"/>
      <c r="AG320" s="962"/>
      <c r="AH320" s="962"/>
      <c r="AI320" s="962"/>
      <c r="AJ320" s="962"/>
      <c r="AK320" s="962"/>
      <c r="AL320" s="962"/>
      <c r="AM320" s="962"/>
      <c r="AN320" s="962"/>
      <c r="AO320" s="962"/>
      <c r="AP320" s="962"/>
      <c r="AQ320" s="962"/>
      <c r="AR320" s="962"/>
      <c r="AS320" s="962"/>
      <c r="AT320" s="962"/>
      <c r="AU320" s="962"/>
      <c r="AV320" s="962"/>
      <c r="AW320" s="962"/>
      <c r="AX320" s="962"/>
      <c r="AY320" s="962"/>
      <c r="AZ320" s="962"/>
      <c r="BA320" s="962"/>
      <c r="BB320" s="962"/>
      <c r="BC320" s="962"/>
      <c r="BD320" s="962"/>
      <c r="BE320" s="962"/>
      <c r="BF320" s="949">
        <f>COUNTIFS($T$9:$T$256,"x",BF$9:BF$256,"1")</f>
        <v>0</v>
      </c>
      <c r="BG320" s="949">
        <f>COUNTIFS($T$9:$T$256,"x",BG$9:BG$256,"1")</f>
        <v>1</v>
      </c>
      <c r="BH320" s="949">
        <f>COUNTIFS($T$9:$T$256,"x",BH$9:BH$256,"1")</f>
        <v>0</v>
      </c>
      <c r="BI320" s="949">
        <f>COUNTIFS($T$9:$T$256,"x",BI$9:BI$256,"1")</f>
        <v>4</v>
      </c>
      <c r="BJ320" s="949">
        <f>COUNTIFS($T$9:$T$256,"x",BJ$9:BJ$256,"1")</f>
        <v>1</v>
      </c>
      <c r="BK320" s="949">
        <f t="shared" ref="BK320:CC320" si="300">COUNTIFS($T$9:$T$256,"x",BK$9:BK$256,"1")</f>
        <v>4</v>
      </c>
      <c r="BL320" s="949">
        <f t="shared" si="300"/>
        <v>1</v>
      </c>
      <c r="BM320" s="949">
        <f t="shared" si="300"/>
        <v>1</v>
      </c>
      <c r="BN320" s="949">
        <f t="shared" si="300"/>
        <v>0</v>
      </c>
      <c r="BO320" s="949">
        <f t="shared" si="300"/>
        <v>7</v>
      </c>
      <c r="BP320" s="949">
        <f t="shared" si="300"/>
        <v>6</v>
      </c>
      <c r="BQ320" s="949">
        <f t="shared" si="300"/>
        <v>3</v>
      </c>
      <c r="BR320" s="949">
        <f t="shared" si="300"/>
        <v>1</v>
      </c>
      <c r="BS320" s="949">
        <f t="shared" si="300"/>
        <v>8</v>
      </c>
      <c r="BT320" s="949">
        <f t="shared" si="300"/>
        <v>2</v>
      </c>
      <c r="BU320" s="949">
        <f t="shared" si="300"/>
        <v>1</v>
      </c>
      <c r="BV320" s="949">
        <f t="shared" si="300"/>
        <v>0</v>
      </c>
      <c r="BW320" s="949">
        <f t="shared" si="300"/>
        <v>6</v>
      </c>
      <c r="BX320" s="949">
        <f t="shared" si="300"/>
        <v>1</v>
      </c>
      <c r="BY320" s="949">
        <f t="shared" si="300"/>
        <v>3</v>
      </c>
      <c r="BZ320" s="949">
        <f t="shared" si="300"/>
        <v>2</v>
      </c>
      <c r="CA320" s="949">
        <f t="shared" si="300"/>
        <v>10</v>
      </c>
      <c r="CB320" s="949">
        <f t="shared" si="300"/>
        <v>3</v>
      </c>
      <c r="CC320" s="949">
        <f t="shared" si="300"/>
        <v>4</v>
      </c>
      <c r="CD320" s="963"/>
      <c r="CE320" s="963"/>
      <c r="CF320" s="963"/>
      <c r="CG320" s="963"/>
      <c r="CH320" s="963"/>
      <c r="CI320" s="963"/>
      <c r="CJ320" s="963"/>
      <c r="CK320" s="963"/>
    </row>
    <row r="321" spans="1:89" s="3" customFormat="1" ht="47.25">
      <c r="A321" s="1397"/>
      <c r="B321" s="948"/>
      <c r="C321" s="35" t="s">
        <v>235</v>
      </c>
      <c r="D321" s="962"/>
      <c r="E321" s="31"/>
      <c r="F321" s="962"/>
      <c r="G321" s="962"/>
      <c r="H321" s="31"/>
      <c r="I321" s="962"/>
      <c r="J321" s="962"/>
      <c r="K321" s="962"/>
      <c r="L321" s="962"/>
      <c r="M321" s="963"/>
      <c r="N321" s="79"/>
      <c r="O321" s="79"/>
      <c r="P321" s="962"/>
      <c r="Q321" s="962"/>
      <c r="R321" s="962"/>
      <c r="S321" s="962"/>
      <c r="T321" s="962"/>
      <c r="U321" s="962"/>
      <c r="V321" s="962"/>
      <c r="W321" s="962"/>
      <c r="X321" s="962"/>
      <c r="Y321" s="962"/>
      <c r="Z321" s="962"/>
      <c r="AA321" s="962"/>
      <c r="AB321" s="962"/>
      <c r="AC321" s="962"/>
      <c r="AD321" s="962"/>
      <c r="AE321" s="962"/>
      <c r="AF321" s="962"/>
      <c r="AG321" s="962"/>
      <c r="AH321" s="962"/>
      <c r="AI321" s="962"/>
      <c r="AJ321" s="962"/>
      <c r="AK321" s="962"/>
      <c r="AL321" s="962"/>
      <c r="AM321" s="962"/>
      <c r="AN321" s="962"/>
      <c r="AO321" s="962"/>
      <c r="AP321" s="962"/>
      <c r="AQ321" s="962"/>
      <c r="AR321" s="962"/>
      <c r="AS321" s="962"/>
      <c r="AT321" s="962"/>
      <c r="AU321" s="962"/>
      <c r="AV321" s="962"/>
      <c r="AW321" s="962"/>
      <c r="AX321" s="962"/>
      <c r="AY321" s="962"/>
      <c r="AZ321" s="962"/>
      <c r="BA321" s="962"/>
      <c r="BB321" s="962"/>
      <c r="BC321" s="962"/>
      <c r="BD321" s="962"/>
      <c r="BE321" s="962"/>
      <c r="BF321" s="949">
        <f>COUNTIFS($T$9:$T$256,"x",BF$9:BF$256,"0")</f>
        <v>0</v>
      </c>
      <c r="BG321" s="949">
        <f>COUNTIFS($T$9:$T$256,"x",BG$9:BG$256,"0")</f>
        <v>0</v>
      </c>
      <c r="BH321" s="949">
        <f>COUNTIFS($T$9:$T$256,"x",BH$9:BH$256,"0")</f>
        <v>0</v>
      </c>
      <c r="BI321" s="949">
        <f>COUNTIFS($T$9:$T$256,"x",BI$9:BI$256,"0")</f>
        <v>0</v>
      </c>
      <c r="BJ321" s="949">
        <f>COUNTIFS($T$9:$T$256,"x",BJ$9:BJ$256,"0")</f>
        <v>0</v>
      </c>
      <c r="BK321" s="949">
        <f t="shared" ref="BK321:BU321" si="301">COUNTIFS($T$9:$T$256,"x",BK$9:BK$256,"0")</f>
        <v>0</v>
      </c>
      <c r="BL321" s="949">
        <f t="shared" si="301"/>
        <v>0</v>
      </c>
      <c r="BM321" s="949">
        <f t="shared" si="301"/>
        <v>0</v>
      </c>
      <c r="BN321" s="949">
        <f t="shared" si="301"/>
        <v>0</v>
      </c>
      <c r="BO321" s="949">
        <f t="shared" si="301"/>
        <v>0</v>
      </c>
      <c r="BP321" s="949">
        <f t="shared" si="301"/>
        <v>0</v>
      </c>
      <c r="BQ321" s="949">
        <f t="shared" si="301"/>
        <v>0</v>
      </c>
      <c r="BR321" s="949">
        <f t="shared" si="301"/>
        <v>0</v>
      </c>
      <c r="BS321" s="949">
        <f t="shared" si="301"/>
        <v>0</v>
      </c>
      <c r="BT321" s="949">
        <f t="shared" si="301"/>
        <v>0</v>
      </c>
      <c r="BU321" s="949">
        <f t="shared" si="301"/>
        <v>0</v>
      </c>
      <c r="BV321" s="949">
        <f>COUNTIFS($T$9:$T$256,"x",BV$9:BV$256,"0")</f>
        <v>0</v>
      </c>
      <c r="BW321" s="949">
        <f t="shared" ref="BW321:CC321" si="302">COUNTIFS($T$9:$T$256,"x",BW$9:BW$256,"0")</f>
        <v>0</v>
      </c>
      <c r="BX321" s="949">
        <f t="shared" si="302"/>
        <v>0</v>
      </c>
      <c r="BY321" s="949">
        <f t="shared" si="302"/>
        <v>0</v>
      </c>
      <c r="BZ321" s="949">
        <f t="shared" si="302"/>
        <v>0</v>
      </c>
      <c r="CA321" s="949">
        <f t="shared" si="302"/>
        <v>0</v>
      </c>
      <c r="CB321" s="949">
        <f t="shared" si="302"/>
        <v>0</v>
      </c>
      <c r="CC321" s="949">
        <f t="shared" si="302"/>
        <v>0</v>
      </c>
      <c r="CD321" s="963"/>
      <c r="CE321" s="963"/>
      <c r="CF321" s="963"/>
      <c r="CG321" s="963"/>
      <c r="CH321" s="963"/>
      <c r="CI321" s="963"/>
      <c r="CJ321" s="963"/>
      <c r="CK321" s="963"/>
    </row>
    <row r="322" spans="1:89" s="3" customFormat="1">
      <c r="A322" s="1397"/>
      <c r="B322" s="948"/>
      <c r="C322" s="1399" t="s">
        <v>236</v>
      </c>
      <c r="D322" s="962"/>
      <c r="E322" s="31"/>
      <c r="F322" s="962"/>
      <c r="G322" s="962"/>
      <c r="H322" s="31"/>
      <c r="I322" s="962"/>
      <c r="J322" s="962"/>
      <c r="K322" s="962"/>
      <c r="L322" s="962"/>
      <c r="M322" s="963"/>
      <c r="N322" s="79"/>
      <c r="O322" s="79"/>
      <c r="P322" s="962"/>
      <c r="Q322" s="962"/>
      <c r="R322" s="962"/>
      <c r="S322" s="962"/>
      <c r="T322" s="962"/>
      <c r="U322" s="962"/>
      <c r="V322" s="962"/>
      <c r="W322" s="962"/>
      <c r="X322" s="962"/>
      <c r="Y322" s="962"/>
      <c r="Z322" s="962"/>
      <c r="AA322" s="962"/>
      <c r="AB322" s="962"/>
      <c r="AC322" s="962"/>
      <c r="AD322" s="962"/>
      <c r="AE322" s="962"/>
      <c r="AF322" s="962"/>
      <c r="AG322" s="962"/>
      <c r="AH322" s="962"/>
      <c r="AI322" s="962"/>
      <c r="AJ322" s="962"/>
      <c r="AK322" s="962"/>
      <c r="AL322" s="962"/>
      <c r="AM322" s="962"/>
      <c r="AN322" s="962"/>
      <c r="AO322" s="962"/>
      <c r="AP322" s="962"/>
      <c r="AQ322" s="962"/>
      <c r="AR322" s="962"/>
      <c r="AS322" s="962"/>
      <c r="AT322" s="962"/>
      <c r="AU322" s="962"/>
      <c r="AV322" s="962"/>
      <c r="AW322" s="962"/>
      <c r="AX322" s="962"/>
      <c r="AY322" s="962"/>
      <c r="AZ322" s="962"/>
      <c r="BA322" s="962"/>
      <c r="BB322" s="962"/>
      <c r="BC322" s="962"/>
      <c r="BD322" s="962"/>
      <c r="BE322" s="962"/>
      <c r="BF322" s="1015">
        <f>(((BF319*2)+(BF320*1)+(BF321*0)))/(BF319+BF320+BF321)</f>
        <v>2</v>
      </c>
      <c r="BG322" s="1015">
        <f>(((BG319*2)+(BG320*1)+(BG321*0)))/(BG319+BG320+BG321)</f>
        <v>1.9285714285714286</v>
      </c>
      <c r="BH322" s="1015">
        <f>(((BH319*2)+(BH320*1)+(BH321*0)))/(BH319+BH320+BH321)</f>
        <v>2</v>
      </c>
      <c r="BI322" s="1015">
        <f>(((BI319*2)+(BI320*1)+(BI321*0)))/(BI319+BI320+BI321)</f>
        <v>1.7142857142857142</v>
      </c>
      <c r="BJ322" s="1015">
        <f>(((BJ319*2)+(BJ320*1)+(BJ321*0)))/(BJ319+BJ320+BJ321)</f>
        <v>1.9285714285714286</v>
      </c>
      <c r="BK322" s="1015">
        <f t="shared" ref="BK322:BU322" si="303">(((BK319*2)+(BK320*1)+(BK321*0)))/(BK319+BK320+BK321)</f>
        <v>1.7142857142857142</v>
      </c>
      <c r="BL322" s="1015">
        <f t="shared" si="303"/>
        <v>1.9285714285714286</v>
      </c>
      <c r="BM322" s="1015">
        <f t="shared" si="303"/>
        <v>1.9285714285714286</v>
      </c>
      <c r="BN322" s="1015">
        <f t="shared" si="303"/>
        <v>2</v>
      </c>
      <c r="BO322" s="1015">
        <f t="shared" si="303"/>
        <v>1.5</v>
      </c>
      <c r="BP322" s="1015">
        <f t="shared" si="303"/>
        <v>1.5714285714285714</v>
      </c>
      <c r="BQ322" s="1015">
        <f t="shared" si="303"/>
        <v>1.8</v>
      </c>
      <c r="BR322" s="1015">
        <f t="shared" si="303"/>
        <v>1.9285714285714286</v>
      </c>
      <c r="BS322" s="1015">
        <f t="shared" si="303"/>
        <v>1.4285714285714286</v>
      </c>
      <c r="BT322" s="1015">
        <f t="shared" si="303"/>
        <v>1.8571428571428572</v>
      </c>
      <c r="BU322" s="1015">
        <f t="shared" si="303"/>
        <v>1.9285714285714286</v>
      </c>
      <c r="BV322" s="1015">
        <f>(((BV319*2)+(BV320*1)+(BV321*0)))/(BV319+BV320+BV321)</f>
        <v>2</v>
      </c>
      <c r="BW322" s="1015">
        <f t="shared" ref="BW322:CC322" si="304">(((BW319*2)+(BW320*1)+(BW321*0)))/(BW319+BW320+BW321)</f>
        <v>1.5714285714285714</v>
      </c>
      <c r="BX322" s="1015">
        <f t="shared" si="304"/>
        <v>1.9285714285714286</v>
      </c>
      <c r="BY322" s="1015">
        <f t="shared" si="304"/>
        <v>1.7857142857142858</v>
      </c>
      <c r="BZ322" s="1015">
        <f t="shared" si="304"/>
        <v>1.8571428571428572</v>
      </c>
      <c r="CA322" s="1015">
        <f t="shared" si="304"/>
        <v>1.2857142857142858</v>
      </c>
      <c r="CB322" s="1015">
        <f t="shared" si="304"/>
        <v>1.8</v>
      </c>
      <c r="CC322" s="1015">
        <f t="shared" si="304"/>
        <v>1.7142857142857142</v>
      </c>
      <c r="CD322" s="1400">
        <f>COUNTIF($BF323:$CC323,"Đ")</f>
        <v>19</v>
      </c>
      <c r="CE322" s="1403">
        <f>CD322/COUNTA($BF323:$CC323)</f>
        <v>0.79166666666666663</v>
      </c>
      <c r="CF322" s="1400">
        <f>COUNTIF($BF323:$CC323,"CCG")</f>
        <v>5</v>
      </c>
      <c r="CG322" s="1403">
        <f>CF322/COUNTA($BF323:$CC323)</f>
        <v>0.20833333333333334</v>
      </c>
      <c r="CH322" s="1400">
        <f>COUNTIF($BF323:$CC323,"CĐ")</f>
        <v>0</v>
      </c>
      <c r="CI322" s="1403">
        <f>CH322/COUNTA($BF323:$CC323)</f>
        <v>0</v>
      </c>
      <c r="CJ322" s="1407">
        <f>(((CD322*2)+(CF322*1)+(CH322*0)))/(CD322+CF322+CH322)</f>
        <v>1.7916666666666667</v>
      </c>
      <c r="CK322" s="1407" t="str">
        <f>IF(CJ322&gt;=1.6,"Đạt mục tiêu",IF(CJ322&gt;=1,"Cần cố gắng","Chưa đạt"))</f>
        <v>Đạt mục tiêu</v>
      </c>
    </row>
    <row r="323" spans="1:89" s="3" customFormat="1">
      <c r="A323" s="1398"/>
      <c r="B323" s="948"/>
      <c r="C323" s="1399"/>
      <c r="D323" s="962"/>
      <c r="E323" s="31"/>
      <c r="F323" s="962"/>
      <c r="G323" s="962"/>
      <c r="H323" s="31"/>
      <c r="I323" s="962"/>
      <c r="J323" s="962"/>
      <c r="K323" s="962"/>
      <c r="L323" s="962"/>
      <c r="M323" s="963"/>
      <c r="N323" s="79"/>
      <c r="O323" s="79"/>
      <c r="P323" s="962"/>
      <c r="Q323" s="962"/>
      <c r="R323" s="962"/>
      <c r="S323" s="962"/>
      <c r="T323" s="962"/>
      <c r="U323" s="962"/>
      <c r="V323" s="962"/>
      <c r="W323" s="962"/>
      <c r="X323" s="962"/>
      <c r="Y323" s="962"/>
      <c r="Z323" s="962"/>
      <c r="AA323" s="962"/>
      <c r="AB323" s="962"/>
      <c r="AC323" s="962"/>
      <c r="AD323" s="962"/>
      <c r="AE323" s="962"/>
      <c r="AF323" s="962"/>
      <c r="AG323" s="962"/>
      <c r="AH323" s="962"/>
      <c r="AI323" s="962"/>
      <c r="AJ323" s="962"/>
      <c r="AK323" s="962"/>
      <c r="AL323" s="962"/>
      <c r="AM323" s="962"/>
      <c r="AN323" s="962"/>
      <c r="AO323" s="962"/>
      <c r="AP323" s="962"/>
      <c r="AQ323" s="962"/>
      <c r="AR323" s="962"/>
      <c r="AS323" s="962"/>
      <c r="AT323" s="962"/>
      <c r="AU323" s="962"/>
      <c r="AV323" s="962"/>
      <c r="AW323" s="962"/>
      <c r="AX323" s="962"/>
      <c r="AY323" s="962"/>
      <c r="AZ323" s="962"/>
      <c r="BA323" s="962"/>
      <c r="BB323" s="962"/>
      <c r="BC323" s="962"/>
      <c r="BD323" s="962"/>
      <c r="BE323" s="962"/>
      <c r="BF323" s="1015" t="str">
        <f>IF(BF322&lt;1,"CĐ",IF(BF322&lt;1.6,"CCG","Đ"))</f>
        <v>Đ</v>
      </c>
      <c r="BG323" s="1015" t="str">
        <f>IF(BG322&lt;1,"CĐ",IF(BG322&lt;1.6,"CCG","Đ"))</f>
        <v>Đ</v>
      </c>
      <c r="BH323" s="1015" t="str">
        <f>IF(BH322&lt;1,"CĐ",IF(BH322&lt;1.6,"CCG","Đ"))</f>
        <v>Đ</v>
      </c>
      <c r="BI323" s="1015" t="str">
        <f>IF(BI322&lt;1,"CĐ",IF(BI322&lt;1.6,"CCG","Đ"))</f>
        <v>Đ</v>
      </c>
      <c r="BJ323" s="1015" t="str">
        <f>IF(BJ322&lt;1,"CĐ",IF(BJ322&lt;1.6,"CCG","Đ"))</f>
        <v>Đ</v>
      </c>
      <c r="BK323" s="1015" t="str">
        <f t="shared" ref="BK323:BU323" si="305">IF(BK322&lt;1,"CĐ",IF(BK322&lt;1.6,"CCG","Đ"))</f>
        <v>Đ</v>
      </c>
      <c r="BL323" s="1015" t="str">
        <f t="shared" si="305"/>
        <v>Đ</v>
      </c>
      <c r="BM323" s="1015" t="str">
        <f t="shared" si="305"/>
        <v>Đ</v>
      </c>
      <c r="BN323" s="1015" t="str">
        <f t="shared" si="305"/>
        <v>Đ</v>
      </c>
      <c r="BO323" s="1015" t="str">
        <f t="shared" si="305"/>
        <v>CCG</v>
      </c>
      <c r="BP323" s="1015" t="str">
        <f t="shared" si="305"/>
        <v>CCG</v>
      </c>
      <c r="BQ323" s="1015" t="str">
        <f t="shared" si="305"/>
        <v>Đ</v>
      </c>
      <c r="BR323" s="1015" t="str">
        <f t="shared" si="305"/>
        <v>Đ</v>
      </c>
      <c r="BS323" s="1015" t="str">
        <f t="shared" si="305"/>
        <v>CCG</v>
      </c>
      <c r="BT323" s="1015" t="str">
        <f t="shared" si="305"/>
        <v>Đ</v>
      </c>
      <c r="BU323" s="1015" t="str">
        <f t="shared" si="305"/>
        <v>Đ</v>
      </c>
      <c r="BV323" s="1015" t="str">
        <f>IF(BV322&lt;1,"CĐ",IF(BV322&lt;1.6,"CCG","Đ"))</f>
        <v>Đ</v>
      </c>
      <c r="BW323" s="1015" t="str">
        <f t="shared" ref="BW323:CC323" si="306">IF(BW322&lt;1,"CĐ",IF(BW322&lt;1.6,"CCG","Đ"))</f>
        <v>CCG</v>
      </c>
      <c r="BX323" s="1015" t="str">
        <f t="shared" si="306"/>
        <v>Đ</v>
      </c>
      <c r="BY323" s="1015" t="str">
        <f t="shared" si="306"/>
        <v>Đ</v>
      </c>
      <c r="BZ323" s="1015" t="str">
        <f t="shared" si="306"/>
        <v>Đ</v>
      </c>
      <c r="CA323" s="1015" t="str">
        <f t="shared" si="306"/>
        <v>CCG</v>
      </c>
      <c r="CB323" s="1015" t="str">
        <f t="shared" si="306"/>
        <v>Đ</v>
      </c>
      <c r="CC323" s="1015" t="str">
        <f t="shared" si="306"/>
        <v>Đ</v>
      </c>
      <c r="CD323" s="1400"/>
      <c r="CE323" s="1403"/>
      <c r="CF323" s="1400"/>
      <c r="CG323" s="1403"/>
      <c r="CH323" s="1400"/>
      <c r="CI323" s="1403"/>
      <c r="CJ323" s="1407"/>
      <c r="CK323" s="1407"/>
    </row>
    <row r="324" spans="1:89" s="3" customFormat="1" ht="54" customHeight="1">
      <c r="A324" s="1396" t="s">
        <v>1436</v>
      </c>
      <c r="B324" s="947"/>
      <c r="C324" s="35" t="s">
        <v>233</v>
      </c>
      <c r="D324" s="949">
        <f t="shared" ref="D324:BO324" si="307">COUNTIFS($N$9:$N$256,"x",D$9:D$256,"2")</f>
        <v>0</v>
      </c>
      <c r="E324" s="949">
        <f t="shared" si="307"/>
        <v>0</v>
      </c>
      <c r="F324" s="949">
        <f t="shared" si="307"/>
        <v>0</v>
      </c>
      <c r="G324" s="949">
        <f t="shared" si="307"/>
        <v>0</v>
      </c>
      <c r="H324" s="949">
        <f t="shared" si="307"/>
        <v>0</v>
      </c>
      <c r="I324" s="949">
        <f t="shared" si="307"/>
        <v>0</v>
      </c>
      <c r="J324" s="949">
        <f t="shared" si="307"/>
        <v>0</v>
      </c>
      <c r="K324" s="949">
        <f t="shared" si="307"/>
        <v>0</v>
      </c>
      <c r="L324" s="949">
        <f t="shared" si="307"/>
        <v>0</v>
      </c>
      <c r="M324" s="949">
        <f t="shared" si="307"/>
        <v>0</v>
      </c>
      <c r="N324" s="949">
        <f t="shared" si="307"/>
        <v>0</v>
      </c>
      <c r="O324" s="949">
        <f t="shared" si="307"/>
        <v>0</v>
      </c>
      <c r="P324" s="949">
        <f t="shared" si="307"/>
        <v>0</v>
      </c>
      <c r="Q324" s="949">
        <f t="shared" si="307"/>
        <v>0</v>
      </c>
      <c r="R324" s="949">
        <f t="shared" si="307"/>
        <v>0</v>
      </c>
      <c r="S324" s="949">
        <f t="shared" si="307"/>
        <v>0</v>
      </c>
      <c r="T324" s="949">
        <f t="shared" si="307"/>
        <v>0</v>
      </c>
      <c r="U324" s="949">
        <f t="shared" si="307"/>
        <v>2</v>
      </c>
      <c r="V324" s="949">
        <f t="shared" si="307"/>
        <v>0</v>
      </c>
      <c r="W324" s="949">
        <f t="shared" si="307"/>
        <v>0</v>
      </c>
      <c r="X324" s="949">
        <f t="shared" si="307"/>
        <v>0</v>
      </c>
      <c r="Y324" s="949">
        <f t="shared" si="307"/>
        <v>0</v>
      </c>
      <c r="Z324" s="949">
        <f t="shared" si="307"/>
        <v>0</v>
      </c>
      <c r="AA324" s="949">
        <f t="shared" si="307"/>
        <v>0</v>
      </c>
      <c r="AB324" s="949">
        <f t="shared" si="307"/>
        <v>0</v>
      </c>
      <c r="AC324" s="949">
        <f t="shared" si="307"/>
        <v>0</v>
      </c>
      <c r="AD324" s="949">
        <f t="shared" si="307"/>
        <v>0</v>
      </c>
      <c r="AE324" s="949">
        <f t="shared" si="307"/>
        <v>0</v>
      </c>
      <c r="AF324" s="949">
        <f t="shared" si="307"/>
        <v>0</v>
      </c>
      <c r="AG324" s="949">
        <f t="shared" si="307"/>
        <v>0</v>
      </c>
      <c r="AH324" s="949">
        <f t="shared" si="307"/>
        <v>0</v>
      </c>
      <c r="AI324" s="949">
        <f t="shared" si="307"/>
        <v>0</v>
      </c>
      <c r="AJ324" s="949">
        <f t="shared" si="307"/>
        <v>0</v>
      </c>
      <c r="AK324" s="949">
        <f t="shared" si="307"/>
        <v>0</v>
      </c>
      <c r="AL324" s="949">
        <f t="shared" si="307"/>
        <v>0</v>
      </c>
      <c r="AM324" s="949">
        <f t="shared" si="307"/>
        <v>0</v>
      </c>
      <c r="AN324" s="949">
        <f t="shared" si="307"/>
        <v>0</v>
      </c>
      <c r="AO324" s="949">
        <f t="shared" si="307"/>
        <v>0</v>
      </c>
      <c r="AP324" s="949">
        <f t="shared" si="307"/>
        <v>0</v>
      </c>
      <c r="AQ324" s="949">
        <f t="shared" si="307"/>
        <v>0</v>
      </c>
      <c r="AR324" s="949">
        <f t="shared" si="307"/>
        <v>0</v>
      </c>
      <c r="AS324" s="949">
        <f t="shared" si="307"/>
        <v>0</v>
      </c>
      <c r="AT324" s="949">
        <f t="shared" si="307"/>
        <v>0</v>
      </c>
      <c r="AU324" s="949">
        <f t="shared" si="307"/>
        <v>0</v>
      </c>
      <c r="AV324" s="949">
        <f t="shared" si="307"/>
        <v>0</v>
      </c>
      <c r="AW324" s="949">
        <f t="shared" si="307"/>
        <v>0</v>
      </c>
      <c r="AX324" s="949">
        <f t="shared" si="307"/>
        <v>0</v>
      </c>
      <c r="AY324" s="949">
        <f t="shared" si="307"/>
        <v>0</v>
      </c>
      <c r="AZ324" s="949">
        <f t="shared" si="307"/>
        <v>0</v>
      </c>
      <c r="BA324" s="949">
        <f t="shared" si="307"/>
        <v>0</v>
      </c>
      <c r="BB324" s="949">
        <f t="shared" si="307"/>
        <v>0</v>
      </c>
      <c r="BC324" s="949">
        <f t="shared" si="307"/>
        <v>0</v>
      </c>
      <c r="BD324" s="949">
        <f t="shared" si="307"/>
        <v>0</v>
      </c>
      <c r="BE324" s="949">
        <f t="shared" si="307"/>
        <v>0</v>
      </c>
      <c r="BF324" s="949">
        <f t="shared" si="307"/>
        <v>26</v>
      </c>
      <c r="BG324" s="949">
        <f t="shared" si="307"/>
        <v>26</v>
      </c>
      <c r="BH324" s="949">
        <f t="shared" si="307"/>
        <v>25</v>
      </c>
      <c r="BI324" s="949">
        <f t="shared" si="307"/>
        <v>21</v>
      </c>
      <c r="BJ324" s="949">
        <f t="shared" si="307"/>
        <v>26</v>
      </c>
      <c r="BK324" s="949">
        <f t="shared" si="307"/>
        <v>2</v>
      </c>
      <c r="BL324" s="949">
        <f t="shared" si="307"/>
        <v>26</v>
      </c>
      <c r="BM324" s="949">
        <f t="shared" si="307"/>
        <v>25</v>
      </c>
      <c r="BN324" s="949">
        <f t="shared" si="307"/>
        <v>22</v>
      </c>
      <c r="BO324" s="949">
        <f t="shared" si="307"/>
        <v>8</v>
      </c>
      <c r="BP324" s="949">
        <f t="shared" ref="BP324:CC352" si="308">COUNTIFS($N$9:$N$256,"x",BP$9:BP$256,"2")</f>
        <v>25</v>
      </c>
      <c r="BQ324" s="949">
        <f t="shared" si="308"/>
        <v>16</v>
      </c>
      <c r="BR324" s="949">
        <f t="shared" si="308"/>
        <v>23</v>
      </c>
      <c r="BS324" s="949">
        <f t="shared" si="308"/>
        <v>21</v>
      </c>
      <c r="BT324" s="949">
        <f t="shared" si="308"/>
        <v>22</v>
      </c>
      <c r="BU324" s="949">
        <f t="shared" si="308"/>
        <v>22</v>
      </c>
      <c r="BV324" s="949">
        <f t="shared" si="308"/>
        <v>26</v>
      </c>
      <c r="BW324" s="949">
        <f t="shared" si="308"/>
        <v>15</v>
      </c>
      <c r="BX324" s="949">
        <f t="shared" si="308"/>
        <v>24</v>
      </c>
      <c r="BY324" s="949">
        <f t="shared" si="308"/>
        <v>21</v>
      </c>
      <c r="BZ324" s="949">
        <f t="shared" si="308"/>
        <v>26</v>
      </c>
      <c r="CA324" s="949">
        <f t="shared" si="308"/>
        <v>16</v>
      </c>
      <c r="CB324" s="949">
        <f t="shared" si="308"/>
        <v>15</v>
      </c>
      <c r="CC324" s="949">
        <f t="shared" si="308"/>
        <v>12</v>
      </c>
      <c r="CD324" s="963"/>
      <c r="CE324" s="963"/>
      <c r="CF324" s="963"/>
      <c r="CG324" s="963"/>
      <c r="CH324" s="963"/>
      <c r="CI324" s="963"/>
      <c r="CJ324" s="963"/>
      <c r="CK324" s="963"/>
    </row>
    <row r="325" spans="1:89" s="3" customFormat="1" ht="47.25">
      <c r="A325" s="1397"/>
      <c r="B325" s="947"/>
      <c r="C325" s="35" t="s">
        <v>234</v>
      </c>
      <c r="D325" s="963"/>
      <c r="E325" s="37"/>
      <c r="F325" s="963"/>
      <c r="G325" s="963"/>
      <c r="H325" s="37"/>
      <c r="I325" s="963"/>
      <c r="J325" s="963"/>
      <c r="K325" s="963"/>
      <c r="L325" s="963"/>
      <c r="M325" s="963"/>
      <c r="N325" s="79"/>
      <c r="O325" s="79"/>
      <c r="P325" s="963"/>
      <c r="Q325" s="963"/>
      <c r="R325" s="963"/>
      <c r="S325" s="963"/>
      <c r="T325" s="963"/>
      <c r="U325" s="963"/>
      <c r="V325" s="963"/>
      <c r="W325" s="963"/>
      <c r="X325" s="963"/>
      <c r="Y325" s="963"/>
      <c r="Z325" s="963"/>
      <c r="AA325" s="963"/>
      <c r="AB325" s="963"/>
      <c r="AC325" s="963"/>
      <c r="AD325" s="963"/>
      <c r="AE325" s="963"/>
      <c r="AF325" s="963"/>
      <c r="AG325" s="963"/>
      <c r="AH325" s="963"/>
      <c r="AI325" s="963"/>
      <c r="AJ325" s="963"/>
      <c r="AK325" s="963"/>
      <c r="AL325" s="963"/>
      <c r="AM325" s="963"/>
      <c r="AN325" s="963"/>
      <c r="AO325" s="963"/>
      <c r="AP325" s="963"/>
      <c r="AQ325" s="963"/>
      <c r="AR325" s="963"/>
      <c r="AS325" s="963"/>
      <c r="AT325" s="963"/>
      <c r="AU325" s="963"/>
      <c r="AV325" s="963"/>
      <c r="AW325" s="963"/>
      <c r="AX325" s="963"/>
      <c r="AY325" s="963"/>
      <c r="AZ325" s="963"/>
      <c r="BA325" s="963"/>
      <c r="BB325" s="963"/>
      <c r="BC325" s="963"/>
      <c r="BD325" s="963"/>
      <c r="BE325" s="963"/>
      <c r="BF325" s="949">
        <f t="shared" ref="BF325:CC325" si="309">COUNTIFS($N$9:$N$256,"x",BF$9:BF$256,"1")</f>
        <v>0</v>
      </c>
      <c r="BG325" s="949">
        <f t="shared" si="309"/>
        <v>0</v>
      </c>
      <c r="BH325" s="949">
        <f t="shared" si="309"/>
        <v>1</v>
      </c>
      <c r="BI325" s="949">
        <f t="shared" si="309"/>
        <v>5</v>
      </c>
      <c r="BJ325" s="949">
        <f t="shared" si="309"/>
        <v>0</v>
      </c>
      <c r="BK325" s="949">
        <f t="shared" si="309"/>
        <v>24</v>
      </c>
      <c r="BL325" s="949">
        <f t="shared" si="309"/>
        <v>0</v>
      </c>
      <c r="BM325" s="949">
        <f t="shared" si="309"/>
        <v>1</v>
      </c>
      <c r="BN325" s="949">
        <f t="shared" si="309"/>
        <v>4</v>
      </c>
      <c r="BO325" s="949">
        <f t="shared" si="309"/>
        <v>18</v>
      </c>
      <c r="BP325" s="949">
        <f t="shared" si="309"/>
        <v>1</v>
      </c>
      <c r="BQ325" s="949">
        <f t="shared" si="309"/>
        <v>10</v>
      </c>
      <c r="BR325" s="949">
        <f>COUNTIFS($N$9:$N$256,"x",BR$9:BR$256,"1")</f>
        <v>3</v>
      </c>
      <c r="BS325" s="949">
        <f t="shared" si="309"/>
        <v>5</v>
      </c>
      <c r="BT325" s="949">
        <f t="shared" si="309"/>
        <v>4</v>
      </c>
      <c r="BU325" s="949">
        <f t="shared" si="309"/>
        <v>4</v>
      </c>
      <c r="BV325" s="949">
        <f t="shared" si="309"/>
        <v>0</v>
      </c>
      <c r="BW325" s="949">
        <f t="shared" si="309"/>
        <v>11</v>
      </c>
      <c r="BX325" s="949">
        <f t="shared" si="309"/>
        <v>2</v>
      </c>
      <c r="BY325" s="949">
        <f t="shared" si="309"/>
        <v>5</v>
      </c>
      <c r="BZ325" s="949">
        <f t="shared" si="309"/>
        <v>0</v>
      </c>
      <c r="CA325" s="949">
        <f t="shared" si="309"/>
        <v>10</v>
      </c>
      <c r="CB325" s="949">
        <f t="shared" si="309"/>
        <v>11</v>
      </c>
      <c r="CC325" s="949">
        <f t="shared" si="309"/>
        <v>14</v>
      </c>
      <c r="CD325" s="963"/>
      <c r="CE325" s="963"/>
      <c r="CF325" s="963"/>
      <c r="CG325" s="963"/>
      <c r="CH325" s="963"/>
      <c r="CI325" s="963"/>
      <c r="CJ325" s="963"/>
      <c r="CK325" s="963"/>
    </row>
    <row r="326" spans="1:89" s="3" customFormat="1" ht="47.25">
      <c r="A326" s="1397"/>
      <c r="B326" s="947"/>
      <c r="C326" s="35" t="s">
        <v>235</v>
      </c>
      <c r="D326" s="963"/>
      <c r="E326" s="37"/>
      <c r="F326" s="963"/>
      <c r="G326" s="963"/>
      <c r="H326" s="37"/>
      <c r="I326" s="963"/>
      <c r="J326" s="963"/>
      <c r="K326" s="963"/>
      <c r="L326" s="963"/>
      <c r="M326" s="963"/>
      <c r="N326" s="79"/>
      <c r="O326" s="79"/>
      <c r="P326" s="963"/>
      <c r="Q326" s="963"/>
      <c r="R326" s="963"/>
      <c r="S326" s="963"/>
      <c r="T326" s="963"/>
      <c r="U326" s="963"/>
      <c r="V326" s="963"/>
      <c r="W326" s="963"/>
      <c r="X326" s="963"/>
      <c r="Y326" s="963"/>
      <c r="Z326" s="963"/>
      <c r="AA326" s="963"/>
      <c r="AB326" s="963"/>
      <c r="AC326" s="963"/>
      <c r="AD326" s="963"/>
      <c r="AE326" s="963"/>
      <c r="AF326" s="963"/>
      <c r="AG326" s="963"/>
      <c r="AH326" s="963"/>
      <c r="AI326" s="963"/>
      <c r="AJ326" s="963"/>
      <c r="AK326" s="963"/>
      <c r="AL326" s="963"/>
      <c r="AM326" s="963"/>
      <c r="AN326" s="963"/>
      <c r="AO326" s="963"/>
      <c r="AP326" s="963"/>
      <c r="AQ326" s="963"/>
      <c r="AR326" s="963"/>
      <c r="AS326" s="963"/>
      <c r="AT326" s="963"/>
      <c r="AU326" s="963"/>
      <c r="AV326" s="963"/>
      <c r="AW326" s="963"/>
      <c r="AX326" s="963"/>
      <c r="AY326" s="963"/>
      <c r="AZ326" s="963"/>
      <c r="BA326" s="963"/>
      <c r="BB326" s="963"/>
      <c r="BC326" s="963"/>
      <c r="BD326" s="963"/>
      <c r="BE326" s="963"/>
      <c r="BF326" s="949">
        <f t="shared" ref="BF326:CC326" si="310">COUNTIFS($N$9:$N$256,"x",BF$9:BF$256,"0")</f>
        <v>0</v>
      </c>
      <c r="BG326" s="949">
        <f t="shared" si="310"/>
        <v>0</v>
      </c>
      <c r="BH326" s="949">
        <f t="shared" si="310"/>
        <v>0</v>
      </c>
      <c r="BI326" s="949">
        <f t="shared" si="310"/>
        <v>0</v>
      </c>
      <c r="BJ326" s="949">
        <f t="shared" si="310"/>
        <v>0</v>
      </c>
      <c r="BK326" s="949">
        <f t="shared" si="310"/>
        <v>0</v>
      </c>
      <c r="BL326" s="949">
        <f t="shared" si="310"/>
        <v>0</v>
      </c>
      <c r="BM326" s="949">
        <f t="shared" si="310"/>
        <v>0</v>
      </c>
      <c r="BN326" s="949">
        <f t="shared" si="310"/>
        <v>0</v>
      </c>
      <c r="BO326" s="949">
        <f t="shared" si="310"/>
        <v>0</v>
      </c>
      <c r="BP326" s="949">
        <f t="shared" si="310"/>
        <v>0</v>
      </c>
      <c r="BQ326" s="949">
        <f t="shared" si="310"/>
        <v>0</v>
      </c>
      <c r="BR326" s="949">
        <f>COUNTIFS($N$9:$N$256,"x",BR$9:BR$256,"0")</f>
        <v>0</v>
      </c>
      <c r="BS326" s="949">
        <f t="shared" si="310"/>
        <v>0</v>
      </c>
      <c r="BT326" s="949">
        <f t="shared" si="310"/>
        <v>0</v>
      </c>
      <c r="BU326" s="949">
        <f t="shared" si="310"/>
        <v>0</v>
      </c>
      <c r="BV326" s="949">
        <f t="shared" si="310"/>
        <v>0</v>
      </c>
      <c r="BW326" s="949">
        <f t="shared" si="310"/>
        <v>0</v>
      </c>
      <c r="BX326" s="949">
        <f t="shared" si="310"/>
        <v>0</v>
      </c>
      <c r="BY326" s="949">
        <f t="shared" si="310"/>
        <v>0</v>
      </c>
      <c r="BZ326" s="949">
        <f t="shared" si="310"/>
        <v>0</v>
      </c>
      <c r="CA326" s="949">
        <f t="shared" si="310"/>
        <v>0</v>
      </c>
      <c r="CB326" s="949">
        <f t="shared" si="310"/>
        <v>0</v>
      </c>
      <c r="CC326" s="949">
        <f t="shared" si="310"/>
        <v>0</v>
      </c>
      <c r="CD326" s="963"/>
      <c r="CE326" s="963"/>
      <c r="CF326" s="963"/>
      <c r="CG326" s="963"/>
      <c r="CH326" s="963"/>
      <c r="CI326" s="963"/>
      <c r="CJ326" s="963"/>
      <c r="CK326" s="963"/>
    </row>
    <row r="327" spans="1:89" s="3" customFormat="1">
      <c r="A327" s="1397"/>
      <c r="B327" s="947"/>
      <c r="C327" s="1399" t="s">
        <v>236</v>
      </c>
      <c r="D327" s="963"/>
      <c r="E327" s="37"/>
      <c r="F327" s="963"/>
      <c r="G327" s="963"/>
      <c r="H327" s="37"/>
      <c r="I327" s="963"/>
      <c r="J327" s="963"/>
      <c r="K327" s="963"/>
      <c r="L327" s="963"/>
      <c r="M327" s="963"/>
      <c r="N327" s="79"/>
      <c r="O327" s="79"/>
      <c r="P327" s="963"/>
      <c r="Q327" s="963"/>
      <c r="R327" s="963"/>
      <c r="S327" s="963"/>
      <c r="T327" s="963"/>
      <c r="U327" s="963"/>
      <c r="V327" s="963"/>
      <c r="W327" s="963"/>
      <c r="X327" s="963"/>
      <c r="Y327" s="963"/>
      <c r="Z327" s="963"/>
      <c r="AA327" s="963"/>
      <c r="AB327" s="963"/>
      <c r="AC327" s="963"/>
      <c r="AD327" s="963"/>
      <c r="AE327" s="963"/>
      <c r="AF327" s="963"/>
      <c r="AG327" s="963"/>
      <c r="AH327" s="963"/>
      <c r="AI327" s="963"/>
      <c r="AJ327" s="963"/>
      <c r="AK327" s="963"/>
      <c r="AL327" s="963"/>
      <c r="AM327" s="963"/>
      <c r="AN327" s="963"/>
      <c r="AO327" s="963"/>
      <c r="AP327" s="963"/>
      <c r="AQ327" s="963"/>
      <c r="AR327" s="963"/>
      <c r="AS327" s="963"/>
      <c r="AT327" s="963"/>
      <c r="AU327" s="963"/>
      <c r="AV327" s="963"/>
      <c r="AW327" s="963"/>
      <c r="AX327" s="963"/>
      <c r="AY327" s="963"/>
      <c r="AZ327" s="963"/>
      <c r="BA327" s="963"/>
      <c r="BB327" s="963"/>
      <c r="BC327" s="963"/>
      <c r="BD327" s="963"/>
      <c r="BE327" s="963"/>
      <c r="BF327" s="1015">
        <f>(((BF324*2)+(BF325*1)+(BF326*0)))/(BF324+BF325+BF326)</f>
        <v>2</v>
      </c>
      <c r="BG327" s="1015">
        <f>(((BG324*2)+(BG325*1)+(BG326*0)))/(BG324+BG325+BG326)</f>
        <v>2</v>
      </c>
      <c r="BH327" s="1015">
        <f>(((BH324*2)+(BH325*1)+(BH326*0)))/(BH324+BH325+BH326)</f>
        <v>1.9615384615384615</v>
      </c>
      <c r="BI327" s="1015">
        <f>(((BI324*2)+(BI325*1)+(BI326*0)))/(BI324+BI325+BI326)</f>
        <v>1.8076923076923077</v>
      </c>
      <c r="BJ327" s="1015">
        <f>(((BJ324*2)+(BJ325*1)+(BJ326*0)))/(BJ324+BJ325+BJ326)</f>
        <v>2</v>
      </c>
      <c r="BK327" s="1015">
        <f t="shared" ref="BK327:CC327" si="311">(((BK324*2)+(BK325*1)+(BK326*0)))/(BK324+BK325+BK326)</f>
        <v>1.0769230769230769</v>
      </c>
      <c r="BL327" s="1015">
        <f t="shared" si="311"/>
        <v>2</v>
      </c>
      <c r="BM327" s="1015">
        <f t="shared" si="311"/>
        <v>1.9615384615384615</v>
      </c>
      <c r="BN327" s="1015">
        <f t="shared" si="311"/>
        <v>1.8461538461538463</v>
      </c>
      <c r="BO327" s="1015">
        <f t="shared" si="311"/>
        <v>1.3076923076923077</v>
      </c>
      <c r="BP327" s="1015">
        <f t="shared" si="311"/>
        <v>1.9615384615384615</v>
      </c>
      <c r="BQ327" s="1015">
        <f t="shared" si="311"/>
        <v>1.6153846153846154</v>
      </c>
      <c r="BR327" s="1015">
        <f t="shared" si="311"/>
        <v>1.8846153846153846</v>
      </c>
      <c r="BS327" s="1015">
        <f t="shared" si="311"/>
        <v>1.8076923076923077</v>
      </c>
      <c r="BT327" s="1015">
        <f t="shared" si="311"/>
        <v>1.8461538461538463</v>
      </c>
      <c r="BU327" s="1015">
        <f t="shared" si="311"/>
        <v>1.8461538461538463</v>
      </c>
      <c r="BV327" s="1015">
        <f t="shared" si="311"/>
        <v>2</v>
      </c>
      <c r="BW327" s="1015">
        <f t="shared" si="311"/>
        <v>1.5769230769230769</v>
      </c>
      <c r="BX327" s="1015">
        <f t="shared" si="311"/>
        <v>1.9230769230769231</v>
      </c>
      <c r="BY327" s="1015">
        <f t="shared" si="311"/>
        <v>1.8076923076923077</v>
      </c>
      <c r="BZ327" s="1015">
        <f t="shared" si="311"/>
        <v>2</v>
      </c>
      <c r="CA327" s="1015">
        <f t="shared" si="311"/>
        <v>1.6153846153846154</v>
      </c>
      <c r="CB327" s="1015">
        <f t="shared" si="311"/>
        <v>1.5769230769230769</v>
      </c>
      <c r="CC327" s="1015">
        <f t="shared" si="311"/>
        <v>1.4615384615384615</v>
      </c>
      <c r="CD327" s="1400">
        <f>COUNTIF($BF328:$CC328,"Đ")</f>
        <v>19</v>
      </c>
      <c r="CE327" s="1403">
        <f>CD327/COUNTA($BF328:$CC328)</f>
        <v>0.79166666666666663</v>
      </c>
      <c r="CF327" s="1400">
        <f>COUNTIF($BF328:$CC328,"CCG")</f>
        <v>5</v>
      </c>
      <c r="CG327" s="1403">
        <f>CF327/COUNTA($BF328:$CC328)</f>
        <v>0.20833333333333334</v>
      </c>
      <c r="CH327" s="1400">
        <f>COUNTIF($BF328:$CC328,"CĐ")</f>
        <v>0</v>
      </c>
      <c r="CI327" s="1403">
        <f>CH327/COUNTA($BF328:$CC328)</f>
        <v>0</v>
      </c>
      <c r="CJ327" s="1407">
        <f>(((CD327*2)+(CF327*1)+(CH327*0)))/(CD327+CF327+CH327)</f>
        <v>1.7916666666666667</v>
      </c>
      <c r="CK327" s="1407" t="str">
        <f>IF(CJ327&gt;=1.6,"Đạt mục tiêu",IF(CJ327&gt;=1,"Cần cố gắng","Chưa đạt"))</f>
        <v>Đạt mục tiêu</v>
      </c>
    </row>
    <row r="328" spans="1:89" s="3" customFormat="1" ht="42" customHeight="1">
      <c r="A328" s="1398"/>
      <c r="B328" s="947"/>
      <c r="C328" s="1399"/>
      <c r="D328" s="963"/>
      <c r="E328" s="37"/>
      <c r="F328" s="963"/>
      <c r="G328" s="963"/>
      <c r="H328" s="37"/>
      <c r="I328" s="963"/>
      <c r="J328" s="963"/>
      <c r="K328" s="963"/>
      <c r="L328" s="963"/>
      <c r="M328" s="963"/>
      <c r="N328" s="79"/>
      <c r="O328" s="79"/>
      <c r="P328" s="963"/>
      <c r="Q328" s="963"/>
      <c r="R328" s="963"/>
      <c r="S328" s="963"/>
      <c r="T328" s="963"/>
      <c r="U328" s="963"/>
      <c r="V328" s="963"/>
      <c r="W328" s="963"/>
      <c r="X328" s="963"/>
      <c r="Y328" s="963"/>
      <c r="Z328" s="963"/>
      <c r="AA328" s="963"/>
      <c r="AB328" s="963"/>
      <c r="AC328" s="963"/>
      <c r="AD328" s="963"/>
      <c r="AE328" s="963"/>
      <c r="AF328" s="963"/>
      <c r="AG328" s="963"/>
      <c r="AH328" s="963"/>
      <c r="AI328" s="963"/>
      <c r="AJ328" s="963"/>
      <c r="AK328" s="963"/>
      <c r="AL328" s="963"/>
      <c r="AM328" s="963"/>
      <c r="AN328" s="963"/>
      <c r="AO328" s="963"/>
      <c r="AP328" s="963"/>
      <c r="AQ328" s="963"/>
      <c r="AR328" s="963"/>
      <c r="AS328" s="963"/>
      <c r="AT328" s="963"/>
      <c r="AU328" s="963"/>
      <c r="AV328" s="963"/>
      <c r="AW328" s="963"/>
      <c r="AX328" s="963"/>
      <c r="AY328" s="963"/>
      <c r="AZ328" s="963"/>
      <c r="BA328" s="963"/>
      <c r="BB328" s="963"/>
      <c r="BC328" s="963"/>
      <c r="BD328" s="963"/>
      <c r="BE328" s="963"/>
      <c r="BF328" s="1015" t="str">
        <f>IF(BF327&lt;1,"CĐ",IF(BF327&lt;1.6,"CCG","Đ"))</f>
        <v>Đ</v>
      </c>
      <c r="BG328" s="1015" t="str">
        <f>IF(BG327&lt;1,"CĐ",IF(BG327&lt;1.6,"CCG","Đ"))</f>
        <v>Đ</v>
      </c>
      <c r="BH328" s="1015" t="str">
        <f>IF(BH327&lt;1,"CĐ",IF(BH327&lt;1.6,"CCG","Đ"))</f>
        <v>Đ</v>
      </c>
      <c r="BI328" s="1015" t="str">
        <f>IF(BI327&lt;1,"CĐ",IF(BI327&lt;1.6,"CCG","Đ"))</f>
        <v>Đ</v>
      </c>
      <c r="BJ328" s="1015" t="str">
        <f>IF(BJ327&lt;1,"CĐ",IF(BJ327&lt;1.6,"CCG","Đ"))</f>
        <v>Đ</v>
      </c>
      <c r="BK328" s="1015" t="str">
        <f t="shared" ref="BK328:CC328" si="312">IF(BK327&lt;1,"CĐ",IF(BK327&lt;1.6,"CCG","Đ"))</f>
        <v>CCG</v>
      </c>
      <c r="BL328" s="1015" t="str">
        <f t="shared" si="312"/>
        <v>Đ</v>
      </c>
      <c r="BM328" s="1015" t="str">
        <f t="shared" si="312"/>
        <v>Đ</v>
      </c>
      <c r="BN328" s="1015" t="str">
        <f t="shared" si="312"/>
        <v>Đ</v>
      </c>
      <c r="BO328" s="1015" t="str">
        <f t="shared" si="312"/>
        <v>CCG</v>
      </c>
      <c r="BP328" s="1015" t="str">
        <f t="shared" si="312"/>
        <v>Đ</v>
      </c>
      <c r="BQ328" s="1015" t="str">
        <f t="shared" si="312"/>
        <v>Đ</v>
      </c>
      <c r="BR328" s="1015" t="str">
        <f t="shared" si="312"/>
        <v>Đ</v>
      </c>
      <c r="BS328" s="1015" t="str">
        <f t="shared" si="312"/>
        <v>Đ</v>
      </c>
      <c r="BT328" s="1015" t="str">
        <f t="shared" si="312"/>
        <v>Đ</v>
      </c>
      <c r="BU328" s="1015" t="str">
        <f t="shared" si="312"/>
        <v>Đ</v>
      </c>
      <c r="BV328" s="1015" t="str">
        <f t="shared" si="312"/>
        <v>Đ</v>
      </c>
      <c r="BW328" s="1015" t="str">
        <f t="shared" si="312"/>
        <v>CCG</v>
      </c>
      <c r="BX328" s="1015" t="str">
        <f t="shared" si="312"/>
        <v>Đ</v>
      </c>
      <c r="BY328" s="1015" t="str">
        <f t="shared" si="312"/>
        <v>Đ</v>
      </c>
      <c r="BZ328" s="1015" t="str">
        <f t="shared" si="312"/>
        <v>Đ</v>
      </c>
      <c r="CA328" s="1015" t="str">
        <f t="shared" si="312"/>
        <v>Đ</v>
      </c>
      <c r="CB328" s="1015" t="str">
        <f t="shared" si="312"/>
        <v>CCG</v>
      </c>
      <c r="CC328" s="1015" t="str">
        <f t="shared" si="312"/>
        <v>CCG</v>
      </c>
      <c r="CD328" s="1400"/>
      <c r="CE328" s="1403"/>
      <c r="CF328" s="1400"/>
      <c r="CG328" s="1403"/>
      <c r="CH328" s="1400"/>
      <c r="CI328" s="1403"/>
      <c r="CJ328" s="1407"/>
      <c r="CK328" s="1407"/>
    </row>
    <row r="329" spans="1:89" s="3" customFormat="1" ht="31.5">
      <c r="A329" s="1414" t="s">
        <v>1435</v>
      </c>
      <c r="B329" s="1415" t="s">
        <v>11</v>
      </c>
      <c r="C329" s="40" t="s">
        <v>233</v>
      </c>
      <c r="D329" s="962"/>
      <c r="E329" s="31"/>
      <c r="F329" s="962"/>
      <c r="G329" s="962"/>
      <c r="H329" s="31"/>
      <c r="I329" s="962"/>
      <c r="J329" s="962"/>
      <c r="K329" s="962"/>
      <c r="L329" s="962"/>
      <c r="M329" s="963"/>
      <c r="N329" s="79"/>
      <c r="O329" s="79"/>
      <c r="P329" s="962"/>
      <c r="Q329" s="962"/>
      <c r="R329" s="962"/>
      <c r="S329" s="962"/>
      <c r="T329" s="962"/>
      <c r="U329" s="962"/>
      <c r="V329" s="962"/>
      <c r="W329" s="962"/>
      <c r="X329" s="962"/>
      <c r="Y329" s="962"/>
      <c r="Z329" s="962"/>
      <c r="AA329" s="962"/>
      <c r="AB329" s="962"/>
      <c r="AC329" s="962"/>
      <c r="AD329" s="962"/>
      <c r="AE329" s="962"/>
      <c r="AF329" s="962"/>
      <c r="AG329" s="962"/>
      <c r="AH329" s="962"/>
      <c r="AI329" s="962"/>
      <c r="AJ329" s="962"/>
      <c r="AK329" s="962"/>
      <c r="AL329" s="962"/>
      <c r="AM329" s="962"/>
      <c r="AN329" s="962"/>
      <c r="AO329" s="962"/>
      <c r="AP329" s="962"/>
      <c r="AQ329" s="962"/>
      <c r="AR329" s="962"/>
      <c r="AS329" s="962"/>
      <c r="AT329" s="962"/>
      <c r="AU329" s="962"/>
      <c r="AV329" s="962"/>
      <c r="AW329" s="962"/>
      <c r="AX329" s="962"/>
      <c r="AY329" s="962"/>
      <c r="AZ329" s="962"/>
      <c r="BA329" s="962"/>
      <c r="BB329" s="962"/>
      <c r="BC329" s="962"/>
      <c r="BD329" s="962"/>
      <c r="BE329" s="962"/>
      <c r="BF329" s="1018">
        <f t="shared" ref="BF329:CC329" si="313">COUNTIFS($J$9:$J$256,"Thể chất",BF$9:BF$256,"2")</f>
        <v>53</v>
      </c>
      <c r="BG329" s="1018">
        <f t="shared" si="313"/>
        <v>50</v>
      </c>
      <c r="BH329" s="1018">
        <f t="shared" si="313"/>
        <v>42</v>
      </c>
      <c r="BI329" s="1018">
        <f t="shared" si="313"/>
        <v>45</v>
      </c>
      <c r="BJ329" s="1018">
        <f t="shared" si="313"/>
        <v>42</v>
      </c>
      <c r="BK329" s="1019">
        <f t="shared" si="313"/>
        <v>35</v>
      </c>
      <c r="BL329" s="1018">
        <f t="shared" si="313"/>
        <v>51</v>
      </c>
      <c r="BM329" s="1018">
        <f t="shared" si="313"/>
        <v>56</v>
      </c>
      <c r="BN329" s="1018">
        <f t="shared" si="313"/>
        <v>49</v>
      </c>
      <c r="BO329" s="1018">
        <f t="shared" si="313"/>
        <v>37</v>
      </c>
      <c r="BP329" s="1018">
        <f t="shared" si="313"/>
        <v>48</v>
      </c>
      <c r="BQ329" s="1018">
        <f t="shared" si="313"/>
        <v>9</v>
      </c>
      <c r="BR329" s="1018">
        <f t="shared" si="313"/>
        <v>44</v>
      </c>
      <c r="BS329" s="1018">
        <f t="shared" si="313"/>
        <v>41</v>
      </c>
      <c r="BT329" s="1018">
        <f t="shared" si="313"/>
        <v>40</v>
      </c>
      <c r="BU329" s="1018">
        <f t="shared" si="313"/>
        <v>50</v>
      </c>
      <c r="BV329" s="1018">
        <f t="shared" si="313"/>
        <v>56</v>
      </c>
      <c r="BW329" s="1018">
        <f t="shared" si="313"/>
        <v>53</v>
      </c>
      <c r="BX329" s="1018">
        <f t="shared" si="313"/>
        <v>49</v>
      </c>
      <c r="BY329" s="1018">
        <f t="shared" si="313"/>
        <v>53</v>
      </c>
      <c r="BZ329" s="1018">
        <f t="shared" si="313"/>
        <v>55</v>
      </c>
      <c r="CA329" s="1018">
        <f t="shared" si="313"/>
        <v>52</v>
      </c>
      <c r="CB329" s="1018">
        <f t="shared" si="313"/>
        <v>6</v>
      </c>
      <c r="CC329" s="1018">
        <f t="shared" si="313"/>
        <v>35</v>
      </c>
      <c r="CD329" s="963"/>
      <c r="CE329" s="963"/>
      <c r="CF329" s="963"/>
      <c r="CG329" s="963"/>
      <c r="CH329" s="963"/>
      <c r="CI329" s="963"/>
      <c r="CJ329" s="963"/>
      <c r="CK329" s="254"/>
    </row>
    <row r="330" spans="1:89" s="3" customFormat="1" ht="47.25">
      <c r="A330" s="1414"/>
      <c r="B330" s="1415"/>
      <c r="C330" s="40" t="s">
        <v>234</v>
      </c>
      <c r="D330" s="962"/>
      <c r="E330" s="31"/>
      <c r="F330" s="962"/>
      <c r="G330" s="962"/>
      <c r="H330" s="31"/>
      <c r="I330" s="962"/>
      <c r="J330" s="962"/>
      <c r="K330" s="962"/>
      <c r="L330" s="962"/>
      <c r="M330" s="963"/>
      <c r="N330" s="79"/>
      <c r="O330" s="79"/>
      <c r="P330" s="962"/>
      <c r="Q330" s="962"/>
      <c r="R330" s="962"/>
      <c r="S330" s="962"/>
      <c r="T330" s="962"/>
      <c r="U330" s="962"/>
      <c r="V330" s="962"/>
      <c r="W330" s="962"/>
      <c r="X330" s="962"/>
      <c r="Y330" s="962"/>
      <c r="Z330" s="962"/>
      <c r="AA330" s="962"/>
      <c r="AB330" s="962"/>
      <c r="AC330" s="962"/>
      <c r="AD330" s="962"/>
      <c r="AE330" s="962"/>
      <c r="AF330" s="962"/>
      <c r="AG330" s="962"/>
      <c r="AH330" s="962"/>
      <c r="AI330" s="962"/>
      <c r="AJ330" s="962"/>
      <c r="AK330" s="962"/>
      <c r="AL330" s="962"/>
      <c r="AM330" s="962"/>
      <c r="AN330" s="962"/>
      <c r="AO330" s="962"/>
      <c r="AP330" s="962"/>
      <c r="AQ330" s="962"/>
      <c r="AR330" s="962"/>
      <c r="AS330" s="962"/>
      <c r="AT330" s="962"/>
      <c r="AU330" s="962"/>
      <c r="AV330" s="962"/>
      <c r="AW330" s="962"/>
      <c r="AX330" s="962"/>
      <c r="AY330" s="962"/>
      <c r="AZ330" s="962"/>
      <c r="BA330" s="962"/>
      <c r="BB330" s="962"/>
      <c r="BC330" s="962"/>
      <c r="BD330" s="962"/>
      <c r="BE330" s="962"/>
      <c r="BF330" s="1018">
        <f t="shared" ref="BF330:CC330" si="314">COUNTIFS($J$9:$J$256,"Thể chất",BF$9:BF$256,"1")</f>
        <v>3</v>
      </c>
      <c r="BG330" s="1018">
        <f t="shared" si="314"/>
        <v>6</v>
      </c>
      <c r="BH330" s="1018">
        <f t="shared" si="314"/>
        <v>14</v>
      </c>
      <c r="BI330" s="1018">
        <f t="shared" si="314"/>
        <v>11</v>
      </c>
      <c r="BJ330" s="1018">
        <f t="shared" si="314"/>
        <v>14</v>
      </c>
      <c r="BK330" s="1018">
        <f t="shared" si="314"/>
        <v>21</v>
      </c>
      <c r="BL330" s="1018">
        <f t="shared" si="314"/>
        <v>5</v>
      </c>
      <c r="BM330" s="1018">
        <f t="shared" si="314"/>
        <v>0</v>
      </c>
      <c r="BN330" s="1018">
        <f t="shared" si="314"/>
        <v>7</v>
      </c>
      <c r="BO330" s="1018">
        <f t="shared" si="314"/>
        <v>19</v>
      </c>
      <c r="BP330" s="1018">
        <f t="shared" si="314"/>
        <v>8</v>
      </c>
      <c r="BQ330" s="1018">
        <f t="shared" si="314"/>
        <v>48</v>
      </c>
      <c r="BR330" s="1018">
        <f t="shared" si="314"/>
        <v>12</v>
      </c>
      <c r="BS330" s="1018">
        <f t="shared" si="314"/>
        <v>15</v>
      </c>
      <c r="BT330" s="1018">
        <f t="shared" si="314"/>
        <v>16</v>
      </c>
      <c r="BU330" s="1018">
        <f t="shared" si="314"/>
        <v>6</v>
      </c>
      <c r="BV330" s="1018">
        <f t="shared" si="314"/>
        <v>0</v>
      </c>
      <c r="BW330" s="1018">
        <f t="shared" si="314"/>
        <v>3</v>
      </c>
      <c r="BX330" s="1018">
        <f t="shared" si="314"/>
        <v>7</v>
      </c>
      <c r="BY330" s="1018">
        <f t="shared" si="314"/>
        <v>3</v>
      </c>
      <c r="BZ330" s="1018">
        <f t="shared" si="314"/>
        <v>1</v>
      </c>
      <c r="CA330" s="1018">
        <f t="shared" si="314"/>
        <v>4</v>
      </c>
      <c r="CB330" s="1018">
        <f t="shared" si="314"/>
        <v>51</v>
      </c>
      <c r="CC330" s="1018">
        <f t="shared" si="314"/>
        <v>21</v>
      </c>
      <c r="CD330" s="963"/>
      <c r="CE330" s="963"/>
      <c r="CF330" s="963"/>
      <c r="CG330" s="963"/>
      <c r="CH330" s="963"/>
      <c r="CI330" s="963"/>
      <c r="CJ330" s="963"/>
      <c r="CK330" s="254"/>
    </row>
    <row r="331" spans="1:89" s="3" customFormat="1" ht="47.25">
      <c r="A331" s="1414"/>
      <c r="B331" s="1415"/>
      <c r="C331" s="40" t="s">
        <v>235</v>
      </c>
      <c r="D331" s="962"/>
      <c r="E331" s="31"/>
      <c r="F331" s="962"/>
      <c r="G331" s="962"/>
      <c r="H331" s="31"/>
      <c r="I331" s="962"/>
      <c r="J331" s="962"/>
      <c r="K331" s="962"/>
      <c r="L331" s="962"/>
      <c r="M331" s="963"/>
      <c r="N331" s="79"/>
      <c r="O331" s="79"/>
      <c r="P331" s="962"/>
      <c r="Q331" s="962"/>
      <c r="R331" s="962"/>
      <c r="S331" s="962"/>
      <c r="T331" s="962"/>
      <c r="U331" s="962"/>
      <c r="V331" s="962"/>
      <c r="W331" s="962"/>
      <c r="X331" s="962"/>
      <c r="Y331" s="962"/>
      <c r="Z331" s="962"/>
      <c r="AA331" s="962"/>
      <c r="AB331" s="962"/>
      <c r="AC331" s="962"/>
      <c r="AD331" s="962"/>
      <c r="AE331" s="962"/>
      <c r="AF331" s="962"/>
      <c r="AG331" s="962"/>
      <c r="AH331" s="962"/>
      <c r="AI331" s="962"/>
      <c r="AJ331" s="962"/>
      <c r="AK331" s="962"/>
      <c r="AL331" s="962"/>
      <c r="AM331" s="962"/>
      <c r="AN331" s="962"/>
      <c r="AO331" s="962"/>
      <c r="AP331" s="962"/>
      <c r="AQ331" s="962"/>
      <c r="AR331" s="962"/>
      <c r="AS331" s="962"/>
      <c r="AT331" s="962"/>
      <c r="AU331" s="962"/>
      <c r="AV331" s="962"/>
      <c r="AW331" s="962"/>
      <c r="AX331" s="962"/>
      <c r="AY331" s="962"/>
      <c r="AZ331" s="962"/>
      <c r="BA331" s="962"/>
      <c r="BB331" s="962"/>
      <c r="BC331" s="962"/>
      <c r="BD331" s="962"/>
      <c r="BE331" s="962"/>
      <c r="BF331" s="1018">
        <f t="shared" ref="BF331:CC331" si="315">COUNTIFS($J$9:$J$256,"Thể chất",BF$9:BF$256,"0")</f>
        <v>0</v>
      </c>
      <c r="BG331" s="1018">
        <f t="shared" si="315"/>
        <v>0</v>
      </c>
      <c r="BH331" s="1018">
        <f t="shared" si="315"/>
        <v>0</v>
      </c>
      <c r="BI331" s="1018">
        <f t="shared" si="315"/>
        <v>0</v>
      </c>
      <c r="BJ331" s="1018">
        <f t="shared" si="315"/>
        <v>0</v>
      </c>
      <c r="BK331" s="1019">
        <f t="shared" si="315"/>
        <v>0</v>
      </c>
      <c r="BL331" s="1018">
        <f t="shared" si="315"/>
        <v>0</v>
      </c>
      <c r="BM331" s="1018">
        <f t="shared" si="315"/>
        <v>0</v>
      </c>
      <c r="BN331" s="1018">
        <f t="shared" si="315"/>
        <v>0</v>
      </c>
      <c r="BO331" s="1018">
        <f t="shared" si="315"/>
        <v>0</v>
      </c>
      <c r="BP331" s="1018">
        <f t="shared" si="315"/>
        <v>0</v>
      </c>
      <c r="BQ331" s="1018">
        <f t="shared" si="315"/>
        <v>0</v>
      </c>
      <c r="BR331" s="1018">
        <f t="shared" si="315"/>
        <v>0</v>
      </c>
      <c r="BS331" s="1018">
        <f t="shared" si="315"/>
        <v>0</v>
      </c>
      <c r="BT331" s="1018">
        <f t="shared" si="315"/>
        <v>0</v>
      </c>
      <c r="BU331" s="1018">
        <f t="shared" si="315"/>
        <v>0</v>
      </c>
      <c r="BV331" s="1018">
        <f t="shared" si="315"/>
        <v>0</v>
      </c>
      <c r="BW331" s="1018">
        <f t="shared" si="315"/>
        <v>0</v>
      </c>
      <c r="BX331" s="1018">
        <f t="shared" si="315"/>
        <v>0</v>
      </c>
      <c r="BY331" s="1018">
        <f t="shared" si="315"/>
        <v>0</v>
      </c>
      <c r="BZ331" s="1018">
        <f t="shared" si="315"/>
        <v>0</v>
      </c>
      <c r="CA331" s="1018">
        <f t="shared" si="315"/>
        <v>0</v>
      </c>
      <c r="CB331" s="1018">
        <f t="shared" si="315"/>
        <v>0</v>
      </c>
      <c r="CC331" s="1018">
        <f t="shared" si="315"/>
        <v>0</v>
      </c>
      <c r="CD331" s="963"/>
      <c r="CE331" s="963"/>
      <c r="CF331" s="963"/>
      <c r="CG331" s="963"/>
      <c r="CH331" s="963"/>
      <c r="CI331" s="963"/>
      <c r="CJ331" s="963"/>
      <c r="CK331" s="254"/>
    </row>
    <row r="332" spans="1:89" s="3" customFormat="1">
      <c r="A332" s="1414"/>
      <c r="B332" s="1415"/>
      <c r="C332" s="1416" t="s">
        <v>1201</v>
      </c>
      <c r="D332" s="962"/>
      <c r="E332" s="31"/>
      <c r="F332" s="962"/>
      <c r="G332" s="962"/>
      <c r="H332" s="31"/>
      <c r="I332" s="962"/>
      <c r="J332" s="962"/>
      <c r="K332" s="962"/>
      <c r="L332" s="962"/>
      <c r="M332" s="963"/>
      <c r="N332" s="79"/>
      <c r="O332" s="79"/>
      <c r="P332" s="962"/>
      <c r="Q332" s="962"/>
      <c r="R332" s="962"/>
      <c r="S332" s="962"/>
      <c r="T332" s="962"/>
      <c r="U332" s="962"/>
      <c r="V332" s="962"/>
      <c r="W332" s="962"/>
      <c r="X332" s="962"/>
      <c r="Y332" s="962"/>
      <c r="Z332" s="962"/>
      <c r="AA332" s="962"/>
      <c r="AB332" s="962"/>
      <c r="AC332" s="962"/>
      <c r="AD332" s="962"/>
      <c r="AE332" s="962"/>
      <c r="AF332" s="962"/>
      <c r="AG332" s="962"/>
      <c r="AH332" s="962"/>
      <c r="AI332" s="962"/>
      <c r="AJ332" s="962"/>
      <c r="AK332" s="962"/>
      <c r="AL332" s="962"/>
      <c r="AM332" s="962"/>
      <c r="AN332" s="962"/>
      <c r="AO332" s="962"/>
      <c r="AP332" s="962"/>
      <c r="AQ332" s="962"/>
      <c r="AR332" s="962"/>
      <c r="AS332" s="962"/>
      <c r="AT332" s="962"/>
      <c r="AU332" s="962"/>
      <c r="AV332" s="962"/>
      <c r="AW332" s="962"/>
      <c r="AX332" s="962"/>
      <c r="AY332" s="962"/>
      <c r="AZ332" s="962"/>
      <c r="BA332" s="962"/>
      <c r="BB332" s="962"/>
      <c r="BC332" s="962"/>
      <c r="BD332" s="962"/>
      <c r="BE332" s="962"/>
      <c r="BF332" s="1015">
        <f t="shared" ref="BF332:CC332" si="316">(((BF329*2)+(BF330*1)+(BF331*0)))/(BF329+BF330+BF331)</f>
        <v>1.9464285714285714</v>
      </c>
      <c r="BG332" s="1015">
        <f t="shared" si="316"/>
        <v>1.8928571428571428</v>
      </c>
      <c r="BH332" s="1015">
        <f t="shared" si="316"/>
        <v>1.75</v>
      </c>
      <c r="BI332" s="1015">
        <f t="shared" si="316"/>
        <v>1.8035714285714286</v>
      </c>
      <c r="BJ332" s="1015">
        <f t="shared" si="316"/>
        <v>1.75</v>
      </c>
      <c r="BK332" s="1016">
        <f t="shared" si="316"/>
        <v>1.625</v>
      </c>
      <c r="BL332" s="1015">
        <f t="shared" si="316"/>
        <v>1.9107142857142858</v>
      </c>
      <c r="BM332" s="1015">
        <f t="shared" si="316"/>
        <v>2</v>
      </c>
      <c r="BN332" s="1015">
        <f t="shared" si="316"/>
        <v>1.875</v>
      </c>
      <c r="BO332" s="1015">
        <f t="shared" si="316"/>
        <v>1.6607142857142858</v>
      </c>
      <c r="BP332" s="1015">
        <f t="shared" si="316"/>
        <v>1.8571428571428572</v>
      </c>
      <c r="BQ332" s="1015">
        <f t="shared" si="316"/>
        <v>1.1578947368421053</v>
      </c>
      <c r="BR332" s="1015">
        <f t="shared" si="316"/>
        <v>1.7857142857142858</v>
      </c>
      <c r="BS332" s="1015">
        <f t="shared" si="316"/>
        <v>1.7321428571428572</v>
      </c>
      <c r="BT332" s="1015">
        <f t="shared" si="316"/>
        <v>1.7142857142857142</v>
      </c>
      <c r="BU332" s="1015">
        <f t="shared" si="316"/>
        <v>1.8928571428571428</v>
      </c>
      <c r="BV332" s="1015">
        <f t="shared" si="316"/>
        <v>2</v>
      </c>
      <c r="BW332" s="1015">
        <f t="shared" si="316"/>
        <v>1.9464285714285714</v>
      </c>
      <c r="BX332" s="1015">
        <f t="shared" si="316"/>
        <v>1.875</v>
      </c>
      <c r="BY332" s="1015">
        <f t="shared" si="316"/>
        <v>1.9464285714285714</v>
      </c>
      <c r="BZ332" s="1015">
        <f t="shared" si="316"/>
        <v>1.9821428571428572</v>
      </c>
      <c r="CA332" s="1015">
        <f t="shared" si="316"/>
        <v>1.9285714285714286</v>
      </c>
      <c r="CB332" s="1015">
        <f t="shared" si="316"/>
        <v>1.1052631578947369</v>
      </c>
      <c r="CC332" s="1015">
        <f t="shared" si="316"/>
        <v>1.625</v>
      </c>
      <c r="CD332" s="1400">
        <f>COUNTIF($BF333:$CC333,"Đ")</f>
        <v>22</v>
      </c>
      <c r="CE332" s="1403">
        <f>CD332/COUNTA($BF333:$CC333)</f>
        <v>0.91666666666666663</v>
      </c>
      <c r="CF332" s="1400">
        <f>COUNTIF($BF333:$CC333,"CCG")</f>
        <v>2</v>
      </c>
      <c r="CG332" s="1403">
        <f>CF332/COUNTA($BF333:$CC333)</f>
        <v>8.3333333333333329E-2</v>
      </c>
      <c r="CH332" s="1400">
        <f>COUNTIF($BF333:$CC333,"CĐ")</f>
        <v>0</v>
      </c>
      <c r="CI332" s="1403">
        <f>CH332/COUNTA($BF333:$CC333)</f>
        <v>0</v>
      </c>
      <c r="CJ332" s="1407">
        <f>(((CD332*2)+(CF332*1)+(CH332*0)))/(CD332+CF332+CH332)</f>
        <v>1.9166666666666667</v>
      </c>
      <c r="CK332" s="1410" t="str">
        <f>IF(CJ332&gt;=1.6,"Đạt mục tiêu",IF(CJ332&gt;=1,"Cần cố gắng","Chưa đạt"))</f>
        <v>Đạt mục tiêu</v>
      </c>
    </row>
    <row r="333" spans="1:89" s="3" customFormat="1" ht="56.25" customHeight="1">
      <c r="A333" s="1414"/>
      <c r="B333" s="1415"/>
      <c r="C333" s="1417"/>
      <c r="D333" s="962"/>
      <c r="E333" s="31"/>
      <c r="F333" s="962"/>
      <c r="G333" s="962"/>
      <c r="H333" s="31"/>
      <c r="I333" s="962"/>
      <c r="J333" s="962"/>
      <c r="K333" s="962"/>
      <c r="L333" s="962"/>
      <c r="M333" s="963"/>
      <c r="N333" s="79"/>
      <c r="O333" s="79"/>
      <c r="P333" s="962"/>
      <c r="Q333" s="962"/>
      <c r="R333" s="962"/>
      <c r="S333" s="962"/>
      <c r="T333" s="962"/>
      <c r="U333" s="962"/>
      <c r="V333" s="962"/>
      <c r="W333" s="962"/>
      <c r="X333" s="962"/>
      <c r="Y333" s="962"/>
      <c r="Z333" s="962"/>
      <c r="AA333" s="962"/>
      <c r="AB333" s="962"/>
      <c r="AC333" s="962"/>
      <c r="AD333" s="962"/>
      <c r="AE333" s="962"/>
      <c r="AF333" s="962"/>
      <c r="AG333" s="962"/>
      <c r="AH333" s="962"/>
      <c r="AI333" s="962"/>
      <c r="AJ333" s="962"/>
      <c r="AK333" s="962"/>
      <c r="AL333" s="962"/>
      <c r="AM333" s="962"/>
      <c r="AN333" s="962"/>
      <c r="AO333" s="962"/>
      <c r="AP333" s="962"/>
      <c r="AQ333" s="962"/>
      <c r="AR333" s="962"/>
      <c r="AS333" s="962"/>
      <c r="AT333" s="962"/>
      <c r="AU333" s="962"/>
      <c r="AV333" s="962"/>
      <c r="AW333" s="962"/>
      <c r="AX333" s="962"/>
      <c r="AY333" s="962"/>
      <c r="AZ333" s="962"/>
      <c r="BA333" s="962"/>
      <c r="BB333" s="962"/>
      <c r="BC333" s="962"/>
      <c r="BD333" s="962"/>
      <c r="BE333" s="962"/>
      <c r="BF333" s="1015" t="str">
        <f t="shared" ref="BF333:CC333" si="317">IF(BF332&lt;1,"CĐ",IF(BF332&lt;1.6,"CCG","Đ"))</f>
        <v>Đ</v>
      </c>
      <c r="BG333" s="1015" t="str">
        <f t="shared" si="317"/>
        <v>Đ</v>
      </c>
      <c r="BH333" s="1015" t="str">
        <f t="shared" si="317"/>
        <v>Đ</v>
      </c>
      <c r="BI333" s="1015" t="str">
        <f t="shared" si="317"/>
        <v>Đ</v>
      </c>
      <c r="BJ333" s="1015" t="str">
        <f t="shared" si="317"/>
        <v>Đ</v>
      </c>
      <c r="BK333" s="1016" t="str">
        <f t="shared" si="317"/>
        <v>Đ</v>
      </c>
      <c r="BL333" s="1015" t="str">
        <f t="shared" si="317"/>
        <v>Đ</v>
      </c>
      <c r="BM333" s="1015" t="str">
        <f t="shared" si="317"/>
        <v>Đ</v>
      </c>
      <c r="BN333" s="1015" t="str">
        <f t="shared" si="317"/>
        <v>Đ</v>
      </c>
      <c r="BO333" s="1015" t="str">
        <f t="shared" si="317"/>
        <v>Đ</v>
      </c>
      <c r="BP333" s="1015" t="str">
        <f t="shared" si="317"/>
        <v>Đ</v>
      </c>
      <c r="BQ333" s="1015" t="str">
        <f t="shared" si="317"/>
        <v>CCG</v>
      </c>
      <c r="BR333" s="1015" t="str">
        <f t="shared" si="317"/>
        <v>Đ</v>
      </c>
      <c r="BS333" s="1015" t="str">
        <f t="shared" si="317"/>
        <v>Đ</v>
      </c>
      <c r="BT333" s="1015" t="str">
        <f t="shared" si="317"/>
        <v>Đ</v>
      </c>
      <c r="BU333" s="1015" t="str">
        <f t="shared" si="317"/>
        <v>Đ</v>
      </c>
      <c r="BV333" s="1015" t="str">
        <f t="shared" si="317"/>
        <v>Đ</v>
      </c>
      <c r="BW333" s="1015" t="str">
        <f t="shared" si="317"/>
        <v>Đ</v>
      </c>
      <c r="BX333" s="1015" t="str">
        <f t="shared" si="317"/>
        <v>Đ</v>
      </c>
      <c r="BY333" s="1015" t="str">
        <f t="shared" si="317"/>
        <v>Đ</v>
      </c>
      <c r="BZ333" s="1015" t="str">
        <f t="shared" si="317"/>
        <v>Đ</v>
      </c>
      <c r="CA333" s="1015" t="str">
        <f t="shared" si="317"/>
        <v>Đ</v>
      </c>
      <c r="CB333" s="1015" t="str">
        <f t="shared" si="317"/>
        <v>CCG</v>
      </c>
      <c r="CC333" s="1015" t="str">
        <f t="shared" si="317"/>
        <v>Đ</v>
      </c>
      <c r="CD333" s="1400"/>
      <c r="CE333" s="1403"/>
      <c r="CF333" s="1400"/>
      <c r="CG333" s="1403"/>
      <c r="CH333" s="1400"/>
      <c r="CI333" s="1403"/>
      <c r="CJ333" s="1407"/>
      <c r="CK333" s="1410"/>
    </row>
    <row r="334" spans="1:89" s="3" customFormat="1" ht="31.5">
      <c r="A334" s="1414"/>
      <c r="B334" s="1414" t="s">
        <v>23</v>
      </c>
      <c r="C334" s="40" t="s">
        <v>233</v>
      </c>
      <c r="D334" s="963"/>
      <c r="E334" s="37"/>
      <c r="F334" s="963"/>
      <c r="G334" s="963"/>
      <c r="H334" s="37"/>
      <c r="I334" s="963"/>
      <c r="J334" s="963"/>
      <c r="K334" s="963"/>
      <c r="L334" s="963"/>
      <c r="M334" s="963"/>
      <c r="N334" s="79"/>
      <c r="O334" s="79"/>
      <c r="P334" s="963"/>
      <c r="Q334" s="963"/>
      <c r="R334" s="963"/>
      <c r="S334" s="963"/>
      <c r="T334" s="963"/>
      <c r="U334" s="963"/>
      <c r="V334" s="963"/>
      <c r="W334" s="963"/>
      <c r="X334" s="963"/>
      <c r="Y334" s="963"/>
      <c r="Z334" s="963"/>
      <c r="AA334" s="963"/>
      <c r="AB334" s="963"/>
      <c r="AC334" s="963"/>
      <c r="AD334" s="963"/>
      <c r="AE334" s="963"/>
      <c r="AF334" s="963"/>
      <c r="AG334" s="963"/>
      <c r="AH334" s="963"/>
      <c r="AI334" s="963"/>
      <c r="AJ334" s="963"/>
      <c r="AK334" s="963"/>
      <c r="AL334" s="963"/>
      <c r="AM334" s="963"/>
      <c r="AN334" s="963"/>
      <c r="AO334" s="963"/>
      <c r="AP334" s="963"/>
      <c r="AQ334" s="963"/>
      <c r="AR334" s="963"/>
      <c r="AS334" s="963"/>
      <c r="AT334" s="963"/>
      <c r="AU334" s="963"/>
      <c r="AV334" s="963"/>
      <c r="AW334" s="963"/>
      <c r="AX334" s="963"/>
      <c r="AY334" s="963"/>
      <c r="AZ334" s="963"/>
      <c r="BA334" s="963"/>
      <c r="BB334" s="963"/>
      <c r="BC334" s="963"/>
      <c r="BD334" s="963"/>
      <c r="BE334" s="963"/>
      <c r="BF334" s="1018">
        <f>COUNTIFS($J$9:$J$256,"Nhận thức",BF$9:BF$256,"2")</f>
        <v>23</v>
      </c>
      <c r="BG334" s="1018">
        <f>COUNTIFS($J$9:$J$256,"Nhận thức",BG$9:BG$256,"2")</f>
        <v>25</v>
      </c>
      <c r="BH334" s="1018">
        <f>COUNTIFS($J$9:$J$256,"Nhận thức",BH$9:BH$256,"2")</f>
        <v>22</v>
      </c>
      <c r="BI334" s="1018">
        <f>COUNTIFS($J$9:$J$256,"Nhận thức",BI$9:BI$256,"2")</f>
        <v>22</v>
      </c>
      <c r="BJ334" s="1018">
        <f>COUNTIFS($J$9:$J$256,"Nhận thức",BJ$9:BJ$256,"2")</f>
        <v>23</v>
      </c>
      <c r="BK334" s="1018">
        <f t="shared" ref="BK334:CC334" si="318">COUNTIFS($J$9:$J$256,"Nhận thức",BK$9:BK$256,"2")</f>
        <v>18</v>
      </c>
      <c r="BL334" s="1018">
        <f t="shared" si="318"/>
        <v>28</v>
      </c>
      <c r="BM334" s="1018">
        <f t="shared" si="318"/>
        <v>28</v>
      </c>
      <c r="BN334" s="1018">
        <f t="shared" si="318"/>
        <v>23</v>
      </c>
      <c r="BO334" s="1018">
        <f t="shared" si="318"/>
        <v>21</v>
      </c>
      <c r="BP334" s="1018">
        <f t="shared" si="318"/>
        <v>24</v>
      </c>
      <c r="BQ334" s="1018">
        <f t="shared" si="318"/>
        <v>28</v>
      </c>
      <c r="BR334" s="1018">
        <f t="shared" si="318"/>
        <v>26</v>
      </c>
      <c r="BS334" s="1018">
        <f t="shared" si="318"/>
        <v>18</v>
      </c>
      <c r="BT334" s="1018">
        <f t="shared" si="318"/>
        <v>23</v>
      </c>
      <c r="BU334" s="1018">
        <f t="shared" si="318"/>
        <v>24</v>
      </c>
      <c r="BV334" s="1018">
        <f t="shared" si="318"/>
        <v>29</v>
      </c>
      <c r="BW334" s="1018">
        <f t="shared" si="318"/>
        <v>0</v>
      </c>
      <c r="BX334" s="1018">
        <f t="shared" si="318"/>
        <v>29</v>
      </c>
      <c r="BY334" s="1018">
        <f t="shared" si="318"/>
        <v>0</v>
      </c>
      <c r="BZ334" s="1018">
        <f t="shared" si="318"/>
        <v>27</v>
      </c>
      <c r="CA334" s="1018">
        <f t="shared" si="318"/>
        <v>27</v>
      </c>
      <c r="CB334" s="1018">
        <f t="shared" si="318"/>
        <v>27</v>
      </c>
      <c r="CC334" s="1018">
        <f t="shared" si="318"/>
        <v>23</v>
      </c>
      <c r="CD334" s="963"/>
      <c r="CE334" s="963"/>
      <c r="CF334" s="963"/>
      <c r="CG334" s="963"/>
      <c r="CH334" s="963"/>
      <c r="CI334" s="963"/>
      <c r="CJ334" s="963"/>
      <c r="CK334" s="254"/>
    </row>
    <row r="335" spans="1:89" s="3" customFormat="1" ht="47.25">
      <c r="A335" s="1414"/>
      <c r="B335" s="1414"/>
      <c r="C335" s="40" t="s">
        <v>234</v>
      </c>
      <c r="D335" s="963"/>
      <c r="E335" s="37"/>
      <c r="F335" s="963"/>
      <c r="G335" s="963"/>
      <c r="H335" s="37"/>
      <c r="I335" s="963"/>
      <c r="J335" s="963"/>
      <c r="K335" s="963"/>
      <c r="L335" s="963"/>
      <c r="M335" s="963"/>
      <c r="N335" s="79"/>
      <c r="O335" s="79"/>
      <c r="P335" s="963"/>
      <c r="Q335" s="963"/>
      <c r="R335" s="963"/>
      <c r="S335" s="963"/>
      <c r="T335" s="963"/>
      <c r="U335" s="963"/>
      <c r="V335" s="963"/>
      <c r="W335" s="963"/>
      <c r="X335" s="963"/>
      <c r="Y335" s="963"/>
      <c r="Z335" s="963"/>
      <c r="AA335" s="963"/>
      <c r="AB335" s="963"/>
      <c r="AC335" s="963"/>
      <c r="AD335" s="963"/>
      <c r="AE335" s="963"/>
      <c r="AF335" s="963"/>
      <c r="AG335" s="963"/>
      <c r="AH335" s="963"/>
      <c r="AI335" s="963"/>
      <c r="AJ335" s="963"/>
      <c r="AK335" s="963"/>
      <c r="AL335" s="963"/>
      <c r="AM335" s="963"/>
      <c r="AN335" s="963"/>
      <c r="AO335" s="963"/>
      <c r="AP335" s="963"/>
      <c r="AQ335" s="963"/>
      <c r="AR335" s="963"/>
      <c r="AS335" s="963"/>
      <c r="AT335" s="963"/>
      <c r="AU335" s="963"/>
      <c r="AV335" s="963"/>
      <c r="AW335" s="963"/>
      <c r="AX335" s="963"/>
      <c r="AY335" s="963"/>
      <c r="AZ335" s="963"/>
      <c r="BA335" s="963"/>
      <c r="BB335" s="963"/>
      <c r="BC335" s="963"/>
      <c r="BD335" s="963"/>
      <c r="BE335" s="963"/>
      <c r="BF335" s="1018">
        <f>COUNTIFS($J$9:$J$256,"Nhận thức",BF$9:BF$256,"1")</f>
        <v>6</v>
      </c>
      <c r="BG335" s="1018">
        <f t="shared" ref="BG335:CC335" si="319">COUNTIFS($J$9:$J$256,"Nhận thức",BG$9:BG$256,"1")</f>
        <v>4</v>
      </c>
      <c r="BH335" s="1018">
        <f t="shared" si="319"/>
        <v>7</v>
      </c>
      <c r="BI335" s="1018">
        <f t="shared" si="319"/>
        <v>7</v>
      </c>
      <c r="BJ335" s="1018">
        <f t="shared" si="319"/>
        <v>6</v>
      </c>
      <c r="BK335" s="1018">
        <f t="shared" si="319"/>
        <v>11</v>
      </c>
      <c r="BL335" s="1018">
        <f t="shared" si="319"/>
        <v>1</v>
      </c>
      <c r="BM335" s="1018">
        <f t="shared" si="319"/>
        <v>1</v>
      </c>
      <c r="BN335" s="1018">
        <f t="shared" si="319"/>
        <v>6</v>
      </c>
      <c r="BO335" s="1018">
        <f t="shared" si="319"/>
        <v>8</v>
      </c>
      <c r="BP335" s="1018">
        <f t="shared" si="319"/>
        <v>5</v>
      </c>
      <c r="BQ335" s="1018">
        <f t="shared" si="319"/>
        <v>1</v>
      </c>
      <c r="BR335" s="1018">
        <f t="shared" si="319"/>
        <v>3</v>
      </c>
      <c r="BS335" s="1018">
        <f t="shared" si="319"/>
        <v>11</v>
      </c>
      <c r="BT335" s="1018">
        <f t="shared" si="319"/>
        <v>6</v>
      </c>
      <c r="BU335" s="1018">
        <f t="shared" si="319"/>
        <v>5</v>
      </c>
      <c r="BV335" s="1018">
        <f t="shared" si="319"/>
        <v>0</v>
      </c>
      <c r="BW335" s="1018">
        <f t="shared" si="319"/>
        <v>29</v>
      </c>
      <c r="BX335" s="1018">
        <f t="shared" si="319"/>
        <v>0</v>
      </c>
      <c r="BY335" s="1018">
        <f t="shared" si="319"/>
        <v>29</v>
      </c>
      <c r="BZ335" s="1018">
        <f t="shared" si="319"/>
        <v>2</v>
      </c>
      <c r="CA335" s="1018">
        <f t="shared" si="319"/>
        <v>2</v>
      </c>
      <c r="CB335" s="1018">
        <f t="shared" si="319"/>
        <v>2</v>
      </c>
      <c r="CC335" s="1018">
        <f t="shared" si="319"/>
        <v>6</v>
      </c>
      <c r="CD335" s="963"/>
      <c r="CE335" s="963"/>
      <c r="CF335" s="963"/>
      <c r="CG335" s="963"/>
      <c r="CH335" s="963"/>
      <c r="CI335" s="963"/>
      <c r="CJ335" s="963"/>
      <c r="CK335" s="254"/>
    </row>
    <row r="336" spans="1:89" s="3" customFormat="1" ht="47.25">
      <c r="A336" s="1414"/>
      <c r="B336" s="1414"/>
      <c r="C336" s="40" t="s">
        <v>235</v>
      </c>
      <c r="D336" s="963"/>
      <c r="E336" s="37"/>
      <c r="F336" s="963"/>
      <c r="G336" s="963"/>
      <c r="H336" s="37"/>
      <c r="I336" s="963"/>
      <c r="J336" s="963"/>
      <c r="K336" s="963"/>
      <c r="L336" s="963"/>
      <c r="M336" s="963"/>
      <c r="N336" s="79"/>
      <c r="O336" s="79"/>
      <c r="P336" s="963"/>
      <c r="Q336" s="963"/>
      <c r="R336" s="963"/>
      <c r="S336" s="963"/>
      <c r="T336" s="963"/>
      <c r="U336" s="963"/>
      <c r="V336" s="963"/>
      <c r="W336" s="963"/>
      <c r="X336" s="963"/>
      <c r="Y336" s="963"/>
      <c r="Z336" s="963"/>
      <c r="AA336" s="963"/>
      <c r="AB336" s="963"/>
      <c r="AC336" s="963"/>
      <c r="AD336" s="963"/>
      <c r="AE336" s="963"/>
      <c r="AF336" s="963"/>
      <c r="AG336" s="963"/>
      <c r="AH336" s="963"/>
      <c r="AI336" s="963"/>
      <c r="AJ336" s="963"/>
      <c r="AK336" s="963"/>
      <c r="AL336" s="963"/>
      <c r="AM336" s="963"/>
      <c r="AN336" s="963"/>
      <c r="AO336" s="963"/>
      <c r="AP336" s="963"/>
      <c r="AQ336" s="963"/>
      <c r="AR336" s="963"/>
      <c r="AS336" s="963"/>
      <c r="AT336" s="963"/>
      <c r="AU336" s="963"/>
      <c r="AV336" s="963"/>
      <c r="AW336" s="963"/>
      <c r="AX336" s="963"/>
      <c r="AY336" s="963"/>
      <c r="AZ336" s="963"/>
      <c r="BA336" s="963"/>
      <c r="BB336" s="963"/>
      <c r="BC336" s="963"/>
      <c r="BD336" s="963"/>
      <c r="BE336" s="963"/>
      <c r="BF336" s="1018">
        <f>COUNTIFS($J$9:$J$256,"Nhận thức",BF$9:BF$256,"0")</f>
        <v>0</v>
      </c>
      <c r="BG336" s="1018">
        <f t="shared" ref="BG336:CC336" si="320">COUNTIFS($J$9:$J$256,"Nhận thức",BG$9:BG$256,"0")</f>
        <v>0</v>
      </c>
      <c r="BH336" s="1018">
        <f t="shared" si="320"/>
        <v>0</v>
      </c>
      <c r="BI336" s="1018">
        <f t="shared" si="320"/>
        <v>0</v>
      </c>
      <c r="BJ336" s="1018">
        <f t="shared" si="320"/>
        <v>0</v>
      </c>
      <c r="BK336" s="1018">
        <f t="shared" si="320"/>
        <v>0</v>
      </c>
      <c r="BL336" s="1018">
        <f t="shared" si="320"/>
        <v>0</v>
      </c>
      <c r="BM336" s="1018">
        <f t="shared" si="320"/>
        <v>0</v>
      </c>
      <c r="BN336" s="1018">
        <f t="shared" si="320"/>
        <v>0</v>
      </c>
      <c r="BO336" s="1018">
        <f t="shared" si="320"/>
        <v>0</v>
      </c>
      <c r="BP336" s="1018">
        <f t="shared" si="320"/>
        <v>0</v>
      </c>
      <c r="BQ336" s="1018">
        <f t="shared" si="320"/>
        <v>0</v>
      </c>
      <c r="BR336" s="1018">
        <f t="shared" si="320"/>
        <v>0</v>
      </c>
      <c r="BS336" s="1018">
        <f t="shared" si="320"/>
        <v>0</v>
      </c>
      <c r="BT336" s="1018">
        <f t="shared" si="320"/>
        <v>0</v>
      </c>
      <c r="BU336" s="1018">
        <f t="shared" si="320"/>
        <v>0</v>
      </c>
      <c r="BV336" s="1018">
        <f t="shared" si="320"/>
        <v>0</v>
      </c>
      <c r="BW336" s="1018">
        <f t="shared" si="320"/>
        <v>0</v>
      </c>
      <c r="BX336" s="1018">
        <f t="shared" si="320"/>
        <v>0</v>
      </c>
      <c r="BY336" s="1018">
        <f t="shared" si="320"/>
        <v>0</v>
      </c>
      <c r="BZ336" s="1018">
        <f t="shared" si="320"/>
        <v>0</v>
      </c>
      <c r="CA336" s="1018">
        <f t="shared" si="320"/>
        <v>0</v>
      </c>
      <c r="CB336" s="1018">
        <f t="shared" si="320"/>
        <v>0</v>
      </c>
      <c r="CC336" s="1018">
        <f t="shared" si="320"/>
        <v>0</v>
      </c>
      <c r="CD336" s="963"/>
      <c r="CE336" s="963"/>
      <c r="CF336" s="963"/>
      <c r="CG336" s="963"/>
      <c r="CH336" s="963"/>
      <c r="CI336" s="963"/>
      <c r="CJ336" s="963"/>
      <c r="CK336" s="254"/>
    </row>
    <row r="337" spans="1:89" s="3" customFormat="1">
      <c r="A337" s="1414"/>
      <c r="B337" s="1414"/>
      <c r="C337" s="1416" t="s">
        <v>1202</v>
      </c>
      <c r="D337" s="963"/>
      <c r="E337" s="37"/>
      <c r="F337" s="963"/>
      <c r="G337" s="963"/>
      <c r="H337" s="37"/>
      <c r="I337" s="963"/>
      <c r="J337" s="963"/>
      <c r="K337" s="963"/>
      <c r="L337" s="963"/>
      <c r="M337" s="963"/>
      <c r="N337" s="79"/>
      <c r="O337" s="79"/>
      <c r="P337" s="963"/>
      <c r="Q337" s="963"/>
      <c r="R337" s="963"/>
      <c r="S337" s="963"/>
      <c r="T337" s="963"/>
      <c r="U337" s="963"/>
      <c r="V337" s="963"/>
      <c r="W337" s="963"/>
      <c r="X337" s="963"/>
      <c r="Y337" s="963"/>
      <c r="Z337" s="963"/>
      <c r="AA337" s="963"/>
      <c r="AB337" s="963"/>
      <c r="AC337" s="963"/>
      <c r="AD337" s="963"/>
      <c r="AE337" s="963"/>
      <c r="AF337" s="963"/>
      <c r="AG337" s="963"/>
      <c r="AH337" s="963"/>
      <c r="AI337" s="963"/>
      <c r="AJ337" s="963"/>
      <c r="AK337" s="963"/>
      <c r="AL337" s="963"/>
      <c r="AM337" s="963"/>
      <c r="AN337" s="963"/>
      <c r="AO337" s="963"/>
      <c r="AP337" s="963"/>
      <c r="AQ337" s="963"/>
      <c r="AR337" s="963"/>
      <c r="AS337" s="963"/>
      <c r="AT337" s="963"/>
      <c r="AU337" s="963"/>
      <c r="AV337" s="963"/>
      <c r="AW337" s="963"/>
      <c r="AX337" s="963"/>
      <c r="AY337" s="963"/>
      <c r="AZ337" s="963"/>
      <c r="BA337" s="963"/>
      <c r="BB337" s="963"/>
      <c r="BC337" s="963"/>
      <c r="BD337" s="963"/>
      <c r="BE337" s="963"/>
      <c r="BF337" s="1015">
        <f>(((BF334*2)+(BF335*1)+(BF336*0)))/(BF334+BF335+BF336)</f>
        <v>1.7931034482758621</v>
      </c>
      <c r="BG337" s="1015">
        <f>(((BG334*2)+(BG335*1)+(BG336*0)))/(BG334+BG335+BG336)</f>
        <v>1.8620689655172413</v>
      </c>
      <c r="BH337" s="1015">
        <f>(((BH334*2)+(BH335*1)+(BH336*0)))/(BH334+BH335+BH336)</f>
        <v>1.7586206896551724</v>
      </c>
      <c r="BI337" s="1015">
        <f>(((BI334*2)+(BI335*1)+(BI336*0)))/(BI334+BI335+BI336)</f>
        <v>1.7586206896551724</v>
      </c>
      <c r="BJ337" s="1015">
        <f>(((BJ334*2)+(BJ335*1)+(BJ336*0)))/(BJ334+BJ335+BJ336)</f>
        <v>1.7931034482758621</v>
      </c>
      <c r="BK337" s="1015">
        <f t="shared" ref="BK337:CC337" si="321">(((BK334*2)+(BK335*1)+(BK336*0)))/(BK334+BK335+BK336)</f>
        <v>1.6206896551724137</v>
      </c>
      <c r="BL337" s="1015">
        <f t="shared" si="321"/>
        <v>1.9655172413793103</v>
      </c>
      <c r="BM337" s="1015">
        <f t="shared" si="321"/>
        <v>1.9655172413793103</v>
      </c>
      <c r="BN337" s="1015">
        <f t="shared" si="321"/>
        <v>1.7931034482758621</v>
      </c>
      <c r="BO337" s="1015">
        <f t="shared" si="321"/>
        <v>1.7241379310344827</v>
      </c>
      <c r="BP337" s="1015">
        <f t="shared" si="321"/>
        <v>1.8275862068965518</v>
      </c>
      <c r="BQ337" s="1015">
        <f t="shared" si="321"/>
        <v>1.9655172413793103</v>
      </c>
      <c r="BR337" s="1015">
        <f t="shared" si="321"/>
        <v>1.896551724137931</v>
      </c>
      <c r="BS337" s="1015">
        <f t="shared" si="321"/>
        <v>1.6206896551724137</v>
      </c>
      <c r="BT337" s="1015">
        <f t="shared" si="321"/>
        <v>1.7931034482758621</v>
      </c>
      <c r="BU337" s="1015">
        <f t="shared" si="321"/>
        <v>1.8275862068965518</v>
      </c>
      <c r="BV337" s="1015">
        <f t="shared" si="321"/>
        <v>2</v>
      </c>
      <c r="BW337" s="1015">
        <f t="shared" si="321"/>
        <v>1</v>
      </c>
      <c r="BX337" s="1015">
        <f t="shared" si="321"/>
        <v>2</v>
      </c>
      <c r="BY337" s="1015">
        <f t="shared" si="321"/>
        <v>1</v>
      </c>
      <c r="BZ337" s="1015">
        <f t="shared" si="321"/>
        <v>1.9310344827586208</v>
      </c>
      <c r="CA337" s="1015">
        <f t="shared" si="321"/>
        <v>1.9310344827586208</v>
      </c>
      <c r="CB337" s="1015">
        <f t="shared" si="321"/>
        <v>1.9310344827586208</v>
      </c>
      <c r="CC337" s="1015">
        <f t="shared" si="321"/>
        <v>1.7931034482758621</v>
      </c>
      <c r="CD337" s="1400">
        <f>COUNTIF($BF338:$CC338,"Đ")</f>
        <v>22</v>
      </c>
      <c r="CE337" s="1403">
        <f>CD337/COUNTA($BF338:$CC338)</f>
        <v>0.91666666666666663</v>
      </c>
      <c r="CF337" s="1400">
        <f>COUNTIF($BF338:$CC338,"CCG")</f>
        <v>2</v>
      </c>
      <c r="CG337" s="1403">
        <f>CF337/COUNTA($BF338:$CC338)</f>
        <v>8.3333333333333329E-2</v>
      </c>
      <c r="CH337" s="1400">
        <f>COUNTIF($BF338:$CC338,"CĐ")</f>
        <v>0</v>
      </c>
      <c r="CI337" s="1403">
        <f>CH337/COUNTA($BF338:$CC338)</f>
        <v>0</v>
      </c>
      <c r="CJ337" s="1407">
        <f>(((CD337*2)+(CF337*1)+(CH337*0)))/(CD337+CF337+CH337)</f>
        <v>1.9166666666666667</v>
      </c>
      <c r="CK337" s="1410" t="str">
        <f>IF(CJ337&gt;=1.6,"Đạt mục tiêu",IF(CJ337&gt;=1,"Cần cố gắng","Chưa đạt"))</f>
        <v>Đạt mục tiêu</v>
      </c>
    </row>
    <row r="338" spans="1:89" s="3" customFormat="1" ht="42" customHeight="1">
      <c r="A338" s="1414"/>
      <c r="B338" s="1414"/>
      <c r="C338" s="1417"/>
      <c r="D338" s="963"/>
      <c r="E338" s="37"/>
      <c r="F338" s="963"/>
      <c r="G338" s="963"/>
      <c r="H338" s="37"/>
      <c r="I338" s="963"/>
      <c r="J338" s="963"/>
      <c r="K338" s="963"/>
      <c r="L338" s="963"/>
      <c r="M338" s="963"/>
      <c r="N338" s="79"/>
      <c r="O338" s="79"/>
      <c r="P338" s="963"/>
      <c r="Q338" s="963"/>
      <c r="R338" s="963"/>
      <c r="S338" s="963"/>
      <c r="T338" s="963"/>
      <c r="U338" s="963"/>
      <c r="V338" s="963"/>
      <c r="W338" s="963"/>
      <c r="X338" s="963"/>
      <c r="Y338" s="963"/>
      <c r="Z338" s="963"/>
      <c r="AA338" s="963"/>
      <c r="AB338" s="963"/>
      <c r="AC338" s="963"/>
      <c r="AD338" s="963"/>
      <c r="AE338" s="963"/>
      <c r="AF338" s="963"/>
      <c r="AG338" s="963"/>
      <c r="AH338" s="963"/>
      <c r="AI338" s="963"/>
      <c r="AJ338" s="963"/>
      <c r="AK338" s="963"/>
      <c r="AL338" s="963"/>
      <c r="AM338" s="963"/>
      <c r="AN338" s="963"/>
      <c r="AO338" s="963"/>
      <c r="AP338" s="963"/>
      <c r="AQ338" s="963"/>
      <c r="AR338" s="963"/>
      <c r="AS338" s="963"/>
      <c r="AT338" s="963"/>
      <c r="AU338" s="963"/>
      <c r="AV338" s="963"/>
      <c r="AW338" s="963"/>
      <c r="AX338" s="963"/>
      <c r="AY338" s="963"/>
      <c r="AZ338" s="963"/>
      <c r="BA338" s="963"/>
      <c r="BB338" s="963"/>
      <c r="BC338" s="963"/>
      <c r="BD338" s="963"/>
      <c r="BE338" s="963"/>
      <c r="BF338" s="1015" t="str">
        <f>IF(BF337&lt;1,"CĐ",IF(BF337&lt;1.6,"CCG","Đ"))</f>
        <v>Đ</v>
      </c>
      <c r="BG338" s="1015" t="str">
        <f>IF(BG337&lt;1,"CĐ",IF(BG337&lt;1.6,"CCG","Đ"))</f>
        <v>Đ</v>
      </c>
      <c r="BH338" s="1015" t="str">
        <f>IF(BH337&lt;1,"CĐ",IF(BH337&lt;1.6,"CCG","Đ"))</f>
        <v>Đ</v>
      </c>
      <c r="BI338" s="1015" t="str">
        <f>IF(BI337&lt;1,"CĐ",IF(BI337&lt;1.6,"CCG","Đ"))</f>
        <v>Đ</v>
      </c>
      <c r="BJ338" s="1015" t="str">
        <f>IF(BJ337&lt;1,"CĐ",IF(BJ337&lt;1.6,"CCG","Đ"))</f>
        <v>Đ</v>
      </c>
      <c r="BK338" s="1015" t="str">
        <f t="shared" ref="BK338:CC338" si="322">IF(BK337&lt;1,"CĐ",IF(BK337&lt;1.6,"CCG","Đ"))</f>
        <v>Đ</v>
      </c>
      <c r="BL338" s="1015" t="str">
        <f t="shared" si="322"/>
        <v>Đ</v>
      </c>
      <c r="BM338" s="1015" t="str">
        <f t="shared" si="322"/>
        <v>Đ</v>
      </c>
      <c r="BN338" s="1015" t="str">
        <f t="shared" si="322"/>
        <v>Đ</v>
      </c>
      <c r="BO338" s="1015" t="str">
        <f t="shared" si="322"/>
        <v>Đ</v>
      </c>
      <c r="BP338" s="1015" t="str">
        <f t="shared" si="322"/>
        <v>Đ</v>
      </c>
      <c r="BQ338" s="1015" t="str">
        <f t="shared" si="322"/>
        <v>Đ</v>
      </c>
      <c r="BR338" s="1015" t="str">
        <f t="shared" si="322"/>
        <v>Đ</v>
      </c>
      <c r="BS338" s="1015" t="str">
        <f t="shared" si="322"/>
        <v>Đ</v>
      </c>
      <c r="BT338" s="1015" t="str">
        <f t="shared" si="322"/>
        <v>Đ</v>
      </c>
      <c r="BU338" s="1015" t="str">
        <f t="shared" si="322"/>
        <v>Đ</v>
      </c>
      <c r="BV338" s="1015" t="str">
        <f t="shared" si="322"/>
        <v>Đ</v>
      </c>
      <c r="BW338" s="1015" t="str">
        <f t="shared" si="322"/>
        <v>CCG</v>
      </c>
      <c r="BX338" s="1015" t="str">
        <f t="shared" si="322"/>
        <v>Đ</v>
      </c>
      <c r="BY338" s="1015" t="str">
        <f t="shared" si="322"/>
        <v>CCG</v>
      </c>
      <c r="BZ338" s="1015" t="str">
        <f t="shared" si="322"/>
        <v>Đ</v>
      </c>
      <c r="CA338" s="1015" t="str">
        <f t="shared" si="322"/>
        <v>Đ</v>
      </c>
      <c r="CB338" s="1015" t="str">
        <f t="shared" si="322"/>
        <v>Đ</v>
      </c>
      <c r="CC338" s="1015" t="str">
        <f t="shared" si="322"/>
        <v>Đ</v>
      </c>
      <c r="CD338" s="1400"/>
      <c r="CE338" s="1403"/>
      <c r="CF338" s="1400"/>
      <c r="CG338" s="1403"/>
      <c r="CH338" s="1400"/>
      <c r="CI338" s="1403"/>
      <c r="CJ338" s="1407"/>
      <c r="CK338" s="1410"/>
    </row>
    <row r="339" spans="1:89" s="3" customFormat="1" ht="31.5">
      <c r="A339" s="1414"/>
      <c r="B339" s="1415" t="s">
        <v>25</v>
      </c>
      <c r="C339" s="40" t="s">
        <v>233</v>
      </c>
      <c r="D339" s="962"/>
      <c r="E339" s="31"/>
      <c r="F339" s="962"/>
      <c r="G339" s="962"/>
      <c r="H339" s="31"/>
      <c r="I339" s="962"/>
      <c r="J339" s="962"/>
      <c r="K339" s="962"/>
      <c r="L339" s="962"/>
      <c r="M339" s="963"/>
      <c r="N339" s="79"/>
      <c r="O339" s="79"/>
      <c r="P339" s="962"/>
      <c r="Q339" s="962"/>
      <c r="R339" s="962"/>
      <c r="S339" s="962"/>
      <c r="T339" s="962"/>
      <c r="U339" s="962"/>
      <c r="V339" s="962"/>
      <c r="W339" s="962"/>
      <c r="X339" s="962"/>
      <c r="Y339" s="962"/>
      <c r="Z339" s="962"/>
      <c r="AA339" s="962"/>
      <c r="AB339" s="962"/>
      <c r="AC339" s="962"/>
      <c r="AD339" s="962"/>
      <c r="AE339" s="962"/>
      <c r="AF339" s="962"/>
      <c r="AG339" s="962"/>
      <c r="AH339" s="962"/>
      <c r="AI339" s="962"/>
      <c r="AJ339" s="962"/>
      <c r="AK339" s="962"/>
      <c r="AL339" s="962"/>
      <c r="AM339" s="962"/>
      <c r="AN339" s="962"/>
      <c r="AO339" s="962"/>
      <c r="AP339" s="962"/>
      <c r="AQ339" s="962"/>
      <c r="AR339" s="962"/>
      <c r="AS339" s="962"/>
      <c r="AT339" s="962"/>
      <c r="AU339" s="962"/>
      <c r="AV339" s="962"/>
      <c r="AW339" s="962"/>
      <c r="AX339" s="962"/>
      <c r="AY339" s="962"/>
      <c r="AZ339" s="962"/>
      <c r="BA339" s="962"/>
      <c r="BB339" s="962"/>
      <c r="BC339" s="962"/>
      <c r="BD339" s="962"/>
      <c r="BE339" s="962"/>
      <c r="BF339" s="1018">
        <f>COUNTIFS($J$9:$J$256,"Ngôn ngữ",BF$9:BF$256,"2")</f>
        <v>35</v>
      </c>
      <c r="BG339" s="1018">
        <f>COUNTIFS($J$9:$J$256,"Ngôn ngữ",BG$9:BG$256,"2")</f>
        <v>38</v>
      </c>
      <c r="BH339" s="1018">
        <f>COUNTIFS($J$9:$J$256,"Ngôn ngữ",BH$9:BH$256,"2")</f>
        <v>35</v>
      </c>
      <c r="BI339" s="1018">
        <f>COUNTIFS($J$9:$J$256,"Ngôn ngữ",BI$9:BI$256,"2")</f>
        <v>28</v>
      </c>
      <c r="BJ339" s="1018">
        <f>COUNTIFS($J$9:$J$256,"Ngôn ngữ",BJ$9:BJ$256,"2")</f>
        <v>35</v>
      </c>
      <c r="BK339" s="1018">
        <f t="shared" ref="BK339:CC339" si="323">COUNTIFS($J$9:$J$256,"Ngôn ngữ",BK$9:BK$256,"2")</f>
        <v>34</v>
      </c>
      <c r="BL339" s="1018">
        <f t="shared" si="323"/>
        <v>38</v>
      </c>
      <c r="BM339" s="1018">
        <f t="shared" si="323"/>
        <v>42</v>
      </c>
      <c r="BN339" s="1018">
        <f t="shared" si="323"/>
        <v>42</v>
      </c>
      <c r="BO339" s="1018">
        <f t="shared" si="323"/>
        <v>24</v>
      </c>
      <c r="BP339" s="1018">
        <f t="shared" si="323"/>
        <v>30</v>
      </c>
      <c r="BQ339" s="1018">
        <f t="shared" si="323"/>
        <v>41</v>
      </c>
      <c r="BR339" s="1018">
        <f t="shared" si="323"/>
        <v>37</v>
      </c>
      <c r="BS339" s="1018">
        <f t="shared" si="323"/>
        <v>29</v>
      </c>
      <c r="BT339" s="1018">
        <f t="shared" si="323"/>
        <v>27</v>
      </c>
      <c r="BU339" s="1018">
        <f t="shared" si="323"/>
        <v>33</v>
      </c>
      <c r="BV339" s="1018">
        <f t="shared" si="323"/>
        <v>39</v>
      </c>
      <c r="BW339" s="1018">
        <f t="shared" si="323"/>
        <v>40</v>
      </c>
      <c r="BX339" s="1018">
        <f t="shared" si="323"/>
        <v>41</v>
      </c>
      <c r="BY339" s="1018">
        <f t="shared" si="323"/>
        <v>41</v>
      </c>
      <c r="BZ339" s="1018">
        <f t="shared" si="323"/>
        <v>38</v>
      </c>
      <c r="CA339" s="1018">
        <f t="shared" si="323"/>
        <v>0</v>
      </c>
      <c r="CB339" s="1018">
        <f t="shared" si="323"/>
        <v>38</v>
      </c>
      <c r="CC339" s="1018">
        <f t="shared" si="323"/>
        <v>38</v>
      </c>
      <c r="CD339" s="963"/>
      <c r="CE339" s="963"/>
      <c r="CF339" s="963"/>
      <c r="CG339" s="963"/>
      <c r="CH339" s="963"/>
      <c r="CI339" s="963"/>
      <c r="CJ339" s="963"/>
      <c r="CK339" s="254"/>
    </row>
    <row r="340" spans="1:89" s="3" customFormat="1" ht="47.25">
      <c r="A340" s="1414"/>
      <c r="B340" s="1415"/>
      <c r="C340" s="40" t="s">
        <v>234</v>
      </c>
      <c r="D340" s="962"/>
      <c r="E340" s="31"/>
      <c r="F340" s="962"/>
      <c r="G340" s="962"/>
      <c r="H340" s="31"/>
      <c r="I340" s="962"/>
      <c r="J340" s="962"/>
      <c r="K340" s="962"/>
      <c r="L340" s="962"/>
      <c r="M340" s="963"/>
      <c r="N340" s="79"/>
      <c r="O340" s="79"/>
      <c r="P340" s="962"/>
      <c r="Q340" s="962"/>
      <c r="R340" s="962"/>
      <c r="S340" s="962"/>
      <c r="T340" s="962"/>
      <c r="U340" s="962"/>
      <c r="V340" s="962"/>
      <c r="W340" s="962"/>
      <c r="X340" s="962"/>
      <c r="Y340" s="962"/>
      <c r="Z340" s="962"/>
      <c r="AA340" s="962"/>
      <c r="AB340" s="962"/>
      <c r="AC340" s="962"/>
      <c r="AD340" s="962"/>
      <c r="AE340" s="962"/>
      <c r="AF340" s="962"/>
      <c r="AG340" s="962"/>
      <c r="AH340" s="962"/>
      <c r="AI340" s="962"/>
      <c r="AJ340" s="962"/>
      <c r="AK340" s="962"/>
      <c r="AL340" s="962"/>
      <c r="AM340" s="962"/>
      <c r="AN340" s="962"/>
      <c r="AO340" s="962"/>
      <c r="AP340" s="962"/>
      <c r="AQ340" s="962"/>
      <c r="AR340" s="962"/>
      <c r="AS340" s="962"/>
      <c r="AT340" s="962"/>
      <c r="AU340" s="962"/>
      <c r="AV340" s="962"/>
      <c r="AW340" s="962"/>
      <c r="AX340" s="962"/>
      <c r="AY340" s="962"/>
      <c r="AZ340" s="962"/>
      <c r="BA340" s="962"/>
      <c r="BB340" s="962"/>
      <c r="BC340" s="962"/>
      <c r="BD340" s="962"/>
      <c r="BE340" s="962"/>
      <c r="BF340" s="1018">
        <f>COUNTIFS($J$9:$J$256,"Ngôn ngữ",BF$9:BF$256,"1")</f>
        <v>7</v>
      </c>
      <c r="BG340" s="1018">
        <f>COUNTIFS($J$9:$J$256,"Ngôn ngữ",BG$9:BG$256,"1")</f>
        <v>4</v>
      </c>
      <c r="BH340" s="1018">
        <f>COUNTIFS($J$9:$J$256,"Ngôn ngữ",BH$9:BH$256,"1")</f>
        <v>7</v>
      </c>
      <c r="BI340" s="1018">
        <f>COUNTIFS($J$9:$J$256,"Ngôn ngữ",BI$9:BI$256,"1")</f>
        <v>14</v>
      </c>
      <c r="BJ340" s="1018">
        <f>COUNTIFS($J$9:$J$256,"Ngôn ngữ",BJ$9:BJ$256,"1")</f>
        <v>7</v>
      </c>
      <c r="BK340" s="1018">
        <f t="shared" ref="BK340:CC340" si="324">COUNTIFS($J$9:$J$256,"Ngôn ngữ",BK$9:BK$256,"1")</f>
        <v>8</v>
      </c>
      <c r="BL340" s="1018">
        <f t="shared" si="324"/>
        <v>4</v>
      </c>
      <c r="BM340" s="1018">
        <f t="shared" si="324"/>
        <v>0</v>
      </c>
      <c r="BN340" s="1018">
        <f t="shared" si="324"/>
        <v>0</v>
      </c>
      <c r="BO340" s="1018">
        <f t="shared" si="324"/>
        <v>18</v>
      </c>
      <c r="BP340" s="1018">
        <f t="shared" si="324"/>
        <v>12</v>
      </c>
      <c r="BQ340" s="1018">
        <f t="shared" si="324"/>
        <v>1</v>
      </c>
      <c r="BR340" s="1018">
        <f t="shared" si="324"/>
        <v>5</v>
      </c>
      <c r="BS340" s="1018">
        <f t="shared" si="324"/>
        <v>13</v>
      </c>
      <c r="BT340" s="1018">
        <f t="shared" si="324"/>
        <v>15</v>
      </c>
      <c r="BU340" s="1018">
        <f t="shared" si="324"/>
        <v>9</v>
      </c>
      <c r="BV340" s="1018">
        <f t="shared" si="324"/>
        <v>3</v>
      </c>
      <c r="BW340" s="1018">
        <f t="shared" si="324"/>
        <v>1</v>
      </c>
      <c r="BX340" s="1018">
        <f t="shared" si="324"/>
        <v>0</v>
      </c>
      <c r="BY340" s="1018">
        <f t="shared" si="324"/>
        <v>0</v>
      </c>
      <c r="BZ340" s="1018">
        <f t="shared" si="324"/>
        <v>3</v>
      </c>
      <c r="CA340" s="1018">
        <f t="shared" si="324"/>
        <v>42</v>
      </c>
      <c r="CB340" s="1018">
        <f t="shared" si="324"/>
        <v>3</v>
      </c>
      <c r="CC340" s="1018">
        <f t="shared" si="324"/>
        <v>4</v>
      </c>
      <c r="CD340" s="963"/>
      <c r="CE340" s="963"/>
      <c r="CF340" s="963"/>
      <c r="CG340" s="963"/>
      <c r="CH340" s="963"/>
      <c r="CI340" s="963"/>
      <c r="CJ340" s="963"/>
      <c r="CK340" s="254"/>
    </row>
    <row r="341" spans="1:89" s="3" customFormat="1" ht="47.25">
      <c r="A341" s="1414"/>
      <c r="B341" s="1415"/>
      <c r="C341" s="40" t="s">
        <v>235</v>
      </c>
      <c r="D341" s="962"/>
      <c r="E341" s="31"/>
      <c r="F341" s="962"/>
      <c r="G341" s="962"/>
      <c r="H341" s="31"/>
      <c r="I341" s="962"/>
      <c r="J341" s="962"/>
      <c r="K341" s="962"/>
      <c r="L341" s="962"/>
      <c r="M341" s="963"/>
      <c r="N341" s="79"/>
      <c r="O341" s="79"/>
      <c r="P341" s="962"/>
      <c r="Q341" s="962"/>
      <c r="R341" s="962"/>
      <c r="S341" s="962"/>
      <c r="T341" s="962"/>
      <c r="U341" s="962"/>
      <c r="V341" s="962"/>
      <c r="W341" s="962"/>
      <c r="X341" s="962"/>
      <c r="Y341" s="962"/>
      <c r="Z341" s="962"/>
      <c r="AA341" s="962"/>
      <c r="AB341" s="962"/>
      <c r="AC341" s="962"/>
      <c r="AD341" s="962"/>
      <c r="AE341" s="962"/>
      <c r="AF341" s="962"/>
      <c r="AG341" s="962"/>
      <c r="AH341" s="962"/>
      <c r="AI341" s="962"/>
      <c r="AJ341" s="962"/>
      <c r="AK341" s="962"/>
      <c r="AL341" s="962"/>
      <c r="AM341" s="962"/>
      <c r="AN341" s="962"/>
      <c r="AO341" s="962"/>
      <c r="AP341" s="962"/>
      <c r="AQ341" s="962"/>
      <c r="AR341" s="962"/>
      <c r="AS341" s="962"/>
      <c r="AT341" s="962"/>
      <c r="AU341" s="962"/>
      <c r="AV341" s="962"/>
      <c r="AW341" s="962"/>
      <c r="AX341" s="962"/>
      <c r="AY341" s="962"/>
      <c r="AZ341" s="962"/>
      <c r="BA341" s="962"/>
      <c r="BB341" s="962"/>
      <c r="BC341" s="962"/>
      <c r="BD341" s="962"/>
      <c r="BE341" s="962"/>
      <c r="BF341" s="1018">
        <f>COUNTIFS($J$9:$J$256,"Ngôn ngữ",BF$9:BF$256,"0")</f>
        <v>0</v>
      </c>
      <c r="BG341" s="1018">
        <f>COUNTIFS($J$9:$J$256,"Ngôn ngữ",BG$9:BG$256,"0")</f>
        <v>0</v>
      </c>
      <c r="BH341" s="1018">
        <f>COUNTIFS($J$9:$J$256,"Ngôn ngữ",BH$9:BH$256,"0")</f>
        <v>0</v>
      </c>
      <c r="BI341" s="1018">
        <f>COUNTIFS($J$9:$J$256,"Ngôn ngữ",BI$9:BI$256,"0")</f>
        <v>0</v>
      </c>
      <c r="BJ341" s="1018">
        <f>COUNTIFS($J$9:$J$256,"Ngôn ngữ",BJ$9:BJ$256,"0")</f>
        <v>0</v>
      </c>
      <c r="BK341" s="1018">
        <f t="shared" ref="BK341:CC341" si="325">COUNTIFS($J$9:$J$256,"Ngôn ngữ",BK$9:BK$256,"0")</f>
        <v>0</v>
      </c>
      <c r="BL341" s="1018">
        <f t="shared" si="325"/>
        <v>0</v>
      </c>
      <c r="BM341" s="1018">
        <f t="shared" si="325"/>
        <v>0</v>
      </c>
      <c r="BN341" s="1018">
        <f t="shared" si="325"/>
        <v>0</v>
      </c>
      <c r="BO341" s="1018">
        <f t="shared" si="325"/>
        <v>0</v>
      </c>
      <c r="BP341" s="1018">
        <f t="shared" si="325"/>
        <v>0</v>
      </c>
      <c r="BQ341" s="1018">
        <f t="shared" si="325"/>
        <v>0</v>
      </c>
      <c r="BR341" s="1018">
        <f t="shared" si="325"/>
        <v>0</v>
      </c>
      <c r="BS341" s="1018">
        <f t="shared" si="325"/>
        <v>0</v>
      </c>
      <c r="BT341" s="1018">
        <f t="shared" si="325"/>
        <v>0</v>
      </c>
      <c r="BU341" s="1018">
        <f t="shared" si="325"/>
        <v>0</v>
      </c>
      <c r="BV341" s="1018">
        <f t="shared" si="325"/>
        <v>0</v>
      </c>
      <c r="BW341" s="1018">
        <f t="shared" si="325"/>
        <v>0</v>
      </c>
      <c r="BX341" s="1018">
        <f t="shared" si="325"/>
        <v>0</v>
      </c>
      <c r="BY341" s="1018">
        <f t="shared" si="325"/>
        <v>0</v>
      </c>
      <c r="BZ341" s="1018">
        <f t="shared" si="325"/>
        <v>0</v>
      </c>
      <c r="CA341" s="1018">
        <f t="shared" si="325"/>
        <v>0</v>
      </c>
      <c r="CB341" s="1018">
        <f t="shared" si="325"/>
        <v>0</v>
      </c>
      <c r="CC341" s="1018">
        <f t="shared" si="325"/>
        <v>0</v>
      </c>
      <c r="CD341" s="963"/>
      <c r="CE341" s="963"/>
      <c r="CF341" s="963"/>
      <c r="CG341" s="963"/>
      <c r="CH341" s="963"/>
      <c r="CI341" s="963"/>
      <c r="CJ341" s="963"/>
      <c r="CK341" s="254"/>
    </row>
    <row r="342" spans="1:89" s="3" customFormat="1">
      <c r="A342" s="1414"/>
      <c r="B342" s="1415"/>
      <c r="C342" s="1416" t="s">
        <v>1203</v>
      </c>
      <c r="D342" s="962"/>
      <c r="E342" s="31"/>
      <c r="F342" s="962"/>
      <c r="G342" s="962"/>
      <c r="H342" s="31"/>
      <c r="I342" s="962"/>
      <c r="J342" s="962"/>
      <c r="K342" s="962"/>
      <c r="L342" s="962"/>
      <c r="M342" s="963"/>
      <c r="N342" s="79"/>
      <c r="O342" s="79"/>
      <c r="P342" s="962"/>
      <c r="Q342" s="962"/>
      <c r="R342" s="962"/>
      <c r="S342" s="962"/>
      <c r="T342" s="962"/>
      <c r="U342" s="962"/>
      <c r="V342" s="962"/>
      <c r="W342" s="962"/>
      <c r="X342" s="962"/>
      <c r="Y342" s="962"/>
      <c r="Z342" s="962"/>
      <c r="AA342" s="962"/>
      <c r="AB342" s="962"/>
      <c r="AC342" s="962"/>
      <c r="AD342" s="962"/>
      <c r="AE342" s="962"/>
      <c r="AF342" s="962"/>
      <c r="AG342" s="962"/>
      <c r="AH342" s="962"/>
      <c r="AI342" s="962"/>
      <c r="AJ342" s="962"/>
      <c r="AK342" s="962"/>
      <c r="AL342" s="962"/>
      <c r="AM342" s="962"/>
      <c r="AN342" s="962"/>
      <c r="AO342" s="962"/>
      <c r="AP342" s="962"/>
      <c r="AQ342" s="962"/>
      <c r="AR342" s="962"/>
      <c r="AS342" s="962"/>
      <c r="AT342" s="962"/>
      <c r="AU342" s="962"/>
      <c r="AV342" s="962"/>
      <c r="AW342" s="962"/>
      <c r="AX342" s="962"/>
      <c r="AY342" s="962"/>
      <c r="AZ342" s="962"/>
      <c r="BA342" s="962"/>
      <c r="BB342" s="962"/>
      <c r="BC342" s="962"/>
      <c r="BD342" s="962"/>
      <c r="BE342" s="962"/>
      <c r="BF342" s="1015">
        <f>(((BF339*2)+(BF340*1)+(BF341*0)))/(BF339+BF340+BF341)</f>
        <v>1.8333333333333333</v>
      </c>
      <c r="BG342" s="1015">
        <f>(((BG339*2)+(BG340*1)+(BG341*0)))/(BG339+BG340+BG341)</f>
        <v>1.9047619047619047</v>
      </c>
      <c r="BH342" s="1015">
        <f>(((BH339*2)+(BH340*1)+(BH341*0)))/(BH339+BH340+BH341)</f>
        <v>1.8333333333333333</v>
      </c>
      <c r="BI342" s="1015">
        <f>(((BI339*2)+(BI340*1)+(BI341*0)))/(BI339+BI340+BI341)</f>
        <v>1.6666666666666667</v>
      </c>
      <c r="BJ342" s="1015">
        <f>(((BJ339*2)+(BJ340*1)+(BJ341*0)))/(BJ339+BJ340+BJ341)</f>
        <v>1.8333333333333333</v>
      </c>
      <c r="BK342" s="1015">
        <f t="shared" ref="BK342:CC342" si="326">(((BK339*2)+(BK340*1)+(BK341*0)))/(BK339+BK340+BK341)</f>
        <v>1.8095238095238095</v>
      </c>
      <c r="BL342" s="1015">
        <f t="shared" si="326"/>
        <v>1.9047619047619047</v>
      </c>
      <c r="BM342" s="1015">
        <f t="shared" si="326"/>
        <v>2</v>
      </c>
      <c r="BN342" s="1015">
        <f t="shared" si="326"/>
        <v>2</v>
      </c>
      <c r="BO342" s="1015">
        <f t="shared" si="326"/>
        <v>1.5714285714285714</v>
      </c>
      <c r="BP342" s="1015">
        <f t="shared" si="326"/>
        <v>1.7142857142857142</v>
      </c>
      <c r="BQ342" s="1015">
        <f t="shared" si="326"/>
        <v>1.9761904761904763</v>
      </c>
      <c r="BR342" s="1015">
        <f t="shared" si="326"/>
        <v>1.8809523809523809</v>
      </c>
      <c r="BS342" s="1015">
        <f t="shared" si="326"/>
        <v>1.6904761904761905</v>
      </c>
      <c r="BT342" s="1015">
        <f t="shared" si="326"/>
        <v>1.6428571428571428</v>
      </c>
      <c r="BU342" s="1015">
        <f t="shared" si="326"/>
        <v>1.7857142857142858</v>
      </c>
      <c r="BV342" s="1015">
        <f t="shared" si="326"/>
        <v>1.9285714285714286</v>
      </c>
      <c r="BW342" s="1015">
        <f t="shared" si="326"/>
        <v>1.975609756097561</v>
      </c>
      <c r="BX342" s="1015">
        <f t="shared" si="326"/>
        <v>2</v>
      </c>
      <c r="BY342" s="1015">
        <f t="shared" si="326"/>
        <v>2</v>
      </c>
      <c r="BZ342" s="1015">
        <f t="shared" si="326"/>
        <v>1.9268292682926829</v>
      </c>
      <c r="CA342" s="1015">
        <f t="shared" si="326"/>
        <v>1</v>
      </c>
      <c r="CB342" s="1015">
        <f t="shared" si="326"/>
        <v>1.9268292682926829</v>
      </c>
      <c r="CC342" s="1015">
        <f t="shared" si="326"/>
        <v>1.9047619047619047</v>
      </c>
      <c r="CD342" s="1400">
        <f>COUNTIF($BF343:$CC343,"Đ")</f>
        <v>22</v>
      </c>
      <c r="CE342" s="1403">
        <f>CD342/COUNTA($BF343:$CC343)</f>
        <v>0.91666666666666663</v>
      </c>
      <c r="CF342" s="1400">
        <f>COUNTIF($BF343:$CC343,"CCG")</f>
        <v>2</v>
      </c>
      <c r="CG342" s="1403">
        <f>CF342/COUNTA($BF343:$CC343)</f>
        <v>8.3333333333333329E-2</v>
      </c>
      <c r="CH342" s="1400">
        <f>COUNTIF($BF343:$CC343,"CĐ")</f>
        <v>0</v>
      </c>
      <c r="CI342" s="1403">
        <f>CH342/COUNTA($BF343:$CC343)</f>
        <v>0</v>
      </c>
      <c r="CJ342" s="1407">
        <f>(((CD342*2)+(CF342*1)+(CH342*0)))/(CD342+CF342+CH342)</f>
        <v>1.9166666666666667</v>
      </c>
      <c r="CK342" s="1410" t="str">
        <f>IF(CJ342&gt;=1.6,"Đạt mục tiêu",IF(CJ342&gt;=1,"Cần cố gắng","Chưa đạt"))</f>
        <v>Đạt mục tiêu</v>
      </c>
    </row>
    <row r="343" spans="1:89" s="3" customFormat="1" ht="48.75" customHeight="1">
      <c r="A343" s="1414"/>
      <c r="B343" s="1415"/>
      <c r="C343" s="1417"/>
      <c r="D343" s="962"/>
      <c r="E343" s="31"/>
      <c r="F343" s="962"/>
      <c r="G343" s="962"/>
      <c r="H343" s="31"/>
      <c r="I343" s="962"/>
      <c r="J343" s="962"/>
      <c r="K343" s="962"/>
      <c r="L343" s="962"/>
      <c r="M343" s="963"/>
      <c r="N343" s="79"/>
      <c r="O343" s="79"/>
      <c r="P343" s="962"/>
      <c r="Q343" s="962"/>
      <c r="R343" s="962"/>
      <c r="S343" s="962"/>
      <c r="T343" s="962"/>
      <c r="U343" s="962"/>
      <c r="V343" s="962"/>
      <c r="W343" s="962"/>
      <c r="X343" s="962"/>
      <c r="Y343" s="962"/>
      <c r="Z343" s="962"/>
      <c r="AA343" s="962"/>
      <c r="AB343" s="962"/>
      <c r="AC343" s="962"/>
      <c r="AD343" s="962"/>
      <c r="AE343" s="962"/>
      <c r="AF343" s="962"/>
      <c r="AG343" s="962"/>
      <c r="AH343" s="962"/>
      <c r="AI343" s="962"/>
      <c r="AJ343" s="962"/>
      <c r="AK343" s="962"/>
      <c r="AL343" s="962"/>
      <c r="AM343" s="962"/>
      <c r="AN343" s="962"/>
      <c r="AO343" s="962"/>
      <c r="AP343" s="962"/>
      <c r="AQ343" s="962"/>
      <c r="AR343" s="962"/>
      <c r="AS343" s="962"/>
      <c r="AT343" s="962"/>
      <c r="AU343" s="962"/>
      <c r="AV343" s="962"/>
      <c r="AW343" s="962"/>
      <c r="AX343" s="962"/>
      <c r="AY343" s="962"/>
      <c r="AZ343" s="962"/>
      <c r="BA343" s="962"/>
      <c r="BB343" s="962"/>
      <c r="BC343" s="962"/>
      <c r="BD343" s="962"/>
      <c r="BE343" s="962"/>
      <c r="BF343" s="1015" t="str">
        <f>IF(BF342&lt;1,"CĐ",IF(BF342&lt;1.6,"CCG","Đ"))</f>
        <v>Đ</v>
      </c>
      <c r="BG343" s="1015" t="str">
        <f>IF(BG342&lt;1,"CĐ",IF(BG342&lt;1.6,"CCG","Đ"))</f>
        <v>Đ</v>
      </c>
      <c r="BH343" s="1015" t="str">
        <f>IF(BH342&lt;1,"CĐ",IF(BH342&lt;1.6,"CCG","Đ"))</f>
        <v>Đ</v>
      </c>
      <c r="BI343" s="1015" t="str">
        <f>IF(BI342&lt;1,"CĐ",IF(BI342&lt;1.6,"CCG","Đ"))</f>
        <v>Đ</v>
      </c>
      <c r="BJ343" s="1015" t="str">
        <f>IF(BJ342&lt;1,"CĐ",IF(BJ342&lt;1.6,"CCG","Đ"))</f>
        <v>Đ</v>
      </c>
      <c r="BK343" s="1015" t="str">
        <f t="shared" ref="BK343:CC343" si="327">IF(BK342&lt;1,"CĐ",IF(BK342&lt;1.6,"CCG","Đ"))</f>
        <v>Đ</v>
      </c>
      <c r="BL343" s="1015" t="str">
        <f t="shared" si="327"/>
        <v>Đ</v>
      </c>
      <c r="BM343" s="1015" t="str">
        <f t="shared" si="327"/>
        <v>Đ</v>
      </c>
      <c r="BN343" s="1015" t="str">
        <f t="shared" si="327"/>
        <v>Đ</v>
      </c>
      <c r="BO343" s="1015" t="str">
        <f t="shared" si="327"/>
        <v>CCG</v>
      </c>
      <c r="BP343" s="1015" t="str">
        <f t="shared" si="327"/>
        <v>Đ</v>
      </c>
      <c r="BQ343" s="1015" t="str">
        <f t="shared" si="327"/>
        <v>Đ</v>
      </c>
      <c r="BR343" s="1015" t="str">
        <f t="shared" si="327"/>
        <v>Đ</v>
      </c>
      <c r="BS343" s="1015" t="str">
        <f t="shared" si="327"/>
        <v>Đ</v>
      </c>
      <c r="BT343" s="1015" t="str">
        <f t="shared" si="327"/>
        <v>Đ</v>
      </c>
      <c r="BU343" s="1015" t="str">
        <f t="shared" si="327"/>
        <v>Đ</v>
      </c>
      <c r="BV343" s="1015" t="str">
        <f t="shared" si="327"/>
        <v>Đ</v>
      </c>
      <c r="BW343" s="1015" t="str">
        <f t="shared" si="327"/>
        <v>Đ</v>
      </c>
      <c r="BX343" s="1015" t="str">
        <f t="shared" si="327"/>
        <v>Đ</v>
      </c>
      <c r="BY343" s="1015" t="str">
        <f t="shared" si="327"/>
        <v>Đ</v>
      </c>
      <c r="BZ343" s="1015" t="str">
        <f t="shared" si="327"/>
        <v>Đ</v>
      </c>
      <c r="CA343" s="1015" t="str">
        <f t="shared" si="327"/>
        <v>CCG</v>
      </c>
      <c r="CB343" s="1015" t="str">
        <f t="shared" si="327"/>
        <v>Đ</v>
      </c>
      <c r="CC343" s="1015" t="str">
        <f t="shared" si="327"/>
        <v>Đ</v>
      </c>
      <c r="CD343" s="1400"/>
      <c r="CE343" s="1403"/>
      <c r="CF343" s="1400"/>
      <c r="CG343" s="1403"/>
      <c r="CH343" s="1400"/>
      <c r="CI343" s="1403"/>
      <c r="CJ343" s="1407"/>
      <c r="CK343" s="1410"/>
    </row>
    <row r="344" spans="1:89" s="3" customFormat="1" ht="31.5">
      <c r="A344" s="1414"/>
      <c r="B344" s="1414" t="s">
        <v>214</v>
      </c>
      <c r="C344" s="40" t="s">
        <v>233</v>
      </c>
      <c r="D344" s="963"/>
      <c r="E344" s="37"/>
      <c r="F344" s="963"/>
      <c r="G344" s="963"/>
      <c r="H344" s="37"/>
      <c r="I344" s="963"/>
      <c r="J344" s="963"/>
      <c r="K344" s="963"/>
      <c r="L344" s="963"/>
      <c r="M344" s="963"/>
      <c r="N344" s="79"/>
      <c r="O344" s="79"/>
      <c r="P344" s="963"/>
      <c r="Q344" s="963"/>
      <c r="R344" s="963"/>
      <c r="S344" s="963"/>
      <c r="T344" s="963"/>
      <c r="U344" s="963"/>
      <c r="V344" s="963"/>
      <c r="W344" s="963"/>
      <c r="X344" s="963"/>
      <c r="Y344" s="963"/>
      <c r="Z344" s="963"/>
      <c r="AA344" s="963"/>
      <c r="AB344" s="963"/>
      <c r="AC344" s="963"/>
      <c r="AD344" s="963"/>
      <c r="AE344" s="963"/>
      <c r="AF344" s="963"/>
      <c r="AG344" s="963"/>
      <c r="AH344" s="963"/>
      <c r="AI344" s="963"/>
      <c r="AJ344" s="963"/>
      <c r="AK344" s="963"/>
      <c r="AL344" s="963"/>
      <c r="AM344" s="963"/>
      <c r="AN344" s="963"/>
      <c r="AO344" s="963"/>
      <c r="AP344" s="963"/>
      <c r="AQ344" s="963"/>
      <c r="AR344" s="963"/>
      <c r="AS344" s="963"/>
      <c r="AT344" s="963"/>
      <c r="AU344" s="963"/>
      <c r="AV344" s="963"/>
      <c r="AW344" s="963"/>
      <c r="AX344" s="963"/>
      <c r="AY344" s="963"/>
      <c r="AZ344" s="963"/>
      <c r="BA344" s="963"/>
      <c r="BB344" s="963"/>
      <c r="BC344" s="963"/>
      <c r="BD344" s="963"/>
      <c r="BE344" s="963"/>
      <c r="BF344" s="1018">
        <f>COUNTIFS($J$9:$J$256,"TCKNXH-TM",BF$9:BF$256,"2")</f>
        <v>43</v>
      </c>
      <c r="BG344" s="1018">
        <f t="shared" ref="BG344:CC344" si="328">COUNTIFS($J$9:$J$256,"TCKNXH-TM",BG$9:BG$256,"2")</f>
        <v>47</v>
      </c>
      <c r="BH344" s="1018">
        <f t="shared" si="328"/>
        <v>42</v>
      </c>
      <c r="BI344" s="1018">
        <f t="shared" si="328"/>
        <v>43</v>
      </c>
      <c r="BJ344" s="1018">
        <f t="shared" si="328"/>
        <v>43</v>
      </c>
      <c r="BK344" s="1018">
        <f t="shared" si="328"/>
        <v>33</v>
      </c>
      <c r="BL344" s="1018">
        <f t="shared" si="328"/>
        <v>46</v>
      </c>
      <c r="BM344" s="1018">
        <f t="shared" si="328"/>
        <v>41</v>
      </c>
      <c r="BN344" s="1018">
        <f t="shared" si="328"/>
        <v>48</v>
      </c>
      <c r="BO344" s="1018">
        <f t="shared" si="328"/>
        <v>35</v>
      </c>
      <c r="BP344" s="1018">
        <f t="shared" si="328"/>
        <v>40</v>
      </c>
      <c r="BQ344" s="1018">
        <f t="shared" si="328"/>
        <v>50</v>
      </c>
      <c r="BR344" s="1018">
        <f t="shared" si="328"/>
        <v>47</v>
      </c>
      <c r="BS344" s="1018">
        <f t="shared" si="328"/>
        <v>7</v>
      </c>
      <c r="BT344" s="1018">
        <f t="shared" si="328"/>
        <v>35</v>
      </c>
      <c r="BU344" s="1018">
        <f t="shared" si="328"/>
        <v>30</v>
      </c>
      <c r="BV344" s="1018">
        <f t="shared" si="328"/>
        <v>50</v>
      </c>
      <c r="BW344" s="1018">
        <f t="shared" si="328"/>
        <v>0</v>
      </c>
      <c r="BX344" s="1018">
        <f t="shared" si="328"/>
        <v>49</v>
      </c>
      <c r="BY344" s="1018">
        <f t="shared" si="328"/>
        <v>50</v>
      </c>
      <c r="BZ344" s="1018">
        <f t="shared" si="328"/>
        <v>50</v>
      </c>
      <c r="CA344" s="1018">
        <f t="shared" si="328"/>
        <v>9</v>
      </c>
      <c r="CB344" s="1018">
        <f t="shared" si="328"/>
        <v>50</v>
      </c>
      <c r="CC344" s="1018">
        <f t="shared" si="328"/>
        <v>45</v>
      </c>
      <c r="CD344" s="963"/>
      <c r="CE344" s="963"/>
      <c r="CF344" s="963"/>
      <c r="CG344" s="963"/>
      <c r="CH344" s="963"/>
      <c r="CI344" s="963"/>
      <c r="CJ344" s="963"/>
      <c r="CK344" s="254"/>
    </row>
    <row r="345" spans="1:89" s="3" customFormat="1" ht="47.25">
      <c r="A345" s="1414"/>
      <c r="B345" s="1414"/>
      <c r="C345" s="40" t="s">
        <v>234</v>
      </c>
      <c r="D345" s="963"/>
      <c r="E345" s="37"/>
      <c r="F345" s="963"/>
      <c r="G345" s="963"/>
      <c r="H345" s="37"/>
      <c r="I345" s="963"/>
      <c r="J345" s="963"/>
      <c r="K345" s="963"/>
      <c r="L345" s="963"/>
      <c r="M345" s="963"/>
      <c r="N345" s="79"/>
      <c r="O345" s="79"/>
      <c r="P345" s="963"/>
      <c r="Q345" s="963"/>
      <c r="R345" s="963"/>
      <c r="S345" s="963"/>
      <c r="T345" s="963"/>
      <c r="U345" s="963"/>
      <c r="V345" s="963"/>
      <c r="W345" s="963"/>
      <c r="X345" s="963"/>
      <c r="Y345" s="963"/>
      <c r="Z345" s="963"/>
      <c r="AA345" s="963"/>
      <c r="AB345" s="963"/>
      <c r="AC345" s="963"/>
      <c r="AD345" s="963"/>
      <c r="AE345" s="963"/>
      <c r="AF345" s="963"/>
      <c r="AG345" s="963"/>
      <c r="AH345" s="963"/>
      <c r="AI345" s="963"/>
      <c r="AJ345" s="963"/>
      <c r="AK345" s="963"/>
      <c r="AL345" s="963"/>
      <c r="AM345" s="963"/>
      <c r="AN345" s="963"/>
      <c r="AO345" s="963"/>
      <c r="AP345" s="963"/>
      <c r="AQ345" s="963"/>
      <c r="AR345" s="963"/>
      <c r="AS345" s="963"/>
      <c r="AT345" s="963"/>
      <c r="AU345" s="963"/>
      <c r="AV345" s="963"/>
      <c r="AW345" s="963"/>
      <c r="AX345" s="963"/>
      <c r="AY345" s="963"/>
      <c r="AZ345" s="963"/>
      <c r="BA345" s="963"/>
      <c r="BB345" s="963"/>
      <c r="BC345" s="963"/>
      <c r="BD345" s="963"/>
      <c r="BE345" s="963"/>
      <c r="BF345" s="1018">
        <f>COUNTIFS($J$9:$J$256,"TCKNXH-TM",BF$9:BF$256,"1")</f>
        <v>7</v>
      </c>
      <c r="BG345" s="1018">
        <f t="shared" ref="BG345:CC345" si="329">COUNTIFS($J$9:$J$256,"TCKNXH-TM",BG$9:BG$256,"1")</f>
        <v>3</v>
      </c>
      <c r="BH345" s="1018">
        <f t="shared" si="329"/>
        <v>8</v>
      </c>
      <c r="BI345" s="1018">
        <f t="shared" si="329"/>
        <v>7</v>
      </c>
      <c r="BJ345" s="1018">
        <f t="shared" si="329"/>
        <v>7</v>
      </c>
      <c r="BK345" s="1018">
        <f t="shared" si="329"/>
        <v>17</v>
      </c>
      <c r="BL345" s="1018">
        <f t="shared" si="329"/>
        <v>4</v>
      </c>
      <c r="BM345" s="1018">
        <f t="shared" si="329"/>
        <v>9</v>
      </c>
      <c r="BN345" s="1018">
        <f t="shared" si="329"/>
        <v>2</v>
      </c>
      <c r="BO345" s="1018">
        <f t="shared" si="329"/>
        <v>15</v>
      </c>
      <c r="BP345" s="1018">
        <f t="shared" si="329"/>
        <v>10</v>
      </c>
      <c r="BQ345" s="1018">
        <f t="shared" si="329"/>
        <v>0</v>
      </c>
      <c r="BR345" s="1018">
        <f t="shared" si="329"/>
        <v>3</v>
      </c>
      <c r="BS345" s="1018">
        <f t="shared" si="329"/>
        <v>43</v>
      </c>
      <c r="BT345" s="1018">
        <f t="shared" si="329"/>
        <v>15</v>
      </c>
      <c r="BU345" s="1018">
        <f t="shared" si="329"/>
        <v>20</v>
      </c>
      <c r="BV345" s="1018">
        <f t="shared" si="329"/>
        <v>0</v>
      </c>
      <c r="BW345" s="1018">
        <f t="shared" si="329"/>
        <v>50</v>
      </c>
      <c r="BX345" s="1018">
        <f t="shared" si="329"/>
        <v>1</v>
      </c>
      <c r="BY345" s="1018">
        <f t="shared" si="329"/>
        <v>0</v>
      </c>
      <c r="BZ345" s="1018">
        <f t="shared" si="329"/>
        <v>0</v>
      </c>
      <c r="CA345" s="1018">
        <f t="shared" si="329"/>
        <v>41</v>
      </c>
      <c r="CB345" s="1018">
        <f t="shared" si="329"/>
        <v>0</v>
      </c>
      <c r="CC345" s="1018">
        <f t="shared" si="329"/>
        <v>5</v>
      </c>
      <c r="CD345" s="963"/>
      <c r="CE345" s="963"/>
      <c r="CF345" s="963"/>
      <c r="CG345" s="963"/>
      <c r="CH345" s="963"/>
      <c r="CI345" s="963"/>
      <c r="CJ345" s="963"/>
      <c r="CK345" s="254"/>
    </row>
    <row r="346" spans="1:89" s="3" customFormat="1" ht="47.25">
      <c r="A346" s="1414"/>
      <c r="B346" s="1414"/>
      <c r="C346" s="40" t="s">
        <v>235</v>
      </c>
      <c r="D346" s="963"/>
      <c r="E346" s="37"/>
      <c r="F346" s="963"/>
      <c r="G346" s="963"/>
      <c r="H346" s="37"/>
      <c r="I346" s="963"/>
      <c r="J346" s="963"/>
      <c r="K346" s="963"/>
      <c r="L346" s="963"/>
      <c r="M346" s="963"/>
      <c r="N346" s="79"/>
      <c r="O346" s="79"/>
      <c r="P346" s="963"/>
      <c r="Q346" s="963"/>
      <c r="R346" s="963"/>
      <c r="S346" s="963"/>
      <c r="T346" s="963"/>
      <c r="U346" s="963"/>
      <c r="V346" s="963"/>
      <c r="W346" s="963"/>
      <c r="X346" s="963"/>
      <c r="Y346" s="963"/>
      <c r="Z346" s="963"/>
      <c r="AA346" s="963"/>
      <c r="AB346" s="963"/>
      <c r="AC346" s="963"/>
      <c r="AD346" s="963"/>
      <c r="AE346" s="963"/>
      <c r="AF346" s="963"/>
      <c r="AG346" s="963"/>
      <c r="AH346" s="963"/>
      <c r="AI346" s="963"/>
      <c r="AJ346" s="963"/>
      <c r="AK346" s="963"/>
      <c r="AL346" s="963"/>
      <c r="AM346" s="963"/>
      <c r="AN346" s="963"/>
      <c r="AO346" s="963"/>
      <c r="AP346" s="963"/>
      <c r="AQ346" s="963"/>
      <c r="AR346" s="963"/>
      <c r="AS346" s="963"/>
      <c r="AT346" s="963"/>
      <c r="AU346" s="963"/>
      <c r="AV346" s="963"/>
      <c r="AW346" s="963"/>
      <c r="AX346" s="963"/>
      <c r="AY346" s="963"/>
      <c r="AZ346" s="963"/>
      <c r="BA346" s="963"/>
      <c r="BB346" s="963"/>
      <c r="BC346" s="963"/>
      <c r="BD346" s="963"/>
      <c r="BE346" s="963"/>
      <c r="BF346" s="1018">
        <f>COUNTIFS($J$9:$J$256,"TCKNXH",BF$9:BF$256,"0")</f>
        <v>0</v>
      </c>
      <c r="BG346" s="1018">
        <f>COUNTIFS($J$9:$J$256,"TCKNXH",BG$9:BG$256,"0")</f>
        <v>0</v>
      </c>
      <c r="BH346" s="1018">
        <f>COUNTIFS($J$9:$J$256,"TCKNXH",BH$9:BH$256,"0")</f>
        <v>0</v>
      </c>
      <c r="BI346" s="1018">
        <f>COUNTIFS($J$9:$J$256,"TCKNXH",BI$9:BI$256,"0")</f>
        <v>0</v>
      </c>
      <c r="BJ346" s="1018">
        <f>COUNTIFS($J$9:$J$256,"TCKNXH",BJ$9:BJ$256,"0")</f>
        <v>0</v>
      </c>
      <c r="BK346" s="1018">
        <f t="shared" ref="BK346:CC346" si="330">COUNTIFS($J$9:$J$256,"TCKNXH",BK$9:BK$256,"0")</f>
        <v>0</v>
      </c>
      <c r="BL346" s="1018">
        <f t="shared" si="330"/>
        <v>0</v>
      </c>
      <c r="BM346" s="1018">
        <f t="shared" si="330"/>
        <v>0</v>
      </c>
      <c r="BN346" s="1018">
        <f t="shared" si="330"/>
        <v>0</v>
      </c>
      <c r="BO346" s="1018">
        <f t="shared" si="330"/>
        <v>0</v>
      </c>
      <c r="BP346" s="1018">
        <f t="shared" si="330"/>
        <v>0</v>
      </c>
      <c r="BQ346" s="1018">
        <f t="shared" si="330"/>
        <v>0</v>
      </c>
      <c r="BR346" s="1018">
        <f t="shared" si="330"/>
        <v>0</v>
      </c>
      <c r="BS346" s="1018">
        <f t="shared" si="330"/>
        <v>0</v>
      </c>
      <c r="BT346" s="1018">
        <f t="shared" si="330"/>
        <v>0</v>
      </c>
      <c r="BU346" s="1018">
        <f t="shared" si="330"/>
        <v>0</v>
      </c>
      <c r="BV346" s="1018">
        <f t="shared" si="330"/>
        <v>0</v>
      </c>
      <c r="BW346" s="1018">
        <f t="shared" si="330"/>
        <v>0</v>
      </c>
      <c r="BX346" s="1018">
        <f t="shared" si="330"/>
        <v>0</v>
      </c>
      <c r="BY346" s="1018">
        <f t="shared" si="330"/>
        <v>0</v>
      </c>
      <c r="BZ346" s="1018">
        <f t="shared" si="330"/>
        <v>0</v>
      </c>
      <c r="CA346" s="1018">
        <f t="shared" si="330"/>
        <v>0</v>
      </c>
      <c r="CB346" s="1018">
        <f t="shared" si="330"/>
        <v>0</v>
      </c>
      <c r="CC346" s="1018">
        <f t="shared" si="330"/>
        <v>0</v>
      </c>
      <c r="CD346" s="963"/>
      <c r="CE346" s="963"/>
      <c r="CF346" s="963"/>
      <c r="CG346" s="963"/>
      <c r="CH346" s="963"/>
      <c r="CI346" s="963"/>
      <c r="CJ346" s="963"/>
      <c r="CK346" s="254"/>
    </row>
    <row r="347" spans="1:89" s="3" customFormat="1" ht="20.25">
      <c r="A347" s="1414"/>
      <c r="B347" s="1414"/>
      <c r="C347" s="1416" t="s">
        <v>1204</v>
      </c>
      <c r="D347" s="963"/>
      <c r="E347" s="37"/>
      <c r="F347" s="963"/>
      <c r="G347" s="963"/>
      <c r="H347" s="37"/>
      <c r="I347" s="963"/>
      <c r="J347" s="963"/>
      <c r="K347" s="963"/>
      <c r="L347" s="963"/>
      <c r="M347" s="963"/>
      <c r="N347" s="79"/>
      <c r="O347" s="79"/>
      <c r="P347" s="963"/>
      <c r="Q347" s="963"/>
      <c r="R347" s="963"/>
      <c r="S347" s="963"/>
      <c r="T347" s="963"/>
      <c r="U347" s="963"/>
      <c r="V347" s="963"/>
      <c r="W347" s="963"/>
      <c r="X347" s="963"/>
      <c r="Y347" s="963"/>
      <c r="Z347" s="963"/>
      <c r="AA347" s="963"/>
      <c r="AB347" s="963"/>
      <c r="AC347" s="963"/>
      <c r="AD347" s="963"/>
      <c r="AE347" s="963"/>
      <c r="AF347" s="963"/>
      <c r="AG347" s="963"/>
      <c r="AH347" s="963"/>
      <c r="AI347" s="963"/>
      <c r="AJ347" s="963"/>
      <c r="AK347" s="963"/>
      <c r="AL347" s="963"/>
      <c r="AM347" s="963"/>
      <c r="AN347" s="963"/>
      <c r="AO347" s="963"/>
      <c r="AP347" s="963"/>
      <c r="AQ347" s="963"/>
      <c r="AR347" s="963"/>
      <c r="AS347" s="963"/>
      <c r="AT347" s="963"/>
      <c r="AU347" s="963"/>
      <c r="AV347" s="963"/>
      <c r="AW347" s="963"/>
      <c r="AX347" s="963"/>
      <c r="AY347" s="963"/>
      <c r="AZ347" s="963"/>
      <c r="BA347" s="963"/>
      <c r="BB347" s="963"/>
      <c r="BC347" s="963"/>
      <c r="BD347" s="963"/>
      <c r="BE347" s="963"/>
      <c r="BF347" s="581">
        <f>(((BF344*2)+(BF345*1)+(BF346*0)))/(BF344+BF345+BF346)</f>
        <v>1.86</v>
      </c>
      <c r="BG347" s="581">
        <f>(((BG344*2)+(BG345*1)+(BG346*0)))/(BG344+BG345+BG346)</f>
        <v>1.94</v>
      </c>
      <c r="BH347" s="581">
        <f>(((BH344*2)+(BH345*1)+(BH346*0)))/(BH344+BH345+BH346)</f>
        <v>1.84</v>
      </c>
      <c r="BI347" s="581">
        <f>(((BI344*2)+(BI345*1)+(BI346*0)))/(BI344+BI345+BI346)</f>
        <v>1.86</v>
      </c>
      <c r="BJ347" s="581">
        <f>(((BJ344*2)+(BJ345*1)+(BJ346*0)))/(BJ344+BJ345+BJ346)</f>
        <v>1.86</v>
      </c>
      <c r="BK347" s="581">
        <f t="shared" ref="BK347:CC347" si="331">(((BK344*2)+(BK345*1)+(BK346*0)))/(BK344+BK345+BK346)</f>
        <v>1.66</v>
      </c>
      <c r="BL347" s="581">
        <f t="shared" si="331"/>
        <v>1.92</v>
      </c>
      <c r="BM347" s="581">
        <f t="shared" si="331"/>
        <v>1.82</v>
      </c>
      <c r="BN347" s="581">
        <f t="shared" si="331"/>
        <v>1.96</v>
      </c>
      <c r="BO347" s="581">
        <f t="shared" si="331"/>
        <v>1.7</v>
      </c>
      <c r="BP347" s="581">
        <f t="shared" si="331"/>
        <v>1.8</v>
      </c>
      <c r="BQ347" s="581">
        <f t="shared" si="331"/>
        <v>2</v>
      </c>
      <c r="BR347" s="581">
        <f t="shared" si="331"/>
        <v>1.94</v>
      </c>
      <c r="BS347" s="581">
        <f t="shared" si="331"/>
        <v>1.1399999999999999</v>
      </c>
      <c r="BT347" s="581">
        <f t="shared" si="331"/>
        <v>1.7</v>
      </c>
      <c r="BU347" s="581">
        <f t="shared" si="331"/>
        <v>1.6</v>
      </c>
      <c r="BV347" s="581">
        <f t="shared" si="331"/>
        <v>2</v>
      </c>
      <c r="BW347" s="581">
        <f t="shared" si="331"/>
        <v>1</v>
      </c>
      <c r="BX347" s="581">
        <f t="shared" si="331"/>
        <v>1.98</v>
      </c>
      <c r="BY347" s="581">
        <f t="shared" si="331"/>
        <v>2</v>
      </c>
      <c r="BZ347" s="581">
        <f t="shared" si="331"/>
        <v>2</v>
      </c>
      <c r="CA347" s="581">
        <f t="shared" si="331"/>
        <v>1.18</v>
      </c>
      <c r="CB347" s="581">
        <f t="shared" si="331"/>
        <v>2</v>
      </c>
      <c r="CC347" s="581">
        <f t="shared" si="331"/>
        <v>1.9</v>
      </c>
      <c r="CD347" s="1400">
        <f>COUNTIF($BF348:$CC348,"Đ")</f>
        <v>21</v>
      </c>
      <c r="CE347" s="1403">
        <f>CD347/COUNTA($BF348:$CC348)</f>
        <v>0.875</v>
      </c>
      <c r="CF347" s="1400">
        <f>COUNTIF($BF348:$CC348,"CCG")</f>
        <v>3</v>
      </c>
      <c r="CG347" s="1403">
        <f>CF347/COUNTA($BF348:$CC348)</f>
        <v>0.125</v>
      </c>
      <c r="CH347" s="1400">
        <f>COUNTIF($BF348:$CC348,"CĐ")</f>
        <v>0</v>
      </c>
      <c r="CI347" s="1403">
        <f>CH347/COUNTA($BF348:$CC348)</f>
        <v>0</v>
      </c>
      <c r="CJ347" s="1407">
        <f>(((CD347*2)+(CF347*1)+(CH347*0)))/(CD347+CF347+CH347)</f>
        <v>1.875</v>
      </c>
      <c r="CK347" s="1410" t="str">
        <f>IF(CJ347&gt;=1.6,"Đạt mục tiêu",IF(CJ347&gt;=1,"Cần cố gắng","Chưa đạt"))</f>
        <v>Đạt mục tiêu</v>
      </c>
    </row>
    <row r="348" spans="1:89" s="3" customFormat="1" ht="48" customHeight="1">
      <c r="A348" s="1414"/>
      <c r="B348" s="1414"/>
      <c r="C348" s="1417"/>
      <c r="D348" s="963"/>
      <c r="E348" s="37"/>
      <c r="F348" s="963"/>
      <c r="G348" s="963"/>
      <c r="H348" s="37"/>
      <c r="I348" s="963"/>
      <c r="J348" s="963"/>
      <c r="K348" s="963"/>
      <c r="L348" s="963"/>
      <c r="M348" s="963"/>
      <c r="N348" s="79"/>
      <c r="O348" s="79"/>
      <c r="P348" s="963"/>
      <c r="Q348" s="963"/>
      <c r="R348" s="963"/>
      <c r="S348" s="963"/>
      <c r="T348" s="963"/>
      <c r="U348" s="963"/>
      <c r="V348" s="963"/>
      <c r="W348" s="963"/>
      <c r="X348" s="963"/>
      <c r="Y348" s="963"/>
      <c r="Z348" s="963"/>
      <c r="AA348" s="963"/>
      <c r="AB348" s="963"/>
      <c r="AC348" s="963"/>
      <c r="AD348" s="963"/>
      <c r="AE348" s="963"/>
      <c r="AF348" s="963"/>
      <c r="AG348" s="963"/>
      <c r="AH348" s="963"/>
      <c r="AI348" s="963"/>
      <c r="AJ348" s="963"/>
      <c r="AK348" s="963"/>
      <c r="AL348" s="963"/>
      <c r="AM348" s="963"/>
      <c r="AN348" s="963"/>
      <c r="AO348" s="963"/>
      <c r="AP348" s="963"/>
      <c r="AQ348" s="963"/>
      <c r="AR348" s="963"/>
      <c r="AS348" s="963"/>
      <c r="AT348" s="963"/>
      <c r="AU348" s="963"/>
      <c r="AV348" s="963"/>
      <c r="AW348" s="963"/>
      <c r="AX348" s="963"/>
      <c r="AY348" s="963"/>
      <c r="AZ348" s="963"/>
      <c r="BA348" s="963"/>
      <c r="BB348" s="963"/>
      <c r="BC348" s="963"/>
      <c r="BD348" s="963"/>
      <c r="BE348" s="963"/>
      <c r="BF348" s="1015" t="str">
        <f>IF(BF347&lt;1,"CĐ",IF(BF347&lt;1.6,"CCG","Đ"))</f>
        <v>Đ</v>
      </c>
      <c r="BG348" s="1015" t="str">
        <f>IF(BG347&lt;1,"CĐ",IF(BG347&lt;1.6,"CCG","Đ"))</f>
        <v>Đ</v>
      </c>
      <c r="BH348" s="1015" t="str">
        <f>IF(BH347&lt;1,"CĐ",IF(BH347&lt;1.6,"CCG","Đ"))</f>
        <v>Đ</v>
      </c>
      <c r="BI348" s="1015" t="str">
        <f>IF(BI347&lt;1,"CĐ",IF(BI347&lt;1.6,"CCG","Đ"))</f>
        <v>Đ</v>
      </c>
      <c r="BJ348" s="1015" t="str">
        <f>IF(BJ347&lt;1,"CĐ",IF(BJ347&lt;1.6,"CCG","Đ"))</f>
        <v>Đ</v>
      </c>
      <c r="BK348" s="1015" t="str">
        <f t="shared" ref="BK348:CC348" si="332">IF(BK347&lt;1,"CĐ",IF(BK347&lt;1.6,"CCG","Đ"))</f>
        <v>Đ</v>
      </c>
      <c r="BL348" s="1015" t="str">
        <f t="shared" si="332"/>
        <v>Đ</v>
      </c>
      <c r="BM348" s="1015" t="str">
        <f t="shared" si="332"/>
        <v>Đ</v>
      </c>
      <c r="BN348" s="1015" t="str">
        <f t="shared" si="332"/>
        <v>Đ</v>
      </c>
      <c r="BO348" s="1015" t="str">
        <f t="shared" si="332"/>
        <v>Đ</v>
      </c>
      <c r="BP348" s="1015" t="str">
        <f t="shared" si="332"/>
        <v>Đ</v>
      </c>
      <c r="BQ348" s="1015" t="str">
        <f t="shared" si="332"/>
        <v>Đ</v>
      </c>
      <c r="BR348" s="1015" t="str">
        <f t="shared" si="332"/>
        <v>Đ</v>
      </c>
      <c r="BS348" s="1015" t="str">
        <f t="shared" si="332"/>
        <v>CCG</v>
      </c>
      <c r="BT348" s="1015" t="str">
        <f t="shared" si="332"/>
        <v>Đ</v>
      </c>
      <c r="BU348" s="1015" t="str">
        <f t="shared" si="332"/>
        <v>Đ</v>
      </c>
      <c r="BV348" s="1015" t="str">
        <f t="shared" si="332"/>
        <v>Đ</v>
      </c>
      <c r="BW348" s="1015" t="str">
        <f t="shared" si="332"/>
        <v>CCG</v>
      </c>
      <c r="BX348" s="1015" t="str">
        <f t="shared" si="332"/>
        <v>Đ</v>
      </c>
      <c r="BY348" s="1015" t="str">
        <f t="shared" si="332"/>
        <v>Đ</v>
      </c>
      <c r="BZ348" s="1015" t="str">
        <f t="shared" si="332"/>
        <v>Đ</v>
      </c>
      <c r="CA348" s="1015" t="str">
        <f t="shared" si="332"/>
        <v>CCG</v>
      </c>
      <c r="CB348" s="1015" t="str">
        <f t="shared" si="332"/>
        <v>Đ</v>
      </c>
      <c r="CC348" s="1015" t="str">
        <f t="shared" si="332"/>
        <v>Đ</v>
      </c>
      <c r="CD348" s="1400"/>
      <c r="CE348" s="1403"/>
      <c r="CF348" s="1400"/>
      <c r="CG348" s="1403"/>
      <c r="CH348" s="1400"/>
      <c r="CI348" s="1403"/>
      <c r="CJ348" s="1407"/>
      <c r="CK348" s="1410"/>
    </row>
    <row r="349" spans="1:89" s="3" customFormat="1" ht="37.5" hidden="1" customHeight="1">
      <c r="A349" s="1414"/>
      <c r="B349" s="1418" t="s">
        <v>215</v>
      </c>
      <c r="C349" s="40" t="s">
        <v>233</v>
      </c>
      <c r="D349" s="962"/>
      <c r="E349" s="31"/>
      <c r="F349" s="962"/>
      <c r="G349" s="962"/>
      <c r="H349" s="31"/>
      <c r="I349" s="962"/>
      <c r="J349" s="962"/>
      <c r="K349" s="962"/>
      <c r="L349" s="962"/>
      <c r="M349" s="963"/>
      <c r="N349" s="79"/>
      <c r="O349" s="79"/>
      <c r="P349" s="962"/>
      <c r="Q349" s="962"/>
      <c r="R349" s="962"/>
      <c r="S349" s="962"/>
      <c r="T349" s="962"/>
      <c r="U349" s="962"/>
      <c r="V349" s="962"/>
      <c r="W349" s="962"/>
      <c r="X349" s="962"/>
      <c r="Y349" s="962"/>
      <c r="Z349" s="962"/>
      <c r="AA349" s="962"/>
      <c r="AB349" s="962"/>
      <c r="AC349" s="962"/>
      <c r="AD349" s="962"/>
      <c r="AE349" s="962"/>
      <c r="AF349" s="962"/>
      <c r="AG349" s="962"/>
      <c r="AH349" s="962"/>
      <c r="AI349" s="962"/>
      <c r="AJ349" s="962"/>
      <c r="AK349" s="962"/>
      <c r="AL349" s="962"/>
      <c r="AM349" s="962"/>
      <c r="AN349" s="962"/>
      <c r="AO349" s="962"/>
      <c r="AP349" s="962"/>
      <c r="AQ349" s="962"/>
      <c r="AR349" s="962"/>
      <c r="AS349" s="962"/>
      <c r="AT349" s="962"/>
      <c r="AU349" s="962"/>
      <c r="AV349" s="962"/>
      <c r="AW349" s="962"/>
      <c r="AX349" s="962"/>
      <c r="AY349" s="962"/>
      <c r="AZ349" s="962"/>
      <c r="BA349" s="962"/>
      <c r="BB349" s="962"/>
      <c r="BC349" s="962"/>
      <c r="BD349" s="962"/>
      <c r="BE349" s="962"/>
      <c r="BF349" s="1018">
        <f>COUNTIFS($J$9:$J$256,"Thẩm mỹ",BF$9:BF$256,"2")</f>
        <v>0</v>
      </c>
      <c r="BG349" s="1018">
        <f>COUNTIFS($J$9:$J$256,"Thẩm mỹ",BG$9:BG$256,"2")</f>
        <v>0</v>
      </c>
      <c r="BH349" s="1018">
        <f>COUNTIFS($J$9:$J$256,"Thẩm mỹ",BH$9:BH$256,"2")</f>
        <v>0</v>
      </c>
      <c r="BI349" s="1018">
        <f>COUNTIFS($J$9:$J$256,"Thẩm mỹ",BI$9:BI$256,"2")</f>
        <v>0</v>
      </c>
      <c r="BJ349" s="1018">
        <f>COUNTIFS($J$9:$J$256,"Thẩm mỹ",BJ$9:BJ$256,"2")</f>
        <v>0</v>
      </c>
      <c r="BK349" s="1018">
        <f t="shared" ref="BK349:CC349" si="333">COUNTIFS($J$9:$J$256,"Thẩm mỹ",BK$9:BK$256,"2")</f>
        <v>0</v>
      </c>
      <c r="BL349" s="1018">
        <f t="shared" si="333"/>
        <v>0</v>
      </c>
      <c r="BM349" s="1018">
        <f t="shared" si="333"/>
        <v>0</v>
      </c>
      <c r="BN349" s="1018">
        <f t="shared" si="333"/>
        <v>0</v>
      </c>
      <c r="BO349" s="1018">
        <f t="shared" si="333"/>
        <v>0</v>
      </c>
      <c r="BP349" s="1018">
        <f t="shared" si="333"/>
        <v>0</v>
      </c>
      <c r="BQ349" s="1018">
        <f t="shared" si="333"/>
        <v>0</v>
      </c>
      <c r="BR349" s="1018">
        <f t="shared" si="333"/>
        <v>0</v>
      </c>
      <c r="BS349" s="1018">
        <f t="shared" si="333"/>
        <v>0</v>
      </c>
      <c r="BT349" s="1018">
        <f t="shared" si="333"/>
        <v>0</v>
      </c>
      <c r="BU349" s="1018">
        <f t="shared" si="333"/>
        <v>0</v>
      </c>
      <c r="BV349" s="1018">
        <f t="shared" si="333"/>
        <v>0</v>
      </c>
      <c r="BW349" s="1018">
        <f t="shared" si="333"/>
        <v>0</v>
      </c>
      <c r="BX349" s="1018">
        <f t="shared" si="333"/>
        <v>0</v>
      </c>
      <c r="BY349" s="1018">
        <f t="shared" si="333"/>
        <v>0</v>
      </c>
      <c r="BZ349" s="1018">
        <f t="shared" si="333"/>
        <v>0</v>
      </c>
      <c r="CA349" s="1018">
        <f t="shared" si="333"/>
        <v>0</v>
      </c>
      <c r="CB349" s="1018">
        <f t="shared" si="333"/>
        <v>0</v>
      </c>
      <c r="CC349" s="1018">
        <f t="shared" si="333"/>
        <v>0</v>
      </c>
      <c r="CD349" s="963"/>
      <c r="CE349" s="963"/>
      <c r="CF349" s="963"/>
      <c r="CG349" s="963"/>
      <c r="CH349" s="963"/>
      <c r="CI349" s="963"/>
      <c r="CJ349" s="963"/>
      <c r="CK349" s="963"/>
    </row>
    <row r="350" spans="1:89" s="3" customFormat="1" ht="47.25" hidden="1">
      <c r="A350" s="1414"/>
      <c r="B350" s="1419"/>
      <c r="C350" s="40" t="s">
        <v>234</v>
      </c>
      <c r="D350" s="962"/>
      <c r="E350" s="31"/>
      <c r="F350" s="962"/>
      <c r="G350" s="962"/>
      <c r="H350" s="31"/>
      <c r="I350" s="962"/>
      <c r="J350" s="962"/>
      <c r="K350" s="962"/>
      <c r="L350" s="962"/>
      <c r="M350" s="963"/>
      <c r="N350" s="79"/>
      <c r="O350" s="79"/>
      <c r="P350" s="962"/>
      <c r="Q350" s="962"/>
      <c r="R350" s="962"/>
      <c r="S350" s="962"/>
      <c r="T350" s="962"/>
      <c r="U350" s="962"/>
      <c r="V350" s="962"/>
      <c r="W350" s="962"/>
      <c r="X350" s="962"/>
      <c r="Y350" s="962"/>
      <c r="Z350" s="962"/>
      <c r="AA350" s="962"/>
      <c r="AB350" s="962"/>
      <c r="AC350" s="962"/>
      <c r="AD350" s="962"/>
      <c r="AE350" s="962"/>
      <c r="AF350" s="962"/>
      <c r="AG350" s="962"/>
      <c r="AH350" s="962"/>
      <c r="AI350" s="962"/>
      <c r="AJ350" s="962"/>
      <c r="AK350" s="962"/>
      <c r="AL350" s="962"/>
      <c r="AM350" s="962"/>
      <c r="AN350" s="962"/>
      <c r="AO350" s="962"/>
      <c r="AP350" s="962"/>
      <c r="AQ350" s="962"/>
      <c r="AR350" s="962"/>
      <c r="AS350" s="962"/>
      <c r="AT350" s="962"/>
      <c r="AU350" s="962"/>
      <c r="AV350" s="962"/>
      <c r="AW350" s="962"/>
      <c r="AX350" s="962"/>
      <c r="AY350" s="962"/>
      <c r="AZ350" s="962"/>
      <c r="BA350" s="962"/>
      <c r="BB350" s="962"/>
      <c r="BC350" s="962"/>
      <c r="BD350" s="962"/>
      <c r="BE350" s="962"/>
      <c r="BF350" s="1018">
        <f>COUNTIFS($J$9:$J$256,"Thẩm mỹ",BF$9:BF$256,"1")</f>
        <v>0</v>
      </c>
      <c r="BG350" s="1018">
        <f>COUNTIFS($J$9:$J$256,"Thẩm mỹ",BG$9:BG$256,"1")</f>
        <v>0</v>
      </c>
      <c r="BH350" s="1018">
        <f>COUNTIFS($J$9:$J$256,"Thẩm mỹ",BH$9:BH$256,"1")</f>
        <v>0</v>
      </c>
      <c r="BI350" s="1018">
        <f>COUNTIFS($J$9:$J$256,"Thẩm mỹ",BI$9:BI$256,"1")</f>
        <v>0</v>
      </c>
      <c r="BJ350" s="1018">
        <f>COUNTIFS($J$9:$J$256,"Thẩm mỹ",BJ$9:BJ$256,"1")</f>
        <v>0</v>
      </c>
      <c r="BK350" s="1018">
        <f t="shared" ref="BK350:CC350" si="334">COUNTIFS($J$9:$J$256,"Thẩm mỹ",BK$9:BK$256,"1")</f>
        <v>0</v>
      </c>
      <c r="BL350" s="1018">
        <f t="shared" si="334"/>
        <v>0</v>
      </c>
      <c r="BM350" s="1018">
        <f t="shared" si="334"/>
        <v>0</v>
      </c>
      <c r="BN350" s="1018">
        <f t="shared" si="334"/>
        <v>0</v>
      </c>
      <c r="BO350" s="1018">
        <f t="shared" si="334"/>
        <v>0</v>
      </c>
      <c r="BP350" s="1018">
        <f t="shared" si="334"/>
        <v>0</v>
      </c>
      <c r="BQ350" s="1018">
        <f t="shared" si="334"/>
        <v>0</v>
      </c>
      <c r="BR350" s="1018">
        <f t="shared" si="334"/>
        <v>0</v>
      </c>
      <c r="BS350" s="1018">
        <f t="shared" si="334"/>
        <v>0</v>
      </c>
      <c r="BT350" s="1018">
        <f t="shared" si="334"/>
        <v>0</v>
      </c>
      <c r="BU350" s="1018">
        <f t="shared" si="334"/>
        <v>0</v>
      </c>
      <c r="BV350" s="1018">
        <f t="shared" si="334"/>
        <v>0</v>
      </c>
      <c r="BW350" s="1018">
        <f t="shared" si="334"/>
        <v>0</v>
      </c>
      <c r="BX350" s="1018">
        <f t="shared" si="334"/>
        <v>0</v>
      </c>
      <c r="BY350" s="1018">
        <f t="shared" si="334"/>
        <v>0</v>
      </c>
      <c r="BZ350" s="1018">
        <f t="shared" si="334"/>
        <v>0</v>
      </c>
      <c r="CA350" s="1018">
        <f t="shared" si="334"/>
        <v>0</v>
      </c>
      <c r="CB350" s="1018">
        <f t="shared" si="334"/>
        <v>0</v>
      </c>
      <c r="CC350" s="1018">
        <f t="shared" si="334"/>
        <v>0</v>
      </c>
      <c r="CD350" s="963"/>
      <c r="CE350" s="963"/>
      <c r="CF350" s="963"/>
      <c r="CG350" s="963"/>
      <c r="CH350" s="963"/>
      <c r="CI350" s="963"/>
      <c r="CJ350" s="963"/>
      <c r="CK350" s="963"/>
    </row>
    <row r="351" spans="1:89" s="3" customFormat="1" ht="47.25" hidden="1">
      <c r="A351" s="1414"/>
      <c r="B351" s="1419"/>
      <c r="C351" s="40" t="s">
        <v>235</v>
      </c>
      <c r="D351" s="962"/>
      <c r="E351" s="31"/>
      <c r="F351" s="962"/>
      <c r="G351" s="962"/>
      <c r="H351" s="31"/>
      <c r="I351" s="962"/>
      <c r="J351" s="962"/>
      <c r="K351" s="962"/>
      <c r="L351" s="962"/>
      <c r="M351" s="963"/>
      <c r="N351" s="79"/>
      <c r="O351" s="79"/>
      <c r="P351" s="962"/>
      <c r="Q351" s="962"/>
      <c r="R351" s="962"/>
      <c r="S351" s="962"/>
      <c r="T351" s="962"/>
      <c r="U351" s="962"/>
      <c r="V351" s="962"/>
      <c r="W351" s="962"/>
      <c r="X351" s="962"/>
      <c r="Y351" s="962"/>
      <c r="Z351" s="962"/>
      <c r="AA351" s="962"/>
      <c r="AB351" s="962"/>
      <c r="AC351" s="962"/>
      <c r="AD351" s="962"/>
      <c r="AE351" s="962"/>
      <c r="AF351" s="962"/>
      <c r="AG351" s="962"/>
      <c r="AH351" s="962"/>
      <c r="AI351" s="962"/>
      <c r="AJ351" s="962"/>
      <c r="AK351" s="962"/>
      <c r="AL351" s="962"/>
      <c r="AM351" s="962"/>
      <c r="AN351" s="962"/>
      <c r="AO351" s="962"/>
      <c r="AP351" s="962"/>
      <c r="AQ351" s="962"/>
      <c r="AR351" s="962"/>
      <c r="AS351" s="962"/>
      <c r="AT351" s="962"/>
      <c r="AU351" s="962"/>
      <c r="AV351" s="962"/>
      <c r="AW351" s="962"/>
      <c r="AX351" s="962"/>
      <c r="AY351" s="962"/>
      <c r="AZ351" s="962"/>
      <c r="BA351" s="962"/>
      <c r="BB351" s="962"/>
      <c r="BC351" s="962"/>
      <c r="BD351" s="962"/>
      <c r="BE351" s="962"/>
      <c r="BF351" s="1018">
        <f>COUNTIFS($J$9:$J$256,"Thẩm mỹ",BF$9:BF$256,"0")</f>
        <v>0</v>
      </c>
      <c r="BG351" s="1018">
        <f>COUNTIFS($J$9:$J$256,"Thẩm mỹ",BG$9:BG$256,"0")</f>
        <v>0</v>
      </c>
      <c r="BH351" s="1018">
        <f>COUNTIFS($J$9:$J$256,"Thẩm mỹ",BH$9:BH$256,"0")</f>
        <v>0</v>
      </c>
      <c r="BI351" s="1018">
        <f>COUNTIFS($J$9:$J$256,"Thẩm mỹ",BI$9:BI$256,"0")</f>
        <v>0</v>
      </c>
      <c r="BJ351" s="1018">
        <f>COUNTIFS($J$9:$J$256,"Thẩm mỹ",BJ$9:BJ$256,"0")</f>
        <v>0</v>
      </c>
      <c r="BK351" s="1018">
        <f t="shared" ref="BK351:CC351" si="335">COUNTIFS($J$9:$J$256,"Thẩm mỹ",BK$9:BK$256,"0")</f>
        <v>0</v>
      </c>
      <c r="BL351" s="1018">
        <f t="shared" si="335"/>
        <v>0</v>
      </c>
      <c r="BM351" s="1018">
        <f t="shared" si="335"/>
        <v>0</v>
      </c>
      <c r="BN351" s="1018">
        <f t="shared" si="335"/>
        <v>0</v>
      </c>
      <c r="BO351" s="1018">
        <f t="shared" si="335"/>
        <v>0</v>
      </c>
      <c r="BP351" s="1018">
        <f t="shared" si="335"/>
        <v>0</v>
      </c>
      <c r="BQ351" s="1018">
        <f t="shared" si="335"/>
        <v>0</v>
      </c>
      <c r="BR351" s="1018">
        <f t="shared" si="335"/>
        <v>0</v>
      </c>
      <c r="BS351" s="1018">
        <f t="shared" si="335"/>
        <v>0</v>
      </c>
      <c r="BT351" s="1018">
        <f t="shared" si="335"/>
        <v>0</v>
      </c>
      <c r="BU351" s="1018">
        <f t="shared" si="335"/>
        <v>0</v>
      </c>
      <c r="BV351" s="1018">
        <f t="shared" si="335"/>
        <v>0</v>
      </c>
      <c r="BW351" s="1018">
        <f t="shared" si="335"/>
        <v>0</v>
      </c>
      <c r="BX351" s="1018">
        <f t="shared" si="335"/>
        <v>0</v>
      </c>
      <c r="BY351" s="1018">
        <f t="shared" si="335"/>
        <v>0</v>
      </c>
      <c r="BZ351" s="1018">
        <f t="shared" si="335"/>
        <v>0</v>
      </c>
      <c r="CA351" s="1018">
        <f t="shared" si="335"/>
        <v>0</v>
      </c>
      <c r="CB351" s="1018">
        <f t="shared" si="335"/>
        <v>0</v>
      </c>
      <c r="CC351" s="1018">
        <f t="shared" si="335"/>
        <v>0</v>
      </c>
      <c r="CD351" s="963"/>
      <c r="CE351" s="963"/>
      <c r="CF351" s="963"/>
      <c r="CG351" s="963"/>
      <c r="CH351" s="963"/>
      <c r="CI351" s="963"/>
      <c r="CJ351" s="963"/>
      <c r="CK351" s="963"/>
    </row>
    <row r="352" spans="1:89" s="3" customFormat="1" ht="18.75" hidden="1" customHeight="1">
      <c r="A352" s="1414"/>
      <c r="B352" s="1419"/>
      <c r="C352" s="1416" t="s">
        <v>1205</v>
      </c>
      <c r="D352" s="962"/>
      <c r="E352" s="31"/>
      <c r="F352" s="962"/>
      <c r="G352" s="962"/>
      <c r="H352" s="31"/>
      <c r="I352" s="962"/>
      <c r="J352" s="962"/>
      <c r="K352" s="962"/>
      <c r="L352" s="962"/>
      <c r="M352" s="963"/>
      <c r="N352" s="79"/>
      <c r="O352" s="79"/>
      <c r="P352" s="962"/>
      <c r="Q352" s="962"/>
      <c r="R352" s="962"/>
      <c r="S352" s="962"/>
      <c r="T352" s="962"/>
      <c r="U352" s="962"/>
      <c r="V352" s="962"/>
      <c r="W352" s="962"/>
      <c r="X352" s="962"/>
      <c r="Y352" s="962"/>
      <c r="Z352" s="962"/>
      <c r="AA352" s="962"/>
      <c r="AB352" s="962"/>
      <c r="AC352" s="962"/>
      <c r="AD352" s="962"/>
      <c r="AE352" s="962"/>
      <c r="AF352" s="962"/>
      <c r="AG352" s="962"/>
      <c r="AH352" s="962"/>
      <c r="AI352" s="962"/>
      <c r="AJ352" s="962"/>
      <c r="AK352" s="962"/>
      <c r="AL352" s="962"/>
      <c r="AM352" s="962"/>
      <c r="AN352" s="962"/>
      <c r="AO352" s="962"/>
      <c r="AP352" s="962"/>
      <c r="AQ352" s="962"/>
      <c r="AR352" s="962"/>
      <c r="AS352" s="962"/>
      <c r="AT352" s="962"/>
      <c r="AU352" s="962"/>
      <c r="AV352" s="962"/>
      <c r="AW352" s="962"/>
      <c r="AX352" s="962"/>
      <c r="AY352" s="962"/>
      <c r="AZ352" s="962"/>
      <c r="BA352" s="962"/>
      <c r="BB352" s="962"/>
      <c r="BC352" s="962"/>
      <c r="BD352" s="962"/>
      <c r="BE352" s="962"/>
      <c r="BF352" s="1015" t="e">
        <f>(((BF349*2)+(BF350*1)+(BF351*0)))/(BF349+BF350+BF351)</f>
        <v>#DIV/0!</v>
      </c>
      <c r="BG352" s="1015" t="e">
        <f>(((BG349*2)+(BG350*1)+(BG351*0)))/(BG349+BG350+BG351)</f>
        <v>#DIV/0!</v>
      </c>
      <c r="BH352" s="1015" t="e">
        <f>(((BH349*2)+(BH350*1)+(BH351*0)))/(BH349+BH350+BH351)</f>
        <v>#DIV/0!</v>
      </c>
      <c r="BI352" s="1015" t="e">
        <f>(((BI349*2)+(BI350*1)+(BI351*0)))/(BI349+BI350+BI351)</f>
        <v>#DIV/0!</v>
      </c>
      <c r="BJ352" s="1015" t="e">
        <f>(((BJ349*2)+(BJ350*1)+(BJ351*0)))/(BJ349+BJ350+BJ351)</f>
        <v>#DIV/0!</v>
      </c>
      <c r="BK352" s="1016"/>
      <c r="BL352" s="1015"/>
      <c r="BM352" s="1015"/>
      <c r="BN352" s="1015"/>
      <c r="BO352" s="1015"/>
      <c r="BP352" s="1015"/>
      <c r="BQ352" s="1015"/>
      <c r="BR352" s="949">
        <f t="shared" si="308"/>
        <v>23</v>
      </c>
      <c r="BS352" s="1020"/>
      <c r="BT352" s="1020"/>
      <c r="BU352" s="1020"/>
      <c r="BV352" s="1015" t="e">
        <f>(((BV349*2)+(BV350*1)+(BV351*0)))/(BV349+BV350+BV351)</f>
        <v>#DIV/0!</v>
      </c>
      <c r="BW352" s="1015"/>
      <c r="BX352" s="1015"/>
      <c r="BY352" s="1015"/>
      <c r="BZ352" s="1015"/>
      <c r="CA352" s="1015"/>
      <c r="CB352" s="1015"/>
      <c r="CC352" s="1015"/>
      <c r="CD352" s="1421">
        <f>COUNTIF($BF353:$CC353,"Đ")</f>
        <v>0</v>
      </c>
      <c r="CE352" s="1412">
        <f>CD352/COUNTA($BF353:$CC353)</f>
        <v>0</v>
      </c>
      <c r="CF352" s="1421">
        <f>COUNTIF($BF353:$CC353,"CCG")</f>
        <v>0</v>
      </c>
      <c r="CG352" s="1412">
        <f>CF352/COUNTA($BF353:$CC353)</f>
        <v>0</v>
      </c>
      <c r="CH352" s="1421">
        <f>COUNTIF($BF353:$CC353,"CĐ")</f>
        <v>0</v>
      </c>
      <c r="CI352" s="1412">
        <f>CH352/COUNTA($BF353:$CC353)</f>
        <v>0</v>
      </c>
      <c r="CJ352" s="1424" t="e">
        <f>(((CD352*2)+(CF352*1)+(CH352*0)))/(CD352+CF352+CH352)</f>
        <v>#DIV/0!</v>
      </c>
      <c r="CK352" s="1424" t="e">
        <f>IF(CJ352&gt;=1.6,"Đạt mục tiêu",IF(CJ352&gt;=1,"Cần cố gắng","Chưa đạt"))</f>
        <v>#DIV/0!</v>
      </c>
    </row>
    <row r="353" spans="1:89" s="3" customFormat="1" hidden="1">
      <c r="A353" s="1414"/>
      <c r="B353" s="1420"/>
      <c r="C353" s="1417"/>
      <c r="D353" s="962"/>
      <c r="E353" s="31"/>
      <c r="F353" s="962"/>
      <c r="G353" s="962"/>
      <c r="H353" s="31"/>
      <c r="I353" s="962"/>
      <c r="J353" s="962"/>
      <c r="K353" s="962"/>
      <c r="L353" s="962"/>
      <c r="M353" s="963"/>
      <c r="N353" s="79"/>
      <c r="O353" s="79"/>
      <c r="P353" s="962"/>
      <c r="Q353" s="962"/>
      <c r="R353" s="962"/>
      <c r="S353" s="962"/>
      <c r="T353" s="962"/>
      <c r="U353" s="962"/>
      <c r="V353" s="962"/>
      <c r="W353" s="962"/>
      <c r="X353" s="962"/>
      <c r="Y353" s="962"/>
      <c r="Z353" s="962"/>
      <c r="AA353" s="962"/>
      <c r="AB353" s="962"/>
      <c r="AC353" s="962"/>
      <c r="AD353" s="962"/>
      <c r="AE353" s="962"/>
      <c r="AF353" s="962"/>
      <c r="AG353" s="962"/>
      <c r="AH353" s="962"/>
      <c r="AI353" s="962"/>
      <c r="AJ353" s="962"/>
      <c r="AK353" s="962"/>
      <c r="AL353" s="962"/>
      <c r="AM353" s="962"/>
      <c r="AN353" s="962"/>
      <c r="AO353" s="962"/>
      <c r="AP353" s="962"/>
      <c r="AQ353" s="962"/>
      <c r="AR353" s="962"/>
      <c r="AS353" s="962"/>
      <c r="AT353" s="962"/>
      <c r="AU353" s="962"/>
      <c r="AV353" s="962"/>
      <c r="AW353" s="962"/>
      <c r="AX353" s="962"/>
      <c r="AY353" s="962"/>
      <c r="AZ353" s="962"/>
      <c r="BA353" s="962"/>
      <c r="BB353" s="962"/>
      <c r="BC353" s="962"/>
      <c r="BD353" s="962"/>
      <c r="BE353" s="962"/>
      <c r="BF353" s="1015" t="e">
        <f>IF(BF352&lt;1,"CĐ",IF(BF352&lt;1.6,"CCG","Đ"))</f>
        <v>#DIV/0!</v>
      </c>
      <c r="BG353" s="1015" t="e">
        <f>IF(BG352&lt;1,"CĐ",IF(BG352&lt;1.6,"CCG","Đ"))</f>
        <v>#DIV/0!</v>
      </c>
      <c r="BH353" s="1015" t="e">
        <f>IF(BH352&lt;1,"CĐ",IF(BH352&lt;1.6,"CCG","Đ"))</f>
        <v>#DIV/0!</v>
      </c>
      <c r="BI353" s="1015" t="e">
        <f>IF(BI352&lt;1,"CĐ",IF(BI352&lt;1.6,"CCG","Đ"))</f>
        <v>#DIV/0!</v>
      </c>
      <c r="BJ353" s="1015" t="e">
        <f>IF(BJ352&lt;1,"CĐ",IF(BJ352&lt;1.6,"CCG","Đ"))</f>
        <v>#DIV/0!</v>
      </c>
      <c r="BK353" s="1016"/>
      <c r="BL353" s="1015"/>
      <c r="BM353" s="1015"/>
      <c r="BN353" s="1015"/>
      <c r="BO353" s="1015"/>
      <c r="BP353" s="1015"/>
      <c r="BQ353" s="1015"/>
      <c r="BR353" s="949">
        <f t="shared" ref="BR353" si="336">COUNTIFS($N$9:$N$256,"x",BR$9:BR$256,"2")</f>
        <v>23</v>
      </c>
      <c r="BS353" s="1020"/>
      <c r="BT353" s="1020"/>
      <c r="BU353" s="1020"/>
      <c r="BV353" s="1015" t="e">
        <f>IF(BV352&lt;1,"CĐ",IF(BV352&lt;1.6,"CCG","Đ"))</f>
        <v>#DIV/0!</v>
      </c>
      <c r="BW353" s="1015"/>
      <c r="BX353" s="1015"/>
      <c r="BY353" s="1015"/>
      <c r="BZ353" s="1015"/>
      <c r="CA353" s="1015"/>
      <c r="CB353" s="1015"/>
      <c r="CC353" s="1015"/>
      <c r="CD353" s="1422"/>
      <c r="CE353" s="1413"/>
      <c r="CF353" s="1422"/>
      <c r="CG353" s="1413"/>
      <c r="CH353" s="1422"/>
      <c r="CI353" s="1413"/>
      <c r="CJ353" s="1425"/>
      <c r="CK353" s="1425"/>
    </row>
    <row r="354" spans="1:89" s="3" customFormat="1" ht="31.5">
      <c r="A354" s="1414"/>
      <c r="B354" s="1414" t="s">
        <v>199</v>
      </c>
      <c r="C354" s="40" t="s">
        <v>233</v>
      </c>
      <c r="D354" s="963"/>
      <c r="E354" s="37"/>
      <c r="F354" s="963"/>
      <c r="G354" s="963"/>
      <c r="H354" s="37"/>
      <c r="I354" s="963"/>
      <c r="J354" s="963"/>
      <c r="K354" s="963"/>
      <c r="L354" s="963"/>
      <c r="M354" s="963"/>
      <c r="N354" s="79"/>
      <c r="O354" s="79"/>
      <c r="P354" s="963"/>
      <c r="Q354" s="963"/>
      <c r="R354" s="963"/>
      <c r="S354" s="963"/>
      <c r="T354" s="963"/>
      <c r="U354" s="963"/>
      <c r="V354" s="963"/>
      <c r="W354" s="963"/>
      <c r="X354" s="963"/>
      <c r="Y354" s="963"/>
      <c r="Z354" s="963"/>
      <c r="AA354" s="963"/>
      <c r="AB354" s="963"/>
      <c r="AC354" s="963"/>
      <c r="AD354" s="963"/>
      <c r="AE354" s="963"/>
      <c r="AF354" s="963"/>
      <c r="AG354" s="963"/>
      <c r="AH354" s="963"/>
      <c r="AI354" s="963"/>
      <c r="AJ354" s="963"/>
      <c r="AK354" s="963"/>
      <c r="AL354" s="963"/>
      <c r="AM354" s="963"/>
      <c r="AN354" s="963"/>
      <c r="AO354" s="963"/>
      <c r="AP354" s="963"/>
      <c r="AQ354" s="963"/>
      <c r="AR354" s="963"/>
      <c r="AS354" s="963"/>
      <c r="AT354" s="963"/>
      <c r="AU354" s="963"/>
      <c r="AV354" s="963"/>
      <c r="AW354" s="963"/>
      <c r="AX354" s="963"/>
      <c r="AY354" s="963"/>
      <c r="AZ354" s="963"/>
      <c r="BA354" s="963"/>
      <c r="BB354" s="963"/>
      <c r="BC354" s="963"/>
      <c r="BD354" s="963"/>
      <c r="BE354" s="963"/>
      <c r="BF354" s="1018">
        <f t="shared" ref="BF354:BV354" si="337">BF329+BF334+BF339+BF344+BF349</f>
        <v>154</v>
      </c>
      <c r="BG354" s="1018">
        <f t="shared" si="337"/>
        <v>160</v>
      </c>
      <c r="BH354" s="1018">
        <f t="shared" si="337"/>
        <v>141</v>
      </c>
      <c r="BI354" s="1018">
        <f t="shared" si="337"/>
        <v>138</v>
      </c>
      <c r="BJ354" s="1018">
        <f t="shared" si="337"/>
        <v>143</v>
      </c>
      <c r="BK354" s="1018">
        <f t="shared" si="337"/>
        <v>120</v>
      </c>
      <c r="BL354" s="1018">
        <f t="shared" si="337"/>
        <v>163</v>
      </c>
      <c r="BM354" s="1018">
        <f t="shared" si="337"/>
        <v>167</v>
      </c>
      <c r="BN354" s="1018">
        <f t="shared" si="337"/>
        <v>162</v>
      </c>
      <c r="BO354" s="1018">
        <f t="shared" si="337"/>
        <v>117</v>
      </c>
      <c r="BP354" s="1018">
        <f t="shared" si="337"/>
        <v>142</v>
      </c>
      <c r="BQ354" s="1018">
        <f t="shared" si="337"/>
        <v>128</v>
      </c>
      <c r="BR354" s="1018">
        <f t="shared" si="337"/>
        <v>154</v>
      </c>
      <c r="BS354" s="1018">
        <f t="shared" si="337"/>
        <v>95</v>
      </c>
      <c r="BT354" s="1018">
        <f t="shared" si="337"/>
        <v>125</v>
      </c>
      <c r="BU354" s="1018">
        <f t="shared" si="337"/>
        <v>137</v>
      </c>
      <c r="BV354" s="1018">
        <f t="shared" si="337"/>
        <v>174</v>
      </c>
      <c r="BW354" s="1018">
        <f t="shared" ref="BW354:CC355" si="338">BW329+BW334+BW339+BW344+BW349</f>
        <v>93</v>
      </c>
      <c r="BX354" s="1018">
        <f t="shared" si="338"/>
        <v>168</v>
      </c>
      <c r="BY354" s="1018">
        <f t="shared" si="338"/>
        <v>144</v>
      </c>
      <c r="BZ354" s="1018">
        <f t="shared" si="338"/>
        <v>170</v>
      </c>
      <c r="CA354" s="1018">
        <f t="shared" si="338"/>
        <v>88</v>
      </c>
      <c r="CB354" s="1018">
        <f t="shared" si="338"/>
        <v>121</v>
      </c>
      <c r="CC354" s="1018">
        <f>CC329+CC334+CC339+CC344+CC349</f>
        <v>141</v>
      </c>
      <c r="CD354" s="963"/>
      <c r="CE354" s="963"/>
      <c r="CF354" s="963"/>
      <c r="CG354" s="963"/>
      <c r="CH354" s="963"/>
      <c r="CI354" s="963"/>
      <c r="CJ354" s="963"/>
      <c r="CK354" s="254"/>
    </row>
    <row r="355" spans="1:89" s="3" customFormat="1" ht="47.25">
      <c r="A355" s="1414"/>
      <c r="B355" s="1414"/>
      <c r="C355" s="40" t="s">
        <v>234</v>
      </c>
      <c r="D355" s="963"/>
      <c r="E355" s="37"/>
      <c r="F355" s="963"/>
      <c r="G355" s="963"/>
      <c r="H355" s="37"/>
      <c r="I355" s="963"/>
      <c r="J355" s="963"/>
      <c r="K355" s="963"/>
      <c r="L355" s="963"/>
      <c r="M355" s="963"/>
      <c r="N355" s="79"/>
      <c r="O355" s="79"/>
      <c r="P355" s="963"/>
      <c r="Q355" s="963"/>
      <c r="R355" s="963"/>
      <c r="S355" s="963"/>
      <c r="T355" s="963"/>
      <c r="U355" s="963"/>
      <c r="V355" s="963"/>
      <c r="W355" s="963"/>
      <c r="X355" s="963"/>
      <c r="Y355" s="963"/>
      <c r="Z355" s="963"/>
      <c r="AA355" s="963"/>
      <c r="AB355" s="963"/>
      <c r="AC355" s="963"/>
      <c r="AD355" s="963"/>
      <c r="AE355" s="963"/>
      <c r="AF355" s="963"/>
      <c r="AG355" s="963"/>
      <c r="AH355" s="963"/>
      <c r="AI355" s="963"/>
      <c r="AJ355" s="963"/>
      <c r="AK355" s="963"/>
      <c r="AL355" s="963"/>
      <c r="AM355" s="963"/>
      <c r="AN355" s="963"/>
      <c r="AO355" s="963"/>
      <c r="AP355" s="963"/>
      <c r="AQ355" s="963"/>
      <c r="AR355" s="963"/>
      <c r="AS355" s="963"/>
      <c r="AT355" s="963"/>
      <c r="AU355" s="963"/>
      <c r="AV355" s="963"/>
      <c r="AW355" s="963"/>
      <c r="AX355" s="963"/>
      <c r="AY355" s="963"/>
      <c r="AZ355" s="963"/>
      <c r="BA355" s="963"/>
      <c r="BB355" s="963"/>
      <c r="BC355" s="963"/>
      <c r="BD355" s="963"/>
      <c r="BE355" s="963"/>
      <c r="BF355" s="1018">
        <f t="shared" ref="BF355:BV355" si="339">BF330+BF335+BF340+BF345+BF350</f>
        <v>23</v>
      </c>
      <c r="BG355" s="1018">
        <f t="shared" si="339"/>
        <v>17</v>
      </c>
      <c r="BH355" s="1018">
        <f t="shared" si="339"/>
        <v>36</v>
      </c>
      <c r="BI355" s="1018">
        <f t="shared" si="339"/>
        <v>39</v>
      </c>
      <c r="BJ355" s="1018">
        <f t="shared" si="339"/>
        <v>34</v>
      </c>
      <c r="BK355" s="1018">
        <f t="shared" si="339"/>
        <v>57</v>
      </c>
      <c r="BL355" s="1018">
        <f t="shared" si="339"/>
        <v>14</v>
      </c>
      <c r="BM355" s="1018">
        <f t="shared" si="339"/>
        <v>10</v>
      </c>
      <c r="BN355" s="1018">
        <f t="shared" si="339"/>
        <v>15</v>
      </c>
      <c r="BO355" s="1018">
        <f t="shared" si="339"/>
        <v>60</v>
      </c>
      <c r="BP355" s="1018">
        <f t="shared" si="339"/>
        <v>35</v>
      </c>
      <c r="BQ355" s="1018">
        <f t="shared" si="339"/>
        <v>50</v>
      </c>
      <c r="BR355" s="1018">
        <f t="shared" si="339"/>
        <v>23</v>
      </c>
      <c r="BS355" s="1018">
        <f t="shared" si="339"/>
        <v>82</v>
      </c>
      <c r="BT355" s="1018">
        <f t="shared" si="339"/>
        <v>52</v>
      </c>
      <c r="BU355" s="1018">
        <f t="shared" si="339"/>
        <v>40</v>
      </c>
      <c r="BV355" s="1018">
        <f t="shared" si="339"/>
        <v>3</v>
      </c>
      <c r="BW355" s="1018">
        <f t="shared" si="338"/>
        <v>83</v>
      </c>
      <c r="BX355" s="1018">
        <f t="shared" si="338"/>
        <v>8</v>
      </c>
      <c r="BY355" s="1018">
        <f t="shared" si="338"/>
        <v>32</v>
      </c>
      <c r="BZ355" s="1018">
        <f t="shared" si="338"/>
        <v>6</v>
      </c>
      <c r="CA355" s="1018">
        <f t="shared" si="338"/>
        <v>89</v>
      </c>
      <c r="CB355" s="1018">
        <f t="shared" si="338"/>
        <v>56</v>
      </c>
      <c r="CC355" s="1018">
        <f t="shared" si="338"/>
        <v>36</v>
      </c>
      <c r="CD355" s="963"/>
      <c r="CE355" s="963"/>
      <c r="CF355" s="963"/>
      <c r="CG355" s="963"/>
      <c r="CH355" s="963"/>
      <c r="CI355" s="963"/>
      <c r="CJ355" s="963"/>
      <c r="CK355" s="254"/>
    </row>
    <row r="356" spans="1:89" s="3" customFormat="1" ht="47.25">
      <c r="A356" s="1414"/>
      <c r="B356" s="1414"/>
      <c r="C356" s="40" t="s">
        <v>235</v>
      </c>
      <c r="D356" s="963"/>
      <c r="E356" s="37"/>
      <c r="F356" s="963"/>
      <c r="G356" s="963"/>
      <c r="H356" s="37"/>
      <c r="I356" s="963"/>
      <c r="J356" s="963"/>
      <c r="K356" s="963"/>
      <c r="L356" s="963"/>
      <c r="M356" s="963"/>
      <c r="N356" s="79"/>
      <c r="O356" s="79"/>
      <c r="P356" s="963"/>
      <c r="Q356" s="963"/>
      <c r="R356" s="963"/>
      <c r="S356" s="963"/>
      <c r="T356" s="963"/>
      <c r="U356" s="963"/>
      <c r="V356" s="963"/>
      <c r="W356" s="963"/>
      <c r="X356" s="963"/>
      <c r="Y356" s="963"/>
      <c r="Z356" s="963"/>
      <c r="AA356" s="963"/>
      <c r="AB356" s="963"/>
      <c r="AC356" s="963"/>
      <c r="AD356" s="963"/>
      <c r="AE356" s="963"/>
      <c r="AF356" s="963"/>
      <c r="AG356" s="963"/>
      <c r="AH356" s="963"/>
      <c r="AI356" s="963"/>
      <c r="AJ356" s="963"/>
      <c r="AK356" s="963"/>
      <c r="AL356" s="963"/>
      <c r="AM356" s="963"/>
      <c r="AN356" s="963"/>
      <c r="AO356" s="963"/>
      <c r="AP356" s="963"/>
      <c r="AQ356" s="963"/>
      <c r="AR356" s="963"/>
      <c r="AS356" s="963"/>
      <c r="AT356" s="963"/>
      <c r="AU356" s="963"/>
      <c r="AV356" s="963"/>
      <c r="AW356" s="963"/>
      <c r="AX356" s="963"/>
      <c r="AY356" s="963"/>
      <c r="AZ356" s="963"/>
      <c r="BA356" s="963"/>
      <c r="BB356" s="963"/>
      <c r="BC356" s="963"/>
      <c r="BD356" s="963"/>
      <c r="BE356" s="963"/>
      <c r="BF356" s="1018">
        <f>BF331+BF336+BF341+BF346</f>
        <v>0</v>
      </c>
      <c r="BG356" s="1018">
        <f t="shared" ref="BG356:BQ356" si="340">BG331+BG336+BG341+BG346</f>
        <v>0</v>
      </c>
      <c r="BH356" s="1018">
        <f t="shared" si="340"/>
        <v>0</v>
      </c>
      <c r="BI356" s="1018">
        <f t="shared" si="340"/>
        <v>0</v>
      </c>
      <c r="BJ356" s="1018">
        <f t="shared" si="340"/>
        <v>0</v>
      </c>
      <c r="BK356" s="1018">
        <f t="shared" si="340"/>
        <v>0</v>
      </c>
      <c r="BL356" s="1018">
        <f t="shared" si="340"/>
        <v>0</v>
      </c>
      <c r="BM356" s="1018">
        <f t="shared" si="340"/>
        <v>0</v>
      </c>
      <c r="BN356" s="1018">
        <f t="shared" si="340"/>
        <v>0</v>
      </c>
      <c r="BO356" s="1018">
        <f t="shared" si="340"/>
        <v>0</v>
      </c>
      <c r="BP356" s="1018">
        <f t="shared" si="340"/>
        <v>0</v>
      </c>
      <c r="BQ356" s="1018">
        <f t="shared" si="340"/>
        <v>0</v>
      </c>
      <c r="BR356" s="1018">
        <v>0</v>
      </c>
      <c r="BS356" s="1018">
        <v>0</v>
      </c>
      <c r="BT356" s="1018">
        <v>0</v>
      </c>
      <c r="BU356" s="1018">
        <v>0</v>
      </c>
      <c r="BV356" s="1018">
        <v>0</v>
      </c>
      <c r="BW356" s="1018">
        <v>0</v>
      </c>
      <c r="BX356" s="1018">
        <v>0</v>
      </c>
      <c r="BY356" s="1018">
        <v>0</v>
      </c>
      <c r="BZ356" s="1018">
        <v>0</v>
      </c>
      <c r="CA356" s="1018">
        <v>0</v>
      </c>
      <c r="CB356" s="1018">
        <v>0</v>
      </c>
      <c r="CC356" s="1018">
        <v>0</v>
      </c>
      <c r="CD356" s="963"/>
      <c r="CE356" s="963"/>
      <c r="CF356" s="963"/>
      <c r="CG356" s="963"/>
      <c r="CH356" s="963"/>
      <c r="CI356" s="963"/>
      <c r="CJ356" s="963"/>
      <c r="CK356" s="254"/>
    </row>
    <row r="357" spans="1:89" s="3" customFormat="1">
      <c r="A357" s="1414"/>
      <c r="B357" s="1414"/>
      <c r="C357" s="1416" t="s">
        <v>236</v>
      </c>
      <c r="D357" s="963"/>
      <c r="E357" s="37"/>
      <c r="F357" s="963"/>
      <c r="G357" s="963"/>
      <c r="H357" s="37"/>
      <c r="I357" s="963"/>
      <c r="J357" s="963"/>
      <c r="K357" s="963"/>
      <c r="L357" s="963"/>
      <c r="M357" s="963"/>
      <c r="N357" s="79"/>
      <c r="O357" s="79"/>
      <c r="P357" s="963"/>
      <c r="Q357" s="963"/>
      <c r="R357" s="963"/>
      <c r="S357" s="963"/>
      <c r="T357" s="963"/>
      <c r="U357" s="963"/>
      <c r="V357" s="963"/>
      <c r="W357" s="963"/>
      <c r="X357" s="963"/>
      <c r="Y357" s="963"/>
      <c r="Z357" s="963"/>
      <c r="AA357" s="963"/>
      <c r="AB357" s="963"/>
      <c r="AC357" s="963"/>
      <c r="AD357" s="963"/>
      <c r="AE357" s="963"/>
      <c r="AF357" s="963"/>
      <c r="AG357" s="963"/>
      <c r="AH357" s="963"/>
      <c r="AI357" s="963"/>
      <c r="AJ357" s="963"/>
      <c r="AK357" s="963"/>
      <c r="AL357" s="963"/>
      <c r="AM357" s="963"/>
      <c r="AN357" s="963"/>
      <c r="AO357" s="963"/>
      <c r="AP357" s="963"/>
      <c r="AQ357" s="963"/>
      <c r="AR357" s="963"/>
      <c r="AS357" s="963"/>
      <c r="AT357" s="963"/>
      <c r="AU357" s="963"/>
      <c r="AV357" s="963"/>
      <c r="AW357" s="963"/>
      <c r="AX357" s="963"/>
      <c r="AY357" s="963"/>
      <c r="AZ357" s="963"/>
      <c r="BA357" s="963"/>
      <c r="BB357" s="963"/>
      <c r="BC357" s="963"/>
      <c r="BD357" s="963"/>
      <c r="BE357" s="963"/>
      <c r="BF357" s="1015">
        <f>(((BF354*2)+(BF355*1)+(BF356*0)))/(BF354+BF355+BF356)</f>
        <v>1.8700564971751412</v>
      </c>
      <c r="BG357" s="1015">
        <f>(((BG354*2)+(BG355*1)+(BG356*0)))/(BG354+BG355+BG356)</f>
        <v>1.9039548022598871</v>
      </c>
      <c r="BH357" s="1015">
        <f>(((BH354*2)+(BH355*1)+(BH356*0)))/(BH354+BH355+BH356)</f>
        <v>1.7966101694915255</v>
      </c>
      <c r="BI357" s="1015">
        <f>(((BI354*2)+(BI355*1)+(BI356*0)))/(BI354+BI355+BI356)</f>
        <v>1.7796610169491525</v>
      </c>
      <c r="BJ357" s="1015">
        <f>(((BJ354*2)+(BJ355*1)+(BJ356*0)))/(BJ354+BJ355+BJ356)</f>
        <v>1.807909604519774</v>
      </c>
      <c r="BK357" s="1015">
        <f t="shared" ref="BK357:CC357" si="341">(((BK354*2)+(BK355*1)+(BK356*0)))/(BK354+BK355+BK356)</f>
        <v>1.6779661016949152</v>
      </c>
      <c r="BL357" s="1015">
        <f t="shared" si="341"/>
        <v>1.9209039548022599</v>
      </c>
      <c r="BM357" s="1015">
        <f t="shared" si="341"/>
        <v>1.9435028248587571</v>
      </c>
      <c r="BN357" s="1015">
        <f t="shared" si="341"/>
        <v>1.9152542372881356</v>
      </c>
      <c r="BO357" s="1015">
        <f t="shared" si="341"/>
        <v>1.6610169491525424</v>
      </c>
      <c r="BP357" s="1015">
        <f t="shared" si="341"/>
        <v>1.8022598870056497</v>
      </c>
      <c r="BQ357" s="1015">
        <f t="shared" si="341"/>
        <v>1.7191011235955056</v>
      </c>
      <c r="BR357" s="1015">
        <f t="shared" si="341"/>
        <v>1.8700564971751412</v>
      </c>
      <c r="BS357" s="1015">
        <f t="shared" si="341"/>
        <v>1.536723163841808</v>
      </c>
      <c r="BT357" s="1015">
        <f t="shared" si="341"/>
        <v>1.7062146892655368</v>
      </c>
      <c r="BU357" s="1015">
        <f t="shared" si="341"/>
        <v>1.7740112994350283</v>
      </c>
      <c r="BV357" s="1015">
        <f t="shared" si="341"/>
        <v>1.9830508474576272</v>
      </c>
      <c r="BW357" s="1015">
        <f t="shared" si="341"/>
        <v>1.5284090909090908</v>
      </c>
      <c r="BX357" s="1015">
        <f t="shared" si="341"/>
        <v>1.9545454545454546</v>
      </c>
      <c r="BY357" s="1015">
        <f t="shared" si="341"/>
        <v>1.8181818181818181</v>
      </c>
      <c r="BZ357" s="1015">
        <f t="shared" si="341"/>
        <v>1.9659090909090908</v>
      </c>
      <c r="CA357" s="1015">
        <f t="shared" si="341"/>
        <v>1.4971751412429379</v>
      </c>
      <c r="CB357" s="1015">
        <f t="shared" si="341"/>
        <v>1.6836158192090396</v>
      </c>
      <c r="CC357" s="1015">
        <f t="shared" si="341"/>
        <v>1.7966101694915255</v>
      </c>
      <c r="CD357" s="1400">
        <f>COUNTIF($BF358:$CC358,"Đ")</f>
        <v>21</v>
      </c>
      <c r="CE357" s="1403">
        <f>CD357/COUNTA($BF358:$CC358)</f>
        <v>0.875</v>
      </c>
      <c r="CF357" s="1400">
        <f>COUNTIF($BF358:$CC358,"CCG")</f>
        <v>3</v>
      </c>
      <c r="CG357" s="1403">
        <f>CF357/COUNTA($BF358:$CC358)</f>
        <v>0.125</v>
      </c>
      <c r="CH357" s="1400">
        <f>COUNTIF($BF358:$CC358,"CĐ")</f>
        <v>0</v>
      </c>
      <c r="CI357" s="1403">
        <f>CH357/COUNTA($BF358:$CC358)</f>
        <v>0</v>
      </c>
      <c r="CJ357" s="1407">
        <f>(((CD357*2)+(CF357*1)+(CH357*0)))/(CD357+CF357+CH357)</f>
        <v>1.875</v>
      </c>
      <c r="CK357" s="1410" t="str">
        <f>IF(CJ357&gt;=1.6,"Đạt mục tiêu",IF(CJ357&gt;=1,"Cần cố gắng","Chưa đạt"))</f>
        <v>Đạt mục tiêu</v>
      </c>
    </row>
    <row r="358" spans="1:89" s="3" customFormat="1" ht="42.75" customHeight="1">
      <c r="A358" s="1414"/>
      <c r="B358" s="1414"/>
      <c r="C358" s="1417"/>
      <c r="D358" s="963"/>
      <c r="E358" s="37"/>
      <c r="F358" s="963"/>
      <c r="G358" s="963"/>
      <c r="H358" s="37"/>
      <c r="I358" s="963"/>
      <c r="J358" s="963"/>
      <c r="K358" s="963"/>
      <c r="L358" s="963"/>
      <c r="M358" s="963"/>
      <c r="N358" s="79"/>
      <c r="O358" s="79"/>
      <c r="P358" s="963"/>
      <c r="Q358" s="963"/>
      <c r="R358" s="963"/>
      <c r="S358" s="963"/>
      <c r="T358" s="963"/>
      <c r="U358" s="963"/>
      <c r="V358" s="963"/>
      <c r="W358" s="963"/>
      <c r="X358" s="963"/>
      <c r="Y358" s="963"/>
      <c r="Z358" s="963"/>
      <c r="AA358" s="963"/>
      <c r="AB358" s="963"/>
      <c r="AC358" s="963"/>
      <c r="AD358" s="963"/>
      <c r="AE358" s="963"/>
      <c r="AF358" s="963"/>
      <c r="AG358" s="963"/>
      <c r="AH358" s="963"/>
      <c r="AI358" s="963"/>
      <c r="AJ358" s="963"/>
      <c r="AK358" s="963"/>
      <c r="AL358" s="963"/>
      <c r="AM358" s="963"/>
      <c r="AN358" s="963"/>
      <c r="AO358" s="963"/>
      <c r="AP358" s="963"/>
      <c r="AQ358" s="963"/>
      <c r="AR358" s="963"/>
      <c r="AS358" s="963"/>
      <c r="AT358" s="963"/>
      <c r="AU358" s="963"/>
      <c r="AV358" s="963"/>
      <c r="AW358" s="963"/>
      <c r="AX358" s="963"/>
      <c r="AY358" s="963"/>
      <c r="AZ358" s="963"/>
      <c r="BA358" s="963"/>
      <c r="BB358" s="963"/>
      <c r="BC358" s="963"/>
      <c r="BD358" s="963"/>
      <c r="BE358" s="963"/>
      <c r="BF358" s="1015" t="str">
        <f>IF(BF357&lt;1,"CĐ",IF(BF357&lt;1.6,"CCG","Đ"))</f>
        <v>Đ</v>
      </c>
      <c r="BG358" s="1015" t="str">
        <f>IF(BG357&lt;1,"CĐ",IF(BG357&lt;1.6,"CCG","Đ"))</f>
        <v>Đ</v>
      </c>
      <c r="BH358" s="1015" t="str">
        <f>IF(BH357&lt;1,"CĐ",IF(BH357&lt;1.6,"CCG","Đ"))</f>
        <v>Đ</v>
      </c>
      <c r="BI358" s="1015" t="str">
        <f>IF(BI357&lt;1,"CĐ",IF(BI357&lt;1.6,"CCG","Đ"))</f>
        <v>Đ</v>
      </c>
      <c r="BJ358" s="1015" t="str">
        <f>IF(BJ357&lt;1,"CĐ",IF(BJ357&lt;1.6,"CCG","Đ"))</f>
        <v>Đ</v>
      </c>
      <c r="BK358" s="1015" t="str">
        <f t="shared" ref="BK358:CC358" si="342">IF(BK357&lt;1,"CĐ",IF(BK357&lt;1.6,"CCG","Đ"))</f>
        <v>Đ</v>
      </c>
      <c r="BL358" s="1015" t="str">
        <f t="shared" si="342"/>
        <v>Đ</v>
      </c>
      <c r="BM358" s="1015" t="str">
        <f t="shared" si="342"/>
        <v>Đ</v>
      </c>
      <c r="BN358" s="1015" t="str">
        <f t="shared" si="342"/>
        <v>Đ</v>
      </c>
      <c r="BO358" s="1015" t="str">
        <f t="shared" si="342"/>
        <v>Đ</v>
      </c>
      <c r="BP358" s="1015" t="str">
        <f t="shared" si="342"/>
        <v>Đ</v>
      </c>
      <c r="BQ358" s="1015" t="str">
        <f t="shared" si="342"/>
        <v>Đ</v>
      </c>
      <c r="BR358" s="1015" t="str">
        <f t="shared" si="342"/>
        <v>Đ</v>
      </c>
      <c r="BS358" s="1015" t="str">
        <f t="shared" si="342"/>
        <v>CCG</v>
      </c>
      <c r="BT358" s="1015" t="str">
        <f t="shared" si="342"/>
        <v>Đ</v>
      </c>
      <c r="BU358" s="1015" t="str">
        <f t="shared" si="342"/>
        <v>Đ</v>
      </c>
      <c r="BV358" s="1015" t="str">
        <f t="shared" si="342"/>
        <v>Đ</v>
      </c>
      <c r="BW358" s="1015" t="str">
        <f t="shared" si="342"/>
        <v>CCG</v>
      </c>
      <c r="BX358" s="1015" t="str">
        <f t="shared" si="342"/>
        <v>Đ</v>
      </c>
      <c r="BY358" s="1015" t="str">
        <f t="shared" si="342"/>
        <v>Đ</v>
      </c>
      <c r="BZ358" s="1015" t="str">
        <f t="shared" si="342"/>
        <v>Đ</v>
      </c>
      <c r="CA358" s="1015" t="str">
        <f t="shared" si="342"/>
        <v>CCG</v>
      </c>
      <c r="CB358" s="1015" t="str">
        <f t="shared" si="342"/>
        <v>Đ</v>
      </c>
      <c r="CC358" s="1015" t="str">
        <f t="shared" si="342"/>
        <v>Đ</v>
      </c>
      <c r="CD358" s="1400"/>
      <c r="CE358" s="1403"/>
      <c r="CF358" s="1400"/>
      <c r="CG358" s="1403"/>
      <c r="CH358" s="1400"/>
      <c r="CI358" s="1403"/>
      <c r="CJ358" s="1407"/>
      <c r="CK358" s="1410"/>
    </row>
    <row r="359" spans="1:89" s="3" customFormat="1" hidden="1">
      <c r="C359" s="4"/>
      <c r="E359" s="4"/>
      <c r="F359" s="2"/>
      <c r="G359" s="2"/>
      <c r="H359" s="92"/>
      <c r="I359" s="2"/>
      <c r="J359" s="2"/>
      <c r="K359" s="2"/>
      <c r="L359" s="2"/>
      <c r="N359" s="972"/>
      <c r="O359" s="97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S359" s="232"/>
      <c r="BT359" s="232"/>
      <c r="BU359" s="232"/>
      <c r="CK359" s="255"/>
    </row>
    <row r="360" spans="1:89" hidden="1"/>
    <row r="361" spans="1:89" hidden="1"/>
    <row r="362" spans="1:89" hidden="1"/>
    <row r="363" spans="1:89" ht="27.75" customHeight="1"/>
    <row r="364" spans="1:89">
      <c r="BG364" s="1423" t="s">
        <v>1206</v>
      </c>
      <c r="BH364" s="1423"/>
      <c r="BI364" s="1423"/>
      <c r="BJ364" s="1423"/>
      <c r="BK364" s="1423"/>
      <c r="BL364" s="1423"/>
      <c r="BM364" s="1423"/>
      <c r="BN364" s="1423"/>
      <c r="BS364" s="1423"/>
      <c r="BT364" s="1423"/>
      <c r="BU364" s="1423"/>
      <c r="BV364" s="1423"/>
      <c r="BW364" s="1423"/>
      <c r="CD364" s="1423" t="s">
        <v>1462</v>
      </c>
      <c r="CE364" s="1423"/>
      <c r="CF364" s="1423"/>
    </row>
    <row r="369" spans="59:85">
      <c r="BG369" s="1423" t="s">
        <v>1207</v>
      </c>
      <c r="BH369" s="1423"/>
      <c r="BI369" s="1423"/>
      <c r="BJ369" s="1423"/>
      <c r="BK369" s="1423"/>
      <c r="BL369" s="1423"/>
      <c r="BM369" s="1423"/>
      <c r="BN369" s="1423"/>
      <c r="BT369" s="1423"/>
      <c r="BU369" s="1423"/>
      <c r="BV369" s="1423"/>
      <c r="BW369" s="1423"/>
      <c r="BX369" s="1423"/>
      <c r="CD369" s="1423" t="s">
        <v>1463</v>
      </c>
      <c r="CE369" s="1423"/>
      <c r="CF369" s="1423"/>
      <c r="CG369" s="1423"/>
    </row>
  </sheetData>
  <autoFilter ref="A7:CK262">
    <filterColumn colId="10"/>
    <filterColumn colId="11"/>
    <filterColumn colId="12"/>
    <filterColumn colId="13"/>
    <filterColumn colId="14"/>
    <filterColumn colId="15"/>
    <filterColumn colId="16"/>
    <filterColumn colId="17"/>
    <filterColumn colId="18"/>
    <filterColumn colId="38"/>
    <filterColumn colId="39"/>
    <filterColumn colId="40"/>
    <filterColumn colId="41"/>
    <filterColumn colId="49"/>
    <filterColumn colId="50"/>
    <filterColumn colId="52" showButton="0"/>
    <filterColumn colId="53"/>
    <filterColumn colId="74"/>
    <filterColumn colId="75"/>
    <filterColumn colId="76"/>
    <filterColumn colId="77"/>
    <filterColumn colId="78"/>
    <filterColumn colId="79"/>
  </autoFilter>
  <dataConsolidate link="1">
    <dataRefs count="1">
      <dataRef name="ớp học; Sân chơi; Phòng chức năng; Ngoài nhà trường" r:id="rId1"/>
    </dataRefs>
  </dataConsolidate>
  <mergeCells count="312">
    <mergeCell ref="CJ357:CJ358"/>
    <mergeCell ref="CK357:CK358"/>
    <mergeCell ref="BG364:BN364"/>
    <mergeCell ref="CD364:CF364"/>
    <mergeCell ref="BG369:BN369"/>
    <mergeCell ref="CD369:CG369"/>
    <mergeCell ref="CI352:CI353"/>
    <mergeCell ref="CJ352:CJ353"/>
    <mergeCell ref="CK352:CK353"/>
    <mergeCell ref="BS364:BW364"/>
    <mergeCell ref="BT369:BX369"/>
    <mergeCell ref="CK347:CK348"/>
    <mergeCell ref="B349:B353"/>
    <mergeCell ref="C352:C353"/>
    <mergeCell ref="CD352:CD353"/>
    <mergeCell ref="CE352:CE353"/>
    <mergeCell ref="CF352:CF353"/>
    <mergeCell ref="CG352:CG353"/>
    <mergeCell ref="CH352:CH353"/>
    <mergeCell ref="CI342:CI343"/>
    <mergeCell ref="CJ342:CJ343"/>
    <mergeCell ref="CK342:CK343"/>
    <mergeCell ref="B344:B348"/>
    <mergeCell ref="C347:C348"/>
    <mergeCell ref="CD347:CD348"/>
    <mergeCell ref="CE347:CE348"/>
    <mergeCell ref="CF347:CF348"/>
    <mergeCell ref="CG347:CG348"/>
    <mergeCell ref="CH347:CH348"/>
    <mergeCell ref="CI347:CI348"/>
    <mergeCell ref="CJ347:CJ348"/>
    <mergeCell ref="CJ332:CJ333"/>
    <mergeCell ref="CK332:CK333"/>
    <mergeCell ref="B334:B338"/>
    <mergeCell ref="C337:C338"/>
    <mergeCell ref="CD337:CD338"/>
    <mergeCell ref="CE337:CE338"/>
    <mergeCell ref="CF337:CF338"/>
    <mergeCell ref="CG337:CG338"/>
    <mergeCell ref="CH337:CH338"/>
    <mergeCell ref="CI337:CI338"/>
    <mergeCell ref="CJ337:CJ338"/>
    <mergeCell ref="CK337:CK338"/>
    <mergeCell ref="A329:A358"/>
    <mergeCell ref="B329:B333"/>
    <mergeCell ref="C332:C333"/>
    <mergeCell ref="CD332:CD333"/>
    <mergeCell ref="CE332:CE333"/>
    <mergeCell ref="CF332:CF333"/>
    <mergeCell ref="CG332:CG333"/>
    <mergeCell ref="CH332:CH333"/>
    <mergeCell ref="CI332:CI333"/>
    <mergeCell ref="B339:B343"/>
    <mergeCell ref="C342:C343"/>
    <mergeCell ref="CD342:CD343"/>
    <mergeCell ref="CE342:CE343"/>
    <mergeCell ref="CF342:CF343"/>
    <mergeCell ref="CG342:CG343"/>
    <mergeCell ref="CH342:CH343"/>
    <mergeCell ref="B354:B358"/>
    <mergeCell ref="C357:C358"/>
    <mergeCell ref="CD357:CD358"/>
    <mergeCell ref="CE357:CE358"/>
    <mergeCell ref="CF357:CF358"/>
    <mergeCell ref="CG357:CG358"/>
    <mergeCell ref="CH357:CH358"/>
    <mergeCell ref="CI357:CI358"/>
    <mergeCell ref="CK322:CK323"/>
    <mergeCell ref="A324:A328"/>
    <mergeCell ref="C327:C328"/>
    <mergeCell ref="CD327:CD328"/>
    <mergeCell ref="CE327:CE328"/>
    <mergeCell ref="CF327:CF328"/>
    <mergeCell ref="CG327:CG328"/>
    <mergeCell ref="CH327:CH328"/>
    <mergeCell ref="CI327:CI328"/>
    <mergeCell ref="CJ327:CJ328"/>
    <mergeCell ref="CK327:CK328"/>
    <mergeCell ref="A319:A323"/>
    <mergeCell ref="C322:C323"/>
    <mergeCell ref="CD322:CD323"/>
    <mergeCell ref="CE322:CE323"/>
    <mergeCell ref="CF322:CF323"/>
    <mergeCell ref="CG322:CG323"/>
    <mergeCell ref="CH322:CH323"/>
    <mergeCell ref="CI322:CI323"/>
    <mergeCell ref="CJ322:CJ323"/>
    <mergeCell ref="CK312:CK313"/>
    <mergeCell ref="A314:A318"/>
    <mergeCell ref="C317:C318"/>
    <mergeCell ref="CD317:CD318"/>
    <mergeCell ref="CE317:CE318"/>
    <mergeCell ref="CF317:CF318"/>
    <mergeCell ref="CG317:CG318"/>
    <mergeCell ref="CH317:CH318"/>
    <mergeCell ref="CI317:CI318"/>
    <mergeCell ref="CJ317:CJ318"/>
    <mergeCell ref="CK317:CK318"/>
    <mergeCell ref="A309:A313"/>
    <mergeCell ref="C312:C313"/>
    <mergeCell ref="CD312:CD313"/>
    <mergeCell ref="CE312:CE313"/>
    <mergeCell ref="CF312:CF313"/>
    <mergeCell ref="CG312:CG313"/>
    <mergeCell ref="CH312:CH313"/>
    <mergeCell ref="CI312:CI313"/>
    <mergeCell ref="CJ312:CJ313"/>
    <mergeCell ref="CK302:CK303"/>
    <mergeCell ref="A304:A308"/>
    <mergeCell ref="C307:C308"/>
    <mergeCell ref="CD307:CD308"/>
    <mergeCell ref="CE307:CE308"/>
    <mergeCell ref="CF307:CF308"/>
    <mergeCell ref="CG307:CG308"/>
    <mergeCell ref="CH307:CH308"/>
    <mergeCell ref="CI307:CI308"/>
    <mergeCell ref="CJ307:CJ308"/>
    <mergeCell ref="CK307:CK308"/>
    <mergeCell ref="A299:A303"/>
    <mergeCell ref="C302:C303"/>
    <mergeCell ref="CD302:CD303"/>
    <mergeCell ref="CE302:CE303"/>
    <mergeCell ref="CF302:CF303"/>
    <mergeCell ref="CG302:CG303"/>
    <mergeCell ref="CH302:CH303"/>
    <mergeCell ref="CI302:CI303"/>
    <mergeCell ref="CJ302:CJ303"/>
    <mergeCell ref="CK292:CK293"/>
    <mergeCell ref="A294:A298"/>
    <mergeCell ref="C297:C298"/>
    <mergeCell ref="CD297:CD298"/>
    <mergeCell ref="CE297:CE298"/>
    <mergeCell ref="CF297:CF298"/>
    <mergeCell ref="CG297:CG298"/>
    <mergeCell ref="CH297:CH298"/>
    <mergeCell ref="CI297:CI298"/>
    <mergeCell ref="CJ297:CJ298"/>
    <mergeCell ref="CK297:CK298"/>
    <mergeCell ref="A289:A293"/>
    <mergeCell ref="C292:C293"/>
    <mergeCell ref="CD292:CD293"/>
    <mergeCell ref="CE292:CE293"/>
    <mergeCell ref="CF292:CF293"/>
    <mergeCell ref="CG292:CG293"/>
    <mergeCell ref="CH292:CH293"/>
    <mergeCell ref="CI292:CI293"/>
    <mergeCell ref="CJ292:CJ293"/>
    <mergeCell ref="CJ282:CJ283"/>
    <mergeCell ref="CK282:CK283"/>
    <mergeCell ref="A284:A288"/>
    <mergeCell ref="C287:C288"/>
    <mergeCell ref="CD287:CD288"/>
    <mergeCell ref="CE287:CE288"/>
    <mergeCell ref="CF287:CF288"/>
    <mergeCell ref="CG287:CG288"/>
    <mergeCell ref="CH287:CH288"/>
    <mergeCell ref="CI287:CI288"/>
    <mergeCell ref="CD282:CD283"/>
    <mergeCell ref="CE282:CE283"/>
    <mergeCell ref="CF282:CF283"/>
    <mergeCell ref="CG282:CG283"/>
    <mergeCell ref="CH282:CH283"/>
    <mergeCell ref="CI282:CI283"/>
    <mergeCell ref="CJ287:CJ288"/>
    <mergeCell ref="CK287:CK288"/>
    <mergeCell ref="G274:H274"/>
    <mergeCell ref="G275:H275"/>
    <mergeCell ref="G276:H276"/>
    <mergeCell ref="G277:H277"/>
    <mergeCell ref="A279:A283"/>
    <mergeCell ref="C282:C283"/>
    <mergeCell ref="G268:H268"/>
    <mergeCell ref="G269:H269"/>
    <mergeCell ref="G270:H270"/>
    <mergeCell ref="G271:H271"/>
    <mergeCell ref="G272:H272"/>
    <mergeCell ref="G273:H273"/>
    <mergeCell ref="B262:F262"/>
    <mergeCell ref="G262:H262"/>
    <mergeCell ref="G264:H264"/>
    <mergeCell ref="G265:H265"/>
    <mergeCell ref="G266:H266"/>
    <mergeCell ref="G267:H267"/>
    <mergeCell ref="B259:F259"/>
    <mergeCell ref="G259:H259"/>
    <mergeCell ref="B260:F260"/>
    <mergeCell ref="G260:H260"/>
    <mergeCell ref="B261:F261"/>
    <mergeCell ref="G261:H261"/>
    <mergeCell ref="C205:E205"/>
    <mergeCell ref="C206:E206"/>
    <mergeCell ref="C230:E230"/>
    <mergeCell ref="B257:F257"/>
    <mergeCell ref="G257:H257"/>
    <mergeCell ref="B258:F258"/>
    <mergeCell ref="G258:H258"/>
    <mergeCell ref="C185:E185"/>
    <mergeCell ref="C186:E186"/>
    <mergeCell ref="C191:E191"/>
    <mergeCell ref="C193:E193"/>
    <mergeCell ref="C194:E194"/>
    <mergeCell ref="C199:G199"/>
    <mergeCell ref="C131:G131"/>
    <mergeCell ref="C132:E132"/>
    <mergeCell ref="C152:E152"/>
    <mergeCell ref="C173:E173"/>
    <mergeCell ref="C177:E177"/>
    <mergeCell ref="C184:G184"/>
    <mergeCell ref="C100:E100"/>
    <mergeCell ref="C106:E106"/>
    <mergeCell ref="C108:E108"/>
    <mergeCell ref="C110:E110"/>
    <mergeCell ref="C112:F112"/>
    <mergeCell ref="C126:E126"/>
    <mergeCell ref="C75:E75"/>
    <mergeCell ref="C85:E85"/>
    <mergeCell ref="C88:G88"/>
    <mergeCell ref="C89:E89"/>
    <mergeCell ref="C96:E96"/>
    <mergeCell ref="C97:E97"/>
    <mergeCell ref="C30:E30"/>
    <mergeCell ref="C35:E35"/>
    <mergeCell ref="C39:E39"/>
    <mergeCell ref="C47:E47"/>
    <mergeCell ref="C68:E68"/>
    <mergeCell ref="C69:E69"/>
    <mergeCell ref="C9:G9"/>
    <mergeCell ref="C10:E10"/>
    <mergeCell ref="C11:E11"/>
    <mergeCell ref="C22:E22"/>
    <mergeCell ref="C23:E23"/>
    <mergeCell ref="AN7:AO7"/>
    <mergeCell ref="AQ7:AR7"/>
    <mergeCell ref="AT7:AU7"/>
    <mergeCell ref="AV7:AW7"/>
    <mergeCell ref="B6:H6"/>
    <mergeCell ref="V7:W7"/>
    <mergeCell ref="X7:Y7"/>
    <mergeCell ref="Z7:AA7"/>
    <mergeCell ref="AB7:AC7"/>
    <mergeCell ref="AD7:AE7"/>
    <mergeCell ref="AI7:AJ7"/>
    <mergeCell ref="AK7:AL7"/>
    <mergeCell ref="AK5:AL5"/>
    <mergeCell ref="V5:W5"/>
    <mergeCell ref="X5:Y5"/>
    <mergeCell ref="Z5:AA5"/>
    <mergeCell ref="AB5:AC5"/>
    <mergeCell ref="AD5:AE5"/>
    <mergeCell ref="AI5:AJ5"/>
    <mergeCell ref="CJ3:CK3"/>
    <mergeCell ref="BF4:BF7"/>
    <mergeCell ref="BG4:BG7"/>
    <mergeCell ref="BH4:BH7"/>
    <mergeCell ref="BI4:BI7"/>
    <mergeCell ref="BJ4:BJ7"/>
    <mergeCell ref="BK4:BK7"/>
    <mergeCell ref="BL4:BL7"/>
    <mergeCell ref="BM4:BM7"/>
    <mergeCell ref="BN4:BN7"/>
    <mergeCell ref="CF4:CG5"/>
    <mergeCell ref="CH4:CI5"/>
    <mergeCell ref="CJ4:CJ5"/>
    <mergeCell ref="CK4:CK5"/>
    <mergeCell ref="CB4:CB7"/>
    <mergeCell ref="CC4:CC7"/>
    <mergeCell ref="CD4:CE5"/>
    <mergeCell ref="BY4:BY7"/>
    <mergeCell ref="BZ4:BZ7"/>
    <mergeCell ref="BW4:BW7"/>
    <mergeCell ref="BX4:BX7"/>
    <mergeCell ref="C1:CK1"/>
    <mergeCell ref="A3:A5"/>
    <mergeCell ref="B3:B5"/>
    <mergeCell ref="C3:D5"/>
    <mergeCell ref="E3:F5"/>
    <mergeCell ref="G3:G5"/>
    <mergeCell ref="H3:H5"/>
    <mergeCell ref="I3:I5"/>
    <mergeCell ref="J3:J5"/>
    <mergeCell ref="K3:T3"/>
    <mergeCell ref="AZ3:BC4"/>
    <mergeCell ref="BD3:BE4"/>
    <mergeCell ref="BF3:CC3"/>
    <mergeCell ref="CD3:CI3"/>
    <mergeCell ref="BO4:BO7"/>
    <mergeCell ref="BP4:BP7"/>
    <mergeCell ref="BQ4:BQ7"/>
    <mergeCell ref="BR4:BR7"/>
    <mergeCell ref="V3:Y4"/>
    <mergeCell ref="AN5:AO5"/>
    <mergeCell ref="AQ5:AR5"/>
    <mergeCell ref="AT5:AU5"/>
    <mergeCell ref="AV5:AW5"/>
    <mergeCell ref="AX5:AY5"/>
    <mergeCell ref="Z3:AC4"/>
    <mergeCell ref="AD3:AG4"/>
    <mergeCell ref="AH3:AL4"/>
    <mergeCell ref="AM3:AP4"/>
    <mergeCell ref="AQ3:AS4"/>
    <mergeCell ref="CA4:CA7"/>
    <mergeCell ref="BS4:BS7"/>
    <mergeCell ref="BT4:BT7"/>
    <mergeCell ref="BU4:BU7"/>
    <mergeCell ref="BV4:BV7"/>
    <mergeCell ref="BB7:BC7"/>
    <mergeCell ref="AX7:AY7"/>
    <mergeCell ref="AZ7:BA7"/>
    <mergeCell ref="AT3:AW4"/>
    <mergeCell ref="AX3:AY4"/>
    <mergeCell ref="AZ5:BA5"/>
    <mergeCell ref="BB5:BC5"/>
  </mergeCells>
  <dataValidations count="8">
    <dataValidation type="list" allowBlank="1" showInputMessage="1" showErrorMessage="1" sqref="CD29:CK29 W24:BE29 AX195:AY195 W31:BE33 AM187:AP190 W174:BE176 AS187:BE190 CD199:CK199 W192:BE192 AH12:BE21 AQ185:AR190 W70:BE74 W185:AL190 V12 V24 V32 V72 V183:Y183 V136:Y136 V139:V140 V160:V162 V187 V196 AE14:AG14 W12:Y21 AA12:AD21 AE12:AF13 AE15:AF21 Z13:Z21 W196:BE204 V127:BE130">
      <formula1>"x, ĐTT, TDS, HĐH, HĐG, HĐNT, VS-AN, HĐC, TQDN, LH"</formula1>
    </dataValidation>
    <dataValidation type="list" allowBlank="1" showInputMessage="1" showErrorMessage="1" sqref="CB187:CC190 CC24:CC29 CB153:CC172 BZ98:CC99 CB133:CC151 CC31:CC34 BF86:CC87 CC70:CC74 BQ12:BQ84 BW90:BW106 CC36:CC38 BZ113:CC125 CB207:CC229 CA193:CA256 CA133:CA183 CC40:CC46 BF232:BR256 BF207:BR229 BS205:BS256 BT207:BV229 BF187:BV190 BF195:BV204 BT232:BV256 BW193:BW256 BW187:BW191 BX232:BZ256 CB232:CC256 BF192:CC192 BX207:BZ229 BX187:BZ190 BX195:BZ204 CB195:CC204 CA187:CA191 BF133:BZ151 BF153:BZ172 BF178:BZ183 CB178:CC183 BF174:BZ176 CB174:CC176 BF36:BP38 BF70:BP74 BF76:BP84 CB12:CB84 BF31:BP34 BF24:BP29 BF40:BP46 BF12:BP21 CC48:CC67 BF48:BP67 BR48:CA67 BR12:CA21 CC12:CC21 BR76:CA84 CC76:CC84 BR36:CA38 BR70:CA74 BR31:CA34 BR24:CA29 BR40:CA46 BZ90:CC95 BF113:BV125 BF98:BV99 BF90:BV95 BF127:BV130 BZ101:CC105 BF101:BV105 BW112:BW130 BW108 BW110 BX101:BX105 BF107:CC107 BX90:BX95 BF111:CC111 BF109:CC109 BX113:BX125 BX98:BX99 BX127:BX130 BZ127:CC130 BY90:BY106 BY108 BY110 BY112:BY130">
      <formula1>"2, 1, 0, KĐG,#"</formula1>
    </dataValidation>
    <dataValidation type="list" allowBlank="1" showInputMessage="1" showErrorMessage="1" sqref="Z12">
      <formula1>"x, ĐTT, TDS, HĐH, HĐG, HĐNT, VS-AN, HĐC, TQDN, LH, HĐH+HĐNT, HĐH+HĐC, HĐH+HĐG"</formula1>
    </dataValidation>
    <dataValidation type="list" allowBlank="1" showInputMessage="1" showErrorMessage="1" sqref="V163:V172 V153:V159 W178:Y182 Z135:AC135 AH134:AL134 AD133:AG133 Z137:AC137 V141:V151 W139:BE151 W111:BE111 V90:BE95 V76:BE84 V86:BE87 AX136:AY137 V40:BE46 V107:BE107 V113:BE125 W153:BE172 V36:BE38 V48:BE67 V98:BE99 V34:BE34 W109:BE109 V102:BE105 Z178:BE183 V208:BE229 AX101:AY101 V232:BE256">
      <formula1>"ĐTT, TDS, HĐH, HĐG, HĐNT, VS-AN, HĐC, TQDN, LH, x,#"</formula1>
    </dataValidation>
    <dataValidation type="list" allowBlank="1" showInputMessage="1" showErrorMessage="1" sqref="V73:V74 V13:V21 V188:V190 V25:V29 R195 V33 V178:V182 V31 V70:V71 V185:V186 V197:V204 T195 K90:U95 K178:U183 K24:U29 K12:U21 K174:V176 K70:U84 K232:U256 K200:U204 K196:U198 K192:V192 M40:U68 K187:U190 K153:U172 K111:V111 K109:V109 K107:U107 K133:U151 K127:U130 K98:U99 K102:U105 K86:U87 K36:U38 K31:U34 K208:U229 K113:U125 L40:L67 K40:K66">
      <formula1>"x"</formula1>
    </dataValidation>
    <dataValidation type="list" allowBlank="1" showInputMessage="1" showErrorMessage="1" sqref="T193:T194 D98:D99 R193:R194 S193:S195 I193:Q195 F196:F198 D210:D229 D12:D21 D190 D28:D29 D105 F107 F178:F183 F174:F176 F162:F172 D113:D125 F44:F46 F127:F130 D127:D130 F53:F59 F109 D111 F111 D40:D46 D90:D95 F86:F87 F70:F74 D70:D74 D178:D183 F36:F38 D31:D34 F210:F229 F240:F256 AX193:AY194 D200:D204 D196:D198 D192 F190 D162:D172 F146:F151 F113:F125 D146:D151 D174:D176 F105 D109 D53:D67 D107 D86:D87 G193:H194 F31:F34 D36:D38 F12:F21 D76:D84 F90:F95 F76:F84 F98:F99 F40:F42 F28:F29 F61:F67 D24:D26 F24:F26 F48:F51 D240:D256 D102:D103 F102:F103 D133:D144 F133:F144 F153:F160 D153:D160 F187:F188 D187:D188 F192:F194 D208 F200:F208 U193:AW195 D50:D51 F232:F238 D232:D238 D48 AZ193:BE195 BF193:BV194 BX193:BZ194 CB193:CC194">
      <formula1>"KQMĐ, NDCT, TLHD, BC, ĐP"</formula1>
    </dataValidation>
    <dataValidation type="list" allowBlank="1" showInputMessage="1" showErrorMessage="1" sqref="J31:J34 J40:J66 J132:J176 J12:J21 J196:J229 J70:J84 J111:J125 J107:J109 J102:J105 J98:J99 J90:J95 J86:J87 J232:J257 J36:J38 J24:J29 J127:J130 J178:J183 J185:J192">
      <formula1>"Thể chất, Nhận thức, Ngôn ngữ, TCKNXH-TM"</formula1>
    </dataValidation>
    <dataValidation type="list" allowBlank="1" showInputMessage="1" showErrorMessage="1" sqref="I24:I29 I68:L68 I40:I66 I232:I256 I12:I21 I196:I229 I70:I84 I111:I125 I107:I109 I102:I105 I98:I99 I90:I95 I86:I87 I36:I38 I31:I34 I132:I176 I127:I130 I178:I183 I185:I192">
      <formula1>"Lớp học, Sân chơi, Phòng chức năng, Ngoài nhà trường"</formula1>
    </dataValidation>
  </dataValidations>
  <pageMargins left="0.45" right="0.45" top="0.5" bottom="0.5" header="0.3" footer="0.3"/>
  <pageSetup paperSize="9" orientation="landscape" r:id="rId2"/>
  <legacyDrawing r:id="rId3"/>
</worksheet>
</file>

<file path=xl/worksheets/sheet4.xml><?xml version="1.0" encoding="utf-8"?>
<worksheet xmlns="http://schemas.openxmlformats.org/spreadsheetml/2006/main" xmlns:r="http://schemas.openxmlformats.org/officeDocument/2006/relationships">
  <sheetPr filterMode="1"/>
  <dimension ref="A1:CR377"/>
  <sheetViews>
    <sheetView zoomScale="84" zoomScaleNormal="84" workbookViewId="0">
      <pane xSplit="6" ySplit="7" topLeftCell="H369" activePane="bottomRight" state="frozen"/>
      <selection pane="topRight" activeCell="G1" sqref="G1"/>
      <selection pane="bottomLeft" activeCell="A7" sqref="A7"/>
      <selection pane="bottomRight" activeCell="CS4" sqref="CS4"/>
    </sheetView>
  </sheetViews>
  <sheetFormatPr defaultRowHeight="18.75"/>
  <cols>
    <col min="1" max="1" width="5" style="481" customWidth="1"/>
    <col min="2" max="2" width="6.42578125" style="170" hidden="1" customWidth="1"/>
    <col min="3" max="3" width="27.5703125" style="480" customWidth="1"/>
    <col min="4" max="4" width="68.85546875" style="170" hidden="1" customWidth="1"/>
    <col min="5" max="5" width="31" style="480" customWidth="1"/>
    <col min="6" max="6" width="68.85546875" style="170" hidden="1" customWidth="1"/>
    <col min="7" max="7" width="127.28515625" style="170" hidden="1" customWidth="1"/>
    <col min="8" max="8" width="33.85546875" style="480" customWidth="1"/>
    <col min="9" max="9" width="24.85546875" style="170" hidden="1" customWidth="1"/>
    <col min="10" max="10" width="29.28515625" style="170" hidden="1" customWidth="1"/>
    <col min="11" max="11" width="29.28515625" style="481" hidden="1" customWidth="1"/>
    <col min="12" max="12" width="18.140625" style="170" hidden="1" customWidth="1"/>
    <col min="13" max="13" width="20" style="170" hidden="1" customWidth="1"/>
    <col min="14" max="14" width="20" style="481" hidden="1" customWidth="1"/>
    <col min="15" max="15" width="28.5703125" style="170" hidden="1" customWidth="1"/>
    <col min="16" max="16" width="23.5703125" style="170" hidden="1" customWidth="1"/>
    <col min="17" max="17" width="17.140625" style="170" hidden="1" customWidth="1"/>
    <col min="18" max="18" width="15.85546875" style="170" hidden="1" customWidth="1"/>
    <col min="19" max="19" width="14.42578125" style="170" hidden="1" customWidth="1"/>
    <col min="20" max="20" width="15.85546875" style="170" bestFit="1" customWidth="1"/>
    <col min="21" max="21" width="7.140625" style="170" hidden="1" customWidth="1"/>
    <col min="22" max="25" width="9.42578125" style="170" hidden="1" customWidth="1"/>
    <col min="26" max="26" width="7" style="170" hidden="1" customWidth="1"/>
    <col min="27" max="28" width="8.42578125" style="170" hidden="1" customWidth="1"/>
    <col min="29" max="29" width="7" style="170" hidden="1" customWidth="1"/>
    <col min="30" max="31" width="8.42578125" style="170" hidden="1" customWidth="1"/>
    <col min="32" max="32" width="18.7109375" style="170" hidden="1" customWidth="1"/>
    <col min="33" max="33" width="18" style="170" hidden="1" customWidth="1"/>
    <col min="34" max="34" width="11.42578125" style="481" hidden="1" customWidth="1"/>
    <col min="35" max="36" width="9.42578125" style="481" hidden="1" customWidth="1"/>
    <col min="37" max="38" width="8.42578125" style="481" hidden="1" customWidth="1"/>
    <col min="39" max="39" width="10.7109375" style="170" hidden="1" customWidth="1"/>
    <col min="40" max="41" width="9.42578125" style="170" hidden="1" customWidth="1"/>
    <col min="42" max="42" width="12.85546875" style="170" hidden="1" customWidth="1"/>
    <col min="43" max="43" width="7.140625" style="170" hidden="1" customWidth="1"/>
    <col min="44" max="44" width="9.28515625" style="170" hidden="1" customWidth="1"/>
    <col min="45" max="45" width="24.5703125" style="170" hidden="1" customWidth="1"/>
    <col min="46" max="46" width="9.42578125" style="170" hidden="1" customWidth="1"/>
    <col min="47" max="48" width="9.28515625" style="170" hidden="1" customWidth="1"/>
    <col min="49" max="51" width="9.42578125" style="170" hidden="1" customWidth="1"/>
    <col min="52" max="55" width="8.7109375" style="170" hidden="1" customWidth="1"/>
    <col min="56" max="57" width="11.5703125" style="170" customWidth="1"/>
    <col min="58" max="58" width="11.85546875" style="481" hidden="1" customWidth="1"/>
    <col min="59" max="81" width="5.28515625" style="481" hidden="1" customWidth="1"/>
    <col min="82" max="82" width="6" style="481" hidden="1" customWidth="1"/>
    <col min="83" max="83" width="6" style="849" hidden="1" customWidth="1"/>
    <col min="84" max="84" width="6" style="481" hidden="1" customWidth="1"/>
    <col min="85" max="85" width="6" style="849" hidden="1" customWidth="1"/>
    <col min="86" max="87" width="6" style="481" hidden="1" customWidth="1"/>
    <col min="88" max="88" width="5.42578125" style="481" hidden="1" customWidth="1"/>
    <col min="89" max="89" width="7.5703125" style="849" hidden="1" customWidth="1"/>
    <col min="90" max="94" width="2" style="481" bestFit="1" customWidth="1"/>
    <col min="95" max="95" width="0" style="481" hidden="1" customWidth="1"/>
    <col min="96" max="197" width="9.140625" style="481"/>
    <col min="198" max="198" width="20.140625" style="481" customWidth="1"/>
    <col min="199" max="199" width="4.28515625" style="481" customWidth="1"/>
    <col min="200" max="200" width="39" style="481" customWidth="1"/>
    <col min="201" max="201" width="53.5703125" style="481" customWidth="1"/>
    <col min="202" max="205" width="7.7109375" style="481" customWidth="1"/>
    <col min="206" max="206" width="10" style="481" customWidth="1"/>
    <col min="207" max="208" width="9.28515625" style="481" customWidth="1"/>
    <col min="209" max="209" width="8" style="481" customWidth="1"/>
    <col min="210" max="453" width="9.140625" style="481"/>
    <col min="454" max="454" width="20.140625" style="481" customWidth="1"/>
    <col min="455" max="455" width="4.28515625" style="481" customWidth="1"/>
    <col min="456" max="456" width="39" style="481" customWidth="1"/>
    <col min="457" max="457" width="53.5703125" style="481" customWidth="1"/>
    <col min="458" max="461" width="7.7109375" style="481" customWidth="1"/>
    <col min="462" max="462" width="10" style="481" customWidth="1"/>
    <col min="463" max="464" width="9.28515625" style="481" customWidth="1"/>
    <col min="465" max="465" width="8" style="481" customWidth="1"/>
    <col min="466" max="709" width="9.140625" style="481"/>
    <col min="710" max="710" width="20.140625" style="481" customWidth="1"/>
    <col min="711" max="711" width="4.28515625" style="481" customWidth="1"/>
    <col min="712" max="712" width="39" style="481" customWidth="1"/>
    <col min="713" max="713" width="53.5703125" style="481" customWidth="1"/>
    <col min="714" max="717" width="7.7109375" style="481" customWidth="1"/>
    <col min="718" max="718" width="10" style="481" customWidth="1"/>
    <col min="719" max="720" width="9.28515625" style="481" customWidth="1"/>
    <col min="721" max="721" width="8" style="481" customWidth="1"/>
    <col min="722" max="965" width="9.140625" style="481"/>
    <col min="966" max="966" width="20.140625" style="481" customWidth="1"/>
    <col min="967" max="967" width="4.28515625" style="481" customWidth="1"/>
    <col min="968" max="968" width="39" style="481" customWidth="1"/>
    <col min="969" max="969" width="53.5703125" style="481" customWidth="1"/>
    <col min="970" max="973" width="7.7109375" style="481" customWidth="1"/>
    <col min="974" max="974" width="10" style="481" customWidth="1"/>
    <col min="975" max="976" width="9.28515625" style="481" customWidth="1"/>
    <col min="977" max="977" width="8" style="481" customWidth="1"/>
    <col min="978" max="1221" width="9.140625" style="481"/>
    <col min="1222" max="1222" width="20.140625" style="481" customWidth="1"/>
    <col min="1223" max="1223" width="4.28515625" style="481" customWidth="1"/>
    <col min="1224" max="1224" width="39" style="481" customWidth="1"/>
    <col min="1225" max="1225" width="53.5703125" style="481" customWidth="1"/>
    <col min="1226" max="1229" width="7.7109375" style="481" customWidth="1"/>
    <col min="1230" max="1230" width="10" style="481" customWidth="1"/>
    <col min="1231" max="1232" width="9.28515625" style="481" customWidth="1"/>
    <col min="1233" max="1233" width="8" style="481" customWidth="1"/>
    <col min="1234" max="1477" width="9.140625" style="481"/>
    <col min="1478" max="1478" width="20.140625" style="481" customWidth="1"/>
    <col min="1479" max="1479" width="4.28515625" style="481" customWidth="1"/>
    <col min="1480" max="1480" width="39" style="481" customWidth="1"/>
    <col min="1481" max="1481" width="53.5703125" style="481" customWidth="1"/>
    <col min="1482" max="1485" width="7.7109375" style="481" customWidth="1"/>
    <col min="1486" max="1486" width="10" style="481" customWidth="1"/>
    <col min="1487" max="1488" width="9.28515625" style="481" customWidth="1"/>
    <col min="1489" max="1489" width="8" style="481" customWidth="1"/>
    <col min="1490" max="1733" width="9.140625" style="481"/>
    <col min="1734" max="1734" width="20.140625" style="481" customWidth="1"/>
    <col min="1735" max="1735" width="4.28515625" style="481" customWidth="1"/>
    <col min="1736" max="1736" width="39" style="481" customWidth="1"/>
    <col min="1737" max="1737" width="53.5703125" style="481" customWidth="1"/>
    <col min="1738" max="1741" width="7.7109375" style="481" customWidth="1"/>
    <col min="1742" max="1742" width="10" style="481" customWidth="1"/>
    <col min="1743" max="1744" width="9.28515625" style="481" customWidth="1"/>
    <col min="1745" max="1745" width="8" style="481" customWidth="1"/>
    <col min="1746" max="1989" width="9.140625" style="481"/>
    <col min="1990" max="1990" width="20.140625" style="481" customWidth="1"/>
    <col min="1991" max="1991" width="4.28515625" style="481" customWidth="1"/>
    <col min="1992" max="1992" width="39" style="481" customWidth="1"/>
    <col min="1993" max="1993" width="53.5703125" style="481" customWidth="1"/>
    <col min="1994" max="1997" width="7.7109375" style="481" customWidth="1"/>
    <col min="1998" max="1998" width="10" style="481" customWidth="1"/>
    <col min="1999" max="2000" width="9.28515625" style="481" customWidth="1"/>
    <col min="2001" max="2001" width="8" style="481" customWidth="1"/>
    <col min="2002" max="2245" width="9.140625" style="481"/>
    <col min="2246" max="2246" width="20.140625" style="481" customWidth="1"/>
    <col min="2247" max="2247" width="4.28515625" style="481" customWidth="1"/>
    <col min="2248" max="2248" width="39" style="481" customWidth="1"/>
    <col min="2249" max="2249" width="53.5703125" style="481" customWidth="1"/>
    <col min="2250" max="2253" width="7.7109375" style="481" customWidth="1"/>
    <col min="2254" max="2254" width="10" style="481" customWidth="1"/>
    <col min="2255" max="2256" width="9.28515625" style="481" customWidth="1"/>
    <col min="2257" max="2257" width="8" style="481" customWidth="1"/>
    <col min="2258" max="2501" width="9.140625" style="481"/>
    <col min="2502" max="2502" width="20.140625" style="481" customWidth="1"/>
    <col min="2503" max="2503" width="4.28515625" style="481" customWidth="1"/>
    <col min="2504" max="2504" width="39" style="481" customWidth="1"/>
    <col min="2505" max="2505" width="53.5703125" style="481" customWidth="1"/>
    <col min="2506" max="2509" width="7.7109375" style="481" customWidth="1"/>
    <col min="2510" max="2510" width="10" style="481" customWidth="1"/>
    <col min="2511" max="2512" width="9.28515625" style="481" customWidth="1"/>
    <col min="2513" max="2513" width="8" style="481" customWidth="1"/>
    <col min="2514" max="2757" width="9.140625" style="481"/>
    <col min="2758" max="2758" width="20.140625" style="481" customWidth="1"/>
    <col min="2759" max="2759" width="4.28515625" style="481" customWidth="1"/>
    <col min="2760" max="2760" width="39" style="481" customWidth="1"/>
    <col min="2761" max="2761" width="53.5703125" style="481" customWidth="1"/>
    <col min="2762" max="2765" width="7.7109375" style="481" customWidth="1"/>
    <col min="2766" max="2766" width="10" style="481" customWidth="1"/>
    <col min="2767" max="2768" width="9.28515625" style="481" customWidth="1"/>
    <col min="2769" max="2769" width="8" style="481" customWidth="1"/>
    <col min="2770" max="3013" width="9.140625" style="481"/>
    <col min="3014" max="3014" width="20.140625" style="481" customWidth="1"/>
    <col min="3015" max="3015" width="4.28515625" style="481" customWidth="1"/>
    <col min="3016" max="3016" width="39" style="481" customWidth="1"/>
    <col min="3017" max="3017" width="53.5703125" style="481" customWidth="1"/>
    <col min="3018" max="3021" width="7.7109375" style="481" customWidth="1"/>
    <col min="3022" max="3022" width="10" style="481" customWidth="1"/>
    <col min="3023" max="3024" width="9.28515625" style="481" customWidth="1"/>
    <col min="3025" max="3025" width="8" style="481" customWidth="1"/>
    <col min="3026" max="3269" width="9.140625" style="481"/>
    <col min="3270" max="3270" width="20.140625" style="481" customWidth="1"/>
    <col min="3271" max="3271" width="4.28515625" style="481" customWidth="1"/>
    <col min="3272" max="3272" width="39" style="481" customWidth="1"/>
    <col min="3273" max="3273" width="53.5703125" style="481" customWidth="1"/>
    <col min="3274" max="3277" width="7.7109375" style="481" customWidth="1"/>
    <col min="3278" max="3278" width="10" style="481" customWidth="1"/>
    <col min="3279" max="3280" width="9.28515625" style="481" customWidth="1"/>
    <col min="3281" max="3281" width="8" style="481" customWidth="1"/>
    <col min="3282" max="3525" width="9.140625" style="481"/>
    <col min="3526" max="3526" width="20.140625" style="481" customWidth="1"/>
    <col min="3527" max="3527" width="4.28515625" style="481" customWidth="1"/>
    <col min="3528" max="3528" width="39" style="481" customWidth="1"/>
    <col min="3529" max="3529" width="53.5703125" style="481" customWidth="1"/>
    <col min="3530" max="3533" width="7.7109375" style="481" customWidth="1"/>
    <col min="3534" max="3534" width="10" style="481" customWidth="1"/>
    <col min="3535" max="3536" width="9.28515625" style="481" customWidth="1"/>
    <col min="3537" max="3537" width="8" style="481" customWidth="1"/>
    <col min="3538" max="3781" width="9.140625" style="481"/>
    <col min="3782" max="3782" width="20.140625" style="481" customWidth="1"/>
    <col min="3783" max="3783" width="4.28515625" style="481" customWidth="1"/>
    <col min="3784" max="3784" width="39" style="481" customWidth="1"/>
    <col min="3785" max="3785" width="53.5703125" style="481" customWidth="1"/>
    <col min="3786" max="3789" width="7.7109375" style="481" customWidth="1"/>
    <col min="3790" max="3790" width="10" style="481" customWidth="1"/>
    <col min="3791" max="3792" width="9.28515625" style="481" customWidth="1"/>
    <col min="3793" max="3793" width="8" style="481" customWidth="1"/>
    <col min="3794" max="4037" width="9.140625" style="481"/>
    <col min="4038" max="4038" width="20.140625" style="481" customWidth="1"/>
    <col min="4039" max="4039" width="4.28515625" style="481" customWidth="1"/>
    <col min="4040" max="4040" width="39" style="481" customWidth="1"/>
    <col min="4041" max="4041" width="53.5703125" style="481" customWidth="1"/>
    <col min="4042" max="4045" width="7.7109375" style="481" customWidth="1"/>
    <col min="4046" max="4046" width="10" style="481" customWidth="1"/>
    <col min="4047" max="4048" width="9.28515625" style="481" customWidth="1"/>
    <col min="4049" max="4049" width="8" style="481" customWidth="1"/>
    <col min="4050" max="4293" width="9.140625" style="481"/>
    <col min="4294" max="4294" width="20.140625" style="481" customWidth="1"/>
    <col min="4295" max="4295" width="4.28515625" style="481" customWidth="1"/>
    <col min="4296" max="4296" width="39" style="481" customWidth="1"/>
    <col min="4297" max="4297" width="53.5703125" style="481" customWidth="1"/>
    <col min="4298" max="4301" width="7.7109375" style="481" customWidth="1"/>
    <col min="4302" max="4302" width="10" style="481" customWidth="1"/>
    <col min="4303" max="4304" width="9.28515625" style="481" customWidth="1"/>
    <col min="4305" max="4305" width="8" style="481" customWidth="1"/>
    <col min="4306" max="4549" width="9.140625" style="481"/>
    <col min="4550" max="4550" width="20.140625" style="481" customWidth="1"/>
    <col min="4551" max="4551" width="4.28515625" style="481" customWidth="1"/>
    <col min="4552" max="4552" width="39" style="481" customWidth="1"/>
    <col min="4553" max="4553" width="53.5703125" style="481" customWidth="1"/>
    <col min="4554" max="4557" width="7.7109375" style="481" customWidth="1"/>
    <col min="4558" max="4558" width="10" style="481" customWidth="1"/>
    <col min="4559" max="4560" width="9.28515625" style="481" customWidth="1"/>
    <col min="4561" max="4561" width="8" style="481" customWidth="1"/>
    <col min="4562" max="4805" width="9.140625" style="481"/>
    <col min="4806" max="4806" width="20.140625" style="481" customWidth="1"/>
    <col min="4807" max="4807" width="4.28515625" style="481" customWidth="1"/>
    <col min="4808" max="4808" width="39" style="481" customWidth="1"/>
    <col min="4809" max="4809" width="53.5703125" style="481" customWidth="1"/>
    <col min="4810" max="4813" width="7.7109375" style="481" customWidth="1"/>
    <col min="4814" max="4814" width="10" style="481" customWidth="1"/>
    <col min="4815" max="4816" width="9.28515625" style="481" customWidth="1"/>
    <col min="4817" max="4817" width="8" style="481" customWidth="1"/>
    <col min="4818" max="5061" width="9.140625" style="481"/>
    <col min="5062" max="5062" width="20.140625" style="481" customWidth="1"/>
    <col min="5063" max="5063" width="4.28515625" style="481" customWidth="1"/>
    <col min="5064" max="5064" width="39" style="481" customWidth="1"/>
    <col min="5065" max="5065" width="53.5703125" style="481" customWidth="1"/>
    <col min="5066" max="5069" width="7.7109375" style="481" customWidth="1"/>
    <col min="5070" max="5070" width="10" style="481" customWidth="1"/>
    <col min="5071" max="5072" width="9.28515625" style="481" customWidth="1"/>
    <col min="5073" max="5073" width="8" style="481" customWidth="1"/>
    <col min="5074" max="5317" width="9.140625" style="481"/>
    <col min="5318" max="5318" width="20.140625" style="481" customWidth="1"/>
    <col min="5319" max="5319" width="4.28515625" style="481" customWidth="1"/>
    <col min="5320" max="5320" width="39" style="481" customWidth="1"/>
    <col min="5321" max="5321" width="53.5703125" style="481" customWidth="1"/>
    <col min="5322" max="5325" width="7.7109375" style="481" customWidth="1"/>
    <col min="5326" max="5326" width="10" style="481" customWidth="1"/>
    <col min="5327" max="5328" width="9.28515625" style="481" customWidth="1"/>
    <col min="5329" max="5329" width="8" style="481" customWidth="1"/>
    <col min="5330" max="5573" width="9.140625" style="481"/>
    <col min="5574" max="5574" width="20.140625" style="481" customWidth="1"/>
    <col min="5575" max="5575" width="4.28515625" style="481" customWidth="1"/>
    <col min="5576" max="5576" width="39" style="481" customWidth="1"/>
    <col min="5577" max="5577" width="53.5703125" style="481" customWidth="1"/>
    <col min="5578" max="5581" width="7.7109375" style="481" customWidth="1"/>
    <col min="5582" max="5582" width="10" style="481" customWidth="1"/>
    <col min="5583" max="5584" width="9.28515625" style="481" customWidth="1"/>
    <col min="5585" max="5585" width="8" style="481" customWidth="1"/>
    <col min="5586" max="5829" width="9.140625" style="481"/>
    <col min="5830" max="5830" width="20.140625" style="481" customWidth="1"/>
    <col min="5831" max="5831" width="4.28515625" style="481" customWidth="1"/>
    <col min="5832" max="5832" width="39" style="481" customWidth="1"/>
    <col min="5833" max="5833" width="53.5703125" style="481" customWidth="1"/>
    <col min="5834" max="5837" width="7.7109375" style="481" customWidth="1"/>
    <col min="5838" max="5838" width="10" style="481" customWidth="1"/>
    <col min="5839" max="5840" width="9.28515625" style="481" customWidth="1"/>
    <col min="5841" max="5841" width="8" style="481" customWidth="1"/>
    <col min="5842" max="6085" width="9.140625" style="481"/>
    <col min="6086" max="6086" width="20.140625" style="481" customWidth="1"/>
    <col min="6087" max="6087" width="4.28515625" style="481" customWidth="1"/>
    <col min="6088" max="6088" width="39" style="481" customWidth="1"/>
    <col min="6089" max="6089" width="53.5703125" style="481" customWidth="1"/>
    <col min="6090" max="6093" width="7.7109375" style="481" customWidth="1"/>
    <col min="6094" max="6094" width="10" style="481" customWidth="1"/>
    <col min="6095" max="6096" width="9.28515625" style="481" customWidth="1"/>
    <col min="6097" max="6097" width="8" style="481" customWidth="1"/>
    <col min="6098" max="6341" width="9.140625" style="481"/>
    <col min="6342" max="6342" width="20.140625" style="481" customWidth="1"/>
    <col min="6343" max="6343" width="4.28515625" style="481" customWidth="1"/>
    <col min="6344" max="6344" width="39" style="481" customWidth="1"/>
    <col min="6345" max="6345" width="53.5703125" style="481" customWidth="1"/>
    <col min="6346" max="6349" width="7.7109375" style="481" customWidth="1"/>
    <col min="6350" max="6350" width="10" style="481" customWidth="1"/>
    <col min="6351" max="6352" width="9.28515625" style="481" customWidth="1"/>
    <col min="6353" max="6353" width="8" style="481" customWidth="1"/>
    <col min="6354" max="6597" width="9.140625" style="481"/>
    <col min="6598" max="6598" width="20.140625" style="481" customWidth="1"/>
    <col min="6599" max="6599" width="4.28515625" style="481" customWidth="1"/>
    <col min="6600" max="6600" width="39" style="481" customWidth="1"/>
    <col min="6601" max="6601" width="53.5703125" style="481" customWidth="1"/>
    <col min="6602" max="6605" width="7.7109375" style="481" customWidth="1"/>
    <col min="6606" max="6606" width="10" style="481" customWidth="1"/>
    <col min="6607" max="6608" width="9.28515625" style="481" customWidth="1"/>
    <col min="6609" max="6609" width="8" style="481" customWidth="1"/>
    <col min="6610" max="6853" width="9.140625" style="481"/>
    <col min="6854" max="6854" width="20.140625" style="481" customWidth="1"/>
    <col min="6855" max="6855" width="4.28515625" style="481" customWidth="1"/>
    <col min="6856" max="6856" width="39" style="481" customWidth="1"/>
    <col min="6857" max="6857" width="53.5703125" style="481" customWidth="1"/>
    <col min="6858" max="6861" width="7.7109375" style="481" customWidth="1"/>
    <col min="6862" max="6862" width="10" style="481" customWidth="1"/>
    <col min="6863" max="6864" width="9.28515625" style="481" customWidth="1"/>
    <col min="6865" max="6865" width="8" style="481" customWidth="1"/>
    <col min="6866" max="7109" width="9.140625" style="481"/>
    <col min="7110" max="7110" width="20.140625" style="481" customWidth="1"/>
    <col min="7111" max="7111" width="4.28515625" style="481" customWidth="1"/>
    <col min="7112" max="7112" width="39" style="481" customWidth="1"/>
    <col min="7113" max="7113" width="53.5703125" style="481" customWidth="1"/>
    <col min="7114" max="7117" width="7.7109375" style="481" customWidth="1"/>
    <col min="7118" max="7118" width="10" style="481" customWidth="1"/>
    <col min="7119" max="7120" width="9.28515625" style="481" customWidth="1"/>
    <col min="7121" max="7121" width="8" style="481" customWidth="1"/>
    <col min="7122" max="7365" width="9.140625" style="481"/>
    <col min="7366" max="7366" width="20.140625" style="481" customWidth="1"/>
    <col min="7367" max="7367" width="4.28515625" style="481" customWidth="1"/>
    <col min="7368" max="7368" width="39" style="481" customWidth="1"/>
    <col min="7369" max="7369" width="53.5703125" style="481" customWidth="1"/>
    <col min="7370" max="7373" width="7.7109375" style="481" customWidth="1"/>
    <col min="7374" max="7374" width="10" style="481" customWidth="1"/>
    <col min="7375" max="7376" width="9.28515625" style="481" customWidth="1"/>
    <col min="7377" max="7377" width="8" style="481" customWidth="1"/>
    <col min="7378" max="7621" width="9.140625" style="481"/>
    <col min="7622" max="7622" width="20.140625" style="481" customWidth="1"/>
    <col min="7623" max="7623" width="4.28515625" style="481" customWidth="1"/>
    <col min="7624" max="7624" width="39" style="481" customWidth="1"/>
    <col min="7625" max="7625" width="53.5703125" style="481" customWidth="1"/>
    <col min="7626" max="7629" width="7.7109375" style="481" customWidth="1"/>
    <col min="7630" max="7630" width="10" style="481" customWidth="1"/>
    <col min="7631" max="7632" width="9.28515625" style="481" customWidth="1"/>
    <col min="7633" max="7633" width="8" style="481" customWidth="1"/>
    <col min="7634" max="7877" width="9.140625" style="481"/>
    <col min="7878" max="7878" width="20.140625" style="481" customWidth="1"/>
    <col min="7879" max="7879" width="4.28515625" style="481" customWidth="1"/>
    <col min="7880" max="7880" width="39" style="481" customWidth="1"/>
    <col min="7881" max="7881" width="53.5703125" style="481" customWidth="1"/>
    <col min="7882" max="7885" width="7.7109375" style="481" customWidth="1"/>
    <col min="7886" max="7886" width="10" style="481" customWidth="1"/>
    <col min="7887" max="7888" width="9.28515625" style="481" customWidth="1"/>
    <col min="7889" max="7889" width="8" style="481" customWidth="1"/>
    <col min="7890" max="8133" width="9.140625" style="481"/>
    <col min="8134" max="8134" width="20.140625" style="481" customWidth="1"/>
    <col min="8135" max="8135" width="4.28515625" style="481" customWidth="1"/>
    <col min="8136" max="8136" width="39" style="481" customWidth="1"/>
    <col min="8137" max="8137" width="53.5703125" style="481" customWidth="1"/>
    <col min="8138" max="8141" width="7.7109375" style="481" customWidth="1"/>
    <col min="8142" max="8142" width="10" style="481" customWidth="1"/>
    <col min="8143" max="8144" width="9.28515625" style="481" customWidth="1"/>
    <col min="8145" max="8145" width="8" style="481" customWidth="1"/>
    <col min="8146" max="8389" width="9.140625" style="481"/>
    <col min="8390" max="8390" width="20.140625" style="481" customWidth="1"/>
    <col min="8391" max="8391" width="4.28515625" style="481" customWidth="1"/>
    <col min="8392" max="8392" width="39" style="481" customWidth="1"/>
    <col min="8393" max="8393" width="53.5703125" style="481" customWidth="1"/>
    <col min="8394" max="8397" width="7.7109375" style="481" customWidth="1"/>
    <col min="8398" max="8398" width="10" style="481" customWidth="1"/>
    <col min="8399" max="8400" width="9.28515625" style="481" customWidth="1"/>
    <col min="8401" max="8401" width="8" style="481" customWidth="1"/>
    <col min="8402" max="8645" width="9.140625" style="481"/>
    <col min="8646" max="8646" width="20.140625" style="481" customWidth="1"/>
    <col min="8647" max="8647" width="4.28515625" style="481" customWidth="1"/>
    <col min="8648" max="8648" width="39" style="481" customWidth="1"/>
    <col min="8649" max="8649" width="53.5703125" style="481" customWidth="1"/>
    <col min="8650" max="8653" width="7.7109375" style="481" customWidth="1"/>
    <col min="8654" max="8654" width="10" style="481" customWidth="1"/>
    <col min="8655" max="8656" width="9.28515625" style="481" customWidth="1"/>
    <col min="8657" max="8657" width="8" style="481" customWidth="1"/>
    <col min="8658" max="8901" width="9.140625" style="481"/>
    <col min="8902" max="8902" width="20.140625" style="481" customWidth="1"/>
    <col min="8903" max="8903" width="4.28515625" style="481" customWidth="1"/>
    <col min="8904" max="8904" width="39" style="481" customWidth="1"/>
    <col min="8905" max="8905" width="53.5703125" style="481" customWidth="1"/>
    <col min="8906" max="8909" width="7.7109375" style="481" customWidth="1"/>
    <col min="8910" max="8910" width="10" style="481" customWidth="1"/>
    <col min="8911" max="8912" width="9.28515625" style="481" customWidth="1"/>
    <col min="8913" max="8913" width="8" style="481" customWidth="1"/>
    <col min="8914" max="9157" width="9.140625" style="481"/>
    <col min="9158" max="9158" width="20.140625" style="481" customWidth="1"/>
    <col min="9159" max="9159" width="4.28515625" style="481" customWidth="1"/>
    <col min="9160" max="9160" width="39" style="481" customWidth="1"/>
    <col min="9161" max="9161" width="53.5703125" style="481" customWidth="1"/>
    <col min="9162" max="9165" width="7.7109375" style="481" customWidth="1"/>
    <col min="9166" max="9166" width="10" style="481" customWidth="1"/>
    <col min="9167" max="9168" width="9.28515625" style="481" customWidth="1"/>
    <col min="9169" max="9169" width="8" style="481" customWidth="1"/>
    <col min="9170" max="9413" width="9.140625" style="481"/>
    <col min="9414" max="9414" width="20.140625" style="481" customWidth="1"/>
    <col min="9415" max="9415" width="4.28515625" style="481" customWidth="1"/>
    <col min="9416" max="9416" width="39" style="481" customWidth="1"/>
    <col min="9417" max="9417" width="53.5703125" style="481" customWidth="1"/>
    <col min="9418" max="9421" width="7.7109375" style="481" customWidth="1"/>
    <col min="9422" max="9422" width="10" style="481" customWidth="1"/>
    <col min="9423" max="9424" width="9.28515625" style="481" customWidth="1"/>
    <col min="9425" max="9425" width="8" style="481" customWidth="1"/>
    <col min="9426" max="9669" width="9.140625" style="481"/>
    <col min="9670" max="9670" width="20.140625" style="481" customWidth="1"/>
    <col min="9671" max="9671" width="4.28515625" style="481" customWidth="1"/>
    <col min="9672" max="9672" width="39" style="481" customWidth="1"/>
    <col min="9673" max="9673" width="53.5703125" style="481" customWidth="1"/>
    <col min="9674" max="9677" width="7.7109375" style="481" customWidth="1"/>
    <col min="9678" max="9678" width="10" style="481" customWidth="1"/>
    <col min="9679" max="9680" width="9.28515625" style="481" customWidth="1"/>
    <col min="9681" max="9681" width="8" style="481" customWidth="1"/>
    <col min="9682" max="9925" width="9.140625" style="481"/>
    <col min="9926" max="9926" width="20.140625" style="481" customWidth="1"/>
    <col min="9927" max="9927" width="4.28515625" style="481" customWidth="1"/>
    <col min="9928" max="9928" width="39" style="481" customWidth="1"/>
    <col min="9929" max="9929" width="53.5703125" style="481" customWidth="1"/>
    <col min="9930" max="9933" width="7.7109375" style="481" customWidth="1"/>
    <col min="9934" max="9934" width="10" style="481" customWidth="1"/>
    <col min="9935" max="9936" width="9.28515625" style="481" customWidth="1"/>
    <col min="9937" max="9937" width="8" style="481" customWidth="1"/>
    <col min="9938" max="10181" width="9.140625" style="481"/>
    <col min="10182" max="10182" width="20.140625" style="481" customWidth="1"/>
    <col min="10183" max="10183" width="4.28515625" style="481" customWidth="1"/>
    <col min="10184" max="10184" width="39" style="481" customWidth="1"/>
    <col min="10185" max="10185" width="53.5703125" style="481" customWidth="1"/>
    <col min="10186" max="10189" width="7.7109375" style="481" customWidth="1"/>
    <col min="10190" max="10190" width="10" style="481" customWidth="1"/>
    <col min="10191" max="10192" width="9.28515625" style="481" customWidth="1"/>
    <col min="10193" max="10193" width="8" style="481" customWidth="1"/>
    <col min="10194" max="10437" width="9.140625" style="481"/>
    <col min="10438" max="10438" width="20.140625" style="481" customWidth="1"/>
    <col min="10439" max="10439" width="4.28515625" style="481" customWidth="1"/>
    <col min="10440" max="10440" width="39" style="481" customWidth="1"/>
    <col min="10441" max="10441" width="53.5703125" style="481" customWidth="1"/>
    <col min="10442" max="10445" width="7.7109375" style="481" customWidth="1"/>
    <col min="10446" max="10446" width="10" style="481" customWidth="1"/>
    <col min="10447" max="10448" width="9.28515625" style="481" customWidth="1"/>
    <col min="10449" max="10449" width="8" style="481" customWidth="1"/>
    <col min="10450" max="10693" width="9.140625" style="481"/>
    <col min="10694" max="10694" width="20.140625" style="481" customWidth="1"/>
    <col min="10695" max="10695" width="4.28515625" style="481" customWidth="1"/>
    <col min="10696" max="10696" width="39" style="481" customWidth="1"/>
    <col min="10697" max="10697" width="53.5703125" style="481" customWidth="1"/>
    <col min="10698" max="10701" width="7.7109375" style="481" customWidth="1"/>
    <col min="10702" max="10702" width="10" style="481" customWidth="1"/>
    <col min="10703" max="10704" width="9.28515625" style="481" customWidth="1"/>
    <col min="10705" max="10705" width="8" style="481" customWidth="1"/>
    <col min="10706" max="10949" width="9.140625" style="481"/>
    <col min="10950" max="10950" width="20.140625" style="481" customWidth="1"/>
    <col min="10951" max="10951" width="4.28515625" style="481" customWidth="1"/>
    <col min="10952" max="10952" width="39" style="481" customWidth="1"/>
    <col min="10953" max="10953" width="53.5703125" style="481" customWidth="1"/>
    <col min="10954" max="10957" width="7.7109375" style="481" customWidth="1"/>
    <col min="10958" max="10958" width="10" style="481" customWidth="1"/>
    <col min="10959" max="10960" width="9.28515625" style="481" customWidth="1"/>
    <col min="10961" max="10961" width="8" style="481" customWidth="1"/>
    <col min="10962" max="11205" width="9.140625" style="481"/>
    <col min="11206" max="11206" width="20.140625" style="481" customWidth="1"/>
    <col min="11207" max="11207" width="4.28515625" style="481" customWidth="1"/>
    <col min="11208" max="11208" width="39" style="481" customWidth="1"/>
    <col min="11209" max="11209" width="53.5703125" style="481" customWidth="1"/>
    <col min="11210" max="11213" width="7.7109375" style="481" customWidth="1"/>
    <col min="11214" max="11214" width="10" style="481" customWidth="1"/>
    <col min="11215" max="11216" width="9.28515625" style="481" customWidth="1"/>
    <col min="11217" max="11217" width="8" style="481" customWidth="1"/>
    <col min="11218" max="11461" width="9.140625" style="481"/>
    <col min="11462" max="11462" width="20.140625" style="481" customWidth="1"/>
    <col min="11463" max="11463" width="4.28515625" style="481" customWidth="1"/>
    <col min="11464" max="11464" width="39" style="481" customWidth="1"/>
    <col min="11465" max="11465" width="53.5703125" style="481" customWidth="1"/>
    <col min="11466" max="11469" width="7.7109375" style="481" customWidth="1"/>
    <col min="11470" max="11470" width="10" style="481" customWidth="1"/>
    <col min="11471" max="11472" width="9.28515625" style="481" customWidth="1"/>
    <col min="11473" max="11473" width="8" style="481" customWidth="1"/>
    <col min="11474" max="11717" width="9.140625" style="481"/>
    <col min="11718" max="11718" width="20.140625" style="481" customWidth="1"/>
    <col min="11719" max="11719" width="4.28515625" style="481" customWidth="1"/>
    <col min="11720" max="11720" width="39" style="481" customWidth="1"/>
    <col min="11721" max="11721" width="53.5703125" style="481" customWidth="1"/>
    <col min="11722" max="11725" width="7.7109375" style="481" customWidth="1"/>
    <col min="11726" max="11726" width="10" style="481" customWidth="1"/>
    <col min="11727" max="11728" width="9.28515625" style="481" customWidth="1"/>
    <col min="11729" max="11729" width="8" style="481" customWidth="1"/>
    <col min="11730" max="11973" width="9.140625" style="481"/>
    <col min="11974" max="11974" width="20.140625" style="481" customWidth="1"/>
    <col min="11975" max="11975" width="4.28515625" style="481" customWidth="1"/>
    <col min="11976" max="11976" width="39" style="481" customWidth="1"/>
    <col min="11977" max="11977" width="53.5703125" style="481" customWidth="1"/>
    <col min="11978" max="11981" width="7.7109375" style="481" customWidth="1"/>
    <col min="11982" max="11982" width="10" style="481" customWidth="1"/>
    <col min="11983" max="11984" width="9.28515625" style="481" customWidth="1"/>
    <col min="11985" max="11985" width="8" style="481" customWidth="1"/>
    <col min="11986" max="12229" width="9.140625" style="481"/>
    <col min="12230" max="12230" width="20.140625" style="481" customWidth="1"/>
    <col min="12231" max="12231" width="4.28515625" style="481" customWidth="1"/>
    <col min="12232" max="12232" width="39" style="481" customWidth="1"/>
    <col min="12233" max="12233" width="53.5703125" style="481" customWidth="1"/>
    <col min="12234" max="12237" width="7.7109375" style="481" customWidth="1"/>
    <col min="12238" max="12238" width="10" style="481" customWidth="1"/>
    <col min="12239" max="12240" width="9.28515625" style="481" customWidth="1"/>
    <col min="12241" max="12241" width="8" style="481" customWidth="1"/>
    <col min="12242" max="12485" width="9.140625" style="481"/>
    <col min="12486" max="12486" width="20.140625" style="481" customWidth="1"/>
    <col min="12487" max="12487" width="4.28515625" style="481" customWidth="1"/>
    <col min="12488" max="12488" width="39" style="481" customWidth="1"/>
    <col min="12489" max="12489" width="53.5703125" style="481" customWidth="1"/>
    <col min="12490" max="12493" width="7.7109375" style="481" customWidth="1"/>
    <col min="12494" max="12494" width="10" style="481" customWidth="1"/>
    <col min="12495" max="12496" width="9.28515625" style="481" customWidth="1"/>
    <col min="12497" max="12497" width="8" style="481" customWidth="1"/>
    <col min="12498" max="12741" width="9.140625" style="481"/>
    <col min="12742" max="12742" width="20.140625" style="481" customWidth="1"/>
    <col min="12743" max="12743" width="4.28515625" style="481" customWidth="1"/>
    <col min="12744" max="12744" width="39" style="481" customWidth="1"/>
    <col min="12745" max="12745" width="53.5703125" style="481" customWidth="1"/>
    <col min="12746" max="12749" width="7.7109375" style="481" customWidth="1"/>
    <col min="12750" max="12750" width="10" style="481" customWidth="1"/>
    <col min="12751" max="12752" width="9.28515625" style="481" customWidth="1"/>
    <col min="12753" max="12753" width="8" style="481" customWidth="1"/>
    <col min="12754" max="12997" width="9.140625" style="481"/>
    <col min="12998" max="12998" width="20.140625" style="481" customWidth="1"/>
    <col min="12999" max="12999" width="4.28515625" style="481" customWidth="1"/>
    <col min="13000" max="13000" width="39" style="481" customWidth="1"/>
    <col min="13001" max="13001" width="53.5703125" style="481" customWidth="1"/>
    <col min="13002" max="13005" width="7.7109375" style="481" customWidth="1"/>
    <col min="13006" max="13006" width="10" style="481" customWidth="1"/>
    <col min="13007" max="13008" width="9.28515625" style="481" customWidth="1"/>
    <col min="13009" max="13009" width="8" style="481" customWidth="1"/>
    <col min="13010" max="13253" width="9.140625" style="481"/>
    <col min="13254" max="13254" width="20.140625" style="481" customWidth="1"/>
    <col min="13255" max="13255" width="4.28515625" style="481" customWidth="1"/>
    <col min="13256" max="13256" width="39" style="481" customWidth="1"/>
    <col min="13257" max="13257" width="53.5703125" style="481" customWidth="1"/>
    <col min="13258" max="13261" width="7.7109375" style="481" customWidth="1"/>
    <col min="13262" max="13262" width="10" style="481" customWidth="1"/>
    <col min="13263" max="13264" width="9.28515625" style="481" customWidth="1"/>
    <col min="13265" max="13265" width="8" style="481" customWidth="1"/>
    <col min="13266" max="13509" width="9.140625" style="481"/>
    <col min="13510" max="13510" width="20.140625" style="481" customWidth="1"/>
    <col min="13511" max="13511" width="4.28515625" style="481" customWidth="1"/>
    <col min="13512" max="13512" width="39" style="481" customWidth="1"/>
    <col min="13513" max="13513" width="53.5703125" style="481" customWidth="1"/>
    <col min="13514" max="13517" width="7.7109375" style="481" customWidth="1"/>
    <col min="13518" max="13518" width="10" style="481" customWidth="1"/>
    <col min="13519" max="13520" width="9.28515625" style="481" customWidth="1"/>
    <col min="13521" max="13521" width="8" style="481" customWidth="1"/>
    <col min="13522" max="13765" width="9.140625" style="481"/>
    <col min="13766" max="13766" width="20.140625" style="481" customWidth="1"/>
    <col min="13767" max="13767" width="4.28515625" style="481" customWidth="1"/>
    <col min="13768" max="13768" width="39" style="481" customWidth="1"/>
    <col min="13769" max="13769" width="53.5703125" style="481" customWidth="1"/>
    <col min="13770" max="13773" width="7.7109375" style="481" customWidth="1"/>
    <col min="13774" max="13774" width="10" style="481" customWidth="1"/>
    <col min="13775" max="13776" width="9.28515625" style="481" customWidth="1"/>
    <col min="13777" max="13777" width="8" style="481" customWidth="1"/>
    <col min="13778" max="14021" width="9.140625" style="481"/>
    <col min="14022" max="14022" width="20.140625" style="481" customWidth="1"/>
    <col min="14023" max="14023" width="4.28515625" style="481" customWidth="1"/>
    <col min="14024" max="14024" width="39" style="481" customWidth="1"/>
    <col min="14025" max="14025" width="53.5703125" style="481" customWidth="1"/>
    <col min="14026" max="14029" width="7.7109375" style="481" customWidth="1"/>
    <col min="14030" max="14030" width="10" style="481" customWidth="1"/>
    <col min="14031" max="14032" width="9.28515625" style="481" customWidth="1"/>
    <col min="14033" max="14033" width="8" style="481" customWidth="1"/>
    <col min="14034" max="14277" width="9.140625" style="481"/>
    <col min="14278" max="14278" width="20.140625" style="481" customWidth="1"/>
    <col min="14279" max="14279" width="4.28515625" style="481" customWidth="1"/>
    <col min="14280" max="14280" width="39" style="481" customWidth="1"/>
    <col min="14281" max="14281" width="53.5703125" style="481" customWidth="1"/>
    <col min="14282" max="14285" width="7.7109375" style="481" customWidth="1"/>
    <col min="14286" max="14286" width="10" style="481" customWidth="1"/>
    <col min="14287" max="14288" width="9.28515625" style="481" customWidth="1"/>
    <col min="14289" max="14289" width="8" style="481" customWidth="1"/>
    <col min="14290" max="14533" width="9.140625" style="481"/>
    <col min="14534" max="14534" width="20.140625" style="481" customWidth="1"/>
    <col min="14535" max="14535" width="4.28515625" style="481" customWidth="1"/>
    <col min="14536" max="14536" width="39" style="481" customWidth="1"/>
    <col min="14537" max="14537" width="53.5703125" style="481" customWidth="1"/>
    <col min="14538" max="14541" width="7.7109375" style="481" customWidth="1"/>
    <col min="14542" max="14542" width="10" style="481" customWidth="1"/>
    <col min="14543" max="14544" width="9.28515625" style="481" customWidth="1"/>
    <col min="14545" max="14545" width="8" style="481" customWidth="1"/>
    <col min="14546" max="14789" width="9.140625" style="481"/>
    <col min="14790" max="14790" width="20.140625" style="481" customWidth="1"/>
    <col min="14791" max="14791" width="4.28515625" style="481" customWidth="1"/>
    <col min="14792" max="14792" width="39" style="481" customWidth="1"/>
    <col min="14793" max="14793" width="53.5703125" style="481" customWidth="1"/>
    <col min="14794" max="14797" width="7.7109375" style="481" customWidth="1"/>
    <col min="14798" max="14798" width="10" style="481" customWidth="1"/>
    <col min="14799" max="14800" width="9.28515625" style="481" customWidth="1"/>
    <col min="14801" max="14801" width="8" style="481" customWidth="1"/>
    <col min="14802" max="15045" width="9.140625" style="481"/>
    <col min="15046" max="15046" width="20.140625" style="481" customWidth="1"/>
    <col min="15047" max="15047" width="4.28515625" style="481" customWidth="1"/>
    <col min="15048" max="15048" width="39" style="481" customWidth="1"/>
    <col min="15049" max="15049" width="53.5703125" style="481" customWidth="1"/>
    <col min="15050" max="15053" width="7.7109375" style="481" customWidth="1"/>
    <col min="15054" max="15054" width="10" style="481" customWidth="1"/>
    <col min="15055" max="15056" width="9.28515625" style="481" customWidth="1"/>
    <col min="15057" max="15057" width="8" style="481" customWidth="1"/>
    <col min="15058" max="15301" width="9.140625" style="481"/>
    <col min="15302" max="15302" width="20.140625" style="481" customWidth="1"/>
    <col min="15303" max="15303" width="4.28515625" style="481" customWidth="1"/>
    <col min="15304" max="15304" width="39" style="481" customWidth="1"/>
    <col min="15305" max="15305" width="53.5703125" style="481" customWidth="1"/>
    <col min="15306" max="15309" width="7.7109375" style="481" customWidth="1"/>
    <col min="15310" max="15310" width="10" style="481" customWidth="1"/>
    <col min="15311" max="15312" width="9.28515625" style="481" customWidth="1"/>
    <col min="15313" max="15313" width="8" style="481" customWidth="1"/>
    <col min="15314" max="15557" width="9.140625" style="481"/>
    <col min="15558" max="15558" width="20.140625" style="481" customWidth="1"/>
    <col min="15559" max="15559" width="4.28515625" style="481" customWidth="1"/>
    <col min="15560" max="15560" width="39" style="481" customWidth="1"/>
    <col min="15561" max="15561" width="53.5703125" style="481" customWidth="1"/>
    <col min="15562" max="15565" width="7.7109375" style="481" customWidth="1"/>
    <col min="15566" max="15566" width="10" style="481" customWidth="1"/>
    <col min="15567" max="15568" width="9.28515625" style="481" customWidth="1"/>
    <col min="15569" max="15569" width="8" style="481" customWidth="1"/>
    <col min="15570" max="15813" width="9.140625" style="481"/>
    <col min="15814" max="15814" width="20.140625" style="481" customWidth="1"/>
    <col min="15815" max="15815" width="4.28515625" style="481" customWidth="1"/>
    <col min="15816" max="15816" width="39" style="481" customWidth="1"/>
    <col min="15817" max="15817" width="53.5703125" style="481" customWidth="1"/>
    <col min="15818" max="15821" width="7.7109375" style="481" customWidth="1"/>
    <col min="15822" max="15822" width="10" style="481" customWidth="1"/>
    <col min="15823" max="15824" width="9.28515625" style="481" customWidth="1"/>
    <col min="15825" max="15825" width="8" style="481" customWidth="1"/>
    <col min="15826" max="16069" width="9.140625" style="481"/>
    <col min="16070" max="16070" width="20.140625" style="481" customWidth="1"/>
    <col min="16071" max="16071" width="4.28515625" style="481" customWidth="1"/>
    <col min="16072" max="16072" width="39" style="481" customWidth="1"/>
    <col min="16073" max="16073" width="53.5703125" style="481" customWidth="1"/>
    <col min="16074" max="16077" width="7.7109375" style="481" customWidth="1"/>
    <col min="16078" max="16078" width="10" style="481" customWidth="1"/>
    <col min="16079" max="16080" width="9.28515625" style="481" customWidth="1"/>
    <col min="16081" max="16081" width="8" style="481" customWidth="1"/>
    <col min="16082" max="16384" width="9.140625" style="481"/>
  </cols>
  <sheetData>
    <row r="1" spans="1:89" ht="45" customHeight="1">
      <c r="A1" s="838"/>
      <c r="B1" s="837"/>
      <c r="C1" s="1453" t="s">
        <v>1099</v>
      </c>
      <c r="D1" s="1453"/>
      <c r="E1" s="1454"/>
      <c r="F1" s="1453"/>
      <c r="G1" s="1453"/>
      <c r="H1" s="1454"/>
      <c r="I1" s="1453"/>
      <c r="J1" s="1453"/>
      <c r="K1" s="1453"/>
      <c r="L1" s="1453"/>
      <c r="M1" s="1453"/>
      <c r="N1" s="1454"/>
      <c r="O1" s="1453"/>
      <c r="P1" s="1453"/>
      <c r="Q1" s="1453"/>
      <c r="R1" s="1453"/>
      <c r="S1" s="1453"/>
      <c r="T1" s="1453"/>
      <c r="U1" s="1453"/>
      <c r="V1" s="1453"/>
      <c r="W1" s="1453"/>
      <c r="X1" s="1453"/>
      <c r="Y1" s="1453"/>
      <c r="Z1" s="1453"/>
      <c r="AA1" s="1453"/>
      <c r="AB1" s="1453"/>
      <c r="AC1" s="1453"/>
      <c r="AD1" s="1453"/>
      <c r="AE1" s="1453"/>
      <c r="AF1" s="1453"/>
      <c r="AG1" s="1453"/>
      <c r="AH1" s="1454"/>
      <c r="AI1" s="1454"/>
      <c r="AJ1" s="1454"/>
      <c r="AK1" s="1454"/>
      <c r="AL1" s="1454"/>
      <c r="AM1" s="1453"/>
      <c r="AN1" s="1453"/>
      <c r="AO1" s="1453"/>
      <c r="AP1" s="1453"/>
      <c r="AQ1" s="1453"/>
      <c r="AR1" s="1453"/>
      <c r="AS1" s="1453"/>
      <c r="AT1" s="1453"/>
      <c r="AU1" s="1453"/>
      <c r="AV1" s="1453"/>
      <c r="AW1" s="1453"/>
      <c r="AX1" s="1453"/>
      <c r="AY1" s="1453"/>
      <c r="AZ1" s="1453"/>
      <c r="BA1" s="1453"/>
      <c r="BB1" s="1453"/>
      <c r="BC1" s="1453"/>
      <c r="BD1" s="1453"/>
      <c r="BE1" s="1453"/>
      <c r="BF1" s="1453"/>
      <c r="BG1" s="1453"/>
      <c r="BH1" s="1453"/>
      <c r="BI1" s="1453"/>
      <c r="BJ1" s="1453"/>
      <c r="BK1" s="1453"/>
      <c r="BL1" s="1453"/>
      <c r="BM1" s="1453"/>
      <c r="BN1" s="1453"/>
      <c r="BO1" s="1453"/>
      <c r="BP1" s="1453"/>
      <c r="BQ1" s="1453"/>
      <c r="BR1" s="1453"/>
      <c r="BS1" s="1453"/>
      <c r="BT1" s="1453"/>
      <c r="BU1" s="1453"/>
      <c r="BV1" s="1453"/>
      <c r="BW1" s="1453"/>
      <c r="BX1" s="1453"/>
      <c r="BY1" s="1453"/>
      <c r="BZ1" s="1453"/>
      <c r="CA1" s="1453"/>
      <c r="CB1" s="1453"/>
      <c r="CC1" s="1453"/>
      <c r="CD1" s="1453"/>
      <c r="CE1" s="1455"/>
      <c r="CF1" s="1453"/>
      <c r="CG1" s="1455"/>
      <c r="CH1" s="1453"/>
      <c r="CI1" s="1453"/>
      <c r="CJ1" s="1453"/>
      <c r="CK1" s="1455"/>
    </row>
    <row r="2" spans="1:89" ht="3.75" customHeight="1"/>
    <row r="3" spans="1:89" ht="81.75" customHeight="1">
      <c r="A3" s="1456" t="s">
        <v>0</v>
      </c>
      <c r="B3" s="1457" t="s">
        <v>0</v>
      </c>
      <c r="C3" s="1456" t="s">
        <v>722</v>
      </c>
      <c r="D3" s="1457"/>
      <c r="E3" s="1456" t="s">
        <v>2</v>
      </c>
      <c r="F3" s="1457"/>
      <c r="G3" s="1458" t="s">
        <v>194</v>
      </c>
      <c r="H3" s="1456" t="s">
        <v>195</v>
      </c>
      <c r="I3" s="1458" t="s">
        <v>286</v>
      </c>
      <c r="J3" s="1459" t="s">
        <v>3</v>
      </c>
      <c r="K3" s="1460" t="s">
        <v>196</v>
      </c>
      <c r="L3" s="1460"/>
      <c r="M3" s="1460"/>
      <c r="N3" s="1460"/>
      <c r="O3" s="1460"/>
      <c r="P3" s="1460"/>
      <c r="Q3" s="1460"/>
      <c r="R3" s="1460"/>
      <c r="S3" s="1460"/>
      <c r="T3" s="1461"/>
      <c r="U3" s="850"/>
      <c r="V3" s="1434" t="s">
        <v>1419</v>
      </c>
      <c r="W3" s="1435"/>
      <c r="X3" s="1435"/>
      <c r="Y3" s="1436"/>
      <c r="Z3" s="1440" t="s">
        <v>1420</v>
      </c>
      <c r="AA3" s="1441"/>
      <c r="AB3" s="1441"/>
      <c r="AC3" s="1442"/>
      <c r="AD3" s="1446" t="s">
        <v>1092</v>
      </c>
      <c r="AE3" s="1446"/>
      <c r="AF3" s="1446"/>
      <c r="AG3" s="1446"/>
      <c r="AH3" s="1446" t="s">
        <v>1421</v>
      </c>
      <c r="AI3" s="1446"/>
      <c r="AJ3" s="1446"/>
      <c r="AK3" s="1446"/>
      <c r="AL3" s="1446"/>
      <c r="AM3" s="1446" t="s">
        <v>1394</v>
      </c>
      <c r="AN3" s="1446"/>
      <c r="AO3" s="1446"/>
      <c r="AP3" s="1446"/>
      <c r="AQ3" s="1440" t="s">
        <v>1395</v>
      </c>
      <c r="AR3" s="1441"/>
      <c r="AS3" s="1442"/>
      <c r="AT3" s="1446" t="s">
        <v>1096</v>
      </c>
      <c r="AU3" s="1446"/>
      <c r="AV3" s="1446"/>
      <c r="AW3" s="1446"/>
      <c r="AX3" s="1440" t="s">
        <v>1097</v>
      </c>
      <c r="AY3" s="1442"/>
      <c r="AZ3" s="1446" t="s">
        <v>1098</v>
      </c>
      <c r="BA3" s="1446"/>
      <c r="BB3" s="1446"/>
      <c r="BC3" s="1446"/>
      <c r="BD3" s="1434" t="s">
        <v>1099</v>
      </c>
      <c r="BE3" s="1436"/>
      <c r="BF3" s="1462" t="s">
        <v>1460</v>
      </c>
      <c r="BG3" s="1463"/>
      <c r="BH3" s="1463"/>
      <c r="BI3" s="1463"/>
      <c r="BJ3" s="1463"/>
      <c r="BK3" s="1463"/>
      <c r="BL3" s="1463"/>
      <c r="BM3" s="1463"/>
      <c r="BN3" s="1463"/>
      <c r="BO3" s="1463"/>
      <c r="BP3" s="1463"/>
      <c r="BQ3" s="1463"/>
      <c r="BR3" s="1463"/>
      <c r="BS3" s="1463"/>
      <c r="BT3" s="1463"/>
      <c r="BU3" s="1463"/>
      <c r="BV3" s="1463"/>
      <c r="BW3" s="1463"/>
      <c r="BX3" s="1463"/>
      <c r="BY3" s="1463"/>
      <c r="BZ3" s="1463"/>
      <c r="CA3" s="1463"/>
      <c r="CB3" s="1463"/>
      <c r="CC3" s="1463"/>
      <c r="CD3" s="1464" t="s">
        <v>198</v>
      </c>
      <c r="CE3" s="1465"/>
      <c r="CF3" s="1464"/>
      <c r="CG3" s="1465"/>
      <c r="CH3" s="1464"/>
      <c r="CI3" s="1464"/>
      <c r="CJ3" s="1464" t="s">
        <v>199</v>
      </c>
      <c r="CK3" s="1465"/>
    </row>
    <row r="4" spans="1:89" ht="39" customHeight="1">
      <c r="A4" s="1456"/>
      <c r="B4" s="1457"/>
      <c r="C4" s="1456"/>
      <c r="D4" s="1457"/>
      <c r="E4" s="1456"/>
      <c r="F4" s="1457"/>
      <c r="G4" s="1458"/>
      <c r="H4" s="1456"/>
      <c r="I4" s="1458"/>
      <c r="J4" s="1459"/>
      <c r="K4" s="841" t="s">
        <v>1041</v>
      </c>
      <c r="L4" s="841" t="s">
        <v>1441</v>
      </c>
      <c r="M4" s="841" t="s">
        <v>1056</v>
      </c>
      <c r="N4" s="841" t="s">
        <v>1152</v>
      </c>
      <c r="O4" s="841" t="s">
        <v>1442</v>
      </c>
      <c r="P4" s="841" t="s">
        <v>1443</v>
      </c>
      <c r="Q4" s="841" t="s">
        <v>1058</v>
      </c>
      <c r="R4" s="243" t="s">
        <v>965</v>
      </c>
      <c r="S4" s="841" t="s">
        <v>1059</v>
      </c>
      <c r="T4" s="400" t="s">
        <v>1060</v>
      </c>
      <c r="U4" s="851"/>
      <c r="V4" s="1437"/>
      <c r="W4" s="1438"/>
      <c r="X4" s="1438"/>
      <c r="Y4" s="1439"/>
      <c r="Z4" s="1443"/>
      <c r="AA4" s="1444"/>
      <c r="AB4" s="1444"/>
      <c r="AC4" s="1445"/>
      <c r="AD4" s="1446"/>
      <c r="AE4" s="1446"/>
      <c r="AF4" s="1446"/>
      <c r="AG4" s="1446"/>
      <c r="AH4" s="1446"/>
      <c r="AI4" s="1446"/>
      <c r="AJ4" s="1446"/>
      <c r="AK4" s="1446"/>
      <c r="AL4" s="1446"/>
      <c r="AM4" s="1446"/>
      <c r="AN4" s="1446"/>
      <c r="AO4" s="1446"/>
      <c r="AP4" s="1446"/>
      <c r="AQ4" s="1443"/>
      <c r="AR4" s="1444"/>
      <c r="AS4" s="1445"/>
      <c r="AT4" s="1446"/>
      <c r="AU4" s="1446"/>
      <c r="AV4" s="1446"/>
      <c r="AW4" s="1446"/>
      <c r="AX4" s="1443"/>
      <c r="AY4" s="1445"/>
      <c r="AZ4" s="1446"/>
      <c r="BA4" s="1446"/>
      <c r="BB4" s="1446"/>
      <c r="BC4" s="1446"/>
      <c r="BD4" s="1437"/>
      <c r="BE4" s="1439"/>
      <c r="BF4" s="1466" t="s">
        <v>1040</v>
      </c>
      <c r="BG4" s="1469" t="s">
        <v>1100</v>
      </c>
      <c r="BH4" s="1466" t="s">
        <v>1039</v>
      </c>
      <c r="BI4" s="1466" t="s">
        <v>1101</v>
      </c>
      <c r="BJ4" s="1466" t="s">
        <v>1102</v>
      </c>
      <c r="BK4" s="1466" t="s">
        <v>1103</v>
      </c>
      <c r="BL4" s="1466" t="s">
        <v>1104</v>
      </c>
      <c r="BM4" s="1466" t="s">
        <v>1105</v>
      </c>
      <c r="BN4" s="1466" t="s">
        <v>1106</v>
      </c>
      <c r="BO4" s="1466" t="s">
        <v>1108</v>
      </c>
      <c r="BP4" s="1469" t="s">
        <v>1107</v>
      </c>
      <c r="BQ4" s="1472" t="s">
        <v>1127</v>
      </c>
      <c r="BR4" s="1466" t="s">
        <v>1130</v>
      </c>
      <c r="BS4" s="1491" t="s">
        <v>1109</v>
      </c>
      <c r="BT4" s="1469" t="s">
        <v>1110</v>
      </c>
      <c r="BU4" s="1475" t="s">
        <v>1112</v>
      </c>
      <c r="BV4" s="1475" t="s">
        <v>1111</v>
      </c>
      <c r="BW4" s="1472" t="s">
        <v>1427</v>
      </c>
      <c r="BX4" s="1478" t="s">
        <v>1428</v>
      </c>
      <c r="BY4" s="1472" t="s">
        <v>1429</v>
      </c>
      <c r="BZ4" s="1478" t="s">
        <v>1430</v>
      </c>
      <c r="CA4" s="1472" t="s">
        <v>1432</v>
      </c>
      <c r="CB4" s="1472" t="s">
        <v>1433</v>
      </c>
      <c r="CC4" s="1475" t="s">
        <v>1431</v>
      </c>
      <c r="CD4" s="1464" t="s">
        <v>200</v>
      </c>
      <c r="CE4" s="1465"/>
      <c r="CF4" s="1464" t="s">
        <v>201</v>
      </c>
      <c r="CG4" s="1465"/>
      <c r="CH4" s="1464" t="s">
        <v>202</v>
      </c>
      <c r="CI4" s="1464"/>
      <c r="CJ4" s="1489" t="s">
        <v>203</v>
      </c>
      <c r="CK4" s="1485" t="s">
        <v>204</v>
      </c>
    </row>
    <row r="5" spans="1:89" ht="18.75" customHeight="1">
      <c r="A5" s="1456"/>
      <c r="B5" s="1457"/>
      <c r="C5" s="1456"/>
      <c r="D5" s="1457"/>
      <c r="E5" s="1456"/>
      <c r="F5" s="1457"/>
      <c r="G5" s="1458"/>
      <c r="H5" s="1456"/>
      <c r="I5" s="1458"/>
      <c r="J5" s="1459"/>
      <c r="K5" s="836" t="s">
        <v>205</v>
      </c>
      <c r="L5" s="836" t="s">
        <v>205</v>
      </c>
      <c r="M5" s="836" t="s">
        <v>205</v>
      </c>
      <c r="N5" s="836" t="s">
        <v>282</v>
      </c>
      <c r="O5" s="836" t="s">
        <v>205</v>
      </c>
      <c r="P5" s="836" t="s">
        <v>206</v>
      </c>
      <c r="Q5" s="836" t="s">
        <v>205</v>
      </c>
      <c r="R5" s="836" t="s">
        <v>281</v>
      </c>
      <c r="S5" s="836" t="s">
        <v>206</v>
      </c>
      <c r="T5" s="244" t="s">
        <v>281</v>
      </c>
      <c r="U5" s="832" t="s">
        <v>288</v>
      </c>
      <c r="V5" s="1487" t="s">
        <v>207</v>
      </c>
      <c r="W5" s="1488"/>
      <c r="X5" s="1487" t="s">
        <v>208</v>
      </c>
      <c r="Y5" s="1488"/>
      <c r="Z5" s="1450" t="s">
        <v>207</v>
      </c>
      <c r="AA5" s="1452"/>
      <c r="AB5" s="1450" t="s">
        <v>261</v>
      </c>
      <c r="AC5" s="1452"/>
      <c r="AD5" s="1450" t="s">
        <v>264</v>
      </c>
      <c r="AE5" s="1452"/>
      <c r="AF5" s="836" t="s">
        <v>208</v>
      </c>
      <c r="AG5" s="836" t="s">
        <v>265</v>
      </c>
      <c r="AH5" s="212" t="s">
        <v>207</v>
      </c>
      <c r="AI5" s="1450" t="s">
        <v>208</v>
      </c>
      <c r="AJ5" s="1452"/>
      <c r="AK5" s="1450" t="s">
        <v>209</v>
      </c>
      <c r="AL5" s="1452"/>
      <c r="AM5" s="212" t="s">
        <v>207</v>
      </c>
      <c r="AN5" s="1450" t="s">
        <v>208</v>
      </c>
      <c r="AO5" s="1452"/>
      <c r="AP5" s="212" t="s">
        <v>209</v>
      </c>
      <c r="AQ5" s="1450" t="s">
        <v>207</v>
      </c>
      <c r="AR5" s="1452"/>
      <c r="AS5" s="836" t="s">
        <v>208</v>
      </c>
      <c r="AT5" s="1450" t="s">
        <v>207</v>
      </c>
      <c r="AU5" s="1452"/>
      <c r="AV5" s="1450" t="s">
        <v>208</v>
      </c>
      <c r="AW5" s="1452"/>
      <c r="AX5" s="1450" t="s">
        <v>207</v>
      </c>
      <c r="AY5" s="1452"/>
      <c r="AZ5" s="1450" t="s">
        <v>207</v>
      </c>
      <c r="BA5" s="1452"/>
      <c r="BB5" s="1450" t="s">
        <v>208</v>
      </c>
      <c r="BC5" s="1452"/>
      <c r="BD5" s="836" t="s">
        <v>207</v>
      </c>
      <c r="BE5" s="836" t="s">
        <v>208</v>
      </c>
      <c r="BF5" s="1467"/>
      <c r="BG5" s="1470"/>
      <c r="BH5" s="1467"/>
      <c r="BI5" s="1467"/>
      <c r="BJ5" s="1467"/>
      <c r="BK5" s="1467"/>
      <c r="BL5" s="1467"/>
      <c r="BM5" s="1467"/>
      <c r="BN5" s="1467"/>
      <c r="BO5" s="1467"/>
      <c r="BP5" s="1470"/>
      <c r="BQ5" s="1473"/>
      <c r="BR5" s="1467"/>
      <c r="BS5" s="1492"/>
      <c r="BT5" s="1470"/>
      <c r="BU5" s="1476"/>
      <c r="BV5" s="1476"/>
      <c r="BW5" s="1473"/>
      <c r="BX5" s="1479"/>
      <c r="BY5" s="1473"/>
      <c r="BZ5" s="1479"/>
      <c r="CA5" s="1473"/>
      <c r="CB5" s="1473"/>
      <c r="CC5" s="1476"/>
      <c r="CD5" s="1489"/>
      <c r="CE5" s="1478"/>
      <c r="CF5" s="1489"/>
      <c r="CG5" s="1478"/>
      <c r="CH5" s="1489"/>
      <c r="CI5" s="1489"/>
      <c r="CJ5" s="1490"/>
      <c r="CK5" s="1486"/>
    </row>
    <row r="6" spans="1:89" ht="19.5">
      <c r="A6" s="772"/>
      <c r="B6" s="1481" t="s">
        <v>216</v>
      </c>
      <c r="C6" s="1482"/>
      <c r="D6" s="1481"/>
      <c r="E6" s="1482"/>
      <c r="F6" s="1481"/>
      <c r="G6" s="1483"/>
      <c r="H6" s="1484"/>
      <c r="I6" s="852"/>
      <c r="J6" s="237">
        <f>SUM(J7:J12)</f>
        <v>0</v>
      </c>
      <c r="K6" s="494">
        <f t="shared" ref="K6:T6" si="0">COUNTIF(K12:K256,"x")</f>
        <v>21</v>
      </c>
      <c r="L6" s="245">
        <f t="shared" si="0"/>
        <v>27</v>
      </c>
      <c r="M6" s="245">
        <f t="shared" si="0"/>
        <v>22</v>
      </c>
      <c r="N6" s="853">
        <f t="shared" si="0"/>
        <v>26</v>
      </c>
      <c r="O6" s="245">
        <f t="shared" si="0"/>
        <v>25</v>
      </c>
      <c r="P6" s="245">
        <f t="shared" si="0"/>
        <v>22</v>
      </c>
      <c r="Q6" s="245">
        <f t="shared" si="0"/>
        <v>22</v>
      </c>
      <c r="R6" s="245">
        <f t="shared" si="0"/>
        <v>17</v>
      </c>
      <c r="S6" s="245">
        <f t="shared" si="0"/>
        <v>18</v>
      </c>
      <c r="T6" s="245">
        <f t="shared" si="0"/>
        <v>15</v>
      </c>
      <c r="U6" s="245">
        <f>COUNTIF(U12:U256,"1")</f>
        <v>162</v>
      </c>
      <c r="V6" s="237">
        <v>0</v>
      </c>
      <c r="W6" s="237">
        <v>0</v>
      </c>
      <c r="X6" s="237">
        <f t="shared" ref="X6:BE6" si="1">SUM(X7:X12)</f>
        <v>0</v>
      </c>
      <c r="Y6" s="237">
        <f t="shared" si="1"/>
        <v>0</v>
      </c>
      <c r="Z6" s="237">
        <f t="shared" si="1"/>
        <v>0</v>
      </c>
      <c r="AA6" s="237">
        <f t="shared" si="1"/>
        <v>0</v>
      </c>
      <c r="AB6" s="237">
        <f t="shared" si="1"/>
        <v>0</v>
      </c>
      <c r="AC6" s="237">
        <f t="shared" si="1"/>
        <v>0</v>
      </c>
      <c r="AD6" s="237">
        <f t="shared" si="1"/>
        <v>0</v>
      </c>
      <c r="AE6" s="237">
        <f t="shared" si="1"/>
        <v>0</v>
      </c>
      <c r="AF6" s="237">
        <f t="shared" si="1"/>
        <v>0</v>
      </c>
      <c r="AG6" s="237">
        <f t="shared" si="1"/>
        <v>0</v>
      </c>
      <c r="AH6" s="839">
        <f t="shared" si="1"/>
        <v>0</v>
      </c>
      <c r="AI6" s="839">
        <f>SUM(AI7:AI12)</f>
        <v>0</v>
      </c>
      <c r="AJ6" s="839">
        <f t="shared" si="1"/>
        <v>0</v>
      </c>
      <c r="AK6" s="839">
        <f>SUM(AK7:AK12)</f>
        <v>0</v>
      </c>
      <c r="AL6" s="839">
        <f t="shared" si="1"/>
        <v>0</v>
      </c>
      <c r="AM6" s="237">
        <f t="shared" si="1"/>
        <v>0</v>
      </c>
      <c r="AN6" s="237">
        <f t="shared" si="1"/>
        <v>0</v>
      </c>
      <c r="AO6" s="237">
        <f t="shared" si="1"/>
        <v>0</v>
      </c>
      <c r="AP6" s="237">
        <f t="shared" si="1"/>
        <v>0</v>
      </c>
      <c r="AQ6" s="237">
        <f t="shared" si="1"/>
        <v>0</v>
      </c>
      <c r="AR6" s="237">
        <f t="shared" si="1"/>
        <v>0</v>
      </c>
      <c r="AS6" s="237">
        <f t="shared" si="1"/>
        <v>0</v>
      </c>
      <c r="AT6" s="237">
        <f t="shared" si="1"/>
        <v>0</v>
      </c>
      <c r="AU6" s="237">
        <f t="shared" si="1"/>
        <v>0</v>
      </c>
      <c r="AV6" s="237">
        <f t="shared" si="1"/>
        <v>0</v>
      </c>
      <c r="AW6" s="237">
        <f t="shared" si="1"/>
        <v>0</v>
      </c>
      <c r="AX6" s="237">
        <f t="shared" si="1"/>
        <v>0</v>
      </c>
      <c r="AY6" s="237">
        <f t="shared" si="1"/>
        <v>0</v>
      </c>
      <c r="AZ6" s="237">
        <f t="shared" si="1"/>
        <v>0</v>
      </c>
      <c r="BA6" s="237">
        <f t="shared" si="1"/>
        <v>0</v>
      </c>
      <c r="BB6" s="237">
        <f t="shared" si="1"/>
        <v>0</v>
      </c>
      <c r="BC6" s="237">
        <f t="shared" si="1"/>
        <v>0</v>
      </c>
      <c r="BD6" s="237"/>
      <c r="BE6" s="237">
        <f t="shared" si="1"/>
        <v>0</v>
      </c>
      <c r="BF6" s="1467"/>
      <c r="BG6" s="1470"/>
      <c r="BH6" s="1467"/>
      <c r="BI6" s="1467"/>
      <c r="BJ6" s="1467"/>
      <c r="BK6" s="1467"/>
      <c r="BL6" s="1467"/>
      <c r="BM6" s="1467"/>
      <c r="BN6" s="1467"/>
      <c r="BO6" s="1467"/>
      <c r="BP6" s="1470"/>
      <c r="BQ6" s="1473"/>
      <c r="BR6" s="1467"/>
      <c r="BS6" s="1492"/>
      <c r="BT6" s="1470"/>
      <c r="BU6" s="1476"/>
      <c r="BV6" s="1476"/>
      <c r="BW6" s="1473"/>
      <c r="BX6" s="1479"/>
      <c r="BY6" s="1473"/>
      <c r="BZ6" s="1479"/>
      <c r="CA6" s="1473"/>
      <c r="CB6" s="1473"/>
      <c r="CC6" s="1476"/>
      <c r="CD6" s="839"/>
      <c r="CE6" s="854"/>
      <c r="CF6" s="839"/>
      <c r="CG6" s="854"/>
      <c r="CH6" s="839"/>
      <c r="CI6" s="839"/>
      <c r="CJ6" s="839"/>
      <c r="CK6" s="854"/>
    </row>
    <row r="7" spans="1:89" ht="57.75" customHeight="1">
      <c r="A7" s="839"/>
      <c r="B7" s="842"/>
      <c r="C7" s="839" t="s">
        <v>6</v>
      </c>
      <c r="D7" s="842" t="s">
        <v>7</v>
      </c>
      <c r="E7" s="839" t="s">
        <v>8</v>
      </c>
      <c r="F7" s="842" t="s">
        <v>7</v>
      </c>
      <c r="G7" s="238"/>
      <c r="H7" s="240"/>
      <c r="I7" s="238"/>
      <c r="J7" s="855"/>
      <c r="K7" s="836" t="s">
        <v>1156</v>
      </c>
      <c r="L7" s="836" t="s">
        <v>1157</v>
      </c>
      <c r="M7" s="836" t="s">
        <v>1158</v>
      </c>
      <c r="N7" s="836" t="s">
        <v>1159</v>
      </c>
      <c r="O7" s="836" t="s">
        <v>1072</v>
      </c>
      <c r="P7" s="836" t="s">
        <v>1074</v>
      </c>
      <c r="Q7" s="836" t="s">
        <v>1075</v>
      </c>
      <c r="R7" s="836" t="s">
        <v>1076</v>
      </c>
      <c r="S7" s="836" t="s">
        <v>1077</v>
      </c>
      <c r="T7" s="244" t="s">
        <v>1078</v>
      </c>
      <c r="U7" s="832"/>
      <c r="V7" s="1450" t="s">
        <v>259</v>
      </c>
      <c r="W7" s="1452"/>
      <c r="X7" s="1450" t="s">
        <v>260</v>
      </c>
      <c r="Y7" s="1452"/>
      <c r="Z7" s="1450" t="s">
        <v>262</v>
      </c>
      <c r="AA7" s="1452"/>
      <c r="AB7" s="1450" t="s">
        <v>263</v>
      </c>
      <c r="AC7" s="1452"/>
      <c r="AD7" s="1450" t="s">
        <v>1035</v>
      </c>
      <c r="AE7" s="1452"/>
      <c r="AF7" s="836" t="s">
        <v>757</v>
      </c>
      <c r="AG7" s="836" t="s">
        <v>758</v>
      </c>
      <c r="AH7" s="212" t="s">
        <v>760</v>
      </c>
      <c r="AI7" s="1450" t="s">
        <v>266</v>
      </c>
      <c r="AJ7" s="1452"/>
      <c r="AK7" s="1450" t="s">
        <v>759</v>
      </c>
      <c r="AL7" s="1452"/>
      <c r="AM7" s="836" t="s">
        <v>1036</v>
      </c>
      <c r="AN7" s="1450" t="s">
        <v>267</v>
      </c>
      <c r="AO7" s="1452"/>
      <c r="AP7" s="212" t="s">
        <v>269</v>
      </c>
      <c r="AQ7" s="1450" t="s">
        <v>720</v>
      </c>
      <c r="AR7" s="1452"/>
      <c r="AS7" s="836" t="s">
        <v>898</v>
      </c>
      <c r="AT7" s="1450" t="s">
        <v>271</v>
      </c>
      <c r="AU7" s="1452"/>
      <c r="AV7" s="1450" t="s">
        <v>270</v>
      </c>
      <c r="AW7" s="1452"/>
      <c r="AX7" s="1450" t="s">
        <v>896</v>
      </c>
      <c r="AY7" s="1452"/>
      <c r="AZ7" s="1450" t="s">
        <v>272</v>
      </c>
      <c r="BA7" s="1452"/>
      <c r="BB7" s="1450" t="s">
        <v>763</v>
      </c>
      <c r="BC7" s="1452"/>
      <c r="BD7" s="830" t="s">
        <v>1037</v>
      </c>
      <c r="BE7" s="836" t="s">
        <v>1038</v>
      </c>
      <c r="BF7" s="1468"/>
      <c r="BG7" s="1471"/>
      <c r="BH7" s="1468"/>
      <c r="BI7" s="1468"/>
      <c r="BJ7" s="1468"/>
      <c r="BK7" s="1468"/>
      <c r="BL7" s="1468"/>
      <c r="BM7" s="1468"/>
      <c r="BN7" s="1468"/>
      <c r="BO7" s="1468"/>
      <c r="BP7" s="1471"/>
      <c r="BQ7" s="1474"/>
      <c r="BR7" s="1468"/>
      <c r="BS7" s="1493"/>
      <c r="BT7" s="1471"/>
      <c r="BU7" s="1477"/>
      <c r="BV7" s="1477"/>
      <c r="BW7" s="1474"/>
      <c r="BX7" s="1480"/>
      <c r="BY7" s="1474"/>
      <c r="BZ7" s="1480"/>
      <c r="CA7" s="1474"/>
      <c r="CB7" s="1474"/>
      <c r="CC7" s="1477"/>
      <c r="CD7" s="856" t="s">
        <v>210</v>
      </c>
      <c r="CE7" s="833" t="s">
        <v>211</v>
      </c>
      <c r="CF7" s="856" t="s">
        <v>210</v>
      </c>
      <c r="CG7" s="833" t="s">
        <v>211</v>
      </c>
      <c r="CH7" s="856" t="s">
        <v>210</v>
      </c>
      <c r="CI7" s="856" t="s">
        <v>211</v>
      </c>
      <c r="CJ7" s="857"/>
      <c r="CK7" s="858"/>
    </row>
    <row r="8" spans="1:89" ht="26.25" hidden="1" customHeight="1">
      <c r="A8" s="839"/>
      <c r="B8" s="842"/>
      <c r="C8" s="859"/>
      <c r="D8" s="860"/>
      <c r="E8" s="831"/>
      <c r="F8" s="860"/>
      <c r="G8" s="771"/>
      <c r="H8" s="240"/>
      <c r="I8" s="238"/>
      <c r="J8" s="855"/>
      <c r="K8" s="836"/>
      <c r="L8" s="836"/>
      <c r="M8" s="836"/>
      <c r="N8" s="836"/>
      <c r="O8" s="836"/>
      <c r="P8" s="836"/>
      <c r="Q8" s="836"/>
      <c r="R8" s="836"/>
      <c r="S8" s="836"/>
      <c r="T8" s="244"/>
      <c r="U8" s="832"/>
      <c r="V8" s="829"/>
      <c r="W8" s="830"/>
      <c r="X8" s="829"/>
      <c r="Y8" s="830"/>
      <c r="Z8" s="829"/>
      <c r="AA8" s="830"/>
      <c r="AB8" s="829"/>
      <c r="AC8" s="830"/>
      <c r="AD8" s="829"/>
      <c r="AE8" s="830"/>
      <c r="AF8" s="836"/>
      <c r="AG8" s="836"/>
      <c r="AH8" s="212"/>
      <c r="AI8" s="829"/>
      <c r="AJ8" s="830"/>
      <c r="AK8" s="829"/>
      <c r="AL8" s="830"/>
      <c r="AM8" s="836"/>
      <c r="AN8" s="829"/>
      <c r="AO8" s="830"/>
      <c r="AP8" s="212"/>
      <c r="AQ8" s="829"/>
      <c r="AR8" s="830"/>
      <c r="AS8" s="836"/>
      <c r="AT8" s="829"/>
      <c r="AU8" s="830"/>
      <c r="AV8" s="829"/>
      <c r="AW8" s="830"/>
      <c r="AX8" s="829"/>
      <c r="AY8" s="830"/>
      <c r="AZ8" s="829"/>
      <c r="BA8" s="830"/>
      <c r="BB8" s="830"/>
      <c r="BC8" s="212"/>
      <c r="BD8" s="830"/>
      <c r="BE8" s="836"/>
      <c r="BF8" s="835"/>
      <c r="BG8" s="834"/>
      <c r="BH8" s="834"/>
      <c r="BI8" s="834"/>
      <c r="BJ8" s="834"/>
      <c r="BK8" s="834"/>
      <c r="BL8" s="834"/>
      <c r="BM8" s="834"/>
      <c r="BN8" s="834"/>
      <c r="BO8" s="834"/>
      <c r="BP8" s="834"/>
      <c r="BQ8" s="834"/>
      <c r="BR8" s="834"/>
      <c r="BS8" s="834"/>
      <c r="BT8" s="834"/>
      <c r="BU8" s="834"/>
      <c r="BV8" s="834"/>
      <c r="BW8" s="834"/>
      <c r="BX8" s="834"/>
      <c r="BY8" s="834"/>
      <c r="BZ8" s="834"/>
      <c r="CA8" s="834"/>
      <c r="CB8" s="834"/>
      <c r="CC8" s="834"/>
      <c r="CD8" s="856"/>
      <c r="CE8" s="833"/>
      <c r="CF8" s="856"/>
      <c r="CG8" s="833"/>
      <c r="CH8" s="856"/>
      <c r="CI8" s="856"/>
      <c r="CJ8" s="857"/>
      <c r="CK8" s="858"/>
    </row>
    <row r="9" spans="1:89" ht="49.5" customHeight="1">
      <c r="A9" s="839">
        <v>1</v>
      </c>
      <c r="B9" s="178">
        <v>1</v>
      </c>
      <c r="C9" s="1494" t="s">
        <v>9</v>
      </c>
      <c r="D9" s="1495"/>
      <c r="E9" s="1495"/>
      <c r="F9" s="1495"/>
      <c r="G9" s="1496"/>
      <c r="H9" s="402" t="s">
        <v>316</v>
      </c>
      <c r="I9" s="239" t="s">
        <v>316</v>
      </c>
      <c r="J9" s="239" t="s">
        <v>316</v>
      </c>
      <c r="K9" s="506" t="s">
        <v>316</v>
      </c>
      <c r="L9" s="239" t="s">
        <v>316</v>
      </c>
      <c r="M9" s="239" t="s">
        <v>316</v>
      </c>
      <c r="N9" s="836" t="s">
        <v>316</v>
      </c>
      <c r="O9" s="239" t="s">
        <v>316</v>
      </c>
      <c r="P9" s="239" t="s">
        <v>316</v>
      </c>
      <c r="Q9" s="239" t="s">
        <v>316</v>
      </c>
      <c r="R9" s="239"/>
      <c r="S9" s="239" t="s">
        <v>316</v>
      </c>
      <c r="T9" s="239" t="s">
        <v>316</v>
      </c>
      <c r="U9" s="239" t="s">
        <v>316</v>
      </c>
      <c r="V9" s="239" t="s">
        <v>316</v>
      </c>
      <c r="W9" s="239" t="s">
        <v>316</v>
      </c>
      <c r="X9" s="239" t="s">
        <v>316</v>
      </c>
      <c r="Y9" s="239" t="s">
        <v>316</v>
      </c>
      <c r="Z9" s="239" t="s">
        <v>316</v>
      </c>
      <c r="AA9" s="239" t="s">
        <v>316</v>
      </c>
      <c r="AB9" s="239" t="s">
        <v>316</v>
      </c>
      <c r="AC9" s="239" t="s">
        <v>316</v>
      </c>
      <c r="AD9" s="239" t="s">
        <v>316</v>
      </c>
      <c r="AE9" s="239" t="s">
        <v>316</v>
      </c>
      <c r="AF9" s="239" t="s">
        <v>316</v>
      </c>
      <c r="AG9" s="239" t="s">
        <v>316</v>
      </c>
      <c r="AH9" s="836" t="s">
        <v>316</v>
      </c>
      <c r="AI9" s="836" t="s">
        <v>316</v>
      </c>
      <c r="AJ9" s="836" t="s">
        <v>316</v>
      </c>
      <c r="AK9" s="836" t="s">
        <v>316</v>
      </c>
      <c r="AL9" s="836" t="s">
        <v>316</v>
      </c>
      <c r="AM9" s="239" t="s">
        <v>316</v>
      </c>
      <c r="AN9" s="239" t="s">
        <v>316</v>
      </c>
      <c r="AO9" s="239" t="s">
        <v>316</v>
      </c>
      <c r="AP9" s="239" t="s">
        <v>316</v>
      </c>
      <c r="AQ9" s="239"/>
      <c r="AR9" s="239"/>
      <c r="AS9" s="239" t="s">
        <v>316</v>
      </c>
      <c r="AT9" s="239" t="s">
        <v>316</v>
      </c>
      <c r="AU9" s="239" t="s">
        <v>316</v>
      </c>
      <c r="AV9" s="239" t="s">
        <v>316</v>
      </c>
      <c r="AW9" s="239" t="s">
        <v>316</v>
      </c>
      <c r="AX9" s="239"/>
      <c r="AY9" s="239"/>
      <c r="AZ9" s="239" t="s">
        <v>316</v>
      </c>
      <c r="BA9" s="239" t="s">
        <v>316</v>
      </c>
      <c r="BB9" s="239" t="s">
        <v>316</v>
      </c>
      <c r="BC9" s="239" t="s">
        <v>316</v>
      </c>
      <c r="BD9" s="239"/>
      <c r="BE9" s="239" t="s">
        <v>316</v>
      </c>
      <c r="BF9" s="506" t="s">
        <v>316</v>
      </c>
      <c r="BG9" s="506" t="s">
        <v>316</v>
      </c>
      <c r="BH9" s="506" t="s">
        <v>316</v>
      </c>
      <c r="BI9" s="506" t="s">
        <v>316</v>
      </c>
      <c r="BJ9" s="506" t="s">
        <v>316</v>
      </c>
      <c r="BK9" s="506" t="s">
        <v>316</v>
      </c>
      <c r="BL9" s="506" t="s">
        <v>316</v>
      </c>
      <c r="BM9" s="506" t="s">
        <v>316</v>
      </c>
      <c r="BN9" s="506" t="s">
        <v>316</v>
      </c>
      <c r="BO9" s="506" t="s">
        <v>316</v>
      </c>
      <c r="BP9" s="506" t="s">
        <v>316</v>
      </c>
      <c r="BQ9" s="506" t="s">
        <v>316</v>
      </c>
      <c r="BR9" s="506" t="s">
        <v>316</v>
      </c>
      <c r="BS9" s="506" t="s">
        <v>316</v>
      </c>
      <c r="BT9" s="506" t="s">
        <v>316</v>
      </c>
      <c r="BU9" s="506" t="s">
        <v>316</v>
      </c>
      <c r="BV9" s="506" t="s">
        <v>316</v>
      </c>
      <c r="BW9" s="506" t="s">
        <v>316</v>
      </c>
      <c r="BX9" s="506" t="s">
        <v>316</v>
      </c>
      <c r="BY9" s="506" t="s">
        <v>316</v>
      </c>
      <c r="BZ9" s="506" t="s">
        <v>316</v>
      </c>
      <c r="CA9" s="506" t="s">
        <v>316</v>
      </c>
      <c r="CB9" s="506" t="s">
        <v>316</v>
      </c>
      <c r="CC9" s="506" t="s">
        <v>316</v>
      </c>
      <c r="CD9" s="506" t="s">
        <v>316</v>
      </c>
      <c r="CE9" s="861" t="s">
        <v>316</v>
      </c>
      <c r="CF9" s="506" t="s">
        <v>316</v>
      </c>
      <c r="CG9" s="861" t="s">
        <v>316</v>
      </c>
      <c r="CH9" s="506" t="s">
        <v>316</v>
      </c>
      <c r="CI9" s="506" t="s">
        <v>316</v>
      </c>
      <c r="CJ9" s="506" t="s">
        <v>316</v>
      </c>
      <c r="CK9" s="861" t="s">
        <v>316</v>
      </c>
    </row>
    <row r="10" spans="1:89" s="170" customFormat="1" hidden="1">
      <c r="A10" s="171">
        <v>2</v>
      </c>
      <c r="B10" s="178">
        <v>2</v>
      </c>
      <c r="C10" s="1497" t="s">
        <v>12</v>
      </c>
      <c r="D10" s="1498"/>
      <c r="E10" s="1497"/>
      <c r="F10" s="176" t="s">
        <v>316</v>
      </c>
      <c r="G10" s="176" t="s">
        <v>316</v>
      </c>
      <c r="H10" s="239" t="s">
        <v>316</v>
      </c>
      <c r="I10" s="176" t="s">
        <v>316</v>
      </c>
      <c r="J10" s="176" t="s">
        <v>316</v>
      </c>
      <c r="K10" s="176" t="s">
        <v>316</v>
      </c>
      <c r="L10" s="176" t="s">
        <v>316</v>
      </c>
      <c r="M10" s="176" t="s">
        <v>316</v>
      </c>
      <c r="N10" s="239" t="s">
        <v>316</v>
      </c>
      <c r="O10" s="176" t="s">
        <v>316</v>
      </c>
      <c r="P10" s="176" t="s">
        <v>316</v>
      </c>
      <c r="Q10" s="176" t="s">
        <v>316</v>
      </c>
      <c r="R10" s="176"/>
      <c r="S10" s="176" t="s">
        <v>316</v>
      </c>
      <c r="T10" s="176" t="s">
        <v>316</v>
      </c>
      <c r="U10" s="176" t="s">
        <v>316</v>
      </c>
      <c r="V10" s="176" t="s">
        <v>316</v>
      </c>
      <c r="W10" s="176" t="s">
        <v>316</v>
      </c>
      <c r="X10" s="176" t="s">
        <v>316</v>
      </c>
      <c r="Y10" s="176" t="s">
        <v>316</v>
      </c>
      <c r="Z10" s="176" t="s">
        <v>316</v>
      </c>
      <c r="AA10" s="176" t="s">
        <v>316</v>
      </c>
      <c r="AB10" s="176" t="s">
        <v>316</v>
      </c>
      <c r="AC10" s="176" t="s">
        <v>316</v>
      </c>
      <c r="AD10" s="176" t="s">
        <v>316</v>
      </c>
      <c r="AE10" s="176" t="s">
        <v>316</v>
      </c>
      <c r="AF10" s="176" t="s">
        <v>316</v>
      </c>
      <c r="AG10" s="176" t="s">
        <v>316</v>
      </c>
      <c r="AH10" s="239" t="s">
        <v>316</v>
      </c>
      <c r="AI10" s="239" t="s">
        <v>316</v>
      </c>
      <c r="AJ10" s="239" t="s">
        <v>316</v>
      </c>
      <c r="AK10" s="239" t="s">
        <v>316</v>
      </c>
      <c r="AL10" s="239" t="s">
        <v>316</v>
      </c>
      <c r="AM10" s="176" t="s">
        <v>316</v>
      </c>
      <c r="AN10" s="176" t="s">
        <v>316</v>
      </c>
      <c r="AO10" s="176" t="s">
        <v>316</v>
      </c>
      <c r="AP10" s="176" t="s">
        <v>316</v>
      </c>
      <c r="AQ10" s="176"/>
      <c r="AR10" s="176"/>
      <c r="AS10" s="176" t="s">
        <v>316</v>
      </c>
      <c r="AT10" s="176" t="s">
        <v>316</v>
      </c>
      <c r="AU10" s="176" t="s">
        <v>316</v>
      </c>
      <c r="AV10" s="176" t="s">
        <v>316</v>
      </c>
      <c r="AW10" s="176" t="s">
        <v>316</v>
      </c>
      <c r="AX10" s="176"/>
      <c r="AY10" s="176"/>
      <c r="AZ10" s="176" t="s">
        <v>316</v>
      </c>
      <c r="BA10" s="176" t="s">
        <v>316</v>
      </c>
      <c r="BB10" s="176" t="s">
        <v>316</v>
      </c>
      <c r="BC10" s="176" t="s">
        <v>316</v>
      </c>
      <c r="BD10" s="176"/>
      <c r="BE10" s="176" t="s">
        <v>316</v>
      </c>
      <c r="BF10" s="176" t="s">
        <v>316</v>
      </c>
      <c r="BG10" s="176" t="s">
        <v>316</v>
      </c>
      <c r="BH10" s="176" t="s">
        <v>316</v>
      </c>
      <c r="BI10" s="176" t="s">
        <v>316</v>
      </c>
      <c r="BJ10" s="176" t="s">
        <v>316</v>
      </c>
      <c r="BK10" s="176" t="s">
        <v>316</v>
      </c>
      <c r="BL10" s="176" t="s">
        <v>316</v>
      </c>
      <c r="BM10" s="176" t="s">
        <v>316</v>
      </c>
      <c r="BN10" s="176" t="s">
        <v>316</v>
      </c>
      <c r="BO10" s="176" t="s">
        <v>316</v>
      </c>
      <c r="BP10" s="176" t="s">
        <v>316</v>
      </c>
      <c r="BQ10" s="176" t="s">
        <v>316</v>
      </c>
      <c r="BR10" s="176" t="s">
        <v>316</v>
      </c>
      <c r="BS10" s="176" t="s">
        <v>316</v>
      </c>
      <c r="BT10" s="176" t="s">
        <v>316</v>
      </c>
      <c r="BU10" s="176" t="s">
        <v>316</v>
      </c>
      <c r="BV10" s="176" t="s">
        <v>316</v>
      </c>
      <c r="BW10" s="176"/>
      <c r="BX10" s="176"/>
      <c r="BY10" s="176"/>
      <c r="BZ10" s="176"/>
      <c r="CA10" s="176"/>
      <c r="CB10" s="176"/>
      <c r="CC10" s="176" t="s">
        <v>316</v>
      </c>
      <c r="CD10" s="176" t="s">
        <v>316</v>
      </c>
      <c r="CE10" s="862" t="s">
        <v>316</v>
      </c>
      <c r="CF10" s="176" t="s">
        <v>316</v>
      </c>
      <c r="CG10" s="862" t="s">
        <v>316</v>
      </c>
      <c r="CH10" s="176" t="s">
        <v>316</v>
      </c>
      <c r="CI10" s="176" t="s">
        <v>316</v>
      </c>
      <c r="CJ10" s="176" t="s">
        <v>316</v>
      </c>
      <c r="CK10" s="862" t="s">
        <v>316</v>
      </c>
    </row>
    <row r="11" spans="1:89" s="170" customFormat="1" hidden="1">
      <c r="A11" s="171">
        <v>3</v>
      </c>
      <c r="B11" s="178">
        <v>3</v>
      </c>
      <c r="C11" s="1497" t="s">
        <v>13</v>
      </c>
      <c r="D11" s="1498"/>
      <c r="E11" s="1497"/>
      <c r="F11" s="176" t="s">
        <v>316</v>
      </c>
      <c r="G11" s="176" t="s">
        <v>316</v>
      </c>
      <c r="H11" s="239" t="s">
        <v>316</v>
      </c>
      <c r="I11" s="176" t="s">
        <v>316</v>
      </c>
      <c r="J11" s="176" t="s">
        <v>316</v>
      </c>
      <c r="K11" s="176" t="s">
        <v>316</v>
      </c>
      <c r="L11" s="176" t="s">
        <v>316</v>
      </c>
      <c r="M11" s="176" t="s">
        <v>316</v>
      </c>
      <c r="N11" s="239" t="s">
        <v>316</v>
      </c>
      <c r="O11" s="176" t="s">
        <v>316</v>
      </c>
      <c r="P11" s="176" t="s">
        <v>316</v>
      </c>
      <c r="Q11" s="176" t="s">
        <v>316</v>
      </c>
      <c r="R11" s="176"/>
      <c r="S11" s="176" t="s">
        <v>316</v>
      </c>
      <c r="T11" s="176" t="s">
        <v>316</v>
      </c>
      <c r="U11" s="176" t="s">
        <v>316</v>
      </c>
      <c r="V11" s="176" t="s">
        <v>316</v>
      </c>
      <c r="W11" s="176" t="s">
        <v>316</v>
      </c>
      <c r="X11" s="176" t="s">
        <v>316</v>
      </c>
      <c r="Y11" s="176" t="s">
        <v>316</v>
      </c>
      <c r="Z11" s="176" t="s">
        <v>316</v>
      </c>
      <c r="AA11" s="176" t="s">
        <v>316</v>
      </c>
      <c r="AB11" s="176" t="s">
        <v>316</v>
      </c>
      <c r="AC11" s="176" t="s">
        <v>316</v>
      </c>
      <c r="AD11" s="176" t="s">
        <v>316</v>
      </c>
      <c r="AE11" s="176" t="s">
        <v>316</v>
      </c>
      <c r="AF11" s="176" t="s">
        <v>316</v>
      </c>
      <c r="AG11" s="176" t="s">
        <v>316</v>
      </c>
      <c r="AH11" s="239" t="s">
        <v>316</v>
      </c>
      <c r="AI11" s="239" t="s">
        <v>316</v>
      </c>
      <c r="AJ11" s="239" t="s">
        <v>316</v>
      </c>
      <c r="AK11" s="239" t="s">
        <v>316</v>
      </c>
      <c r="AL11" s="239" t="s">
        <v>316</v>
      </c>
      <c r="AM11" s="176" t="s">
        <v>316</v>
      </c>
      <c r="AN11" s="176" t="s">
        <v>316</v>
      </c>
      <c r="AO11" s="176" t="s">
        <v>316</v>
      </c>
      <c r="AP11" s="176" t="s">
        <v>316</v>
      </c>
      <c r="AQ11" s="176"/>
      <c r="AR11" s="176"/>
      <c r="AS11" s="176" t="s">
        <v>316</v>
      </c>
      <c r="AT11" s="176" t="s">
        <v>316</v>
      </c>
      <c r="AU11" s="176" t="s">
        <v>316</v>
      </c>
      <c r="AV11" s="176" t="s">
        <v>316</v>
      </c>
      <c r="AW11" s="176" t="s">
        <v>316</v>
      </c>
      <c r="AX11" s="176"/>
      <c r="AY11" s="176"/>
      <c r="AZ11" s="176" t="s">
        <v>316</v>
      </c>
      <c r="BA11" s="176" t="s">
        <v>316</v>
      </c>
      <c r="BB11" s="176" t="s">
        <v>316</v>
      </c>
      <c r="BC11" s="176" t="s">
        <v>316</v>
      </c>
      <c r="BD11" s="176"/>
      <c r="BE11" s="176" t="s">
        <v>316</v>
      </c>
      <c r="BF11" s="176" t="s">
        <v>316</v>
      </c>
      <c r="BG11" s="176" t="s">
        <v>316</v>
      </c>
      <c r="BH11" s="176" t="s">
        <v>316</v>
      </c>
      <c r="BI11" s="176" t="s">
        <v>316</v>
      </c>
      <c r="BJ11" s="176" t="s">
        <v>316</v>
      </c>
      <c r="BK11" s="176" t="s">
        <v>316</v>
      </c>
      <c r="BL11" s="176" t="s">
        <v>316</v>
      </c>
      <c r="BM11" s="176" t="s">
        <v>316</v>
      </c>
      <c r="BN11" s="176" t="s">
        <v>316</v>
      </c>
      <c r="BO11" s="176" t="s">
        <v>316</v>
      </c>
      <c r="BP11" s="176" t="s">
        <v>316</v>
      </c>
      <c r="BQ11" s="176" t="s">
        <v>316</v>
      </c>
      <c r="BR11" s="176" t="s">
        <v>316</v>
      </c>
      <c r="BS11" s="176" t="s">
        <v>316</v>
      </c>
      <c r="BT11" s="176" t="s">
        <v>316</v>
      </c>
      <c r="BU11" s="176" t="s">
        <v>316</v>
      </c>
      <c r="BV11" s="176" t="s">
        <v>316</v>
      </c>
      <c r="BW11" s="176"/>
      <c r="BX11" s="176"/>
      <c r="BY11" s="176"/>
      <c r="BZ11" s="176"/>
      <c r="CA11" s="176"/>
      <c r="CB11" s="176"/>
      <c r="CC11" s="176" t="s">
        <v>316</v>
      </c>
      <c r="CD11" s="176" t="s">
        <v>316</v>
      </c>
      <c r="CE11" s="862" t="s">
        <v>316</v>
      </c>
      <c r="CF11" s="176" t="s">
        <v>316</v>
      </c>
      <c r="CG11" s="862" t="s">
        <v>316</v>
      </c>
      <c r="CH11" s="176" t="s">
        <v>316</v>
      </c>
      <c r="CI11" s="176" t="s">
        <v>316</v>
      </c>
      <c r="CJ11" s="176" t="s">
        <v>316</v>
      </c>
      <c r="CK11" s="862" t="s">
        <v>316</v>
      </c>
    </row>
    <row r="12" spans="1:89" ht="81" hidden="1" customHeight="1">
      <c r="A12" s="839">
        <v>4</v>
      </c>
      <c r="B12" s="178">
        <v>4</v>
      </c>
      <c r="C12" s="402" t="s">
        <v>27</v>
      </c>
      <c r="D12" s="183" t="s">
        <v>14</v>
      </c>
      <c r="E12" s="180" t="s">
        <v>273</v>
      </c>
      <c r="F12" s="836" t="s">
        <v>17</v>
      </c>
      <c r="G12" s="180" t="s">
        <v>295</v>
      </c>
      <c r="H12" s="181" t="s">
        <v>1042</v>
      </c>
      <c r="I12" s="863" t="s">
        <v>275</v>
      </c>
      <c r="J12" s="864" t="s">
        <v>11</v>
      </c>
      <c r="K12" s="506" t="s">
        <v>16</v>
      </c>
      <c r="L12" s="191"/>
      <c r="M12" s="182"/>
      <c r="N12" s="182"/>
      <c r="O12" s="182"/>
      <c r="P12" s="182"/>
      <c r="Q12" s="182"/>
      <c r="R12" s="182"/>
      <c r="S12" s="182"/>
      <c r="T12" s="182"/>
      <c r="U12" s="194">
        <f>COUNTIF(K12:T12,"x")</f>
        <v>1</v>
      </c>
      <c r="V12" s="183" t="s">
        <v>213</v>
      </c>
      <c r="W12" s="183" t="s">
        <v>213</v>
      </c>
      <c r="X12" s="183" t="s">
        <v>213</v>
      </c>
      <c r="Y12" s="183" t="s">
        <v>213</v>
      </c>
      <c r="Z12" s="182"/>
      <c r="AA12" s="182"/>
      <c r="AB12" s="182"/>
      <c r="AC12" s="182"/>
      <c r="AD12" s="182"/>
      <c r="AE12" s="182"/>
      <c r="AF12" s="182"/>
      <c r="AG12" s="183"/>
      <c r="AH12" s="182"/>
      <c r="AI12" s="182"/>
      <c r="AJ12" s="182"/>
      <c r="AK12" s="182"/>
      <c r="AL12" s="182"/>
      <c r="AM12" s="182"/>
      <c r="AN12" s="182"/>
      <c r="AO12" s="182"/>
      <c r="AP12" s="182"/>
      <c r="AQ12" s="182"/>
      <c r="AR12" s="182"/>
      <c r="AS12" s="182"/>
      <c r="AT12" s="182"/>
      <c r="AU12" s="182"/>
      <c r="AV12" s="182"/>
      <c r="AW12" s="182"/>
      <c r="AX12" s="182"/>
      <c r="AY12" s="182"/>
      <c r="AZ12" s="182"/>
      <c r="BA12" s="182"/>
      <c r="BB12" s="182"/>
      <c r="BC12" s="182"/>
      <c r="BD12" s="182"/>
      <c r="BE12" s="182"/>
      <c r="BF12" s="836" t="s">
        <v>281</v>
      </c>
      <c r="BG12" s="836" t="s">
        <v>281</v>
      </c>
      <c r="BH12" s="836" t="s">
        <v>1160</v>
      </c>
      <c r="BI12" s="836" t="s">
        <v>281</v>
      </c>
      <c r="BJ12" s="836" t="s">
        <v>1160</v>
      </c>
      <c r="BK12" s="836" t="s">
        <v>1160</v>
      </c>
      <c r="BL12" s="836" t="s">
        <v>1160</v>
      </c>
      <c r="BM12" s="836" t="s">
        <v>281</v>
      </c>
      <c r="BN12" s="836" t="s">
        <v>281</v>
      </c>
      <c r="BO12" s="836" t="s">
        <v>281</v>
      </c>
      <c r="BP12" s="836" t="s">
        <v>281</v>
      </c>
      <c r="BQ12" s="836" t="s">
        <v>1160</v>
      </c>
      <c r="BR12" s="836" t="s">
        <v>281</v>
      </c>
      <c r="BS12" s="836" t="s">
        <v>281</v>
      </c>
      <c r="BT12" s="836" t="s">
        <v>281</v>
      </c>
      <c r="BU12" s="836" t="s">
        <v>281</v>
      </c>
      <c r="BV12" s="836" t="s">
        <v>281</v>
      </c>
      <c r="BW12" s="836" t="s">
        <v>281</v>
      </c>
      <c r="BX12" s="836" t="s">
        <v>281</v>
      </c>
      <c r="BY12" s="836" t="s">
        <v>281</v>
      </c>
      <c r="BZ12" s="836" t="s">
        <v>281</v>
      </c>
      <c r="CA12" s="836" t="s">
        <v>281</v>
      </c>
      <c r="CB12" s="836" t="s">
        <v>281</v>
      </c>
      <c r="CC12" s="836" t="s">
        <v>281</v>
      </c>
      <c r="CD12" s="839">
        <f t="shared" ref="CD12:CD18" si="2">COUNTIF($BF12:$CC12,2)</f>
        <v>19</v>
      </c>
      <c r="CE12" s="865">
        <f t="shared" ref="CE12:CE18" si="3">CD12/COUNTA($BF12:$CC12)</f>
        <v>0.79166666666666663</v>
      </c>
      <c r="CF12" s="839">
        <f t="shared" ref="CF12:CF18" si="4">COUNTIF($BF12:$CC12,1)</f>
        <v>5</v>
      </c>
      <c r="CG12" s="865">
        <f t="shared" ref="CG12:CG18" si="5">CF12/COUNTA($BF12:$CC12)</f>
        <v>0.20833333333333334</v>
      </c>
      <c r="CH12" s="839">
        <f t="shared" ref="CH12:CH18" si="6">COUNTIF($BF12:$CC12,0)</f>
        <v>0</v>
      </c>
      <c r="CI12" s="866">
        <f t="shared" ref="CI12:CI18" si="7">CH12/COUNTA($BF12:$CC12)</f>
        <v>0</v>
      </c>
      <c r="CJ12" s="839">
        <f t="shared" ref="CJ12:CJ18" si="8">(((CD12*2)+(CF12*1)+(CH12*0)))/COUNTA($BF12:$CC12)</f>
        <v>1.7916666666666667</v>
      </c>
      <c r="CK12" s="854" t="str">
        <f>IF(CJ12&gt;=1.6,"Đạt mục tiêu",IF(CJ12&gt;=1,"Cần cố gắng","Chưa đạt"))</f>
        <v>Đạt mục tiêu</v>
      </c>
    </row>
    <row r="13" spans="1:89" s="184" customFormat="1" ht="81.75" hidden="1" customHeight="1">
      <c r="A13" s="171">
        <v>5</v>
      </c>
      <c r="B13" s="178">
        <v>5</v>
      </c>
      <c r="C13" s="179" t="s">
        <v>27</v>
      </c>
      <c r="D13" s="183" t="s">
        <v>14</v>
      </c>
      <c r="E13" s="180" t="s">
        <v>273</v>
      </c>
      <c r="F13" s="836" t="s">
        <v>17</v>
      </c>
      <c r="G13" s="180" t="s">
        <v>296</v>
      </c>
      <c r="H13" s="181" t="s">
        <v>1061</v>
      </c>
      <c r="I13" s="540" t="s">
        <v>212</v>
      </c>
      <c r="J13" s="864" t="s">
        <v>11</v>
      </c>
      <c r="K13" s="182"/>
      <c r="L13" s="182" t="s">
        <v>16</v>
      </c>
      <c r="M13" s="182"/>
      <c r="N13" s="182"/>
      <c r="O13" s="182"/>
      <c r="P13" s="182"/>
      <c r="Q13" s="182"/>
      <c r="R13" s="182"/>
      <c r="S13" s="182"/>
      <c r="T13" s="182"/>
      <c r="U13" s="194">
        <f t="shared" ref="U13:U34" si="9">COUNTIF(K13:T13,"x")</f>
        <v>1</v>
      </c>
      <c r="V13" s="182"/>
      <c r="W13" s="182"/>
      <c r="X13" s="182"/>
      <c r="Y13" s="182"/>
      <c r="Z13" s="182" t="s">
        <v>213</v>
      </c>
      <c r="AA13" s="182" t="s">
        <v>213</v>
      </c>
      <c r="AB13" s="182" t="s">
        <v>213</v>
      </c>
      <c r="AC13" s="182" t="s">
        <v>213</v>
      </c>
      <c r="AD13" s="182"/>
      <c r="AE13" s="182"/>
      <c r="AF13" s="182"/>
      <c r="AG13" s="183"/>
      <c r="AH13" s="182"/>
      <c r="AI13" s="182"/>
      <c r="AJ13" s="182"/>
      <c r="AK13" s="182"/>
      <c r="AL13" s="182"/>
      <c r="AM13" s="182"/>
      <c r="AN13" s="182"/>
      <c r="AO13" s="182"/>
      <c r="AP13" s="182"/>
      <c r="AQ13" s="182"/>
      <c r="AR13" s="182"/>
      <c r="AS13" s="182"/>
      <c r="AT13" s="182"/>
      <c r="AU13" s="182"/>
      <c r="AV13" s="182"/>
      <c r="AW13" s="182"/>
      <c r="AX13" s="182"/>
      <c r="AY13" s="182"/>
      <c r="AZ13" s="182"/>
      <c r="BA13" s="182"/>
      <c r="BB13" s="182"/>
      <c r="BC13" s="182"/>
      <c r="BD13" s="182"/>
      <c r="BE13" s="182"/>
      <c r="BF13" s="845">
        <v>2</v>
      </c>
      <c r="BG13" s="845">
        <v>2</v>
      </c>
      <c r="BH13" s="845">
        <v>2</v>
      </c>
      <c r="BI13" s="845">
        <v>2</v>
      </c>
      <c r="BJ13" s="845">
        <v>2</v>
      </c>
      <c r="BK13" s="845">
        <v>2</v>
      </c>
      <c r="BL13" s="845">
        <v>2</v>
      </c>
      <c r="BM13" s="845">
        <v>2</v>
      </c>
      <c r="BN13" s="845">
        <v>1</v>
      </c>
      <c r="BO13" s="845">
        <v>1</v>
      </c>
      <c r="BP13" s="845">
        <v>1</v>
      </c>
      <c r="BQ13" s="845">
        <v>1</v>
      </c>
      <c r="BR13" s="845">
        <v>2</v>
      </c>
      <c r="BS13" s="845">
        <v>1</v>
      </c>
      <c r="BT13" s="845">
        <v>2</v>
      </c>
      <c r="BU13" s="845">
        <v>2</v>
      </c>
      <c r="BV13" s="845">
        <v>2</v>
      </c>
      <c r="BW13" s="845">
        <v>2</v>
      </c>
      <c r="BX13" s="845">
        <v>2</v>
      </c>
      <c r="BY13" s="845">
        <v>2</v>
      </c>
      <c r="BZ13" s="845">
        <v>2</v>
      </c>
      <c r="CA13" s="845">
        <v>2</v>
      </c>
      <c r="CB13" s="845">
        <v>1</v>
      </c>
      <c r="CC13" s="845">
        <v>2</v>
      </c>
      <c r="CD13" s="191">
        <f t="shared" si="2"/>
        <v>18</v>
      </c>
      <c r="CE13" s="867">
        <f t="shared" si="3"/>
        <v>0.75</v>
      </c>
      <c r="CF13" s="191">
        <f t="shared" si="4"/>
        <v>6</v>
      </c>
      <c r="CG13" s="867">
        <f t="shared" si="5"/>
        <v>0.25</v>
      </c>
      <c r="CH13" s="191">
        <f t="shared" si="6"/>
        <v>0</v>
      </c>
      <c r="CI13" s="868">
        <f t="shared" si="7"/>
        <v>0</v>
      </c>
      <c r="CJ13" s="191">
        <f t="shared" si="8"/>
        <v>1.75</v>
      </c>
      <c r="CK13" s="869" t="str">
        <f t="shared" ref="CK13" si="10">IF(CJ13&gt;=1.6,"Đạt mục tiêu",IF(CJ13&gt;=1,"Cần cố gắng","Chưa đạt"))</f>
        <v>Đạt mục tiêu</v>
      </c>
    </row>
    <row r="14" spans="1:89" s="170" customFormat="1" ht="150" hidden="1">
      <c r="A14" s="171">
        <v>6</v>
      </c>
      <c r="B14" s="178">
        <v>6</v>
      </c>
      <c r="C14" s="402" t="s">
        <v>27</v>
      </c>
      <c r="D14" s="183" t="s">
        <v>14</v>
      </c>
      <c r="E14" s="246" t="s">
        <v>273</v>
      </c>
      <c r="F14" s="836" t="s">
        <v>17</v>
      </c>
      <c r="G14" s="246" t="s">
        <v>297</v>
      </c>
      <c r="H14" s="185" t="s">
        <v>1444</v>
      </c>
      <c r="I14" s="840" t="s">
        <v>212</v>
      </c>
      <c r="J14" s="836" t="s">
        <v>11</v>
      </c>
      <c r="K14" s="239"/>
      <c r="L14" s="239"/>
      <c r="M14" s="239" t="s">
        <v>16</v>
      </c>
      <c r="N14" s="239"/>
      <c r="O14" s="239"/>
      <c r="P14" s="239"/>
      <c r="Q14" s="239"/>
      <c r="R14" s="239"/>
      <c r="S14" s="239"/>
      <c r="T14" s="239"/>
      <c r="U14" s="237">
        <f t="shared" si="9"/>
        <v>1</v>
      </c>
      <c r="V14" s="239"/>
      <c r="W14" s="239"/>
      <c r="X14" s="239"/>
      <c r="Y14" s="239"/>
      <c r="Z14" s="239"/>
      <c r="AA14" s="239"/>
      <c r="AB14" s="239"/>
      <c r="AC14" s="239"/>
      <c r="AD14" s="239" t="s">
        <v>213</v>
      </c>
      <c r="AE14" s="239" t="s">
        <v>213</v>
      </c>
      <c r="AF14" s="239" t="s">
        <v>213</v>
      </c>
      <c r="AG14" s="239" t="s">
        <v>213</v>
      </c>
      <c r="AH14" s="239"/>
      <c r="AI14" s="239"/>
      <c r="AJ14" s="239"/>
      <c r="AK14" s="239"/>
      <c r="AL14" s="239"/>
      <c r="AM14" s="239"/>
      <c r="AN14" s="239"/>
      <c r="AO14" s="239"/>
      <c r="AP14" s="239"/>
      <c r="AQ14" s="239"/>
      <c r="AR14" s="239"/>
      <c r="AS14" s="239"/>
      <c r="AT14" s="239"/>
      <c r="AU14" s="239"/>
      <c r="AV14" s="239"/>
      <c r="AW14" s="239"/>
      <c r="AX14" s="239"/>
      <c r="AY14" s="239"/>
      <c r="AZ14" s="239"/>
      <c r="BA14" s="239"/>
      <c r="BB14" s="239"/>
      <c r="BC14" s="239"/>
      <c r="BD14" s="239"/>
      <c r="BE14" s="239"/>
      <c r="BF14" s="840">
        <v>2</v>
      </c>
      <c r="BG14" s="840">
        <v>2</v>
      </c>
      <c r="BH14" s="840">
        <v>1</v>
      </c>
      <c r="BI14" s="840">
        <v>2</v>
      </c>
      <c r="BJ14" s="840">
        <v>2</v>
      </c>
      <c r="BK14" s="840">
        <v>2</v>
      </c>
      <c r="BL14" s="840">
        <v>2</v>
      </c>
      <c r="BM14" s="840">
        <v>2</v>
      </c>
      <c r="BN14" s="840">
        <v>2</v>
      </c>
      <c r="BO14" s="840">
        <v>2</v>
      </c>
      <c r="BP14" s="840">
        <v>2</v>
      </c>
      <c r="BQ14" s="845">
        <v>1</v>
      </c>
      <c r="BR14" s="840">
        <v>2</v>
      </c>
      <c r="BS14" s="840">
        <v>2</v>
      </c>
      <c r="BT14" s="840">
        <v>2</v>
      </c>
      <c r="BU14" s="840">
        <v>1</v>
      </c>
      <c r="BV14" s="840">
        <v>2</v>
      </c>
      <c r="BW14" s="840">
        <v>2</v>
      </c>
      <c r="BX14" s="840">
        <v>2</v>
      </c>
      <c r="BY14" s="840">
        <v>2</v>
      </c>
      <c r="BZ14" s="840">
        <v>2</v>
      </c>
      <c r="CA14" s="840">
        <v>2</v>
      </c>
      <c r="CB14" s="845">
        <v>1</v>
      </c>
      <c r="CC14" s="840">
        <v>2</v>
      </c>
      <c r="CD14" s="416">
        <f t="shared" si="2"/>
        <v>20</v>
      </c>
      <c r="CE14" s="870">
        <f t="shared" si="3"/>
        <v>0.83333333333333337</v>
      </c>
      <c r="CF14" s="416">
        <f t="shared" si="4"/>
        <v>4</v>
      </c>
      <c r="CG14" s="870">
        <f t="shared" si="5"/>
        <v>0.16666666666666666</v>
      </c>
      <c r="CH14" s="416">
        <f t="shared" si="6"/>
        <v>0</v>
      </c>
      <c r="CI14" s="871">
        <f t="shared" si="7"/>
        <v>0</v>
      </c>
      <c r="CJ14" s="416">
        <f t="shared" si="8"/>
        <v>1.8333333333333333</v>
      </c>
      <c r="CK14" s="872" t="str">
        <f>IF(CJ14&gt;=1.6,"Đạt mục tiêu",IF(CJ14&gt;=1,"Cần cố gắng","Chưa đạt"))</f>
        <v>Đạt mục tiêu</v>
      </c>
    </row>
    <row r="15" spans="1:89" ht="67.5" hidden="1" customHeight="1">
      <c r="A15" s="839">
        <v>7</v>
      </c>
      <c r="B15" s="178">
        <v>7</v>
      </c>
      <c r="C15" s="402" t="s">
        <v>27</v>
      </c>
      <c r="D15" s="183" t="s">
        <v>14</v>
      </c>
      <c r="E15" s="246" t="s">
        <v>273</v>
      </c>
      <c r="F15" s="836" t="s">
        <v>17</v>
      </c>
      <c r="G15" s="180" t="s">
        <v>298</v>
      </c>
      <c r="H15" s="402" t="s">
        <v>1162</v>
      </c>
      <c r="I15" s="540" t="s">
        <v>212</v>
      </c>
      <c r="J15" s="864" t="s">
        <v>11</v>
      </c>
      <c r="K15" s="182"/>
      <c r="L15" s="182"/>
      <c r="M15" s="182"/>
      <c r="N15" s="836" t="s">
        <v>16</v>
      </c>
      <c r="O15" s="182"/>
      <c r="P15" s="182"/>
      <c r="Q15" s="182"/>
      <c r="R15" s="182"/>
      <c r="S15" s="182"/>
      <c r="T15" s="182"/>
      <c r="U15" s="194">
        <f t="shared" si="9"/>
        <v>1</v>
      </c>
      <c r="V15" s="182"/>
      <c r="W15" s="182"/>
      <c r="X15" s="182"/>
      <c r="Y15" s="182"/>
      <c r="Z15" s="182"/>
      <c r="AA15" s="182"/>
      <c r="AB15" s="182"/>
      <c r="AC15" s="182"/>
      <c r="AD15" s="182"/>
      <c r="AE15" s="182"/>
      <c r="AF15" s="182"/>
      <c r="AG15" s="183"/>
      <c r="AH15" s="836" t="s">
        <v>213</v>
      </c>
      <c r="AI15" s="836" t="s">
        <v>213</v>
      </c>
      <c r="AJ15" s="836" t="s">
        <v>213</v>
      </c>
      <c r="AK15" s="836" t="s">
        <v>213</v>
      </c>
      <c r="AL15" s="836" t="s">
        <v>213</v>
      </c>
      <c r="AM15" s="182"/>
      <c r="AN15" s="182"/>
      <c r="AO15" s="182"/>
      <c r="AP15" s="182"/>
      <c r="AQ15" s="182"/>
      <c r="AR15" s="182"/>
      <c r="AS15" s="182"/>
      <c r="AT15" s="182"/>
      <c r="AU15" s="182"/>
      <c r="AV15" s="182"/>
      <c r="AW15" s="182"/>
      <c r="AX15" s="182"/>
      <c r="AY15" s="182"/>
      <c r="AZ15" s="182"/>
      <c r="BA15" s="182"/>
      <c r="BB15" s="182"/>
      <c r="BC15" s="182"/>
      <c r="BD15" s="182"/>
      <c r="BE15" s="182"/>
      <c r="BF15" s="540">
        <v>2</v>
      </c>
      <c r="BG15" s="540">
        <v>2</v>
      </c>
      <c r="BH15" s="540">
        <v>2</v>
      </c>
      <c r="BI15" s="540">
        <v>2</v>
      </c>
      <c r="BJ15" s="540">
        <v>2</v>
      </c>
      <c r="BK15" s="540">
        <v>1</v>
      </c>
      <c r="BL15" s="540">
        <v>2</v>
      </c>
      <c r="BM15" s="540">
        <v>2</v>
      </c>
      <c r="BN15" s="540">
        <v>2</v>
      </c>
      <c r="BO15" s="540">
        <v>1</v>
      </c>
      <c r="BP15" s="540">
        <v>2</v>
      </c>
      <c r="BQ15" s="845">
        <v>1</v>
      </c>
      <c r="BR15" s="540">
        <v>2</v>
      </c>
      <c r="BS15" s="540">
        <v>2</v>
      </c>
      <c r="BT15" s="540">
        <v>2</v>
      </c>
      <c r="BU15" s="540">
        <v>2</v>
      </c>
      <c r="BV15" s="540">
        <v>2</v>
      </c>
      <c r="BW15" s="540">
        <v>2</v>
      </c>
      <c r="BX15" s="540">
        <v>2</v>
      </c>
      <c r="BY15" s="540">
        <v>2</v>
      </c>
      <c r="BZ15" s="540">
        <v>2</v>
      </c>
      <c r="CA15" s="540">
        <v>2</v>
      </c>
      <c r="CB15" s="845">
        <v>1</v>
      </c>
      <c r="CC15" s="540">
        <v>1</v>
      </c>
      <c r="CD15" s="541">
        <f t="shared" si="2"/>
        <v>19</v>
      </c>
      <c r="CE15" s="873">
        <f t="shared" si="3"/>
        <v>0.79166666666666663</v>
      </c>
      <c r="CF15" s="541">
        <f t="shared" si="4"/>
        <v>5</v>
      </c>
      <c r="CG15" s="873">
        <f t="shared" si="5"/>
        <v>0.20833333333333334</v>
      </c>
      <c r="CH15" s="541">
        <f t="shared" si="6"/>
        <v>0</v>
      </c>
      <c r="CI15" s="873">
        <f t="shared" si="7"/>
        <v>0</v>
      </c>
      <c r="CJ15" s="541">
        <f t="shared" si="8"/>
        <v>1.7916666666666667</v>
      </c>
      <c r="CK15" s="874" t="str">
        <f>IF(CJ15&gt;=1.6,"Đạt mục tiêu",IF(CJ15&gt;=1,"Cần cố gắng","Chưa đạt"))</f>
        <v>Đạt mục tiêu</v>
      </c>
    </row>
    <row r="16" spans="1:89" s="184" customFormat="1" ht="62.25" hidden="1" customHeight="1">
      <c r="A16" s="171">
        <v>8</v>
      </c>
      <c r="B16" s="178">
        <v>8</v>
      </c>
      <c r="C16" s="179" t="s">
        <v>27</v>
      </c>
      <c r="D16" s="183" t="s">
        <v>14</v>
      </c>
      <c r="E16" s="180" t="s">
        <v>273</v>
      </c>
      <c r="F16" s="836" t="s">
        <v>17</v>
      </c>
      <c r="G16" s="180" t="s">
        <v>299</v>
      </c>
      <c r="H16" s="181" t="s">
        <v>1445</v>
      </c>
      <c r="I16" s="540" t="s">
        <v>212</v>
      </c>
      <c r="J16" s="864" t="s">
        <v>11</v>
      </c>
      <c r="K16" s="182"/>
      <c r="L16" s="182"/>
      <c r="M16" s="182"/>
      <c r="N16" s="182"/>
      <c r="O16" s="182"/>
      <c r="P16" s="182" t="s">
        <v>16</v>
      </c>
      <c r="Q16" s="182"/>
      <c r="R16" s="182"/>
      <c r="S16" s="182"/>
      <c r="T16" s="182"/>
      <c r="U16" s="194">
        <f t="shared" si="9"/>
        <v>1</v>
      </c>
      <c r="V16" s="182"/>
      <c r="W16" s="182"/>
      <c r="X16" s="182"/>
      <c r="Y16" s="182"/>
      <c r="Z16" s="182"/>
      <c r="AA16" s="182"/>
      <c r="AB16" s="182"/>
      <c r="AC16" s="182"/>
      <c r="AD16" s="182"/>
      <c r="AE16" s="182"/>
      <c r="AF16" s="182"/>
      <c r="AG16" s="183"/>
      <c r="AH16" s="182"/>
      <c r="AI16" s="182"/>
      <c r="AJ16" s="182"/>
      <c r="AK16" s="182"/>
      <c r="AL16" s="182"/>
      <c r="AM16" s="182"/>
      <c r="AN16" s="182"/>
      <c r="AO16" s="182"/>
      <c r="AP16" s="182"/>
      <c r="AQ16" s="182" t="s">
        <v>213</v>
      </c>
      <c r="AR16" s="182" t="s">
        <v>213</v>
      </c>
      <c r="AS16" s="182" t="s">
        <v>213</v>
      </c>
      <c r="AT16" s="182"/>
      <c r="AU16" s="182"/>
      <c r="AV16" s="182"/>
      <c r="AW16" s="182"/>
      <c r="AX16" s="182"/>
      <c r="AY16" s="182"/>
      <c r="AZ16" s="182"/>
      <c r="BA16" s="182"/>
      <c r="BB16" s="182"/>
      <c r="BC16" s="182"/>
      <c r="BD16" s="182"/>
      <c r="BE16" s="182"/>
      <c r="BF16" s="836" t="s">
        <v>281</v>
      </c>
      <c r="BG16" s="836" t="s">
        <v>281</v>
      </c>
      <c r="BH16" s="836" t="s">
        <v>1160</v>
      </c>
      <c r="BI16" s="836" t="s">
        <v>281</v>
      </c>
      <c r="BJ16" s="836" t="s">
        <v>1160</v>
      </c>
      <c r="BK16" s="836" t="s">
        <v>1160</v>
      </c>
      <c r="BL16" s="836" t="s">
        <v>1160</v>
      </c>
      <c r="BM16" s="836" t="s">
        <v>281</v>
      </c>
      <c r="BN16" s="836" t="s">
        <v>281</v>
      </c>
      <c r="BO16" s="836" t="s">
        <v>281</v>
      </c>
      <c r="BP16" s="836" t="s">
        <v>281</v>
      </c>
      <c r="BQ16" s="845">
        <v>1</v>
      </c>
      <c r="BR16" s="836" t="s">
        <v>281</v>
      </c>
      <c r="BS16" s="836" t="s">
        <v>281</v>
      </c>
      <c r="BT16" s="836" t="s">
        <v>281</v>
      </c>
      <c r="BU16" s="836" t="s">
        <v>281</v>
      </c>
      <c r="BV16" s="836" t="s">
        <v>281</v>
      </c>
      <c r="BW16" s="836" t="s">
        <v>281</v>
      </c>
      <c r="BX16" s="836" t="s">
        <v>281</v>
      </c>
      <c r="BY16" s="836" t="s">
        <v>281</v>
      </c>
      <c r="BZ16" s="836" t="s">
        <v>281</v>
      </c>
      <c r="CA16" s="836" t="s">
        <v>281</v>
      </c>
      <c r="CB16" s="845">
        <v>1</v>
      </c>
      <c r="CC16" s="836" t="s">
        <v>281</v>
      </c>
      <c r="CD16" s="541">
        <f t="shared" si="2"/>
        <v>18</v>
      </c>
      <c r="CE16" s="873">
        <f t="shared" si="3"/>
        <v>0.75</v>
      </c>
      <c r="CF16" s="541">
        <f t="shared" si="4"/>
        <v>6</v>
      </c>
      <c r="CG16" s="873">
        <f t="shared" si="5"/>
        <v>0.25</v>
      </c>
      <c r="CH16" s="541">
        <f t="shared" si="6"/>
        <v>0</v>
      </c>
      <c r="CI16" s="873">
        <f t="shared" si="7"/>
        <v>0</v>
      </c>
      <c r="CJ16" s="541">
        <f t="shared" si="8"/>
        <v>1.75</v>
      </c>
      <c r="CK16" s="874" t="str">
        <f>IF(CJ16&gt;=1.6,"Đạt mục tiêu",IF(CJ16&gt;=1,"Cần cố gắng","Chưa đạt"))</f>
        <v>Đạt mục tiêu</v>
      </c>
    </row>
    <row r="17" spans="1:89" s="184" customFormat="1" ht="72" hidden="1" customHeight="1">
      <c r="A17" s="171">
        <v>9</v>
      </c>
      <c r="B17" s="178">
        <v>9</v>
      </c>
      <c r="C17" s="179" t="s">
        <v>27</v>
      </c>
      <c r="D17" s="183" t="s">
        <v>14</v>
      </c>
      <c r="E17" s="180" t="s">
        <v>273</v>
      </c>
      <c r="F17" s="836" t="s">
        <v>17</v>
      </c>
      <c r="G17" s="180" t="s">
        <v>300</v>
      </c>
      <c r="H17" s="181" t="s">
        <v>1446</v>
      </c>
      <c r="I17" s="540" t="s">
        <v>212</v>
      </c>
      <c r="J17" s="864" t="s">
        <v>11</v>
      </c>
      <c r="K17" s="182"/>
      <c r="L17" s="182"/>
      <c r="M17" s="182"/>
      <c r="N17" s="182"/>
      <c r="O17" s="182" t="s">
        <v>16</v>
      </c>
      <c r="P17" s="182"/>
      <c r="Q17" s="182"/>
      <c r="R17" s="182"/>
      <c r="S17" s="182"/>
      <c r="T17" s="182"/>
      <c r="U17" s="194">
        <f t="shared" si="9"/>
        <v>1</v>
      </c>
      <c r="V17" s="182"/>
      <c r="W17" s="182"/>
      <c r="X17" s="182"/>
      <c r="Y17" s="182"/>
      <c r="Z17" s="182"/>
      <c r="AA17" s="182"/>
      <c r="AB17" s="182"/>
      <c r="AC17" s="182"/>
      <c r="AD17" s="182"/>
      <c r="AE17" s="182"/>
      <c r="AF17" s="182"/>
      <c r="AG17" s="183"/>
      <c r="AH17" s="182"/>
      <c r="AI17" s="182"/>
      <c r="AJ17" s="182"/>
      <c r="AK17" s="182"/>
      <c r="AL17" s="182"/>
      <c r="AM17" s="182" t="s">
        <v>213</v>
      </c>
      <c r="AN17" s="182" t="s">
        <v>213</v>
      </c>
      <c r="AO17" s="182" t="s">
        <v>213</v>
      </c>
      <c r="AP17" s="182" t="s">
        <v>213</v>
      </c>
      <c r="AQ17" s="182"/>
      <c r="AR17" s="182"/>
      <c r="AS17" s="182"/>
      <c r="AT17" s="182"/>
      <c r="AU17" s="182"/>
      <c r="AV17" s="182"/>
      <c r="AW17" s="182"/>
      <c r="AX17" s="182"/>
      <c r="AY17" s="182"/>
      <c r="AZ17" s="182"/>
      <c r="BA17" s="182"/>
      <c r="BB17" s="182"/>
      <c r="BC17" s="182"/>
      <c r="BD17" s="182"/>
      <c r="BE17" s="182"/>
      <c r="BF17" s="845">
        <v>2</v>
      </c>
      <c r="BG17" s="845">
        <v>2</v>
      </c>
      <c r="BH17" s="845">
        <v>2</v>
      </c>
      <c r="BI17" s="845">
        <v>1</v>
      </c>
      <c r="BJ17" s="845">
        <v>2</v>
      </c>
      <c r="BK17" s="845">
        <v>2</v>
      </c>
      <c r="BL17" s="845">
        <v>2</v>
      </c>
      <c r="BM17" s="845">
        <v>2</v>
      </c>
      <c r="BN17" s="845">
        <v>2</v>
      </c>
      <c r="BO17" s="845">
        <v>2</v>
      </c>
      <c r="BP17" s="845">
        <v>2</v>
      </c>
      <c r="BQ17" s="845">
        <v>1</v>
      </c>
      <c r="BR17" s="845">
        <v>1</v>
      </c>
      <c r="BS17" s="845">
        <v>1</v>
      </c>
      <c r="BT17" s="845">
        <v>1</v>
      </c>
      <c r="BU17" s="845">
        <v>2</v>
      </c>
      <c r="BV17" s="845">
        <v>2</v>
      </c>
      <c r="BW17" s="845">
        <v>2</v>
      </c>
      <c r="BX17" s="845">
        <v>2</v>
      </c>
      <c r="BY17" s="845">
        <v>2</v>
      </c>
      <c r="BZ17" s="845">
        <v>2</v>
      </c>
      <c r="CA17" s="845">
        <v>2</v>
      </c>
      <c r="CB17" s="845">
        <v>1</v>
      </c>
      <c r="CC17" s="845">
        <v>1</v>
      </c>
      <c r="CD17" s="191">
        <f t="shared" si="2"/>
        <v>17</v>
      </c>
      <c r="CE17" s="868">
        <f t="shared" si="3"/>
        <v>0.70833333333333337</v>
      </c>
      <c r="CF17" s="191">
        <f t="shared" si="4"/>
        <v>7</v>
      </c>
      <c r="CG17" s="868">
        <f t="shared" si="5"/>
        <v>0.29166666666666669</v>
      </c>
      <c r="CH17" s="191">
        <f t="shared" si="6"/>
        <v>0</v>
      </c>
      <c r="CI17" s="868">
        <f t="shared" si="7"/>
        <v>0</v>
      </c>
      <c r="CJ17" s="191">
        <f t="shared" si="8"/>
        <v>1.7083333333333333</v>
      </c>
      <c r="CK17" s="869" t="str">
        <f t="shared" ref="CK17:CK21" si="11">IF(CJ17&gt;=1.6,"Đạt mục tiêu",IF(CJ17&gt;=1,"Cần cố gắng","Chưa đạt"))</f>
        <v>Đạt mục tiêu</v>
      </c>
    </row>
    <row r="18" spans="1:89" s="184" customFormat="1" ht="67.5" hidden="1" customHeight="1">
      <c r="A18" s="171">
        <v>10</v>
      </c>
      <c r="B18" s="178"/>
      <c r="C18" s="179" t="s">
        <v>27</v>
      </c>
      <c r="D18" s="183" t="s">
        <v>14</v>
      </c>
      <c r="E18" s="179" t="s">
        <v>27</v>
      </c>
      <c r="F18" s="836"/>
      <c r="G18" s="180" t="s">
        <v>301</v>
      </c>
      <c r="H18" s="181" t="s">
        <v>1447</v>
      </c>
      <c r="I18" s="540"/>
      <c r="J18" s="864"/>
      <c r="K18" s="182"/>
      <c r="L18" s="182"/>
      <c r="M18" s="182"/>
      <c r="N18" s="182"/>
      <c r="O18" s="182"/>
      <c r="P18" s="182"/>
      <c r="Q18" s="182" t="s">
        <v>16</v>
      </c>
      <c r="R18" s="182"/>
      <c r="S18" s="182"/>
      <c r="T18" s="182"/>
      <c r="U18" s="194"/>
      <c r="V18" s="182"/>
      <c r="W18" s="182"/>
      <c r="X18" s="182"/>
      <c r="Y18" s="182"/>
      <c r="Z18" s="182"/>
      <c r="AA18" s="182"/>
      <c r="AB18" s="182"/>
      <c r="AC18" s="182"/>
      <c r="AD18" s="182"/>
      <c r="AE18" s="182"/>
      <c r="AF18" s="182"/>
      <c r="AG18" s="183"/>
      <c r="AH18" s="182"/>
      <c r="AI18" s="182"/>
      <c r="AJ18" s="182"/>
      <c r="AK18" s="182"/>
      <c r="AL18" s="182"/>
      <c r="AM18" s="182"/>
      <c r="AN18" s="182"/>
      <c r="AO18" s="182"/>
      <c r="AP18" s="182"/>
      <c r="AQ18" s="182"/>
      <c r="AR18" s="182"/>
      <c r="AS18" s="182"/>
      <c r="AT18" s="182" t="s">
        <v>213</v>
      </c>
      <c r="AU18" s="182" t="s">
        <v>213</v>
      </c>
      <c r="AV18" s="182" t="s">
        <v>213</v>
      </c>
      <c r="AW18" s="182" t="s">
        <v>213</v>
      </c>
      <c r="AX18" s="182"/>
      <c r="AY18" s="182"/>
      <c r="AZ18" s="182"/>
      <c r="BA18" s="182"/>
      <c r="BB18" s="182"/>
      <c r="BC18" s="182"/>
      <c r="BD18" s="182"/>
      <c r="BE18" s="182"/>
      <c r="BF18" s="540">
        <v>2</v>
      </c>
      <c r="BG18" s="540">
        <v>2</v>
      </c>
      <c r="BH18" s="540">
        <v>2</v>
      </c>
      <c r="BI18" s="540">
        <v>2</v>
      </c>
      <c r="BJ18" s="540">
        <v>2</v>
      </c>
      <c r="BK18" s="540">
        <v>1</v>
      </c>
      <c r="BL18" s="540">
        <v>2</v>
      </c>
      <c r="BM18" s="540">
        <v>2</v>
      </c>
      <c r="BN18" s="540">
        <v>2</v>
      </c>
      <c r="BO18" s="540">
        <v>1</v>
      </c>
      <c r="BP18" s="540">
        <v>2</v>
      </c>
      <c r="BQ18" s="845">
        <v>1</v>
      </c>
      <c r="BR18" s="540">
        <v>2</v>
      </c>
      <c r="BS18" s="540">
        <v>2</v>
      </c>
      <c r="BT18" s="540">
        <v>2</v>
      </c>
      <c r="BU18" s="540">
        <v>2</v>
      </c>
      <c r="BV18" s="540">
        <v>2</v>
      </c>
      <c r="BW18" s="540">
        <v>2</v>
      </c>
      <c r="BX18" s="540">
        <v>2</v>
      </c>
      <c r="BY18" s="540">
        <v>2</v>
      </c>
      <c r="BZ18" s="540">
        <v>2</v>
      </c>
      <c r="CA18" s="540">
        <v>2</v>
      </c>
      <c r="CB18" s="845">
        <v>1</v>
      </c>
      <c r="CC18" s="540">
        <v>1</v>
      </c>
      <c r="CD18" s="191">
        <f t="shared" si="2"/>
        <v>19</v>
      </c>
      <c r="CE18" s="868">
        <f t="shared" si="3"/>
        <v>0.79166666666666663</v>
      </c>
      <c r="CF18" s="191">
        <f t="shared" si="4"/>
        <v>5</v>
      </c>
      <c r="CG18" s="868">
        <f t="shared" si="5"/>
        <v>0.20833333333333334</v>
      </c>
      <c r="CH18" s="191">
        <f t="shared" si="6"/>
        <v>0</v>
      </c>
      <c r="CI18" s="868">
        <f t="shared" si="7"/>
        <v>0</v>
      </c>
      <c r="CJ18" s="191">
        <f t="shared" si="8"/>
        <v>1.7916666666666667</v>
      </c>
      <c r="CK18" s="869" t="str">
        <f t="shared" si="11"/>
        <v>Đạt mục tiêu</v>
      </c>
    </row>
    <row r="19" spans="1:89" s="184" customFormat="1" ht="82.5" hidden="1" customHeight="1">
      <c r="A19" s="171">
        <v>10</v>
      </c>
      <c r="B19" s="178">
        <v>10</v>
      </c>
      <c r="C19" s="179" t="s">
        <v>27</v>
      </c>
      <c r="D19" s="183" t="s">
        <v>14</v>
      </c>
      <c r="E19" s="179" t="s">
        <v>27</v>
      </c>
      <c r="F19" s="836" t="s">
        <v>17</v>
      </c>
      <c r="G19" s="180" t="s">
        <v>301</v>
      </c>
      <c r="H19" s="181" t="s">
        <v>1416</v>
      </c>
      <c r="I19" s="540" t="s">
        <v>212</v>
      </c>
      <c r="J19" s="864" t="s">
        <v>11</v>
      </c>
      <c r="K19" s="182"/>
      <c r="L19" s="182"/>
      <c r="M19" s="182"/>
      <c r="N19" s="182"/>
      <c r="O19" s="182"/>
      <c r="P19" s="182"/>
      <c r="Q19" s="182"/>
      <c r="R19" s="182" t="s">
        <v>16</v>
      </c>
      <c r="S19" s="182"/>
      <c r="T19" s="182"/>
      <c r="U19" s="194">
        <f t="shared" si="9"/>
        <v>1</v>
      </c>
      <c r="V19" s="182"/>
      <c r="W19" s="182"/>
      <c r="X19" s="182"/>
      <c r="Y19" s="182"/>
      <c r="Z19" s="182"/>
      <c r="AA19" s="182"/>
      <c r="AB19" s="182"/>
      <c r="AC19" s="182"/>
      <c r="AD19" s="182"/>
      <c r="AE19" s="182"/>
      <c r="AF19" s="182"/>
      <c r="AG19" s="183"/>
      <c r="AH19" s="182"/>
      <c r="AI19" s="182"/>
      <c r="AJ19" s="182"/>
      <c r="AK19" s="182"/>
      <c r="AL19" s="182"/>
      <c r="AM19" s="182"/>
      <c r="AN19" s="182"/>
      <c r="AO19" s="182"/>
      <c r="AP19" s="182"/>
      <c r="AQ19" s="182"/>
      <c r="AR19" s="182"/>
      <c r="AS19" s="182"/>
      <c r="AT19" s="182"/>
      <c r="AU19" s="182"/>
      <c r="AV19" s="182"/>
      <c r="AW19" s="182"/>
      <c r="AX19" s="182" t="s">
        <v>213</v>
      </c>
      <c r="AY19" s="182" t="s">
        <v>213</v>
      </c>
      <c r="AZ19" s="182"/>
      <c r="BA19" s="182"/>
      <c r="BB19" s="182"/>
      <c r="BC19" s="182"/>
      <c r="BD19" s="182"/>
      <c r="BE19" s="182"/>
      <c r="BF19" s="540">
        <v>2</v>
      </c>
      <c r="BG19" s="540">
        <v>2</v>
      </c>
      <c r="BH19" s="540">
        <v>2</v>
      </c>
      <c r="BI19" s="540">
        <v>2</v>
      </c>
      <c r="BJ19" s="540">
        <v>2</v>
      </c>
      <c r="BK19" s="540">
        <v>1</v>
      </c>
      <c r="BL19" s="540">
        <v>2</v>
      </c>
      <c r="BM19" s="540">
        <v>2</v>
      </c>
      <c r="BN19" s="540">
        <v>2</v>
      </c>
      <c r="BO19" s="540">
        <v>1</v>
      </c>
      <c r="BP19" s="540">
        <v>2</v>
      </c>
      <c r="BQ19" s="845">
        <v>1</v>
      </c>
      <c r="BR19" s="540">
        <v>2</v>
      </c>
      <c r="BS19" s="540">
        <v>2</v>
      </c>
      <c r="BT19" s="540">
        <v>2</v>
      </c>
      <c r="BU19" s="540">
        <v>2</v>
      </c>
      <c r="BV19" s="540">
        <v>2</v>
      </c>
      <c r="BW19" s="540">
        <v>2</v>
      </c>
      <c r="BX19" s="540">
        <v>2</v>
      </c>
      <c r="BY19" s="540">
        <v>2</v>
      </c>
      <c r="BZ19" s="540">
        <v>2</v>
      </c>
      <c r="CA19" s="540">
        <v>2</v>
      </c>
      <c r="CB19" s="845">
        <v>1</v>
      </c>
      <c r="CC19" s="540">
        <v>1</v>
      </c>
      <c r="CD19" s="191">
        <f t="shared" ref="CD19:CD21" si="12">COUNTIF($BF19:$CC19,2)</f>
        <v>19</v>
      </c>
      <c r="CE19" s="868">
        <f t="shared" ref="CE19:CE21" si="13">CD19/COUNTA($BF19:$CC19)</f>
        <v>0.79166666666666663</v>
      </c>
      <c r="CF19" s="191">
        <f t="shared" ref="CF19:CF21" si="14">COUNTIF($BF19:$CC19,1)</f>
        <v>5</v>
      </c>
      <c r="CG19" s="868">
        <f t="shared" ref="CG19:CG21" si="15">CF19/COUNTA($BF19:$CC19)</f>
        <v>0.20833333333333334</v>
      </c>
      <c r="CH19" s="191">
        <f t="shared" ref="CH19:CH21" si="16">COUNTIF($BF19:$CC19,0)</f>
        <v>0</v>
      </c>
      <c r="CI19" s="868">
        <f t="shared" ref="CI19:CI21" si="17">CH19/COUNTA($BF19:$CC19)</f>
        <v>0</v>
      </c>
      <c r="CJ19" s="191">
        <f t="shared" ref="CJ19:CJ21" si="18">(((CD19*2)+(CF19*1)+(CH19*0)))/COUNTA($BF19:$CC19)</f>
        <v>1.7916666666666667</v>
      </c>
      <c r="CK19" s="869" t="str">
        <f t="shared" si="11"/>
        <v>Đạt mục tiêu</v>
      </c>
    </row>
    <row r="20" spans="1:89" s="184" customFormat="1" ht="84.75" hidden="1" customHeight="1">
      <c r="A20" s="171">
        <v>11</v>
      </c>
      <c r="B20" s="178">
        <v>11</v>
      </c>
      <c r="C20" s="179" t="s">
        <v>27</v>
      </c>
      <c r="D20" s="183" t="s">
        <v>14</v>
      </c>
      <c r="E20" s="179" t="s">
        <v>27</v>
      </c>
      <c r="F20" s="836" t="s">
        <v>17</v>
      </c>
      <c r="G20" s="180" t="s">
        <v>302</v>
      </c>
      <c r="H20" s="181" t="s">
        <v>1422</v>
      </c>
      <c r="I20" s="540" t="s">
        <v>212</v>
      </c>
      <c r="J20" s="864" t="s">
        <v>11</v>
      </c>
      <c r="K20" s="182"/>
      <c r="L20" s="182"/>
      <c r="M20" s="182"/>
      <c r="N20" s="182"/>
      <c r="O20" s="182"/>
      <c r="P20" s="182"/>
      <c r="Q20" s="182"/>
      <c r="R20" s="182"/>
      <c r="S20" s="182" t="s">
        <v>16</v>
      </c>
      <c r="T20" s="182"/>
      <c r="U20" s="194">
        <f t="shared" si="9"/>
        <v>1</v>
      </c>
      <c r="V20" s="182"/>
      <c r="W20" s="182"/>
      <c r="X20" s="182"/>
      <c r="Y20" s="182"/>
      <c r="Z20" s="182"/>
      <c r="AA20" s="182"/>
      <c r="AB20" s="182"/>
      <c r="AC20" s="182"/>
      <c r="AD20" s="182"/>
      <c r="AE20" s="182"/>
      <c r="AF20" s="182"/>
      <c r="AG20" s="183"/>
      <c r="AH20" s="182"/>
      <c r="AI20" s="182"/>
      <c r="AJ20" s="182"/>
      <c r="AK20" s="182"/>
      <c r="AL20" s="182"/>
      <c r="AM20" s="182"/>
      <c r="AN20" s="182"/>
      <c r="AO20" s="182"/>
      <c r="AP20" s="182"/>
      <c r="AQ20" s="182"/>
      <c r="AR20" s="182"/>
      <c r="AS20" s="182"/>
      <c r="AT20" s="182"/>
      <c r="AU20" s="182"/>
      <c r="AV20" s="182"/>
      <c r="AW20" s="182"/>
      <c r="AX20" s="182"/>
      <c r="AY20" s="182"/>
      <c r="AZ20" s="182" t="s">
        <v>213</v>
      </c>
      <c r="BA20" s="182" t="s">
        <v>213</v>
      </c>
      <c r="BB20" s="182" t="s">
        <v>213</v>
      </c>
      <c r="BC20" s="182" t="s">
        <v>213</v>
      </c>
      <c r="BD20" s="182"/>
      <c r="BE20" s="182"/>
      <c r="BF20" s="540">
        <v>2</v>
      </c>
      <c r="BG20" s="540">
        <v>2</v>
      </c>
      <c r="BH20" s="540">
        <v>2</v>
      </c>
      <c r="BI20" s="540">
        <v>2</v>
      </c>
      <c r="BJ20" s="540">
        <v>2</v>
      </c>
      <c r="BK20" s="540">
        <v>1</v>
      </c>
      <c r="BL20" s="540">
        <v>2</v>
      </c>
      <c r="BM20" s="540">
        <v>2</v>
      </c>
      <c r="BN20" s="540">
        <v>2</v>
      </c>
      <c r="BO20" s="540">
        <v>1</v>
      </c>
      <c r="BP20" s="540">
        <v>2</v>
      </c>
      <c r="BQ20" s="845">
        <v>1</v>
      </c>
      <c r="BR20" s="540">
        <v>2</v>
      </c>
      <c r="BS20" s="540">
        <v>2</v>
      </c>
      <c r="BT20" s="540">
        <v>2</v>
      </c>
      <c r="BU20" s="540">
        <v>2</v>
      </c>
      <c r="BV20" s="540">
        <v>2</v>
      </c>
      <c r="BW20" s="540">
        <v>2</v>
      </c>
      <c r="BX20" s="540">
        <v>2</v>
      </c>
      <c r="BY20" s="540">
        <v>2</v>
      </c>
      <c r="BZ20" s="540">
        <v>2</v>
      </c>
      <c r="CA20" s="540">
        <v>2</v>
      </c>
      <c r="CB20" s="845">
        <v>1</v>
      </c>
      <c r="CC20" s="540">
        <v>1</v>
      </c>
      <c r="CD20" s="191">
        <f t="shared" si="12"/>
        <v>19</v>
      </c>
      <c r="CE20" s="868">
        <f t="shared" si="13"/>
        <v>0.79166666666666663</v>
      </c>
      <c r="CF20" s="191">
        <f t="shared" si="14"/>
        <v>5</v>
      </c>
      <c r="CG20" s="868">
        <f t="shared" si="15"/>
        <v>0.20833333333333334</v>
      </c>
      <c r="CH20" s="191">
        <f t="shared" si="16"/>
        <v>0</v>
      </c>
      <c r="CI20" s="868">
        <f t="shared" si="17"/>
        <v>0</v>
      </c>
      <c r="CJ20" s="191">
        <f t="shared" si="18"/>
        <v>1.7916666666666667</v>
      </c>
      <c r="CK20" s="869" t="str">
        <f t="shared" si="11"/>
        <v>Đạt mục tiêu</v>
      </c>
    </row>
    <row r="21" spans="1:89" s="184" customFormat="1" ht="169.5" customHeight="1">
      <c r="A21" s="171">
        <v>12</v>
      </c>
      <c r="B21" s="178">
        <v>12</v>
      </c>
      <c r="C21" s="179" t="s">
        <v>27</v>
      </c>
      <c r="D21" s="183" t="s">
        <v>14</v>
      </c>
      <c r="E21" s="179" t="s">
        <v>27</v>
      </c>
      <c r="F21" s="836" t="s">
        <v>17</v>
      </c>
      <c r="G21" s="180" t="s">
        <v>303</v>
      </c>
      <c r="H21" s="181" t="s">
        <v>1448</v>
      </c>
      <c r="I21" s="540" t="s">
        <v>212</v>
      </c>
      <c r="J21" s="864" t="s">
        <v>11</v>
      </c>
      <c r="K21" s="182"/>
      <c r="L21" s="182"/>
      <c r="M21" s="182"/>
      <c r="N21" s="182"/>
      <c r="O21" s="182"/>
      <c r="P21" s="182"/>
      <c r="Q21" s="182"/>
      <c r="R21" s="182"/>
      <c r="S21" s="182"/>
      <c r="T21" s="182" t="s">
        <v>16</v>
      </c>
      <c r="U21" s="194">
        <f t="shared" si="9"/>
        <v>1</v>
      </c>
      <c r="V21" s="182"/>
      <c r="W21" s="182"/>
      <c r="X21" s="182"/>
      <c r="Y21" s="182"/>
      <c r="Z21" s="182"/>
      <c r="AA21" s="182"/>
      <c r="AB21" s="182"/>
      <c r="AC21" s="182"/>
      <c r="AD21" s="182"/>
      <c r="AE21" s="182"/>
      <c r="AF21" s="182"/>
      <c r="AG21" s="183"/>
      <c r="AH21" s="182"/>
      <c r="AI21" s="182"/>
      <c r="AJ21" s="182"/>
      <c r="AK21" s="182"/>
      <c r="AL21" s="182"/>
      <c r="AM21" s="182"/>
      <c r="AN21" s="182"/>
      <c r="AO21" s="182"/>
      <c r="AP21" s="182"/>
      <c r="AQ21" s="182"/>
      <c r="AR21" s="182"/>
      <c r="AS21" s="182"/>
      <c r="AT21" s="182"/>
      <c r="AU21" s="182"/>
      <c r="AV21" s="182"/>
      <c r="AW21" s="182"/>
      <c r="AX21" s="182"/>
      <c r="AY21" s="182"/>
      <c r="AZ21" s="182"/>
      <c r="BA21" s="182"/>
      <c r="BB21" s="182"/>
      <c r="BC21" s="182"/>
      <c r="BD21" s="182" t="s">
        <v>213</v>
      </c>
      <c r="BE21" s="182" t="s">
        <v>213</v>
      </c>
      <c r="BF21" s="540">
        <v>2</v>
      </c>
      <c r="BG21" s="540">
        <v>2</v>
      </c>
      <c r="BH21" s="540">
        <v>2</v>
      </c>
      <c r="BI21" s="540">
        <v>2</v>
      </c>
      <c r="BJ21" s="540">
        <v>2</v>
      </c>
      <c r="BK21" s="540">
        <v>1</v>
      </c>
      <c r="BL21" s="540">
        <v>2</v>
      </c>
      <c r="BM21" s="540">
        <v>2</v>
      </c>
      <c r="BN21" s="540">
        <v>2</v>
      </c>
      <c r="BO21" s="540">
        <v>1</v>
      </c>
      <c r="BP21" s="540">
        <v>2</v>
      </c>
      <c r="BQ21" s="845">
        <v>1</v>
      </c>
      <c r="BR21" s="540">
        <v>2</v>
      </c>
      <c r="BS21" s="540">
        <v>2</v>
      </c>
      <c r="BT21" s="540">
        <v>2</v>
      </c>
      <c r="BU21" s="540">
        <v>2</v>
      </c>
      <c r="BV21" s="540">
        <v>2</v>
      </c>
      <c r="BW21" s="540">
        <v>2</v>
      </c>
      <c r="BX21" s="540">
        <v>2</v>
      </c>
      <c r="BY21" s="540">
        <v>2</v>
      </c>
      <c r="BZ21" s="540">
        <v>2</v>
      </c>
      <c r="CA21" s="540">
        <v>2</v>
      </c>
      <c r="CB21" s="845">
        <v>1</v>
      </c>
      <c r="CC21" s="540">
        <v>1</v>
      </c>
      <c r="CD21" s="191">
        <f t="shared" si="12"/>
        <v>19</v>
      </c>
      <c r="CE21" s="868">
        <f t="shared" si="13"/>
        <v>0.79166666666666663</v>
      </c>
      <c r="CF21" s="191">
        <f t="shared" si="14"/>
        <v>5</v>
      </c>
      <c r="CG21" s="868">
        <f t="shared" si="15"/>
        <v>0.20833333333333334</v>
      </c>
      <c r="CH21" s="191">
        <f t="shared" si="16"/>
        <v>0</v>
      </c>
      <c r="CI21" s="868">
        <f t="shared" si="17"/>
        <v>0</v>
      </c>
      <c r="CJ21" s="191">
        <f t="shared" si="18"/>
        <v>1.7916666666666667</v>
      </c>
      <c r="CK21" s="869" t="str">
        <f t="shared" si="11"/>
        <v>Đạt mục tiêu</v>
      </c>
    </row>
    <row r="22" spans="1:89" hidden="1">
      <c r="A22" s="839">
        <v>13</v>
      </c>
      <c r="B22" s="178">
        <v>13</v>
      </c>
      <c r="C22" s="1447" t="s">
        <v>29</v>
      </c>
      <c r="D22" s="1448"/>
      <c r="E22" s="1449"/>
      <c r="F22" s="176" t="s">
        <v>316</v>
      </c>
      <c r="G22" s="176" t="s">
        <v>316</v>
      </c>
      <c r="H22" s="239" t="s">
        <v>316</v>
      </c>
      <c r="I22" s="176" t="s">
        <v>316</v>
      </c>
      <c r="J22" s="176" t="s">
        <v>316</v>
      </c>
      <c r="K22" s="506" t="s">
        <v>316</v>
      </c>
      <c r="L22" s="176" t="s">
        <v>316</v>
      </c>
      <c r="M22" s="176" t="s">
        <v>316</v>
      </c>
      <c r="N22" s="239" t="s">
        <v>316</v>
      </c>
      <c r="O22" s="176" t="s">
        <v>316</v>
      </c>
      <c r="P22" s="176" t="s">
        <v>316</v>
      </c>
      <c r="Q22" s="176" t="s">
        <v>316</v>
      </c>
      <c r="R22" s="176"/>
      <c r="S22" s="176" t="s">
        <v>316</v>
      </c>
      <c r="T22" s="176" t="s">
        <v>316</v>
      </c>
      <c r="U22" s="176" t="s">
        <v>316</v>
      </c>
      <c r="V22" s="176" t="s">
        <v>316</v>
      </c>
      <c r="W22" s="176" t="s">
        <v>316</v>
      </c>
      <c r="X22" s="176" t="s">
        <v>316</v>
      </c>
      <c r="Y22" s="176" t="s">
        <v>316</v>
      </c>
      <c r="Z22" s="176" t="s">
        <v>316</v>
      </c>
      <c r="AA22" s="176" t="s">
        <v>316</v>
      </c>
      <c r="AB22" s="176" t="s">
        <v>316</v>
      </c>
      <c r="AC22" s="176" t="s">
        <v>316</v>
      </c>
      <c r="AD22" s="176" t="s">
        <v>316</v>
      </c>
      <c r="AE22" s="176" t="s">
        <v>316</v>
      </c>
      <c r="AF22" s="176" t="s">
        <v>316</v>
      </c>
      <c r="AG22" s="176" t="s">
        <v>316</v>
      </c>
      <c r="AH22" s="239" t="s">
        <v>316</v>
      </c>
      <c r="AI22" s="239" t="s">
        <v>316</v>
      </c>
      <c r="AJ22" s="239" t="s">
        <v>316</v>
      </c>
      <c r="AK22" s="239" t="s">
        <v>316</v>
      </c>
      <c r="AL22" s="239" t="s">
        <v>316</v>
      </c>
      <c r="AM22" s="176" t="s">
        <v>316</v>
      </c>
      <c r="AN22" s="176" t="s">
        <v>316</v>
      </c>
      <c r="AO22" s="176" t="s">
        <v>316</v>
      </c>
      <c r="AP22" s="176" t="s">
        <v>316</v>
      </c>
      <c r="AQ22" s="176"/>
      <c r="AR22" s="176"/>
      <c r="AS22" s="176" t="s">
        <v>316</v>
      </c>
      <c r="AT22" s="176" t="s">
        <v>316</v>
      </c>
      <c r="AU22" s="176" t="s">
        <v>316</v>
      </c>
      <c r="AV22" s="176" t="s">
        <v>316</v>
      </c>
      <c r="AW22" s="176" t="s">
        <v>316</v>
      </c>
      <c r="AX22" s="176"/>
      <c r="AY22" s="176"/>
      <c r="AZ22" s="176" t="s">
        <v>316</v>
      </c>
      <c r="BA22" s="176"/>
      <c r="BB22" s="176"/>
      <c r="BC22" s="176" t="s">
        <v>316</v>
      </c>
      <c r="BD22" s="176"/>
      <c r="BE22" s="176" t="s">
        <v>316</v>
      </c>
      <c r="BF22" s="506" t="s">
        <v>316</v>
      </c>
      <c r="BG22" s="506" t="s">
        <v>316</v>
      </c>
      <c r="BH22" s="506" t="s">
        <v>316</v>
      </c>
      <c r="BI22" s="506" t="s">
        <v>316</v>
      </c>
      <c r="BJ22" s="506" t="s">
        <v>316</v>
      </c>
      <c r="BK22" s="506" t="s">
        <v>316</v>
      </c>
      <c r="BL22" s="506" t="s">
        <v>316</v>
      </c>
      <c r="BM22" s="506" t="s">
        <v>316</v>
      </c>
      <c r="BN22" s="506" t="s">
        <v>316</v>
      </c>
      <c r="BO22" s="506" t="s">
        <v>316</v>
      </c>
      <c r="BP22" s="506" t="s">
        <v>316</v>
      </c>
      <c r="BQ22" s="845">
        <v>1</v>
      </c>
      <c r="BR22" s="506" t="s">
        <v>316</v>
      </c>
      <c r="BS22" s="506" t="s">
        <v>316</v>
      </c>
      <c r="BT22" s="506" t="s">
        <v>316</v>
      </c>
      <c r="BU22" s="506" t="s">
        <v>316</v>
      </c>
      <c r="BV22" s="506" t="s">
        <v>316</v>
      </c>
      <c r="BW22" s="506" t="s">
        <v>316</v>
      </c>
      <c r="BX22" s="506" t="s">
        <v>316</v>
      </c>
      <c r="BY22" s="506" t="s">
        <v>316</v>
      </c>
      <c r="BZ22" s="506" t="s">
        <v>316</v>
      </c>
      <c r="CA22" s="506" t="s">
        <v>316</v>
      </c>
      <c r="CB22" s="845">
        <v>1</v>
      </c>
      <c r="CC22" s="506" t="s">
        <v>316</v>
      </c>
      <c r="CD22" s="191">
        <f t="shared" ref="CD22:CD28" si="19">COUNTIF($BF22:$CC22,2)</f>
        <v>0</v>
      </c>
      <c r="CE22" s="861" t="s">
        <v>316</v>
      </c>
      <c r="CF22" s="506" t="s">
        <v>316</v>
      </c>
      <c r="CG22" s="861" t="s">
        <v>316</v>
      </c>
      <c r="CH22" s="506" t="s">
        <v>316</v>
      </c>
      <c r="CI22" s="506" t="s">
        <v>316</v>
      </c>
      <c r="CJ22" s="506" t="s">
        <v>316</v>
      </c>
      <c r="CK22" s="861" t="s">
        <v>316</v>
      </c>
    </row>
    <row r="23" spans="1:89" hidden="1">
      <c r="A23" s="839">
        <v>14</v>
      </c>
      <c r="B23" s="178">
        <v>14</v>
      </c>
      <c r="C23" s="1447" t="s">
        <v>32</v>
      </c>
      <c r="D23" s="1448"/>
      <c r="E23" s="1449"/>
      <c r="F23" s="176" t="s">
        <v>316</v>
      </c>
      <c r="G23" s="176" t="s">
        <v>316</v>
      </c>
      <c r="H23" s="239" t="s">
        <v>316</v>
      </c>
      <c r="I23" s="176" t="s">
        <v>316</v>
      </c>
      <c r="J23" s="176" t="s">
        <v>316</v>
      </c>
      <c r="K23" s="506" t="s">
        <v>316</v>
      </c>
      <c r="L23" s="176" t="s">
        <v>316</v>
      </c>
      <c r="M23" s="176" t="s">
        <v>316</v>
      </c>
      <c r="N23" s="239" t="s">
        <v>316</v>
      </c>
      <c r="O23" s="176" t="s">
        <v>316</v>
      </c>
      <c r="P23" s="176" t="s">
        <v>316</v>
      </c>
      <c r="Q23" s="176" t="s">
        <v>316</v>
      </c>
      <c r="R23" s="176"/>
      <c r="S23" s="176" t="s">
        <v>316</v>
      </c>
      <c r="T23" s="176" t="s">
        <v>316</v>
      </c>
      <c r="U23" s="176" t="s">
        <v>316</v>
      </c>
      <c r="V23" s="176" t="s">
        <v>316</v>
      </c>
      <c r="W23" s="176" t="s">
        <v>316</v>
      </c>
      <c r="X23" s="176" t="s">
        <v>316</v>
      </c>
      <c r="Y23" s="176" t="s">
        <v>316</v>
      </c>
      <c r="Z23" s="176" t="s">
        <v>316</v>
      </c>
      <c r="AA23" s="176" t="s">
        <v>316</v>
      </c>
      <c r="AB23" s="176" t="s">
        <v>316</v>
      </c>
      <c r="AC23" s="176" t="s">
        <v>316</v>
      </c>
      <c r="AD23" s="176" t="s">
        <v>316</v>
      </c>
      <c r="AE23" s="176" t="s">
        <v>316</v>
      </c>
      <c r="AF23" s="176" t="s">
        <v>316</v>
      </c>
      <c r="AG23" s="176" t="s">
        <v>316</v>
      </c>
      <c r="AH23" s="239" t="s">
        <v>316</v>
      </c>
      <c r="AI23" s="239" t="s">
        <v>316</v>
      </c>
      <c r="AJ23" s="239" t="s">
        <v>316</v>
      </c>
      <c r="AK23" s="239" t="s">
        <v>316</v>
      </c>
      <c r="AL23" s="239" t="s">
        <v>316</v>
      </c>
      <c r="AM23" s="176" t="s">
        <v>316</v>
      </c>
      <c r="AN23" s="176" t="s">
        <v>316</v>
      </c>
      <c r="AO23" s="176" t="s">
        <v>316</v>
      </c>
      <c r="AP23" s="176" t="s">
        <v>316</v>
      </c>
      <c r="AQ23" s="176"/>
      <c r="AR23" s="176"/>
      <c r="AS23" s="176" t="s">
        <v>316</v>
      </c>
      <c r="AT23" s="176" t="s">
        <v>316</v>
      </c>
      <c r="AU23" s="176" t="s">
        <v>316</v>
      </c>
      <c r="AV23" s="176" t="s">
        <v>316</v>
      </c>
      <c r="AW23" s="176" t="s">
        <v>316</v>
      </c>
      <c r="AX23" s="176"/>
      <c r="AY23" s="176"/>
      <c r="AZ23" s="176" t="s">
        <v>316</v>
      </c>
      <c r="BA23" s="176"/>
      <c r="BB23" s="176"/>
      <c r="BC23" s="176" t="s">
        <v>316</v>
      </c>
      <c r="BD23" s="176"/>
      <c r="BE23" s="176" t="s">
        <v>316</v>
      </c>
      <c r="BF23" s="506" t="s">
        <v>316</v>
      </c>
      <c r="BG23" s="506" t="s">
        <v>316</v>
      </c>
      <c r="BH23" s="506" t="s">
        <v>316</v>
      </c>
      <c r="BI23" s="506" t="s">
        <v>316</v>
      </c>
      <c r="BJ23" s="506" t="s">
        <v>316</v>
      </c>
      <c r="BK23" s="506" t="s">
        <v>316</v>
      </c>
      <c r="BL23" s="506" t="s">
        <v>316</v>
      </c>
      <c r="BM23" s="506" t="s">
        <v>316</v>
      </c>
      <c r="BN23" s="506" t="s">
        <v>316</v>
      </c>
      <c r="BO23" s="506" t="s">
        <v>316</v>
      </c>
      <c r="BP23" s="506" t="s">
        <v>316</v>
      </c>
      <c r="BQ23" s="845">
        <v>1</v>
      </c>
      <c r="BR23" s="506" t="s">
        <v>316</v>
      </c>
      <c r="BS23" s="506" t="s">
        <v>316</v>
      </c>
      <c r="BT23" s="506" t="s">
        <v>316</v>
      </c>
      <c r="BU23" s="506" t="s">
        <v>316</v>
      </c>
      <c r="BV23" s="506" t="s">
        <v>316</v>
      </c>
      <c r="BW23" s="506"/>
      <c r="BX23" s="506"/>
      <c r="BY23" s="506"/>
      <c r="BZ23" s="506"/>
      <c r="CA23" s="506"/>
      <c r="CB23" s="845">
        <v>1</v>
      </c>
      <c r="CC23" s="506" t="s">
        <v>316</v>
      </c>
      <c r="CD23" s="191">
        <f t="shared" si="19"/>
        <v>0</v>
      </c>
      <c r="CE23" s="861" t="s">
        <v>316</v>
      </c>
      <c r="CF23" s="506" t="s">
        <v>316</v>
      </c>
      <c r="CG23" s="861" t="s">
        <v>316</v>
      </c>
      <c r="CH23" s="506" t="s">
        <v>316</v>
      </c>
      <c r="CI23" s="506" t="s">
        <v>316</v>
      </c>
      <c r="CJ23" s="506" t="s">
        <v>316</v>
      </c>
      <c r="CK23" s="861" t="s">
        <v>316</v>
      </c>
    </row>
    <row r="24" spans="1:89" ht="78.75" hidden="1">
      <c r="A24" s="839">
        <v>15</v>
      </c>
      <c r="B24" s="178">
        <v>15</v>
      </c>
      <c r="C24" s="402" t="s">
        <v>545</v>
      </c>
      <c r="D24" s="244" t="s">
        <v>15</v>
      </c>
      <c r="E24" s="186" t="s">
        <v>546</v>
      </c>
      <c r="F24" s="244" t="s">
        <v>15</v>
      </c>
      <c r="G24" s="186" t="s">
        <v>554</v>
      </c>
      <c r="H24" s="179" t="s">
        <v>555</v>
      </c>
      <c r="I24" s="540" t="s">
        <v>212</v>
      </c>
      <c r="J24" s="864" t="s">
        <v>11</v>
      </c>
      <c r="K24" s="506" t="s">
        <v>16</v>
      </c>
      <c r="L24" s="182"/>
      <c r="M24" s="182"/>
      <c r="N24" s="182"/>
      <c r="O24" s="182"/>
      <c r="P24" s="182"/>
      <c r="Q24" s="182"/>
      <c r="R24" s="182"/>
      <c r="S24" s="182"/>
      <c r="T24" s="182"/>
      <c r="U24" s="194">
        <f t="shared" si="9"/>
        <v>1</v>
      </c>
      <c r="V24" s="183" t="s">
        <v>724</v>
      </c>
      <c r="W24" s="183" t="s">
        <v>727</v>
      </c>
      <c r="X24" s="183" t="s">
        <v>727</v>
      </c>
      <c r="Y24" s="183" t="s">
        <v>725</v>
      </c>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836" t="s">
        <v>281</v>
      </c>
      <c r="BG24" s="836" t="s">
        <v>281</v>
      </c>
      <c r="BH24" s="836" t="s">
        <v>1160</v>
      </c>
      <c r="BI24" s="836" t="s">
        <v>281</v>
      </c>
      <c r="BJ24" s="836" t="s">
        <v>1160</v>
      </c>
      <c r="BK24" s="836" t="s">
        <v>1160</v>
      </c>
      <c r="BL24" s="836" t="s">
        <v>1160</v>
      </c>
      <c r="BM24" s="836" t="s">
        <v>281</v>
      </c>
      <c r="BN24" s="836" t="s">
        <v>281</v>
      </c>
      <c r="BO24" s="836" t="s">
        <v>281</v>
      </c>
      <c r="BP24" s="836" t="s">
        <v>281</v>
      </c>
      <c r="BQ24" s="845">
        <v>1</v>
      </c>
      <c r="BR24" s="836" t="s">
        <v>281</v>
      </c>
      <c r="BS24" s="836" t="s">
        <v>281</v>
      </c>
      <c r="BT24" s="836" t="s">
        <v>281</v>
      </c>
      <c r="BU24" s="836" t="s">
        <v>281</v>
      </c>
      <c r="BV24" s="836" t="s">
        <v>281</v>
      </c>
      <c r="BW24" s="836" t="s">
        <v>281</v>
      </c>
      <c r="BX24" s="836" t="s">
        <v>281</v>
      </c>
      <c r="BY24" s="836" t="s">
        <v>281</v>
      </c>
      <c r="BZ24" s="836" t="s">
        <v>281</v>
      </c>
      <c r="CA24" s="836" t="s">
        <v>1160</v>
      </c>
      <c r="CB24" s="845">
        <v>1</v>
      </c>
      <c r="CC24" s="836" t="s">
        <v>281</v>
      </c>
      <c r="CD24" s="839">
        <f t="shared" si="19"/>
        <v>17</v>
      </c>
      <c r="CE24" s="865">
        <f>CD24/COUNTA($BF24:$CC24)</f>
        <v>0.70833333333333337</v>
      </c>
      <c r="CF24" s="839">
        <f>COUNTIF($BF24:$CC24,1)</f>
        <v>7</v>
      </c>
      <c r="CG24" s="865">
        <f>CF24/COUNTA($BF24:$CC24)</f>
        <v>0.29166666666666669</v>
      </c>
      <c r="CH24" s="839">
        <f>COUNTIF($BF24:$CC24,0)</f>
        <v>0</v>
      </c>
      <c r="CI24" s="866">
        <f>CH24/COUNTA($BF24:$CC24)</f>
        <v>0</v>
      </c>
      <c r="CJ24" s="839">
        <f>(((CD24*2)+(CF24*1)+(CH24*0)))/COUNTA($BF24:$CC24)</f>
        <v>1.7083333333333333</v>
      </c>
      <c r="CK24" s="854" t="str">
        <f>IF(CJ24&gt;=1.6,"Đạt mục tiêu",IF(CJ24&gt;=1,"Cần cố gắng","Chưa đạt"))</f>
        <v>Đạt mục tiêu</v>
      </c>
    </row>
    <row r="25" spans="1:89" ht="78.75" hidden="1">
      <c r="A25" s="839">
        <v>16</v>
      </c>
      <c r="B25" s="178">
        <v>16</v>
      </c>
      <c r="C25" s="212" t="s">
        <v>547</v>
      </c>
      <c r="D25" s="244" t="s">
        <v>14</v>
      </c>
      <c r="E25" s="212" t="s">
        <v>548</v>
      </c>
      <c r="F25" s="244" t="s">
        <v>17</v>
      </c>
      <c r="G25" s="186" t="s">
        <v>548</v>
      </c>
      <c r="H25" s="402" t="s">
        <v>553</v>
      </c>
      <c r="I25" s="540" t="s">
        <v>275</v>
      </c>
      <c r="J25" s="864" t="s">
        <v>11</v>
      </c>
      <c r="K25" s="182"/>
      <c r="L25" s="182"/>
      <c r="M25" s="182"/>
      <c r="N25" s="836" t="s">
        <v>16</v>
      </c>
      <c r="O25" s="182"/>
      <c r="P25" s="182"/>
      <c r="Q25" s="182"/>
      <c r="R25" s="182"/>
      <c r="S25" s="182"/>
      <c r="T25" s="182"/>
      <c r="U25" s="194">
        <f t="shared" si="9"/>
        <v>1</v>
      </c>
      <c r="V25" s="182"/>
      <c r="W25" s="182"/>
      <c r="X25" s="182"/>
      <c r="Y25" s="182"/>
      <c r="Z25" s="182"/>
      <c r="AA25" s="182"/>
      <c r="AB25" s="182"/>
      <c r="AC25" s="182"/>
      <c r="AD25" s="182"/>
      <c r="AE25" s="182"/>
      <c r="AF25" s="182"/>
      <c r="AG25" s="182"/>
      <c r="AH25" s="836" t="s">
        <v>727</v>
      </c>
      <c r="AI25" s="836" t="s">
        <v>724</v>
      </c>
      <c r="AJ25" s="836" t="s">
        <v>727</v>
      </c>
      <c r="AK25" s="836" t="s">
        <v>726</v>
      </c>
      <c r="AL25" s="836" t="s">
        <v>724</v>
      </c>
      <c r="AM25" s="182"/>
      <c r="AN25" s="182"/>
      <c r="AO25" s="182"/>
      <c r="AP25" s="182"/>
      <c r="AQ25" s="182"/>
      <c r="AR25" s="182"/>
      <c r="AS25" s="182"/>
      <c r="AT25" s="182"/>
      <c r="AU25" s="182"/>
      <c r="AV25" s="182"/>
      <c r="AW25" s="182"/>
      <c r="AX25" s="182"/>
      <c r="AY25" s="182"/>
      <c r="AZ25" s="182"/>
      <c r="BA25" s="182"/>
      <c r="BB25" s="182"/>
      <c r="BC25" s="182"/>
      <c r="BD25" s="182"/>
      <c r="BE25" s="182"/>
      <c r="BF25" s="540">
        <v>2</v>
      </c>
      <c r="BG25" s="540">
        <v>2</v>
      </c>
      <c r="BH25" s="540">
        <v>2</v>
      </c>
      <c r="BI25" s="540">
        <v>2</v>
      </c>
      <c r="BJ25" s="540">
        <v>2</v>
      </c>
      <c r="BK25" s="540">
        <v>1</v>
      </c>
      <c r="BL25" s="540">
        <v>2</v>
      </c>
      <c r="BM25" s="540">
        <v>2</v>
      </c>
      <c r="BN25" s="540">
        <v>2</v>
      </c>
      <c r="BO25" s="540">
        <v>1</v>
      </c>
      <c r="BP25" s="540">
        <v>2</v>
      </c>
      <c r="BQ25" s="845">
        <v>1</v>
      </c>
      <c r="BR25" s="540">
        <v>2</v>
      </c>
      <c r="BS25" s="540">
        <v>2</v>
      </c>
      <c r="BT25" s="540">
        <v>2</v>
      </c>
      <c r="BU25" s="540">
        <v>2</v>
      </c>
      <c r="BV25" s="540">
        <v>2</v>
      </c>
      <c r="BW25" s="540">
        <v>1</v>
      </c>
      <c r="BX25" s="540">
        <v>2</v>
      </c>
      <c r="BY25" s="540">
        <v>2</v>
      </c>
      <c r="BZ25" s="540">
        <v>2</v>
      </c>
      <c r="CA25" s="540">
        <v>2</v>
      </c>
      <c r="CB25" s="845">
        <v>1</v>
      </c>
      <c r="CC25" s="540">
        <v>2</v>
      </c>
      <c r="CD25" s="541">
        <f t="shared" si="19"/>
        <v>19</v>
      </c>
      <c r="CE25" s="873">
        <f>CD25/COUNTA($BF25:$CC25)</f>
        <v>0.79166666666666663</v>
      </c>
      <c r="CF25" s="541">
        <f>COUNTIF($BF25:$CC25,1)</f>
        <v>5</v>
      </c>
      <c r="CG25" s="873">
        <f>CF25/COUNTA($BF25:$CC25)</f>
        <v>0.20833333333333334</v>
      </c>
      <c r="CH25" s="541">
        <f>COUNTIF($BF25:$CC25,0)</f>
        <v>0</v>
      </c>
      <c r="CI25" s="873">
        <f>CH25/COUNTA($BF25:$CC25)</f>
        <v>0</v>
      </c>
      <c r="CJ25" s="541">
        <f>(((CD25*2)+(CF25*1)+(CH25*0)))/COUNTA($BF25:$CC25)</f>
        <v>1.7916666666666667</v>
      </c>
      <c r="CK25" s="874" t="str">
        <f t="shared" ref="CK25:CK27" si="20">IF(CJ25&gt;=1.6,"Đạt mục tiêu",IF(CJ25&gt;=1,"Cần cố gắng","Chưa đạt"))</f>
        <v>Đạt mục tiêu</v>
      </c>
    </row>
    <row r="26" spans="1:89" ht="78.75" hidden="1">
      <c r="A26" s="839">
        <v>17</v>
      </c>
      <c r="B26" s="178">
        <v>17</v>
      </c>
      <c r="C26" s="402" t="s">
        <v>549</v>
      </c>
      <c r="D26" s="244" t="s">
        <v>15</v>
      </c>
      <c r="E26" s="212" t="s">
        <v>550</v>
      </c>
      <c r="F26" s="244" t="s">
        <v>17</v>
      </c>
      <c r="G26" s="186" t="s">
        <v>550</v>
      </c>
      <c r="H26" s="402" t="s">
        <v>556</v>
      </c>
      <c r="I26" s="540" t="s">
        <v>275</v>
      </c>
      <c r="J26" s="864" t="s">
        <v>11</v>
      </c>
      <c r="K26" s="182"/>
      <c r="L26" s="182"/>
      <c r="M26" s="182"/>
      <c r="N26" s="836" t="s">
        <v>16</v>
      </c>
      <c r="O26" s="182"/>
      <c r="P26" s="182"/>
      <c r="Q26" s="182"/>
      <c r="R26" s="182"/>
      <c r="S26" s="182"/>
      <c r="T26" s="182"/>
      <c r="U26" s="194">
        <f t="shared" si="9"/>
        <v>1</v>
      </c>
      <c r="V26" s="182"/>
      <c r="W26" s="182"/>
      <c r="X26" s="182"/>
      <c r="Y26" s="182"/>
      <c r="Z26" s="182"/>
      <c r="AA26" s="182"/>
      <c r="AB26" s="182"/>
      <c r="AC26" s="182"/>
      <c r="AD26" s="182"/>
      <c r="AE26" s="182"/>
      <c r="AF26" s="182"/>
      <c r="AG26" s="182"/>
      <c r="AH26" s="836" t="s">
        <v>724</v>
      </c>
      <c r="AI26" s="836" t="s">
        <v>727</v>
      </c>
      <c r="AJ26" s="836" t="s">
        <v>726</v>
      </c>
      <c r="AK26" s="836" t="s">
        <v>724</v>
      </c>
      <c r="AL26" s="836" t="s">
        <v>727</v>
      </c>
      <c r="AM26" s="182"/>
      <c r="AN26" s="182"/>
      <c r="AO26" s="182"/>
      <c r="AP26" s="182"/>
      <c r="AQ26" s="182"/>
      <c r="AR26" s="182"/>
      <c r="AS26" s="182"/>
      <c r="AT26" s="182"/>
      <c r="AU26" s="182"/>
      <c r="AV26" s="182"/>
      <c r="AW26" s="182"/>
      <c r="AX26" s="182"/>
      <c r="AY26" s="182"/>
      <c r="AZ26" s="182"/>
      <c r="BA26" s="182"/>
      <c r="BB26" s="182"/>
      <c r="BC26" s="182"/>
      <c r="BD26" s="182"/>
      <c r="BE26" s="182"/>
      <c r="BF26" s="540">
        <v>2</v>
      </c>
      <c r="BG26" s="540">
        <v>2</v>
      </c>
      <c r="BH26" s="540">
        <v>2</v>
      </c>
      <c r="BI26" s="540">
        <v>2</v>
      </c>
      <c r="BJ26" s="540">
        <v>2</v>
      </c>
      <c r="BK26" s="540">
        <v>1</v>
      </c>
      <c r="BL26" s="540">
        <v>2</v>
      </c>
      <c r="BM26" s="540">
        <v>2</v>
      </c>
      <c r="BN26" s="540">
        <v>2</v>
      </c>
      <c r="BO26" s="540">
        <v>1</v>
      </c>
      <c r="BP26" s="540">
        <v>2</v>
      </c>
      <c r="BQ26" s="845">
        <v>1</v>
      </c>
      <c r="BR26" s="540">
        <v>2</v>
      </c>
      <c r="BS26" s="540">
        <v>2</v>
      </c>
      <c r="BT26" s="540">
        <v>2</v>
      </c>
      <c r="BU26" s="540">
        <v>2</v>
      </c>
      <c r="BV26" s="540">
        <v>2</v>
      </c>
      <c r="BW26" s="540">
        <v>1</v>
      </c>
      <c r="BX26" s="540">
        <v>1</v>
      </c>
      <c r="BY26" s="540">
        <v>2</v>
      </c>
      <c r="BZ26" s="540">
        <v>2</v>
      </c>
      <c r="CA26" s="540">
        <v>2</v>
      </c>
      <c r="CB26" s="845">
        <v>1</v>
      </c>
      <c r="CC26" s="540">
        <v>1</v>
      </c>
      <c r="CD26" s="541">
        <f t="shared" si="19"/>
        <v>17</v>
      </c>
      <c r="CE26" s="873">
        <f>CD26/COUNTA($BF26:$CC26)</f>
        <v>0.70833333333333337</v>
      </c>
      <c r="CF26" s="541">
        <f>COUNTIF($BF26:$CC26,1)</f>
        <v>7</v>
      </c>
      <c r="CG26" s="873">
        <f>CF26/COUNTA($BF26:$CC26)</f>
        <v>0.29166666666666669</v>
      </c>
      <c r="CH26" s="541">
        <f>COUNTIF($BF26:$CC26,0)</f>
        <v>0</v>
      </c>
      <c r="CI26" s="873">
        <f>CH26/COUNTA($BF26:$CC26)</f>
        <v>0</v>
      </c>
      <c r="CJ26" s="541">
        <f>(((CD26*2)+(CF26*1)+(CH26*0)))/COUNTA($BF26:$CC26)</f>
        <v>1.7083333333333333</v>
      </c>
      <c r="CK26" s="874" t="str">
        <f t="shared" si="20"/>
        <v>Đạt mục tiêu</v>
      </c>
    </row>
    <row r="27" spans="1:89" s="184" customFormat="1" ht="117.75" hidden="1" customHeight="1">
      <c r="A27" s="171"/>
      <c r="B27" s="178"/>
      <c r="C27" s="185" t="s">
        <v>551</v>
      </c>
      <c r="D27" s="185" t="s">
        <v>551</v>
      </c>
      <c r="E27" s="185" t="s">
        <v>551</v>
      </c>
      <c r="F27" s="185" t="s">
        <v>551</v>
      </c>
      <c r="G27" s="185" t="s">
        <v>551</v>
      </c>
      <c r="H27" s="179" t="s">
        <v>955</v>
      </c>
      <c r="I27" s="540"/>
      <c r="J27" s="864"/>
      <c r="K27" s="182"/>
      <c r="L27" s="182"/>
      <c r="M27" s="182"/>
      <c r="N27" s="182"/>
      <c r="O27" s="182"/>
      <c r="P27" s="182"/>
      <c r="Q27" s="182"/>
      <c r="R27" s="182" t="s">
        <v>16</v>
      </c>
      <c r="S27" s="182"/>
      <c r="T27" s="182"/>
      <c r="U27" s="194"/>
      <c r="V27" s="182"/>
      <c r="W27" s="182"/>
      <c r="X27" s="182"/>
      <c r="Y27" s="182"/>
      <c r="Z27" s="182"/>
      <c r="AA27" s="182"/>
      <c r="AB27" s="182"/>
      <c r="AC27" s="182"/>
      <c r="AD27" s="182"/>
      <c r="AE27" s="182"/>
      <c r="AF27" s="182"/>
      <c r="AG27" s="182"/>
      <c r="AH27" s="182"/>
      <c r="AI27" s="182"/>
      <c r="AJ27" s="182"/>
      <c r="AK27" s="182"/>
      <c r="AL27" s="182"/>
      <c r="AM27" s="182"/>
      <c r="AN27" s="182"/>
      <c r="AO27" s="182"/>
      <c r="AP27" s="182"/>
      <c r="AQ27" s="182"/>
      <c r="AR27" s="182"/>
      <c r="AS27" s="182"/>
      <c r="AT27" s="182"/>
      <c r="AU27" s="182"/>
      <c r="AV27" s="182"/>
      <c r="AW27" s="182"/>
      <c r="AX27" s="182" t="s">
        <v>726</v>
      </c>
      <c r="AY27" s="182" t="s">
        <v>727</v>
      </c>
      <c r="AZ27" s="182"/>
      <c r="BA27" s="182"/>
      <c r="BB27" s="182"/>
      <c r="BC27" s="182"/>
      <c r="BD27" s="182"/>
      <c r="BE27" s="182"/>
      <c r="BF27" s="540">
        <v>2</v>
      </c>
      <c r="BG27" s="540">
        <v>2</v>
      </c>
      <c r="BH27" s="540">
        <v>2</v>
      </c>
      <c r="BI27" s="540">
        <v>2</v>
      </c>
      <c r="BJ27" s="540">
        <v>2</v>
      </c>
      <c r="BK27" s="540">
        <v>1</v>
      </c>
      <c r="BL27" s="540">
        <v>2</v>
      </c>
      <c r="BM27" s="540">
        <v>2</v>
      </c>
      <c r="BN27" s="540">
        <v>2</v>
      </c>
      <c r="BO27" s="540">
        <v>1</v>
      </c>
      <c r="BP27" s="540">
        <v>2</v>
      </c>
      <c r="BQ27" s="845">
        <v>1</v>
      </c>
      <c r="BR27" s="540">
        <v>2</v>
      </c>
      <c r="BS27" s="540">
        <v>2</v>
      </c>
      <c r="BT27" s="540">
        <v>2</v>
      </c>
      <c r="BU27" s="540">
        <v>2</v>
      </c>
      <c r="BV27" s="540">
        <v>2</v>
      </c>
      <c r="BW27" s="540">
        <v>1</v>
      </c>
      <c r="BX27" s="540">
        <v>2</v>
      </c>
      <c r="BY27" s="540">
        <v>2</v>
      </c>
      <c r="BZ27" s="540">
        <v>2</v>
      </c>
      <c r="CA27" s="540">
        <v>2</v>
      </c>
      <c r="CB27" s="845">
        <v>1</v>
      </c>
      <c r="CC27" s="540">
        <v>2</v>
      </c>
      <c r="CD27" s="541">
        <f t="shared" si="19"/>
        <v>19</v>
      </c>
      <c r="CE27" s="873">
        <f>CD27/COUNTA($BF27:$CC27)</f>
        <v>0.79166666666666663</v>
      </c>
      <c r="CF27" s="541">
        <f>COUNTIF($BF27:$CC27,1)</f>
        <v>5</v>
      </c>
      <c r="CG27" s="873">
        <f>CF27/COUNTA($BF27:$CC27)</f>
        <v>0.20833333333333334</v>
      </c>
      <c r="CH27" s="541">
        <f>COUNTIF($BF27:$CC27,0)</f>
        <v>0</v>
      </c>
      <c r="CI27" s="873">
        <f>CH27/COUNTA($BF27:$CC27)</f>
        <v>0</v>
      </c>
      <c r="CJ27" s="541">
        <f>(((CD27*2)+(CF27*1)+(CH27*0)))/COUNTA($BF27:$CC27)</f>
        <v>1.7916666666666667</v>
      </c>
      <c r="CK27" s="874" t="str">
        <f t="shared" si="20"/>
        <v>Đạt mục tiêu</v>
      </c>
    </row>
    <row r="28" spans="1:89" ht="131.25" hidden="1">
      <c r="A28" s="839">
        <v>18</v>
      </c>
      <c r="B28" s="178">
        <v>18</v>
      </c>
      <c r="C28" s="402" t="s">
        <v>551</v>
      </c>
      <c r="D28" s="244" t="s">
        <v>15</v>
      </c>
      <c r="E28" s="875" t="s">
        <v>552</v>
      </c>
      <c r="F28" s="244" t="s">
        <v>17</v>
      </c>
      <c r="G28" s="183" t="s">
        <v>557</v>
      </c>
      <c r="H28" s="402" t="s">
        <v>1163</v>
      </c>
      <c r="I28" s="540" t="s">
        <v>275</v>
      </c>
      <c r="J28" s="864" t="s">
        <v>11</v>
      </c>
      <c r="K28" s="182"/>
      <c r="L28" s="182"/>
      <c r="M28" s="182"/>
      <c r="N28" s="836" t="s">
        <v>16</v>
      </c>
      <c r="O28" s="182"/>
      <c r="P28" s="182"/>
      <c r="Q28" s="182"/>
      <c r="R28" s="182"/>
      <c r="S28" s="182"/>
      <c r="T28" s="182"/>
      <c r="U28" s="194">
        <f t="shared" si="9"/>
        <v>1</v>
      </c>
      <c r="V28" s="182"/>
      <c r="W28" s="182"/>
      <c r="X28" s="182"/>
      <c r="Y28" s="182"/>
      <c r="Z28" s="182"/>
      <c r="AA28" s="182"/>
      <c r="AB28" s="182"/>
      <c r="AC28" s="182"/>
      <c r="AD28" s="182"/>
      <c r="AE28" s="182"/>
      <c r="AF28" s="182"/>
      <c r="AG28" s="182"/>
      <c r="AH28" s="836" t="s">
        <v>724</v>
      </c>
      <c r="AI28" s="836" t="s">
        <v>724</v>
      </c>
      <c r="AJ28" s="836" t="s">
        <v>724</v>
      </c>
      <c r="AK28" s="836" t="s">
        <v>727</v>
      </c>
      <c r="AL28" s="836" t="s">
        <v>726</v>
      </c>
      <c r="AM28" s="182"/>
      <c r="AN28" s="182"/>
      <c r="AO28" s="182"/>
      <c r="AP28" s="182"/>
      <c r="AQ28" s="182"/>
      <c r="AR28" s="182"/>
      <c r="AS28" s="182"/>
      <c r="AT28" s="182"/>
      <c r="AU28" s="182"/>
      <c r="AV28" s="182"/>
      <c r="AW28" s="182"/>
      <c r="AX28" s="182"/>
      <c r="AY28" s="182"/>
      <c r="AZ28" s="182"/>
      <c r="BA28" s="182"/>
      <c r="BB28" s="182"/>
      <c r="BC28" s="182"/>
      <c r="BD28" s="182"/>
      <c r="BE28" s="182"/>
      <c r="BF28" s="540">
        <v>2</v>
      </c>
      <c r="BG28" s="540">
        <v>2</v>
      </c>
      <c r="BH28" s="540">
        <v>2</v>
      </c>
      <c r="BI28" s="540">
        <v>2</v>
      </c>
      <c r="BJ28" s="540">
        <v>2</v>
      </c>
      <c r="BK28" s="540">
        <v>2</v>
      </c>
      <c r="BL28" s="540">
        <v>2</v>
      </c>
      <c r="BM28" s="540">
        <v>2</v>
      </c>
      <c r="BN28" s="540">
        <v>2</v>
      </c>
      <c r="BO28" s="540">
        <v>1</v>
      </c>
      <c r="BP28" s="540">
        <v>2</v>
      </c>
      <c r="BQ28" s="845">
        <v>1</v>
      </c>
      <c r="BR28" s="540">
        <v>1</v>
      </c>
      <c r="BS28" s="540">
        <v>2</v>
      </c>
      <c r="BT28" s="540">
        <v>2</v>
      </c>
      <c r="BU28" s="540">
        <v>2</v>
      </c>
      <c r="BV28" s="540">
        <v>2</v>
      </c>
      <c r="BW28" s="540">
        <v>2</v>
      </c>
      <c r="BX28" s="540">
        <v>2</v>
      </c>
      <c r="BY28" s="540">
        <v>2</v>
      </c>
      <c r="BZ28" s="540">
        <v>2</v>
      </c>
      <c r="CA28" s="540">
        <v>2</v>
      </c>
      <c r="CB28" s="845">
        <v>1</v>
      </c>
      <c r="CC28" s="540">
        <v>1</v>
      </c>
      <c r="CD28" s="541">
        <f t="shared" si="19"/>
        <v>19</v>
      </c>
      <c r="CE28" s="873">
        <f>CD28/COUNTA($BF28:$CC28)</f>
        <v>0.79166666666666663</v>
      </c>
      <c r="CF28" s="541">
        <f>COUNTIF($BF28:$CC28,1)</f>
        <v>5</v>
      </c>
      <c r="CG28" s="873">
        <f>CF28/COUNTA($BF28:$CC28)</f>
        <v>0.20833333333333334</v>
      </c>
      <c r="CH28" s="541">
        <f>COUNTIF($BF28:$CC28,0)</f>
        <v>0</v>
      </c>
      <c r="CI28" s="873">
        <f>CH28/COUNTA($BF28:$CC28)</f>
        <v>0</v>
      </c>
      <c r="CJ28" s="541">
        <f>(((CD28*2)+(CF28*1)+(CH28*0)))/COUNTA($BF28:$CC28)</f>
        <v>1.7916666666666667</v>
      </c>
      <c r="CK28" s="874" t="str">
        <f>IF(CJ28&gt;=1.6,"Đạt mục tiêu",IF(CJ28&gt;=1,"Cần cố gắng","Chưa đạt"))</f>
        <v>Đạt mục tiêu</v>
      </c>
    </row>
    <row r="29" spans="1:89" s="184" customFormat="1" ht="128.25" customHeight="1">
      <c r="A29" s="171">
        <v>19</v>
      </c>
      <c r="B29" s="178">
        <v>19</v>
      </c>
      <c r="C29" s="185" t="s">
        <v>551</v>
      </c>
      <c r="D29" s="244" t="s">
        <v>15</v>
      </c>
      <c r="E29" s="876" t="s">
        <v>552</v>
      </c>
      <c r="F29" s="244" t="s">
        <v>17</v>
      </c>
      <c r="G29" s="183" t="s">
        <v>557</v>
      </c>
      <c r="H29" s="179" t="s">
        <v>734</v>
      </c>
      <c r="I29" s="540" t="s">
        <v>275</v>
      </c>
      <c r="J29" s="864" t="s">
        <v>11</v>
      </c>
      <c r="K29" s="182"/>
      <c r="L29" s="182"/>
      <c r="M29" s="182"/>
      <c r="N29" s="182"/>
      <c r="O29" s="182"/>
      <c r="P29" s="182"/>
      <c r="Q29" s="182"/>
      <c r="R29" s="182"/>
      <c r="S29" s="182"/>
      <c r="T29" s="182" t="s">
        <v>16</v>
      </c>
      <c r="U29" s="194">
        <f t="shared" si="9"/>
        <v>1</v>
      </c>
      <c r="V29" s="182"/>
      <c r="W29" s="182"/>
      <c r="X29" s="182"/>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t="s">
        <v>726</v>
      </c>
      <c r="BE29" s="182" t="s">
        <v>727</v>
      </c>
      <c r="BF29" s="182"/>
      <c r="BG29" s="182"/>
      <c r="BH29" s="182"/>
      <c r="BI29" s="182"/>
      <c r="BJ29" s="182"/>
      <c r="BK29" s="182"/>
      <c r="BL29" s="182"/>
      <c r="BM29" s="182"/>
      <c r="BN29" s="182"/>
      <c r="BO29" s="182"/>
      <c r="BP29" s="182"/>
      <c r="BQ29" s="845">
        <v>1</v>
      </c>
      <c r="BR29" s="182"/>
      <c r="BS29" s="877"/>
      <c r="BT29" s="877"/>
      <c r="BU29" s="877"/>
      <c r="BV29" s="182"/>
      <c r="BW29" s="182"/>
      <c r="BX29" s="182"/>
      <c r="BY29" s="182"/>
      <c r="BZ29" s="182"/>
      <c r="CA29" s="182"/>
      <c r="CB29" s="845">
        <v>1</v>
      </c>
      <c r="CC29" s="182"/>
      <c r="CD29" s="182"/>
      <c r="CE29" s="182"/>
      <c r="CF29" s="182"/>
      <c r="CG29" s="182"/>
      <c r="CH29" s="182"/>
      <c r="CI29" s="182"/>
      <c r="CJ29" s="182"/>
      <c r="CK29" s="182"/>
    </row>
    <row r="30" spans="1:89" hidden="1">
      <c r="A30" s="839">
        <v>20</v>
      </c>
      <c r="B30" s="178">
        <v>20</v>
      </c>
      <c r="C30" s="1447" t="s">
        <v>33</v>
      </c>
      <c r="D30" s="1448"/>
      <c r="E30" s="1449"/>
      <c r="F30" s="176" t="s">
        <v>316</v>
      </c>
      <c r="G30" s="176" t="s">
        <v>316</v>
      </c>
      <c r="H30" s="239" t="s">
        <v>316</v>
      </c>
      <c r="I30" s="176" t="s">
        <v>316</v>
      </c>
      <c r="J30" s="176" t="s">
        <v>316</v>
      </c>
      <c r="K30" s="506" t="s">
        <v>316</v>
      </c>
      <c r="L30" s="176" t="s">
        <v>316</v>
      </c>
      <c r="M30" s="176" t="s">
        <v>316</v>
      </c>
      <c r="N30" s="239" t="s">
        <v>316</v>
      </c>
      <c r="O30" s="176" t="s">
        <v>316</v>
      </c>
      <c r="P30" s="176" t="s">
        <v>316</v>
      </c>
      <c r="Q30" s="176" t="s">
        <v>316</v>
      </c>
      <c r="R30" s="176"/>
      <c r="S30" s="176" t="s">
        <v>316</v>
      </c>
      <c r="T30" s="176" t="s">
        <v>316</v>
      </c>
      <c r="U30" s="176" t="s">
        <v>316</v>
      </c>
      <c r="V30" s="176" t="s">
        <v>316</v>
      </c>
      <c r="W30" s="176" t="s">
        <v>316</v>
      </c>
      <c r="X30" s="176" t="s">
        <v>316</v>
      </c>
      <c r="Y30" s="176" t="s">
        <v>316</v>
      </c>
      <c r="Z30" s="176" t="s">
        <v>316</v>
      </c>
      <c r="AA30" s="176" t="s">
        <v>316</v>
      </c>
      <c r="AB30" s="176" t="s">
        <v>316</v>
      </c>
      <c r="AC30" s="176" t="s">
        <v>316</v>
      </c>
      <c r="AD30" s="176" t="s">
        <v>316</v>
      </c>
      <c r="AE30" s="176" t="s">
        <v>316</v>
      </c>
      <c r="AF30" s="176" t="s">
        <v>316</v>
      </c>
      <c r="AG30" s="176" t="s">
        <v>316</v>
      </c>
      <c r="AH30" s="239" t="s">
        <v>316</v>
      </c>
      <c r="AI30" s="239" t="s">
        <v>316</v>
      </c>
      <c r="AJ30" s="239" t="s">
        <v>316</v>
      </c>
      <c r="AK30" s="239" t="s">
        <v>316</v>
      </c>
      <c r="AL30" s="239" t="s">
        <v>316</v>
      </c>
      <c r="AM30" s="176" t="s">
        <v>316</v>
      </c>
      <c r="AN30" s="176" t="s">
        <v>316</v>
      </c>
      <c r="AO30" s="176" t="s">
        <v>316</v>
      </c>
      <c r="AP30" s="176" t="s">
        <v>316</v>
      </c>
      <c r="AQ30" s="176"/>
      <c r="AR30" s="176"/>
      <c r="AS30" s="176" t="s">
        <v>316</v>
      </c>
      <c r="AT30" s="176" t="s">
        <v>316</v>
      </c>
      <c r="AU30" s="176" t="s">
        <v>316</v>
      </c>
      <c r="AV30" s="176" t="s">
        <v>316</v>
      </c>
      <c r="AW30" s="176" t="s">
        <v>316</v>
      </c>
      <c r="AX30" s="176"/>
      <c r="AY30" s="176"/>
      <c r="AZ30" s="176" t="s">
        <v>316</v>
      </c>
      <c r="BA30" s="176"/>
      <c r="BB30" s="176"/>
      <c r="BC30" s="176" t="s">
        <v>316</v>
      </c>
      <c r="BD30" s="176"/>
      <c r="BE30" s="176" t="s">
        <v>316</v>
      </c>
      <c r="BF30" s="506" t="s">
        <v>316</v>
      </c>
      <c r="BG30" s="506" t="s">
        <v>316</v>
      </c>
      <c r="BH30" s="506" t="s">
        <v>316</v>
      </c>
      <c r="BI30" s="506" t="s">
        <v>316</v>
      </c>
      <c r="BJ30" s="506" t="s">
        <v>316</v>
      </c>
      <c r="BK30" s="506" t="s">
        <v>316</v>
      </c>
      <c r="BL30" s="506" t="s">
        <v>316</v>
      </c>
      <c r="BM30" s="506" t="s">
        <v>316</v>
      </c>
      <c r="BN30" s="506" t="s">
        <v>316</v>
      </c>
      <c r="BO30" s="506" t="s">
        <v>316</v>
      </c>
      <c r="BP30" s="506" t="s">
        <v>316</v>
      </c>
      <c r="BQ30" s="845">
        <v>1</v>
      </c>
      <c r="BR30" s="506" t="s">
        <v>316</v>
      </c>
      <c r="BS30" s="506" t="s">
        <v>316</v>
      </c>
      <c r="BT30" s="506" t="s">
        <v>316</v>
      </c>
      <c r="BU30" s="506" t="s">
        <v>316</v>
      </c>
      <c r="BV30" s="506" t="s">
        <v>316</v>
      </c>
      <c r="BW30" s="506"/>
      <c r="BX30" s="506"/>
      <c r="BY30" s="506"/>
      <c r="BZ30" s="506"/>
      <c r="CA30" s="506"/>
      <c r="CB30" s="845">
        <v>1</v>
      </c>
      <c r="CC30" s="506" t="s">
        <v>316</v>
      </c>
      <c r="CD30" s="191">
        <f t="shared" ref="CD30:CD37" si="21">COUNTIF($BF30:$CC30,2)</f>
        <v>0</v>
      </c>
      <c r="CE30" s="861" t="s">
        <v>316</v>
      </c>
      <c r="CF30" s="506" t="s">
        <v>316</v>
      </c>
      <c r="CG30" s="861" t="s">
        <v>316</v>
      </c>
      <c r="CH30" s="506" t="s">
        <v>316</v>
      </c>
      <c r="CI30" s="506" t="s">
        <v>316</v>
      </c>
      <c r="CJ30" s="506" t="s">
        <v>316</v>
      </c>
      <c r="CK30" s="861" t="s">
        <v>316</v>
      </c>
    </row>
    <row r="31" spans="1:89" s="184" customFormat="1" ht="93.75" hidden="1">
      <c r="A31" s="171">
        <v>21</v>
      </c>
      <c r="B31" s="178">
        <v>21</v>
      </c>
      <c r="C31" s="188" t="s">
        <v>558</v>
      </c>
      <c r="D31" s="197" t="s">
        <v>14</v>
      </c>
      <c r="E31" s="188" t="s">
        <v>559</v>
      </c>
      <c r="F31" s="197" t="s">
        <v>17</v>
      </c>
      <c r="G31" s="179" t="s">
        <v>37</v>
      </c>
      <c r="H31" s="193" t="s">
        <v>564</v>
      </c>
      <c r="I31" s="540" t="s">
        <v>275</v>
      </c>
      <c r="J31" s="864" t="s">
        <v>11</v>
      </c>
      <c r="K31" s="182"/>
      <c r="L31" s="182" t="s">
        <v>16</v>
      </c>
      <c r="M31" s="182"/>
      <c r="N31" s="182"/>
      <c r="O31" s="182"/>
      <c r="P31" s="182"/>
      <c r="Q31" s="182"/>
      <c r="R31" s="182"/>
      <c r="S31" s="182"/>
      <c r="T31" s="182"/>
      <c r="U31" s="194">
        <f t="shared" si="9"/>
        <v>1</v>
      </c>
      <c r="V31" s="182"/>
      <c r="W31" s="878"/>
      <c r="X31" s="182"/>
      <c r="Y31" s="182"/>
      <c r="Z31" s="183" t="s">
        <v>726</v>
      </c>
      <c r="AA31" s="183" t="s">
        <v>727</v>
      </c>
      <c r="AB31" s="183" t="s">
        <v>723</v>
      </c>
      <c r="AC31" s="183" t="s">
        <v>727</v>
      </c>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845">
        <v>2</v>
      </c>
      <c r="BG31" s="845">
        <v>2</v>
      </c>
      <c r="BH31" s="845">
        <v>2</v>
      </c>
      <c r="BI31" s="845">
        <v>1</v>
      </c>
      <c r="BJ31" s="845">
        <v>1</v>
      </c>
      <c r="BK31" s="845">
        <v>2</v>
      </c>
      <c r="BL31" s="845">
        <v>2</v>
      </c>
      <c r="BM31" s="845">
        <v>2</v>
      </c>
      <c r="BN31" s="845">
        <v>2</v>
      </c>
      <c r="BO31" s="845">
        <v>1</v>
      </c>
      <c r="BP31" s="845">
        <v>1</v>
      </c>
      <c r="BQ31" s="845">
        <v>1</v>
      </c>
      <c r="BR31" s="845">
        <v>2</v>
      </c>
      <c r="BS31" s="845">
        <v>1</v>
      </c>
      <c r="BT31" s="845">
        <v>2</v>
      </c>
      <c r="BU31" s="845">
        <v>2</v>
      </c>
      <c r="BV31" s="845">
        <v>2</v>
      </c>
      <c r="BW31" s="845">
        <v>2</v>
      </c>
      <c r="BX31" s="845">
        <v>2</v>
      </c>
      <c r="BY31" s="845">
        <v>2</v>
      </c>
      <c r="BZ31" s="845">
        <v>2</v>
      </c>
      <c r="CA31" s="845">
        <v>2</v>
      </c>
      <c r="CB31" s="845">
        <v>1</v>
      </c>
      <c r="CC31" s="845">
        <v>2</v>
      </c>
      <c r="CD31" s="191">
        <f t="shared" si="21"/>
        <v>17</v>
      </c>
      <c r="CE31" s="867">
        <f>CD31/COUNTA($BF31:$CC31)</f>
        <v>0.70833333333333337</v>
      </c>
      <c r="CF31" s="191">
        <f>COUNTIF($BF31:$CC31,1)</f>
        <v>7</v>
      </c>
      <c r="CG31" s="867">
        <f>CF31/COUNTA($BF31:$CC31)</f>
        <v>0.29166666666666669</v>
      </c>
      <c r="CH31" s="191">
        <f>COUNTIF($BF31:$CC31,0)</f>
        <v>0</v>
      </c>
      <c r="CI31" s="868">
        <f>CH31/COUNTA($BF31:$CC31)</f>
        <v>0</v>
      </c>
      <c r="CJ31" s="191">
        <f>(((CD31*2)+(CF31*1)+(CH31*0)))/COUNTA($BF31:$CC31)</f>
        <v>1.7083333333333333</v>
      </c>
      <c r="CK31" s="869" t="str">
        <f t="shared" ref="CK31" si="22">IF(CJ31&gt;=1.6,"Đạt mục tiêu",IF(CJ31&gt;=1,"Cần cố gắng","Chưa đạt"))</f>
        <v>Đạt mục tiêu</v>
      </c>
    </row>
    <row r="32" spans="1:89" ht="78.75" hidden="1">
      <c r="A32" s="839">
        <v>22</v>
      </c>
      <c r="B32" s="178">
        <v>22</v>
      </c>
      <c r="C32" s="402" t="s">
        <v>560</v>
      </c>
      <c r="D32" s="197" t="s">
        <v>14</v>
      </c>
      <c r="E32" s="188" t="s">
        <v>561</v>
      </c>
      <c r="F32" s="197" t="s">
        <v>17</v>
      </c>
      <c r="G32" s="183" t="s">
        <v>561</v>
      </c>
      <c r="H32" s="179" t="s">
        <v>565</v>
      </c>
      <c r="I32" s="540" t="s">
        <v>275</v>
      </c>
      <c r="J32" s="864" t="s">
        <v>11</v>
      </c>
      <c r="K32" s="506" t="s">
        <v>16</v>
      </c>
      <c r="L32" s="182"/>
      <c r="M32" s="182"/>
      <c r="N32" s="182"/>
      <c r="O32" s="182"/>
      <c r="P32" s="182"/>
      <c r="Q32" s="182"/>
      <c r="R32" s="182"/>
      <c r="S32" s="182"/>
      <c r="T32" s="182"/>
      <c r="U32" s="194">
        <f t="shared" si="9"/>
        <v>1</v>
      </c>
      <c r="V32" s="517" t="s">
        <v>727</v>
      </c>
      <c r="W32" s="517" t="s">
        <v>727</v>
      </c>
      <c r="X32" s="183" t="s">
        <v>726</v>
      </c>
      <c r="Y32" s="183" t="s">
        <v>726</v>
      </c>
      <c r="Z32" s="182"/>
      <c r="AA32" s="182"/>
      <c r="AB32" s="182"/>
      <c r="AC32" s="182"/>
      <c r="AD32" s="182"/>
      <c r="AE32" s="182"/>
      <c r="AF32" s="182"/>
      <c r="AG32" s="182"/>
      <c r="AH32" s="182"/>
      <c r="AI32" s="182"/>
      <c r="AJ32" s="182"/>
      <c r="AK32" s="182"/>
      <c r="AL32" s="182"/>
      <c r="AM32" s="182"/>
      <c r="AN32" s="182"/>
      <c r="AO32" s="182"/>
      <c r="AP32" s="182"/>
      <c r="AQ32" s="182"/>
      <c r="AR32" s="182"/>
      <c r="AS32" s="182"/>
      <c r="AT32" s="182"/>
      <c r="AU32" s="182"/>
      <c r="AV32" s="182"/>
      <c r="AW32" s="182"/>
      <c r="AX32" s="182"/>
      <c r="AY32" s="182"/>
      <c r="AZ32" s="182"/>
      <c r="BA32" s="182"/>
      <c r="BB32" s="182"/>
      <c r="BC32" s="182"/>
      <c r="BD32" s="182"/>
      <c r="BE32" s="182"/>
      <c r="BF32" s="836" t="s">
        <v>281</v>
      </c>
      <c r="BG32" s="836" t="s">
        <v>281</v>
      </c>
      <c r="BH32" s="836" t="s">
        <v>1160</v>
      </c>
      <c r="BI32" s="836" t="s">
        <v>281</v>
      </c>
      <c r="BJ32" s="836" t="s">
        <v>281</v>
      </c>
      <c r="BK32" s="836" t="s">
        <v>281</v>
      </c>
      <c r="BL32" s="836" t="s">
        <v>281</v>
      </c>
      <c r="BM32" s="836" t="s">
        <v>281</v>
      </c>
      <c r="BN32" s="836" t="s">
        <v>281</v>
      </c>
      <c r="BO32" s="836" t="s">
        <v>281</v>
      </c>
      <c r="BP32" s="836" t="s">
        <v>281</v>
      </c>
      <c r="BQ32" s="845">
        <v>1</v>
      </c>
      <c r="BR32" s="836" t="s">
        <v>281</v>
      </c>
      <c r="BS32" s="836" t="s">
        <v>281</v>
      </c>
      <c r="BT32" s="836" t="s">
        <v>281</v>
      </c>
      <c r="BU32" s="836" t="s">
        <v>281</v>
      </c>
      <c r="BV32" s="836" t="s">
        <v>281</v>
      </c>
      <c r="BW32" s="836" t="s">
        <v>281</v>
      </c>
      <c r="BX32" s="836" t="s">
        <v>1160</v>
      </c>
      <c r="BY32" s="836" t="s">
        <v>1160</v>
      </c>
      <c r="BZ32" s="836" t="s">
        <v>281</v>
      </c>
      <c r="CA32" s="836" t="s">
        <v>281</v>
      </c>
      <c r="CB32" s="845">
        <v>1</v>
      </c>
      <c r="CC32" s="836" t="s">
        <v>281</v>
      </c>
      <c r="CD32" s="839">
        <f t="shared" si="21"/>
        <v>19</v>
      </c>
      <c r="CE32" s="865">
        <f>CD32/COUNTA($BF32:$CC32)</f>
        <v>0.79166666666666663</v>
      </c>
      <c r="CF32" s="839">
        <f>COUNTIF($BF32:$CC32,1)</f>
        <v>5</v>
      </c>
      <c r="CG32" s="865">
        <f>CF32/COUNTA($BF32:$CC32)</f>
        <v>0.20833333333333334</v>
      </c>
      <c r="CH32" s="839">
        <f>COUNTIF($BF32:$CC32,0)</f>
        <v>0</v>
      </c>
      <c r="CI32" s="866">
        <f>CH32/COUNTA($BF32:$CC32)</f>
        <v>0</v>
      </c>
      <c r="CJ32" s="839">
        <f>(((CD32*2)+(CF32*1)+(CH32*0)))/COUNTA($BF32:$CC32)</f>
        <v>1.7916666666666667</v>
      </c>
      <c r="CK32" s="854" t="str">
        <f>IF(CJ32&gt;=1.6,"Đạt mục tiêu",IF(CJ32&gt;=1,"Cần cố gắng","Chưa đạt"))</f>
        <v>Đạt mục tiêu</v>
      </c>
    </row>
    <row r="33" spans="1:89" s="184" customFormat="1" ht="44.25" hidden="1" customHeight="1">
      <c r="A33" s="171">
        <v>23</v>
      </c>
      <c r="B33" s="178">
        <v>23</v>
      </c>
      <c r="C33" s="181" t="s">
        <v>562</v>
      </c>
      <c r="D33" s="197" t="s">
        <v>17</v>
      </c>
      <c r="E33" s="188" t="s">
        <v>563</v>
      </c>
      <c r="F33" s="197" t="s">
        <v>17</v>
      </c>
      <c r="G33" s="188" t="s">
        <v>563</v>
      </c>
      <c r="H33" s="193" t="s">
        <v>566</v>
      </c>
      <c r="I33" s="540" t="s">
        <v>275</v>
      </c>
      <c r="J33" s="864" t="s">
        <v>11</v>
      </c>
      <c r="K33" s="182"/>
      <c r="L33" s="182"/>
      <c r="M33" s="182"/>
      <c r="N33" s="182"/>
      <c r="O33" s="182"/>
      <c r="P33" s="182"/>
      <c r="Q33" s="182" t="s">
        <v>16</v>
      </c>
      <c r="R33" s="182"/>
      <c r="S33" s="182"/>
      <c r="T33" s="182"/>
      <c r="U33" s="194">
        <f t="shared" si="9"/>
        <v>1</v>
      </c>
      <c r="V33" s="182"/>
      <c r="W33" s="878"/>
      <c r="X33" s="182"/>
      <c r="Y33" s="182"/>
      <c r="Z33" s="182"/>
      <c r="AA33" s="182"/>
      <c r="AB33" s="182"/>
      <c r="AC33" s="182"/>
      <c r="AD33" s="182"/>
      <c r="AE33" s="182"/>
      <c r="AF33" s="182"/>
      <c r="AG33" s="182"/>
      <c r="AH33" s="182"/>
      <c r="AI33" s="182"/>
      <c r="AJ33" s="182"/>
      <c r="AK33" s="182"/>
      <c r="AL33" s="182"/>
      <c r="AM33" s="182"/>
      <c r="AN33" s="182"/>
      <c r="AO33" s="182"/>
      <c r="AP33" s="182"/>
      <c r="AQ33" s="182"/>
      <c r="AR33" s="182"/>
      <c r="AS33" s="182"/>
      <c r="AT33" s="182" t="s">
        <v>727</v>
      </c>
      <c r="AU33" s="182" t="s">
        <v>724</v>
      </c>
      <c r="AV33" s="182" t="s">
        <v>726</v>
      </c>
      <c r="AW33" s="182" t="s">
        <v>723</v>
      </c>
      <c r="AX33" s="182"/>
      <c r="AY33" s="182"/>
      <c r="AZ33" s="182"/>
      <c r="BA33" s="182"/>
      <c r="BB33" s="182"/>
      <c r="BC33" s="182"/>
      <c r="BD33" s="182"/>
      <c r="BE33" s="182"/>
      <c r="BF33" s="845">
        <v>2</v>
      </c>
      <c r="BG33" s="845">
        <v>2</v>
      </c>
      <c r="BH33" s="845">
        <v>2</v>
      </c>
      <c r="BI33" s="845">
        <v>1</v>
      </c>
      <c r="BJ33" s="845">
        <v>1</v>
      </c>
      <c r="BK33" s="845">
        <v>2</v>
      </c>
      <c r="BL33" s="845">
        <v>2</v>
      </c>
      <c r="BM33" s="845">
        <v>2</v>
      </c>
      <c r="BN33" s="845">
        <v>2</v>
      </c>
      <c r="BO33" s="845">
        <v>1</v>
      </c>
      <c r="BP33" s="845">
        <v>1</v>
      </c>
      <c r="BQ33" s="845">
        <v>1</v>
      </c>
      <c r="BR33" s="845">
        <v>2</v>
      </c>
      <c r="BS33" s="845">
        <v>1</v>
      </c>
      <c r="BT33" s="845">
        <v>2</v>
      </c>
      <c r="BU33" s="845">
        <v>2</v>
      </c>
      <c r="BV33" s="845">
        <v>2</v>
      </c>
      <c r="BW33" s="845">
        <v>2</v>
      </c>
      <c r="BX33" s="845">
        <v>2</v>
      </c>
      <c r="BY33" s="845">
        <v>2</v>
      </c>
      <c r="BZ33" s="845">
        <v>2</v>
      </c>
      <c r="CA33" s="845">
        <v>2</v>
      </c>
      <c r="CB33" s="845">
        <v>1</v>
      </c>
      <c r="CC33" s="845">
        <v>2</v>
      </c>
      <c r="CD33" s="839">
        <f t="shared" si="21"/>
        <v>17</v>
      </c>
      <c r="CE33" s="865">
        <f>CD33/COUNTA($BF33:$CC33)</f>
        <v>0.70833333333333337</v>
      </c>
      <c r="CF33" s="839">
        <f>COUNTIF($BF33:$CC33,1)</f>
        <v>7</v>
      </c>
      <c r="CG33" s="865">
        <f>CF33/COUNTA($BF33:$CC33)</f>
        <v>0.29166666666666669</v>
      </c>
      <c r="CH33" s="839">
        <f>COUNTIF($BF33:$CC33,0)</f>
        <v>0</v>
      </c>
      <c r="CI33" s="866">
        <f>CH33/COUNTA($BF33:$CC33)</f>
        <v>0</v>
      </c>
      <c r="CJ33" s="839">
        <f>(((CD33*2)+(CF33*1)+(CH33*0)))/COUNTA($BF33:$CC33)</f>
        <v>1.7083333333333333</v>
      </c>
      <c r="CK33" s="854" t="str">
        <f>IF(CJ33&gt;=1.6,"Đạt mục tiêu",IF(CJ33&gt;=1,"Cần cố gắng","Chưa đạt"))</f>
        <v>Đạt mục tiêu</v>
      </c>
    </row>
    <row r="34" spans="1:89" s="184" customFormat="1" ht="64.5" hidden="1" customHeight="1">
      <c r="A34" s="171">
        <v>24</v>
      </c>
      <c r="B34" s="178">
        <v>24</v>
      </c>
      <c r="C34" s="179" t="s">
        <v>41</v>
      </c>
      <c r="D34" s="183" t="s">
        <v>14</v>
      </c>
      <c r="E34" s="179" t="s">
        <v>42</v>
      </c>
      <c r="F34" s="183" t="s">
        <v>17</v>
      </c>
      <c r="G34" s="845" t="s">
        <v>567</v>
      </c>
      <c r="H34" s="193" t="s">
        <v>1003</v>
      </c>
      <c r="I34" s="845" t="s">
        <v>275</v>
      </c>
      <c r="J34" s="864" t="s">
        <v>11</v>
      </c>
      <c r="K34" s="845"/>
      <c r="L34" s="845"/>
      <c r="M34" s="845"/>
      <c r="N34" s="845"/>
      <c r="O34" s="845"/>
      <c r="P34" s="845"/>
      <c r="Q34" s="182" t="s">
        <v>16</v>
      </c>
      <c r="R34" s="182"/>
      <c r="S34" s="845"/>
      <c r="T34" s="845"/>
      <c r="U34" s="194">
        <f t="shared" si="9"/>
        <v>1</v>
      </c>
      <c r="V34" s="845"/>
      <c r="W34" s="845"/>
      <c r="X34" s="845"/>
      <c r="Y34" s="845"/>
      <c r="Z34" s="845"/>
      <c r="AA34" s="845"/>
      <c r="AB34" s="845"/>
      <c r="AC34" s="845"/>
      <c r="AD34" s="845"/>
      <c r="AE34" s="845"/>
      <c r="AF34" s="845"/>
      <c r="AG34" s="845"/>
      <c r="AH34" s="845"/>
      <c r="AI34" s="845"/>
      <c r="AJ34" s="845"/>
      <c r="AK34" s="845"/>
      <c r="AL34" s="845"/>
      <c r="AM34" s="845"/>
      <c r="AN34" s="845"/>
      <c r="AO34" s="845"/>
      <c r="AP34" s="845"/>
      <c r="AQ34" s="845"/>
      <c r="AR34" s="845"/>
      <c r="AS34" s="845"/>
      <c r="AT34" s="845" t="s">
        <v>724</v>
      </c>
      <c r="AU34" s="845" t="s">
        <v>727</v>
      </c>
      <c r="AV34" s="845"/>
      <c r="AW34" s="845" t="s">
        <v>726</v>
      </c>
      <c r="AX34" s="845"/>
      <c r="AY34" s="845"/>
      <c r="AZ34" s="845"/>
      <c r="BA34" s="845"/>
      <c r="BB34" s="845"/>
      <c r="BC34" s="845"/>
      <c r="BD34" s="845"/>
      <c r="BE34" s="845"/>
      <c r="BF34" s="845">
        <v>2</v>
      </c>
      <c r="BG34" s="845">
        <v>1</v>
      </c>
      <c r="BH34" s="845">
        <v>2</v>
      </c>
      <c r="BI34" s="845">
        <v>2</v>
      </c>
      <c r="BJ34" s="845">
        <v>1</v>
      </c>
      <c r="BK34" s="845">
        <v>2</v>
      </c>
      <c r="BL34" s="845">
        <v>2</v>
      </c>
      <c r="BM34" s="845">
        <v>2</v>
      </c>
      <c r="BN34" s="845">
        <v>1</v>
      </c>
      <c r="BO34" s="845">
        <v>2</v>
      </c>
      <c r="BP34" s="845">
        <v>2</v>
      </c>
      <c r="BQ34" s="845">
        <v>1</v>
      </c>
      <c r="BR34" s="845">
        <v>2</v>
      </c>
      <c r="BS34" s="845">
        <v>2</v>
      </c>
      <c r="BT34" s="845">
        <v>2</v>
      </c>
      <c r="BU34" s="845">
        <v>2</v>
      </c>
      <c r="BV34" s="845">
        <v>2</v>
      </c>
      <c r="BW34" s="845">
        <v>2</v>
      </c>
      <c r="BX34" s="845">
        <v>2</v>
      </c>
      <c r="BY34" s="845">
        <v>2</v>
      </c>
      <c r="BZ34" s="845">
        <v>2</v>
      </c>
      <c r="CA34" s="845">
        <v>2</v>
      </c>
      <c r="CB34" s="845">
        <v>1</v>
      </c>
      <c r="CC34" s="845">
        <v>2</v>
      </c>
      <c r="CD34" s="191">
        <f t="shared" si="21"/>
        <v>19</v>
      </c>
      <c r="CE34" s="868">
        <f>CD34/COUNTA($BF34:$CC34)</f>
        <v>0.79166666666666663</v>
      </c>
      <c r="CF34" s="191">
        <f>COUNTIF($BF34:$CC34,1)</f>
        <v>5</v>
      </c>
      <c r="CG34" s="868">
        <f>CF34/COUNTA($BF34:$CC34)</f>
        <v>0.20833333333333334</v>
      </c>
      <c r="CH34" s="191">
        <f>COUNTIF($BF34:$CC34,0)</f>
        <v>0</v>
      </c>
      <c r="CI34" s="868">
        <f>CH34/COUNTA($BF34:$CC34)</f>
        <v>0</v>
      </c>
      <c r="CJ34" s="191">
        <f>(((CD34*2)+(CF34*1)+(CH34*0)))/COUNTA($BF34:$CC34)</f>
        <v>1.7916666666666667</v>
      </c>
      <c r="CK34" s="191" t="str">
        <f>IF(CJ34&gt;=1.6,"Đạt mục tiêu",IF(CJ34&gt;=1,"Cần cố gắng","Chưa đạt"))</f>
        <v>Đạt mục tiêu</v>
      </c>
    </row>
    <row r="35" spans="1:89" hidden="1">
      <c r="A35" s="839">
        <v>25</v>
      </c>
      <c r="B35" s="178">
        <v>25</v>
      </c>
      <c r="C35" s="1447" t="s">
        <v>569</v>
      </c>
      <c r="D35" s="1448"/>
      <c r="E35" s="1449"/>
      <c r="F35" s="176" t="s">
        <v>316</v>
      </c>
      <c r="G35" s="176" t="s">
        <v>316</v>
      </c>
      <c r="H35" s="239" t="s">
        <v>316</v>
      </c>
      <c r="I35" s="176" t="s">
        <v>316</v>
      </c>
      <c r="J35" s="176" t="s">
        <v>316</v>
      </c>
      <c r="K35" s="506" t="s">
        <v>316</v>
      </c>
      <c r="L35" s="176" t="s">
        <v>316</v>
      </c>
      <c r="M35" s="176" t="s">
        <v>316</v>
      </c>
      <c r="N35" s="239" t="s">
        <v>316</v>
      </c>
      <c r="O35" s="176" t="s">
        <v>316</v>
      </c>
      <c r="P35" s="176" t="s">
        <v>316</v>
      </c>
      <c r="Q35" s="176" t="s">
        <v>316</v>
      </c>
      <c r="R35" s="176"/>
      <c r="S35" s="176" t="s">
        <v>316</v>
      </c>
      <c r="T35" s="176" t="s">
        <v>316</v>
      </c>
      <c r="U35" s="176" t="s">
        <v>316</v>
      </c>
      <c r="V35" s="176" t="s">
        <v>316</v>
      </c>
      <c r="W35" s="176" t="s">
        <v>316</v>
      </c>
      <c r="X35" s="176" t="s">
        <v>316</v>
      </c>
      <c r="Y35" s="176" t="s">
        <v>316</v>
      </c>
      <c r="Z35" s="176" t="s">
        <v>316</v>
      </c>
      <c r="AA35" s="176" t="s">
        <v>316</v>
      </c>
      <c r="AB35" s="176" t="s">
        <v>316</v>
      </c>
      <c r="AC35" s="176" t="s">
        <v>316</v>
      </c>
      <c r="AD35" s="176" t="s">
        <v>316</v>
      </c>
      <c r="AE35" s="176" t="s">
        <v>316</v>
      </c>
      <c r="AF35" s="176" t="s">
        <v>316</v>
      </c>
      <c r="AG35" s="176" t="s">
        <v>316</v>
      </c>
      <c r="AH35" s="239" t="s">
        <v>316</v>
      </c>
      <c r="AI35" s="239" t="s">
        <v>316</v>
      </c>
      <c r="AJ35" s="239" t="s">
        <v>316</v>
      </c>
      <c r="AK35" s="239" t="s">
        <v>316</v>
      </c>
      <c r="AL35" s="239" t="s">
        <v>316</v>
      </c>
      <c r="AM35" s="176" t="s">
        <v>316</v>
      </c>
      <c r="AN35" s="176" t="s">
        <v>316</v>
      </c>
      <c r="AO35" s="176" t="s">
        <v>316</v>
      </c>
      <c r="AP35" s="176" t="s">
        <v>316</v>
      </c>
      <c r="AQ35" s="176"/>
      <c r="AR35" s="176"/>
      <c r="AS35" s="176" t="s">
        <v>316</v>
      </c>
      <c r="AT35" s="176" t="s">
        <v>316</v>
      </c>
      <c r="AU35" s="176" t="s">
        <v>316</v>
      </c>
      <c r="AV35" s="176" t="s">
        <v>316</v>
      </c>
      <c r="AW35" s="176" t="s">
        <v>316</v>
      </c>
      <c r="AX35" s="176"/>
      <c r="AY35" s="176"/>
      <c r="AZ35" s="176" t="s">
        <v>316</v>
      </c>
      <c r="BA35" s="176"/>
      <c r="BB35" s="176"/>
      <c r="BC35" s="176" t="s">
        <v>316</v>
      </c>
      <c r="BD35" s="176"/>
      <c r="BE35" s="176" t="s">
        <v>316</v>
      </c>
      <c r="BF35" s="506" t="s">
        <v>316</v>
      </c>
      <c r="BG35" s="506" t="s">
        <v>316</v>
      </c>
      <c r="BH35" s="506" t="s">
        <v>316</v>
      </c>
      <c r="BI35" s="506" t="s">
        <v>316</v>
      </c>
      <c r="BJ35" s="506" t="s">
        <v>316</v>
      </c>
      <c r="BK35" s="506" t="s">
        <v>316</v>
      </c>
      <c r="BL35" s="506" t="s">
        <v>316</v>
      </c>
      <c r="BM35" s="506" t="s">
        <v>316</v>
      </c>
      <c r="BN35" s="506" t="s">
        <v>316</v>
      </c>
      <c r="BO35" s="506" t="s">
        <v>316</v>
      </c>
      <c r="BP35" s="506" t="s">
        <v>316</v>
      </c>
      <c r="BQ35" s="845">
        <v>1</v>
      </c>
      <c r="BR35" s="506" t="s">
        <v>316</v>
      </c>
      <c r="BS35" s="506" t="s">
        <v>316</v>
      </c>
      <c r="BT35" s="506" t="s">
        <v>316</v>
      </c>
      <c r="BU35" s="506" t="s">
        <v>316</v>
      </c>
      <c r="BV35" s="506" t="s">
        <v>316</v>
      </c>
      <c r="BW35" s="506"/>
      <c r="BX35" s="506"/>
      <c r="BY35" s="506"/>
      <c r="BZ35" s="506"/>
      <c r="CA35" s="506"/>
      <c r="CB35" s="845">
        <v>1</v>
      </c>
      <c r="CC35" s="506" t="s">
        <v>316</v>
      </c>
      <c r="CD35" s="191">
        <f t="shared" si="21"/>
        <v>0</v>
      </c>
      <c r="CE35" s="861" t="s">
        <v>316</v>
      </c>
      <c r="CF35" s="506" t="s">
        <v>316</v>
      </c>
      <c r="CG35" s="861" t="s">
        <v>316</v>
      </c>
      <c r="CH35" s="506" t="s">
        <v>316</v>
      </c>
      <c r="CI35" s="506" t="s">
        <v>316</v>
      </c>
      <c r="CJ35" s="506" t="s">
        <v>316</v>
      </c>
      <c r="CK35" s="861" t="s">
        <v>316</v>
      </c>
    </row>
    <row r="36" spans="1:89" ht="78.75" hidden="1">
      <c r="A36" s="839">
        <v>26</v>
      </c>
      <c r="B36" s="178">
        <v>26</v>
      </c>
      <c r="C36" s="402" t="s">
        <v>570</v>
      </c>
      <c r="D36" s="197" t="s">
        <v>17</v>
      </c>
      <c r="E36" s="212" t="s">
        <v>571</v>
      </c>
      <c r="F36" s="197" t="s">
        <v>17</v>
      </c>
      <c r="G36" s="845" t="s">
        <v>276</v>
      </c>
      <c r="H36" s="240" t="s">
        <v>990</v>
      </c>
      <c r="I36" s="845" t="s">
        <v>275</v>
      </c>
      <c r="J36" s="864" t="s">
        <v>11</v>
      </c>
      <c r="K36" s="845"/>
      <c r="L36" s="845"/>
      <c r="M36" s="845"/>
      <c r="N36" s="839" t="s">
        <v>16</v>
      </c>
      <c r="O36" s="845"/>
      <c r="P36" s="845"/>
      <c r="Q36" s="845"/>
      <c r="R36" s="845"/>
      <c r="S36" s="845"/>
      <c r="T36" s="845"/>
      <c r="U36" s="194">
        <f t="shared" ref="U36:U105" si="23">COUNTIF(K36:T36,"x")</f>
        <v>1</v>
      </c>
      <c r="V36" s="845"/>
      <c r="W36" s="845"/>
      <c r="X36" s="845"/>
      <c r="Y36" s="845"/>
      <c r="Z36" s="845"/>
      <c r="AA36" s="845"/>
      <c r="AB36" s="845"/>
      <c r="AC36" s="845"/>
      <c r="AD36" s="845"/>
      <c r="AE36" s="845"/>
      <c r="AF36" s="845"/>
      <c r="AG36" s="845"/>
      <c r="AH36" s="839" t="s">
        <v>726</v>
      </c>
      <c r="AI36" s="839"/>
      <c r="AJ36" s="839" t="s">
        <v>727</v>
      </c>
      <c r="AK36" s="839" t="s">
        <v>727</v>
      </c>
      <c r="AL36" s="839"/>
      <c r="AM36" s="845"/>
      <c r="AN36" s="845"/>
      <c r="AO36" s="845"/>
      <c r="AP36" s="845"/>
      <c r="AQ36" s="845"/>
      <c r="AR36" s="845"/>
      <c r="AS36" s="845"/>
      <c r="AT36" s="845"/>
      <c r="AU36" s="845"/>
      <c r="AV36" s="845"/>
      <c r="AW36" s="845"/>
      <c r="AX36" s="845"/>
      <c r="AY36" s="845"/>
      <c r="AZ36" s="845"/>
      <c r="BA36" s="845"/>
      <c r="BB36" s="845"/>
      <c r="BC36" s="845"/>
      <c r="BD36" s="845"/>
      <c r="BE36" s="845"/>
      <c r="BF36" s="540">
        <v>2</v>
      </c>
      <c r="BG36" s="540">
        <v>2</v>
      </c>
      <c r="BH36" s="540">
        <v>2</v>
      </c>
      <c r="BI36" s="540">
        <v>2</v>
      </c>
      <c r="BJ36" s="540">
        <v>2</v>
      </c>
      <c r="BK36" s="540">
        <v>1</v>
      </c>
      <c r="BL36" s="540">
        <v>2</v>
      </c>
      <c r="BM36" s="540">
        <v>2</v>
      </c>
      <c r="BN36" s="540">
        <v>2</v>
      </c>
      <c r="BO36" s="540">
        <v>1</v>
      </c>
      <c r="BP36" s="540">
        <v>2</v>
      </c>
      <c r="BQ36" s="845">
        <v>1</v>
      </c>
      <c r="BR36" s="540">
        <v>2</v>
      </c>
      <c r="BS36" s="540">
        <v>2</v>
      </c>
      <c r="BT36" s="540">
        <v>2</v>
      </c>
      <c r="BU36" s="540">
        <v>2</v>
      </c>
      <c r="BV36" s="540">
        <v>2</v>
      </c>
      <c r="BW36" s="540">
        <v>2</v>
      </c>
      <c r="BX36" s="540">
        <v>2</v>
      </c>
      <c r="BY36" s="540">
        <v>2</v>
      </c>
      <c r="BZ36" s="540">
        <v>2</v>
      </c>
      <c r="CA36" s="540">
        <v>2</v>
      </c>
      <c r="CB36" s="845">
        <v>1</v>
      </c>
      <c r="CC36" s="540">
        <v>1</v>
      </c>
      <c r="CD36" s="541">
        <f t="shared" si="21"/>
        <v>19</v>
      </c>
      <c r="CE36" s="873">
        <f>CD36/COUNTA($BF36:$CC36)</f>
        <v>0.79166666666666663</v>
      </c>
      <c r="CF36" s="541">
        <f>COUNTIF($BF36:$CC36,1)</f>
        <v>5</v>
      </c>
      <c r="CG36" s="873">
        <f>CF36/COUNTA($BF36:$CC36)</f>
        <v>0.20833333333333334</v>
      </c>
      <c r="CH36" s="541">
        <f>COUNTIF($BF36:$CC36,0)</f>
        <v>0</v>
      </c>
      <c r="CI36" s="873">
        <f>CH36/COUNTA($BF36:$CC36)</f>
        <v>0</v>
      </c>
      <c r="CJ36" s="541">
        <f>(((CD36*2)+(CF36*1)+(CH36*0)))/COUNTA($BF36:$CC36)</f>
        <v>1.7916666666666667</v>
      </c>
      <c r="CK36" s="874" t="str">
        <f t="shared" ref="CK36:CK38" si="24">IF(CJ36&gt;=1.6,"Đạt mục tiêu",IF(CJ36&gt;=1,"Cần cố gắng","Chưa đạt"))</f>
        <v>Đạt mục tiêu</v>
      </c>
    </row>
    <row r="37" spans="1:89" ht="78.75" hidden="1">
      <c r="A37" s="839">
        <v>27</v>
      </c>
      <c r="B37" s="178">
        <v>27</v>
      </c>
      <c r="C37" s="402" t="s">
        <v>572</v>
      </c>
      <c r="D37" s="197" t="s">
        <v>17</v>
      </c>
      <c r="E37" s="212" t="s">
        <v>573</v>
      </c>
      <c r="F37" s="197" t="s">
        <v>17</v>
      </c>
      <c r="G37" s="845" t="s">
        <v>280</v>
      </c>
      <c r="H37" s="240" t="s">
        <v>991</v>
      </c>
      <c r="I37" s="845" t="s">
        <v>275</v>
      </c>
      <c r="J37" s="864" t="s">
        <v>11</v>
      </c>
      <c r="K37" s="845"/>
      <c r="L37" s="845"/>
      <c r="M37" s="845"/>
      <c r="N37" s="839" t="s">
        <v>16</v>
      </c>
      <c r="O37" s="845"/>
      <c r="P37" s="845"/>
      <c r="Q37" s="845"/>
      <c r="R37" s="845"/>
      <c r="S37" s="845"/>
      <c r="T37" s="845"/>
      <c r="U37" s="194">
        <f t="shared" si="23"/>
        <v>1</v>
      </c>
      <c r="V37" s="845"/>
      <c r="W37" s="845"/>
      <c r="X37" s="845"/>
      <c r="Y37" s="845"/>
      <c r="Z37" s="845"/>
      <c r="AA37" s="845"/>
      <c r="AB37" s="845"/>
      <c r="AC37" s="845"/>
      <c r="AD37" s="845"/>
      <c r="AE37" s="845"/>
      <c r="AF37" s="845"/>
      <c r="AG37" s="845"/>
      <c r="AH37" s="839"/>
      <c r="AI37" s="839" t="s">
        <v>726</v>
      </c>
      <c r="AJ37" s="839"/>
      <c r="AK37" s="839" t="s">
        <v>727</v>
      </c>
      <c r="AL37" s="839" t="s">
        <v>727</v>
      </c>
      <c r="AM37" s="845"/>
      <c r="AN37" s="845"/>
      <c r="AO37" s="845"/>
      <c r="AP37" s="845"/>
      <c r="AQ37" s="845"/>
      <c r="AR37" s="845"/>
      <c r="AS37" s="845"/>
      <c r="AT37" s="845"/>
      <c r="AU37" s="845"/>
      <c r="AV37" s="845"/>
      <c r="AW37" s="845"/>
      <c r="AX37" s="845"/>
      <c r="AY37" s="845"/>
      <c r="AZ37" s="845"/>
      <c r="BA37" s="845"/>
      <c r="BB37" s="845"/>
      <c r="BC37" s="845"/>
      <c r="BD37" s="845"/>
      <c r="BE37" s="845"/>
      <c r="BF37" s="540">
        <v>2</v>
      </c>
      <c r="BG37" s="540">
        <v>2</v>
      </c>
      <c r="BH37" s="540">
        <v>2</v>
      </c>
      <c r="BI37" s="540">
        <v>2</v>
      </c>
      <c r="BJ37" s="540">
        <v>2</v>
      </c>
      <c r="BK37" s="540">
        <v>1</v>
      </c>
      <c r="BL37" s="540">
        <v>2</v>
      </c>
      <c r="BM37" s="540">
        <v>2</v>
      </c>
      <c r="BN37" s="540">
        <v>2</v>
      </c>
      <c r="BO37" s="540">
        <v>2</v>
      </c>
      <c r="BP37" s="540">
        <v>2</v>
      </c>
      <c r="BQ37" s="845">
        <v>1</v>
      </c>
      <c r="BR37" s="540">
        <v>1</v>
      </c>
      <c r="BS37" s="540">
        <v>2</v>
      </c>
      <c r="BT37" s="540">
        <v>2</v>
      </c>
      <c r="BU37" s="540">
        <v>2</v>
      </c>
      <c r="BV37" s="540">
        <v>2</v>
      </c>
      <c r="BW37" s="540">
        <v>2</v>
      </c>
      <c r="BX37" s="540">
        <v>2</v>
      </c>
      <c r="BY37" s="540">
        <v>2</v>
      </c>
      <c r="BZ37" s="540">
        <v>2</v>
      </c>
      <c r="CA37" s="540">
        <v>2</v>
      </c>
      <c r="CB37" s="845">
        <v>1</v>
      </c>
      <c r="CC37" s="540">
        <v>1</v>
      </c>
      <c r="CD37" s="541">
        <f t="shared" si="21"/>
        <v>19</v>
      </c>
      <c r="CE37" s="873">
        <f>CD37/COUNTA($BF37:$CC37)</f>
        <v>0.79166666666666663</v>
      </c>
      <c r="CF37" s="541">
        <f>COUNTIF($BF37:$CC37,1)</f>
        <v>5</v>
      </c>
      <c r="CG37" s="873">
        <f>CF37/COUNTA($BF37:$CC37)</f>
        <v>0.20833333333333334</v>
      </c>
      <c r="CH37" s="541">
        <f>COUNTIF($BF37:$CC37,0)</f>
        <v>0</v>
      </c>
      <c r="CI37" s="873">
        <f>CH37/COUNTA($BF37:$CC37)</f>
        <v>0</v>
      </c>
      <c r="CJ37" s="541">
        <f>(((CD37*2)+(CF37*1)+(CH37*0)))/COUNTA($BF37:$CC37)</f>
        <v>1.7916666666666667</v>
      </c>
      <c r="CK37" s="874" t="str">
        <f t="shared" si="24"/>
        <v>Đạt mục tiêu</v>
      </c>
    </row>
    <row r="38" spans="1:89" s="184" customFormat="1" ht="33" hidden="1" customHeight="1">
      <c r="A38" s="171">
        <v>28</v>
      </c>
      <c r="B38" s="178">
        <v>28</v>
      </c>
      <c r="C38" s="181" t="s">
        <v>574</v>
      </c>
      <c r="D38" s="197" t="s">
        <v>17</v>
      </c>
      <c r="E38" s="188" t="s">
        <v>30</v>
      </c>
      <c r="F38" s="197" t="s">
        <v>17</v>
      </c>
      <c r="G38" s="845" t="s">
        <v>30</v>
      </c>
      <c r="H38" s="193" t="s">
        <v>568</v>
      </c>
      <c r="I38" s="845" t="s">
        <v>275</v>
      </c>
      <c r="J38" s="864" t="s">
        <v>11</v>
      </c>
      <c r="K38" s="845"/>
      <c r="L38" s="845"/>
      <c r="M38" s="845"/>
      <c r="N38" s="194"/>
      <c r="O38" s="845"/>
      <c r="P38" s="194" t="s">
        <v>16</v>
      </c>
      <c r="Q38" s="845"/>
      <c r="R38" s="845"/>
      <c r="S38" s="845"/>
      <c r="T38" s="845"/>
      <c r="U38" s="194">
        <f t="shared" si="23"/>
        <v>1</v>
      </c>
      <c r="V38" s="845"/>
      <c r="W38" s="845"/>
      <c r="X38" s="845"/>
      <c r="Y38" s="845"/>
      <c r="Z38" s="845"/>
      <c r="AA38" s="845"/>
      <c r="AB38" s="845"/>
      <c r="AC38" s="845"/>
      <c r="AD38" s="845"/>
      <c r="AE38" s="845"/>
      <c r="AF38" s="845"/>
      <c r="AG38" s="845"/>
      <c r="AH38" s="845"/>
      <c r="AI38" s="845"/>
      <c r="AJ38" s="845"/>
      <c r="AK38" s="845"/>
      <c r="AL38" s="845"/>
      <c r="AM38" s="845"/>
      <c r="AN38" s="845"/>
      <c r="AO38" s="845"/>
      <c r="AP38" s="845"/>
      <c r="AQ38" s="845" t="s">
        <v>726</v>
      </c>
      <c r="AR38" s="845" t="s">
        <v>727</v>
      </c>
      <c r="AS38" s="845" t="s">
        <v>724</v>
      </c>
      <c r="AT38" s="845"/>
      <c r="AU38" s="845"/>
      <c r="AV38" s="845"/>
      <c r="AW38" s="845"/>
      <c r="AX38" s="845"/>
      <c r="AY38" s="845"/>
      <c r="AZ38" s="845"/>
      <c r="BA38" s="845"/>
      <c r="BB38" s="845"/>
      <c r="BC38" s="845"/>
      <c r="BD38" s="845"/>
      <c r="BE38" s="845"/>
      <c r="BF38" s="540">
        <v>2</v>
      </c>
      <c r="BG38" s="540">
        <v>2</v>
      </c>
      <c r="BH38" s="540">
        <v>2</v>
      </c>
      <c r="BI38" s="540">
        <v>2</v>
      </c>
      <c r="BJ38" s="540">
        <v>2</v>
      </c>
      <c r="BK38" s="540">
        <v>1</v>
      </c>
      <c r="BL38" s="540">
        <v>2</v>
      </c>
      <c r="BM38" s="540">
        <v>2</v>
      </c>
      <c r="BN38" s="540">
        <v>1</v>
      </c>
      <c r="BO38" s="540">
        <v>2</v>
      </c>
      <c r="BP38" s="540">
        <v>2</v>
      </c>
      <c r="BQ38" s="845">
        <v>1</v>
      </c>
      <c r="BR38" s="540">
        <v>1</v>
      </c>
      <c r="BS38" s="540">
        <v>2</v>
      </c>
      <c r="BT38" s="540">
        <v>2</v>
      </c>
      <c r="BU38" s="540">
        <v>2</v>
      </c>
      <c r="BV38" s="540">
        <v>2</v>
      </c>
      <c r="BW38" s="540">
        <v>2</v>
      </c>
      <c r="BX38" s="540">
        <v>2</v>
      </c>
      <c r="BY38" s="540">
        <v>2</v>
      </c>
      <c r="BZ38" s="540">
        <v>2</v>
      </c>
      <c r="CA38" s="540">
        <v>2</v>
      </c>
      <c r="CB38" s="845">
        <v>1</v>
      </c>
      <c r="CC38" s="540">
        <v>1</v>
      </c>
      <c r="CD38" s="541">
        <f t="shared" ref="CD38:CD39" si="25">COUNTIF($BF38:$CC38,2)</f>
        <v>18</v>
      </c>
      <c r="CE38" s="873">
        <f>CD38/COUNTA($BF38:$CC38)</f>
        <v>0.75</v>
      </c>
      <c r="CF38" s="541">
        <f>COUNTIF($BF38:$CC38,1)</f>
        <v>6</v>
      </c>
      <c r="CG38" s="873">
        <f>CF38/COUNTA($BF38:$CC38)</f>
        <v>0.25</v>
      </c>
      <c r="CH38" s="541">
        <f>COUNTIF($BF38:$CC38,0)</f>
        <v>0</v>
      </c>
      <c r="CI38" s="873">
        <f>CH38/COUNTA($BF38:$CC38)</f>
        <v>0</v>
      </c>
      <c r="CJ38" s="541">
        <f>(((CD38*2)+(CF38*1)+(CH38*0)))/COUNTA($BF38:$CC38)</f>
        <v>1.75</v>
      </c>
      <c r="CK38" s="874" t="str">
        <f t="shared" si="24"/>
        <v>Đạt mục tiêu</v>
      </c>
    </row>
    <row r="39" spans="1:89" ht="6.75" hidden="1" customHeight="1">
      <c r="A39" s="839">
        <v>29</v>
      </c>
      <c r="B39" s="178">
        <v>29</v>
      </c>
      <c r="C39" s="1447" t="s">
        <v>19</v>
      </c>
      <c r="D39" s="1448"/>
      <c r="E39" s="1449"/>
      <c r="F39" s="176" t="s">
        <v>316</v>
      </c>
      <c r="G39" s="176" t="s">
        <v>316</v>
      </c>
      <c r="H39" s="239" t="s">
        <v>316</v>
      </c>
      <c r="I39" s="176" t="s">
        <v>316</v>
      </c>
      <c r="J39" s="176" t="s">
        <v>316</v>
      </c>
      <c r="K39" s="506" t="s">
        <v>316</v>
      </c>
      <c r="L39" s="176" t="s">
        <v>316</v>
      </c>
      <c r="M39" s="176" t="s">
        <v>316</v>
      </c>
      <c r="N39" s="239" t="s">
        <v>316</v>
      </c>
      <c r="O39" s="176" t="s">
        <v>316</v>
      </c>
      <c r="P39" s="176" t="s">
        <v>316</v>
      </c>
      <c r="Q39" s="176" t="s">
        <v>316</v>
      </c>
      <c r="R39" s="176"/>
      <c r="S39" s="176" t="s">
        <v>316</v>
      </c>
      <c r="T39" s="176" t="s">
        <v>316</v>
      </c>
      <c r="U39" s="176" t="s">
        <v>316</v>
      </c>
      <c r="V39" s="176" t="s">
        <v>316</v>
      </c>
      <c r="W39" s="176" t="s">
        <v>316</v>
      </c>
      <c r="X39" s="176" t="s">
        <v>316</v>
      </c>
      <c r="Y39" s="176" t="s">
        <v>316</v>
      </c>
      <c r="Z39" s="176" t="s">
        <v>316</v>
      </c>
      <c r="AA39" s="176" t="s">
        <v>316</v>
      </c>
      <c r="AB39" s="176" t="s">
        <v>316</v>
      </c>
      <c r="AC39" s="176" t="s">
        <v>316</v>
      </c>
      <c r="AD39" s="176" t="s">
        <v>316</v>
      </c>
      <c r="AE39" s="176" t="s">
        <v>316</v>
      </c>
      <c r="AF39" s="176" t="s">
        <v>316</v>
      </c>
      <c r="AG39" s="176" t="s">
        <v>316</v>
      </c>
      <c r="AH39" s="239" t="s">
        <v>316</v>
      </c>
      <c r="AI39" s="239" t="s">
        <v>316</v>
      </c>
      <c r="AJ39" s="239" t="s">
        <v>316</v>
      </c>
      <c r="AK39" s="239" t="s">
        <v>316</v>
      </c>
      <c r="AL39" s="239" t="s">
        <v>316</v>
      </c>
      <c r="AM39" s="176" t="s">
        <v>316</v>
      </c>
      <c r="AN39" s="176" t="s">
        <v>316</v>
      </c>
      <c r="AO39" s="176" t="s">
        <v>316</v>
      </c>
      <c r="AP39" s="176" t="s">
        <v>316</v>
      </c>
      <c r="AQ39" s="176"/>
      <c r="AR39" s="176"/>
      <c r="AS39" s="176" t="s">
        <v>316</v>
      </c>
      <c r="AT39" s="176" t="s">
        <v>316</v>
      </c>
      <c r="AU39" s="176" t="s">
        <v>316</v>
      </c>
      <c r="AV39" s="176" t="s">
        <v>316</v>
      </c>
      <c r="AW39" s="176" t="s">
        <v>316</v>
      </c>
      <c r="AX39" s="176"/>
      <c r="AY39" s="176"/>
      <c r="AZ39" s="176" t="s">
        <v>316</v>
      </c>
      <c r="BA39" s="176"/>
      <c r="BB39" s="176"/>
      <c r="BC39" s="176" t="s">
        <v>316</v>
      </c>
      <c r="BD39" s="176"/>
      <c r="BE39" s="176" t="s">
        <v>316</v>
      </c>
      <c r="BF39" s="506" t="s">
        <v>316</v>
      </c>
      <c r="BG39" s="506" t="s">
        <v>316</v>
      </c>
      <c r="BH39" s="506" t="s">
        <v>316</v>
      </c>
      <c r="BI39" s="506" t="s">
        <v>316</v>
      </c>
      <c r="BJ39" s="506" t="s">
        <v>316</v>
      </c>
      <c r="BK39" s="506" t="s">
        <v>316</v>
      </c>
      <c r="BL39" s="506" t="s">
        <v>316</v>
      </c>
      <c r="BM39" s="506" t="s">
        <v>316</v>
      </c>
      <c r="BN39" s="506" t="s">
        <v>316</v>
      </c>
      <c r="BO39" s="506" t="s">
        <v>316</v>
      </c>
      <c r="BP39" s="506" t="s">
        <v>316</v>
      </c>
      <c r="BQ39" s="845">
        <v>1</v>
      </c>
      <c r="BR39" s="506" t="s">
        <v>316</v>
      </c>
      <c r="BS39" s="506" t="s">
        <v>316</v>
      </c>
      <c r="BT39" s="506" t="s">
        <v>316</v>
      </c>
      <c r="BU39" s="506" t="s">
        <v>316</v>
      </c>
      <c r="BV39" s="506" t="s">
        <v>316</v>
      </c>
      <c r="BW39" s="506"/>
      <c r="BX39" s="506"/>
      <c r="BY39" s="506"/>
      <c r="BZ39" s="506"/>
      <c r="CA39" s="506"/>
      <c r="CB39" s="845">
        <v>1</v>
      </c>
      <c r="CC39" s="506" t="s">
        <v>316</v>
      </c>
      <c r="CD39" s="541">
        <f t="shared" si="25"/>
        <v>0</v>
      </c>
      <c r="CE39" s="861" t="s">
        <v>316</v>
      </c>
      <c r="CF39" s="506" t="s">
        <v>316</v>
      </c>
      <c r="CG39" s="861" t="s">
        <v>316</v>
      </c>
      <c r="CH39" s="506" t="s">
        <v>316</v>
      </c>
      <c r="CI39" s="506" t="s">
        <v>316</v>
      </c>
      <c r="CJ39" s="506" t="s">
        <v>316</v>
      </c>
      <c r="CK39" s="861" t="s">
        <v>316</v>
      </c>
    </row>
    <row r="40" spans="1:89" s="184" customFormat="1" ht="68.25" hidden="1" customHeight="1">
      <c r="A40" s="171">
        <v>30</v>
      </c>
      <c r="B40" s="178">
        <v>30</v>
      </c>
      <c r="C40" s="188" t="s">
        <v>575</v>
      </c>
      <c r="D40" s="197" t="s">
        <v>14</v>
      </c>
      <c r="E40" s="188" t="s">
        <v>576</v>
      </c>
      <c r="F40" s="197" t="s">
        <v>14</v>
      </c>
      <c r="G40" s="188" t="s">
        <v>576</v>
      </c>
      <c r="H40" s="190" t="s">
        <v>583</v>
      </c>
      <c r="I40" s="845" t="s">
        <v>212</v>
      </c>
      <c r="J40" s="864" t="s">
        <v>11</v>
      </c>
      <c r="K40" s="845"/>
      <c r="L40" s="845"/>
      <c r="M40" s="845"/>
      <c r="N40" s="845"/>
      <c r="O40" s="845" t="s">
        <v>16</v>
      </c>
      <c r="P40" s="845"/>
      <c r="Q40" s="845"/>
      <c r="R40" s="845"/>
      <c r="S40" s="845"/>
      <c r="T40" s="845"/>
      <c r="U40" s="194">
        <f t="shared" si="23"/>
        <v>1</v>
      </c>
      <c r="V40" s="845"/>
      <c r="W40" s="845"/>
      <c r="X40" s="845"/>
      <c r="Y40" s="845"/>
      <c r="Z40" s="845"/>
      <c r="AA40" s="845"/>
      <c r="AB40" s="845"/>
      <c r="AC40" s="845"/>
      <c r="AD40" s="845"/>
      <c r="AE40" s="845"/>
      <c r="AF40" s="845"/>
      <c r="AG40" s="845"/>
      <c r="AH40" s="845"/>
      <c r="AI40" s="845"/>
      <c r="AJ40" s="845"/>
      <c r="AK40" s="845"/>
      <c r="AL40" s="845"/>
      <c r="AM40" s="845" t="s">
        <v>727</v>
      </c>
      <c r="AN40" s="845" t="s">
        <v>727</v>
      </c>
      <c r="AO40" s="845" t="s">
        <v>727</v>
      </c>
      <c r="AP40" s="845" t="s">
        <v>727</v>
      </c>
      <c r="AQ40" s="845"/>
      <c r="AR40" s="845"/>
      <c r="AS40" s="845"/>
      <c r="AT40" s="845"/>
      <c r="AU40" s="845"/>
      <c r="AV40" s="845"/>
      <c r="AW40" s="845"/>
      <c r="AX40" s="845"/>
      <c r="AY40" s="845"/>
      <c r="AZ40" s="845"/>
      <c r="BA40" s="845"/>
      <c r="BB40" s="845"/>
      <c r="BC40" s="845"/>
      <c r="BD40" s="845"/>
      <c r="BE40" s="845"/>
      <c r="BF40" s="845">
        <v>2</v>
      </c>
      <c r="BG40" s="845">
        <v>2</v>
      </c>
      <c r="BH40" s="845">
        <v>2</v>
      </c>
      <c r="BI40" s="845">
        <v>1</v>
      </c>
      <c r="BJ40" s="845">
        <v>2</v>
      </c>
      <c r="BK40" s="845">
        <v>2</v>
      </c>
      <c r="BL40" s="845">
        <v>2</v>
      </c>
      <c r="BM40" s="845">
        <v>2</v>
      </c>
      <c r="BN40" s="845">
        <v>2</v>
      </c>
      <c r="BO40" s="845">
        <v>2</v>
      </c>
      <c r="BP40" s="845">
        <v>2</v>
      </c>
      <c r="BQ40" s="845">
        <v>1</v>
      </c>
      <c r="BR40" s="845">
        <v>2</v>
      </c>
      <c r="BS40" s="845">
        <v>2</v>
      </c>
      <c r="BT40" s="845">
        <v>1</v>
      </c>
      <c r="BU40" s="845">
        <v>2</v>
      </c>
      <c r="BV40" s="845">
        <v>2</v>
      </c>
      <c r="BW40" s="845">
        <v>2</v>
      </c>
      <c r="BX40" s="845">
        <v>2</v>
      </c>
      <c r="BY40" s="845">
        <v>2</v>
      </c>
      <c r="BZ40" s="845">
        <v>2</v>
      </c>
      <c r="CA40" s="845">
        <v>2</v>
      </c>
      <c r="CB40" s="845">
        <v>1</v>
      </c>
      <c r="CC40" s="845">
        <v>1</v>
      </c>
      <c r="CD40" s="191">
        <f t="shared" ref="CD40:CD45" si="26">COUNTIF($BF40:$CC40,2)</f>
        <v>19</v>
      </c>
      <c r="CE40" s="868">
        <f t="shared" ref="CE40:CE46" si="27">CD40/COUNTA($BF40:$CC40)</f>
        <v>0.79166666666666663</v>
      </c>
      <c r="CF40" s="191">
        <f t="shared" ref="CF40:CF46" si="28">COUNTIF($BF40:$CC40,1)</f>
        <v>5</v>
      </c>
      <c r="CG40" s="868">
        <f t="shared" ref="CG40:CG46" si="29">CF40/COUNTA($BF40:$CC40)</f>
        <v>0.20833333333333334</v>
      </c>
      <c r="CH40" s="191">
        <f t="shared" ref="CH40:CH46" si="30">COUNTIF($BF40:$CC40,0)</f>
        <v>0</v>
      </c>
      <c r="CI40" s="868">
        <f t="shared" ref="CI40:CI46" si="31">CH40/COUNTA($BF40:$CC40)</f>
        <v>0</v>
      </c>
      <c r="CJ40" s="191">
        <f t="shared" ref="CJ40:CJ46" si="32">(((CD40*2)+(CF40*1)+(CH40*0)))/COUNTA($BF40:$CC40)</f>
        <v>1.7916666666666667</v>
      </c>
      <c r="CK40" s="869" t="str">
        <f t="shared" ref="CK40" si="33">IF(CJ40&gt;=1.6,"Đạt mục tiêu",IF(CJ40&gt;=1,"Cần cố gắng","Chưa đạt"))</f>
        <v>Đạt mục tiêu</v>
      </c>
    </row>
    <row r="41" spans="1:89" ht="101.25" hidden="1" customHeight="1">
      <c r="A41" s="839">
        <v>31</v>
      </c>
      <c r="B41" s="178">
        <v>31</v>
      </c>
      <c r="C41" s="402" t="s">
        <v>577</v>
      </c>
      <c r="D41" s="197" t="s">
        <v>15</v>
      </c>
      <c r="E41" s="212" t="s">
        <v>578</v>
      </c>
      <c r="F41" s="197" t="s">
        <v>15</v>
      </c>
      <c r="G41" s="188" t="s">
        <v>578</v>
      </c>
      <c r="H41" s="240" t="s">
        <v>30</v>
      </c>
      <c r="I41" s="845" t="s">
        <v>212</v>
      </c>
      <c r="J41" s="864" t="s">
        <v>11</v>
      </c>
      <c r="K41" s="845"/>
      <c r="L41" s="845"/>
      <c r="M41" s="845"/>
      <c r="N41" s="839" t="s">
        <v>16</v>
      </c>
      <c r="O41" s="845"/>
      <c r="P41" s="845"/>
      <c r="Q41" s="845"/>
      <c r="R41" s="845"/>
      <c r="S41" s="191" t="s">
        <v>16</v>
      </c>
      <c r="T41" s="845"/>
      <c r="U41" s="194">
        <f t="shared" si="23"/>
        <v>2</v>
      </c>
      <c r="V41" s="845"/>
      <c r="W41" s="845"/>
      <c r="X41" s="845"/>
      <c r="Y41" s="845"/>
      <c r="Z41" s="845"/>
      <c r="AA41" s="845"/>
      <c r="AB41" s="845"/>
      <c r="AC41" s="845"/>
      <c r="AD41" s="845"/>
      <c r="AE41" s="845"/>
      <c r="AF41" s="845"/>
      <c r="AG41" s="845"/>
      <c r="AH41" s="839" t="s">
        <v>727</v>
      </c>
      <c r="AI41" s="839" t="s">
        <v>723</v>
      </c>
      <c r="AJ41" s="839" t="s">
        <v>724</v>
      </c>
      <c r="AK41" s="839" t="s">
        <v>723</v>
      </c>
      <c r="AL41" s="839" t="s">
        <v>727</v>
      </c>
      <c r="AM41" s="845"/>
      <c r="AN41" s="845"/>
      <c r="AO41" s="845"/>
      <c r="AP41" s="845"/>
      <c r="AQ41" s="845"/>
      <c r="AR41" s="845"/>
      <c r="AS41" s="845"/>
      <c r="AT41" s="845"/>
      <c r="AU41" s="845"/>
      <c r="AV41" s="845"/>
      <c r="AW41" s="845"/>
      <c r="AX41" s="845"/>
      <c r="AY41" s="845"/>
      <c r="AZ41" s="845" t="s">
        <v>726</v>
      </c>
      <c r="BA41" s="845" t="s">
        <v>723</v>
      </c>
      <c r="BB41" s="845" t="s">
        <v>724</v>
      </c>
      <c r="BC41" s="845" t="s">
        <v>727</v>
      </c>
      <c r="BD41" s="845"/>
      <c r="BE41" s="845"/>
      <c r="BF41" s="540">
        <v>2</v>
      </c>
      <c r="BG41" s="540">
        <v>2</v>
      </c>
      <c r="BH41" s="540">
        <v>2</v>
      </c>
      <c r="BI41" s="540">
        <v>2</v>
      </c>
      <c r="BJ41" s="540">
        <v>2</v>
      </c>
      <c r="BK41" s="540">
        <v>1</v>
      </c>
      <c r="BL41" s="540">
        <v>2</v>
      </c>
      <c r="BM41" s="540">
        <v>2</v>
      </c>
      <c r="BN41" s="540">
        <v>2</v>
      </c>
      <c r="BO41" s="540">
        <v>1</v>
      </c>
      <c r="BP41" s="540">
        <v>2</v>
      </c>
      <c r="BQ41" s="845">
        <v>1</v>
      </c>
      <c r="BR41" s="540">
        <v>2</v>
      </c>
      <c r="BS41" s="540">
        <v>2</v>
      </c>
      <c r="BT41" s="540">
        <v>2</v>
      </c>
      <c r="BU41" s="540">
        <v>2</v>
      </c>
      <c r="BV41" s="540">
        <v>2</v>
      </c>
      <c r="BW41" s="540">
        <v>2</v>
      </c>
      <c r="BX41" s="540">
        <v>2</v>
      </c>
      <c r="BY41" s="540">
        <v>2</v>
      </c>
      <c r="BZ41" s="540">
        <v>2</v>
      </c>
      <c r="CA41" s="540">
        <v>2</v>
      </c>
      <c r="CB41" s="845">
        <v>1</v>
      </c>
      <c r="CC41" s="540">
        <v>1</v>
      </c>
      <c r="CD41" s="541">
        <f t="shared" si="26"/>
        <v>19</v>
      </c>
      <c r="CE41" s="873">
        <f t="shared" si="27"/>
        <v>0.79166666666666663</v>
      </c>
      <c r="CF41" s="541">
        <f t="shared" si="28"/>
        <v>5</v>
      </c>
      <c r="CG41" s="873">
        <f t="shared" si="29"/>
        <v>0.20833333333333334</v>
      </c>
      <c r="CH41" s="541">
        <f t="shared" si="30"/>
        <v>0</v>
      </c>
      <c r="CI41" s="873">
        <f t="shared" si="31"/>
        <v>0</v>
      </c>
      <c r="CJ41" s="541">
        <f t="shared" si="32"/>
        <v>1.7916666666666667</v>
      </c>
      <c r="CK41" s="874" t="str">
        <f>IF(CJ41&gt;=1.6,"Đạt mục tiêu",IF(CJ41&gt;=1,"Cần cố gắng","Chưa đạt"))</f>
        <v>Đạt mục tiêu</v>
      </c>
    </row>
    <row r="42" spans="1:89" s="170" customFormat="1" ht="78.75" hidden="1">
      <c r="A42" s="171">
        <v>32</v>
      </c>
      <c r="B42" s="178">
        <v>32</v>
      </c>
      <c r="C42" s="186" t="s">
        <v>579</v>
      </c>
      <c r="D42" s="197" t="s">
        <v>14</v>
      </c>
      <c r="E42" s="186" t="s">
        <v>580</v>
      </c>
      <c r="F42" s="197" t="s">
        <v>17</v>
      </c>
      <c r="G42" s="186" t="s">
        <v>580</v>
      </c>
      <c r="H42" s="240" t="s">
        <v>584</v>
      </c>
      <c r="I42" s="840" t="s">
        <v>275</v>
      </c>
      <c r="J42" s="836" t="s">
        <v>11</v>
      </c>
      <c r="K42" s="840"/>
      <c r="L42" s="840"/>
      <c r="M42" s="416" t="s">
        <v>16</v>
      </c>
      <c r="N42" s="840"/>
      <c r="O42" s="840"/>
      <c r="P42" s="840"/>
      <c r="Q42" s="840"/>
      <c r="R42" s="840"/>
      <c r="S42" s="840"/>
      <c r="T42" s="840"/>
      <c r="U42" s="237">
        <f t="shared" si="23"/>
        <v>1</v>
      </c>
      <c r="V42" s="840"/>
      <c r="W42" s="840"/>
      <c r="X42" s="840"/>
      <c r="Y42" s="840"/>
      <c r="Z42" s="840"/>
      <c r="AA42" s="840"/>
      <c r="AB42" s="840"/>
      <c r="AC42" s="840"/>
      <c r="AD42" s="840" t="s">
        <v>726</v>
      </c>
      <c r="AE42" s="840" t="s">
        <v>727</v>
      </c>
      <c r="AF42" s="840" t="s">
        <v>727</v>
      </c>
      <c r="AG42" s="840" t="s">
        <v>727</v>
      </c>
      <c r="AH42" s="840"/>
      <c r="AI42" s="840"/>
      <c r="AJ42" s="840"/>
      <c r="AK42" s="840"/>
      <c r="AL42" s="840"/>
      <c r="AM42" s="840"/>
      <c r="AN42" s="840"/>
      <c r="AO42" s="840"/>
      <c r="AP42" s="840"/>
      <c r="AQ42" s="840"/>
      <c r="AR42" s="840"/>
      <c r="AS42" s="840"/>
      <c r="AT42" s="840"/>
      <c r="AU42" s="840"/>
      <c r="AV42" s="840"/>
      <c r="AW42" s="840"/>
      <c r="AX42" s="840"/>
      <c r="AY42" s="840"/>
      <c r="AZ42" s="840"/>
      <c r="BA42" s="840"/>
      <c r="BB42" s="840"/>
      <c r="BC42" s="840"/>
      <c r="BD42" s="840"/>
      <c r="BE42" s="840"/>
      <c r="BF42" s="840">
        <v>2</v>
      </c>
      <c r="BG42" s="840">
        <v>2</v>
      </c>
      <c r="BH42" s="840">
        <v>2</v>
      </c>
      <c r="BI42" s="840">
        <v>2</v>
      </c>
      <c r="BJ42" s="840">
        <v>2</v>
      </c>
      <c r="BK42" s="840">
        <v>2</v>
      </c>
      <c r="BL42" s="840">
        <v>2</v>
      </c>
      <c r="BM42" s="840">
        <v>2</v>
      </c>
      <c r="BN42" s="840">
        <v>2</v>
      </c>
      <c r="BO42" s="840">
        <v>2</v>
      </c>
      <c r="BP42" s="840">
        <v>2</v>
      </c>
      <c r="BQ42" s="845">
        <v>1</v>
      </c>
      <c r="BR42" s="840">
        <v>1</v>
      </c>
      <c r="BS42" s="840">
        <v>2</v>
      </c>
      <c r="BT42" s="840">
        <v>1</v>
      </c>
      <c r="BU42" s="840">
        <v>2</v>
      </c>
      <c r="BV42" s="840">
        <v>2</v>
      </c>
      <c r="BW42" s="840">
        <v>2</v>
      </c>
      <c r="BX42" s="840">
        <v>2</v>
      </c>
      <c r="BY42" s="840">
        <v>2</v>
      </c>
      <c r="BZ42" s="840">
        <v>2</v>
      </c>
      <c r="CA42" s="840">
        <v>2</v>
      </c>
      <c r="CB42" s="845">
        <v>1</v>
      </c>
      <c r="CC42" s="840">
        <v>2</v>
      </c>
      <c r="CD42" s="416">
        <f t="shared" si="26"/>
        <v>20</v>
      </c>
      <c r="CE42" s="870">
        <f t="shared" si="27"/>
        <v>0.83333333333333337</v>
      </c>
      <c r="CF42" s="416">
        <f t="shared" si="28"/>
        <v>4</v>
      </c>
      <c r="CG42" s="870">
        <f t="shared" si="29"/>
        <v>0.16666666666666666</v>
      </c>
      <c r="CH42" s="416">
        <f t="shared" si="30"/>
        <v>0</v>
      </c>
      <c r="CI42" s="871">
        <f t="shared" si="31"/>
        <v>0</v>
      </c>
      <c r="CJ42" s="416">
        <f t="shared" si="32"/>
        <v>1.8333333333333333</v>
      </c>
      <c r="CK42" s="872" t="str">
        <f>IF(CJ42&gt;=1.6,"Đạt mục tiêu",IF(CJ42&gt;=1,"Cần cố gắng","Chưa đạt"))</f>
        <v>Đạt mục tiêu</v>
      </c>
    </row>
    <row r="43" spans="1:89" s="184" customFormat="1" ht="66.75" hidden="1" customHeight="1">
      <c r="A43" s="171">
        <v>33</v>
      </c>
      <c r="B43" s="178">
        <v>33</v>
      </c>
      <c r="C43" s="188" t="s">
        <v>579</v>
      </c>
      <c r="D43" s="197"/>
      <c r="E43" s="188" t="s">
        <v>580</v>
      </c>
      <c r="F43" s="188" t="s">
        <v>580</v>
      </c>
      <c r="G43" s="188" t="s">
        <v>580</v>
      </c>
      <c r="H43" s="193" t="s">
        <v>584</v>
      </c>
      <c r="I43" s="845" t="s">
        <v>275</v>
      </c>
      <c r="J43" s="864" t="s">
        <v>11</v>
      </c>
      <c r="K43" s="845"/>
      <c r="L43" s="845"/>
      <c r="M43" s="845"/>
      <c r="N43" s="845"/>
      <c r="O43" s="191" t="s">
        <v>16</v>
      </c>
      <c r="P43" s="845"/>
      <c r="Q43" s="845"/>
      <c r="R43" s="845"/>
      <c r="S43" s="845"/>
      <c r="T43" s="845"/>
      <c r="U43" s="194">
        <f t="shared" si="23"/>
        <v>1</v>
      </c>
      <c r="V43" s="845"/>
      <c r="W43" s="845"/>
      <c r="X43" s="845"/>
      <c r="Y43" s="845"/>
      <c r="Z43" s="845"/>
      <c r="AA43" s="845"/>
      <c r="AB43" s="845"/>
      <c r="AC43" s="845"/>
      <c r="AD43" s="845"/>
      <c r="AE43" s="845"/>
      <c r="AF43" s="845"/>
      <c r="AG43" s="845"/>
      <c r="AH43" s="845"/>
      <c r="AI43" s="845"/>
      <c r="AJ43" s="845"/>
      <c r="AK43" s="845"/>
      <c r="AL43" s="845"/>
      <c r="AM43" s="845" t="s">
        <v>726</v>
      </c>
      <c r="AN43" s="845" t="s">
        <v>724</v>
      </c>
      <c r="AO43" s="845" t="s">
        <v>727</v>
      </c>
      <c r="AP43" s="845"/>
      <c r="AQ43" s="845"/>
      <c r="AR43" s="845"/>
      <c r="AS43" s="845"/>
      <c r="AT43" s="845"/>
      <c r="AU43" s="845"/>
      <c r="AV43" s="845"/>
      <c r="AW43" s="845"/>
      <c r="AX43" s="845"/>
      <c r="AY43" s="845"/>
      <c r="AZ43" s="845"/>
      <c r="BA43" s="845"/>
      <c r="BB43" s="845"/>
      <c r="BC43" s="845"/>
      <c r="BD43" s="845"/>
      <c r="BE43" s="845"/>
      <c r="BF43" s="845">
        <v>2</v>
      </c>
      <c r="BG43" s="845">
        <v>2</v>
      </c>
      <c r="BH43" s="845">
        <v>2</v>
      </c>
      <c r="BI43" s="845">
        <v>2</v>
      </c>
      <c r="BJ43" s="845">
        <v>2</v>
      </c>
      <c r="BK43" s="845">
        <v>2</v>
      </c>
      <c r="BL43" s="845">
        <v>2</v>
      </c>
      <c r="BM43" s="845">
        <v>2</v>
      </c>
      <c r="BN43" s="845">
        <v>2</v>
      </c>
      <c r="BO43" s="845">
        <v>2</v>
      </c>
      <c r="BP43" s="845">
        <v>2</v>
      </c>
      <c r="BQ43" s="845">
        <v>1</v>
      </c>
      <c r="BR43" s="845">
        <v>1</v>
      </c>
      <c r="BS43" s="845">
        <v>2</v>
      </c>
      <c r="BT43" s="845">
        <v>1</v>
      </c>
      <c r="BU43" s="845">
        <v>2</v>
      </c>
      <c r="BV43" s="845">
        <v>2</v>
      </c>
      <c r="BW43" s="845">
        <v>2</v>
      </c>
      <c r="BX43" s="845">
        <v>1</v>
      </c>
      <c r="BY43" s="845">
        <v>2</v>
      </c>
      <c r="BZ43" s="845">
        <v>2</v>
      </c>
      <c r="CA43" s="845">
        <v>2</v>
      </c>
      <c r="CB43" s="845">
        <v>1</v>
      </c>
      <c r="CC43" s="845">
        <v>2</v>
      </c>
      <c r="CD43" s="191">
        <f t="shared" si="26"/>
        <v>19</v>
      </c>
      <c r="CE43" s="868">
        <f t="shared" si="27"/>
        <v>0.79166666666666663</v>
      </c>
      <c r="CF43" s="191">
        <f t="shared" si="28"/>
        <v>5</v>
      </c>
      <c r="CG43" s="868">
        <f t="shared" si="29"/>
        <v>0.20833333333333334</v>
      </c>
      <c r="CH43" s="191">
        <f t="shared" si="30"/>
        <v>0</v>
      </c>
      <c r="CI43" s="868">
        <f t="shared" si="31"/>
        <v>0</v>
      </c>
      <c r="CJ43" s="191">
        <f t="shared" si="32"/>
        <v>1.7916666666666667</v>
      </c>
      <c r="CK43" s="869" t="str">
        <f t="shared" ref="CK43" si="34">IF(CJ43&gt;=1.6,"Đạt mục tiêu",IF(CJ43&gt;=1,"Cần cố gắng","Chưa đạt"))</f>
        <v>Đạt mục tiêu</v>
      </c>
    </row>
    <row r="44" spans="1:89" s="170" customFormat="1" ht="93.75" hidden="1">
      <c r="A44" s="171">
        <v>34</v>
      </c>
      <c r="B44" s="178">
        <v>34</v>
      </c>
      <c r="C44" s="186" t="s">
        <v>581</v>
      </c>
      <c r="D44" s="197" t="s">
        <v>14</v>
      </c>
      <c r="E44" s="186" t="s">
        <v>582</v>
      </c>
      <c r="F44" s="197" t="s">
        <v>17</v>
      </c>
      <c r="G44" s="840" t="s">
        <v>585</v>
      </c>
      <c r="H44" s="240" t="s">
        <v>586</v>
      </c>
      <c r="I44" s="840" t="s">
        <v>275</v>
      </c>
      <c r="J44" s="836" t="s">
        <v>11</v>
      </c>
      <c r="K44" s="840"/>
      <c r="L44" s="840"/>
      <c r="M44" s="416" t="s">
        <v>16</v>
      </c>
      <c r="N44" s="840"/>
      <c r="O44" s="840"/>
      <c r="P44" s="840"/>
      <c r="Q44" s="840"/>
      <c r="R44" s="840"/>
      <c r="S44" s="840"/>
      <c r="T44" s="840"/>
      <c r="U44" s="237">
        <f t="shared" si="23"/>
        <v>1</v>
      </c>
      <c r="V44" s="840"/>
      <c r="W44" s="840"/>
      <c r="X44" s="840"/>
      <c r="Y44" s="840"/>
      <c r="Z44" s="840"/>
      <c r="AA44" s="840"/>
      <c r="AB44" s="840"/>
      <c r="AC44" s="840"/>
      <c r="AD44" s="840" t="s">
        <v>727</v>
      </c>
      <c r="AE44" s="840" t="s">
        <v>727</v>
      </c>
      <c r="AF44" s="840" t="s">
        <v>726</v>
      </c>
      <c r="AG44" s="840" t="s">
        <v>727</v>
      </c>
      <c r="AH44" s="840"/>
      <c r="AI44" s="840"/>
      <c r="AJ44" s="840"/>
      <c r="AK44" s="840"/>
      <c r="AL44" s="840"/>
      <c r="AM44" s="840"/>
      <c r="AN44" s="840"/>
      <c r="AO44" s="840"/>
      <c r="AP44" s="840"/>
      <c r="AQ44" s="840"/>
      <c r="AR44" s="840"/>
      <c r="AS44" s="840"/>
      <c r="AT44" s="840"/>
      <c r="AU44" s="840"/>
      <c r="AV44" s="840"/>
      <c r="AW44" s="840"/>
      <c r="AX44" s="840"/>
      <c r="AY44" s="840"/>
      <c r="AZ44" s="840"/>
      <c r="BA44" s="840"/>
      <c r="BB44" s="840"/>
      <c r="BC44" s="840"/>
      <c r="BD44" s="840"/>
      <c r="BE44" s="840"/>
      <c r="BF44" s="840">
        <v>2</v>
      </c>
      <c r="BG44" s="840">
        <v>2</v>
      </c>
      <c r="BH44" s="840">
        <v>1</v>
      </c>
      <c r="BI44" s="840">
        <v>2</v>
      </c>
      <c r="BJ44" s="840">
        <v>2</v>
      </c>
      <c r="BK44" s="840">
        <v>2</v>
      </c>
      <c r="BL44" s="840">
        <v>2</v>
      </c>
      <c r="BM44" s="840">
        <v>2</v>
      </c>
      <c r="BN44" s="840">
        <v>2</v>
      </c>
      <c r="BO44" s="840">
        <v>2</v>
      </c>
      <c r="BP44" s="840">
        <v>2</v>
      </c>
      <c r="BQ44" s="845">
        <v>1</v>
      </c>
      <c r="BR44" s="840">
        <v>1</v>
      </c>
      <c r="BS44" s="840">
        <v>2</v>
      </c>
      <c r="BT44" s="840">
        <v>2</v>
      </c>
      <c r="BU44" s="840">
        <v>2</v>
      </c>
      <c r="BV44" s="840">
        <v>2</v>
      </c>
      <c r="BW44" s="840">
        <v>1</v>
      </c>
      <c r="BX44" s="840">
        <v>2</v>
      </c>
      <c r="BY44" s="840">
        <v>2</v>
      </c>
      <c r="BZ44" s="840">
        <v>2</v>
      </c>
      <c r="CA44" s="840">
        <v>1</v>
      </c>
      <c r="CB44" s="845">
        <v>1</v>
      </c>
      <c r="CC44" s="840">
        <v>2</v>
      </c>
      <c r="CD44" s="416">
        <f t="shared" si="26"/>
        <v>18</v>
      </c>
      <c r="CE44" s="870">
        <f t="shared" si="27"/>
        <v>0.75</v>
      </c>
      <c r="CF44" s="416">
        <f t="shared" si="28"/>
        <v>6</v>
      </c>
      <c r="CG44" s="870">
        <f t="shared" si="29"/>
        <v>0.25</v>
      </c>
      <c r="CH44" s="416">
        <f t="shared" si="30"/>
        <v>0</v>
      </c>
      <c r="CI44" s="871">
        <f t="shared" si="31"/>
        <v>0</v>
      </c>
      <c r="CJ44" s="416">
        <f t="shared" si="32"/>
        <v>1.75</v>
      </c>
      <c r="CK44" s="872" t="str">
        <f>IF(CJ44&gt;=1.6,"Đạt mục tiêu",IF(CJ44&gt;=1,"Cần cố gắng","Chưa đạt"))</f>
        <v>Đạt mục tiêu</v>
      </c>
    </row>
    <row r="45" spans="1:89" s="184" customFormat="1" ht="53.25" hidden="1" customHeight="1">
      <c r="A45" s="171">
        <v>35</v>
      </c>
      <c r="B45" s="178">
        <v>35</v>
      </c>
      <c r="C45" s="179" t="s">
        <v>49</v>
      </c>
      <c r="D45" s="183" t="s">
        <v>14</v>
      </c>
      <c r="E45" s="179" t="s">
        <v>50</v>
      </c>
      <c r="F45" s="183" t="s">
        <v>17</v>
      </c>
      <c r="G45" s="179" t="s">
        <v>50</v>
      </c>
      <c r="H45" s="193" t="s">
        <v>587</v>
      </c>
      <c r="I45" s="845" t="s">
        <v>275</v>
      </c>
      <c r="J45" s="864" t="s">
        <v>11</v>
      </c>
      <c r="K45" s="845"/>
      <c r="L45" s="845"/>
      <c r="M45" s="845"/>
      <c r="N45" s="845"/>
      <c r="O45" s="845"/>
      <c r="P45" s="191" t="s">
        <v>16</v>
      </c>
      <c r="Q45" s="845"/>
      <c r="R45" s="845"/>
      <c r="S45" s="845"/>
      <c r="T45" s="845"/>
      <c r="U45" s="194">
        <f t="shared" si="23"/>
        <v>1</v>
      </c>
      <c r="V45" s="845"/>
      <c r="W45" s="845"/>
      <c r="X45" s="845"/>
      <c r="Y45" s="845"/>
      <c r="Z45" s="845"/>
      <c r="AA45" s="845"/>
      <c r="AB45" s="845"/>
      <c r="AC45" s="845"/>
      <c r="AD45" s="845"/>
      <c r="AE45" s="845"/>
      <c r="AF45" s="845"/>
      <c r="AG45" s="845"/>
      <c r="AH45" s="845"/>
      <c r="AI45" s="845"/>
      <c r="AJ45" s="845"/>
      <c r="AK45" s="845"/>
      <c r="AL45" s="845"/>
      <c r="AM45" s="845"/>
      <c r="AN45" s="845"/>
      <c r="AO45" s="845"/>
      <c r="AP45" s="845"/>
      <c r="AQ45" s="845" t="s">
        <v>727</v>
      </c>
      <c r="AR45" s="845" t="s">
        <v>724</v>
      </c>
      <c r="AS45" s="845" t="s">
        <v>726</v>
      </c>
      <c r="AT45" s="845"/>
      <c r="AU45" s="845"/>
      <c r="AV45" s="845"/>
      <c r="AW45" s="845"/>
      <c r="AX45" s="845"/>
      <c r="AY45" s="845"/>
      <c r="AZ45" s="845"/>
      <c r="BA45" s="845"/>
      <c r="BB45" s="845"/>
      <c r="BC45" s="845"/>
      <c r="BD45" s="845"/>
      <c r="BE45" s="845"/>
      <c r="BF45" s="845">
        <v>2</v>
      </c>
      <c r="BG45" s="845">
        <v>1</v>
      </c>
      <c r="BH45" s="845">
        <v>2</v>
      </c>
      <c r="BI45" s="845">
        <v>2</v>
      </c>
      <c r="BJ45" s="845">
        <v>1</v>
      </c>
      <c r="BK45" s="845">
        <v>2</v>
      </c>
      <c r="BL45" s="845">
        <v>2</v>
      </c>
      <c r="BM45" s="845">
        <v>2</v>
      </c>
      <c r="BN45" s="845">
        <v>2</v>
      </c>
      <c r="BO45" s="845">
        <v>1</v>
      </c>
      <c r="BP45" s="845">
        <v>2</v>
      </c>
      <c r="BQ45" s="845">
        <v>1</v>
      </c>
      <c r="BR45" s="845">
        <v>2</v>
      </c>
      <c r="BS45" s="845">
        <v>2</v>
      </c>
      <c r="BT45" s="845">
        <v>1</v>
      </c>
      <c r="BU45" s="845">
        <v>2</v>
      </c>
      <c r="BV45" s="845">
        <v>2</v>
      </c>
      <c r="BW45" s="845">
        <v>2</v>
      </c>
      <c r="BX45" s="845">
        <v>2</v>
      </c>
      <c r="BY45" s="845">
        <v>2</v>
      </c>
      <c r="BZ45" s="845">
        <v>2</v>
      </c>
      <c r="CA45" s="845">
        <v>2</v>
      </c>
      <c r="CB45" s="845">
        <v>1</v>
      </c>
      <c r="CC45" s="845">
        <v>2</v>
      </c>
      <c r="CD45" s="416">
        <f t="shared" si="26"/>
        <v>18</v>
      </c>
      <c r="CE45" s="870">
        <f t="shared" si="27"/>
        <v>0.75</v>
      </c>
      <c r="CF45" s="416">
        <f t="shared" si="28"/>
        <v>6</v>
      </c>
      <c r="CG45" s="870">
        <f t="shared" si="29"/>
        <v>0.25</v>
      </c>
      <c r="CH45" s="416">
        <f t="shared" si="30"/>
        <v>0</v>
      </c>
      <c r="CI45" s="871">
        <f t="shared" si="31"/>
        <v>0</v>
      </c>
      <c r="CJ45" s="416">
        <f t="shared" si="32"/>
        <v>1.75</v>
      </c>
      <c r="CK45" s="872" t="str">
        <f>IF(CJ45&gt;=1.6,"Đạt mục tiêu",IF(CJ45&gt;=1,"Cần cố gắng","Chưa đạt"))</f>
        <v>Đạt mục tiêu</v>
      </c>
    </row>
    <row r="46" spans="1:89" s="184" customFormat="1" ht="48.75" hidden="1" customHeight="1">
      <c r="A46" s="171">
        <v>36</v>
      </c>
      <c r="B46" s="178">
        <v>36</v>
      </c>
      <c r="C46" s="179" t="s">
        <v>49</v>
      </c>
      <c r="D46" s="183" t="s">
        <v>14</v>
      </c>
      <c r="E46" s="179" t="s">
        <v>50</v>
      </c>
      <c r="F46" s="183" t="s">
        <v>17</v>
      </c>
      <c r="G46" s="179" t="s">
        <v>50</v>
      </c>
      <c r="H46" s="193" t="s">
        <v>1005</v>
      </c>
      <c r="I46" s="845" t="s">
        <v>275</v>
      </c>
      <c r="J46" s="864" t="s">
        <v>11</v>
      </c>
      <c r="K46" s="845"/>
      <c r="L46" s="845"/>
      <c r="M46" s="191"/>
      <c r="N46" s="845"/>
      <c r="O46" s="261"/>
      <c r="P46" s="194"/>
      <c r="Q46" s="191" t="s">
        <v>16</v>
      </c>
      <c r="R46" s="845"/>
      <c r="S46" s="845"/>
      <c r="T46" s="845"/>
      <c r="U46" s="194">
        <f t="shared" si="23"/>
        <v>1</v>
      </c>
      <c r="V46" s="845"/>
      <c r="W46" s="845"/>
      <c r="X46" s="845"/>
      <c r="Y46" s="845"/>
      <c r="Z46" s="845"/>
      <c r="AA46" s="845"/>
      <c r="AB46" s="845"/>
      <c r="AC46" s="845"/>
      <c r="AD46" s="845"/>
      <c r="AE46" s="845"/>
      <c r="AF46" s="845"/>
      <c r="AG46" s="845"/>
      <c r="AH46" s="845"/>
      <c r="AI46" s="845"/>
      <c r="AJ46" s="845"/>
      <c r="AK46" s="845"/>
      <c r="AL46" s="845"/>
      <c r="AM46" s="845"/>
      <c r="AN46" s="845"/>
      <c r="AO46" s="845"/>
      <c r="AP46" s="845"/>
      <c r="AQ46" s="845"/>
      <c r="AR46" s="845"/>
      <c r="AS46" s="845"/>
      <c r="AT46" s="845" t="s">
        <v>727</v>
      </c>
      <c r="AU46" s="845" t="s">
        <v>726</v>
      </c>
      <c r="AV46" s="845" t="s">
        <v>724</v>
      </c>
      <c r="AW46" s="845" t="s">
        <v>727</v>
      </c>
      <c r="AX46" s="845"/>
      <c r="AY46" s="845"/>
      <c r="AZ46" s="845"/>
      <c r="BA46" s="845"/>
      <c r="BB46" s="845"/>
      <c r="BC46" s="845"/>
      <c r="BD46" s="845"/>
      <c r="BE46" s="845"/>
      <c r="BF46" s="845">
        <v>2</v>
      </c>
      <c r="BG46" s="845">
        <v>1</v>
      </c>
      <c r="BH46" s="845">
        <v>2</v>
      </c>
      <c r="BI46" s="845">
        <v>2</v>
      </c>
      <c r="BJ46" s="845">
        <v>1</v>
      </c>
      <c r="BK46" s="845">
        <v>2</v>
      </c>
      <c r="BL46" s="845">
        <v>2</v>
      </c>
      <c r="BM46" s="845">
        <v>2</v>
      </c>
      <c r="BN46" s="845">
        <v>2</v>
      </c>
      <c r="BO46" s="845">
        <v>1</v>
      </c>
      <c r="BP46" s="845">
        <v>2</v>
      </c>
      <c r="BQ46" s="845">
        <v>1</v>
      </c>
      <c r="BR46" s="845">
        <v>2</v>
      </c>
      <c r="BS46" s="845">
        <v>2</v>
      </c>
      <c r="BT46" s="845">
        <v>1</v>
      </c>
      <c r="BU46" s="845">
        <v>2</v>
      </c>
      <c r="BV46" s="845">
        <v>2</v>
      </c>
      <c r="BW46" s="845">
        <v>2</v>
      </c>
      <c r="BX46" s="845">
        <v>2</v>
      </c>
      <c r="BY46" s="845">
        <v>2</v>
      </c>
      <c r="BZ46" s="845">
        <v>2</v>
      </c>
      <c r="CA46" s="845">
        <v>2</v>
      </c>
      <c r="CB46" s="845">
        <v>1</v>
      </c>
      <c r="CC46" s="845">
        <v>2</v>
      </c>
      <c r="CD46" s="191">
        <f t="shared" ref="CD46:CD61" si="35">COUNTIF($BF46:$CC46,2)</f>
        <v>18</v>
      </c>
      <c r="CE46" s="868">
        <f t="shared" si="27"/>
        <v>0.75</v>
      </c>
      <c r="CF46" s="191">
        <f t="shared" si="28"/>
        <v>6</v>
      </c>
      <c r="CG46" s="868">
        <f t="shared" si="29"/>
        <v>0.25</v>
      </c>
      <c r="CH46" s="191">
        <f t="shared" si="30"/>
        <v>0</v>
      </c>
      <c r="CI46" s="868">
        <f t="shared" si="31"/>
        <v>0</v>
      </c>
      <c r="CJ46" s="191">
        <f t="shared" si="32"/>
        <v>1.75</v>
      </c>
      <c r="CK46" s="191" t="str">
        <f>IF(CJ46&gt;=1.6,"Đạt mục tiêu",IF(CJ46&gt;=1,"Cần cố gắng","Chưa đạt"))</f>
        <v>Đạt mục tiêu</v>
      </c>
    </row>
    <row r="47" spans="1:89" ht="3.75" hidden="1" customHeight="1">
      <c r="A47" s="839">
        <v>37</v>
      </c>
      <c r="B47" s="178">
        <v>37</v>
      </c>
      <c r="C47" s="1447" t="s">
        <v>51</v>
      </c>
      <c r="D47" s="1448"/>
      <c r="E47" s="1449"/>
      <c r="F47" s="176" t="s">
        <v>316</v>
      </c>
      <c r="G47" s="176" t="s">
        <v>316</v>
      </c>
      <c r="H47" s="239" t="s">
        <v>316</v>
      </c>
      <c r="I47" s="176" t="s">
        <v>316</v>
      </c>
      <c r="J47" s="176" t="s">
        <v>316</v>
      </c>
      <c r="K47" s="506" t="s">
        <v>316</v>
      </c>
      <c r="L47" s="176" t="s">
        <v>316</v>
      </c>
      <c r="M47" s="176" t="s">
        <v>316</v>
      </c>
      <c r="N47" s="239" t="s">
        <v>316</v>
      </c>
      <c r="O47" s="182" t="s">
        <v>316</v>
      </c>
      <c r="P47" s="176" t="s">
        <v>316</v>
      </c>
      <c r="Q47" s="176" t="s">
        <v>316</v>
      </c>
      <c r="R47" s="176"/>
      <c r="S47" s="176" t="s">
        <v>316</v>
      </c>
      <c r="T47" s="176" t="s">
        <v>316</v>
      </c>
      <c r="U47" s="176" t="s">
        <v>316</v>
      </c>
      <c r="V47" s="176" t="s">
        <v>316</v>
      </c>
      <c r="W47" s="176" t="s">
        <v>316</v>
      </c>
      <c r="X47" s="176" t="s">
        <v>316</v>
      </c>
      <c r="Y47" s="176" t="s">
        <v>316</v>
      </c>
      <c r="Z47" s="176" t="s">
        <v>316</v>
      </c>
      <c r="AA47" s="176" t="s">
        <v>316</v>
      </c>
      <c r="AB47" s="176" t="s">
        <v>316</v>
      </c>
      <c r="AC47" s="176" t="s">
        <v>316</v>
      </c>
      <c r="AD47" s="176" t="s">
        <v>316</v>
      </c>
      <c r="AE47" s="176" t="s">
        <v>316</v>
      </c>
      <c r="AF47" s="176" t="s">
        <v>316</v>
      </c>
      <c r="AG47" s="176" t="s">
        <v>316</v>
      </c>
      <c r="AH47" s="239" t="s">
        <v>316</v>
      </c>
      <c r="AI47" s="239" t="s">
        <v>316</v>
      </c>
      <c r="AJ47" s="239" t="s">
        <v>316</v>
      </c>
      <c r="AK47" s="239" t="s">
        <v>316</v>
      </c>
      <c r="AL47" s="239" t="s">
        <v>316</v>
      </c>
      <c r="AM47" s="176" t="s">
        <v>316</v>
      </c>
      <c r="AN47" s="176" t="s">
        <v>316</v>
      </c>
      <c r="AO47" s="176" t="s">
        <v>316</v>
      </c>
      <c r="AP47" s="176" t="s">
        <v>316</v>
      </c>
      <c r="AQ47" s="176"/>
      <c r="AR47" s="176"/>
      <c r="AS47" s="176" t="s">
        <v>316</v>
      </c>
      <c r="AT47" s="176" t="s">
        <v>316</v>
      </c>
      <c r="AU47" s="176" t="s">
        <v>316</v>
      </c>
      <c r="AV47" s="176" t="s">
        <v>316</v>
      </c>
      <c r="AW47" s="176" t="s">
        <v>316</v>
      </c>
      <c r="AX47" s="176"/>
      <c r="AY47" s="176"/>
      <c r="AZ47" s="176" t="s">
        <v>316</v>
      </c>
      <c r="BA47" s="176"/>
      <c r="BB47" s="176"/>
      <c r="BC47" s="176" t="s">
        <v>316</v>
      </c>
      <c r="BD47" s="176"/>
      <c r="BE47" s="176" t="s">
        <v>316</v>
      </c>
      <c r="BF47" s="506" t="s">
        <v>316</v>
      </c>
      <c r="BG47" s="506" t="s">
        <v>316</v>
      </c>
      <c r="BH47" s="506" t="s">
        <v>316</v>
      </c>
      <c r="BI47" s="506" t="s">
        <v>316</v>
      </c>
      <c r="BJ47" s="506" t="s">
        <v>316</v>
      </c>
      <c r="BK47" s="506" t="s">
        <v>316</v>
      </c>
      <c r="BL47" s="506" t="s">
        <v>316</v>
      </c>
      <c r="BM47" s="506" t="s">
        <v>316</v>
      </c>
      <c r="BN47" s="506" t="s">
        <v>316</v>
      </c>
      <c r="BO47" s="506" t="s">
        <v>316</v>
      </c>
      <c r="BP47" s="506" t="s">
        <v>316</v>
      </c>
      <c r="BQ47" s="845">
        <v>1</v>
      </c>
      <c r="BR47" s="506" t="s">
        <v>316</v>
      </c>
      <c r="BS47" s="506" t="s">
        <v>316</v>
      </c>
      <c r="BT47" s="506" t="s">
        <v>316</v>
      </c>
      <c r="BU47" s="506" t="s">
        <v>316</v>
      </c>
      <c r="BV47" s="506" t="s">
        <v>316</v>
      </c>
      <c r="BW47" s="506"/>
      <c r="BX47" s="506"/>
      <c r="BY47" s="506"/>
      <c r="BZ47" s="506"/>
      <c r="CA47" s="506"/>
      <c r="CB47" s="845">
        <v>1</v>
      </c>
      <c r="CC47" s="506" t="s">
        <v>316</v>
      </c>
      <c r="CD47" s="191">
        <f t="shared" si="35"/>
        <v>0</v>
      </c>
      <c r="CE47" s="861" t="s">
        <v>316</v>
      </c>
      <c r="CF47" s="506" t="s">
        <v>316</v>
      </c>
      <c r="CG47" s="861" t="s">
        <v>316</v>
      </c>
      <c r="CH47" s="506" t="s">
        <v>316</v>
      </c>
      <c r="CI47" s="506" t="s">
        <v>316</v>
      </c>
      <c r="CJ47" s="506" t="s">
        <v>316</v>
      </c>
      <c r="CK47" s="861" t="s">
        <v>316</v>
      </c>
    </row>
    <row r="48" spans="1:89" s="184" customFormat="1" ht="56.25" hidden="1" customHeight="1">
      <c r="A48" s="171">
        <v>38</v>
      </c>
      <c r="B48" s="178">
        <v>38</v>
      </c>
      <c r="C48" s="179" t="s">
        <v>54</v>
      </c>
      <c r="D48" s="183" t="s">
        <v>14</v>
      </c>
      <c r="E48" s="179" t="s">
        <v>52</v>
      </c>
      <c r="F48" s="183" t="s">
        <v>17</v>
      </c>
      <c r="G48" s="845" t="s">
        <v>52</v>
      </c>
      <c r="H48" s="193" t="s">
        <v>740</v>
      </c>
      <c r="I48" s="845" t="s">
        <v>275</v>
      </c>
      <c r="J48" s="864" t="s">
        <v>11</v>
      </c>
      <c r="K48" s="845"/>
      <c r="L48" s="845"/>
      <c r="M48" s="845"/>
      <c r="N48" s="194"/>
      <c r="O48" s="194" t="s">
        <v>16</v>
      </c>
      <c r="P48" s="845"/>
      <c r="Q48" s="216"/>
      <c r="R48" s="216"/>
      <c r="S48" s="845"/>
      <c r="T48" s="845"/>
      <c r="U48" s="194">
        <f t="shared" si="23"/>
        <v>1</v>
      </c>
      <c r="V48" s="845"/>
      <c r="W48" s="845"/>
      <c r="X48" s="845"/>
      <c r="Y48" s="845"/>
      <c r="Z48" s="845"/>
      <c r="AA48" s="845"/>
      <c r="AB48" s="845"/>
      <c r="AC48" s="845"/>
      <c r="AD48" s="845"/>
      <c r="AE48" s="845"/>
      <c r="AF48" s="845"/>
      <c r="AG48" s="845"/>
      <c r="AH48" s="845"/>
      <c r="AI48" s="845"/>
      <c r="AJ48" s="845"/>
      <c r="AK48" s="845"/>
      <c r="AL48" s="845"/>
      <c r="AM48" s="845"/>
      <c r="AN48" s="845" t="s">
        <v>725</v>
      </c>
      <c r="AO48" s="845" t="s">
        <v>723</v>
      </c>
      <c r="AP48" s="845" t="s">
        <v>726</v>
      </c>
      <c r="AQ48" s="845"/>
      <c r="AR48" s="845"/>
      <c r="AS48" s="845"/>
      <c r="AT48" s="845"/>
      <c r="AU48" s="845"/>
      <c r="AV48" s="845"/>
      <c r="AW48" s="845"/>
      <c r="AX48" s="845"/>
      <c r="AY48" s="845"/>
      <c r="AZ48" s="845"/>
      <c r="BA48" s="845"/>
      <c r="BB48" s="845"/>
      <c r="BC48" s="845"/>
      <c r="BD48" s="845"/>
      <c r="BE48" s="845"/>
      <c r="BF48" s="845">
        <v>2</v>
      </c>
      <c r="BG48" s="845">
        <v>2</v>
      </c>
      <c r="BH48" s="845">
        <v>2</v>
      </c>
      <c r="BI48" s="845">
        <v>1</v>
      </c>
      <c r="BJ48" s="845">
        <v>2</v>
      </c>
      <c r="BK48" s="845">
        <v>2</v>
      </c>
      <c r="BL48" s="845">
        <v>2</v>
      </c>
      <c r="BM48" s="845">
        <v>2</v>
      </c>
      <c r="BN48" s="845">
        <v>2</v>
      </c>
      <c r="BO48" s="845">
        <v>2</v>
      </c>
      <c r="BP48" s="845">
        <v>2</v>
      </c>
      <c r="BQ48" s="845">
        <v>1</v>
      </c>
      <c r="BR48" s="845">
        <v>1</v>
      </c>
      <c r="BS48" s="845">
        <v>2</v>
      </c>
      <c r="BT48" s="845">
        <v>1</v>
      </c>
      <c r="BU48" s="845">
        <v>2</v>
      </c>
      <c r="BV48" s="845">
        <v>2</v>
      </c>
      <c r="BW48" s="845">
        <v>2</v>
      </c>
      <c r="BX48" s="845">
        <v>2</v>
      </c>
      <c r="BY48" s="845">
        <v>2</v>
      </c>
      <c r="BZ48" s="845">
        <v>2</v>
      </c>
      <c r="CA48" s="845">
        <v>2</v>
      </c>
      <c r="CB48" s="845">
        <v>1</v>
      </c>
      <c r="CC48" s="845">
        <v>1</v>
      </c>
      <c r="CD48" s="191">
        <f t="shared" si="35"/>
        <v>18</v>
      </c>
      <c r="CE48" s="868">
        <f>CD48/COUNTA($BF48:$CC48)</f>
        <v>0.75</v>
      </c>
      <c r="CF48" s="191">
        <f>COUNTIF($BF48:$CC48,1)</f>
        <v>6</v>
      </c>
      <c r="CG48" s="868">
        <f>CF48/COUNTA($BF48:$CC48)</f>
        <v>0.25</v>
      </c>
      <c r="CH48" s="191">
        <f>COUNTIF($BF48:$CC48,0)</f>
        <v>0</v>
      </c>
      <c r="CI48" s="868">
        <f>CH48/COUNTA($BF48:$CC48)</f>
        <v>0</v>
      </c>
      <c r="CJ48" s="191">
        <f>(((CD48*2)+(CF48*1)+(CH48*0)))/COUNTA($BF48:$CC48)</f>
        <v>1.75</v>
      </c>
      <c r="CK48" s="869" t="str">
        <f t="shared" ref="CK48:CK67" si="36">IF(CJ48&gt;=1.6,"Đạt mục tiêu",IF(CJ48&gt;=1,"Cần cố gắng","Chưa đạt"))</f>
        <v>Đạt mục tiêu</v>
      </c>
    </row>
    <row r="49" spans="1:89" s="184" customFormat="1" ht="98.25" hidden="1" customHeight="1">
      <c r="A49" s="171"/>
      <c r="B49" s="178"/>
      <c r="C49" s="181" t="s">
        <v>588</v>
      </c>
      <c r="D49" s="181" t="s">
        <v>588</v>
      </c>
      <c r="E49" s="181" t="s">
        <v>588</v>
      </c>
      <c r="F49" s="183"/>
      <c r="G49" s="845"/>
      <c r="H49" s="192" t="s">
        <v>1423</v>
      </c>
      <c r="I49" s="845"/>
      <c r="J49" s="864"/>
      <c r="K49" s="845"/>
      <c r="L49" s="845"/>
      <c r="M49" s="845"/>
      <c r="N49" s="194"/>
      <c r="O49" s="194"/>
      <c r="P49" s="845"/>
      <c r="Q49" s="216"/>
      <c r="R49" s="216"/>
      <c r="S49" s="191" t="s">
        <v>16</v>
      </c>
      <c r="T49" s="845"/>
      <c r="U49" s="194"/>
      <c r="V49" s="845"/>
      <c r="W49" s="845"/>
      <c r="X49" s="845"/>
      <c r="Y49" s="845"/>
      <c r="Z49" s="845"/>
      <c r="AA49" s="845"/>
      <c r="AB49" s="845"/>
      <c r="AC49" s="845"/>
      <c r="AD49" s="845"/>
      <c r="AE49" s="845"/>
      <c r="AF49" s="845"/>
      <c r="AG49" s="845"/>
      <c r="AH49" s="845"/>
      <c r="AI49" s="845"/>
      <c r="AJ49" s="845"/>
      <c r="AK49" s="845"/>
      <c r="AL49" s="845"/>
      <c r="AM49" s="845"/>
      <c r="AN49" s="845"/>
      <c r="AO49" s="845"/>
      <c r="AP49" s="845"/>
      <c r="AQ49" s="845"/>
      <c r="AR49" s="845"/>
      <c r="AS49" s="845"/>
      <c r="AT49" s="845"/>
      <c r="AU49" s="845"/>
      <c r="AV49" s="845"/>
      <c r="AW49" s="845"/>
      <c r="AX49" s="845"/>
      <c r="AY49" s="845"/>
      <c r="AZ49" s="845" t="s">
        <v>724</v>
      </c>
      <c r="BA49" s="845" t="s">
        <v>724</v>
      </c>
      <c r="BB49" s="845" t="s">
        <v>726</v>
      </c>
      <c r="BC49" s="845" t="s">
        <v>724</v>
      </c>
      <c r="BD49" s="845"/>
      <c r="BE49" s="845"/>
      <c r="BF49" s="845">
        <v>2</v>
      </c>
      <c r="BG49" s="845">
        <v>2</v>
      </c>
      <c r="BH49" s="845">
        <v>2</v>
      </c>
      <c r="BI49" s="845">
        <v>1</v>
      </c>
      <c r="BJ49" s="845">
        <v>2</v>
      </c>
      <c r="BK49" s="845">
        <v>2</v>
      </c>
      <c r="BL49" s="845">
        <v>2</v>
      </c>
      <c r="BM49" s="845">
        <v>2</v>
      </c>
      <c r="BN49" s="845">
        <v>2</v>
      </c>
      <c r="BO49" s="845">
        <v>2</v>
      </c>
      <c r="BP49" s="845">
        <v>2</v>
      </c>
      <c r="BQ49" s="845">
        <v>1</v>
      </c>
      <c r="BR49" s="845">
        <v>1</v>
      </c>
      <c r="BS49" s="845">
        <v>2</v>
      </c>
      <c r="BT49" s="845">
        <v>1</v>
      </c>
      <c r="BU49" s="845">
        <v>2</v>
      </c>
      <c r="BV49" s="845">
        <v>2</v>
      </c>
      <c r="BW49" s="845">
        <v>2</v>
      </c>
      <c r="BX49" s="845">
        <v>2</v>
      </c>
      <c r="BY49" s="845">
        <v>2</v>
      </c>
      <c r="BZ49" s="845">
        <v>2</v>
      </c>
      <c r="CA49" s="845">
        <v>2</v>
      </c>
      <c r="CB49" s="845">
        <v>1</v>
      </c>
      <c r="CC49" s="845">
        <v>1</v>
      </c>
      <c r="CD49" s="191">
        <f t="shared" si="35"/>
        <v>18</v>
      </c>
      <c r="CE49" s="868">
        <f>CD49/COUNTA($BF49:$CC49)</f>
        <v>0.75</v>
      </c>
      <c r="CF49" s="191">
        <f>COUNTIF($BF49:$CC49,1)</f>
        <v>6</v>
      </c>
      <c r="CG49" s="868">
        <f>CF49/COUNTA($BF49:$CC49)</f>
        <v>0.25</v>
      </c>
      <c r="CH49" s="191">
        <f>COUNTIF($BF49:$CC49,0)</f>
        <v>0</v>
      </c>
      <c r="CI49" s="868">
        <f>CH49/COUNTA($BF49:$CC49)</f>
        <v>0</v>
      </c>
      <c r="CJ49" s="191">
        <f>(((CD49*2)+(CF49*1)+(CH49*0)))/COUNTA($BF49:$CC49)</f>
        <v>1.75</v>
      </c>
      <c r="CK49" s="869" t="str">
        <f t="shared" si="36"/>
        <v>Đạt mục tiêu</v>
      </c>
    </row>
    <row r="50" spans="1:89" s="184" customFormat="1" ht="82.5" hidden="1" customHeight="1">
      <c r="A50" s="171">
        <v>39</v>
      </c>
      <c r="B50" s="178">
        <v>39</v>
      </c>
      <c r="C50" s="181" t="s">
        <v>588</v>
      </c>
      <c r="D50" s="197" t="s">
        <v>17</v>
      </c>
      <c r="E50" s="188" t="s">
        <v>589</v>
      </c>
      <c r="F50" s="197" t="s">
        <v>17</v>
      </c>
      <c r="G50" s="188" t="s">
        <v>609</v>
      </c>
      <c r="H50" s="192" t="s">
        <v>1449</v>
      </c>
      <c r="I50" s="845" t="s">
        <v>275</v>
      </c>
      <c r="J50" s="864" t="s">
        <v>11</v>
      </c>
      <c r="K50" s="845"/>
      <c r="L50" s="845"/>
      <c r="M50" s="845"/>
      <c r="N50" s="194"/>
      <c r="O50" s="194" t="s">
        <v>16</v>
      </c>
      <c r="P50" s="845"/>
      <c r="Q50" s="216"/>
      <c r="R50" s="216"/>
      <c r="S50" s="845"/>
      <c r="T50" s="845"/>
      <c r="U50" s="194">
        <f t="shared" si="23"/>
        <v>1</v>
      </c>
      <c r="V50" s="845"/>
      <c r="W50" s="845"/>
      <c r="X50" s="845"/>
      <c r="Y50" s="845"/>
      <c r="Z50" s="845"/>
      <c r="AA50" s="845"/>
      <c r="AB50" s="845"/>
      <c r="AC50" s="845"/>
      <c r="AD50" s="845"/>
      <c r="AE50" s="845"/>
      <c r="AF50" s="845"/>
      <c r="AG50" s="845"/>
      <c r="AH50" s="845"/>
      <c r="AI50" s="845"/>
      <c r="AJ50" s="845"/>
      <c r="AK50" s="845"/>
      <c r="AL50" s="845"/>
      <c r="AM50" s="845" t="s">
        <v>724</v>
      </c>
      <c r="AN50" s="845" t="s">
        <v>726</v>
      </c>
      <c r="AO50" s="845" t="s">
        <v>724</v>
      </c>
      <c r="AP50" s="845" t="s">
        <v>723</v>
      </c>
      <c r="AQ50" s="845"/>
      <c r="AR50" s="845"/>
      <c r="AS50" s="845"/>
      <c r="AT50" s="845"/>
      <c r="AU50" s="845"/>
      <c r="AV50" s="845"/>
      <c r="AW50" s="845"/>
      <c r="AX50" s="845"/>
      <c r="AY50" s="845"/>
      <c r="AZ50" s="845"/>
      <c r="BA50" s="845"/>
      <c r="BB50" s="845"/>
      <c r="BC50" s="845"/>
      <c r="BD50" s="845"/>
      <c r="BE50" s="845"/>
      <c r="BF50" s="845">
        <v>2</v>
      </c>
      <c r="BG50" s="845">
        <v>2</v>
      </c>
      <c r="BH50" s="845">
        <v>2</v>
      </c>
      <c r="BI50" s="845">
        <v>2</v>
      </c>
      <c r="BJ50" s="845">
        <v>2</v>
      </c>
      <c r="BK50" s="845">
        <v>2</v>
      </c>
      <c r="BL50" s="845">
        <v>2</v>
      </c>
      <c r="BM50" s="845">
        <v>2</v>
      </c>
      <c r="BN50" s="845">
        <v>2</v>
      </c>
      <c r="BO50" s="845">
        <v>2</v>
      </c>
      <c r="BP50" s="845">
        <v>2</v>
      </c>
      <c r="BQ50" s="845">
        <v>1</v>
      </c>
      <c r="BR50" s="845">
        <v>2</v>
      </c>
      <c r="BS50" s="845">
        <v>1</v>
      </c>
      <c r="BT50" s="845">
        <v>1</v>
      </c>
      <c r="BU50" s="845">
        <v>2</v>
      </c>
      <c r="BV50" s="845">
        <v>2</v>
      </c>
      <c r="BW50" s="845">
        <v>2</v>
      </c>
      <c r="BX50" s="845">
        <v>2</v>
      </c>
      <c r="BY50" s="845">
        <v>2</v>
      </c>
      <c r="BZ50" s="845">
        <v>2</v>
      </c>
      <c r="CA50" s="845">
        <v>2</v>
      </c>
      <c r="CB50" s="845">
        <v>1</v>
      </c>
      <c r="CC50" s="845">
        <v>1</v>
      </c>
      <c r="CD50" s="191">
        <f t="shared" si="35"/>
        <v>19</v>
      </c>
      <c r="CE50" s="868">
        <f>CD50/COUNTA($BF50:$CC50)</f>
        <v>0.79166666666666663</v>
      </c>
      <c r="CF50" s="191">
        <f>COUNTIF($BF50:$CC50,1)</f>
        <v>5</v>
      </c>
      <c r="CG50" s="868">
        <f>CF50/COUNTA($BF50:$CC50)</f>
        <v>0.20833333333333334</v>
      </c>
      <c r="CH50" s="191">
        <f>COUNTIF($BF50:$CC50,0)</f>
        <v>0</v>
      </c>
      <c r="CI50" s="868">
        <f>CH50/COUNTA($BF50:$CC50)</f>
        <v>0</v>
      </c>
      <c r="CJ50" s="191">
        <f>(((CD50*2)+(CF50*1)+(CH50*0)))/COUNTA($BF50:$CC50)</f>
        <v>1.7916666666666667</v>
      </c>
      <c r="CK50" s="869" t="str">
        <f t="shared" si="36"/>
        <v>Đạt mục tiêu</v>
      </c>
    </row>
    <row r="51" spans="1:89" s="184" customFormat="1" ht="78.75" hidden="1">
      <c r="A51" s="171">
        <v>40</v>
      </c>
      <c r="B51" s="178">
        <v>40</v>
      </c>
      <c r="C51" s="188" t="s">
        <v>590</v>
      </c>
      <c r="D51" s="197" t="s">
        <v>17</v>
      </c>
      <c r="E51" s="188" t="s">
        <v>591</v>
      </c>
      <c r="F51" s="197" t="s">
        <v>17</v>
      </c>
      <c r="G51" s="845" t="s">
        <v>277</v>
      </c>
      <c r="H51" s="193" t="s">
        <v>1006</v>
      </c>
      <c r="I51" s="845" t="s">
        <v>275</v>
      </c>
      <c r="J51" s="864" t="s">
        <v>11</v>
      </c>
      <c r="K51" s="845"/>
      <c r="L51" s="845"/>
      <c r="M51" s="845"/>
      <c r="N51" s="194"/>
      <c r="O51" s="194"/>
      <c r="P51" s="845"/>
      <c r="Q51" s="191"/>
      <c r="R51" s="216"/>
      <c r="S51" s="845"/>
      <c r="T51" s="845"/>
      <c r="U51" s="194">
        <f t="shared" si="23"/>
        <v>0</v>
      </c>
      <c r="V51" s="845"/>
      <c r="W51" s="845"/>
      <c r="X51" s="845"/>
      <c r="Y51" s="845"/>
      <c r="Z51" s="845"/>
      <c r="AA51" s="845"/>
      <c r="AB51" s="845"/>
      <c r="AC51" s="845"/>
      <c r="AD51" s="845"/>
      <c r="AE51" s="845"/>
      <c r="AF51" s="845"/>
      <c r="AG51" s="845"/>
      <c r="AH51" s="845"/>
      <c r="AI51" s="845"/>
      <c r="AJ51" s="845"/>
      <c r="AK51" s="845"/>
      <c r="AL51" s="845"/>
      <c r="AM51" s="845"/>
      <c r="AN51" s="845"/>
      <c r="AO51" s="845"/>
      <c r="AP51" s="845"/>
      <c r="AQ51" s="845"/>
      <c r="AR51" s="845"/>
      <c r="AS51" s="845"/>
      <c r="AT51" s="845"/>
      <c r="AU51" s="845"/>
      <c r="AV51" s="845"/>
      <c r="AW51" s="845"/>
      <c r="AX51" s="845"/>
      <c r="AY51" s="845"/>
      <c r="AZ51" s="845"/>
      <c r="BA51" s="845"/>
      <c r="BB51" s="845"/>
      <c r="BC51" s="845"/>
      <c r="BD51" s="845"/>
      <c r="BE51" s="845"/>
      <c r="BF51" s="845">
        <v>2</v>
      </c>
      <c r="BG51" s="845">
        <v>2</v>
      </c>
      <c r="BH51" s="845">
        <v>2</v>
      </c>
      <c r="BI51" s="845">
        <v>2</v>
      </c>
      <c r="BJ51" s="845">
        <v>2</v>
      </c>
      <c r="BK51" s="845">
        <v>2</v>
      </c>
      <c r="BL51" s="845">
        <v>2</v>
      </c>
      <c r="BM51" s="845">
        <v>2</v>
      </c>
      <c r="BN51" s="845">
        <v>2</v>
      </c>
      <c r="BO51" s="845">
        <v>1</v>
      </c>
      <c r="BP51" s="845">
        <v>2</v>
      </c>
      <c r="BQ51" s="845">
        <v>1</v>
      </c>
      <c r="BR51" s="845">
        <v>2</v>
      </c>
      <c r="BS51" s="845">
        <v>1</v>
      </c>
      <c r="BT51" s="845">
        <v>2</v>
      </c>
      <c r="BU51" s="845">
        <v>2</v>
      </c>
      <c r="BV51" s="845">
        <v>2</v>
      </c>
      <c r="BW51" s="845">
        <v>2</v>
      </c>
      <c r="BX51" s="845">
        <v>2</v>
      </c>
      <c r="BY51" s="845">
        <v>2</v>
      </c>
      <c r="BZ51" s="845">
        <v>2</v>
      </c>
      <c r="CA51" s="845">
        <v>2</v>
      </c>
      <c r="CB51" s="845">
        <v>1</v>
      </c>
      <c r="CC51" s="845">
        <v>1</v>
      </c>
      <c r="CD51" s="191">
        <f t="shared" si="35"/>
        <v>19</v>
      </c>
      <c r="CE51" s="868">
        <f t="shared" ref="CE51:CE52" si="37">CD51/COUNTA($BF51:$CC51)</f>
        <v>0.79166666666666663</v>
      </c>
      <c r="CF51" s="191">
        <f t="shared" ref="CF51:CF52" si="38">COUNTIF($BF51:$CC51,1)</f>
        <v>5</v>
      </c>
      <c r="CG51" s="868">
        <f t="shared" ref="CG51:CG52" si="39">CF51/COUNTA($BF51:$CC51)</f>
        <v>0.20833333333333334</v>
      </c>
      <c r="CH51" s="191">
        <f t="shared" ref="CH51:CH52" si="40">COUNTIF($BF51:$CC51,0)</f>
        <v>0</v>
      </c>
      <c r="CI51" s="868">
        <f t="shared" ref="CI51:CI52" si="41">CH51/COUNTA($BF51:$CC51)</f>
        <v>0</v>
      </c>
      <c r="CJ51" s="191">
        <f t="shared" ref="CJ51:CJ52" si="42">(((CD51*2)+(CF51*1)+(CH51*0)))/COUNTA($BF51:$CC51)</f>
        <v>1.7916666666666667</v>
      </c>
      <c r="CK51" s="869" t="str">
        <f t="shared" si="36"/>
        <v>Đạt mục tiêu</v>
      </c>
    </row>
    <row r="52" spans="1:89" s="184" customFormat="1" ht="78.75" hidden="1">
      <c r="A52" s="171"/>
      <c r="B52" s="178"/>
      <c r="C52" s="188" t="s">
        <v>592</v>
      </c>
      <c r="D52" s="188" t="s">
        <v>592</v>
      </c>
      <c r="E52" s="188" t="s">
        <v>592</v>
      </c>
      <c r="F52" s="188" t="s">
        <v>592</v>
      </c>
      <c r="G52" s="188" t="s">
        <v>592</v>
      </c>
      <c r="H52" s="190" t="s">
        <v>1011</v>
      </c>
      <c r="I52" s="845"/>
      <c r="J52" s="864"/>
      <c r="K52" s="845"/>
      <c r="L52" s="845"/>
      <c r="M52" s="845"/>
      <c r="N52" s="194"/>
      <c r="O52" s="194"/>
      <c r="P52" s="845"/>
      <c r="Q52" s="191"/>
      <c r="R52" s="191" t="s">
        <v>16</v>
      </c>
      <c r="S52" s="845"/>
      <c r="T52" s="845"/>
      <c r="U52" s="194"/>
      <c r="V52" s="845"/>
      <c r="W52" s="845"/>
      <c r="X52" s="845"/>
      <c r="Y52" s="845"/>
      <c r="Z52" s="845"/>
      <c r="AA52" s="845"/>
      <c r="AB52" s="845"/>
      <c r="AC52" s="845"/>
      <c r="AD52" s="845"/>
      <c r="AE52" s="845"/>
      <c r="AF52" s="845"/>
      <c r="AG52" s="845"/>
      <c r="AH52" s="845"/>
      <c r="AI52" s="845"/>
      <c r="AJ52" s="845"/>
      <c r="AK52" s="845"/>
      <c r="AL52" s="845"/>
      <c r="AM52" s="845"/>
      <c r="AN52" s="845"/>
      <c r="AO52" s="845"/>
      <c r="AP52" s="845"/>
      <c r="AQ52" s="845"/>
      <c r="AR52" s="845"/>
      <c r="AS52" s="845"/>
      <c r="AT52" s="845"/>
      <c r="AU52" s="845"/>
      <c r="AV52" s="845"/>
      <c r="AW52" s="845"/>
      <c r="AX52" s="845" t="s">
        <v>727</v>
      </c>
      <c r="AY52" s="845" t="s">
        <v>726</v>
      </c>
      <c r="AZ52" s="845"/>
      <c r="BA52" s="845"/>
      <c r="BB52" s="845"/>
      <c r="BC52" s="845"/>
      <c r="BD52" s="845"/>
      <c r="BE52" s="845"/>
      <c r="BF52" s="845">
        <v>2</v>
      </c>
      <c r="BG52" s="845">
        <v>2</v>
      </c>
      <c r="BH52" s="845">
        <v>2</v>
      </c>
      <c r="BI52" s="845">
        <v>2</v>
      </c>
      <c r="BJ52" s="845">
        <v>2</v>
      </c>
      <c r="BK52" s="845">
        <v>2</v>
      </c>
      <c r="BL52" s="845">
        <v>2</v>
      </c>
      <c r="BM52" s="845">
        <v>2</v>
      </c>
      <c r="BN52" s="845">
        <v>2</v>
      </c>
      <c r="BO52" s="845">
        <v>1</v>
      </c>
      <c r="BP52" s="845">
        <v>2</v>
      </c>
      <c r="BQ52" s="845">
        <v>1</v>
      </c>
      <c r="BR52" s="845">
        <v>2</v>
      </c>
      <c r="BS52" s="845">
        <v>1</v>
      </c>
      <c r="BT52" s="845">
        <v>1</v>
      </c>
      <c r="BU52" s="845">
        <v>2</v>
      </c>
      <c r="BV52" s="845">
        <v>2</v>
      </c>
      <c r="BW52" s="845">
        <v>2</v>
      </c>
      <c r="BX52" s="845">
        <v>2</v>
      </c>
      <c r="BY52" s="845">
        <v>2</v>
      </c>
      <c r="BZ52" s="845">
        <v>2</v>
      </c>
      <c r="CA52" s="845">
        <v>2</v>
      </c>
      <c r="CB52" s="845">
        <v>1</v>
      </c>
      <c r="CC52" s="845">
        <v>2</v>
      </c>
      <c r="CD52" s="191">
        <f t="shared" si="35"/>
        <v>19</v>
      </c>
      <c r="CE52" s="868">
        <f t="shared" si="37"/>
        <v>0.79166666666666663</v>
      </c>
      <c r="CF52" s="191">
        <f t="shared" si="38"/>
        <v>5</v>
      </c>
      <c r="CG52" s="868">
        <f t="shared" si="39"/>
        <v>0.20833333333333334</v>
      </c>
      <c r="CH52" s="191">
        <f t="shared" si="40"/>
        <v>0</v>
      </c>
      <c r="CI52" s="868">
        <f t="shared" si="41"/>
        <v>0</v>
      </c>
      <c r="CJ52" s="191">
        <f t="shared" si="42"/>
        <v>1.7916666666666667</v>
      </c>
      <c r="CK52" s="869" t="str">
        <f t="shared" si="36"/>
        <v>Đạt mục tiêu</v>
      </c>
    </row>
    <row r="53" spans="1:89" ht="78.75" hidden="1">
      <c r="A53" s="839">
        <v>41</v>
      </c>
      <c r="B53" s="178">
        <v>41</v>
      </c>
      <c r="C53" s="212" t="s">
        <v>592</v>
      </c>
      <c r="D53" s="197" t="s">
        <v>17</v>
      </c>
      <c r="E53" s="188" t="s">
        <v>593</v>
      </c>
      <c r="F53" s="197" t="s">
        <v>17</v>
      </c>
      <c r="G53" s="845" t="s">
        <v>304</v>
      </c>
      <c r="H53" s="190" t="s">
        <v>285</v>
      </c>
      <c r="I53" s="845" t="s">
        <v>275</v>
      </c>
      <c r="J53" s="864" t="s">
        <v>11</v>
      </c>
      <c r="K53" s="839" t="s">
        <v>16</v>
      </c>
      <c r="L53" s="845"/>
      <c r="M53" s="845"/>
      <c r="N53" s="194"/>
      <c r="O53" s="194"/>
      <c r="P53" s="845"/>
      <c r="Q53" s="216"/>
      <c r="R53" s="216"/>
      <c r="S53" s="845"/>
      <c r="T53" s="845"/>
      <c r="U53" s="194">
        <f t="shared" si="23"/>
        <v>1</v>
      </c>
      <c r="V53" s="845" t="s">
        <v>726</v>
      </c>
      <c r="W53" s="845" t="s">
        <v>723</v>
      </c>
      <c r="X53" s="845" t="s">
        <v>727</v>
      </c>
      <c r="Y53" s="845" t="s">
        <v>727</v>
      </c>
      <c r="Z53" s="845"/>
      <c r="AA53" s="845"/>
      <c r="AB53" s="845"/>
      <c r="AC53" s="845"/>
      <c r="AD53" s="845"/>
      <c r="AE53" s="845"/>
      <c r="AF53" s="845"/>
      <c r="AG53" s="845"/>
      <c r="AH53" s="845"/>
      <c r="AI53" s="845"/>
      <c r="AJ53" s="845"/>
      <c r="AK53" s="845"/>
      <c r="AL53" s="845"/>
      <c r="AM53" s="845"/>
      <c r="AN53" s="845"/>
      <c r="AO53" s="845"/>
      <c r="AP53" s="845"/>
      <c r="AQ53" s="845"/>
      <c r="AR53" s="845"/>
      <c r="AS53" s="845"/>
      <c r="AT53" s="845"/>
      <c r="AU53" s="845"/>
      <c r="AV53" s="845"/>
      <c r="AW53" s="845"/>
      <c r="AX53" s="845"/>
      <c r="AY53" s="845"/>
      <c r="AZ53" s="845"/>
      <c r="BA53" s="845"/>
      <c r="BB53" s="845"/>
      <c r="BC53" s="845"/>
      <c r="BD53" s="845"/>
      <c r="BE53" s="845"/>
      <c r="BF53" s="836" t="s">
        <v>281</v>
      </c>
      <c r="BG53" s="836" t="s">
        <v>281</v>
      </c>
      <c r="BH53" s="836" t="s">
        <v>1160</v>
      </c>
      <c r="BI53" s="836" t="s">
        <v>281</v>
      </c>
      <c r="BJ53" s="836" t="s">
        <v>1160</v>
      </c>
      <c r="BK53" s="836" t="s">
        <v>281</v>
      </c>
      <c r="BL53" s="836" t="s">
        <v>281</v>
      </c>
      <c r="BM53" s="836" t="s">
        <v>281</v>
      </c>
      <c r="BN53" s="836" t="s">
        <v>281</v>
      </c>
      <c r="BO53" s="836" t="s">
        <v>281</v>
      </c>
      <c r="BP53" s="836" t="s">
        <v>281</v>
      </c>
      <c r="BQ53" s="845">
        <v>1</v>
      </c>
      <c r="BR53" s="836" t="s">
        <v>281</v>
      </c>
      <c r="BS53" s="836" t="s">
        <v>281</v>
      </c>
      <c r="BT53" s="836" t="s">
        <v>281</v>
      </c>
      <c r="BU53" s="836" t="s">
        <v>281</v>
      </c>
      <c r="BV53" s="836" t="s">
        <v>281</v>
      </c>
      <c r="BW53" s="836" t="s">
        <v>281</v>
      </c>
      <c r="BX53" s="836" t="s">
        <v>1160</v>
      </c>
      <c r="BY53" s="836" t="s">
        <v>281</v>
      </c>
      <c r="BZ53" s="836" t="s">
        <v>1160</v>
      </c>
      <c r="CA53" s="836" t="s">
        <v>281</v>
      </c>
      <c r="CB53" s="845">
        <v>1</v>
      </c>
      <c r="CC53" s="836" t="s">
        <v>281</v>
      </c>
      <c r="CD53" s="839">
        <f t="shared" si="35"/>
        <v>18</v>
      </c>
      <c r="CE53" s="865">
        <f t="shared" ref="CE53:CE62" si="43">CD53/COUNTA($BF53:$CC53)</f>
        <v>0.75</v>
      </c>
      <c r="CF53" s="839">
        <f t="shared" ref="CF53:CF61" si="44">COUNTIF($BF53:$CC53,1)</f>
        <v>6</v>
      </c>
      <c r="CG53" s="865">
        <f t="shared" ref="CG53:CG61" si="45">CF53/COUNTA($BF53:$CC53)</f>
        <v>0.25</v>
      </c>
      <c r="CH53" s="839">
        <f t="shared" ref="CH53:CH61" si="46">COUNTIF($BF53:$CC53,0)</f>
        <v>0</v>
      </c>
      <c r="CI53" s="866">
        <f t="shared" ref="CI53:CI67" si="47">CH53/COUNTA($BF53:$CC53)</f>
        <v>0</v>
      </c>
      <c r="CJ53" s="839">
        <f t="shared" ref="CJ53:CJ67" si="48">(((CD53*2)+(CF53*1)+(CH53*0)))/COUNTA($BF53:$CC53)</f>
        <v>1.75</v>
      </c>
      <c r="CK53" s="854" t="str">
        <f>IF(CJ53&gt;=1.6,"Đạt mục tiêu",IF(CJ53&gt;=1,"Cần cố gắng","Chưa đạt"))</f>
        <v>Đạt mục tiêu</v>
      </c>
    </row>
    <row r="54" spans="1:89" s="184" customFormat="1" ht="78.75" hidden="1">
      <c r="A54" s="171">
        <v>42</v>
      </c>
      <c r="B54" s="178">
        <v>42</v>
      </c>
      <c r="C54" s="188" t="s">
        <v>594</v>
      </c>
      <c r="D54" s="197" t="s">
        <v>14</v>
      </c>
      <c r="E54" s="188" t="s">
        <v>595</v>
      </c>
      <c r="F54" s="197" t="s">
        <v>18</v>
      </c>
      <c r="G54" s="845" t="s">
        <v>595</v>
      </c>
      <c r="H54" s="193" t="s">
        <v>610</v>
      </c>
      <c r="I54" s="845" t="s">
        <v>275</v>
      </c>
      <c r="J54" s="864" t="s">
        <v>11</v>
      </c>
      <c r="K54" s="845"/>
      <c r="L54" s="845"/>
      <c r="M54" s="845"/>
      <c r="N54" s="194"/>
      <c r="O54" s="194"/>
      <c r="P54" s="845" t="s">
        <v>16</v>
      </c>
      <c r="Q54" s="216"/>
      <c r="R54" s="216"/>
      <c r="S54" s="845"/>
      <c r="T54" s="845"/>
      <c r="U54" s="194">
        <f t="shared" si="23"/>
        <v>1</v>
      </c>
      <c r="V54" s="845"/>
      <c r="W54" s="845"/>
      <c r="X54" s="845"/>
      <c r="Y54" s="845"/>
      <c r="Z54" s="845"/>
      <c r="AA54" s="845"/>
      <c r="AB54" s="845"/>
      <c r="AC54" s="845"/>
      <c r="AD54" s="845"/>
      <c r="AE54" s="845"/>
      <c r="AF54" s="845"/>
      <c r="AG54" s="845"/>
      <c r="AH54" s="845"/>
      <c r="AI54" s="845"/>
      <c r="AJ54" s="845"/>
      <c r="AK54" s="845"/>
      <c r="AL54" s="845"/>
      <c r="AM54" s="845"/>
      <c r="AN54" s="845"/>
      <c r="AO54" s="845"/>
      <c r="AP54" s="845"/>
      <c r="AQ54" s="845" t="s">
        <v>723</v>
      </c>
      <c r="AR54" s="845" t="s">
        <v>724</v>
      </c>
      <c r="AS54" s="845" t="s">
        <v>727</v>
      </c>
      <c r="AT54" s="845"/>
      <c r="AU54" s="845"/>
      <c r="AV54" s="845"/>
      <c r="AW54" s="845"/>
      <c r="AX54" s="845"/>
      <c r="AY54" s="845"/>
      <c r="AZ54" s="845"/>
      <c r="BA54" s="845"/>
      <c r="BB54" s="845"/>
      <c r="BC54" s="845"/>
      <c r="BD54" s="845"/>
      <c r="BE54" s="845"/>
      <c r="BF54" s="540">
        <v>2</v>
      </c>
      <c r="BG54" s="540">
        <v>2</v>
      </c>
      <c r="BH54" s="540">
        <v>2</v>
      </c>
      <c r="BI54" s="540">
        <v>2</v>
      </c>
      <c r="BJ54" s="540">
        <v>2</v>
      </c>
      <c r="BK54" s="540">
        <v>1</v>
      </c>
      <c r="BL54" s="540">
        <v>2</v>
      </c>
      <c r="BM54" s="540">
        <v>2</v>
      </c>
      <c r="BN54" s="540">
        <v>2</v>
      </c>
      <c r="BO54" s="540">
        <v>2</v>
      </c>
      <c r="BP54" s="540">
        <v>2</v>
      </c>
      <c r="BQ54" s="845">
        <v>1</v>
      </c>
      <c r="BR54" s="540">
        <v>2</v>
      </c>
      <c r="BS54" s="540">
        <v>2</v>
      </c>
      <c r="BT54" s="540">
        <v>1</v>
      </c>
      <c r="BU54" s="540">
        <v>2</v>
      </c>
      <c r="BV54" s="540">
        <v>2</v>
      </c>
      <c r="BW54" s="540">
        <v>2</v>
      </c>
      <c r="BX54" s="540">
        <v>2</v>
      </c>
      <c r="BY54" s="540">
        <v>2</v>
      </c>
      <c r="BZ54" s="540">
        <v>2</v>
      </c>
      <c r="CA54" s="540">
        <v>2</v>
      </c>
      <c r="CB54" s="845">
        <v>1</v>
      </c>
      <c r="CC54" s="540">
        <v>2</v>
      </c>
      <c r="CD54" s="839">
        <f t="shared" si="35"/>
        <v>20</v>
      </c>
      <c r="CE54" s="865">
        <f t="shared" si="43"/>
        <v>0.83333333333333337</v>
      </c>
      <c r="CF54" s="839">
        <f t="shared" si="44"/>
        <v>4</v>
      </c>
      <c r="CG54" s="865">
        <f t="shared" si="45"/>
        <v>0.16666666666666666</v>
      </c>
      <c r="CH54" s="839">
        <f t="shared" si="46"/>
        <v>0</v>
      </c>
      <c r="CI54" s="866">
        <f t="shared" si="47"/>
        <v>0</v>
      </c>
      <c r="CJ54" s="839">
        <f t="shared" si="48"/>
        <v>1.8333333333333333</v>
      </c>
      <c r="CK54" s="854" t="str">
        <f>IF(CJ54&gt;=1.6,"Đạt mục tiêu",IF(CJ54&gt;=1,"Cần cố gắng","Chưa đạt"))</f>
        <v>Đạt mục tiêu</v>
      </c>
    </row>
    <row r="55" spans="1:89" ht="120.75" customHeight="1">
      <c r="A55" s="839">
        <v>43</v>
      </c>
      <c r="B55" s="178">
        <v>43</v>
      </c>
      <c r="C55" s="212" t="s">
        <v>596</v>
      </c>
      <c r="D55" s="197" t="s">
        <v>14</v>
      </c>
      <c r="E55" s="212" t="s">
        <v>597</v>
      </c>
      <c r="F55" s="197" t="s">
        <v>17</v>
      </c>
      <c r="G55" s="188" t="s">
        <v>597</v>
      </c>
      <c r="H55" s="240" t="s">
        <v>1028</v>
      </c>
      <c r="I55" s="845" t="s">
        <v>275</v>
      </c>
      <c r="J55" s="864" t="s">
        <v>11</v>
      </c>
      <c r="K55" s="845"/>
      <c r="L55" s="845"/>
      <c r="M55" s="845"/>
      <c r="N55" s="839" t="s">
        <v>16</v>
      </c>
      <c r="O55" s="194"/>
      <c r="P55" s="845"/>
      <c r="Q55" s="216"/>
      <c r="R55" s="216"/>
      <c r="S55" s="845"/>
      <c r="T55" s="191" t="s">
        <v>16</v>
      </c>
      <c r="U55" s="194">
        <f t="shared" si="23"/>
        <v>2</v>
      </c>
      <c r="V55" s="845"/>
      <c r="W55" s="845"/>
      <c r="X55" s="845"/>
      <c r="Y55" s="845"/>
      <c r="Z55" s="845"/>
      <c r="AA55" s="845"/>
      <c r="AB55" s="845"/>
      <c r="AC55" s="845"/>
      <c r="AD55" s="845"/>
      <c r="AE55" s="845"/>
      <c r="AF55" s="845"/>
      <c r="AG55" s="845"/>
      <c r="AH55" s="839" t="s">
        <v>724</v>
      </c>
      <c r="AI55" s="839" t="s">
        <v>727</v>
      </c>
      <c r="AJ55" s="839" t="s">
        <v>723</v>
      </c>
      <c r="AK55" s="839" t="s">
        <v>724</v>
      </c>
      <c r="AL55" s="839" t="s">
        <v>723</v>
      </c>
      <c r="AM55" s="845"/>
      <c r="AN55" s="845"/>
      <c r="AO55" s="845"/>
      <c r="AP55" s="845"/>
      <c r="AQ55" s="845"/>
      <c r="AR55" s="845"/>
      <c r="AS55" s="845"/>
      <c r="AT55" s="845"/>
      <c r="AU55" s="845"/>
      <c r="AV55" s="845"/>
      <c r="AW55" s="845"/>
      <c r="AX55" s="845"/>
      <c r="AY55" s="845"/>
      <c r="AZ55" s="845"/>
      <c r="BA55" s="845"/>
      <c r="BB55" s="845"/>
      <c r="BC55" s="845"/>
      <c r="BD55" s="845" t="s">
        <v>724</v>
      </c>
      <c r="BE55" s="845" t="s">
        <v>726</v>
      </c>
      <c r="BF55" s="540">
        <v>2</v>
      </c>
      <c r="BG55" s="540">
        <v>2</v>
      </c>
      <c r="BH55" s="540">
        <v>2</v>
      </c>
      <c r="BI55" s="540">
        <v>2</v>
      </c>
      <c r="BJ55" s="540">
        <v>2</v>
      </c>
      <c r="BK55" s="540">
        <v>1</v>
      </c>
      <c r="BL55" s="540">
        <v>2</v>
      </c>
      <c r="BM55" s="540">
        <v>2</v>
      </c>
      <c r="BN55" s="540">
        <v>2</v>
      </c>
      <c r="BO55" s="540">
        <v>2</v>
      </c>
      <c r="BP55" s="540">
        <v>2</v>
      </c>
      <c r="BQ55" s="845">
        <v>1</v>
      </c>
      <c r="BR55" s="540">
        <v>2</v>
      </c>
      <c r="BS55" s="540">
        <v>2</v>
      </c>
      <c r="BT55" s="540">
        <v>2</v>
      </c>
      <c r="BU55" s="540">
        <v>2</v>
      </c>
      <c r="BV55" s="540">
        <v>2</v>
      </c>
      <c r="BW55" s="540">
        <v>2</v>
      </c>
      <c r="BX55" s="540">
        <v>1</v>
      </c>
      <c r="BY55" s="540">
        <v>1</v>
      </c>
      <c r="BZ55" s="540">
        <v>2</v>
      </c>
      <c r="CA55" s="540">
        <v>2</v>
      </c>
      <c r="CB55" s="845">
        <v>1</v>
      </c>
      <c r="CC55" s="540">
        <v>2</v>
      </c>
      <c r="CD55" s="541">
        <f t="shared" si="35"/>
        <v>19</v>
      </c>
      <c r="CE55" s="873">
        <f t="shared" si="43"/>
        <v>0.79166666666666663</v>
      </c>
      <c r="CF55" s="541">
        <f t="shared" si="44"/>
        <v>5</v>
      </c>
      <c r="CG55" s="873">
        <f t="shared" si="45"/>
        <v>0.20833333333333334</v>
      </c>
      <c r="CH55" s="541">
        <f t="shared" si="46"/>
        <v>0</v>
      </c>
      <c r="CI55" s="873">
        <f t="shared" si="47"/>
        <v>0</v>
      </c>
      <c r="CJ55" s="541">
        <f t="shared" si="48"/>
        <v>1.7916666666666667</v>
      </c>
      <c r="CK55" s="874" t="str">
        <f>IF(CJ55&gt;=1.6,"Đạt mục tiêu",IF(CJ55&gt;=1,"Cần cố gắng","Chưa đạt"))</f>
        <v>Đạt mục tiêu</v>
      </c>
    </row>
    <row r="56" spans="1:89" ht="112.5" hidden="1">
      <c r="A56" s="839">
        <v>44</v>
      </c>
      <c r="B56" s="178">
        <v>44</v>
      </c>
      <c r="C56" s="212" t="s">
        <v>598</v>
      </c>
      <c r="D56" s="197" t="s">
        <v>14</v>
      </c>
      <c r="E56" s="188" t="s">
        <v>599</v>
      </c>
      <c r="F56" s="197" t="s">
        <v>14</v>
      </c>
      <c r="G56" s="188" t="s">
        <v>612</v>
      </c>
      <c r="H56" s="192" t="s">
        <v>1043</v>
      </c>
      <c r="I56" s="845" t="s">
        <v>275</v>
      </c>
      <c r="J56" s="864" t="s">
        <v>11</v>
      </c>
      <c r="K56" s="839" t="s">
        <v>16</v>
      </c>
      <c r="L56" s="845"/>
      <c r="M56" s="845"/>
      <c r="N56" s="194"/>
      <c r="O56" s="194"/>
      <c r="P56" s="845"/>
      <c r="Q56" s="216"/>
      <c r="R56" s="216"/>
      <c r="S56" s="845"/>
      <c r="T56" s="845"/>
      <c r="U56" s="194">
        <f t="shared" si="23"/>
        <v>1</v>
      </c>
      <c r="V56" s="845" t="s">
        <v>723</v>
      </c>
      <c r="W56" s="845" t="s">
        <v>726</v>
      </c>
      <c r="X56" s="845" t="s">
        <v>724</v>
      </c>
      <c r="Y56" s="845" t="s">
        <v>724</v>
      </c>
      <c r="Z56" s="845"/>
      <c r="AA56" s="845"/>
      <c r="AB56" s="845"/>
      <c r="AC56" s="845"/>
      <c r="AD56" s="845"/>
      <c r="AE56" s="845"/>
      <c r="AF56" s="845"/>
      <c r="AG56" s="845"/>
      <c r="AH56" s="845"/>
      <c r="AI56" s="845"/>
      <c r="AJ56" s="845"/>
      <c r="AK56" s="845"/>
      <c r="AL56" s="845"/>
      <c r="AM56" s="845"/>
      <c r="AN56" s="845"/>
      <c r="AO56" s="845"/>
      <c r="AP56" s="845"/>
      <c r="AQ56" s="845"/>
      <c r="AR56" s="845"/>
      <c r="AS56" s="845"/>
      <c r="AT56" s="845"/>
      <c r="AU56" s="845"/>
      <c r="AV56" s="845"/>
      <c r="AW56" s="845"/>
      <c r="AX56" s="845"/>
      <c r="AY56" s="845"/>
      <c r="AZ56" s="845"/>
      <c r="BA56" s="845"/>
      <c r="BB56" s="845"/>
      <c r="BC56" s="845"/>
      <c r="BD56" s="845"/>
      <c r="BE56" s="845"/>
      <c r="BF56" s="836" t="s">
        <v>281</v>
      </c>
      <c r="BG56" s="836" t="s">
        <v>281</v>
      </c>
      <c r="BH56" s="836" t="s">
        <v>1160</v>
      </c>
      <c r="BI56" s="836" t="s">
        <v>281</v>
      </c>
      <c r="BJ56" s="836" t="s">
        <v>281</v>
      </c>
      <c r="BK56" s="836" t="s">
        <v>1160</v>
      </c>
      <c r="BL56" s="836" t="s">
        <v>281</v>
      </c>
      <c r="BM56" s="836" t="s">
        <v>281</v>
      </c>
      <c r="BN56" s="836" t="s">
        <v>281</v>
      </c>
      <c r="BO56" s="836" t="s">
        <v>281</v>
      </c>
      <c r="BP56" s="836" t="s">
        <v>281</v>
      </c>
      <c r="BQ56" s="845">
        <v>1</v>
      </c>
      <c r="BR56" s="836" t="s">
        <v>281</v>
      </c>
      <c r="BS56" s="836" t="s">
        <v>281</v>
      </c>
      <c r="BT56" s="836" t="s">
        <v>281</v>
      </c>
      <c r="BU56" s="836" t="s">
        <v>281</v>
      </c>
      <c r="BV56" s="836" t="s">
        <v>281</v>
      </c>
      <c r="BW56" s="836" t="s">
        <v>281</v>
      </c>
      <c r="BX56" s="836" t="s">
        <v>1160</v>
      </c>
      <c r="BY56" s="836" t="s">
        <v>1160</v>
      </c>
      <c r="BZ56" s="836" t="s">
        <v>281</v>
      </c>
      <c r="CA56" s="836" t="s">
        <v>281</v>
      </c>
      <c r="CB56" s="845">
        <v>1</v>
      </c>
      <c r="CC56" s="836" t="s">
        <v>281</v>
      </c>
      <c r="CD56" s="839">
        <f t="shared" si="35"/>
        <v>18</v>
      </c>
      <c r="CE56" s="865">
        <f t="shared" si="43"/>
        <v>0.75</v>
      </c>
      <c r="CF56" s="839">
        <f t="shared" si="44"/>
        <v>6</v>
      </c>
      <c r="CG56" s="865">
        <f t="shared" si="45"/>
        <v>0.25</v>
      </c>
      <c r="CH56" s="839">
        <f t="shared" si="46"/>
        <v>0</v>
      </c>
      <c r="CI56" s="866">
        <f t="shared" si="47"/>
        <v>0</v>
      </c>
      <c r="CJ56" s="839">
        <f t="shared" si="48"/>
        <v>1.75</v>
      </c>
      <c r="CK56" s="854" t="str">
        <f>IF(CJ56&gt;=1.6,"Đạt mục tiêu",IF(CJ56&gt;=1,"Cần cố gắng","Chưa đạt"))</f>
        <v>Đạt mục tiêu</v>
      </c>
    </row>
    <row r="57" spans="1:89" s="170" customFormat="1" ht="112.5" hidden="1">
      <c r="A57" s="171">
        <v>45</v>
      </c>
      <c r="B57" s="178">
        <v>45</v>
      </c>
      <c r="C57" s="186" t="s">
        <v>598</v>
      </c>
      <c r="D57" s="197" t="s">
        <v>14</v>
      </c>
      <c r="E57" s="186" t="s">
        <v>599</v>
      </c>
      <c r="F57" s="197" t="s">
        <v>14</v>
      </c>
      <c r="G57" s="186" t="s">
        <v>611</v>
      </c>
      <c r="H57" s="240" t="s">
        <v>305</v>
      </c>
      <c r="I57" s="840" t="s">
        <v>275</v>
      </c>
      <c r="J57" s="836" t="s">
        <v>11</v>
      </c>
      <c r="K57" s="840"/>
      <c r="L57" s="840"/>
      <c r="M57" s="416" t="s">
        <v>16</v>
      </c>
      <c r="N57" s="237"/>
      <c r="O57" s="237"/>
      <c r="P57" s="840"/>
      <c r="Q57" s="171"/>
      <c r="R57" s="171"/>
      <c r="S57" s="840"/>
      <c r="T57" s="840"/>
      <c r="U57" s="237">
        <f t="shared" si="23"/>
        <v>1</v>
      </c>
      <c r="V57" s="840"/>
      <c r="W57" s="840"/>
      <c r="X57" s="840"/>
      <c r="Y57" s="840"/>
      <c r="Z57" s="840"/>
      <c r="AA57" s="840"/>
      <c r="AB57" s="840"/>
      <c r="AC57" s="840"/>
      <c r="AD57" s="840" t="s">
        <v>723</v>
      </c>
      <c r="AE57" s="840" t="s">
        <v>726</v>
      </c>
      <c r="AF57" s="840" t="s">
        <v>724</v>
      </c>
      <c r="AG57" s="840" t="s">
        <v>723</v>
      </c>
      <c r="AH57" s="840"/>
      <c r="AI57" s="840"/>
      <c r="AJ57" s="840"/>
      <c r="AK57" s="840"/>
      <c r="AL57" s="840"/>
      <c r="AM57" s="840"/>
      <c r="AN57" s="840"/>
      <c r="AO57" s="840"/>
      <c r="AP57" s="840"/>
      <c r="AQ57" s="840"/>
      <c r="AR57" s="840"/>
      <c r="AS57" s="840"/>
      <c r="AT57" s="840"/>
      <c r="AU57" s="840"/>
      <c r="AV57" s="840"/>
      <c r="AW57" s="840"/>
      <c r="AX57" s="840"/>
      <c r="AY57" s="840"/>
      <c r="AZ57" s="840"/>
      <c r="BA57" s="840"/>
      <c r="BB57" s="840"/>
      <c r="BC57" s="840"/>
      <c r="BD57" s="840"/>
      <c r="BE57" s="840"/>
      <c r="BF57" s="840">
        <v>2</v>
      </c>
      <c r="BG57" s="840">
        <v>2</v>
      </c>
      <c r="BH57" s="840">
        <v>2</v>
      </c>
      <c r="BI57" s="840">
        <v>2</v>
      </c>
      <c r="BJ57" s="840">
        <v>2</v>
      </c>
      <c r="BK57" s="840">
        <v>2</v>
      </c>
      <c r="BL57" s="840">
        <v>2</v>
      </c>
      <c r="BM57" s="840">
        <v>2</v>
      </c>
      <c r="BN57" s="840">
        <v>2</v>
      </c>
      <c r="BO57" s="840">
        <v>2</v>
      </c>
      <c r="BP57" s="840">
        <v>2</v>
      </c>
      <c r="BQ57" s="845">
        <v>1</v>
      </c>
      <c r="BR57" s="840">
        <v>1</v>
      </c>
      <c r="BS57" s="840">
        <v>1</v>
      </c>
      <c r="BT57" s="840">
        <v>2</v>
      </c>
      <c r="BU57" s="840">
        <v>2</v>
      </c>
      <c r="BV57" s="840">
        <v>2</v>
      </c>
      <c r="BW57" s="840">
        <v>2</v>
      </c>
      <c r="BX57" s="840">
        <v>2</v>
      </c>
      <c r="BY57" s="840">
        <v>2</v>
      </c>
      <c r="BZ57" s="840">
        <v>2</v>
      </c>
      <c r="CA57" s="840">
        <v>2</v>
      </c>
      <c r="CB57" s="845">
        <v>1</v>
      </c>
      <c r="CC57" s="840">
        <v>2</v>
      </c>
      <c r="CD57" s="416">
        <f t="shared" si="35"/>
        <v>20</v>
      </c>
      <c r="CE57" s="870">
        <f t="shared" si="43"/>
        <v>0.83333333333333337</v>
      </c>
      <c r="CF57" s="416">
        <f t="shared" si="44"/>
        <v>4</v>
      </c>
      <c r="CG57" s="870">
        <f t="shared" si="45"/>
        <v>0.16666666666666666</v>
      </c>
      <c r="CH57" s="416">
        <f t="shared" si="46"/>
        <v>0</v>
      </c>
      <c r="CI57" s="871">
        <f t="shared" si="47"/>
        <v>0</v>
      </c>
      <c r="CJ57" s="416">
        <f t="shared" si="48"/>
        <v>1.8333333333333333</v>
      </c>
      <c r="CK57" s="872" t="str">
        <f>IF(CJ57&gt;=1.6,"Đạt mục tiêu",IF(CJ57&gt;=1,"Cần cố gắng","Chưa đạt"))</f>
        <v>Đạt mục tiêu</v>
      </c>
    </row>
    <row r="58" spans="1:89" s="184" customFormat="1" ht="93.75" hidden="1">
      <c r="A58" s="171"/>
      <c r="B58" s="178"/>
      <c r="C58" s="188" t="s">
        <v>600</v>
      </c>
      <c r="D58" s="197"/>
      <c r="E58" s="188"/>
      <c r="F58" s="197"/>
      <c r="G58" s="188"/>
      <c r="H58" s="192" t="s">
        <v>1450</v>
      </c>
      <c r="I58" s="845"/>
      <c r="J58" s="864"/>
      <c r="K58" s="845"/>
      <c r="L58" s="845"/>
      <c r="M58" s="191"/>
      <c r="N58" s="194"/>
      <c r="O58" s="194"/>
      <c r="P58" s="845"/>
      <c r="Q58" s="216"/>
      <c r="R58" s="216"/>
      <c r="S58" s="845"/>
      <c r="T58" s="845"/>
      <c r="U58" s="194"/>
      <c r="V58" s="845"/>
      <c r="W58" s="845"/>
      <c r="X58" s="845"/>
      <c r="Y58" s="845"/>
      <c r="Z58" s="845"/>
      <c r="AA58" s="845"/>
      <c r="AB58" s="845"/>
      <c r="AC58" s="845"/>
      <c r="AD58" s="845"/>
      <c r="AE58" s="845"/>
      <c r="AF58" s="845"/>
      <c r="AG58" s="845"/>
      <c r="AH58" s="845"/>
      <c r="AI58" s="845"/>
      <c r="AJ58" s="845"/>
      <c r="AK58" s="845"/>
      <c r="AL58" s="845"/>
      <c r="AM58" s="845"/>
      <c r="AN58" s="845"/>
      <c r="AO58" s="845"/>
      <c r="AP58" s="845"/>
      <c r="AQ58" s="845"/>
      <c r="AR58" s="845"/>
      <c r="AS58" s="845"/>
      <c r="AT58" s="845"/>
      <c r="AU58" s="845"/>
      <c r="AV58" s="845"/>
      <c r="AW58" s="845"/>
      <c r="AX58" s="845"/>
      <c r="AY58" s="845"/>
      <c r="AZ58" s="845"/>
      <c r="BA58" s="845"/>
      <c r="BB58" s="845"/>
      <c r="BC58" s="845"/>
      <c r="BD58" s="845"/>
      <c r="BE58" s="845"/>
      <c r="BF58" s="845">
        <v>2</v>
      </c>
      <c r="BG58" s="845">
        <v>2</v>
      </c>
      <c r="BH58" s="845">
        <v>2</v>
      </c>
      <c r="BI58" s="845">
        <v>2</v>
      </c>
      <c r="BJ58" s="845">
        <v>2</v>
      </c>
      <c r="BK58" s="845">
        <v>2</v>
      </c>
      <c r="BL58" s="845">
        <v>2</v>
      </c>
      <c r="BM58" s="845">
        <v>2</v>
      </c>
      <c r="BN58" s="845">
        <v>1</v>
      </c>
      <c r="BO58" s="845">
        <v>1</v>
      </c>
      <c r="BP58" s="845">
        <v>1</v>
      </c>
      <c r="BQ58" s="845">
        <v>1</v>
      </c>
      <c r="BR58" s="845">
        <v>2</v>
      </c>
      <c r="BS58" s="845">
        <v>1</v>
      </c>
      <c r="BT58" s="845">
        <v>2</v>
      </c>
      <c r="BU58" s="845">
        <v>2</v>
      </c>
      <c r="BV58" s="845">
        <v>2</v>
      </c>
      <c r="BW58" s="845">
        <v>2</v>
      </c>
      <c r="BX58" s="845">
        <v>2</v>
      </c>
      <c r="BY58" s="845">
        <v>2</v>
      </c>
      <c r="BZ58" s="845">
        <v>2</v>
      </c>
      <c r="CA58" s="845">
        <v>2</v>
      </c>
      <c r="CB58" s="845">
        <v>1</v>
      </c>
      <c r="CC58" s="845">
        <v>2</v>
      </c>
      <c r="CD58" s="191">
        <f t="shared" si="35"/>
        <v>18</v>
      </c>
      <c r="CE58" s="867">
        <f t="shared" si="43"/>
        <v>0.75</v>
      </c>
      <c r="CF58" s="191">
        <f t="shared" si="44"/>
        <v>6</v>
      </c>
      <c r="CG58" s="867">
        <f t="shared" si="45"/>
        <v>0.25</v>
      </c>
      <c r="CH58" s="191">
        <f t="shared" si="46"/>
        <v>0</v>
      </c>
      <c r="CI58" s="868">
        <f t="shared" si="47"/>
        <v>0</v>
      </c>
      <c r="CJ58" s="191">
        <f t="shared" si="48"/>
        <v>1.75</v>
      </c>
      <c r="CK58" s="869" t="str">
        <f t="shared" si="36"/>
        <v>Đạt mục tiêu</v>
      </c>
    </row>
    <row r="59" spans="1:89" s="184" customFormat="1" ht="93.75" hidden="1">
      <c r="A59" s="171"/>
      <c r="B59" s="178"/>
      <c r="C59" s="188" t="s">
        <v>600</v>
      </c>
      <c r="D59" s="197"/>
      <c r="E59" s="188"/>
      <c r="F59" s="197"/>
      <c r="G59" s="188" t="s">
        <v>600</v>
      </c>
      <c r="H59" s="192" t="s">
        <v>1062</v>
      </c>
      <c r="I59" s="845"/>
      <c r="J59" s="864"/>
      <c r="K59" s="845"/>
      <c r="L59" s="191" t="s">
        <v>16</v>
      </c>
      <c r="M59" s="191"/>
      <c r="N59" s="194"/>
      <c r="O59" s="194"/>
      <c r="P59" s="845"/>
      <c r="Q59" s="216"/>
      <c r="R59" s="216"/>
      <c r="S59" s="845"/>
      <c r="T59" s="845"/>
      <c r="U59" s="194"/>
      <c r="V59" s="845"/>
      <c r="W59" s="845"/>
      <c r="X59" s="845"/>
      <c r="Y59" s="845"/>
      <c r="Z59" s="845" t="s">
        <v>724</v>
      </c>
      <c r="AA59" s="845" t="s">
        <v>726</v>
      </c>
      <c r="AB59" s="845" t="s">
        <v>724</v>
      </c>
      <c r="AC59" s="845" t="s">
        <v>723</v>
      </c>
      <c r="AD59" s="845"/>
      <c r="AE59" s="845"/>
      <c r="AF59" s="845"/>
      <c r="AG59" s="845"/>
      <c r="AH59" s="845"/>
      <c r="AI59" s="845"/>
      <c r="AJ59" s="845"/>
      <c r="AK59" s="845"/>
      <c r="AL59" s="845"/>
      <c r="AM59" s="845"/>
      <c r="AN59" s="845"/>
      <c r="AO59" s="845"/>
      <c r="AP59" s="845"/>
      <c r="AQ59" s="845"/>
      <c r="AR59" s="845"/>
      <c r="AS59" s="845"/>
      <c r="AT59" s="845"/>
      <c r="AU59" s="845"/>
      <c r="AV59" s="845"/>
      <c r="AW59" s="845"/>
      <c r="AX59" s="845"/>
      <c r="AY59" s="845"/>
      <c r="AZ59" s="845"/>
      <c r="BA59" s="845"/>
      <c r="BB59" s="845"/>
      <c r="BC59" s="845"/>
      <c r="BD59" s="845"/>
      <c r="BE59" s="845"/>
      <c r="BF59" s="845">
        <v>2</v>
      </c>
      <c r="BG59" s="845">
        <v>2</v>
      </c>
      <c r="BH59" s="845">
        <v>2</v>
      </c>
      <c r="BI59" s="845">
        <v>2</v>
      </c>
      <c r="BJ59" s="845">
        <v>2</v>
      </c>
      <c r="BK59" s="845">
        <v>2</v>
      </c>
      <c r="BL59" s="845">
        <v>2</v>
      </c>
      <c r="BM59" s="845">
        <v>2</v>
      </c>
      <c r="BN59" s="845">
        <v>1</v>
      </c>
      <c r="BO59" s="845">
        <v>1</v>
      </c>
      <c r="BP59" s="845">
        <v>1</v>
      </c>
      <c r="BQ59" s="845">
        <v>1</v>
      </c>
      <c r="BR59" s="845">
        <v>2</v>
      </c>
      <c r="BS59" s="845">
        <v>1</v>
      </c>
      <c r="BT59" s="845">
        <v>2</v>
      </c>
      <c r="BU59" s="845">
        <v>2</v>
      </c>
      <c r="BV59" s="845">
        <v>2</v>
      </c>
      <c r="BW59" s="845">
        <v>2</v>
      </c>
      <c r="BX59" s="845">
        <v>2</v>
      </c>
      <c r="BY59" s="845">
        <v>2</v>
      </c>
      <c r="BZ59" s="845">
        <v>2</v>
      </c>
      <c r="CA59" s="845">
        <v>2</v>
      </c>
      <c r="CB59" s="845">
        <v>1</v>
      </c>
      <c r="CC59" s="845">
        <v>2</v>
      </c>
      <c r="CD59" s="191">
        <f t="shared" si="35"/>
        <v>18</v>
      </c>
      <c r="CE59" s="867">
        <f t="shared" si="43"/>
        <v>0.75</v>
      </c>
      <c r="CF59" s="191">
        <f t="shared" si="44"/>
        <v>6</v>
      </c>
      <c r="CG59" s="867">
        <f t="shared" si="45"/>
        <v>0.25</v>
      </c>
      <c r="CH59" s="191">
        <f t="shared" si="46"/>
        <v>0</v>
      </c>
      <c r="CI59" s="868">
        <f t="shared" si="47"/>
        <v>0</v>
      </c>
      <c r="CJ59" s="191">
        <f t="shared" si="48"/>
        <v>1.75</v>
      </c>
      <c r="CK59" s="869" t="str">
        <f t="shared" si="36"/>
        <v>Đạt mục tiêu</v>
      </c>
    </row>
    <row r="60" spans="1:89" s="184" customFormat="1" ht="93.75" hidden="1">
      <c r="A60" s="171"/>
      <c r="B60" s="178"/>
      <c r="C60" s="188" t="s">
        <v>600</v>
      </c>
      <c r="D60" s="197"/>
      <c r="E60" s="188" t="s">
        <v>600</v>
      </c>
      <c r="F60" s="188" t="s">
        <v>600</v>
      </c>
      <c r="G60" s="188" t="s">
        <v>600</v>
      </c>
      <c r="H60" s="191" t="s">
        <v>1451</v>
      </c>
      <c r="I60" s="845"/>
      <c r="J60" s="864"/>
      <c r="K60" s="845"/>
      <c r="L60" s="191"/>
      <c r="M60" s="191"/>
      <c r="N60" s="194"/>
      <c r="O60" s="194" t="s">
        <v>16</v>
      </c>
      <c r="P60" s="845"/>
      <c r="Q60" s="216"/>
      <c r="R60" s="216"/>
      <c r="S60" s="845"/>
      <c r="T60" s="845"/>
      <c r="U60" s="194"/>
      <c r="V60" s="845"/>
      <c r="W60" s="845"/>
      <c r="X60" s="845"/>
      <c r="Y60" s="845"/>
      <c r="Z60" s="845"/>
      <c r="AA60" s="845"/>
      <c r="AB60" s="845"/>
      <c r="AC60" s="845"/>
      <c r="AD60" s="845"/>
      <c r="AE60" s="845"/>
      <c r="AF60" s="845"/>
      <c r="AG60" s="845"/>
      <c r="AH60" s="845"/>
      <c r="AI60" s="845"/>
      <c r="AJ60" s="845"/>
      <c r="AK60" s="845"/>
      <c r="AL60" s="845"/>
      <c r="AM60" s="845" t="s">
        <v>723</v>
      </c>
      <c r="AN60" s="845" t="s">
        <v>723</v>
      </c>
      <c r="AO60" s="845" t="s">
        <v>726</v>
      </c>
      <c r="AP60" s="845" t="s">
        <v>724</v>
      </c>
      <c r="AQ60" s="845"/>
      <c r="AR60" s="845"/>
      <c r="AS60" s="845"/>
      <c r="AT60" s="845"/>
      <c r="AU60" s="845"/>
      <c r="AV60" s="845"/>
      <c r="AW60" s="845"/>
      <c r="AX60" s="845"/>
      <c r="AY60" s="845"/>
      <c r="AZ60" s="845"/>
      <c r="BA60" s="845"/>
      <c r="BB60" s="845"/>
      <c r="BC60" s="845"/>
      <c r="BD60" s="845"/>
      <c r="BE60" s="845"/>
      <c r="BF60" s="845">
        <v>2</v>
      </c>
      <c r="BG60" s="845">
        <v>2</v>
      </c>
      <c r="BH60" s="845">
        <v>2</v>
      </c>
      <c r="BI60" s="845">
        <v>1</v>
      </c>
      <c r="BJ60" s="845">
        <v>2</v>
      </c>
      <c r="BK60" s="845">
        <v>2</v>
      </c>
      <c r="BL60" s="845">
        <v>2</v>
      </c>
      <c r="BM60" s="845">
        <v>2</v>
      </c>
      <c r="BN60" s="845">
        <v>2</v>
      </c>
      <c r="BO60" s="845">
        <v>2</v>
      </c>
      <c r="BP60" s="845">
        <v>2</v>
      </c>
      <c r="BQ60" s="845">
        <v>1</v>
      </c>
      <c r="BR60" s="845">
        <v>2</v>
      </c>
      <c r="BS60" s="845">
        <v>1</v>
      </c>
      <c r="BT60" s="845">
        <v>1</v>
      </c>
      <c r="BU60" s="845">
        <v>2</v>
      </c>
      <c r="BV60" s="845">
        <v>2</v>
      </c>
      <c r="BW60" s="845">
        <v>2</v>
      </c>
      <c r="BX60" s="845">
        <v>2</v>
      </c>
      <c r="BY60" s="845">
        <v>2</v>
      </c>
      <c r="BZ60" s="845">
        <v>2</v>
      </c>
      <c r="CA60" s="845">
        <v>2</v>
      </c>
      <c r="CB60" s="845">
        <v>1</v>
      </c>
      <c r="CC60" s="845">
        <v>1</v>
      </c>
      <c r="CD60" s="191">
        <f t="shared" si="35"/>
        <v>18</v>
      </c>
      <c r="CE60" s="868">
        <f t="shared" si="43"/>
        <v>0.75</v>
      </c>
      <c r="CF60" s="191">
        <f t="shared" si="44"/>
        <v>6</v>
      </c>
      <c r="CG60" s="868">
        <f t="shared" si="45"/>
        <v>0.25</v>
      </c>
      <c r="CH60" s="191">
        <f t="shared" si="46"/>
        <v>0</v>
      </c>
      <c r="CI60" s="868">
        <f t="shared" si="47"/>
        <v>0</v>
      </c>
      <c r="CJ60" s="191">
        <f t="shared" si="48"/>
        <v>1.75</v>
      </c>
      <c r="CK60" s="869" t="str">
        <f t="shared" si="36"/>
        <v>Đạt mục tiêu</v>
      </c>
    </row>
    <row r="61" spans="1:89" s="170" customFormat="1" ht="93.75" hidden="1">
      <c r="A61" s="171">
        <v>46</v>
      </c>
      <c r="B61" s="178">
        <v>46</v>
      </c>
      <c r="C61" s="186" t="s">
        <v>600</v>
      </c>
      <c r="D61" s="197" t="s">
        <v>17</v>
      </c>
      <c r="E61" s="186" t="s">
        <v>601</v>
      </c>
      <c r="F61" s="197" t="s">
        <v>17</v>
      </c>
      <c r="G61" s="186" t="s">
        <v>601</v>
      </c>
      <c r="H61" s="247" t="s">
        <v>1452</v>
      </c>
      <c r="I61" s="840" t="s">
        <v>275</v>
      </c>
      <c r="J61" s="836" t="s">
        <v>11</v>
      </c>
      <c r="K61" s="840"/>
      <c r="L61" s="416"/>
      <c r="M61" s="416" t="s">
        <v>16</v>
      </c>
      <c r="N61" s="237"/>
      <c r="O61" s="237"/>
      <c r="P61" s="840"/>
      <c r="Q61" s="171"/>
      <c r="R61" s="171"/>
      <c r="S61" s="840"/>
      <c r="T61" s="840"/>
      <c r="U61" s="237">
        <f t="shared" si="23"/>
        <v>1</v>
      </c>
      <c r="V61" s="840"/>
      <c r="W61" s="840"/>
      <c r="X61" s="840"/>
      <c r="Y61" s="840"/>
      <c r="Z61" s="840"/>
      <c r="AA61" s="840"/>
      <c r="AB61" s="840"/>
      <c r="AC61" s="840"/>
      <c r="AD61" s="840" t="s">
        <v>724</v>
      </c>
      <c r="AE61" s="840" t="s">
        <v>724</v>
      </c>
      <c r="AF61" s="840" t="s">
        <v>724</v>
      </c>
      <c r="AG61" s="840" t="s">
        <v>726</v>
      </c>
      <c r="AH61" s="840"/>
      <c r="AI61" s="840"/>
      <c r="AJ61" s="840"/>
      <c r="AK61" s="840"/>
      <c r="AL61" s="840"/>
      <c r="AM61" s="840"/>
      <c r="AN61" s="840"/>
      <c r="AO61" s="840"/>
      <c r="AP61" s="840"/>
      <c r="AQ61" s="840"/>
      <c r="AR61" s="840"/>
      <c r="AS61" s="840"/>
      <c r="AT61" s="840"/>
      <c r="AU61" s="840"/>
      <c r="AV61" s="840"/>
      <c r="AW61" s="840"/>
      <c r="AX61" s="840"/>
      <c r="AY61" s="840"/>
      <c r="AZ61" s="840"/>
      <c r="BA61" s="840"/>
      <c r="BB61" s="840"/>
      <c r="BC61" s="840"/>
      <c r="BD61" s="840"/>
      <c r="BE61" s="840"/>
      <c r="BF61" s="840">
        <v>1</v>
      </c>
      <c r="BG61" s="840">
        <v>2</v>
      </c>
      <c r="BH61" s="840">
        <v>1</v>
      </c>
      <c r="BI61" s="840">
        <v>2</v>
      </c>
      <c r="BJ61" s="840">
        <v>2</v>
      </c>
      <c r="BK61" s="840">
        <v>2</v>
      </c>
      <c r="BL61" s="840">
        <v>2</v>
      </c>
      <c r="BM61" s="840">
        <v>2</v>
      </c>
      <c r="BN61" s="840">
        <v>2</v>
      </c>
      <c r="BO61" s="840">
        <v>2</v>
      </c>
      <c r="BP61" s="840">
        <v>2</v>
      </c>
      <c r="BQ61" s="845">
        <v>1</v>
      </c>
      <c r="BR61" s="840">
        <v>2</v>
      </c>
      <c r="BS61" s="840">
        <v>2</v>
      </c>
      <c r="BT61" s="840">
        <v>2</v>
      </c>
      <c r="BU61" s="840">
        <v>1</v>
      </c>
      <c r="BV61" s="840">
        <v>2</v>
      </c>
      <c r="BW61" s="840">
        <v>2</v>
      </c>
      <c r="BX61" s="840">
        <v>2</v>
      </c>
      <c r="BY61" s="840">
        <v>2</v>
      </c>
      <c r="BZ61" s="840">
        <v>2</v>
      </c>
      <c r="CA61" s="840">
        <v>2</v>
      </c>
      <c r="CB61" s="845">
        <v>1</v>
      </c>
      <c r="CC61" s="840">
        <v>2</v>
      </c>
      <c r="CD61" s="416">
        <f t="shared" si="35"/>
        <v>19</v>
      </c>
      <c r="CE61" s="870">
        <f t="shared" si="43"/>
        <v>0.79166666666666663</v>
      </c>
      <c r="CF61" s="416">
        <f t="shared" si="44"/>
        <v>5</v>
      </c>
      <c r="CG61" s="870">
        <f t="shared" si="45"/>
        <v>0.20833333333333334</v>
      </c>
      <c r="CH61" s="416">
        <f t="shared" si="46"/>
        <v>0</v>
      </c>
      <c r="CI61" s="871">
        <f t="shared" si="47"/>
        <v>0</v>
      </c>
      <c r="CJ61" s="416">
        <f t="shared" si="48"/>
        <v>1.7916666666666667</v>
      </c>
      <c r="CK61" s="872" t="str">
        <f>IF(CJ61&gt;=1.6,"Đạt mục tiêu",IF(CJ61&gt;=1,"Cần cố gắng","Chưa đạt"))</f>
        <v>Đạt mục tiêu</v>
      </c>
    </row>
    <row r="62" spans="1:89" s="184" customFormat="1" ht="78.75" hidden="1">
      <c r="A62" s="171">
        <v>47</v>
      </c>
      <c r="B62" s="178">
        <v>47</v>
      </c>
      <c r="C62" s="188" t="s">
        <v>602</v>
      </c>
      <c r="D62" s="197" t="s">
        <v>17</v>
      </c>
      <c r="E62" s="188" t="s">
        <v>52</v>
      </c>
      <c r="F62" s="197" t="s">
        <v>17</v>
      </c>
      <c r="G62" s="188" t="s">
        <v>1407</v>
      </c>
      <c r="H62" s="193" t="s">
        <v>614</v>
      </c>
      <c r="I62" s="845" t="s">
        <v>275</v>
      </c>
      <c r="J62" s="864" t="s">
        <v>11</v>
      </c>
      <c r="K62" s="845"/>
      <c r="L62" s="845"/>
      <c r="M62" s="845"/>
      <c r="N62" s="194"/>
      <c r="O62" s="194"/>
      <c r="P62" s="845" t="s">
        <v>16</v>
      </c>
      <c r="Q62" s="216"/>
      <c r="R62" s="216"/>
      <c r="S62" s="845"/>
      <c r="T62" s="845"/>
      <c r="U62" s="194">
        <f t="shared" si="23"/>
        <v>1</v>
      </c>
      <c r="V62" s="845"/>
      <c r="W62" s="845"/>
      <c r="X62" s="845"/>
      <c r="Y62" s="845"/>
      <c r="Z62" s="845"/>
      <c r="AA62" s="845"/>
      <c r="AB62" s="845"/>
      <c r="AC62" s="845"/>
      <c r="AD62" s="845"/>
      <c r="AE62" s="845"/>
      <c r="AF62" s="845"/>
      <c r="AG62" s="845"/>
      <c r="AH62" s="845"/>
      <c r="AI62" s="845"/>
      <c r="AJ62" s="845"/>
      <c r="AK62" s="845"/>
      <c r="AL62" s="845"/>
      <c r="AM62" s="845"/>
      <c r="AN62" s="845"/>
      <c r="AO62" s="845"/>
      <c r="AP62" s="845"/>
      <c r="AQ62" s="845" t="s">
        <v>724</v>
      </c>
      <c r="AR62" s="845" t="s">
        <v>723</v>
      </c>
      <c r="AS62" s="845" t="s">
        <v>723</v>
      </c>
      <c r="AT62" s="845"/>
      <c r="AU62" s="845"/>
      <c r="AV62" s="845"/>
      <c r="AW62" s="845"/>
      <c r="AX62" s="845"/>
      <c r="AY62" s="845"/>
      <c r="AZ62" s="845"/>
      <c r="BA62" s="845"/>
      <c r="BB62" s="845"/>
      <c r="BC62" s="845"/>
      <c r="BD62" s="845"/>
      <c r="BE62" s="845"/>
      <c r="BF62" s="840">
        <v>1</v>
      </c>
      <c r="BG62" s="840">
        <v>2</v>
      </c>
      <c r="BH62" s="840">
        <v>1</v>
      </c>
      <c r="BI62" s="840">
        <v>2</v>
      </c>
      <c r="BJ62" s="840">
        <v>2</v>
      </c>
      <c r="BK62" s="840">
        <v>2</v>
      </c>
      <c r="BL62" s="840">
        <v>2</v>
      </c>
      <c r="BM62" s="840">
        <v>2</v>
      </c>
      <c r="BN62" s="840">
        <v>2</v>
      </c>
      <c r="BO62" s="840">
        <v>2</v>
      </c>
      <c r="BP62" s="840">
        <v>2</v>
      </c>
      <c r="BQ62" s="845">
        <v>1</v>
      </c>
      <c r="BR62" s="840">
        <v>2</v>
      </c>
      <c r="BS62" s="840">
        <v>2</v>
      </c>
      <c r="BT62" s="840">
        <v>2</v>
      </c>
      <c r="BU62" s="840">
        <v>1</v>
      </c>
      <c r="BV62" s="840">
        <v>2</v>
      </c>
      <c r="BW62" s="840">
        <v>2</v>
      </c>
      <c r="BX62" s="840">
        <v>2</v>
      </c>
      <c r="BY62" s="840">
        <v>2</v>
      </c>
      <c r="BZ62" s="840">
        <v>2</v>
      </c>
      <c r="CA62" s="840">
        <v>2</v>
      </c>
      <c r="CB62" s="845">
        <v>1</v>
      </c>
      <c r="CC62" s="840">
        <v>2</v>
      </c>
      <c r="CD62" s="416">
        <f t="shared" ref="CD62:CD63" si="49">COUNTIF($BF62:$CC62,2)</f>
        <v>19</v>
      </c>
      <c r="CE62" s="870">
        <f t="shared" si="43"/>
        <v>0.79166666666666663</v>
      </c>
      <c r="CF62" s="416">
        <f t="shared" ref="CF62:CF63" si="50">COUNTIF($BF62:$CC62,1)</f>
        <v>5</v>
      </c>
      <c r="CG62" s="870">
        <f t="shared" ref="CG62:CG63" si="51">CF62/COUNTA($BF62:$CC62)</f>
        <v>0.20833333333333334</v>
      </c>
      <c r="CH62" s="416">
        <f t="shared" ref="CH62:CH63" si="52">COUNTIF($BF62:$CC62,0)</f>
        <v>0</v>
      </c>
      <c r="CI62" s="871">
        <f t="shared" si="47"/>
        <v>0</v>
      </c>
      <c r="CJ62" s="416">
        <f t="shared" si="48"/>
        <v>1.7916666666666667</v>
      </c>
      <c r="CK62" s="872" t="str">
        <f t="shared" ref="CK62:CK63" si="53">IF(CJ62&gt;=1.6,"Đạt mục tiêu",IF(CJ62&gt;=1,"Cần cố gắng","Chưa đạt"))</f>
        <v>Đạt mục tiêu</v>
      </c>
    </row>
    <row r="63" spans="1:89" s="184" customFormat="1" ht="78.75" hidden="1">
      <c r="A63" s="171">
        <v>48</v>
      </c>
      <c r="B63" s="178">
        <v>48</v>
      </c>
      <c r="C63" s="188" t="s">
        <v>603</v>
      </c>
      <c r="D63" s="197" t="s">
        <v>17</v>
      </c>
      <c r="E63" s="188" t="s">
        <v>604</v>
      </c>
      <c r="F63" s="197" t="s">
        <v>17</v>
      </c>
      <c r="G63" s="188" t="s">
        <v>1406</v>
      </c>
      <c r="H63" s="193" t="s">
        <v>710</v>
      </c>
      <c r="I63" s="845" t="s">
        <v>275</v>
      </c>
      <c r="J63" s="864" t="s">
        <v>11</v>
      </c>
      <c r="K63" s="845"/>
      <c r="L63" s="845"/>
      <c r="M63" s="845"/>
      <c r="N63" s="194"/>
      <c r="O63" s="194"/>
      <c r="P63" s="191" t="s">
        <v>16</v>
      </c>
      <c r="Q63" s="191" t="s">
        <v>16</v>
      </c>
      <c r="R63" s="216"/>
      <c r="S63" s="845"/>
      <c r="T63" s="845"/>
      <c r="U63" s="194">
        <f t="shared" si="23"/>
        <v>2</v>
      </c>
      <c r="V63" s="845"/>
      <c r="W63" s="845"/>
      <c r="X63" s="845"/>
      <c r="Y63" s="845"/>
      <c r="Z63" s="845"/>
      <c r="AA63" s="845"/>
      <c r="AB63" s="845"/>
      <c r="AC63" s="845"/>
      <c r="AD63" s="845"/>
      <c r="AE63" s="845"/>
      <c r="AF63" s="845"/>
      <c r="AG63" s="845"/>
      <c r="AH63" s="845"/>
      <c r="AI63" s="845"/>
      <c r="AJ63" s="845"/>
      <c r="AK63" s="845"/>
      <c r="AL63" s="845"/>
      <c r="AM63" s="845"/>
      <c r="AN63" s="845"/>
      <c r="AO63" s="845"/>
      <c r="AP63" s="845"/>
      <c r="AQ63" s="845" t="s">
        <v>723</v>
      </c>
      <c r="AR63" s="845" t="s">
        <v>726</v>
      </c>
      <c r="AS63" s="845" t="s">
        <v>724</v>
      </c>
      <c r="AT63" s="845" t="s">
        <v>726</v>
      </c>
      <c r="AU63" s="845" t="s">
        <v>723</v>
      </c>
      <c r="AV63" s="845" t="s">
        <v>727</v>
      </c>
      <c r="AW63" s="845" t="s">
        <v>724</v>
      </c>
      <c r="AX63" s="845"/>
      <c r="AY63" s="845"/>
      <c r="AZ63" s="845"/>
      <c r="BA63" s="845"/>
      <c r="BB63" s="845"/>
      <c r="BC63" s="845"/>
      <c r="BD63" s="845"/>
      <c r="BE63" s="845"/>
      <c r="BF63" s="840">
        <v>1</v>
      </c>
      <c r="BG63" s="840">
        <v>2</v>
      </c>
      <c r="BH63" s="840">
        <v>1</v>
      </c>
      <c r="BI63" s="840">
        <v>2</v>
      </c>
      <c r="BJ63" s="840">
        <v>2</v>
      </c>
      <c r="BK63" s="840">
        <v>2</v>
      </c>
      <c r="BL63" s="840">
        <v>2</v>
      </c>
      <c r="BM63" s="840">
        <v>2</v>
      </c>
      <c r="BN63" s="840">
        <v>2</v>
      </c>
      <c r="BO63" s="840">
        <v>2</v>
      </c>
      <c r="BP63" s="840">
        <v>2</v>
      </c>
      <c r="BQ63" s="845">
        <v>1</v>
      </c>
      <c r="BR63" s="840">
        <v>2</v>
      </c>
      <c r="BS63" s="840">
        <v>2</v>
      </c>
      <c r="BT63" s="840">
        <v>2</v>
      </c>
      <c r="BU63" s="840">
        <v>1</v>
      </c>
      <c r="BV63" s="840">
        <v>2</v>
      </c>
      <c r="BW63" s="840">
        <v>2</v>
      </c>
      <c r="BX63" s="840">
        <v>2</v>
      </c>
      <c r="BY63" s="840">
        <v>2</v>
      </c>
      <c r="BZ63" s="840">
        <v>2</v>
      </c>
      <c r="CA63" s="840">
        <v>2</v>
      </c>
      <c r="CB63" s="845">
        <v>1</v>
      </c>
      <c r="CC63" s="840">
        <v>2</v>
      </c>
      <c r="CD63" s="416">
        <f t="shared" si="49"/>
        <v>19</v>
      </c>
      <c r="CE63" s="868"/>
      <c r="CF63" s="416">
        <f t="shared" si="50"/>
        <v>5</v>
      </c>
      <c r="CG63" s="870">
        <f t="shared" si="51"/>
        <v>0.20833333333333334</v>
      </c>
      <c r="CH63" s="416">
        <f t="shared" si="52"/>
        <v>0</v>
      </c>
      <c r="CI63" s="871">
        <f t="shared" si="47"/>
        <v>0</v>
      </c>
      <c r="CJ63" s="416">
        <f t="shared" si="48"/>
        <v>1.7916666666666667</v>
      </c>
      <c r="CK63" s="872" t="str">
        <f t="shared" si="53"/>
        <v>Đạt mục tiêu</v>
      </c>
    </row>
    <row r="64" spans="1:89" ht="73.5" hidden="1" customHeight="1">
      <c r="A64" s="839">
        <v>49</v>
      </c>
      <c r="B64" s="178">
        <v>49</v>
      </c>
      <c r="C64" s="212" t="s">
        <v>605</v>
      </c>
      <c r="D64" s="197" t="s">
        <v>17</v>
      </c>
      <c r="E64" s="188" t="s">
        <v>606</v>
      </c>
      <c r="F64" s="197" t="s">
        <v>17</v>
      </c>
      <c r="G64" s="188" t="s">
        <v>606</v>
      </c>
      <c r="H64" s="193" t="s">
        <v>935</v>
      </c>
      <c r="I64" s="845" t="s">
        <v>275</v>
      </c>
      <c r="J64" s="864" t="s">
        <v>11</v>
      </c>
      <c r="K64" s="839" t="s">
        <v>16</v>
      </c>
      <c r="L64" s="845"/>
      <c r="M64" s="845"/>
      <c r="N64" s="194"/>
      <c r="O64" s="194"/>
      <c r="P64" s="845"/>
      <c r="Q64" s="216"/>
      <c r="R64" s="216"/>
      <c r="S64" s="191" t="s">
        <v>16</v>
      </c>
      <c r="T64" s="845"/>
      <c r="U64" s="194">
        <f t="shared" si="23"/>
        <v>2</v>
      </c>
      <c r="V64" s="845" t="s">
        <v>724</v>
      </c>
      <c r="W64" s="845" t="s">
        <v>727</v>
      </c>
      <c r="X64" s="845" t="s">
        <v>723</v>
      </c>
      <c r="Y64" s="845" t="s">
        <v>727</v>
      </c>
      <c r="Z64" s="845"/>
      <c r="AA64" s="845"/>
      <c r="AB64" s="845"/>
      <c r="AC64" s="845"/>
      <c r="AD64" s="845"/>
      <c r="AE64" s="845"/>
      <c r="AF64" s="845"/>
      <c r="AG64" s="845"/>
      <c r="AH64" s="845"/>
      <c r="AI64" s="845"/>
      <c r="AJ64" s="845"/>
      <c r="AK64" s="845"/>
      <c r="AL64" s="845"/>
      <c r="AM64" s="845"/>
      <c r="AN64" s="845"/>
      <c r="AO64" s="845"/>
      <c r="AP64" s="845"/>
      <c r="AQ64" s="845"/>
      <c r="AR64" s="845"/>
      <c r="AS64" s="845"/>
      <c r="AT64" s="845"/>
      <c r="AU64" s="845"/>
      <c r="AV64" s="845"/>
      <c r="AW64" s="845"/>
      <c r="AX64" s="845"/>
      <c r="AY64" s="845"/>
      <c r="AZ64" s="845" t="s">
        <v>724</v>
      </c>
      <c r="BA64" s="845" t="s">
        <v>726</v>
      </c>
      <c r="BB64" s="845" t="s">
        <v>724</v>
      </c>
      <c r="BC64" s="845" t="s">
        <v>723</v>
      </c>
      <c r="BD64" s="845"/>
      <c r="BE64" s="845"/>
      <c r="BF64" s="836" t="s">
        <v>281</v>
      </c>
      <c r="BG64" s="836" t="s">
        <v>281</v>
      </c>
      <c r="BH64" s="836" t="s">
        <v>1160</v>
      </c>
      <c r="BI64" s="836" t="s">
        <v>281</v>
      </c>
      <c r="BJ64" s="836" t="s">
        <v>1160</v>
      </c>
      <c r="BK64" s="836" t="s">
        <v>1160</v>
      </c>
      <c r="BL64" s="836" t="s">
        <v>1160</v>
      </c>
      <c r="BM64" s="836" t="s">
        <v>281</v>
      </c>
      <c r="BN64" s="836" t="s">
        <v>281</v>
      </c>
      <c r="BO64" s="836" t="s">
        <v>281</v>
      </c>
      <c r="BP64" s="836" t="s">
        <v>281</v>
      </c>
      <c r="BQ64" s="845">
        <v>1</v>
      </c>
      <c r="BR64" s="836" t="s">
        <v>281</v>
      </c>
      <c r="BS64" s="836" t="s">
        <v>281</v>
      </c>
      <c r="BT64" s="836" t="s">
        <v>281</v>
      </c>
      <c r="BU64" s="836" t="s">
        <v>281</v>
      </c>
      <c r="BV64" s="836" t="s">
        <v>281</v>
      </c>
      <c r="BW64" s="836" t="s">
        <v>281</v>
      </c>
      <c r="BX64" s="836" t="s">
        <v>281</v>
      </c>
      <c r="BY64" s="836" t="s">
        <v>281</v>
      </c>
      <c r="BZ64" s="836" t="s">
        <v>281</v>
      </c>
      <c r="CA64" s="836" t="s">
        <v>281</v>
      </c>
      <c r="CB64" s="845">
        <v>1</v>
      </c>
      <c r="CC64" s="836" t="s">
        <v>281</v>
      </c>
      <c r="CD64" s="839">
        <f>COUNTIF($BF64:$CC64,2)</f>
        <v>18</v>
      </c>
      <c r="CE64" s="865">
        <f>CD64/COUNTA($BF64:$CC64)</f>
        <v>0.75</v>
      </c>
      <c r="CF64" s="839">
        <f>COUNTIF($BF64:$CC64,1)</f>
        <v>6</v>
      </c>
      <c r="CG64" s="865">
        <f>CF64/COUNTA($BF64:$CC64)</f>
        <v>0.25</v>
      </c>
      <c r="CH64" s="839">
        <f>COUNTIF($BF64:$CC64,0)</f>
        <v>0</v>
      </c>
      <c r="CI64" s="866">
        <f t="shared" si="47"/>
        <v>0</v>
      </c>
      <c r="CJ64" s="839">
        <f t="shared" si="48"/>
        <v>1.75</v>
      </c>
      <c r="CK64" s="854" t="str">
        <f>IF(CJ64&gt;=1.6,"Đạt mục tiêu",IF(CJ64&gt;=1,"Cần cố gắng","Chưa đạt"))</f>
        <v>Đạt mục tiêu</v>
      </c>
    </row>
    <row r="65" spans="1:89" s="184" customFormat="1" ht="33" hidden="1" customHeight="1">
      <c r="A65" s="171">
        <v>50</v>
      </c>
      <c r="B65" s="178">
        <v>50</v>
      </c>
      <c r="C65" s="188" t="s">
        <v>607</v>
      </c>
      <c r="D65" s="197" t="s">
        <v>17</v>
      </c>
      <c r="E65" s="188" t="s">
        <v>608</v>
      </c>
      <c r="F65" s="197" t="s">
        <v>17</v>
      </c>
      <c r="G65" s="845" t="s">
        <v>306</v>
      </c>
      <c r="H65" s="190" t="s">
        <v>1453</v>
      </c>
      <c r="I65" s="845" t="s">
        <v>275</v>
      </c>
      <c r="J65" s="864" t="s">
        <v>11</v>
      </c>
      <c r="K65" s="845"/>
      <c r="L65" s="845"/>
      <c r="M65" s="845"/>
      <c r="N65" s="194"/>
      <c r="O65" s="194"/>
      <c r="P65" s="845" t="s">
        <v>16</v>
      </c>
      <c r="Q65" s="216"/>
      <c r="R65" s="216"/>
      <c r="S65" s="845"/>
      <c r="T65" s="845"/>
      <c r="U65" s="194">
        <f t="shared" si="23"/>
        <v>1</v>
      </c>
      <c r="V65" s="845"/>
      <c r="W65" s="845"/>
      <c r="X65" s="845"/>
      <c r="Y65" s="845"/>
      <c r="Z65" s="845"/>
      <c r="AA65" s="845"/>
      <c r="AB65" s="845"/>
      <c r="AC65" s="845"/>
      <c r="AD65" s="845"/>
      <c r="AE65" s="845"/>
      <c r="AF65" s="845"/>
      <c r="AG65" s="845"/>
      <c r="AH65" s="845"/>
      <c r="AI65" s="845"/>
      <c r="AJ65" s="845"/>
      <c r="AK65" s="845"/>
      <c r="AL65" s="845"/>
      <c r="AM65" s="845"/>
      <c r="AN65" s="845"/>
      <c r="AO65" s="845"/>
      <c r="AP65" s="845"/>
      <c r="AQ65" s="845" t="s">
        <v>724</v>
      </c>
      <c r="AR65" s="845" t="s">
        <v>724</v>
      </c>
      <c r="AS65" s="845" t="s">
        <v>723</v>
      </c>
      <c r="AT65" s="845"/>
      <c r="AU65" s="845"/>
      <c r="AV65" s="845"/>
      <c r="AW65" s="845"/>
      <c r="AX65" s="845"/>
      <c r="AY65" s="845"/>
      <c r="AZ65" s="845"/>
      <c r="BA65" s="845"/>
      <c r="BB65" s="845"/>
      <c r="BC65" s="845"/>
      <c r="BD65" s="845"/>
      <c r="BE65" s="845"/>
      <c r="BF65" s="845">
        <v>2</v>
      </c>
      <c r="BG65" s="845">
        <v>2</v>
      </c>
      <c r="BH65" s="845">
        <v>2</v>
      </c>
      <c r="BI65" s="845">
        <v>2</v>
      </c>
      <c r="BJ65" s="845">
        <v>1</v>
      </c>
      <c r="BK65" s="845">
        <v>2</v>
      </c>
      <c r="BL65" s="845">
        <v>2</v>
      </c>
      <c r="BM65" s="845">
        <v>2</v>
      </c>
      <c r="BN65" s="845">
        <v>2</v>
      </c>
      <c r="BO65" s="845">
        <v>2</v>
      </c>
      <c r="BP65" s="845">
        <v>1</v>
      </c>
      <c r="BQ65" s="845">
        <v>1</v>
      </c>
      <c r="BR65" s="845">
        <v>2</v>
      </c>
      <c r="BS65" s="845">
        <v>1</v>
      </c>
      <c r="BT65" s="845">
        <v>2</v>
      </c>
      <c r="BU65" s="845">
        <v>2</v>
      </c>
      <c r="BV65" s="845">
        <v>2</v>
      </c>
      <c r="BW65" s="845">
        <v>2</v>
      </c>
      <c r="BX65" s="845">
        <v>2</v>
      </c>
      <c r="BY65" s="845">
        <v>2</v>
      </c>
      <c r="BZ65" s="845">
        <v>2</v>
      </c>
      <c r="CA65" s="845">
        <v>2</v>
      </c>
      <c r="CB65" s="845">
        <v>1</v>
      </c>
      <c r="CC65" s="845">
        <v>2</v>
      </c>
      <c r="CD65" s="191">
        <f>COUNTIF($BF65:$CC65,2)</f>
        <v>19</v>
      </c>
      <c r="CE65" s="867">
        <f>CD65/COUNTA($BF65:$CC65)</f>
        <v>0.79166666666666663</v>
      </c>
      <c r="CF65" s="839">
        <f>COUNTIF($BF65:$CC65,1)</f>
        <v>5</v>
      </c>
      <c r="CG65" s="865">
        <f>CF65/COUNTA($BF65:$CC65)</f>
        <v>0.20833333333333334</v>
      </c>
      <c r="CH65" s="839">
        <f>COUNTIF($BF65:$CC65,0)</f>
        <v>0</v>
      </c>
      <c r="CI65" s="866">
        <f t="shared" si="47"/>
        <v>0</v>
      </c>
      <c r="CJ65" s="839">
        <f t="shared" si="48"/>
        <v>1.7916666666666667</v>
      </c>
      <c r="CK65" s="854" t="str">
        <f>IF(CJ65&gt;=1.6,"Đạt mục tiêu",IF(CJ65&gt;=1,"Cần cố gắng","Chưa đạt"))</f>
        <v>Đạt mục tiêu</v>
      </c>
    </row>
    <row r="66" spans="1:89" s="184" customFormat="1" ht="93.75" hidden="1">
      <c r="A66" s="171"/>
      <c r="B66" s="178"/>
      <c r="C66" s="179" t="s">
        <v>617</v>
      </c>
      <c r="D66" s="197"/>
      <c r="E66" s="188"/>
      <c r="F66" s="197"/>
      <c r="G66" s="179" t="s">
        <v>616</v>
      </c>
      <c r="H66" s="192" t="s">
        <v>1454</v>
      </c>
      <c r="I66" s="845"/>
      <c r="J66" s="864"/>
      <c r="K66" s="845"/>
      <c r="L66" s="191" t="s">
        <v>16</v>
      </c>
      <c r="M66" s="845"/>
      <c r="N66" s="194"/>
      <c r="O66" s="194"/>
      <c r="P66" s="845"/>
      <c r="Q66" s="216"/>
      <c r="R66" s="216"/>
      <c r="S66" s="845"/>
      <c r="T66" s="845"/>
      <c r="U66" s="194"/>
      <c r="V66" s="845"/>
      <c r="W66" s="845"/>
      <c r="X66" s="845"/>
      <c r="Y66" s="845"/>
      <c r="Z66" s="845" t="s">
        <v>724</v>
      </c>
      <c r="AA66" s="845"/>
      <c r="AB66" s="845" t="s">
        <v>726</v>
      </c>
      <c r="AC66" s="845" t="s">
        <v>724</v>
      </c>
      <c r="AD66" s="845"/>
      <c r="AE66" s="845"/>
      <c r="AF66" s="845"/>
      <c r="AG66" s="845"/>
      <c r="AH66" s="845"/>
      <c r="AI66" s="845"/>
      <c r="AJ66" s="845"/>
      <c r="AK66" s="845"/>
      <c r="AL66" s="845"/>
      <c r="AM66" s="845"/>
      <c r="AN66" s="845"/>
      <c r="AO66" s="845"/>
      <c r="AP66" s="845"/>
      <c r="AQ66" s="845"/>
      <c r="AR66" s="845"/>
      <c r="AS66" s="845"/>
      <c r="AT66" s="845"/>
      <c r="AU66" s="845"/>
      <c r="AV66" s="845"/>
      <c r="AW66" s="845"/>
      <c r="AX66" s="845"/>
      <c r="AY66" s="845"/>
      <c r="AZ66" s="845"/>
      <c r="BA66" s="845"/>
      <c r="BB66" s="845"/>
      <c r="BC66" s="845"/>
      <c r="BD66" s="845"/>
      <c r="BE66" s="845"/>
      <c r="BF66" s="845">
        <v>2</v>
      </c>
      <c r="BG66" s="845">
        <v>2</v>
      </c>
      <c r="BH66" s="845">
        <v>2</v>
      </c>
      <c r="BI66" s="845">
        <v>2</v>
      </c>
      <c r="BJ66" s="845">
        <v>1</v>
      </c>
      <c r="BK66" s="845">
        <v>2</v>
      </c>
      <c r="BL66" s="845">
        <v>2</v>
      </c>
      <c r="BM66" s="845">
        <v>2</v>
      </c>
      <c r="BN66" s="845">
        <v>2</v>
      </c>
      <c r="BO66" s="845">
        <v>2</v>
      </c>
      <c r="BP66" s="845">
        <v>1</v>
      </c>
      <c r="BQ66" s="845">
        <v>1</v>
      </c>
      <c r="BR66" s="845">
        <v>2</v>
      </c>
      <c r="BS66" s="845">
        <v>1</v>
      </c>
      <c r="BT66" s="845">
        <v>2</v>
      </c>
      <c r="BU66" s="845">
        <v>2</v>
      </c>
      <c r="BV66" s="845">
        <v>2</v>
      </c>
      <c r="BW66" s="845">
        <v>2</v>
      </c>
      <c r="BX66" s="845">
        <v>2</v>
      </c>
      <c r="BY66" s="845">
        <v>2</v>
      </c>
      <c r="BZ66" s="845">
        <v>2</v>
      </c>
      <c r="CA66" s="845">
        <v>2</v>
      </c>
      <c r="CB66" s="845">
        <v>1</v>
      </c>
      <c r="CC66" s="845">
        <v>2</v>
      </c>
      <c r="CD66" s="191">
        <f>COUNTIF($BF66:$CC66,2)</f>
        <v>19</v>
      </c>
      <c r="CE66" s="867">
        <f>CD66/COUNTA($BF66:$CC66)</f>
        <v>0.79166666666666663</v>
      </c>
      <c r="CF66" s="191">
        <f>COUNTIF($BF66:$CC66,1)</f>
        <v>5</v>
      </c>
      <c r="CG66" s="867">
        <f>CF66/COUNTA($BF66:$CC66)</f>
        <v>0.20833333333333334</v>
      </c>
      <c r="CH66" s="191">
        <f>COUNTIF($BF66:$CC66,0)</f>
        <v>0</v>
      </c>
      <c r="CI66" s="868">
        <f t="shared" si="47"/>
        <v>0</v>
      </c>
      <c r="CJ66" s="191">
        <f t="shared" si="48"/>
        <v>1.7916666666666667</v>
      </c>
      <c r="CK66" s="869" t="str">
        <f t="shared" si="36"/>
        <v>Đạt mục tiêu</v>
      </c>
    </row>
    <row r="67" spans="1:89" s="184" customFormat="1" ht="75" hidden="1" customHeight="1">
      <c r="A67" s="171">
        <v>51</v>
      </c>
      <c r="B67" s="178">
        <v>51</v>
      </c>
      <c r="C67" s="179" t="s">
        <v>617</v>
      </c>
      <c r="D67" s="183" t="s">
        <v>14</v>
      </c>
      <c r="E67" s="179" t="s">
        <v>615</v>
      </c>
      <c r="F67" s="183" t="s">
        <v>17</v>
      </c>
      <c r="G67" s="179" t="s">
        <v>616</v>
      </c>
      <c r="H67" s="192" t="s">
        <v>1455</v>
      </c>
      <c r="I67" s="192" t="s">
        <v>1456</v>
      </c>
      <c r="J67" s="192" t="s">
        <v>1456</v>
      </c>
      <c r="K67" s="192" t="s">
        <v>1456</v>
      </c>
      <c r="L67" s="194" t="s">
        <v>16</v>
      </c>
      <c r="M67" s="845"/>
      <c r="N67" s="845"/>
      <c r="O67" s="845"/>
      <c r="P67" s="845"/>
      <c r="Q67" s="845"/>
      <c r="R67" s="845"/>
      <c r="S67" s="845"/>
      <c r="T67" s="845"/>
      <c r="U67" s="194">
        <f t="shared" si="23"/>
        <v>1</v>
      </c>
      <c r="V67" s="845"/>
      <c r="W67" s="845"/>
      <c r="X67" s="845"/>
      <c r="Y67" s="845"/>
      <c r="Z67" s="845" t="s">
        <v>723</v>
      </c>
      <c r="AA67" s="845" t="s">
        <v>727</v>
      </c>
      <c r="AB67" s="845"/>
      <c r="AC67" s="845" t="s">
        <v>726</v>
      </c>
      <c r="AD67" s="845"/>
      <c r="AE67" s="845"/>
      <c r="AF67" s="845"/>
      <c r="AG67" s="845"/>
      <c r="AH67" s="845"/>
      <c r="AI67" s="845"/>
      <c r="AJ67" s="845"/>
      <c r="AK67" s="845"/>
      <c r="AL67" s="845"/>
      <c r="AM67" s="845"/>
      <c r="AN67" s="845"/>
      <c r="AO67" s="845"/>
      <c r="AP67" s="845"/>
      <c r="AQ67" s="845"/>
      <c r="AR67" s="845"/>
      <c r="AS67" s="845"/>
      <c r="AT67" s="845"/>
      <c r="AU67" s="845"/>
      <c r="AV67" s="845"/>
      <c r="AW67" s="845"/>
      <c r="AX67" s="845"/>
      <c r="AY67" s="845"/>
      <c r="AZ67" s="845"/>
      <c r="BA67" s="845"/>
      <c r="BB67" s="845"/>
      <c r="BC67" s="845"/>
      <c r="BD67" s="845"/>
      <c r="BE67" s="845"/>
      <c r="BF67" s="845">
        <v>2</v>
      </c>
      <c r="BG67" s="845">
        <v>2</v>
      </c>
      <c r="BH67" s="845">
        <v>2</v>
      </c>
      <c r="BI67" s="845">
        <v>2</v>
      </c>
      <c r="BJ67" s="845">
        <v>2</v>
      </c>
      <c r="BK67" s="845">
        <v>2</v>
      </c>
      <c r="BL67" s="845">
        <v>2</v>
      </c>
      <c r="BM67" s="845">
        <v>2</v>
      </c>
      <c r="BN67" s="845">
        <v>1</v>
      </c>
      <c r="BO67" s="845">
        <v>1</v>
      </c>
      <c r="BP67" s="845">
        <v>1</v>
      </c>
      <c r="BQ67" s="845">
        <v>1</v>
      </c>
      <c r="BR67" s="845">
        <v>2</v>
      </c>
      <c r="BS67" s="845">
        <v>1</v>
      </c>
      <c r="BT67" s="845">
        <v>2</v>
      </c>
      <c r="BU67" s="845">
        <v>2</v>
      </c>
      <c r="BV67" s="845">
        <v>2</v>
      </c>
      <c r="BW67" s="845">
        <v>2</v>
      </c>
      <c r="BX67" s="845">
        <v>2</v>
      </c>
      <c r="BY67" s="845">
        <v>2</v>
      </c>
      <c r="BZ67" s="845">
        <v>2</v>
      </c>
      <c r="CA67" s="845">
        <v>2</v>
      </c>
      <c r="CB67" s="845">
        <v>1</v>
      </c>
      <c r="CC67" s="845">
        <v>2</v>
      </c>
      <c r="CD67" s="191">
        <f>COUNTIF($BF67:$CC67,2)</f>
        <v>18</v>
      </c>
      <c r="CE67" s="867">
        <f>CD67/COUNTA($BF67:$CC67)</f>
        <v>0.75</v>
      </c>
      <c r="CF67" s="191">
        <f>COUNTIF($BF67:$CC67,1)</f>
        <v>6</v>
      </c>
      <c r="CG67" s="867">
        <f>CF67/COUNTA($BF67:$CC67)</f>
        <v>0.25</v>
      </c>
      <c r="CH67" s="191">
        <f>COUNTIF($BF67:$CC67,0)</f>
        <v>0</v>
      </c>
      <c r="CI67" s="868">
        <f t="shared" si="47"/>
        <v>0</v>
      </c>
      <c r="CJ67" s="191">
        <f t="shared" si="48"/>
        <v>1.75</v>
      </c>
      <c r="CK67" s="869" t="str">
        <f t="shared" si="36"/>
        <v>Đạt mục tiêu</v>
      </c>
    </row>
    <row r="68" spans="1:89" ht="0.75" hidden="1" customHeight="1">
      <c r="A68" s="839">
        <v>52</v>
      </c>
      <c r="B68" s="178">
        <v>52</v>
      </c>
      <c r="C68" s="1447" t="s">
        <v>20</v>
      </c>
      <c r="D68" s="1448"/>
      <c r="E68" s="1449"/>
      <c r="F68" s="176" t="s">
        <v>316</v>
      </c>
      <c r="G68" s="176" t="s">
        <v>316</v>
      </c>
      <c r="H68" s="239" t="s">
        <v>316</v>
      </c>
      <c r="I68" s="176" t="s">
        <v>316</v>
      </c>
      <c r="J68" s="176" t="s">
        <v>316</v>
      </c>
      <c r="K68" s="506" t="s">
        <v>316</v>
      </c>
      <c r="L68" s="176" t="s">
        <v>316</v>
      </c>
      <c r="M68" s="176" t="s">
        <v>316</v>
      </c>
      <c r="N68" s="239" t="s">
        <v>316</v>
      </c>
      <c r="O68" s="182" t="s">
        <v>316</v>
      </c>
      <c r="P68" s="176" t="s">
        <v>316</v>
      </c>
      <c r="Q68" s="176" t="s">
        <v>316</v>
      </c>
      <c r="R68" s="176"/>
      <c r="S68" s="176" t="s">
        <v>316</v>
      </c>
      <c r="T68" s="176" t="s">
        <v>316</v>
      </c>
      <c r="U68" s="176" t="s">
        <v>316</v>
      </c>
      <c r="V68" s="176" t="s">
        <v>316</v>
      </c>
      <c r="W68" s="176" t="s">
        <v>316</v>
      </c>
      <c r="X68" s="176" t="s">
        <v>316</v>
      </c>
      <c r="Y68" s="176" t="s">
        <v>316</v>
      </c>
      <c r="Z68" s="176" t="s">
        <v>316</v>
      </c>
      <c r="AA68" s="176" t="s">
        <v>316</v>
      </c>
      <c r="AB68" s="176" t="s">
        <v>316</v>
      </c>
      <c r="AC68" s="176" t="s">
        <v>316</v>
      </c>
      <c r="AD68" s="176" t="s">
        <v>316</v>
      </c>
      <c r="AE68" s="176" t="s">
        <v>316</v>
      </c>
      <c r="AF68" s="176" t="s">
        <v>316</v>
      </c>
      <c r="AG68" s="176" t="s">
        <v>316</v>
      </c>
      <c r="AH68" s="239" t="s">
        <v>316</v>
      </c>
      <c r="AI68" s="239" t="s">
        <v>316</v>
      </c>
      <c r="AJ68" s="239" t="s">
        <v>316</v>
      </c>
      <c r="AK68" s="239" t="s">
        <v>316</v>
      </c>
      <c r="AL68" s="239" t="s">
        <v>316</v>
      </c>
      <c r="AM68" s="176" t="s">
        <v>316</v>
      </c>
      <c r="AN68" s="176" t="s">
        <v>316</v>
      </c>
      <c r="AO68" s="176" t="s">
        <v>316</v>
      </c>
      <c r="AP68" s="176" t="s">
        <v>316</v>
      </c>
      <c r="AQ68" s="176"/>
      <c r="AR68" s="176"/>
      <c r="AS68" s="176" t="s">
        <v>316</v>
      </c>
      <c r="AT68" s="176" t="s">
        <v>316</v>
      </c>
      <c r="AU68" s="176" t="s">
        <v>316</v>
      </c>
      <c r="AV68" s="176" t="s">
        <v>316</v>
      </c>
      <c r="AW68" s="176" t="s">
        <v>316</v>
      </c>
      <c r="AX68" s="176"/>
      <c r="AY68" s="176"/>
      <c r="AZ68" s="176" t="s">
        <v>316</v>
      </c>
      <c r="BA68" s="176"/>
      <c r="BB68" s="176"/>
      <c r="BC68" s="176" t="s">
        <v>316</v>
      </c>
      <c r="BD68" s="176"/>
      <c r="BE68" s="176" t="s">
        <v>316</v>
      </c>
      <c r="BF68" s="506" t="s">
        <v>316</v>
      </c>
      <c r="BG68" s="506" t="s">
        <v>316</v>
      </c>
      <c r="BH68" s="506" t="s">
        <v>316</v>
      </c>
      <c r="BI68" s="506" t="s">
        <v>316</v>
      </c>
      <c r="BJ68" s="506" t="s">
        <v>316</v>
      </c>
      <c r="BK68" s="506" t="s">
        <v>316</v>
      </c>
      <c r="BL68" s="506" t="s">
        <v>316</v>
      </c>
      <c r="BM68" s="506" t="s">
        <v>316</v>
      </c>
      <c r="BN68" s="506" t="s">
        <v>316</v>
      </c>
      <c r="BO68" s="506" t="s">
        <v>316</v>
      </c>
      <c r="BP68" s="506" t="s">
        <v>316</v>
      </c>
      <c r="BQ68" s="845">
        <v>1</v>
      </c>
      <c r="BR68" s="506" t="s">
        <v>316</v>
      </c>
      <c r="BS68" s="506" t="s">
        <v>316</v>
      </c>
      <c r="BT68" s="506" t="s">
        <v>316</v>
      </c>
      <c r="BU68" s="506" t="s">
        <v>316</v>
      </c>
      <c r="BV68" s="506" t="s">
        <v>316</v>
      </c>
      <c r="BW68" s="506"/>
      <c r="BX68" s="506"/>
      <c r="BY68" s="506"/>
      <c r="BZ68" s="506"/>
      <c r="CA68" s="506"/>
      <c r="CB68" s="845">
        <v>1</v>
      </c>
      <c r="CC68" s="506" t="s">
        <v>316</v>
      </c>
      <c r="CD68" s="506" t="s">
        <v>316</v>
      </c>
      <c r="CE68" s="861" t="s">
        <v>316</v>
      </c>
      <c r="CF68" s="506" t="s">
        <v>316</v>
      </c>
      <c r="CG68" s="861" t="s">
        <v>316</v>
      </c>
      <c r="CH68" s="506" t="s">
        <v>316</v>
      </c>
      <c r="CI68" s="506" t="s">
        <v>316</v>
      </c>
      <c r="CJ68" s="506" t="s">
        <v>316</v>
      </c>
      <c r="CK68" s="861" t="s">
        <v>316</v>
      </c>
    </row>
    <row r="69" spans="1:89" ht="15.75" hidden="1" customHeight="1">
      <c r="A69" s="839">
        <v>53</v>
      </c>
      <c r="B69" s="178">
        <v>53</v>
      </c>
      <c r="C69" s="1447" t="s">
        <v>63</v>
      </c>
      <c r="D69" s="1448"/>
      <c r="E69" s="1449"/>
      <c r="F69" s="176" t="s">
        <v>316</v>
      </c>
      <c r="G69" s="176" t="s">
        <v>316</v>
      </c>
      <c r="H69" s="239" t="s">
        <v>316</v>
      </c>
      <c r="I69" s="176" t="s">
        <v>316</v>
      </c>
      <c r="J69" s="176" t="s">
        <v>316</v>
      </c>
      <c r="K69" s="506" t="s">
        <v>316</v>
      </c>
      <c r="L69" s="176" t="s">
        <v>316</v>
      </c>
      <c r="M69" s="176" t="s">
        <v>316</v>
      </c>
      <c r="N69" s="239" t="s">
        <v>316</v>
      </c>
      <c r="O69" s="176" t="s">
        <v>316</v>
      </c>
      <c r="P69" s="176" t="s">
        <v>316</v>
      </c>
      <c r="Q69" s="176" t="s">
        <v>316</v>
      </c>
      <c r="R69" s="176"/>
      <c r="S69" s="176" t="s">
        <v>316</v>
      </c>
      <c r="T69" s="176" t="s">
        <v>316</v>
      </c>
      <c r="U69" s="176" t="s">
        <v>316</v>
      </c>
      <c r="V69" s="176" t="s">
        <v>316</v>
      </c>
      <c r="W69" s="176" t="s">
        <v>316</v>
      </c>
      <c r="X69" s="176" t="s">
        <v>316</v>
      </c>
      <c r="Y69" s="176" t="s">
        <v>316</v>
      </c>
      <c r="Z69" s="176" t="s">
        <v>316</v>
      </c>
      <c r="AA69" s="176" t="s">
        <v>316</v>
      </c>
      <c r="AB69" s="176" t="s">
        <v>316</v>
      </c>
      <c r="AC69" s="176" t="s">
        <v>316</v>
      </c>
      <c r="AD69" s="176" t="s">
        <v>316</v>
      </c>
      <c r="AE69" s="176" t="s">
        <v>316</v>
      </c>
      <c r="AF69" s="176" t="s">
        <v>316</v>
      </c>
      <c r="AG69" s="176" t="s">
        <v>316</v>
      </c>
      <c r="AH69" s="239" t="s">
        <v>316</v>
      </c>
      <c r="AI69" s="239" t="s">
        <v>316</v>
      </c>
      <c r="AJ69" s="239" t="s">
        <v>316</v>
      </c>
      <c r="AK69" s="239" t="s">
        <v>316</v>
      </c>
      <c r="AL69" s="239" t="s">
        <v>316</v>
      </c>
      <c r="AM69" s="176" t="s">
        <v>316</v>
      </c>
      <c r="AN69" s="176" t="s">
        <v>316</v>
      </c>
      <c r="AO69" s="176" t="s">
        <v>316</v>
      </c>
      <c r="AP69" s="176" t="s">
        <v>316</v>
      </c>
      <c r="AQ69" s="176"/>
      <c r="AR69" s="176"/>
      <c r="AS69" s="176" t="s">
        <v>316</v>
      </c>
      <c r="AT69" s="176" t="s">
        <v>316</v>
      </c>
      <c r="AU69" s="176" t="s">
        <v>316</v>
      </c>
      <c r="AV69" s="176" t="s">
        <v>316</v>
      </c>
      <c r="AW69" s="176" t="s">
        <v>316</v>
      </c>
      <c r="AX69" s="176"/>
      <c r="AY69" s="176"/>
      <c r="AZ69" s="176" t="s">
        <v>316</v>
      </c>
      <c r="BA69" s="176"/>
      <c r="BB69" s="176"/>
      <c r="BC69" s="176" t="s">
        <v>316</v>
      </c>
      <c r="BD69" s="176"/>
      <c r="BE69" s="176" t="s">
        <v>316</v>
      </c>
      <c r="BF69" s="506" t="s">
        <v>316</v>
      </c>
      <c r="BG69" s="506" t="s">
        <v>316</v>
      </c>
      <c r="BH69" s="506" t="s">
        <v>316</v>
      </c>
      <c r="BI69" s="506" t="s">
        <v>316</v>
      </c>
      <c r="BJ69" s="506" t="s">
        <v>316</v>
      </c>
      <c r="BK69" s="506" t="s">
        <v>316</v>
      </c>
      <c r="BL69" s="506" t="s">
        <v>316</v>
      </c>
      <c r="BM69" s="506" t="s">
        <v>316</v>
      </c>
      <c r="BN69" s="506" t="s">
        <v>316</v>
      </c>
      <c r="BO69" s="506" t="s">
        <v>316</v>
      </c>
      <c r="BP69" s="506" t="s">
        <v>316</v>
      </c>
      <c r="BQ69" s="845">
        <v>1</v>
      </c>
      <c r="BR69" s="506" t="s">
        <v>316</v>
      </c>
      <c r="BS69" s="506" t="s">
        <v>316</v>
      </c>
      <c r="BT69" s="506" t="s">
        <v>316</v>
      </c>
      <c r="BU69" s="506" t="s">
        <v>316</v>
      </c>
      <c r="BV69" s="506" t="s">
        <v>316</v>
      </c>
      <c r="BW69" s="506"/>
      <c r="BX69" s="506"/>
      <c r="BY69" s="506"/>
      <c r="BZ69" s="506"/>
      <c r="CA69" s="506"/>
      <c r="CB69" s="845">
        <v>1</v>
      </c>
      <c r="CC69" s="506" t="s">
        <v>316</v>
      </c>
      <c r="CD69" s="506" t="s">
        <v>316</v>
      </c>
      <c r="CE69" s="861" t="s">
        <v>316</v>
      </c>
      <c r="CF69" s="506" t="s">
        <v>316</v>
      </c>
      <c r="CG69" s="861" t="s">
        <v>316</v>
      </c>
      <c r="CH69" s="506" t="s">
        <v>316</v>
      </c>
      <c r="CI69" s="506" t="s">
        <v>316</v>
      </c>
      <c r="CJ69" s="506" t="s">
        <v>316</v>
      </c>
      <c r="CK69" s="861" t="s">
        <v>316</v>
      </c>
    </row>
    <row r="70" spans="1:89" ht="78.75" hidden="1">
      <c r="A70" s="839">
        <v>54</v>
      </c>
      <c r="B70" s="178">
        <v>54</v>
      </c>
      <c r="C70" s="212" t="s">
        <v>618</v>
      </c>
      <c r="D70" s="197" t="s">
        <v>14</v>
      </c>
      <c r="E70" s="212" t="s">
        <v>619</v>
      </c>
      <c r="F70" s="197" t="s">
        <v>17</v>
      </c>
      <c r="G70" s="188" t="s">
        <v>619</v>
      </c>
      <c r="H70" s="402" t="s">
        <v>627</v>
      </c>
      <c r="I70" s="182"/>
      <c r="J70" s="864" t="s">
        <v>11</v>
      </c>
      <c r="K70" s="182"/>
      <c r="L70" s="182"/>
      <c r="M70" s="182"/>
      <c r="N70" s="836" t="s">
        <v>16</v>
      </c>
      <c r="O70" s="182"/>
      <c r="P70" s="182"/>
      <c r="Q70" s="182"/>
      <c r="R70" s="182"/>
      <c r="S70" s="182"/>
      <c r="T70" s="182"/>
      <c r="U70" s="194">
        <f t="shared" si="23"/>
        <v>1</v>
      </c>
      <c r="V70" s="182"/>
      <c r="W70" s="182"/>
      <c r="X70" s="182"/>
      <c r="Y70" s="182"/>
      <c r="Z70" s="182"/>
      <c r="AA70" s="182"/>
      <c r="AB70" s="182"/>
      <c r="AC70" s="182"/>
      <c r="AD70" s="182"/>
      <c r="AE70" s="182"/>
      <c r="AF70" s="182"/>
      <c r="AG70" s="182"/>
      <c r="AH70" s="836" t="s">
        <v>728</v>
      </c>
      <c r="AI70" s="836" t="s">
        <v>728</v>
      </c>
      <c r="AJ70" s="836" t="s">
        <v>728</v>
      </c>
      <c r="AK70" s="836" t="s">
        <v>728</v>
      </c>
      <c r="AL70" s="836" t="s">
        <v>728</v>
      </c>
      <c r="AM70" s="182"/>
      <c r="AN70" s="182"/>
      <c r="AO70" s="182"/>
      <c r="AP70" s="182"/>
      <c r="AQ70" s="182"/>
      <c r="AR70" s="182"/>
      <c r="AS70" s="182"/>
      <c r="AT70" s="182"/>
      <c r="AU70" s="182"/>
      <c r="AV70" s="182"/>
      <c r="AW70" s="182"/>
      <c r="AX70" s="182"/>
      <c r="AY70" s="182"/>
      <c r="AZ70" s="182"/>
      <c r="BA70" s="182"/>
      <c r="BB70" s="182"/>
      <c r="BC70" s="182"/>
      <c r="BD70" s="182"/>
      <c r="BE70" s="182"/>
      <c r="BF70" s="540">
        <v>2</v>
      </c>
      <c r="BG70" s="540">
        <v>2</v>
      </c>
      <c r="BH70" s="540">
        <v>2</v>
      </c>
      <c r="BI70" s="540">
        <v>2</v>
      </c>
      <c r="BJ70" s="540">
        <v>2</v>
      </c>
      <c r="BK70" s="540">
        <v>1</v>
      </c>
      <c r="BL70" s="540">
        <v>2</v>
      </c>
      <c r="BM70" s="540">
        <v>2</v>
      </c>
      <c r="BN70" s="540">
        <v>2</v>
      </c>
      <c r="BO70" s="540">
        <v>1</v>
      </c>
      <c r="BP70" s="540">
        <v>2</v>
      </c>
      <c r="BQ70" s="845">
        <v>1</v>
      </c>
      <c r="BR70" s="540">
        <v>2</v>
      </c>
      <c r="BS70" s="540">
        <v>1</v>
      </c>
      <c r="BT70" s="540">
        <v>2</v>
      </c>
      <c r="BU70" s="540">
        <v>2</v>
      </c>
      <c r="BV70" s="540">
        <v>2</v>
      </c>
      <c r="BW70" s="540">
        <v>2</v>
      </c>
      <c r="BX70" s="540">
        <v>2</v>
      </c>
      <c r="BY70" s="540">
        <v>2</v>
      </c>
      <c r="BZ70" s="540">
        <v>2</v>
      </c>
      <c r="CA70" s="540">
        <v>2</v>
      </c>
      <c r="CB70" s="845">
        <v>1</v>
      </c>
      <c r="CC70" s="540">
        <v>1</v>
      </c>
      <c r="CD70" s="541">
        <f>COUNTIF($BF70:$CC70,2)</f>
        <v>18</v>
      </c>
      <c r="CE70" s="873">
        <f>CD70/COUNTA($BF70:$CC70)</f>
        <v>0.75</v>
      </c>
      <c r="CF70" s="541">
        <f>COUNTIF($BF70:$CC70,1)</f>
        <v>6</v>
      </c>
      <c r="CG70" s="873">
        <f>CF70/COUNTA($BF70:$CC70)</f>
        <v>0.25</v>
      </c>
      <c r="CH70" s="541">
        <f>COUNTIF($BF70:$CC70,0)</f>
        <v>0</v>
      </c>
      <c r="CI70" s="873">
        <f>CH70/COUNTA($BF70:$CC70)</f>
        <v>0</v>
      </c>
      <c r="CJ70" s="541">
        <f>(((CD70*2)+(CF70*1)+(CH70*0)))/COUNTA($BF70:$CC70)</f>
        <v>1.75</v>
      </c>
      <c r="CK70" s="874" t="str">
        <f>IF(CJ70&gt;=1.6,"Đạt mục tiêu",IF(CJ70&gt;=1,"Cần cố gắng","Chưa đạt"))</f>
        <v>Đạt mục tiêu</v>
      </c>
    </row>
    <row r="71" spans="1:89" s="184" customFormat="1" ht="78.75" hidden="1">
      <c r="A71" s="171">
        <v>55</v>
      </c>
      <c r="B71" s="178">
        <v>55</v>
      </c>
      <c r="C71" s="188" t="s">
        <v>620</v>
      </c>
      <c r="D71" s="197" t="s">
        <v>14</v>
      </c>
      <c r="E71" s="188" t="s">
        <v>621</v>
      </c>
      <c r="F71" s="197" t="s">
        <v>17</v>
      </c>
      <c r="G71" s="845" t="s">
        <v>310</v>
      </c>
      <c r="H71" s="190" t="s">
        <v>709</v>
      </c>
      <c r="I71" s="182"/>
      <c r="J71" s="864" t="s">
        <v>11</v>
      </c>
      <c r="K71" s="182"/>
      <c r="L71" s="182"/>
      <c r="M71" s="182"/>
      <c r="N71" s="182"/>
      <c r="O71" s="187" t="s">
        <v>16</v>
      </c>
      <c r="P71" s="187" t="s">
        <v>16</v>
      </c>
      <c r="Q71" s="182"/>
      <c r="R71" s="182"/>
      <c r="S71" s="182"/>
      <c r="T71" s="182"/>
      <c r="U71" s="194">
        <f t="shared" si="23"/>
        <v>2</v>
      </c>
      <c r="V71" s="182"/>
      <c r="W71" s="182"/>
      <c r="X71" s="182"/>
      <c r="Y71" s="182"/>
      <c r="Z71" s="182"/>
      <c r="AA71" s="182"/>
      <c r="AB71" s="182"/>
      <c r="AC71" s="182"/>
      <c r="AD71" s="182"/>
      <c r="AE71" s="182"/>
      <c r="AF71" s="182"/>
      <c r="AG71" s="182"/>
      <c r="AH71" s="182"/>
      <c r="AI71" s="182"/>
      <c r="AJ71" s="182"/>
      <c r="AK71" s="182"/>
      <c r="AL71" s="182"/>
      <c r="AM71" s="183" t="s">
        <v>728</v>
      </c>
      <c r="AN71" s="183" t="s">
        <v>728</v>
      </c>
      <c r="AO71" s="183" t="s">
        <v>728</v>
      </c>
      <c r="AP71" s="183" t="s">
        <v>728</v>
      </c>
      <c r="AQ71" s="182" t="s">
        <v>728</v>
      </c>
      <c r="AR71" s="182" t="s">
        <v>728</v>
      </c>
      <c r="AS71" s="182" t="s">
        <v>728</v>
      </c>
      <c r="AT71" s="182"/>
      <c r="AU71" s="182"/>
      <c r="AV71" s="182"/>
      <c r="AW71" s="182"/>
      <c r="AX71" s="182"/>
      <c r="AY71" s="182"/>
      <c r="AZ71" s="182"/>
      <c r="BA71" s="182"/>
      <c r="BB71" s="182"/>
      <c r="BC71" s="182"/>
      <c r="BD71" s="182"/>
      <c r="BE71" s="182"/>
      <c r="BF71" s="845">
        <v>2</v>
      </c>
      <c r="BG71" s="845">
        <v>2</v>
      </c>
      <c r="BH71" s="845">
        <v>2</v>
      </c>
      <c r="BI71" s="845">
        <v>1</v>
      </c>
      <c r="BJ71" s="845">
        <v>2</v>
      </c>
      <c r="BK71" s="845">
        <v>2</v>
      </c>
      <c r="BL71" s="845">
        <v>2</v>
      </c>
      <c r="BM71" s="845">
        <v>2</v>
      </c>
      <c r="BN71" s="845">
        <v>2</v>
      </c>
      <c r="BO71" s="845">
        <v>2</v>
      </c>
      <c r="BP71" s="845">
        <v>2</v>
      </c>
      <c r="BQ71" s="845">
        <v>1</v>
      </c>
      <c r="BR71" s="845">
        <v>2</v>
      </c>
      <c r="BS71" s="845">
        <v>2</v>
      </c>
      <c r="BT71" s="845">
        <v>1</v>
      </c>
      <c r="BU71" s="845">
        <v>2</v>
      </c>
      <c r="BV71" s="845">
        <v>2</v>
      </c>
      <c r="BW71" s="845">
        <v>2</v>
      </c>
      <c r="BX71" s="845">
        <v>2</v>
      </c>
      <c r="BY71" s="845">
        <v>2</v>
      </c>
      <c r="BZ71" s="845">
        <v>2</v>
      </c>
      <c r="CA71" s="845">
        <v>2</v>
      </c>
      <c r="CB71" s="845">
        <v>1</v>
      </c>
      <c r="CC71" s="845">
        <v>1</v>
      </c>
      <c r="CD71" s="191">
        <f>COUNTIF($BF71:$CC71,2)</f>
        <v>19</v>
      </c>
      <c r="CE71" s="868">
        <f>CD71/COUNTA($BF71:$CC71)</f>
        <v>0.79166666666666663</v>
      </c>
      <c r="CF71" s="191">
        <f>COUNTIF($BF71:$CC71,1)</f>
        <v>5</v>
      </c>
      <c r="CG71" s="868">
        <f>CF71/COUNTA($BF71:$CC71)</f>
        <v>0.20833333333333334</v>
      </c>
      <c r="CH71" s="191">
        <f>COUNTIF($BF71:$CC71,0)</f>
        <v>0</v>
      </c>
      <c r="CI71" s="868">
        <f>CH71/COUNTA($BF71:$CC71)</f>
        <v>0</v>
      </c>
      <c r="CJ71" s="191">
        <f>(((CD71*2)+(CF71*1)+(CH71*0)))/COUNTA($BF71:$CC71)</f>
        <v>1.7916666666666667</v>
      </c>
      <c r="CK71" s="869" t="str">
        <f t="shared" ref="CK71" si="54">IF(CJ71&gt;=1.6,"Đạt mục tiêu",IF(CJ71&gt;=1,"Cần cố gắng","Chưa đạt"))</f>
        <v>Đạt mục tiêu</v>
      </c>
    </row>
    <row r="72" spans="1:89" ht="39.75" hidden="1" customHeight="1">
      <c r="A72" s="839">
        <v>56</v>
      </c>
      <c r="B72" s="178">
        <v>56</v>
      </c>
      <c r="C72" s="212" t="s">
        <v>622</v>
      </c>
      <c r="D72" s="197" t="s">
        <v>14</v>
      </c>
      <c r="E72" s="188" t="s">
        <v>21</v>
      </c>
      <c r="F72" s="197" t="s">
        <v>14</v>
      </c>
      <c r="G72" s="188" t="s">
        <v>21</v>
      </c>
      <c r="H72" s="179" t="s">
        <v>628</v>
      </c>
      <c r="I72" s="182"/>
      <c r="J72" s="864" t="s">
        <v>11</v>
      </c>
      <c r="K72" s="506" t="s">
        <v>16</v>
      </c>
      <c r="L72" s="182"/>
      <c r="M72" s="182"/>
      <c r="N72" s="182"/>
      <c r="O72" s="182"/>
      <c r="P72" s="182"/>
      <c r="Q72" s="182"/>
      <c r="R72" s="187" t="s">
        <v>16</v>
      </c>
      <c r="S72" s="182"/>
      <c r="T72" s="182"/>
      <c r="U72" s="194">
        <f t="shared" si="23"/>
        <v>2</v>
      </c>
      <c r="V72" s="183" t="s">
        <v>728</v>
      </c>
      <c r="W72" s="183" t="s">
        <v>728</v>
      </c>
      <c r="X72" s="183" t="s">
        <v>723</v>
      </c>
      <c r="Y72" s="183" t="s">
        <v>728</v>
      </c>
      <c r="Z72" s="182"/>
      <c r="AA72" s="182"/>
      <c r="AB72" s="182"/>
      <c r="AC72" s="182"/>
      <c r="AD72" s="182"/>
      <c r="AE72" s="182"/>
      <c r="AF72" s="182"/>
      <c r="AG72" s="182"/>
      <c r="AH72" s="182"/>
      <c r="AI72" s="182"/>
      <c r="AJ72" s="182"/>
      <c r="AK72" s="182"/>
      <c r="AL72" s="182"/>
      <c r="AM72" s="182"/>
      <c r="AN72" s="182"/>
      <c r="AO72" s="182"/>
      <c r="AP72" s="182"/>
      <c r="AQ72" s="182"/>
      <c r="AR72" s="182"/>
      <c r="AS72" s="182"/>
      <c r="AT72" s="182"/>
      <c r="AU72" s="182"/>
      <c r="AV72" s="182"/>
      <c r="AW72" s="182"/>
      <c r="AX72" s="182" t="s">
        <v>728</v>
      </c>
      <c r="AY72" s="182" t="s">
        <v>723</v>
      </c>
      <c r="AZ72" s="182"/>
      <c r="BA72" s="182"/>
      <c r="BB72" s="182"/>
      <c r="BC72" s="182"/>
      <c r="BD72" s="182"/>
      <c r="BE72" s="182"/>
      <c r="BF72" s="836" t="s">
        <v>281</v>
      </c>
      <c r="BG72" s="836" t="s">
        <v>281</v>
      </c>
      <c r="BH72" s="836" t="s">
        <v>1160</v>
      </c>
      <c r="BI72" s="836" t="s">
        <v>281</v>
      </c>
      <c r="BJ72" s="836" t="s">
        <v>1160</v>
      </c>
      <c r="BK72" s="836" t="s">
        <v>281</v>
      </c>
      <c r="BL72" s="836" t="s">
        <v>281</v>
      </c>
      <c r="BM72" s="836" t="s">
        <v>281</v>
      </c>
      <c r="BN72" s="836" t="s">
        <v>281</v>
      </c>
      <c r="BO72" s="836" t="s">
        <v>281</v>
      </c>
      <c r="BP72" s="836" t="s">
        <v>281</v>
      </c>
      <c r="BQ72" s="845">
        <v>1</v>
      </c>
      <c r="BR72" s="836" t="s">
        <v>281</v>
      </c>
      <c r="BS72" s="836" t="s">
        <v>281</v>
      </c>
      <c r="BT72" s="836" t="s">
        <v>281</v>
      </c>
      <c r="BU72" s="836" t="s">
        <v>281</v>
      </c>
      <c r="BV72" s="836" t="s">
        <v>281</v>
      </c>
      <c r="BW72" s="836" t="s">
        <v>281</v>
      </c>
      <c r="BX72" s="836" t="s">
        <v>281</v>
      </c>
      <c r="BY72" s="836" t="s">
        <v>281</v>
      </c>
      <c r="BZ72" s="836" t="s">
        <v>281</v>
      </c>
      <c r="CA72" s="836" t="s">
        <v>1160</v>
      </c>
      <c r="CB72" s="845">
        <v>1</v>
      </c>
      <c r="CC72" s="836" t="s">
        <v>281</v>
      </c>
      <c r="CD72" s="839">
        <f>COUNTIF($BF72:$CC72,2)</f>
        <v>19</v>
      </c>
      <c r="CE72" s="865">
        <f>CD72/COUNTA($BF72:$CC72)</f>
        <v>0.79166666666666663</v>
      </c>
      <c r="CF72" s="839">
        <f>COUNTIF($BF72:$CC72,1)</f>
        <v>5</v>
      </c>
      <c r="CG72" s="865">
        <f>CF72/COUNTA($BF72:$CC72)</f>
        <v>0.20833333333333334</v>
      </c>
      <c r="CH72" s="839">
        <f>COUNTIF($BF72:$CC72,0)</f>
        <v>0</v>
      </c>
      <c r="CI72" s="866">
        <f>CH72/COUNTA($BF72:$CC72)</f>
        <v>0</v>
      </c>
      <c r="CJ72" s="839">
        <f>(((CD72*2)+(CF72*1)+(CH72*0)))/COUNTA($BF72:$CC72)</f>
        <v>1.7916666666666667</v>
      </c>
      <c r="CK72" s="854" t="str">
        <f>IF(CJ72&gt;=1.6,"Đạt mục tiêu",IF(CJ72&gt;=1,"Cần cố gắng","Chưa đạt"))</f>
        <v>Đạt mục tiêu</v>
      </c>
    </row>
    <row r="73" spans="1:89" ht="112.5" hidden="1">
      <c r="A73" s="839">
        <v>57</v>
      </c>
      <c r="B73" s="178">
        <v>57</v>
      </c>
      <c r="C73" s="212" t="s">
        <v>623</v>
      </c>
      <c r="D73" s="197" t="s">
        <v>17</v>
      </c>
      <c r="E73" s="212" t="s">
        <v>624</v>
      </c>
      <c r="F73" s="197" t="s">
        <v>17</v>
      </c>
      <c r="G73" s="845" t="s">
        <v>278</v>
      </c>
      <c r="H73" s="240" t="s">
        <v>307</v>
      </c>
      <c r="I73" s="182"/>
      <c r="J73" s="864" t="s">
        <v>11</v>
      </c>
      <c r="K73" s="182"/>
      <c r="L73" s="182"/>
      <c r="M73" s="182"/>
      <c r="N73" s="836" t="s">
        <v>16</v>
      </c>
      <c r="O73" s="182"/>
      <c r="P73" s="182"/>
      <c r="Q73" s="182"/>
      <c r="R73" s="182"/>
      <c r="S73" s="182"/>
      <c r="T73" s="182"/>
      <c r="U73" s="194">
        <f t="shared" si="23"/>
        <v>1</v>
      </c>
      <c r="V73" s="182"/>
      <c r="W73" s="182"/>
      <c r="X73" s="182"/>
      <c r="Y73" s="182"/>
      <c r="Z73" s="182"/>
      <c r="AA73" s="182"/>
      <c r="AB73" s="182"/>
      <c r="AC73" s="182"/>
      <c r="AD73" s="182"/>
      <c r="AE73" s="182"/>
      <c r="AF73" s="182"/>
      <c r="AG73" s="182"/>
      <c r="AH73" s="836" t="s">
        <v>728</v>
      </c>
      <c r="AI73" s="836" t="s">
        <v>728</v>
      </c>
      <c r="AJ73" s="836" t="s">
        <v>728</v>
      </c>
      <c r="AK73" s="836" t="s">
        <v>728</v>
      </c>
      <c r="AL73" s="836" t="s">
        <v>728</v>
      </c>
      <c r="AM73" s="182"/>
      <c r="AN73" s="182"/>
      <c r="AO73" s="182"/>
      <c r="AP73" s="182"/>
      <c r="AQ73" s="182"/>
      <c r="AR73" s="182"/>
      <c r="AS73" s="182"/>
      <c r="AT73" s="182"/>
      <c r="AU73" s="182"/>
      <c r="AV73" s="182"/>
      <c r="AW73" s="182"/>
      <c r="AX73" s="182"/>
      <c r="AY73" s="182"/>
      <c r="AZ73" s="182"/>
      <c r="BA73" s="182"/>
      <c r="BB73" s="182"/>
      <c r="BC73" s="182"/>
      <c r="BD73" s="182"/>
      <c r="BE73" s="182"/>
      <c r="BF73" s="540">
        <v>2</v>
      </c>
      <c r="BG73" s="540">
        <v>2</v>
      </c>
      <c r="BH73" s="540">
        <v>2</v>
      </c>
      <c r="BI73" s="540">
        <v>2</v>
      </c>
      <c r="BJ73" s="540">
        <v>2</v>
      </c>
      <c r="BK73" s="540">
        <v>1</v>
      </c>
      <c r="BL73" s="540">
        <v>2</v>
      </c>
      <c r="BM73" s="540">
        <v>2</v>
      </c>
      <c r="BN73" s="540">
        <v>2</v>
      </c>
      <c r="BO73" s="540">
        <v>2</v>
      </c>
      <c r="BP73" s="540">
        <v>1</v>
      </c>
      <c r="BQ73" s="845">
        <v>1</v>
      </c>
      <c r="BR73" s="540">
        <v>1</v>
      </c>
      <c r="BS73" s="540">
        <v>2</v>
      </c>
      <c r="BT73" s="540">
        <v>2</v>
      </c>
      <c r="BU73" s="540">
        <v>1</v>
      </c>
      <c r="BV73" s="540">
        <v>2</v>
      </c>
      <c r="BW73" s="540">
        <v>2</v>
      </c>
      <c r="BX73" s="540">
        <v>2</v>
      </c>
      <c r="BY73" s="540">
        <v>2</v>
      </c>
      <c r="BZ73" s="540">
        <v>2</v>
      </c>
      <c r="CA73" s="540">
        <v>2</v>
      </c>
      <c r="CB73" s="845">
        <v>1</v>
      </c>
      <c r="CC73" s="540">
        <v>2</v>
      </c>
      <c r="CD73" s="541">
        <f>COUNTIF($BF73:$CC73,2)</f>
        <v>18</v>
      </c>
      <c r="CE73" s="873">
        <f>CD73/COUNTA($BF73:$CC73)</f>
        <v>0.75</v>
      </c>
      <c r="CF73" s="541">
        <f>COUNTIF($BF73:$CC73,1)</f>
        <v>6</v>
      </c>
      <c r="CG73" s="873">
        <f>CF73/COUNTA($BF73:$CC73)</f>
        <v>0.25</v>
      </c>
      <c r="CH73" s="541">
        <f>COUNTIF($BF73:$CC73,0)</f>
        <v>0</v>
      </c>
      <c r="CI73" s="873">
        <f>CH73/COUNTA($BF73:$CC73)</f>
        <v>0</v>
      </c>
      <c r="CJ73" s="541">
        <f>(((CD73*2)+(CF73*1)+(CH73*0)))/COUNTA($BF73:$CC73)</f>
        <v>1.75</v>
      </c>
      <c r="CK73" s="874" t="str">
        <f>IF(CJ73&gt;=1.6,"Đạt mục tiêu",IF(CJ73&gt;=1,"Cần cố gắng","Chưa đạt"))</f>
        <v>Đạt mục tiêu</v>
      </c>
    </row>
    <row r="74" spans="1:89" s="184" customFormat="1" ht="45.75" hidden="1" customHeight="1">
      <c r="A74" s="171">
        <v>58</v>
      </c>
      <c r="B74" s="178">
        <v>58</v>
      </c>
      <c r="C74" s="188" t="s">
        <v>625</v>
      </c>
      <c r="D74" s="197" t="s">
        <v>17</v>
      </c>
      <c r="E74" s="188" t="s">
        <v>626</v>
      </c>
      <c r="F74" s="197" t="s">
        <v>17</v>
      </c>
      <c r="G74" s="845" t="s">
        <v>308</v>
      </c>
      <c r="H74" s="190" t="s">
        <v>309</v>
      </c>
      <c r="I74" s="182"/>
      <c r="J74" s="864" t="s">
        <v>11</v>
      </c>
      <c r="K74" s="182"/>
      <c r="L74" s="182"/>
      <c r="M74" s="182"/>
      <c r="N74" s="182"/>
      <c r="O74" s="187" t="s">
        <v>16</v>
      </c>
      <c r="P74" s="182"/>
      <c r="Q74" s="182"/>
      <c r="R74" s="182"/>
      <c r="S74" s="182"/>
      <c r="T74" s="182"/>
      <c r="U74" s="194">
        <f t="shared" si="23"/>
        <v>1</v>
      </c>
      <c r="V74" s="182"/>
      <c r="W74" s="182"/>
      <c r="X74" s="182"/>
      <c r="Y74" s="182"/>
      <c r="Z74" s="182"/>
      <c r="AA74" s="182"/>
      <c r="AB74" s="182"/>
      <c r="AC74" s="182"/>
      <c r="AD74" s="182"/>
      <c r="AE74" s="182"/>
      <c r="AF74" s="182"/>
      <c r="AG74" s="182"/>
      <c r="AH74" s="182"/>
      <c r="AI74" s="182"/>
      <c r="AJ74" s="182"/>
      <c r="AK74" s="182"/>
      <c r="AL74" s="182"/>
      <c r="AM74" s="183" t="s">
        <v>727</v>
      </c>
      <c r="AN74" s="183" t="s">
        <v>727</v>
      </c>
      <c r="AO74" s="183" t="s">
        <v>727</v>
      </c>
      <c r="AP74" s="183" t="s">
        <v>728</v>
      </c>
      <c r="AQ74" s="182"/>
      <c r="AR74" s="182"/>
      <c r="AS74" s="182"/>
      <c r="AT74" s="182"/>
      <c r="AU74" s="182"/>
      <c r="AV74" s="182"/>
      <c r="AW74" s="182"/>
      <c r="AX74" s="182"/>
      <c r="AY74" s="182"/>
      <c r="AZ74" s="182"/>
      <c r="BA74" s="182"/>
      <c r="BB74" s="182"/>
      <c r="BC74" s="182"/>
      <c r="BD74" s="182"/>
      <c r="BE74" s="182"/>
      <c r="BF74" s="845">
        <v>2</v>
      </c>
      <c r="BG74" s="845">
        <v>2</v>
      </c>
      <c r="BH74" s="845">
        <v>2</v>
      </c>
      <c r="BI74" s="845">
        <v>1</v>
      </c>
      <c r="BJ74" s="845">
        <v>2</v>
      </c>
      <c r="BK74" s="845">
        <v>2</v>
      </c>
      <c r="BL74" s="845">
        <v>2</v>
      </c>
      <c r="BM74" s="845">
        <v>2</v>
      </c>
      <c r="BN74" s="845">
        <v>2</v>
      </c>
      <c r="BO74" s="845">
        <v>2</v>
      </c>
      <c r="BP74" s="845">
        <v>2</v>
      </c>
      <c r="BQ74" s="845">
        <v>1</v>
      </c>
      <c r="BR74" s="845">
        <v>2</v>
      </c>
      <c r="BS74" s="845">
        <v>1</v>
      </c>
      <c r="BT74" s="845">
        <v>1</v>
      </c>
      <c r="BU74" s="845">
        <v>2</v>
      </c>
      <c r="BV74" s="845">
        <v>2</v>
      </c>
      <c r="BW74" s="845">
        <v>2</v>
      </c>
      <c r="BX74" s="845">
        <v>2</v>
      </c>
      <c r="BY74" s="845">
        <v>2</v>
      </c>
      <c r="BZ74" s="845">
        <v>2</v>
      </c>
      <c r="CA74" s="845">
        <v>2</v>
      </c>
      <c r="CB74" s="845">
        <v>1</v>
      </c>
      <c r="CC74" s="845">
        <v>1</v>
      </c>
      <c r="CD74" s="191">
        <f>COUNTIF($BF74:$CC74,2)</f>
        <v>18</v>
      </c>
      <c r="CE74" s="868">
        <f>CD74/COUNTA($BF74:$CC74)</f>
        <v>0.75</v>
      </c>
      <c r="CF74" s="191">
        <f>COUNTIF($BF74:$CC74,1)</f>
        <v>6</v>
      </c>
      <c r="CG74" s="868">
        <f>CF74/COUNTA($BF74:$CC74)</f>
        <v>0.25</v>
      </c>
      <c r="CH74" s="191">
        <f>COUNTIF($BF74:$CC74,0)</f>
        <v>0</v>
      </c>
      <c r="CI74" s="868">
        <f>CH74/COUNTA($BF74:$CC74)</f>
        <v>0</v>
      </c>
      <c r="CJ74" s="191">
        <f>(((CD74*2)+(CF74*1)+(CH74*0)))/COUNTA($BF74:$CC74)</f>
        <v>1.75</v>
      </c>
      <c r="CK74" s="869" t="str">
        <f t="shared" ref="CK74" si="55">IF(CJ74&gt;=1.6,"Đạt mục tiêu",IF(CJ74&gt;=1,"Cần cố gắng","Chưa đạt"))</f>
        <v>Đạt mục tiêu</v>
      </c>
    </row>
    <row r="75" spans="1:89" hidden="1">
      <c r="A75" s="839">
        <v>59</v>
      </c>
      <c r="B75" s="178">
        <v>59</v>
      </c>
      <c r="C75" s="1447" t="s">
        <v>629</v>
      </c>
      <c r="D75" s="1448"/>
      <c r="E75" s="1449"/>
      <c r="F75" s="176" t="s">
        <v>316</v>
      </c>
      <c r="G75" s="176" t="s">
        <v>316</v>
      </c>
      <c r="H75" s="239" t="s">
        <v>316</v>
      </c>
      <c r="I75" s="176" t="s">
        <v>316</v>
      </c>
      <c r="J75" s="176" t="s">
        <v>316</v>
      </c>
      <c r="K75" s="506" t="s">
        <v>316</v>
      </c>
      <c r="L75" s="176" t="s">
        <v>316</v>
      </c>
      <c r="M75" s="176" t="s">
        <v>316</v>
      </c>
      <c r="N75" s="239" t="s">
        <v>316</v>
      </c>
      <c r="O75" s="176" t="s">
        <v>316</v>
      </c>
      <c r="P75" s="176" t="s">
        <v>316</v>
      </c>
      <c r="Q75" s="176" t="s">
        <v>316</v>
      </c>
      <c r="R75" s="176"/>
      <c r="S75" s="176" t="s">
        <v>316</v>
      </c>
      <c r="T75" s="176" t="s">
        <v>316</v>
      </c>
      <c r="U75" s="176" t="s">
        <v>316</v>
      </c>
      <c r="V75" s="176" t="s">
        <v>316</v>
      </c>
      <c r="W75" s="176" t="s">
        <v>316</v>
      </c>
      <c r="X75" s="176" t="s">
        <v>316</v>
      </c>
      <c r="Y75" s="176" t="s">
        <v>316</v>
      </c>
      <c r="Z75" s="176" t="s">
        <v>316</v>
      </c>
      <c r="AA75" s="176" t="s">
        <v>316</v>
      </c>
      <c r="AB75" s="176" t="s">
        <v>316</v>
      </c>
      <c r="AC75" s="176" t="s">
        <v>316</v>
      </c>
      <c r="AD75" s="176" t="s">
        <v>316</v>
      </c>
      <c r="AE75" s="176" t="s">
        <v>316</v>
      </c>
      <c r="AF75" s="176" t="s">
        <v>316</v>
      </c>
      <c r="AG75" s="176" t="s">
        <v>316</v>
      </c>
      <c r="AH75" s="239" t="s">
        <v>316</v>
      </c>
      <c r="AI75" s="239" t="s">
        <v>316</v>
      </c>
      <c r="AJ75" s="239" t="s">
        <v>316</v>
      </c>
      <c r="AK75" s="239" t="s">
        <v>316</v>
      </c>
      <c r="AL75" s="239" t="s">
        <v>316</v>
      </c>
      <c r="AM75" s="176" t="s">
        <v>316</v>
      </c>
      <c r="AN75" s="176" t="s">
        <v>316</v>
      </c>
      <c r="AO75" s="176" t="s">
        <v>316</v>
      </c>
      <c r="AP75" s="176" t="s">
        <v>316</v>
      </c>
      <c r="AQ75" s="176"/>
      <c r="AR75" s="176"/>
      <c r="AS75" s="176" t="s">
        <v>316</v>
      </c>
      <c r="AT75" s="176" t="s">
        <v>316</v>
      </c>
      <c r="AU75" s="176" t="s">
        <v>316</v>
      </c>
      <c r="AV75" s="176" t="s">
        <v>316</v>
      </c>
      <c r="AW75" s="176" t="s">
        <v>316</v>
      </c>
      <c r="AX75" s="176"/>
      <c r="AY75" s="176"/>
      <c r="AZ75" s="176" t="s">
        <v>316</v>
      </c>
      <c r="BA75" s="176"/>
      <c r="BB75" s="176"/>
      <c r="BC75" s="176" t="s">
        <v>316</v>
      </c>
      <c r="BD75" s="176"/>
      <c r="BE75" s="176" t="s">
        <v>316</v>
      </c>
      <c r="BF75" s="506" t="s">
        <v>316</v>
      </c>
      <c r="BG75" s="506" t="s">
        <v>316</v>
      </c>
      <c r="BH75" s="506" t="s">
        <v>316</v>
      </c>
      <c r="BI75" s="506" t="s">
        <v>316</v>
      </c>
      <c r="BJ75" s="506" t="s">
        <v>316</v>
      </c>
      <c r="BK75" s="506" t="s">
        <v>316</v>
      </c>
      <c r="BL75" s="506" t="s">
        <v>316</v>
      </c>
      <c r="BM75" s="506" t="s">
        <v>316</v>
      </c>
      <c r="BN75" s="506" t="s">
        <v>316</v>
      </c>
      <c r="BO75" s="506" t="s">
        <v>316</v>
      </c>
      <c r="BP75" s="506" t="s">
        <v>316</v>
      </c>
      <c r="BQ75" s="845">
        <v>1</v>
      </c>
      <c r="BR75" s="506" t="s">
        <v>316</v>
      </c>
      <c r="BS75" s="506" t="s">
        <v>316</v>
      </c>
      <c r="BT75" s="506" t="s">
        <v>316</v>
      </c>
      <c r="BU75" s="506" t="s">
        <v>316</v>
      </c>
      <c r="BV75" s="506" t="s">
        <v>316</v>
      </c>
      <c r="BW75" s="506"/>
      <c r="BX75" s="506"/>
      <c r="BY75" s="506"/>
      <c r="BZ75" s="506"/>
      <c r="CA75" s="506"/>
      <c r="CB75" s="845">
        <v>1</v>
      </c>
      <c r="CC75" s="506" t="s">
        <v>316</v>
      </c>
      <c r="CD75" s="506" t="s">
        <v>316</v>
      </c>
      <c r="CE75" s="861" t="s">
        <v>316</v>
      </c>
      <c r="CF75" s="506" t="s">
        <v>316</v>
      </c>
      <c r="CG75" s="861" t="s">
        <v>316</v>
      </c>
      <c r="CH75" s="506" t="s">
        <v>316</v>
      </c>
      <c r="CI75" s="506" t="s">
        <v>316</v>
      </c>
      <c r="CJ75" s="506" t="s">
        <v>316</v>
      </c>
      <c r="CK75" s="861" t="s">
        <v>316</v>
      </c>
    </row>
    <row r="76" spans="1:89" ht="78.75" hidden="1">
      <c r="A76" s="839">
        <v>60</v>
      </c>
      <c r="B76" s="178">
        <v>60</v>
      </c>
      <c r="C76" s="212" t="s">
        <v>630</v>
      </c>
      <c r="D76" s="244" t="s">
        <v>18</v>
      </c>
      <c r="E76" s="186" t="s">
        <v>631</v>
      </c>
      <c r="F76" s="244" t="s">
        <v>18</v>
      </c>
      <c r="G76" s="186" t="s">
        <v>631</v>
      </c>
      <c r="H76" s="190" t="s">
        <v>653</v>
      </c>
      <c r="I76" s="845"/>
      <c r="J76" s="864" t="s">
        <v>11</v>
      </c>
      <c r="K76" s="839" t="s">
        <v>16</v>
      </c>
      <c r="L76" s="845"/>
      <c r="M76" s="845"/>
      <c r="N76" s="191"/>
      <c r="O76" s="191"/>
      <c r="P76" s="845"/>
      <c r="Q76" s="845"/>
      <c r="R76" s="845"/>
      <c r="S76" s="845"/>
      <c r="T76" s="845"/>
      <c r="U76" s="194">
        <f t="shared" si="23"/>
        <v>1</v>
      </c>
      <c r="V76" s="845" t="s">
        <v>725</v>
      </c>
      <c r="W76" s="845" t="s">
        <v>723</v>
      </c>
      <c r="X76" s="845" t="s">
        <v>725</v>
      </c>
      <c r="Y76" s="845" t="s">
        <v>723</v>
      </c>
      <c r="Z76" s="845"/>
      <c r="AA76" s="845"/>
      <c r="AB76" s="845"/>
      <c r="AC76" s="845"/>
      <c r="AD76" s="845"/>
      <c r="AE76" s="845"/>
      <c r="AF76" s="845"/>
      <c r="AG76" s="845"/>
      <c r="AH76" s="845"/>
      <c r="AI76" s="845"/>
      <c r="AJ76" s="845"/>
      <c r="AK76" s="845"/>
      <c r="AL76" s="845"/>
      <c r="AM76" s="845"/>
      <c r="AN76" s="845"/>
      <c r="AO76" s="845"/>
      <c r="AP76" s="845"/>
      <c r="AQ76" s="845"/>
      <c r="AR76" s="845"/>
      <c r="AS76" s="845"/>
      <c r="AT76" s="845"/>
      <c r="AU76" s="845"/>
      <c r="AV76" s="845"/>
      <c r="AW76" s="845"/>
      <c r="AX76" s="845"/>
      <c r="AY76" s="845"/>
      <c r="AZ76" s="845"/>
      <c r="BA76" s="845"/>
      <c r="BB76" s="845"/>
      <c r="BC76" s="845"/>
      <c r="BD76" s="845"/>
      <c r="BE76" s="845"/>
      <c r="BF76" s="836" t="s">
        <v>281</v>
      </c>
      <c r="BG76" s="836" t="s">
        <v>281</v>
      </c>
      <c r="BH76" s="836" t="s">
        <v>1160</v>
      </c>
      <c r="BI76" s="836" t="s">
        <v>281</v>
      </c>
      <c r="BJ76" s="836" t="s">
        <v>1160</v>
      </c>
      <c r="BK76" s="836" t="s">
        <v>1160</v>
      </c>
      <c r="BL76" s="836" t="s">
        <v>1160</v>
      </c>
      <c r="BM76" s="836" t="s">
        <v>281</v>
      </c>
      <c r="BN76" s="836" t="s">
        <v>281</v>
      </c>
      <c r="BO76" s="836" t="s">
        <v>281</v>
      </c>
      <c r="BP76" s="836" t="s">
        <v>281</v>
      </c>
      <c r="BQ76" s="845">
        <v>1</v>
      </c>
      <c r="BR76" s="836" t="s">
        <v>281</v>
      </c>
      <c r="BS76" s="836" t="s">
        <v>281</v>
      </c>
      <c r="BT76" s="836" t="s">
        <v>281</v>
      </c>
      <c r="BU76" s="836" t="s">
        <v>281</v>
      </c>
      <c r="BV76" s="836" t="s">
        <v>281</v>
      </c>
      <c r="BW76" s="836" t="s">
        <v>281</v>
      </c>
      <c r="BX76" s="836" t="s">
        <v>281</v>
      </c>
      <c r="BY76" s="836" t="s">
        <v>281</v>
      </c>
      <c r="BZ76" s="836" t="s">
        <v>281</v>
      </c>
      <c r="CA76" s="836" t="s">
        <v>1160</v>
      </c>
      <c r="CB76" s="845">
        <v>1</v>
      </c>
      <c r="CC76" s="836" t="s">
        <v>281</v>
      </c>
      <c r="CD76" s="839">
        <f t="shared" ref="CD76:CD87" si="56">COUNTIF($BF76:$CC76,2)</f>
        <v>17</v>
      </c>
      <c r="CE76" s="865">
        <f t="shared" ref="CE76:CE87" si="57">CD76/COUNTA($BF76:$CC76)</f>
        <v>0.70833333333333337</v>
      </c>
      <c r="CF76" s="839">
        <f t="shared" ref="CF76:CF87" si="58">COUNTIF($BF76:$CC76,1)</f>
        <v>7</v>
      </c>
      <c r="CG76" s="865">
        <f t="shared" ref="CG76:CG87" si="59">CF76/COUNTA($BF76:$CC76)</f>
        <v>0.29166666666666669</v>
      </c>
      <c r="CH76" s="839">
        <f t="shared" ref="CH76:CH87" si="60">COUNTIF($BF76:$CC76,0)</f>
        <v>0</v>
      </c>
      <c r="CI76" s="866">
        <f t="shared" ref="CI76:CI87" si="61">CH76/COUNTA($BF76:$CC76)</f>
        <v>0</v>
      </c>
      <c r="CJ76" s="839">
        <f t="shared" ref="CJ76:CJ87" si="62">(((CD76*2)+(CF76*1)+(CH76*0)))/COUNTA($BF76:$CC76)</f>
        <v>1.7083333333333333</v>
      </c>
      <c r="CK76" s="854" t="str">
        <f>IF(CJ76&gt;=1.6,"Đạt mục tiêu",IF(CJ76&gt;=1,"Cần cố gắng","Chưa đạt"))</f>
        <v>Đạt mục tiêu</v>
      </c>
    </row>
    <row r="77" spans="1:89" s="170" customFormat="1" ht="93.75" hidden="1">
      <c r="A77" s="171">
        <v>61</v>
      </c>
      <c r="B77" s="178">
        <v>61</v>
      </c>
      <c r="C77" s="186" t="s">
        <v>632</v>
      </c>
      <c r="D77" s="244" t="s">
        <v>14</v>
      </c>
      <c r="E77" s="186" t="s">
        <v>633</v>
      </c>
      <c r="F77" s="244" t="s">
        <v>17</v>
      </c>
      <c r="G77" s="186" t="s">
        <v>633</v>
      </c>
      <c r="H77" s="186" t="s">
        <v>652</v>
      </c>
      <c r="I77" s="840"/>
      <c r="J77" s="836" t="s">
        <v>11</v>
      </c>
      <c r="K77" s="840"/>
      <c r="L77" s="840"/>
      <c r="M77" s="840" t="s">
        <v>16</v>
      </c>
      <c r="N77" s="416"/>
      <c r="O77" s="416"/>
      <c r="P77" s="840"/>
      <c r="Q77" s="840"/>
      <c r="R77" s="840"/>
      <c r="S77" s="840"/>
      <c r="T77" s="840"/>
      <c r="U77" s="237">
        <f t="shared" si="23"/>
        <v>1</v>
      </c>
      <c r="V77" s="840"/>
      <c r="W77" s="840"/>
      <c r="X77" s="840"/>
      <c r="Y77" s="840"/>
      <c r="Z77" s="840"/>
      <c r="AA77" s="840"/>
      <c r="AB77" s="840"/>
      <c r="AC77" s="840"/>
      <c r="AD77" s="840" t="s">
        <v>728</v>
      </c>
      <c r="AE77" s="840" t="s">
        <v>728</v>
      </c>
      <c r="AF77" s="840" t="s">
        <v>728</v>
      </c>
      <c r="AG77" s="840" t="s">
        <v>728</v>
      </c>
      <c r="AH77" s="840"/>
      <c r="AI77" s="840"/>
      <c r="AJ77" s="840"/>
      <c r="AK77" s="840"/>
      <c r="AL77" s="840"/>
      <c r="AM77" s="840"/>
      <c r="AN77" s="840"/>
      <c r="AO77" s="840"/>
      <c r="AP77" s="840"/>
      <c r="AQ77" s="840"/>
      <c r="AR77" s="840"/>
      <c r="AS77" s="840"/>
      <c r="AT77" s="840"/>
      <c r="AU77" s="840"/>
      <c r="AV77" s="840"/>
      <c r="AW77" s="840"/>
      <c r="AX77" s="840"/>
      <c r="AY77" s="840"/>
      <c r="AZ77" s="840"/>
      <c r="BA77" s="840"/>
      <c r="BB77" s="840"/>
      <c r="BC77" s="840"/>
      <c r="BD77" s="840"/>
      <c r="BE77" s="840"/>
      <c r="BF77" s="840">
        <v>2</v>
      </c>
      <c r="BG77" s="840">
        <v>1</v>
      </c>
      <c r="BH77" s="840">
        <v>2</v>
      </c>
      <c r="BI77" s="840">
        <v>2</v>
      </c>
      <c r="BJ77" s="840">
        <v>2</v>
      </c>
      <c r="BK77" s="840">
        <v>2</v>
      </c>
      <c r="BL77" s="840">
        <v>2</v>
      </c>
      <c r="BM77" s="840">
        <v>2</v>
      </c>
      <c r="BN77" s="840">
        <v>2</v>
      </c>
      <c r="BO77" s="840">
        <v>2</v>
      </c>
      <c r="BP77" s="840">
        <v>2</v>
      </c>
      <c r="BQ77" s="840">
        <v>2</v>
      </c>
      <c r="BR77" s="840">
        <v>1</v>
      </c>
      <c r="BS77" s="840">
        <v>2</v>
      </c>
      <c r="BT77" s="840">
        <v>1</v>
      </c>
      <c r="BU77" s="840">
        <v>2</v>
      </c>
      <c r="BV77" s="840">
        <v>2</v>
      </c>
      <c r="BW77" s="840">
        <v>2</v>
      </c>
      <c r="BX77" s="840">
        <v>2</v>
      </c>
      <c r="BY77" s="840">
        <v>2</v>
      </c>
      <c r="BZ77" s="840">
        <v>2</v>
      </c>
      <c r="CA77" s="840">
        <v>2</v>
      </c>
      <c r="CB77" s="845">
        <v>1</v>
      </c>
      <c r="CC77" s="840">
        <v>2</v>
      </c>
      <c r="CD77" s="416">
        <f t="shared" si="56"/>
        <v>20</v>
      </c>
      <c r="CE77" s="870">
        <f t="shared" si="57"/>
        <v>0.83333333333333337</v>
      </c>
      <c r="CF77" s="416">
        <f t="shared" si="58"/>
        <v>4</v>
      </c>
      <c r="CG77" s="870">
        <f t="shared" si="59"/>
        <v>0.16666666666666666</v>
      </c>
      <c r="CH77" s="416">
        <f t="shared" si="60"/>
        <v>0</v>
      </c>
      <c r="CI77" s="871">
        <f t="shared" si="61"/>
        <v>0</v>
      </c>
      <c r="CJ77" s="416">
        <f t="shared" si="62"/>
        <v>1.8333333333333333</v>
      </c>
      <c r="CK77" s="872" t="str">
        <f>IF(CJ77&gt;=1.6,"Đạt mục tiêu",IF(CJ77&gt;=1,"Cần cố gắng","Chưa đạt"))</f>
        <v>Đạt mục tiêu</v>
      </c>
    </row>
    <row r="78" spans="1:89" s="184" customFormat="1" ht="78.75" hidden="1">
      <c r="A78" s="171">
        <v>62</v>
      </c>
      <c r="B78" s="178">
        <v>62</v>
      </c>
      <c r="C78" s="186" t="s">
        <v>634</v>
      </c>
      <c r="D78" s="244" t="s">
        <v>14</v>
      </c>
      <c r="E78" s="186" t="s">
        <v>635</v>
      </c>
      <c r="F78" s="244" t="s">
        <v>17</v>
      </c>
      <c r="G78" s="186" t="s">
        <v>635</v>
      </c>
      <c r="H78" s="542" t="s">
        <v>311</v>
      </c>
      <c r="I78" s="845"/>
      <c r="J78" s="864" t="s">
        <v>11</v>
      </c>
      <c r="K78" s="845"/>
      <c r="L78" s="845"/>
      <c r="M78" s="845"/>
      <c r="N78" s="191"/>
      <c r="O78" s="261" t="s">
        <v>16</v>
      </c>
      <c r="P78" s="845"/>
      <c r="Q78" s="845"/>
      <c r="R78" s="845"/>
      <c r="S78" s="845"/>
      <c r="T78" s="845"/>
      <c r="U78" s="194">
        <f t="shared" si="23"/>
        <v>1</v>
      </c>
      <c r="V78" s="845"/>
      <c r="W78" s="845"/>
      <c r="X78" s="845"/>
      <c r="Y78" s="845"/>
      <c r="Z78" s="845"/>
      <c r="AA78" s="845"/>
      <c r="AB78" s="845"/>
      <c r="AC78" s="845"/>
      <c r="AD78" s="845"/>
      <c r="AE78" s="845"/>
      <c r="AF78" s="845"/>
      <c r="AG78" s="845"/>
      <c r="AH78" s="845"/>
      <c r="AI78" s="845"/>
      <c r="AJ78" s="845"/>
      <c r="AK78" s="845"/>
      <c r="AL78" s="845"/>
      <c r="AM78" s="845" t="s">
        <v>728</v>
      </c>
      <c r="AN78" s="845" t="s">
        <v>728</v>
      </c>
      <c r="AO78" s="845" t="s">
        <v>728</v>
      </c>
      <c r="AP78" s="845" t="s">
        <v>723</v>
      </c>
      <c r="AQ78" s="845"/>
      <c r="AR78" s="845"/>
      <c r="AS78" s="845"/>
      <c r="AT78" s="845"/>
      <c r="AU78" s="845"/>
      <c r="AV78" s="845"/>
      <c r="AW78" s="845"/>
      <c r="AX78" s="845"/>
      <c r="AY78" s="845"/>
      <c r="AZ78" s="845"/>
      <c r="BA78" s="845"/>
      <c r="BB78" s="845"/>
      <c r="BC78" s="845"/>
      <c r="BD78" s="845"/>
      <c r="BE78" s="845"/>
      <c r="BF78" s="845">
        <v>2</v>
      </c>
      <c r="BG78" s="845">
        <v>1</v>
      </c>
      <c r="BH78" s="845">
        <v>2</v>
      </c>
      <c r="BI78" s="845">
        <v>1</v>
      </c>
      <c r="BJ78" s="845">
        <v>2</v>
      </c>
      <c r="BK78" s="845">
        <v>2</v>
      </c>
      <c r="BL78" s="845">
        <v>2</v>
      </c>
      <c r="BM78" s="845">
        <v>2</v>
      </c>
      <c r="BN78" s="845">
        <v>2</v>
      </c>
      <c r="BO78" s="845">
        <v>2</v>
      </c>
      <c r="BP78" s="845">
        <v>2</v>
      </c>
      <c r="BQ78" s="845">
        <v>2</v>
      </c>
      <c r="BR78" s="845">
        <v>2</v>
      </c>
      <c r="BS78" s="845">
        <v>2</v>
      </c>
      <c r="BT78" s="845">
        <v>2</v>
      </c>
      <c r="BU78" s="845">
        <v>2</v>
      </c>
      <c r="BV78" s="845">
        <v>2</v>
      </c>
      <c r="BW78" s="845">
        <v>2</v>
      </c>
      <c r="BX78" s="845">
        <v>2</v>
      </c>
      <c r="BY78" s="845">
        <v>2</v>
      </c>
      <c r="BZ78" s="845">
        <v>2</v>
      </c>
      <c r="CA78" s="845">
        <v>2</v>
      </c>
      <c r="CB78" s="845">
        <v>1</v>
      </c>
      <c r="CC78" s="845">
        <v>1</v>
      </c>
      <c r="CD78" s="191">
        <f t="shared" si="56"/>
        <v>20</v>
      </c>
      <c r="CE78" s="868">
        <f t="shared" si="57"/>
        <v>0.83333333333333337</v>
      </c>
      <c r="CF78" s="191">
        <f t="shared" si="58"/>
        <v>4</v>
      </c>
      <c r="CG78" s="868">
        <f t="shared" si="59"/>
        <v>0.16666666666666666</v>
      </c>
      <c r="CH78" s="191">
        <f t="shared" si="60"/>
        <v>0</v>
      </c>
      <c r="CI78" s="868">
        <f t="shared" si="61"/>
        <v>0</v>
      </c>
      <c r="CJ78" s="191">
        <f t="shared" si="62"/>
        <v>1.8333333333333333</v>
      </c>
      <c r="CK78" s="869" t="str">
        <f t="shared" ref="CK78:CK79" si="63">IF(CJ78&gt;=1.6,"Đạt mục tiêu",IF(CJ78&gt;=1,"Cần cố gắng","Chưa đạt"))</f>
        <v>Đạt mục tiêu</v>
      </c>
    </row>
    <row r="79" spans="1:89" s="184" customFormat="1" ht="51.75" hidden="1" customHeight="1">
      <c r="A79" s="171">
        <v>63</v>
      </c>
      <c r="B79" s="178">
        <v>63</v>
      </c>
      <c r="C79" s="186" t="s">
        <v>636</v>
      </c>
      <c r="D79" s="244" t="s">
        <v>14</v>
      </c>
      <c r="E79" s="186" t="s">
        <v>637</v>
      </c>
      <c r="F79" s="244" t="s">
        <v>17</v>
      </c>
      <c r="G79" s="186" t="s">
        <v>637</v>
      </c>
      <c r="H79" s="190" t="s">
        <v>651</v>
      </c>
      <c r="I79" s="845"/>
      <c r="J79" s="864" t="s">
        <v>11</v>
      </c>
      <c r="K79" s="845"/>
      <c r="L79" s="845"/>
      <c r="M79" s="845"/>
      <c r="N79" s="191"/>
      <c r="O79" s="191"/>
      <c r="P79" s="845"/>
      <c r="Q79" s="845" t="s">
        <v>16</v>
      </c>
      <c r="R79" s="845"/>
      <c r="S79" s="845"/>
      <c r="T79" s="845"/>
      <c r="U79" s="194">
        <f t="shared" si="23"/>
        <v>1</v>
      </c>
      <c r="V79" s="845"/>
      <c r="W79" s="845"/>
      <c r="X79" s="845"/>
      <c r="Y79" s="845"/>
      <c r="Z79" s="845"/>
      <c r="AA79" s="845"/>
      <c r="AB79" s="845"/>
      <c r="AC79" s="845"/>
      <c r="AD79" s="845"/>
      <c r="AE79" s="845"/>
      <c r="AF79" s="845"/>
      <c r="AG79" s="845"/>
      <c r="AH79" s="845"/>
      <c r="AI79" s="845"/>
      <c r="AJ79" s="845"/>
      <c r="AK79" s="845"/>
      <c r="AL79" s="845"/>
      <c r="AM79" s="845"/>
      <c r="AN79" s="845"/>
      <c r="AO79" s="845"/>
      <c r="AP79" s="845"/>
      <c r="AQ79" s="845"/>
      <c r="AR79" s="845"/>
      <c r="AS79" s="845"/>
      <c r="AT79" s="845" t="s">
        <v>728</v>
      </c>
      <c r="AU79" s="845" t="s">
        <v>725</v>
      </c>
      <c r="AV79" s="845" t="s">
        <v>725</v>
      </c>
      <c r="AW79" s="845" t="s">
        <v>728</v>
      </c>
      <c r="AX79" s="845"/>
      <c r="AY79" s="845"/>
      <c r="AZ79" s="845"/>
      <c r="BA79" s="845"/>
      <c r="BB79" s="845"/>
      <c r="BC79" s="845"/>
      <c r="BD79" s="845"/>
      <c r="BE79" s="845"/>
      <c r="BF79" s="845">
        <v>2</v>
      </c>
      <c r="BG79" s="845">
        <v>1</v>
      </c>
      <c r="BH79" s="845">
        <v>2</v>
      </c>
      <c r="BI79" s="845">
        <v>1</v>
      </c>
      <c r="BJ79" s="845">
        <v>2</v>
      </c>
      <c r="BK79" s="845">
        <v>2</v>
      </c>
      <c r="BL79" s="845">
        <v>2</v>
      </c>
      <c r="BM79" s="845">
        <v>2</v>
      </c>
      <c r="BN79" s="845">
        <v>2</v>
      </c>
      <c r="BO79" s="845">
        <v>2</v>
      </c>
      <c r="BP79" s="845">
        <v>2</v>
      </c>
      <c r="BQ79" s="845">
        <v>2</v>
      </c>
      <c r="BR79" s="845">
        <v>2</v>
      </c>
      <c r="BS79" s="845">
        <v>2</v>
      </c>
      <c r="BT79" s="845">
        <v>2</v>
      </c>
      <c r="BU79" s="845">
        <v>2</v>
      </c>
      <c r="BV79" s="845">
        <v>2</v>
      </c>
      <c r="BW79" s="845">
        <v>2</v>
      </c>
      <c r="BX79" s="845">
        <v>1</v>
      </c>
      <c r="BY79" s="845">
        <v>2</v>
      </c>
      <c r="BZ79" s="845">
        <v>2</v>
      </c>
      <c r="CA79" s="845">
        <v>2</v>
      </c>
      <c r="CB79" s="845">
        <v>1</v>
      </c>
      <c r="CC79" s="845">
        <v>1</v>
      </c>
      <c r="CD79" s="191">
        <f t="shared" si="56"/>
        <v>19</v>
      </c>
      <c r="CE79" s="868">
        <f t="shared" si="57"/>
        <v>0.79166666666666663</v>
      </c>
      <c r="CF79" s="191">
        <f t="shared" si="58"/>
        <v>5</v>
      </c>
      <c r="CG79" s="868">
        <f t="shared" si="59"/>
        <v>0.20833333333333334</v>
      </c>
      <c r="CH79" s="191">
        <f t="shared" si="60"/>
        <v>0</v>
      </c>
      <c r="CI79" s="868">
        <f t="shared" si="61"/>
        <v>0</v>
      </c>
      <c r="CJ79" s="191">
        <f t="shared" si="62"/>
        <v>1.7916666666666667</v>
      </c>
      <c r="CK79" s="869" t="str">
        <f t="shared" si="63"/>
        <v>Đạt mục tiêu</v>
      </c>
    </row>
    <row r="80" spans="1:89" s="184" customFormat="1" ht="78.75" hidden="1">
      <c r="A80" s="171">
        <v>64</v>
      </c>
      <c r="B80" s="178">
        <v>64</v>
      </c>
      <c r="C80" s="186" t="s">
        <v>638</v>
      </c>
      <c r="D80" s="244" t="s">
        <v>18</v>
      </c>
      <c r="E80" s="186" t="s">
        <v>639</v>
      </c>
      <c r="F80" s="244" t="s">
        <v>18</v>
      </c>
      <c r="G80" s="186" t="s">
        <v>639</v>
      </c>
      <c r="H80" s="190" t="s">
        <v>650</v>
      </c>
      <c r="I80" s="845"/>
      <c r="J80" s="864" t="s">
        <v>11</v>
      </c>
      <c r="K80" s="845"/>
      <c r="L80" s="845" t="s">
        <v>16</v>
      </c>
      <c r="M80" s="845"/>
      <c r="N80" s="191"/>
      <c r="O80" s="191"/>
      <c r="P80" s="845"/>
      <c r="Q80" s="845"/>
      <c r="R80" s="845"/>
      <c r="S80" s="845"/>
      <c r="T80" s="845"/>
      <c r="U80" s="194">
        <f t="shared" si="23"/>
        <v>1</v>
      </c>
      <c r="V80" s="845"/>
      <c r="W80" s="845"/>
      <c r="X80" s="845"/>
      <c r="Y80" s="845"/>
      <c r="Z80" s="845" t="s">
        <v>728</v>
      </c>
      <c r="AA80" s="845" t="s">
        <v>728</v>
      </c>
      <c r="AB80" s="845" t="s">
        <v>728</v>
      </c>
      <c r="AC80" s="845" t="s">
        <v>728</v>
      </c>
      <c r="AD80" s="845"/>
      <c r="AE80" s="845"/>
      <c r="AF80" s="845"/>
      <c r="AG80" s="845"/>
      <c r="AH80" s="845"/>
      <c r="AI80" s="845"/>
      <c r="AJ80" s="845"/>
      <c r="AK80" s="845"/>
      <c r="AL80" s="845"/>
      <c r="AM80" s="845"/>
      <c r="AN80" s="845"/>
      <c r="AO80" s="845"/>
      <c r="AP80" s="845"/>
      <c r="AQ80" s="845"/>
      <c r="AR80" s="845"/>
      <c r="AS80" s="845"/>
      <c r="AT80" s="845"/>
      <c r="AU80" s="845"/>
      <c r="AV80" s="845"/>
      <c r="AW80" s="845"/>
      <c r="AX80" s="845"/>
      <c r="AY80" s="845"/>
      <c r="AZ80" s="845"/>
      <c r="BA80" s="845"/>
      <c r="BB80" s="845"/>
      <c r="BC80" s="845"/>
      <c r="BD80" s="845"/>
      <c r="BE80" s="845"/>
      <c r="BF80" s="845">
        <v>2</v>
      </c>
      <c r="BG80" s="845">
        <v>2</v>
      </c>
      <c r="BH80" s="845">
        <v>2</v>
      </c>
      <c r="BI80" s="845">
        <v>2</v>
      </c>
      <c r="BJ80" s="845">
        <v>1</v>
      </c>
      <c r="BK80" s="845">
        <v>2</v>
      </c>
      <c r="BL80" s="845">
        <v>2</v>
      </c>
      <c r="BM80" s="845">
        <v>2</v>
      </c>
      <c r="BN80" s="845">
        <v>2</v>
      </c>
      <c r="BO80" s="845">
        <v>1</v>
      </c>
      <c r="BP80" s="845">
        <v>1</v>
      </c>
      <c r="BQ80" s="845">
        <v>2</v>
      </c>
      <c r="BR80" s="845">
        <v>2</v>
      </c>
      <c r="BS80" s="845">
        <v>1</v>
      </c>
      <c r="BT80" s="845">
        <v>2</v>
      </c>
      <c r="BU80" s="845">
        <v>2</v>
      </c>
      <c r="BV80" s="845">
        <v>2</v>
      </c>
      <c r="BW80" s="845">
        <v>2</v>
      </c>
      <c r="BX80" s="845">
        <v>2</v>
      </c>
      <c r="BY80" s="845">
        <v>2</v>
      </c>
      <c r="BZ80" s="845">
        <v>2</v>
      </c>
      <c r="CA80" s="845">
        <v>2</v>
      </c>
      <c r="CB80" s="845">
        <v>1</v>
      </c>
      <c r="CC80" s="845">
        <v>2</v>
      </c>
      <c r="CD80" s="191">
        <f t="shared" si="56"/>
        <v>19</v>
      </c>
      <c r="CE80" s="867">
        <f t="shared" si="57"/>
        <v>0.79166666666666663</v>
      </c>
      <c r="CF80" s="191">
        <f t="shared" si="58"/>
        <v>5</v>
      </c>
      <c r="CG80" s="867">
        <f t="shared" si="59"/>
        <v>0.20833333333333334</v>
      </c>
      <c r="CH80" s="191">
        <f t="shared" si="60"/>
        <v>0</v>
      </c>
      <c r="CI80" s="868">
        <f t="shared" si="61"/>
        <v>0</v>
      </c>
      <c r="CJ80" s="191">
        <f t="shared" si="62"/>
        <v>1.7916666666666667</v>
      </c>
      <c r="CK80" s="869" t="str">
        <f t="shared" ref="CK80" si="64">IF(CJ80&gt;=1.6,"Đạt mục tiêu",IF(CJ80&gt;=1,"Cần cố gắng","Chưa đạt"))</f>
        <v>Đạt mục tiêu</v>
      </c>
    </row>
    <row r="81" spans="1:96" ht="78.75" hidden="1">
      <c r="A81" s="839">
        <v>65</v>
      </c>
      <c r="B81" s="178">
        <v>65</v>
      </c>
      <c r="C81" s="212" t="s">
        <v>640</v>
      </c>
      <c r="D81" s="244" t="s">
        <v>18</v>
      </c>
      <c r="E81" s="212" t="s">
        <v>641</v>
      </c>
      <c r="F81" s="244" t="s">
        <v>17</v>
      </c>
      <c r="G81" s="186" t="s">
        <v>641</v>
      </c>
      <c r="H81" s="240" t="s">
        <v>649</v>
      </c>
      <c r="I81" s="845"/>
      <c r="J81" s="864" t="s">
        <v>11</v>
      </c>
      <c r="K81" s="845"/>
      <c r="L81" s="845"/>
      <c r="M81" s="845"/>
      <c r="N81" s="839" t="s">
        <v>16</v>
      </c>
      <c r="O81" s="191"/>
      <c r="P81" s="845"/>
      <c r="Q81" s="845"/>
      <c r="R81" s="845"/>
      <c r="S81" s="845"/>
      <c r="T81" s="845"/>
      <c r="U81" s="194">
        <f t="shared" si="23"/>
        <v>1</v>
      </c>
      <c r="V81" s="845"/>
      <c r="W81" s="845"/>
      <c r="X81" s="845"/>
      <c r="Y81" s="845"/>
      <c r="Z81" s="845"/>
      <c r="AA81" s="845"/>
      <c r="AB81" s="845"/>
      <c r="AC81" s="845"/>
      <c r="AD81" s="845"/>
      <c r="AE81" s="845"/>
      <c r="AF81" s="845"/>
      <c r="AG81" s="845"/>
      <c r="AH81" s="839" t="s">
        <v>728</v>
      </c>
      <c r="AI81" s="839" t="s">
        <v>728</v>
      </c>
      <c r="AJ81" s="839" t="s">
        <v>728</v>
      </c>
      <c r="AK81" s="839" t="s">
        <v>728</v>
      </c>
      <c r="AL81" s="839" t="s">
        <v>728</v>
      </c>
      <c r="AM81" s="845"/>
      <c r="AN81" s="845"/>
      <c r="AO81" s="845"/>
      <c r="AP81" s="845"/>
      <c r="AQ81" s="845"/>
      <c r="AR81" s="845"/>
      <c r="AS81" s="845"/>
      <c r="AT81" s="845"/>
      <c r="AU81" s="845"/>
      <c r="AV81" s="845"/>
      <c r="AW81" s="845"/>
      <c r="AX81" s="845"/>
      <c r="AY81" s="845"/>
      <c r="AZ81" s="845"/>
      <c r="BA81" s="845"/>
      <c r="BB81" s="845"/>
      <c r="BC81" s="845"/>
      <c r="BD81" s="845"/>
      <c r="BE81" s="845"/>
      <c r="BF81" s="540">
        <v>2</v>
      </c>
      <c r="BG81" s="540">
        <v>2</v>
      </c>
      <c r="BH81" s="540">
        <v>2</v>
      </c>
      <c r="BI81" s="540">
        <v>2</v>
      </c>
      <c r="BJ81" s="540">
        <v>2</v>
      </c>
      <c r="BK81" s="540">
        <v>1</v>
      </c>
      <c r="BL81" s="540">
        <v>2</v>
      </c>
      <c r="BM81" s="540">
        <v>2</v>
      </c>
      <c r="BN81" s="540">
        <v>1</v>
      </c>
      <c r="BO81" s="540">
        <v>2</v>
      </c>
      <c r="BP81" s="540">
        <v>2</v>
      </c>
      <c r="BQ81" s="540">
        <v>2</v>
      </c>
      <c r="BR81" s="540">
        <v>2</v>
      </c>
      <c r="BS81" s="540">
        <v>2</v>
      </c>
      <c r="BT81" s="540">
        <v>1</v>
      </c>
      <c r="BU81" s="540">
        <v>2</v>
      </c>
      <c r="BV81" s="540">
        <v>2</v>
      </c>
      <c r="BW81" s="540">
        <v>2</v>
      </c>
      <c r="BX81" s="540">
        <v>2</v>
      </c>
      <c r="BY81" s="540">
        <v>2</v>
      </c>
      <c r="BZ81" s="540">
        <v>2</v>
      </c>
      <c r="CA81" s="540">
        <v>2</v>
      </c>
      <c r="CB81" s="845">
        <v>1</v>
      </c>
      <c r="CC81" s="540">
        <v>2</v>
      </c>
      <c r="CD81" s="541">
        <f t="shared" si="56"/>
        <v>20</v>
      </c>
      <c r="CE81" s="873">
        <f t="shared" si="57"/>
        <v>0.83333333333333337</v>
      </c>
      <c r="CF81" s="541">
        <f t="shared" si="58"/>
        <v>4</v>
      </c>
      <c r="CG81" s="873">
        <f t="shared" si="59"/>
        <v>0.16666666666666666</v>
      </c>
      <c r="CH81" s="541">
        <f t="shared" si="60"/>
        <v>0</v>
      </c>
      <c r="CI81" s="873">
        <f t="shared" si="61"/>
        <v>0</v>
      </c>
      <c r="CJ81" s="541">
        <f t="shared" si="62"/>
        <v>1.8333333333333333</v>
      </c>
      <c r="CK81" s="874" t="str">
        <f>IF(CJ81&gt;=1.6,"Đạt mục tiêu",IF(CJ81&gt;=1,"Cần cố gắng","Chưa đạt"))</f>
        <v>Đạt mục tiêu</v>
      </c>
    </row>
    <row r="82" spans="1:96" s="184" customFormat="1" ht="60.75" hidden="1" customHeight="1">
      <c r="A82" s="171">
        <v>66</v>
      </c>
      <c r="B82" s="178">
        <v>66</v>
      </c>
      <c r="C82" s="186" t="s">
        <v>642</v>
      </c>
      <c r="D82" s="244" t="s">
        <v>17</v>
      </c>
      <c r="E82" s="186" t="s">
        <v>643</v>
      </c>
      <c r="F82" s="244" t="s">
        <v>17</v>
      </c>
      <c r="G82" s="186" t="s">
        <v>643</v>
      </c>
      <c r="H82" s="542" t="s">
        <v>312</v>
      </c>
      <c r="I82" s="845"/>
      <c r="J82" s="864" t="s">
        <v>11</v>
      </c>
      <c r="K82" s="845"/>
      <c r="L82" s="845"/>
      <c r="M82" s="845"/>
      <c r="N82" s="191"/>
      <c r="O82" s="261" t="s">
        <v>16</v>
      </c>
      <c r="P82" s="845"/>
      <c r="Q82" s="845"/>
      <c r="R82" s="845"/>
      <c r="S82" s="845"/>
      <c r="T82" s="845"/>
      <c r="U82" s="194">
        <f t="shared" si="23"/>
        <v>1</v>
      </c>
      <c r="V82" s="845"/>
      <c r="W82" s="845"/>
      <c r="X82" s="845"/>
      <c r="Y82" s="845"/>
      <c r="Z82" s="845"/>
      <c r="AA82" s="845"/>
      <c r="AB82" s="845"/>
      <c r="AC82" s="845"/>
      <c r="AD82" s="845"/>
      <c r="AE82" s="845"/>
      <c r="AF82" s="845"/>
      <c r="AG82" s="845"/>
      <c r="AH82" s="845"/>
      <c r="AI82" s="845"/>
      <c r="AJ82" s="845"/>
      <c r="AK82" s="845"/>
      <c r="AL82" s="845"/>
      <c r="AM82" s="845" t="s">
        <v>723</v>
      </c>
      <c r="AN82" s="845" t="s">
        <v>725</v>
      </c>
      <c r="AO82" s="845" t="s">
        <v>728</v>
      </c>
      <c r="AP82" s="845" t="s">
        <v>725</v>
      </c>
      <c r="AQ82" s="845"/>
      <c r="AR82" s="845"/>
      <c r="AS82" s="845"/>
      <c r="AT82" s="845"/>
      <c r="AU82" s="845"/>
      <c r="AV82" s="845"/>
      <c r="AW82" s="845"/>
      <c r="AX82" s="845"/>
      <c r="AY82" s="845"/>
      <c r="AZ82" s="845"/>
      <c r="BA82" s="845"/>
      <c r="BB82" s="845"/>
      <c r="BC82" s="845"/>
      <c r="BD82" s="845"/>
      <c r="BE82" s="845"/>
      <c r="BF82" s="845">
        <v>2</v>
      </c>
      <c r="BG82" s="845">
        <v>2</v>
      </c>
      <c r="BH82" s="845">
        <v>2</v>
      </c>
      <c r="BI82" s="845">
        <v>1</v>
      </c>
      <c r="BJ82" s="845">
        <v>2</v>
      </c>
      <c r="BK82" s="845">
        <v>2</v>
      </c>
      <c r="BL82" s="845">
        <v>2</v>
      </c>
      <c r="BM82" s="845">
        <v>2</v>
      </c>
      <c r="BN82" s="845">
        <v>2</v>
      </c>
      <c r="BO82" s="845">
        <v>2</v>
      </c>
      <c r="BP82" s="845">
        <v>2</v>
      </c>
      <c r="BQ82" s="845">
        <v>2</v>
      </c>
      <c r="BR82" s="845">
        <v>2</v>
      </c>
      <c r="BS82" s="845">
        <v>1</v>
      </c>
      <c r="BT82" s="845">
        <v>1</v>
      </c>
      <c r="BU82" s="845">
        <v>2</v>
      </c>
      <c r="BV82" s="845">
        <v>2</v>
      </c>
      <c r="BW82" s="845">
        <v>2</v>
      </c>
      <c r="BX82" s="845">
        <v>2</v>
      </c>
      <c r="BY82" s="845">
        <v>2</v>
      </c>
      <c r="BZ82" s="845">
        <v>2</v>
      </c>
      <c r="CA82" s="845">
        <v>2</v>
      </c>
      <c r="CB82" s="845">
        <v>2</v>
      </c>
      <c r="CC82" s="845">
        <v>1</v>
      </c>
      <c r="CD82" s="191">
        <f t="shared" si="56"/>
        <v>20</v>
      </c>
      <c r="CE82" s="868">
        <f t="shared" si="57"/>
        <v>0.83333333333333337</v>
      </c>
      <c r="CF82" s="191">
        <f t="shared" si="58"/>
        <v>4</v>
      </c>
      <c r="CG82" s="868">
        <f t="shared" si="59"/>
        <v>0.16666666666666666</v>
      </c>
      <c r="CH82" s="191">
        <f t="shared" si="60"/>
        <v>0</v>
      </c>
      <c r="CI82" s="868">
        <f t="shared" si="61"/>
        <v>0</v>
      </c>
      <c r="CJ82" s="191">
        <f t="shared" si="62"/>
        <v>1.8333333333333333</v>
      </c>
      <c r="CK82" s="869" t="str">
        <f t="shared" ref="CK82:CK84" si="65">IF(CJ82&gt;=1.6,"Đạt mục tiêu",IF(CJ82&gt;=1,"Cần cố gắng","Chưa đạt"))</f>
        <v>Đạt mục tiêu</v>
      </c>
    </row>
    <row r="83" spans="1:96" s="184" customFormat="1" ht="78.75" hidden="1">
      <c r="A83" s="171">
        <v>67</v>
      </c>
      <c r="B83" s="178">
        <v>67</v>
      </c>
      <c r="C83" s="186" t="s">
        <v>644</v>
      </c>
      <c r="D83" s="244" t="s">
        <v>17</v>
      </c>
      <c r="E83" s="186" t="s">
        <v>645</v>
      </c>
      <c r="F83" s="244" t="s">
        <v>17</v>
      </c>
      <c r="G83" s="186" t="s">
        <v>645</v>
      </c>
      <c r="H83" s="542" t="s">
        <v>313</v>
      </c>
      <c r="I83" s="845"/>
      <c r="J83" s="864" t="s">
        <v>11</v>
      </c>
      <c r="K83" s="845"/>
      <c r="L83" s="845" t="s">
        <v>16</v>
      </c>
      <c r="M83" s="845"/>
      <c r="N83" s="191"/>
      <c r="O83" s="191"/>
      <c r="P83" s="845"/>
      <c r="Q83" s="845"/>
      <c r="R83" s="845"/>
      <c r="S83" s="845"/>
      <c r="T83" s="845"/>
      <c r="U83" s="194">
        <f t="shared" si="23"/>
        <v>1</v>
      </c>
      <c r="V83" s="845"/>
      <c r="W83" s="845"/>
      <c r="X83" s="845"/>
      <c r="Y83" s="845"/>
      <c r="Z83" s="845" t="s">
        <v>728</v>
      </c>
      <c r="AA83" s="845" t="s">
        <v>728</v>
      </c>
      <c r="AB83" s="845" t="s">
        <v>728</v>
      </c>
      <c r="AC83" s="845" t="s">
        <v>728</v>
      </c>
      <c r="AD83" s="845"/>
      <c r="AE83" s="845"/>
      <c r="AF83" s="845"/>
      <c r="AG83" s="845"/>
      <c r="AH83" s="845"/>
      <c r="AI83" s="845"/>
      <c r="AJ83" s="845"/>
      <c r="AK83" s="845"/>
      <c r="AL83" s="845"/>
      <c r="AM83" s="845"/>
      <c r="AN83" s="845"/>
      <c r="AO83" s="845"/>
      <c r="AP83" s="845"/>
      <c r="AQ83" s="845"/>
      <c r="AR83" s="845"/>
      <c r="AS83" s="845"/>
      <c r="AT83" s="845"/>
      <c r="AU83" s="845"/>
      <c r="AV83" s="845"/>
      <c r="AW83" s="845"/>
      <c r="AX83" s="845"/>
      <c r="AY83" s="845"/>
      <c r="AZ83" s="845"/>
      <c r="BA83" s="845"/>
      <c r="BB83" s="845"/>
      <c r="BC83" s="845"/>
      <c r="BD83" s="845"/>
      <c r="BE83" s="845"/>
      <c r="BF83" s="845">
        <v>2</v>
      </c>
      <c r="BG83" s="845">
        <v>2</v>
      </c>
      <c r="BH83" s="845">
        <v>2</v>
      </c>
      <c r="BI83" s="845">
        <v>2</v>
      </c>
      <c r="BJ83" s="845">
        <v>2</v>
      </c>
      <c r="BK83" s="845">
        <v>2</v>
      </c>
      <c r="BL83" s="845">
        <v>2</v>
      </c>
      <c r="BM83" s="845">
        <v>2</v>
      </c>
      <c r="BN83" s="845">
        <v>1</v>
      </c>
      <c r="BO83" s="845">
        <v>1</v>
      </c>
      <c r="BP83" s="845">
        <v>1</v>
      </c>
      <c r="BQ83" s="845">
        <v>2</v>
      </c>
      <c r="BR83" s="845">
        <v>2</v>
      </c>
      <c r="BS83" s="845">
        <v>1</v>
      </c>
      <c r="BT83" s="845">
        <v>2</v>
      </c>
      <c r="BU83" s="845">
        <v>2</v>
      </c>
      <c r="BV83" s="845">
        <v>2</v>
      </c>
      <c r="BW83" s="845">
        <v>2</v>
      </c>
      <c r="BX83" s="845">
        <v>2</v>
      </c>
      <c r="BY83" s="845">
        <v>2</v>
      </c>
      <c r="BZ83" s="845">
        <v>2</v>
      </c>
      <c r="CA83" s="845">
        <v>2</v>
      </c>
      <c r="CB83" s="845">
        <v>2</v>
      </c>
      <c r="CC83" s="845">
        <v>2</v>
      </c>
      <c r="CD83" s="191">
        <f t="shared" si="56"/>
        <v>20</v>
      </c>
      <c r="CE83" s="867">
        <f t="shared" si="57"/>
        <v>0.83333333333333337</v>
      </c>
      <c r="CF83" s="191">
        <f t="shared" si="58"/>
        <v>4</v>
      </c>
      <c r="CG83" s="867">
        <f t="shared" si="59"/>
        <v>0.16666666666666666</v>
      </c>
      <c r="CH83" s="191">
        <f t="shared" si="60"/>
        <v>0</v>
      </c>
      <c r="CI83" s="868">
        <f t="shared" si="61"/>
        <v>0</v>
      </c>
      <c r="CJ83" s="191">
        <f t="shared" si="62"/>
        <v>1.8333333333333333</v>
      </c>
      <c r="CK83" s="869" t="str">
        <f t="shared" si="65"/>
        <v>Đạt mục tiêu</v>
      </c>
    </row>
    <row r="84" spans="1:96" s="184" customFormat="1" ht="84.75" hidden="1" customHeight="1">
      <c r="A84" s="171">
        <v>68</v>
      </c>
      <c r="B84" s="178">
        <v>68</v>
      </c>
      <c r="C84" s="186" t="s">
        <v>646</v>
      </c>
      <c r="D84" s="244" t="s">
        <v>14</v>
      </c>
      <c r="E84" s="186" t="s">
        <v>647</v>
      </c>
      <c r="F84" s="244" t="s">
        <v>14</v>
      </c>
      <c r="G84" s="186" t="s">
        <v>647</v>
      </c>
      <c r="H84" s="190" t="s">
        <v>648</v>
      </c>
      <c r="I84" s="845"/>
      <c r="J84" s="864" t="s">
        <v>11</v>
      </c>
      <c r="K84" s="845"/>
      <c r="L84" s="845"/>
      <c r="M84" s="845"/>
      <c r="N84" s="191"/>
      <c r="O84" s="191"/>
      <c r="P84" s="845"/>
      <c r="Q84" s="845"/>
      <c r="R84" s="845"/>
      <c r="S84" s="845" t="s">
        <v>16</v>
      </c>
      <c r="T84" s="845"/>
      <c r="U84" s="194">
        <f t="shared" si="23"/>
        <v>1</v>
      </c>
      <c r="V84" s="845"/>
      <c r="W84" s="845"/>
      <c r="X84" s="845"/>
      <c r="Y84" s="845"/>
      <c r="Z84" s="845"/>
      <c r="AA84" s="845"/>
      <c r="AB84" s="845"/>
      <c r="AC84" s="845"/>
      <c r="AD84" s="845"/>
      <c r="AE84" s="845"/>
      <c r="AF84" s="845"/>
      <c r="AG84" s="845"/>
      <c r="AH84" s="845"/>
      <c r="AI84" s="845"/>
      <c r="AJ84" s="845"/>
      <c r="AK84" s="845"/>
      <c r="AL84" s="845"/>
      <c r="AM84" s="845"/>
      <c r="AN84" s="845"/>
      <c r="AO84" s="845"/>
      <c r="AP84" s="845"/>
      <c r="AQ84" s="845"/>
      <c r="AR84" s="845"/>
      <c r="AS84" s="845"/>
      <c r="AT84" s="845"/>
      <c r="AU84" s="845"/>
      <c r="AV84" s="845"/>
      <c r="AW84" s="845"/>
      <c r="AX84" s="845"/>
      <c r="AY84" s="845"/>
      <c r="AZ84" s="845" t="s">
        <v>725</v>
      </c>
      <c r="BA84" s="845" t="s">
        <v>727</v>
      </c>
      <c r="BB84" s="845" t="s">
        <v>727</v>
      </c>
      <c r="BC84" s="845" t="s">
        <v>726</v>
      </c>
      <c r="BD84" s="845"/>
      <c r="BE84" s="845"/>
      <c r="BF84" s="845">
        <v>2</v>
      </c>
      <c r="BG84" s="845">
        <v>2</v>
      </c>
      <c r="BH84" s="845">
        <v>2</v>
      </c>
      <c r="BI84" s="845">
        <v>2</v>
      </c>
      <c r="BJ84" s="845">
        <v>2</v>
      </c>
      <c r="BK84" s="845">
        <v>2</v>
      </c>
      <c r="BL84" s="845">
        <v>2</v>
      </c>
      <c r="BM84" s="845">
        <v>2</v>
      </c>
      <c r="BN84" s="845">
        <v>1</v>
      </c>
      <c r="BO84" s="845">
        <v>1</v>
      </c>
      <c r="BP84" s="845">
        <v>1</v>
      </c>
      <c r="BQ84" s="845">
        <v>2</v>
      </c>
      <c r="BR84" s="845">
        <v>2</v>
      </c>
      <c r="BS84" s="845">
        <v>1</v>
      </c>
      <c r="BT84" s="845">
        <v>2</v>
      </c>
      <c r="BU84" s="845">
        <v>2</v>
      </c>
      <c r="BV84" s="845">
        <v>2</v>
      </c>
      <c r="BW84" s="845">
        <v>2</v>
      </c>
      <c r="BX84" s="845">
        <v>2</v>
      </c>
      <c r="BY84" s="845">
        <v>2</v>
      </c>
      <c r="BZ84" s="845">
        <v>2</v>
      </c>
      <c r="CA84" s="845">
        <v>2</v>
      </c>
      <c r="CB84" s="845">
        <v>2</v>
      </c>
      <c r="CC84" s="845">
        <v>2</v>
      </c>
      <c r="CD84" s="191">
        <f t="shared" si="56"/>
        <v>20</v>
      </c>
      <c r="CE84" s="867">
        <f t="shared" si="57"/>
        <v>0.83333333333333337</v>
      </c>
      <c r="CF84" s="191">
        <f t="shared" si="58"/>
        <v>4</v>
      </c>
      <c r="CG84" s="867">
        <f t="shared" si="59"/>
        <v>0.16666666666666666</v>
      </c>
      <c r="CH84" s="191">
        <f t="shared" si="60"/>
        <v>0</v>
      </c>
      <c r="CI84" s="868">
        <f t="shared" si="61"/>
        <v>0</v>
      </c>
      <c r="CJ84" s="191">
        <f t="shared" si="62"/>
        <v>1.8333333333333333</v>
      </c>
      <c r="CK84" s="869" t="str">
        <f t="shared" si="65"/>
        <v>Đạt mục tiêu</v>
      </c>
    </row>
    <row r="85" spans="1:96" ht="37.5" hidden="1">
      <c r="A85" s="839">
        <v>69</v>
      </c>
      <c r="B85" s="178">
        <v>69</v>
      </c>
      <c r="C85" s="1447" t="s">
        <v>314</v>
      </c>
      <c r="D85" s="1448"/>
      <c r="E85" s="1449"/>
      <c r="F85" s="176" t="s">
        <v>316</v>
      </c>
      <c r="G85" s="176" t="s">
        <v>316</v>
      </c>
      <c r="H85" s="239" t="s">
        <v>316</v>
      </c>
      <c r="I85" s="176" t="s">
        <v>316</v>
      </c>
      <c r="J85" s="176" t="s">
        <v>316</v>
      </c>
      <c r="K85" s="506" t="s">
        <v>316</v>
      </c>
      <c r="L85" s="176" t="s">
        <v>316</v>
      </c>
      <c r="M85" s="176" t="s">
        <v>316</v>
      </c>
      <c r="N85" s="239" t="s">
        <v>316</v>
      </c>
      <c r="O85" s="176" t="s">
        <v>316</v>
      </c>
      <c r="P85" s="176" t="s">
        <v>316</v>
      </c>
      <c r="Q85" s="176" t="s">
        <v>316</v>
      </c>
      <c r="R85" s="176"/>
      <c r="S85" s="176" t="s">
        <v>316</v>
      </c>
      <c r="T85" s="176" t="s">
        <v>316</v>
      </c>
      <c r="U85" s="176" t="s">
        <v>316</v>
      </c>
      <c r="V85" s="176" t="s">
        <v>316</v>
      </c>
      <c r="W85" s="176" t="s">
        <v>316</v>
      </c>
      <c r="X85" s="176" t="s">
        <v>316</v>
      </c>
      <c r="Y85" s="176" t="s">
        <v>316</v>
      </c>
      <c r="Z85" s="176" t="s">
        <v>316</v>
      </c>
      <c r="AA85" s="176" t="s">
        <v>316</v>
      </c>
      <c r="AB85" s="176" t="s">
        <v>316</v>
      </c>
      <c r="AC85" s="176" t="s">
        <v>316</v>
      </c>
      <c r="AD85" s="176" t="s">
        <v>316</v>
      </c>
      <c r="AE85" s="176" t="s">
        <v>316</v>
      </c>
      <c r="AF85" s="176" t="s">
        <v>316</v>
      </c>
      <c r="AG85" s="176" t="s">
        <v>316</v>
      </c>
      <c r="AH85" s="239" t="s">
        <v>316</v>
      </c>
      <c r="AI85" s="239" t="s">
        <v>316</v>
      </c>
      <c r="AJ85" s="239" t="s">
        <v>316</v>
      </c>
      <c r="AK85" s="239" t="s">
        <v>316</v>
      </c>
      <c r="AL85" s="239" t="s">
        <v>316</v>
      </c>
      <c r="AM85" s="176" t="s">
        <v>316</v>
      </c>
      <c r="AN85" s="176" t="s">
        <v>316</v>
      </c>
      <c r="AO85" s="176" t="s">
        <v>316</v>
      </c>
      <c r="AP85" s="176" t="s">
        <v>316</v>
      </c>
      <c r="AQ85" s="176"/>
      <c r="AR85" s="176"/>
      <c r="AS85" s="176" t="s">
        <v>316</v>
      </c>
      <c r="AT85" s="176" t="s">
        <v>316</v>
      </c>
      <c r="AU85" s="176" t="s">
        <v>316</v>
      </c>
      <c r="AV85" s="176" t="s">
        <v>316</v>
      </c>
      <c r="AW85" s="176" t="s">
        <v>316</v>
      </c>
      <c r="AX85" s="176"/>
      <c r="AY85" s="176"/>
      <c r="AZ85" s="176" t="s">
        <v>316</v>
      </c>
      <c r="BA85" s="176"/>
      <c r="BB85" s="176"/>
      <c r="BC85" s="176" t="s">
        <v>316</v>
      </c>
      <c r="BD85" s="176"/>
      <c r="BE85" s="176" t="s">
        <v>316</v>
      </c>
      <c r="BF85" s="506" t="s">
        <v>316</v>
      </c>
      <c r="BG85" s="506" t="s">
        <v>316</v>
      </c>
      <c r="BH85" s="506" t="s">
        <v>316</v>
      </c>
      <c r="BI85" s="506" t="s">
        <v>316</v>
      </c>
      <c r="BJ85" s="506" t="s">
        <v>316</v>
      </c>
      <c r="BK85" s="506" t="s">
        <v>316</v>
      </c>
      <c r="BL85" s="506" t="s">
        <v>316</v>
      </c>
      <c r="BM85" s="506" t="s">
        <v>316</v>
      </c>
      <c r="BN85" s="506" t="s">
        <v>316</v>
      </c>
      <c r="BO85" s="506" t="s">
        <v>316</v>
      </c>
      <c r="BP85" s="506" t="s">
        <v>316</v>
      </c>
      <c r="BQ85" s="506" t="s">
        <v>316</v>
      </c>
      <c r="BR85" s="506" t="s">
        <v>316</v>
      </c>
      <c r="BS85" s="506" t="s">
        <v>316</v>
      </c>
      <c r="BT85" s="506" t="s">
        <v>316</v>
      </c>
      <c r="BU85" s="506" t="s">
        <v>316</v>
      </c>
      <c r="BV85" s="506" t="s">
        <v>316</v>
      </c>
      <c r="BW85" s="506"/>
      <c r="BX85" s="506"/>
      <c r="BY85" s="506"/>
      <c r="BZ85" s="506"/>
      <c r="CA85" s="506"/>
      <c r="CB85" s="506"/>
      <c r="CC85" s="506" t="s">
        <v>316</v>
      </c>
      <c r="CD85" s="541">
        <f t="shared" si="56"/>
        <v>0</v>
      </c>
      <c r="CE85" s="873">
        <f t="shared" si="57"/>
        <v>0</v>
      </c>
      <c r="CF85" s="541">
        <f t="shared" si="58"/>
        <v>0</v>
      </c>
      <c r="CG85" s="873">
        <f t="shared" si="59"/>
        <v>0</v>
      </c>
      <c r="CH85" s="541">
        <f t="shared" si="60"/>
        <v>0</v>
      </c>
      <c r="CI85" s="873">
        <f t="shared" si="61"/>
        <v>0</v>
      </c>
      <c r="CJ85" s="541">
        <f t="shared" si="62"/>
        <v>0</v>
      </c>
      <c r="CK85" s="541" t="str">
        <f>IF(CJ85&gt;=1.6,"Đạt mục tiêu",IF(CJ85&gt;=1,"Cần cố gắng","Chưa đạt"))</f>
        <v>Chưa đạt</v>
      </c>
    </row>
    <row r="86" spans="1:96" s="170" customFormat="1" ht="122.25" hidden="1" customHeight="1">
      <c r="A86" s="171">
        <v>70</v>
      </c>
      <c r="B86" s="178">
        <v>70</v>
      </c>
      <c r="C86" s="186" t="s">
        <v>658</v>
      </c>
      <c r="D86" s="244" t="s">
        <v>14</v>
      </c>
      <c r="E86" s="186" t="s">
        <v>656</v>
      </c>
      <c r="F86" s="244" t="s">
        <v>17</v>
      </c>
      <c r="G86" s="840" t="s">
        <v>705</v>
      </c>
      <c r="H86" s="210" t="s">
        <v>654</v>
      </c>
      <c r="I86" s="840" t="s">
        <v>212</v>
      </c>
      <c r="J86" s="836" t="s">
        <v>11</v>
      </c>
      <c r="K86" s="840"/>
      <c r="L86" s="840"/>
      <c r="M86" s="840" t="s">
        <v>16</v>
      </c>
      <c r="N86" s="840"/>
      <c r="O86" s="840"/>
      <c r="P86" s="840"/>
      <c r="Q86" s="171"/>
      <c r="R86" s="171" t="s">
        <v>16</v>
      </c>
      <c r="S86" s="840"/>
      <c r="T86" s="839"/>
      <c r="U86" s="237">
        <f t="shared" si="23"/>
        <v>2</v>
      </c>
      <c r="V86" s="840"/>
      <c r="W86" s="840"/>
      <c r="X86" s="840"/>
      <c r="Y86" s="840"/>
      <c r="Z86" s="840"/>
      <c r="AA86" s="840"/>
      <c r="AB86" s="840"/>
      <c r="AC86" s="840"/>
      <c r="AD86" s="840" t="s">
        <v>723</v>
      </c>
      <c r="AE86" s="840" t="s">
        <v>725</v>
      </c>
      <c r="AF86" s="840" t="s">
        <v>727</v>
      </c>
      <c r="AG86" s="840" t="s">
        <v>725</v>
      </c>
      <c r="AH86" s="840"/>
      <c r="AI86" s="840"/>
      <c r="AJ86" s="840"/>
      <c r="AK86" s="840"/>
      <c r="AL86" s="840"/>
      <c r="AM86" s="840"/>
      <c r="AN86" s="840"/>
      <c r="AO86" s="840"/>
      <c r="AP86" s="840"/>
      <c r="AQ86" s="840"/>
      <c r="AR86" s="840"/>
      <c r="AS86" s="840"/>
      <c r="AT86" s="840"/>
      <c r="AU86" s="840"/>
      <c r="AV86" s="840"/>
      <c r="AW86" s="840"/>
      <c r="AX86" s="840" t="s">
        <v>723</v>
      </c>
      <c r="AY86" s="840" t="s">
        <v>725</v>
      </c>
      <c r="AZ86" s="840"/>
      <c r="BA86" s="840"/>
      <c r="BB86" s="840"/>
      <c r="BC86" s="840"/>
      <c r="BD86" s="840"/>
      <c r="BE86" s="840"/>
      <c r="BF86" s="840">
        <v>2</v>
      </c>
      <c r="BG86" s="840">
        <v>2</v>
      </c>
      <c r="BH86" s="840">
        <v>2</v>
      </c>
      <c r="BI86" s="840">
        <v>2</v>
      </c>
      <c r="BJ86" s="840">
        <v>2</v>
      </c>
      <c r="BK86" s="840">
        <v>2</v>
      </c>
      <c r="BL86" s="840">
        <v>2</v>
      </c>
      <c r="BM86" s="840">
        <v>2</v>
      </c>
      <c r="BN86" s="840">
        <v>2</v>
      </c>
      <c r="BO86" s="840">
        <v>2</v>
      </c>
      <c r="BP86" s="840">
        <v>2</v>
      </c>
      <c r="BQ86" s="840">
        <v>2</v>
      </c>
      <c r="BR86" s="840">
        <v>1</v>
      </c>
      <c r="BS86" s="840">
        <v>2</v>
      </c>
      <c r="BT86" s="840">
        <v>1</v>
      </c>
      <c r="BU86" s="840">
        <v>2</v>
      </c>
      <c r="BV86" s="840">
        <v>2</v>
      </c>
      <c r="BW86" s="840">
        <v>2</v>
      </c>
      <c r="BX86" s="840">
        <v>2</v>
      </c>
      <c r="BY86" s="840">
        <v>2</v>
      </c>
      <c r="BZ86" s="840">
        <v>2</v>
      </c>
      <c r="CA86" s="840">
        <v>2</v>
      </c>
      <c r="CB86" s="840">
        <v>2</v>
      </c>
      <c r="CC86" s="840">
        <v>2</v>
      </c>
      <c r="CD86" s="416">
        <f t="shared" si="56"/>
        <v>22</v>
      </c>
      <c r="CE86" s="870">
        <f t="shared" si="57"/>
        <v>0.91666666666666663</v>
      </c>
      <c r="CF86" s="416">
        <f t="shared" si="58"/>
        <v>2</v>
      </c>
      <c r="CG86" s="870">
        <f t="shared" si="59"/>
        <v>8.3333333333333329E-2</v>
      </c>
      <c r="CH86" s="416">
        <f t="shared" si="60"/>
        <v>0</v>
      </c>
      <c r="CI86" s="871">
        <f t="shared" si="61"/>
        <v>0</v>
      </c>
      <c r="CJ86" s="416">
        <f t="shared" si="62"/>
        <v>1.9166666666666667</v>
      </c>
      <c r="CK86" s="872" t="str">
        <f>IF(CJ86&gt;=1.6,"Đạt mục tiêu",IF(CJ86&gt;=1,"Cần cố gắng","Chưa đạt"))</f>
        <v>Đạt mục tiêu</v>
      </c>
    </row>
    <row r="87" spans="1:96" s="173" customFormat="1" ht="123.75" hidden="1" customHeight="1">
      <c r="A87" s="171">
        <v>71</v>
      </c>
      <c r="B87" s="178">
        <v>71</v>
      </c>
      <c r="C87" s="186" t="s">
        <v>657</v>
      </c>
      <c r="D87" s="244" t="s">
        <v>14</v>
      </c>
      <c r="E87" s="186" t="s">
        <v>655</v>
      </c>
      <c r="F87" s="244" t="s">
        <v>17</v>
      </c>
      <c r="G87" s="540" t="s">
        <v>82</v>
      </c>
      <c r="H87" s="542" t="s">
        <v>315</v>
      </c>
      <c r="I87" s="540" t="s">
        <v>212</v>
      </c>
      <c r="J87" s="864" t="s">
        <v>11</v>
      </c>
      <c r="K87" s="540"/>
      <c r="L87" s="540" t="s">
        <v>16</v>
      </c>
      <c r="M87" s="540"/>
      <c r="N87" s="845"/>
      <c r="O87" s="845"/>
      <c r="P87" s="540" t="s">
        <v>16</v>
      </c>
      <c r="Q87" s="540"/>
      <c r="R87" s="540" t="s">
        <v>16</v>
      </c>
      <c r="S87" s="541"/>
      <c r="T87" s="540"/>
      <c r="U87" s="194">
        <f t="shared" si="23"/>
        <v>3</v>
      </c>
      <c r="V87" s="540"/>
      <c r="W87" s="540"/>
      <c r="X87" s="540"/>
      <c r="Y87" s="540"/>
      <c r="Z87" s="540" t="s">
        <v>727</v>
      </c>
      <c r="AA87" s="540" t="s">
        <v>725</v>
      </c>
      <c r="AB87" s="540" t="s">
        <v>727</v>
      </c>
      <c r="AC87" s="540" t="s">
        <v>725</v>
      </c>
      <c r="AD87" s="540"/>
      <c r="AE87" s="540"/>
      <c r="AF87" s="540"/>
      <c r="AG87" s="540"/>
      <c r="AH87" s="540"/>
      <c r="AI87" s="540"/>
      <c r="AJ87" s="540"/>
      <c r="AK87" s="540"/>
      <c r="AL87" s="540"/>
      <c r="AM87" s="540"/>
      <c r="AN87" s="540"/>
      <c r="AO87" s="540"/>
      <c r="AP87" s="540"/>
      <c r="AQ87" s="540" t="s">
        <v>727</v>
      </c>
      <c r="AR87" s="540" t="s">
        <v>727</v>
      </c>
      <c r="AS87" s="540" t="s">
        <v>727</v>
      </c>
      <c r="AT87" s="540"/>
      <c r="AU87" s="540"/>
      <c r="AV87" s="540"/>
      <c r="AW87" s="540"/>
      <c r="AX87" s="540" t="s">
        <v>725</v>
      </c>
      <c r="AY87" s="540" t="s">
        <v>723</v>
      </c>
      <c r="AZ87" s="540"/>
      <c r="BA87" s="540"/>
      <c r="BB87" s="540"/>
      <c r="BC87" s="540"/>
      <c r="BD87" s="540"/>
      <c r="BE87" s="540"/>
      <c r="BF87" s="540">
        <v>2</v>
      </c>
      <c r="BG87" s="540">
        <v>2</v>
      </c>
      <c r="BH87" s="540">
        <v>2</v>
      </c>
      <c r="BI87" s="540">
        <v>1</v>
      </c>
      <c r="BJ87" s="540">
        <v>2</v>
      </c>
      <c r="BK87" s="540">
        <v>2</v>
      </c>
      <c r="BL87" s="540">
        <v>2</v>
      </c>
      <c r="BM87" s="540">
        <v>2</v>
      </c>
      <c r="BN87" s="540">
        <v>1</v>
      </c>
      <c r="BO87" s="540">
        <v>2</v>
      </c>
      <c r="BP87" s="540">
        <v>2</v>
      </c>
      <c r="BQ87" s="540">
        <v>1</v>
      </c>
      <c r="BR87" s="540">
        <v>2</v>
      </c>
      <c r="BS87" s="540">
        <v>1</v>
      </c>
      <c r="BT87" s="540">
        <v>1</v>
      </c>
      <c r="BU87" s="540">
        <v>1</v>
      </c>
      <c r="BV87" s="540">
        <v>2</v>
      </c>
      <c r="BW87" s="540">
        <v>2</v>
      </c>
      <c r="BX87" s="540">
        <v>2</v>
      </c>
      <c r="BY87" s="540">
        <v>2</v>
      </c>
      <c r="BZ87" s="540">
        <v>2</v>
      </c>
      <c r="CA87" s="540">
        <v>2</v>
      </c>
      <c r="CB87" s="540">
        <v>2</v>
      </c>
      <c r="CC87" s="540">
        <v>2</v>
      </c>
      <c r="CD87" s="541">
        <f t="shared" si="56"/>
        <v>18</v>
      </c>
      <c r="CE87" s="879">
        <f t="shared" si="57"/>
        <v>0.75</v>
      </c>
      <c r="CF87" s="541">
        <f t="shared" si="58"/>
        <v>6</v>
      </c>
      <c r="CG87" s="879">
        <f t="shared" si="59"/>
        <v>0.25</v>
      </c>
      <c r="CH87" s="541">
        <f t="shared" si="60"/>
        <v>0</v>
      </c>
      <c r="CI87" s="873">
        <f t="shared" si="61"/>
        <v>0</v>
      </c>
      <c r="CJ87" s="541">
        <f t="shared" si="62"/>
        <v>1.75</v>
      </c>
      <c r="CK87" s="874" t="str">
        <f>IF(CJ87&gt;=1.6,"Đạt mục tiêu",IF(CJ87&gt;=1,"Cần cố gắng","Chưa đạt"))</f>
        <v>Đạt mục tiêu</v>
      </c>
    </row>
    <row r="88" spans="1:96" ht="36.75" customHeight="1">
      <c r="A88" s="839">
        <v>72</v>
      </c>
      <c r="B88" s="178">
        <v>72</v>
      </c>
      <c r="C88" s="1450" t="s">
        <v>22</v>
      </c>
      <c r="D88" s="1451"/>
      <c r="E88" s="1451"/>
      <c r="F88" s="1451"/>
      <c r="G88" s="1452"/>
      <c r="H88" s="836" t="s">
        <v>316</v>
      </c>
      <c r="I88" s="836" t="s">
        <v>316</v>
      </c>
      <c r="J88" s="836" t="s">
        <v>316</v>
      </c>
      <c r="K88" s="836" t="s">
        <v>316</v>
      </c>
      <c r="L88" s="836" t="s">
        <v>316</v>
      </c>
      <c r="M88" s="836" t="s">
        <v>316</v>
      </c>
      <c r="N88" s="836" t="s">
        <v>316</v>
      </c>
      <c r="O88" s="836" t="s">
        <v>316</v>
      </c>
      <c r="P88" s="836" t="s">
        <v>316</v>
      </c>
      <c r="Q88" s="836" t="s">
        <v>316</v>
      </c>
      <c r="R88" s="836" t="s">
        <v>316</v>
      </c>
      <c r="S88" s="836" t="s">
        <v>316</v>
      </c>
      <c r="T88" s="836" t="s">
        <v>316</v>
      </c>
      <c r="U88" s="836" t="s">
        <v>316</v>
      </c>
      <c r="V88" s="836" t="s">
        <v>316</v>
      </c>
      <c r="W88" s="836" t="s">
        <v>316</v>
      </c>
      <c r="X88" s="836" t="s">
        <v>316</v>
      </c>
      <c r="Y88" s="836" t="s">
        <v>316</v>
      </c>
      <c r="Z88" s="836" t="s">
        <v>316</v>
      </c>
      <c r="AA88" s="836" t="s">
        <v>316</v>
      </c>
      <c r="AB88" s="836" t="s">
        <v>316</v>
      </c>
      <c r="AC88" s="836" t="s">
        <v>316</v>
      </c>
      <c r="AD88" s="836" t="s">
        <v>316</v>
      </c>
      <c r="AE88" s="836" t="s">
        <v>316</v>
      </c>
      <c r="AF88" s="836" t="s">
        <v>316</v>
      </c>
      <c r="AG88" s="836" t="s">
        <v>316</v>
      </c>
      <c r="AH88" s="836" t="s">
        <v>316</v>
      </c>
      <c r="AI88" s="836" t="s">
        <v>316</v>
      </c>
      <c r="AJ88" s="836" t="s">
        <v>316</v>
      </c>
      <c r="AK88" s="836" t="s">
        <v>316</v>
      </c>
      <c r="AL88" s="836" t="s">
        <v>316</v>
      </c>
      <c r="AM88" s="836" t="s">
        <v>316</v>
      </c>
      <c r="AN88" s="836" t="s">
        <v>316</v>
      </c>
      <c r="AO88" s="836" t="s">
        <v>316</v>
      </c>
      <c r="AP88" s="836" t="s">
        <v>316</v>
      </c>
      <c r="AQ88" s="836" t="s">
        <v>316</v>
      </c>
      <c r="AR88" s="836" t="s">
        <v>316</v>
      </c>
      <c r="AS88" s="836" t="s">
        <v>316</v>
      </c>
      <c r="AT88" s="836" t="s">
        <v>316</v>
      </c>
      <c r="AU88" s="836" t="s">
        <v>316</v>
      </c>
      <c r="AV88" s="836" t="s">
        <v>316</v>
      </c>
      <c r="AW88" s="836" t="s">
        <v>316</v>
      </c>
      <c r="AX88" s="836" t="s">
        <v>316</v>
      </c>
      <c r="AY88" s="836" t="s">
        <v>316</v>
      </c>
      <c r="AZ88" s="836" t="s">
        <v>316</v>
      </c>
      <c r="BA88" s="836" t="s">
        <v>316</v>
      </c>
      <c r="BB88" s="836"/>
      <c r="BC88" s="836" t="s">
        <v>316</v>
      </c>
      <c r="BD88" s="836" t="s">
        <v>316</v>
      </c>
      <c r="BE88" s="836" t="s">
        <v>316</v>
      </c>
      <c r="BF88" s="836" t="s">
        <v>316</v>
      </c>
      <c r="BG88" s="836" t="s">
        <v>316</v>
      </c>
      <c r="BH88" s="836" t="s">
        <v>316</v>
      </c>
      <c r="BI88" s="836" t="s">
        <v>316</v>
      </c>
      <c r="BJ88" s="836" t="s">
        <v>316</v>
      </c>
      <c r="BK88" s="836" t="s">
        <v>316</v>
      </c>
      <c r="BL88" s="836" t="s">
        <v>316</v>
      </c>
      <c r="BM88" s="836" t="s">
        <v>316</v>
      </c>
      <c r="BN88" s="836" t="s">
        <v>316</v>
      </c>
      <c r="BO88" s="836" t="s">
        <v>316</v>
      </c>
      <c r="BP88" s="836" t="s">
        <v>316</v>
      </c>
      <c r="BQ88" s="836" t="s">
        <v>316</v>
      </c>
      <c r="BR88" s="836" t="s">
        <v>316</v>
      </c>
      <c r="BS88" s="836" t="s">
        <v>316</v>
      </c>
      <c r="BT88" s="836" t="s">
        <v>316</v>
      </c>
      <c r="BU88" s="836" t="s">
        <v>316</v>
      </c>
      <c r="BV88" s="836" t="s">
        <v>316</v>
      </c>
      <c r="BW88" s="836" t="s">
        <v>316</v>
      </c>
      <c r="BX88" s="836" t="s">
        <v>316</v>
      </c>
      <c r="BY88" s="836" t="s">
        <v>316</v>
      </c>
      <c r="BZ88" s="836" t="s">
        <v>316</v>
      </c>
      <c r="CA88" s="836" t="s">
        <v>316</v>
      </c>
      <c r="CB88" s="836" t="s">
        <v>316</v>
      </c>
      <c r="CC88" s="836" t="s">
        <v>316</v>
      </c>
      <c r="CD88" s="836" t="s">
        <v>316</v>
      </c>
      <c r="CE88" s="836" t="s">
        <v>316</v>
      </c>
      <c r="CF88" s="836" t="s">
        <v>316</v>
      </c>
      <c r="CG88" s="836" t="s">
        <v>316</v>
      </c>
      <c r="CH88" s="836" t="s">
        <v>316</v>
      </c>
      <c r="CI88" s="836" t="s">
        <v>316</v>
      </c>
      <c r="CJ88" s="836" t="s">
        <v>316</v>
      </c>
      <c r="CK88" s="829" t="s">
        <v>316</v>
      </c>
      <c r="CL88" s="838"/>
      <c r="CM88" s="838"/>
      <c r="CN88" s="838"/>
      <c r="CO88" s="838"/>
      <c r="CP88" s="838"/>
      <c r="CR88" s="772"/>
    </row>
    <row r="89" spans="1:96" hidden="1">
      <c r="A89" s="839">
        <v>73</v>
      </c>
      <c r="B89" s="178">
        <v>73</v>
      </c>
      <c r="C89" s="1447" t="s">
        <v>85</v>
      </c>
      <c r="D89" s="1448"/>
      <c r="E89" s="1449"/>
      <c r="F89" s="176" t="s">
        <v>316</v>
      </c>
      <c r="G89" s="176" t="s">
        <v>316</v>
      </c>
      <c r="H89" s="239" t="s">
        <v>316</v>
      </c>
      <c r="I89" s="176" t="s">
        <v>316</v>
      </c>
      <c r="J89" s="176" t="s">
        <v>316</v>
      </c>
      <c r="K89" s="506" t="s">
        <v>316</v>
      </c>
      <c r="L89" s="176" t="s">
        <v>316</v>
      </c>
      <c r="M89" s="176" t="s">
        <v>316</v>
      </c>
      <c r="N89" s="239" t="s">
        <v>316</v>
      </c>
      <c r="O89" s="176" t="s">
        <v>316</v>
      </c>
      <c r="P89" s="176" t="s">
        <v>316</v>
      </c>
      <c r="Q89" s="176" t="s">
        <v>316</v>
      </c>
      <c r="R89" s="176"/>
      <c r="S89" s="176" t="s">
        <v>316</v>
      </c>
      <c r="T89" s="176" t="s">
        <v>316</v>
      </c>
      <c r="U89" s="176" t="s">
        <v>316</v>
      </c>
      <c r="V89" s="176" t="s">
        <v>316</v>
      </c>
      <c r="W89" s="176" t="s">
        <v>316</v>
      </c>
      <c r="X89" s="176" t="s">
        <v>316</v>
      </c>
      <c r="Y89" s="176" t="s">
        <v>316</v>
      </c>
      <c r="Z89" s="176" t="s">
        <v>316</v>
      </c>
      <c r="AA89" s="176" t="s">
        <v>316</v>
      </c>
      <c r="AB89" s="176" t="s">
        <v>316</v>
      </c>
      <c r="AC89" s="176" t="s">
        <v>316</v>
      </c>
      <c r="AD89" s="176" t="s">
        <v>316</v>
      </c>
      <c r="AE89" s="176" t="s">
        <v>316</v>
      </c>
      <c r="AF89" s="176" t="s">
        <v>316</v>
      </c>
      <c r="AG89" s="176" t="s">
        <v>316</v>
      </c>
      <c r="AH89" s="239" t="s">
        <v>316</v>
      </c>
      <c r="AI89" s="239" t="s">
        <v>316</v>
      </c>
      <c r="AJ89" s="239" t="s">
        <v>316</v>
      </c>
      <c r="AK89" s="239" t="s">
        <v>316</v>
      </c>
      <c r="AL89" s="239" t="s">
        <v>316</v>
      </c>
      <c r="AM89" s="176" t="s">
        <v>316</v>
      </c>
      <c r="AN89" s="176" t="s">
        <v>316</v>
      </c>
      <c r="AO89" s="176" t="s">
        <v>316</v>
      </c>
      <c r="AP89" s="176" t="s">
        <v>316</v>
      </c>
      <c r="AQ89" s="176"/>
      <c r="AR89" s="176"/>
      <c r="AS89" s="176" t="s">
        <v>316</v>
      </c>
      <c r="AT89" s="176" t="s">
        <v>316</v>
      </c>
      <c r="AU89" s="176" t="s">
        <v>316</v>
      </c>
      <c r="AV89" s="176" t="s">
        <v>316</v>
      </c>
      <c r="AW89" s="176" t="s">
        <v>316</v>
      </c>
      <c r="AX89" s="176"/>
      <c r="AY89" s="176"/>
      <c r="AZ89" s="176" t="s">
        <v>316</v>
      </c>
      <c r="BA89" s="176"/>
      <c r="BB89" s="176"/>
      <c r="BC89" s="176" t="s">
        <v>316</v>
      </c>
      <c r="BD89" s="176"/>
      <c r="BE89" s="176" t="s">
        <v>316</v>
      </c>
      <c r="BF89" s="506" t="s">
        <v>316</v>
      </c>
      <c r="BG89" s="506" t="s">
        <v>316</v>
      </c>
      <c r="BH89" s="506" t="s">
        <v>316</v>
      </c>
      <c r="BI89" s="506" t="s">
        <v>316</v>
      </c>
      <c r="BJ89" s="506" t="s">
        <v>316</v>
      </c>
      <c r="BK89" s="506" t="s">
        <v>316</v>
      </c>
      <c r="BL89" s="506" t="s">
        <v>316</v>
      </c>
      <c r="BM89" s="506" t="s">
        <v>316</v>
      </c>
      <c r="BN89" s="506" t="s">
        <v>316</v>
      </c>
      <c r="BO89" s="506" t="s">
        <v>316</v>
      </c>
      <c r="BP89" s="506" t="s">
        <v>316</v>
      </c>
      <c r="BQ89" s="506" t="s">
        <v>316</v>
      </c>
      <c r="BR89" s="506" t="s">
        <v>316</v>
      </c>
      <c r="BS89" s="506" t="s">
        <v>316</v>
      </c>
      <c r="BT89" s="506" t="s">
        <v>316</v>
      </c>
      <c r="BU89" s="506" t="s">
        <v>316</v>
      </c>
      <c r="BV89" s="506" t="s">
        <v>316</v>
      </c>
      <c r="BW89" s="506"/>
      <c r="BX89" s="506"/>
      <c r="BY89" s="506"/>
      <c r="BZ89" s="506"/>
      <c r="CA89" s="506"/>
      <c r="CB89" s="506"/>
      <c r="CC89" s="506" t="s">
        <v>316</v>
      </c>
      <c r="CD89" s="506" t="s">
        <v>316</v>
      </c>
      <c r="CE89" s="861" t="s">
        <v>316</v>
      </c>
      <c r="CF89" s="506" t="s">
        <v>316</v>
      </c>
      <c r="CG89" s="861" t="s">
        <v>316</v>
      </c>
      <c r="CH89" s="506" t="s">
        <v>316</v>
      </c>
      <c r="CI89" s="506" t="s">
        <v>316</v>
      </c>
      <c r="CJ89" s="506" t="s">
        <v>316</v>
      </c>
      <c r="CK89" s="861" t="s">
        <v>316</v>
      </c>
    </row>
    <row r="90" spans="1:96" s="173" customFormat="1" ht="55.5" hidden="1" customHeight="1">
      <c r="A90" s="171">
        <v>74</v>
      </c>
      <c r="B90" s="178">
        <v>74</v>
      </c>
      <c r="C90" s="402" t="s">
        <v>91</v>
      </c>
      <c r="D90" s="836" t="s">
        <v>17</v>
      </c>
      <c r="E90" s="402" t="s">
        <v>317</v>
      </c>
      <c r="F90" s="836" t="s">
        <v>17</v>
      </c>
      <c r="G90" s="540" t="s">
        <v>86</v>
      </c>
      <c r="H90" s="552" t="s">
        <v>733</v>
      </c>
      <c r="I90" s="540" t="s">
        <v>275</v>
      </c>
      <c r="J90" s="880" t="s">
        <v>23</v>
      </c>
      <c r="K90" s="540"/>
      <c r="L90" s="540"/>
      <c r="M90" s="540"/>
      <c r="N90" s="845"/>
      <c r="O90" s="845"/>
      <c r="P90" s="540"/>
      <c r="Q90" s="540" t="s">
        <v>16</v>
      </c>
      <c r="R90" s="540"/>
      <c r="S90" s="541"/>
      <c r="T90" s="540"/>
      <c r="U90" s="194">
        <f t="shared" si="23"/>
        <v>1</v>
      </c>
      <c r="V90" s="540"/>
      <c r="W90" s="540"/>
      <c r="X90" s="540"/>
      <c r="Y90" s="540"/>
      <c r="Z90" s="540"/>
      <c r="AA90" s="540"/>
      <c r="AB90" s="540"/>
      <c r="AC90" s="540"/>
      <c r="AD90" s="540"/>
      <c r="AE90" s="540"/>
      <c r="AF90" s="540"/>
      <c r="AG90" s="540"/>
      <c r="AH90" s="540"/>
      <c r="AI90" s="540"/>
      <c r="AJ90" s="540"/>
      <c r="AK90" s="540"/>
      <c r="AL90" s="540"/>
      <c r="AM90" s="540"/>
      <c r="AN90" s="540"/>
      <c r="AO90" s="540"/>
      <c r="AP90" s="540"/>
      <c r="AQ90" s="540"/>
      <c r="AR90" s="540"/>
      <c r="AS90" s="540"/>
      <c r="AT90" s="540" t="s">
        <v>723</v>
      </c>
      <c r="AU90" s="540" t="s">
        <v>727</v>
      </c>
      <c r="AV90" s="540" t="s">
        <v>723</v>
      </c>
      <c r="AW90" s="540" t="s">
        <v>723</v>
      </c>
      <c r="AX90" s="540"/>
      <c r="AY90" s="540"/>
      <c r="AZ90" s="540"/>
      <c r="BA90" s="540"/>
      <c r="BB90" s="540"/>
      <c r="BC90" s="540"/>
      <c r="BD90" s="540"/>
      <c r="BE90" s="540"/>
      <c r="BF90" s="540">
        <v>1</v>
      </c>
      <c r="BG90" s="540">
        <v>2</v>
      </c>
      <c r="BH90" s="540">
        <v>1</v>
      </c>
      <c r="BI90" s="540">
        <v>2</v>
      </c>
      <c r="BJ90" s="540">
        <v>2</v>
      </c>
      <c r="BK90" s="540">
        <v>2</v>
      </c>
      <c r="BL90" s="540">
        <v>2</v>
      </c>
      <c r="BM90" s="540">
        <v>2</v>
      </c>
      <c r="BN90" s="540">
        <v>1</v>
      </c>
      <c r="BO90" s="540">
        <v>2</v>
      </c>
      <c r="BP90" s="540">
        <v>2</v>
      </c>
      <c r="BQ90" s="540">
        <v>2</v>
      </c>
      <c r="BR90" s="540">
        <v>2</v>
      </c>
      <c r="BS90" s="881">
        <v>1</v>
      </c>
      <c r="BT90" s="881">
        <v>2</v>
      </c>
      <c r="BU90" s="881">
        <v>1</v>
      </c>
      <c r="BV90" s="540">
        <v>2</v>
      </c>
      <c r="BW90" s="540">
        <v>1</v>
      </c>
      <c r="BX90" s="540">
        <v>2</v>
      </c>
      <c r="BY90" s="840">
        <v>1</v>
      </c>
      <c r="BZ90" s="540">
        <v>2</v>
      </c>
      <c r="CA90" s="540">
        <v>2</v>
      </c>
      <c r="CB90" s="540">
        <v>2</v>
      </c>
      <c r="CC90" s="540">
        <v>2</v>
      </c>
      <c r="CD90" s="541">
        <f t="shared" ref="CD90:CD95" si="66">COUNTIF($BF90:$CC90,2)</f>
        <v>17</v>
      </c>
      <c r="CE90" s="873">
        <f t="shared" ref="CE90:CE95" si="67">CD90/COUNTA($BF90:$CC90)</f>
        <v>0.70833333333333337</v>
      </c>
      <c r="CF90" s="541">
        <f t="shared" ref="CF90:CF95" si="68">COUNTIF($BF90:$CC90,1)</f>
        <v>7</v>
      </c>
      <c r="CG90" s="873">
        <f t="shared" ref="CG90:CG95" si="69">CF90/COUNTA($BF90:$CC90)</f>
        <v>0.29166666666666669</v>
      </c>
      <c r="CH90" s="541">
        <f t="shared" ref="CH90:CH95" si="70">COUNTIF($BF90:$CC90,0)</f>
        <v>0</v>
      </c>
      <c r="CI90" s="873">
        <f t="shared" ref="CI90:CI95" si="71">CH90/COUNTA($BF90:$CC90)</f>
        <v>0</v>
      </c>
      <c r="CJ90" s="541">
        <f t="shared" ref="CJ90:CJ95" si="72">(((CD90*2)+(CF90*1)+(CH90*0)))/COUNTA($BF90:$CC90)</f>
        <v>1.7083333333333333</v>
      </c>
      <c r="CK90" s="541" t="str">
        <f>IF(CJ90&gt;=1.6,"Đạt mục tiêu",IF(CJ90&gt;=1,"Cần cố gắng","Chưa đạt"))</f>
        <v>Đạt mục tiêu</v>
      </c>
    </row>
    <row r="91" spans="1:96" s="184" customFormat="1" ht="57.75" hidden="1" customHeight="1">
      <c r="A91" s="171">
        <v>75</v>
      </c>
      <c r="B91" s="178">
        <v>75</v>
      </c>
      <c r="C91" s="188" t="s">
        <v>659</v>
      </c>
      <c r="D91" s="197" t="s">
        <v>17</v>
      </c>
      <c r="E91" s="188" t="s">
        <v>660</v>
      </c>
      <c r="F91" s="197" t="s">
        <v>17</v>
      </c>
      <c r="G91" s="845" t="s">
        <v>318</v>
      </c>
      <c r="H91" s="193" t="s">
        <v>327</v>
      </c>
      <c r="I91" s="845" t="s">
        <v>212</v>
      </c>
      <c r="J91" s="880" t="s">
        <v>23</v>
      </c>
      <c r="K91" s="845"/>
      <c r="L91" s="845"/>
      <c r="M91" s="845"/>
      <c r="N91" s="845"/>
      <c r="O91" s="845"/>
      <c r="P91" s="845"/>
      <c r="Q91" s="845" t="s">
        <v>16</v>
      </c>
      <c r="R91" s="845"/>
      <c r="S91" s="191"/>
      <c r="T91" s="845"/>
      <c r="U91" s="194">
        <f t="shared" si="23"/>
        <v>1</v>
      </c>
      <c r="V91" s="845"/>
      <c r="W91" s="845"/>
      <c r="X91" s="845"/>
      <c r="Y91" s="845"/>
      <c r="Z91" s="845"/>
      <c r="AA91" s="845"/>
      <c r="AB91" s="845"/>
      <c r="AC91" s="845"/>
      <c r="AD91" s="845"/>
      <c r="AE91" s="845"/>
      <c r="AF91" s="845"/>
      <c r="AG91" s="845"/>
      <c r="AH91" s="845"/>
      <c r="AI91" s="845"/>
      <c r="AJ91" s="845"/>
      <c r="AK91" s="845"/>
      <c r="AL91" s="845"/>
      <c r="AM91" s="845"/>
      <c r="AN91" s="845"/>
      <c r="AO91" s="845"/>
      <c r="AP91" s="845"/>
      <c r="AQ91" s="845"/>
      <c r="AR91" s="845"/>
      <c r="AS91" s="845"/>
      <c r="AT91" s="845" t="s">
        <v>725</v>
      </c>
      <c r="AU91" s="845"/>
      <c r="AV91" s="845" t="s">
        <v>727</v>
      </c>
      <c r="AW91" s="845" t="s">
        <v>725</v>
      </c>
      <c r="AX91" s="845"/>
      <c r="AY91" s="845"/>
      <c r="AZ91" s="845"/>
      <c r="BA91" s="845"/>
      <c r="BB91" s="845"/>
      <c r="BC91" s="845"/>
      <c r="BD91" s="845"/>
      <c r="BE91" s="845"/>
      <c r="BF91" s="540">
        <v>2</v>
      </c>
      <c r="BG91" s="540">
        <v>2</v>
      </c>
      <c r="BH91" s="540">
        <v>2</v>
      </c>
      <c r="BI91" s="540">
        <v>2</v>
      </c>
      <c r="BJ91" s="540">
        <v>2</v>
      </c>
      <c r="BK91" s="540">
        <v>1</v>
      </c>
      <c r="BL91" s="540">
        <v>2</v>
      </c>
      <c r="BM91" s="540">
        <v>2</v>
      </c>
      <c r="BN91" s="540">
        <v>2</v>
      </c>
      <c r="BO91" s="540">
        <v>1</v>
      </c>
      <c r="BP91" s="540">
        <v>2</v>
      </c>
      <c r="BQ91" s="540">
        <v>2</v>
      </c>
      <c r="BR91" s="540">
        <v>2</v>
      </c>
      <c r="BS91" s="540">
        <v>2</v>
      </c>
      <c r="BT91" s="540">
        <v>2</v>
      </c>
      <c r="BU91" s="540">
        <v>2</v>
      </c>
      <c r="BV91" s="540">
        <v>2</v>
      </c>
      <c r="BW91" s="540">
        <v>1</v>
      </c>
      <c r="BX91" s="540">
        <v>2</v>
      </c>
      <c r="BY91" s="840">
        <v>1</v>
      </c>
      <c r="BZ91" s="540">
        <v>1</v>
      </c>
      <c r="CA91" s="540">
        <v>2</v>
      </c>
      <c r="CB91" s="540">
        <v>2</v>
      </c>
      <c r="CC91" s="540">
        <v>2</v>
      </c>
      <c r="CD91" s="541">
        <f t="shared" si="66"/>
        <v>19</v>
      </c>
      <c r="CE91" s="873">
        <f t="shared" si="67"/>
        <v>0.79166666666666663</v>
      </c>
      <c r="CF91" s="541">
        <f t="shared" si="68"/>
        <v>5</v>
      </c>
      <c r="CG91" s="873">
        <f t="shared" si="69"/>
        <v>0.20833333333333334</v>
      </c>
      <c r="CH91" s="541">
        <f t="shared" si="70"/>
        <v>0</v>
      </c>
      <c r="CI91" s="873">
        <f t="shared" si="71"/>
        <v>0</v>
      </c>
      <c r="CJ91" s="541">
        <f t="shared" si="72"/>
        <v>1.7916666666666667</v>
      </c>
      <c r="CK91" s="874" t="str">
        <f>IF(CJ91&gt;=1.6,"Đạt mục tiêu",IF(CJ91&gt;=1,"Cần cố gắng","Chưa đạt"))</f>
        <v>Đạt mục tiêu</v>
      </c>
    </row>
    <row r="92" spans="1:96" ht="69" hidden="1" customHeight="1">
      <c r="A92" s="839">
        <v>76</v>
      </c>
      <c r="B92" s="178">
        <v>76</v>
      </c>
      <c r="C92" s="212" t="s">
        <v>661</v>
      </c>
      <c r="D92" s="197" t="s">
        <v>17</v>
      </c>
      <c r="E92" s="212" t="s">
        <v>662</v>
      </c>
      <c r="F92" s="197" t="s">
        <v>17</v>
      </c>
      <c r="G92" s="845" t="s">
        <v>319</v>
      </c>
      <c r="H92" s="240" t="s">
        <v>328</v>
      </c>
      <c r="I92" s="845" t="s">
        <v>212</v>
      </c>
      <c r="J92" s="880" t="s">
        <v>23</v>
      </c>
      <c r="K92" s="845"/>
      <c r="L92" s="845"/>
      <c r="M92" s="845"/>
      <c r="N92" s="839" t="s">
        <v>16</v>
      </c>
      <c r="O92" s="845"/>
      <c r="P92" s="845"/>
      <c r="Q92" s="845"/>
      <c r="R92" s="845"/>
      <c r="S92" s="191"/>
      <c r="T92" s="845"/>
      <c r="U92" s="194">
        <f t="shared" si="23"/>
        <v>1</v>
      </c>
      <c r="V92" s="845"/>
      <c r="W92" s="845"/>
      <c r="X92" s="845"/>
      <c r="Y92" s="845"/>
      <c r="Z92" s="845"/>
      <c r="AA92" s="845"/>
      <c r="AB92" s="845"/>
      <c r="AC92" s="845"/>
      <c r="AD92" s="845"/>
      <c r="AE92" s="845"/>
      <c r="AF92" s="845"/>
      <c r="AG92" s="845"/>
      <c r="AH92" s="839" t="s">
        <v>727</v>
      </c>
      <c r="AI92" s="839" t="s">
        <v>727</v>
      </c>
      <c r="AJ92" s="839" t="s">
        <v>727</v>
      </c>
      <c r="AK92" s="839" t="s">
        <v>727</v>
      </c>
      <c r="AL92" s="839" t="s">
        <v>727</v>
      </c>
      <c r="AM92" s="845"/>
      <c r="AN92" s="845"/>
      <c r="AO92" s="845"/>
      <c r="AP92" s="845"/>
      <c r="AQ92" s="845"/>
      <c r="AR92" s="845"/>
      <c r="AS92" s="845"/>
      <c r="AT92" s="845"/>
      <c r="AU92" s="845"/>
      <c r="AV92" s="845"/>
      <c r="AW92" s="845"/>
      <c r="AX92" s="845"/>
      <c r="AY92" s="845"/>
      <c r="AZ92" s="845"/>
      <c r="BA92" s="845"/>
      <c r="BB92" s="845"/>
      <c r="BC92" s="845"/>
      <c r="BD92" s="845"/>
      <c r="BE92" s="845"/>
      <c r="BF92" s="540">
        <v>2</v>
      </c>
      <c r="BG92" s="540">
        <v>2</v>
      </c>
      <c r="BH92" s="540">
        <v>2</v>
      </c>
      <c r="BI92" s="540">
        <v>2</v>
      </c>
      <c r="BJ92" s="540">
        <v>2</v>
      </c>
      <c r="BK92" s="540">
        <v>1</v>
      </c>
      <c r="BL92" s="540">
        <v>2</v>
      </c>
      <c r="BM92" s="540">
        <v>2</v>
      </c>
      <c r="BN92" s="540">
        <v>2</v>
      </c>
      <c r="BO92" s="540">
        <v>1</v>
      </c>
      <c r="BP92" s="540">
        <v>2</v>
      </c>
      <c r="BQ92" s="540">
        <v>2</v>
      </c>
      <c r="BR92" s="540">
        <v>2</v>
      </c>
      <c r="BS92" s="540">
        <v>2</v>
      </c>
      <c r="BT92" s="540">
        <v>2</v>
      </c>
      <c r="BU92" s="540">
        <v>2</v>
      </c>
      <c r="BV92" s="540">
        <v>2</v>
      </c>
      <c r="BW92" s="540">
        <v>1</v>
      </c>
      <c r="BX92" s="540">
        <v>2</v>
      </c>
      <c r="BY92" s="840">
        <v>1</v>
      </c>
      <c r="BZ92" s="540">
        <v>2</v>
      </c>
      <c r="CA92" s="540">
        <v>2</v>
      </c>
      <c r="CB92" s="540">
        <v>2</v>
      </c>
      <c r="CC92" s="540">
        <v>2</v>
      </c>
      <c r="CD92" s="541">
        <f t="shared" si="66"/>
        <v>20</v>
      </c>
      <c r="CE92" s="873">
        <f t="shared" si="67"/>
        <v>0.83333333333333337</v>
      </c>
      <c r="CF92" s="541">
        <f t="shared" si="68"/>
        <v>4</v>
      </c>
      <c r="CG92" s="873">
        <f t="shared" si="69"/>
        <v>0.16666666666666666</v>
      </c>
      <c r="CH92" s="541">
        <f t="shared" si="70"/>
        <v>0</v>
      </c>
      <c r="CI92" s="873">
        <f t="shared" si="71"/>
        <v>0</v>
      </c>
      <c r="CJ92" s="541">
        <f t="shared" si="72"/>
        <v>1.8333333333333333</v>
      </c>
      <c r="CK92" s="874" t="str">
        <f>IF(CJ92&gt;=1.6,"Đạt mục tiêu",IF(CJ92&gt;=1,"Cần cố gắng","Chưa đạt"))</f>
        <v>Đạt mục tiêu</v>
      </c>
    </row>
    <row r="93" spans="1:96" s="184" customFormat="1" ht="68.25" hidden="1" customHeight="1">
      <c r="A93" s="171">
        <v>77</v>
      </c>
      <c r="B93" s="178">
        <v>77</v>
      </c>
      <c r="C93" s="188" t="s">
        <v>663</v>
      </c>
      <c r="D93" s="197" t="s">
        <v>17</v>
      </c>
      <c r="E93" s="188" t="s">
        <v>664</v>
      </c>
      <c r="F93" s="197" t="s">
        <v>17</v>
      </c>
      <c r="G93" s="845" t="s">
        <v>326</v>
      </c>
      <c r="H93" s="193" t="s">
        <v>669</v>
      </c>
      <c r="I93" s="845"/>
      <c r="J93" s="880" t="s">
        <v>23</v>
      </c>
      <c r="K93" s="845"/>
      <c r="L93" s="845"/>
      <c r="M93" s="845"/>
      <c r="N93" s="845"/>
      <c r="O93" s="845" t="s">
        <v>16</v>
      </c>
      <c r="P93" s="845"/>
      <c r="Q93" s="845"/>
      <c r="R93" s="845"/>
      <c r="S93" s="191"/>
      <c r="T93" s="845"/>
      <c r="U93" s="194">
        <f t="shared" si="23"/>
        <v>1</v>
      </c>
      <c r="V93" s="845"/>
      <c r="W93" s="845"/>
      <c r="X93" s="845"/>
      <c r="Y93" s="845"/>
      <c r="Z93" s="845"/>
      <c r="AA93" s="845"/>
      <c r="AB93" s="845"/>
      <c r="AC93" s="845"/>
      <c r="AD93" s="845"/>
      <c r="AE93" s="845"/>
      <c r="AF93" s="845"/>
      <c r="AG93" s="845"/>
      <c r="AH93" s="845"/>
      <c r="AI93" s="845"/>
      <c r="AJ93" s="845"/>
      <c r="AK93" s="845"/>
      <c r="AL93" s="845"/>
      <c r="AM93" s="845" t="s">
        <v>725</v>
      </c>
      <c r="AN93" s="845" t="s">
        <v>727</v>
      </c>
      <c r="AO93" s="845" t="s">
        <v>725</v>
      </c>
      <c r="AP93" s="845" t="s">
        <v>723</v>
      </c>
      <c r="AQ93" s="845"/>
      <c r="AR93" s="845"/>
      <c r="AS93" s="845"/>
      <c r="AT93" s="845"/>
      <c r="AU93" s="845"/>
      <c r="AV93" s="845"/>
      <c r="AW93" s="845"/>
      <c r="AX93" s="845"/>
      <c r="AY93" s="845"/>
      <c r="AZ93" s="845"/>
      <c r="BA93" s="845"/>
      <c r="BB93" s="845"/>
      <c r="BC93" s="845"/>
      <c r="BD93" s="845"/>
      <c r="BE93" s="845"/>
      <c r="BF93" s="845">
        <v>1</v>
      </c>
      <c r="BG93" s="845">
        <v>2</v>
      </c>
      <c r="BH93" s="845">
        <v>2</v>
      </c>
      <c r="BI93" s="845">
        <v>2</v>
      </c>
      <c r="BJ93" s="845">
        <v>2</v>
      </c>
      <c r="BK93" s="845">
        <v>2</v>
      </c>
      <c r="BL93" s="845">
        <v>2</v>
      </c>
      <c r="BM93" s="845">
        <v>2</v>
      </c>
      <c r="BN93" s="845">
        <v>2</v>
      </c>
      <c r="BO93" s="845">
        <v>2</v>
      </c>
      <c r="BP93" s="845">
        <v>2</v>
      </c>
      <c r="BQ93" s="845">
        <v>2</v>
      </c>
      <c r="BR93" s="845">
        <v>2</v>
      </c>
      <c r="BS93" s="845">
        <v>1</v>
      </c>
      <c r="BT93" s="845">
        <v>1</v>
      </c>
      <c r="BU93" s="845">
        <v>2</v>
      </c>
      <c r="BV93" s="845">
        <v>2</v>
      </c>
      <c r="BW93" s="540">
        <v>1</v>
      </c>
      <c r="BX93" s="845">
        <v>2</v>
      </c>
      <c r="BY93" s="840">
        <v>1</v>
      </c>
      <c r="BZ93" s="845">
        <v>2</v>
      </c>
      <c r="CA93" s="845">
        <v>2</v>
      </c>
      <c r="CB93" s="845">
        <v>2</v>
      </c>
      <c r="CC93" s="845">
        <v>1</v>
      </c>
      <c r="CD93" s="191">
        <f t="shared" si="66"/>
        <v>18</v>
      </c>
      <c r="CE93" s="867">
        <f t="shared" si="67"/>
        <v>0.75</v>
      </c>
      <c r="CF93" s="191">
        <f t="shared" si="68"/>
        <v>6</v>
      </c>
      <c r="CG93" s="867">
        <f t="shared" si="69"/>
        <v>0.25</v>
      </c>
      <c r="CH93" s="191">
        <f t="shared" si="70"/>
        <v>0</v>
      </c>
      <c r="CI93" s="868">
        <f t="shared" si="71"/>
        <v>0</v>
      </c>
      <c r="CJ93" s="191">
        <f t="shared" si="72"/>
        <v>1.75</v>
      </c>
      <c r="CK93" s="869" t="str">
        <f t="shared" ref="CK93" si="73">IF(CJ93&gt;=1.6,"Đạt mục tiêu",IF(CJ93&gt;=1,"Cần cố gắng","Chưa đạt"))</f>
        <v>Đạt mục tiêu</v>
      </c>
    </row>
    <row r="94" spans="1:96" s="184" customFormat="1" ht="37.5" hidden="1" customHeight="1">
      <c r="A94" s="171">
        <v>78</v>
      </c>
      <c r="B94" s="178">
        <v>78</v>
      </c>
      <c r="C94" s="188" t="s">
        <v>665</v>
      </c>
      <c r="D94" s="197" t="s">
        <v>17</v>
      </c>
      <c r="E94" s="188" t="s">
        <v>666</v>
      </c>
      <c r="F94" s="197" t="s">
        <v>17</v>
      </c>
      <c r="G94" s="845" t="s">
        <v>320</v>
      </c>
      <c r="H94" s="190" t="s">
        <v>329</v>
      </c>
      <c r="I94" s="845"/>
      <c r="J94" s="880" t="s">
        <v>23</v>
      </c>
      <c r="K94" s="845"/>
      <c r="L94" s="191" t="s">
        <v>16</v>
      </c>
      <c r="M94" s="845"/>
      <c r="N94" s="845"/>
      <c r="O94" s="845"/>
      <c r="P94" s="845"/>
      <c r="Q94" s="845"/>
      <c r="R94" s="845"/>
      <c r="S94" s="191"/>
      <c r="T94" s="845"/>
      <c r="U94" s="194">
        <f t="shared" si="23"/>
        <v>1</v>
      </c>
      <c r="V94" s="845"/>
      <c r="W94" s="845"/>
      <c r="X94" s="845"/>
      <c r="Y94" s="845"/>
      <c r="Z94" s="845" t="s">
        <v>727</v>
      </c>
      <c r="AA94" s="845" t="s">
        <v>723</v>
      </c>
      <c r="AB94" s="845" t="s">
        <v>726</v>
      </c>
      <c r="AC94" s="845" t="s">
        <v>724</v>
      </c>
      <c r="AD94" s="845"/>
      <c r="AE94" s="845"/>
      <c r="AF94" s="845"/>
      <c r="AG94" s="845"/>
      <c r="AH94" s="845"/>
      <c r="AI94" s="845"/>
      <c r="AJ94" s="845"/>
      <c r="AK94" s="845"/>
      <c r="AL94" s="845"/>
      <c r="AM94" s="845"/>
      <c r="AN94" s="845"/>
      <c r="AO94" s="845"/>
      <c r="AP94" s="845"/>
      <c r="AQ94" s="845"/>
      <c r="AR94" s="845"/>
      <c r="AS94" s="845"/>
      <c r="AT94" s="845"/>
      <c r="AU94" s="845"/>
      <c r="AV94" s="845"/>
      <c r="AW94" s="845"/>
      <c r="AX94" s="845"/>
      <c r="AY94" s="845"/>
      <c r="AZ94" s="845"/>
      <c r="BA94" s="845"/>
      <c r="BB94" s="845"/>
      <c r="BC94" s="845"/>
      <c r="BD94" s="845"/>
      <c r="BE94" s="845"/>
      <c r="BF94" s="845">
        <v>2</v>
      </c>
      <c r="BG94" s="845">
        <v>2</v>
      </c>
      <c r="BH94" s="845">
        <v>2</v>
      </c>
      <c r="BI94" s="845">
        <v>2</v>
      </c>
      <c r="BJ94" s="845">
        <v>2</v>
      </c>
      <c r="BK94" s="845">
        <v>2</v>
      </c>
      <c r="BL94" s="845">
        <v>2</v>
      </c>
      <c r="BM94" s="845">
        <v>2</v>
      </c>
      <c r="BN94" s="845">
        <v>1</v>
      </c>
      <c r="BO94" s="845">
        <v>1</v>
      </c>
      <c r="BP94" s="845">
        <v>1</v>
      </c>
      <c r="BQ94" s="845">
        <v>2</v>
      </c>
      <c r="BR94" s="845">
        <v>2</v>
      </c>
      <c r="BS94" s="845">
        <v>1</v>
      </c>
      <c r="BT94" s="845">
        <v>2</v>
      </c>
      <c r="BU94" s="845">
        <v>2</v>
      </c>
      <c r="BV94" s="845">
        <v>2</v>
      </c>
      <c r="BW94" s="540">
        <v>1</v>
      </c>
      <c r="BX94" s="845">
        <v>2</v>
      </c>
      <c r="BY94" s="840">
        <v>1</v>
      </c>
      <c r="BZ94" s="845">
        <v>2</v>
      </c>
      <c r="CA94" s="845">
        <v>2</v>
      </c>
      <c r="CB94" s="845">
        <v>2</v>
      </c>
      <c r="CC94" s="845">
        <v>2</v>
      </c>
      <c r="CD94" s="541">
        <f t="shared" si="66"/>
        <v>18</v>
      </c>
      <c r="CE94" s="879">
        <f t="shared" si="67"/>
        <v>0.75</v>
      </c>
      <c r="CF94" s="541">
        <f t="shared" si="68"/>
        <v>6</v>
      </c>
      <c r="CG94" s="879">
        <f t="shared" si="69"/>
        <v>0.25</v>
      </c>
      <c r="CH94" s="541">
        <f t="shared" si="70"/>
        <v>0</v>
      </c>
      <c r="CI94" s="873">
        <f t="shared" si="71"/>
        <v>0</v>
      </c>
      <c r="CJ94" s="541">
        <f t="shared" si="72"/>
        <v>1.75</v>
      </c>
      <c r="CK94" s="874" t="str">
        <f>IF(CJ94&gt;=1.6,"Đạt mục tiêu",IF(CJ94&gt;=1,"Cần cố gắng","Chưa đạt"))</f>
        <v>Đạt mục tiêu</v>
      </c>
    </row>
    <row r="95" spans="1:96" s="184" customFormat="1" ht="54" hidden="1" customHeight="1">
      <c r="A95" s="171">
        <v>79</v>
      </c>
      <c r="B95" s="178">
        <v>79</v>
      </c>
      <c r="C95" s="188" t="s">
        <v>667</v>
      </c>
      <c r="D95" s="197" t="s">
        <v>17</v>
      </c>
      <c r="E95" s="188" t="s">
        <v>668</v>
      </c>
      <c r="F95" s="197" t="s">
        <v>17</v>
      </c>
      <c r="G95" s="845" t="s">
        <v>321</v>
      </c>
      <c r="H95" s="190" t="s">
        <v>330</v>
      </c>
      <c r="I95" s="845"/>
      <c r="J95" s="880" t="s">
        <v>23</v>
      </c>
      <c r="K95" s="845"/>
      <c r="L95" s="845"/>
      <c r="M95" s="845"/>
      <c r="N95" s="845"/>
      <c r="O95" s="845"/>
      <c r="P95" s="845" t="s">
        <v>16</v>
      </c>
      <c r="Q95" s="845"/>
      <c r="R95" s="845"/>
      <c r="S95" s="191"/>
      <c r="T95" s="845"/>
      <c r="U95" s="194">
        <f t="shared" si="23"/>
        <v>1</v>
      </c>
      <c r="V95" s="845"/>
      <c r="W95" s="845"/>
      <c r="X95" s="845"/>
      <c r="Y95" s="845"/>
      <c r="Z95" s="845"/>
      <c r="AA95" s="845"/>
      <c r="AB95" s="845"/>
      <c r="AC95" s="845"/>
      <c r="AD95" s="845"/>
      <c r="AE95" s="845"/>
      <c r="AF95" s="845"/>
      <c r="AG95" s="845"/>
      <c r="AH95" s="845"/>
      <c r="AI95" s="845"/>
      <c r="AJ95" s="845"/>
      <c r="AK95" s="845"/>
      <c r="AL95" s="845"/>
      <c r="AM95" s="845"/>
      <c r="AN95" s="845"/>
      <c r="AO95" s="845"/>
      <c r="AP95" s="845"/>
      <c r="AQ95" s="845" t="s">
        <v>724</v>
      </c>
      <c r="AR95" s="845" t="s">
        <v>724</v>
      </c>
      <c r="AS95" s="845" t="s">
        <v>724</v>
      </c>
      <c r="AT95" s="845"/>
      <c r="AU95" s="845"/>
      <c r="AV95" s="845"/>
      <c r="AW95" s="845"/>
      <c r="AX95" s="845"/>
      <c r="AY95" s="845"/>
      <c r="AZ95" s="845"/>
      <c r="BA95" s="845"/>
      <c r="BB95" s="845"/>
      <c r="BC95" s="845"/>
      <c r="BD95" s="845"/>
      <c r="BE95" s="845"/>
      <c r="BF95" s="845">
        <v>2</v>
      </c>
      <c r="BG95" s="845">
        <v>2</v>
      </c>
      <c r="BH95" s="845">
        <v>2</v>
      </c>
      <c r="BI95" s="845">
        <v>2</v>
      </c>
      <c r="BJ95" s="845">
        <v>2</v>
      </c>
      <c r="BK95" s="845">
        <v>2</v>
      </c>
      <c r="BL95" s="845">
        <v>2</v>
      </c>
      <c r="BM95" s="845">
        <v>2</v>
      </c>
      <c r="BN95" s="845">
        <v>1</v>
      </c>
      <c r="BO95" s="845">
        <v>1</v>
      </c>
      <c r="BP95" s="845">
        <v>1</v>
      </c>
      <c r="BQ95" s="845">
        <v>2</v>
      </c>
      <c r="BR95" s="845">
        <v>2</v>
      </c>
      <c r="BS95" s="845">
        <v>1</v>
      </c>
      <c r="BT95" s="845">
        <v>2</v>
      </c>
      <c r="BU95" s="845">
        <v>2</v>
      </c>
      <c r="BV95" s="845">
        <v>2</v>
      </c>
      <c r="BW95" s="540">
        <v>1</v>
      </c>
      <c r="BX95" s="845">
        <v>2</v>
      </c>
      <c r="BY95" s="840">
        <v>1</v>
      </c>
      <c r="BZ95" s="845">
        <v>2</v>
      </c>
      <c r="CA95" s="845">
        <v>2</v>
      </c>
      <c r="CB95" s="845">
        <v>2</v>
      </c>
      <c r="CC95" s="845">
        <v>2</v>
      </c>
      <c r="CD95" s="541">
        <f t="shared" si="66"/>
        <v>18</v>
      </c>
      <c r="CE95" s="879">
        <f t="shared" si="67"/>
        <v>0.75</v>
      </c>
      <c r="CF95" s="541">
        <f t="shared" si="68"/>
        <v>6</v>
      </c>
      <c r="CG95" s="879">
        <f t="shared" si="69"/>
        <v>0.25</v>
      </c>
      <c r="CH95" s="541">
        <f t="shared" si="70"/>
        <v>0</v>
      </c>
      <c r="CI95" s="873">
        <f t="shared" si="71"/>
        <v>0</v>
      </c>
      <c r="CJ95" s="541">
        <f t="shared" si="72"/>
        <v>1.75</v>
      </c>
      <c r="CK95" s="874" t="str">
        <f>IF(CJ95&gt;=1.6,"Đạt mục tiêu",IF(CJ95&gt;=1,"Cần cố gắng","Chưa đạt"))</f>
        <v>Đạt mục tiêu</v>
      </c>
    </row>
    <row r="96" spans="1:96" hidden="1">
      <c r="A96" s="839">
        <v>80</v>
      </c>
      <c r="B96" s="178">
        <v>80</v>
      </c>
      <c r="C96" s="1447" t="s">
        <v>96</v>
      </c>
      <c r="D96" s="1448"/>
      <c r="E96" s="1449"/>
      <c r="F96" s="176" t="s">
        <v>316</v>
      </c>
      <c r="G96" s="176" t="s">
        <v>316</v>
      </c>
      <c r="H96" s="239" t="s">
        <v>316</v>
      </c>
      <c r="I96" s="176" t="s">
        <v>316</v>
      </c>
      <c r="J96" s="176" t="s">
        <v>316</v>
      </c>
      <c r="K96" s="506" t="s">
        <v>316</v>
      </c>
      <c r="L96" s="176" t="s">
        <v>316</v>
      </c>
      <c r="M96" s="176" t="s">
        <v>316</v>
      </c>
      <c r="N96" s="239" t="s">
        <v>316</v>
      </c>
      <c r="O96" s="176" t="s">
        <v>316</v>
      </c>
      <c r="P96" s="176" t="s">
        <v>316</v>
      </c>
      <c r="Q96" s="176" t="s">
        <v>316</v>
      </c>
      <c r="R96" s="176"/>
      <c r="S96" s="176" t="s">
        <v>316</v>
      </c>
      <c r="T96" s="176" t="s">
        <v>316</v>
      </c>
      <c r="U96" s="176" t="s">
        <v>316</v>
      </c>
      <c r="V96" s="176" t="s">
        <v>316</v>
      </c>
      <c r="W96" s="176" t="s">
        <v>316</v>
      </c>
      <c r="X96" s="176" t="s">
        <v>316</v>
      </c>
      <c r="Y96" s="176" t="s">
        <v>316</v>
      </c>
      <c r="Z96" s="176" t="s">
        <v>316</v>
      </c>
      <c r="AA96" s="176" t="s">
        <v>316</v>
      </c>
      <c r="AB96" s="176" t="s">
        <v>316</v>
      </c>
      <c r="AC96" s="176" t="s">
        <v>316</v>
      </c>
      <c r="AD96" s="176" t="s">
        <v>316</v>
      </c>
      <c r="AE96" s="176" t="s">
        <v>316</v>
      </c>
      <c r="AF96" s="176" t="s">
        <v>316</v>
      </c>
      <c r="AG96" s="176" t="s">
        <v>316</v>
      </c>
      <c r="AH96" s="239" t="s">
        <v>316</v>
      </c>
      <c r="AI96" s="239" t="s">
        <v>316</v>
      </c>
      <c r="AJ96" s="239" t="s">
        <v>316</v>
      </c>
      <c r="AK96" s="239" t="s">
        <v>316</v>
      </c>
      <c r="AL96" s="239" t="s">
        <v>316</v>
      </c>
      <c r="AM96" s="176" t="s">
        <v>316</v>
      </c>
      <c r="AN96" s="176" t="s">
        <v>316</v>
      </c>
      <c r="AO96" s="176" t="s">
        <v>316</v>
      </c>
      <c r="AP96" s="176" t="s">
        <v>316</v>
      </c>
      <c r="AQ96" s="176"/>
      <c r="AR96" s="176"/>
      <c r="AS96" s="176" t="s">
        <v>316</v>
      </c>
      <c r="AT96" s="176" t="s">
        <v>316</v>
      </c>
      <c r="AU96" s="176" t="s">
        <v>316</v>
      </c>
      <c r="AV96" s="176" t="s">
        <v>316</v>
      </c>
      <c r="AW96" s="176" t="s">
        <v>316</v>
      </c>
      <c r="AX96" s="176"/>
      <c r="AY96" s="176"/>
      <c r="AZ96" s="176" t="s">
        <v>316</v>
      </c>
      <c r="BA96" s="176"/>
      <c r="BB96" s="176"/>
      <c r="BC96" s="176" t="s">
        <v>316</v>
      </c>
      <c r="BD96" s="176"/>
      <c r="BE96" s="176" t="s">
        <v>316</v>
      </c>
      <c r="BF96" s="506" t="s">
        <v>316</v>
      </c>
      <c r="BG96" s="506" t="s">
        <v>316</v>
      </c>
      <c r="BH96" s="506" t="s">
        <v>316</v>
      </c>
      <c r="BI96" s="506" t="s">
        <v>316</v>
      </c>
      <c r="BJ96" s="506" t="s">
        <v>316</v>
      </c>
      <c r="BK96" s="506" t="s">
        <v>316</v>
      </c>
      <c r="BL96" s="506" t="s">
        <v>316</v>
      </c>
      <c r="BM96" s="506" t="s">
        <v>316</v>
      </c>
      <c r="BN96" s="506" t="s">
        <v>316</v>
      </c>
      <c r="BO96" s="506" t="s">
        <v>316</v>
      </c>
      <c r="BP96" s="506" t="s">
        <v>316</v>
      </c>
      <c r="BQ96" s="506" t="s">
        <v>316</v>
      </c>
      <c r="BR96" s="506" t="s">
        <v>316</v>
      </c>
      <c r="BS96" s="506" t="s">
        <v>316</v>
      </c>
      <c r="BT96" s="506" t="s">
        <v>316</v>
      </c>
      <c r="BU96" s="506" t="s">
        <v>316</v>
      </c>
      <c r="BV96" s="506" t="s">
        <v>316</v>
      </c>
      <c r="BW96" s="540">
        <v>1</v>
      </c>
      <c r="BX96" s="506"/>
      <c r="BY96" s="840">
        <v>1</v>
      </c>
      <c r="BZ96" s="506"/>
      <c r="CA96" s="506"/>
      <c r="CB96" s="506"/>
      <c r="CC96" s="506" t="s">
        <v>316</v>
      </c>
      <c r="CD96" s="506" t="s">
        <v>316</v>
      </c>
      <c r="CE96" s="861" t="s">
        <v>316</v>
      </c>
      <c r="CF96" s="506" t="s">
        <v>316</v>
      </c>
      <c r="CG96" s="861" t="s">
        <v>316</v>
      </c>
      <c r="CH96" s="506" t="s">
        <v>316</v>
      </c>
      <c r="CI96" s="506" t="s">
        <v>316</v>
      </c>
      <c r="CJ96" s="506" t="s">
        <v>316</v>
      </c>
      <c r="CK96" s="861" t="s">
        <v>316</v>
      </c>
    </row>
    <row r="97" spans="1:89" hidden="1">
      <c r="A97" s="839">
        <v>81</v>
      </c>
      <c r="B97" s="178">
        <v>81</v>
      </c>
      <c r="C97" s="1447" t="s">
        <v>670</v>
      </c>
      <c r="D97" s="1448"/>
      <c r="E97" s="1449"/>
      <c r="F97" s="176" t="s">
        <v>316</v>
      </c>
      <c r="G97" s="176" t="s">
        <v>316</v>
      </c>
      <c r="H97" s="239" t="s">
        <v>316</v>
      </c>
      <c r="I97" s="176" t="s">
        <v>316</v>
      </c>
      <c r="J97" s="176" t="s">
        <v>316</v>
      </c>
      <c r="K97" s="506" t="s">
        <v>316</v>
      </c>
      <c r="L97" s="176" t="s">
        <v>316</v>
      </c>
      <c r="M97" s="176" t="s">
        <v>316</v>
      </c>
      <c r="N97" s="239" t="s">
        <v>316</v>
      </c>
      <c r="O97" s="176" t="s">
        <v>316</v>
      </c>
      <c r="P97" s="176" t="s">
        <v>316</v>
      </c>
      <c r="Q97" s="176" t="s">
        <v>316</v>
      </c>
      <c r="R97" s="176"/>
      <c r="S97" s="176" t="s">
        <v>316</v>
      </c>
      <c r="T97" s="176" t="s">
        <v>316</v>
      </c>
      <c r="U97" s="176" t="s">
        <v>316</v>
      </c>
      <c r="V97" s="176" t="s">
        <v>316</v>
      </c>
      <c r="W97" s="176" t="s">
        <v>316</v>
      </c>
      <c r="X97" s="176" t="s">
        <v>316</v>
      </c>
      <c r="Y97" s="176" t="s">
        <v>316</v>
      </c>
      <c r="Z97" s="176" t="s">
        <v>316</v>
      </c>
      <c r="AA97" s="176" t="s">
        <v>316</v>
      </c>
      <c r="AB97" s="176" t="s">
        <v>316</v>
      </c>
      <c r="AC97" s="176" t="s">
        <v>316</v>
      </c>
      <c r="AD97" s="176" t="s">
        <v>316</v>
      </c>
      <c r="AE97" s="176" t="s">
        <v>316</v>
      </c>
      <c r="AF97" s="176" t="s">
        <v>316</v>
      </c>
      <c r="AG97" s="176" t="s">
        <v>316</v>
      </c>
      <c r="AH97" s="239" t="s">
        <v>316</v>
      </c>
      <c r="AI97" s="239" t="s">
        <v>316</v>
      </c>
      <c r="AJ97" s="239" t="s">
        <v>316</v>
      </c>
      <c r="AK97" s="239" t="s">
        <v>316</v>
      </c>
      <c r="AL97" s="239" t="s">
        <v>316</v>
      </c>
      <c r="AM97" s="176" t="s">
        <v>316</v>
      </c>
      <c r="AN97" s="176" t="s">
        <v>316</v>
      </c>
      <c r="AO97" s="176" t="s">
        <v>316</v>
      </c>
      <c r="AP97" s="176" t="s">
        <v>316</v>
      </c>
      <c r="AQ97" s="176"/>
      <c r="AR97" s="176"/>
      <c r="AS97" s="176" t="s">
        <v>316</v>
      </c>
      <c r="AT97" s="176" t="s">
        <v>316</v>
      </c>
      <c r="AU97" s="176" t="s">
        <v>316</v>
      </c>
      <c r="AV97" s="176" t="s">
        <v>316</v>
      </c>
      <c r="AW97" s="176" t="s">
        <v>316</v>
      </c>
      <c r="AX97" s="176"/>
      <c r="AY97" s="176"/>
      <c r="AZ97" s="176" t="s">
        <v>316</v>
      </c>
      <c r="BA97" s="176"/>
      <c r="BB97" s="176"/>
      <c r="BC97" s="176" t="s">
        <v>316</v>
      </c>
      <c r="BD97" s="176"/>
      <c r="BE97" s="176" t="s">
        <v>316</v>
      </c>
      <c r="BF97" s="506" t="s">
        <v>316</v>
      </c>
      <c r="BG97" s="506" t="s">
        <v>316</v>
      </c>
      <c r="BH97" s="506" t="s">
        <v>316</v>
      </c>
      <c r="BI97" s="506" t="s">
        <v>316</v>
      </c>
      <c r="BJ97" s="506" t="s">
        <v>316</v>
      </c>
      <c r="BK97" s="506" t="s">
        <v>316</v>
      </c>
      <c r="BL97" s="506" t="s">
        <v>316</v>
      </c>
      <c r="BM97" s="506" t="s">
        <v>316</v>
      </c>
      <c r="BN97" s="506" t="s">
        <v>316</v>
      </c>
      <c r="BO97" s="506" t="s">
        <v>316</v>
      </c>
      <c r="BP97" s="506" t="s">
        <v>316</v>
      </c>
      <c r="BQ97" s="506" t="s">
        <v>316</v>
      </c>
      <c r="BR97" s="506" t="s">
        <v>316</v>
      </c>
      <c r="BS97" s="506" t="s">
        <v>316</v>
      </c>
      <c r="BT97" s="506" t="s">
        <v>316</v>
      </c>
      <c r="BU97" s="506" t="s">
        <v>316</v>
      </c>
      <c r="BV97" s="506" t="s">
        <v>316</v>
      </c>
      <c r="BW97" s="540">
        <v>1</v>
      </c>
      <c r="BX97" s="506"/>
      <c r="BY97" s="840">
        <v>1</v>
      </c>
      <c r="BZ97" s="506"/>
      <c r="CA97" s="506"/>
      <c r="CB97" s="506"/>
      <c r="CC97" s="506" t="s">
        <v>316</v>
      </c>
      <c r="CD97" s="506" t="s">
        <v>316</v>
      </c>
      <c r="CE97" s="861" t="s">
        <v>316</v>
      </c>
      <c r="CF97" s="506" t="s">
        <v>316</v>
      </c>
      <c r="CG97" s="861" t="s">
        <v>316</v>
      </c>
      <c r="CH97" s="506" t="s">
        <v>316</v>
      </c>
      <c r="CI97" s="506" t="s">
        <v>316</v>
      </c>
      <c r="CJ97" s="506" t="s">
        <v>316</v>
      </c>
      <c r="CK97" s="861" t="s">
        <v>316</v>
      </c>
    </row>
    <row r="98" spans="1:89" ht="78.75" hidden="1">
      <c r="A98" s="839">
        <v>82</v>
      </c>
      <c r="B98" s="178">
        <v>82</v>
      </c>
      <c r="C98" s="212" t="s">
        <v>671</v>
      </c>
      <c r="D98" s="197" t="s">
        <v>14</v>
      </c>
      <c r="E98" s="188" t="s">
        <v>672</v>
      </c>
      <c r="F98" s="197" t="s">
        <v>17</v>
      </c>
      <c r="G98" s="188" t="s">
        <v>672</v>
      </c>
      <c r="H98" s="190" t="s">
        <v>966</v>
      </c>
      <c r="I98" s="191"/>
      <c r="J98" s="880" t="s">
        <v>23</v>
      </c>
      <c r="K98" s="525" t="s">
        <v>16</v>
      </c>
      <c r="L98" s="194"/>
      <c r="M98" s="845"/>
      <c r="N98" s="845"/>
      <c r="O98" s="845"/>
      <c r="P98" s="845"/>
      <c r="Q98" s="845"/>
      <c r="R98" s="845"/>
      <c r="S98" s="845"/>
      <c r="T98" s="845"/>
      <c r="U98" s="194">
        <f t="shared" si="23"/>
        <v>1</v>
      </c>
      <c r="V98" s="845" t="s">
        <v>726</v>
      </c>
      <c r="W98" s="845" t="s">
        <v>723</v>
      </c>
      <c r="X98" s="845" t="s">
        <v>723</v>
      </c>
      <c r="Y98" s="845" t="s">
        <v>724</v>
      </c>
      <c r="Z98" s="845"/>
      <c r="AA98" s="845"/>
      <c r="AB98" s="845"/>
      <c r="AC98" s="845"/>
      <c r="AD98" s="845"/>
      <c r="AE98" s="845"/>
      <c r="AF98" s="845"/>
      <c r="AG98" s="845"/>
      <c r="AH98" s="845"/>
      <c r="AI98" s="845"/>
      <c r="AJ98" s="845"/>
      <c r="AK98" s="845"/>
      <c r="AL98" s="845"/>
      <c r="AM98" s="845"/>
      <c r="AN98" s="845"/>
      <c r="AO98" s="845"/>
      <c r="AP98" s="845"/>
      <c r="AQ98" s="845"/>
      <c r="AR98" s="845"/>
      <c r="AS98" s="845"/>
      <c r="AT98" s="845"/>
      <c r="AU98" s="845"/>
      <c r="AV98" s="845"/>
      <c r="AW98" s="845"/>
      <c r="AX98" s="845"/>
      <c r="AY98" s="845"/>
      <c r="AZ98" s="845"/>
      <c r="BA98" s="845"/>
      <c r="BB98" s="845"/>
      <c r="BC98" s="845"/>
      <c r="BD98" s="845"/>
      <c r="BE98" s="845"/>
      <c r="BF98" s="836" t="s">
        <v>281</v>
      </c>
      <c r="BG98" s="836" t="s">
        <v>281</v>
      </c>
      <c r="BH98" s="836" t="s">
        <v>1160</v>
      </c>
      <c r="BI98" s="836" t="s">
        <v>281</v>
      </c>
      <c r="BJ98" s="836" t="s">
        <v>1160</v>
      </c>
      <c r="BK98" s="836" t="s">
        <v>281</v>
      </c>
      <c r="BL98" s="836" t="s">
        <v>281</v>
      </c>
      <c r="BM98" s="836" t="s">
        <v>281</v>
      </c>
      <c r="BN98" s="836" t="s">
        <v>281</v>
      </c>
      <c r="BO98" s="836" t="s">
        <v>281</v>
      </c>
      <c r="BP98" s="836" t="s">
        <v>281</v>
      </c>
      <c r="BQ98" s="836" t="s">
        <v>281</v>
      </c>
      <c r="BR98" s="836" t="s">
        <v>281</v>
      </c>
      <c r="BS98" s="836" t="s">
        <v>281</v>
      </c>
      <c r="BT98" s="836" t="s">
        <v>281</v>
      </c>
      <c r="BU98" s="836" t="s">
        <v>281</v>
      </c>
      <c r="BV98" s="836" t="s">
        <v>281</v>
      </c>
      <c r="BW98" s="540">
        <v>1</v>
      </c>
      <c r="BX98" s="836" t="s">
        <v>281</v>
      </c>
      <c r="BY98" s="840">
        <v>1</v>
      </c>
      <c r="BZ98" s="836" t="s">
        <v>281</v>
      </c>
      <c r="CA98" s="836" t="s">
        <v>1160</v>
      </c>
      <c r="CB98" s="836" t="s">
        <v>1160</v>
      </c>
      <c r="CC98" s="836" t="s">
        <v>281</v>
      </c>
      <c r="CD98" s="839">
        <f>COUNTIF($BF98:$CC98,2)</f>
        <v>18</v>
      </c>
      <c r="CE98" s="865">
        <f>CD98/COUNTA($BF98:$CC98)</f>
        <v>0.75</v>
      </c>
      <c r="CF98" s="839">
        <f>COUNTIF($BF98:$CC98,1)</f>
        <v>6</v>
      </c>
      <c r="CG98" s="865">
        <f>CF98/COUNTA($BF98:$CC98)</f>
        <v>0.25</v>
      </c>
      <c r="CH98" s="839">
        <f>COUNTIF($BF98:$CC98,0)</f>
        <v>0</v>
      </c>
      <c r="CI98" s="866">
        <f>CH98/COUNTA($BF98:$CC98)</f>
        <v>0</v>
      </c>
      <c r="CJ98" s="839">
        <f>(((CD98*2)+(CF98*1)+(CH98*0)))/COUNTA($BF98:$CC98)</f>
        <v>1.75</v>
      </c>
      <c r="CK98" s="854" t="str">
        <f>IF(CJ98&gt;=1.6,"Đạt mục tiêu",IF(CJ98&gt;=1,"Cần cố gắng","Chưa đạt"))</f>
        <v>Đạt mục tiêu</v>
      </c>
    </row>
    <row r="99" spans="1:89" ht="81" hidden="1" customHeight="1">
      <c r="A99" s="839">
        <v>83</v>
      </c>
      <c r="B99" s="178">
        <v>83</v>
      </c>
      <c r="C99" s="402" t="s">
        <v>673</v>
      </c>
      <c r="D99" s="197" t="s">
        <v>14</v>
      </c>
      <c r="E99" s="188" t="s">
        <v>674</v>
      </c>
      <c r="F99" s="197" t="s">
        <v>17</v>
      </c>
      <c r="G99" s="845" t="s">
        <v>322</v>
      </c>
      <c r="H99" s="190" t="s">
        <v>967</v>
      </c>
      <c r="I99" s="191"/>
      <c r="J99" s="880" t="s">
        <v>23</v>
      </c>
      <c r="K99" s="525" t="s">
        <v>16</v>
      </c>
      <c r="L99" s="194"/>
      <c r="M99" s="845"/>
      <c r="N99" s="845"/>
      <c r="O99" s="845"/>
      <c r="P99" s="845"/>
      <c r="Q99" s="845"/>
      <c r="R99" s="845"/>
      <c r="S99" s="845"/>
      <c r="T99" s="845"/>
      <c r="U99" s="194">
        <f t="shared" si="23"/>
        <v>1</v>
      </c>
      <c r="V99" s="845" t="s">
        <v>727</v>
      </c>
      <c r="W99" s="845" t="s">
        <v>726</v>
      </c>
      <c r="X99" s="845" t="s">
        <v>727</v>
      </c>
      <c r="Y99" s="845" t="s">
        <v>723</v>
      </c>
      <c r="Z99" s="845"/>
      <c r="AA99" s="845"/>
      <c r="AB99" s="845"/>
      <c r="AC99" s="845"/>
      <c r="AD99" s="845"/>
      <c r="AE99" s="845"/>
      <c r="AF99" s="845"/>
      <c r="AG99" s="845"/>
      <c r="AH99" s="845"/>
      <c r="AI99" s="845"/>
      <c r="AJ99" s="845"/>
      <c r="AK99" s="845"/>
      <c r="AL99" s="845"/>
      <c r="AM99" s="845"/>
      <c r="AN99" s="845"/>
      <c r="AO99" s="845"/>
      <c r="AP99" s="845"/>
      <c r="AQ99" s="845"/>
      <c r="AR99" s="845"/>
      <c r="AS99" s="845"/>
      <c r="AT99" s="845"/>
      <c r="AU99" s="845"/>
      <c r="AV99" s="845"/>
      <c r="AW99" s="845"/>
      <c r="AX99" s="845"/>
      <c r="AY99" s="845"/>
      <c r="AZ99" s="845"/>
      <c r="BA99" s="845"/>
      <c r="BB99" s="845"/>
      <c r="BC99" s="845"/>
      <c r="BD99" s="845"/>
      <c r="BE99" s="845"/>
      <c r="BF99" s="836" t="s">
        <v>281</v>
      </c>
      <c r="BG99" s="836" t="s">
        <v>281</v>
      </c>
      <c r="BH99" s="836" t="s">
        <v>1160</v>
      </c>
      <c r="BI99" s="836" t="s">
        <v>281</v>
      </c>
      <c r="BJ99" s="836" t="s">
        <v>1160</v>
      </c>
      <c r="BK99" s="836" t="s">
        <v>1160</v>
      </c>
      <c r="BL99" s="836" t="s">
        <v>1160</v>
      </c>
      <c r="BM99" s="836" t="s">
        <v>281</v>
      </c>
      <c r="BN99" s="836" t="s">
        <v>281</v>
      </c>
      <c r="BO99" s="836" t="s">
        <v>281</v>
      </c>
      <c r="BP99" s="836" t="s">
        <v>281</v>
      </c>
      <c r="BQ99" s="836" t="s">
        <v>281</v>
      </c>
      <c r="BR99" s="836" t="s">
        <v>281</v>
      </c>
      <c r="BS99" s="836" t="s">
        <v>281</v>
      </c>
      <c r="BT99" s="836" t="s">
        <v>281</v>
      </c>
      <c r="BU99" s="836" t="s">
        <v>281</v>
      </c>
      <c r="BV99" s="836" t="s">
        <v>281</v>
      </c>
      <c r="BW99" s="540">
        <v>1</v>
      </c>
      <c r="BX99" s="836" t="s">
        <v>281</v>
      </c>
      <c r="BY99" s="840">
        <v>1</v>
      </c>
      <c r="BZ99" s="836" t="s">
        <v>1160</v>
      </c>
      <c r="CA99" s="836" t="s">
        <v>281</v>
      </c>
      <c r="CB99" s="836" t="s">
        <v>281</v>
      </c>
      <c r="CC99" s="836" t="s">
        <v>281</v>
      </c>
      <c r="CD99" s="839">
        <f>COUNTIF($BF99:$CC99,2)</f>
        <v>17</v>
      </c>
      <c r="CE99" s="865">
        <f>CD99/COUNTA($BF99:$CC99)</f>
        <v>0.70833333333333337</v>
      </c>
      <c r="CF99" s="839">
        <f>COUNTIF($BF99:$CC99,1)</f>
        <v>7</v>
      </c>
      <c r="CG99" s="865">
        <f>CF99/COUNTA($BF99:$CC99)</f>
        <v>0.29166666666666669</v>
      </c>
      <c r="CH99" s="839">
        <f>COUNTIF($BF99:$CC99,0)</f>
        <v>0</v>
      </c>
      <c r="CI99" s="866">
        <f>CH99/COUNTA($BF99:$CC99)</f>
        <v>0</v>
      </c>
      <c r="CJ99" s="839">
        <f>(((CD99*2)+(CF99*1)+(CH99*0)))/COUNTA($BF99:$CC99)</f>
        <v>1.7083333333333333</v>
      </c>
      <c r="CK99" s="854" t="str">
        <f>IF(CJ99&gt;=1.6,"Đạt mục tiêu",IF(CJ99&gt;=1,"Cần cố gắng","Chưa đạt"))</f>
        <v>Đạt mục tiêu</v>
      </c>
    </row>
    <row r="100" spans="1:89" ht="57.75" hidden="1">
      <c r="A100" s="839">
        <v>84</v>
      </c>
      <c r="B100" s="178">
        <v>84</v>
      </c>
      <c r="C100" s="1447" t="s">
        <v>675</v>
      </c>
      <c r="D100" s="1448"/>
      <c r="E100" s="1449"/>
      <c r="F100" s="176" t="s">
        <v>316</v>
      </c>
      <c r="G100" s="176" t="s">
        <v>316</v>
      </c>
      <c r="H100" s="239" t="s">
        <v>316</v>
      </c>
      <c r="I100" s="176" t="s">
        <v>316</v>
      </c>
      <c r="J100" s="176" t="s">
        <v>316</v>
      </c>
      <c r="K100" s="506" t="s">
        <v>316</v>
      </c>
      <c r="L100" s="176" t="s">
        <v>316</v>
      </c>
      <c r="M100" s="176" t="s">
        <v>316</v>
      </c>
      <c r="N100" s="239" t="s">
        <v>316</v>
      </c>
      <c r="O100" s="176" t="s">
        <v>316</v>
      </c>
      <c r="P100" s="176" t="s">
        <v>316</v>
      </c>
      <c r="Q100" s="176" t="s">
        <v>316</v>
      </c>
      <c r="R100" s="176"/>
      <c r="S100" s="176" t="s">
        <v>316</v>
      </c>
      <c r="T100" s="176" t="s">
        <v>316</v>
      </c>
      <c r="U100" s="176" t="s">
        <v>316</v>
      </c>
      <c r="V100" s="176" t="s">
        <v>316</v>
      </c>
      <c r="W100" s="176" t="s">
        <v>316</v>
      </c>
      <c r="X100" s="176" t="s">
        <v>316</v>
      </c>
      <c r="Y100" s="176" t="s">
        <v>316</v>
      </c>
      <c r="Z100" s="176" t="s">
        <v>316</v>
      </c>
      <c r="AA100" s="176" t="s">
        <v>316</v>
      </c>
      <c r="AB100" s="176" t="s">
        <v>316</v>
      </c>
      <c r="AC100" s="176" t="s">
        <v>316</v>
      </c>
      <c r="AD100" s="176" t="s">
        <v>316</v>
      </c>
      <c r="AE100" s="176" t="s">
        <v>316</v>
      </c>
      <c r="AF100" s="176" t="s">
        <v>316</v>
      </c>
      <c r="AG100" s="176" t="s">
        <v>316</v>
      </c>
      <c r="AH100" s="239" t="s">
        <v>316</v>
      </c>
      <c r="AI100" s="239" t="s">
        <v>316</v>
      </c>
      <c r="AJ100" s="239" t="s">
        <v>316</v>
      </c>
      <c r="AK100" s="239" t="s">
        <v>316</v>
      </c>
      <c r="AL100" s="239" t="s">
        <v>316</v>
      </c>
      <c r="AM100" s="176" t="s">
        <v>316</v>
      </c>
      <c r="AN100" s="176" t="s">
        <v>316</v>
      </c>
      <c r="AO100" s="176" t="s">
        <v>316</v>
      </c>
      <c r="AP100" s="176" t="s">
        <v>316</v>
      </c>
      <c r="AQ100" s="176"/>
      <c r="AR100" s="176"/>
      <c r="AS100" s="176" t="s">
        <v>316</v>
      </c>
      <c r="AT100" s="176" t="s">
        <v>316</v>
      </c>
      <c r="AU100" s="176" t="s">
        <v>316</v>
      </c>
      <c r="AV100" s="176" t="s">
        <v>316</v>
      </c>
      <c r="AW100" s="176" t="s">
        <v>316</v>
      </c>
      <c r="AX100" s="176"/>
      <c r="AY100" s="176"/>
      <c r="AZ100" s="176" t="s">
        <v>316</v>
      </c>
      <c r="BA100" s="176"/>
      <c r="BB100" s="176"/>
      <c r="BC100" s="176" t="s">
        <v>316</v>
      </c>
      <c r="BD100" s="176"/>
      <c r="BE100" s="176" t="s">
        <v>316</v>
      </c>
      <c r="BF100" s="506" t="s">
        <v>316</v>
      </c>
      <c r="BG100" s="506" t="s">
        <v>316</v>
      </c>
      <c r="BH100" s="506" t="s">
        <v>316</v>
      </c>
      <c r="BI100" s="506" t="s">
        <v>316</v>
      </c>
      <c r="BJ100" s="506" t="s">
        <v>316</v>
      </c>
      <c r="BK100" s="506" t="s">
        <v>316</v>
      </c>
      <c r="BL100" s="506" t="s">
        <v>316</v>
      </c>
      <c r="BM100" s="506" t="s">
        <v>316</v>
      </c>
      <c r="BN100" s="506" t="s">
        <v>316</v>
      </c>
      <c r="BO100" s="506" t="s">
        <v>316</v>
      </c>
      <c r="BP100" s="506" t="s">
        <v>316</v>
      </c>
      <c r="BQ100" s="506" t="s">
        <v>316</v>
      </c>
      <c r="BR100" s="506" t="s">
        <v>316</v>
      </c>
      <c r="BS100" s="506" t="s">
        <v>316</v>
      </c>
      <c r="BT100" s="506" t="s">
        <v>316</v>
      </c>
      <c r="BU100" s="506" t="s">
        <v>316</v>
      </c>
      <c r="BV100" s="506" t="s">
        <v>316</v>
      </c>
      <c r="BW100" s="540">
        <v>1</v>
      </c>
      <c r="BX100" s="506"/>
      <c r="BY100" s="840">
        <v>1</v>
      </c>
      <c r="BZ100" s="506"/>
      <c r="CA100" s="506"/>
      <c r="CB100" s="506"/>
      <c r="CC100" s="506" t="s">
        <v>316</v>
      </c>
      <c r="CD100" s="839">
        <f t="shared" ref="CD100:CD101" si="74">COUNTIF($BF100:$CC100,2)</f>
        <v>0</v>
      </c>
      <c r="CE100" s="865">
        <f t="shared" ref="CE100:CE101" si="75">CD100/COUNTA($BF100:$CC100)</f>
        <v>0</v>
      </c>
      <c r="CF100" s="839">
        <f t="shared" ref="CF100:CF101" si="76">COUNTIF($BF100:$CC100,1)</f>
        <v>2</v>
      </c>
      <c r="CG100" s="865">
        <f t="shared" ref="CG100:CG101" si="77">CF100/COUNTA($BF100:$CC100)</f>
        <v>0.1</v>
      </c>
      <c r="CH100" s="839">
        <f t="shared" ref="CH100:CH101" si="78">COUNTIF($BF100:$CC100,0)</f>
        <v>0</v>
      </c>
      <c r="CI100" s="866">
        <f t="shared" ref="CI100:CI101" si="79">CH100/COUNTA($BF100:$CC100)</f>
        <v>0</v>
      </c>
      <c r="CJ100" s="839">
        <f t="shared" ref="CJ100:CJ101" si="80">(((CD100*2)+(CF100*1)+(CH100*0)))/COUNTA($BF100:$CC100)</f>
        <v>0.1</v>
      </c>
      <c r="CK100" s="854" t="str">
        <f t="shared" ref="CK100:CK101" si="81">IF(CJ100&gt;=1.6,"Đạt mục tiêu",IF(CJ100&gt;=1,"Cần cố gắng","Chưa đạt"))</f>
        <v>Chưa đạt</v>
      </c>
    </row>
    <row r="101" spans="1:89" s="173" customFormat="1" ht="99" hidden="1" customHeight="1">
      <c r="A101" s="171"/>
      <c r="B101" s="178"/>
      <c r="C101" s="186" t="s">
        <v>676</v>
      </c>
      <c r="D101" s="186" t="s">
        <v>676</v>
      </c>
      <c r="E101" s="186" t="s">
        <v>676</v>
      </c>
      <c r="F101" s="186" t="s">
        <v>676</v>
      </c>
      <c r="G101" s="186" t="s">
        <v>676</v>
      </c>
      <c r="H101" s="542" t="s">
        <v>1012</v>
      </c>
      <c r="I101" s="176"/>
      <c r="J101" s="176"/>
      <c r="K101" s="239"/>
      <c r="L101" s="239"/>
      <c r="M101" s="239"/>
      <c r="N101" s="239"/>
      <c r="O101" s="239"/>
      <c r="P101" s="239"/>
      <c r="Q101" s="239"/>
      <c r="R101" s="239" t="s">
        <v>16</v>
      </c>
      <c r="S101" s="239"/>
      <c r="T101" s="239"/>
      <c r="U101" s="176"/>
      <c r="V101" s="176"/>
      <c r="W101" s="176"/>
      <c r="X101" s="176"/>
      <c r="Y101" s="176"/>
      <c r="Z101" s="176"/>
      <c r="AA101" s="176"/>
      <c r="AB101" s="176"/>
      <c r="AC101" s="176"/>
      <c r="AD101" s="176"/>
      <c r="AE101" s="176"/>
      <c r="AF101" s="176"/>
      <c r="AG101" s="176"/>
      <c r="AH101" s="176"/>
      <c r="AI101" s="176"/>
      <c r="AJ101" s="176"/>
      <c r="AK101" s="176"/>
      <c r="AL101" s="176"/>
      <c r="AM101" s="176"/>
      <c r="AN101" s="176"/>
      <c r="AO101" s="176"/>
      <c r="AP101" s="176"/>
      <c r="AQ101" s="176"/>
      <c r="AR101" s="176"/>
      <c r="AS101" s="176"/>
      <c r="AT101" s="176"/>
      <c r="AU101" s="176"/>
      <c r="AV101" s="176"/>
      <c r="AW101" s="176"/>
      <c r="AX101" s="540" t="s">
        <v>726</v>
      </c>
      <c r="AY101" s="540" t="s">
        <v>727</v>
      </c>
      <c r="AZ101" s="176"/>
      <c r="BA101" s="176"/>
      <c r="BB101" s="176"/>
      <c r="BC101" s="176"/>
      <c r="BD101" s="176"/>
      <c r="BE101" s="176"/>
      <c r="BF101" s="845">
        <v>2</v>
      </c>
      <c r="BG101" s="845">
        <v>2</v>
      </c>
      <c r="BH101" s="845">
        <v>2</v>
      </c>
      <c r="BI101" s="845">
        <v>2</v>
      </c>
      <c r="BJ101" s="845">
        <v>2</v>
      </c>
      <c r="BK101" s="845">
        <v>2</v>
      </c>
      <c r="BL101" s="845">
        <v>2</v>
      </c>
      <c r="BM101" s="845">
        <v>2</v>
      </c>
      <c r="BN101" s="845">
        <v>2</v>
      </c>
      <c r="BO101" s="845">
        <v>2</v>
      </c>
      <c r="BP101" s="845">
        <v>2</v>
      </c>
      <c r="BQ101" s="845">
        <v>2</v>
      </c>
      <c r="BR101" s="845">
        <v>2</v>
      </c>
      <c r="BS101" s="845">
        <v>1</v>
      </c>
      <c r="BT101" s="845">
        <v>1</v>
      </c>
      <c r="BU101" s="845">
        <v>2</v>
      </c>
      <c r="BV101" s="845">
        <v>2</v>
      </c>
      <c r="BW101" s="540">
        <v>1</v>
      </c>
      <c r="BX101" s="845">
        <v>2</v>
      </c>
      <c r="BY101" s="840">
        <v>1</v>
      </c>
      <c r="BZ101" s="845">
        <v>2</v>
      </c>
      <c r="CA101" s="845">
        <v>2</v>
      </c>
      <c r="CB101" s="845">
        <v>2</v>
      </c>
      <c r="CC101" s="845">
        <v>1</v>
      </c>
      <c r="CD101" s="839">
        <f t="shared" si="74"/>
        <v>19</v>
      </c>
      <c r="CE101" s="865">
        <f t="shared" si="75"/>
        <v>0.79166666666666663</v>
      </c>
      <c r="CF101" s="839">
        <f t="shared" si="76"/>
        <v>5</v>
      </c>
      <c r="CG101" s="865">
        <f t="shared" si="77"/>
        <v>0.20833333333333334</v>
      </c>
      <c r="CH101" s="839">
        <f t="shared" si="78"/>
        <v>0</v>
      </c>
      <c r="CI101" s="866">
        <f t="shared" si="79"/>
        <v>0</v>
      </c>
      <c r="CJ101" s="839">
        <f t="shared" si="80"/>
        <v>1.7916666666666667</v>
      </c>
      <c r="CK101" s="854" t="str">
        <f t="shared" si="81"/>
        <v>Đạt mục tiêu</v>
      </c>
    </row>
    <row r="102" spans="1:89" s="173" customFormat="1" ht="93.75" hidden="1">
      <c r="A102" s="171">
        <v>85</v>
      </c>
      <c r="B102" s="178">
        <v>85</v>
      </c>
      <c r="C102" s="186" t="s">
        <v>676</v>
      </c>
      <c r="D102" s="244" t="s">
        <v>17</v>
      </c>
      <c r="E102" s="186" t="s">
        <v>677</v>
      </c>
      <c r="F102" s="244" t="s">
        <v>17</v>
      </c>
      <c r="G102" s="540" t="s">
        <v>323</v>
      </c>
      <c r="H102" s="542" t="s">
        <v>678</v>
      </c>
      <c r="I102" s="540" t="s">
        <v>275</v>
      </c>
      <c r="J102" s="864" t="s">
        <v>23</v>
      </c>
      <c r="K102" s="882"/>
      <c r="L102" s="882" t="s">
        <v>16</v>
      </c>
      <c r="M102" s="540"/>
      <c r="N102" s="845"/>
      <c r="O102" s="845"/>
      <c r="P102" s="540"/>
      <c r="Q102" s="540"/>
      <c r="R102" s="540"/>
      <c r="S102" s="540"/>
      <c r="T102" s="540"/>
      <c r="U102" s="194">
        <f t="shared" si="23"/>
        <v>1</v>
      </c>
      <c r="V102" s="540"/>
      <c r="W102" s="540"/>
      <c r="X102" s="540"/>
      <c r="Y102" s="540"/>
      <c r="Z102" s="540" t="s">
        <v>726</v>
      </c>
      <c r="AA102" s="540" t="s">
        <v>727</v>
      </c>
      <c r="AB102" s="540" t="s">
        <v>723</v>
      </c>
      <c r="AC102" s="540" t="s">
        <v>727</v>
      </c>
      <c r="AD102" s="540"/>
      <c r="AE102" s="540"/>
      <c r="AF102" s="540"/>
      <c r="AG102" s="540"/>
      <c r="AH102" s="540"/>
      <c r="AI102" s="540"/>
      <c r="AJ102" s="540"/>
      <c r="AK102" s="540"/>
      <c r="AL102" s="540"/>
      <c r="AM102" s="540"/>
      <c r="AN102" s="540"/>
      <c r="AO102" s="540"/>
      <c r="AP102" s="540"/>
      <c r="AQ102" s="540"/>
      <c r="AR102" s="540"/>
      <c r="AS102" s="540"/>
      <c r="AT102" s="540"/>
      <c r="AU102" s="540"/>
      <c r="AV102" s="540"/>
      <c r="AW102" s="540"/>
      <c r="AX102" s="540"/>
      <c r="AY102" s="540"/>
      <c r="AZ102" s="540"/>
      <c r="BA102" s="540"/>
      <c r="BB102" s="540"/>
      <c r="BC102" s="540"/>
      <c r="BD102" s="540"/>
      <c r="BE102" s="540"/>
      <c r="BF102" s="540">
        <v>1</v>
      </c>
      <c r="BG102" s="540">
        <v>2</v>
      </c>
      <c r="BH102" s="540">
        <v>2</v>
      </c>
      <c r="BI102" s="540">
        <v>2</v>
      </c>
      <c r="BJ102" s="540">
        <v>2</v>
      </c>
      <c r="BK102" s="540">
        <v>2</v>
      </c>
      <c r="BL102" s="540">
        <v>2</v>
      </c>
      <c r="BM102" s="540">
        <v>2</v>
      </c>
      <c r="BN102" s="540">
        <v>2</v>
      </c>
      <c r="BO102" s="540">
        <v>2</v>
      </c>
      <c r="BP102" s="540">
        <v>2</v>
      </c>
      <c r="BQ102" s="540">
        <v>2</v>
      </c>
      <c r="BR102" s="540">
        <v>1</v>
      </c>
      <c r="BS102" s="540">
        <v>1</v>
      </c>
      <c r="BT102" s="540">
        <v>2</v>
      </c>
      <c r="BU102" s="540">
        <v>2</v>
      </c>
      <c r="BV102" s="540">
        <v>2</v>
      </c>
      <c r="BW102" s="540">
        <v>1</v>
      </c>
      <c r="BX102" s="540">
        <v>2</v>
      </c>
      <c r="BY102" s="840">
        <v>1</v>
      </c>
      <c r="BZ102" s="540">
        <v>2</v>
      </c>
      <c r="CA102" s="540">
        <v>2</v>
      </c>
      <c r="CB102" s="540">
        <v>2</v>
      </c>
      <c r="CC102" s="540">
        <v>2</v>
      </c>
      <c r="CD102" s="541">
        <f>COUNTIF($BF102:$CC102,2)</f>
        <v>19</v>
      </c>
      <c r="CE102" s="879">
        <f>CD102/COUNTA($BF102:$CC102)</f>
        <v>0.79166666666666663</v>
      </c>
      <c r="CF102" s="541">
        <f>COUNTIF($BF102:$CC102,1)</f>
        <v>5</v>
      </c>
      <c r="CG102" s="879">
        <f>CF102/COUNTA($BF102:$CC102)</f>
        <v>0.20833333333333334</v>
      </c>
      <c r="CH102" s="541">
        <f>COUNTIF($BF102:$CC102,0)</f>
        <v>0</v>
      </c>
      <c r="CI102" s="873">
        <f>CH102/COUNTA($BF102:$CC102)</f>
        <v>0</v>
      </c>
      <c r="CJ102" s="541">
        <f>(((CD102*2)+(CF102*1)+(CH102*0)))/COUNTA($BF102:$CC102)</f>
        <v>1.7916666666666667</v>
      </c>
      <c r="CK102" s="874" t="str">
        <f>IF(CJ102&gt;=1.6,"Đạt mục tiêu",IF(CJ102&gt;=1,"Cần cố gắng","Chưa đạt"))</f>
        <v>Đạt mục tiêu</v>
      </c>
    </row>
    <row r="103" spans="1:89" s="173" customFormat="1" ht="63.75" hidden="1" customHeight="1">
      <c r="A103" s="171">
        <v>86</v>
      </c>
      <c r="B103" s="178">
        <v>86</v>
      </c>
      <c r="C103" s="186" t="s">
        <v>676</v>
      </c>
      <c r="D103" s="244" t="s">
        <v>17</v>
      </c>
      <c r="E103" s="186" t="s">
        <v>677</v>
      </c>
      <c r="F103" s="244" t="s">
        <v>17</v>
      </c>
      <c r="G103" s="540" t="s">
        <v>1405</v>
      </c>
      <c r="H103" s="542" t="s">
        <v>1014</v>
      </c>
      <c r="I103" s="540"/>
      <c r="J103" s="864" t="s">
        <v>23</v>
      </c>
      <c r="K103" s="882"/>
      <c r="L103" s="882"/>
      <c r="M103" s="540"/>
      <c r="N103" s="845"/>
      <c r="O103" s="845"/>
      <c r="P103" s="541" t="s">
        <v>16</v>
      </c>
      <c r="Q103" s="540"/>
      <c r="R103" s="540"/>
      <c r="S103" s="540"/>
      <c r="T103" s="540"/>
      <c r="U103" s="194">
        <f t="shared" si="23"/>
        <v>1</v>
      </c>
      <c r="V103" s="540"/>
      <c r="W103" s="540"/>
      <c r="X103" s="540"/>
      <c r="Y103" s="540"/>
      <c r="Z103" s="540"/>
      <c r="AA103" s="540"/>
      <c r="AB103" s="540"/>
      <c r="AC103" s="540"/>
      <c r="AD103" s="540"/>
      <c r="AE103" s="540"/>
      <c r="AF103" s="540"/>
      <c r="AG103" s="540"/>
      <c r="AH103" s="540"/>
      <c r="AI103" s="540"/>
      <c r="AJ103" s="540"/>
      <c r="AK103" s="540"/>
      <c r="AL103" s="540"/>
      <c r="AM103" s="540"/>
      <c r="AN103" s="540"/>
      <c r="AO103" s="540"/>
      <c r="AP103" s="540"/>
      <c r="AQ103" s="540" t="s">
        <v>726</v>
      </c>
      <c r="AR103" s="540" t="s">
        <v>725</v>
      </c>
      <c r="AS103" s="540" t="s">
        <v>725</v>
      </c>
      <c r="AT103" s="540"/>
      <c r="AU103" s="540"/>
      <c r="AV103" s="540"/>
      <c r="AW103" s="540"/>
      <c r="AX103" s="540"/>
      <c r="AY103" s="540"/>
      <c r="AZ103" s="540"/>
      <c r="BA103" s="540"/>
      <c r="BB103" s="540"/>
      <c r="BC103" s="540"/>
      <c r="BD103" s="540"/>
      <c r="BE103" s="540"/>
      <c r="BF103" s="845">
        <v>2</v>
      </c>
      <c r="BG103" s="845">
        <v>2</v>
      </c>
      <c r="BH103" s="845">
        <v>2</v>
      </c>
      <c r="BI103" s="845">
        <v>2</v>
      </c>
      <c r="BJ103" s="845">
        <v>2</v>
      </c>
      <c r="BK103" s="845">
        <v>2</v>
      </c>
      <c r="BL103" s="845">
        <v>2</v>
      </c>
      <c r="BM103" s="845">
        <v>2</v>
      </c>
      <c r="BN103" s="845">
        <v>2</v>
      </c>
      <c r="BO103" s="845">
        <v>2</v>
      </c>
      <c r="BP103" s="845">
        <v>2</v>
      </c>
      <c r="BQ103" s="845">
        <v>2</v>
      </c>
      <c r="BR103" s="845">
        <v>2</v>
      </c>
      <c r="BS103" s="845">
        <v>1</v>
      </c>
      <c r="BT103" s="845">
        <v>1</v>
      </c>
      <c r="BU103" s="845">
        <v>2</v>
      </c>
      <c r="BV103" s="845">
        <v>2</v>
      </c>
      <c r="BW103" s="540">
        <v>1</v>
      </c>
      <c r="BX103" s="845">
        <v>2</v>
      </c>
      <c r="BY103" s="840">
        <v>1</v>
      </c>
      <c r="BZ103" s="845">
        <v>2</v>
      </c>
      <c r="CA103" s="845">
        <v>2</v>
      </c>
      <c r="CB103" s="845">
        <v>2</v>
      </c>
      <c r="CC103" s="845">
        <v>1</v>
      </c>
      <c r="CD103" s="541">
        <f t="shared" ref="CD103:CD106" si="82">COUNTIF($BF103:$CC103,2)</f>
        <v>19</v>
      </c>
      <c r="CE103" s="879">
        <f t="shared" ref="CE103:CE106" si="83">CD103/COUNTA($BF103:$CC103)</f>
        <v>0.79166666666666663</v>
      </c>
      <c r="CF103" s="541">
        <f t="shared" ref="CF103:CF105" si="84">COUNTIF($BF103:$CC103,1)</f>
        <v>5</v>
      </c>
      <c r="CG103" s="879">
        <f t="shared" ref="CG103:CG105" si="85">CF103/COUNTA($BF103:$CC103)</f>
        <v>0.20833333333333334</v>
      </c>
      <c r="CH103" s="541">
        <f t="shared" ref="CH103:CH105" si="86">COUNTIF($BF103:$CC103,0)</f>
        <v>0</v>
      </c>
      <c r="CI103" s="873">
        <f t="shared" ref="CI103:CI105" si="87">CH103/COUNTA($BF103:$CC103)</f>
        <v>0</v>
      </c>
      <c r="CJ103" s="541">
        <f t="shared" ref="CJ103:CJ105" si="88">(((CD103*2)+(CF103*1)+(CH103*0)))/COUNTA($BF103:$CC103)</f>
        <v>1.7916666666666667</v>
      </c>
      <c r="CK103" s="874" t="str">
        <f t="shared" ref="CK103:CK105" si="89">IF(CJ103&gt;=1.6,"Đạt mục tiêu",IF(CJ103&gt;=1,"Cần cố gắng","Chưa đạt"))</f>
        <v>Đạt mục tiêu</v>
      </c>
    </row>
    <row r="104" spans="1:89" s="173" customFormat="1" ht="102" hidden="1" customHeight="1">
      <c r="A104" s="171"/>
      <c r="B104" s="178"/>
      <c r="C104" s="186" t="s">
        <v>676</v>
      </c>
      <c r="D104" s="186" t="s">
        <v>676</v>
      </c>
      <c r="E104" s="186" t="s">
        <v>676</v>
      </c>
      <c r="F104" s="186" t="s">
        <v>676</v>
      </c>
      <c r="G104" s="186" t="s">
        <v>676</v>
      </c>
      <c r="H104" s="542" t="s">
        <v>1013</v>
      </c>
      <c r="I104" s="540"/>
      <c r="J104" s="864"/>
      <c r="K104" s="882"/>
      <c r="L104" s="882"/>
      <c r="M104" s="540"/>
      <c r="N104" s="845"/>
      <c r="O104" s="845"/>
      <c r="P104" s="541"/>
      <c r="Q104" s="540"/>
      <c r="R104" s="541" t="s">
        <v>16</v>
      </c>
      <c r="S104" s="540"/>
      <c r="T104" s="540"/>
      <c r="U104" s="194"/>
      <c r="V104" s="540"/>
      <c r="W104" s="540"/>
      <c r="X104" s="540"/>
      <c r="Y104" s="540"/>
      <c r="Z104" s="540"/>
      <c r="AA104" s="540"/>
      <c r="AB104" s="540"/>
      <c r="AC104" s="540"/>
      <c r="AD104" s="540"/>
      <c r="AE104" s="540"/>
      <c r="AF104" s="540"/>
      <c r="AG104" s="540"/>
      <c r="AH104" s="540"/>
      <c r="AI104" s="540"/>
      <c r="AJ104" s="540"/>
      <c r="AK104" s="540"/>
      <c r="AL104" s="540"/>
      <c r="AM104" s="540"/>
      <c r="AN104" s="540"/>
      <c r="AO104" s="540"/>
      <c r="AP104" s="540"/>
      <c r="AQ104" s="540"/>
      <c r="AR104" s="540"/>
      <c r="AS104" s="540"/>
      <c r="AT104" s="540"/>
      <c r="AU104" s="540"/>
      <c r="AV104" s="540"/>
      <c r="AW104" s="540"/>
      <c r="AX104" s="540" t="s">
        <v>723</v>
      </c>
      <c r="AY104" s="540" t="s">
        <v>726</v>
      </c>
      <c r="AZ104" s="540"/>
      <c r="BA104" s="540"/>
      <c r="BB104" s="540"/>
      <c r="BC104" s="540"/>
      <c r="BD104" s="540"/>
      <c r="BE104" s="540"/>
      <c r="BF104" s="845">
        <v>2</v>
      </c>
      <c r="BG104" s="845">
        <v>2</v>
      </c>
      <c r="BH104" s="845">
        <v>2</v>
      </c>
      <c r="BI104" s="845">
        <v>2</v>
      </c>
      <c r="BJ104" s="845">
        <v>2</v>
      </c>
      <c r="BK104" s="845">
        <v>2</v>
      </c>
      <c r="BL104" s="845">
        <v>2</v>
      </c>
      <c r="BM104" s="845">
        <v>2</v>
      </c>
      <c r="BN104" s="845">
        <v>2</v>
      </c>
      <c r="BO104" s="845">
        <v>2</v>
      </c>
      <c r="BP104" s="845">
        <v>2</v>
      </c>
      <c r="BQ104" s="845">
        <v>2</v>
      </c>
      <c r="BR104" s="845">
        <v>2</v>
      </c>
      <c r="BS104" s="845">
        <v>1</v>
      </c>
      <c r="BT104" s="845">
        <v>1</v>
      </c>
      <c r="BU104" s="845">
        <v>2</v>
      </c>
      <c r="BV104" s="845">
        <v>2</v>
      </c>
      <c r="BW104" s="540">
        <v>1</v>
      </c>
      <c r="BX104" s="845">
        <v>2</v>
      </c>
      <c r="BY104" s="840">
        <v>1</v>
      </c>
      <c r="BZ104" s="845">
        <v>2</v>
      </c>
      <c r="CA104" s="845">
        <v>2</v>
      </c>
      <c r="CB104" s="845">
        <v>2</v>
      </c>
      <c r="CC104" s="845">
        <v>1</v>
      </c>
      <c r="CD104" s="541">
        <f t="shared" si="82"/>
        <v>19</v>
      </c>
      <c r="CE104" s="879">
        <f t="shared" si="83"/>
        <v>0.79166666666666663</v>
      </c>
      <c r="CF104" s="541">
        <f t="shared" si="84"/>
        <v>5</v>
      </c>
      <c r="CG104" s="879">
        <f t="shared" si="85"/>
        <v>0.20833333333333334</v>
      </c>
      <c r="CH104" s="541">
        <f t="shared" si="86"/>
        <v>0</v>
      </c>
      <c r="CI104" s="873">
        <f t="shared" si="87"/>
        <v>0</v>
      </c>
      <c r="CJ104" s="541">
        <f t="shared" si="88"/>
        <v>1.7916666666666667</v>
      </c>
      <c r="CK104" s="874" t="str">
        <f t="shared" si="89"/>
        <v>Đạt mục tiêu</v>
      </c>
    </row>
    <row r="105" spans="1:89" s="173" customFormat="1" ht="95.25" hidden="1" customHeight="1">
      <c r="A105" s="171">
        <v>87</v>
      </c>
      <c r="B105" s="178">
        <v>87</v>
      </c>
      <c r="C105" s="186" t="s">
        <v>676</v>
      </c>
      <c r="D105" s="244" t="s">
        <v>17</v>
      </c>
      <c r="E105" s="186" t="s">
        <v>677</v>
      </c>
      <c r="F105" s="244" t="s">
        <v>17</v>
      </c>
      <c r="G105" s="540" t="s">
        <v>712</v>
      </c>
      <c r="H105" s="542" t="s">
        <v>1021</v>
      </c>
      <c r="I105" s="540"/>
      <c r="J105" s="864" t="s">
        <v>23</v>
      </c>
      <c r="K105" s="882"/>
      <c r="L105" s="882"/>
      <c r="M105" s="540"/>
      <c r="N105" s="845"/>
      <c r="O105" s="845"/>
      <c r="P105" s="540"/>
      <c r="Q105" s="540"/>
      <c r="R105" s="540"/>
      <c r="S105" s="541" t="s">
        <v>16</v>
      </c>
      <c r="T105" s="540"/>
      <c r="U105" s="194">
        <f t="shared" si="23"/>
        <v>1</v>
      </c>
      <c r="V105" s="540"/>
      <c r="W105" s="540"/>
      <c r="X105" s="540"/>
      <c r="Y105" s="540"/>
      <c r="Z105" s="540"/>
      <c r="AA105" s="540"/>
      <c r="AB105" s="540"/>
      <c r="AC105" s="540"/>
      <c r="AD105" s="540"/>
      <c r="AE105" s="540"/>
      <c r="AF105" s="540"/>
      <c r="AG105" s="540"/>
      <c r="AH105" s="540"/>
      <c r="AI105" s="540"/>
      <c r="AJ105" s="540"/>
      <c r="AK105" s="540"/>
      <c r="AL105" s="540"/>
      <c r="AM105" s="540"/>
      <c r="AN105" s="540"/>
      <c r="AO105" s="540"/>
      <c r="AP105" s="540"/>
      <c r="AQ105" s="540"/>
      <c r="AR105" s="540"/>
      <c r="AS105" s="540"/>
      <c r="AT105" s="540"/>
      <c r="AU105" s="540"/>
      <c r="AV105" s="540"/>
      <c r="AW105" s="540"/>
      <c r="AX105" s="540"/>
      <c r="AY105" s="540"/>
      <c r="AZ105" s="540" t="s">
        <v>726</v>
      </c>
      <c r="BA105" s="540" t="s">
        <v>723</v>
      </c>
      <c r="BB105" s="540" t="s">
        <v>726</v>
      </c>
      <c r="BC105" s="540" t="s">
        <v>724</v>
      </c>
      <c r="BD105" s="540"/>
      <c r="BE105" s="540"/>
      <c r="BF105" s="845">
        <v>2</v>
      </c>
      <c r="BG105" s="845">
        <v>2</v>
      </c>
      <c r="BH105" s="845">
        <v>2</v>
      </c>
      <c r="BI105" s="845">
        <v>2</v>
      </c>
      <c r="BJ105" s="845">
        <v>2</v>
      </c>
      <c r="BK105" s="845">
        <v>2</v>
      </c>
      <c r="BL105" s="845">
        <v>2</v>
      </c>
      <c r="BM105" s="845">
        <v>2</v>
      </c>
      <c r="BN105" s="845">
        <v>2</v>
      </c>
      <c r="BO105" s="845">
        <v>2</v>
      </c>
      <c r="BP105" s="845">
        <v>2</v>
      </c>
      <c r="BQ105" s="845">
        <v>2</v>
      </c>
      <c r="BR105" s="845">
        <v>2</v>
      </c>
      <c r="BS105" s="845">
        <v>1</v>
      </c>
      <c r="BT105" s="845">
        <v>1</v>
      </c>
      <c r="BU105" s="845">
        <v>2</v>
      </c>
      <c r="BV105" s="845">
        <v>2</v>
      </c>
      <c r="BW105" s="540">
        <v>1</v>
      </c>
      <c r="BX105" s="845">
        <v>2</v>
      </c>
      <c r="BY105" s="840">
        <v>1</v>
      </c>
      <c r="BZ105" s="845">
        <v>2</v>
      </c>
      <c r="CA105" s="845">
        <v>2</v>
      </c>
      <c r="CB105" s="845">
        <v>2</v>
      </c>
      <c r="CC105" s="845">
        <v>2</v>
      </c>
      <c r="CD105" s="541">
        <f t="shared" si="82"/>
        <v>20</v>
      </c>
      <c r="CE105" s="879">
        <f t="shared" si="83"/>
        <v>0.83333333333333337</v>
      </c>
      <c r="CF105" s="541">
        <f t="shared" si="84"/>
        <v>4</v>
      </c>
      <c r="CG105" s="879">
        <f t="shared" si="85"/>
        <v>0.16666666666666666</v>
      </c>
      <c r="CH105" s="541">
        <f t="shared" si="86"/>
        <v>0</v>
      </c>
      <c r="CI105" s="873">
        <f t="shared" si="87"/>
        <v>0</v>
      </c>
      <c r="CJ105" s="541">
        <f t="shared" si="88"/>
        <v>1.8333333333333333</v>
      </c>
      <c r="CK105" s="874" t="str">
        <f t="shared" si="89"/>
        <v>Đạt mục tiêu</v>
      </c>
    </row>
    <row r="106" spans="1:89" ht="25.5" hidden="1">
      <c r="A106" s="839">
        <v>88</v>
      </c>
      <c r="B106" s="178">
        <v>88</v>
      </c>
      <c r="C106" s="1447" t="s">
        <v>679</v>
      </c>
      <c r="D106" s="1448"/>
      <c r="E106" s="1449"/>
      <c r="F106" s="176" t="s">
        <v>316</v>
      </c>
      <c r="G106" s="176" t="s">
        <v>316</v>
      </c>
      <c r="H106" s="239" t="s">
        <v>316</v>
      </c>
      <c r="I106" s="176" t="s">
        <v>316</v>
      </c>
      <c r="J106" s="176" t="s">
        <v>316</v>
      </c>
      <c r="K106" s="506" t="s">
        <v>316</v>
      </c>
      <c r="L106" s="176" t="s">
        <v>316</v>
      </c>
      <c r="M106" s="176" t="s">
        <v>316</v>
      </c>
      <c r="N106" s="239" t="s">
        <v>316</v>
      </c>
      <c r="O106" s="176" t="s">
        <v>316</v>
      </c>
      <c r="P106" s="176" t="s">
        <v>316</v>
      </c>
      <c r="Q106" s="176" t="s">
        <v>316</v>
      </c>
      <c r="R106" s="176"/>
      <c r="S106" s="176" t="s">
        <v>316</v>
      </c>
      <c r="T106" s="176" t="s">
        <v>316</v>
      </c>
      <c r="U106" s="176" t="s">
        <v>316</v>
      </c>
      <c r="V106" s="176" t="s">
        <v>316</v>
      </c>
      <c r="W106" s="176" t="s">
        <v>316</v>
      </c>
      <c r="X106" s="176" t="s">
        <v>316</v>
      </c>
      <c r="Y106" s="176" t="s">
        <v>316</v>
      </c>
      <c r="Z106" s="176" t="s">
        <v>316</v>
      </c>
      <c r="AA106" s="176" t="s">
        <v>316</v>
      </c>
      <c r="AB106" s="176" t="s">
        <v>316</v>
      </c>
      <c r="AC106" s="176" t="s">
        <v>316</v>
      </c>
      <c r="AD106" s="176" t="s">
        <v>316</v>
      </c>
      <c r="AE106" s="176" t="s">
        <v>316</v>
      </c>
      <c r="AF106" s="176" t="s">
        <v>316</v>
      </c>
      <c r="AG106" s="176" t="s">
        <v>316</v>
      </c>
      <c r="AH106" s="239" t="s">
        <v>316</v>
      </c>
      <c r="AI106" s="239" t="s">
        <v>316</v>
      </c>
      <c r="AJ106" s="239" t="s">
        <v>316</v>
      </c>
      <c r="AK106" s="239" t="s">
        <v>316</v>
      </c>
      <c r="AL106" s="239" t="s">
        <v>316</v>
      </c>
      <c r="AM106" s="176" t="s">
        <v>316</v>
      </c>
      <c r="AN106" s="176" t="s">
        <v>316</v>
      </c>
      <c r="AO106" s="176" t="s">
        <v>316</v>
      </c>
      <c r="AP106" s="176" t="s">
        <v>316</v>
      </c>
      <c r="AQ106" s="176"/>
      <c r="AR106" s="176"/>
      <c r="AS106" s="176" t="s">
        <v>316</v>
      </c>
      <c r="AT106" s="176" t="s">
        <v>316</v>
      </c>
      <c r="AU106" s="176" t="s">
        <v>316</v>
      </c>
      <c r="AV106" s="176" t="s">
        <v>316</v>
      </c>
      <c r="AW106" s="176" t="s">
        <v>316</v>
      </c>
      <c r="AX106" s="176"/>
      <c r="AY106" s="176"/>
      <c r="AZ106" s="176" t="s">
        <v>316</v>
      </c>
      <c r="BA106" s="176"/>
      <c r="BB106" s="176"/>
      <c r="BC106" s="176" t="s">
        <v>316</v>
      </c>
      <c r="BD106" s="176"/>
      <c r="BE106" s="176" t="s">
        <v>316</v>
      </c>
      <c r="BF106" s="506" t="s">
        <v>316</v>
      </c>
      <c r="BG106" s="506" t="s">
        <v>316</v>
      </c>
      <c r="BH106" s="506" t="s">
        <v>316</v>
      </c>
      <c r="BI106" s="506" t="s">
        <v>316</v>
      </c>
      <c r="BJ106" s="506" t="s">
        <v>316</v>
      </c>
      <c r="BK106" s="506" t="s">
        <v>316</v>
      </c>
      <c r="BL106" s="506" t="s">
        <v>316</v>
      </c>
      <c r="BM106" s="506" t="s">
        <v>316</v>
      </c>
      <c r="BN106" s="506" t="s">
        <v>316</v>
      </c>
      <c r="BO106" s="506" t="s">
        <v>316</v>
      </c>
      <c r="BP106" s="506" t="s">
        <v>316</v>
      </c>
      <c r="BQ106" s="506" t="s">
        <v>316</v>
      </c>
      <c r="BR106" s="506" t="s">
        <v>316</v>
      </c>
      <c r="BS106" s="506" t="s">
        <v>316</v>
      </c>
      <c r="BT106" s="506" t="s">
        <v>316</v>
      </c>
      <c r="BU106" s="506" t="s">
        <v>316</v>
      </c>
      <c r="BV106" s="506" t="s">
        <v>316</v>
      </c>
      <c r="BW106" s="540">
        <v>1</v>
      </c>
      <c r="BX106" s="506"/>
      <c r="BY106" s="840">
        <v>1</v>
      </c>
      <c r="BZ106" s="506"/>
      <c r="CA106" s="506"/>
      <c r="CB106" s="506"/>
      <c r="CC106" s="506" t="s">
        <v>316</v>
      </c>
      <c r="CD106" s="541">
        <f t="shared" si="82"/>
        <v>0</v>
      </c>
      <c r="CE106" s="879">
        <f t="shared" si="83"/>
        <v>0</v>
      </c>
      <c r="CF106" s="506" t="s">
        <v>316</v>
      </c>
      <c r="CG106" s="861" t="s">
        <v>316</v>
      </c>
      <c r="CH106" s="506" t="s">
        <v>316</v>
      </c>
      <c r="CI106" s="506" t="s">
        <v>316</v>
      </c>
      <c r="CJ106" s="506" t="s">
        <v>316</v>
      </c>
      <c r="CK106" s="861" t="s">
        <v>316</v>
      </c>
    </row>
    <row r="107" spans="1:89" s="173" customFormat="1" ht="73.5" hidden="1" customHeight="1">
      <c r="A107" s="171">
        <v>89</v>
      </c>
      <c r="B107" s="178">
        <v>89</v>
      </c>
      <c r="C107" s="402" t="s">
        <v>101</v>
      </c>
      <c r="D107" s="836" t="s">
        <v>17</v>
      </c>
      <c r="E107" s="402" t="s">
        <v>324</v>
      </c>
      <c r="F107" s="836" t="s">
        <v>17</v>
      </c>
      <c r="G107" s="542" t="s">
        <v>1411</v>
      </c>
      <c r="H107" s="542" t="s">
        <v>1410</v>
      </c>
      <c r="I107" s="540" t="s">
        <v>275</v>
      </c>
      <c r="J107" s="864" t="s">
        <v>23</v>
      </c>
      <c r="K107" s="540"/>
      <c r="L107" s="540"/>
      <c r="M107" s="540"/>
      <c r="N107" s="845"/>
      <c r="O107" s="845"/>
      <c r="P107" s="540"/>
      <c r="Q107" s="882" t="s">
        <v>16</v>
      </c>
      <c r="R107" s="882"/>
      <c r="S107" s="540"/>
      <c r="T107" s="540"/>
      <c r="U107" s="194">
        <f t="shared" ref="U107:U179" si="90">COUNTIF(K107:T107,"x")</f>
        <v>1</v>
      </c>
      <c r="V107" s="540"/>
      <c r="W107" s="540"/>
      <c r="X107" s="540"/>
      <c r="Y107" s="540"/>
      <c r="Z107" s="540"/>
      <c r="AA107" s="540"/>
      <c r="AB107" s="540"/>
      <c r="AC107" s="540"/>
      <c r="AD107" s="540"/>
      <c r="AE107" s="540"/>
      <c r="AF107" s="540"/>
      <c r="AG107" s="540"/>
      <c r="AH107" s="540"/>
      <c r="AI107" s="540"/>
      <c r="AJ107" s="540"/>
      <c r="AK107" s="540"/>
      <c r="AL107" s="540"/>
      <c r="AM107" s="540"/>
      <c r="AN107" s="540"/>
      <c r="AO107" s="540"/>
      <c r="AP107" s="540"/>
      <c r="AQ107" s="540"/>
      <c r="AR107" s="540"/>
      <c r="AS107" s="540"/>
      <c r="AT107" s="540" t="s">
        <v>726</v>
      </c>
      <c r="AU107" s="540" t="s">
        <v>723</v>
      </c>
      <c r="AV107" s="540" t="s">
        <v>726</v>
      </c>
      <c r="AW107" s="540" t="s">
        <v>727</v>
      </c>
      <c r="AX107" s="540"/>
      <c r="AY107" s="540"/>
      <c r="AZ107" s="540"/>
      <c r="BA107" s="540"/>
      <c r="BB107" s="540"/>
      <c r="BC107" s="540"/>
      <c r="BD107" s="540"/>
      <c r="BE107" s="540"/>
      <c r="BF107" s="540">
        <v>2</v>
      </c>
      <c r="BG107" s="540">
        <v>2</v>
      </c>
      <c r="BH107" s="540">
        <v>2</v>
      </c>
      <c r="BI107" s="540">
        <v>2</v>
      </c>
      <c r="BJ107" s="540">
        <v>1</v>
      </c>
      <c r="BK107" s="540">
        <v>2</v>
      </c>
      <c r="BL107" s="540">
        <v>2</v>
      </c>
      <c r="BM107" s="540">
        <v>2</v>
      </c>
      <c r="BN107" s="540">
        <v>2</v>
      </c>
      <c r="BO107" s="540">
        <v>2</v>
      </c>
      <c r="BP107" s="540">
        <v>1</v>
      </c>
      <c r="BQ107" s="540">
        <v>2</v>
      </c>
      <c r="BR107" s="540">
        <v>2</v>
      </c>
      <c r="BS107" s="540">
        <v>2</v>
      </c>
      <c r="BT107" s="540">
        <v>2</v>
      </c>
      <c r="BU107" s="540">
        <v>1</v>
      </c>
      <c r="BV107" s="540">
        <v>2</v>
      </c>
      <c r="BW107" s="540">
        <v>1</v>
      </c>
      <c r="BX107" s="540">
        <v>2</v>
      </c>
      <c r="BY107" s="840">
        <v>1</v>
      </c>
      <c r="BZ107" s="540">
        <v>2</v>
      </c>
      <c r="CA107" s="540">
        <v>2</v>
      </c>
      <c r="CB107" s="540">
        <v>2</v>
      </c>
      <c r="CC107" s="540">
        <v>2</v>
      </c>
      <c r="CD107" s="541">
        <f>COUNTIF($BF107:$CC107,2)</f>
        <v>19</v>
      </c>
      <c r="CE107" s="873">
        <f>CD107/COUNTA($BF107:$CC107)</f>
        <v>0.79166666666666663</v>
      </c>
      <c r="CF107" s="541">
        <f>COUNTIF($BF107:$CC107,1)</f>
        <v>5</v>
      </c>
      <c r="CG107" s="873">
        <f>CF107/COUNTA($BF107:$CC107)</f>
        <v>0.20833333333333334</v>
      </c>
      <c r="CH107" s="541">
        <f>COUNTIF($BF107:$CC107,0)</f>
        <v>0</v>
      </c>
      <c r="CI107" s="873">
        <f>CH107/COUNTA($BF107:$CC107)</f>
        <v>0</v>
      </c>
      <c r="CJ107" s="541">
        <f>(((CD107*2)+(CF107*1)+(CH107*0)))/COUNTA($BF107:$CC107)</f>
        <v>1.7916666666666667</v>
      </c>
      <c r="CK107" s="541" t="str">
        <f>IF(CJ107&gt;=1.6,"Đạt mục tiêu",IF(CJ107&gt;=1,"Cần cố gắng","Chưa đạt"))</f>
        <v>Đạt mục tiêu</v>
      </c>
    </row>
    <row r="108" spans="1:89" hidden="1">
      <c r="A108" s="839">
        <v>90</v>
      </c>
      <c r="B108" s="178">
        <v>90</v>
      </c>
      <c r="C108" s="1447" t="s">
        <v>681</v>
      </c>
      <c r="D108" s="1448"/>
      <c r="E108" s="1449"/>
      <c r="F108" s="176" t="s">
        <v>316</v>
      </c>
      <c r="G108" s="176" t="s">
        <v>316</v>
      </c>
      <c r="H108" s="844" t="s">
        <v>316</v>
      </c>
      <c r="I108" s="176" t="s">
        <v>316</v>
      </c>
      <c r="J108" s="176" t="s">
        <v>316</v>
      </c>
      <c r="K108" s="506" t="s">
        <v>316</v>
      </c>
      <c r="L108" s="176" t="s">
        <v>316</v>
      </c>
      <c r="M108" s="176" t="s">
        <v>316</v>
      </c>
      <c r="N108" s="239" t="s">
        <v>316</v>
      </c>
      <c r="O108" s="176" t="s">
        <v>316</v>
      </c>
      <c r="P108" s="176" t="s">
        <v>316</v>
      </c>
      <c r="Q108" s="176" t="s">
        <v>316</v>
      </c>
      <c r="R108" s="176"/>
      <c r="S108" s="176" t="s">
        <v>316</v>
      </c>
      <c r="T108" s="176" t="s">
        <v>316</v>
      </c>
      <c r="U108" s="176" t="s">
        <v>316</v>
      </c>
      <c r="V108" s="176" t="s">
        <v>316</v>
      </c>
      <c r="W108" s="176" t="s">
        <v>316</v>
      </c>
      <c r="X108" s="176" t="s">
        <v>316</v>
      </c>
      <c r="Y108" s="176" t="s">
        <v>316</v>
      </c>
      <c r="Z108" s="176" t="s">
        <v>316</v>
      </c>
      <c r="AA108" s="176" t="s">
        <v>316</v>
      </c>
      <c r="AB108" s="176" t="s">
        <v>316</v>
      </c>
      <c r="AC108" s="176" t="s">
        <v>316</v>
      </c>
      <c r="AD108" s="176" t="s">
        <v>316</v>
      </c>
      <c r="AE108" s="176" t="s">
        <v>316</v>
      </c>
      <c r="AF108" s="176" t="s">
        <v>316</v>
      </c>
      <c r="AG108" s="176" t="s">
        <v>316</v>
      </c>
      <c r="AH108" s="239" t="s">
        <v>316</v>
      </c>
      <c r="AI108" s="239" t="s">
        <v>316</v>
      </c>
      <c r="AJ108" s="239" t="s">
        <v>316</v>
      </c>
      <c r="AK108" s="239" t="s">
        <v>316</v>
      </c>
      <c r="AL108" s="239" t="s">
        <v>316</v>
      </c>
      <c r="AM108" s="176" t="s">
        <v>316</v>
      </c>
      <c r="AN108" s="176" t="s">
        <v>316</v>
      </c>
      <c r="AO108" s="176" t="s">
        <v>316</v>
      </c>
      <c r="AP108" s="176" t="s">
        <v>316</v>
      </c>
      <c r="AQ108" s="176"/>
      <c r="AR108" s="176"/>
      <c r="AS108" s="176" t="s">
        <v>316</v>
      </c>
      <c r="AT108" s="176" t="s">
        <v>316</v>
      </c>
      <c r="AU108" s="176" t="s">
        <v>316</v>
      </c>
      <c r="AV108" s="176" t="s">
        <v>316</v>
      </c>
      <c r="AW108" s="176" t="s">
        <v>316</v>
      </c>
      <c r="AX108" s="176"/>
      <c r="AY108" s="176"/>
      <c r="AZ108" s="176" t="s">
        <v>316</v>
      </c>
      <c r="BA108" s="176"/>
      <c r="BB108" s="176"/>
      <c r="BC108" s="176" t="s">
        <v>316</v>
      </c>
      <c r="BD108" s="176"/>
      <c r="BE108" s="176" t="s">
        <v>316</v>
      </c>
      <c r="BF108" s="506" t="s">
        <v>316</v>
      </c>
      <c r="BG108" s="506" t="s">
        <v>316</v>
      </c>
      <c r="BH108" s="506" t="s">
        <v>316</v>
      </c>
      <c r="BI108" s="506" t="s">
        <v>316</v>
      </c>
      <c r="BJ108" s="506" t="s">
        <v>316</v>
      </c>
      <c r="BK108" s="506" t="s">
        <v>316</v>
      </c>
      <c r="BL108" s="506" t="s">
        <v>316</v>
      </c>
      <c r="BM108" s="506" t="s">
        <v>316</v>
      </c>
      <c r="BN108" s="506" t="s">
        <v>316</v>
      </c>
      <c r="BO108" s="506" t="s">
        <v>316</v>
      </c>
      <c r="BP108" s="506" t="s">
        <v>316</v>
      </c>
      <c r="BQ108" s="506" t="s">
        <v>316</v>
      </c>
      <c r="BR108" s="506" t="s">
        <v>316</v>
      </c>
      <c r="BS108" s="506" t="s">
        <v>316</v>
      </c>
      <c r="BT108" s="506" t="s">
        <v>316</v>
      </c>
      <c r="BU108" s="506" t="s">
        <v>316</v>
      </c>
      <c r="BV108" s="506" t="s">
        <v>316</v>
      </c>
      <c r="BW108" s="540">
        <v>1</v>
      </c>
      <c r="BX108" s="506"/>
      <c r="BY108" s="840">
        <v>1</v>
      </c>
      <c r="BZ108" s="506"/>
      <c r="CA108" s="506"/>
      <c r="CB108" s="506"/>
      <c r="CC108" s="506" t="s">
        <v>316</v>
      </c>
      <c r="CD108" s="506" t="s">
        <v>316</v>
      </c>
      <c r="CE108" s="861" t="s">
        <v>316</v>
      </c>
      <c r="CF108" s="506" t="s">
        <v>316</v>
      </c>
      <c r="CG108" s="861" t="s">
        <v>316</v>
      </c>
      <c r="CH108" s="506" t="s">
        <v>316</v>
      </c>
      <c r="CI108" s="506" t="s">
        <v>316</v>
      </c>
      <c r="CJ108" s="506" t="s">
        <v>316</v>
      </c>
      <c r="CK108" s="861" t="s">
        <v>316</v>
      </c>
    </row>
    <row r="109" spans="1:89" ht="82.5" hidden="1" customHeight="1">
      <c r="A109" s="839">
        <v>91</v>
      </c>
      <c r="B109" s="178">
        <v>91</v>
      </c>
      <c r="C109" s="212" t="s">
        <v>682</v>
      </c>
      <c r="D109" s="197" t="s">
        <v>14</v>
      </c>
      <c r="E109" s="212" t="s">
        <v>683</v>
      </c>
      <c r="F109" s="197" t="s">
        <v>17</v>
      </c>
      <c r="G109" s="845" t="s">
        <v>106</v>
      </c>
      <c r="H109" s="240" t="s">
        <v>956</v>
      </c>
      <c r="I109" s="845"/>
      <c r="J109" s="864" t="s">
        <v>23</v>
      </c>
      <c r="K109" s="845"/>
      <c r="L109" s="845"/>
      <c r="M109" s="845"/>
      <c r="N109" s="839" t="s">
        <v>16</v>
      </c>
      <c r="O109" s="194"/>
      <c r="P109" s="845"/>
      <c r="Q109" s="845"/>
      <c r="R109" s="845"/>
      <c r="S109" s="845"/>
      <c r="T109" s="845"/>
      <c r="U109" s="194">
        <f t="shared" si="90"/>
        <v>1</v>
      </c>
      <c r="V109" s="845"/>
      <c r="W109" s="845"/>
      <c r="X109" s="845"/>
      <c r="Y109" s="845"/>
      <c r="Z109" s="845"/>
      <c r="AA109" s="845"/>
      <c r="AB109" s="845"/>
      <c r="AC109" s="845"/>
      <c r="AD109" s="845"/>
      <c r="AE109" s="845"/>
      <c r="AF109" s="845"/>
      <c r="AG109" s="845"/>
      <c r="AH109" s="839" t="s">
        <v>726</v>
      </c>
      <c r="AI109" s="839" t="s">
        <v>726</v>
      </c>
      <c r="AJ109" s="839" t="s">
        <v>724</v>
      </c>
      <c r="AK109" s="839" t="s">
        <v>726</v>
      </c>
      <c r="AL109" s="839" t="s">
        <v>724</v>
      </c>
      <c r="AM109" s="845"/>
      <c r="AN109" s="845"/>
      <c r="AO109" s="845"/>
      <c r="AP109" s="845"/>
      <c r="AQ109" s="845"/>
      <c r="AR109" s="845"/>
      <c r="AS109" s="845"/>
      <c r="AT109" s="845"/>
      <c r="AU109" s="845"/>
      <c r="AV109" s="845"/>
      <c r="AW109" s="845"/>
      <c r="AX109" s="845"/>
      <c r="AY109" s="845"/>
      <c r="AZ109" s="845"/>
      <c r="BA109" s="845"/>
      <c r="BB109" s="845"/>
      <c r="BC109" s="845"/>
      <c r="BD109" s="845"/>
      <c r="BE109" s="845"/>
      <c r="BF109" s="540">
        <v>2</v>
      </c>
      <c r="BG109" s="540">
        <v>2</v>
      </c>
      <c r="BH109" s="540">
        <v>2</v>
      </c>
      <c r="BI109" s="540">
        <v>2</v>
      </c>
      <c r="BJ109" s="540">
        <v>2</v>
      </c>
      <c r="BK109" s="540">
        <v>1</v>
      </c>
      <c r="BL109" s="540">
        <v>2</v>
      </c>
      <c r="BM109" s="540">
        <v>2</v>
      </c>
      <c r="BN109" s="540">
        <v>2</v>
      </c>
      <c r="BO109" s="540">
        <v>1</v>
      </c>
      <c r="BP109" s="540">
        <v>2</v>
      </c>
      <c r="BQ109" s="540">
        <v>2</v>
      </c>
      <c r="BR109" s="540">
        <v>2</v>
      </c>
      <c r="BS109" s="540">
        <v>2</v>
      </c>
      <c r="BT109" s="540">
        <v>2</v>
      </c>
      <c r="BU109" s="540">
        <v>1</v>
      </c>
      <c r="BV109" s="540">
        <v>2</v>
      </c>
      <c r="BW109" s="540">
        <v>1</v>
      </c>
      <c r="BX109" s="540">
        <v>2</v>
      </c>
      <c r="BY109" s="840">
        <v>1</v>
      </c>
      <c r="BZ109" s="540">
        <v>2</v>
      </c>
      <c r="CA109" s="540">
        <v>2</v>
      </c>
      <c r="CB109" s="540">
        <v>2</v>
      </c>
      <c r="CC109" s="540">
        <v>1</v>
      </c>
      <c r="CD109" s="541">
        <f>COUNTIF($BF109:$CC109,2)</f>
        <v>18</v>
      </c>
      <c r="CE109" s="873">
        <f>CD109/COUNTA($BF109:$CC109)</f>
        <v>0.75</v>
      </c>
      <c r="CF109" s="541">
        <f>COUNTIF($BF109:$CC109,1)</f>
        <v>6</v>
      </c>
      <c r="CG109" s="873">
        <f>CF109/COUNTA($BF109:$CC109)</f>
        <v>0.25</v>
      </c>
      <c r="CH109" s="541">
        <f>COUNTIF($BF109:$CC109,0)</f>
        <v>0</v>
      </c>
      <c r="CI109" s="873">
        <f>CH109/COUNTA($BF109:$CC109)</f>
        <v>0</v>
      </c>
      <c r="CJ109" s="541">
        <f>(((CD109*2)+(CF109*1)+(CH109*0)))/COUNTA($BF109:$CC109)</f>
        <v>1.75</v>
      </c>
      <c r="CK109" s="874" t="str">
        <f>IF(CJ109&gt;=1.6,"Đạt mục tiêu",IF(CJ109&gt;=1,"Cần cố gắng","Chưa đạt"))</f>
        <v>Đạt mục tiêu</v>
      </c>
    </row>
    <row r="110" spans="1:89" hidden="1">
      <c r="A110" s="839">
        <v>92</v>
      </c>
      <c r="B110" s="178">
        <v>92</v>
      </c>
      <c r="C110" s="1447" t="s">
        <v>684</v>
      </c>
      <c r="D110" s="1448"/>
      <c r="E110" s="1449"/>
      <c r="F110" s="176" t="s">
        <v>316</v>
      </c>
      <c r="G110" s="176" t="s">
        <v>316</v>
      </c>
      <c r="H110" s="239" t="s">
        <v>316</v>
      </c>
      <c r="I110" s="176" t="s">
        <v>316</v>
      </c>
      <c r="J110" s="176" t="s">
        <v>316</v>
      </c>
      <c r="K110" s="506" t="s">
        <v>316</v>
      </c>
      <c r="L110" s="176" t="s">
        <v>316</v>
      </c>
      <c r="M110" s="176" t="s">
        <v>316</v>
      </c>
      <c r="N110" s="239" t="s">
        <v>316</v>
      </c>
      <c r="O110" s="176" t="s">
        <v>316</v>
      </c>
      <c r="P110" s="176" t="s">
        <v>316</v>
      </c>
      <c r="Q110" s="176" t="s">
        <v>316</v>
      </c>
      <c r="R110" s="176"/>
      <c r="S110" s="176" t="s">
        <v>316</v>
      </c>
      <c r="T110" s="176" t="s">
        <v>316</v>
      </c>
      <c r="U110" s="176" t="s">
        <v>316</v>
      </c>
      <c r="V110" s="176" t="s">
        <v>316</v>
      </c>
      <c r="W110" s="176" t="s">
        <v>316</v>
      </c>
      <c r="X110" s="176" t="s">
        <v>316</v>
      </c>
      <c r="Y110" s="176" t="s">
        <v>316</v>
      </c>
      <c r="Z110" s="176" t="s">
        <v>316</v>
      </c>
      <c r="AA110" s="176" t="s">
        <v>316</v>
      </c>
      <c r="AB110" s="176" t="s">
        <v>316</v>
      </c>
      <c r="AC110" s="176" t="s">
        <v>316</v>
      </c>
      <c r="AD110" s="176" t="s">
        <v>316</v>
      </c>
      <c r="AE110" s="176" t="s">
        <v>316</v>
      </c>
      <c r="AF110" s="176" t="s">
        <v>316</v>
      </c>
      <c r="AG110" s="176" t="s">
        <v>316</v>
      </c>
      <c r="AH110" s="239" t="s">
        <v>316</v>
      </c>
      <c r="AI110" s="239" t="s">
        <v>316</v>
      </c>
      <c r="AJ110" s="239" t="s">
        <v>316</v>
      </c>
      <c r="AK110" s="239" t="s">
        <v>316</v>
      </c>
      <c r="AL110" s="239" t="s">
        <v>316</v>
      </c>
      <c r="AM110" s="176" t="s">
        <v>316</v>
      </c>
      <c r="AN110" s="176" t="s">
        <v>316</v>
      </c>
      <c r="AO110" s="176" t="s">
        <v>316</v>
      </c>
      <c r="AP110" s="176" t="s">
        <v>316</v>
      </c>
      <c r="AQ110" s="176"/>
      <c r="AR110" s="176"/>
      <c r="AS110" s="176" t="s">
        <v>316</v>
      </c>
      <c r="AT110" s="176" t="s">
        <v>316</v>
      </c>
      <c r="AU110" s="176" t="s">
        <v>316</v>
      </c>
      <c r="AV110" s="176" t="s">
        <v>316</v>
      </c>
      <c r="AW110" s="176" t="s">
        <v>316</v>
      </c>
      <c r="AX110" s="176"/>
      <c r="AY110" s="176"/>
      <c r="AZ110" s="176" t="s">
        <v>316</v>
      </c>
      <c r="BA110" s="176"/>
      <c r="BB110" s="176"/>
      <c r="BC110" s="176" t="s">
        <v>316</v>
      </c>
      <c r="BD110" s="176"/>
      <c r="BE110" s="176" t="s">
        <v>316</v>
      </c>
      <c r="BF110" s="506" t="s">
        <v>316</v>
      </c>
      <c r="BG110" s="506" t="s">
        <v>316</v>
      </c>
      <c r="BH110" s="506" t="s">
        <v>316</v>
      </c>
      <c r="BI110" s="506" t="s">
        <v>316</v>
      </c>
      <c r="BJ110" s="506" t="s">
        <v>316</v>
      </c>
      <c r="BK110" s="506" t="s">
        <v>316</v>
      </c>
      <c r="BL110" s="506" t="s">
        <v>316</v>
      </c>
      <c r="BM110" s="506" t="s">
        <v>316</v>
      </c>
      <c r="BN110" s="506" t="s">
        <v>316</v>
      </c>
      <c r="BO110" s="506" t="s">
        <v>316</v>
      </c>
      <c r="BP110" s="506" t="s">
        <v>316</v>
      </c>
      <c r="BQ110" s="506" t="s">
        <v>316</v>
      </c>
      <c r="BR110" s="506" t="s">
        <v>316</v>
      </c>
      <c r="BS110" s="506" t="s">
        <v>316</v>
      </c>
      <c r="BT110" s="506" t="s">
        <v>316</v>
      </c>
      <c r="BU110" s="506" t="s">
        <v>316</v>
      </c>
      <c r="BV110" s="506" t="s">
        <v>316</v>
      </c>
      <c r="BW110" s="540">
        <v>1</v>
      </c>
      <c r="BX110" s="506"/>
      <c r="BY110" s="840">
        <v>1</v>
      </c>
      <c r="BZ110" s="506"/>
      <c r="CA110" s="506"/>
      <c r="CB110" s="506"/>
      <c r="CC110" s="506" t="s">
        <v>316</v>
      </c>
      <c r="CD110" s="506" t="s">
        <v>316</v>
      </c>
      <c r="CE110" s="861" t="s">
        <v>316</v>
      </c>
      <c r="CF110" s="506" t="s">
        <v>316</v>
      </c>
      <c r="CG110" s="861" t="s">
        <v>316</v>
      </c>
      <c r="CH110" s="506" t="s">
        <v>316</v>
      </c>
      <c r="CI110" s="506" t="s">
        <v>316</v>
      </c>
      <c r="CJ110" s="506" t="s">
        <v>316</v>
      </c>
      <c r="CK110" s="861" t="s">
        <v>316</v>
      </c>
    </row>
    <row r="111" spans="1:89" s="184" customFormat="1" ht="117" hidden="1" customHeight="1">
      <c r="A111" s="171">
        <v>93</v>
      </c>
      <c r="B111" s="178">
        <v>93</v>
      </c>
      <c r="C111" s="188" t="s">
        <v>685</v>
      </c>
      <c r="D111" s="197" t="s">
        <v>14</v>
      </c>
      <c r="E111" s="188" t="s">
        <v>686</v>
      </c>
      <c r="F111" s="197" t="s">
        <v>17</v>
      </c>
      <c r="G111" s="845" t="s">
        <v>325</v>
      </c>
      <c r="H111" s="193" t="s">
        <v>998</v>
      </c>
      <c r="I111" s="845"/>
      <c r="J111" s="864" t="s">
        <v>23</v>
      </c>
      <c r="K111" s="845"/>
      <c r="L111" s="845"/>
      <c r="M111" s="845"/>
      <c r="N111" s="845"/>
      <c r="O111" s="194" t="s">
        <v>16</v>
      </c>
      <c r="P111" s="845"/>
      <c r="Q111" s="845"/>
      <c r="R111" s="845"/>
      <c r="S111" s="845"/>
      <c r="T111" s="845"/>
      <c r="U111" s="194">
        <f t="shared" si="90"/>
        <v>1</v>
      </c>
      <c r="V111" s="845"/>
      <c r="W111" s="845"/>
      <c r="X111" s="845"/>
      <c r="Y111" s="845"/>
      <c r="Z111" s="845"/>
      <c r="AA111" s="845"/>
      <c r="AB111" s="845"/>
      <c r="AC111" s="845"/>
      <c r="AD111" s="845"/>
      <c r="AE111" s="845"/>
      <c r="AF111" s="845"/>
      <c r="AG111" s="845"/>
      <c r="AH111" s="845"/>
      <c r="AI111" s="845"/>
      <c r="AJ111" s="845"/>
      <c r="AK111" s="845"/>
      <c r="AL111" s="845"/>
      <c r="AM111" s="845" t="s">
        <v>726</v>
      </c>
      <c r="AN111" s="845" t="s">
        <v>726</v>
      </c>
      <c r="AO111" s="845" t="s">
        <v>726</v>
      </c>
      <c r="AP111" s="845" t="s">
        <v>726</v>
      </c>
      <c r="AQ111" s="845"/>
      <c r="AR111" s="845"/>
      <c r="AS111" s="845"/>
      <c r="AT111" s="845"/>
      <c r="AU111" s="845"/>
      <c r="AV111" s="845"/>
      <c r="AW111" s="845"/>
      <c r="AX111" s="845"/>
      <c r="AY111" s="845"/>
      <c r="AZ111" s="845"/>
      <c r="BA111" s="845"/>
      <c r="BB111" s="845"/>
      <c r="BC111" s="845"/>
      <c r="BD111" s="845"/>
      <c r="BE111" s="845"/>
      <c r="BF111" s="845">
        <v>1</v>
      </c>
      <c r="BG111" s="845">
        <v>2</v>
      </c>
      <c r="BH111" s="845">
        <v>2</v>
      </c>
      <c r="BI111" s="845">
        <v>1</v>
      </c>
      <c r="BJ111" s="845">
        <v>2</v>
      </c>
      <c r="BK111" s="845">
        <v>2</v>
      </c>
      <c r="BL111" s="845">
        <v>2</v>
      </c>
      <c r="BM111" s="845">
        <v>2</v>
      </c>
      <c r="BN111" s="845">
        <v>2</v>
      </c>
      <c r="BO111" s="845">
        <v>2</v>
      </c>
      <c r="BP111" s="845">
        <v>2</v>
      </c>
      <c r="BQ111" s="845">
        <v>2</v>
      </c>
      <c r="BR111" s="845">
        <v>2</v>
      </c>
      <c r="BS111" s="845">
        <v>2</v>
      </c>
      <c r="BT111" s="845">
        <v>1</v>
      </c>
      <c r="BU111" s="845">
        <v>2</v>
      </c>
      <c r="BV111" s="845">
        <v>2</v>
      </c>
      <c r="BW111" s="540">
        <v>1</v>
      </c>
      <c r="BX111" s="845">
        <v>2</v>
      </c>
      <c r="BY111" s="840">
        <v>1</v>
      </c>
      <c r="BZ111" s="845">
        <v>2</v>
      </c>
      <c r="CA111" s="845">
        <v>2</v>
      </c>
      <c r="CB111" s="845">
        <v>2</v>
      </c>
      <c r="CC111" s="845">
        <v>1</v>
      </c>
      <c r="CD111" s="191">
        <f>COUNTIF($BF111:$CC111,2)</f>
        <v>18</v>
      </c>
      <c r="CE111" s="867">
        <f>CD111/COUNTA($BF111:$CC111)</f>
        <v>0.75</v>
      </c>
      <c r="CF111" s="191">
        <f>COUNTIF($BF111:$CC111,1)</f>
        <v>6</v>
      </c>
      <c r="CG111" s="867">
        <f>CF111/COUNTA($BF111:$CC111)</f>
        <v>0.25</v>
      </c>
      <c r="CH111" s="191">
        <f>COUNTIF($BF111:$CC111,0)</f>
        <v>0</v>
      </c>
      <c r="CI111" s="868">
        <f>CH111/COUNTA($BF111:$CC111)</f>
        <v>0</v>
      </c>
      <c r="CJ111" s="191">
        <f>(((CD111*2)+(CF111*1)+(CH111*0)))/COUNTA($BF111:$CC111)</f>
        <v>1.75</v>
      </c>
      <c r="CK111" s="869" t="str">
        <f t="shared" ref="CK111:CK123" si="91">IF(CJ111&gt;=1.6,"Đạt mục tiêu",IF(CJ111&gt;=1,"Cần cố gắng","Chưa đạt"))</f>
        <v>Đạt mục tiêu</v>
      </c>
    </row>
    <row r="112" spans="1:89" hidden="1">
      <c r="A112" s="839">
        <v>94</v>
      </c>
      <c r="B112" s="178">
        <v>94</v>
      </c>
      <c r="C112" s="1499" t="s">
        <v>687</v>
      </c>
      <c r="D112" s="1500"/>
      <c r="E112" s="1501"/>
      <c r="F112" s="1500"/>
      <c r="G112" s="196"/>
      <c r="H112" s="844" t="s">
        <v>316</v>
      </c>
      <c r="I112" s="291" t="s">
        <v>316</v>
      </c>
      <c r="J112" s="291" t="s">
        <v>316</v>
      </c>
      <c r="K112" s="526" t="s">
        <v>316</v>
      </c>
      <c r="L112" s="291" t="s">
        <v>316</v>
      </c>
      <c r="M112" s="291" t="s">
        <v>316</v>
      </c>
      <c r="N112" s="844" t="s">
        <v>316</v>
      </c>
      <c r="O112" s="291" t="s">
        <v>316</v>
      </c>
      <c r="P112" s="291" t="s">
        <v>316</v>
      </c>
      <c r="Q112" s="291" t="s">
        <v>316</v>
      </c>
      <c r="R112" s="291"/>
      <c r="S112" s="291" t="s">
        <v>316</v>
      </c>
      <c r="T112" s="291" t="s">
        <v>316</v>
      </c>
      <c r="U112" s="291" t="s">
        <v>316</v>
      </c>
      <c r="V112" s="291" t="s">
        <v>316</v>
      </c>
      <c r="W112" s="291" t="s">
        <v>316</v>
      </c>
      <c r="X112" s="291" t="s">
        <v>316</v>
      </c>
      <c r="Y112" s="291" t="s">
        <v>316</v>
      </c>
      <c r="Z112" s="291" t="s">
        <v>316</v>
      </c>
      <c r="AA112" s="291" t="s">
        <v>316</v>
      </c>
      <c r="AB112" s="291" t="s">
        <v>316</v>
      </c>
      <c r="AC112" s="291" t="s">
        <v>316</v>
      </c>
      <c r="AD112" s="291" t="s">
        <v>316</v>
      </c>
      <c r="AE112" s="291" t="s">
        <v>316</v>
      </c>
      <c r="AF112" s="291" t="s">
        <v>316</v>
      </c>
      <c r="AG112" s="291" t="s">
        <v>316</v>
      </c>
      <c r="AH112" s="844" t="s">
        <v>316</v>
      </c>
      <c r="AI112" s="844" t="s">
        <v>316</v>
      </c>
      <c r="AJ112" s="844" t="s">
        <v>316</v>
      </c>
      <c r="AK112" s="844" t="s">
        <v>316</v>
      </c>
      <c r="AL112" s="844" t="s">
        <v>316</v>
      </c>
      <c r="AM112" s="291" t="s">
        <v>316</v>
      </c>
      <c r="AN112" s="291" t="s">
        <v>316</v>
      </c>
      <c r="AO112" s="291" t="s">
        <v>316</v>
      </c>
      <c r="AP112" s="291" t="s">
        <v>316</v>
      </c>
      <c r="AQ112" s="291"/>
      <c r="AR112" s="291"/>
      <c r="AS112" s="291" t="s">
        <v>316</v>
      </c>
      <c r="AT112" s="291" t="s">
        <v>316</v>
      </c>
      <c r="AU112" s="291" t="s">
        <v>316</v>
      </c>
      <c r="AV112" s="291" t="s">
        <v>316</v>
      </c>
      <c r="AW112" s="291" t="s">
        <v>316</v>
      </c>
      <c r="AX112" s="291"/>
      <c r="AY112" s="291"/>
      <c r="AZ112" s="291" t="s">
        <v>316</v>
      </c>
      <c r="BA112" s="291"/>
      <c r="BB112" s="291"/>
      <c r="BC112" s="291" t="s">
        <v>316</v>
      </c>
      <c r="BD112" s="291"/>
      <c r="BE112" s="291" t="s">
        <v>316</v>
      </c>
      <c r="BF112" s="526" t="s">
        <v>316</v>
      </c>
      <c r="BG112" s="526" t="s">
        <v>316</v>
      </c>
      <c r="BH112" s="526" t="s">
        <v>316</v>
      </c>
      <c r="BI112" s="526" t="s">
        <v>316</v>
      </c>
      <c r="BJ112" s="526" t="s">
        <v>316</v>
      </c>
      <c r="BK112" s="526" t="s">
        <v>316</v>
      </c>
      <c r="BL112" s="526" t="s">
        <v>316</v>
      </c>
      <c r="BM112" s="526" t="s">
        <v>316</v>
      </c>
      <c r="BN112" s="526" t="s">
        <v>316</v>
      </c>
      <c r="BO112" s="526" t="s">
        <v>316</v>
      </c>
      <c r="BP112" s="526" t="s">
        <v>316</v>
      </c>
      <c r="BQ112" s="526" t="s">
        <v>316</v>
      </c>
      <c r="BR112" s="526" t="s">
        <v>316</v>
      </c>
      <c r="BS112" s="526" t="s">
        <v>316</v>
      </c>
      <c r="BT112" s="526" t="s">
        <v>316</v>
      </c>
      <c r="BU112" s="526" t="s">
        <v>316</v>
      </c>
      <c r="BV112" s="526" t="s">
        <v>316</v>
      </c>
      <c r="BW112" s="540">
        <v>1</v>
      </c>
      <c r="BX112" s="526"/>
      <c r="BY112" s="840">
        <v>1</v>
      </c>
      <c r="BZ112" s="526"/>
      <c r="CA112" s="526"/>
      <c r="CB112" s="526"/>
      <c r="CC112" s="526" t="s">
        <v>316</v>
      </c>
      <c r="CD112" s="526" t="s">
        <v>316</v>
      </c>
      <c r="CE112" s="883" t="s">
        <v>316</v>
      </c>
      <c r="CF112" s="526" t="s">
        <v>316</v>
      </c>
      <c r="CG112" s="883" t="s">
        <v>316</v>
      </c>
      <c r="CH112" s="526" t="s">
        <v>316</v>
      </c>
      <c r="CI112" s="526" t="s">
        <v>316</v>
      </c>
      <c r="CJ112" s="526" t="s">
        <v>316</v>
      </c>
      <c r="CK112" s="883" t="s">
        <v>316</v>
      </c>
    </row>
    <row r="113" spans="1:89" s="170" customFormat="1" ht="78.75" hidden="1">
      <c r="A113" s="171">
        <v>95</v>
      </c>
      <c r="B113" s="178">
        <v>95</v>
      </c>
      <c r="C113" s="186" t="s">
        <v>690</v>
      </c>
      <c r="D113" s="884" t="s">
        <v>14</v>
      </c>
      <c r="E113" s="186" t="s">
        <v>691</v>
      </c>
      <c r="F113" s="884" t="s">
        <v>17</v>
      </c>
      <c r="G113" s="885" t="s">
        <v>706</v>
      </c>
      <c r="H113" s="886" t="s">
        <v>1168</v>
      </c>
      <c r="I113" s="885" t="s">
        <v>275</v>
      </c>
      <c r="J113" s="836" t="s">
        <v>23</v>
      </c>
      <c r="K113" s="887"/>
      <c r="L113" s="888"/>
      <c r="M113" s="887" t="s">
        <v>16</v>
      </c>
      <c r="N113" s="887"/>
      <c r="O113" s="885"/>
      <c r="P113" s="885"/>
      <c r="Q113" s="885"/>
      <c r="R113" s="885"/>
      <c r="S113" s="885"/>
      <c r="T113" s="885"/>
      <c r="U113" s="237">
        <f t="shared" si="90"/>
        <v>1</v>
      </c>
      <c r="V113" s="885"/>
      <c r="W113" s="885"/>
      <c r="X113" s="885"/>
      <c r="Y113" s="885"/>
      <c r="Z113" s="885"/>
      <c r="AA113" s="885"/>
      <c r="AB113" s="885"/>
      <c r="AC113" s="885"/>
      <c r="AD113" s="885" t="s">
        <v>724</v>
      </c>
      <c r="AE113" s="885" t="s">
        <v>726</v>
      </c>
      <c r="AF113" s="885" t="s">
        <v>723</v>
      </c>
      <c r="AG113" s="885" t="s">
        <v>726</v>
      </c>
      <c r="AH113" s="885"/>
      <c r="AI113" s="885"/>
      <c r="AJ113" s="885"/>
      <c r="AK113" s="885"/>
      <c r="AL113" s="885"/>
      <c r="AM113" s="885"/>
      <c r="AN113" s="885"/>
      <c r="AO113" s="885"/>
      <c r="AP113" s="885"/>
      <c r="AQ113" s="885"/>
      <c r="AR113" s="885"/>
      <c r="AS113" s="885"/>
      <c r="AT113" s="885"/>
      <c r="AU113" s="885"/>
      <c r="AV113" s="885"/>
      <c r="AW113" s="885"/>
      <c r="AX113" s="885"/>
      <c r="AY113" s="885"/>
      <c r="AZ113" s="885"/>
      <c r="BA113" s="885"/>
      <c r="BB113" s="885"/>
      <c r="BC113" s="885"/>
      <c r="BD113" s="885"/>
      <c r="BE113" s="885"/>
      <c r="BF113" s="885">
        <v>2</v>
      </c>
      <c r="BG113" s="885">
        <v>2</v>
      </c>
      <c r="BH113" s="885">
        <v>2</v>
      </c>
      <c r="BI113" s="885">
        <v>2</v>
      </c>
      <c r="BJ113" s="885">
        <v>2</v>
      </c>
      <c r="BK113" s="885">
        <v>2</v>
      </c>
      <c r="BL113" s="885">
        <v>2</v>
      </c>
      <c r="BM113" s="885">
        <v>1</v>
      </c>
      <c r="BN113" s="885">
        <v>1</v>
      </c>
      <c r="BO113" s="885">
        <v>2</v>
      </c>
      <c r="BP113" s="885">
        <v>2</v>
      </c>
      <c r="BQ113" s="885">
        <v>2</v>
      </c>
      <c r="BR113" s="885">
        <v>2</v>
      </c>
      <c r="BS113" s="885">
        <v>1</v>
      </c>
      <c r="BT113" s="885">
        <v>2</v>
      </c>
      <c r="BU113" s="885">
        <v>2</v>
      </c>
      <c r="BV113" s="885">
        <v>2</v>
      </c>
      <c r="BW113" s="540">
        <v>1</v>
      </c>
      <c r="BX113" s="885">
        <v>2</v>
      </c>
      <c r="BY113" s="840">
        <v>1</v>
      </c>
      <c r="BZ113" s="885">
        <v>2</v>
      </c>
      <c r="CA113" s="885">
        <v>2</v>
      </c>
      <c r="CB113" s="885">
        <v>2</v>
      </c>
      <c r="CC113" s="885">
        <v>2</v>
      </c>
      <c r="CD113" s="888">
        <f t="shared" ref="CD113:CD125" si="92">COUNTIF($BF113:$CC113,2)</f>
        <v>19</v>
      </c>
      <c r="CE113" s="889">
        <f t="shared" ref="CE113:CE125" si="93">CD113/COUNTA($BF113:$CC113)</f>
        <v>0.79166666666666663</v>
      </c>
      <c r="CF113" s="888">
        <f t="shared" ref="CF113:CF125" si="94">COUNTIF($BF113:$CC113,1)</f>
        <v>5</v>
      </c>
      <c r="CG113" s="889">
        <f t="shared" ref="CG113:CG125" si="95">CF113/COUNTA($BF113:$CC113)</f>
        <v>0.20833333333333334</v>
      </c>
      <c r="CH113" s="888">
        <f t="shared" ref="CH113:CH125" si="96">COUNTIF($BF113:$CC113,0)</f>
        <v>0</v>
      </c>
      <c r="CI113" s="890">
        <f t="shared" ref="CI113:CI125" si="97">CH113/COUNTA($BF113:$CC113)</f>
        <v>0</v>
      </c>
      <c r="CJ113" s="888">
        <f t="shared" ref="CJ113:CJ125" si="98">(((CD113*2)+(CF113*1)+(CH113*0)))/COUNTA($BF113:$CC113)</f>
        <v>1.7916666666666667</v>
      </c>
      <c r="CK113" s="891" t="str">
        <f t="shared" si="91"/>
        <v>Đạt mục tiêu</v>
      </c>
    </row>
    <row r="114" spans="1:89" ht="78.75" hidden="1">
      <c r="A114" s="839">
        <v>96</v>
      </c>
      <c r="B114" s="178">
        <v>96</v>
      </c>
      <c r="C114" s="212" t="s">
        <v>690</v>
      </c>
      <c r="D114" s="884" t="s">
        <v>14</v>
      </c>
      <c r="E114" s="212" t="s">
        <v>691</v>
      </c>
      <c r="F114" s="884" t="s">
        <v>17</v>
      </c>
      <c r="G114" s="892" t="s">
        <v>707</v>
      </c>
      <c r="H114" s="886" t="s">
        <v>1169</v>
      </c>
      <c r="I114" s="892"/>
      <c r="J114" s="864" t="s">
        <v>23</v>
      </c>
      <c r="K114" s="893"/>
      <c r="L114" s="894"/>
      <c r="M114" s="893"/>
      <c r="N114" s="895" t="s">
        <v>16</v>
      </c>
      <c r="O114" s="892"/>
      <c r="P114" s="892"/>
      <c r="Q114" s="892"/>
      <c r="R114" s="892"/>
      <c r="S114" s="892"/>
      <c r="T114" s="892"/>
      <c r="U114" s="194">
        <f t="shared" si="90"/>
        <v>1</v>
      </c>
      <c r="V114" s="892"/>
      <c r="W114" s="892"/>
      <c r="X114" s="892"/>
      <c r="Y114" s="892"/>
      <c r="Z114" s="892"/>
      <c r="AA114" s="892"/>
      <c r="AB114" s="892"/>
      <c r="AC114" s="892"/>
      <c r="AD114" s="892"/>
      <c r="AE114" s="892"/>
      <c r="AF114" s="892"/>
      <c r="AG114" s="892"/>
      <c r="AH114" s="895" t="s">
        <v>723</v>
      </c>
      <c r="AI114" s="895" t="s">
        <v>727</v>
      </c>
      <c r="AJ114" s="895" t="s">
        <v>726</v>
      </c>
      <c r="AK114" s="895"/>
      <c r="AL114" s="895" t="s">
        <v>724</v>
      </c>
      <c r="AM114" s="892"/>
      <c r="AN114" s="892"/>
      <c r="AO114" s="892"/>
      <c r="AP114" s="892"/>
      <c r="AQ114" s="892"/>
      <c r="AR114" s="892"/>
      <c r="AS114" s="892"/>
      <c r="AT114" s="892"/>
      <c r="AU114" s="892"/>
      <c r="AV114" s="892"/>
      <c r="AW114" s="892"/>
      <c r="AX114" s="892"/>
      <c r="AY114" s="892"/>
      <c r="AZ114" s="892"/>
      <c r="BA114" s="892"/>
      <c r="BB114" s="892"/>
      <c r="BC114" s="892"/>
      <c r="BD114" s="892"/>
      <c r="BE114" s="892"/>
      <c r="BF114" s="540">
        <v>2</v>
      </c>
      <c r="BG114" s="540">
        <v>2</v>
      </c>
      <c r="BH114" s="540">
        <v>2</v>
      </c>
      <c r="BI114" s="540">
        <v>2</v>
      </c>
      <c r="BJ114" s="540">
        <v>2</v>
      </c>
      <c r="BK114" s="540">
        <v>1</v>
      </c>
      <c r="BL114" s="540">
        <v>2</v>
      </c>
      <c r="BM114" s="540">
        <v>2</v>
      </c>
      <c r="BN114" s="540">
        <v>2</v>
      </c>
      <c r="BO114" s="540">
        <v>2</v>
      </c>
      <c r="BP114" s="540">
        <v>2</v>
      </c>
      <c r="BQ114" s="540">
        <v>2</v>
      </c>
      <c r="BR114" s="540">
        <v>2</v>
      </c>
      <c r="BS114" s="540">
        <v>2</v>
      </c>
      <c r="BT114" s="540">
        <v>2</v>
      </c>
      <c r="BU114" s="540">
        <v>2</v>
      </c>
      <c r="BV114" s="540">
        <v>2</v>
      </c>
      <c r="BW114" s="540">
        <v>1</v>
      </c>
      <c r="BX114" s="540">
        <v>2</v>
      </c>
      <c r="BY114" s="840">
        <v>1</v>
      </c>
      <c r="BZ114" s="540">
        <v>2</v>
      </c>
      <c r="CA114" s="540">
        <v>2</v>
      </c>
      <c r="CB114" s="540">
        <v>2</v>
      </c>
      <c r="CC114" s="540">
        <v>1</v>
      </c>
      <c r="CD114" s="541">
        <f t="shared" si="92"/>
        <v>20</v>
      </c>
      <c r="CE114" s="873">
        <f t="shared" si="93"/>
        <v>0.83333333333333337</v>
      </c>
      <c r="CF114" s="541">
        <f t="shared" si="94"/>
        <v>4</v>
      </c>
      <c r="CG114" s="873">
        <f t="shared" si="95"/>
        <v>0.16666666666666666</v>
      </c>
      <c r="CH114" s="541">
        <f t="shared" si="96"/>
        <v>0</v>
      </c>
      <c r="CI114" s="873">
        <f t="shared" si="97"/>
        <v>0</v>
      </c>
      <c r="CJ114" s="541">
        <f t="shared" si="98"/>
        <v>1.8333333333333333</v>
      </c>
      <c r="CK114" s="874" t="str">
        <f>IF(CJ114&gt;=1.6,"Đạt mục tiêu",IF(CJ114&gt;=1,"Cần cố gắng","Chưa đạt"))</f>
        <v>Đạt mục tiêu</v>
      </c>
    </row>
    <row r="115" spans="1:89" s="184" customFormat="1" ht="59.25" hidden="1" customHeight="1">
      <c r="A115" s="171">
        <v>97</v>
      </c>
      <c r="B115" s="178">
        <v>97</v>
      </c>
      <c r="C115" s="188" t="s">
        <v>690</v>
      </c>
      <c r="D115" s="884" t="s">
        <v>14</v>
      </c>
      <c r="E115" s="188" t="s">
        <v>691</v>
      </c>
      <c r="F115" s="884" t="s">
        <v>17</v>
      </c>
      <c r="G115" s="845" t="s">
        <v>118</v>
      </c>
      <c r="H115" s="193" t="s">
        <v>974</v>
      </c>
      <c r="I115" s="845" t="s">
        <v>275</v>
      </c>
      <c r="J115" s="864" t="s">
        <v>23</v>
      </c>
      <c r="K115" s="845"/>
      <c r="L115" s="194" t="s">
        <v>16</v>
      </c>
      <c r="M115" s="845"/>
      <c r="N115" s="191"/>
      <c r="O115" s="845" t="s">
        <v>16</v>
      </c>
      <c r="P115" s="845"/>
      <c r="Q115" s="845"/>
      <c r="R115" s="845"/>
      <c r="S115" s="845"/>
      <c r="T115" s="845"/>
      <c r="U115" s="194">
        <f t="shared" si="90"/>
        <v>2</v>
      </c>
      <c r="V115" s="845"/>
      <c r="W115" s="845"/>
      <c r="X115" s="845"/>
      <c r="Y115" s="845"/>
      <c r="Z115" s="845" t="s">
        <v>727</v>
      </c>
      <c r="AA115" s="845" t="s">
        <v>726</v>
      </c>
      <c r="AB115" s="845" t="s">
        <v>724</v>
      </c>
      <c r="AC115" s="845" t="s">
        <v>727</v>
      </c>
      <c r="AD115" s="845"/>
      <c r="AE115" s="845"/>
      <c r="AF115" s="845"/>
      <c r="AG115" s="845"/>
      <c r="AH115" s="845"/>
      <c r="AI115" s="845"/>
      <c r="AJ115" s="845"/>
      <c r="AK115" s="845"/>
      <c r="AL115" s="845"/>
      <c r="AM115" s="845" t="s">
        <v>727</v>
      </c>
      <c r="AN115" s="845" t="s">
        <v>723</v>
      </c>
      <c r="AO115" s="845" t="s">
        <v>723</v>
      </c>
      <c r="AP115" s="845" t="s">
        <v>727</v>
      </c>
      <c r="AQ115" s="845"/>
      <c r="AR115" s="845"/>
      <c r="AS115" s="845"/>
      <c r="AT115" s="845"/>
      <c r="AU115" s="845"/>
      <c r="AV115" s="845"/>
      <c r="AW115" s="845"/>
      <c r="AX115" s="845"/>
      <c r="AY115" s="845"/>
      <c r="AZ115" s="845"/>
      <c r="BA115" s="845"/>
      <c r="BB115" s="845"/>
      <c r="BC115" s="845"/>
      <c r="BD115" s="845"/>
      <c r="BE115" s="845"/>
      <c r="BF115" s="845">
        <v>1</v>
      </c>
      <c r="BG115" s="845">
        <v>2</v>
      </c>
      <c r="BH115" s="845">
        <v>2</v>
      </c>
      <c r="BI115" s="845">
        <v>1</v>
      </c>
      <c r="BJ115" s="845">
        <v>1</v>
      </c>
      <c r="BK115" s="845">
        <v>2</v>
      </c>
      <c r="BL115" s="845">
        <v>2</v>
      </c>
      <c r="BM115" s="845">
        <v>2</v>
      </c>
      <c r="BN115" s="845">
        <v>2</v>
      </c>
      <c r="BO115" s="845">
        <v>2</v>
      </c>
      <c r="BP115" s="845">
        <v>1</v>
      </c>
      <c r="BQ115" s="845">
        <v>2</v>
      </c>
      <c r="BR115" s="845">
        <v>2</v>
      </c>
      <c r="BS115" s="845">
        <v>2</v>
      </c>
      <c r="BT115" s="845">
        <v>2</v>
      </c>
      <c r="BU115" s="845">
        <v>2</v>
      </c>
      <c r="BV115" s="845">
        <v>2</v>
      </c>
      <c r="BW115" s="540">
        <v>1</v>
      </c>
      <c r="BX115" s="845">
        <v>2</v>
      </c>
      <c r="BY115" s="840">
        <v>1</v>
      </c>
      <c r="BZ115" s="845">
        <v>2</v>
      </c>
      <c r="CA115" s="845">
        <v>2</v>
      </c>
      <c r="CB115" s="845">
        <v>2</v>
      </c>
      <c r="CC115" s="845">
        <v>2</v>
      </c>
      <c r="CD115" s="191">
        <f t="shared" si="92"/>
        <v>18</v>
      </c>
      <c r="CE115" s="867">
        <f t="shared" si="93"/>
        <v>0.75</v>
      </c>
      <c r="CF115" s="191">
        <f t="shared" si="94"/>
        <v>6</v>
      </c>
      <c r="CG115" s="867">
        <f t="shared" si="95"/>
        <v>0.25</v>
      </c>
      <c r="CH115" s="191">
        <f t="shared" si="96"/>
        <v>0</v>
      </c>
      <c r="CI115" s="868">
        <f t="shared" si="97"/>
        <v>0</v>
      </c>
      <c r="CJ115" s="191">
        <f t="shared" si="98"/>
        <v>1.75</v>
      </c>
      <c r="CK115" s="869" t="str">
        <f t="shared" si="91"/>
        <v>Đạt mục tiêu</v>
      </c>
    </row>
    <row r="116" spans="1:89" s="184" customFormat="1" ht="47.25" hidden="1" customHeight="1">
      <c r="A116" s="171">
        <v>98</v>
      </c>
      <c r="B116" s="178">
        <v>98</v>
      </c>
      <c r="C116" s="188" t="s">
        <v>690</v>
      </c>
      <c r="D116" s="884" t="s">
        <v>14</v>
      </c>
      <c r="E116" s="188" t="s">
        <v>691</v>
      </c>
      <c r="F116" s="884" t="s">
        <v>17</v>
      </c>
      <c r="G116" s="845" t="s">
        <v>119</v>
      </c>
      <c r="H116" s="190" t="s">
        <v>708</v>
      </c>
      <c r="I116" s="845" t="s">
        <v>275</v>
      </c>
      <c r="J116" s="864" t="s">
        <v>23</v>
      </c>
      <c r="K116" s="845"/>
      <c r="L116" s="845"/>
      <c r="M116" s="845"/>
      <c r="N116" s="191"/>
      <c r="O116" s="194"/>
      <c r="P116" s="845"/>
      <c r="Q116" s="845" t="s">
        <v>16</v>
      </c>
      <c r="R116" s="845"/>
      <c r="S116" s="845"/>
      <c r="T116" s="845"/>
      <c r="U116" s="194">
        <f t="shared" si="90"/>
        <v>1</v>
      </c>
      <c r="V116" s="845"/>
      <c r="W116" s="845"/>
      <c r="X116" s="845"/>
      <c r="Y116" s="845"/>
      <c r="Z116" s="845"/>
      <c r="AA116" s="845"/>
      <c r="AB116" s="845"/>
      <c r="AC116" s="845"/>
      <c r="AD116" s="845"/>
      <c r="AE116" s="845"/>
      <c r="AF116" s="845"/>
      <c r="AG116" s="845"/>
      <c r="AH116" s="845"/>
      <c r="AI116" s="845"/>
      <c r="AJ116" s="845"/>
      <c r="AK116" s="845"/>
      <c r="AL116" s="845"/>
      <c r="AM116" s="845"/>
      <c r="AN116" s="845"/>
      <c r="AO116" s="845"/>
      <c r="AP116" s="845"/>
      <c r="AQ116" s="845"/>
      <c r="AR116" s="845"/>
      <c r="AS116" s="845"/>
      <c r="AT116" s="845" t="s">
        <v>727</v>
      </c>
      <c r="AU116" s="845" t="s">
        <v>723</v>
      </c>
      <c r="AV116" s="845" t="s">
        <v>723</v>
      </c>
      <c r="AW116" s="845"/>
      <c r="AX116" s="845"/>
      <c r="AY116" s="845"/>
      <c r="AZ116" s="845"/>
      <c r="BA116" s="845"/>
      <c r="BB116" s="845"/>
      <c r="BC116" s="845"/>
      <c r="BD116" s="845"/>
      <c r="BE116" s="845"/>
      <c r="BF116" s="845">
        <v>2</v>
      </c>
      <c r="BG116" s="845">
        <v>1</v>
      </c>
      <c r="BH116" s="845">
        <v>2</v>
      </c>
      <c r="BI116" s="845">
        <v>1</v>
      </c>
      <c r="BJ116" s="845">
        <v>2</v>
      </c>
      <c r="BK116" s="845">
        <v>1</v>
      </c>
      <c r="BL116" s="845">
        <v>2</v>
      </c>
      <c r="BM116" s="845">
        <v>2</v>
      </c>
      <c r="BN116" s="845">
        <v>2</v>
      </c>
      <c r="BO116" s="845">
        <v>2</v>
      </c>
      <c r="BP116" s="845">
        <v>2</v>
      </c>
      <c r="BQ116" s="845">
        <v>1</v>
      </c>
      <c r="BR116" s="845">
        <v>2</v>
      </c>
      <c r="BS116" s="845">
        <v>2</v>
      </c>
      <c r="BT116" s="845">
        <v>2</v>
      </c>
      <c r="BU116" s="845">
        <v>2</v>
      </c>
      <c r="BV116" s="845">
        <v>2</v>
      </c>
      <c r="BW116" s="540">
        <v>1</v>
      </c>
      <c r="BX116" s="845">
        <v>2</v>
      </c>
      <c r="BY116" s="840">
        <v>1</v>
      </c>
      <c r="BZ116" s="845">
        <v>2</v>
      </c>
      <c r="CA116" s="845">
        <v>2</v>
      </c>
      <c r="CB116" s="845">
        <v>2</v>
      </c>
      <c r="CC116" s="845">
        <v>2</v>
      </c>
      <c r="CD116" s="191">
        <f t="shared" si="92"/>
        <v>18</v>
      </c>
      <c r="CE116" s="868">
        <f t="shared" si="93"/>
        <v>0.75</v>
      </c>
      <c r="CF116" s="191">
        <f t="shared" si="94"/>
        <v>6</v>
      </c>
      <c r="CG116" s="868">
        <f t="shared" si="95"/>
        <v>0.25</v>
      </c>
      <c r="CH116" s="191">
        <f t="shared" si="96"/>
        <v>0</v>
      </c>
      <c r="CI116" s="868">
        <f t="shared" si="97"/>
        <v>0</v>
      </c>
      <c r="CJ116" s="191">
        <f t="shared" si="98"/>
        <v>1.75</v>
      </c>
      <c r="CK116" s="191" t="str">
        <f t="shared" si="91"/>
        <v>Đạt mục tiêu</v>
      </c>
    </row>
    <row r="117" spans="1:89" s="184" customFormat="1" ht="60.75" hidden="1" customHeight="1">
      <c r="A117" s="171">
        <v>99</v>
      </c>
      <c r="B117" s="178">
        <v>99</v>
      </c>
      <c r="C117" s="188" t="s">
        <v>690</v>
      </c>
      <c r="D117" s="884" t="s">
        <v>14</v>
      </c>
      <c r="E117" s="188" t="s">
        <v>691</v>
      </c>
      <c r="F117" s="884" t="s">
        <v>17</v>
      </c>
      <c r="G117" s="845" t="s">
        <v>119</v>
      </c>
      <c r="H117" s="190" t="s">
        <v>1022</v>
      </c>
      <c r="I117" s="845"/>
      <c r="J117" s="864" t="s">
        <v>23</v>
      </c>
      <c r="K117" s="845"/>
      <c r="L117" s="845"/>
      <c r="M117" s="845"/>
      <c r="N117" s="191"/>
      <c r="O117" s="194"/>
      <c r="P117" s="845"/>
      <c r="Q117" s="845"/>
      <c r="R117" s="845"/>
      <c r="S117" s="845" t="s">
        <v>16</v>
      </c>
      <c r="T117" s="845"/>
      <c r="U117" s="194">
        <f t="shared" si="90"/>
        <v>1</v>
      </c>
      <c r="V117" s="845"/>
      <c r="W117" s="845"/>
      <c r="X117" s="845"/>
      <c r="Y117" s="845"/>
      <c r="Z117" s="845"/>
      <c r="AA117" s="845"/>
      <c r="AB117" s="845"/>
      <c r="AC117" s="845"/>
      <c r="AD117" s="845"/>
      <c r="AE117" s="845"/>
      <c r="AF117" s="845"/>
      <c r="AG117" s="845"/>
      <c r="AH117" s="845"/>
      <c r="AI117" s="845"/>
      <c r="AJ117" s="845"/>
      <c r="AK117" s="845"/>
      <c r="AL117" s="845"/>
      <c r="AM117" s="845"/>
      <c r="AN117" s="845"/>
      <c r="AO117" s="845"/>
      <c r="AP117" s="845"/>
      <c r="AQ117" s="845"/>
      <c r="AR117" s="845"/>
      <c r="AS117" s="845"/>
      <c r="AT117" s="845"/>
      <c r="AU117" s="845"/>
      <c r="AV117" s="845"/>
      <c r="AW117" s="845"/>
      <c r="AX117" s="845"/>
      <c r="AY117" s="845"/>
      <c r="AZ117" s="845" t="s">
        <v>724</v>
      </c>
      <c r="BA117" s="845" t="s">
        <v>724</v>
      </c>
      <c r="BB117" s="845" t="s">
        <v>724</v>
      </c>
      <c r="BC117" s="845" t="s">
        <v>726</v>
      </c>
      <c r="BD117" s="845"/>
      <c r="BE117" s="845"/>
      <c r="BF117" s="845">
        <v>2</v>
      </c>
      <c r="BG117" s="845">
        <v>1</v>
      </c>
      <c r="BH117" s="845">
        <v>2</v>
      </c>
      <c r="BI117" s="845">
        <v>1</v>
      </c>
      <c r="BJ117" s="845">
        <v>2</v>
      </c>
      <c r="BK117" s="845">
        <v>1</v>
      </c>
      <c r="BL117" s="845">
        <v>2</v>
      </c>
      <c r="BM117" s="845">
        <v>2</v>
      </c>
      <c r="BN117" s="845">
        <v>2</v>
      </c>
      <c r="BO117" s="845">
        <v>2</v>
      </c>
      <c r="BP117" s="845">
        <v>2</v>
      </c>
      <c r="BQ117" s="845">
        <v>2</v>
      </c>
      <c r="BR117" s="845">
        <v>2</v>
      </c>
      <c r="BS117" s="845">
        <v>2</v>
      </c>
      <c r="BT117" s="845">
        <v>2</v>
      </c>
      <c r="BU117" s="845">
        <v>2</v>
      </c>
      <c r="BV117" s="845">
        <v>2</v>
      </c>
      <c r="BW117" s="540">
        <v>1</v>
      </c>
      <c r="BX117" s="845">
        <v>2</v>
      </c>
      <c r="BY117" s="840">
        <v>1</v>
      </c>
      <c r="BZ117" s="845">
        <v>2</v>
      </c>
      <c r="CA117" s="845">
        <v>2</v>
      </c>
      <c r="CB117" s="845">
        <v>2</v>
      </c>
      <c r="CC117" s="845">
        <v>2</v>
      </c>
      <c r="CD117" s="191">
        <f t="shared" si="92"/>
        <v>19</v>
      </c>
      <c r="CE117" s="868">
        <f t="shared" si="93"/>
        <v>0.79166666666666663</v>
      </c>
      <c r="CF117" s="191">
        <f t="shared" si="94"/>
        <v>5</v>
      </c>
      <c r="CG117" s="868">
        <f t="shared" si="95"/>
        <v>0.20833333333333334</v>
      </c>
      <c r="CH117" s="191">
        <f t="shared" si="96"/>
        <v>0</v>
      </c>
      <c r="CI117" s="868">
        <f t="shared" si="97"/>
        <v>0</v>
      </c>
      <c r="CJ117" s="191">
        <f t="shared" si="98"/>
        <v>1.7916666666666667</v>
      </c>
      <c r="CK117" s="191" t="str">
        <f t="shared" si="91"/>
        <v>Đạt mục tiêu</v>
      </c>
    </row>
    <row r="118" spans="1:89" s="184" customFormat="1" ht="43.5" hidden="1" customHeight="1">
      <c r="A118" s="171">
        <v>100</v>
      </c>
      <c r="B118" s="178">
        <v>100</v>
      </c>
      <c r="C118" s="181" t="s">
        <v>696</v>
      </c>
      <c r="D118" s="197" t="s">
        <v>17</v>
      </c>
      <c r="E118" s="188" t="s">
        <v>697</v>
      </c>
      <c r="F118" s="197" t="s">
        <v>17</v>
      </c>
      <c r="G118" s="845" t="s">
        <v>120</v>
      </c>
      <c r="H118" s="190" t="s">
        <v>332</v>
      </c>
      <c r="I118" s="845" t="s">
        <v>275</v>
      </c>
      <c r="J118" s="864" t="s">
        <v>23</v>
      </c>
      <c r="K118" s="845"/>
      <c r="L118" s="845"/>
      <c r="M118" s="845"/>
      <c r="N118" s="845"/>
      <c r="O118" s="845"/>
      <c r="P118" s="845"/>
      <c r="Q118" s="194" t="s">
        <v>16</v>
      </c>
      <c r="R118" s="194"/>
      <c r="S118" s="191"/>
      <c r="T118" s="845"/>
      <c r="U118" s="194">
        <f t="shared" si="90"/>
        <v>1</v>
      </c>
      <c r="V118" s="845"/>
      <c r="W118" s="845"/>
      <c r="X118" s="845"/>
      <c r="Y118" s="845"/>
      <c r="Z118" s="845"/>
      <c r="AA118" s="845"/>
      <c r="AB118" s="845"/>
      <c r="AC118" s="845"/>
      <c r="AD118" s="845"/>
      <c r="AE118" s="845"/>
      <c r="AF118" s="845"/>
      <c r="AG118" s="845"/>
      <c r="AH118" s="845"/>
      <c r="AI118" s="845"/>
      <c r="AJ118" s="845"/>
      <c r="AK118" s="845"/>
      <c r="AL118" s="845"/>
      <c r="AM118" s="845"/>
      <c r="AN118" s="845"/>
      <c r="AO118" s="845"/>
      <c r="AP118" s="845"/>
      <c r="AQ118" s="845"/>
      <c r="AR118" s="845"/>
      <c r="AS118" s="845"/>
      <c r="AT118" s="845" t="s">
        <v>723</v>
      </c>
      <c r="AU118" s="845" t="s">
        <v>726</v>
      </c>
      <c r="AV118" s="845" t="s">
        <v>727</v>
      </c>
      <c r="AW118" s="845" t="s">
        <v>723</v>
      </c>
      <c r="AX118" s="845"/>
      <c r="AY118" s="845"/>
      <c r="AZ118" s="845"/>
      <c r="BA118" s="845"/>
      <c r="BB118" s="845"/>
      <c r="BC118" s="845"/>
      <c r="BD118" s="845"/>
      <c r="BE118" s="845"/>
      <c r="BF118" s="845">
        <v>2</v>
      </c>
      <c r="BG118" s="845">
        <v>2</v>
      </c>
      <c r="BH118" s="845">
        <v>2</v>
      </c>
      <c r="BI118" s="845">
        <v>2</v>
      </c>
      <c r="BJ118" s="845">
        <v>2</v>
      </c>
      <c r="BK118" s="845">
        <v>2</v>
      </c>
      <c r="BL118" s="845">
        <v>2</v>
      </c>
      <c r="BM118" s="845">
        <v>2</v>
      </c>
      <c r="BN118" s="845">
        <v>2</v>
      </c>
      <c r="BO118" s="845">
        <v>1</v>
      </c>
      <c r="BP118" s="845">
        <v>2</v>
      </c>
      <c r="BQ118" s="845">
        <v>2</v>
      </c>
      <c r="BR118" s="845">
        <v>2</v>
      </c>
      <c r="BS118" s="845">
        <v>1</v>
      </c>
      <c r="BT118" s="845">
        <v>2</v>
      </c>
      <c r="BU118" s="845">
        <v>1</v>
      </c>
      <c r="BV118" s="845">
        <v>2</v>
      </c>
      <c r="BW118" s="540">
        <v>1</v>
      </c>
      <c r="BX118" s="845">
        <v>2</v>
      </c>
      <c r="BY118" s="840">
        <v>1</v>
      </c>
      <c r="BZ118" s="845">
        <v>2</v>
      </c>
      <c r="CA118" s="845">
        <v>2</v>
      </c>
      <c r="CB118" s="845">
        <v>2</v>
      </c>
      <c r="CC118" s="845">
        <v>1</v>
      </c>
      <c r="CD118" s="191">
        <f t="shared" si="92"/>
        <v>18</v>
      </c>
      <c r="CE118" s="868">
        <f t="shared" si="93"/>
        <v>0.75</v>
      </c>
      <c r="CF118" s="191">
        <f t="shared" si="94"/>
        <v>6</v>
      </c>
      <c r="CG118" s="868">
        <f t="shared" si="95"/>
        <v>0.25</v>
      </c>
      <c r="CH118" s="191">
        <f t="shared" si="96"/>
        <v>0</v>
      </c>
      <c r="CI118" s="868">
        <f t="shared" si="97"/>
        <v>0</v>
      </c>
      <c r="CJ118" s="191">
        <f t="shared" si="98"/>
        <v>1.75</v>
      </c>
      <c r="CK118" s="191" t="str">
        <f t="shared" si="91"/>
        <v>Đạt mục tiêu</v>
      </c>
    </row>
    <row r="119" spans="1:89" s="184" customFormat="1" ht="51" customHeight="1">
      <c r="A119" s="171"/>
      <c r="B119" s="178"/>
      <c r="C119" s="181" t="s">
        <v>692</v>
      </c>
      <c r="D119" s="181" t="s">
        <v>692</v>
      </c>
      <c r="E119" s="181" t="s">
        <v>692</v>
      </c>
      <c r="F119" s="197"/>
      <c r="G119" s="845"/>
      <c r="H119" s="190" t="s">
        <v>333</v>
      </c>
      <c r="I119" s="845"/>
      <c r="J119" s="864"/>
      <c r="K119" s="845"/>
      <c r="L119" s="845"/>
      <c r="M119" s="845"/>
      <c r="N119" s="845"/>
      <c r="O119" s="845"/>
      <c r="P119" s="845"/>
      <c r="Q119" s="194"/>
      <c r="R119" s="194"/>
      <c r="S119" s="191"/>
      <c r="T119" s="191" t="s">
        <v>16</v>
      </c>
      <c r="U119" s="194"/>
      <c r="V119" s="845"/>
      <c r="W119" s="845"/>
      <c r="X119" s="845"/>
      <c r="Y119" s="845"/>
      <c r="Z119" s="845"/>
      <c r="AA119" s="845"/>
      <c r="AB119" s="845"/>
      <c r="AC119" s="845"/>
      <c r="AD119" s="845"/>
      <c r="AE119" s="845"/>
      <c r="AF119" s="845"/>
      <c r="AG119" s="845"/>
      <c r="AH119" s="845"/>
      <c r="AI119" s="845"/>
      <c r="AJ119" s="845"/>
      <c r="AK119" s="845"/>
      <c r="AL119" s="845"/>
      <c r="AM119" s="845"/>
      <c r="AN119" s="845"/>
      <c r="AO119" s="845"/>
      <c r="AP119" s="845"/>
      <c r="AQ119" s="845"/>
      <c r="AR119" s="845"/>
      <c r="AS119" s="845"/>
      <c r="AT119" s="845"/>
      <c r="AU119" s="845"/>
      <c r="AV119" s="845"/>
      <c r="AW119" s="845"/>
      <c r="AX119" s="845"/>
      <c r="AY119" s="845"/>
      <c r="AZ119" s="845"/>
      <c r="BA119" s="845"/>
      <c r="BB119" s="845"/>
      <c r="BC119" s="845"/>
      <c r="BD119" s="845" t="s">
        <v>726</v>
      </c>
      <c r="BE119" s="845" t="s">
        <v>723</v>
      </c>
      <c r="BF119" s="845">
        <v>2</v>
      </c>
      <c r="BG119" s="845">
        <v>2</v>
      </c>
      <c r="BH119" s="845">
        <v>2</v>
      </c>
      <c r="BI119" s="845">
        <v>2</v>
      </c>
      <c r="BJ119" s="845">
        <v>2</v>
      </c>
      <c r="BK119" s="845">
        <v>2</v>
      </c>
      <c r="BL119" s="845">
        <v>2</v>
      </c>
      <c r="BM119" s="845">
        <v>2</v>
      </c>
      <c r="BN119" s="845">
        <v>2</v>
      </c>
      <c r="BO119" s="845">
        <v>2</v>
      </c>
      <c r="BP119" s="845">
        <v>2</v>
      </c>
      <c r="BQ119" s="845">
        <v>2</v>
      </c>
      <c r="BR119" s="845">
        <v>2</v>
      </c>
      <c r="BS119" s="845">
        <v>2</v>
      </c>
      <c r="BT119" s="845">
        <v>2</v>
      </c>
      <c r="BU119" s="845">
        <v>1</v>
      </c>
      <c r="BV119" s="845">
        <v>2</v>
      </c>
      <c r="BW119" s="540">
        <v>1</v>
      </c>
      <c r="BX119" s="845">
        <v>2</v>
      </c>
      <c r="BY119" s="840">
        <v>1</v>
      </c>
      <c r="BZ119" s="845">
        <v>2</v>
      </c>
      <c r="CA119" s="845">
        <v>2</v>
      </c>
      <c r="CB119" s="845">
        <v>2</v>
      </c>
      <c r="CC119" s="845">
        <v>1</v>
      </c>
      <c r="CD119" s="191">
        <f t="shared" si="92"/>
        <v>20</v>
      </c>
      <c r="CE119" s="868">
        <f t="shared" si="93"/>
        <v>0.83333333333333337</v>
      </c>
      <c r="CF119" s="191">
        <f t="shared" si="94"/>
        <v>4</v>
      </c>
      <c r="CG119" s="868">
        <f t="shared" si="95"/>
        <v>0.16666666666666666</v>
      </c>
      <c r="CH119" s="191">
        <f t="shared" si="96"/>
        <v>0</v>
      </c>
      <c r="CI119" s="868">
        <f t="shared" si="97"/>
        <v>0</v>
      </c>
      <c r="CJ119" s="191">
        <f t="shared" si="98"/>
        <v>1.8333333333333333</v>
      </c>
      <c r="CK119" s="191" t="str">
        <f t="shared" si="91"/>
        <v>Đạt mục tiêu</v>
      </c>
    </row>
    <row r="120" spans="1:89" s="184" customFormat="1" ht="62.25" hidden="1" customHeight="1">
      <c r="A120" s="171">
        <v>101</v>
      </c>
      <c r="B120" s="178">
        <v>101</v>
      </c>
      <c r="C120" s="181" t="s">
        <v>692</v>
      </c>
      <c r="D120" s="197" t="s">
        <v>17</v>
      </c>
      <c r="E120" s="188" t="s">
        <v>693</v>
      </c>
      <c r="F120" s="197" t="s">
        <v>17</v>
      </c>
      <c r="G120" s="845" t="s">
        <v>121</v>
      </c>
      <c r="H120" s="190" t="s">
        <v>333</v>
      </c>
      <c r="I120" s="845" t="s">
        <v>275</v>
      </c>
      <c r="J120" s="864" t="s">
        <v>23</v>
      </c>
      <c r="K120" s="845"/>
      <c r="L120" s="845"/>
      <c r="M120" s="845"/>
      <c r="N120" s="845"/>
      <c r="O120" s="845"/>
      <c r="P120" s="191"/>
      <c r="Q120" s="194"/>
      <c r="R120" s="194"/>
      <c r="S120" s="191" t="s">
        <v>16</v>
      </c>
      <c r="T120" s="845"/>
      <c r="U120" s="194">
        <f t="shared" si="90"/>
        <v>1</v>
      </c>
      <c r="V120" s="845"/>
      <c r="W120" s="845"/>
      <c r="X120" s="845"/>
      <c r="Y120" s="845"/>
      <c r="Z120" s="845"/>
      <c r="AA120" s="845"/>
      <c r="AB120" s="845"/>
      <c r="AC120" s="845"/>
      <c r="AD120" s="845"/>
      <c r="AE120" s="845"/>
      <c r="AF120" s="845"/>
      <c r="AG120" s="845"/>
      <c r="AH120" s="845"/>
      <c r="AI120" s="845"/>
      <c r="AJ120" s="845"/>
      <c r="AK120" s="845"/>
      <c r="AL120" s="845"/>
      <c r="AM120" s="845"/>
      <c r="AN120" s="845"/>
      <c r="AO120" s="845"/>
      <c r="AP120" s="845"/>
      <c r="AQ120" s="845"/>
      <c r="AR120" s="845"/>
      <c r="AS120" s="845"/>
      <c r="AT120" s="845"/>
      <c r="AU120" s="845"/>
      <c r="AV120" s="845"/>
      <c r="AW120" s="845"/>
      <c r="AX120" s="845"/>
      <c r="AY120" s="845"/>
      <c r="AZ120" s="845" t="s">
        <v>723</v>
      </c>
      <c r="BA120" s="845" t="s">
        <v>726</v>
      </c>
      <c r="BB120" s="845" t="s">
        <v>724</v>
      </c>
      <c r="BC120" s="845" t="s">
        <v>723</v>
      </c>
      <c r="BD120" s="845"/>
      <c r="BE120" s="845"/>
      <c r="BF120" s="845">
        <v>2</v>
      </c>
      <c r="BG120" s="845">
        <v>2</v>
      </c>
      <c r="BH120" s="845">
        <v>1</v>
      </c>
      <c r="BI120" s="845">
        <v>2</v>
      </c>
      <c r="BJ120" s="845">
        <v>2</v>
      </c>
      <c r="BK120" s="845">
        <v>2</v>
      </c>
      <c r="BL120" s="845">
        <v>2</v>
      </c>
      <c r="BM120" s="845">
        <v>2</v>
      </c>
      <c r="BN120" s="845">
        <v>2</v>
      </c>
      <c r="BO120" s="845">
        <v>2</v>
      </c>
      <c r="BP120" s="845">
        <v>2</v>
      </c>
      <c r="BQ120" s="845">
        <v>2</v>
      </c>
      <c r="BR120" s="845">
        <v>1</v>
      </c>
      <c r="BS120" s="845">
        <v>1</v>
      </c>
      <c r="BT120" s="845">
        <v>2</v>
      </c>
      <c r="BU120" s="845">
        <v>1</v>
      </c>
      <c r="BV120" s="845">
        <v>2</v>
      </c>
      <c r="BW120" s="540">
        <v>1</v>
      </c>
      <c r="BX120" s="845">
        <v>2</v>
      </c>
      <c r="BY120" s="840">
        <v>1</v>
      </c>
      <c r="BZ120" s="845">
        <v>2</v>
      </c>
      <c r="CA120" s="845">
        <v>2</v>
      </c>
      <c r="CB120" s="845">
        <v>2</v>
      </c>
      <c r="CC120" s="845">
        <v>2</v>
      </c>
      <c r="CD120" s="191">
        <f t="shared" si="92"/>
        <v>18</v>
      </c>
      <c r="CE120" s="868">
        <f t="shared" si="93"/>
        <v>0.75</v>
      </c>
      <c r="CF120" s="191">
        <f t="shared" si="94"/>
        <v>6</v>
      </c>
      <c r="CG120" s="868">
        <f t="shared" si="95"/>
        <v>0.25</v>
      </c>
      <c r="CH120" s="191">
        <f t="shared" si="96"/>
        <v>0</v>
      </c>
      <c r="CI120" s="868">
        <f t="shared" si="97"/>
        <v>0</v>
      </c>
      <c r="CJ120" s="191">
        <f t="shared" si="98"/>
        <v>1.75</v>
      </c>
      <c r="CK120" s="191" t="str">
        <f t="shared" si="91"/>
        <v>Đạt mục tiêu</v>
      </c>
    </row>
    <row r="121" spans="1:89" s="184" customFormat="1" ht="34.5" hidden="1" customHeight="1">
      <c r="A121" s="171">
        <v>102</v>
      </c>
      <c r="B121" s="178">
        <v>102</v>
      </c>
      <c r="C121" s="181" t="s">
        <v>692</v>
      </c>
      <c r="D121" s="197" t="s">
        <v>17</v>
      </c>
      <c r="E121" s="188" t="s">
        <v>693</v>
      </c>
      <c r="F121" s="197" t="s">
        <v>17</v>
      </c>
      <c r="G121" s="845" t="s">
        <v>122</v>
      </c>
      <c r="H121" s="190" t="s">
        <v>334</v>
      </c>
      <c r="I121" s="845" t="s">
        <v>275</v>
      </c>
      <c r="J121" s="864" t="s">
        <v>23</v>
      </c>
      <c r="K121" s="845"/>
      <c r="L121" s="845"/>
      <c r="M121" s="845"/>
      <c r="N121" s="845"/>
      <c r="O121" s="845"/>
      <c r="P121" s="191" t="s">
        <v>16</v>
      </c>
      <c r="Q121" s="194"/>
      <c r="R121" s="194"/>
      <c r="S121" s="845"/>
      <c r="T121" s="845"/>
      <c r="U121" s="194">
        <f t="shared" si="90"/>
        <v>1</v>
      </c>
      <c r="V121" s="845"/>
      <c r="W121" s="845"/>
      <c r="X121" s="845"/>
      <c r="Y121" s="845"/>
      <c r="Z121" s="845"/>
      <c r="AA121" s="845"/>
      <c r="AB121" s="845"/>
      <c r="AC121" s="845"/>
      <c r="AD121" s="845"/>
      <c r="AE121" s="845"/>
      <c r="AF121" s="845"/>
      <c r="AG121" s="845"/>
      <c r="AH121" s="845"/>
      <c r="AI121" s="845"/>
      <c r="AJ121" s="845"/>
      <c r="AK121" s="845"/>
      <c r="AL121" s="845"/>
      <c r="AM121" s="845"/>
      <c r="AN121" s="845"/>
      <c r="AO121" s="845"/>
      <c r="AP121" s="845"/>
      <c r="AQ121" s="845" t="s">
        <v>724</v>
      </c>
      <c r="AR121" s="845" t="s">
        <v>723</v>
      </c>
      <c r="AS121" s="845" t="s">
        <v>726</v>
      </c>
      <c r="AT121" s="845"/>
      <c r="AU121" s="845"/>
      <c r="AV121" s="845"/>
      <c r="AW121" s="845"/>
      <c r="AX121" s="845"/>
      <c r="AY121" s="845"/>
      <c r="AZ121" s="845"/>
      <c r="BA121" s="845"/>
      <c r="BB121" s="845"/>
      <c r="BC121" s="845"/>
      <c r="BD121" s="845"/>
      <c r="BE121" s="845"/>
      <c r="BF121" s="845">
        <v>2</v>
      </c>
      <c r="BG121" s="845">
        <v>2</v>
      </c>
      <c r="BH121" s="845">
        <v>1</v>
      </c>
      <c r="BI121" s="845">
        <v>2</v>
      </c>
      <c r="BJ121" s="845">
        <v>2</v>
      </c>
      <c r="BK121" s="845">
        <v>2</v>
      </c>
      <c r="BL121" s="845">
        <v>2</v>
      </c>
      <c r="BM121" s="845">
        <v>2</v>
      </c>
      <c r="BN121" s="845">
        <v>2</v>
      </c>
      <c r="BO121" s="845">
        <v>2</v>
      </c>
      <c r="BP121" s="845">
        <v>1</v>
      </c>
      <c r="BQ121" s="845">
        <v>2</v>
      </c>
      <c r="BR121" s="845">
        <v>2</v>
      </c>
      <c r="BS121" s="845">
        <v>2</v>
      </c>
      <c r="BT121" s="845">
        <v>1</v>
      </c>
      <c r="BU121" s="845">
        <v>2</v>
      </c>
      <c r="BV121" s="845">
        <v>2</v>
      </c>
      <c r="BW121" s="540">
        <v>1</v>
      </c>
      <c r="BX121" s="845">
        <v>2</v>
      </c>
      <c r="BY121" s="840">
        <v>1</v>
      </c>
      <c r="BZ121" s="845">
        <v>2</v>
      </c>
      <c r="CA121" s="845">
        <v>2</v>
      </c>
      <c r="CB121" s="845">
        <v>2</v>
      </c>
      <c r="CC121" s="845">
        <v>2</v>
      </c>
      <c r="CD121" s="191">
        <f t="shared" si="92"/>
        <v>19</v>
      </c>
      <c r="CE121" s="868">
        <f t="shared" si="93"/>
        <v>0.79166666666666663</v>
      </c>
      <c r="CF121" s="191">
        <f t="shared" si="94"/>
        <v>5</v>
      </c>
      <c r="CG121" s="868">
        <f t="shared" si="95"/>
        <v>0.20833333333333334</v>
      </c>
      <c r="CH121" s="191">
        <f t="shared" si="96"/>
        <v>0</v>
      </c>
      <c r="CI121" s="868">
        <f t="shared" si="97"/>
        <v>0</v>
      </c>
      <c r="CJ121" s="191">
        <f t="shared" si="98"/>
        <v>1.7916666666666667</v>
      </c>
      <c r="CK121" s="191" t="str">
        <f t="shared" si="91"/>
        <v>Đạt mục tiêu</v>
      </c>
    </row>
    <row r="122" spans="1:89" s="184" customFormat="1" ht="78.75" hidden="1">
      <c r="A122" s="171">
        <v>103</v>
      </c>
      <c r="B122" s="178">
        <v>103</v>
      </c>
      <c r="C122" s="181" t="s">
        <v>688</v>
      </c>
      <c r="D122" s="197" t="s">
        <v>14</v>
      </c>
      <c r="E122" s="188" t="s">
        <v>689</v>
      </c>
      <c r="F122" s="197" t="s">
        <v>17</v>
      </c>
      <c r="G122" s="845" t="s">
        <v>123</v>
      </c>
      <c r="H122" s="190" t="s">
        <v>335</v>
      </c>
      <c r="I122" s="845" t="s">
        <v>275</v>
      </c>
      <c r="J122" s="864" t="s">
        <v>23</v>
      </c>
      <c r="K122" s="845"/>
      <c r="L122" s="191" t="s">
        <v>16</v>
      </c>
      <c r="M122" s="845"/>
      <c r="N122" s="845"/>
      <c r="O122" s="845"/>
      <c r="P122" s="845"/>
      <c r="Q122" s="194"/>
      <c r="R122" s="194"/>
      <c r="S122" s="845"/>
      <c r="T122" s="845"/>
      <c r="U122" s="194">
        <f t="shared" si="90"/>
        <v>1</v>
      </c>
      <c r="V122" s="845"/>
      <c r="W122" s="845"/>
      <c r="X122" s="845"/>
      <c r="Y122" s="845"/>
      <c r="Z122" s="845"/>
      <c r="AA122" s="845" t="s">
        <v>723</v>
      </c>
      <c r="AB122" s="845" t="s">
        <v>727</v>
      </c>
      <c r="AC122" s="845" t="s">
        <v>726</v>
      </c>
      <c r="AD122" s="845"/>
      <c r="AE122" s="845"/>
      <c r="AF122" s="845"/>
      <c r="AG122" s="845"/>
      <c r="AH122" s="845"/>
      <c r="AI122" s="845"/>
      <c r="AJ122" s="845"/>
      <c r="AK122" s="845"/>
      <c r="AL122" s="845"/>
      <c r="AM122" s="845"/>
      <c r="AN122" s="845"/>
      <c r="AO122" s="845"/>
      <c r="AP122" s="845"/>
      <c r="AQ122" s="845"/>
      <c r="AR122" s="845"/>
      <c r="AS122" s="845"/>
      <c r="AT122" s="845"/>
      <c r="AU122" s="845"/>
      <c r="AV122" s="845"/>
      <c r="AW122" s="845"/>
      <c r="AX122" s="845"/>
      <c r="AY122" s="845"/>
      <c r="AZ122" s="845"/>
      <c r="BA122" s="845"/>
      <c r="BB122" s="845"/>
      <c r="BC122" s="845"/>
      <c r="BD122" s="845"/>
      <c r="BE122" s="845"/>
      <c r="BF122" s="845">
        <v>1</v>
      </c>
      <c r="BG122" s="845">
        <v>2</v>
      </c>
      <c r="BH122" s="845">
        <v>2</v>
      </c>
      <c r="BI122" s="845">
        <v>2</v>
      </c>
      <c r="BJ122" s="845">
        <v>2</v>
      </c>
      <c r="BK122" s="845">
        <v>2</v>
      </c>
      <c r="BL122" s="845">
        <v>2</v>
      </c>
      <c r="BM122" s="845">
        <v>2</v>
      </c>
      <c r="BN122" s="845">
        <v>2</v>
      </c>
      <c r="BO122" s="845">
        <v>1</v>
      </c>
      <c r="BP122" s="845">
        <v>2</v>
      </c>
      <c r="BQ122" s="845">
        <v>2</v>
      </c>
      <c r="BR122" s="845">
        <v>2</v>
      </c>
      <c r="BS122" s="845">
        <v>2</v>
      </c>
      <c r="BT122" s="845">
        <v>2</v>
      </c>
      <c r="BU122" s="845">
        <v>2</v>
      </c>
      <c r="BV122" s="845">
        <v>2</v>
      </c>
      <c r="BW122" s="540">
        <v>1</v>
      </c>
      <c r="BX122" s="845">
        <v>2</v>
      </c>
      <c r="BY122" s="840">
        <v>1</v>
      </c>
      <c r="BZ122" s="845">
        <v>2</v>
      </c>
      <c r="CA122" s="845">
        <v>2</v>
      </c>
      <c r="CB122" s="845">
        <v>2</v>
      </c>
      <c r="CC122" s="845">
        <v>2</v>
      </c>
      <c r="CD122" s="191">
        <f t="shared" si="92"/>
        <v>20</v>
      </c>
      <c r="CE122" s="867">
        <f t="shared" si="93"/>
        <v>0.83333333333333337</v>
      </c>
      <c r="CF122" s="191">
        <f t="shared" si="94"/>
        <v>4</v>
      </c>
      <c r="CG122" s="867">
        <f t="shared" si="95"/>
        <v>0.16666666666666666</v>
      </c>
      <c r="CH122" s="191">
        <f t="shared" si="96"/>
        <v>0</v>
      </c>
      <c r="CI122" s="868">
        <f t="shared" si="97"/>
        <v>0</v>
      </c>
      <c r="CJ122" s="191">
        <f t="shared" si="98"/>
        <v>1.8333333333333333</v>
      </c>
      <c r="CK122" s="869" t="str">
        <f t="shared" si="91"/>
        <v>Đạt mục tiêu</v>
      </c>
    </row>
    <row r="123" spans="1:89" s="184" customFormat="1" ht="66.75" hidden="1" customHeight="1">
      <c r="A123" s="171">
        <v>104</v>
      </c>
      <c r="B123" s="178">
        <v>104</v>
      </c>
      <c r="C123" s="179" t="s">
        <v>111</v>
      </c>
      <c r="D123" s="183" t="s">
        <v>14</v>
      </c>
      <c r="E123" s="179" t="s">
        <v>123</v>
      </c>
      <c r="F123" s="183" t="s">
        <v>17</v>
      </c>
      <c r="G123" s="845" t="s">
        <v>123</v>
      </c>
      <c r="H123" s="190" t="s">
        <v>335</v>
      </c>
      <c r="I123" s="845" t="s">
        <v>275</v>
      </c>
      <c r="J123" s="864" t="s">
        <v>23</v>
      </c>
      <c r="K123" s="845"/>
      <c r="L123" s="194"/>
      <c r="M123" s="845"/>
      <c r="N123" s="845"/>
      <c r="O123" s="845"/>
      <c r="P123" s="191" t="s">
        <v>16</v>
      </c>
      <c r="Q123" s="845"/>
      <c r="R123" s="845"/>
      <c r="S123" s="845"/>
      <c r="T123" s="845"/>
      <c r="U123" s="194">
        <f t="shared" si="90"/>
        <v>1</v>
      </c>
      <c r="V123" s="845"/>
      <c r="W123" s="845"/>
      <c r="X123" s="845"/>
      <c r="Y123" s="845"/>
      <c r="Z123" s="845"/>
      <c r="AA123" s="845"/>
      <c r="AB123" s="845"/>
      <c r="AC123" s="845"/>
      <c r="AD123" s="845"/>
      <c r="AE123" s="845"/>
      <c r="AF123" s="845"/>
      <c r="AG123" s="845"/>
      <c r="AH123" s="845"/>
      <c r="AI123" s="845"/>
      <c r="AJ123" s="845"/>
      <c r="AK123" s="845"/>
      <c r="AL123" s="845"/>
      <c r="AM123" s="845"/>
      <c r="AN123" s="845"/>
      <c r="AO123" s="845"/>
      <c r="AP123" s="845"/>
      <c r="AQ123" s="845" t="s">
        <v>723</v>
      </c>
      <c r="AR123" s="845" t="s">
        <v>726</v>
      </c>
      <c r="AS123" s="845" t="s">
        <v>727</v>
      </c>
      <c r="AT123" s="845"/>
      <c r="AU123" s="845"/>
      <c r="AV123" s="845"/>
      <c r="AW123" s="845"/>
      <c r="AX123" s="845"/>
      <c r="AY123" s="845"/>
      <c r="AZ123" s="845"/>
      <c r="BA123" s="845"/>
      <c r="BB123" s="845"/>
      <c r="BC123" s="845"/>
      <c r="BD123" s="845"/>
      <c r="BE123" s="845"/>
      <c r="BF123" s="845">
        <v>2</v>
      </c>
      <c r="BG123" s="845">
        <v>1</v>
      </c>
      <c r="BH123" s="845">
        <v>2</v>
      </c>
      <c r="BI123" s="845">
        <v>1</v>
      </c>
      <c r="BJ123" s="845">
        <v>2</v>
      </c>
      <c r="BK123" s="845">
        <v>1</v>
      </c>
      <c r="BL123" s="845">
        <v>2</v>
      </c>
      <c r="BM123" s="845">
        <v>2</v>
      </c>
      <c r="BN123" s="845">
        <v>2</v>
      </c>
      <c r="BO123" s="845">
        <v>2</v>
      </c>
      <c r="BP123" s="845">
        <v>2</v>
      </c>
      <c r="BQ123" s="845">
        <v>2</v>
      </c>
      <c r="BR123" s="845">
        <v>2</v>
      </c>
      <c r="BS123" s="845">
        <v>2</v>
      </c>
      <c r="BT123" s="845">
        <v>1</v>
      </c>
      <c r="BU123" s="845">
        <v>2</v>
      </c>
      <c r="BV123" s="845">
        <v>2</v>
      </c>
      <c r="BW123" s="540">
        <v>1</v>
      </c>
      <c r="BX123" s="845">
        <v>2</v>
      </c>
      <c r="BY123" s="840">
        <v>1</v>
      </c>
      <c r="BZ123" s="845">
        <v>2</v>
      </c>
      <c r="CA123" s="845">
        <v>2</v>
      </c>
      <c r="CB123" s="845">
        <v>2</v>
      </c>
      <c r="CC123" s="845">
        <v>2</v>
      </c>
      <c r="CD123" s="191">
        <f t="shared" si="92"/>
        <v>18</v>
      </c>
      <c r="CE123" s="868">
        <f t="shared" si="93"/>
        <v>0.75</v>
      </c>
      <c r="CF123" s="191">
        <f t="shared" si="94"/>
        <v>6</v>
      </c>
      <c r="CG123" s="868">
        <f t="shared" si="95"/>
        <v>0.25</v>
      </c>
      <c r="CH123" s="191">
        <f t="shared" si="96"/>
        <v>0</v>
      </c>
      <c r="CI123" s="868">
        <f t="shared" si="97"/>
        <v>0</v>
      </c>
      <c r="CJ123" s="191">
        <f t="shared" si="98"/>
        <v>1.75</v>
      </c>
      <c r="CK123" s="191" t="str">
        <f t="shared" si="91"/>
        <v>Đạt mục tiêu</v>
      </c>
    </row>
    <row r="124" spans="1:89" ht="78.75" hidden="1">
      <c r="A124" s="839">
        <v>105</v>
      </c>
      <c r="B124" s="178">
        <v>105</v>
      </c>
      <c r="C124" s="402" t="s">
        <v>694</v>
      </c>
      <c r="D124" s="197" t="s">
        <v>17</v>
      </c>
      <c r="E124" s="212" t="s">
        <v>695</v>
      </c>
      <c r="F124" s="197" t="s">
        <v>17</v>
      </c>
      <c r="G124" s="845" t="s">
        <v>124</v>
      </c>
      <c r="H124" s="240" t="s">
        <v>339</v>
      </c>
      <c r="I124" s="845" t="s">
        <v>275</v>
      </c>
      <c r="J124" s="864" t="s">
        <v>23</v>
      </c>
      <c r="K124" s="845"/>
      <c r="L124" s="194"/>
      <c r="M124" s="845"/>
      <c r="N124" s="839" t="s">
        <v>16</v>
      </c>
      <c r="O124" s="845"/>
      <c r="P124" s="191"/>
      <c r="Q124" s="845"/>
      <c r="R124" s="845"/>
      <c r="S124" s="845"/>
      <c r="T124" s="845"/>
      <c r="U124" s="194">
        <f t="shared" si="90"/>
        <v>1</v>
      </c>
      <c r="V124" s="845"/>
      <c r="W124" s="845"/>
      <c r="X124" s="845"/>
      <c r="Y124" s="845"/>
      <c r="Z124" s="845"/>
      <c r="AA124" s="845"/>
      <c r="AB124" s="845"/>
      <c r="AC124" s="845"/>
      <c r="AD124" s="845"/>
      <c r="AE124" s="845"/>
      <c r="AF124" s="845"/>
      <c r="AG124" s="845"/>
      <c r="AH124" s="839" t="s">
        <v>723</v>
      </c>
      <c r="AI124" s="839" t="s">
        <v>723</v>
      </c>
      <c r="AJ124" s="839" t="s">
        <v>724</v>
      </c>
      <c r="AK124" s="839" t="s">
        <v>723</v>
      </c>
      <c r="AL124" s="839" t="s">
        <v>726</v>
      </c>
      <c r="AM124" s="845"/>
      <c r="AN124" s="845"/>
      <c r="AO124" s="845"/>
      <c r="AP124" s="845"/>
      <c r="AQ124" s="845"/>
      <c r="AR124" s="845"/>
      <c r="AS124" s="845"/>
      <c r="AT124" s="845"/>
      <c r="AU124" s="845"/>
      <c r="AV124" s="845"/>
      <c r="AW124" s="845"/>
      <c r="AX124" s="845"/>
      <c r="AY124" s="845"/>
      <c r="AZ124" s="845"/>
      <c r="BA124" s="845"/>
      <c r="BB124" s="845"/>
      <c r="BC124" s="845"/>
      <c r="BD124" s="845"/>
      <c r="BE124" s="845"/>
      <c r="BF124" s="540">
        <v>2</v>
      </c>
      <c r="BG124" s="540">
        <v>2</v>
      </c>
      <c r="BH124" s="540">
        <v>2</v>
      </c>
      <c r="BI124" s="540">
        <v>1</v>
      </c>
      <c r="BJ124" s="540">
        <v>2</v>
      </c>
      <c r="BK124" s="540">
        <v>1</v>
      </c>
      <c r="BL124" s="540">
        <v>2</v>
      </c>
      <c r="BM124" s="540">
        <v>2</v>
      </c>
      <c r="BN124" s="540">
        <v>1</v>
      </c>
      <c r="BO124" s="540">
        <v>1</v>
      </c>
      <c r="BP124" s="540">
        <v>2</v>
      </c>
      <c r="BQ124" s="540">
        <v>2</v>
      </c>
      <c r="BR124" s="540">
        <v>2</v>
      </c>
      <c r="BS124" s="540">
        <v>2</v>
      </c>
      <c r="BT124" s="540">
        <v>2</v>
      </c>
      <c r="BU124" s="540">
        <v>2</v>
      </c>
      <c r="BV124" s="540">
        <v>2</v>
      </c>
      <c r="BW124" s="540">
        <v>1</v>
      </c>
      <c r="BX124" s="540">
        <v>2</v>
      </c>
      <c r="BY124" s="840">
        <v>1</v>
      </c>
      <c r="BZ124" s="540">
        <v>2</v>
      </c>
      <c r="CA124" s="540">
        <v>2</v>
      </c>
      <c r="CB124" s="540">
        <v>2</v>
      </c>
      <c r="CC124" s="540">
        <v>2</v>
      </c>
      <c r="CD124" s="541">
        <f t="shared" si="92"/>
        <v>18</v>
      </c>
      <c r="CE124" s="873">
        <f t="shared" si="93"/>
        <v>0.75</v>
      </c>
      <c r="CF124" s="541">
        <f t="shared" si="94"/>
        <v>6</v>
      </c>
      <c r="CG124" s="873">
        <f t="shared" si="95"/>
        <v>0.25</v>
      </c>
      <c r="CH124" s="541">
        <f t="shared" si="96"/>
        <v>0</v>
      </c>
      <c r="CI124" s="873">
        <f t="shared" si="97"/>
        <v>0</v>
      </c>
      <c r="CJ124" s="541">
        <f t="shared" si="98"/>
        <v>1.75</v>
      </c>
      <c r="CK124" s="874" t="str">
        <f>IF(CJ124&gt;=1.6,"Đạt mục tiêu",IF(CJ124&gt;=1,"Cần cố gắng","Chưa đạt"))</f>
        <v>Đạt mục tiêu</v>
      </c>
    </row>
    <row r="125" spans="1:89" s="184" customFormat="1" ht="54.75" hidden="1" customHeight="1">
      <c r="A125" s="171">
        <v>106</v>
      </c>
      <c r="B125" s="178">
        <v>106</v>
      </c>
      <c r="C125" s="181" t="s">
        <v>694</v>
      </c>
      <c r="D125" s="197" t="s">
        <v>17</v>
      </c>
      <c r="E125" s="188" t="s">
        <v>695</v>
      </c>
      <c r="F125" s="197" t="s">
        <v>17</v>
      </c>
      <c r="G125" s="845" t="s">
        <v>336</v>
      </c>
      <c r="H125" s="190" t="s">
        <v>340</v>
      </c>
      <c r="I125" s="845" t="s">
        <v>275</v>
      </c>
      <c r="J125" s="864" t="s">
        <v>23</v>
      </c>
      <c r="K125" s="845"/>
      <c r="L125" s="845"/>
      <c r="M125" s="845"/>
      <c r="N125" s="191"/>
      <c r="O125" s="845"/>
      <c r="P125" s="845"/>
      <c r="Q125" s="191" t="s">
        <v>16</v>
      </c>
      <c r="R125" s="191"/>
      <c r="S125" s="845"/>
      <c r="T125" s="194"/>
      <c r="U125" s="194">
        <f t="shared" si="90"/>
        <v>1</v>
      </c>
      <c r="V125" s="845"/>
      <c r="W125" s="845"/>
      <c r="X125" s="845"/>
      <c r="Y125" s="845"/>
      <c r="Z125" s="845"/>
      <c r="AA125" s="845"/>
      <c r="AB125" s="845"/>
      <c r="AC125" s="845"/>
      <c r="AD125" s="845"/>
      <c r="AE125" s="845"/>
      <c r="AF125" s="845"/>
      <c r="AG125" s="845"/>
      <c r="AH125" s="845"/>
      <c r="AI125" s="845"/>
      <c r="AJ125" s="845"/>
      <c r="AK125" s="845"/>
      <c r="AL125" s="845"/>
      <c r="AM125" s="845"/>
      <c r="AN125" s="845"/>
      <c r="AO125" s="845"/>
      <c r="AP125" s="845"/>
      <c r="AQ125" s="845"/>
      <c r="AR125" s="845"/>
      <c r="AS125" s="845"/>
      <c r="AT125" s="845" t="s">
        <v>723</v>
      </c>
      <c r="AU125" s="845" t="s">
        <v>727</v>
      </c>
      <c r="AV125" s="845" t="s">
        <v>723</v>
      </c>
      <c r="AW125" s="845" t="s">
        <v>726</v>
      </c>
      <c r="AX125" s="845"/>
      <c r="AY125" s="845"/>
      <c r="AZ125" s="845"/>
      <c r="BA125" s="845"/>
      <c r="BB125" s="845"/>
      <c r="BC125" s="845"/>
      <c r="BD125" s="845"/>
      <c r="BE125" s="845"/>
      <c r="BF125" s="540">
        <v>2</v>
      </c>
      <c r="BG125" s="540">
        <v>2</v>
      </c>
      <c r="BH125" s="540">
        <v>2</v>
      </c>
      <c r="BI125" s="540">
        <v>1</v>
      </c>
      <c r="BJ125" s="540">
        <v>2</v>
      </c>
      <c r="BK125" s="540">
        <v>1</v>
      </c>
      <c r="BL125" s="540">
        <v>2</v>
      </c>
      <c r="BM125" s="540">
        <v>2</v>
      </c>
      <c r="BN125" s="540">
        <v>1</v>
      </c>
      <c r="BO125" s="540">
        <v>2</v>
      </c>
      <c r="BP125" s="540">
        <v>2</v>
      </c>
      <c r="BQ125" s="540">
        <v>2</v>
      </c>
      <c r="BR125" s="540">
        <v>2</v>
      </c>
      <c r="BS125" s="540">
        <v>2</v>
      </c>
      <c r="BT125" s="540">
        <v>2</v>
      </c>
      <c r="BU125" s="540">
        <v>2</v>
      </c>
      <c r="BV125" s="540">
        <v>2</v>
      </c>
      <c r="BW125" s="540">
        <v>1</v>
      </c>
      <c r="BX125" s="540">
        <v>2</v>
      </c>
      <c r="BY125" s="840">
        <v>1</v>
      </c>
      <c r="BZ125" s="540">
        <v>2</v>
      </c>
      <c r="CA125" s="540">
        <v>2</v>
      </c>
      <c r="CB125" s="540">
        <v>2</v>
      </c>
      <c r="CC125" s="540">
        <v>2</v>
      </c>
      <c r="CD125" s="541">
        <f t="shared" si="92"/>
        <v>19</v>
      </c>
      <c r="CE125" s="873">
        <f t="shared" si="93"/>
        <v>0.79166666666666663</v>
      </c>
      <c r="CF125" s="541">
        <f t="shared" si="94"/>
        <v>5</v>
      </c>
      <c r="CG125" s="873">
        <f t="shared" si="95"/>
        <v>0.20833333333333334</v>
      </c>
      <c r="CH125" s="541">
        <f t="shared" si="96"/>
        <v>0</v>
      </c>
      <c r="CI125" s="873">
        <f t="shared" si="97"/>
        <v>0</v>
      </c>
      <c r="CJ125" s="541">
        <f t="shared" si="98"/>
        <v>1.7916666666666667</v>
      </c>
      <c r="CK125" s="874" t="str">
        <f>IF(CJ125&gt;=1.6,"Đạt mục tiêu",IF(CJ125&gt;=1,"Cần cố gắng","Chưa đạt"))</f>
        <v>Đạt mục tiêu</v>
      </c>
    </row>
    <row r="126" spans="1:89" hidden="1">
      <c r="A126" s="839">
        <v>107</v>
      </c>
      <c r="B126" s="178">
        <v>107</v>
      </c>
      <c r="C126" s="1447" t="s">
        <v>698</v>
      </c>
      <c r="D126" s="1448"/>
      <c r="E126" s="1449"/>
      <c r="F126" s="176" t="s">
        <v>316</v>
      </c>
      <c r="G126" s="176" t="s">
        <v>316</v>
      </c>
      <c r="H126" s="239" t="s">
        <v>316</v>
      </c>
      <c r="I126" s="176" t="s">
        <v>316</v>
      </c>
      <c r="J126" s="176" t="s">
        <v>316</v>
      </c>
      <c r="K126" s="506" t="s">
        <v>316</v>
      </c>
      <c r="L126" s="176" t="s">
        <v>316</v>
      </c>
      <c r="M126" s="176" t="s">
        <v>316</v>
      </c>
      <c r="N126" s="239" t="s">
        <v>316</v>
      </c>
      <c r="O126" s="176" t="s">
        <v>316</v>
      </c>
      <c r="P126" s="176" t="s">
        <v>316</v>
      </c>
      <c r="Q126" s="176" t="s">
        <v>316</v>
      </c>
      <c r="R126" s="176"/>
      <c r="S126" s="176" t="s">
        <v>316</v>
      </c>
      <c r="T126" s="176" t="s">
        <v>316</v>
      </c>
      <c r="U126" s="176" t="s">
        <v>316</v>
      </c>
      <c r="V126" s="176" t="s">
        <v>316</v>
      </c>
      <c r="W126" s="176" t="s">
        <v>316</v>
      </c>
      <c r="X126" s="176" t="s">
        <v>316</v>
      </c>
      <c r="Y126" s="176" t="s">
        <v>316</v>
      </c>
      <c r="Z126" s="176" t="s">
        <v>316</v>
      </c>
      <c r="AA126" s="176" t="s">
        <v>316</v>
      </c>
      <c r="AB126" s="176" t="s">
        <v>316</v>
      </c>
      <c r="AC126" s="176" t="s">
        <v>316</v>
      </c>
      <c r="AD126" s="176" t="s">
        <v>316</v>
      </c>
      <c r="AE126" s="176" t="s">
        <v>316</v>
      </c>
      <c r="AF126" s="176" t="s">
        <v>316</v>
      </c>
      <c r="AG126" s="176" t="s">
        <v>316</v>
      </c>
      <c r="AH126" s="239" t="s">
        <v>316</v>
      </c>
      <c r="AI126" s="239" t="s">
        <v>316</v>
      </c>
      <c r="AJ126" s="239" t="s">
        <v>316</v>
      </c>
      <c r="AK126" s="239" t="s">
        <v>316</v>
      </c>
      <c r="AL126" s="239" t="s">
        <v>316</v>
      </c>
      <c r="AM126" s="176" t="s">
        <v>316</v>
      </c>
      <c r="AN126" s="176" t="s">
        <v>316</v>
      </c>
      <c r="AO126" s="176" t="s">
        <v>316</v>
      </c>
      <c r="AP126" s="176" t="s">
        <v>316</v>
      </c>
      <c r="AQ126" s="176"/>
      <c r="AR126" s="176"/>
      <c r="AS126" s="176" t="s">
        <v>316</v>
      </c>
      <c r="AT126" s="176" t="s">
        <v>316</v>
      </c>
      <c r="AU126" s="176" t="s">
        <v>316</v>
      </c>
      <c r="AV126" s="176" t="s">
        <v>316</v>
      </c>
      <c r="AW126" s="176" t="s">
        <v>316</v>
      </c>
      <c r="AX126" s="176"/>
      <c r="AY126" s="176"/>
      <c r="AZ126" s="176" t="s">
        <v>316</v>
      </c>
      <c r="BA126" s="176"/>
      <c r="BB126" s="176"/>
      <c r="BC126" s="176" t="s">
        <v>316</v>
      </c>
      <c r="BD126" s="176"/>
      <c r="BE126" s="176" t="s">
        <v>316</v>
      </c>
      <c r="BF126" s="506" t="s">
        <v>316</v>
      </c>
      <c r="BG126" s="506" t="s">
        <v>316</v>
      </c>
      <c r="BH126" s="506" t="s">
        <v>316</v>
      </c>
      <c r="BI126" s="506" t="s">
        <v>316</v>
      </c>
      <c r="BJ126" s="506" t="s">
        <v>316</v>
      </c>
      <c r="BK126" s="506" t="s">
        <v>316</v>
      </c>
      <c r="BL126" s="506" t="s">
        <v>316</v>
      </c>
      <c r="BM126" s="506" t="s">
        <v>316</v>
      </c>
      <c r="BN126" s="506" t="s">
        <v>316</v>
      </c>
      <c r="BO126" s="506" t="s">
        <v>316</v>
      </c>
      <c r="BP126" s="506" t="s">
        <v>316</v>
      </c>
      <c r="BQ126" s="506" t="s">
        <v>316</v>
      </c>
      <c r="BR126" s="506" t="s">
        <v>316</v>
      </c>
      <c r="BS126" s="506" t="s">
        <v>316</v>
      </c>
      <c r="BT126" s="506" t="s">
        <v>316</v>
      </c>
      <c r="BU126" s="506" t="s">
        <v>316</v>
      </c>
      <c r="BV126" s="506" t="s">
        <v>316</v>
      </c>
      <c r="BW126" s="540">
        <v>1</v>
      </c>
      <c r="BX126" s="506"/>
      <c r="BY126" s="840">
        <v>1</v>
      </c>
      <c r="BZ126" s="506"/>
      <c r="CA126" s="506"/>
      <c r="CB126" s="506"/>
      <c r="CC126" s="506" t="s">
        <v>316</v>
      </c>
      <c r="CD126" s="506" t="s">
        <v>316</v>
      </c>
      <c r="CE126" s="861" t="s">
        <v>316</v>
      </c>
      <c r="CF126" s="506" t="s">
        <v>316</v>
      </c>
      <c r="CG126" s="861" t="s">
        <v>316</v>
      </c>
      <c r="CH126" s="506" t="s">
        <v>316</v>
      </c>
      <c r="CI126" s="506" t="s">
        <v>316</v>
      </c>
      <c r="CJ126" s="506" t="s">
        <v>316</v>
      </c>
      <c r="CK126" s="861" t="s">
        <v>316</v>
      </c>
    </row>
    <row r="127" spans="1:89" ht="54.75" hidden="1" customHeight="1">
      <c r="A127" s="839">
        <v>108</v>
      </c>
      <c r="B127" s="178">
        <v>108</v>
      </c>
      <c r="C127" s="212" t="s">
        <v>699</v>
      </c>
      <c r="D127" s="197" t="s">
        <v>17</v>
      </c>
      <c r="E127" s="188" t="s">
        <v>700</v>
      </c>
      <c r="F127" s="197" t="s">
        <v>17</v>
      </c>
      <c r="G127" s="197" t="s">
        <v>337</v>
      </c>
      <c r="H127" s="181" t="s">
        <v>338</v>
      </c>
      <c r="I127" s="845" t="s">
        <v>275</v>
      </c>
      <c r="J127" s="864" t="s">
        <v>23</v>
      </c>
      <c r="K127" s="506" t="s">
        <v>16</v>
      </c>
      <c r="L127" s="182"/>
      <c r="M127" s="182"/>
      <c r="N127" s="182"/>
      <c r="O127" s="182"/>
      <c r="P127" s="182"/>
      <c r="Q127" s="182"/>
      <c r="R127" s="182"/>
      <c r="S127" s="182"/>
      <c r="T127" s="182"/>
      <c r="U127" s="194">
        <f t="shared" si="90"/>
        <v>1</v>
      </c>
      <c r="V127" s="183" t="s">
        <v>724</v>
      </c>
      <c r="W127" s="183" t="s">
        <v>727</v>
      </c>
      <c r="X127" s="183" t="s">
        <v>724</v>
      </c>
      <c r="Y127" s="183" t="s">
        <v>726</v>
      </c>
      <c r="Z127" s="182"/>
      <c r="AA127" s="182"/>
      <c r="AB127" s="182"/>
      <c r="AC127" s="182"/>
      <c r="AD127" s="182"/>
      <c r="AE127" s="182"/>
      <c r="AF127" s="182"/>
      <c r="AG127" s="182"/>
      <c r="AH127" s="182"/>
      <c r="AI127" s="182"/>
      <c r="AJ127" s="182"/>
      <c r="AK127" s="182"/>
      <c r="AL127" s="182"/>
      <c r="AM127" s="182"/>
      <c r="AN127" s="182"/>
      <c r="AO127" s="182"/>
      <c r="AP127" s="182"/>
      <c r="AQ127" s="182"/>
      <c r="AR127" s="182"/>
      <c r="AS127" s="182"/>
      <c r="AT127" s="182"/>
      <c r="AU127" s="182"/>
      <c r="AV127" s="182"/>
      <c r="AW127" s="182"/>
      <c r="AX127" s="182"/>
      <c r="AY127" s="182"/>
      <c r="AZ127" s="182"/>
      <c r="BA127" s="182"/>
      <c r="BB127" s="182"/>
      <c r="BC127" s="182"/>
      <c r="BD127" s="182"/>
      <c r="BE127" s="182"/>
      <c r="BF127" s="836" t="s">
        <v>281</v>
      </c>
      <c r="BG127" s="836" t="s">
        <v>281</v>
      </c>
      <c r="BH127" s="836" t="s">
        <v>1160</v>
      </c>
      <c r="BI127" s="836" t="s">
        <v>281</v>
      </c>
      <c r="BJ127" s="836" t="s">
        <v>1160</v>
      </c>
      <c r="BK127" s="836" t="s">
        <v>281</v>
      </c>
      <c r="BL127" s="836" t="s">
        <v>281</v>
      </c>
      <c r="BM127" s="836" t="s">
        <v>281</v>
      </c>
      <c r="BN127" s="836" t="s">
        <v>281</v>
      </c>
      <c r="BO127" s="836" t="s">
        <v>281</v>
      </c>
      <c r="BP127" s="836" t="s">
        <v>281</v>
      </c>
      <c r="BQ127" s="836" t="s">
        <v>281</v>
      </c>
      <c r="BR127" s="836" t="s">
        <v>281</v>
      </c>
      <c r="BS127" s="836" t="s">
        <v>281</v>
      </c>
      <c r="BT127" s="836" t="s">
        <v>281</v>
      </c>
      <c r="BU127" s="836" t="s">
        <v>281</v>
      </c>
      <c r="BV127" s="836" t="s">
        <v>281</v>
      </c>
      <c r="BW127" s="540">
        <v>1</v>
      </c>
      <c r="BX127" s="836" t="s">
        <v>281</v>
      </c>
      <c r="BY127" s="840">
        <v>1</v>
      </c>
      <c r="BZ127" s="836" t="s">
        <v>281</v>
      </c>
      <c r="CA127" s="836" t="s">
        <v>281</v>
      </c>
      <c r="CB127" s="836" t="s">
        <v>1160</v>
      </c>
      <c r="CC127" s="836" t="s">
        <v>281</v>
      </c>
      <c r="CD127" s="839">
        <f>COUNTIF($BF127:$CC127,2)</f>
        <v>19</v>
      </c>
      <c r="CE127" s="865">
        <f>CD127/COUNTA($BF127:$CC127)</f>
        <v>0.79166666666666663</v>
      </c>
      <c r="CF127" s="839">
        <f>COUNTIF($BF127:$CC127,1)</f>
        <v>5</v>
      </c>
      <c r="CG127" s="865">
        <f>CF127/COUNTA($BF127:$CC127)</f>
        <v>0.20833333333333334</v>
      </c>
      <c r="CH127" s="839">
        <f>COUNTIF($BF127:$CC127,0)</f>
        <v>0</v>
      </c>
      <c r="CI127" s="866">
        <f>CH127/COUNTA($BF127:$CC127)</f>
        <v>0</v>
      </c>
      <c r="CJ127" s="839">
        <f>(((CD127*2)+(CF127*1)+(CH127*0)))/COUNTA($BF127:$CC127)</f>
        <v>1.7916666666666667</v>
      </c>
      <c r="CK127" s="854" t="str">
        <f>IF(CJ127&gt;=1.6,"Đạt mục tiêu",IF(CJ127&gt;=1,"Cần cố gắng","Chưa đạt"))</f>
        <v>Đạt mục tiêu</v>
      </c>
    </row>
    <row r="128" spans="1:89" s="184" customFormat="1" ht="67.5" customHeight="1">
      <c r="A128" s="171"/>
      <c r="B128" s="178"/>
      <c r="C128" s="181" t="s">
        <v>701</v>
      </c>
      <c r="D128" s="181" t="s">
        <v>701</v>
      </c>
      <c r="E128" s="181" t="s">
        <v>701</v>
      </c>
      <c r="F128" s="197"/>
      <c r="G128" s="197"/>
      <c r="H128" s="190" t="s">
        <v>1029</v>
      </c>
      <c r="I128" s="845"/>
      <c r="J128" s="864"/>
      <c r="K128" s="182"/>
      <c r="L128" s="182"/>
      <c r="M128" s="182"/>
      <c r="N128" s="182"/>
      <c r="O128" s="182"/>
      <c r="P128" s="182"/>
      <c r="Q128" s="182"/>
      <c r="R128" s="182"/>
      <c r="S128" s="182"/>
      <c r="T128" s="182" t="s">
        <v>16</v>
      </c>
      <c r="U128" s="194"/>
      <c r="V128" s="183"/>
      <c r="W128" s="183"/>
      <c r="X128" s="183"/>
      <c r="Y128" s="183"/>
      <c r="Z128" s="182"/>
      <c r="AA128" s="182"/>
      <c r="AB128" s="182"/>
      <c r="AC128" s="182"/>
      <c r="AD128" s="182"/>
      <c r="AE128" s="182"/>
      <c r="AF128" s="182"/>
      <c r="AG128" s="182"/>
      <c r="AH128" s="182"/>
      <c r="AI128" s="182"/>
      <c r="AJ128" s="182"/>
      <c r="AK128" s="182"/>
      <c r="AL128" s="182"/>
      <c r="AM128" s="182"/>
      <c r="AN128" s="182"/>
      <c r="AO128" s="182"/>
      <c r="AP128" s="182"/>
      <c r="AQ128" s="182"/>
      <c r="AR128" s="182"/>
      <c r="AS128" s="182"/>
      <c r="AT128" s="182"/>
      <c r="AU128" s="182"/>
      <c r="AV128" s="182"/>
      <c r="AW128" s="182"/>
      <c r="AX128" s="182"/>
      <c r="AY128" s="182"/>
      <c r="AZ128" s="182"/>
      <c r="BA128" s="182"/>
      <c r="BB128" s="182"/>
      <c r="BC128" s="182"/>
      <c r="BD128" s="183" t="s">
        <v>723</v>
      </c>
      <c r="BE128" s="183" t="s">
        <v>726</v>
      </c>
      <c r="BF128" s="840">
        <v>2</v>
      </c>
      <c r="BG128" s="840">
        <v>1</v>
      </c>
      <c r="BH128" s="840">
        <v>2</v>
      </c>
      <c r="BI128" s="840">
        <v>2</v>
      </c>
      <c r="BJ128" s="840">
        <v>2</v>
      </c>
      <c r="BK128" s="840">
        <v>2</v>
      </c>
      <c r="BL128" s="840">
        <v>2</v>
      </c>
      <c r="BM128" s="840">
        <v>2</v>
      </c>
      <c r="BN128" s="840">
        <v>2</v>
      </c>
      <c r="BO128" s="840">
        <v>2</v>
      </c>
      <c r="BP128" s="840">
        <v>2</v>
      </c>
      <c r="BQ128" s="840">
        <v>2</v>
      </c>
      <c r="BR128" s="840">
        <v>1</v>
      </c>
      <c r="BS128" s="840">
        <v>1</v>
      </c>
      <c r="BT128" s="840">
        <v>2</v>
      </c>
      <c r="BU128" s="840">
        <v>2</v>
      </c>
      <c r="BV128" s="840">
        <v>2</v>
      </c>
      <c r="BW128" s="540">
        <v>1</v>
      </c>
      <c r="BX128" s="840">
        <v>2</v>
      </c>
      <c r="BY128" s="840">
        <v>1</v>
      </c>
      <c r="BZ128" s="840">
        <v>2</v>
      </c>
      <c r="CA128" s="840">
        <v>2</v>
      </c>
      <c r="CB128" s="840">
        <v>2</v>
      </c>
      <c r="CC128" s="840">
        <v>2</v>
      </c>
      <c r="CD128" s="839">
        <f>COUNTIF($BF128:$CC128,2)</f>
        <v>19</v>
      </c>
      <c r="CE128" s="865">
        <f>CD128/COUNTA($BF128:$CC128)</f>
        <v>0.79166666666666663</v>
      </c>
      <c r="CF128" s="839">
        <f>COUNTIF($BF128:$CC128,1)</f>
        <v>5</v>
      </c>
      <c r="CG128" s="865">
        <f>CF128/COUNTA($BF128:$CC128)</f>
        <v>0.20833333333333334</v>
      </c>
      <c r="CH128" s="839">
        <f>COUNTIF($BF128:$CC128,0)</f>
        <v>0</v>
      </c>
      <c r="CI128" s="866">
        <f>CH128/COUNTA($BF128:$CC128)</f>
        <v>0</v>
      </c>
      <c r="CJ128" s="839">
        <f>(((CD128*2)+(CF128*1)+(CH128*0)))/COUNTA($BF128:$CC128)</f>
        <v>1.7916666666666667</v>
      </c>
      <c r="CK128" s="854" t="str">
        <f>IF(CJ128&gt;=1.6,"Đạt mục tiêu",IF(CJ128&gt;=1,"Cần cố gắng","Chưa đạt"))</f>
        <v>Đạt mục tiêu</v>
      </c>
    </row>
    <row r="129" spans="1:96" ht="34.5" hidden="1" customHeight="1">
      <c r="A129" s="839">
        <v>109</v>
      </c>
      <c r="B129" s="178">
        <v>109</v>
      </c>
      <c r="C129" s="402" t="s">
        <v>701</v>
      </c>
      <c r="D129" s="197" t="s">
        <v>17</v>
      </c>
      <c r="E129" s="188" t="s">
        <v>702</v>
      </c>
      <c r="F129" s="197" t="s">
        <v>17</v>
      </c>
      <c r="G129" s="845" t="s">
        <v>128</v>
      </c>
      <c r="H129" s="190" t="s">
        <v>968</v>
      </c>
      <c r="I129" s="845" t="s">
        <v>275</v>
      </c>
      <c r="J129" s="864" t="s">
        <v>23</v>
      </c>
      <c r="K129" s="506" t="s">
        <v>16</v>
      </c>
      <c r="L129" s="182"/>
      <c r="M129" s="182"/>
      <c r="N129" s="182"/>
      <c r="O129" s="182"/>
      <c r="P129" s="182"/>
      <c r="Q129" s="182"/>
      <c r="R129" s="182"/>
      <c r="S129" s="182"/>
      <c r="T129" s="182"/>
      <c r="U129" s="194">
        <f t="shared" si="90"/>
        <v>1</v>
      </c>
      <c r="V129" s="183" t="s">
        <v>723</v>
      </c>
      <c r="W129" s="183" t="s">
        <v>724</v>
      </c>
      <c r="X129" s="183" t="s">
        <v>726</v>
      </c>
      <c r="Y129" s="183" t="s">
        <v>724</v>
      </c>
      <c r="Z129" s="182"/>
      <c r="AA129" s="182"/>
      <c r="AB129" s="182"/>
      <c r="AC129" s="182"/>
      <c r="AD129" s="182"/>
      <c r="AE129" s="182"/>
      <c r="AF129" s="182"/>
      <c r="AG129" s="182"/>
      <c r="AH129" s="182"/>
      <c r="AI129" s="182"/>
      <c r="AJ129" s="182"/>
      <c r="AK129" s="182"/>
      <c r="AL129" s="182"/>
      <c r="AM129" s="182"/>
      <c r="AN129" s="182"/>
      <c r="AO129" s="182"/>
      <c r="AP129" s="182"/>
      <c r="AQ129" s="182"/>
      <c r="AR129" s="182"/>
      <c r="AS129" s="182"/>
      <c r="AT129" s="182"/>
      <c r="AU129" s="182"/>
      <c r="AV129" s="182"/>
      <c r="AW129" s="182"/>
      <c r="AX129" s="182"/>
      <c r="AY129" s="182"/>
      <c r="AZ129" s="182"/>
      <c r="BA129" s="182"/>
      <c r="BB129" s="182"/>
      <c r="BC129" s="182"/>
      <c r="BD129" s="182"/>
      <c r="BE129" s="182"/>
      <c r="BF129" s="836" t="s">
        <v>281</v>
      </c>
      <c r="BG129" s="836" t="s">
        <v>281</v>
      </c>
      <c r="BH129" s="836" t="s">
        <v>1160</v>
      </c>
      <c r="BI129" s="836" t="s">
        <v>281</v>
      </c>
      <c r="BJ129" s="836" t="s">
        <v>1160</v>
      </c>
      <c r="BK129" s="836" t="s">
        <v>1160</v>
      </c>
      <c r="BL129" s="836" t="s">
        <v>281</v>
      </c>
      <c r="BM129" s="836" t="s">
        <v>281</v>
      </c>
      <c r="BN129" s="836" t="s">
        <v>281</v>
      </c>
      <c r="BO129" s="836" t="s">
        <v>281</v>
      </c>
      <c r="BP129" s="836" t="s">
        <v>281</v>
      </c>
      <c r="BQ129" s="836" t="s">
        <v>281</v>
      </c>
      <c r="BR129" s="836" t="s">
        <v>281</v>
      </c>
      <c r="BS129" s="836" t="s">
        <v>281</v>
      </c>
      <c r="BT129" s="836" t="s">
        <v>281</v>
      </c>
      <c r="BU129" s="836" t="s">
        <v>281</v>
      </c>
      <c r="BV129" s="836" t="s">
        <v>281</v>
      </c>
      <c r="BW129" s="540">
        <v>1</v>
      </c>
      <c r="BX129" s="836" t="s">
        <v>281</v>
      </c>
      <c r="BY129" s="840">
        <v>1</v>
      </c>
      <c r="BZ129" s="836" t="s">
        <v>281</v>
      </c>
      <c r="CA129" s="836" t="s">
        <v>1160</v>
      </c>
      <c r="CB129" s="836" t="s">
        <v>281</v>
      </c>
      <c r="CC129" s="836" t="s">
        <v>281</v>
      </c>
      <c r="CD129" s="839">
        <f>COUNTIF($BF129:$CC129,2)</f>
        <v>18</v>
      </c>
      <c r="CE129" s="865">
        <f>CD129/COUNTA($BF129:$CC129)</f>
        <v>0.75</v>
      </c>
      <c r="CF129" s="839">
        <f>COUNTIF($BF129:$CC129,1)</f>
        <v>6</v>
      </c>
      <c r="CG129" s="865">
        <f>CF129/COUNTA($BF129:$CC129)</f>
        <v>0.25</v>
      </c>
      <c r="CH129" s="839">
        <f>COUNTIF($BF129:$CC129,0)</f>
        <v>0</v>
      </c>
      <c r="CI129" s="866">
        <f>CH129/COUNTA($BF129:$CC129)</f>
        <v>0</v>
      </c>
      <c r="CJ129" s="839">
        <f>(((CD129*2)+(CF129*1)+(CH129*0)))/COUNTA($BF129:$CC129)</f>
        <v>1.75</v>
      </c>
      <c r="CK129" s="854" t="str">
        <f>IF(CJ129&gt;=1.6,"Đạt mục tiêu",IF(CJ129&gt;=1,"Cần cố gắng","Chưa đạt"))</f>
        <v>Đạt mục tiêu</v>
      </c>
    </row>
    <row r="130" spans="1:96" s="170" customFormat="1" ht="43.5" hidden="1" customHeight="1">
      <c r="A130" s="171">
        <v>110</v>
      </c>
      <c r="B130" s="178">
        <v>110</v>
      </c>
      <c r="C130" s="896" t="s">
        <v>703</v>
      </c>
      <c r="D130" s="197" t="s">
        <v>14</v>
      </c>
      <c r="E130" s="186" t="s">
        <v>704</v>
      </c>
      <c r="F130" s="197" t="s">
        <v>17</v>
      </c>
      <c r="G130" s="244" t="s">
        <v>127</v>
      </c>
      <c r="H130" s="185" t="s">
        <v>988</v>
      </c>
      <c r="I130" s="840" t="s">
        <v>275</v>
      </c>
      <c r="J130" s="836" t="s">
        <v>23</v>
      </c>
      <c r="K130" s="239"/>
      <c r="L130" s="239"/>
      <c r="M130" s="239" t="s">
        <v>16</v>
      </c>
      <c r="N130" s="239"/>
      <c r="O130" s="239"/>
      <c r="P130" s="239"/>
      <c r="Q130" s="239"/>
      <c r="R130" s="239"/>
      <c r="S130" s="239"/>
      <c r="T130" s="239"/>
      <c r="U130" s="237">
        <f t="shared" si="90"/>
        <v>1</v>
      </c>
      <c r="V130" s="836"/>
      <c r="W130" s="836"/>
      <c r="X130" s="836"/>
      <c r="Y130" s="836"/>
      <c r="Z130" s="239"/>
      <c r="AA130" s="239"/>
      <c r="AB130" s="239"/>
      <c r="AC130" s="239"/>
      <c r="AD130" s="836" t="s">
        <v>726</v>
      </c>
      <c r="AE130" s="836" t="s">
        <v>727</v>
      </c>
      <c r="AF130" s="836" t="s">
        <v>726</v>
      </c>
      <c r="AG130" s="836" t="s">
        <v>727</v>
      </c>
      <c r="AH130" s="239"/>
      <c r="AI130" s="239"/>
      <c r="AJ130" s="239"/>
      <c r="AK130" s="239"/>
      <c r="AL130" s="239"/>
      <c r="AM130" s="239"/>
      <c r="AN130" s="239"/>
      <c r="AO130" s="239"/>
      <c r="AP130" s="239"/>
      <c r="AQ130" s="239"/>
      <c r="AR130" s="239"/>
      <c r="AS130" s="239"/>
      <c r="AT130" s="239"/>
      <c r="AU130" s="239"/>
      <c r="AV130" s="239"/>
      <c r="AW130" s="239"/>
      <c r="AX130" s="239"/>
      <c r="AY130" s="239"/>
      <c r="AZ130" s="239"/>
      <c r="BA130" s="239"/>
      <c r="BB130" s="239"/>
      <c r="BC130" s="239"/>
      <c r="BD130" s="239"/>
      <c r="BE130" s="239"/>
      <c r="BF130" s="840">
        <v>2</v>
      </c>
      <c r="BG130" s="840">
        <v>1</v>
      </c>
      <c r="BH130" s="840">
        <v>2</v>
      </c>
      <c r="BI130" s="840">
        <v>2</v>
      </c>
      <c r="BJ130" s="840">
        <v>2</v>
      </c>
      <c r="BK130" s="840">
        <v>2</v>
      </c>
      <c r="BL130" s="840">
        <v>2</v>
      </c>
      <c r="BM130" s="840">
        <v>2</v>
      </c>
      <c r="BN130" s="840">
        <v>2</v>
      </c>
      <c r="BO130" s="840">
        <v>2</v>
      </c>
      <c r="BP130" s="840">
        <v>2</v>
      </c>
      <c r="BQ130" s="840">
        <v>2</v>
      </c>
      <c r="BR130" s="840">
        <v>1</v>
      </c>
      <c r="BS130" s="840">
        <v>1</v>
      </c>
      <c r="BT130" s="840">
        <v>2</v>
      </c>
      <c r="BU130" s="840">
        <v>2</v>
      </c>
      <c r="BV130" s="840">
        <v>2</v>
      </c>
      <c r="BW130" s="540">
        <v>1</v>
      </c>
      <c r="BX130" s="840">
        <v>2</v>
      </c>
      <c r="BY130" s="840">
        <v>1</v>
      </c>
      <c r="BZ130" s="840">
        <v>2</v>
      </c>
      <c r="CA130" s="840">
        <v>2</v>
      </c>
      <c r="CB130" s="840">
        <v>2</v>
      </c>
      <c r="CC130" s="840">
        <v>2</v>
      </c>
      <c r="CD130" s="888">
        <f>COUNTIF($BF130:$CC130,2)</f>
        <v>19</v>
      </c>
      <c r="CE130" s="889">
        <f>CD130/COUNTA($BF130:$CC130)</f>
        <v>0.79166666666666663</v>
      </c>
      <c r="CF130" s="888">
        <f>COUNTIF($BF130:$CC130,1)</f>
        <v>5</v>
      </c>
      <c r="CG130" s="889">
        <f>CF130/COUNTA($BF130:$CC130)</f>
        <v>0.20833333333333334</v>
      </c>
      <c r="CH130" s="888">
        <f>COUNTIF($BF130:$CC130,0)</f>
        <v>0</v>
      </c>
      <c r="CI130" s="890">
        <f>CH130/COUNTA($BF130:$CC130)</f>
        <v>0</v>
      </c>
      <c r="CJ130" s="888">
        <f>(((CD130*2)+(CF130*1)+(CH130*0)))/COUNTA($BF130:$CC130)</f>
        <v>1.7916666666666667</v>
      </c>
      <c r="CK130" s="891" t="str">
        <f t="shared" ref="CK130:CK133" si="99">IF(CJ130&gt;=1.6,"Đạt mục tiêu",IF(CJ130&gt;=1,"Cần cố gắng","Chưa đạt"))</f>
        <v>Đạt mục tiêu</v>
      </c>
    </row>
    <row r="131" spans="1:96" ht="35.25" customHeight="1">
      <c r="A131" s="839">
        <v>111</v>
      </c>
      <c r="B131" s="178">
        <v>111</v>
      </c>
      <c r="C131" s="1450" t="s">
        <v>24</v>
      </c>
      <c r="D131" s="1451"/>
      <c r="E131" s="1451"/>
      <c r="F131" s="1451"/>
      <c r="G131" s="1452"/>
      <c r="H131" s="402" t="s">
        <v>316</v>
      </c>
      <c r="I131" s="402" t="s">
        <v>316</v>
      </c>
      <c r="J131" s="402" t="s">
        <v>316</v>
      </c>
      <c r="K131" s="402" t="s">
        <v>316</v>
      </c>
      <c r="L131" s="402" t="s">
        <v>316</v>
      </c>
      <c r="M131" s="402" t="s">
        <v>316</v>
      </c>
      <c r="N131" s="402" t="s">
        <v>316</v>
      </c>
      <c r="O131" s="402" t="s">
        <v>316</v>
      </c>
      <c r="P131" s="402" t="s">
        <v>316</v>
      </c>
      <c r="Q131" s="402" t="s">
        <v>316</v>
      </c>
      <c r="R131" s="402" t="s">
        <v>316</v>
      </c>
      <c r="S131" s="402" t="s">
        <v>316</v>
      </c>
      <c r="T131" s="402" t="s">
        <v>316</v>
      </c>
      <c r="U131" s="402" t="s">
        <v>316</v>
      </c>
      <c r="V131" s="402" t="s">
        <v>316</v>
      </c>
      <c r="W131" s="402" t="s">
        <v>316</v>
      </c>
      <c r="X131" s="402" t="s">
        <v>316</v>
      </c>
      <c r="Y131" s="402" t="s">
        <v>316</v>
      </c>
      <c r="Z131" s="402" t="s">
        <v>316</v>
      </c>
      <c r="AA131" s="402" t="s">
        <v>316</v>
      </c>
      <c r="AB131" s="402" t="s">
        <v>316</v>
      </c>
      <c r="AC131" s="402" t="s">
        <v>316</v>
      </c>
      <c r="AD131" s="402" t="s">
        <v>316</v>
      </c>
      <c r="AE131" s="402" t="s">
        <v>316</v>
      </c>
      <c r="AF131" s="402" t="s">
        <v>316</v>
      </c>
      <c r="AG131" s="402" t="s">
        <v>316</v>
      </c>
      <c r="AH131" s="402" t="s">
        <v>316</v>
      </c>
      <c r="AI131" s="402" t="s">
        <v>316</v>
      </c>
      <c r="AJ131" s="402" t="s">
        <v>316</v>
      </c>
      <c r="AK131" s="402" t="s">
        <v>316</v>
      </c>
      <c r="AL131" s="402" t="s">
        <v>316</v>
      </c>
      <c r="AM131" s="402" t="s">
        <v>316</v>
      </c>
      <c r="AN131" s="402" t="s">
        <v>316</v>
      </c>
      <c r="AO131" s="402" t="s">
        <v>316</v>
      </c>
      <c r="AP131" s="402" t="s">
        <v>316</v>
      </c>
      <c r="AQ131" s="402" t="s">
        <v>316</v>
      </c>
      <c r="AR131" s="402" t="s">
        <v>316</v>
      </c>
      <c r="AS131" s="402" t="s">
        <v>316</v>
      </c>
      <c r="AT131" s="402" t="s">
        <v>316</v>
      </c>
      <c r="AU131" s="402" t="s">
        <v>316</v>
      </c>
      <c r="AV131" s="402" t="s">
        <v>316</v>
      </c>
      <c r="AW131" s="402" t="s">
        <v>316</v>
      </c>
      <c r="AX131" s="402" t="s">
        <v>316</v>
      </c>
      <c r="AY131" s="402" t="s">
        <v>316</v>
      </c>
      <c r="AZ131" s="402" t="s">
        <v>316</v>
      </c>
      <c r="BA131" s="402" t="s">
        <v>316</v>
      </c>
      <c r="BB131" s="402"/>
      <c r="BC131" s="402" t="s">
        <v>316</v>
      </c>
      <c r="BD131" s="402" t="s">
        <v>316</v>
      </c>
      <c r="BE131" s="402" t="s">
        <v>316</v>
      </c>
      <c r="BF131" s="402" t="s">
        <v>316</v>
      </c>
      <c r="BG131" s="402" t="s">
        <v>316</v>
      </c>
      <c r="BH131" s="402" t="s">
        <v>316</v>
      </c>
      <c r="BI131" s="402" t="s">
        <v>316</v>
      </c>
      <c r="BJ131" s="402" t="s">
        <v>316</v>
      </c>
      <c r="BK131" s="402" t="s">
        <v>316</v>
      </c>
      <c r="BL131" s="402" t="s">
        <v>316</v>
      </c>
      <c r="BM131" s="402" t="s">
        <v>316</v>
      </c>
      <c r="BN131" s="402" t="s">
        <v>316</v>
      </c>
      <c r="BO131" s="402" t="s">
        <v>316</v>
      </c>
      <c r="BP131" s="402" t="s">
        <v>316</v>
      </c>
      <c r="BQ131" s="402" t="s">
        <v>316</v>
      </c>
      <c r="BR131" s="402" t="s">
        <v>316</v>
      </c>
      <c r="BS131" s="402" t="s">
        <v>316</v>
      </c>
      <c r="BT131" s="402" t="s">
        <v>316</v>
      </c>
      <c r="BU131" s="402" t="s">
        <v>316</v>
      </c>
      <c r="BV131" s="402" t="s">
        <v>316</v>
      </c>
      <c r="BW131" s="402" t="s">
        <v>316</v>
      </c>
      <c r="BX131" s="402" t="s">
        <v>316</v>
      </c>
      <c r="BY131" s="402" t="s">
        <v>316</v>
      </c>
      <c r="BZ131" s="402" t="s">
        <v>316</v>
      </c>
      <c r="CA131" s="402" t="s">
        <v>316</v>
      </c>
      <c r="CB131" s="402" t="s">
        <v>316</v>
      </c>
      <c r="CC131" s="402" t="s">
        <v>316</v>
      </c>
      <c r="CD131" s="402" t="s">
        <v>316</v>
      </c>
      <c r="CE131" s="402" t="s">
        <v>316</v>
      </c>
      <c r="CF131" s="402" t="s">
        <v>316</v>
      </c>
      <c r="CG131" s="402" t="s">
        <v>316</v>
      </c>
      <c r="CH131" s="402" t="s">
        <v>316</v>
      </c>
      <c r="CI131" s="402" t="s">
        <v>316</v>
      </c>
      <c r="CJ131" s="402" t="s">
        <v>316</v>
      </c>
      <c r="CK131" s="402" t="s">
        <v>316</v>
      </c>
      <c r="CL131" s="847"/>
      <c r="CM131" s="847"/>
      <c r="CN131" s="847"/>
      <c r="CO131" s="847"/>
      <c r="CP131" s="847"/>
      <c r="CQ131" s="772"/>
      <c r="CR131" s="848"/>
    </row>
    <row r="132" spans="1:96" hidden="1">
      <c r="A132" s="839">
        <v>112</v>
      </c>
      <c r="B132" s="178">
        <v>112</v>
      </c>
      <c r="C132" s="1447" t="s">
        <v>116</v>
      </c>
      <c r="D132" s="1448"/>
      <c r="E132" s="1449"/>
      <c r="F132" s="176" t="s">
        <v>316</v>
      </c>
      <c r="G132" s="176" t="s">
        <v>316</v>
      </c>
      <c r="H132" s="844" t="s">
        <v>316</v>
      </c>
      <c r="I132" s="176" t="s">
        <v>316</v>
      </c>
      <c r="J132" s="176" t="s">
        <v>316</v>
      </c>
      <c r="K132" s="506" t="s">
        <v>316</v>
      </c>
      <c r="L132" s="176" t="s">
        <v>316</v>
      </c>
      <c r="M132" s="176" t="s">
        <v>316</v>
      </c>
      <c r="N132" s="239" t="s">
        <v>316</v>
      </c>
      <c r="O132" s="176" t="s">
        <v>316</v>
      </c>
      <c r="P132" s="176" t="s">
        <v>316</v>
      </c>
      <c r="Q132" s="176" t="s">
        <v>316</v>
      </c>
      <c r="R132" s="176"/>
      <c r="S132" s="176" t="s">
        <v>316</v>
      </c>
      <c r="T132" s="176" t="s">
        <v>316</v>
      </c>
      <c r="U132" s="176" t="s">
        <v>316</v>
      </c>
      <c r="V132" s="176" t="s">
        <v>316</v>
      </c>
      <c r="W132" s="176" t="s">
        <v>316</v>
      </c>
      <c r="X132" s="176" t="s">
        <v>316</v>
      </c>
      <c r="Y132" s="176" t="s">
        <v>316</v>
      </c>
      <c r="Z132" s="176" t="s">
        <v>316</v>
      </c>
      <c r="AA132" s="176" t="s">
        <v>316</v>
      </c>
      <c r="AB132" s="176" t="s">
        <v>316</v>
      </c>
      <c r="AC132" s="176" t="s">
        <v>316</v>
      </c>
      <c r="AD132" s="176" t="s">
        <v>316</v>
      </c>
      <c r="AE132" s="176" t="s">
        <v>316</v>
      </c>
      <c r="AF132" s="176" t="s">
        <v>316</v>
      </c>
      <c r="AG132" s="176" t="s">
        <v>316</v>
      </c>
      <c r="AH132" s="239" t="s">
        <v>316</v>
      </c>
      <c r="AI132" s="239" t="s">
        <v>316</v>
      </c>
      <c r="AJ132" s="239" t="s">
        <v>316</v>
      </c>
      <c r="AK132" s="239" t="s">
        <v>316</v>
      </c>
      <c r="AL132" s="239" t="s">
        <v>316</v>
      </c>
      <c r="AM132" s="176" t="s">
        <v>316</v>
      </c>
      <c r="AN132" s="176" t="s">
        <v>316</v>
      </c>
      <c r="AO132" s="176" t="s">
        <v>316</v>
      </c>
      <c r="AP132" s="176" t="s">
        <v>316</v>
      </c>
      <c r="AQ132" s="176"/>
      <c r="AR132" s="176"/>
      <c r="AS132" s="176" t="s">
        <v>316</v>
      </c>
      <c r="AT132" s="176" t="s">
        <v>316</v>
      </c>
      <c r="AU132" s="176" t="s">
        <v>316</v>
      </c>
      <c r="AV132" s="176" t="s">
        <v>316</v>
      </c>
      <c r="AW132" s="176" t="s">
        <v>316</v>
      </c>
      <c r="AX132" s="176"/>
      <c r="AY132" s="176"/>
      <c r="AZ132" s="176" t="s">
        <v>316</v>
      </c>
      <c r="BA132" s="176"/>
      <c r="BB132" s="176"/>
      <c r="BC132" s="176" t="s">
        <v>316</v>
      </c>
      <c r="BD132" s="176"/>
      <c r="BE132" s="176" t="s">
        <v>316</v>
      </c>
      <c r="BF132" s="506" t="s">
        <v>316</v>
      </c>
      <c r="BG132" s="506" t="s">
        <v>316</v>
      </c>
      <c r="BH132" s="506" t="s">
        <v>316</v>
      </c>
      <c r="BI132" s="506" t="s">
        <v>316</v>
      </c>
      <c r="BJ132" s="506" t="s">
        <v>316</v>
      </c>
      <c r="BK132" s="506" t="s">
        <v>316</v>
      </c>
      <c r="BL132" s="506" t="s">
        <v>316</v>
      </c>
      <c r="BM132" s="506" t="s">
        <v>316</v>
      </c>
      <c r="BN132" s="506" t="s">
        <v>316</v>
      </c>
      <c r="BO132" s="506" t="s">
        <v>316</v>
      </c>
      <c r="BP132" s="506" t="s">
        <v>316</v>
      </c>
      <c r="BQ132" s="506" t="s">
        <v>316</v>
      </c>
      <c r="BR132" s="506" t="s">
        <v>316</v>
      </c>
      <c r="BS132" s="506" t="s">
        <v>316</v>
      </c>
      <c r="BT132" s="506" t="s">
        <v>316</v>
      </c>
      <c r="BU132" s="506" t="s">
        <v>316</v>
      </c>
      <c r="BV132" s="506" t="s">
        <v>316</v>
      </c>
      <c r="BW132" s="506"/>
      <c r="BX132" s="506"/>
      <c r="BY132" s="506"/>
      <c r="BZ132" s="506"/>
      <c r="CA132" s="506"/>
      <c r="CB132" s="506"/>
      <c r="CC132" s="506" t="s">
        <v>316</v>
      </c>
      <c r="CD132" s="506" t="s">
        <v>316</v>
      </c>
      <c r="CE132" s="861" t="s">
        <v>316</v>
      </c>
      <c r="CF132" s="506" t="s">
        <v>316</v>
      </c>
      <c r="CG132" s="861" t="s">
        <v>316</v>
      </c>
      <c r="CH132" s="506" t="s">
        <v>316</v>
      </c>
      <c r="CI132" s="506" t="s">
        <v>316</v>
      </c>
      <c r="CJ132" s="506" t="s">
        <v>316</v>
      </c>
      <c r="CK132" s="861" t="s">
        <v>316</v>
      </c>
    </row>
    <row r="133" spans="1:96" s="250" customFormat="1" ht="33.75" hidden="1" customHeight="1">
      <c r="A133" s="171">
        <v>113</v>
      </c>
      <c r="B133" s="178">
        <v>113</v>
      </c>
      <c r="C133" s="185" t="s">
        <v>388</v>
      </c>
      <c r="D133" s="197" t="s">
        <v>17</v>
      </c>
      <c r="E133" s="186" t="s">
        <v>389</v>
      </c>
      <c r="F133" s="197" t="s">
        <v>17</v>
      </c>
      <c r="G133" s="171" t="s">
        <v>402</v>
      </c>
      <c r="H133" s="185" t="s">
        <v>403</v>
      </c>
      <c r="I133" s="840" t="s">
        <v>275</v>
      </c>
      <c r="J133" s="836" t="s">
        <v>25</v>
      </c>
      <c r="K133" s="416"/>
      <c r="L133" s="249"/>
      <c r="M133" s="249" t="s">
        <v>16</v>
      </c>
      <c r="N133" s="249"/>
      <c r="O133" s="249"/>
      <c r="P133" s="249"/>
      <c r="Q133" s="249"/>
      <c r="R133" s="249"/>
      <c r="S133" s="249"/>
      <c r="T133" s="249"/>
      <c r="U133" s="237">
        <f t="shared" si="90"/>
        <v>1</v>
      </c>
      <c r="V133" s="249"/>
      <c r="W133" s="249"/>
      <c r="X133" s="249"/>
      <c r="Y133" s="249"/>
      <c r="Z133" s="249"/>
      <c r="AA133" s="249"/>
      <c r="AB133" s="249"/>
      <c r="AC133" s="249"/>
      <c r="AD133" s="840" t="s">
        <v>724</v>
      </c>
      <c r="AE133" s="840" t="s">
        <v>723</v>
      </c>
      <c r="AF133" s="840" t="s">
        <v>724</v>
      </c>
      <c r="AG133" s="840" t="s">
        <v>723</v>
      </c>
      <c r="AH133" s="249"/>
      <c r="AI133" s="249"/>
      <c r="AJ133" s="249"/>
      <c r="AK133" s="249"/>
      <c r="AL133" s="249"/>
      <c r="AM133" s="249"/>
      <c r="AN133" s="249"/>
      <c r="AO133" s="249"/>
      <c r="AP133" s="249"/>
      <c r="AQ133" s="249"/>
      <c r="AR133" s="249"/>
      <c r="AS133" s="249"/>
      <c r="AT133" s="249"/>
      <c r="AU133" s="249"/>
      <c r="AV133" s="249"/>
      <c r="AW133" s="249"/>
      <c r="AX133" s="249"/>
      <c r="AY133" s="249"/>
      <c r="AZ133" s="249"/>
      <c r="BA133" s="249"/>
      <c r="BB133" s="249"/>
      <c r="BC133" s="249"/>
      <c r="BD133" s="249"/>
      <c r="BE133" s="249"/>
      <c r="BF133" s="840">
        <v>1</v>
      </c>
      <c r="BG133" s="840">
        <v>2</v>
      </c>
      <c r="BH133" s="840">
        <v>1</v>
      </c>
      <c r="BI133" s="840">
        <v>2</v>
      </c>
      <c r="BJ133" s="840">
        <v>2</v>
      </c>
      <c r="BK133" s="840">
        <v>2</v>
      </c>
      <c r="BL133" s="840">
        <v>2</v>
      </c>
      <c r="BM133" s="840">
        <v>2</v>
      </c>
      <c r="BN133" s="840">
        <v>2</v>
      </c>
      <c r="BO133" s="840">
        <v>2</v>
      </c>
      <c r="BP133" s="840">
        <v>2</v>
      </c>
      <c r="BQ133" s="840">
        <v>2</v>
      </c>
      <c r="BR133" s="840">
        <v>2</v>
      </c>
      <c r="BS133" s="840">
        <v>2</v>
      </c>
      <c r="BT133" s="840">
        <v>2</v>
      </c>
      <c r="BU133" s="840">
        <v>1</v>
      </c>
      <c r="BV133" s="840">
        <v>2</v>
      </c>
      <c r="BW133" s="840">
        <v>2</v>
      </c>
      <c r="BX133" s="840">
        <v>2</v>
      </c>
      <c r="BY133" s="840">
        <v>2</v>
      </c>
      <c r="BZ133" s="840">
        <v>2</v>
      </c>
      <c r="CA133" s="840">
        <v>1</v>
      </c>
      <c r="CB133" s="840">
        <v>2</v>
      </c>
      <c r="CC133" s="840">
        <v>2</v>
      </c>
      <c r="CD133" s="888">
        <f t="shared" ref="CD133:CD149" si="100">COUNTIF($BF133:$CC133,2)</f>
        <v>20</v>
      </c>
      <c r="CE133" s="889">
        <f t="shared" ref="CE133:CE149" si="101">CD133/COUNTA($BF133:$CC133)</f>
        <v>0.83333333333333337</v>
      </c>
      <c r="CF133" s="888">
        <f t="shared" ref="CF133:CF149" si="102">COUNTIF($BF133:$CC133,1)</f>
        <v>4</v>
      </c>
      <c r="CG133" s="889">
        <f t="shared" ref="CG133:CG149" si="103">CF133/COUNTA($BF133:$CC133)</f>
        <v>0.16666666666666666</v>
      </c>
      <c r="CH133" s="888">
        <f t="shared" ref="CH133:CH149" si="104">COUNTIF($BF133:$CC133,0)</f>
        <v>0</v>
      </c>
      <c r="CI133" s="890">
        <f t="shared" ref="CI133:CI149" si="105">CH133/COUNTA($BF133:$CC133)</f>
        <v>0</v>
      </c>
      <c r="CJ133" s="888">
        <f t="shared" ref="CJ133:CJ149" si="106">(((CD133*2)+(CF133*1)+(CH133*0)))/COUNTA($BF133:$CC133)</f>
        <v>1.8333333333333333</v>
      </c>
      <c r="CK133" s="891" t="str">
        <f t="shared" si="99"/>
        <v>Đạt mục tiêu</v>
      </c>
    </row>
    <row r="134" spans="1:96" ht="35.25" hidden="1" customHeight="1">
      <c r="A134" s="839">
        <v>114</v>
      </c>
      <c r="B134" s="178">
        <v>114</v>
      </c>
      <c r="C134" s="402" t="s">
        <v>388</v>
      </c>
      <c r="D134" s="197" t="s">
        <v>17</v>
      </c>
      <c r="E134" s="212" t="s">
        <v>389</v>
      </c>
      <c r="F134" s="197" t="s">
        <v>17</v>
      </c>
      <c r="G134" s="216" t="s">
        <v>404</v>
      </c>
      <c r="H134" s="402" t="s">
        <v>1170</v>
      </c>
      <c r="I134" s="845" t="s">
        <v>275</v>
      </c>
      <c r="J134" s="864" t="s">
        <v>25</v>
      </c>
      <c r="K134" s="198"/>
      <c r="L134" s="198"/>
      <c r="M134" s="198"/>
      <c r="N134" s="836" t="s">
        <v>16</v>
      </c>
      <c r="O134" s="198"/>
      <c r="P134" s="198"/>
      <c r="Q134" s="198"/>
      <c r="R134" s="198"/>
      <c r="S134" s="198"/>
      <c r="T134" s="198"/>
      <c r="U134" s="194">
        <f t="shared" si="90"/>
        <v>1</v>
      </c>
      <c r="V134" s="198"/>
      <c r="W134" s="198"/>
      <c r="X134" s="198"/>
      <c r="Y134" s="198"/>
      <c r="Z134" s="198"/>
      <c r="AA134" s="198"/>
      <c r="AB134" s="198"/>
      <c r="AC134" s="198"/>
      <c r="AD134" s="198"/>
      <c r="AE134" s="198"/>
      <c r="AF134" s="198"/>
      <c r="AG134" s="198"/>
      <c r="AH134" s="839" t="s">
        <v>725</v>
      </c>
      <c r="AI134" s="839" t="s">
        <v>725</v>
      </c>
      <c r="AJ134" s="839" t="s">
        <v>725</v>
      </c>
      <c r="AK134" s="839" t="s">
        <v>725</v>
      </c>
      <c r="AL134" s="839" t="s">
        <v>725</v>
      </c>
      <c r="AM134" s="198"/>
      <c r="AN134" s="198"/>
      <c r="AO134" s="198"/>
      <c r="AP134" s="198"/>
      <c r="AQ134" s="198"/>
      <c r="AR134" s="198"/>
      <c r="AS134" s="198"/>
      <c r="AT134" s="198"/>
      <c r="AU134" s="198"/>
      <c r="AV134" s="198"/>
      <c r="AW134" s="198"/>
      <c r="AX134" s="198"/>
      <c r="AY134" s="198"/>
      <c r="AZ134" s="198"/>
      <c r="BA134" s="198"/>
      <c r="BB134" s="198"/>
      <c r="BC134" s="198"/>
      <c r="BD134" s="198"/>
      <c r="BE134" s="198"/>
      <c r="BF134" s="540">
        <v>2</v>
      </c>
      <c r="BG134" s="540">
        <v>2</v>
      </c>
      <c r="BH134" s="540">
        <v>1</v>
      </c>
      <c r="BI134" s="540">
        <v>2</v>
      </c>
      <c r="BJ134" s="540">
        <v>2</v>
      </c>
      <c r="BK134" s="540">
        <v>1</v>
      </c>
      <c r="BL134" s="540">
        <v>2</v>
      </c>
      <c r="BM134" s="540">
        <v>2</v>
      </c>
      <c r="BN134" s="540">
        <v>2</v>
      </c>
      <c r="BO134" s="540">
        <v>2</v>
      </c>
      <c r="BP134" s="540">
        <v>2</v>
      </c>
      <c r="BQ134" s="540">
        <v>2</v>
      </c>
      <c r="BR134" s="540">
        <v>2</v>
      </c>
      <c r="BS134" s="540">
        <v>2</v>
      </c>
      <c r="BT134" s="540">
        <v>2</v>
      </c>
      <c r="BU134" s="540">
        <v>2</v>
      </c>
      <c r="BV134" s="540">
        <v>2</v>
      </c>
      <c r="BW134" s="540">
        <v>2</v>
      </c>
      <c r="BX134" s="540">
        <v>2</v>
      </c>
      <c r="BY134" s="540">
        <v>2</v>
      </c>
      <c r="BZ134" s="540">
        <v>2</v>
      </c>
      <c r="CA134" s="840">
        <v>1</v>
      </c>
      <c r="CB134" s="540">
        <v>2</v>
      </c>
      <c r="CC134" s="540">
        <v>2</v>
      </c>
      <c r="CD134" s="541">
        <f t="shared" si="100"/>
        <v>21</v>
      </c>
      <c r="CE134" s="873">
        <f t="shared" si="101"/>
        <v>0.875</v>
      </c>
      <c r="CF134" s="541">
        <f t="shared" si="102"/>
        <v>3</v>
      </c>
      <c r="CG134" s="873">
        <f t="shared" si="103"/>
        <v>0.125</v>
      </c>
      <c r="CH134" s="541">
        <f t="shared" si="104"/>
        <v>0</v>
      </c>
      <c r="CI134" s="873">
        <f t="shared" si="105"/>
        <v>0</v>
      </c>
      <c r="CJ134" s="541">
        <f t="shared" si="106"/>
        <v>1.875</v>
      </c>
      <c r="CK134" s="874" t="str">
        <f>IF(CJ134&gt;=1.6,"Đạt mục tiêu",IF(CJ134&gt;=1,"Cần cố gắng","Chưa đạt"))</f>
        <v>Đạt mục tiêu</v>
      </c>
    </row>
    <row r="135" spans="1:96" s="199" customFormat="1" ht="78.75" hidden="1">
      <c r="A135" s="171">
        <v>115</v>
      </c>
      <c r="B135" s="178">
        <v>115</v>
      </c>
      <c r="C135" s="188" t="s">
        <v>390</v>
      </c>
      <c r="D135" s="197" t="s">
        <v>17</v>
      </c>
      <c r="E135" s="188" t="s">
        <v>391</v>
      </c>
      <c r="F135" s="197" t="s">
        <v>17</v>
      </c>
      <c r="G135" s="188" t="s">
        <v>406</v>
      </c>
      <c r="H135" s="181" t="s">
        <v>1171</v>
      </c>
      <c r="I135" s="845" t="s">
        <v>275</v>
      </c>
      <c r="J135" s="864" t="s">
        <v>25</v>
      </c>
      <c r="K135" s="198"/>
      <c r="L135" s="198" t="s">
        <v>16</v>
      </c>
      <c r="M135" s="198"/>
      <c r="N135" s="198"/>
      <c r="O135" s="198"/>
      <c r="P135" s="198"/>
      <c r="Q135" s="198"/>
      <c r="R135" s="198"/>
      <c r="S135" s="198"/>
      <c r="T135" s="198"/>
      <c r="U135" s="194">
        <f t="shared" si="90"/>
        <v>1</v>
      </c>
      <c r="V135" s="198"/>
      <c r="W135" s="198"/>
      <c r="X135" s="198"/>
      <c r="Y135" s="198"/>
      <c r="Z135" s="540" t="s">
        <v>727</v>
      </c>
      <c r="AA135" s="540" t="s">
        <v>723</v>
      </c>
      <c r="AB135" s="540" t="s">
        <v>727</v>
      </c>
      <c r="AC135" s="540" t="s">
        <v>727</v>
      </c>
      <c r="AD135" s="198"/>
      <c r="AE135" s="198"/>
      <c r="AF135" s="198"/>
      <c r="AG135" s="198"/>
      <c r="AH135" s="198"/>
      <c r="AI135" s="198"/>
      <c r="AJ135" s="198"/>
      <c r="AK135" s="198"/>
      <c r="AL135" s="198"/>
      <c r="AM135" s="198"/>
      <c r="AN135" s="198"/>
      <c r="AO135" s="198"/>
      <c r="AP135" s="198"/>
      <c r="AQ135" s="198"/>
      <c r="AR135" s="198"/>
      <c r="AS135" s="198"/>
      <c r="AT135" s="198"/>
      <c r="AU135" s="198"/>
      <c r="AV135" s="198"/>
      <c r="AW135" s="198"/>
      <c r="AX135" s="198"/>
      <c r="AY135" s="198"/>
      <c r="AZ135" s="198"/>
      <c r="BA135" s="198"/>
      <c r="BB135" s="198"/>
      <c r="BC135" s="198"/>
      <c r="BD135" s="198"/>
      <c r="BE135" s="198"/>
      <c r="BF135" s="845">
        <v>2</v>
      </c>
      <c r="BG135" s="845">
        <v>2</v>
      </c>
      <c r="BH135" s="845">
        <v>2</v>
      </c>
      <c r="BI135" s="845">
        <v>2</v>
      </c>
      <c r="BJ135" s="845">
        <v>1</v>
      </c>
      <c r="BK135" s="845">
        <v>2</v>
      </c>
      <c r="BL135" s="845">
        <v>2</v>
      </c>
      <c r="BM135" s="845">
        <v>2</v>
      </c>
      <c r="BN135" s="845">
        <v>2</v>
      </c>
      <c r="BO135" s="845">
        <v>1</v>
      </c>
      <c r="BP135" s="845">
        <v>1</v>
      </c>
      <c r="BQ135" s="845">
        <v>2</v>
      </c>
      <c r="BR135" s="845">
        <v>2</v>
      </c>
      <c r="BS135" s="845">
        <v>2</v>
      </c>
      <c r="BT135" s="845">
        <v>2</v>
      </c>
      <c r="BU135" s="845">
        <v>2</v>
      </c>
      <c r="BV135" s="845">
        <v>2</v>
      </c>
      <c r="BW135" s="845">
        <v>2</v>
      </c>
      <c r="BX135" s="845">
        <v>2</v>
      </c>
      <c r="BY135" s="845">
        <v>2</v>
      </c>
      <c r="BZ135" s="845">
        <v>2</v>
      </c>
      <c r="CA135" s="840">
        <v>1</v>
      </c>
      <c r="CB135" s="845">
        <v>2</v>
      </c>
      <c r="CC135" s="845">
        <v>2</v>
      </c>
      <c r="CD135" s="191">
        <f t="shared" si="100"/>
        <v>20</v>
      </c>
      <c r="CE135" s="867">
        <f t="shared" si="101"/>
        <v>0.83333333333333337</v>
      </c>
      <c r="CF135" s="191">
        <f t="shared" si="102"/>
        <v>4</v>
      </c>
      <c r="CG135" s="867">
        <f t="shared" si="103"/>
        <v>0.16666666666666666</v>
      </c>
      <c r="CH135" s="191">
        <f t="shared" si="104"/>
        <v>0</v>
      </c>
      <c r="CI135" s="868">
        <f t="shared" si="105"/>
        <v>0</v>
      </c>
      <c r="CJ135" s="191">
        <f t="shared" si="106"/>
        <v>1.8333333333333333</v>
      </c>
      <c r="CK135" s="869" t="str">
        <f t="shared" ref="CK135" si="107">IF(CJ135&gt;=1.6,"Đạt mục tiêu",IF(CJ135&gt;=1,"Cần cố gắng","Chưa đạt"))</f>
        <v>Đạt mục tiêu</v>
      </c>
    </row>
    <row r="136" spans="1:96" ht="99" hidden="1" customHeight="1">
      <c r="A136" s="839">
        <v>116</v>
      </c>
      <c r="B136" s="178">
        <v>116</v>
      </c>
      <c r="C136" s="212" t="s">
        <v>392</v>
      </c>
      <c r="D136" s="197" t="s">
        <v>14</v>
      </c>
      <c r="E136" s="188" t="s">
        <v>393</v>
      </c>
      <c r="F136" s="197" t="s">
        <v>14</v>
      </c>
      <c r="G136" s="188" t="s">
        <v>411</v>
      </c>
      <c r="H136" s="181" t="s">
        <v>408</v>
      </c>
      <c r="I136" s="845" t="s">
        <v>275</v>
      </c>
      <c r="J136" s="864" t="s">
        <v>25</v>
      </c>
      <c r="K136" s="506" t="s">
        <v>16</v>
      </c>
      <c r="L136" s="198"/>
      <c r="M136" s="198"/>
      <c r="N136" s="198"/>
      <c r="O136" s="198"/>
      <c r="P136" s="198"/>
      <c r="Q136" s="198"/>
      <c r="R136" s="198" t="s">
        <v>16</v>
      </c>
      <c r="S136" s="198"/>
      <c r="T136" s="198"/>
      <c r="U136" s="194">
        <f t="shared" si="90"/>
        <v>2</v>
      </c>
      <c r="V136" s="183" t="s">
        <v>723</v>
      </c>
      <c r="W136" s="183" t="s">
        <v>725</v>
      </c>
      <c r="X136" s="183" t="s">
        <v>728</v>
      </c>
      <c r="Y136" s="183" t="s">
        <v>727</v>
      </c>
      <c r="Z136" s="198"/>
      <c r="AA136" s="198"/>
      <c r="AB136" s="198"/>
      <c r="AC136" s="198"/>
      <c r="AD136" s="198"/>
      <c r="AE136" s="198"/>
      <c r="AF136" s="198"/>
      <c r="AG136" s="198"/>
      <c r="AH136" s="198"/>
      <c r="AI136" s="198"/>
      <c r="AJ136" s="198"/>
      <c r="AK136" s="198"/>
      <c r="AL136" s="198"/>
      <c r="AM136" s="198"/>
      <c r="AN136" s="198"/>
      <c r="AO136" s="198"/>
      <c r="AP136" s="198"/>
      <c r="AQ136" s="198"/>
      <c r="AR136" s="198"/>
      <c r="AS136" s="198"/>
      <c r="AT136" s="198"/>
      <c r="AU136" s="198"/>
      <c r="AV136" s="198"/>
      <c r="AW136" s="198"/>
      <c r="AX136" s="540" t="s">
        <v>724</v>
      </c>
      <c r="AY136" s="540" t="s">
        <v>728</v>
      </c>
      <c r="AZ136" s="198"/>
      <c r="BA136" s="198"/>
      <c r="BB136" s="198"/>
      <c r="BC136" s="198"/>
      <c r="BD136" s="198"/>
      <c r="BE136" s="198"/>
      <c r="BF136" s="836" t="s">
        <v>281</v>
      </c>
      <c r="BG136" s="836" t="s">
        <v>281</v>
      </c>
      <c r="BH136" s="836" t="s">
        <v>1160</v>
      </c>
      <c r="BI136" s="836" t="s">
        <v>281</v>
      </c>
      <c r="BJ136" s="836" t="s">
        <v>1160</v>
      </c>
      <c r="BK136" s="836" t="s">
        <v>281</v>
      </c>
      <c r="BL136" s="836" t="s">
        <v>281</v>
      </c>
      <c r="BM136" s="836" t="s">
        <v>281</v>
      </c>
      <c r="BN136" s="836" t="s">
        <v>281</v>
      </c>
      <c r="BO136" s="836" t="s">
        <v>281</v>
      </c>
      <c r="BP136" s="836" t="s">
        <v>281</v>
      </c>
      <c r="BQ136" s="836" t="s">
        <v>281</v>
      </c>
      <c r="BR136" s="836" t="s">
        <v>281</v>
      </c>
      <c r="BS136" s="836" t="s">
        <v>281</v>
      </c>
      <c r="BT136" s="836" t="s">
        <v>281</v>
      </c>
      <c r="BU136" s="836" t="s">
        <v>281</v>
      </c>
      <c r="BV136" s="836" t="s">
        <v>281</v>
      </c>
      <c r="BW136" s="836" t="s">
        <v>281</v>
      </c>
      <c r="BX136" s="836" t="s">
        <v>281</v>
      </c>
      <c r="BY136" s="836" t="s">
        <v>281</v>
      </c>
      <c r="BZ136" s="836" t="s">
        <v>281</v>
      </c>
      <c r="CA136" s="840">
        <v>1</v>
      </c>
      <c r="CB136" s="836" t="s">
        <v>1160</v>
      </c>
      <c r="CC136" s="836" t="s">
        <v>281</v>
      </c>
      <c r="CD136" s="839">
        <f t="shared" si="100"/>
        <v>20</v>
      </c>
      <c r="CE136" s="865">
        <f t="shared" si="101"/>
        <v>0.83333333333333337</v>
      </c>
      <c r="CF136" s="839">
        <f t="shared" si="102"/>
        <v>4</v>
      </c>
      <c r="CG136" s="865">
        <f t="shared" si="103"/>
        <v>0.16666666666666666</v>
      </c>
      <c r="CH136" s="839">
        <f t="shared" si="104"/>
        <v>0</v>
      </c>
      <c r="CI136" s="866">
        <f t="shared" si="105"/>
        <v>0</v>
      </c>
      <c r="CJ136" s="839">
        <f t="shared" si="106"/>
        <v>1.8333333333333333</v>
      </c>
      <c r="CK136" s="854" t="str">
        <f>IF(CJ136&gt;=1.6,"Đạt mục tiêu",IF(CJ136&gt;=1,"Cần cố gắng","Chưa đạt"))</f>
        <v>Đạt mục tiêu</v>
      </c>
    </row>
    <row r="137" spans="1:96" s="199" customFormat="1" ht="55.5" hidden="1" customHeight="1">
      <c r="A137" s="171">
        <v>117</v>
      </c>
      <c r="B137" s="178">
        <v>117</v>
      </c>
      <c r="C137" s="188" t="s">
        <v>392</v>
      </c>
      <c r="D137" s="197" t="s">
        <v>14</v>
      </c>
      <c r="E137" s="188" t="s">
        <v>393</v>
      </c>
      <c r="F137" s="197" t="s">
        <v>14</v>
      </c>
      <c r="G137" s="188" t="s">
        <v>1413</v>
      </c>
      <c r="H137" s="181" t="s">
        <v>409</v>
      </c>
      <c r="I137" s="845" t="s">
        <v>275</v>
      </c>
      <c r="J137" s="864" t="s">
        <v>25</v>
      </c>
      <c r="K137" s="198"/>
      <c r="L137" s="198" t="s">
        <v>16</v>
      </c>
      <c r="M137" s="198"/>
      <c r="N137" s="198"/>
      <c r="O137" s="198"/>
      <c r="P137" s="198"/>
      <c r="Q137" s="198"/>
      <c r="R137" s="198" t="s">
        <v>16</v>
      </c>
      <c r="S137" s="198"/>
      <c r="T137" s="198"/>
      <c r="U137" s="194">
        <f t="shared" si="90"/>
        <v>2</v>
      </c>
      <c r="V137" s="198"/>
      <c r="W137" s="198"/>
      <c r="X137" s="198"/>
      <c r="Y137" s="198"/>
      <c r="Z137" s="540" t="s">
        <v>725</v>
      </c>
      <c r="AA137" s="540" t="s">
        <v>727</v>
      </c>
      <c r="AB137" s="540" t="s">
        <v>725</v>
      </c>
      <c r="AC137" s="540" t="s">
        <v>727</v>
      </c>
      <c r="AD137" s="198"/>
      <c r="AE137" s="198"/>
      <c r="AF137" s="198"/>
      <c r="AG137" s="198"/>
      <c r="AH137" s="198"/>
      <c r="AI137" s="198"/>
      <c r="AJ137" s="198"/>
      <c r="AK137" s="198"/>
      <c r="AL137" s="198"/>
      <c r="AM137" s="198"/>
      <c r="AN137" s="198"/>
      <c r="AO137" s="198"/>
      <c r="AP137" s="198"/>
      <c r="AQ137" s="198"/>
      <c r="AR137" s="198"/>
      <c r="AS137" s="198"/>
      <c r="AT137" s="198"/>
      <c r="AU137" s="198"/>
      <c r="AV137" s="198"/>
      <c r="AW137" s="198"/>
      <c r="AX137" s="540" t="s">
        <v>723</v>
      </c>
      <c r="AY137" s="540" t="s">
        <v>724</v>
      </c>
      <c r="AZ137" s="198"/>
      <c r="BA137" s="198"/>
      <c r="BB137" s="198"/>
      <c r="BC137" s="198"/>
      <c r="BD137" s="198"/>
      <c r="BE137" s="198"/>
      <c r="BF137" s="845">
        <v>2</v>
      </c>
      <c r="BG137" s="845">
        <v>2</v>
      </c>
      <c r="BH137" s="845">
        <v>2</v>
      </c>
      <c r="BI137" s="845">
        <v>1</v>
      </c>
      <c r="BJ137" s="845">
        <v>1</v>
      </c>
      <c r="BK137" s="845">
        <v>2</v>
      </c>
      <c r="BL137" s="845">
        <v>2</v>
      </c>
      <c r="BM137" s="845">
        <v>2</v>
      </c>
      <c r="BN137" s="845">
        <v>2</v>
      </c>
      <c r="BO137" s="845">
        <v>2</v>
      </c>
      <c r="BP137" s="845">
        <v>1</v>
      </c>
      <c r="BQ137" s="845">
        <v>1</v>
      </c>
      <c r="BR137" s="845">
        <v>2</v>
      </c>
      <c r="BS137" s="845">
        <v>2</v>
      </c>
      <c r="BT137" s="845">
        <v>2</v>
      </c>
      <c r="BU137" s="845">
        <v>2</v>
      </c>
      <c r="BV137" s="845">
        <v>2</v>
      </c>
      <c r="BW137" s="845">
        <v>2</v>
      </c>
      <c r="BX137" s="845">
        <v>2</v>
      </c>
      <c r="BY137" s="845">
        <v>2</v>
      </c>
      <c r="BZ137" s="845">
        <v>2</v>
      </c>
      <c r="CA137" s="840">
        <v>1</v>
      </c>
      <c r="CB137" s="845">
        <v>2</v>
      </c>
      <c r="CC137" s="845">
        <v>2</v>
      </c>
      <c r="CD137" s="191">
        <f t="shared" si="100"/>
        <v>19</v>
      </c>
      <c r="CE137" s="867">
        <f t="shared" si="101"/>
        <v>0.79166666666666663</v>
      </c>
      <c r="CF137" s="191">
        <f t="shared" si="102"/>
        <v>5</v>
      </c>
      <c r="CG137" s="867">
        <f t="shared" si="103"/>
        <v>0.20833333333333334</v>
      </c>
      <c r="CH137" s="191">
        <f t="shared" si="104"/>
        <v>0</v>
      </c>
      <c r="CI137" s="868">
        <f t="shared" si="105"/>
        <v>0</v>
      </c>
      <c r="CJ137" s="191">
        <f t="shared" si="106"/>
        <v>1.7916666666666667</v>
      </c>
      <c r="CK137" s="869" t="str">
        <f t="shared" ref="CK137:CK138" si="108">IF(CJ137&gt;=1.6,"Đạt mục tiêu",IF(CJ137&gt;=1,"Cần cố gắng","Chưa đạt"))</f>
        <v>Đạt mục tiêu</v>
      </c>
    </row>
    <row r="138" spans="1:96" s="199" customFormat="1" ht="178.5" customHeight="1">
      <c r="A138" s="171"/>
      <c r="B138" s="178"/>
      <c r="C138" s="402" t="s">
        <v>341</v>
      </c>
      <c r="D138" s="402" t="s">
        <v>341</v>
      </c>
      <c r="E138" s="402" t="s">
        <v>341</v>
      </c>
      <c r="F138" s="197"/>
      <c r="G138" s="188"/>
      <c r="H138" s="181" t="s">
        <v>942</v>
      </c>
      <c r="I138" s="845"/>
      <c r="J138" s="864"/>
      <c r="K138" s="198"/>
      <c r="L138" s="198"/>
      <c r="M138" s="198"/>
      <c r="N138" s="198"/>
      <c r="O138" s="198"/>
      <c r="P138" s="198"/>
      <c r="Q138" s="198"/>
      <c r="R138" s="198"/>
      <c r="S138" s="198"/>
      <c r="T138" s="182" t="s">
        <v>16</v>
      </c>
      <c r="U138" s="194"/>
      <c r="V138" s="198"/>
      <c r="W138" s="198"/>
      <c r="X138" s="198"/>
      <c r="Y138" s="198"/>
      <c r="Z138" s="198"/>
      <c r="AA138" s="198"/>
      <c r="AB138" s="198"/>
      <c r="AC138" s="198"/>
      <c r="AD138" s="198"/>
      <c r="AE138" s="198"/>
      <c r="AF138" s="198"/>
      <c r="AG138" s="198"/>
      <c r="AH138" s="198"/>
      <c r="AI138" s="198"/>
      <c r="AJ138" s="198"/>
      <c r="AK138" s="198"/>
      <c r="AL138" s="198"/>
      <c r="AM138" s="198"/>
      <c r="AN138" s="198"/>
      <c r="AO138" s="198"/>
      <c r="AP138" s="198"/>
      <c r="AQ138" s="198"/>
      <c r="AR138" s="198"/>
      <c r="AS138" s="198"/>
      <c r="AT138" s="198"/>
      <c r="AU138" s="198"/>
      <c r="AV138" s="198"/>
      <c r="AW138" s="198"/>
      <c r="AX138" s="198"/>
      <c r="AY138" s="198"/>
      <c r="AZ138" s="198"/>
      <c r="BA138" s="198"/>
      <c r="BB138" s="198"/>
      <c r="BC138" s="198"/>
      <c r="BD138" s="183" t="s">
        <v>726</v>
      </c>
      <c r="BE138" s="183" t="s">
        <v>724</v>
      </c>
      <c r="BF138" s="845">
        <v>2</v>
      </c>
      <c r="BG138" s="845">
        <v>2</v>
      </c>
      <c r="BH138" s="845">
        <v>2</v>
      </c>
      <c r="BI138" s="845">
        <v>1</v>
      </c>
      <c r="BJ138" s="845">
        <v>1</v>
      </c>
      <c r="BK138" s="845">
        <v>2</v>
      </c>
      <c r="BL138" s="845">
        <v>2</v>
      </c>
      <c r="BM138" s="845">
        <v>2</v>
      </c>
      <c r="BN138" s="845">
        <v>2</v>
      </c>
      <c r="BO138" s="845">
        <v>2</v>
      </c>
      <c r="BP138" s="845">
        <v>1</v>
      </c>
      <c r="BQ138" s="845">
        <v>2</v>
      </c>
      <c r="BR138" s="845">
        <v>2</v>
      </c>
      <c r="BS138" s="845">
        <v>2</v>
      </c>
      <c r="BT138" s="845">
        <v>2</v>
      </c>
      <c r="BU138" s="845">
        <v>2</v>
      </c>
      <c r="BV138" s="845">
        <v>2</v>
      </c>
      <c r="BW138" s="845">
        <v>2</v>
      </c>
      <c r="BX138" s="845">
        <v>2</v>
      </c>
      <c r="BY138" s="845">
        <v>2</v>
      </c>
      <c r="BZ138" s="845">
        <v>2</v>
      </c>
      <c r="CA138" s="840">
        <v>1</v>
      </c>
      <c r="CB138" s="845">
        <v>2</v>
      </c>
      <c r="CC138" s="845">
        <v>2</v>
      </c>
      <c r="CD138" s="191">
        <f t="shared" si="100"/>
        <v>20</v>
      </c>
      <c r="CE138" s="867">
        <f t="shared" si="101"/>
        <v>0.83333333333333337</v>
      </c>
      <c r="CF138" s="191">
        <f t="shared" si="102"/>
        <v>4</v>
      </c>
      <c r="CG138" s="867">
        <f t="shared" si="103"/>
        <v>0.16666666666666666</v>
      </c>
      <c r="CH138" s="191">
        <f t="shared" si="104"/>
        <v>0</v>
      </c>
      <c r="CI138" s="868">
        <f t="shared" si="105"/>
        <v>0</v>
      </c>
      <c r="CJ138" s="191">
        <f t="shared" si="106"/>
        <v>1.8333333333333333</v>
      </c>
      <c r="CK138" s="869" t="str">
        <f t="shared" si="108"/>
        <v>Đạt mục tiêu</v>
      </c>
    </row>
    <row r="139" spans="1:96" ht="168.75" hidden="1">
      <c r="A139" s="839">
        <v>118</v>
      </c>
      <c r="B139" s="178">
        <v>118</v>
      </c>
      <c r="C139" s="402" t="s">
        <v>341</v>
      </c>
      <c r="D139" s="251" t="s">
        <v>15</v>
      </c>
      <c r="E139" s="897" t="s">
        <v>131</v>
      </c>
      <c r="F139" s="251" t="s">
        <v>17</v>
      </c>
      <c r="G139" s="186" t="s">
        <v>396</v>
      </c>
      <c r="H139" s="539" t="s">
        <v>1045</v>
      </c>
      <c r="I139" s="845" t="s">
        <v>275</v>
      </c>
      <c r="J139" s="864" t="s">
        <v>25</v>
      </c>
      <c r="K139" s="839" t="s">
        <v>16</v>
      </c>
      <c r="L139" s="540"/>
      <c r="M139" s="541"/>
      <c r="N139" s="191"/>
      <c r="O139" s="191"/>
      <c r="P139" s="540"/>
      <c r="Q139" s="541"/>
      <c r="R139" s="541"/>
      <c r="S139" s="540"/>
      <c r="T139" s="540"/>
      <c r="U139" s="194">
        <f t="shared" si="90"/>
        <v>1</v>
      </c>
      <c r="V139" s="183" t="s">
        <v>726</v>
      </c>
      <c r="W139" s="540" t="s">
        <v>726</v>
      </c>
      <c r="X139" s="540" t="s">
        <v>723</v>
      </c>
      <c r="Y139" s="540" t="s">
        <v>724</v>
      </c>
      <c r="Z139" s="540"/>
      <c r="AA139" s="540"/>
      <c r="AB139" s="540"/>
      <c r="AC139" s="540"/>
      <c r="AD139" s="540"/>
      <c r="AE139" s="540"/>
      <c r="AF139" s="540"/>
      <c r="AG139" s="540"/>
      <c r="AH139" s="540"/>
      <c r="AI139" s="540"/>
      <c r="AJ139" s="540"/>
      <c r="AK139" s="540"/>
      <c r="AL139" s="540"/>
      <c r="AM139" s="540"/>
      <c r="AN139" s="540"/>
      <c r="AO139" s="540"/>
      <c r="AP139" s="540"/>
      <c r="AQ139" s="540"/>
      <c r="AR139" s="540"/>
      <c r="AS139" s="540"/>
      <c r="AT139" s="540"/>
      <c r="AU139" s="540"/>
      <c r="AV139" s="540"/>
      <c r="AW139" s="540"/>
      <c r="AX139" s="540"/>
      <c r="AY139" s="540"/>
      <c r="AZ139" s="540"/>
      <c r="BA139" s="540"/>
      <c r="BB139" s="540"/>
      <c r="BC139" s="540"/>
      <c r="BD139" s="540"/>
      <c r="BE139" s="540"/>
      <c r="BF139" s="836" t="s">
        <v>281</v>
      </c>
      <c r="BG139" s="836" t="s">
        <v>281</v>
      </c>
      <c r="BH139" s="836" t="s">
        <v>1160</v>
      </c>
      <c r="BI139" s="836" t="s">
        <v>281</v>
      </c>
      <c r="BJ139" s="836" t="s">
        <v>281</v>
      </c>
      <c r="BK139" s="836" t="s">
        <v>1160</v>
      </c>
      <c r="BL139" s="836" t="s">
        <v>1160</v>
      </c>
      <c r="BM139" s="836" t="s">
        <v>281</v>
      </c>
      <c r="BN139" s="836" t="s">
        <v>281</v>
      </c>
      <c r="BO139" s="836" t="s">
        <v>281</v>
      </c>
      <c r="BP139" s="836" t="s">
        <v>281</v>
      </c>
      <c r="BQ139" s="836" t="s">
        <v>281</v>
      </c>
      <c r="BR139" s="836" t="s">
        <v>281</v>
      </c>
      <c r="BS139" s="836" t="s">
        <v>281</v>
      </c>
      <c r="BT139" s="836" t="s">
        <v>281</v>
      </c>
      <c r="BU139" s="836" t="s">
        <v>281</v>
      </c>
      <c r="BV139" s="836" t="s">
        <v>281</v>
      </c>
      <c r="BW139" s="836" t="s">
        <v>281</v>
      </c>
      <c r="BX139" s="836" t="s">
        <v>281</v>
      </c>
      <c r="BY139" s="836" t="s">
        <v>281</v>
      </c>
      <c r="BZ139" s="836" t="s">
        <v>281</v>
      </c>
      <c r="CA139" s="840">
        <v>1</v>
      </c>
      <c r="CB139" s="836" t="s">
        <v>1160</v>
      </c>
      <c r="CC139" s="836" t="s">
        <v>281</v>
      </c>
      <c r="CD139" s="839">
        <f t="shared" si="100"/>
        <v>19</v>
      </c>
      <c r="CE139" s="865">
        <f t="shared" si="101"/>
        <v>0.79166666666666663</v>
      </c>
      <c r="CF139" s="839">
        <f t="shared" si="102"/>
        <v>5</v>
      </c>
      <c r="CG139" s="865">
        <f t="shared" si="103"/>
        <v>0.20833333333333334</v>
      </c>
      <c r="CH139" s="839">
        <f t="shared" si="104"/>
        <v>0</v>
      </c>
      <c r="CI139" s="866">
        <f t="shared" si="105"/>
        <v>0</v>
      </c>
      <c r="CJ139" s="839">
        <f t="shared" si="106"/>
        <v>1.7916666666666667</v>
      </c>
      <c r="CK139" s="854" t="str">
        <f>IF(CJ139&gt;=1.6,"Đạt mục tiêu",IF(CJ139&gt;=1,"Cần cố gắng","Chưa đạt"))</f>
        <v>Đạt mục tiêu</v>
      </c>
    </row>
    <row r="140" spans="1:96" s="173" customFormat="1" ht="168.75" hidden="1">
      <c r="A140" s="171"/>
      <c r="B140" s="178"/>
      <c r="C140" s="402" t="s">
        <v>341</v>
      </c>
      <c r="D140" s="251"/>
      <c r="E140" s="897"/>
      <c r="F140" s="251"/>
      <c r="G140" s="186" t="s">
        <v>397</v>
      </c>
      <c r="H140" s="539" t="s">
        <v>1457</v>
      </c>
      <c r="I140" s="845"/>
      <c r="J140" s="864"/>
      <c r="K140" s="541"/>
      <c r="L140" s="541" t="s">
        <v>16</v>
      </c>
      <c r="M140" s="541"/>
      <c r="N140" s="191"/>
      <c r="O140" s="191"/>
      <c r="P140" s="540"/>
      <c r="Q140" s="541"/>
      <c r="R140" s="541"/>
      <c r="S140" s="540"/>
      <c r="T140" s="540"/>
      <c r="U140" s="194"/>
      <c r="V140" s="183"/>
      <c r="W140" s="540"/>
      <c r="X140" s="540"/>
      <c r="Y140" s="540"/>
      <c r="Z140" s="540" t="s">
        <v>723</v>
      </c>
      <c r="AA140" s="540"/>
      <c r="AB140" s="540"/>
      <c r="AC140" s="540" t="s">
        <v>726</v>
      </c>
      <c r="AD140" s="540"/>
      <c r="AE140" s="540"/>
      <c r="AF140" s="540"/>
      <c r="AG140" s="540"/>
      <c r="AH140" s="540"/>
      <c r="AI140" s="540"/>
      <c r="AJ140" s="540"/>
      <c r="AK140" s="540"/>
      <c r="AL140" s="540"/>
      <c r="AM140" s="540"/>
      <c r="AN140" s="540"/>
      <c r="AO140" s="540"/>
      <c r="AP140" s="540"/>
      <c r="AQ140" s="540"/>
      <c r="AR140" s="540"/>
      <c r="AS140" s="540"/>
      <c r="AT140" s="540"/>
      <c r="AU140" s="540"/>
      <c r="AV140" s="540"/>
      <c r="AW140" s="540"/>
      <c r="AX140" s="540"/>
      <c r="AY140" s="540"/>
      <c r="AZ140" s="540"/>
      <c r="BA140" s="540"/>
      <c r="BB140" s="540"/>
      <c r="BC140" s="540"/>
      <c r="BD140" s="540"/>
      <c r="BE140" s="540"/>
      <c r="BF140" s="845">
        <v>1</v>
      </c>
      <c r="BG140" s="845">
        <v>2</v>
      </c>
      <c r="BH140" s="845">
        <v>2</v>
      </c>
      <c r="BI140" s="845">
        <v>2</v>
      </c>
      <c r="BJ140" s="845">
        <v>1</v>
      </c>
      <c r="BK140" s="845">
        <v>2</v>
      </c>
      <c r="BL140" s="845">
        <v>2</v>
      </c>
      <c r="BM140" s="845">
        <v>2</v>
      </c>
      <c r="BN140" s="845">
        <v>2</v>
      </c>
      <c r="BO140" s="845">
        <v>1</v>
      </c>
      <c r="BP140" s="845">
        <v>2</v>
      </c>
      <c r="BQ140" s="845">
        <v>2</v>
      </c>
      <c r="BR140" s="845">
        <v>2</v>
      </c>
      <c r="BS140" s="845">
        <v>2</v>
      </c>
      <c r="BT140" s="845">
        <v>2</v>
      </c>
      <c r="BU140" s="845">
        <v>2</v>
      </c>
      <c r="BV140" s="845">
        <v>2</v>
      </c>
      <c r="BW140" s="845">
        <v>2</v>
      </c>
      <c r="BX140" s="845">
        <v>2</v>
      </c>
      <c r="BY140" s="845">
        <v>2</v>
      </c>
      <c r="BZ140" s="845">
        <v>2</v>
      </c>
      <c r="CA140" s="840">
        <v>1</v>
      </c>
      <c r="CB140" s="845">
        <v>2</v>
      </c>
      <c r="CC140" s="845">
        <v>2</v>
      </c>
      <c r="CD140" s="191">
        <f t="shared" si="100"/>
        <v>20</v>
      </c>
      <c r="CE140" s="867">
        <f t="shared" si="101"/>
        <v>0.83333333333333337</v>
      </c>
      <c r="CF140" s="191">
        <f t="shared" si="102"/>
        <v>4</v>
      </c>
      <c r="CG140" s="867">
        <f t="shared" si="103"/>
        <v>0.16666666666666666</v>
      </c>
      <c r="CH140" s="191">
        <f t="shared" si="104"/>
        <v>0</v>
      </c>
      <c r="CI140" s="868">
        <f t="shared" si="105"/>
        <v>0</v>
      </c>
      <c r="CJ140" s="191">
        <f t="shared" si="106"/>
        <v>1.8333333333333333</v>
      </c>
      <c r="CK140" s="869" t="str">
        <f t="shared" ref="CK140:CK142" si="109">IF(CJ140&gt;=1.6,"Đạt mục tiêu",IF(CJ140&gt;=1,"Cần cố gắng","Chưa đạt"))</f>
        <v>Đạt mục tiêu</v>
      </c>
    </row>
    <row r="141" spans="1:96" s="173" customFormat="1" ht="168.75" hidden="1">
      <c r="A141" s="171">
        <v>119</v>
      </c>
      <c r="B141" s="178">
        <v>119</v>
      </c>
      <c r="C141" s="402" t="s">
        <v>341</v>
      </c>
      <c r="D141" s="251" t="s">
        <v>15</v>
      </c>
      <c r="E141" s="402" t="s">
        <v>131</v>
      </c>
      <c r="F141" s="251" t="s">
        <v>17</v>
      </c>
      <c r="G141" s="186" t="s">
        <v>397</v>
      </c>
      <c r="H141" s="552" t="s">
        <v>1173</v>
      </c>
      <c r="I141" s="845" t="s">
        <v>275</v>
      </c>
      <c r="J141" s="864" t="s">
        <v>25</v>
      </c>
      <c r="K141" s="540"/>
      <c r="L141" s="541" t="s">
        <v>16</v>
      </c>
      <c r="M141" s="541"/>
      <c r="N141" s="191"/>
      <c r="O141" s="191"/>
      <c r="P141" s="540"/>
      <c r="Q141" s="541"/>
      <c r="R141" s="541"/>
      <c r="S141" s="540"/>
      <c r="T141" s="540"/>
      <c r="U141" s="194">
        <f t="shared" si="90"/>
        <v>1</v>
      </c>
      <c r="V141" s="540"/>
      <c r="W141" s="540"/>
      <c r="X141" s="540"/>
      <c r="Y141" s="540"/>
      <c r="Z141" s="540" t="s">
        <v>723</v>
      </c>
      <c r="AA141" s="540" t="s">
        <v>727</v>
      </c>
      <c r="AB141" s="540" t="s">
        <v>726</v>
      </c>
      <c r="AC141" s="540" t="s">
        <v>724</v>
      </c>
      <c r="AD141" s="540"/>
      <c r="AE141" s="540"/>
      <c r="AF141" s="540"/>
      <c r="AG141" s="540"/>
      <c r="AH141" s="540"/>
      <c r="AI141" s="540"/>
      <c r="AJ141" s="540"/>
      <c r="AK141" s="540"/>
      <c r="AL141" s="540"/>
      <c r="AM141" s="540"/>
      <c r="AN141" s="540"/>
      <c r="AO141" s="540"/>
      <c r="AP141" s="540"/>
      <c r="AQ141" s="540"/>
      <c r="AR141" s="540"/>
      <c r="AS141" s="540"/>
      <c r="AT141" s="540"/>
      <c r="AU141" s="540"/>
      <c r="AV141" s="540"/>
      <c r="AW141" s="540"/>
      <c r="AX141" s="540"/>
      <c r="AY141" s="540"/>
      <c r="AZ141" s="540"/>
      <c r="BA141" s="540"/>
      <c r="BB141" s="540"/>
      <c r="BC141" s="540"/>
      <c r="BD141" s="540"/>
      <c r="BE141" s="540"/>
      <c r="BF141" s="845">
        <v>2</v>
      </c>
      <c r="BG141" s="845">
        <v>2</v>
      </c>
      <c r="BH141" s="845">
        <v>2</v>
      </c>
      <c r="BI141" s="845">
        <v>1</v>
      </c>
      <c r="BJ141" s="845">
        <v>1</v>
      </c>
      <c r="BK141" s="845">
        <v>2</v>
      </c>
      <c r="BL141" s="845">
        <v>2</v>
      </c>
      <c r="BM141" s="845">
        <v>2</v>
      </c>
      <c r="BN141" s="845">
        <v>2</v>
      </c>
      <c r="BO141" s="845">
        <v>2</v>
      </c>
      <c r="BP141" s="845">
        <v>2</v>
      </c>
      <c r="BQ141" s="845">
        <v>2</v>
      </c>
      <c r="BR141" s="845">
        <v>2</v>
      </c>
      <c r="BS141" s="845">
        <v>1</v>
      </c>
      <c r="BT141" s="845">
        <v>2</v>
      </c>
      <c r="BU141" s="845">
        <v>2</v>
      </c>
      <c r="BV141" s="845">
        <v>2</v>
      </c>
      <c r="BW141" s="845"/>
      <c r="BX141" s="845"/>
      <c r="BY141" s="845"/>
      <c r="BZ141" s="845"/>
      <c r="CA141" s="840">
        <v>1</v>
      </c>
      <c r="CB141" s="845"/>
      <c r="CC141" s="845">
        <v>2</v>
      </c>
      <c r="CD141" s="191">
        <f t="shared" si="100"/>
        <v>15</v>
      </c>
      <c r="CE141" s="867">
        <f t="shared" si="101"/>
        <v>0.78947368421052633</v>
      </c>
      <c r="CF141" s="191">
        <f t="shared" si="102"/>
        <v>4</v>
      </c>
      <c r="CG141" s="867">
        <f t="shared" si="103"/>
        <v>0.21052631578947367</v>
      </c>
      <c r="CH141" s="191">
        <f t="shared" si="104"/>
        <v>0</v>
      </c>
      <c r="CI141" s="868">
        <f t="shared" si="105"/>
        <v>0</v>
      </c>
      <c r="CJ141" s="191">
        <f t="shared" si="106"/>
        <v>1.7894736842105263</v>
      </c>
      <c r="CK141" s="869" t="str">
        <f t="shared" si="109"/>
        <v>Đạt mục tiêu</v>
      </c>
    </row>
    <row r="142" spans="1:96" s="170" customFormat="1" ht="40.5" hidden="1" customHeight="1">
      <c r="A142" s="171">
        <v>120</v>
      </c>
      <c r="B142" s="178">
        <v>120</v>
      </c>
      <c r="C142" s="402" t="s">
        <v>341</v>
      </c>
      <c r="D142" s="251" t="s">
        <v>15</v>
      </c>
      <c r="E142" s="402" t="s">
        <v>131</v>
      </c>
      <c r="F142" s="251" t="s">
        <v>17</v>
      </c>
      <c r="G142" s="186" t="s">
        <v>398</v>
      </c>
      <c r="H142" s="247" t="s">
        <v>1458</v>
      </c>
      <c r="I142" s="840" t="s">
        <v>275</v>
      </c>
      <c r="J142" s="836" t="s">
        <v>25</v>
      </c>
      <c r="K142" s="840"/>
      <c r="L142" s="840"/>
      <c r="M142" s="416" t="s">
        <v>16</v>
      </c>
      <c r="N142" s="416"/>
      <c r="O142" s="416"/>
      <c r="P142" s="840"/>
      <c r="Q142" s="416"/>
      <c r="R142" s="416"/>
      <c r="S142" s="840"/>
      <c r="T142" s="840"/>
      <c r="U142" s="237">
        <f t="shared" si="90"/>
        <v>1</v>
      </c>
      <c r="V142" s="840"/>
      <c r="W142" s="840"/>
      <c r="X142" s="840"/>
      <c r="Y142" s="840"/>
      <c r="Z142" s="840"/>
      <c r="AA142" s="840"/>
      <c r="AB142" s="840"/>
      <c r="AC142" s="840"/>
      <c r="AD142" s="840" t="s">
        <v>724</v>
      </c>
      <c r="AE142" s="840" t="s">
        <v>726</v>
      </c>
      <c r="AF142" s="840" t="s">
        <v>723</v>
      </c>
      <c r="AG142" s="840" t="s">
        <v>724</v>
      </c>
      <c r="AH142" s="840"/>
      <c r="AI142" s="840"/>
      <c r="AJ142" s="840"/>
      <c r="AK142" s="840"/>
      <c r="AL142" s="840"/>
      <c r="AM142" s="840"/>
      <c r="AN142" s="840"/>
      <c r="AO142" s="840"/>
      <c r="AP142" s="840"/>
      <c r="AQ142" s="840"/>
      <c r="AR142" s="840"/>
      <c r="AS142" s="840"/>
      <c r="AT142" s="840"/>
      <c r="AU142" s="840"/>
      <c r="AV142" s="840"/>
      <c r="AW142" s="840"/>
      <c r="AX142" s="840"/>
      <c r="AY142" s="840"/>
      <c r="AZ142" s="840"/>
      <c r="BA142" s="840"/>
      <c r="BB142" s="840"/>
      <c r="BC142" s="840"/>
      <c r="BD142" s="840"/>
      <c r="BE142" s="840"/>
      <c r="BF142" s="840">
        <v>2</v>
      </c>
      <c r="BG142" s="840">
        <v>1</v>
      </c>
      <c r="BH142" s="840">
        <v>2</v>
      </c>
      <c r="BI142" s="840">
        <v>2</v>
      </c>
      <c r="BJ142" s="840">
        <v>2</v>
      </c>
      <c r="BK142" s="840">
        <v>2</v>
      </c>
      <c r="BL142" s="840">
        <v>2</v>
      </c>
      <c r="BM142" s="840">
        <v>2</v>
      </c>
      <c r="BN142" s="840">
        <v>2</v>
      </c>
      <c r="BO142" s="840">
        <v>2</v>
      </c>
      <c r="BP142" s="840">
        <v>2</v>
      </c>
      <c r="BQ142" s="840">
        <v>2</v>
      </c>
      <c r="BR142" s="840">
        <v>1</v>
      </c>
      <c r="BS142" s="840">
        <v>2</v>
      </c>
      <c r="BT142" s="840">
        <v>1</v>
      </c>
      <c r="BU142" s="840">
        <v>2</v>
      </c>
      <c r="BV142" s="840">
        <v>2</v>
      </c>
      <c r="BW142" s="840">
        <v>2</v>
      </c>
      <c r="BX142" s="840">
        <v>2</v>
      </c>
      <c r="BY142" s="840">
        <v>2</v>
      </c>
      <c r="BZ142" s="840">
        <v>2</v>
      </c>
      <c r="CA142" s="840">
        <v>1</v>
      </c>
      <c r="CB142" s="840">
        <v>2</v>
      </c>
      <c r="CC142" s="840">
        <v>2</v>
      </c>
      <c r="CD142" s="888">
        <f t="shared" si="100"/>
        <v>20</v>
      </c>
      <c r="CE142" s="889">
        <f t="shared" si="101"/>
        <v>0.83333333333333337</v>
      </c>
      <c r="CF142" s="888">
        <f t="shared" si="102"/>
        <v>4</v>
      </c>
      <c r="CG142" s="889">
        <f t="shared" si="103"/>
        <v>0.16666666666666666</v>
      </c>
      <c r="CH142" s="888">
        <f t="shared" si="104"/>
        <v>0</v>
      </c>
      <c r="CI142" s="890">
        <f t="shared" si="105"/>
        <v>0</v>
      </c>
      <c r="CJ142" s="888">
        <f t="shared" si="106"/>
        <v>1.8333333333333333</v>
      </c>
      <c r="CK142" s="891" t="str">
        <f t="shared" si="109"/>
        <v>Đạt mục tiêu</v>
      </c>
    </row>
    <row r="143" spans="1:96" ht="69" hidden="1" customHeight="1">
      <c r="A143" s="839">
        <v>121</v>
      </c>
      <c r="B143" s="178">
        <v>121</v>
      </c>
      <c r="C143" s="402" t="s">
        <v>341</v>
      </c>
      <c r="D143" s="251" t="s">
        <v>15</v>
      </c>
      <c r="E143" s="402" t="s">
        <v>131</v>
      </c>
      <c r="F143" s="251" t="s">
        <v>17</v>
      </c>
      <c r="G143" s="186" t="s">
        <v>399</v>
      </c>
      <c r="H143" s="240" t="s">
        <v>1174</v>
      </c>
      <c r="I143" s="845" t="s">
        <v>275</v>
      </c>
      <c r="J143" s="864" t="s">
        <v>25</v>
      </c>
      <c r="K143" s="540"/>
      <c r="L143" s="540"/>
      <c r="M143" s="541"/>
      <c r="N143" s="839" t="s">
        <v>16</v>
      </c>
      <c r="O143" s="191"/>
      <c r="P143" s="540"/>
      <c r="Q143" s="541"/>
      <c r="R143" s="541"/>
      <c r="S143" s="540"/>
      <c r="T143" s="540"/>
      <c r="U143" s="194">
        <f t="shared" si="90"/>
        <v>1</v>
      </c>
      <c r="V143" s="540"/>
      <c r="W143" s="540"/>
      <c r="X143" s="540"/>
      <c r="Y143" s="540"/>
      <c r="Z143" s="540"/>
      <c r="AA143" s="540"/>
      <c r="AB143" s="540"/>
      <c r="AC143" s="540"/>
      <c r="AD143" s="540"/>
      <c r="AE143" s="540"/>
      <c r="AF143" s="540"/>
      <c r="AG143" s="540"/>
      <c r="AH143" s="839" t="s">
        <v>723</v>
      </c>
      <c r="AI143" s="839" t="s">
        <v>724</v>
      </c>
      <c r="AJ143" s="839" t="s">
        <v>726</v>
      </c>
      <c r="AK143" s="839" t="s">
        <v>724</v>
      </c>
      <c r="AL143" s="839" t="s">
        <v>726</v>
      </c>
      <c r="AM143" s="540"/>
      <c r="AN143" s="540"/>
      <c r="AO143" s="540"/>
      <c r="AP143" s="540"/>
      <c r="AQ143" s="540"/>
      <c r="AR143" s="540"/>
      <c r="AS143" s="540"/>
      <c r="AT143" s="540"/>
      <c r="AU143" s="540"/>
      <c r="AV143" s="540"/>
      <c r="AW143" s="540"/>
      <c r="AX143" s="540"/>
      <c r="AY143" s="540"/>
      <c r="AZ143" s="540"/>
      <c r="BA143" s="540"/>
      <c r="BB143" s="540"/>
      <c r="BC143" s="540"/>
      <c r="BD143" s="540"/>
      <c r="BE143" s="540"/>
      <c r="BF143" s="540">
        <v>2</v>
      </c>
      <c r="BG143" s="540">
        <v>2</v>
      </c>
      <c r="BH143" s="540">
        <v>2</v>
      </c>
      <c r="BI143" s="540">
        <v>2</v>
      </c>
      <c r="BJ143" s="540">
        <v>2</v>
      </c>
      <c r="BK143" s="540">
        <v>1</v>
      </c>
      <c r="BL143" s="540">
        <v>2</v>
      </c>
      <c r="BM143" s="540">
        <v>2</v>
      </c>
      <c r="BN143" s="540">
        <v>2</v>
      </c>
      <c r="BO143" s="540">
        <v>1</v>
      </c>
      <c r="BP143" s="540">
        <v>2</v>
      </c>
      <c r="BQ143" s="540">
        <v>2</v>
      </c>
      <c r="BR143" s="540">
        <v>2</v>
      </c>
      <c r="BS143" s="540">
        <v>2</v>
      </c>
      <c r="BT143" s="540">
        <v>2</v>
      </c>
      <c r="BU143" s="540">
        <v>2</v>
      </c>
      <c r="BV143" s="540">
        <v>2</v>
      </c>
      <c r="BW143" s="540">
        <v>2</v>
      </c>
      <c r="BX143" s="540">
        <v>2</v>
      </c>
      <c r="BY143" s="540">
        <v>2</v>
      </c>
      <c r="BZ143" s="540">
        <v>2</v>
      </c>
      <c r="CA143" s="840">
        <v>1</v>
      </c>
      <c r="CB143" s="540">
        <v>2</v>
      </c>
      <c r="CC143" s="540">
        <v>2</v>
      </c>
      <c r="CD143" s="541">
        <f t="shared" si="100"/>
        <v>21</v>
      </c>
      <c r="CE143" s="873">
        <f t="shared" si="101"/>
        <v>0.875</v>
      </c>
      <c r="CF143" s="541">
        <f t="shared" si="102"/>
        <v>3</v>
      </c>
      <c r="CG143" s="873">
        <f t="shared" si="103"/>
        <v>0.125</v>
      </c>
      <c r="CH143" s="541">
        <f t="shared" si="104"/>
        <v>0</v>
      </c>
      <c r="CI143" s="873">
        <f t="shared" si="105"/>
        <v>0</v>
      </c>
      <c r="CJ143" s="541">
        <f t="shared" si="106"/>
        <v>1.875</v>
      </c>
      <c r="CK143" s="874" t="str">
        <f t="shared" ref="CK143:CK148" si="110">IF(CJ143&gt;=1.6,"Đạt mục tiêu",IF(CJ143&gt;=1,"Cần cố gắng","Chưa đạt"))</f>
        <v>Đạt mục tiêu</v>
      </c>
    </row>
    <row r="144" spans="1:96" s="173" customFormat="1" ht="63.75" hidden="1" customHeight="1">
      <c r="A144" s="171">
        <v>122</v>
      </c>
      <c r="B144" s="178">
        <v>122</v>
      </c>
      <c r="C144" s="402" t="s">
        <v>341</v>
      </c>
      <c r="D144" s="251" t="s">
        <v>15</v>
      </c>
      <c r="E144" s="402" t="s">
        <v>131</v>
      </c>
      <c r="F144" s="251" t="s">
        <v>17</v>
      </c>
      <c r="G144" s="186" t="s">
        <v>1404</v>
      </c>
      <c r="H144" s="539" t="s">
        <v>1459</v>
      </c>
      <c r="I144" s="845" t="s">
        <v>275</v>
      </c>
      <c r="J144" s="864" t="s">
        <v>25</v>
      </c>
      <c r="K144" s="540"/>
      <c r="L144" s="540"/>
      <c r="M144" s="541"/>
      <c r="N144" s="191"/>
      <c r="O144" s="191"/>
      <c r="P144" s="541" t="s">
        <v>16</v>
      </c>
      <c r="Q144" s="541"/>
      <c r="R144" s="541"/>
      <c r="S144" s="540"/>
      <c r="T144" s="540"/>
      <c r="U144" s="194">
        <f t="shared" si="90"/>
        <v>1</v>
      </c>
      <c r="V144" s="540"/>
      <c r="W144" s="540"/>
      <c r="X144" s="540"/>
      <c r="Y144" s="540"/>
      <c r="Z144" s="540"/>
      <c r="AA144" s="540"/>
      <c r="AB144" s="540"/>
      <c r="AC144" s="540"/>
      <c r="AD144" s="540"/>
      <c r="AE144" s="540"/>
      <c r="AF144" s="540"/>
      <c r="AG144" s="540"/>
      <c r="AH144" s="540"/>
      <c r="AI144" s="540"/>
      <c r="AJ144" s="540"/>
      <c r="AK144" s="540"/>
      <c r="AL144" s="540"/>
      <c r="AM144" s="540"/>
      <c r="AN144" s="540"/>
      <c r="AO144" s="540"/>
      <c r="AP144" s="540"/>
      <c r="AQ144" s="540" t="s">
        <v>723</v>
      </c>
      <c r="AR144" s="540" t="s">
        <v>726</v>
      </c>
      <c r="AS144" s="540" t="s">
        <v>724</v>
      </c>
      <c r="AT144" s="540"/>
      <c r="AU144" s="540"/>
      <c r="AV144" s="540"/>
      <c r="AW144" s="540"/>
      <c r="AX144" s="540"/>
      <c r="AY144" s="540"/>
      <c r="AZ144" s="540"/>
      <c r="BA144" s="540"/>
      <c r="BB144" s="540"/>
      <c r="BC144" s="540"/>
      <c r="BD144" s="540"/>
      <c r="BE144" s="540"/>
      <c r="BF144" s="540">
        <v>2</v>
      </c>
      <c r="BG144" s="540">
        <v>2</v>
      </c>
      <c r="BH144" s="540">
        <v>2</v>
      </c>
      <c r="BI144" s="540">
        <v>2</v>
      </c>
      <c r="BJ144" s="540">
        <v>2</v>
      </c>
      <c r="BK144" s="540">
        <v>1</v>
      </c>
      <c r="BL144" s="540">
        <v>2</v>
      </c>
      <c r="BM144" s="540">
        <v>2</v>
      </c>
      <c r="BN144" s="540">
        <v>2</v>
      </c>
      <c r="BO144" s="540">
        <v>1</v>
      </c>
      <c r="BP144" s="540">
        <v>2</v>
      </c>
      <c r="BQ144" s="540">
        <v>2</v>
      </c>
      <c r="BR144" s="540">
        <v>2</v>
      </c>
      <c r="BS144" s="540">
        <v>2</v>
      </c>
      <c r="BT144" s="540">
        <v>2</v>
      </c>
      <c r="BU144" s="540">
        <v>1</v>
      </c>
      <c r="BV144" s="540">
        <v>2</v>
      </c>
      <c r="BW144" s="540">
        <v>2</v>
      </c>
      <c r="BX144" s="540">
        <v>2</v>
      </c>
      <c r="BY144" s="540">
        <v>2</v>
      </c>
      <c r="BZ144" s="540">
        <v>2</v>
      </c>
      <c r="CA144" s="840">
        <v>1</v>
      </c>
      <c r="CB144" s="540">
        <v>2</v>
      </c>
      <c r="CC144" s="540">
        <v>2</v>
      </c>
      <c r="CD144" s="541">
        <f t="shared" si="100"/>
        <v>20</v>
      </c>
      <c r="CE144" s="873">
        <f t="shared" si="101"/>
        <v>0.83333333333333337</v>
      </c>
      <c r="CF144" s="541">
        <f t="shared" si="102"/>
        <v>4</v>
      </c>
      <c r="CG144" s="873">
        <f t="shared" si="103"/>
        <v>0.16666666666666666</v>
      </c>
      <c r="CH144" s="541">
        <f t="shared" si="104"/>
        <v>0</v>
      </c>
      <c r="CI144" s="873">
        <f t="shared" si="105"/>
        <v>0</v>
      </c>
      <c r="CJ144" s="541">
        <f t="shared" si="106"/>
        <v>1.8333333333333333</v>
      </c>
      <c r="CK144" s="874" t="str">
        <f t="shared" si="110"/>
        <v>Đạt mục tiêu</v>
      </c>
    </row>
    <row r="145" spans="1:89" s="173" customFormat="1" ht="66" hidden="1" customHeight="1">
      <c r="A145" s="171"/>
      <c r="B145" s="178"/>
      <c r="C145" s="402" t="s">
        <v>341</v>
      </c>
      <c r="D145" s="402" t="s">
        <v>341</v>
      </c>
      <c r="E145" s="402" t="s">
        <v>341</v>
      </c>
      <c r="F145" s="402" t="s">
        <v>341</v>
      </c>
      <c r="G145" s="402" t="s">
        <v>341</v>
      </c>
      <c r="H145" s="539" t="s">
        <v>1417</v>
      </c>
      <c r="I145" s="845"/>
      <c r="J145" s="864"/>
      <c r="K145" s="540"/>
      <c r="L145" s="540"/>
      <c r="M145" s="541"/>
      <c r="N145" s="191"/>
      <c r="O145" s="191"/>
      <c r="P145" s="541"/>
      <c r="Q145" s="541"/>
      <c r="R145" s="541" t="s">
        <v>16</v>
      </c>
      <c r="S145" s="540"/>
      <c r="T145" s="540"/>
      <c r="U145" s="194"/>
      <c r="V145" s="540"/>
      <c r="W145" s="540"/>
      <c r="X145" s="540"/>
      <c r="Y145" s="540"/>
      <c r="Z145" s="540"/>
      <c r="AA145" s="540"/>
      <c r="AB145" s="540"/>
      <c r="AC145" s="540"/>
      <c r="AD145" s="540"/>
      <c r="AE145" s="540"/>
      <c r="AF145" s="540"/>
      <c r="AG145" s="540"/>
      <c r="AH145" s="540"/>
      <c r="AI145" s="540"/>
      <c r="AJ145" s="540"/>
      <c r="AK145" s="540"/>
      <c r="AL145" s="540"/>
      <c r="AM145" s="540"/>
      <c r="AN145" s="540"/>
      <c r="AO145" s="540"/>
      <c r="AP145" s="540"/>
      <c r="AQ145" s="540"/>
      <c r="AR145" s="540"/>
      <c r="AS145" s="540"/>
      <c r="AT145" s="540"/>
      <c r="AU145" s="540"/>
      <c r="AV145" s="540"/>
      <c r="AW145" s="540"/>
      <c r="AX145" s="540" t="s">
        <v>726</v>
      </c>
      <c r="AY145" s="540" t="s">
        <v>724</v>
      </c>
      <c r="AZ145" s="540"/>
      <c r="BA145" s="540"/>
      <c r="BB145" s="540"/>
      <c r="BC145" s="540"/>
      <c r="BD145" s="540"/>
      <c r="BE145" s="540"/>
      <c r="BF145" s="540">
        <v>2</v>
      </c>
      <c r="BG145" s="540">
        <v>2</v>
      </c>
      <c r="BH145" s="540">
        <v>2</v>
      </c>
      <c r="BI145" s="540">
        <v>2</v>
      </c>
      <c r="BJ145" s="540">
        <v>2</v>
      </c>
      <c r="BK145" s="540">
        <v>1</v>
      </c>
      <c r="BL145" s="540">
        <v>2</v>
      </c>
      <c r="BM145" s="540">
        <v>2</v>
      </c>
      <c r="BN145" s="540">
        <v>2</v>
      </c>
      <c r="BO145" s="540">
        <v>1</v>
      </c>
      <c r="BP145" s="540">
        <v>2</v>
      </c>
      <c r="BQ145" s="540">
        <v>2</v>
      </c>
      <c r="BR145" s="540">
        <v>2</v>
      </c>
      <c r="BS145" s="540">
        <v>2</v>
      </c>
      <c r="BT145" s="540">
        <v>2</v>
      </c>
      <c r="BU145" s="540">
        <v>1</v>
      </c>
      <c r="BV145" s="540">
        <v>2</v>
      </c>
      <c r="BW145" s="540">
        <v>1</v>
      </c>
      <c r="BX145" s="540">
        <v>2</v>
      </c>
      <c r="BY145" s="540">
        <v>2</v>
      </c>
      <c r="BZ145" s="540">
        <v>2</v>
      </c>
      <c r="CA145" s="840">
        <v>1</v>
      </c>
      <c r="CB145" s="540">
        <v>2</v>
      </c>
      <c r="CC145" s="540">
        <v>2</v>
      </c>
      <c r="CD145" s="541">
        <f t="shared" si="100"/>
        <v>19</v>
      </c>
      <c r="CE145" s="873">
        <f t="shared" si="101"/>
        <v>0.79166666666666663</v>
      </c>
      <c r="CF145" s="541">
        <f t="shared" si="102"/>
        <v>5</v>
      </c>
      <c r="CG145" s="873">
        <f t="shared" si="103"/>
        <v>0.20833333333333334</v>
      </c>
      <c r="CH145" s="541">
        <f t="shared" si="104"/>
        <v>0</v>
      </c>
      <c r="CI145" s="873">
        <f t="shared" si="105"/>
        <v>0</v>
      </c>
      <c r="CJ145" s="541">
        <f t="shared" si="106"/>
        <v>1.7916666666666667</v>
      </c>
      <c r="CK145" s="874" t="str">
        <f t="shared" si="110"/>
        <v>Đạt mục tiêu</v>
      </c>
    </row>
    <row r="146" spans="1:89" s="173" customFormat="1" ht="52.5" hidden="1" customHeight="1">
      <c r="A146" s="171">
        <v>123</v>
      </c>
      <c r="B146" s="178">
        <v>123</v>
      </c>
      <c r="C146" s="402" t="s">
        <v>341</v>
      </c>
      <c r="D146" s="251" t="s">
        <v>15</v>
      </c>
      <c r="E146" s="402" t="s">
        <v>131</v>
      </c>
      <c r="F146" s="251" t="s">
        <v>17</v>
      </c>
      <c r="G146" s="186" t="s">
        <v>400</v>
      </c>
      <c r="H146" s="552" t="s">
        <v>999</v>
      </c>
      <c r="I146" s="845" t="s">
        <v>275</v>
      </c>
      <c r="J146" s="864" t="s">
        <v>25</v>
      </c>
      <c r="K146" s="540"/>
      <c r="L146" s="540"/>
      <c r="M146" s="541"/>
      <c r="N146" s="191"/>
      <c r="O146" s="191" t="s">
        <v>16</v>
      </c>
      <c r="P146" s="540"/>
      <c r="Q146" s="541"/>
      <c r="R146" s="541"/>
      <c r="S146" s="540"/>
      <c r="T146" s="540"/>
      <c r="U146" s="194">
        <f t="shared" si="90"/>
        <v>1</v>
      </c>
      <c r="V146" s="540"/>
      <c r="W146" s="540"/>
      <c r="X146" s="540"/>
      <c r="Y146" s="540"/>
      <c r="Z146" s="540"/>
      <c r="AA146" s="540"/>
      <c r="AB146" s="540"/>
      <c r="AC146" s="540"/>
      <c r="AD146" s="540"/>
      <c r="AE146" s="540"/>
      <c r="AF146" s="540"/>
      <c r="AG146" s="540"/>
      <c r="AH146" s="540"/>
      <c r="AI146" s="540"/>
      <c r="AJ146" s="540"/>
      <c r="AK146" s="540"/>
      <c r="AL146" s="540"/>
      <c r="AM146" s="540" t="s">
        <v>723</v>
      </c>
      <c r="AN146" s="540" t="s">
        <v>726</v>
      </c>
      <c r="AO146" s="540" t="s">
        <v>724</v>
      </c>
      <c r="AP146" s="540" t="s">
        <v>723</v>
      </c>
      <c r="AQ146" s="540"/>
      <c r="AR146" s="540"/>
      <c r="AS146" s="540"/>
      <c r="AT146" s="540"/>
      <c r="AU146" s="540"/>
      <c r="AV146" s="540"/>
      <c r="AW146" s="540"/>
      <c r="AX146" s="540"/>
      <c r="AY146" s="540"/>
      <c r="AZ146" s="540"/>
      <c r="BA146" s="540"/>
      <c r="BB146" s="540"/>
      <c r="BC146" s="540"/>
      <c r="BD146" s="540"/>
      <c r="BE146" s="540"/>
      <c r="BF146" s="845">
        <v>1</v>
      </c>
      <c r="BG146" s="845">
        <v>2</v>
      </c>
      <c r="BH146" s="845">
        <v>2</v>
      </c>
      <c r="BI146" s="845">
        <v>1</v>
      </c>
      <c r="BJ146" s="845">
        <v>1</v>
      </c>
      <c r="BK146" s="845">
        <v>2</v>
      </c>
      <c r="BL146" s="845">
        <v>2</v>
      </c>
      <c r="BM146" s="845">
        <v>2</v>
      </c>
      <c r="BN146" s="845">
        <v>2</v>
      </c>
      <c r="BO146" s="845">
        <v>2</v>
      </c>
      <c r="BP146" s="845">
        <v>2</v>
      </c>
      <c r="BQ146" s="845">
        <v>2</v>
      </c>
      <c r="BR146" s="845">
        <v>2</v>
      </c>
      <c r="BS146" s="845">
        <v>2</v>
      </c>
      <c r="BT146" s="845">
        <v>2</v>
      </c>
      <c r="BU146" s="845">
        <v>2</v>
      </c>
      <c r="BV146" s="845">
        <v>2</v>
      </c>
      <c r="BW146" s="845">
        <v>2</v>
      </c>
      <c r="BX146" s="845">
        <v>2</v>
      </c>
      <c r="BY146" s="845">
        <v>2</v>
      </c>
      <c r="BZ146" s="845">
        <v>2</v>
      </c>
      <c r="CA146" s="840">
        <v>1</v>
      </c>
      <c r="CB146" s="845">
        <v>2</v>
      </c>
      <c r="CC146" s="845">
        <v>2</v>
      </c>
      <c r="CD146" s="541">
        <f t="shared" si="100"/>
        <v>20</v>
      </c>
      <c r="CE146" s="873">
        <f t="shared" si="101"/>
        <v>0.83333333333333337</v>
      </c>
      <c r="CF146" s="541">
        <f t="shared" si="102"/>
        <v>4</v>
      </c>
      <c r="CG146" s="873">
        <f t="shared" si="103"/>
        <v>0.16666666666666666</v>
      </c>
      <c r="CH146" s="541">
        <f t="shared" si="104"/>
        <v>0</v>
      </c>
      <c r="CI146" s="873">
        <f t="shared" si="105"/>
        <v>0</v>
      </c>
      <c r="CJ146" s="541">
        <f t="shared" si="106"/>
        <v>1.8333333333333333</v>
      </c>
      <c r="CK146" s="874" t="str">
        <f t="shared" si="110"/>
        <v>Đạt mục tiêu</v>
      </c>
    </row>
    <row r="147" spans="1:89" s="173" customFormat="1" ht="65.25" hidden="1" customHeight="1">
      <c r="A147" s="171">
        <v>124</v>
      </c>
      <c r="B147" s="178">
        <v>124</v>
      </c>
      <c r="C147" s="402" t="s">
        <v>341</v>
      </c>
      <c r="D147" s="251" t="s">
        <v>15</v>
      </c>
      <c r="E147" s="402" t="s">
        <v>131</v>
      </c>
      <c r="F147" s="251" t="s">
        <v>17</v>
      </c>
      <c r="G147" s="186" t="s">
        <v>395</v>
      </c>
      <c r="H147" s="552" t="s">
        <v>713</v>
      </c>
      <c r="I147" s="845" t="s">
        <v>275</v>
      </c>
      <c r="J147" s="864" t="s">
        <v>25</v>
      </c>
      <c r="K147" s="540"/>
      <c r="L147" s="540"/>
      <c r="M147" s="541"/>
      <c r="N147" s="191"/>
      <c r="O147" s="191"/>
      <c r="P147" s="540"/>
      <c r="Q147" s="541" t="s">
        <v>16</v>
      </c>
      <c r="R147" s="541"/>
      <c r="S147" s="540"/>
      <c r="T147" s="540"/>
      <c r="U147" s="194">
        <f t="shared" si="90"/>
        <v>1</v>
      </c>
      <c r="V147" s="540"/>
      <c r="W147" s="540"/>
      <c r="X147" s="540"/>
      <c r="Y147" s="540"/>
      <c r="Z147" s="540"/>
      <c r="AA147" s="540"/>
      <c r="AB147" s="540"/>
      <c r="AC147" s="540"/>
      <c r="AD147" s="540"/>
      <c r="AE147" s="540"/>
      <c r="AF147" s="540"/>
      <c r="AG147" s="540"/>
      <c r="AH147" s="540"/>
      <c r="AI147" s="540"/>
      <c r="AJ147" s="540"/>
      <c r="AK147" s="540"/>
      <c r="AL147" s="540"/>
      <c r="AM147" s="540"/>
      <c r="AN147" s="540"/>
      <c r="AO147" s="540"/>
      <c r="AP147" s="540"/>
      <c r="AQ147" s="540"/>
      <c r="AR147" s="540"/>
      <c r="AS147" s="540"/>
      <c r="AT147" s="540" t="s">
        <v>727</v>
      </c>
      <c r="AU147" s="540" t="s">
        <v>726</v>
      </c>
      <c r="AV147" s="540" t="s">
        <v>724</v>
      </c>
      <c r="AW147" s="540" t="s">
        <v>726</v>
      </c>
      <c r="AX147" s="540"/>
      <c r="AY147" s="540"/>
      <c r="AZ147" s="540"/>
      <c r="BA147" s="540"/>
      <c r="BB147" s="540"/>
      <c r="BC147" s="540"/>
      <c r="BD147" s="540"/>
      <c r="BE147" s="540"/>
      <c r="BF147" s="845">
        <v>1</v>
      </c>
      <c r="BG147" s="845">
        <v>2</v>
      </c>
      <c r="BH147" s="845">
        <v>2</v>
      </c>
      <c r="BI147" s="845">
        <v>1</v>
      </c>
      <c r="BJ147" s="845">
        <v>1</v>
      </c>
      <c r="BK147" s="845">
        <v>2</v>
      </c>
      <c r="BL147" s="845">
        <v>2</v>
      </c>
      <c r="BM147" s="845">
        <v>2</v>
      </c>
      <c r="BN147" s="845">
        <v>2</v>
      </c>
      <c r="BO147" s="845">
        <v>2</v>
      </c>
      <c r="BP147" s="845">
        <v>2</v>
      </c>
      <c r="BQ147" s="845">
        <v>2</v>
      </c>
      <c r="BR147" s="845">
        <v>2</v>
      </c>
      <c r="BS147" s="845">
        <v>2</v>
      </c>
      <c r="BT147" s="845">
        <v>2</v>
      </c>
      <c r="BU147" s="845">
        <v>2</v>
      </c>
      <c r="BV147" s="845">
        <v>2</v>
      </c>
      <c r="BW147" s="845">
        <v>2</v>
      </c>
      <c r="BX147" s="845">
        <v>2</v>
      </c>
      <c r="BY147" s="845">
        <v>2</v>
      </c>
      <c r="BZ147" s="845">
        <v>2</v>
      </c>
      <c r="CA147" s="840">
        <v>1</v>
      </c>
      <c r="CB147" s="845">
        <v>2</v>
      </c>
      <c r="CC147" s="845">
        <v>2</v>
      </c>
      <c r="CD147" s="541">
        <f t="shared" si="100"/>
        <v>20</v>
      </c>
      <c r="CE147" s="873">
        <f t="shared" si="101"/>
        <v>0.83333333333333337</v>
      </c>
      <c r="CF147" s="541">
        <f t="shared" si="102"/>
        <v>4</v>
      </c>
      <c r="CG147" s="873">
        <f t="shared" si="103"/>
        <v>0.16666666666666666</v>
      </c>
      <c r="CH147" s="541">
        <f t="shared" si="104"/>
        <v>0</v>
      </c>
      <c r="CI147" s="873">
        <f t="shared" si="105"/>
        <v>0</v>
      </c>
      <c r="CJ147" s="541">
        <f t="shared" si="106"/>
        <v>1.8333333333333333</v>
      </c>
      <c r="CK147" s="874" t="str">
        <f t="shared" si="110"/>
        <v>Đạt mục tiêu</v>
      </c>
    </row>
    <row r="148" spans="1:89" s="173" customFormat="1" ht="39" hidden="1" customHeight="1">
      <c r="A148" s="171">
        <v>125</v>
      </c>
      <c r="B148" s="178">
        <v>125</v>
      </c>
      <c r="C148" s="402" t="s">
        <v>341</v>
      </c>
      <c r="D148" s="251" t="s">
        <v>15</v>
      </c>
      <c r="E148" s="402" t="s">
        <v>131</v>
      </c>
      <c r="F148" s="251" t="s">
        <v>17</v>
      </c>
      <c r="G148" s="186" t="s">
        <v>401</v>
      </c>
      <c r="H148" s="539" t="s">
        <v>1424</v>
      </c>
      <c r="I148" s="845" t="s">
        <v>275</v>
      </c>
      <c r="J148" s="864" t="s">
        <v>25</v>
      </c>
      <c r="K148" s="540"/>
      <c r="L148" s="540"/>
      <c r="M148" s="541"/>
      <c r="N148" s="191"/>
      <c r="O148" s="191"/>
      <c r="P148" s="540"/>
      <c r="Q148" s="541"/>
      <c r="R148" s="541"/>
      <c r="S148" s="540" t="s">
        <v>16</v>
      </c>
      <c r="T148" s="540"/>
      <c r="U148" s="194">
        <f t="shared" si="90"/>
        <v>1</v>
      </c>
      <c r="V148" s="540"/>
      <c r="W148" s="540"/>
      <c r="X148" s="540"/>
      <c r="Y148" s="540"/>
      <c r="Z148" s="540"/>
      <c r="AA148" s="540"/>
      <c r="AB148" s="540"/>
      <c r="AC148" s="540"/>
      <c r="AD148" s="540"/>
      <c r="AE148" s="540"/>
      <c r="AF148" s="540"/>
      <c r="AG148" s="540"/>
      <c r="AH148" s="540"/>
      <c r="AI148" s="540"/>
      <c r="AJ148" s="540"/>
      <c r="AK148" s="540"/>
      <c r="AL148" s="540"/>
      <c r="AM148" s="540"/>
      <c r="AN148" s="540"/>
      <c r="AO148" s="540"/>
      <c r="AP148" s="540"/>
      <c r="AQ148" s="540"/>
      <c r="AR148" s="540"/>
      <c r="AS148" s="540"/>
      <c r="AT148" s="540"/>
      <c r="AU148" s="540"/>
      <c r="AV148" s="540"/>
      <c r="AW148" s="540"/>
      <c r="AX148" s="540"/>
      <c r="AY148" s="540"/>
      <c r="AZ148" s="540" t="s">
        <v>723</v>
      </c>
      <c r="BA148" s="540" t="s">
        <v>724</v>
      </c>
      <c r="BB148" s="540" t="s">
        <v>723</v>
      </c>
      <c r="BC148" s="540" t="s">
        <v>726</v>
      </c>
      <c r="BD148" s="540"/>
      <c r="BE148" s="540"/>
      <c r="BF148" s="540">
        <v>2</v>
      </c>
      <c r="BG148" s="540">
        <v>2</v>
      </c>
      <c r="BH148" s="540">
        <v>2</v>
      </c>
      <c r="BI148" s="540">
        <v>2</v>
      </c>
      <c r="BJ148" s="540">
        <v>2</v>
      </c>
      <c r="BK148" s="540">
        <v>2</v>
      </c>
      <c r="BL148" s="540">
        <v>2</v>
      </c>
      <c r="BM148" s="540">
        <v>2</v>
      </c>
      <c r="BN148" s="540">
        <v>2</v>
      </c>
      <c r="BO148" s="540">
        <v>2</v>
      </c>
      <c r="BP148" s="540">
        <v>1</v>
      </c>
      <c r="BQ148" s="540">
        <v>2</v>
      </c>
      <c r="BR148" s="540">
        <v>1</v>
      </c>
      <c r="BS148" s="540">
        <v>2</v>
      </c>
      <c r="BT148" s="540">
        <v>2</v>
      </c>
      <c r="BU148" s="540">
        <v>1</v>
      </c>
      <c r="BV148" s="540">
        <v>2</v>
      </c>
      <c r="BW148" s="540">
        <v>2</v>
      </c>
      <c r="BX148" s="540">
        <v>2</v>
      </c>
      <c r="BY148" s="540">
        <v>2</v>
      </c>
      <c r="BZ148" s="540">
        <v>2</v>
      </c>
      <c r="CA148" s="840">
        <v>1</v>
      </c>
      <c r="CB148" s="540">
        <v>2</v>
      </c>
      <c r="CC148" s="540">
        <v>2</v>
      </c>
      <c r="CD148" s="541">
        <f t="shared" si="100"/>
        <v>20</v>
      </c>
      <c r="CE148" s="873">
        <f t="shared" si="101"/>
        <v>0.83333333333333337</v>
      </c>
      <c r="CF148" s="541">
        <f t="shared" si="102"/>
        <v>4</v>
      </c>
      <c r="CG148" s="873">
        <f t="shared" si="103"/>
        <v>0.16666666666666666</v>
      </c>
      <c r="CH148" s="541">
        <f t="shared" si="104"/>
        <v>0</v>
      </c>
      <c r="CI148" s="873">
        <f t="shared" si="105"/>
        <v>0</v>
      </c>
      <c r="CJ148" s="541">
        <f t="shared" si="106"/>
        <v>1.8333333333333333</v>
      </c>
      <c r="CK148" s="874" t="str">
        <f t="shared" si="110"/>
        <v>Đạt mục tiêu</v>
      </c>
    </row>
    <row r="149" spans="1:89" s="170" customFormat="1" ht="78.75" hidden="1">
      <c r="A149" s="171">
        <v>126</v>
      </c>
      <c r="B149" s="178">
        <v>126</v>
      </c>
      <c r="C149" s="186" t="s">
        <v>412</v>
      </c>
      <c r="D149" s="244" t="s">
        <v>14</v>
      </c>
      <c r="E149" s="186" t="s">
        <v>413</v>
      </c>
      <c r="F149" s="244" t="s">
        <v>17</v>
      </c>
      <c r="G149" s="186" t="s">
        <v>414</v>
      </c>
      <c r="H149" s="240" t="s">
        <v>417</v>
      </c>
      <c r="I149" s="840" t="s">
        <v>275</v>
      </c>
      <c r="J149" s="836" t="s">
        <v>25</v>
      </c>
      <c r="K149" s="840"/>
      <c r="L149" s="840"/>
      <c r="M149" s="839" t="s">
        <v>16</v>
      </c>
      <c r="N149" s="416"/>
      <c r="O149" s="416"/>
      <c r="P149" s="840"/>
      <c r="Q149" s="416"/>
      <c r="R149" s="416"/>
      <c r="S149" s="840"/>
      <c r="T149" s="840"/>
      <c r="U149" s="237">
        <f t="shared" si="90"/>
        <v>1</v>
      </c>
      <c r="V149" s="840"/>
      <c r="W149" s="840"/>
      <c r="X149" s="840"/>
      <c r="Y149" s="840"/>
      <c r="Z149" s="840"/>
      <c r="AA149" s="840"/>
      <c r="AB149" s="840"/>
      <c r="AC149" s="840"/>
      <c r="AD149" s="840" t="s">
        <v>723</v>
      </c>
      <c r="AE149" s="840" t="s">
        <v>724</v>
      </c>
      <c r="AF149" s="840" t="s">
        <v>727</v>
      </c>
      <c r="AG149" s="840" t="s">
        <v>724</v>
      </c>
      <c r="AH149" s="840"/>
      <c r="AI149" s="840"/>
      <c r="AJ149" s="840"/>
      <c r="AK149" s="840"/>
      <c r="AL149" s="840"/>
      <c r="AM149" s="840"/>
      <c r="AN149" s="840"/>
      <c r="AO149" s="840"/>
      <c r="AP149" s="840"/>
      <c r="AQ149" s="840"/>
      <c r="AR149" s="840"/>
      <c r="AS149" s="840"/>
      <c r="AT149" s="840"/>
      <c r="AU149" s="840"/>
      <c r="AV149" s="840"/>
      <c r="AW149" s="840"/>
      <c r="AX149" s="840"/>
      <c r="AY149" s="840"/>
      <c r="AZ149" s="840"/>
      <c r="BA149" s="840"/>
      <c r="BB149" s="840"/>
      <c r="BC149" s="840"/>
      <c r="BD149" s="840"/>
      <c r="BE149" s="840"/>
      <c r="BF149" s="840">
        <v>1</v>
      </c>
      <c r="BG149" s="840">
        <v>2</v>
      </c>
      <c r="BH149" s="840">
        <v>2</v>
      </c>
      <c r="BI149" s="840">
        <v>2</v>
      </c>
      <c r="BJ149" s="840">
        <v>2</v>
      </c>
      <c r="BK149" s="840">
        <v>2</v>
      </c>
      <c r="BL149" s="840">
        <v>2</v>
      </c>
      <c r="BM149" s="840">
        <v>2</v>
      </c>
      <c r="BN149" s="840">
        <v>2</v>
      </c>
      <c r="BO149" s="840">
        <v>2</v>
      </c>
      <c r="BP149" s="840">
        <v>2</v>
      </c>
      <c r="BQ149" s="840">
        <v>2</v>
      </c>
      <c r="BR149" s="840">
        <v>2</v>
      </c>
      <c r="BS149" s="840">
        <v>2</v>
      </c>
      <c r="BT149" s="840">
        <v>2</v>
      </c>
      <c r="BU149" s="840">
        <v>1</v>
      </c>
      <c r="BV149" s="840">
        <v>2</v>
      </c>
      <c r="BW149" s="840">
        <v>2</v>
      </c>
      <c r="BX149" s="840">
        <v>2</v>
      </c>
      <c r="BY149" s="840">
        <v>2</v>
      </c>
      <c r="BZ149" s="840">
        <v>2</v>
      </c>
      <c r="CA149" s="840">
        <v>1</v>
      </c>
      <c r="CB149" s="840">
        <v>2</v>
      </c>
      <c r="CC149" s="840">
        <v>2</v>
      </c>
      <c r="CD149" s="888">
        <f t="shared" si="100"/>
        <v>21</v>
      </c>
      <c r="CE149" s="889">
        <f t="shared" si="101"/>
        <v>0.875</v>
      </c>
      <c r="CF149" s="888">
        <f t="shared" si="102"/>
        <v>3</v>
      </c>
      <c r="CG149" s="889">
        <f t="shared" si="103"/>
        <v>0.125</v>
      </c>
      <c r="CH149" s="888">
        <f t="shared" si="104"/>
        <v>0</v>
      </c>
      <c r="CI149" s="890">
        <f t="shared" si="105"/>
        <v>0</v>
      </c>
      <c r="CJ149" s="888">
        <f t="shared" si="106"/>
        <v>1.875</v>
      </c>
      <c r="CK149" s="891" t="str">
        <f t="shared" ref="CK149:CK151" si="111">IF(CJ149&gt;=1.6,"Đạt mục tiêu",IF(CJ149&gt;=1,"Cần cố gắng","Chưa đạt"))</f>
        <v>Đạt mục tiêu</v>
      </c>
    </row>
    <row r="150" spans="1:89" s="173" customFormat="1" ht="78.75" hidden="1">
      <c r="A150" s="171">
        <v>127</v>
      </c>
      <c r="B150" s="178">
        <v>127</v>
      </c>
      <c r="C150" s="186" t="s">
        <v>412</v>
      </c>
      <c r="D150" s="244" t="s">
        <v>14</v>
      </c>
      <c r="E150" s="186" t="s">
        <v>413</v>
      </c>
      <c r="F150" s="244" t="s">
        <v>17</v>
      </c>
      <c r="G150" s="186" t="s">
        <v>1403</v>
      </c>
      <c r="H150" s="552" t="s">
        <v>714</v>
      </c>
      <c r="I150" s="845" t="s">
        <v>275</v>
      </c>
      <c r="J150" s="864" t="s">
        <v>25</v>
      </c>
      <c r="K150" s="540"/>
      <c r="L150" s="540"/>
      <c r="M150" s="541"/>
      <c r="N150" s="191"/>
      <c r="O150" s="191"/>
      <c r="P150" s="540" t="s">
        <v>16</v>
      </c>
      <c r="Q150" s="541"/>
      <c r="R150" s="541"/>
      <c r="S150" s="540"/>
      <c r="T150" s="540"/>
      <c r="U150" s="194">
        <f t="shared" si="90"/>
        <v>1</v>
      </c>
      <c r="V150" s="540"/>
      <c r="W150" s="540"/>
      <c r="X150" s="540"/>
      <c r="Y150" s="540"/>
      <c r="Z150" s="540"/>
      <c r="AA150" s="540"/>
      <c r="AB150" s="540"/>
      <c r="AC150" s="540"/>
      <c r="AD150" s="540"/>
      <c r="AE150" s="540"/>
      <c r="AF150" s="540"/>
      <c r="AG150" s="540"/>
      <c r="AH150" s="540"/>
      <c r="AI150" s="540"/>
      <c r="AJ150" s="540"/>
      <c r="AK150" s="540"/>
      <c r="AL150" s="540"/>
      <c r="AM150" s="540"/>
      <c r="AN150" s="540"/>
      <c r="AO150" s="540"/>
      <c r="AP150" s="540"/>
      <c r="AQ150" s="540" t="s">
        <v>725</v>
      </c>
      <c r="AR150" s="540" t="s">
        <v>723</v>
      </c>
      <c r="AS150" s="540" t="s">
        <v>723</v>
      </c>
      <c r="AT150" s="540"/>
      <c r="AU150" s="540"/>
      <c r="AV150" s="540"/>
      <c r="AW150" s="540"/>
      <c r="AX150" s="540"/>
      <c r="AY150" s="540"/>
      <c r="AZ150" s="540"/>
      <c r="BA150" s="540"/>
      <c r="BB150" s="540"/>
      <c r="BC150" s="540"/>
      <c r="BD150" s="540"/>
      <c r="BE150" s="540"/>
      <c r="BF150" s="840">
        <v>2</v>
      </c>
      <c r="BG150" s="840">
        <v>2</v>
      </c>
      <c r="BH150" s="840">
        <v>2</v>
      </c>
      <c r="BI150" s="840">
        <v>2</v>
      </c>
      <c r="BJ150" s="840">
        <v>2</v>
      </c>
      <c r="BK150" s="840">
        <v>2</v>
      </c>
      <c r="BL150" s="840">
        <v>2</v>
      </c>
      <c r="BM150" s="840">
        <v>2</v>
      </c>
      <c r="BN150" s="840">
        <v>2</v>
      </c>
      <c r="BO150" s="840">
        <v>2</v>
      </c>
      <c r="BP150" s="840">
        <v>2</v>
      </c>
      <c r="BQ150" s="840">
        <v>2</v>
      </c>
      <c r="BR150" s="840">
        <v>2</v>
      </c>
      <c r="BS150" s="840">
        <v>2</v>
      </c>
      <c r="BT150" s="840">
        <v>2</v>
      </c>
      <c r="BU150" s="840">
        <v>1</v>
      </c>
      <c r="BV150" s="840">
        <v>1</v>
      </c>
      <c r="BW150" s="840">
        <v>2</v>
      </c>
      <c r="BX150" s="840">
        <v>2</v>
      </c>
      <c r="BY150" s="840">
        <v>2</v>
      </c>
      <c r="BZ150" s="840">
        <v>2</v>
      </c>
      <c r="CA150" s="840">
        <v>1</v>
      </c>
      <c r="CB150" s="840">
        <v>2</v>
      </c>
      <c r="CC150" s="840">
        <v>2</v>
      </c>
      <c r="CD150" s="888">
        <f t="shared" ref="CD150:CD151" si="112">COUNTIF($BF150:$CC150,2)</f>
        <v>21</v>
      </c>
      <c r="CE150" s="889">
        <f t="shared" ref="CE150:CE151" si="113">CD150/COUNTA($BF150:$CC150)</f>
        <v>0.875</v>
      </c>
      <c r="CF150" s="888">
        <f t="shared" ref="CF150:CF151" si="114">COUNTIF($BF150:$CC150,1)</f>
        <v>3</v>
      </c>
      <c r="CG150" s="889">
        <f t="shared" ref="CG150:CG151" si="115">CF150/COUNTA($BF150:$CC150)</f>
        <v>0.125</v>
      </c>
      <c r="CH150" s="888">
        <f t="shared" ref="CH150:CH151" si="116">COUNTIF($BF150:$CC150,0)</f>
        <v>0</v>
      </c>
      <c r="CI150" s="890">
        <f t="shared" ref="CI150:CI151" si="117">CH150/COUNTA($BF150:$CC150)</f>
        <v>0</v>
      </c>
      <c r="CJ150" s="888">
        <f t="shared" ref="CJ150:CJ151" si="118">(((CD150*2)+(CF150*1)+(CH150*0)))/COUNTA($BF150:$CC150)</f>
        <v>1.875</v>
      </c>
      <c r="CK150" s="891" t="str">
        <f t="shared" si="111"/>
        <v>Đạt mục tiêu</v>
      </c>
    </row>
    <row r="151" spans="1:89" s="173" customFormat="1" ht="64.5" hidden="1" customHeight="1">
      <c r="A151" s="171">
        <v>128</v>
      </c>
      <c r="B151" s="178">
        <v>128</v>
      </c>
      <c r="C151" s="186" t="s">
        <v>412</v>
      </c>
      <c r="D151" s="244" t="s">
        <v>14</v>
      </c>
      <c r="E151" s="186" t="s">
        <v>413</v>
      </c>
      <c r="F151" s="244" t="s">
        <v>17</v>
      </c>
      <c r="G151" s="186" t="s">
        <v>416</v>
      </c>
      <c r="H151" s="552" t="s">
        <v>418</v>
      </c>
      <c r="I151" s="845" t="s">
        <v>275</v>
      </c>
      <c r="J151" s="864" t="s">
        <v>25</v>
      </c>
      <c r="K151" s="540"/>
      <c r="L151" s="540"/>
      <c r="M151" s="541"/>
      <c r="N151" s="191"/>
      <c r="O151" s="191"/>
      <c r="P151" s="540"/>
      <c r="Q151" s="898" t="s">
        <v>16</v>
      </c>
      <c r="R151" s="541"/>
      <c r="S151" s="540"/>
      <c r="T151" s="540"/>
      <c r="U151" s="194">
        <f t="shared" si="90"/>
        <v>1</v>
      </c>
      <c r="V151" s="540"/>
      <c r="W151" s="540"/>
      <c r="X151" s="540"/>
      <c r="Y151" s="540"/>
      <c r="Z151" s="540"/>
      <c r="AA151" s="540"/>
      <c r="AB151" s="540"/>
      <c r="AC151" s="540"/>
      <c r="AD151" s="540"/>
      <c r="AE151" s="540"/>
      <c r="AF151" s="540"/>
      <c r="AG151" s="540"/>
      <c r="AH151" s="540"/>
      <c r="AI151" s="540"/>
      <c r="AJ151" s="540"/>
      <c r="AK151" s="540"/>
      <c r="AL151" s="540"/>
      <c r="AM151" s="540"/>
      <c r="AN151" s="540"/>
      <c r="AO151" s="540"/>
      <c r="AP151" s="540"/>
      <c r="AQ151" s="540"/>
      <c r="AR151" s="540"/>
      <c r="AS151" s="540"/>
      <c r="AT151" s="540" t="s">
        <v>723</v>
      </c>
      <c r="AU151" s="540" t="s">
        <v>724</v>
      </c>
      <c r="AV151" s="540" t="s">
        <v>727</v>
      </c>
      <c r="AW151" s="540" t="s">
        <v>723</v>
      </c>
      <c r="AX151" s="540"/>
      <c r="AY151" s="540"/>
      <c r="AZ151" s="540"/>
      <c r="BA151" s="540"/>
      <c r="BB151" s="540"/>
      <c r="BC151" s="540"/>
      <c r="BD151" s="540"/>
      <c r="BE151" s="540"/>
      <c r="BF151" s="840">
        <v>2</v>
      </c>
      <c r="BG151" s="840">
        <v>2</v>
      </c>
      <c r="BH151" s="840">
        <v>2</v>
      </c>
      <c r="BI151" s="840">
        <v>2</v>
      </c>
      <c r="BJ151" s="840">
        <v>2</v>
      </c>
      <c r="BK151" s="840">
        <v>2</v>
      </c>
      <c r="BL151" s="840">
        <v>2</v>
      </c>
      <c r="BM151" s="840">
        <v>2</v>
      </c>
      <c r="BN151" s="840">
        <v>2</v>
      </c>
      <c r="BO151" s="840">
        <v>2</v>
      </c>
      <c r="BP151" s="840">
        <v>2</v>
      </c>
      <c r="BQ151" s="840">
        <v>2</v>
      </c>
      <c r="BR151" s="840">
        <v>2</v>
      </c>
      <c r="BS151" s="840">
        <v>2</v>
      </c>
      <c r="BT151" s="840">
        <v>2</v>
      </c>
      <c r="BU151" s="840">
        <v>1</v>
      </c>
      <c r="BV151" s="840">
        <v>2</v>
      </c>
      <c r="BW151" s="840">
        <v>1</v>
      </c>
      <c r="BX151" s="840">
        <v>2</v>
      </c>
      <c r="BY151" s="840">
        <v>2</v>
      </c>
      <c r="BZ151" s="840">
        <v>2</v>
      </c>
      <c r="CA151" s="840">
        <v>1</v>
      </c>
      <c r="CB151" s="840">
        <v>2</v>
      </c>
      <c r="CC151" s="840">
        <v>2</v>
      </c>
      <c r="CD151" s="888">
        <f t="shared" si="112"/>
        <v>21</v>
      </c>
      <c r="CE151" s="889">
        <f t="shared" si="113"/>
        <v>0.875</v>
      </c>
      <c r="CF151" s="888">
        <f t="shared" si="114"/>
        <v>3</v>
      </c>
      <c r="CG151" s="889">
        <f t="shared" si="115"/>
        <v>0.125</v>
      </c>
      <c r="CH151" s="888">
        <f t="shared" si="116"/>
        <v>0</v>
      </c>
      <c r="CI151" s="890">
        <f t="shared" si="117"/>
        <v>0</v>
      </c>
      <c r="CJ151" s="888">
        <f t="shared" si="118"/>
        <v>1.875</v>
      </c>
      <c r="CK151" s="891" t="str">
        <f t="shared" si="111"/>
        <v>Đạt mục tiêu</v>
      </c>
    </row>
    <row r="152" spans="1:89" hidden="1">
      <c r="A152" s="839">
        <v>129</v>
      </c>
      <c r="B152" s="178">
        <v>129</v>
      </c>
      <c r="C152" s="1447" t="s">
        <v>284</v>
      </c>
      <c r="D152" s="1448"/>
      <c r="E152" s="1449"/>
      <c r="F152" s="176" t="s">
        <v>316</v>
      </c>
      <c r="G152" s="176" t="s">
        <v>316</v>
      </c>
      <c r="H152" s="239" t="s">
        <v>316</v>
      </c>
      <c r="I152" s="176" t="s">
        <v>316</v>
      </c>
      <c r="J152" s="176" t="s">
        <v>316</v>
      </c>
      <c r="K152" s="506" t="s">
        <v>316</v>
      </c>
      <c r="L152" s="176" t="s">
        <v>316</v>
      </c>
      <c r="M152" s="176" t="s">
        <v>316</v>
      </c>
      <c r="N152" s="239" t="s">
        <v>316</v>
      </c>
      <c r="O152" s="176" t="s">
        <v>316</v>
      </c>
      <c r="P152" s="176" t="s">
        <v>316</v>
      </c>
      <c r="Q152" s="176" t="s">
        <v>316</v>
      </c>
      <c r="R152" s="176"/>
      <c r="S152" s="176" t="s">
        <v>316</v>
      </c>
      <c r="T152" s="176" t="s">
        <v>316</v>
      </c>
      <c r="U152" s="176" t="s">
        <v>316</v>
      </c>
      <c r="V152" s="176" t="s">
        <v>316</v>
      </c>
      <c r="W152" s="176" t="s">
        <v>316</v>
      </c>
      <c r="X152" s="176" t="s">
        <v>316</v>
      </c>
      <c r="Y152" s="176" t="s">
        <v>316</v>
      </c>
      <c r="Z152" s="176" t="s">
        <v>316</v>
      </c>
      <c r="AA152" s="176" t="s">
        <v>316</v>
      </c>
      <c r="AB152" s="176" t="s">
        <v>316</v>
      </c>
      <c r="AC152" s="176" t="s">
        <v>316</v>
      </c>
      <c r="AD152" s="176" t="s">
        <v>316</v>
      </c>
      <c r="AE152" s="176" t="s">
        <v>316</v>
      </c>
      <c r="AF152" s="176" t="s">
        <v>316</v>
      </c>
      <c r="AG152" s="176" t="s">
        <v>316</v>
      </c>
      <c r="AH152" s="239" t="s">
        <v>316</v>
      </c>
      <c r="AI152" s="239" t="s">
        <v>316</v>
      </c>
      <c r="AJ152" s="239" t="s">
        <v>316</v>
      </c>
      <c r="AK152" s="239" t="s">
        <v>316</v>
      </c>
      <c r="AL152" s="239" t="s">
        <v>316</v>
      </c>
      <c r="AM152" s="176" t="s">
        <v>316</v>
      </c>
      <c r="AN152" s="176" t="s">
        <v>316</v>
      </c>
      <c r="AO152" s="176" t="s">
        <v>316</v>
      </c>
      <c r="AP152" s="176" t="s">
        <v>316</v>
      </c>
      <c r="AQ152" s="176"/>
      <c r="AR152" s="176"/>
      <c r="AS152" s="176" t="s">
        <v>316</v>
      </c>
      <c r="AT152" s="176" t="s">
        <v>316</v>
      </c>
      <c r="AU152" s="176" t="s">
        <v>316</v>
      </c>
      <c r="AV152" s="176" t="s">
        <v>316</v>
      </c>
      <c r="AW152" s="176" t="s">
        <v>316</v>
      </c>
      <c r="AX152" s="176"/>
      <c r="AY152" s="176"/>
      <c r="AZ152" s="176" t="s">
        <v>316</v>
      </c>
      <c r="BA152" s="176"/>
      <c r="BB152" s="176"/>
      <c r="BC152" s="176" t="s">
        <v>316</v>
      </c>
      <c r="BD152" s="176"/>
      <c r="BE152" s="176" t="s">
        <v>316</v>
      </c>
      <c r="BF152" s="506" t="s">
        <v>316</v>
      </c>
      <c r="BG152" s="506" t="s">
        <v>316</v>
      </c>
      <c r="BH152" s="506" t="s">
        <v>316</v>
      </c>
      <c r="BI152" s="506" t="s">
        <v>316</v>
      </c>
      <c r="BJ152" s="506" t="s">
        <v>316</v>
      </c>
      <c r="BK152" s="506" t="s">
        <v>316</v>
      </c>
      <c r="BL152" s="506" t="s">
        <v>316</v>
      </c>
      <c r="BM152" s="506" t="s">
        <v>316</v>
      </c>
      <c r="BN152" s="506" t="s">
        <v>316</v>
      </c>
      <c r="BO152" s="506" t="s">
        <v>316</v>
      </c>
      <c r="BP152" s="506" t="s">
        <v>316</v>
      </c>
      <c r="BQ152" s="506" t="s">
        <v>316</v>
      </c>
      <c r="BR152" s="506" t="s">
        <v>316</v>
      </c>
      <c r="BS152" s="506" t="s">
        <v>316</v>
      </c>
      <c r="BT152" s="506" t="s">
        <v>316</v>
      </c>
      <c r="BU152" s="506" t="s">
        <v>316</v>
      </c>
      <c r="BV152" s="506" t="s">
        <v>316</v>
      </c>
      <c r="BW152" s="506"/>
      <c r="BX152" s="506"/>
      <c r="BY152" s="506"/>
      <c r="BZ152" s="506"/>
      <c r="CA152" s="840">
        <v>1</v>
      </c>
      <c r="CB152" s="506"/>
      <c r="CC152" s="506" t="s">
        <v>316</v>
      </c>
      <c r="CD152" s="506" t="s">
        <v>316</v>
      </c>
      <c r="CE152" s="861" t="s">
        <v>316</v>
      </c>
      <c r="CF152" s="506" t="s">
        <v>316</v>
      </c>
      <c r="CG152" s="861" t="s">
        <v>316</v>
      </c>
      <c r="CH152" s="506" t="s">
        <v>316</v>
      </c>
      <c r="CI152" s="506" t="s">
        <v>316</v>
      </c>
      <c r="CJ152" s="506" t="s">
        <v>316</v>
      </c>
      <c r="CK152" s="861" t="s">
        <v>316</v>
      </c>
    </row>
    <row r="153" spans="1:89" s="173" customFormat="1" ht="47.25" hidden="1" customHeight="1">
      <c r="A153" s="171">
        <v>130</v>
      </c>
      <c r="B153" s="178">
        <v>130</v>
      </c>
      <c r="C153" s="402" t="s">
        <v>144</v>
      </c>
      <c r="D153" s="836" t="s">
        <v>14</v>
      </c>
      <c r="E153" s="402" t="s">
        <v>140</v>
      </c>
      <c r="F153" s="836" t="s">
        <v>17</v>
      </c>
      <c r="G153" s="540" t="s">
        <v>140</v>
      </c>
      <c r="H153" s="542" t="s">
        <v>283</v>
      </c>
      <c r="I153" s="540" t="s">
        <v>275</v>
      </c>
      <c r="J153" s="864" t="s">
        <v>25</v>
      </c>
      <c r="K153" s="540"/>
      <c r="L153" s="540"/>
      <c r="M153" s="540"/>
      <c r="N153" s="845"/>
      <c r="O153" s="845"/>
      <c r="P153" s="540"/>
      <c r="Q153" s="540" t="s">
        <v>16</v>
      </c>
      <c r="R153" s="540"/>
      <c r="S153" s="540"/>
      <c r="T153" s="540"/>
      <c r="U153" s="194">
        <f t="shared" si="90"/>
        <v>1</v>
      </c>
      <c r="V153" s="540"/>
      <c r="W153" s="540"/>
      <c r="X153" s="540"/>
      <c r="Y153" s="540"/>
      <c r="Z153" s="540"/>
      <c r="AA153" s="540"/>
      <c r="AB153" s="540"/>
      <c r="AC153" s="540"/>
      <c r="AD153" s="540"/>
      <c r="AE153" s="540"/>
      <c r="AF153" s="540"/>
      <c r="AG153" s="540"/>
      <c r="AH153" s="540"/>
      <c r="AI153" s="540"/>
      <c r="AJ153" s="540"/>
      <c r="AK153" s="540"/>
      <c r="AL153" s="540"/>
      <c r="AM153" s="540"/>
      <c r="AN153" s="540"/>
      <c r="AO153" s="540"/>
      <c r="AP153" s="540"/>
      <c r="AQ153" s="540"/>
      <c r="AR153" s="540"/>
      <c r="AS153" s="540"/>
      <c r="AT153" s="540" t="s">
        <v>723</v>
      </c>
      <c r="AU153" s="540" t="s">
        <v>723</v>
      </c>
      <c r="AV153" s="540" t="s">
        <v>723</v>
      </c>
      <c r="AW153" s="540" t="s">
        <v>727</v>
      </c>
      <c r="AX153" s="540"/>
      <c r="AY153" s="540"/>
      <c r="AZ153" s="540"/>
      <c r="BA153" s="540"/>
      <c r="BB153" s="540"/>
      <c r="BC153" s="540"/>
      <c r="BD153" s="540"/>
      <c r="BE153" s="540"/>
      <c r="BF153" s="540">
        <v>2</v>
      </c>
      <c r="BG153" s="540">
        <v>2</v>
      </c>
      <c r="BH153" s="540">
        <v>2</v>
      </c>
      <c r="BI153" s="540">
        <v>2</v>
      </c>
      <c r="BJ153" s="540">
        <v>2</v>
      </c>
      <c r="BK153" s="540">
        <v>2</v>
      </c>
      <c r="BL153" s="540">
        <v>1</v>
      </c>
      <c r="BM153" s="540">
        <v>2</v>
      </c>
      <c r="BN153" s="540">
        <v>2</v>
      </c>
      <c r="BO153" s="540">
        <v>2</v>
      </c>
      <c r="BP153" s="540">
        <v>2</v>
      </c>
      <c r="BQ153" s="540">
        <v>2</v>
      </c>
      <c r="BR153" s="540">
        <v>2</v>
      </c>
      <c r="BS153" s="540">
        <v>1</v>
      </c>
      <c r="BT153" s="540">
        <v>1</v>
      </c>
      <c r="BU153" s="540">
        <v>2</v>
      </c>
      <c r="BV153" s="540">
        <v>2</v>
      </c>
      <c r="BW153" s="540">
        <v>2</v>
      </c>
      <c r="BX153" s="540">
        <v>2</v>
      </c>
      <c r="BY153" s="540">
        <v>2</v>
      </c>
      <c r="BZ153" s="540">
        <v>2</v>
      </c>
      <c r="CA153" s="840">
        <v>1</v>
      </c>
      <c r="CB153" s="540">
        <v>2</v>
      </c>
      <c r="CC153" s="540">
        <v>2</v>
      </c>
      <c r="CD153" s="541">
        <f>COUNTIF($BF153:$CC153,2)</f>
        <v>20</v>
      </c>
      <c r="CE153" s="873">
        <f>CD153/COUNTA($BF153:$CC153)</f>
        <v>0.83333333333333337</v>
      </c>
      <c r="CF153" s="541">
        <f>COUNTIF($BF153:$CC153,1)</f>
        <v>4</v>
      </c>
      <c r="CG153" s="873">
        <f>CF153/COUNTA($BF153:$CC153)</f>
        <v>0.16666666666666666</v>
      </c>
      <c r="CH153" s="541">
        <f>COUNTIF($BF153:$CC153,0)</f>
        <v>0</v>
      </c>
      <c r="CI153" s="873">
        <f>CH153/COUNTA($BF153:$CC153)</f>
        <v>0</v>
      </c>
      <c r="CJ153" s="541">
        <f>(((CD153*2)+(CF153*1)+(CH153*0)))/COUNTA($BF153:$CC153)</f>
        <v>1.8333333333333333</v>
      </c>
      <c r="CK153" s="541" t="str">
        <f>IF(CJ153&gt;=1.6,"Đạt mục tiêu",IF(CJ153&gt;=1,"Cần cố gắng","Chưa đạt"))</f>
        <v>Đạt mục tiêu</v>
      </c>
    </row>
    <row r="154" spans="1:89" s="173" customFormat="1" ht="75" hidden="1">
      <c r="A154" s="171">
        <v>131</v>
      </c>
      <c r="B154" s="178">
        <v>131</v>
      </c>
      <c r="C154" s="186" t="s">
        <v>346</v>
      </c>
      <c r="D154" s="244" t="s">
        <v>17</v>
      </c>
      <c r="E154" s="186" t="s">
        <v>347</v>
      </c>
      <c r="F154" s="244" t="s">
        <v>17</v>
      </c>
      <c r="G154" s="186" t="s">
        <v>419</v>
      </c>
      <c r="H154" s="542" t="s">
        <v>420</v>
      </c>
      <c r="I154" s="540" t="s">
        <v>275</v>
      </c>
      <c r="J154" s="864" t="s">
        <v>25</v>
      </c>
      <c r="K154" s="540"/>
      <c r="L154" s="540"/>
      <c r="M154" s="540"/>
      <c r="N154" s="845"/>
      <c r="O154" s="845"/>
      <c r="P154" s="540"/>
      <c r="Q154" s="540"/>
      <c r="R154" s="540"/>
      <c r="S154" s="540" t="s">
        <v>16</v>
      </c>
      <c r="T154" s="540"/>
      <c r="U154" s="194">
        <f t="shared" si="90"/>
        <v>1</v>
      </c>
      <c r="V154" s="540"/>
      <c r="W154" s="540"/>
      <c r="X154" s="540"/>
      <c r="Y154" s="540"/>
      <c r="Z154" s="540"/>
      <c r="AA154" s="540"/>
      <c r="AB154" s="540"/>
      <c r="AC154" s="540"/>
      <c r="AD154" s="540"/>
      <c r="AE154" s="540"/>
      <c r="AF154" s="540"/>
      <c r="AG154" s="540"/>
      <c r="AH154" s="540"/>
      <c r="AI154" s="540"/>
      <c r="AJ154" s="540"/>
      <c r="AK154" s="540"/>
      <c r="AL154" s="540"/>
      <c r="AM154" s="540"/>
      <c r="AN154" s="540"/>
      <c r="AO154" s="540"/>
      <c r="AP154" s="540"/>
      <c r="AQ154" s="540"/>
      <c r="AR154" s="540"/>
      <c r="AS154" s="540"/>
      <c r="AT154" s="540"/>
      <c r="AU154" s="540"/>
      <c r="AV154" s="540"/>
      <c r="AW154" s="540"/>
      <c r="AX154" s="540"/>
      <c r="AY154" s="540"/>
      <c r="AZ154" s="540" t="s">
        <v>727</v>
      </c>
      <c r="BA154" s="540" t="s">
        <v>725</v>
      </c>
      <c r="BB154" s="540" t="s">
        <v>725</v>
      </c>
      <c r="BC154" s="540" t="s">
        <v>725</v>
      </c>
      <c r="BD154" s="540"/>
      <c r="BE154" s="540"/>
      <c r="BF154" s="540">
        <v>2</v>
      </c>
      <c r="BG154" s="540">
        <v>2</v>
      </c>
      <c r="BH154" s="540">
        <v>2</v>
      </c>
      <c r="BI154" s="540">
        <v>2</v>
      </c>
      <c r="BJ154" s="540">
        <v>2</v>
      </c>
      <c r="BK154" s="540">
        <v>2</v>
      </c>
      <c r="BL154" s="540">
        <v>1</v>
      </c>
      <c r="BM154" s="540">
        <v>2</v>
      </c>
      <c r="BN154" s="540">
        <v>2</v>
      </c>
      <c r="BO154" s="540">
        <v>2</v>
      </c>
      <c r="BP154" s="540">
        <v>2</v>
      </c>
      <c r="BQ154" s="540">
        <v>2</v>
      </c>
      <c r="BR154" s="540">
        <v>2</v>
      </c>
      <c r="BS154" s="540">
        <v>1</v>
      </c>
      <c r="BT154" s="540">
        <v>1</v>
      </c>
      <c r="BU154" s="540">
        <v>2</v>
      </c>
      <c r="BV154" s="540">
        <v>1</v>
      </c>
      <c r="BW154" s="540">
        <v>2</v>
      </c>
      <c r="BX154" s="540">
        <v>2</v>
      </c>
      <c r="BY154" s="540">
        <v>2</v>
      </c>
      <c r="BZ154" s="540">
        <v>2</v>
      </c>
      <c r="CA154" s="840">
        <v>1</v>
      </c>
      <c r="CB154" s="540">
        <v>2</v>
      </c>
      <c r="CC154" s="540">
        <v>2</v>
      </c>
      <c r="CD154" s="541">
        <f t="shared" ref="CD154:CD155" si="119">COUNTIF($BF154:$CC154,2)</f>
        <v>19</v>
      </c>
      <c r="CE154" s="873">
        <f t="shared" ref="CE154:CE155" si="120">CD154/COUNTA($BF154:$CC154)</f>
        <v>0.79166666666666663</v>
      </c>
      <c r="CF154" s="541">
        <f t="shared" ref="CF154:CF155" si="121">COUNTIF($BF154:$CC154,1)</f>
        <v>5</v>
      </c>
      <c r="CG154" s="873">
        <f t="shared" ref="CG154:CG155" si="122">CF154/COUNTA($BF154:$CC154)</f>
        <v>0.20833333333333334</v>
      </c>
      <c r="CH154" s="541">
        <f t="shared" ref="CH154:CH155" si="123">COUNTIF($BF154:$CC154,0)</f>
        <v>0</v>
      </c>
      <c r="CI154" s="873">
        <f t="shared" ref="CI154:CI155" si="124">CH154/COUNTA($BF154:$CC154)</f>
        <v>0</v>
      </c>
      <c r="CJ154" s="541">
        <f t="shared" ref="CJ154:CJ155" si="125">(((CD154*2)+(CF154*1)+(CH154*0)))/COUNTA($BF154:$CC154)</f>
        <v>1.7916666666666667</v>
      </c>
      <c r="CK154" s="541" t="str">
        <f t="shared" ref="CK154:CK155" si="126">IF(CJ154&gt;=1.6,"Đạt mục tiêu",IF(CJ154&gt;=1,"Cần cố gắng","Chưa đạt"))</f>
        <v>Đạt mục tiêu</v>
      </c>
    </row>
    <row r="155" spans="1:89" s="173" customFormat="1" ht="75">
      <c r="A155" s="171">
        <v>132</v>
      </c>
      <c r="B155" s="178">
        <v>132</v>
      </c>
      <c r="C155" s="186" t="s">
        <v>348</v>
      </c>
      <c r="D155" s="244" t="s">
        <v>17</v>
      </c>
      <c r="E155" s="186" t="s">
        <v>349</v>
      </c>
      <c r="F155" s="244" t="s">
        <v>17</v>
      </c>
      <c r="G155" s="186" t="s">
        <v>421</v>
      </c>
      <c r="H155" s="542" t="s">
        <v>422</v>
      </c>
      <c r="I155" s="540" t="s">
        <v>275</v>
      </c>
      <c r="J155" s="864" t="s">
        <v>25</v>
      </c>
      <c r="K155" s="540"/>
      <c r="L155" s="540"/>
      <c r="M155" s="540"/>
      <c r="N155" s="845"/>
      <c r="O155" s="845"/>
      <c r="P155" s="540"/>
      <c r="Q155" s="540"/>
      <c r="R155" s="540"/>
      <c r="S155" s="540"/>
      <c r="T155" s="540" t="s">
        <v>16</v>
      </c>
      <c r="U155" s="194">
        <f t="shared" si="90"/>
        <v>1</v>
      </c>
      <c r="V155" s="540"/>
      <c r="W155" s="540"/>
      <c r="X155" s="540"/>
      <c r="Y155" s="540"/>
      <c r="Z155" s="540"/>
      <c r="AA155" s="540"/>
      <c r="AB155" s="540"/>
      <c r="AC155" s="540"/>
      <c r="AD155" s="540"/>
      <c r="AE155" s="540"/>
      <c r="AF155" s="540"/>
      <c r="AG155" s="540"/>
      <c r="AH155" s="540"/>
      <c r="AI155" s="540"/>
      <c r="AJ155" s="540"/>
      <c r="AK155" s="540"/>
      <c r="AL155" s="540"/>
      <c r="AM155" s="540"/>
      <c r="AN155" s="540"/>
      <c r="AO155" s="540"/>
      <c r="AP155" s="540"/>
      <c r="AQ155" s="540"/>
      <c r="AR155" s="540"/>
      <c r="AS155" s="540"/>
      <c r="AT155" s="540"/>
      <c r="AU155" s="540"/>
      <c r="AV155" s="540"/>
      <c r="AW155" s="540"/>
      <c r="AX155" s="540"/>
      <c r="AY155" s="540"/>
      <c r="AZ155" s="540"/>
      <c r="BA155" s="540"/>
      <c r="BB155" s="540"/>
      <c r="BC155" s="540"/>
      <c r="BD155" s="540" t="s">
        <v>727</v>
      </c>
      <c r="BE155" s="540" t="s">
        <v>727</v>
      </c>
      <c r="BF155" s="540">
        <v>2</v>
      </c>
      <c r="BG155" s="540">
        <v>2</v>
      </c>
      <c r="BH155" s="540">
        <v>2</v>
      </c>
      <c r="BI155" s="540">
        <v>2</v>
      </c>
      <c r="BJ155" s="540">
        <v>2</v>
      </c>
      <c r="BK155" s="540">
        <v>2</v>
      </c>
      <c r="BL155" s="540">
        <v>1</v>
      </c>
      <c r="BM155" s="540">
        <v>2</v>
      </c>
      <c r="BN155" s="540">
        <v>2</v>
      </c>
      <c r="BO155" s="540">
        <v>2</v>
      </c>
      <c r="BP155" s="540">
        <v>2</v>
      </c>
      <c r="BQ155" s="540">
        <v>2</v>
      </c>
      <c r="BR155" s="540">
        <v>2</v>
      </c>
      <c r="BS155" s="540">
        <v>1</v>
      </c>
      <c r="BT155" s="540">
        <v>1</v>
      </c>
      <c r="BU155" s="540">
        <v>2</v>
      </c>
      <c r="BV155" s="540">
        <v>2</v>
      </c>
      <c r="BW155" s="540">
        <v>2</v>
      </c>
      <c r="BX155" s="540">
        <v>2</v>
      </c>
      <c r="BY155" s="540">
        <v>2</v>
      </c>
      <c r="BZ155" s="540">
        <v>2</v>
      </c>
      <c r="CA155" s="840">
        <v>1</v>
      </c>
      <c r="CB155" s="540">
        <v>2</v>
      </c>
      <c r="CC155" s="540">
        <v>2</v>
      </c>
      <c r="CD155" s="541">
        <f t="shared" si="119"/>
        <v>20</v>
      </c>
      <c r="CE155" s="873">
        <f t="shared" si="120"/>
        <v>0.83333333333333337</v>
      </c>
      <c r="CF155" s="541">
        <f t="shared" si="121"/>
        <v>4</v>
      </c>
      <c r="CG155" s="873">
        <f t="shared" si="122"/>
        <v>0.16666666666666666</v>
      </c>
      <c r="CH155" s="541">
        <f t="shared" si="123"/>
        <v>0</v>
      </c>
      <c r="CI155" s="873">
        <f t="shared" si="124"/>
        <v>0</v>
      </c>
      <c r="CJ155" s="541">
        <f t="shared" si="125"/>
        <v>1.8333333333333333</v>
      </c>
      <c r="CK155" s="541" t="str">
        <f t="shared" si="126"/>
        <v>Đạt mục tiêu</v>
      </c>
    </row>
    <row r="156" spans="1:89" ht="93.75" hidden="1">
      <c r="A156" s="839">
        <v>133</v>
      </c>
      <c r="B156" s="178">
        <v>133</v>
      </c>
      <c r="C156" s="212" t="s">
        <v>350</v>
      </c>
      <c r="D156" s="244" t="s">
        <v>17</v>
      </c>
      <c r="E156" s="212" t="s">
        <v>351</v>
      </c>
      <c r="F156" s="244" t="s">
        <v>17</v>
      </c>
      <c r="G156" s="186" t="s">
        <v>423</v>
      </c>
      <c r="H156" s="240" t="s">
        <v>427</v>
      </c>
      <c r="I156" s="540" t="s">
        <v>275</v>
      </c>
      <c r="J156" s="864" t="s">
        <v>25</v>
      </c>
      <c r="K156" s="540"/>
      <c r="L156" s="540"/>
      <c r="M156" s="540"/>
      <c r="N156" s="839" t="s">
        <v>16</v>
      </c>
      <c r="O156" s="845"/>
      <c r="P156" s="540"/>
      <c r="Q156" s="540"/>
      <c r="R156" s="540"/>
      <c r="S156" s="540"/>
      <c r="T156" s="540"/>
      <c r="U156" s="194">
        <f t="shared" si="90"/>
        <v>1</v>
      </c>
      <c r="V156" s="540"/>
      <c r="W156" s="540"/>
      <c r="X156" s="540"/>
      <c r="Y156" s="540"/>
      <c r="Z156" s="540"/>
      <c r="AA156" s="540"/>
      <c r="AB156" s="540"/>
      <c r="AC156" s="540"/>
      <c r="AD156" s="540"/>
      <c r="AE156" s="540"/>
      <c r="AF156" s="540"/>
      <c r="AG156" s="540"/>
      <c r="AH156" s="839" t="s">
        <v>723</v>
      </c>
      <c r="AI156" s="839" t="s">
        <v>724</v>
      </c>
      <c r="AJ156" s="839" t="s">
        <v>723</v>
      </c>
      <c r="AK156" s="839" t="s">
        <v>724</v>
      </c>
      <c r="AL156" s="839" t="s">
        <v>723</v>
      </c>
      <c r="AM156" s="540"/>
      <c r="AN156" s="540"/>
      <c r="AO156" s="540"/>
      <c r="AP156" s="540"/>
      <c r="AQ156" s="540"/>
      <c r="AR156" s="540"/>
      <c r="AS156" s="540"/>
      <c r="AT156" s="540"/>
      <c r="AU156" s="540"/>
      <c r="AV156" s="540"/>
      <c r="AW156" s="540"/>
      <c r="AX156" s="540"/>
      <c r="AY156" s="540"/>
      <c r="AZ156" s="540"/>
      <c r="BA156" s="540"/>
      <c r="BB156" s="540"/>
      <c r="BC156" s="540"/>
      <c r="BD156" s="540"/>
      <c r="BE156" s="540"/>
      <c r="BF156" s="540">
        <v>2</v>
      </c>
      <c r="BG156" s="540">
        <v>2</v>
      </c>
      <c r="BH156" s="540">
        <v>2</v>
      </c>
      <c r="BI156" s="540">
        <v>1</v>
      </c>
      <c r="BJ156" s="540">
        <v>2</v>
      </c>
      <c r="BK156" s="540">
        <v>2</v>
      </c>
      <c r="BL156" s="540">
        <v>2</v>
      </c>
      <c r="BM156" s="540">
        <v>2</v>
      </c>
      <c r="BN156" s="540">
        <v>2</v>
      </c>
      <c r="BO156" s="540">
        <v>1</v>
      </c>
      <c r="BP156" s="540">
        <v>2</v>
      </c>
      <c r="BQ156" s="540">
        <v>2</v>
      </c>
      <c r="BR156" s="540">
        <v>2</v>
      </c>
      <c r="BS156" s="540">
        <v>2</v>
      </c>
      <c r="BT156" s="540">
        <v>1</v>
      </c>
      <c r="BU156" s="540">
        <v>2</v>
      </c>
      <c r="BV156" s="540">
        <v>2</v>
      </c>
      <c r="BW156" s="540">
        <v>2</v>
      </c>
      <c r="BX156" s="540">
        <v>2</v>
      </c>
      <c r="BY156" s="540">
        <v>2</v>
      </c>
      <c r="BZ156" s="540">
        <v>2</v>
      </c>
      <c r="CA156" s="840">
        <v>1</v>
      </c>
      <c r="CB156" s="540">
        <v>2</v>
      </c>
      <c r="CC156" s="540">
        <v>1</v>
      </c>
      <c r="CD156" s="541">
        <f>COUNTIF($BF156:$CC156,2)</f>
        <v>19</v>
      </c>
      <c r="CE156" s="873">
        <f>CD156/COUNTA($BF156:$CC156)</f>
        <v>0.79166666666666663</v>
      </c>
      <c r="CF156" s="541">
        <f>COUNTIF($BF156:$CC156,1)</f>
        <v>5</v>
      </c>
      <c r="CG156" s="873">
        <f>CF156/COUNTA($BF156:$CC156)</f>
        <v>0.20833333333333334</v>
      </c>
      <c r="CH156" s="541">
        <f>COUNTIF($BF156:$CC156,0)</f>
        <v>0</v>
      </c>
      <c r="CI156" s="873">
        <f>CH156/COUNTA($BF156:$CC156)</f>
        <v>0</v>
      </c>
      <c r="CJ156" s="541">
        <f>(((CD156*2)+(CF156*1)+(CH156*0)))/COUNTA($BF156:$CC156)</f>
        <v>1.7916666666666667</v>
      </c>
      <c r="CK156" s="874" t="str">
        <f>IF(CJ156&gt;=1.6,"Đạt mục tiêu",IF(CJ156&gt;=1,"Cần cố gắng","Chưa đạt"))</f>
        <v>Đạt mục tiêu</v>
      </c>
    </row>
    <row r="157" spans="1:89" s="173" customFormat="1" ht="93.75" hidden="1">
      <c r="A157" s="171">
        <v>134</v>
      </c>
      <c r="B157" s="178">
        <v>134</v>
      </c>
      <c r="C157" s="186" t="s">
        <v>350</v>
      </c>
      <c r="D157" s="244" t="s">
        <v>17</v>
      </c>
      <c r="E157" s="186" t="s">
        <v>351</v>
      </c>
      <c r="F157" s="244" t="s">
        <v>17</v>
      </c>
      <c r="G157" s="186" t="s">
        <v>1402</v>
      </c>
      <c r="H157" s="542" t="s">
        <v>428</v>
      </c>
      <c r="I157" s="540" t="s">
        <v>275</v>
      </c>
      <c r="J157" s="864" t="s">
        <v>25</v>
      </c>
      <c r="K157" s="540"/>
      <c r="L157" s="540"/>
      <c r="M157" s="540"/>
      <c r="N157" s="845"/>
      <c r="O157" s="845"/>
      <c r="P157" s="540" t="s">
        <v>16</v>
      </c>
      <c r="Q157" s="540"/>
      <c r="R157" s="540"/>
      <c r="S157" s="540"/>
      <c r="T157" s="540"/>
      <c r="U157" s="194">
        <f t="shared" si="90"/>
        <v>1</v>
      </c>
      <c r="V157" s="540"/>
      <c r="W157" s="540"/>
      <c r="X157" s="540"/>
      <c r="Y157" s="540"/>
      <c r="Z157" s="540"/>
      <c r="AA157" s="540"/>
      <c r="AB157" s="540"/>
      <c r="AC157" s="540"/>
      <c r="AD157" s="540"/>
      <c r="AE157" s="540"/>
      <c r="AF157" s="540"/>
      <c r="AG157" s="540"/>
      <c r="AH157" s="540"/>
      <c r="AI157" s="540"/>
      <c r="AJ157" s="540"/>
      <c r="AK157" s="540"/>
      <c r="AL157" s="540"/>
      <c r="AM157" s="540"/>
      <c r="AN157" s="540"/>
      <c r="AO157" s="540"/>
      <c r="AP157" s="540"/>
      <c r="AQ157" s="540" t="s">
        <v>727</v>
      </c>
      <c r="AR157" s="540" t="s">
        <v>727</v>
      </c>
      <c r="AS157" s="540" t="s">
        <v>727</v>
      </c>
      <c r="AT157" s="540"/>
      <c r="AU157" s="540"/>
      <c r="AV157" s="540"/>
      <c r="AW157" s="540"/>
      <c r="AX157" s="540"/>
      <c r="AY157" s="540"/>
      <c r="AZ157" s="540"/>
      <c r="BA157" s="540"/>
      <c r="BB157" s="540"/>
      <c r="BC157" s="540"/>
      <c r="BD157" s="540"/>
      <c r="BE157" s="540"/>
      <c r="BF157" s="540">
        <v>2</v>
      </c>
      <c r="BG157" s="540">
        <v>2</v>
      </c>
      <c r="BH157" s="540">
        <v>2</v>
      </c>
      <c r="BI157" s="540">
        <v>1</v>
      </c>
      <c r="BJ157" s="540">
        <v>2</v>
      </c>
      <c r="BK157" s="540">
        <v>2</v>
      </c>
      <c r="BL157" s="540">
        <v>2</v>
      </c>
      <c r="BM157" s="540">
        <v>2</v>
      </c>
      <c r="BN157" s="540">
        <v>2</v>
      </c>
      <c r="BO157" s="540">
        <v>1</v>
      </c>
      <c r="BP157" s="540">
        <v>2</v>
      </c>
      <c r="BQ157" s="540">
        <v>2</v>
      </c>
      <c r="BR157" s="540">
        <v>2</v>
      </c>
      <c r="BS157" s="540">
        <v>2</v>
      </c>
      <c r="BT157" s="540">
        <v>1</v>
      </c>
      <c r="BU157" s="540">
        <v>2</v>
      </c>
      <c r="BV157" s="540">
        <v>2</v>
      </c>
      <c r="BW157" s="540">
        <v>2</v>
      </c>
      <c r="BX157" s="540">
        <v>2</v>
      </c>
      <c r="BY157" s="540">
        <v>2</v>
      </c>
      <c r="BZ157" s="540">
        <v>2</v>
      </c>
      <c r="CA157" s="840">
        <v>1</v>
      </c>
      <c r="CB157" s="540">
        <v>2</v>
      </c>
      <c r="CC157" s="540">
        <v>2</v>
      </c>
      <c r="CD157" s="541">
        <f t="shared" ref="CD157:CD159" si="127">COUNTIF($BF157:$CC157,2)</f>
        <v>20</v>
      </c>
      <c r="CE157" s="873">
        <f t="shared" ref="CE157:CE159" si="128">CD157/COUNTA($BF157:$CC157)</f>
        <v>0.83333333333333337</v>
      </c>
      <c r="CF157" s="541">
        <f t="shared" ref="CF157:CF159" si="129">COUNTIF($BF157:$CC157,1)</f>
        <v>4</v>
      </c>
      <c r="CG157" s="873">
        <f t="shared" ref="CG157:CG159" si="130">CF157/COUNTA($BF157:$CC157)</f>
        <v>0.16666666666666666</v>
      </c>
      <c r="CH157" s="541">
        <f t="shared" ref="CH157:CH161" si="131">COUNTIF($BF157:$CC157,0)</f>
        <v>0</v>
      </c>
      <c r="CI157" s="873">
        <f t="shared" ref="CI157:CI159" si="132">CH157/COUNTA($BF157:$CC157)</f>
        <v>0</v>
      </c>
      <c r="CJ157" s="541">
        <f t="shared" ref="CJ157:CJ159" si="133">(((CD157*2)+(CF157*1)+(CH157*0)))/COUNTA($BF157:$CC157)</f>
        <v>1.8333333333333333</v>
      </c>
      <c r="CK157" s="874" t="str">
        <f t="shared" ref="CK157:CK159" si="134">IF(CJ157&gt;=1.6,"Đạt mục tiêu",IF(CJ157&gt;=1,"Cần cố gắng","Chưa đạt"))</f>
        <v>Đạt mục tiêu</v>
      </c>
    </row>
    <row r="158" spans="1:89" s="173" customFormat="1" ht="93.75">
      <c r="A158" s="171">
        <v>135</v>
      </c>
      <c r="B158" s="178">
        <v>135</v>
      </c>
      <c r="C158" s="186" t="s">
        <v>350</v>
      </c>
      <c r="D158" s="244" t="s">
        <v>17</v>
      </c>
      <c r="E158" s="186" t="s">
        <v>351</v>
      </c>
      <c r="F158" s="244" t="s">
        <v>17</v>
      </c>
      <c r="G158" s="186" t="s">
        <v>426</v>
      </c>
      <c r="H158" s="542" t="s">
        <v>429</v>
      </c>
      <c r="I158" s="540" t="s">
        <v>275</v>
      </c>
      <c r="J158" s="864" t="s">
        <v>25</v>
      </c>
      <c r="K158" s="540"/>
      <c r="L158" s="540"/>
      <c r="M158" s="540"/>
      <c r="N158" s="845"/>
      <c r="O158" s="845"/>
      <c r="P158" s="540"/>
      <c r="Q158" s="540"/>
      <c r="R158" s="540"/>
      <c r="S158" s="540"/>
      <c r="T158" s="540" t="s">
        <v>16</v>
      </c>
      <c r="U158" s="194">
        <f t="shared" si="90"/>
        <v>1</v>
      </c>
      <c r="V158" s="540"/>
      <c r="W158" s="540"/>
      <c r="X158" s="540"/>
      <c r="Y158" s="540"/>
      <c r="Z158" s="540"/>
      <c r="AA158" s="540"/>
      <c r="AB158" s="540"/>
      <c r="AC158" s="540"/>
      <c r="AD158" s="540"/>
      <c r="AE158" s="540"/>
      <c r="AF158" s="540"/>
      <c r="AG158" s="540"/>
      <c r="AH158" s="540"/>
      <c r="AI158" s="540"/>
      <c r="AJ158" s="540"/>
      <c r="AK158" s="540"/>
      <c r="AL158" s="540"/>
      <c r="AM158" s="540"/>
      <c r="AN158" s="540"/>
      <c r="AO158" s="540"/>
      <c r="AP158" s="540"/>
      <c r="AQ158" s="540"/>
      <c r="AR158" s="540"/>
      <c r="AS158" s="540"/>
      <c r="AT158" s="540"/>
      <c r="AU158" s="540"/>
      <c r="AV158" s="540"/>
      <c r="AW158" s="540"/>
      <c r="AX158" s="540"/>
      <c r="AY158" s="540"/>
      <c r="AZ158" s="540"/>
      <c r="BA158" s="540"/>
      <c r="BB158" s="540"/>
      <c r="BC158" s="540"/>
      <c r="BD158" s="540" t="s">
        <v>727</v>
      </c>
      <c r="BE158" s="540" t="s">
        <v>727</v>
      </c>
      <c r="BF158" s="540">
        <v>2</v>
      </c>
      <c r="BG158" s="540">
        <v>2</v>
      </c>
      <c r="BH158" s="540">
        <v>2</v>
      </c>
      <c r="BI158" s="540">
        <v>1</v>
      </c>
      <c r="BJ158" s="540">
        <v>2</v>
      </c>
      <c r="BK158" s="540">
        <v>2</v>
      </c>
      <c r="BL158" s="540">
        <v>2</v>
      </c>
      <c r="BM158" s="540">
        <v>2</v>
      </c>
      <c r="BN158" s="540">
        <v>2</v>
      </c>
      <c r="BO158" s="540">
        <v>1</v>
      </c>
      <c r="BP158" s="540">
        <v>2</v>
      </c>
      <c r="BQ158" s="540">
        <v>2</v>
      </c>
      <c r="BR158" s="540">
        <v>2</v>
      </c>
      <c r="BS158" s="540">
        <v>2</v>
      </c>
      <c r="BT158" s="540">
        <v>1</v>
      </c>
      <c r="BU158" s="540">
        <v>2</v>
      </c>
      <c r="BV158" s="540">
        <v>2</v>
      </c>
      <c r="BW158" s="540">
        <v>2</v>
      </c>
      <c r="BX158" s="540">
        <v>2</v>
      </c>
      <c r="BY158" s="540">
        <v>2</v>
      </c>
      <c r="BZ158" s="540">
        <v>2</v>
      </c>
      <c r="CA158" s="840">
        <v>1</v>
      </c>
      <c r="CB158" s="540">
        <v>2</v>
      </c>
      <c r="CC158" s="540">
        <v>1</v>
      </c>
      <c r="CD158" s="541">
        <f t="shared" si="127"/>
        <v>19</v>
      </c>
      <c r="CE158" s="873">
        <f t="shared" si="128"/>
        <v>0.79166666666666663</v>
      </c>
      <c r="CF158" s="541">
        <f t="shared" si="129"/>
        <v>5</v>
      </c>
      <c r="CG158" s="873">
        <f t="shared" si="130"/>
        <v>0.20833333333333334</v>
      </c>
      <c r="CH158" s="541">
        <f t="shared" si="131"/>
        <v>0</v>
      </c>
      <c r="CI158" s="873">
        <f t="shared" si="132"/>
        <v>0</v>
      </c>
      <c r="CJ158" s="541">
        <f t="shared" si="133"/>
        <v>1.7916666666666667</v>
      </c>
      <c r="CK158" s="874" t="str">
        <f t="shared" si="134"/>
        <v>Đạt mục tiêu</v>
      </c>
    </row>
    <row r="159" spans="1:89" s="173" customFormat="1" ht="78.75" hidden="1">
      <c r="A159" s="171">
        <v>136</v>
      </c>
      <c r="B159" s="178">
        <v>136</v>
      </c>
      <c r="C159" s="186" t="s">
        <v>352</v>
      </c>
      <c r="D159" s="244" t="s">
        <v>17</v>
      </c>
      <c r="E159" s="186" t="s">
        <v>353</v>
      </c>
      <c r="F159" s="244" t="s">
        <v>17</v>
      </c>
      <c r="G159" s="186" t="s">
        <v>430</v>
      </c>
      <c r="H159" s="542" t="s">
        <v>431</v>
      </c>
      <c r="I159" s="540" t="s">
        <v>275</v>
      </c>
      <c r="J159" s="864" t="s">
        <v>25</v>
      </c>
      <c r="K159" s="540"/>
      <c r="L159" s="540"/>
      <c r="M159" s="540"/>
      <c r="N159" s="845"/>
      <c r="O159" s="845"/>
      <c r="P159" s="540"/>
      <c r="Q159" s="540"/>
      <c r="R159" s="540"/>
      <c r="S159" s="540" t="s">
        <v>16</v>
      </c>
      <c r="T159" s="540"/>
      <c r="U159" s="194">
        <f t="shared" si="90"/>
        <v>1</v>
      </c>
      <c r="V159" s="540"/>
      <c r="W159" s="540"/>
      <c r="X159" s="540"/>
      <c r="Y159" s="540"/>
      <c r="Z159" s="540"/>
      <c r="AA159" s="540"/>
      <c r="AB159" s="540"/>
      <c r="AC159" s="540"/>
      <c r="AD159" s="540"/>
      <c r="AE159" s="540"/>
      <c r="AF159" s="540"/>
      <c r="AG159" s="540"/>
      <c r="AH159" s="540"/>
      <c r="AI159" s="540"/>
      <c r="AJ159" s="540"/>
      <c r="AK159" s="540"/>
      <c r="AL159" s="540"/>
      <c r="AM159" s="540"/>
      <c r="AN159" s="540"/>
      <c r="AO159" s="540"/>
      <c r="AP159" s="540"/>
      <c r="AQ159" s="540"/>
      <c r="AR159" s="540"/>
      <c r="AS159" s="540"/>
      <c r="AT159" s="540"/>
      <c r="AU159" s="540"/>
      <c r="AV159" s="540"/>
      <c r="AW159" s="540"/>
      <c r="AX159" s="540"/>
      <c r="AY159" s="540"/>
      <c r="AZ159" s="540" t="s">
        <v>724</v>
      </c>
      <c r="BA159" s="540" t="s">
        <v>727</v>
      </c>
      <c r="BB159" s="540" t="s">
        <v>724</v>
      </c>
      <c r="BC159" s="540" t="s">
        <v>723</v>
      </c>
      <c r="BD159" s="540"/>
      <c r="BE159" s="540"/>
      <c r="BF159" s="540">
        <v>2</v>
      </c>
      <c r="BG159" s="540">
        <v>2</v>
      </c>
      <c r="BH159" s="540">
        <v>2</v>
      </c>
      <c r="BI159" s="540">
        <v>1</v>
      </c>
      <c r="BJ159" s="540">
        <v>2</v>
      </c>
      <c r="BK159" s="540">
        <v>2</v>
      </c>
      <c r="BL159" s="540">
        <v>2</v>
      </c>
      <c r="BM159" s="540">
        <v>2</v>
      </c>
      <c r="BN159" s="540">
        <v>2</v>
      </c>
      <c r="BO159" s="540">
        <v>1</v>
      </c>
      <c r="BP159" s="540">
        <v>2</v>
      </c>
      <c r="BQ159" s="540">
        <v>2</v>
      </c>
      <c r="BR159" s="540">
        <v>2</v>
      </c>
      <c r="BS159" s="540">
        <v>2</v>
      </c>
      <c r="BT159" s="540">
        <v>1</v>
      </c>
      <c r="BU159" s="540">
        <v>2</v>
      </c>
      <c r="BV159" s="540">
        <v>2</v>
      </c>
      <c r="BW159" s="540">
        <v>2</v>
      </c>
      <c r="BX159" s="540">
        <v>2</v>
      </c>
      <c r="BY159" s="540">
        <v>2</v>
      </c>
      <c r="BZ159" s="540">
        <v>2</v>
      </c>
      <c r="CA159" s="840">
        <v>1</v>
      </c>
      <c r="CB159" s="540">
        <v>2</v>
      </c>
      <c r="CC159" s="540">
        <v>1</v>
      </c>
      <c r="CD159" s="541">
        <f t="shared" si="127"/>
        <v>19</v>
      </c>
      <c r="CE159" s="873">
        <f t="shared" si="128"/>
        <v>0.79166666666666663</v>
      </c>
      <c r="CF159" s="541">
        <f t="shared" si="129"/>
        <v>5</v>
      </c>
      <c r="CG159" s="873">
        <f t="shared" si="130"/>
        <v>0.20833333333333334</v>
      </c>
      <c r="CH159" s="541">
        <f t="shared" si="131"/>
        <v>0</v>
      </c>
      <c r="CI159" s="873">
        <f t="shared" si="132"/>
        <v>0</v>
      </c>
      <c r="CJ159" s="541">
        <f t="shared" si="133"/>
        <v>1.7916666666666667</v>
      </c>
      <c r="CK159" s="874" t="str">
        <f t="shared" si="134"/>
        <v>Đạt mục tiêu</v>
      </c>
    </row>
    <row r="160" spans="1:89" ht="78.75" hidden="1">
      <c r="A160" s="839">
        <v>137</v>
      </c>
      <c r="B160" s="178">
        <v>137</v>
      </c>
      <c r="C160" s="402" t="s">
        <v>432</v>
      </c>
      <c r="D160" s="244" t="s">
        <v>14</v>
      </c>
      <c r="E160" s="186" t="s">
        <v>438</v>
      </c>
      <c r="F160" s="244" t="s">
        <v>17</v>
      </c>
      <c r="G160" s="186" t="s">
        <v>437</v>
      </c>
      <c r="H160" s="542" t="s">
        <v>973</v>
      </c>
      <c r="I160" s="540" t="s">
        <v>275</v>
      </c>
      <c r="J160" s="864" t="s">
        <v>25</v>
      </c>
      <c r="K160" s="839" t="s">
        <v>16</v>
      </c>
      <c r="L160" s="540"/>
      <c r="M160" s="540"/>
      <c r="N160" s="845"/>
      <c r="O160" s="845"/>
      <c r="P160" s="540"/>
      <c r="Q160" s="540"/>
      <c r="R160" s="540"/>
      <c r="S160" s="540"/>
      <c r="T160" s="540"/>
      <c r="U160" s="194">
        <f t="shared" si="90"/>
        <v>1</v>
      </c>
      <c r="V160" s="183" t="s">
        <v>725</v>
      </c>
      <c r="W160" s="540" t="s">
        <v>723</v>
      </c>
      <c r="X160" s="540" t="s">
        <v>726</v>
      </c>
      <c r="Y160" s="540" t="s">
        <v>726</v>
      </c>
      <c r="Z160" s="540"/>
      <c r="AA160" s="540"/>
      <c r="AB160" s="540"/>
      <c r="AC160" s="540"/>
      <c r="AD160" s="540"/>
      <c r="AE160" s="540"/>
      <c r="AF160" s="540"/>
      <c r="AG160" s="540"/>
      <c r="AH160" s="540"/>
      <c r="AI160" s="540"/>
      <c r="AJ160" s="540"/>
      <c r="AK160" s="540"/>
      <c r="AL160" s="540"/>
      <c r="AM160" s="540"/>
      <c r="AN160" s="540"/>
      <c r="AO160" s="540"/>
      <c r="AP160" s="540"/>
      <c r="AQ160" s="540"/>
      <c r="AR160" s="540"/>
      <c r="AS160" s="540"/>
      <c r="AT160" s="540"/>
      <c r="AU160" s="540"/>
      <c r="AV160" s="540"/>
      <c r="AW160" s="540"/>
      <c r="AX160" s="540"/>
      <c r="AY160" s="540"/>
      <c r="AZ160" s="540"/>
      <c r="BA160" s="540"/>
      <c r="BB160" s="540"/>
      <c r="BC160" s="540"/>
      <c r="BD160" s="540"/>
      <c r="BE160" s="540"/>
      <c r="BF160" s="836" t="s">
        <v>281</v>
      </c>
      <c r="BG160" s="836" t="s">
        <v>281</v>
      </c>
      <c r="BH160" s="836" t="s">
        <v>1160</v>
      </c>
      <c r="BI160" s="836" t="s">
        <v>281</v>
      </c>
      <c r="BJ160" s="836" t="s">
        <v>1160</v>
      </c>
      <c r="BK160" s="836" t="s">
        <v>281</v>
      </c>
      <c r="BL160" s="836" t="s">
        <v>281</v>
      </c>
      <c r="BM160" s="836" t="s">
        <v>281</v>
      </c>
      <c r="BN160" s="836" t="s">
        <v>281</v>
      </c>
      <c r="BO160" s="836" t="s">
        <v>281</v>
      </c>
      <c r="BP160" s="836" t="s">
        <v>281</v>
      </c>
      <c r="BQ160" s="836" t="s">
        <v>281</v>
      </c>
      <c r="BR160" s="836" t="s">
        <v>281</v>
      </c>
      <c r="BS160" s="836" t="s">
        <v>281</v>
      </c>
      <c r="BT160" s="836" t="s">
        <v>281</v>
      </c>
      <c r="BU160" s="836" t="s">
        <v>281</v>
      </c>
      <c r="BV160" s="836" t="s">
        <v>281</v>
      </c>
      <c r="BW160" s="836" t="s">
        <v>281</v>
      </c>
      <c r="BX160" s="836" t="s">
        <v>281</v>
      </c>
      <c r="BY160" s="836" t="s">
        <v>281</v>
      </c>
      <c r="BZ160" s="836" t="s">
        <v>281</v>
      </c>
      <c r="CA160" s="840">
        <v>1</v>
      </c>
      <c r="CB160" s="836" t="s">
        <v>1160</v>
      </c>
      <c r="CC160" s="836" t="s">
        <v>281</v>
      </c>
      <c r="CD160" s="839">
        <f t="shared" ref="CD160:CD168" si="135">COUNTIF($BF160:$CC160,2)</f>
        <v>20</v>
      </c>
      <c r="CE160" s="865">
        <f t="shared" ref="CE160:CE166" si="136">CD160/COUNTA($BF160:$CC160)</f>
        <v>0.83333333333333337</v>
      </c>
      <c r="CF160" s="839">
        <f t="shared" ref="CF160:CF168" si="137">COUNTIF($BF160:$CC160,1)</f>
        <v>4</v>
      </c>
      <c r="CG160" s="865">
        <f t="shared" ref="CG160:CG168" si="138">CF160/COUNTA($BF160:$CC160)</f>
        <v>0.16666666666666666</v>
      </c>
      <c r="CH160" s="541">
        <f t="shared" si="131"/>
        <v>0</v>
      </c>
      <c r="CI160" s="866">
        <f t="shared" ref="CI160:CI168" si="139">CH160/COUNTA($BF160:$CC160)</f>
        <v>0</v>
      </c>
      <c r="CJ160" s="839">
        <f t="shared" ref="CJ160:CJ168" si="140">(((CD160*2)+(CF160*1)+(CH160*0)))/COUNTA($BF160:$CC160)</f>
        <v>1.8333333333333333</v>
      </c>
      <c r="CK160" s="854" t="str">
        <f>IF(CJ160&gt;=1.6,"Đạt mục tiêu",IF(CJ160&gt;=1,"Cần cố gắng","Chưa đạt"))</f>
        <v>Đạt mục tiêu</v>
      </c>
    </row>
    <row r="161" spans="1:89" s="173" customFormat="1" ht="62.25" hidden="1" customHeight="1">
      <c r="A161" s="171"/>
      <c r="B161" s="178"/>
      <c r="C161" s="402" t="s">
        <v>432</v>
      </c>
      <c r="D161" s="402" t="s">
        <v>432</v>
      </c>
      <c r="E161" s="402" t="s">
        <v>432</v>
      </c>
      <c r="F161" s="402" t="s">
        <v>432</v>
      </c>
      <c r="G161" s="402" t="s">
        <v>432</v>
      </c>
      <c r="H161" s="542" t="s">
        <v>1015</v>
      </c>
      <c r="I161" s="540"/>
      <c r="J161" s="864"/>
      <c r="K161" s="541"/>
      <c r="L161" s="540"/>
      <c r="M161" s="540"/>
      <c r="N161" s="845"/>
      <c r="O161" s="845"/>
      <c r="P161" s="540"/>
      <c r="Q161" s="540"/>
      <c r="R161" s="541" t="s">
        <v>16</v>
      </c>
      <c r="S161" s="540"/>
      <c r="T161" s="540"/>
      <c r="U161" s="194"/>
      <c r="V161" s="183"/>
      <c r="W161" s="540"/>
      <c r="X161" s="540"/>
      <c r="Y161" s="540"/>
      <c r="Z161" s="540"/>
      <c r="AA161" s="540"/>
      <c r="AB161" s="540"/>
      <c r="AC161" s="540"/>
      <c r="AD161" s="540"/>
      <c r="AE161" s="540"/>
      <c r="AF161" s="540"/>
      <c r="AG161" s="540"/>
      <c r="AH161" s="540"/>
      <c r="AI161" s="540"/>
      <c r="AJ161" s="540"/>
      <c r="AK161" s="540"/>
      <c r="AL161" s="540"/>
      <c r="AM161" s="540"/>
      <c r="AN161" s="540"/>
      <c r="AO161" s="540"/>
      <c r="AP161" s="540"/>
      <c r="AQ161" s="540"/>
      <c r="AR161" s="540"/>
      <c r="AS161" s="540"/>
      <c r="AT161" s="540"/>
      <c r="AU161" s="540"/>
      <c r="AV161" s="540"/>
      <c r="AW161" s="540"/>
      <c r="AX161" s="540" t="s">
        <v>724</v>
      </c>
      <c r="AY161" s="540" t="s">
        <v>726</v>
      </c>
      <c r="AZ161" s="540"/>
      <c r="BA161" s="540"/>
      <c r="BB161" s="540"/>
      <c r="BC161" s="540"/>
      <c r="BD161" s="540"/>
      <c r="BE161" s="540"/>
      <c r="BF161" s="540">
        <v>2</v>
      </c>
      <c r="BG161" s="540">
        <v>2</v>
      </c>
      <c r="BH161" s="540">
        <v>2</v>
      </c>
      <c r="BI161" s="540">
        <v>1</v>
      </c>
      <c r="BJ161" s="540">
        <v>2</v>
      </c>
      <c r="BK161" s="540">
        <v>2</v>
      </c>
      <c r="BL161" s="540">
        <v>2</v>
      </c>
      <c r="BM161" s="540">
        <v>2</v>
      </c>
      <c r="BN161" s="540">
        <v>2</v>
      </c>
      <c r="BO161" s="540">
        <v>1</v>
      </c>
      <c r="BP161" s="540">
        <v>2</v>
      </c>
      <c r="BQ161" s="540">
        <v>2</v>
      </c>
      <c r="BR161" s="540">
        <v>2</v>
      </c>
      <c r="BS161" s="540">
        <v>2</v>
      </c>
      <c r="BT161" s="540">
        <v>1</v>
      </c>
      <c r="BU161" s="540">
        <v>2</v>
      </c>
      <c r="BV161" s="540">
        <v>2</v>
      </c>
      <c r="BW161" s="540">
        <v>2</v>
      </c>
      <c r="BX161" s="540">
        <v>2</v>
      </c>
      <c r="BY161" s="540">
        <v>2</v>
      </c>
      <c r="BZ161" s="540">
        <v>2</v>
      </c>
      <c r="CA161" s="840">
        <v>1</v>
      </c>
      <c r="CB161" s="540">
        <v>2</v>
      </c>
      <c r="CC161" s="540">
        <v>1</v>
      </c>
      <c r="CD161" s="839">
        <f t="shared" si="135"/>
        <v>19</v>
      </c>
      <c r="CE161" s="865">
        <f t="shared" si="136"/>
        <v>0.79166666666666663</v>
      </c>
      <c r="CF161" s="839">
        <f t="shared" si="137"/>
        <v>5</v>
      </c>
      <c r="CG161" s="865">
        <f t="shared" si="138"/>
        <v>0.20833333333333334</v>
      </c>
      <c r="CH161" s="541">
        <f t="shared" si="131"/>
        <v>0</v>
      </c>
      <c r="CI161" s="866">
        <f t="shared" si="139"/>
        <v>0</v>
      </c>
      <c r="CJ161" s="839">
        <f t="shared" si="140"/>
        <v>1.7916666666666667</v>
      </c>
      <c r="CK161" s="854" t="str">
        <f>IF(CJ161&gt;=1.6,"Đạt mục tiêu",IF(CJ161&gt;=1,"Cần cố gắng","Chưa đạt"))</f>
        <v>Đạt mục tiêu</v>
      </c>
    </row>
    <row r="162" spans="1:89" s="173" customFormat="1" ht="78.75" hidden="1">
      <c r="A162" s="171"/>
      <c r="B162" s="178"/>
      <c r="C162" s="402" t="s">
        <v>432</v>
      </c>
      <c r="D162" s="244"/>
      <c r="E162" s="186"/>
      <c r="F162" s="244"/>
      <c r="G162" s="186" t="s">
        <v>439</v>
      </c>
      <c r="H162" s="542" t="s">
        <v>1048</v>
      </c>
      <c r="I162" s="540"/>
      <c r="J162" s="864"/>
      <c r="K162" s="541"/>
      <c r="L162" s="541" t="s">
        <v>16</v>
      </c>
      <c r="M162" s="540"/>
      <c r="N162" s="845"/>
      <c r="O162" s="845"/>
      <c r="P162" s="540"/>
      <c r="Q162" s="540"/>
      <c r="R162" s="541"/>
      <c r="S162" s="540"/>
      <c r="T162" s="540"/>
      <c r="U162" s="194"/>
      <c r="V162" s="183"/>
      <c r="W162" s="540"/>
      <c r="X162" s="540"/>
      <c r="Y162" s="540"/>
      <c r="Z162" s="540" t="s">
        <v>726</v>
      </c>
      <c r="AA162" s="540" t="s">
        <v>723</v>
      </c>
      <c r="AB162" s="540" t="s">
        <v>727</v>
      </c>
      <c r="AC162" s="540" t="s">
        <v>723</v>
      </c>
      <c r="AD162" s="540"/>
      <c r="AE162" s="540"/>
      <c r="AF162" s="540"/>
      <c r="AG162" s="540"/>
      <c r="AH162" s="540"/>
      <c r="AI162" s="540"/>
      <c r="AJ162" s="540"/>
      <c r="AK162" s="540"/>
      <c r="AL162" s="540"/>
      <c r="AM162" s="540"/>
      <c r="AN162" s="540"/>
      <c r="AO162" s="540"/>
      <c r="AP162" s="540"/>
      <c r="AQ162" s="540"/>
      <c r="AR162" s="540"/>
      <c r="AS162" s="540"/>
      <c r="AT162" s="540"/>
      <c r="AU162" s="540"/>
      <c r="AV162" s="540"/>
      <c r="AW162" s="540"/>
      <c r="AX162" s="540"/>
      <c r="AY162" s="540"/>
      <c r="AZ162" s="540"/>
      <c r="BA162" s="540"/>
      <c r="BB162" s="540"/>
      <c r="BC162" s="540"/>
      <c r="BD162" s="540"/>
      <c r="BE162" s="540"/>
      <c r="BF162" s="845">
        <v>1</v>
      </c>
      <c r="BG162" s="845">
        <v>2</v>
      </c>
      <c r="BH162" s="845">
        <v>2</v>
      </c>
      <c r="BI162" s="845">
        <v>2</v>
      </c>
      <c r="BJ162" s="845">
        <v>1</v>
      </c>
      <c r="BK162" s="845">
        <v>2</v>
      </c>
      <c r="BL162" s="845">
        <v>2</v>
      </c>
      <c r="BM162" s="845">
        <v>2</v>
      </c>
      <c r="BN162" s="845">
        <v>2</v>
      </c>
      <c r="BO162" s="845">
        <v>1</v>
      </c>
      <c r="BP162" s="845">
        <v>1</v>
      </c>
      <c r="BQ162" s="845">
        <v>2</v>
      </c>
      <c r="BR162" s="845">
        <v>2</v>
      </c>
      <c r="BS162" s="845">
        <v>2</v>
      </c>
      <c r="BT162" s="845">
        <v>2</v>
      </c>
      <c r="BU162" s="845">
        <v>2</v>
      </c>
      <c r="BV162" s="845">
        <v>2</v>
      </c>
      <c r="BW162" s="845">
        <v>2</v>
      </c>
      <c r="BX162" s="845">
        <v>2</v>
      </c>
      <c r="BY162" s="845">
        <v>2</v>
      </c>
      <c r="BZ162" s="845">
        <v>2</v>
      </c>
      <c r="CA162" s="840">
        <v>1</v>
      </c>
      <c r="CB162" s="845">
        <v>2</v>
      </c>
      <c r="CC162" s="845">
        <v>2</v>
      </c>
      <c r="CD162" s="191">
        <f t="shared" si="135"/>
        <v>19</v>
      </c>
      <c r="CE162" s="867">
        <f t="shared" si="136"/>
        <v>0.79166666666666663</v>
      </c>
      <c r="CF162" s="191">
        <f t="shared" si="137"/>
        <v>5</v>
      </c>
      <c r="CG162" s="867">
        <f t="shared" si="138"/>
        <v>0.20833333333333334</v>
      </c>
      <c r="CH162" s="191">
        <f t="shared" ref="CH162:CH168" si="141">COUNTIF($BF162:$CC162,0)</f>
        <v>0</v>
      </c>
      <c r="CI162" s="868">
        <f t="shared" si="139"/>
        <v>0</v>
      </c>
      <c r="CJ162" s="191">
        <f t="shared" si="140"/>
        <v>1.7916666666666667</v>
      </c>
      <c r="CK162" s="869" t="str">
        <f t="shared" ref="CK162:CK164" si="142">IF(CJ162&gt;=1.6,"Đạt mục tiêu",IF(CJ162&gt;=1,"Cần cố gắng","Chưa đạt"))</f>
        <v>Đạt mục tiêu</v>
      </c>
    </row>
    <row r="163" spans="1:89" s="173" customFormat="1" ht="78.75" hidden="1">
      <c r="A163" s="171">
        <v>138</v>
      </c>
      <c r="B163" s="178">
        <v>138</v>
      </c>
      <c r="C163" s="402" t="s">
        <v>432</v>
      </c>
      <c r="D163" s="244" t="s">
        <v>14</v>
      </c>
      <c r="E163" s="186" t="s">
        <v>438</v>
      </c>
      <c r="F163" s="244" t="s">
        <v>17</v>
      </c>
      <c r="G163" s="186" t="s">
        <v>439</v>
      </c>
      <c r="H163" s="542" t="s">
        <v>1049</v>
      </c>
      <c r="I163" s="540" t="s">
        <v>275</v>
      </c>
      <c r="J163" s="864" t="s">
        <v>25</v>
      </c>
      <c r="K163" s="540"/>
      <c r="L163" s="541" t="s">
        <v>16</v>
      </c>
      <c r="M163" s="540"/>
      <c r="N163" s="845"/>
      <c r="O163" s="845"/>
      <c r="P163" s="540"/>
      <c r="Q163" s="540"/>
      <c r="R163" s="540"/>
      <c r="S163" s="540"/>
      <c r="T163" s="540"/>
      <c r="U163" s="194">
        <f t="shared" si="90"/>
        <v>1</v>
      </c>
      <c r="V163" s="540"/>
      <c r="W163" s="540"/>
      <c r="X163" s="540"/>
      <c r="Y163" s="540"/>
      <c r="Z163" s="540" t="s">
        <v>724</v>
      </c>
      <c r="AA163" s="540" t="s">
        <v>726</v>
      </c>
      <c r="AB163" s="540" t="s">
        <v>723</v>
      </c>
      <c r="AC163" s="540" t="s">
        <v>724</v>
      </c>
      <c r="AD163" s="540"/>
      <c r="AE163" s="540"/>
      <c r="AF163" s="540"/>
      <c r="AG163" s="540"/>
      <c r="AH163" s="540"/>
      <c r="AI163" s="540"/>
      <c r="AJ163" s="540"/>
      <c r="AK163" s="540"/>
      <c r="AL163" s="540"/>
      <c r="AM163" s="540"/>
      <c r="AN163" s="540"/>
      <c r="AO163" s="540"/>
      <c r="AP163" s="540"/>
      <c r="AQ163" s="540"/>
      <c r="AR163" s="540"/>
      <c r="AS163" s="540"/>
      <c r="AT163" s="540"/>
      <c r="AU163" s="540"/>
      <c r="AV163" s="540"/>
      <c r="AW163" s="540"/>
      <c r="AX163" s="540"/>
      <c r="AY163" s="540"/>
      <c r="AZ163" s="540"/>
      <c r="BA163" s="540"/>
      <c r="BB163" s="540"/>
      <c r="BC163" s="540"/>
      <c r="BD163" s="540"/>
      <c r="BE163" s="540"/>
      <c r="BF163" s="845">
        <v>2</v>
      </c>
      <c r="BG163" s="845">
        <v>2</v>
      </c>
      <c r="BH163" s="845">
        <v>2</v>
      </c>
      <c r="BI163" s="845">
        <v>2</v>
      </c>
      <c r="BJ163" s="845">
        <v>2</v>
      </c>
      <c r="BK163" s="845">
        <v>2</v>
      </c>
      <c r="BL163" s="845">
        <v>2</v>
      </c>
      <c r="BM163" s="845">
        <v>2</v>
      </c>
      <c r="BN163" s="845">
        <v>2</v>
      </c>
      <c r="BO163" s="845">
        <v>1</v>
      </c>
      <c r="BP163" s="845">
        <v>1</v>
      </c>
      <c r="BQ163" s="845">
        <v>2</v>
      </c>
      <c r="BR163" s="845">
        <v>2</v>
      </c>
      <c r="BS163" s="845">
        <v>1</v>
      </c>
      <c r="BT163" s="845">
        <v>2</v>
      </c>
      <c r="BU163" s="845">
        <v>2</v>
      </c>
      <c r="BV163" s="845">
        <v>2</v>
      </c>
      <c r="BW163" s="845">
        <v>2</v>
      </c>
      <c r="BX163" s="845">
        <v>2</v>
      </c>
      <c r="BY163" s="845">
        <v>2</v>
      </c>
      <c r="BZ163" s="845">
        <v>2</v>
      </c>
      <c r="CA163" s="840">
        <v>1</v>
      </c>
      <c r="CB163" s="845">
        <v>2</v>
      </c>
      <c r="CC163" s="845">
        <v>2</v>
      </c>
      <c r="CD163" s="191">
        <f t="shared" si="135"/>
        <v>20</v>
      </c>
      <c r="CE163" s="867">
        <f t="shared" si="136"/>
        <v>0.83333333333333337</v>
      </c>
      <c r="CF163" s="191">
        <f t="shared" si="137"/>
        <v>4</v>
      </c>
      <c r="CG163" s="867">
        <f t="shared" si="138"/>
        <v>0.16666666666666666</v>
      </c>
      <c r="CH163" s="191">
        <f t="shared" si="141"/>
        <v>0</v>
      </c>
      <c r="CI163" s="868">
        <f t="shared" si="139"/>
        <v>0</v>
      </c>
      <c r="CJ163" s="191">
        <f t="shared" si="140"/>
        <v>1.8333333333333333</v>
      </c>
      <c r="CK163" s="869" t="str">
        <f t="shared" si="142"/>
        <v>Đạt mục tiêu</v>
      </c>
    </row>
    <row r="164" spans="1:89" s="170" customFormat="1" ht="78.75" hidden="1">
      <c r="A164" s="171">
        <v>139</v>
      </c>
      <c r="B164" s="178">
        <v>139</v>
      </c>
      <c r="C164" s="402" t="s">
        <v>432</v>
      </c>
      <c r="D164" s="244" t="s">
        <v>14</v>
      </c>
      <c r="E164" s="186" t="s">
        <v>438</v>
      </c>
      <c r="F164" s="244" t="s">
        <v>17</v>
      </c>
      <c r="G164" s="186" t="s">
        <v>433</v>
      </c>
      <c r="H164" s="210" t="s">
        <v>983</v>
      </c>
      <c r="I164" s="840" t="s">
        <v>275</v>
      </c>
      <c r="J164" s="836" t="s">
        <v>25</v>
      </c>
      <c r="K164" s="840"/>
      <c r="L164" s="840"/>
      <c r="M164" s="416" t="s">
        <v>16</v>
      </c>
      <c r="N164" s="840"/>
      <c r="O164" s="840"/>
      <c r="P164" s="840"/>
      <c r="Q164" s="840"/>
      <c r="R164" s="840"/>
      <c r="S164" s="840"/>
      <c r="T164" s="840"/>
      <c r="U164" s="237">
        <f t="shared" si="90"/>
        <v>1</v>
      </c>
      <c r="V164" s="840"/>
      <c r="W164" s="840"/>
      <c r="X164" s="840"/>
      <c r="Y164" s="840"/>
      <c r="Z164" s="840"/>
      <c r="AA164" s="840"/>
      <c r="AB164" s="840"/>
      <c r="AC164" s="840"/>
      <c r="AD164" s="840" t="s">
        <v>726</v>
      </c>
      <c r="AE164" s="840" t="s">
        <v>723</v>
      </c>
      <c r="AF164" s="840" t="s">
        <v>726</v>
      </c>
      <c r="AG164" s="840" t="s">
        <v>723</v>
      </c>
      <c r="AH164" s="840"/>
      <c r="AI164" s="840"/>
      <c r="AJ164" s="840"/>
      <c r="AK164" s="840"/>
      <c r="AL164" s="840"/>
      <c r="AM164" s="840"/>
      <c r="AN164" s="840"/>
      <c r="AO164" s="840"/>
      <c r="AP164" s="840"/>
      <c r="AQ164" s="840"/>
      <c r="AR164" s="840"/>
      <c r="AS164" s="840"/>
      <c r="AT164" s="840"/>
      <c r="AU164" s="840"/>
      <c r="AV164" s="840"/>
      <c r="AW164" s="840"/>
      <c r="AX164" s="840"/>
      <c r="AY164" s="840"/>
      <c r="AZ164" s="840"/>
      <c r="BA164" s="840"/>
      <c r="BB164" s="840"/>
      <c r="BC164" s="840"/>
      <c r="BD164" s="840"/>
      <c r="BE164" s="840"/>
      <c r="BF164" s="840">
        <v>2</v>
      </c>
      <c r="BG164" s="840">
        <v>1</v>
      </c>
      <c r="BH164" s="840">
        <v>2</v>
      </c>
      <c r="BI164" s="840">
        <v>2</v>
      </c>
      <c r="BJ164" s="840">
        <v>2</v>
      </c>
      <c r="BK164" s="840">
        <v>2</v>
      </c>
      <c r="BL164" s="840">
        <v>2</v>
      </c>
      <c r="BM164" s="840">
        <v>2</v>
      </c>
      <c r="BN164" s="840">
        <v>2</v>
      </c>
      <c r="BO164" s="840">
        <v>2</v>
      </c>
      <c r="BP164" s="840">
        <v>2</v>
      </c>
      <c r="BQ164" s="840">
        <v>2</v>
      </c>
      <c r="BR164" s="840">
        <v>1</v>
      </c>
      <c r="BS164" s="840">
        <v>1</v>
      </c>
      <c r="BT164" s="840">
        <v>1</v>
      </c>
      <c r="BU164" s="840">
        <v>2</v>
      </c>
      <c r="BV164" s="840">
        <v>2</v>
      </c>
      <c r="BW164" s="840">
        <v>2</v>
      </c>
      <c r="BX164" s="840">
        <v>2</v>
      </c>
      <c r="BY164" s="840">
        <v>2</v>
      </c>
      <c r="BZ164" s="840">
        <v>2</v>
      </c>
      <c r="CA164" s="840">
        <v>1</v>
      </c>
      <c r="CB164" s="840">
        <v>2</v>
      </c>
      <c r="CC164" s="840">
        <v>2</v>
      </c>
      <c r="CD164" s="888">
        <f t="shared" si="135"/>
        <v>19</v>
      </c>
      <c r="CE164" s="889">
        <f t="shared" si="136"/>
        <v>0.79166666666666663</v>
      </c>
      <c r="CF164" s="888">
        <f t="shared" si="137"/>
        <v>5</v>
      </c>
      <c r="CG164" s="889">
        <f t="shared" si="138"/>
        <v>0.20833333333333334</v>
      </c>
      <c r="CH164" s="888">
        <f t="shared" si="141"/>
        <v>0</v>
      </c>
      <c r="CI164" s="890">
        <f t="shared" si="139"/>
        <v>0</v>
      </c>
      <c r="CJ164" s="888">
        <f t="shared" si="140"/>
        <v>1.7916666666666667</v>
      </c>
      <c r="CK164" s="891" t="str">
        <f t="shared" si="142"/>
        <v>Đạt mục tiêu</v>
      </c>
    </row>
    <row r="165" spans="1:89" ht="78.75" hidden="1">
      <c r="A165" s="839">
        <v>140</v>
      </c>
      <c r="B165" s="178">
        <v>140</v>
      </c>
      <c r="C165" s="402" t="s">
        <v>432</v>
      </c>
      <c r="D165" s="244" t="s">
        <v>14</v>
      </c>
      <c r="E165" s="212" t="s">
        <v>438</v>
      </c>
      <c r="F165" s="244" t="s">
        <v>17</v>
      </c>
      <c r="G165" s="186" t="s">
        <v>440</v>
      </c>
      <c r="H165" s="240" t="s">
        <v>715</v>
      </c>
      <c r="I165" s="540" t="s">
        <v>275</v>
      </c>
      <c r="J165" s="864" t="s">
        <v>25</v>
      </c>
      <c r="K165" s="540"/>
      <c r="L165" s="540"/>
      <c r="M165" s="540"/>
      <c r="N165" s="839" t="s">
        <v>16</v>
      </c>
      <c r="O165" s="845"/>
      <c r="P165" s="540"/>
      <c r="Q165" s="540"/>
      <c r="R165" s="540"/>
      <c r="S165" s="540"/>
      <c r="T165" s="540"/>
      <c r="U165" s="194">
        <f t="shared" si="90"/>
        <v>1</v>
      </c>
      <c r="V165" s="540"/>
      <c r="W165" s="540"/>
      <c r="X165" s="540"/>
      <c r="Y165" s="540"/>
      <c r="Z165" s="540"/>
      <c r="AA165" s="540"/>
      <c r="AB165" s="540"/>
      <c r="AC165" s="540"/>
      <c r="AD165" s="540"/>
      <c r="AE165" s="540"/>
      <c r="AF165" s="540"/>
      <c r="AG165" s="540"/>
      <c r="AH165" s="839" t="s">
        <v>726</v>
      </c>
      <c r="AI165" s="839" t="s">
        <v>726</v>
      </c>
      <c r="AJ165" s="839" t="s">
        <v>723</v>
      </c>
      <c r="AK165" s="839" t="s">
        <v>726</v>
      </c>
      <c r="AL165" s="839" t="s">
        <v>724</v>
      </c>
      <c r="AM165" s="540"/>
      <c r="AN165" s="540"/>
      <c r="AO165" s="540"/>
      <c r="AP165" s="540"/>
      <c r="AQ165" s="540"/>
      <c r="AR165" s="540"/>
      <c r="AS165" s="540"/>
      <c r="AT165" s="540"/>
      <c r="AU165" s="540"/>
      <c r="AV165" s="540"/>
      <c r="AW165" s="540"/>
      <c r="AX165" s="540"/>
      <c r="AY165" s="540"/>
      <c r="AZ165" s="540"/>
      <c r="BA165" s="540"/>
      <c r="BB165" s="540"/>
      <c r="BC165" s="540"/>
      <c r="BD165" s="540"/>
      <c r="BE165" s="540"/>
      <c r="BF165" s="540">
        <v>2</v>
      </c>
      <c r="BG165" s="540">
        <v>2</v>
      </c>
      <c r="BH165" s="540">
        <v>2</v>
      </c>
      <c r="BI165" s="540">
        <v>1</v>
      </c>
      <c r="BJ165" s="540">
        <v>2</v>
      </c>
      <c r="BK165" s="540">
        <v>1</v>
      </c>
      <c r="BL165" s="540">
        <v>2</v>
      </c>
      <c r="BM165" s="540">
        <v>2</v>
      </c>
      <c r="BN165" s="540">
        <v>2</v>
      </c>
      <c r="BO165" s="540">
        <v>1</v>
      </c>
      <c r="BP165" s="540">
        <v>2</v>
      </c>
      <c r="BQ165" s="540">
        <v>2</v>
      </c>
      <c r="BR165" s="540">
        <v>2</v>
      </c>
      <c r="BS165" s="540">
        <v>2</v>
      </c>
      <c r="BT165" s="540">
        <v>1</v>
      </c>
      <c r="BU165" s="540">
        <v>1</v>
      </c>
      <c r="BV165" s="540">
        <v>2</v>
      </c>
      <c r="BW165" s="540">
        <v>2</v>
      </c>
      <c r="BX165" s="540">
        <v>2</v>
      </c>
      <c r="BY165" s="540">
        <v>2</v>
      </c>
      <c r="BZ165" s="540">
        <v>2</v>
      </c>
      <c r="CA165" s="840">
        <v>1</v>
      </c>
      <c r="CB165" s="540">
        <v>2</v>
      </c>
      <c r="CC165" s="540">
        <v>1</v>
      </c>
      <c r="CD165" s="541">
        <f t="shared" si="135"/>
        <v>17</v>
      </c>
      <c r="CE165" s="873">
        <f t="shared" si="136"/>
        <v>0.70833333333333337</v>
      </c>
      <c r="CF165" s="541">
        <f t="shared" si="137"/>
        <v>7</v>
      </c>
      <c r="CG165" s="873">
        <f t="shared" si="138"/>
        <v>0.29166666666666669</v>
      </c>
      <c r="CH165" s="541">
        <f t="shared" si="141"/>
        <v>0</v>
      </c>
      <c r="CI165" s="873">
        <f t="shared" si="139"/>
        <v>0</v>
      </c>
      <c r="CJ165" s="541">
        <f t="shared" si="140"/>
        <v>1.7083333333333333</v>
      </c>
      <c r="CK165" s="874" t="str">
        <f>IF(CJ165&gt;=1.6,"Đạt mục tiêu",IF(CJ165&gt;=1,"Cần cố gắng","Chưa đạt"))</f>
        <v>Đạt mục tiêu</v>
      </c>
    </row>
    <row r="166" spans="1:89" ht="78.75" hidden="1">
      <c r="A166" s="839"/>
      <c r="B166" s="178"/>
      <c r="C166" s="402" t="s">
        <v>432</v>
      </c>
      <c r="D166" s="244"/>
      <c r="E166" s="212"/>
      <c r="F166" s="244"/>
      <c r="G166" s="186" t="s">
        <v>434</v>
      </c>
      <c r="H166" s="542" t="s">
        <v>1408</v>
      </c>
      <c r="I166" s="540"/>
      <c r="J166" s="864"/>
      <c r="K166" s="540"/>
      <c r="L166" s="540"/>
      <c r="M166" s="540"/>
      <c r="N166" s="839"/>
      <c r="O166" s="845"/>
      <c r="P166" s="540"/>
      <c r="Q166" s="540"/>
      <c r="R166" s="540"/>
      <c r="S166" s="540"/>
      <c r="T166" s="540"/>
      <c r="U166" s="194"/>
      <c r="V166" s="540"/>
      <c r="W166" s="540"/>
      <c r="X166" s="540"/>
      <c r="Y166" s="540"/>
      <c r="Z166" s="540"/>
      <c r="AA166" s="540"/>
      <c r="AB166" s="540"/>
      <c r="AC166" s="540"/>
      <c r="AD166" s="540"/>
      <c r="AE166" s="540"/>
      <c r="AF166" s="540"/>
      <c r="AG166" s="540"/>
      <c r="AH166" s="839"/>
      <c r="AI166" s="839"/>
      <c r="AJ166" s="839"/>
      <c r="AK166" s="839"/>
      <c r="AL166" s="839"/>
      <c r="AM166" s="540"/>
      <c r="AN166" s="540"/>
      <c r="AO166" s="540"/>
      <c r="AP166" s="540"/>
      <c r="AQ166" s="540" t="s">
        <v>723</v>
      </c>
      <c r="AR166" s="540" t="s">
        <v>724</v>
      </c>
      <c r="AS166" s="540" t="s">
        <v>726</v>
      </c>
      <c r="AT166" s="540"/>
      <c r="AU166" s="540"/>
      <c r="AV166" s="540"/>
      <c r="AW166" s="540"/>
      <c r="AX166" s="540"/>
      <c r="AY166" s="540"/>
      <c r="AZ166" s="540"/>
      <c r="BA166" s="540"/>
      <c r="BB166" s="540"/>
      <c r="BC166" s="540"/>
      <c r="BD166" s="540"/>
      <c r="BE166" s="540"/>
      <c r="BF166" s="840">
        <v>2</v>
      </c>
      <c r="BG166" s="840">
        <v>1</v>
      </c>
      <c r="BH166" s="840">
        <v>2</v>
      </c>
      <c r="BI166" s="840">
        <v>2</v>
      </c>
      <c r="BJ166" s="840">
        <v>2</v>
      </c>
      <c r="BK166" s="840">
        <v>2</v>
      </c>
      <c r="BL166" s="840">
        <v>2</v>
      </c>
      <c r="BM166" s="840">
        <v>2</v>
      </c>
      <c r="BN166" s="840">
        <v>2</v>
      </c>
      <c r="BO166" s="840">
        <v>2</v>
      </c>
      <c r="BP166" s="840">
        <v>2</v>
      </c>
      <c r="BQ166" s="840">
        <v>2</v>
      </c>
      <c r="BR166" s="840">
        <v>1</v>
      </c>
      <c r="BS166" s="840">
        <v>1</v>
      </c>
      <c r="BT166" s="840">
        <v>1</v>
      </c>
      <c r="BU166" s="840">
        <v>2</v>
      </c>
      <c r="BV166" s="840">
        <v>2</v>
      </c>
      <c r="BW166" s="840">
        <v>2</v>
      </c>
      <c r="BX166" s="840">
        <v>2</v>
      </c>
      <c r="BY166" s="840">
        <v>2</v>
      </c>
      <c r="BZ166" s="840">
        <v>2</v>
      </c>
      <c r="CA166" s="840">
        <v>1</v>
      </c>
      <c r="CB166" s="840">
        <v>2</v>
      </c>
      <c r="CC166" s="840">
        <v>2</v>
      </c>
      <c r="CD166" s="541">
        <f t="shared" si="135"/>
        <v>19</v>
      </c>
      <c r="CE166" s="873">
        <f t="shared" si="136"/>
        <v>0.79166666666666663</v>
      </c>
      <c r="CF166" s="541">
        <f t="shared" si="137"/>
        <v>5</v>
      </c>
      <c r="CG166" s="873">
        <f t="shared" si="138"/>
        <v>0.20833333333333334</v>
      </c>
      <c r="CH166" s="541">
        <f t="shared" si="141"/>
        <v>0</v>
      </c>
      <c r="CI166" s="873">
        <f t="shared" si="139"/>
        <v>0</v>
      </c>
      <c r="CJ166" s="541">
        <f t="shared" si="140"/>
        <v>1.7916666666666667</v>
      </c>
      <c r="CK166" s="874" t="str">
        <f>IF(CJ166&gt;=1.6,"Đạt mục tiêu",IF(CJ166&gt;=1,"Cần cố gắng","Chưa đạt"))</f>
        <v>Đạt mục tiêu</v>
      </c>
    </row>
    <row r="167" spans="1:89" s="173" customFormat="1" ht="56.25" hidden="1">
      <c r="A167" s="171">
        <v>141</v>
      </c>
      <c r="B167" s="178">
        <v>141</v>
      </c>
      <c r="C167" s="402" t="s">
        <v>432</v>
      </c>
      <c r="D167" s="244" t="s">
        <v>14</v>
      </c>
      <c r="E167" s="186" t="s">
        <v>438</v>
      </c>
      <c r="F167" s="244" t="s">
        <v>17</v>
      </c>
      <c r="G167" s="186" t="s">
        <v>1401</v>
      </c>
      <c r="H167" s="542" t="s">
        <v>1176</v>
      </c>
      <c r="I167" s="540" t="s">
        <v>275</v>
      </c>
      <c r="J167" s="864" t="s">
        <v>25</v>
      </c>
      <c r="K167" s="540"/>
      <c r="L167" s="540"/>
      <c r="M167" s="540"/>
      <c r="N167" s="191"/>
      <c r="O167" s="845"/>
      <c r="P167" s="541" t="s">
        <v>16</v>
      </c>
      <c r="Q167" s="540"/>
      <c r="R167" s="540"/>
      <c r="S167" s="540"/>
      <c r="T167" s="540"/>
      <c r="U167" s="194">
        <f t="shared" si="90"/>
        <v>1</v>
      </c>
      <c r="V167" s="540"/>
      <c r="W167" s="540"/>
      <c r="X167" s="540"/>
      <c r="Y167" s="540"/>
      <c r="Z167" s="540"/>
      <c r="AA167" s="540"/>
      <c r="AB167" s="540"/>
      <c r="AC167" s="540"/>
      <c r="AD167" s="540"/>
      <c r="AE167" s="540"/>
      <c r="AF167" s="540"/>
      <c r="AG167" s="540"/>
      <c r="AH167" s="540"/>
      <c r="AI167" s="540"/>
      <c r="AJ167" s="540"/>
      <c r="AK167" s="540"/>
      <c r="AL167" s="540"/>
      <c r="AM167" s="540"/>
      <c r="AN167" s="540"/>
      <c r="AO167" s="540"/>
      <c r="AP167" s="540"/>
      <c r="AQ167" s="540" t="s">
        <v>726</v>
      </c>
      <c r="AR167" s="540" t="s">
        <v>723</v>
      </c>
      <c r="AS167" s="540" t="s">
        <v>724</v>
      </c>
      <c r="AT167" s="540"/>
      <c r="AU167" s="540"/>
      <c r="AV167" s="540"/>
      <c r="AW167" s="540"/>
      <c r="AX167" s="540"/>
      <c r="AY167" s="540"/>
      <c r="AZ167" s="540"/>
      <c r="BA167" s="540"/>
      <c r="BB167" s="540"/>
      <c r="BC167" s="540"/>
      <c r="BD167" s="540"/>
      <c r="BE167" s="540"/>
      <c r="BF167" s="540">
        <v>2</v>
      </c>
      <c r="BG167" s="540">
        <v>1</v>
      </c>
      <c r="BH167" s="540">
        <v>1</v>
      </c>
      <c r="BI167" s="540">
        <v>2</v>
      </c>
      <c r="BJ167" s="540">
        <v>2</v>
      </c>
      <c r="BK167" s="540">
        <v>2</v>
      </c>
      <c r="BL167" s="540">
        <v>2</v>
      </c>
      <c r="BM167" s="540">
        <v>2</v>
      </c>
      <c r="BN167" s="540">
        <v>2</v>
      </c>
      <c r="BO167" s="540">
        <v>2</v>
      </c>
      <c r="BP167" s="540">
        <v>2</v>
      </c>
      <c r="BQ167" s="540">
        <v>2</v>
      </c>
      <c r="BR167" s="540">
        <v>2</v>
      </c>
      <c r="BS167" s="540">
        <v>1</v>
      </c>
      <c r="BT167" s="540">
        <v>1</v>
      </c>
      <c r="BU167" s="540">
        <v>1</v>
      </c>
      <c r="BV167" s="540">
        <v>2</v>
      </c>
      <c r="BW167" s="540">
        <v>2</v>
      </c>
      <c r="BX167" s="540">
        <v>2</v>
      </c>
      <c r="BY167" s="540">
        <v>2</v>
      </c>
      <c r="BZ167" s="540">
        <v>2</v>
      </c>
      <c r="CA167" s="840">
        <v>1</v>
      </c>
      <c r="CB167" s="540">
        <v>2</v>
      </c>
      <c r="CC167" s="540">
        <v>2</v>
      </c>
      <c r="CD167" s="541">
        <f t="shared" si="135"/>
        <v>18</v>
      </c>
      <c r="CE167" s="873">
        <f t="shared" ref="CE167:CE180" si="143">CD167/COUNTA($BF167:$CC167)</f>
        <v>0.75</v>
      </c>
      <c r="CF167" s="541">
        <f t="shared" si="137"/>
        <v>6</v>
      </c>
      <c r="CG167" s="873">
        <f t="shared" si="138"/>
        <v>0.25</v>
      </c>
      <c r="CH167" s="541">
        <f t="shared" si="141"/>
        <v>0</v>
      </c>
      <c r="CI167" s="873">
        <f t="shared" si="139"/>
        <v>0</v>
      </c>
      <c r="CJ167" s="541">
        <f t="shared" si="140"/>
        <v>1.75</v>
      </c>
      <c r="CK167" s="541" t="str">
        <f>IF(CJ167&gt;=1.6,"Đạt mục tiêu",IF(CJ167&gt;=1,"Cần cố gắng","Chưa đạt"))</f>
        <v>Đạt mục tiêu</v>
      </c>
    </row>
    <row r="168" spans="1:89" s="173" customFormat="1" ht="78.75" hidden="1">
      <c r="A168" s="171">
        <v>142</v>
      </c>
      <c r="B168" s="178">
        <v>142</v>
      </c>
      <c r="C168" s="402" t="s">
        <v>432</v>
      </c>
      <c r="D168" s="244" t="s">
        <v>14</v>
      </c>
      <c r="E168" s="186" t="s">
        <v>438</v>
      </c>
      <c r="F168" s="244" t="s">
        <v>17</v>
      </c>
      <c r="G168" s="186" t="s">
        <v>441</v>
      </c>
      <c r="H168" s="542" t="s">
        <v>442</v>
      </c>
      <c r="I168" s="540" t="s">
        <v>275</v>
      </c>
      <c r="J168" s="864" t="s">
        <v>25</v>
      </c>
      <c r="K168" s="540"/>
      <c r="L168" s="540"/>
      <c r="M168" s="540"/>
      <c r="N168" s="191"/>
      <c r="O168" s="191" t="s">
        <v>16</v>
      </c>
      <c r="P168" s="540"/>
      <c r="Q168" s="540"/>
      <c r="R168" s="540"/>
      <c r="S168" s="540"/>
      <c r="T168" s="540"/>
      <c r="U168" s="194">
        <f t="shared" si="90"/>
        <v>1</v>
      </c>
      <c r="V168" s="540"/>
      <c r="W168" s="540"/>
      <c r="X168" s="540"/>
      <c r="Y168" s="540"/>
      <c r="Z168" s="540"/>
      <c r="AA168" s="540"/>
      <c r="AB168" s="540"/>
      <c r="AC168" s="540"/>
      <c r="AD168" s="540"/>
      <c r="AE168" s="540"/>
      <c r="AF168" s="540"/>
      <c r="AG168" s="540"/>
      <c r="AH168" s="540"/>
      <c r="AI168" s="540"/>
      <c r="AJ168" s="540"/>
      <c r="AK168" s="540"/>
      <c r="AL168" s="540"/>
      <c r="AM168" s="540" t="s">
        <v>726</v>
      </c>
      <c r="AN168" s="540" t="s">
        <v>723</v>
      </c>
      <c r="AO168" s="540" t="s">
        <v>726</v>
      </c>
      <c r="AP168" s="540" t="s">
        <v>726</v>
      </c>
      <c r="AQ168" s="540"/>
      <c r="AR168" s="540"/>
      <c r="AS168" s="540"/>
      <c r="AT168" s="540"/>
      <c r="AU168" s="540"/>
      <c r="AV168" s="540"/>
      <c r="AW168" s="540"/>
      <c r="AX168" s="540"/>
      <c r="AY168" s="540"/>
      <c r="AZ168" s="540"/>
      <c r="BA168" s="540"/>
      <c r="BB168" s="540"/>
      <c r="BC168" s="540"/>
      <c r="BD168" s="540"/>
      <c r="BE168" s="540"/>
      <c r="BF168" s="845">
        <v>1</v>
      </c>
      <c r="BG168" s="845">
        <v>2</v>
      </c>
      <c r="BH168" s="845">
        <v>2</v>
      </c>
      <c r="BI168" s="845">
        <v>1</v>
      </c>
      <c r="BJ168" s="845">
        <v>2</v>
      </c>
      <c r="BK168" s="845">
        <v>2</v>
      </c>
      <c r="BL168" s="845">
        <v>2</v>
      </c>
      <c r="BM168" s="845">
        <v>2</v>
      </c>
      <c r="BN168" s="845">
        <v>2</v>
      </c>
      <c r="BO168" s="845">
        <v>2</v>
      </c>
      <c r="BP168" s="845">
        <v>1</v>
      </c>
      <c r="BQ168" s="845">
        <v>2</v>
      </c>
      <c r="BR168" s="845">
        <v>2</v>
      </c>
      <c r="BS168" s="845">
        <v>2</v>
      </c>
      <c r="BT168" s="845">
        <v>2</v>
      </c>
      <c r="BU168" s="845">
        <v>2</v>
      </c>
      <c r="BV168" s="845">
        <v>2</v>
      </c>
      <c r="BW168" s="845">
        <v>2</v>
      </c>
      <c r="BX168" s="845">
        <v>2</v>
      </c>
      <c r="BY168" s="845">
        <v>2</v>
      </c>
      <c r="BZ168" s="845">
        <v>2</v>
      </c>
      <c r="CA168" s="840">
        <v>1</v>
      </c>
      <c r="CB168" s="845">
        <v>2</v>
      </c>
      <c r="CC168" s="845">
        <v>2</v>
      </c>
      <c r="CD168" s="541">
        <f t="shared" si="135"/>
        <v>20</v>
      </c>
      <c r="CE168" s="873">
        <f t="shared" si="143"/>
        <v>0.83333333333333337</v>
      </c>
      <c r="CF168" s="541">
        <f t="shared" si="137"/>
        <v>4</v>
      </c>
      <c r="CG168" s="873">
        <f t="shared" si="138"/>
        <v>0.16666666666666666</v>
      </c>
      <c r="CH168" s="541">
        <f t="shared" si="141"/>
        <v>0</v>
      </c>
      <c r="CI168" s="873">
        <f t="shared" si="139"/>
        <v>0</v>
      </c>
      <c r="CJ168" s="541">
        <f t="shared" si="140"/>
        <v>1.8333333333333333</v>
      </c>
      <c r="CK168" s="874" t="str">
        <f>IF(CJ168&gt;=1.6,"Đạt mục tiêu",IF(CJ168&gt;=1,"Cần cố gắng","Chưa đạt"))</f>
        <v>Đạt mục tiêu</v>
      </c>
    </row>
    <row r="169" spans="1:89" s="173" customFormat="1" ht="51.75" hidden="1" customHeight="1">
      <c r="A169" s="171">
        <v>143</v>
      </c>
      <c r="B169" s="178">
        <v>143</v>
      </c>
      <c r="C169" s="402" t="s">
        <v>432</v>
      </c>
      <c r="D169" s="244" t="s">
        <v>14</v>
      </c>
      <c r="E169" s="186" t="s">
        <v>438</v>
      </c>
      <c r="F169" s="244" t="s">
        <v>17</v>
      </c>
      <c r="G169" s="186" t="s">
        <v>435</v>
      </c>
      <c r="H169" s="542" t="s">
        <v>1412</v>
      </c>
      <c r="I169" s="540" t="s">
        <v>275</v>
      </c>
      <c r="J169" s="864" t="s">
        <v>25</v>
      </c>
      <c r="K169" s="540"/>
      <c r="L169" s="540"/>
      <c r="M169" s="540"/>
      <c r="N169" s="191"/>
      <c r="O169" s="845"/>
      <c r="P169" s="540"/>
      <c r="Q169" s="541" t="s">
        <v>16</v>
      </c>
      <c r="R169" s="540"/>
      <c r="S169" s="540"/>
      <c r="T169" s="540"/>
      <c r="U169" s="194">
        <f t="shared" si="90"/>
        <v>1</v>
      </c>
      <c r="V169" s="540"/>
      <c r="W169" s="540"/>
      <c r="X169" s="540"/>
      <c r="Y169" s="540"/>
      <c r="Z169" s="540"/>
      <c r="AA169" s="540"/>
      <c r="AB169" s="540"/>
      <c r="AC169" s="540"/>
      <c r="AD169" s="540"/>
      <c r="AE169" s="540"/>
      <c r="AF169" s="540"/>
      <c r="AG169" s="540"/>
      <c r="AH169" s="540"/>
      <c r="AI169" s="540"/>
      <c r="AJ169" s="540"/>
      <c r="AK169" s="540"/>
      <c r="AL169" s="540"/>
      <c r="AM169" s="540"/>
      <c r="AN169" s="540"/>
      <c r="AO169" s="540"/>
      <c r="AP169" s="540"/>
      <c r="AQ169" s="540"/>
      <c r="AR169" s="540"/>
      <c r="AS169" s="540"/>
      <c r="AT169" s="540" t="s">
        <v>726</v>
      </c>
      <c r="AU169" s="540" t="s">
        <v>727</v>
      </c>
      <c r="AV169" s="540" t="s">
        <v>726</v>
      </c>
      <c r="AW169" s="540" t="s">
        <v>724</v>
      </c>
      <c r="AX169" s="540"/>
      <c r="AY169" s="540"/>
      <c r="AZ169" s="540"/>
      <c r="BA169" s="540"/>
      <c r="BB169" s="540"/>
      <c r="BC169" s="540"/>
      <c r="BD169" s="540"/>
      <c r="BE169" s="540"/>
      <c r="BF169" s="845">
        <v>2</v>
      </c>
      <c r="BG169" s="845">
        <v>2</v>
      </c>
      <c r="BH169" s="845">
        <v>2</v>
      </c>
      <c r="BI169" s="845">
        <v>2</v>
      </c>
      <c r="BJ169" s="845">
        <v>2</v>
      </c>
      <c r="BK169" s="845">
        <v>2</v>
      </c>
      <c r="BL169" s="845">
        <v>2</v>
      </c>
      <c r="BM169" s="845">
        <v>2</v>
      </c>
      <c r="BN169" s="845">
        <v>2</v>
      </c>
      <c r="BO169" s="845">
        <v>1</v>
      </c>
      <c r="BP169" s="845">
        <v>1</v>
      </c>
      <c r="BQ169" s="845">
        <v>2</v>
      </c>
      <c r="BR169" s="845">
        <v>2</v>
      </c>
      <c r="BS169" s="845">
        <v>1</v>
      </c>
      <c r="BT169" s="845">
        <v>2</v>
      </c>
      <c r="BU169" s="845">
        <v>2</v>
      </c>
      <c r="BV169" s="845">
        <v>2</v>
      </c>
      <c r="BW169" s="845">
        <v>2</v>
      </c>
      <c r="BX169" s="845">
        <v>2</v>
      </c>
      <c r="BY169" s="845">
        <v>2</v>
      </c>
      <c r="BZ169" s="845">
        <v>2</v>
      </c>
      <c r="CA169" s="840">
        <v>1</v>
      </c>
      <c r="CB169" s="845">
        <v>2</v>
      </c>
      <c r="CC169" s="845">
        <v>2</v>
      </c>
      <c r="CD169" s="541">
        <f t="shared" ref="CD169:CD176" si="144">COUNTIF($BF169:$CC169,2)</f>
        <v>20</v>
      </c>
      <c r="CE169" s="873">
        <f t="shared" si="143"/>
        <v>0.83333333333333337</v>
      </c>
      <c r="CF169" s="541">
        <f t="shared" ref="CF169:CF180" si="145">COUNTIF($BF169:$CC169,1)</f>
        <v>4</v>
      </c>
      <c r="CG169" s="873">
        <f t="shared" ref="CG169:CG176" si="146">CF169/COUNTA($BF169:$CC169)</f>
        <v>0.16666666666666666</v>
      </c>
      <c r="CH169" s="541">
        <f t="shared" ref="CH169:CH180" si="147">COUNTIF($BF169:$CC169,0)</f>
        <v>0</v>
      </c>
      <c r="CI169" s="873">
        <f t="shared" ref="CI169:CI180" si="148">CH169/COUNTA($BF169:$CC169)</f>
        <v>0</v>
      </c>
      <c r="CJ169" s="541">
        <f t="shared" ref="CJ169:CJ180" si="149">(((CD169*2)+(CF169*1)+(CH169*0)))/COUNTA($BF169:$CC169)</f>
        <v>1.8333333333333333</v>
      </c>
      <c r="CK169" s="874" t="str">
        <f t="shared" ref="CK169:CK180" si="150">IF(CJ169&gt;=1.6,"Đạt mục tiêu",IF(CJ169&gt;=1,"Cần cố gắng","Chưa đạt"))</f>
        <v>Đạt mục tiêu</v>
      </c>
    </row>
    <row r="170" spans="1:89" s="173" customFormat="1" ht="78.75" hidden="1">
      <c r="A170" s="171">
        <v>144</v>
      </c>
      <c r="B170" s="178">
        <v>144</v>
      </c>
      <c r="C170" s="402" t="s">
        <v>432</v>
      </c>
      <c r="D170" s="244" t="s">
        <v>14</v>
      </c>
      <c r="E170" s="186" t="s">
        <v>438</v>
      </c>
      <c r="F170" s="244" t="s">
        <v>17</v>
      </c>
      <c r="G170" s="186" t="s">
        <v>436</v>
      </c>
      <c r="H170" s="542" t="s">
        <v>1023</v>
      </c>
      <c r="I170" s="540" t="s">
        <v>275</v>
      </c>
      <c r="J170" s="864" t="s">
        <v>25</v>
      </c>
      <c r="K170" s="540"/>
      <c r="L170" s="540"/>
      <c r="M170" s="540"/>
      <c r="N170" s="191"/>
      <c r="O170" s="845"/>
      <c r="P170" s="540"/>
      <c r="Q170" s="540"/>
      <c r="R170" s="540"/>
      <c r="S170" s="541" t="s">
        <v>16</v>
      </c>
      <c r="T170" s="540"/>
      <c r="U170" s="194">
        <f t="shared" si="90"/>
        <v>1</v>
      </c>
      <c r="V170" s="540"/>
      <c r="W170" s="540"/>
      <c r="X170" s="540"/>
      <c r="Y170" s="540"/>
      <c r="Z170" s="540"/>
      <c r="AA170" s="540"/>
      <c r="AB170" s="540"/>
      <c r="AC170" s="540"/>
      <c r="AD170" s="540"/>
      <c r="AE170" s="540"/>
      <c r="AF170" s="540"/>
      <c r="AG170" s="540"/>
      <c r="AH170" s="540"/>
      <c r="AI170" s="540"/>
      <c r="AJ170" s="540"/>
      <c r="AK170" s="540"/>
      <c r="AL170" s="540"/>
      <c r="AM170" s="540"/>
      <c r="AN170" s="540"/>
      <c r="AO170" s="540"/>
      <c r="AP170" s="540"/>
      <c r="AQ170" s="540"/>
      <c r="AR170" s="540"/>
      <c r="AS170" s="540"/>
      <c r="AT170" s="540"/>
      <c r="AU170" s="540"/>
      <c r="AV170" s="540"/>
      <c r="AW170" s="540"/>
      <c r="AX170" s="540"/>
      <c r="AY170" s="540"/>
      <c r="AZ170" s="540" t="s">
        <v>726</v>
      </c>
      <c r="BA170" s="540" t="s">
        <v>723</v>
      </c>
      <c r="BB170" s="540" t="s">
        <v>726</v>
      </c>
      <c r="BC170" s="540" t="s">
        <v>724</v>
      </c>
      <c r="BD170" s="540"/>
      <c r="BE170" s="540"/>
      <c r="BF170" s="845">
        <v>2</v>
      </c>
      <c r="BG170" s="845">
        <v>2</v>
      </c>
      <c r="BH170" s="845">
        <v>2</v>
      </c>
      <c r="BI170" s="845">
        <v>2</v>
      </c>
      <c r="BJ170" s="845">
        <v>2</v>
      </c>
      <c r="BK170" s="845">
        <v>2</v>
      </c>
      <c r="BL170" s="845">
        <v>2</v>
      </c>
      <c r="BM170" s="845">
        <v>2</v>
      </c>
      <c r="BN170" s="845">
        <v>2</v>
      </c>
      <c r="BO170" s="845">
        <v>1</v>
      </c>
      <c r="BP170" s="845">
        <v>1</v>
      </c>
      <c r="BQ170" s="845">
        <v>2</v>
      </c>
      <c r="BR170" s="845">
        <v>2</v>
      </c>
      <c r="BS170" s="845">
        <v>1</v>
      </c>
      <c r="BT170" s="845">
        <v>2</v>
      </c>
      <c r="BU170" s="845">
        <v>2</v>
      </c>
      <c r="BV170" s="845">
        <v>1</v>
      </c>
      <c r="BW170" s="845">
        <v>2</v>
      </c>
      <c r="BX170" s="845">
        <v>2</v>
      </c>
      <c r="BY170" s="845">
        <v>2</v>
      </c>
      <c r="BZ170" s="845">
        <v>2</v>
      </c>
      <c r="CA170" s="840">
        <v>1</v>
      </c>
      <c r="CB170" s="845">
        <v>2</v>
      </c>
      <c r="CC170" s="845">
        <v>2</v>
      </c>
      <c r="CD170" s="541">
        <f t="shared" si="144"/>
        <v>19</v>
      </c>
      <c r="CE170" s="873">
        <f t="shared" si="143"/>
        <v>0.79166666666666663</v>
      </c>
      <c r="CF170" s="541">
        <f t="shared" si="145"/>
        <v>5</v>
      </c>
      <c r="CG170" s="873">
        <f t="shared" si="146"/>
        <v>0.20833333333333334</v>
      </c>
      <c r="CH170" s="541">
        <f t="shared" si="147"/>
        <v>0</v>
      </c>
      <c r="CI170" s="873">
        <f t="shared" si="148"/>
        <v>0</v>
      </c>
      <c r="CJ170" s="541">
        <f t="shared" si="149"/>
        <v>1.7916666666666667</v>
      </c>
      <c r="CK170" s="874" t="str">
        <f t="shared" si="150"/>
        <v>Đạt mục tiêu</v>
      </c>
    </row>
    <row r="171" spans="1:89" s="173" customFormat="1" ht="66.75" customHeight="1">
      <c r="A171" s="171">
        <v>145</v>
      </c>
      <c r="B171" s="178">
        <v>145</v>
      </c>
      <c r="C171" s="402" t="s">
        <v>432</v>
      </c>
      <c r="D171" s="244" t="s">
        <v>14</v>
      </c>
      <c r="E171" s="186" t="s">
        <v>438</v>
      </c>
      <c r="F171" s="244" t="s">
        <v>17</v>
      </c>
      <c r="G171" s="540" t="s">
        <v>342</v>
      </c>
      <c r="H171" s="552" t="s">
        <v>738</v>
      </c>
      <c r="I171" s="540" t="s">
        <v>275</v>
      </c>
      <c r="J171" s="864" t="s">
        <v>25</v>
      </c>
      <c r="K171" s="540"/>
      <c r="L171" s="540"/>
      <c r="M171" s="540"/>
      <c r="N171" s="191"/>
      <c r="O171" s="845"/>
      <c r="P171" s="540"/>
      <c r="Q171" s="540"/>
      <c r="R171" s="540"/>
      <c r="S171" s="540"/>
      <c r="T171" s="541" t="s">
        <v>16</v>
      </c>
      <c r="U171" s="194">
        <f t="shared" si="90"/>
        <v>1</v>
      </c>
      <c r="V171" s="540"/>
      <c r="W171" s="540"/>
      <c r="X171" s="540"/>
      <c r="Y171" s="540"/>
      <c r="Z171" s="540"/>
      <c r="AA171" s="540"/>
      <c r="AB171" s="540"/>
      <c r="AC171" s="540"/>
      <c r="AD171" s="540"/>
      <c r="AE171" s="540"/>
      <c r="AF171" s="540"/>
      <c r="AG171" s="540"/>
      <c r="AH171" s="540"/>
      <c r="AI171" s="540"/>
      <c r="AJ171" s="540"/>
      <c r="AK171" s="540"/>
      <c r="AL171" s="540"/>
      <c r="AM171" s="540"/>
      <c r="AN171" s="540"/>
      <c r="AO171" s="540"/>
      <c r="AP171" s="540"/>
      <c r="AQ171" s="540"/>
      <c r="AR171" s="540"/>
      <c r="AS171" s="540"/>
      <c r="AT171" s="540"/>
      <c r="AU171" s="540"/>
      <c r="AV171" s="540"/>
      <c r="AW171" s="540"/>
      <c r="AX171" s="540"/>
      <c r="AY171" s="540"/>
      <c r="AZ171" s="540"/>
      <c r="BA171" s="540"/>
      <c r="BB171" s="540"/>
      <c r="BC171" s="540"/>
      <c r="BD171" s="540" t="s">
        <v>723</v>
      </c>
      <c r="BE171" s="540" t="s">
        <v>726</v>
      </c>
      <c r="BF171" s="845">
        <v>2</v>
      </c>
      <c r="BG171" s="845">
        <v>2</v>
      </c>
      <c r="BH171" s="845">
        <v>2</v>
      </c>
      <c r="BI171" s="845">
        <v>2</v>
      </c>
      <c r="BJ171" s="845">
        <v>2</v>
      </c>
      <c r="BK171" s="845">
        <v>2</v>
      </c>
      <c r="BL171" s="845">
        <v>2</v>
      </c>
      <c r="BM171" s="845">
        <v>2</v>
      </c>
      <c r="BN171" s="845">
        <v>2</v>
      </c>
      <c r="BO171" s="845">
        <v>1</v>
      </c>
      <c r="BP171" s="845">
        <v>1</v>
      </c>
      <c r="BQ171" s="845">
        <v>2</v>
      </c>
      <c r="BR171" s="845">
        <v>2</v>
      </c>
      <c r="BS171" s="845">
        <v>1</v>
      </c>
      <c r="BT171" s="845">
        <v>2</v>
      </c>
      <c r="BU171" s="845">
        <v>2</v>
      </c>
      <c r="BV171" s="845">
        <v>2</v>
      </c>
      <c r="BW171" s="845">
        <v>2</v>
      </c>
      <c r="BX171" s="845">
        <v>2</v>
      </c>
      <c r="BY171" s="845">
        <v>2</v>
      </c>
      <c r="BZ171" s="845">
        <v>2</v>
      </c>
      <c r="CA171" s="840">
        <v>1</v>
      </c>
      <c r="CB171" s="845">
        <v>2</v>
      </c>
      <c r="CC171" s="845">
        <v>2</v>
      </c>
      <c r="CD171" s="541">
        <f t="shared" si="144"/>
        <v>20</v>
      </c>
      <c r="CE171" s="873">
        <f t="shared" si="143"/>
        <v>0.83333333333333337</v>
      </c>
      <c r="CF171" s="541">
        <f t="shared" si="145"/>
        <v>4</v>
      </c>
      <c r="CG171" s="873">
        <f t="shared" si="146"/>
        <v>0.16666666666666666</v>
      </c>
      <c r="CH171" s="541">
        <f t="shared" si="147"/>
        <v>0</v>
      </c>
      <c r="CI171" s="873">
        <f t="shared" si="148"/>
        <v>0</v>
      </c>
      <c r="CJ171" s="541">
        <f t="shared" si="149"/>
        <v>1.8333333333333333</v>
      </c>
      <c r="CK171" s="874" t="str">
        <f t="shared" si="150"/>
        <v>Đạt mục tiêu</v>
      </c>
    </row>
    <row r="172" spans="1:89" s="173" customFormat="1" ht="79.5" hidden="1" customHeight="1">
      <c r="A172" s="171">
        <v>146</v>
      </c>
      <c r="B172" s="178">
        <v>146</v>
      </c>
      <c r="C172" s="402" t="s">
        <v>432</v>
      </c>
      <c r="D172" s="836"/>
      <c r="E172" s="402" t="s">
        <v>143</v>
      </c>
      <c r="F172" s="836"/>
      <c r="G172" s="540" t="s">
        <v>443</v>
      </c>
      <c r="H172" s="542" t="s">
        <v>1024</v>
      </c>
      <c r="I172" s="540" t="s">
        <v>275</v>
      </c>
      <c r="J172" s="864" t="s">
        <v>25</v>
      </c>
      <c r="K172" s="540"/>
      <c r="L172" s="540"/>
      <c r="M172" s="540"/>
      <c r="N172" s="191"/>
      <c r="O172" s="845"/>
      <c r="P172" s="540"/>
      <c r="Q172" s="540"/>
      <c r="R172" s="540"/>
      <c r="S172" s="541" t="s">
        <v>16</v>
      </c>
      <c r="T172" s="540"/>
      <c r="U172" s="194">
        <f t="shared" si="90"/>
        <v>1</v>
      </c>
      <c r="V172" s="540"/>
      <c r="W172" s="540"/>
      <c r="X172" s="540"/>
      <c r="Y172" s="540"/>
      <c r="Z172" s="540"/>
      <c r="AA172" s="540"/>
      <c r="AB172" s="540"/>
      <c r="AC172" s="540"/>
      <c r="AD172" s="540"/>
      <c r="AE172" s="540"/>
      <c r="AF172" s="540"/>
      <c r="AG172" s="540"/>
      <c r="AH172" s="540"/>
      <c r="AI172" s="540"/>
      <c r="AJ172" s="540"/>
      <c r="AK172" s="540"/>
      <c r="AL172" s="540"/>
      <c r="AM172" s="540"/>
      <c r="AN172" s="540"/>
      <c r="AO172" s="540"/>
      <c r="AP172" s="540"/>
      <c r="AQ172" s="540"/>
      <c r="AR172" s="540"/>
      <c r="AS172" s="540"/>
      <c r="AT172" s="540"/>
      <c r="AU172" s="540"/>
      <c r="AV172" s="540"/>
      <c r="AW172" s="540"/>
      <c r="AX172" s="540"/>
      <c r="AY172" s="540"/>
      <c r="AZ172" s="540" t="s">
        <v>723</v>
      </c>
      <c r="BA172" s="540" t="s">
        <v>726</v>
      </c>
      <c r="BB172" s="540" t="s">
        <v>723</v>
      </c>
      <c r="BC172" s="540" t="s">
        <v>724</v>
      </c>
      <c r="BD172" s="540"/>
      <c r="BE172" s="540"/>
      <c r="BF172" s="845">
        <v>2</v>
      </c>
      <c r="BG172" s="845">
        <v>2</v>
      </c>
      <c r="BH172" s="845">
        <v>2</v>
      </c>
      <c r="BI172" s="845">
        <v>2</v>
      </c>
      <c r="BJ172" s="845">
        <v>2</v>
      </c>
      <c r="BK172" s="845">
        <v>2</v>
      </c>
      <c r="BL172" s="845">
        <v>2</v>
      </c>
      <c r="BM172" s="845">
        <v>2</v>
      </c>
      <c r="BN172" s="845">
        <v>2</v>
      </c>
      <c r="BO172" s="845">
        <v>1</v>
      </c>
      <c r="BP172" s="845">
        <v>1</v>
      </c>
      <c r="BQ172" s="845">
        <v>2</v>
      </c>
      <c r="BR172" s="845">
        <v>2</v>
      </c>
      <c r="BS172" s="845">
        <v>1</v>
      </c>
      <c r="BT172" s="845">
        <v>2</v>
      </c>
      <c r="BU172" s="845">
        <v>2</v>
      </c>
      <c r="BV172" s="845">
        <v>2</v>
      </c>
      <c r="BW172" s="845">
        <v>2</v>
      </c>
      <c r="BX172" s="845">
        <v>2</v>
      </c>
      <c r="BY172" s="845">
        <v>2</v>
      </c>
      <c r="BZ172" s="845">
        <v>1</v>
      </c>
      <c r="CA172" s="840">
        <v>1</v>
      </c>
      <c r="CB172" s="845">
        <v>2</v>
      </c>
      <c r="CC172" s="845">
        <v>2</v>
      </c>
      <c r="CD172" s="541">
        <f t="shared" si="144"/>
        <v>19</v>
      </c>
      <c r="CE172" s="873">
        <f t="shared" si="143"/>
        <v>0.79166666666666663</v>
      </c>
      <c r="CF172" s="541">
        <f t="shared" si="145"/>
        <v>5</v>
      </c>
      <c r="CG172" s="873">
        <f t="shared" si="146"/>
        <v>0.20833333333333334</v>
      </c>
      <c r="CH172" s="541">
        <f t="shared" si="147"/>
        <v>0</v>
      </c>
      <c r="CI172" s="873">
        <f t="shared" si="148"/>
        <v>0</v>
      </c>
      <c r="CJ172" s="541">
        <f t="shared" si="149"/>
        <v>1.7916666666666667</v>
      </c>
      <c r="CK172" s="874" t="str">
        <f t="shared" si="150"/>
        <v>Đạt mục tiêu</v>
      </c>
    </row>
    <row r="173" spans="1:89" ht="57.75" hidden="1">
      <c r="A173" s="839">
        <v>147</v>
      </c>
      <c r="B173" s="178">
        <v>147</v>
      </c>
      <c r="C173" s="1447" t="s">
        <v>253</v>
      </c>
      <c r="D173" s="1448"/>
      <c r="E173" s="1449"/>
      <c r="F173" s="176" t="s">
        <v>316</v>
      </c>
      <c r="G173" s="176" t="s">
        <v>316</v>
      </c>
      <c r="H173" s="239" t="s">
        <v>316</v>
      </c>
      <c r="I173" s="176" t="s">
        <v>316</v>
      </c>
      <c r="J173" s="176" t="s">
        <v>316</v>
      </c>
      <c r="K173" s="506" t="s">
        <v>316</v>
      </c>
      <c r="L173" s="176" t="s">
        <v>316</v>
      </c>
      <c r="M173" s="176" t="s">
        <v>316</v>
      </c>
      <c r="N173" s="239" t="s">
        <v>316</v>
      </c>
      <c r="O173" s="176" t="s">
        <v>316</v>
      </c>
      <c r="P173" s="176" t="s">
        <v>316</v>
      </c>
      <c r="Q173" s="176" t="s">
        <v>316</v>
      </c>
      <c r="R173" s="176"/>
      <c r="S173" s="176" t="s">
        <v>316</v>
      </c>
      <c r="T173" s="176" t="s">
        <v>316</v>
      </c>
      <c r="U173" s="176" t="s">
        <v>316</v>
      </c>
      <c r="V173" s="176" t="s">
        <v>316</v>
      </c>
      <c r="W173" s="176" t="s">
        <v>316</v>
      </c>
      <c r="X173" s="176" t="s">
        <v>316</v>
      </c>
      <c r="Y173" s="176" t="s">
        <v>316</v>
      </c>
      <c r="Z173" s="176" t="s">
        <v>316</v>
      </c>
      <c r="AA173" s="176" t="s">
        <v>316</v>
      </c>
      <c r="AB173" s="176" t="s">
        <v>316</v>
      </c>
      <c r="AC173" s="176" t="s">
        <v>316</v>
      </c>
      <c r="AD173" s="176" t="s">
        <v>316</v>
      </c>
      <c r="AE173" s="176" t="s">
        <v>316</v>
      </c>
      <c r="AF173" s="176" t="s">
        <v>316</v>
      </c>
      <c r="AG173" s="176" t="s">
        <v>316</v>
      </c>
      <c r="AH173" s="239" t="s">
        <v>316</v>
      </c>
      <c r="AI173" s="239" t="s">
        <v>316</v>
      </c>
      <c r="AJ173" s="239" t="s">
        <v>316</v>
      </c>
      <c r="AK173" s="239" t="s">
        <v>316</v>
      </c>
      <c r="AL173" s="239" t="s">
        <v>316</v>
      </c>
      <c r="AM173" s="176" t="s">
        <v>316</v>
      </c>
      <c r="AN173" s="176" t="s">
        <v>316</v>
      </c>
      <c r="AO173" s="176" t="s">
        <v>316</v>
      </c>
      <c r="AP173" s="176" t="s">
        <v>316</v>
      </c>
      <c r="AQ173" s="176"/>
      <c r="AR173" s="176"/>
      <c r="AS173" s="176" t="s">
        <v>316</v>
      </c>
      <c r="AT173" s="176" t="s">
        <v>316</v>
      </c>
      <c r="AU173" s="176" t="s">
        <v>316</v>
      </c>
      <c r="AV173" s="176" t="s">
        <v>316</v>
      </c>
      <c r="AW173" s="176" t="s">
        <v>316</v>
      </c>
      <c r="AX173" s="176"/>
      <c r="AY173" s="176"/>
      <c r="AZ173" s="176" t="s">
        <v>316</v>
      </c>
      <c r="BA173" s="176"/>
      <c r="BB173" s="176"/>
      <c r="BC173" s="176" t="s">
        <v>316</v>
      </c>
      <c r="BD173" s="176"/>
      <c r="BE173" s="176" t="s">
        <v>316</v>
      </c>
      <c r="BF173" s="506" t="s">
        <v>316</v>
      </c>
      <c r="BG173" s="506" t="s">
        <v>316</v>
      </c>
      <c r="BH173" s="506" t="s">
        <v>316</v>
      </c>
      <c r="BI173" s="506" t="s">
        <v>316</v>
      </c>
      <c r="BJ173" s="506" t="s">
        <v>316</v>
      </c>
      <c r="BK173" s="506" t="s">
        <v>316</v>
      </c>
      <c r="BL173" s="506" t="s">
        <v>316</v>
      </c>
      <c r="BM173" s="506" t="s">
        <v>316</v>
      </c>
      <c r="BN173" s="506" t="s">
        <v>316</v>
      </c>
      <c r="BO173" s="506" t="s">
        <v>316</v>
      </c>
      <c r="BP173" s="506" t="s">
        <v>316</v>
      </c>
      <c r="BQ173" s="506" t="s">
        <v>316</v>
      </c>
      <c r="BR173" s="506" t="s">
        <v>316</v>
      </c>
      <c r="BS173" s="506" t="s">
        <v>316</v>
      </c>
      <c r="BT173" s="506" t="s">
        <v>316</v>
      </c>
      <c r="BU173" s="506" t="s">
        <v>316</v>
      </c>
      <c r="BV173" s="506" t="s">
        <v>316</v>
      </c>
      <c r="BW173" s="506"/>
      <c r="BX173" s="506"/>
      <c r="BY173" s="506"/>
      <c r="BZ173" s="506"/>
      <c r="CA173" s="840">
        <v>1</v>
      </c>
      <c r="CB173" s="506"/>
      <c r="CC173" s="506" t="s">
        <v>316</v>
      </c>
      <c r="CD173" s="541">
        <f t="shared" si="144"/>
        <v>0</v>
      </c>
      <c r="CE173" s="873">
        <f t="shared" si="143"/>
        <v>0</v>
      </c>
      <c r="CF173" s="541">
        <f t="shared" si="145"/>
        <v>1</v>
      </c>
      <c r="CG173" s="873">
        <f t="shared" si="146"/>
        <v>5.2631578947368418E-2</v>
      </c>
      <c r="CH173" s="541">
        <f t="shared" si="147"/>
        <v>0</v>
      </c>
      <c r="CI173" s="873">
        <f t="shared" si="148"/>
        <v>0</v>
      </c>
      <c r="CJ173" s="541">
        <f t="shared" si="149"/>
        <v>5.2631578947368418E-2</v>
      </c>
      <c r="CK173" s="874" t="str">
        <f t="shared" si="150"/>
        <v>Chưa đạt</v>
      </c>
    </row>
    <row r="174" spans="1:89" s="170" customFormat="1" ht="168.75" hidden="1">
      <c r="A174" s="171">
        <v>148</v>
      </c>
      <c r="B174" s="178">
        <v>148</v>
      </c>
      <c r="C174" s="185" t="s">
        <v>444</v>
      </c>
      <c r="D174" s="244" t="s">
        <v>14</v>
      </c>
      <c r="E174" s="186" t="s">
        <v>343</v>
      </c>
      <c r="F174" s="244" t="s">
        <v>14</v>
      </c>
      <c r="G174" s="186" t="s">
        <v>424</v>
      </c>
      <c r="H174" s="210" t="s">
        <v>445</v>
      </c>
      <c r="I174" s="840" t="s">
        <v>275</v>
      </c>
      <c r="J174" s="836" t="s">
        <v>25</v>
      </c>
      <c r="K174" s="239"/>
      <c r="L174" s="239"/>
      <c r="M174" s="836" t="s">
        <v>16</v>
      </c>
      <c r="N174" s="239"/>
      <c r="O174" s="239"/>
      <c r="P174" s="239"/>
      <c r="Q174" s="239"/>
      <c r="R174" s="239"/>
      <c r="S174" s="239"/>
      <c r="T174" s="239"/>
      <c r="U174" s="237">
        <f t="shared" si="90"/>
        <v>1</v>
      </c>
      <c r="V174" s="239"/>
      <c r="W174" s="239"/>
      <c r="X174" s="239"/>
      <c r="Y174" s="239"/>
      <c r="Z174" s="239"/>
      <c r="AA174" s="239"/>
      <c r="AB174" s="239"/>
      <c r="AC174" s="239"/>
      <c r="AD174" s="836" t="s">
        <v>727</v>
      </c>
      <c r="AE174" s="836" t="s">
        <v>724</v>
      </c>
      <c r="AF174" s="836" t="s">
        <v>727</v>
      </c>
      <c r="AG174" s="836" t="s">
        <v>724</v>
      </c>
      <c r="AH174" s="239"/>
      <c r="AI174" s="239"/>
      <c r="AJ174" s="239"/>
      <c r="AK174" s="239"/>
      <c r="AL174" s="239"/>
      <c r="AM174" s="239"/>
      <c r="AN174" s="239"/>
      <c r="AO174" s="239"/>
      <c r="AP174" s="239"/>
      <c r="AQ174" s="239"/>
      <c r="AR174" s="239"/>
      <c r="AS174" s="239"/>
      <c r="AT174" s="239"/>
      <c r="AU174" s="239"/>
      <c r="AV174" s="239"/>
      <c r="AW174" s="239"/>
      <c r="AX174" s="239"/>
      <c r="AY174" s="239"/>
      <c r="AZ174" s="239"/>
      <c r="BA174" s="239"/>
      <c r="BB174" s="239"/>
      <c r="BC174" s="239"/>
      <c r="BD174" s="239"/>
      <c r="BE174" s="239"/>
      <c r="BF174" s="840">
        <v>1</v>
      </c>
      <c r="BG174" s="840">
        <v>2</v>
      </c>
      <c r="BH174" s="840">
        <v>1</v>
      </c>
      <c r="BI174" s="840">
        <v>2</v>
      </c>
      <c r="BJ174" s="840">
        <v>2</v>
      </c>
      <c r="BK174" s="840">
        <v>2</v>
      </c>
      <c r="BL174" s="840">
        <v>2</v>
      </c>
      <c r="BM174" s="840">
        <v>2</v>
      </c>
      <c r="BN174" s="840">
        <v>2</v>
      </c>
      <c r="BO174" s="840">
        <v>2</v>
      </c>
      <c r="BP174" s="840">
        <v>2</v>
      </c>
      <c r="BQ174" s="840">
        <v>2</v>
      </c>
      <c r="BR174" s="840">
        <v>2</v>
      </c>
      <c r="BS174" s="840">
        <v>2</v>
      </c>
      <c r="BT174" s="840">
        <v>2</v>
      </c>
      <c r="BU174" s="840">
        <v>2</v>
      </c>
      <c r="BV174" s="840">
        <v>2</v>
      </c>
      <c r="BW174" s="840">
        <v>2</v>
      </c>
      <c r="BX174" s="840">
        <v>2</v>
      </c>
      <c r="BY174" s="840">
        <v>2</v>
      </c>
      <c r="BZ174" s="840">
        <v>2</v>
      </c>
      <c r="CA174" s="840">
        <v>1</v>
      </c>
      <c r="CB174" s="840">
        <v>2</v>
      </c>
      <c r="CC174" s="840">
        <v>2</v>
      </c>
      <c r="CD174" s="541">
        <f t="shared" si="144"/>
        <v>21</v>
      </c>
      <c r="CE174" s="873">
        <f t="shared" si="143"/>
        <v>0.875</v>
      </c>
      <c r="CF174" s="541">
        <f t="shared" si="145"/>
        <v>3</v>
      </c>
      <c r="CG174" s="873">
        <f t="shared" si="146"/>
        <v>0.125</v>
      </c>
      <c r="CH174" s="541">
        <f t="shared" si="147"/>
        <v>0</v>
      </c>
      <c r="CI174" s="873">
        <f t="shared" si="148"/>
        <v>0</v>
      </c>
      <c r="CJ174" s="541">
        <f t="shared" si="149"/>
        <v>1.875</v>
      </c>
      <c r="CK174" s="874" t="str">
        <f t="shared" si="150"/>
        <v>Đạt mục tiêu</v>
      </c>
    </row>
    <row r="175" spans="1:89" s="173" customFormat="1" ht="59.25" customHeight="1">
      <c r="A175" s="171">
        <v>149</v>
      </c>
      <c r="B175" s="178">
        <v>149</v>
      </c>
      <c r="C175" s="185" t="s">
        <v>444</v>
      </c>
      <c r="D175" s="244" t="s">
        <v>14</v>
      </c>
      <c r="E175" s="186" t="s">
        <v>343</v>
      </c>
      <c r="F175" s="244" t="s">
        <v>14</v>
      </c>
      <c r="G175" s="186" t="s">
        <v>426</v>
      </c>
      <c r="H175" s="542" t="s">
        <v>446</v>
      </c>
      <c r="I175" s="540" t="s">
        <v>275</v>
      </c>
      <c r="J175" s="864" t="s">
        <v>25</v>
      </c>
      <c r="K175" s="182"/>
      <c r="L175" s="182"/>
      <c r="M175" s="182"/>
      <c r="N175" s="182"/>
      <c r="O175" s="182"/>
      <c r="P175" s="182"/>
      <c r="Q175" s="182"/>
      <c r="R175" s="182"/>
      <c r="S175" s="182"/>
      <c r="T175" s="183" t="s">
        <v>16</v>
      </c>
      <c r="U175" s="194">
        <f t="shared" si="90"/>
        <v>1</v>
      </c>
      <c r="V175" s="176"/>
      <c r="W175" s="176"/>
      <c r="X175" s="176"/>
      <c r="Y175" s="176"/>
      <c r="Z175" s="176"/>
      <c r="AA175" s="176"/>
      <c r="AB175" s="176"/>
      <c r="AC175" s="176"/>
      <c r="AD175" s="176"/>
      <c r="AE175" s="176"/>
      <c r="AF175" s="176"/>
      <c r="AG175" s="176"/>
      <c r="AH175" s="176"/>
      <c r="AI175" s="176"/>
      <c r="AJ175" s="176"/>
      <c r="AK175" s="176"/>
      <c r="AL175" s="176"/>
      <c r="AM175" s="176"/>
      <c r="AN175" s="176"/>
      <c r="AO175" s="176"/>
      <c r="AP175" s="176"/>
      <c r="AQ175" s="176"/>
      <c r="AR175" s="176"/>
      <c r="AS175" s="176"/>
      <c r="AT175" s="176"/>
      <c r="AU175" s="176"/>
      <c r="AV175" s="176"/>
      <c r="AW175" s="176"/>
      <c r="AX175" s="176"/>
      <c r="AY175" s="176"/>
      <c r="AZ175" s="176"/>
      <c r="BA175" s="176"/>
      <c r="BB175" s="176"/>
      <c r="BC175" s="176"/>
      <c r="BD175" s="836" t="s">
        <v>724</v>
      </c>
      <c r="BE175" s="836" t="s">
        <v>724</v>
      </c>
      <c r="BF175" s="845">
        <v>2</v>
      </c>
      <c r="BG175" s="845">
        <v>2</v>
      </c>
      <c r="BH175" s="845">
        <v>2</v>
      </c>
      <c r="BI175" s="845">
        <v>2</v>
      </c>
      <c r="BJ175" s="845">
        <v>2</v>
      </c>
      <c r="BK175" s="845">
        <v>2</v>
      </c>
      <c r="BL175" s="845">
        <v>2</v>
      </c>
      <c r="BM175" s="845">
        <v>2</v>
      </c>
      <c r="BN175" s="845">
        <v>2</v>
      </c>
      <c r="BO175" s="845">
        <v>1</v>
      </c>
      <c r="BP175" s="845">
        <v>1</v>
      </c>
      <c r="BQ175" s="845">
        <v>2</v>
      </c>
      <c r="BR175" s="845">
        <v>2</v>
      </c>
      <c r="BS175" s="845">
        <v>1</v>
      </c>
      <c r="BT175" s="845">
        <v>2</v>
      </c>
      <c r="BU175" s="845">
        <v>2</v>
      </c>
      <c r="BV175" s="845">
        <v>2</v>
      </c>
      <c r="BW175" s="845">
        <v>2</v>
      </c>
      <c r="BX175" s="845">
        <v>2</v>
      </c>
      <c r="BY175" s="845">
        <v>2</v>
      </c>
      <c r="BZ175" s="845">
        <v>1</v>
      </c>
      <c r="CA175" s="840">
        <v>1</v>
      </c>
      <c r="CB175" s="845">
        <v>2</v>
      </c>
      <c r="CC175" s="845">
        <v>2</v>
      </c>
      <c r="CD175" s="541">
        <f t="shared" si="144"/>
        <v>19</v>
      </c>
      <c r="CE175" s="873">
        <f t="shared" si="143"/>
        <v>0.79166666666666663</v>
      </c>
      <c r="CF175" s="541">
        <f t="shared" si="145"/>
        <v>5</v>
      </c>
      <c r="CG175" s="873">
        <f t="shared" si="146"/>
        <v>0.20833333333333334</v>
      </c>
      <c r="CH175" s="541">
        <f t="shared" si="147"/>
        <v>0</v>
      </c>
      <c r="CI175" s="873">
        <f t="shared" si="148"/>
        <v>0</v>
      </c>
      <c r="CJ175" s="541">
        <f t="shared" si="149"/>
        <v>1.7916666666666667</v>
      </c>
      <c r="CK175" s="874" t="str">
        <f t="shared" si="150"/>
        <v>Đạt mục tiêu</v>
      </c>
    </row>
    <row r="176" spans="1:89" s="173" customFormat="1" ht="96" customHeight="1">
      <c r="A176" s="171">
        <v>150</v>
      </c>
      <c r="B176" s="178">
        <v>150</v>
      </c>
      <c r="C176" s="185" t="s">
        <v>344</v>
      </c>
      <c r="D176" s="244" t="s">
        <v>17</v>
      </c>
      <c r="E176" s="186" t="s">
        <v>345</v>
      </c>
      <c r="F176" s="244" t="s">
        <v>14</v>
      </c>
      <c r="G176" s="186" t="s">
        <v>448</v>
      </c>
      <c r="H176" s="181" t="s">
        <v>447</v>
      </c>
      <c r="I176" s="540" t="s">
        <v>275</v>
      </c>
      <c r="J176" s="864" t="s">
        <v>25</v>
      </c>
      <c r="K176" s="182"/>
      <c r="L176" s="182"/>
      <c r="M176" s="182"/>
      <c r="N176" s="182"/>
      <c r="O176" s="182"/>
      <c r="P176" s="182"/>
      <c r="Q176" s="182"/>
      <c r="R176" s="182"/>
      <c r="S176" s="182"/>
      <c r="T176" s="183" t="s">
        <v>16</v>
      </c>
      <c r="U176" s="194">
        <f t="shared" si="90"/>
        <v>1</v>
      </c>
      <c r="V176" s="176"/>
      <c r="W176" s="176"/>
      <c r="X176" s="176"/>
      <c r="Y176" s="176"/>
      <c r="Z176" s="176"/>
      <c r="AA176" s="176"/>
      <c r="AB176" s="176"/>
      <c r="AC176" s="176"/>
      <c r="AD176" s="176"/>
      <c r="AE176" s="176"/>
      <c r="AF176" s="176"/>
      <c r="AG176" s="176"/>
      <c r="AH176" s="176"/>
      <c r="AI176" s="176"/>
      <c r="AJ176" s="176"/>
      <c r="AK176" s="176"/>
      <c r="AL176" s="176"/>
      <c r="AM176" s="176"/>
      <c r="AN176" s="176"/>
      <c r="AO176" s="176"/>
      <c r="AP176" s="176"/>
      <c r="AQ176" s="176"/>
      <c r="AR176" s="176"/>
      <c r="AS176" s="176"/>
      <c r="AT176" s="176"/>
      <c r="AU176" s="176"/>
      <c r="AV176" s="176"/>
      <c r="AW176" s="176"/>
      <c r="AX176" s="176"/>
      <c r="AY176" s="176"/>
      <c r="AZ176" s="176"/>
      <c r="BA176" s="176"/>
      <c r="BB176" s="176"/>
      <c r="BC176" s="176"/>
      <c r="BD176" s="836" t="s">
        <v>725</v>
      </c>
      <c r="BE176" s="836" t="s">
        <v>725</v>
      </c>
      <c r="BF176" s="845">
        <v>2</v>
      </c>
      <c r="BG176" s="845">
        <v>2</v>
      </c>
      <c r="BH176" s="845">
        <v>2</v>
      </c>
      <c r="BI176" s="845">
        <v>2</v>
      </c>
      <c r="BJ176" s="845">
        <v>2</v>
      </c>
      <c r="BK176" s="845">
        <v>2</v>
      </c>
      <c r="BL176" s="845">
        <v>2</v>
      </c>
      <c r="BM176" s="845">
        <v>2</v>
      </c>
      <c r="BN176" s="845">
        <v>2</v>
      </c>
      <c r="BO176" s="845">
        <v>1</v>
      </c>
      <c r="BP176" s="845">
        <v>1</v>
      </c>
      <c r="BQ176" s="845">
        <v>2</v>
      </c>
      <c r="BR176" s="845">
        <v>2</v>
      </c>
      <c r="BS176" s="845">
        <v>2</v>
      </c>
      <c r="BT176" s="845">
        <v>2</v>
      </c>
      <c r="BU176" s="845">
        <v>2</v>
      </c>
      <c r="BV176" s="845">
        <v>2</v>
      </c>
      <c r="BW176" s="845">
        <v>2</v>
      </c>
      <c r="BX176" s="845">
        <v>2</v>
      </c>
      <c r="BY176" s="845">
        <v>2</v>
      </c>
      <c r="BZ176" s="845">
        <v>1</v>
      </c>
      <c r="CA176" s="840">
        <v>1</v>
      </c>
      <c r="CB176" s="845">
        <v>2</v>
      </c>
      <c r="CC176" s="845">
        <v>2</v>
      </c>
      <c r="CD176" s="541">
        <f t="shared" si="144"/>
        <v>20</v>
      </c>
      <c r="CE176" s="873">
        <f t="shared" si="143"/>
        <v>0.83333333333333337</v>
      </c>
      <c r="CF176" s="541">
        <f t="shared" si="145"/>
        <v>4</v>
      </c>
      <c r="CG176" s="873">
        <f t="shared" si="146"/>
        <v>0.16666666666666666</v>
      </c>
      <c r="CH176" s="541">
        <f t="shared" si="147"/>
        <v>0</v>
      </c>
      <c r="CI176" s="873">
        <f t="shared" si="148"/>
        <v>0</v>
      </c>
      <c r="CJ176" s="541">
        <f t="shared" si="149"/>
        <v>1.8333333333333333</v>
      </c>
      <c r="CK176" s="874" t="str">
        <f t="shared" si="150"/>
        <v>Đạt mục tiêu</v>
      </c>
    </row>
    <row r="177" spans="1:89" hidden="1">
      <c r="A177" s="839">
        <v>151</v>
      </c>
      <c r="B177" s="178">
        <v>151</v>
      </c>
      <c r="C177" s="1447" t="s">
        <v>254</v>
      </c>
      <c r="D177" s="1448"/>
      <c r="E177" s="1449"/>
      <c r="F177" s="176" t="s">
        <v>316</v>
      </c>
      <c r="G177" s="176" t="s">
        <v>316</v>
      </c>
      <c r="H177" s="239" t="s">
        <v>316</v>
      </c>
      <c r="I177" s="176" t="s">
        <v>316</v>
      </c>
      <c r="J177" s="176" t="s">
        <v>316</v>
      </c>
      <c r="K177" s="506" t="s">
        <v>316</v>
      </c>
      <c r="L177" s="176" t="s">
        <v>316</v>
      </c>
      <c r="M177" s="239" t="s">
        <v>316</v>
      </c>
      <c r="N177" s="239" t="s">
        <v>316</v>
      </c>
      <c r="O177" s="176" t="s">
        <v>316</v>
      </c>
      <c r="P177" s="176" t="s">
        <v>316</v>
      </c>
      <c r="Q177" s="176" t="s">
        <v>316</v>
      </c>
      <c r="R177" s="176"/>
      <c r="S177" s="176" t="s">
        <v>316</v>
      </c>
      <c r="T177" s="176" t="s">
        <v>316</v>
      </c>
      <c r="U177" s="176" t="s">
        <v>316</v>
      </c>
      <c r="V177" s="176" t="s">
        <v>316</v>
      </c>
      <c r="W177" s="176" t="s">
        <v>316</v>
      </c>
      <c r="X177" s="176" t="s">
        <v>316</v>
      </c>
      <c r="Y177" s="176" t="s">
        <v>316</v>
      </c>
      <c r="Z177" s="176" t="s">
        <v>316</v>
      </c>
      <c r="AA177" s="176" t="s">
        <v>316</v>
      </c>
      <c r="AB177" s="176" t="s">
        <v>316</v>
      </c>
      <c r="AC177" s="176" t="s">
        <v>316</v>
      </c>
      <c r="AD177" s="176" t="s">
        <v>316</v>
      </c>
      <c r="AE177" s="176" t="s">
        <v>316</v>
      </c>
      <c r="AF177" s="176" t="s">
        <v>316</v>
      </c>
      <c r="AG177" s="176" t="s">
        <v>316</v>
      </c>
      <c r="AH177" s="239" t="s">
        <v>316</v>
      </c>
      <c r="AI177" s="239" t="s">
        <v>316</v>
      </c>
      <c r="AJ177" s="239" t="s">
        <v>316</v>
      </c>
      <c r="AK177" s="239" t="s">
        <v>316</v>
      </c>
      <c r="AL177" s="239" t="s">
        <v>316</v>
      </c>
      <c r="AM177" s="176" t="s">
        <v>316</v>
      </c>
      <c r="AN177" s="176" t="s">
        <v>316</v>
      </c>
      <c r="AO177" s="176" t="s">
        <v>316</v>
      </c>
      <c r="AP177" s="176" t="s">
        <v>316</v>
      </c>
      <c r="AQ177" s="176"/>
      <c r="AR177" s="176"/>
      <c r="AS177" s="176" t="s">
        <v>316</v>
      </c>
      <c r="AT177" s="176" t="s">
        <v>316</v>
      </c>
      <c r="AU177" s="176" t="s">
        <v>316</v>
      </c>
      <c r="AV177" s="176" t="s">
        <v>316</v>
      </c>
      <c r="AW177" s="176" t="s">
        <v>316</v>
      </c>
      <c r="AX177" s="176"/>
      <c r="AY177" s="176"/>
      <c r="AZ177" s="176" t="s">
        <v>316</v>
      </c>
      <c r="BA177" s="176"/>
      <c r="BB177" s="176"/>
      <c r="BC177" s="176" t="s">
        <v>316</v>
      </c>
      <c r="BD177" s="239"/>
      <c r="BE177" s="239" t="s">
        <v>316</v>
      </c>
      <c r="BF177" s="506" t="s">
        <v>316</v>
      </c>
      <c r="BG177" s="506" t="s">
        <v>316</v>
      </c>
      <c r="BH177" s="506" t="s">
        <v>316</v>
      </c>
      <c r="BI177" s="506" t="s">
        <v>316</v>
      </c>
      <c r="BJ177" s="506" t="s">
        <v>316</v>
      </c>
      <c r="BK177" s="506" t="s">
        <v>316</v>
      </c>
      <c r="BL177" s="506" t="s">
        <v>316</v>
      </c>
      <c r="BM177" s="506" t="s">
        <v>316</v>
      </c>
      <c r="BN177" s="506" t="s">
        <v>316</v>
      </c>
      <c r="BO177" s="506" t="s">
        <v>316</v>
      </c>
      <c r="BP177" s="506" t="s">
        <v>316</v>
      </c>
      <c r="BQ177" s="506" t="s">
        <v>316</v>
      </c>
      <c r="BR177" s="506" t="s">
        <v>316</v>
      </c>
      <c r="BS177" s="506" t="s">
        <v>316</v>
      </c>
      <c r="BT177" s="506" t="s">
        <v>316</v>
      </c>
      <c r="BU177" s="506" t="s">
        <v>316</v>
      </c>
      <c r="BV177" s="506" t="s">
        <v>316</v>
      </c>
      <c r="BW177" s="506" t="s">
        <v>316</v>
      </c>
      <c r="BX177" s="506" t="s">
        <v>316</v>
      </c>
      <c r="BY177" s="506" t="s">
        <v>316</v>
      </c>
      <c r="BZ177" s="506" t="s">
        <v>316</v>
      </c>
      <c r="CA177" s="840">
        <v>1</v>
      </c>
      <c r="CB177" s="506" t="s">
        <v>316</v>
      </c>
      <c r="CC177" s="506" t="s">
        <v>316</v>
      </c>
      <c r="CD177" s="506" t="s">
        <v>316</v>
      </c>
      <c r="CE177" s="506" t="s">
        <v>316</v>
      </c>
      <c r="CF177" s="506" t="s">
        <v>316</v>
      </c>
      <c r="CG177" s="506" t="s">
        <v>316</v>
      </c>
      <c r="CH177" s="506" t="s">
        <v>316</v>
      </c>
      <c r="CI177" s="506" t="s">
        <v>316</v>
      </c>
      <c r="CJ177" s="506" t="s">
        <v>316</v>
      </c>
      <c r="CK177" s="506" t="s">
        <v>316</v>
      </c>
    </row>
    <row r="178" spans="1:89" ht="78.75" hidden="1">
      <c r="A178" s="839">
        <v>152</v>
      </c>
      <c r="B178" s="178">
        <v>152</v>
      </c>
      <c r="C178" s="402" t="s">
        <v>153</v>
      </c>
      <c r="D178" s="836" t="s">
        <v>14</v>
      </c>
      <c r="E178" s="402" t="s">
        <v>154</v>
      </c>
      <c r="F178" s="836" t="s">
        <v>17</v>
      </c>
      <c r="G178" s="540" t="s">
        <v>449</v>
      </c>
      <c r="H178" s="240" t="s">
        <v>732</v>
      </c>
      <c r="I178" s="540" t="s">
        <v>275</v>
      </c>
      <c r="J178" s="864" t="s">
        <v>25</v>
      </c>
      <c r="K178" s="540"/>
      <c r="L178" s="540"/>
      <c r="M178" s="540"/>
      <c r="N178" s="839" t="s">
        <v>16</v>
      </c>
      <c r="O178" s="845"/>
      <c r="P178" s="540"/>
      <c r="Q178" s="540"/>
      <c r="R178" s="540"/>
      <c r="S178" s="540"/>
      <c r="T178" s="540"/>
      <c r="U178" s="194">
        <f t="shared" si="90"/>
        <v>1</v>
      </c>
      <c r="V178" s="540"/>
      <c r="W178" s="540"/>
      <c r="X178" s="540"/>
      <c r="Y178" s="540"/>
      <c r="Z178" s="540"/>
      <c r="AA178" s="540"/>
      <c r="AB178" s="540"/>
      <c r="AC178" s="540"/>
      <c r="AD178" s="540"/>
      <c r="AE178" s="540"/>
      <c r="AF178" s="540"/>
      <c r="AG178" s="540"/>
      <c r="AH178" s="839" t="s">
        <v>724</v>
      </c>
      <c r="AI178" s="839" t="s">
        <v>723</v>
      </c>
      <c r="AJ178" s="839" t="s">
        <v>724</v>
      </c>
      <c r="AK178" s="839" t="s">
        <v>723</v>
      </c>
      <c r="AL178" s="839" t="s">
        <v>724</v>
      </c>
      <c r="AM178" s="540"/>
      <c r="AN178" s="540"/>
      <c r="AO178" s="540"/>
      <c r="AP178" s="540"/>
      <c r="AQ178" s="540"/>
      <c r="AR178" s="540"/>
      <c r="AS178" s="540"/>
      <c r="AT178" s="540"/>
      <c r="AU178" s="540"/>
      <c r="AV178" s="540"/>
      <c r="AW178" s="540"/>
      <c r="AX178" s="540"/>
      <c r="AY178" s="540"/>
      <c r="AZ178" s="540"/>
      <c r="BA178" s="540"/>
      <c r="BB178" s="540"/>
      <c r="BC178" s="540"/>
      <c r="BD178" s="540"/>
      <c r="BE178" s="540"/>
      <c r="BF178" s="540">
        <v>2</v>
      </c>
      <c r="BG178" s="540">
        <v>2</v>
      </c>
      <c r="BH178" s="540">
        <v>2</v>
      </c>
      <c r="BI178" s="540">
        <v>1</v>
      </c>
      <c r="BJ178" s="540">
        <v>2</v>
      </c>
      <c r="BK178" s="540">
        <v>1</v>
      </c>
      <c r="BL178" s="540">
        <v>2</v>
      </c>
      <c r="BM178" s="540">
        <v>2</v>
      </c>
      <c r="BN178" s="540">
        <v>2</v>
      </c>
      <c r="BO178" s="540">
        <v>1</v>
      </c>
      <c r="BP178" s="540">
        <v>2</v>
      </c>
      <c r="BQ178" s="540">
        <v>2</v>
      </c>
      <c r="BR178" s="540">
        <v>2</v>
      </c>
      <c r="BS178" s="540">
        <v>2</v>
      </c>
      <c r="BT178" s="540">
        <v>1</v>
      </c>
      <c r="BU178" s="540">
        <v>2</v>
      </c>
      <c r="BV178" s="540">
        <v>2</v>
      </c>
      <c r="BW178" s="540">
        <v>2</v>
      </c>
      <c r="BX178" s="540">
        <v>2</v>
      </c>
      <c r="BY178" s="540">
        <v>2</v>
      </c>
      <c r="BZ178" s="540">
        <v>2</v>
      </c>
      <c r="CA178" s="840">
        <v>1</v>
      </c>
      <c r="CB178" s="540">
        <v>2</v>
      </c>
      <c r="CC178" s="540">
        <v>2</v>
      </c>
      <c r="CD178" s="541">
        <f t="shared" ref="CD178:CD183" si="151">COUNTIF($BF178:$CC178,2)</f>
        <v>19</v>
      </c>
      <c r="CE178" s="873">
        <f t="shared" si="143"/>
        <v>0.79166666666666663</v>
      </c>
      <c r="CF178" s="541">
        <f t="shared" si="145"/>
        <v>5</v>
      </c>
      <c r="CG178" s="873">
        <f t="shared" ref="CG178:CG183" si="152">CF178/COUNTA($BF178:$CC178)</f>
        <v>0.20833333333333334</v>
      </c>
      <c r="CH178" s="541">
        <f t="shared" si="147"/>
        <v>0</v>
      </c>
      <c r="CI178" s="873">
        <f t="shared" si="148"/>
        <v>0</v>
      </c>
      <c r="CJ178" s="541">
        <f t="shared" si="149"/>
        <v>1.7916666666666667</v>
      </c>
      <c r="CK178" s="874" t="str">
        <f t="shared" si="150"/>
        <v>Đạt mục tiêu</v>
      </c>
    </row>
    <row r="179" spans="1:89" s="173" customFormat="1" ht="78.75" hidden="1">
      <c r="A179" s="171">
        <v>153</v>
      </c>
      <c r="B179" s="178">
        <v>153</v>
      </c>
      <c r="C179" s="402" t="s">
        <v>153</v>
      </c>
      <c r="D179" s="836" t="s">
        <v>14</v>
      </c>
      <c r="E179" s="402" t="s">
        <v>154</v>
      </c>
      <c r="F179" s="836" t="s">
        <v>17</v>
      </c>
      <c r="G179" s="402" t="s">
        <v>450</v>
      </c>
      <c r="H179" s="552" t="s">
        <v>1000</v>
      </c>
      <c r="I179" s="540" t="s">
        <v>275</v>
      </c>
      <c r="J179" s="864" t="s">
        <v>25</v>
      </c>
      <c r="K179" s="540"/>
      <c r="L179" s="540"/>
      <c r="M179" s="540"/>
      <c r="N179" s="191"/>
      <c r="O179" s="845" t="s">
        <v>16</v>
      </c>
      <c r="P179" s="540"/>
      <c r="Q179" s="540"/>
      <c r="R179" s="540"/>
      <c r="S179" s="540"/>
      <c r="T179" s="540"/>
      <c r="U179" s="194">
        <f t="shared" si="90"/>
        <v>1</v>
      </c>
      <c r="V179" s="540"/>
      <c r="W179" s="540"/>
      <c r="X179" s="540"/>
      <c r="Y179" s="540"/>
      <c r="Z179" s="540"/>
      <c r="AA179" s="540"/>
      <c r="AB179" s="540"/>
      <c r="AC179" s="540"/>
      <c r="AD179" s="540"/>
      <c r="AE179" s="540"/>
      <c r="AF179" s="540"/>
      <c r="AG179" s="540"/>
      <c r="AH179" s="540"/>
      <c r="AI179" s="540"/>
      <c r="AJ179" s="540"/>
      <c r="AK179" s="540"/>
      <c r="AL179" s="540"/>
      <c r="AM179" s="540" t="s">
        <v>724</v>
      </c>
      <c r="AN179" s="540" t="s">
        <v>727</v>
      </c>
      <c r="AO179" s="540" t="s">
        <v>724</v>
      </c>
      <c r="AP179" s="540" t="s">
        <v>727</v>
      </c>
      <c r="AQ179" s="540"/>
      <c r="AR179" s="540"/>
      <c r="AS179" s="540"/>
      <c r="AT179" s="540"/>
      <c r="AU179" s="540"/>
      <c r="AV179" s="540"/>
      <c r="AW179" s="540"/>
      <c r="AX179" s="540"/>
      <c r="AY179" s="540"/>
      <c r="AZ179" s="540"/>
      <c r="BA179" s="540"/>
      <c r="BB179" s="540"/>
      <c r="BC179" s="540"/>
      <c r="BD179" s="540"/>
      <c r="BE179" s="540"/>
      <c r="BF179" s="845">
        <v>1</v>
      </c>
      <c r="BG179" s="845">
        <v>2</v>
      </c>
      <c r="BH179" s="845">
        <v>2</v>
      </c>
      <c r="BI179" s="845">
        <v>1</v>
      </c>
      <c r="BJ179" s="845">
        <v>2</v>
      </c>
      <c r="BK179" s="845">
        <v>2</v>
      </c>
      <c r="BL179" s="845">
        <v>2</v>
      </c>
      <c r="BM179" s="845">
        <v>2</v>
      </c>
      <c r="BN179" s="845">
        <v>2</v>
      </c>
      <c r="BO179" s="845">
        <v>2</v>
      </c>
      <c r="BP179" s="845">
        <v>1</v>
      </c>
      <c r="BQ179" s="845">
        <v>2</v>
      </c>
      <c r="BR179" s="845">
        <v>2</v>
      </c>
      <c r="BS179" s="845">
        <v>2</v>
      </c>
      <c r="BT179" s="845">
        <v>2</v>
      </c>
      <c r="BU179" s="845">
        <v>2</v>
      </c>
      <c r="BV179" s="845">
        <v>2</v>
      </c>
      <c r="BW179" s="845">
        <v>2</v>
      </c>
      <c r="BX179" s="845">
        <v>2</v>
      </c>
      <c r="BY179" s="845">
        <v>2</v>
      </c>
      <c r="BZ179" s="845">
        <v>2</v>
      </c>
      <c r="CA179" s="840">
        <v>1</v>
      </c>
      <c r="CB179" s="845">
        <v>2</v>
      </c>
      <c r="CC179" s="845">
        <v>2</v>
      </c>
      <c r="CD179" s="541">
        <f t="shared" si="151"/>
        <v>20</v>
      </c>
      <c r="CE179" s="873">
        <f t="shared" si="143"/>
        <v>0.83333333333333337</v>
      </c>
      <c r="CF179" s="541">
        <f t="shared" si="145"/>
        <v>4</v>
      </c>
      <c r="CG179" s="873">
        <f t="shared" si="152"/>
        <v>0.16666666666666666</v>
      </c>
      <c r="CH179" s="541">
        <f t="shared" si="147"/>
        <v>0</v>
      </c>
      <c r="CI179" s="873">
        <f t="shared" si="148"/>
        <v>0</v>
      </c>
      <c r="CJ179" s="541">
        <f t="shared" si="149"/>
        <v>1.8333333333333333</v>
      </c>
      <c r="CK179" s="874" t="str">
        <f t="shared" si="150"/>
        <v>Đạt mục tiêu</v>
      </c>
    </row>
    <row r="180" spans="1:89" s="173" customFormat="1" ht="78.75" hidden="1">
      <c r="A180" s="171">
        <v>154</v>
      </c>
      <c r="B180" s="178">
        <v>154</v>
      </c>
      <c r="C180" s="402" t="s">
        <v>153</v>
      </c>
      <c r="D180" s="836" t="s">
        <v>14</v>
      </c>
      <c r="E180" s="402" t="s">
        <v>154</v>
      </c>
      <c r="F180" s="836" t="s">
        <v>17</v>
      </c>
      <c r="G180" s="402" t="s">
        <v>451</v>
      </c>
      <c r="H180" s="542" t="s">
        <v>1000</v>
      </c>
      <c r="I180" s="540" t="s">
        <v>275</v>
      </c>
      <c r="J180" s="864" t="s">
        <v>25</v>
      </c>
      <c r="K180" s="540"/>
      <c r="L180" s="540"/>
      <c r="M180" s="540"/>
      <c r="N180" s="191"/>
      <c r="O180" s="845"/>
      <c r="P180" s="540"/>
      <c r="Q180" s="540"/>
      <c r="R180" s="540"/>
      <c r="S180" s="540" t="s">
        <v>16</v>
      </c>
      <c r="T180" s="540"/>
      <c r="U180" s="194">
        <f t="shared" ref="U180:U254" si="153">COUNTIF(K180:T180,"x")</f>
        <v>1</v>
      </c>
      <c r="V180" s="540"/>
      <c r="W180" s="540"/>
      <c r="X180" s="540"/>
      <c r="Y180" s="540"/>
      <c r="Z180" s="540"/>
      <c r="AA180" s="540"/>
      <c r="AB180" s="540"/>
      <c r="AC180" s="540"/>
      <c r="AD180" s="540"/>
      <c r="AE180" s="540"/>
      <c r="AF180" s="540"/>
      <c r="AG180" s="540"/>
      <c r="AH180" s="540"/>
      <c r="AI180" s="540"/>
      <c r="AJ180" s="540"/>
      <c r="AK180" s="540"/>
      <c r="AL180" s="540"/>
      <c r="AM180" s="540"/>
      <c r="AN180" s="540"/>
      <c r="AO180" s="540"/>
      <c r="AP180" s="540"/>
      <c r="AQ180" s="540"/>
      <c r="AR180" s="540"/>
      <c r="AS180" s="540"/>
      <c r="AT180" s="540"/>
      <c r="AU180" s="540"/>
      <c r="AV180" s="540"/>
      <c r="AW180" s="540"/>
      <c r="AX180" s="540"/>
      <c r="AY180" s="540"/>
      <c r="AZ180" s="540" t="s">
        <v>723</v>
      </c>
      <c r="BA180" s="540" t="s">
        <v>723</v>
      </c>
      <c r="BB180" s="540" t="s">
        <v>723</v>
      </c>
      <c r="BC180" s="540" t="s">
        <v>724</v>
      </c>
      <c r="BD180" s="540"/>
      <c r="BE180" s="540"/>
      <c r="BF180" s="540">
        <v>2</v>
      </c>
      <c r="BG180" s="540">
        <v>2</v>
      </c>
      <c r="BH180" s="540">
        <v>2</v>
      </c>
      <c r="BI180" s="540">
        <v>1</v>
      </c>
      <c r="BJ180" s="540">
        <v>2</v>
      </c>
      <c r="BK180" s="540">
        <v>1</v>
      </c>
      <c r="BL180" s="540">
        <v>2</v>
      </c>
      <c r="BM180" s="540">
        <v>2</v>
      </c>
      <c r="BN180" s="540">
        <v>2</v>
      </c>
      <c r="BO180" s="540">
        <v>1</v>
      </c>
      <c r="BP180" s="540">
        <v>2</v>
      </c>
      <c r="BQ180" s="540">
        <v>2</v>
      </c>
      <c r="BR180" s="540">
        <v>2</v>
      </c>
      <c r="BS180" s="540">
        <v>2</v>
      </c>
      <c r="BT180" s="540">
        <v>1</v>
      </c>
      <c r="BU180" s="540">
        <v>2</v>
      </c>
      <c r="BV180" s="540">
        <v>2</v>
      </c>
      <c r="BW180" s="540">
        <v>2</v>
      </c>
      <c r="BX180" s="540">
        <v>2</v>
      </c>
      <c r="BY180" s="540">
        <v>2</v>
      </c>
      <c r="BZ180" s="540">
        <v>2</v>
      </c>
      <c r="CA180" s="840">
        <v>1</v>
      </c>
      <c r="CB180" s="540">
        <v>2</v>
      </c>
      <c r="CC180" s="540">
        <v>2</v>
      </c>
      <c r="CD180" s="541">
        <f t="shared" si="151"/>
        <v>19</v>
      </c>
      <c r="CE180" s="873">
        <f t="shared" si="143"/>
        <v>0.79166666666666663</v>
      </c>
      <c r="CF180" s="541">
        <f t="shared" si="145"/>
        <v>5</v>
      </c>
      <c r="CG180" s="873">
        <f t="shared" si="152"/>
        <v>0.20833333333333334</v>
      </c>
      <c r="CH180" s="541">
        <f t="shared" si="147"/>
        <v>0</v>
      </c>
      <c r="CI180" s="873">
        <f t="shared" si="148"/>
        <v>0</v>
      </c>
      <c r="CJ180" s="541">
        <f t="shared" si="149"/>
        <v>1.7916666666666667</v>
      </c>
      <c r="CK180" s="874" t="str">
        <f t="shared" si="150"/>
        <v>Đạt mục tiêu</v>
      </c>
    </row>
    <row r="181" spans="1:89" ht="78.75" hidden="1">
      <c r="A181" s="839">
        <v>155</v>
      </c>
      <c r="B181" s="178">
        <v>155</v>
      </c>
      <c r="C181" s="212" t="s">
        <v>354</v>
      </c>
      <c r="D181" s="244" t="s">
        <v>17</v>
      </c>
      <c r="E181" s="212" t="s">
        <v>355</v>
      </c>
      <c r="F181" s="836" t="s">
        <v>17</v>
      </c>
      <c r="G181" s="540" t="s">
        <v>452</v>
      </c>
      <c r="H181" s="240" t="s">
        <v>453</v>
      </c>
      <c r="I181" s="540" t="s">
        <v>275</v>
      </c>
      <c r="J181" s="864" t="s">
        <v>25</v>
      </c>
      <c r="K181" s="540"/>
      <c r="L181" s="540"/>
      <c r="M181" s="540"/>
      <c r="N181" s="839" t="s">
        <v>16</v>
      </c>
      <c r="O181" s="845"/>
      <c r="P181" s="540"/>
      <c r="Q181" s="540"/>
      <c r="R181" s="540"/>
      <c r="S181" s="540"/>
      <c r="T181" s="540"/>
      <c r="U181" s="194">
        <f t="shared" si="153"/>
        <v>1</v>
      </c>
      <c r="V181" s="540"/>
      <c r="W181" s="540"/>
      <c r="X181" s="540"/>
      <c r="Y181" s="540"/>
      <c r="Z181" s="540"/>
      <c r="AA181" s="540"/>
      <c r="AB181" s="540"/>
      <c r="AC181" s="540"/>
      <c r="AD181" s="540"/>
      <c r="AE181" s="540"/>
      <c r="AF181" s="540"/>
      <c r="AG181" s="540"/>
      <c r="AH181" s="839" t="s">
        <v>727</v>
      </c>
      <c r="AI181" s="839" t="s">
        <v>724</v>
      </c>
      <c r="AJ181" s="839" t="s">
        <v>727</v>
      </c>
      <c r="AK181" s="839" t="s">
        <v>724</v>
      </c>
      <c r="AL181" s="839" t="s">
        <v>723</v>
      </c>
      <c r="AM181" s="540"/>
      <c r="AN181" s="540"/>
      <c r="AO181" s="540"/>
      <c r="AP181" s="540"/>
      <c r="AQ181" s="540"/>
      <c r="AR181" s="540"/>
      <c r="AS181" s="540"/>
      <c r="AT181" s="540"/>
      <c r="AU181" s="540"/>
      <c r="AV181" s="540"/>
      <c r="AW181" s="540"/>
      <c r="AX181" s="540"/>
      <c r="AY181" s="540"/>
      <c r="AZ181" s="540"/>
      <c r="BA181" s="540"/>
      <c r="BB181" s="540"/>
      <c r="BC181" s="540"/>
      <c r="BD181" s="540"/>
      <c r="BE181" s="540"/>
      <c r="BF181" s="540">
        <v>2</v>
      </c>
      <c r="BG181" s="540">
        <v>2</v>
      </c>
      <c r="BH181" s="540">
        <v>2</v>
      </c>
      <c r="BI181" s="540">
        <v>1</v>
      </c>
      <c r="BJ181" s="540">
        <v>2</v>
      </c>
      <c r="BK181" s="540">
        <v>1</v>
      </c>
      <c r="BL181" s="540">
        <v>2</v>
      </c>
      <c r="BM181" s="540">
        <v>2</v>
      </c>
      <c r="BN181" s="540">
        <v>2</v>
      </c>
      <c r="BO181" s="540">
        <v>1</v>
      </c>
      <c r="BP181" s="540">
        <v>2</v>
      </c>
      <c r="BQ181" s="540">
        <v>2</v>
      </c>
      <c r="BR181" s="540">
        <v>2</v>
      </c>
      <c r="BS181" s="540">
        <v>2</v>
      </c>
      <c r="BT181" s="540">
        <v>2</v>
      </c>
      <c r="BU181" s="540">
        <v>2</v>
      </c>
      <c r="BV181" s="540">
        <v>2</v>
      </c>
      <c r="BW181" s="540">
        <v>2</v>
      </c>
      <c r="BX181" s="540">
        <v>2</v>
      </c>
      <c r="BY181" s="540">
        <v>2</v>
      </c>
      <c r="BZ181" s="540">
        <v>2</v>
      </c>
      <c r="CA181" s="840">
        <v>1</v>
      </c>
      <c r="CB181" s="540">
        <v>2</v>
      </c>
      <c r="CC181" s="540">
        <v>2</v>
      </c>
      <c r="CD181" s="541">
        <f t="shared" si="151"/>
        <v>20</v>
      </c>
      <c r="CE181" s="873">
        <f>CD181/COUNTA($BF181:$CC181)</f>
        <v>0.83333333333333337</v>
      </c>
      <c r="CF181" s="541">
        <f>COUNTIF($BF181:$CC181,1)</f>
        <v>4</v>
      </c>
      <c r="CG181" s="873">
        <f t="shared" si="152"/>
        <v>0.16666666666666666</v>
      </c>
      <c r="CH181" s="541">
        <f>COUNTIF($BF181:$CC181,0)</f>
        <v>0</v>
      </c>
      <c r="CI181" s="873">
        <f>CH181/COUNTA($BF181:$CC181)</f>
        <v>0</v>
      </c>
      <c r="CJ181" s="541">
        <f>(((CD181*2)+(CF181*1)+(CH181*0)))/COUNTA($BF181:$CC181)</f>
        <v>1.8333333333333333</v>
      </c>
      <c r="CK181" s="874" t="str">
        <f>IF(CJ181&gt;=1.6,"Đạt mục tiêu",IF(CJ181&gt;=1,"Cần cố gắng","Chưa đạt"))</f>
        <v>Đạt mục tiêu</v>
      </c>
    </row>
    <row r="182" spans="1:89" s="173" customFormat="1" ht="78.75" hidden="1">
      <c r="A182" s="171">
        <v>156</v>
      </c>
      <c r="B182" s="178">
        <v>156</v>
      </c>
      <c r="C182" s="186" t="s">
        <v>354</v>
      </c>
      <c r="D182" s="244" t="s">
        <v>17</v>
      </c>
      <c r="E182" s="186" t="s">
        <v>355</v>
      </c>
      <c r="F182" s="836" t="s">
        <v>17</v>
      </c>
      <c r="G182" s="540" t="s">
        <v>1177</v>
      </c>
      <c r="H182" s="542" t="s">
        <v>455</v>
      </c>
      <c r="I182" s="540" t="s">
        <v>275</v>
      </c>
      <c r="J182" s="864" t="s">
        <v>25</v>
      </c>
      <c r="K182" s="540"/>
      <c r="L182" s="540"/>
      <c r="M182" s="540"/>
      <c r="N182" s="845"/>
      <c r="O182" s="845" t="s">
        <v>16</v>
      </c>
      <c r="P182" s="540"/>
      <c r="Q182" s="540"/>
      <c r="R182" s="540"/>
      <c r="S182" s="540"/>
      <c r="T182" s="540"/>
      <c r="U182" s="194">
        <f t="shared" si="153"/>
        <v>1</v>
      </c>
      <c r="V182" s="540"/>
      <c r="W182" s="540"/>
      <c r="X182" s="540"/>
      <c r="Y182" s="540"/>
      <c r="Z182" s="540"/>
      <c r="AA182" s="540"/>
      <c r="AB182" s="540"/>
      <c r="AC182" s="540"/>
      <c r="AD182" s="540"/>
      <c r="AE182" s="540"/>
      <c r="AF182" s="540"/>
      <c r="AG182" s="540"/>
      <c r="AH182" s="540"/>
      <c r="AI182" s="540"/>
      <c r="AJ182" s="540"/>
      <c r="AK182" s="540"/>
      <c r="AL182" s="540"/>
      <c r="AM182" s="540" t="s">
        <v>727</v>
      </c>
      <c r="AN182" s="540" t="s">
        <v>724</v>
      </c>
      <c r="AO182" s="540" t="s">
        <v>727</v>
      </c>
      <c r="AP182" s="540" t="s">
        <v>724</v>
      </c>
      <c r="AQ182" s="540"/>
      <c r="AR182" s="540"/>
      <c r="AS182" s="540"/>
      <c r="AT182" s="540"/>
      <c r="AU182" s="540"/>
      <c r="AV182" s="540"/>
      <c r="AW182" s="540"/>
      <c r="AX182" s="540"/>
      <c r="AY182" s="540"/>
      <c r="AZ182" s="540"/>
      <c r="BA182" s="540"/>
      <c r="BB182" s="540"/>
      <c r="BC182" s="540"/>
      <c r="BD182" s="540"/>
      <c r="BE182" s="540"/>
      <c r="BF182" s="540">
        <v>2</v>
      </c>
      <c r="BG182" s="540">
        <v>2</v>
      </c>
      <c r="BH182" s="540">
        <v>2</v>
      </c>
      <c r="BI182" s="540">
        <v>2</v>
      </c>
      <c r="BJ182" s="540">
        <v>2</v>
      </c>
      <c r="BK182" s="540">
        <v>2</v>
      </c>
      <c r="BL182" s="540">
        <v>2</v>
      </c>
      <c r="BM182" s="540">
        <v>2</v>
      </c>
      <c r="BN182" s="540">
        <v>2</v>
      </c>
      <c r="BO182" s="540">
        <v>2</v>
      </c>
      <c r="BP182" s="540">
        <v>2</v>
      </c>
      <c r="BQ182" s="540">
        <v>2</v>
      </c>
      <c r="BR182" s="540">
        <v>1</v>
      </c>
      <c r="BS182" s="540">
        <v>1</v>
      </c>
      <c r="BT182" s="540">
        <v>1</v>
      </c>
      <c r="BU182" s="540">
        <v>1</v>
      </c>
      <c r="BV182" s="540">
        <v>2</v>
      </c>
      <c r="BW182" s="540">
        <v>2</v>
      </c>
      <c r="BX182" s="540">
        <v>2</v>
      </c>
      <c r="BY182" s="540">
        <v>2</v>
      </c>
      <c r="BZ182" s="540">
        <v>2</v>
      </c>
      <c r="CA182" s="840">
        <v>1</v>
      </c>
      <c r="CB182" s="540">
        <v>2</v>
      </c>
      <c r="CC182" s="540">
        <v>2</v>
      </c>
      <c r="CD182" s="541">
        <f t="shared" si="151"/>
        <v>19</v>
      </c>
      <c r="CE182" s="873">
        <f>CD182/COUNTA($BF182:$CC182)</f>
        <v>0.79166666666666663</v>
      </c>
      <c r="CF182" s="541">
        <f>COUNTIF($BF182:$CC182,1)</f>
        <v>5</v>
      </c>
      <c r="CG182" s="873">
        <f t="shared" si="152"/>
        <v>0.20833333333333334</v>
      </c>
      <c r="CH182" s="541">
        <f>COUNTIF($BF182:$CC182,0)</f>
        <v>0</v>
      </c>
      <c r="CI182" s="873">
        <f>CH182/COUNTA($BF182:$CC182)</f>
        <v>0</v>
      </c>
      <c r="CJ182" s="541">
        <f>(((CD182*2)+(CF182*1)+(CH182*0)))/COUNTA($BF182:$CC182)</f>
        <v>1.7916666666666667</v>
      </c>
      <c r="CK182" s="874" t="str">
        <f>IF(CJ182&gt;=1.6,"Đạt mục tiêu",IF(CJ182&gt;=1,"Cần cố gắng","Chưa đạt"))</f>
        <v>Đạt mục tiêu</v>
      </c>
    </row>
    <row r="183" spans="1:89" s="170" customFormat="1" ht="112.5" hidden="1">
      <c r="A183" s="171">
        <v>157</v>
      </c>
      <c r="B183" s="178">
        <v>157</v>
      </c>
      <c r="C183" s="185" t="s">
        <v>356</v>
      </c>
      <c r="D183" s="244" t="s">
        <v>18</v>
      </c>
      <c r="E183" s="186" t="s">
        <v>356</v>
      </c>
      <c r="F183" s="244" t="s">
        <v>18</v>
      </c>
      <c r="G183" s="186" t="s">
        <v>456</v>
      </c>
      <c r="H183" s="899" t="s">
        <v>457</v>
      </c>
      <c r="I183" s="840" t="s">
        <v>275</v>
      </c>
      <c r="J183" s="836" t="s">
        <v>25</v>
      </c>
      <c r="K183" s="900"/>
      <c r="L183" s="900"/>
      <c r="M183" s="900" t="s">
        <v>16</v>
      </c>
      <c r="N183" s="900"/>
      <c r="O183" s="900"/>
      <c r="P183" s="900"/>
      <c r="Q183" s="900"/>
      <c r="R183" s="900"/>
      <c r="S183" s="900"/>
      <c r="T183" s="900"/>
      <c r="U183" s="237">
        <f t="shared" si="153"/>
        <v>1</v>
      </c>
      <c r="V183" s="836" t="s">
        <v>723</v>
      </c>
      <c r="W183" s="836" t="s">
        <v>723</v>
      </c>
      <c r="X183" s="836" t="s">
        <v>723</v>
      </c>
      <c r="Y183" s="836" t="s">
        <v>723</v>
      </c>
      <c r="Z183" s="840"/>
      <c r="AA183" s="840"/>
      <c r="AB183" s="840"/>
      <c r="AC183" s="840"/>
      <c r="AD183" s="840" t="s">
        <v>727</v>
      </c>
      <c r="AE183" s="840" t="s">
        <v>723</v>
      </c>
      <c r="AF183" s="840" t="s">
        <v>724</v>
      </c>
      <c r="AG183" s="840" t="s">
        <v>723</v>
      </c>
      <c r="AH183" s="840"/>
      <c r="AI183" s="840"/>
      <c r="AJ183" s="840"/>
      <c r="AK183" s="840"/>
      <c r="AL183" s="840"/>
      <c r="AM183" s="840"/>
      <c r="AN183" s="840"/>
      <c r="AO183" s="840"/>
      <c r="AP183" s="840"/>
      <c r="AQ183" s="840"/>
      <c r="AR183" s="840"/>
      <c r="AS183" s="840"/>
      <c r="AT183" s="840"/>
      <c r="AU183" s="840"/>
      <c r="AV183" s="840"/>
      <c r="AW183" s="840"/>
      <c r="AX183" s="840"/>
      <c r="AY183" s="840"/>
      <c r="AZ183" s="840"/>
      <c r="BA183" s="840"/>
      <c r="BB183" s="840"/>
      <c r="BC183" s="840"/>
      <c r="BD183" s="840"/>
      <c r="BE183" s="941"/>
      <c r="BF183" s="840">
        <v>2</v>
      </c>
      <c r="BG183" s="840">
        <v>1</v>
      </c>
      <c r="BH183" s="840">
        <v>2</v>
      </c>
      <c r="BI183" s="840">
        <v>2</v>
      </c>
      <c r="BJ183" s="840">
        <v>2</v>
      </c>
      <c r="BK183" s="840">
        <v>2</v>
      </c>
      <c r="BL183" s="840">
        <v>2</v>
      </c>
      <c r="BM183" s="840">
        <v>2</v>
      </c>
      <c r="BN183" s="840">
        <v>2</v>
      </c>
      <c r="BO183" s="840">
        <v>2</v>
      </c>
      <c r="BP183" s="840">
        <v>2</v>
      </c>
      <c r="BQ183" s="840">
        <v>2</v>
      </c>
      <c r="BR183" s="840">
        <v>1</v>
      </c>
      <c r="BS183" s="840">
        <v>2</v>
      </c>
      <c r="BT183" s="840">
        <v>1</v>
      </c>
      <c r="BU183" s="840">
        <v>2</v>
      </c>
      <c r="BV183" s="840">
        <v>2</v>
      </c>
      <c r="BW183" s="840">
        <v>2</v>
      </c>
      <c r="BX183" s="840">
        <v>2</v>
      </c>
      <c r="BY183" s="840">
        <v>2</v>
      </c>
      <c r="BZ183" s="840">
        <v>2</v>
      </c>
      <c r="CA183" s="840">
        <v>1</v>
      </c>
      <c r="CB183" s="840">
        <v>2</v>
      </c>
      <c r="CC183" s="840">
        <v>2</v>
      </c>
      <c r="CD183" s="888">
        <f t="shared" si="151"/>
        <v>20</v>
      </c>
      <c r="CE183" s="889">
        <f>CD183/COUNTA($BF183:$CC183)</f>
        <v>0.83333333333333337</v>
      </c>
      <c r="CF183" s="888">
        <f>COUNTIF($BF183:$CC183,1)</f>
        <v>4</v>
      </c>
      <c r="CG183" s="889">
        <f t="shared" si="152"/>
        <v>0.16666666666666666</v>
      </c>
      <c r="CH183" s="888">
        <f>COUNTIF($BF183:$CC183,0)</f>
        <v>0</v>
      </c>
      <c r="CI183" s="890">
        <f>CH183/COUNTA($BF183:$CC183)</f>
        <v>0</v>
      </c>
      <c r="CJ183" s="888">
        <f>(((CD183*2)+(CF183*1)+(CH183*0)))/COUNTA($BF183:$CC183)</f>
        <v>1.8333333333333333</v>
      </c>
      <c r="CK183" s="891" t="str">
        <f t="shared" ref="CK183" si="154">IF(CJ183&gt;=1.6,"Đạt mục tiêu",IF(CJ183&gt;=1,"Cần cố gắng","Chưa đạt"))</f>
        <v>Đạt mục tiêu</v>
      </c>
    </row>
    <row r="184" spans="1:89" ht="43.5" customHeight="1">
      <c r="A184" s="839">
        <v>158</v>
      </c>
      <c r="B184" s="178">
        <v>158</v>
      </c>
      <c r="C184" s="1450" t="s">
        <v>157</v>
      </c>
      <c r="D184" s="1451"/>
      <c r="E184" s="1451"/>
      <c r="F184" s="1451"/>
      <c r="G184" s="1452"/>
      <c r="H184" s="242" t="s">
        <v>316</v>
      </c>
      <c r="I184" s="242" t="s">
        <v>316</v>
      </c>
      <c r="J184" s="242" t="s">
        <v>316</v>
      </c>
      <c r="K184" s="242" t="s">
        <v>316</v>
      </c>
      <c r="L184" s="242" t="s">
        <v>316</v>
      </c>
      <c r="M184" s="242" t="s">
        <v>316</v>
      </c>
      <c r="N184" s="242" t="s">
        <v>316</v>
      </c>
      <c r="O184" s="242" t="s">
        <v>316</v>
      </c>
      <c r="P184" s="242" t="s">
        <v>316</v>
      </c>
      <c r="Q184" s="242" t="s">
        <v>316</v>
      </c>
      <c r="R184" s="242" t="s">
        <v>316</v>
      </c>
      <c r="S184" s="242" t="s">
        <v>316</v>
      </c>
      <c r="T184" s="242" t="s">
        <v>316</v>
      </c>
      <c r="U184" s="242" t="s">
        <v>316</v>
      </c>
      <c r="V184" s="242" t="s">
        <v>316</v>
      </c>
      <c r="W184" s="242" t="s">
        <v>316</v>
      </c>
      <c r="X184" s="242" t="s">
        <v>316</v>
      </c>
      <c r="Y184" s="242" t="s">
        <v>316</v>
      </c>
      <c r="Z184" s="242" t="s">
        <v>316</v>
      </c>
      <c r="AA184" s="242" t="s">
        <v>316</v>
      </c>
      <c r="AB184" s="242" t="s">
        <v>316</v>
      </c>
      <c r="AC184" s="242" t="s">
        <v>316</v>
      </c>
      <c r="AD184" s="242" t="s">
        <v>316</v>
      </c>
      <c r="AE184" s="242" t="s">
        <v>316</v>
      </c>
      <c r="AF184" s="242" t="s">
        <v>316</v>
      </c>
      <c r="AG184" s="242" t="s">
        <v>316</v>
      </c>
      <c r="AH184" s="242" t="s">
        <v>316</v>
      </c>
      <c r="AI184" s="242" t="s">
        <v>316</v>
      </c>
      <c r="AJ184" s="242" t="s">
        <v>316</v>
      </c>
      <c r="AK184" s="242" t="s">
        <v>316</v>
      </c>
      <c r="AL184" s="242" t="s">
        <v>316</v>
      </c>
      <c r="AM184" s="242" t="s">
        <v>316</v>
      </c>
      <c r="AN184" s="242" t="s">
        <v>316</v>
      </c>
      <c r="AO184" s="242" t="s">
        <v>316</v>
      </c>
      <c r="AP184" s="242" t="s">
        <v>316</v>
      </c>
      <c r="AQ184" s="242" t="s">
        <v>316</v>
      </c>
      <c r="AR184" s="242" t="s">
        <v>316</v>
      </c>
      <c r="AS184" s="242" t="s">
        <v>316</v>
      </c>
      <c r="AT184" s="242" t="s">
        <v>316</v>
      </c>
      <c r="AU184" s="242" t="s">
        <v>316</v>
      </c>
      <c r="AV184" s="242" t="s">
        <v>316</v>
      </c>
      <c r="AW184" s="242" t="s">
        <v>316</v>
      </c>
      <c r="AX184" s="242" t="s">
        <v>316</v>
      </c>
      <c r="AY184" s="402" t="s">
        <v>316</v>
      </c>
      <c r="AZ184" s="843" t="s">
        <v>316</v>
      </c>
      <c r="BA184" s="843"/>
      <c r="BB184" s="843"/>
      <c r="BC184" s="843" t="s">
        <v>316</v>
      </c>
      <c r="BD184" s="239"/>
      <c r="BE184" s="943" t="s">
        <v>316</v>
      </c>
      <c r="BF184" s="940" t="s">
        <v>316</v>
      </c>
      <c r="BG184" s="225" t="s">
        <v>316</v>
      </c>
      <c r="BH184" s="225" t="s">
        <v>316</v>
      </c>
      <c r="BI184" s="225" t="s">
        <v>316</v>
      </c>
      <c r="BJ184" s="225" t="s">
        <v>316</v>
      </c>
      <c r="BK184" s="225" t="s">
        <v>316</v>
      </c>
      <c r="BL184" s="225" t="s">
        <v>316</v>
      </c>
      <c r="BM184" s="225" t="s">
        <v>316</v>
      </c>
      <c r="BN184" s="225" t="s">
        <v>316</v>
      </c>
      <c r="BO184" s="225" t="s">
        <v>316</v>
      </c>
      <c r="BP184" s="225" t="s">
        <v>316</v>
      </c>
      <c r="BQ184" s="225" t="s">
        <v>316</v>
      </c>
      <c r="BR184" s="225" t="s">
        <v>316</v>
      </c>
      <c r="BS184" s="225" t="s">
        <v>316</v>
      </c>
      <c r="BT184" s="225" t="s">
        <v>316</v>
      </c>
      <c r="BU184" s="225" t="s">
        <v>316</v>
      </c>
      <c r="BV184" s="506" t="s">
        <v>316</v>
      </c>
      <c r="BW184" s="506" t="s">
        <v>316</v>
      </c>
      <c r="BX184" s="506" t="s">
        <v>316</v>
      </c>
      <c r="BY184" s="506" t="s">
        <v>316</v>
      </c>
      <c r="BZ184" s="506" t="s">
        <v>316</v>
      </c>
      <c r="CA184" s="506" t="s">
        <v>316</v>
      </c>
      <c r="CB184" s="506" t="s">
        <v>316</v>
      </c>
      <c r="CC184" s="506" t="s">
        <v>316</v>
      </c>
      <c r="CD184" s="506" t="s">
        <v>316</v>
      </c>
      <c r="CE184" s="506" t="s">
        <v>316</v>
      </c>
      <c r="CF184" s="506" t="s">
        <v>316</v>
      </c>
      <c r="CG184" s="506" t="s">
        <v>316</v>
      </c>
      <c r="CH184" s="506" t="s">
        <v>316</v>
      </c>
      <c r="CI184" s="506" t="s">
        <v>316</v>
      </c>
      <c r="CJ184" s="506" t="s">
        <v>316</v>
      </c>
      <c r="CK184" s="861" t="s">
        <v>316</v>
      </c>
    </row>
    <row r="185" spans="1:89" hidden="1">
      <c r="A185" s="839">
        <v>159</v>
      </c>
      <c r="B185" s="178">
        <v>159</v>
      </c>
      <c r="C185" s="1447" t="s">
        <v>357</v>
      </c>
      <c r="D185" s="1448"/>
      <c r="E185" s="1449"/>
      <c r="F185" s="901"/>
      <c r="G185" s="290" t="s">
        <v>316</v>
      </c>
      <c r="H185" s="826" t="s">
        <v>316</v>
      </c>
      <c r="I185" s="290" t="s">
        <v>316</v>
      </c>
      <c r="J185" s="290" t="s">
        <v>316</v>
      </c>
      <c r="K185" s="225" t="s">
        <v>316</v>
      </c>
      <c r="L185" s="290" t="s">
        <v>316</v>
      </c>
      <c r="M185" s="843" t="s">
        <v>316</v>
      </c>
      <c r="N185" s="843" t="s">
        <v>316</v>
      </c>
      <c r="O185" s="290" t="s">
        <v>316</v>
      </c>
      <c r="P185" s="290" t="s">
        <v>316</v>
      </c>
      <c r="Q185" s="290" t="s">
        <v>316</v>
      </c>
      <c r="R185" s="290"/>
      <c r="S185" s="290" t="s">
        <v>316</v>
      </c>
      <c r="T185" s="290" t="s">
        <v>316</v>
      </c>
      <c r="U185" s="290" t="s">
        <v>316</v>
      </c>
      <c r="V185" s="176"/>
      <c r="W185" s="176"/>
      <c r="X185" s="176"/>
      <c r="Y185" s="176"/>
      <c r="Z185" s="176"/>
      <c r="AA185" s="176"/>
      <c r="AB185" s="176"/>
      <c r="AC185" s="176"/>
      <c r="AD185" s="176"/>
      <c r="AE185" s="176"/>
      <c r="AF185" s="176"/>
      <c r="AG185" s="176"/>
      <c r="AH185" s="239"/>
      <c r="AI185" s="239"/>
      <c r="AJ185" s="239"/>
      <c r="AK185" s="239"/>
      <c r="AL185" s="239"/>
      <c r="AM185" s="290" t="s">
        <v>316</v>
      </c>
      <c r="AN185" s="290" t="s">
        <v>316</v>
      </c>
      <c r="AO185" s="290" t="s">
        <v>316</v>
      </c>
      <c r="AP185" s="290" t="s">
        <v>316</v>
      </c>
      <c r="AQ185" s="290"/>
      <c r="AR185" s="290"/>
      <c r="AS185" s="290" t="s">
        <v>316</v>
      </c>
      <c r="AT185" s="290" t="s">
        <v>316</v>
      </c>
      <c r="AU185" s="290" t="s">
        <v>316</v>
      </c>
      <c r="AV185" s="290" t="s">
        <v>316</v>
      </c>
      <c r="AW185" s="290" t="s">
        <v>316</v>
      </c>
      <c r="AX185" s="290"/>
      <c r="AY185" s="290"/>
      <c r="AZ185" s="290" t="s">
        <v>316</v>
      </c>
      <c r="BA185" s="290"/>
      <c r="BB185" s="290"/>
      <c r="BC185" s="290" t="s">
        <v>316</v>
      </c>
      <c r="BD185" s="843"/>
      <c r="BE185" s="942" t="s">
        <v>316</v>
      </c>
      <c r="BF185" s="225" t="s">
        <v>316</v>
      </c>
      <c r="BG185" s="225" t="s">
        <v>316</v>
      </c>
      <c r="BH185" s="225" t="s">
        <v>316</v>
      </c>
      <c r="BI185" s="225" t="s">
        <v>316</v>
      </c>
      <c r="BJ185" s="225" t="s">
        <v>316</v>
      </c>
      <c r="BK185" s="225" t="s">
        <v>316</v>
      </c>
      <c r="BL185" s="225" t="s">
        <v>316</v>
      </c>
      <c r="BM185" s="225" t="s">
        <v>316</v>
      </c>
      <c r="BN185" s="225" t="s">
        <v>316</v>
      </c>
      <c r="BO185" s="225" t="s">
        <v>316</v>
      </c>
      <c r="BP185" s="225" t="s">
        <v>316</v>
      </c>
      <c r="BQ185" s="225" t="s">
        <v>316</v>
      </c>
      <c r="BR185" s="225" t="s">
        <v>316</v>
      </c>
      <c r="BS185" s="225" t="s">
        <v>316</v>
      </c>
      <c r="BT185" s="225" t="s">
        <v>316</v>
      </c>
      <c r="BU185" s="225" t="s">
        <v>316</v>
      </c>
      <c r="BV185" s="225" t="s">
        <v>316</v>
      </c>
      <c r="BW185" s="225"/>
      <c r="BX185" s="225"/>
      <c r="BY185" s="225"/>
      <c r="BZ185" s="225"/>
      <c r="CA185" s="225"/>
      <c r="CB185" s="225"/>
      <c r="CC185" s="506" t="s">
        <v>316</v>
      </c>
      <c r="CD185" s="506" t="s">
        <v>316</v>
      </c>
      <c r="CE185" s="861" t="s">
        <v>316</v>
      </c>
      <c r="CF185" s="506" t="s">
        <v>316</v>
      </c>
      <c r="CG185" s="861" t="s">
        <v>316</v>
      </c>
      <c r="CH185" s="506" t="s">
        <v>316</v>
      </c>
      <c r="CI185" s="506" t="s">
        <v>316</v>
      </c>
      <c r="CJ185" s="506" t="s">
        <v>316</v>
      </c>
      <c r="CK185" s="861" t="s">
        <v>316</v>
      </c>
    </row>
    <row r="186" spans="1:89" hidden="1">
      <c r="A186" s="839">
        <v>160</v>
      </c>
      <c r="B186" s="178">
        <v>160</v>
      </c>
      <c r="C186" s="1447" t="s">
        <v>358</v>
      </c>
      <c r="D186" s="1448"/>
      <c r="E186" s="1449"/>
      <c r="F186" s="901"/>
      <c r="G186" s="290" t="s">
        <v>316</v>
      </c>
      <c r="H186" s="826" t="s">
        <v>316</v>
      </c>
      <c r="I186" s="290" t="s">
        <v>316</v>
      </c>
      <c r="J186" s="290" t="s">
        <v>316</v>
      </c>
      <c r="K186" s="225" t="s">
        <v>316</v>
      </c>
      <c r="L186" s="290" t="s">
        <v>316</v>
      </c>
      <c r="M186" s="843" t="s">
        <v>316</v>
      </c>
      <c r="N186" s="843" t="s">
        <v>316</v>
      </c>
      <c r="O186" s="290" t="s">
        <v>316</v>
      </c>
      <c r="P186" s="290" t="s">
        <v>316</v>
      </c>
      <c r="Q186" s="290" t="s">
        <v>316</v>
      </c>
      <c r="R186" s="290"/>
      <c r="S186" s="290" t="s">
        <v>316</v>
      </c>
      <c r="T186" s="290" t="s">
        <v>316</v>
      </c>
      <c r="U186" s="290" t="s">
        <v>316</v>
      </c>
      <c r="V186" s="176"/>
      <c r="W186" s="176"/>
      <c r="X186" s="176"/>
      <c r="Y186" s="176"/>
      <c r="Z186" s="176"/>
      <c r="AA186" s="176"/>
      <c r="AB186" s="176"/>
      <c r="AC186" s="176"/>
      <c r="AD186" s="176"/>
      <c r="AE186" s="176"/>
      <c r="AF186" s="176"/>
      <c r="AG186" s="176"/>
      <c r="AH186" s="239"/>
      <c r="AI186" s="239"/>
      <c r="AJ186" s="239"/>
      <c r="AK186" s="239"/>
      <c r="AL186" s="239"/>
      <c r="AM186" s="290" t="s">
        <v>316</v>
      </c>
      <c r="AN186" s="290" t="s">
        <v>316</v>
      </c>
      <c r="AO186" s="290" t="s">
        <v>316</v>
      </c>
      <c r="AP186" s="290" t="s">
        <v>316</v>
      </c>
      <c r="AQ186" s="290"/>
      <c r="AR186" s="290"/>
      <c r="AS186" s="290" t="s">
        <v>316</v>
      </c>
      <c r="AT186" s="290" t="s">
        <v>316</v>
      </c>
      <c r="AU186" s="290" t="s">
        <v>316</v>
      </c>
      <c r="AV186" s="290" t="s">
        <v>316</v>
      </c>
      <c r="AW186" s="290" t="s">
        <v>316</v>
      </c>
      <c r="AX186" s="290"/>
      <c r="AY186" s="290"/>
      <c r="AZ186" s="290" t="s">
        <v>316</v>
      </c>
      <c r="BA186" s="290"/>
      <c r="BB186" s="290"/>
      <c r="BC186" s="290" t="s">
        <v>316</v>
      </c>
      <c r="BD186" s="843"/>
      <c r="BE186" s="843" t="s">
        <v>316</v>
      </c>
      <c r="BF186" s="225" t="s">
        <v>316</v>
      </c>
      <c r="BG186" s="225" t="s">
        <v>316</v>
      </c>
      <c r="BH186" s="225" t="s">
        <v>316</v>
      </c>
      <c r="BI186" s="225" t="s">
        <v>316</v>
      </c>
      <c r="BJ186" s="225" t="s">
        <v>316</v>
      </c>
      <c r="BK186" s="225" t="s">
        <v>316</v>
      </c>
      <c r="BL186" s="225" t="s">
        <v>316</v>
      </c>
      <c r="BM186" s="225" t="s">
        <v>316</v>
      </c>
      <c r="BN186" s="225" t="s">
        <v>316</v>
      </c>
      <c r="BO186" s="225" t="s">
        <v>316</v>
      </c>
      <c r="BP186" s="225" t="s">
        <v>316</v>
      </c>
      <c r="BQ186" s="225" t="s">
        <v>316</v>
      </c>
      <c r="BR186" s="225" t="s">
        <v>316</v>
      </c>
      <c r="BS186" s="225" t="s">
        <v>316</v>
      </c>
      <c r="BT186" s="225" t="s">
        <v>316</v>
      </c>
      <c r="BU186" s="225" t="s">
        <v>316</v>
      </c>
      <c r="BV186" s="506" t="s">
        <v>316</v>
      </c>
      <c r="BW186" s="506"/>
      <c r="BX186" s="506"/>
      <c r="BY186" s="506"/>
      <c r="BZ186" s="506"/>
      <c r="CA186" s="506"/>
      <c r="CB186" s="506"/>
      <c r="CC186" s="506" t="s">
        <v>316</v>
      </c>
      <c r="CD186" s="506" t="s">
        <v>316</v>
      </c>
      <c r="CE186" s="861" t="s">
        <v>316</v>
      </c>
      <c r="CF186" s="506" t="s">
        <v>316</v>
      </c>
      <c r="CG186" s="861" t="s">
        <v>316</v>
      </c>
      <c r="CH186" s="506" t="s">
        <v>316</v>
      </c>
      <c r="CI186" s="506" t="s">
        <v>316</v>
      </c>
      <c r="CJ186" s="506" t="s">
        <v>316</v>
      </c>
      <c r="CK186" s="861" t="s">
        <v>316</v>
      </c>
    </row>
    <row r="187" spans="1:89" ht="78.75" hidden="1">
      <c r="A187" s="839">
        <v>161</v>
      </c>
      <c r="B187" s="178">
        <v>161</v>
      </c>
      <c r="C187" s="212" t="s">
        <v>359</v>
      </c>
      <c r="D187" s="197" t="s">
        <v>14</v>
      </c>
      <c r="E187" s="188" t="s">
        <v>360</v>
      </c>
      <c r="F187" s="197" t="s">
        <v>17</v>
      </c>
      <c r="G187" s="845" t="s">
        <v>279</v>
      </c>
      <c r="H187" s="190" t="s">
        <v>458</v>
      </c>
      <c r="I187" s="846"/>
      <c r="J187" s="902" t="s">
        <v>192</v>
      </c>
      <c r="K187" s="225" t="s">
        <v>16</v>
      </c>
      <c r="L187" s="846"/>
      <c r="M187" s="846"/>
      <c r="N187" s="846"/>
      <c r="O187" s="846"/>
      <c r="P187" s="846"/>
      <c r="Q187" s="846"/>
      <c r="R187" s="846"/>
      <c r="S187" s="846"/>
      <c r="T187" s="846"/>
      <c r="U187" s="194">
        <f t="shared" si="153"/>
        <v>1</v>
      </c>
      <c r="V187" s="183" t="s">
        <v>727</v>
      </c>
      <c r="W187" s="183" t="s">
        <v>725</v>
      </c>
      <c r="X187" s="183" t="s">
        <v>727</v>
      </c>
      <c r="Y187" s="183" t="s">
        <v>727</v>
      </c>
      <c r="Z187" s="182"/>
      <c r="AA187" s="182"/>
      <c r="AB187" s="182"/>
      <c r="AC187" s="182"/>
      <c r="AD187" s="182"/>
      <c r="AE187" s="182"/>
      <c r="AF187" s="182"/>
      <c r="AG187" s="182"/>
      <c r="AH187" s="182"/>
      <c r="AI187" s="182"/>
      <c r="AJ187" s="182"/>
      <c r="AK187" s="182"/>
      <c r="AL187" s="182"/>
      <c r="AM187" s="182"/>
      <c r="AN187" s="182"/>
      <c r="AO187" s="182"/>
      <c r="AP187" s="182"/>
      <c r="AQ187" s="182"/>
      <c r="AR187" s="182"/>
      <c r="AS187" s="182"/>
      <c r="AT187" s="182"/>
      <c r="AU187" s="182"/>
      <c r="AV187" s="182"/>
      <c r="AW187" s="182"/>
      <c r="AX187" s="182"/>
      <c r="AY187" s="182"/>
      <c r="AZ187" s="182"/>
      <c r="BA187" s="182"/>
      <c r="BB187" s="182"/>
      <c r="BC187" s="182"/>
      <c r="BD187" s="182"/>
      <c r="BE187" s="182"/>
      <c r="BF187" s="836" t="s">
        <v>281</v>
      </c>
      <c r="BG187" s="836" t="s">
        <v>281</v>
      </c>
      <c r="BH187" s="836" t="s">
        <v>1160</v>
      </c>
      <c r="BI187" s="836" t="s">
        <v>281</v>
      </c>
      <c r="BJ187" s="836" t="s">
        <v>1160</v>
      </c>
      <c r="BK187" s="836" t="s">
        <v>281</v>
      </c>
      <c r="BL187" s="836" t="s">
        <v>1160</v>
      </c>
      <c r="BM187" s="836" t="s">
        <v>281</v>
      </c>
      <c r="BN187" s="836" t="s">
        <v>281</v>
      </c>
      <c r="BO187" s="836" t="s">
        <v>281</v>
      </c>
      <c r="BP187" s="836" t="s">
        <v>281</v>
      </c>
      <c r="BQ187" s="836" t="s">
        <v>281</v>
      </c>
      <c r="BR187" s="836" t="s">
        <v>281</v>
      </c>
      <c r="BS187" s="836" t="s">
        <v>281</v>
      </c>
      <c r="BT187" s="836" t="s">
        <v>281</v>
      </c>
      <c r="BU187" s="836" t="s">
        <v>281</v>
      </c>
      <c r="BV187" s="836" t="s">
        <v>281</v>
      </c>
      <c r="BW187" s="540">
        <v>1</v>
      </c>
      <c r="BX187" s="836" t="s">
        <v>281</v>
      </c>
      <c r="BY187" s="836" t="s">
        <v>281</v>
      </c>
      <c r="BZ187" s="836" t="s">
        <v>281</v>
      </c>
      <c r="CA187" s="540">
        <v>1</v>
      </c>
      <c r="CB187" s="836" t="s">
        <v>281</v>
      </c>
      <c r="CC187" s="836" t="s">
        <v>281</v>
      </c>
      <c r="CD187" s="839">
        <f>COUNTIF($BF187:$CC187,2)</f>
        <v>19</v>
      </c>
      <c r="CE187" s="865">
        <f>CD187/COUNTA($BF187:$CC187)</f>
        <v>0.79166666666666663</v>
      </c>
      <c r="CF187" s="839">
        <f>COUNTIF($BF187:$CC187,1)</f>
        <v>5</v>
      </c>
      <c r="CG187" s="865">
        <f>CF187/COUNTA($BF187:$CC187)</f>
        <v>0.20833333333333334</v>
      </c>
      <c r="CH187" s="839">
        <f>COUNTIF($BF187:$CC187,0)</f>
        <v>0</v>
      </c>
      <c r="CI187" s="866">
        <f>CH187/COUNTA($BF187:$CC187)</f>
        <v>0</v>
      </c>
      <c r="CJ187" s="839">
        <f>(((CD187*2)+(CF187*1)+(CH187*0)))/COUNTA($BF187:$CC187)</f>
        <v>1.7916666666666667</v>
      </c>
      <c r="CK187" s="854" t="str">
        <f>IF(CJ187&gt;=1.6,"Đạt mục tiêu",IF(CJ187&gt;=1,"Cần cố gắng","Chưa đạt"))</f>
        <v>Đạt mục tiêu</v>
      </c>
    </row>
    <row r="188" spans="1:89" s="202" customFormat="1" ht="78.75" hidden="1">
      <c r="A188" s="171">
        <v>162</v>
      </c>
      <c r="B188" s="178">
        <v>162</v>
      </c>
      <c r="C188" s="188" t="s">
        <v>361</v>
      </c>
      <c r="D188" s="197" t="s">
        <v>14</v>
      </c>
      <c r="E188" s="188" t="s">
        <v>362</v>
      </c>
      <c r="F188" s="197" t="s">
        <v>17</v>
      </c>
      <c r="G188" s="845" t="s">
        <v>1178</v>
      </c>
      <c r="H188" s="773" t="s">
        <v>460</v>
      </c>
      <c r="I188" s="846"/>
      <c r="J188" s="902" t="s">
        <v>192</v>
      </c>
      <c r="K188" s="846"/>
      <c r="L188" s="903" t="s">
        <v>16</v>
      </c>
      <c r="M188" s="846"/>
      <c r="N188" s="846"/>
      <c r="O188" s="846"/>
      <c r="P188" s="846"/>
      <c r="Q188" s="846"/>
      <c r="R188" s="846"/>
      <c r="S188" s="846"/>
      <c r="T188" s="846"/>
      <c r="U188" s="194">
        <f t="shared" si="153"/>
        <v>1</v>
      </c>
      <c r="V188" s="182"/>
      <c r="W188" s="182"/>
      <c r="X188" s="182"/>
      <c r="Y188" s="182"/>
      <c r="Z188" s="183" t="s">
        <v>727</v>
      </c>
      <c r="AA188" s="183" t="s">
        <v>723</v>
      </c>
      <c r="AB188" s="183" t="s">
        <v>727</v>
      </c>
      <c r="AC188" s="183"/>
      <c r="AD188" s="182"/>
      <c r="AE188" s="182"/>
      <c r="AF188" s="182"/>
      <c r="AG188" s="182"/>
      <c r="AH188" s="182"/>
      <c r="AI188" s="182"/>
      <c r="AJ188" s="182"/>
      <c r="AK188" s="182"/>
      <c r="AL188" s="182"/>
      <c r="AM188" s="182"/>
      <c r="AN188" s="182"/>
      <c r="AO188" s="182"/>
      <c r="AP188" s="182"/>
      <c r="AQ188" s="182"/>
      <c r="AR188" s="182"/>
      <c r="AS188" s="182"/>
      <c r="AT188" s="182"/>
      <c r="AU188" s="182"/>
      <c r="AV188" s="182"/>
      <c r="AW188" s="182"/>
      <c r="AX188" s="182"/>
      <c r="AY188" s="182"/>
      <c r="AZ188" s="182"/>
      <c r="BA188" s="182"/>
      <c r="BB188" s="182"/>
      <c r="BC188" s="182"/>
      <c r="BD188" s="182"/>
      <c r="BE188" s="182"/>
      <c r="BF188" s="845">
        <v>1</v>
      </c>
      <c r="BG188" s="845">
        <v>2</v>
      </c>
      <c r="BH188" s="845">
        <v>2</v>
      </c>
      <c r="BI188" s="845">
        <v>2</v>
      </c>
      <c r="BJ188" s="845">
        <v>1</v>
      </c>
      <c r="BK188" s="845">
        <v>2</v>
      </c>
      <c r="BL188" s="845">
        <v>2</v>
      </c>
      <c r="BM188" s="845">
        <v>2</v>
      </c>
      <c r="BN188" s="845">
        <v>2</v>
      </c>
      <c r="BO188" s="845">
        <v>1</v>
      </c>
      <c r="BP188" s="845">
        <v>1</v>
      </c>
      <c r="BQ188" s="845">
        <v>2</v>
      </c>
      <c r="BR188" s="845">
        <v>2</v>
      </c>
      <c r="BS188" s="845">
        <v>2</v>
      </c>
      <c r="BT188" s="845">
        <v>2</v>
      </c>
      <c r="BU188" s="845">
        <v>2</v>
      </c>
      <c r="BV188" s="845">
        <v>2</v>
      </c>
      <c r="BW188" s="540">
        <v>1</v>
      </c>
      <c r="BX188" s="845">
        <v>2</v>
      </c>
      <c r="BY188" s="845">
        <v>2</v>
      </c>
      <c r="BZ188" s="845">
        <v>2</v>
      </c>
      <c r="CA188" s="540">
        <v>1</v>
      </c>
      <c r="CB188" s="845">
        <v>2</v>
      </c>
      <c r="CC188" s="845">
        <v>2</v>
      </c>
      <c r="CD188" s="191">
        <f>COUNTIF($BF188:$CC188,2)</f>
        <v>18</v>
      </c>
      <c r="CE188" s="867">
        <f>CD188/COUNTA($BF188:$CC188)</f>
        <v>0.75</v>
      </c>
      <c r="CF188" s="191">
        <f>COUNTIF($BF188:$CC188,1)</f>
        <v>6</v>
      </c>
      <c r="CG188" s="867">
        <f>CF188/COUNTA($BF188:$CC188)</f>
        <v>0.25</v>
      </c>
      <c r="CH188" s="191">
        <f>COUNTIF($BF188:$CC188,0)</f>
        <v>0</v>
      </c>
      <c r="CI188" s="868">
        <f>CH188/COUNTA($BF188:$CC188)</f>
        <v>0</v>
      </c>
      <c r="CJ188" s="191">
        <f>(((CD188*2)+(CF188*1)+(CH188*0)))/COUNTA($BF188:$CC188)</f>
        <v>1.75</v>
      </c>
      <c r="CK188" s="869" t="str">
        <f t="shared" ref="CK188:CK189" si="155">IF(CJ188&gt;=1.6,"Đạt mục tiêu",IF(CJ188&gt;=1,"Cần cố gắng","Chưa đạt"))</f>
        <v>Đạt mục tiêu</v>
      </c>
    </row>
    <row r="189" spans="1:89" s="202" customFormat="1" ht="63" hidden="1" customHeight="1">
      <c r="A189" s="171"/>
      <c r="B189" s="178"/>
      <c r="C189" s="185" t="s">
        <v>363</v>
      </c>
      <c r="D189" s="185" t="s">
        <v>363</v>
      </c>
      <c r="E189" s="185" t="s">
        <v>363</v>
      </c>
      <c r="F189" s="185" t="s">
        <v>363</v>
      </c>
      <c r="G189" s="185" t="s">
        <v>363</v>
      </c>
      <c r="H189" s="773" t="s">
        <v>1018</v>
      </c>
      <c r="I189" s="846"/>
      <c r="J189" s="902"/>
      <c r="K189" s="846"/>
      <c r="L189" s="903"/>
      <c r="M189" s="846"/>
      <c r="N189" s="846"/>
      <c r="O189" s="846"/>
      <c r="P189" s="846"/>
      <c r="Q189" s="846"/>
      <c r="R189" s="846" t="s">
        <v>16</v>
      </c>
      <c r="S189" s="846"/>
      <c r="T189" s="846"/>
      <c r="U189" s="194"/>
      <c r="V189" s="182"/>
      <c r="W189" s="182"/>
      <c r="X189" s="182"/>
      <c r="Y189" s="182"/>
      <c r="Z189" s="182"/>
      <c r="AA189" s="182"/>
      <c r="AB189" s="182"/>
      <c r="AC189" s="182"/>
      <c r="AD189" s="182"/>
      <c r="AE189" s="182"/>
      <c r="AF189" s="182"/>
      <c r="AG189" s="182"/>
      <c r="AH189" s="182"/>
      <c r="AI189" s="182"/>
      <c r="AJ189" s="182"/>
      <c r="AK189" s="182"/>
      <c r="AL189" s="182"/>
      <c r="AM189" s="182"/>
      <c r="AN189" s="182"/>
      <c r="AO189" s="182"/>
      <c r="AP189" s="182"/>
      <c r="AQ189" s="182"/>
      <c r="AR189" s="182"/>
      <c r="AS189" s="182"/>
      <c r="AT189" s="182"/>
      <c r="AU189" s="182"/>
      <c r="AV189" s="182"/>
      <c r="AW189" s="182"/>
      <c r="AX189" s="182" t="s">
        <v>726</v>
      </c>
      <c r="AY189" s="182" t="s">
        <v>724</v>
      </c>
      <c r="AZ189" s="182"/>
      <c r="BA189" s="182"/>
      <c r="BB189" s="182"/>
      <c r="BC189" s="182"/>
      <c r="BD189" s="182"/>
      <c r="BE189" s="182"/>
      <c r="BF189" s="845">
        <v>2</v>
      </c>
      <c r="BG189" s="845">
        <v>2</v>
      </c>
      <c r="BH189" s="845">
        <v>2</v>
      </c>
      <c r="BI189" s="845">
        <v>2</v>
      </c>
      <c r="BJ189" s="845">
        <v>1</v>
      </c>
      <c r="BK189" s="845">
        <v>2</v>
      </c>
      <c r="BL189" s="845">
        <v>2</v>
      </c>
      <c r="BM189" s="845">
        <v>2</v>
      </c>
      <c r="BN189" s="845">
        <v>2</v>
      </c>
      <c r="BO189" s="845">
        <v>1</v>
      </c>
      <c r="BP189" s="845">
        <v>1</v>
      </c>
      <c r="BQ189" s="845">
        <v>2</v>
      </c>
      <c r="BR189" s="845">
        <v>2</v>
      </c>
      <c r="BS189" s="845">
        <v>2</v>
      </c>
      <c r="BT189" s="845">
        <v>2</v>
      </c>
      <c r="BU189" s="845">
        <v>2</v>
      </c>
      <c r="BV189" s="845">
        <v>2</v>
      </c>
      <c r="BW189" s="540">
        <v>1</v>
      </c>
      <c r="BX189" s="845">
        <v>2</v>
      </c>
      <c r="BY189" s="845">
        <v>2</v>
      </c>
      <c r="BZ189" s="845">
        <v>2</v>
      </c>
      <c r="CA189" s="540">
        <v>1</v>
      </c>
      <c r="CB189" s="845">
        <v>2</v>
      </c>
      <c r="CC189" s="845">
        <v>2</v>
      </c>
      <c r="CD189" s="191">
        <f>COUNTIF($BF189:$CC189,2)</f>
        <v>19</v>
      </c>
      <c r="CE189" s="867">
        <f>CD189/COUNTA($BF189:$CC189)</f>
        <v>0.79166666666666663</v>
      </c>
      <c r="CF189" s="191">
        <f>COUNTIF($BF189:$CC189,1)</f>
        <v>5</v>
      </c>
      <c r="CG189" s="867">
        <f>CF189/COUNTA($BF189:$CC189)</f>
        <v>0.20833333333333334</v>
      </c>
      <c r="CH189" s="191">
        <f>COUNTIF($BF189:$CC189,0)</f>
        <v>0</v>
      </c>
      <c r="CI189" s="868">
        <f>CH189/COUNTA($BF189:$CC189)</f>
        <v>0</v>
      </c>
      <c r="CJ189" s="191">
        <f>(((CD189*2)+(CF189*1)+(CH189*0)))/COUNTA($BF189:$CC189)</f>
        <v>1.7916666666666667</v>
      </c>
      <c r="CK189" s="869" t="str">
        <f t="shared" si="155"/>
        <v>Đạt mục tiêu</v>
      </c>
    </row>
    <row r="190" spans="1:89" s="252" customFormat="1" ht="42" hidden="1" customHeight="1">
      <c r="A190" s="171">
        <v>163</v>
      </c>
      <c r="B190" s="178">
        <v>163</v>
      </c>
      <c r="C190" s="185" t="s">
        <v>363</v>
      </c>
      <c r="D190" s="244" t="s">
        <v>17</v>
      </c>
      <c r="E190" s="186" t="s">
        <v>364</v>
      </c>
      <c r="F190" s="244" t="s">
        <v>17</v>
      </c>
      <c r="G190" s="829" t="s">
        <v>461</v>
      </c>
      <c r="H190" s="242" t="s">
        <v>984</v>
      </c>
      <c r="I190" s="843"/>
      <c r="J190" s="836" t="s">
        <v>192</v>
      </c>
      <c r="K190" s="843"/>
      <c r="L190" s="843"/>
      <c r="M190" s="843" t="s">
        <v>16</v>
      </c>
      <c r="N190" s="843"/>
      <c r="O190" s="843"/>
      <c r="P190" s="843"/>
      <c r="Q190" s="843"/>
      <c r="R190" s="843"/>
      <c r="S190" s="843"/>
      <c r="T190" s="843"/>
      <c r="U190" s="237">
        <f t="shared" si="153"/>
        <v>1</v>
      </c>
      <c r="V190" s="239"/>
      <c r="W190" s="239"/>
      <c r="X190" s="239"/>
      <c r="Y190" s="239"/>
      <c r="Z190" s="239"/>
      <c r="AA190" s="239"/>
      <c r="AB190" s="239"/>
      <c r="AC190" s="239"/>
      <c r="AD190" s="836" t="s">
        <v>723</v>
      </c>
      <c r="AE190" s="836" t="s">
        <v>724</v>
      </c>
      <c r="AF190" s="836" t="s">
        <v>723</v>
      </c>
      <c r="AG190" s="836" t="s">
        <v>726</v>
      </c>
      <c r="AH190" s="239"/>
      <c r="AI190" s="239"/>
      <c r="AJ190" s="239"/>
      <c r="AK190" s="239"/>
      <c r="AL190" s="239"/>
      <c r="AM190" s="239"/>
      <c r="AN190" s="239"/>
      <c r="AO190" s="239"/>
      <c r="AP190" s="239"/>
      <c r="AQ190" s="239"/>
      <c r="AR190" s="239"/>
      <c r="AS190" s="239"/>
      <c r="AT190" s="239"/>
      <c r="AU190" s="239"/>
      <c r="AV190" s="239"/>
      <c r="AW190" s="239"/>
      <c r="AX190" s="239"/>
      <c r="AY190" s="239"/>
      <c r="AZ190" s="239"/>
      <c r="BA190" s="239"/>
      <c r="BB190" s="239"/>
      <c r="BC190" s="239"/>
      <c r="BD190" s="239"/>
      <c r="BE190" s="239"/>
      <c r="BF190" s="840">
        <v>2</v>
      </c>
      <c r="BG190" s="840">
        <v>2</v>
      </c>
      <c r="BH190" s="840">
        <v>1</v>
      </c>
      <c r="BI190" s="840">
        <v>2</v>
      </c>
      <c r="BJ190" s="840">
        <v>2</v>
      </c>
      <c r="BK190" s="840">
        <v>2</v>
      </c>
      <c r="BL190" s="840">
        <v>2</v>
      </c>
      <c r="BM190" s="840">
        <v>2</v>
      </c>
      <c r="BN190" s="840">
        <v>2</v>
      </c>
      <c r="BO190" s="840">
        <v>2</v>
      </c>
      <c r="BP190" s="840">
        <v>2</v>
      </c>
      <c r="BQ190" s="840">
        <v>2</v>
      </c>
      <c r="BR190" s="840">
        <v>2</v>
      </c>
      <c r="BS190" s="840">
        <v>2</v>
      </c>
      <c r="BT190" s="840">
        <v>2</v>
      </c>
      <c r="BU190" s="840">
        <v>1</v>
      </c>
      <c r="BV190" s="840">
        <v>2</v>
      </c>
      <c r="BW190" s="540">
        <v>1</v>
      </c>
      <c r="BX190" s="840">
        <v>2</v>
      </c>
      <c r="BY190" s="840">
        <v>2</v>
      </c>
      <c r="BZ190" s="840">
        <v>2</v>
      </c>
      <c r="CA190" s="540">
        <v>1</v>
      </c>
      <c r="CB190" s="840">
        <v>2</v>
      </c>
      <c r="CC190" s="840">
        <v>2</v>
      </c>
      <c r="CD190" s="888">
        <f>COUNTIF($BF190:$CC190,2)</f>
        <v>20</v>
      </c>
      <c r="CE190" s="889">
        <f>CD190/COUNTA($BF190:$CC190)</f>
        <v>0.83333333333333337</v>
      </c>
      <c r="CF190" s="888">
        <f>COUNTIF($BF190:$CC190,1)</f>
        <v>4</v>
      </c>
      <c r="CG190" s="889">
        <f>CF190/COUNTA($BF190:$CC190)</f>
        <v>0.16666666666666666</v>
      </c>
      <c r="CH190" s="888">
        <f>COUNTIF($BF190:$CC190,0)</f>
        <v>0</v>
      </c>
      <c r="CI190" s="890">
        <f>CH190/COUNTA($BF190:$CC190)</f>
        <v>0</v>
      </c>
      <c r="CJ190" s="888">
        <f>(((CD190*2)+(CF190*1)+(CH190*0)))/COUNTA($BF190:$CC190)</f>
        <v>1.8333333333333333</v>
      </c>
      <c r="CK190" s="891" t="str">
        <f t="shared" ref="CK190" si="156">IF(CJ190&gt;=1.6,"Đạt mục tiêu",IF(CJ190&gt;=1,"Cần cố gắng","Chưa đạt"))</f>
        <v>Đạt mục tiêu</v>
      </c>
    </row>
    <row r="191" spans="1:89" hidden="1">
      <c r="A191" s="839">
        <v>164</v>
      </c>
      <c r="B191" s="178">
        <v>164</v>
      </c>
      <c r="C191" s="1447" t="s">
        <v>464</v>
      </c>
      <c r="D191" s="1448"/>
      <c r="E191" s="1449"/>
      <c r="F191" s="290" t="s">
        <v>316</v>
      </c>
      <c r="G191" s="290" t="s">
        <v>316</v>
      </c>
      <c r="H191" s="843" t="s">
        <v>316</v>
      </c>
      <c r="I191" s="290" t="s">
        <v>316</v>
      </c>
      <c r="J191" s="290" t="s">
        <v>316</v>
      </c>
      <c r="K191" s="225" t="s">
        <v>316</v>
      </c>
      <c r="L191" s="290" t="s">
        <v>316</v>
      </c>
      <c r="M191" s="843" t="s">
        <v>316</v>
      </c>
      <c r="N191" s="843" t="s">
        <v>316</v>
      </c>
      <c r="O191" s="290" t="s">
        <v>316</v>
      </c>
      <c r="P191" s="290" t="s">
        <v>316</v>
      </c>
      <c r="Q191" s="290" t="s">
        <v>316</v>
      </c>
      <c r="R191" s="290"/>
      <c r="S191" s="290" t="s">
        <v>316</v>
      </c>
      <c r="T191" s="290" t="s">
        <v>316</v>
      </c>
      <c r="U191" s="290" t="s">
        <v>316</v>
      </c>
      <c r="V191" s="290" t="s">
        <v>316</v>
      </c>
      <c r="W191" s="290" t="s">
        <v>316</v>
      </c>
      <c r="X191" s="290" t="s">
        <v>316</v>
      </c>
      <c r="Y191" s="290" t="s">
        <v>316</v>
      </c>
      <c r="Z191" s="290" t="s">
        <v>316</v>
      </c>
      <c r="AA191" s="290" t="s">
        <v>316</v>
      </c>
      <c r="AB191" s="290" t="s">
        <v>316</v>
      </c>
      <c r="AC191" s="290" t="s">
        <v>316</v>
      </c>
      <c r="AD191" s="290" t="s">
        <v>316</v>
      </c>
      <c r="AE191" s="290" t="s">
        <v>316</v>
      </c>
      <c r="AF191" s="290" t="s">
        <v>316</v>
      </c>
      <c r="AG191" s="290" t="s">
        <v>316</v>
      </c>
      <c r="AH191" s="843" t="s">
        <v>316</v>
      </c>
      <c r="AI191" s="843" t="s">
        <v>316</v>
      </c>
      <c r="AJ191" s="843" t="s">
        <v>316</v>
      </c>
      <c r="AK191" s="843" t="s">
        <v>316</v>
      </c>
      <c r="AL191" s="843" t="s">
        <v>316</v>
      </c>
      <c r="AM191" s="290" t="s">
        <v>316</v>
      </c>
      <c r="AN191" s="290" t="s">
        <v>316</v>
      </c>
      <c r="AO191" s="290" t="s">
        <v>316</v>
      </c>
      <c r="AP191" s="290" t="s">
        <v>316</v>
      </c>
      <c r="AQ191" s="290"/>
      <c r="AR191" s="290"/>
      <c r="AS191" s="290" t="s">
        <v>316</v>
      </c>
      <c r="AT191" s="290" t="s">
        <v>316</v>
      </c>
      <c r="AU191" s="290" t="s">
        <v>316</v>
      </c>
      <c r="AV191" s="290" t="s">
        <v>316</v>
      </c>
      <c r="AW191" s="290" t="s">
        <v>316</v>
      </c>
      <c r="AX191" s="290"/>
      <c r="AY191" s="290"/>
      <c r="AZ191" s="290" t="s">
        <v>316</v>
      </c>
      <c r="BA191" s="290"/>
      <c r="BB191" s="290"/>
      <c r="BC191" s="290" t="s">
        <v>316</v>
      </c>
      <c r="BD191" s="843"/>
      <c r="BE191" s="843" t="s">
        <v>316</v>
      </c>
      <c r="BF191" s="225" t="s">
        <v>316</v>
      </c>
      <c r="BG191" s="225" t="s">
        <v>316</v>
      </c>
      <c r="BH191" s="225" t="s">
        <v>316</v>
      </c>
      <c r="BI191" s="225" t="s">
        <v>316</v>
      </c>
      <c r="BJ191" s="225" t="s">
        <v>316</v>
      </c>
      <c r="BK191" s="225" t="s">
        <v>316</v>
      </c>
      <c r="BL191" s="225" t="s">
        <v>316</v>
      </c>
      <c r="BM191" s="225" t="s">
        <v>316</v>
      </c>
      <c r="BN191" s="225" t="s">
        <v>316</v>
      </c>
      <c r="BO191" s="225" t="s">
        <v>316</v>
      </c>
      <c r="BP191" s="225" t="s">
        <v>316</v>
      </c>
      <c r="BQ191" s="225" t="s">
        <v>316</v>
      </c>
      <c r="BR191" s="225" t="s">
        <v>316</v>
      </c>
      <c r="BS191" s="225" t="s">
        <v>316</v>
      </c>
      <c r="BT191" s="225" t="s">
        <v>316</v>
      </c>
      <c r="BU191" s="225" t="s">
        <v>316</v>
      </c>
      <c r="BV191" s="225" t="s">
        <v>316</v>
      </c>
      <c r="BW191" s="540">
        <v>1</v>
      </c>
      <c r="BX191" s="225"/>
      <c r="BY191" s="225"/>
      <c r="BZ191" s="225"/>
      <c r="CA191" s="540">
        <v>1</v>
      </c>
      <c r="CB191" s="225"/>
      <c r="CC191" s="225" t="s">
        <v>316</v>
      </c>
      <c r="CD191" s="225" t="s">
        <v>316</v>
      </c>
      <c r="CE191" s="904" t="s">
        <v>316</v>
      </c>
      <c r="CF191" s="225" t="s">
        <v>316</v>
      </c>
      <c r="CG191" s="904" t="s">
        <v>316</v>
      </c>
      <c r="CH191" s="225" t="s">
        <v>316</v>
      </c>
      <c r="CI191" s="225" t="s">
        <v>316</v>
      </c>
      <c r="CJ191" s="225" t="s">
        <v>316</v>
      </c>
      <c r="CK191" s="904" t="s">
        <v>316</v>
      </c>
    </row>
    <row r="192" spans="1:89" s="170" customFormat="1" ht="57" hidden="1" customHeight="1">
      <c r="A192" s="171">
        <v>165</v>
      </c>
      <c r="B192" s="178">
        <v>165</v>
      </c>
      <c r="C192" s="186" t="s">
        <v>365</v>
      </c>
      <c r="D192" s="197" t="s">
        <v>14</v>
      </c>
      <c r="E192" s="186" t="s">
        <v>366</v>
      </c>
      <c r="F192" s="197" t="s">
        <v>17</v>
      </c>
      <c r="G192" s="186" t="s">
        <v>462</v>
      </c>
      <c r="H192" s="402" t="s">
        <v>463</v>
      </c>
      <c r="I192" s="239"/>
      <c r="J192" s="836" t="s">
        <v>192</v>
      </c>
      <c r="K192" s="239"/>
      <c r="L192" s="239"/>
      <c r="M192" s="506" t="s">
        <v>16</v>
      </c>
      <c r="N192" s="239"/>
      <c r="O192" s="239"/>
      <c r="P192" s="239"/>
      <c r="Q192" s="239"/>
      <c r="R192" s="239"/>
      <c r="S192" s="239"/>
      <c r="T192" s="239"/>
      <c r="U192" s="237">
        <f t="shared" si="153"/>
        <v>1</v>
      </c>
      <c r="V192" s="239"/>
      <c r="W192" s="239"/>
      <c r="X192" s="239"/>
      <c r="Y192" s="239"/>
      <c r="Z192" s="239"/>
      <c r="AA192" s="239"/>
      <c r="AB192" s="239"/>
      <c r="AC192" s="239"/>
      <c r="AD192" s="836" t="s">
        <v>727</v>
      </c>
      <c r="AE192" s="836" t="s">
        <v>727</v>
      </c>
      <c r="AF192" s="836" t="s">
        <v>727</v>
      </c>
      <c r="AG192" s="836" t="s">
        <v>727</v>
      </c>
      <c r="AH192" s="239"/>
      <c r="AI192" s="239"/>
      <c r="AJ192" s="239"/>
      <c r="AK192" s="239"/>
      <c r="AL192" s="239"/>
      <c r="AM192" s="239"/>
      <c r="AN192" s="239"/>
      <c r="AO192" s="239"/>
      <c r="AP192" s="239"/>
      <c r="AQ192" s="239"/>
      <c r="AR192" s="239"/>
      <c r="AS192" s="239"/>
      <c r="AT192" s="239"/>
      <c r="AU192" s="239"/>
      <c r="AV192" s="239"/>
      <c r="AW192" s="239"/>
      <c r="AX192" s="239"/>
      <c r="AY192" s="239"/>
      <c r="AZ192" s="239"/>
      <c r="BA192" s="239"/>
      <c r="BB192" s="239"/>
      <c r="BC192" s="239"/>
      <c r="BD192" s="239"/>
      <c r="BE192" s="239"/>
      <c r="BF192" s="840">
        <v>2</v>
      </c>
      <c r="BG192" s="840">
        <v>1</v>
      </c>
      <c r="BH192" s="840">
        <v>2</v>
      </c>
      <c r="BI192" s="840">
        <v>2</v>
      </c>
      <c r="BJ192" s="840">
        <v>2</v>
      </c>
      <c r="BK192" s="840">
        <v>2</v>
      </c>
      <c r="BL192" s="840">
        <v>2</v>
      </c>
      <c r="BM192" s="840">
        <v>2</v>
      </c>
      <c r="BN192" s="840">
        <v>2</v>
      </c>
      <c r="BO192" s="840">
        <v>2</v>
      </c>
      <c r="BP192" s="840">
        <v>2</v>
      </c>
      <c r="BQ192" s="840">
        <v>2</v>
      </c>
      <c r="BR192" s="840">
        <v>1</v>
      </c>
      <c r="BS192" s="840">
        <v>2</v>
      </c>
      <c r="BT192" s="840">
        <v>1</v>
      </c>
      <c r="BU192" s="840">
        <v>2</v>
      </c>
      <c r="BV192" s="840">
        <v>2</v>
      </c>
      <c r="BW192" s="540">
        <v>1</v>
      </c>
      <c r="BX192" s="840">
        <v>2</v>
      </c>
      <c r="BY192" s="840">
        <v>2</v>
      </c>
      <c r="BZ192" s="840">
        <v>2</v>
      </c>
      <c r="CA192" s="540">
        <v>1</v>
      </c>
      <c r="CB192" s="840">
        <v>2</v>
      </c>
      <c r="CC192" s="840">
        <v>2</v>
      </c>
      <c r="CD192" s="888">
        <f>COUNTIF($BF192:$CC192,2)</f>
        <v>19</v>
      </c>
      <c r="CE192" s="889">
        <f>CD192/COUNTA($BF192:$CC192)</f>
        <v>0.79166666666666663</v>
      </c>
      <c r="CF192" s="888">
        <f>COUNTIF($BF192:$CC192,1)</f>
        <v>5</v>
      </c>
      <c r="CG192" s="889">
        <f>CF192/COUNTA($BF192:$CC192)</f>
        <v>0.20833333333333334</v>
      </c>
      <c r="CH192" s="888">
        <f>COUNTIF($BF192:$CC192,0)</f>
        <v>0</v>
      </c>
      <c r="CI192" s="890">
        <f>CH192/COUNTA($BF192:$CC192)</f>
        <v>0</v>
      </c>
      <c r="CJ192" s="888">
        <f>(((CD192*2)+(CF192*1)+(CH192*0)))/COUNTA($BF192:$CC192)</f>
        <v>1.7916666666666667</v>
      </c>
      <c r="CK192" s="891" t="str">
        <f t="shared" ref="CK192:CK195" si="157">IF(CJ192&gt;=1.6,"Đạt mục tiêu",IF(CJ192&gt;=1,"Cần cố gắng","Chưa đạt"))</f>
        <v>Đạt mục tiêu</v>
      </c>
    </row>
    <row r="193" spans="1:89" s="173" customFormat="1" ht="78" hidden="1">
      <c r="A193" s="171">
        <v>166</v>
      </c>
      <c r="B193" s="178">
        <v>166</v>
      </c>
      <c r="C193" s="1507" t="s">
        <v>367</v>
      </c>
      <c r="D193" s="1448"/>
      <c r="E193" s="1504"/>
      <c r="F193" s="905"/>
      <c r="G193" s="905"/>
      <c r="H193" s="905"/>
      <c r="I193" s="905"/>
      <c r="J193" s="905"/>
      <c r="K193" s="905"/>
      <c r="L193" s="905"/>
      <c r="M193" s="905"/>
      <c r="N193" s="905"/>
      <c r="O193" s="905"/>
      <c r="P193" s="905"/>
      <c r="Q193" s="905"/>
      <c r="R193" s="905"/>
      <c r="S193" s="905"/>
      <c r="T193" s="905"/>
      <c r="U193" s="905"/>
      <c r="V193" s="905"/>
      <c r="W193" s="905"/>
      <c r="X193" s="905"/>
      <c r="Y193" s="905"/>
      <c r="Z193" s="905"/>
      <c r="AA193" s="905"/>
      <c r="AB193" s="905"/>
      <c r="AC193" s="905"/>
      <c r="AD193" s="905"/>
      <c r="AE193" s="905"/>
      <c r="AF193" s="905"/>
      <c r="AG193" s="905"/>
      <c r="AH193" s="905"/>
      <c r="AI193" s="905"/>
      <c r="AJ193" s="905"/>
      <c r="AK193" s="905"/>
      <c r="AL193" s="905"/>
      <c r="AM193" s="905"/>
      <c r="AN193" s="905"/>
      <c r="AO193" s="905"/>
      <c r="AP193" s="905"/>
      <c r="AQ193" s="905"/>
      <c r="AR193" s="905"/>
      <c r="AS193" s="905"/>
      <c r="AT193" s="905"/>
      <c r="AU193" s="905"/>
      <c r="AV193" s="905"/>
      <c r="AW193" s="905"/>
      <c r="AX193" s="905"/>
      <c r="AY193" s="905"/>
      <c r="AZ193" s="905"/>
      <c r="BA193" s="905"/>
      <c r="BB193" s="905"/>
      <c r="BC193" s="905"/>
      <c r="BD193" s="905"/>
      <c r="BE193" s="905"/>
      <c r="BF193" s="905"/>
      <c r="BG193" s="905"/>
      <c r="BH193" s="905"/>
      <c r="BI193" s="905"/>
      <c r="BJ193" s="905"/>
      <c r="BK193" s="905"/>
      <c r="BL193" s="905"/>
      <c r="BM193" s="905"/>
      <c r="BN193" s="905"/>
      <c r="BO193" s="905"/>
      <c r="BP193" s="905"/>
      <c r="BQ193" s="905"/>
      <c r="BR193" s="905"/>
      <c r="BS193" s="905"/>
      <c r="BT193" s="905"/>
      <c r="BU193" s="905"/>
      <c r="BV193" s="905"/>
      <c r="BW193" s="540">
        <v>1</v>
      </c>
      <c r="BX193" s="905"/>
      <c r="BY193" s="905"/>
      <c r="BZ193" s="905"/>
      <c r="CA193" s="540">
        <v>1</v>
      </c>
      <c r="CB193" s="905"/>
      <c r="CC193" s="905"/>
      <c r="CD193" s="888">
        <f t="shared" ref="CD193:CD195" si="158">COUNTIF($BF193:$CC193,2)</f>
        <v>0</v>
      </c>
      <c r="CE193" s="889">
        <f t="shared" ref="CE193:CE195" si="159">CD193/COUNTA($BF193:$CC193)</f>
        <v>0</v>
      </c>
      <c r="CF193" s="888">
        <f t="shared" ref="CF193:CF195" si="160">COUNTIF($BF193:$CC193,1)</f>
        <v>2</v>
      </c>
      <c r="CG193" s="889">
        <f t="shared" ref="CG193:CG195" si="161">CF193/COUNTA($BF193:$CC193)</f>
        <v>1</v>
      </c>
      <c r="CH193" s="888">
        <f t="shared" ref="CH193:CH195" si="162">COUNTIF($BF193:$CC193,0)</f>
        <v>0</v>
      </c>
      <c r="CI193" s="890">
        <f t="shared" ref="CI193:CI195" si="163">CH193/COUNTA($BF193:$CC193)</f>
        <v>0</v>
      </c>
      <c r="CJ193" s="888">
        <f t="shared" ref="CJ193:CJ195" si="164">(((CD193*2)+(CF193*1)+(CH193*0)))/COUNTA($BF193:$CC193)</f>
        <v>1</v>
      </c>
      <c r="CK193" s="891" t="str">
        <f t="shared" si="157"/>
        <v>Cần cố gắng</v>
      </c>
    </row>
    <row r="194" spans="1:89" s="173" customFormat="1" ht="78" hidden="1">
      <c r="A194" s="171">
        <v>167</v>
      </c>
      <c r="B194" s="178">
        <v>167</v>
      </c>
      <c r="C194" s="1507" t="s">
        <v>368</v>
      </c>
      <c r="D194" s="1448"/>
      <c r="E194" s="1504"/>
      <c r="F194" s="905"/>
      <c r="G194" s="905"/>
      <c r="H194" s="905"/>
      <c r="I194" s="905"/>
      <c r="J194" s="905"/>
      <c r="K194" s="905"/>
      <c r="L194" s="905"/>
      <c r="M194" s="905"/>
      <c r="N194" s="905"/>
      <c r="O194" s="905"/>
      <c r="P194" s="905"/>
      <c r="Q194" s="905"/>
      <c r="R194" s="905"/>
      <c r="S194" s="905"/>
      <c r="T194" s="905"/>
      <c r="U194" s="905"/>
      <c r="V194" s="905"/>
      <c r="W194" s="905"/>
      <c r="X194" s="905"/>
      <c r="Y194" s="905"/>
      <c r="Z194" s="905"/>
      <c r="AA194" s="905"/>
      <c r="AB194" s="905"/>
      <c r="AC194" s="905"/>
      <c r="AD194" s="905"/>
      <c r="AE194" s="905"/>
      <c r="AF194" s="905"/>
      <c r="AG194" s="905"/>
      <c r="AH194" s="905"/>
      <c r="AI194" s="905"/>
      <c r="AJ194" s="905"/>
      <c r="AK194" s="905"/>
      <c r="AL194" s="905"/>
      <c r="AM194" s="905"/>
      <c r="AN194" s="905"/>
      <c r="AO194" s="905"/>
      <c r="AP194" s="905"/>
      <c r="AQ194" s="905"/>
      <c r="AR194" s="905"/>
      <c r="AS194" s="905"/>
      <c r="AT194" s="905"/>
      <c r="AU194" s="905"/>
      <c r="AV194" s="905"/>
      <c r="AW194" s="905"/>
      <c r="AX194" s="905"/>
      <c r="AY194" s="905"/>
      <c r="AZ194" s="905"/>
      <c r="BA194" s="905"/>
      <c r="BB194" s="905"/>
      <c r="BC194" s="905"/>
      <c r="BD194" s="905"/>
      <c r="BE194" s="905"/>
      <c r="BF194" s="905"/>
      <c r="BG194" s="905"/>
      <c r="BH194" s="905"/>
      <c r="BI194" s="905"/>
      <c r="BJ194" s="905"/>
      <c r="BK194" s="905"/>
      <c r="BL194" s="905"/>
      <c r="BM194" s="905"/>
      <c r="BN194" s="905"/>
      <c r="BO194" s="905"/>
      <c r="BP194" s="905"/>
      <c r="BQ194" s="905"/>
      <c r="BR194" s="905"/>
      <c r="BS194" s="905"/>
      <c r="BT194" s="905"/>
      <c r="BU194" s="905"/>
      <c r="BV194" s="905"/>
      <c r="BW194" s="540">
        <v>1</v>
      </c>
      <c r="BX194" s="905"/>
      <c r="BY194" s="905"/>
      <c r="BZ194" s="905"/>
      <c r="CA194" s="540">
        <v>1</v>
      </c>
      <c r="CB194" s="905"/>
      <c r="CC194" s="905"/>
      <c r="CD194" s="888">
        <f t="shared" si="158"/>
        <v>0</v>
      </c>
      <c r="CE194" s="889">
        <f t="shared" si="159"/>
        <v>0</v>
      </c>
      <c r="CF194" s="888">
        <f t="shared" si="160"/>
        <v>2</v>
      </c>
      <c r="CG194" s="889">
        <f t="shared" si="161"/>
        <v>1</v>
      </c>
      <c r="CH194" s="888">
        <f t="shared" si="162"/>
        <v>0</v>
      </c>
      <c r="CI194" s="890">
        <f t="shared" si="163"/>
        <v>0</v>
      </c>
      <c r="CJ194" s="888">
        <f t="shared" si="164"/>
        <v>1</v>
      </c>
      <c r="CK194" s="891" t="str">
        <f t="shared" si="157"/>
        <v>Cần cố gắng</v>
      </c>
    </row>
    <row r="195" spans="1:89" s="173" customFormat="1" ht="53.25" hidden="1" customHeight="1">
      <c r="A195" s="171"/>
      <c r="B195" s="178"/>
      <c r="C195" s="203" t="s">
        <v>369</v>
      </c>
      <c r="D195" s="203" t="s">
        <v>369</v>
      </c>
      <c r="E195" s="203" t="s">
        <v>369</v>
      </c>
      <c r="F195" s="203" t="s">
        <v>369</v>
      </c>
      <c r="G195" s="203" t="s">
        <v>369</v>
      </c>
      <c r="H195" s="179" t="s">
        <v>1019</v>
      </c>
      <c r="I195" s="829"/>
      <c r="J195" s="829"/>
      <c r="K195" s="829"/>
      <c r="L195" s="829"/>
      <c r="M195" s="829"/>
      <c r="N195" s="829"/>
      <c r="O195" s="829"/>
      <c r="P195" s="829"/>
      <c r="Q195" s="829"/>
      <c r="R195" s="182" t="s">
        <v>16</v>
      </c>
      <c r="S195" s="829"/>
      <c r="T195" s="182"/>
      <c r="U195" s="905"/>
      <c r="V195" s="905"/>
      <c r="W195" s="905"/>
      <c r="X195" s="905"/>
      <c r="Y195" s="905"/>
      <c r="Z195" s="905"/>
      <c r="AA195" s="905"/>
      <c r="AB195" s="905"/>
      <c r="AC195" s="905"/>
      <c r="AD195" s="905"/>
      <c r="AE195" s="905"/>
      <c r="AF195" s="905"/>
      <c r="AG195" s="905"/>
      <c r="AH195" s="905"/>
      <c r="AI195" s="905"/>
      <c r="AJ195" s="905"/>
      <c r="AK195" s="905"/>
      <c r="AL195" s="905"/>
      <c r="AM195" s="905"/>
      <c r="AN195" s="905"/>
      <c r="AO195" s="905"/>
      <c r="AP195" s="905"/>
      <c r="AQ195" s="905"/>
      <c r="AR195" s="905"/>
      <c r="AS195" s="905"/>
      <c r="AT195" s="905"/>
      <c r="AU195" s="905"/>
      <c r="AV195" s="905"/>
      <c r="AW195" s="905"/>
      <c r="AX195" s="239" t="s">
        <v>724</v>
      </c>
      <c r="AY195" s="239" t="s">
        <v>727</v>
      </c>
      <c r="AZ195" s="905"/>
      <c r="BA195" s="905"/>
      <c r="BB195" s="905"/>
      <c r="BC195" s="905"/>
      <c r="BD195" s="905"/>
      <c r="BE195" s="905"/>
      <c r="BF195" s="840">
        <v>2</v>
      </c>
      <c r="BG195" s="840">
        <v>1</v>
      </c>
      <c r="BH195" s="840">
        <v>2</v>
      </c>
      <c r="BI195" s="840">
        <v>2</v>
      </c>
      <c r="BJ195" s="840">
        <v>2</v>
      </c>
      <c r="BK195" s="840">
        <v>2</v>
      </c>
      <c r="BL195" s="840">
        <v>2</v>
      </c>
      <c r="BM195" s="840">
        <v>2</v>
      </c>
      <c r="BN195" s="840">
        <v>2</v>
      </c>
      <c r="BO195" s="840">
        <v>2</v>
      </c>
      <c r="BP195" s="840">
        <v>2</v>
      </c>
      <c r="BQ195" s="840">
        <v>2</v>
      </c>
      <c r="BR195" s="840">
        <v>1</v>
      </c>
      <c r="BS195" s="840">
        <v>2</v>
      </c>
      <c r="BT195" s="840">
        <v>1</v>
      </c>
      <c r="BU195" s="840">
        <v>2</v>
      </c>
      <c r="BV195" s="840">
        <v>2</v>
      </c>
      <c r="BW195" s="540">
        <v>1</v>
      </c>
      <c r="BX195" s="840">
        <v>2</v>
      </c>
      <c r="BY195" s="840">
        <v>2</v>
      </c>
      <c r="BZ195" s="840">
        <v>2</v>
      </c>
      <c r="CA195" s="540">
        <v>1</v>
      </c>
      <c r="CB195" s="840">
        <v>2</v>
      </c>
      <c r="CC195" s="840">
        <v>2</v>
      </c>
      <c r="CD195" s="888">
        <f t="shared" si="158"/>
        <v>19</v>
      </c>
      <c r="CE195" s="889">
        <f t="shared" si="159"/>
        <v>0.79166666666666663</v>
      </c>
      <c r="CF195" s="888">
        <f t="shared" si="160"/>
        <v>5</v>
      </c>
      <c r="CG195" s="889">
        <f t="shared" si="161"/>
        <v>0.20833333333333334</v>
      </c>
      <c r="CH195" s="888">
        <f t="shared" si="162"/>
        <v>0</v>
      </c>
      <c r="CI195" s="890">
        <f t="shared" si="163"/>
        <v>0</v>
      </c>
      <c r="CJ195" s="888">
        <f t="shared" si="164"/>
        <v>1.7916666666666667</v>
      </c>
      <c r="CK195" s="891" t="str">
        <f t="shared" si="157"/>
        <v>Đạt mục tiêu</v>
      </c>
    </row>
    <row r="196" spans="1:89" ht="78.75" hidden="1">
      <c r="A196" s="839">
        <v>168</v>
      </c>
      <c r="B196" s="178">
        <v>168</v>
      </c>
      <c r="C196" s="212" t="s">
        <v>369</v>
      </c>
      <c r="D196" s="183" t="s">
        <v>14</v>
      </c>
      <c r="E196" s="203" t="s">
        <v>370</v>
      </c>
      <c r="F196" s="197" t="s">
        <v>14</v>
      </c>
      <c r="G196" s="203" t="s">
        <v>370</v>
      </c>
      <c r="H196" s="179" t="s">
        <v>729</v>
      </c>
      <c r="I196" s="182"/>
      <c r="J196" s="183" t="s">
        <v>192</v>
      </c>
      <c r="K196" s="506" t="s">
        <v>16</v>
      </c>
      <c r="L196" s="182"/>
      <c r="M196" s="182"/>
      <c r="N196" s="182"/>
      <c r="O196" s="182"/>
      <c r="P196" s="182"/>
      <c r="Q196" s="182"/>
      <c r="R196" s="182"/>
      <c r="S196" s="182"/>
      <c r="T196" s="182"/>
      <c r="U196" s="194">
        <f t="shared" si="153"/>
        <v>1</v>
      </c>
      <c r="V196" s="183" t="s">
        <v>723</v>
      </c>
      <c r="W196" s="183" t="s">
        <v>724</v>
      </c>
      <c r="X196" s="183" t="s">
        <v>724</v>
      </c>
      <c r="Y196" s="183" t="s">
        <v>726</v>
      </c>
      <c r="Z196" s="182"/>
      <c r="AA196" s="182"/>
      <c r="AB196" s="182"/>
      <c r="AC196" s="182"/>
      <c r="AD196" s="182"/>
      <c r="AE196" s="182"/>
      <c r="AF196" s="182"/>
      <c r="AG196" s="182"/>
      <c r="AH196" s="182"/>
      <c r="AI196" s="182"/>
      <c r="AJ196" s="182"/>
      <c r="AK196" s="182"/>
      <c r="AL196" s="182"/>
      <c r="AM196" s="182"/>
      <c r="AN196" s="182"/>
      <c r="AO196" s="182"/>
      <c r="AP196" s="182"/>
      <c r="AQ196" s="182"/>
      <c r="AR196" s="182"/>
      <c r="AS196" s="182"/>
      <c r="AT196" s="182"/>
      <c r="AU196" s="182"/>
      <c r="AV196" s="182"/>
      <c r="AW196" s="182"/>
      <c r="AX196" s="182"/>
      <c r="AY196" s="182"/>
      <c r="AZ196" s="182"/>
      <c r="BA196" s="182"/>
      <c r="BB196" s="182"/>
      <c r="BC196" s="182"/>
      <c r="BD196" s="182"/>
      <c r="BE196" s="182"/>
      <c r="BF196" s="836" t="s">
        <v>281</v>
      </c>
      <c r="BG196" s="836" t="s">
        <v>281</v>
      </c>
      <c r="BH196" s="836" t="s">
        <v>281</v>
      </c>
      <c r="BI196" s="836" t="s">
        <v>281</v>
      </c>
      <c r="BJ196" s="836" t="s">
        <v>281</v>
      </c>
      <c r="BK196" s="836" t="s">
        <v>1160</v>
      </c>
      <c r="BL196" s="836" t="s">
        <v>1160</v>
      </c>
      <c r="BM196" s="836" t="s">
        <v>281</v>
      </c>
      <c r="BN196" s="836" t="s">
        <v>281</v>
      </c>
      <c r="BO196" s="836" t="s">
        <v>281</v>
      </c>
      <c r="BP196" s="836" t="s">
        <v>281</v>
      </c>
      <c r="BQ196" s="836" t="s">
        <v>281</v>
      </c>
      <c r="BR196" s="836" t="s">
        <v>281</v>
      </c>
      <c r="BS196" s="836" t="s">
        <v>281</v>
      </c>
      <c r="BT196" s="836" t="s">
        <v>281</v>
      </c>
      <c r="BU196" s="836" t="s">
        <v>281</v>
      </c>
      <c r="BV196" s="836" t="s">
        <v>281</v>
      </c>
      <c r="BW196" s="540">
        <v>1</v>
      </c>
      <c r="BX196" s="836" t="s">
        <v>281</v>
      </c>
      <c r="BY196" s="836" t="s">
        <v>281</v>
      </c>
      <c r="BZ196" s="836" t="s">
        <v>281</v>
      </c>
      <c r="CA196" s="540">
        <v>1</v>
      </c>
      <c r="CB196" s="836" t="s">
        <v>281</v>
      </c>
      <c r="CC196" s="836" t="s">
        <v>281</v>
      </c>
      <c r="CD196" s="839">
        <f>COUNTIF($BF196:$CC196,2)</f>
        <v>20</v>
      </c>
      <c r="CE196" s="865">
        <f>CD196/COUNTA($BF196:$CC196)</f>
        <v>0.83333333333333337</v>
      </c>
      <c r="CF196" s="839">
        <f>COUNTIF($BF196:$CC196,1)</f>
        <v>4</v>
      </c>
      <c r="CG196" s="865">
        <f>CF196/COUNTA($BF196:$CC196)</f>
        <v>0.16666666666666666</v>
      </c>
      <c r="CH196" s="839">
        <f>COUNTIF($BF196:$CC196,0)</f>
        <v>0</v>
      </c>
      <c r="CI196" s="866">
        <f>CH196/COUNTA($BF196:$CC196)</f>
        <v>0</v>
      </c>
      <c r="CJ196" s="839">
        <f>(((CD196*2)+(CF196*1)+(CH196*0)))/COUNTA($BF196:$CC196)</f>
        <v>1.8333333333333333</v>
      </c>
      <c r="CK196" s="854" t="str">
        <f>IF(CJ196&gt;=1.6,"Đạt mục tiêu",IF(CJ196&gt;=1,"Cần cố gắng","Chưa đạt"))</f>
        <v>Đạt mục tiêu</v>
      </c>
    </row>
    <row r="197" spans="1:89" ht="78.75" hidden="1">
      <c r="A197" s="839">
        <v>169</v>
      </c>
      <c r="B197" s="178">
        <v>169</v>
      </c>
      <c r="C197" s="402" t="s">
        <v>371</v>
      </c>
      <c r="D197" s="906" t="s">
        <v>14</v>
      </c>
      <c r="E197" s="212" t="s">
        <v>372</v>
      </c>
      <c r="F197" s="197" t="s">
        <v>17</v>
      </c>
      <c r="G197" s="907" t="s">
        <v>465</v>
      </c>
      <c r="H197" s="402" t="s">
        <v>466</v>
      </c>
      <c r="I197" s="182"/>
      <c r="J197" s="183" t="s">
        <v>192</v>
      </c>
      <c r="K197" s="182"/>
      <c r="L197" s="182"/>
      <c r="M197" s="182"/>
      <c r="N197" s="836" t="s">
        <v>16</v>
      </c>
      <c r="O197" s="182"/>
      <c r="P197" s="182"/>
      <c r="Q197" s="182"/>
      <c r="R197" s="182"/>
      <c r="S197" s="182"/>
      <c r="T197" s="182"/>
      <c r="U197" s="194">
        <f t="shared" si="153"/>
        <v>1</v>
      </c>
      <c r="V197" s="182"/>
      <c r="W197" s="182"/>
      <c r="X197" s="182"/>
      <c r="Y197" s="182"/>
      <c r="Z197" s="182"/>
      <c r="AA197" s="182"/>
      <c r="AB197" s="182"/>
      <c r="AC197" s="182"/>
      <c r="AD197" s="182"/>
      <c r="AE197" s="182"/>
      <c r="AF197" s="182"/>
      <c r="AG197" s="182"/>
      <c r="AH197" s="836" t="s">
        <v>727</v>
      </c>
      <c r="AI197" s="836" t="s">
        <v>727</v>
      </c>
      <c r="AJ197" s="836" t="s">
        <v>727</v>
      </c>
      <c r="AK197" s="836" t="s">
        <v>727</v>
      </c>
      <c r="AL197" s="836" t="s">
        <v>727</v>
      </c>
      <c r="AM197" s="182"/>
      <c r="AN197" s="182"/>
      <c r="AO197" s="182"/>
      <c r="AP197" s="182"/>
      <c r="AQ197" s="182"/>
      <c r="AR197" s="182"/>
      <c r="AS197" s="182"/>
      <c r="AT197" s="182"/>
      <c r="AU197" s="182"/>
      <c r="AV197" s="182"/>
      <c r="AW197" s="182"/>
      <c r="AX197" s="182"/>
      <c r="AY197" s="182"/>
      <c r="AZ197" s="182"/>
      <c r="BA197" s="182"/>
      <c r="BB197" s="182"/>
      <c r="BC197" s="182"/>
      <c r="BD197" s="182"/>
      <c r="BE197" s="182"/>
      <c r="BF197" s="540">
        <v>2</v>
      </c>
      <c r="BG197" s="540">
        <v>2</v>
      </c>
      <c r="BH197" s="540">
        <v>2</v>
      </c>
      <c r="BI197" s="540">
        <v>2</v>
      </c>
      <c r="BJ197" s="540">
        <v>2</v>
      </c>
      <c r="BK197" s="540">
        <v>1</v>
      </c>
      <c r="BL197" s="540">
        <v>2</v>
      </c>
      <c r="BM197" s="540">
        <v>2</v>
      </c>
      <c r="BN197" s="540">
        <v>1</v>
      </c>
      <c r="BO197" s="540">
        <v>2</v>
      </c>
      <c r="BP197" s="540">
        <v>2</v>
      </c>
      <c r="BQ197" s="540">
        <v>2</v>
      </c>
      <c r="BR197" s="540">
        <v>2</v>
      </c>
      <c r="BS197" s="540">
        <v>2</v>
      </c>
      <c r="BT197" s="540">
        <v>2</v>
      </c>
      <c r="BU197" s="540">
        <v>2</v>
      </c>
      <c r="BV197" s="540">
        <v>2</v>
      </c>
      <c r="BW197" s="540">
        <v>1</v>
      </c>
      <c r="BX197" s="540">
        <v>2</v>
      </c>
      <c r="BY197" s="540">
        <v>2</v>
      </c>
      <c r="BZ197" s="540">
        <v>2</v>
      </c>
      <c r="CA197" s="540">
        <v>1</v>
      </c>
      <c r="CB197" s="540">
        <v>2</v>
      </c>
      <c r="CC197" s="540">
        <v>1</v>
      </c>
      <c r="CD197" s="541">
        <f>COUNTIF($BF197:$CC197,2)</f>
        <v>19</v>
      </c>
      <c r="CE197" s="873">
        <f>CD197/COUNTA($BF197:$CC197)</f>
        <v>0.79166666666666663</v>
      </c>
      <c r="CF197" s="541">
        <f>COUNTIF($BF197:$CC197,1)</f>
        <v>5</v>
      </c>
      <c r="CG197" s="873">
        <f>CF197/COUNTA($BF197:$CC197)</f>
        <v>0.20833333333333334</v>
      </c>
      <c r="CH197" s="541">
        <f>COUNTIF($BF197:$CC197,0)</f>
        <v>0</v>
      </c>
      <c r="CI197" s="873">
        <f>CH197/COUNTA($BF197:$CC197)</f>
        <v>0</v>
      </c>
      <c r="CJ197" s="541">
        <f>(((CD197*2)+(CF197*1)+(CH197*0)))/COUNTA($BF197:$CC197)</f>
        <v>1.7916666666666667</v>
      </c>
      <c r="CK197" s="874" t="str">
        <f>IF(CJ197&gt;=1.6,"Đạt mục tiêu",IF(CJ197&gt;=1,"Cần cố gắng","Chưa đạt"))</f>
        <v>Đạt mục tiêu</v>
      </c>
    </row>
    <row r="198" spans="1:89" s="184" customFormat="1" ht="63" hidden="1" customHeight="1">
      <c r="A198" s="171">
        <v>170</v>
      </c>
      <c r="B198" s="178">
        <v>170</v>
      </c>
      <c r="C198" s="203" t="s">
        <v>373</v>
      </c>
      <c r="D198" s="906" t="s">
        <v>18</v>
      </c>
      <c r="E198" s="203" t="s">
        <v>374</v>
      </c>
      <c r="F198" s="197" t="s">
        <v>18</v>
      </c>
      <c r="G198" s="203" t="s">
        <v>467</v>
      </c>
      <c r="H198" s="179" t="s">
        <v>468</v>
      </c>
      <c r="I198" s="182"/>
      <c r="J198" s="183" t="s">
        <v>192</v>
      </c>
      <c r="K198" s="182"/>
      <c r="L198" s="182"/>
      <c r="M198" s="182"/>
      <c r="N198" s="182"/>
      <c r="O198" s="187" t="s">
        <v>16</v>
      </c>
      <c r="P198" s="182"/>
      <c r="Q198" s="182"/>
      <c r="R198" s="182"/>
      <c r="S198" s="182"/>
      <c r="T198" s="182"/>
      <c r="U198" s="194">
        <f t="shared" si="153"/>
        <v>1</v>
      </c>
      <c r="V198" s="182"/>
      <c r="W198" s="182"/>
      <c r="X198" s="182"/>
      <c r="Y198" s="182"/>
      <c r="Z198" s="182"/>
      <c r="AA198" s="182"/>
      <c r="AB198" s="182"/>
      <c r="AC198" s="182"/>
      <c r="AD198" s="182"/>
      <c r="AE198" s="182"/>
      <c r="AF198" s="182"/>
      <c r="AG198" s="182"/>
      <c r="AH198" s="182"/>
      <c r="AI198" s="182"/>
      <c r="AJ198" s="182"/>
      <c r="AK198" s="182"/>
      <c r="AL198" s="182"/>
      <c r="AM198" s="183" t="s">
        <v>727</v>
      </c>
      <c r="AN198" s="183" t="s">
        <v>727</v>
      </c>
      <c r="AO198" s="183" t="s">
        <v>727</v>
      </c>
      <c r="AP198" s="183" t="s">
        <v>727</v>
      </c>
      <c r="AQ198" s="182"/>
      <c r="AR198" s="182"/>
      <c r="AS198" s="182"/>
      <c r="AT198" s="182"/>
      <c r="AU198" s="182"/>
      <c r="AV198" s="182"/>
      <c r="AW198" s="182"/>
      <c r="AX198" s="182"/>
      <c r="AY198" s="182"/>
      <c r="AZ198" s="182"/>
      <c r="BA198" s="182"/>
      <c r="BB198" s="182"/>
      <c r="BC198" s="182"/>
      <c r="BD198" s="182"/>
      <c r="BE198" s="182"/>
      <c r="BF198" s="540">
        <v>2</v>
      </c>
      <c r="BG198" s="540">
        <v>2</v>
      </c>
      <c r="BH198" s="540">
        <v>2</v>
      </c>
      <c r="BI198" s="540">
        <v>2</v>
      </c>
      <c r="BJ198" s="540">
        <v>2</v>
      </c>
      <c r="BK198" s="540">
        <v>2</v>
      </c>
      <c r="BL198" s="540">
        <v>1</v>
      </c>
      <c r="BM198" s="540">
        <v>2</v>
      </c>
      <c r="BN198" s="540">
        <v>2</v>
      </c>
      <c r="BO198" s="540">
        <v>2</v>
      </c>
      <c r="BP198" s="540">
        <v>2</v>
      </c>
      <c r="BQ198" s="540">
        <v>2</v>
      </c>
      <c r="BR198" s="540">
        <v>2</v>
      </c>
      <c r="BS198" s="540">
        <v>1</v>
      </c>
      <c r="BT198" s="540">
        <v>1</v>
      </c>
      <c r="BU198" s="540">
        <v>1</v>
      </c>
      <c r="BV198" s="540">
        <v>2</v>
      </c>
      <c r="BW198" s="540">
        <v>1</v>
      </c>
      <c r="BX198" s="540">
        <v>2</v>
      </c>
      <c r="BY198" s="540">
        <v>2</v>
      </c>
      <c r="BZ198" s="540">
        <v>2</v>
      </c>
      <c r="CA198" s="540">
        <v>1</v>
      </c>
      <c r="CB198" s="540">
        <v>2</v>
      </c>
      <c r="CC198" s="540">
        <v>2</v>
      </c>
      <c r="CD198" s="541">
        <f>COUNTIF($BF198:$CC198,2)</f>
        <v>18</v>
      </c>
      <c r="CE198" s="873">
        <f>CD198/COUNTA($BF198:$CC198)</f>
        <v>0.75</v>
      </c>
      <c r="CF198" s="541">
        <f>COUNTIF($BF198:$CC198,1)</f>
        <v>6</v>
      </c>
      <c r="CG198" s="873">
        <f>CF198/COUNTA($BF198:$CC198)</f>
        <v>0.25</v>
      </c>
      <c r="CH198" s="541">
        <f>COUNTIF($BF198:$CC198,0)</f>
        <v>0</v>
      </c>
      <c r="CI198" s="873">
        <f>CH198/COUNTA($BF198:$CC198)</f>
        <v>0</v>
      </c>
      <c r="CJ198" s="541">
        <f>(((CD198*2)+(CF198*1)+(CH198*0)))/COUNTA($BF198:$CC198)</f>
        <v>1.75</v>
      </c>
      <c r="CK198" s="874" t="str">
        <f>IF(CJ198&gt;=1.6,"Đạt mục tiêu",IF(CJ198&gt;=1,"Cần cố gắng","Chưa đạt"))</f>
        <v>Đạt mục tiêu</v>
      </c>
    </row>
    <row r="199" spans="1:89" s="170" customFormat="1" hidden="1">
      <c r="A199" s="171">
        <v>171</v>
      </c>
      <c r="B199" s="178">
        <v>171</v>
      </c>
      <c r="C199" s="1502" t="s">
        <v>375</v>
      </c>
      <c r="D199" s="1448"/>
      <c r="E199" s="1503"/>
      <c r="F199" s="1448"/>
      <c r="G199" s="1504"/>
      <c r="H199" s="844" t="s">
        <v>316</v>
      </c>
      <c r="I199" s="291" t="s">
        <v>316</v>
      </c>
      <c r="J199" s="291" t="s">
        <v>316</v>
      </c>
      <c r="K199" s="291" t="s">
        <v>316</v>
      </c>
      <c r="L199" s="291" t="s">
        <v>316</v>
      </c>
      <c r="M199" s="844" t="s">
        <v>316</v>
      </c>
      <c r="N199" s="844" t="s">
        <v>316</v>
      </c>
      <c r="O199" s="291" t="s">
        <v>316</v>
      </c>
      <c r="P199" s="291" t="s">
        <v>316</v>
      </c>
      <c r="Q199" s="291" t="s">
        <v>316</v>
      </c>
      <c r="R199" s="291"/>
      <c r="S199" s="291" t="s">
        <v>316</v>
      </c>
      <c r="T199" s="291" t="s">
        <v>316</v>
      </c>
      <c r="U199" s="291" t="s">
        <v>316</v>
      </c>
      <c r="V199" s="176"/>
      <c r="W199" s="176"/>
      <c r="X199" s="176"/>
      <c r="Y199" s="176"/>
      <c r="Z199" s="176"/>
      <c r="AA199" s="176"/>
      <c r="AB199" s="176"/>
      <c r="AC199" s="176"/>
      <c r="AD199" s="176"/>
      <c r="AE199" s="176"/>
      <c r="AF199" s="176"/>
      <c r="AG199" s="176"/>
      <c r="AH199" s="239"/>
      <c r="AI199" s="239"/>
      <c r="AJ199" s="239"/>
      <c r="AK199" s="239"/>
      <c r="AL199" s="239"/>
      <c r="AM199" s="176"/>
      <c r="AN199" s="176"/>
      <c r="AO199" s="176"/>
      <c r="AP199" s="176"/>
      <c r="AQ199" s="176"/>
      <c r="AR199" s="176"/>
      <c r="AS199" s="176"/>
      <c r="AT199" s="176"/>
      <c r="AU199" s="176"/>
      <c r="AV199" s="176"/>
      <c r="AW199" s="176"/>
      <c r="AX199" s="176"/>
      <c r="AY199" s="176"/>
      <c r="AZ199" s="176"/>
      <c r="BA199" s="176"/>
      <c r="BB199" s="176"/>
      <c r="BC199" s="176"/>
      <c r="BD199" s="239"/>
      <c r="BE199" s="239"/>
      <c r="BF199" s="239"/>
      <c r="BG199" s="239"/>
      <c r="BH199" s="239"/>
      <c r="BI199" s="239"/>
      <c r="BJ199" s="239"/>
      <c r="BK199" s="239"/>
      <c r="BL199" s="239"/>
      <c r="BM199" s="239"/>
      <c r="BN199" s="239"/>
      <c r="BO199" s="239"/>
      <c r="BP199" s="239"/>
      <c r="BQ199" s="239"/>
      <c r="BR199" s="239"/>
      <c r="BS199" s="908"/>
      <c r="BT199" s="908"/>
      <c r="BU199" s="908"/>
      <c r="BV199" s="239"/>
      <c r="BW199" s="540">
        <v>1</v>
      </c>
      <c r="BX199" s="239"/>
      <c r="BY199" s="239"/>
      <c r="BZ199" s="239"/>
      <c r="CA199" s="540">
        <v>1</v>
      </c>
      <c r="CB199" s="239"/>
      <c r="CC199" s="239"/>
      <c r="CD199" s="239"/>
      <c r="CE199" s="909"/>
      <c r="CF199" s="239"/>
      <c r="CG199" s="909"/>
      <c r="CH199" s="239"/>
      <c r="CI199" s="239"/>
      <c r="CJ199" s="239"/>
      <c r="CK199" s="909"/>
    </row>
    <row r="200" spans="1:89" s="170" customFormat="1" ht="34.5" hidden="1" customHeight="1">
      <c r="A200" s="171">
        <v>172</v>
      </c>
      <c r="B200" s="178">
        <v>172</v>
      </c>
      <c r="C200" s="186" t="s">
        <v>376</v>
      </c>
      <c r="D200" s="197" t="s">
        <v>14</v>
      </c>
      <c r="E200" s="186" t="s">
        <v>377</v>
      </c>
      <c r="F200" s="197" t="s">
        <v>17</v>
      </c>
      <c r="G200" s="244" t="s">
        <v>469</v>
      </c>
      <c r="H200" s="185" t="s">
        <v>470</v>
      </c>
      <c r="I200" s="239"/>
      <c r="J200" s="836" t="s">
        <v>192</v>
      </c>
      <c r="K200" s="239"/>
      <c r="L200" s="239"/>
      <c r="M200" s="506" t="s">
        <v>16</v>
      </c>
      <c r="N200" s="239"/>
      <c r="O200" s="239"/>
      <c r="P200" s="239"/>
      <c r="Q200" s="239"/>
      <c r="R200" s="506" t="s">
        <v>16</v>
      </c>
      <c r="S200" s="239"/>
      <c r="T200" s="239"/>
      <c r="U200" s="237">
        <f t="shared" si="153"/>
        <v>2</v>
      </c>
      <c r="V200" s="239"/>
      <c r="W200" s="239"/>
      <c r="X200" s="239"/>
      <c r="Y200" s="239"/>
      <c r="Z200" s="239"/>
      <c r="AA200" s="239"/>
      <c r="AB200" s="239"/>
      <c r="AC200" s="239"/>
      <c r="AD200" s="836" t="s">
        <v>725</v>
      </c>
      <c r="AE200" s="836" t="s">
        <v>725</v>
      </c>
      <c r="AF200" s="836" t="s">
        <v>725</v>
      </c>
      <c r="AG200" s="836" t="s">
        <v>725</v>
      </c>
      <c r="AH200" s="239"/>
      <c r="AI200" s="239"/>
      <c r="AJ200" s="239"/>
      <c r="AK200" s="239"/>
      <c r="AL200" s="239"/>
      <c r="AM200" s="239"/>
      <c r="AN200" s="239"/>
      <c r="AO200" s="239"/>
      <c r="AP200" s="239"/>
      <c r="AQ200" s="239"/>
      <c r="AR200" s="239"/>
      <c r="AS200" s="239"/>
      <c r="AT200" s="239"/>
      <c r="AU200" s="239"/>
      <c r="AV200" s="239"/>
      <c r="AW200" s="239"/>
      <c r="AX200" s="239" t="s">
        <v>724</v>
      </c>
      <c r="AY200" s="239" t="s">
        <v>724</v>
      </c>
      <c r="AZ200" s="239"/>
      <c r="BA200" s="239"/>
      <c r="BB200" s="239"/>
      <c r="BC200" s="239"/>
      <c r="BD200" s="239"/>
      <c r="BE200" s="239"/>
      <c r="BF200" s="840">
        <v>1</v>
      </c>
      <c r="BG200" s="840">
        <v>2</v>
      </c>
      <c r="BH200" s="840">
        <v>2</v>
      </c>
      <c r="BI200" s="840">
        <v>2</v>
      </c>
      <c r="BJ200" s="840">
        <v>2</v>
      </c>
      <c r="BK200" s="840">
        <v>2</v>
      </c>
      <c r="BL200" s="840">
        <v>2</v>
      </c>
      <c r="BM200" s="840">
        <v>2</v>
      </c>
      <c r="BN200" s="840">
        <v>2</v>
      </c>
      <c r="BO200" s="840">
        <v>2</v>
      </c>
      <c r="BP200" s="840">
        <v>2</v>
      </c>
      <c r="BQ200" s="840">
        <v>2</v>
      </c>
      <c r="BR200" s="840">
        <v>2</v>
      </c>
      <c r="BS200" s="840">
        <v>2</v>
      </c>
      <c r="BT200" s="840">
        <v>2</v>
      </c>
      <c r="BU200" s="840">
        <v>1</v>
      </c>
      <c r="BV200" s="840">
        <v>2</v>
      </c>
      <c r="BW200" s="540">
        <v>1</v>
      </c>
      <c r="BX200" s="840">
        <v>2</v>
      </c>
      <c r="BY200" s="840">
        <v>2</v>
      </c>
      <c r="BZ200" s="840">
        <v>2</v>
      </c>
      <c r="CA200" s="540">
        <v>1</v>
      </c>
      <c r="CB200" s="840">
        <v>2</v>
      </c>
      <c r="CC200" s="840">
        <v>2</v>
      </c>
      <c r="CD200" s="888">
        <f>COUNTIF($BF200:$CC200,2)</f>
        <v>20</v>
      </c>
      <c r="CE200" s="889">
        <f>CD200/COUNTA($BF200:$CC200)</f>
        <v>0.83333333333333337</v>
      </c>
      <c r="CF200" s="888">
        <f>COUNTIF($BF200:$CC200,1)</f>
        <v>4</v>
      </c>
      <c r="CG200" s="889">
        <f>CF200/COUNTA($BF200:$CC200)</f>
        <v>0.16666666666666666</v>
      </c>
      <c r="CH200" s="888">
        <f>COUNTIF($BF200:$CC200,0)</f>
        <v>0</v>
      </c>
      <c r="CI200" s="890">
        <f>CH200/COUNTA($BF200:$CC200)</f>
        <v>0</v>
      </c>
      <c r="CJ200" s="888">
        <f>(((CD200*2)+(CF200*1)+(CH200*0)))/COUNTA($BF200:$CC200)</f>
        <v>1.8333333333333333</v>
      </c>
      <c r="CK200" s="891" t="str">
        <f t="shared" ref="CK200:CK203" si="165">IF(CJ200&gt;=1.6,"Đạt mục tiêu",IF(CJ200&gt;=1,"Cần cố gắng","Chưa đạt"))</f>
        <v>Đạt mục tiêu</v>
      </c>
    </row>
    <row r="201" spans="1:89" s="184" customFormat="1" ht="93.75" hidden="1">
      <c r="A201" s="171">
        <v>173</v>
      </c>
      <c r="B201" s="178">
        <v>173</v>
      </c>
      <c r="C201" s="188" t="s">
        <v>378</v>
      </c>
      <c r="D201" s="197" t="s">
        <v>14</v>
      </c>
      <c r="E201" s="188" t="s">
        <v>379</v>
      </c>
      <c r="F201" s="197" t="s">
        <v>14</v>
      </c>
      <c r="G201" s="773" t="s">
        <v>1179</v>
      </c>
      <c r="H201" s="190" t="s">
        <v>544</v>
      </c>
      <c r="I201" s="182"/>
      <c r="J201" s="902" t="s">
        <v>192</v>
      </c>
      <c r="K201" s="182"/>
      <c r="L201" s="182" t="s">
        <v>16</v>
      </c>
      <c r="M201" s="182"/>
      <c r="N201" s="182"/>
      <c r="O201" s="182"/>
      <c r="P201" s="182"/>
      <c r="Q201" s="182"/>
      <c r="R201" s="182"/>
      <c r="S201" s="182"/>
      <c r="T201" s="182"/>
      <c r="U201" s="194">
        <f t="shared" si="153"/>
        <v>1</v>
      </c>
      <c r="V201" s="182"/>
      <c r="W201" s="182"/>
      <c r="X201" s="182"/>
      <c r="Y201" s="182"/>
      <c r="Z201" s="183" t="s">
        <v>726</v>
      </c>
      <c r="AA201" s="183" t="s">
        <v>724</v>
      </c>
      <c r="AB201" s="183" t="s">
        <v>724</v>
      </c>
      <c r="AC201" s="183" t="s">
        <v>723</v>
      </c>
      <c r="AD201" s="182"/>
      <c r="AE201" s="182"/>
      <c r="AF201" s="182"/>
      <c r="AG201" s="182"/>
      <c r="AH201" s="182"/>
      <c r="AI201" s="182"/>
      <c r="AJ201" s="182"/>
      <c r="AK201" s="182"/>
      <c r="AL201" s="182"/>
      <c r="AM201" s="182"/>
      <c r="AN201" s="182"/>
      <c r="AO201" s="182"/>
      <c r="AP201" s="182"/>
      <c r="AQ201" s="182"/>
      <c r="AR201" s="182"/>
      <c r="AS201" s="182"/>
      <c r="AT201" s="182"/>
      <c r="AU201" s="182"/>
      <c r="AV201" s="182"/>
      <c r="AW201" s="182"/>
      <c r="AX201" s="182"/>
      <c r="AY201" s="182"/>
      <c r="AZ201" s="182"/>
      <c r="BA201" s="182"/>
      <c r="BB201" s="182"/>
      <c r="BC201" s="182"/>
      <c r="BD201" s="182"/>
      <c r="BE201" s="182"/>
      <c r="BF201" s="845">
        <v>2</v>
      </c>
      <c r="BG201" s="845">
        <v>2</v>
      </c>
      <c r="BH201" s="845">
        <v>2</v>
      </c>
      <c r="BI201" s="845">
        <v>1</v>
      </c>
      <c r="BJ201" s="845">
        <v>2</v>
      </c>
      <c r="BK201" s="845">
        <v>2</v>
      </c>
      <c r="BL201" s="845">
        <v>2</v>
      </c>
      <c r="BM201" s="845">
        <v>2</v>
      </c>
      <c r="BN201" s="845">
        <v>2</v>
      </c>
      <c r="BO201" s="845">
        <v>1</v>
      </c>
      <c r="BP201" s="845">
        <v>1</v>
      </c>
      <c r="BQ201" s="845">
        <v>2</v>
      </c>
      <c r="BR201" s="845">
        <v>2</v>
      </c>
      <c r="BS201" s="845">
        <v>1</v>
      </c>
      <c r="BT201" s="845">
        <v>2</v>
      </c>
      <c r="BU201" s="845">
        <v>2</v>
      </c>
      <c r="BV201" s="845">
        <v>2</v>
      </c>
      <c r="BW201" s="540">
        <v>1</v>
      </c>
      <c r="BX201" s="845">
        <v>2</v>
      </c>
      <c r="BY201" s="845">
        <v>2</v>
      </c>
      <c r="BZ201" s="845">
        <v>2</v>
      </c>
      <c r="CA201" s="540">
        <v>1</v>
      </c>
      <c r="CB201" s="845">
        <v>2</v>
      </c>
      <c r="CC201" s="845">
        <v>2</v>
      </c>
      <c r="CD201" s="191">
        <f>COUNTIF($BF201:$CC201,2)</f>
        <v>18</v>
      </c>
      <c r="CE201" s="867">
        <f>CD201/COUNTA($BF201:$CC201)</f>
        <v>0.75</v>
      </c>
      <c r="CF201" s="191">
        <f>COUNTIF($BF201:$CC201,1)</f>
        <v>6</v>
      </c>
      <c r="CG201" s="867">
        <f>CF201/COUNTA($BF201:$CC201)</f>
        <v>0.25</v>
      </c>
      <c r="CH201" s="191">
        <f>COUNTIF($BF201:$CC201,0)</f>
        <v>0</v>
      </c>
      <c r="CI201" s="868">
        <f>CH201/COUNTA($BF201:$CC201)</f>
        <v>0</v>
      </c>
      <c r="CJ201" s="191">
        <f>(((CD201*2)+(CF201*1)+(CH201*0)))/COUNTA($BF201:$CC201)</f>
        <v>1.75</v>
      </c>
      <c r="CK201" s="869" t="str">
        <f t="shared" si="165"/>
        <v>Đạt mục tiêu</v>
      </c>
    </row>
    <row r="202" spans="1:89" s="184" customFormat="1" ht="42.75" hidden="1" customHeight="1">
      <c r="A202" s="171">
        <v>174</v>
      </c>
      <c r="B202" s="178">
        <v>174</v>
      </c>
      <c r="C202" s="188" t="s">
        <v>380</v>
      </c>
      <c r="D202" s="197" t="s">
        <v>14</v>
      </c>
      <c r="E202" s="188" t="s">
        <v>381</v>
      </c>
      <c r="F202" s="197" t="s">
        <v>14</v>
      </c>
      <c r="G202" s="184" t="s">
        <v>473</v>
      </c>
      <c r="H202" s="190" t="s">
        <v>474</v>
      </c>
      <c r="I202" s="182"/>
      <c r="J202" s="902" t="s">
        <v>192</v>
      </c>
      <c r="K202" s="182"/>
      <c r="L202" s="182"/>
      <c r="M202" s="182"/>
      <c r="N202" s="182"/>
      <c r="O202" s="182"/>
      <c r="P202" s="182"/>
      <c r="Q202" s="187" t="s">
        <v>16</v>
      </c>
      <c r="R202" s="182"/>
      <c r="S202" s="182"/>
      <c r="T202" s="182"/>
      <c r="U202" s="194">
        <f t="shared" si="153"/>
        <v>1</v>
      </c>
      <c r="V202" s="182"/>
      <c r="W202" s="182"/>
      <c r="X202" s="182"/>
      <c r="Y202" s="182"/>
      <c r="Z202" s="182"/>
      <c r="AA202" s="182"/>
      <c r="AB202" s="182"/>
      <c r="AC202" s="182"/>
      <c r="AD202" s="182"/>
      <c r="AE202" s="182"/>
      <c r="AF202" s="182"/>
      <c r="AG202" s="182"/>
      <c r="AH202" s="182"/>
      <c r="AI202" s="182"/>
      <c r="AJ202" s="182"/>
      <c r="AK202" s="182"/>
      <c r="AL202" s="182"/>
      <c r="AM202" s="182"/>
      <c r="AN202" s="182"/>
      <c r="AO202" s="182"/>
      <c r="AP202" s="182"/>
      <c r="AQ202" s="182"/>
      <c r="AR202" s="182"/>
      <c r="AS202" s="182"/>
      <c r="AT202" s="182" t="s">
        <v>727</v>
      </c>
      <c r="AU202" s="182" t="s">
        <v>728</v>
      </c>
      <c r="AV202" s="182" t="s">
        <v>728</v>
      </c>
      <c r="AW202" s="182" t="s">
        <v>723</v>
      </c>
      <c r="AX202" s="182"/>
      <c r="AY202" s="182"/>
      <c r="AZ202" s="182"/>
      <c r="BA202" s="182"/>
      <c r="BB202" s="182"/>
      <c r="BC202" s="182"/>
      <c r="BD202" s="182"/>
      <c r="BE202" s="182"/>
      <c r="BF202" s="845">
        <v>2</v>
      </c>
      <c r="BG202" s="845">
        <v>2</v>
      </c>
      <c r="BH202" s="845">
        <v>2</v>
      </c>
      <c r="BI202" s="845">
        <v>1</v>
      </c>
      <c r="BJ202" s="845">
        <v>2</v>
      </c>
      <c r="BK202" s="845">
        <v>2</v>
      </c>
      <c r="BL202" s="845">
        <v>2</v>
      </c>
      <c r="BM202" s="845">
        <v>2</v>
      </c>
      <c r="BN202" s="845">
        <v>2</v>
      </c>
      <c r="BO202" s="845">
        <v>1</v>
      </c>
      <c r="BP202" s="845">
        <v>2</v>
      </c>
      <c r="BQ202" s="845">
        <v>2</v>
      </c>
      <c r="BR202" s="845">
        <v>2</v>
      </c>
      <c r="BS202" s="845">
        <v>1</v>
      </c>
      <c r="BT202" s="845">
        <v>2</v>
      </c>
      <c r="BU202" s="845">
        <v>2</v>
      </c>
      <c r="BV202" s="845">
        <v>2</v>
      </c>
      <c r="BW202" s="540">
        <v>1</v>
      </c>
      <c r="BX202" s="845">
        <v>2</v>
      </c>
      <c r="BY202" s="845">
        <v>2</v>
      </c>
      <c r="BZ202" s="845">
        <v>2</v>
      </c>
      <c r="CA202" s="540">
        <v>1</v>
      </c>
      <c r="CB202" s="845">
        <v>2</v>
      </c>
      <c r="CC202" s="845">
        <v>2</v>
      </c>
      <c r="CD202" s="191">
        <f t="shared" ref="CD202:CD203" si="166">COUNTIF($BF202:$CC202,2)</f>
        <v>19</v>
      </c>
      <c r="CE202" s="867">
        <f t="shared" ref="CE202:CE203" si="167">CD202/COUNTA($BF202:$CC202)</f>
        <v>0.79166666666666663</v>
      </c>
      <c r="CF202" s="191">
        <f t="shared" ref="CF202:CF203" si="168">COUNTIF($BF202:$CC202,1)</f>
        <v>5</v>
      </c>
      <c r="CG202" s="867">
        <f t="shared" ref="CG202:CG203" si="169">CF202/COUNTA($BF202:$CC202)</f>
        <v>0.20833333333333334</v>
      </c>
      <c r="CH202" s="191">
        <f>COUNTIF($BF202:$CC202,0)</f>
        <v>0</v>
      </c>
      <c r="CI202" s="868">
        <f t="shared" ref="CI202:CI203" si="170">CH202/COUNTA($BF202:$CC202)</f>
        <v>0</v>
      </c>
      <c r="CJ202" s="191">
        <f t="shared" ref="CJ202:CJ203" si="171">(((CD202*2)+(CF202*1)+(CH202*0)))/COUNTA($BF202:$CC202)</f>
        <v>1.7916666666666667</v>
      </c>
      <c r="CK202" s="869" t="str">
        <f t="shared" si="165"/>
        <v>Đạt mục tiêu</v>
      </c>
    </row>
    <row r="203" spans="1:89" s="184" customFormat="1" ht="87" customHeight="1">
      <c r="A203" s="171">
        <v>175</v>
      </c>
      <c r="B203" s="178">
        <v>175</v>
      </c>
      <c r="C203" s="188" t="s">
        <v>382</v>
      </c>
      <c r="D203" s="197" t="s">
        <v>14</v>
      </c>
      <c r="E203" s="188" t="s">
        <v>383</v>
      </c>
      <c r="F203" s="197" t="s">
        <v>17</v>
      </c>
      <c r="G203" s="179" t="s">
        <v>472</v>
      </c>
      <c r="H203" s="179" t="s">
        <v>1032</v>
      </c>
      <c r="I203" s="182"/>
      <c r="J203" s="902" t="s">
        <v>192</v>
      </c>
      <c r="K203" s="182"/>
      <c r="L203" s="182"/>
      <c r="M203" s="182"/>
      <c r="N203" s="182"/>
      <c r="O203" s="182"/>
      <c r="P203" s="182"/>
      <c r="Q203" s="182"/>
      <c r="R203" s="182"/>
      <c r="S203" s="182"/>
      <c r="T203" s="182" t="s">
        <v>16</v>
      </c>
      <c r="U203" s="194">
        <f t="shared" si="153"/>
        <v>1</v>
      </c>
      <c r="V203" s="182"/>
      <c r="W203" s="182"/>
      <c r="X203" s="182"/>
      <c r="Y203" s="182"/>
      <c r="Z203" s="182"/>
      <c r="AA203" s="182"/>
      <c r="AB203" s="182"/>
      <c r="AC203" s="182"/>
      <c r="AD203" s="182"/>
      <c r="AE203" s="182"/>
      <c r="AF203" s="182"/>
      <c r="AG203" s="182"/>
      <c r="AH203" s="182"/>
      <c r="AI203" s="182"/>
      <c r="AJ203" s="182"/>
      <c r="AK203" s="182"/>
      <c r="AL203" s="182"/>
      <c r="AM203" s="182"/>
      <c r="AN203" s="182"/>
      <c r="AO203" s="182"/>
      <c r="AP203" s="182"/>
      <c r="AQ203" s="182"/>
      <c r="AR203" s="182"/>
      <c r="AS203" s="182"/>
      <c r="AT203" s="182"/>
      <c r="AU203" s="182"/>
      <c r="AV203" s="182"/>
      <c r="AW203" s="182"/>
      <c r="AX203" s="182"/>
      <c r="AY203" s="182"/>
      <c r="AZ203" s="182"/>
      <c r="BA203" s="182"/>
      <c r="BB203" s="182"/>
      <c r="BC203" s="182"/>
      <c r="BD203" s="183" t="s">
        <v>726</v>
      </c>
      <c r="BE203" s="183" t="s">
        <v>724</v>
      </c>
      <c r="BF203" s="845">
        <v>2</v>
      </c>
      <c r="BG203" s="845">
        <v>2</v>
      </c>
      <c r="BH203" s="845">
        <v>2</v>
      </c>
      <c r="BI203" s="845">
        <v>1</v>
      </c>
      <c r="BJ203" s="845">
        <v>2</v>
      </c>
      <c r="BK203" s="845">
        <v>2</v>
      </c>
      <c r="BL203" s="845">
        <v>2</v>
      </c>
      <c r="BM203" s="845">
        <v>2</v>
      </c>
      <c r="BN203" s="845">
        <v>2</v>
      </c>
      <c r="BO203" s="845">
        <v>1</v>
      </c>
      <c r="BP203" s="845">
        <v>1</v>
      </c>
      <c r="BQ203" s="845">
        <v>2</v>
      </c>
      <c r="BR203" s="845">
        <v>2</v>
      </c>
      <c r="BS203" s="845">
        <v>1</v>
      </c>
      <c r="BT203" s="845">
        <v>2</v>
      </c>
      <c r="BU203" s="845">
        <v>2</v>
      </c>
      <c r="BV203" s="845">
        <v>2</v>
      </c>
      <c r="BW203" s="540">
        <v>1</v>
      </c>
      <c r="BX203" s="845">
        <v>2</v>
      </c>
      <c r="BY203" s="845">
        <v>2</v>
      </c>
      <c r="BZ203" s="845">
        <v>2</v>
      </c>
      <c r="CA203" s="540">
        <v>1</v>
      </c>
      <c r="CB203" s="845">
        <v>2</v>
      </c>
      <c r="CC203" s="845">
        <v>2</v>
      </c>
      <c r="CD203" s="191">
        <f t="shared" si="166"/>
        <v>18</v>
      </c>
      <c r="CE203" s="867">
        <f t="shared" si="167"/>
        <v>0.75</v>
      </c>
      <c r="CF203" s="191">
        <f t="shared" si="168"/>
        <v>6</v>
      </c>
      <c r="CG203" s="867">
        <f t="shared" si="169"/>
        <v>0.25</v>
      </c>
      <c r="CH203" s="191">
        <f>COUNTIF($BF203:$CC203,0)</f>
        <v>0</v>
      </c>
      <c r="CI203" s="868">
        <f t="shared" si="170"/>
        <v>0</v>
      </c>
      <c r="CJ203" s="191">
        <f t="shared" si="171"/>
        <v>1.75</v>
      </c>
      <c r="CK203" s="869" t="str">
        <f t="shared" si="165"/>
        <v>Đạt mục tiêu</v>
      </c>
    </row>
    <row r="204" spans="1:89" s="184" customFormat="1" ht="68.25" hidden="1" customHeight="1">
      <c r="A204" s="171">
        <v>176</v>
      </c>
      <c r="B204" s="178">
        <v>176</v>
      </c>
      <c r="C204" s="188" t="s">
        <v>384</v>
      </c>
      <c r="D204" s="197" t="s">
        <v>17</v>
      </c>
      <c r="E204" s="188" t="s">
        <v>385</v>
      </c>
      <c r="F204" s="197" t="s">
        <v>17</v>
      </c>
      <c r="G204" s="845" t="s">
        <v>181</v>
      </c>
      <c r="H204" s="179" t="s">
        <v>471</v>
      </c>
      <c r="I204" s="182"/>
      <c r="J204" s="902" t="s">
        <v>192</v>
      </c>
      <c r="K204" s="182"/>
      <c r="L204" s="182"/>
      <c r="M204" s="182"/>
      <c r="N204" s="182"/>
      <c r="O204" s="187" t="s">
        <v>16</v>
      </c>
      <c r="P204" s="182"/>
      <c r="Q204" s="182"/>
      <c r="R204" s="182"/>
      <c r="S204" s="182"/>
      <c r="T204" s="182"/>
      <c r="U204" s="194">
        <f t="shared" si="153"/>
        <v>1</v>
      </c>
      <c r="V204" s="182"/>
      <c r="W204" s="182"/>
      <c r="X204" s="182"/>
      <c r="Y204" s="182"/>
      <c r="Z204" s="182"/>
      <c r="AA204" s="182"/>
      <c r="AB204" s="182"/>
      <c r="AC204" s="182"/>
      <c r="AD204" s="182"/>
      <c r="AE204" s="182"/>
      <c r="AF204" s="182"/>
      <c r="AG204" s="182"/>
      <c r="AH204" s="182"/>
      <c r="AI204" s="182"/>
      <c r="AJ204" s="182"/>
      <c r="AK204" s="182"/>
      <c r="AL204" s="182"/>
      <c r="AM204" s="183" t="s">
        <v>724</v>
      </c>
      <c r="AN204" s="183" t="s">
        <v>723</v>
      </c>
      <c r="AO204" s="183" t="s">
        <v>723</v>
      </c>
      <c r="AP204" s="183" t="s">
        <v>728</v>
      </c>
      <c r="AQ204" s="182"/>
      <c r="AR204" s="182"/>
      <c r="AS204" s="182"/>
      <c r="AT204" s="182"/>
      <c r="AU204" s="182"/>
      <c r="AV204" s="182"/>
      <c r="AW204" s="182"/>
      <c r="AX204" s="182"/>
      <c r="AY204" s="182"/>
      <c r="AZ204" s="182"/>
      <c r="BA204" s="182"/>
      <c r="BB204" s="182"/>
      <c r="BC204" s="182"/>
      <c r="BD204" s="182"/>
      <c r="BE204" s="182"/>
      <c r="BF204" s="845">
        <v>2</v>
      </c>
      <c r="BG204" s="845">
        <v>2</v>
      </c>
      <c r="BH204" s="845">
        <v>2</v>
      </c>
      <c r="BI204" s="845">
        <v>1</v>
      </c>
      <c r="BJ204" s="845">
        <v>2</v>
      </c>
      <c r="BK204" s="845">
        <v>2</v>
      </c>
      <c r="BL204" s="845">
        <v>2</v>
      </c>
      <c r="BM204" s="845">
        <v>2</v>
      </c>
      <c r="BN204" s="845">
        <v>2</v>
      </c>
      <c r="BO204" s="845">
        <v>2</v>
      </c>
      <c r="BP204" s="845">
        <v>1</v>
      </c>
      <c r="BQ204" s="845">
        <v>2</v>
      </c>
      <c r="BR204" s="845">
        <v>2</v>
      </c>
      <c r="BS204" s="845">
        <v>1</v>
      </c>
      <c r="BT204" s="845">
        <v>2</v>
      </c>
      <c r="BU204" s="845">
        <v>2</v>
      </c>
      <c r="BV204" s="845">
        <v>2</v>
      </c>
      <c r="BW204" s="540">
        <v>1</v>
      </c>
      <c r="BX204" s="845">
        <v>2</v>
      </c>
      <c r="BY204" s="845">
        <v>2</v>
      </c>
      <c r="BZ204" s="845">
        <v>2</v>
      </c>
      <c r="CA204" s="540">
        <v>1</v>
      </c>
      <c r="CB204" s="845">
        <v>2</v>
      </c>
      <c r="CC204" s="845">
        <v>2</v>
      </c>
      <c r="CD204" s="541">
        <f>COUNTIF($BF204:$CC204,2)</f>
        <v>19</v>
      </c>
      <c r="CE204" s="873">
        <f>CD204/COUNTA($BF204:$CC204)</f>
        <v>0.79166666666666663</v>
      </c>
      <c r="CF204" s="541">
        <f>COUNTIF($BF204:$CC204,1)</f>
        <v>5</v>
      </c>
      <c r="CG204" s="873">
        <f>CF204/COUNTA($BF204:$CC204)</f>
        <v>0.20833333333333334</v>
      </c>
      <c r="CH204" s="541">
        <f>COUNTIF($BF204:$CC204,0)</f>
        <v>0</v>
      </c>
      <c r="CI204" s="873">
        <f>CH204/COUNTA($BF204:$CC204)</f>
        <v>0</v>
      </c>
      <c r="CJ204" s="541">
        <f>(((CD204*2)+(CF204*1)+(CH204*0)))/COUNTA($BF204:$CC204)</f>
        <v>1.7916666666666667</v>
      </c>
      <c r="CK204" s="874" t="str">
        <f>IF(CJ204&gt;=1.6,"Đạt mục tiêu",IF(CJ204&gt;=1,"Cần cố gắng","Chưa đạt"))</f>
        <v>Đạt mục tiêu</v>
      </c>
    </row>
    <row r="205" spans="1:89" s="170" customFormat="1" ht="57.75" hidden="1">
      <c r="A205" s="171">
        <v>177</v>
      </c>
      <c r="B205" s="178">
        <v>177</v>
      </c>
      <c r="C205" s="1502" t="s">
        <v>386</v>
      </c>
      <c r="D205" s="1448"/>
      <c r="E205" s="1449"/>
      <c r="F205" s="476"/>
      <c r="G205" s="204" t="s">
        <v>316</v>
      </c>
      <c r="H205" s="416" t="s">
        <v>316</v>
      </c>
      <c r="I205" s="204" t="s">
        <v>316</v>
      </c>
      <c r="J205" s="204" t="s">
        <v>316</v>
      </c>
      <c r="K205" s="204" t="s">
        <v>316</v>
      </c>
      <c r="L205" s="204" t="s">
        <v>316</v>
      </c>
      <c r="M205" s="416" t="s">
        <v>316</v>
      </c>
      <c r="N205" s="416" t="s">
        <v>316</v>
      </c>
      <c r="O205" s="204" t="s">
        <v>316</v>
      </c>
      <c r="P205" s="204" t="s">
        <v>316</v>
      </c>
      <c r="Q205" s="204" t="s">
        <v>316</v>
      </c>
      <c r="R205" s="204"/>
      <c r="S205" s="204" t="s">
        <v>316</v>
      </c>
      <c r="T205" s="204" t="s">
        <v>316</v>
      </c>
      <c r="U205" s="204" t="s">
        <v>316</v>
      </c>
      <c r="V205" s="204" t="s">
        <v>316</v>
      </c>
      <c r="W205" s="204" t="s">
        <v>316</v>
      </c>
      <c r="X205" s="204" t="s">
        <v>316</v>
      </c>
      <c r="Y205" s="204" t="s">
        <v>316</v>
      </c>
      <c r="Z205" s="204" t="s">
        <v>316</v>
      </c>
      <c r="AA205" s="204" t="s">
        <v>316</v>
      </c>
      <c r="AB205" s="204" t="s">
        <v>316</v>
      </c>
      <c r="AC205" s="204" t="s">
        <v>316</v>
      </c>
      <c r="AD205" s="204" t="s">
        <v>316</v>
      </c>
      <c r="AE205" s="204" t="s">
        <v>316</v>
      </c>
      <c r="AF205" s="204" t="s">
        <v>316</v>
      </c>
      <c r="AG205" s="204" t="s">
        <v>316</v>
      </c>
      <c r="AH205" s="416" t="s">
        <v>316</v>
      </c>
      <c r="AI205" s="416" t="s">
        <v>316</v>
      </c>
      <c r="AJ205" s="416" t="s">
        <v>316</v>
      </c>
      <c r="AK205" s="416" t="s">
        <v>316</v>
      </c>
      <c r="AL205" s="416" t="s">
        <v>316</v>
      </c>
      <c r="AM205" s="204" t="s">
        <v>316</v>
      </c>
      <c r="AN205" s="204" t="s">
        <v>316</v>
      </c>
      <c r="AO205" s="204" t="s">
        <v>316</v>
      </c>
      <c r="AP205" s="204" t="s">
        <v>316</v>
      </c>
      <c r="AQ205" s="204"/>
      <c r="AR205" s="204"/>
      <c r="AS205" s="204" t="s">
        <v>316</v>
      </c>
      <c r="AT205" s="204" t="s">
        <v>316</v>
      </c>
      <c r="AU205" s="204" t="s">
        <v>316</v>
      </c>
      <c r="AV205" s="204" t="s">
        <v>316</v>
      </c>
      <c r="AW205" s="204" t="s">
        <v>316</v>
      </c>
      <c r="AX205" s="204"/>
      <c r="AY205" s="204"/>
      <c r="AZ205" s="204" t="s">
        <v>316</v>
      </c>
      <c r="BA205" s="204"/>
      <c r="BB205" s="204"/>
      <c r="BC205" s="204" t="s">
        <v>316</v>
      </c>
      <c r="BD205" s="204"/>
      <c r="BE205" s="204" t="s">
        <v>316</v>
      </c>
      <c r="BF205" s="416" t="s">
        <v>316</v>
      </c>
      <c r="BG205" s="416" t="s">
        <v>316</v>
      </c>
      <c r="BH205" s="416" t="s">
        <v>316</v>
      </c>
      <c r="BI205" s="416" t="s">
        <v>316</v>
      </c>
      <c r="BJ205" s="416" t="s">
        <v>316</v>
      </c>
      <c r="BK205" s="416" t="s">
        <v>316</v>
      </c>
      <c r="BL205" s="416" t="s">
        <v>316</v>
      </c>
      <c r="BM205" s="416" t="s">
        <v>316</v>
      </c>
      <c r="BN205" s="416" t="s">
        <v>316</v>
      </c>
      <c r="BO205" s="416" t="s">
        <v>316</v>
      </c>
      <c r="BP205" s="416" t="s">
        <v>316</v>
      </c>
      <c r="BQ205" s="416" t="s">
        <v>316</v>
      </c>
      <c r="BR205" s="416" t="s">
        <v>316</v>
      </c>
      <c r="BS205" s="845">
        <v>1</v>
      </c>
      <c r="BT205" s="416" t="s">
        <v>316</v>
      </c>
      <c r="BU205" s="416" t="s">
        <v>316</v>
      </c>
      <c r="BV205" s="416" t="s">
        <v>316</v>
      </c>
      <c r="BW205" s="540">
        <v>1</v>
      </c>
      <c r="BX205" s="416"/>
      <c r="BY205" s="416"/>
      <c r="BZ205" s="416"/>
      <c r="CA205" s="540">
        <v>1</v>
      </c>
      <c r="CB205" s="416"/>
      <c r="CC205" s="416" t="s">
        <v>316</v>
      </c>
      <c r="CD205" s="541">
        <f t="shared" ref="CD205:CD207" si="172">COUNTIF($BF205:$CC205,2)</f>
        <v>0</v>
      </c>
      <c r="CE205" s="873">
        <f t="shared" ref="CE205:CE207" si="173">CD205/COUNTA($BF205:$CC205)</f>
        <v>0</v>
      </c>
      <c r="CF205" s="541">
        <f t="shared" ref="CF205:CF207" si="174">COUNTIF($BF205:$CC205,1)</f>
        <v>3</v>
      </c>
      <c r="CG205" s="873">
        <f t="shared" ref="CG205:CG207" si="175">CF205/COUNTA($BF205:$CC205)</f>
        <v>0.15</v>
      </c>
      <c r="CH205" s="541">
        <f t="shared" ref="CH205:CH207" si="176">COUNTIF($BF205:$CC205,0)</f>
        <v>0</v>
      </c>
      <c r="CI205" s="873">
        <f t="shared" ref="CI205:CI207" si="177">CH205/COUNTA($BF205:$CC205)</f>
        <v>0</v>
      </c>
      <c r="CJ205" s="541">
        <f t="shared" ref="CJ205:CJ207" si="178">(((CD205*2)+(CF205*1)+(CH205*0)))/COUNTA($BF205:$CC205)</f>
        <v>0.15</v>
      </c>
      <c r="CK205" s="874" t="str">
        <f t="shared" ref="CK205:CK207" si="179">IF(CJ205&gt;=1.6,"Đạt mục tiêu",IF(CJ205&gt;=1,"Cần cố gắng","Chưa đạt"))</f>
        <v>Chưa đạt</v>
      </c>
    </row>
    <row r="206" spans="1:89" s="170" customFormat="1" ht="57.75" hidden="1">
      <c r="A206" s="171">
        <v>178</v>
      </c>
      <c r="B206" s="178">
        <v>178</v>
      </c>
      <c r="C206" s="1502" t="s">
        <v>387</v>
      </c>
      <c r="D206" s="1448"/>
      <c r="E206" s="1449"/>
      <c r="F206" s="476"/>
      <c r="G206" s="204" t="s">
        <v>316</v>
      </c>
      <c r="H206" s="416" t="s">
        <v>316</v>
      </c>
      <c r="I206" s="204" t="s">
        <v>316</v>
      </c>
      <c r="J206" s="204" t="s">
        <v>316</v>
      </c>
      <c r="K206" s="204" t="s">
        <v>316</v>
      </c>
      <c r="L206" s="204" t="s">
        <v>316</v>
      </c>
      <c r="M206" s="416" t="s">
        <v>316</v>
      </c>
      <c r="N206" s="416" t="s">
        <v>316</v>
      </c>
      <c r="O206" s="204" t="s">
        <v>316</v>
      </c>
      <c r="P206" s="204" t="s">
        <v>316</v>
      </c>
      <c r="Q206" s="204" t="s">
        <v>316</v>
      </c>
      <c r="R206" s="204"/>
      <c r="S206" s="204" t="s">
        <v>316</v>
      </c>
      <c r="T206" s="204" t="s">
        <v>316</v>
      </c>
      <c r="U206" s="204" t="s">
        <v>316</v>
      </c>
      <c r="V206" s="204" t="s">
        <v>316</v>
      </c>
      <c r="W206" s="204" t="s">
        <v>316</v>
      </c>
      <c r="X206" s="204" t="s">
        <v>316</v>
      </c>
      <c r="Y206" s="204" t="s">
        <v>316</v>
      </c>
      <c r="Z206" s="204" t="s">
        <v>316</v>
      </c>
      <c r="AA206" s="204" t="s">
        <v>316</v>
      </c>
      <c r="AB206" s="204" t="s">
        <v>316</v>
      </c>
      <c r="AC206" s="204" t="s">
        <v>316</v>
      </c>
      <c r="AD206" s="204" t="s">
        <v>316</v>
      </c>
      <c r="AE206" s="204" t="s">
        <v>316</v>
      </c>
      <c r="AF206" s="204" t="s">
        <v>316</v>
      </c>
      <c r="AG206" s="204" t="s">
        <v>316</v>
      </c>
      <c r="AH206" s="416" t="s">
        <v>316</v>
      </c>
      <c r="AI206" s="416" t="s">
        <v>316</v>
      </c>
      <c r="AJ206" s="416" t="s">
        <v>316</v>
      </c>
      <c r="AK206" s="416" t="s">
        <v>316</v>
      </c>
      <c r="AL206" s="416" t="s">
        <v>316</v>
      </c>
      <c r="AM206" s="204" t="s">
        <v>316</v>
      </c>
      <c r="AN206" s="204" t="s">
        <v>316</v>
      </c>
      <c r="AO206" s="204" t="s">
        <v>316</v>
      </c>
      <c r="AP206" s="204" t="s">
        <v>316</v>
      </c>
      <c r="AQ206" s="204"/>
      <c r="AR206" s="204"/>
      <c r="AS206" s="204" t="s">
        <v>316</v>
      </c>
      <c r="AT206" s="204" t="s">
        <v>316</v>
      </c>
      <c r="AU206" s="204" t="s">
        <v>316</v>
      </c>
      <c r="AV206" s="204" t="s">
        <v>316</v>
      </c>
      <c r="AW206" s="204" t="s">
        <v>316</v>
      </c>
      <c r="AX206" s="204"/>
      <c r="AY206" s="204"/>
      <c r="AZ206" s="204" t="s">
        <v>316</v>
      </c>
      <c r="BA206" s="204"/>
      <c r="BB206" s="204"/>
      <c r="BC206" s="204" t="s">
        <v>316</v>
      </c>
      <c r="BD206" s="204"/>
      <c r="BE206" s="204" t="s">
        <v>316</v>
      </c>
      <c r="BF206" s="416" t="s">
        <v>316</v>
      </c>
      <c r="BG206" s="416" t="s">
        <v>316</v>
      </c>
      <c r="BH206" s="416" t="s">
        <v>316</v>
      </c>
      <c r="BI206" s="416" t="s">
        <v>316</v>
      </c>
      <c r="BJ206" s="416" t="s">
        <v>316</v>
      </c>
      <c r="BK206" s="416" t="s">
        <v>316</v>
      </c>
      <c r="BL206" s="416" t="s">
        <v>316</v>
      </c>
      <c r="BM206" s="416" t="s">
        <v>316</v>
      </c>
      <c r="BN206" s="416" t="s">
        <v>316</v>
      </c>
      <c r="BO206" s="416" t="s">
        <v>316</v>
      </c>
      <c r="BP206" s="416" t="s">
        <v>316</v>
      </c>
      <c r="BQ206" s="416" t="s">
        <v>316</v>
      </c>
      <c r="BR206" s="416" t="s">
        <v>316</v>
      </c>
      <c r="BS206" s="845">
        <v>1</v>
      </c>
      <c r="BT206" s="416" t="s">
        <v>316</v>
      </c>
      <c r="BU206" s="416" t="s">
        <v>316</v>
      </c>
      <c r="BV206" s="416" t="s">
        <v>316</v>
      </c>
      <c r="BW206" s="540">
        <v>1</v>
      </c>
      <c r="BX206" s="416"/>
      <c r="BY206" s="416"/>
      <c r="BZ206" s="416"/>
      <c r="CA206" s="540">
        <v>1</v>
      </c>
      <c r="CB206" s="416"/>
      <c r="CC206" s="416" t="s">
        <v>316</v>
      </c>
      <c r="CD206" s="541">
        <f t="shared" si="172"/>
        <v>0</v>
      </c>
      <c r="CE206" s="873">
        <f t="shared" si="173"/>
        <v>0</v>
      </c>
      <c r="CF206" s="541">
        <f t="shared" si="174"/>
        <v>3</v>
      </c>
      <c r="CG206" s="873">
        <f t="shared" si="175"/>
        <v>0.15</v>
      </c>
      <c r="CH206" s="541">
        <f t="shared" si="176"/>
        <v>0</v>
      </c>
      <c r="CI206" s="873">
        <f t="shared" si="177"/>
        <v>0</v>
      </c>
      <c r="CJ206" s="541">
        <f t="shared" si="178"/>
        <v>0.15</v>
      </c>
      <c r="CK206" s="874" t="str">
        <f t="shared" si="179"/>
        <v>Chưa đạt</v>
      </c>
    </row>
    <row r="207" spans="1:89" s="184" customFormat="1" ht="78.75">
      <c r="A207" s="171"/>
      <c r="B207" s="178"/>
      <c r="C207" s="402" t="s">
        <v>730</v>
      </c>
      <c r="D207" s="402" t="s">
        <v>730</v>
      </c>
      <c r="E207" s="402" t="s">
        <v>730</v>
      </c>
      <c r="F207" s="476"/>
      <c r="G207" s="204"/>
      <c r="H207" s="542" t="s">
        <v>1030</v>
      </c>
      <c r="I207" s="204"/>
      <c r="J207" s="204"/>
      <c r="K207" s="416"/>
      <c r="L207" s="416"/>
      <c r="M207" s="416"/>
      <c r="N207" s="416"/>
      <c r="O207" s="416"/>
      <c r="P207" s="416"/>
      <c r="Q207" s="416"/>
      <c r="R207" s="416"/>
      <c r="S207" s="416"/>
      <c r="T207" s="416" t="s">
        <v>16</v>
      </c>
      <c r="U207" s="204"/>
      <c r="V207" s="204"/>
      <c r="W207" s="204"/>
      <c r="X207" s="204"/>
      <c r="Y207" s="204"/>
      <c r="Z207" s="204"/>
      <c r="AA207" s="204"/>
      <c r="AB207" s="204"/>
      <c r="AC207" s="204"/>
      <c r="AD207" s="204"/>
      <c r="AE207" s="204"/>
      <c r="AF207" s="204"/>
      <c r="AG207" s="204"/>
      <c r="AH207" s="204"/>
      <c r="AI207" s="204"/>
      <c r="AJ207" s="204"/>
      <c r="AK207" s="204"/>
      <c r="AL207" s="204"/>
      <c r="AM207" s="204"/>
      <c r="AN207" s="204"/>
      <c r="AO207" s="204"/>
      <c r="AP207" s="204"/>
      <c r="AQ207" s="204"/>
      <c r="AR207" s="204"/>
      <c r="AS207" s="204"/>
      <c r="AT207" s="204"/>
      <c r="AU207" s="204"/>
      <c r="AV207" s="204"/>
      <c r="AW207" s="204"/>
      <c r="AX207" s="204"/>
      <c r="AY207" s="204"/>
      <c r="AZ207" s="204"/>
      <c r="BA207" s="204"/>
      <c r="BB207" s="204"/>
      <c r="BC207" s="204"/>
      <c r="BD207" s="183" t="s">
        <v>726</v>
      </c>
      <c r="BE207" s="183" t="s">
        <v>723</v>
      </c>
      <c r="BF207" s="845">
        <v>2</v>
      </c>
      <c r="BG207" s="845">
        <v>2</v>
      </c>
      <c r="BH207" s="845">
        <v>2</v>
      </c>
      <c r="BI207" s="845">
        <v>1</v>
      </c>
      <c r="BJ207" s="845">
        <v>2</v>
      </c>
      <c r="BK207" s="845">
        <v>2</v>
      </c>
      <c r="BL207" s="845">
        <v>2</v>
      </c>
      <c r="BM207" s="845">
        <v>2</v>
      </c>
      <c r="BN207" s="845">
        <v>2</v>
      </c>
      <c r="BO207" s="845">
        <v>2</v>
      </c>
      <c r="BP207" s="845">
        <v>1</v>
      </c>
      <c r="BQ207" s="845">
        <v>2</v>
      </c>
      <c r="BR207" s="845">
        <v>2</v>
      </c>
      <c r="BS207" s="845">
        <v>1</v>
      </c>
      <c r="BT207" s="845">
        <v>2</v>
      </c>
      <c r="BU207" s="845">
        <v>2</v>
      </c>
      <c r="BV207" s="845">
        <v>2</v>
      </c>
      <c r="BW207" s="540">
        <v>1</v>
      </c>
      <c r="BX207" s="845">
        <v>2</v>
      </c>
      <c r="BY207" s="845">
        <v>2</v>
      </c>
      <c r="BZ207" s="845">
        <v>2</v>
      </c>
      <c r="CA207" s="540">
        <v>1</v>
      </c>
      <c r="CB207" s="845">
        <v>2</v>
      </c>
      <c r="CC207" s="845">
        <v>2</v>
      </c>
      <c r="CD207" s="541">
        <f t="shared" si="172"/>
        <v>19</v>
      </c>
      <c r="CE207" s="873">
        <f t="shared" si="173"/>
        <v>0.79166666666666663</v>
      </c>
      <c r="CF207" s="541">
        <f t="shared" si="174"/>
        <v>5</v>
      </c>
      <c r="CG207" s="873">
        <f t="shared" si="175"/>
        <v>0.20833333333333334</v>
      </c>
      <c r="CH207" s="541">
        <f t="shared" si="176"/>
        <v>0</v>
      </c>
      <c r="CI207" s="873">
        <f t="shared" si="177"/>
        <v>0</v>
      </c>
      <c r="CJ207" s="541">
        <f t="shared" si="178"/>
        <v>1.7916666666666667</v>
      </c>
      <c r="CK207" s="874" t="str">
        <f t="shared" si="179"/>
        <v>Đạt mục tiêu</v>
      </c>
    </row>
    <row r="208" spans="1:89" ht="93.75" hidden="1">
      <c r="A208" s="839">
        <v>179</v>
      </c>
      <c r="B208" s="178">
        <v>179</v>
      </c>
      <c r="C208" s="402" t="s">
        <v>730</v>
      </c>
      <c r="D208" s="244" t="s">
        <v>14</v>
      </c>
      <c r="E208" s="186" t="s">
        <v>480</v>
      </c>
      <c r="F208" s="244" t="s">
        <v>17</v>
      </c>
      <c r="G208" s="186" t="s">
        <v>731</v>
      </c>
      <c r="H208" s="542" t="s">
        <v>969</v>
      </c>
      <c r="I208" s="540" t="s">
        <v>275</v>
      </c>
      <c r="J208" s="902" t="s">
        <v>192</v>
      </c>
      <c r="K208" s="839" t="s">
        <v>16</v>
      </c>
      <c r="L208" s="541"/>
      <c r="M208" s="541"/>
      <c r="N208" s="191"/>
      <c r="O208" s="191"/>
      <c r="P208" s="540"/>
      <c r="Q208" s="540"/>
      <c r="R208" s="540"/>
      <c r="S208" s="541"/>
      <c r="T208" s="540"/>
      <c r="U208" s="194">
        <f t="shared" si="153"/>
        <v>1</v>
      </c>
      <c r="V208" s="540" t="s">
        <v>726</v>
      </c>
      <c r="W208" s="540" t="s">
        <v>724</v>
      </c>
      <c r="X208" s="540" t="s">
        <v>725</v>
      </c>
      <c r="Y208" s="540" t="s">
        <v>725</v>
      </c>
      <c r="Z208" s="540"/>
      <c r="AA208" s="540"/>
      <c r="AB208" s="540"/>
      <c r="AC208" s="540"/>
      <c r="AD208" s="540"/>
      <c r="AE208" s="540"/>
      <c r="AF208" s="540"/>
      <c r="AG208" s="540"/>
      <c r="AH208" s="540"/>
      <c r="AI208" s="540"/>
      <c r="AJ208" s="540"/>
      <c r="AK208" s="540"/>
      <c r="AL208" s="540"/>
      <c r="AM208" s="540"/>
      <c r="AN208" s="540"/>
      <c r="AO208" s="540"/>
      <c r="AP208" s="540"/>
      <c r="AQ208" s="540"/>
      <c r="AR208" s="540"/>
      <c r="AS208" s="540"/>
      <c r="AT208" s="540"/>
      <c r="AU208" s="540"/>
      <c r="AV208" s="540"/>
      <c r="AW208" s="540"/>
      <c r="AX208" s="540"/>
      <c r="AY208" s="540"/>
      <c r="AZ208" s="540"/>
      <c r="BA208" s="540"/>
      <c r="BB208" s="540"/>
      <c r="BC208" s="540"/>
      <c r="BD208" s="540"/>
      <c r="BE208" s="540"/>
      <c r="BF208" s="836" t="s">
        <v>281</v>
      </c>
      <c r="BG208" s="836" t="s">
        <v>281</v>
      </c>
      <c r="BH208" s="836" t="s">
        <v>1160</v>
      </c>
      <c r="BI208" s="836" t="s">
        <v>281</v>
      </c>
      <c r="BJ208" s="836" t="s">
        <v>1160</v>
      </c>
      <c r="BK208" s="836" t="s">
        <v>281</v>
      </c>
      <c r="BL208" s="836" t="s">
        <v>281</v>
      </c>
      <c r="BM208" s="836" t="s">
        <v>281</v>
      </c>
      <c r="BN208" s="836" t="s">
        <v>281</v>
      </c>
      <c r="BO208" s="836" t="s">
        <v>281</v>
      </c>
      <c r="BP208" s="836" t="s">
        <v>281</v>
      </c>
      <c r="BQ208" s="836" t="s">
        <v>281</v>
      </c>
      <c r="BR208" s="836" t="s">
        <v>281</v>
      </c>
      <c r="BS208" s="845">
        <v>1</v>
      </c>
      <c r="BT208" s="836" t="s">
        <v>281</v>
      </c>
      <c r="BU208" s="836" t="s">
        <v>1160</v>
      </c>
      <c r="BV208" s="836" t="s">
        <v>281</v>
      </c>
      <c r="BW208" s="540">
        <v>1</v>
      </c>
      <c r="BX208" s="836" t="s">
        <v>281</v>
      </c>
      <c r="BY208" s="836" t="s">
        <v>281</v>
      </c>
      <c r="BZ208" s="836" t="s">
        <v>281</v>
      </c>
      <c r="CA208" s="540">
        <v>1</v>
      </c>
      <c r="CB208" s="836" t="s">
        <v>281</v>
      </c>
      <c r="CC208" s="836" t="s">
        <v>281</v>
      </c>
      <c r="CD208" s="839">
        <f t="shared" ref="CD208:CD213" si="180">COUNTIF($BF208:$CC208,2)</f>
        <v>18</v>
      </c>
      <c r="CE208" s="865">
        <f t="shared" ref="CE208:CE213" si="181">CD208/COUNTA($BF208:$CC208)</f>
        <v>0.75</v>
      </c>
      <c r="CF208" s="839">
        <f t="shared" ref="CF208:CF213" si="182">COUNTIF($BF208:$CC208,1)</f>
        <v>6</v>
      </c>
      <c r="CG208" s="865">
        <f t="shared" ref="CG208:CG213" si="183">CF208/COUNTA($BF208:$CC208)</f>
        <v>0.25</v>
      </c>
      <c r="CH208" s="839">
        <f t="shared" ref="CH208:CH213" si="184">COUNTIF($BF208:$CC208,0)</f>
        <v>0</v>
      </c>
      <c r="CI208" s="866">
        <f t="shared" ref="CI208:CI213" si="185">CH208/COUNTA($BF208:$CC208)</f>
        <v>0</v>
      </c>
      <c r="CJ208" s="839">
        <f t="shared" ref="CJ208:CJ213" si="186">(((CD208*2)+(CF208*1)+(CH208*0)))/COUNTA($BF208:$CC208)</f>
        <v>1.75</v>
      </c>
      <c r="CK208" s="854" t="str">
        <f>IF(CJ208&gt;=1.6,"Đạt mục tiêu",IF(CJ208&gt;=1,"Cần cố gắng","Chưa đạt"))</f>
        <v>Đạt mục tiêu</v>
      </c>
    </row>
    <row r="209" spans="1:89" s="173" customFormat="1" ht="66.75" hidden="1" customHeight="1">
      <c r="A209" s="171"/>
      <c r="B209" s="178"/>
      <c r="C209" s="402" t="s">
        <v>730</v>
      </c>
      <c r="D209" s="402" t="s">
        <v>730</v>
      </c>
      <c r="E209" s="402" t="s">
        <v>730</v>
      </c>
      <c r="F209" s="402" t="s">
        <v>730</v>
      </c>
      <c r="G209" s="402" t="s">
        <v>730</v>
      </c>
      <c r="H209" s="542" t="s">
        <v>1414</v>
      </c>
      <c r="I209" s="540"/>
      <c r="J209" s="902"/>
      <c r="K209" s="541"/>
      <c r="L209" s="541"/>
      <c r="M209" s="541"/>
      <c r="N209" s="191"/>
      <c r="O209" s="191"/>
      <c r="P209" s="540"/>
      <c r="Q209" s="540"/>
      <c r="R209" s="541" t="s">
        <v>16</v>
      </c>
      <c r="S209" s="541"/>
      <c r="T209" s="540"/>
      <c r="U209" s="194"/>
      <c r="V209" s="540"/>
      <c r="W209" s="540"/>
      <c r="X209" s="540"/>
      <c r="Y209" s="540"/>
      <c r="Z209" s="540"/>
      <c r="AA209" s="540"/>
      <c r="AB209" s="540"/>
      <c r="AC209" s="540"/>
      <c r="AD209" s="540"/>
      <c r="AE209" s="540"/>
      <c r="AF209" s="540"/>
      <c r="AG209" s="540"/>
      <c r="AH209" s="540"/>
      <c r="AI209" s="540"/>
      <c r="AJ209" s="540"/>
      <c r="AK209" s="540"/>
      <c r="AL209" s="540"/>
      <c r="AM209" s="540"/>
      <c r="AN209" s="540"/>
      <c r="AO209" s="540"/>
      <c r="AP209" s="540"/>
      <c r="AQ209" s="540"/>
      <c r="AR209" s="540"/>
      <c r="AS209" s="540"/>
      <c r="AT209" s="540"/>
      <c r="AU209" s="540"/>
      <c r="AV209" s="540"/>
      <c r="AW209" s="540"/>
      <c r="AX209" s="540" t="s">
        <v>726</v>
      </c>
      <c r="AY209" s="540" t="s">
        <v>726</v>
      </c>
      <c r="AZ209" s="540"/>
      <c r="BA209" s="540"/>
      <c r="BB209" s="540"/>
      <c r="BC209" s="540"/>
      <c r="BD209" s="540"/>
      <c r="BE209" s="540"/>
      <c r="BF209" s="845">
        <v>2</v>
      </c>
      <c r="BG209" s="845">
        <v>2</v>
      </c>
      <c r="BH209" s="845">
        <v>2</v>
      </c>
      <c r="BI209" s="845">
        <v>2</v>
      </c>
      <c r="BJ209" s="845">
        <v>1</v>
      </c>
      <c r="BK209" s="845">
        <v>2</v>
      </c>
      <c r="BL209" s="845">
        <v>2</v>
      </c>
      <c r="BM209" s="845">
        <v>2</v>
      </c>
      <c r="BN209" s="845">
        <v>2</v>
      </c>
      <c r="BO209" s="845">
        <v>1</v>
      </c>
      <c r="BP209" s="845">
        <v>1</v>
      </c>
      <c r="BQ209" s="845">
        <v>2</v>
      </c>
      <c r="BR209" s="845">
        <v>2</v>
      </c>
      <c r="BS209" s="845">
        <v>1</v>
      </c>
      <c r="BT209" s="845">
        <v>2</v>
      </c>
      <c r="BU209" s="845">
        <v>2</v>
      </c>
      <c r="BV209" s="845">
        <v>2</v>
      </c>
      <c r="BW209" s="540">
        <v>1</v>
      </c>
      <c r="BX209" s="845">
        <v>2</v>
      </c>
      <c r="BY209" s="845">
        <v>2</v>
      </c>
      <c r="BZ209" s="845">
        <v>2</v>
      </c>
      <c r="CA209" s="540">
        <v>1</v>
      </c>
      <c r="CB209" s="845">
        <v>2</v>
      </c>
      <c r="CC209" s="845">
        <v>2</v>
      </c>
      <c r="CD209" s="839">
        <f t="shared" si="180"/>
        <v>18</v>
      </c>
      <c r="CE209" s="865">
        <f t="shared" si="181"/>
        <v>0.75</v>
      </c>
      <c r="CF209" s="839">
        <f t="shared" si="182"/>
        <v>6</v>
      </c>
      <c r="CG209" s="865">
        <f t="shared" si="183"/>
        <v>0.25</v>
      </c>
      <c r="CH209" s="839">
        <f t="shared" si="184"/>
        <v>0</v>
      </c>
      <c r="CI209" s="866">
        <f t="shared" si="185"/>
        <v>0</v>
      </c>
      <c r="CJ209" s="839">
        <f t="shared" si="186"/>
        <v>1.75</v>
      </c>
      <c r="CK209" s="854" t="str">
        <f>IF(CJ209&gt;=1.6,"Đạt mục tiêu",IF(CJ209&gt;=1,"Cần cố gắng","Chưa đạt"))</f>
        <v>Đạt mục tiêu</v>
      </c>
    </row>
    <row r="210" spans="1:89" s="173" customFormat="1" ht="78.75" hidden="1">
      <c r="A210" s="171"/>
      <c r="B210" s="178"/>
      <c r="C210" s="402" t="s">
        <v>479</v>
      </c>
      <c r="D210" s="244"/>
      <c r="E210" s="186"/>
      <c r="F210" s="244"/>
      <c r="G210" s="186" t="s">
        <v>481</v>
      </c>
      <c r="H210" s="542" t="s">
        <v>1050</v>
      </c>
      <c r="I210" s="540"/>
      <c r="J210" s="902"/>
      <c r="K210" s="541"/>
      <c r="L210" s="541" t="s">
        <v>16</v>
      </c>
      <c r="M210" s="541"/>
      <c r="N210" s="191"/>
      <c r="O210" s="191"/>
      <c r="P210" s="540"/>
      <c r="Q210" s="540"/>
      <c r="R210" s="541"/>
      <c r="S210" s="541"/>
      <c r="T210" s="540"/>
      <c r="U210" s="194"/>
      <c r="V210" s="540"/>
      <c r="W210" s="540"/>
      <c r="X210" s="540"/>
      <c r="Y210" s="540"/>
      <c r="Z210" s="540" t="s">
        <v>726</v>
      </c>
      <c r="AA210" s="540" t="s">
        <v>724</v>
      </c>
      <c r="AB210" s="540" t="s">
        <v>723</v>
      </c>
      <c r="AC210" s="540"/>
      <c r="AD210" s="540"/>
      <c r="AE210" s="540"/>
      <c r="AF210" s="540"/>
      <c r="AG210" s="540"/>
      <c r="AH210" s="540"/>
      <c r="AI210" s="540"/>
      <c r="AJ210" s="540"/>
      <c r="AK210" s="540"/>
      <c r="AL210" s="540"/>
      <c r="AM210" s="540"/>
      <c r="AN210" s="540"/>
      <c r="AO210" s="540"/>
      <c r="AP210" s="540"/>
      <c r="AQ210" s="540"/>
      <c r="AR210" s="540"/>
      <c r="AS210" s="540"/>
      <c r="AT210" s="540"/>
      <c r="AU210" s="540"/>
      <c r="AV210" s="540"/>
      <c r="AW210" s="540"/>
      <c r="AX210" s="540"/>
      <c r="AY210" s="540"/>
      <c r="AZ210" s="540"/>
      <c r="BA210" s="540"/>
      <c r="BB210" s="540"/>
      <c r="BC210" s="540"/>
      <c r="BD210" s="540"/>
      <c r="BE210" s="540"/>
      <c r="BF210" s="845">
        <v>1</v>
      </c>
      <c r="BG210" s="845">
        <v>2</v>
      </c>
      <c r="BH210" s="845">
        <v>2</v>
      </c>
      <c r="BI210" s="845">
        <v>2</v>
      </c>
      <c r="BJ210" s="845">
        <v>1</v>
      </c>
      <c r="BK210" s="845">
        <v>2</v>
      </c>
      <c r="BL210" s="845">
        <v>2</v>
      </c>
      <c r="BM210" s="845">
        <v>2</v>
      </c>
      <c r="BN210" s="845">
        <v>2</v>
      </c>
      <c r="BO210" s="845">
        <v>1</v>
      </c>
      <c r="BP210" s="845">
        <v>1</v>
      </c>
      <c r="BQ210" s="845">
        <v>2</v>
      </c>
      <c r="BR210" s="845">
        <v>2</v>
      </c>
      <c r="BS210" s="845">
        <v>1</v>
      </c>
      <c r="BT210" s="845">
        <v>2</v>
      </c>
      <c r="BU210" s="845">
        <v>2</v>
      </c>
      <c r="BV210" s="845">
        <v>2</v>
      </c>
      <c r="BW210" s="540">
        <v>1</v>
      </c>
      <c r="BX210" s="845">
        <v>2</v>
      </c>
      <c r="BY210" s="845">
        <v>2</v>
      </c>
      <c r="BZ210" s="845">
        <v>2</v>
      </c>
      <c r="CA210" s="540">
        <v>1</v>
      </c>
      <c r="CB210" s="845">
        <v>2</v>
      </c>
      <c r="CC210" s="845">
        <v>2</v>
      </c>
      <c r="CD210" s="191">
        <f t="shared" si="180"/>
        <v>17</v>
      </c>
      <c r="CE210" s="867">
        <f t="shared" si="181"/>
        <v>0.70833333333333337</v>
      </c>
      <c r="CF210" s="191">
        <f t="shared" si="182"/>
        <v>7</v>
      </c>
      <c r="CG210" s="867">
        <f t="shared" si="183"/>
        <v>0.29166666666666669</v>
      </c>
      <c r="CH210" s="191">
        <f t="shared" si="184"/>
        <v>0</v>
      </c>
      <c r="CI210" s="868">
        <f t="shared" si="185"/>
        <v>0</v>
      </c>
      <c r="CJ210" s="191">
        <f t="shared" si="186"/>
        <v>1.7083333333333333</v>
      </c>
      <c r="CK210" s="869" t="str">
        <f t="shared" ref="CK210:CK212" si="187">IF(CJ210&gt;=1.6,"Đạt mục tiêu",IF(CJ210&gt;=1,"Cần cố gắng","Chưa đạt"))</f>
        <v>Đạt mục tiêu</v>
      </c>
    </row>
    <row r="211" spans="1:89" s="173" customFormat="1" ht="93.75" hidden="1">
      <c r="A211" s="171">
        <v>180</v>
      </c>
      <c r="B211" s="178">
        <v>180</v>
      </c>
      <c r="C211" s="402" t="s">
        <v>479</v>
      </c>
      <c r="D211" s="244" t="s">
        <v>14</v>
      </c>
      <c r="E211" s="186" t="s">
        <v>480</v>
      </c>
      <c r="F211" s="244" t="s">
        <v>17</v>
      </c>
      <c r="G211" s="186" t="s">
        <v>481</v>
      </c>
      <c r="H211" s="542" t="s">
        <v>1051</v>
      </c>
      <c r="I211" s="540" t="s">
        <v>275</v>
      </c>
      <c r="J211" s="902" t="s">
        <v>192</v>
      </c>
      <c r="K211" s="541"/>
      <c r="L211" s="541" t="s">
        <v>16</v>
      </c>
      <c r="M211" s="541"/>
      <c r="N211" s="191"/>
      <c r="O211" s="191"/>
      <c r="P211" s="540"/>
      <c r="Q211" s="540"/>
      <c r="R211" s="540"/>
      <c r="S211" s="541"/>
      <c r="T211" s="540"/>
      <c r="U211" s="194">
        <f t="shared" si="153"/>
        <v>1</v>
      </c>
      <c r="V211" s="540"/>
      <c r="W211" s="540"/>
      <c r="X211" s="540"/>
      <c r="Y211" s="540"/>
      <c r="Z211" s="540"/>
      <c r="AA211" s="540" t="s">
        <v>724</v>
      </c>
      <c r="AB211" s="540" t="s">
        <v>726</v>
      </c>
      <c r="AC211" s="540" t="s">
        <v>723</v>
      </c>
      <c r="AD211" s="540"/>
      <c r="AE211" s="540"/>
      <c r="AF211" s="540"/>
      <c r="AG211" s="540"/>
      <c r="AH211" s="540"/>
      <c r="AI211" s="540"/>
      <c r="AJ211" s="540"/>
      <c r="AK211" s="540"/>
      <c r="AL211" s="540"/>
      <c r="AM211" s="540"/>
      <c r="AN211" s="540"/>
      <c r="AO211" s="540"/>
      <c r="AP211" s="540"/>
      <c r="AQ211" s="540"/>
      <c r="AR211" s="540"/>
      <c r="AS211" s="540"/>
      <c r="AT211" s="540"/>
      <c r="AU211" s="540"/>
      <c r="AV211" s="540"/>
      <c r="AW211" s="540"/>
      <c r="AX211" s="540"/>
      <c r="AY211" s="540"/>
      <c r="AZ211" s="540"/>
      <c r="BA211" s="540"/>
      <c r="BB211" s="540"/>
      <c r="BC211" s="540"/>
      <c r="BD211" s="540"/>
      <c r="BE211" s="540"/>
      <c r="BF211" s="845">
        <v>2</v>
      </c>
      <c r="BG211" s="845">
        <v>2</v>
      </c>
      <c r="BH211" s="845">
        <v>2</v>
      </c>
      <c r="BI211" s="845">
        <v>1</v>
      </c>
      <c r="BJ211" s="845">
        <v>2</v>
      </c>
      <c r="BK211" s="845">
        <v>2</v>
      </c>
      <c r="BL211" s="845">
        <v>2</v>
      </c>
      <c r="BM211" s="845">
        <v>2</v>
      </c>
      <c r="BN211" s="845">
        <v>2</v>
      </c>
      <c r="BO211" s="845">
        <v>1</v>
      </c>
      <c r="BP211" s="845">
        <v>1</v>
      </c>
      <c r="BQ211" s="845">
        <v>2</v>
      </c>
      <c r="BR211" s="845">
        <v>2</v>
      </c>
      <c r="BS211" s="845">
        <v>1</v>
      </c>
      <c r="BT211" s="845">
        <v>2</v>
      </c>
      <c r="BU211" s="845">
        <v>2</v>
      </c>
      <c r="BV211" s="845">
        <v>2</v>
      </c>
      <c r="BW211" s="540">
        <v>1</v>
      </c>
      <c r="BX211" s="845">
        <v>2</v>
      </c>
      <c r="BY211" s="845">
        <v>2</v>
      </c>
      <c r="BZ211" s="845">
        <v>2</v>
      </c>
      <c r="CA211" s="540">
        <v>1</v>
      </c>
      <c r="CB211" s="845">
        <v>2</v>
      </c>
      <c r="CC211" s="845">
        <v>2</v>
      </c>
      <c r="CD211" s="191">
        <f t="shared" si="180"/>
        <v>18</v>
      </c>
      <c r="CE211" s="867">
        <f t="shared" si="181"/>
        <v>0.75</v>
      </c>
      <c r="CF211" s="191">
        <f t="shared" si="182"/>
        <v>6</v>
      </c>
      <c r="CG211" s="867">
        <f t="shared" si="183"/>
        <v>0.25</v>
      </c>
      <c r="CH211" s="191">
        <f t="shared" si="184"/>
        <v>0</v>
      </c>
      <c r="CI211" s="868">
        <f t="shared" si="185"/>
        <v>0</v>
      </c>
      <c r="CJ211" s="191">
        <f t="shared" si="186"/>
        <v>1.75</v>
      </c>
      <c r="CK211" s="869" t="str">
        <f t="shared" si="187"/>
        <v>Đạt mục tiêu</v>
      </c>
    </row>
    <row r="212" spans="1:89" s="170" customFormat="1" ht="93.75" hidden="1">
      <c r="A212" s="171">
        <v>181</v>
      </c>
      <c r="B212" s="178">
        <v>181</v>
      </c>
      <c r="C212" s="402" t="s">
        <v>479</v>
      </c>
      <c r="D212" s="244" t="s">
        <v>14</v>
      </c>
      <c r="E212" s="186" t="s">
        <v>480</v>
      </c>
      <c r="F212" s="244" t="s">
        <v>17</v>
      </c>
      <c r="G212" s="186" t="s">
        <v>475</v>
      </c>
      <c r="H212" s="210" t="s">
        <v>483</v>
      </c>
      <c r="I212" s="840" t="s">
        <v>275</v>
      </c>
      <c r="J212" s="836" t="s">
        <v>192</v>
      </c>
      <c r="K212" s="416"/>
      <c r="L212" s="416"/>
      <c r="M212" s="416" t="s">
        <v>16</v>
      </c>
      <c r="N212" s="416"/>
      <c r="O212" s="416"/>
      <c r="P212" s="840"/>
      <c r="Q212" s="840"/>
      <c r="R212" s="840"/>
      <c r="S212" s="416"/>
      <c r="T212" s="840"/>
      <c r="U212" s="237">
        <f t="shared" si="153"/>
        <v>1</v>
      </c>
      <c r="V212" s="840"/>
      <c r="W212" s="840"/>
      <c r="X212" s="840"/>
      <c r="Y212" s="840"/>
      <c r="Z212" s="840"/>
      <c r="AA212" s="840"/>
      <c r="AB212" s="840"/>
      <c r="AC212" s="840"/>
      <c r="AD212" s="840" t="s">
        <v>724</v>
      </c>
      <c r="AE212" s="840" t="s">
        <v>723</v>
      </c>
      <c r="AF212" s="840" t="s">
        <v>726</v>
      </c>
      <c r="AG212" s="840" t="s">
        <v>724</v>
      </c>
      <c r="AH212" s="840"/>
      <c r="AI212" s="840"/>
      <c r="AJ212" s="840"/>
      <c r="AK212" s="840"/>
      <c r="AL212" s="840"/>
      <c r="AM212" s="840"/>
      <c r="AN212" s="840"/>
      <c r="AO212" s="840"/>
      <c r="AP212" s="840"/>
      <c r="AQ212" s="840"/>
      <c r="AR212" s="840"/>
      <c r="AS212" s="840"/>
      <c r="AT212" s="840"/>
      <c r="AU212" s="840"/>
      <c r="AV212" s="840"/>
      <c r="AW212" s="840"/>
      <c r="AX212" s="840"/>
      <c r="AY212" s="840"/>
      <c r="AZ212" s="840"/>
      <c r="BA212" s="840"/>
      <c r="BB212" s="840"/>
      <c r="BC212" s="840"/>
      <c r="BD212" s="840"/>
      <c r="BE212" s="840"/>
      <c r="BF212" s="840">
        <v>2</v>
      </c>
      <c r="BG212" s="840">
        <v>1</v>
      </c>
      <c r="BH212" s="840">
        <v>2</v>
      </c>
      <c r="BI212" s="840">
        <v>2</v>
      </c>
      <c r="BJ212" s="840">
        <v>2</v>
      </c>
      <c r="BK212" s="840">
        <v>2</v>
      </c>
      <c r="BL212" s="840">
        <v>2</v>
      </c>
      <c r="BM212" s="840">
        <v>2</v>
      </c>
      <c r="BN212" s="840">
        <v>2</v>
      </c>
      <c r="BO212" s="840">
        <v>2</v>
      </c>
      <c r="BP212" s="840">
        <v>2</v>
      </c>
      <c r="BQ212" s="840">
        <v>2</v>
      </c>
      <c r="BR212" s="840">
        <v>1</v>
      </c>
      <c r="BS212" s="845">
        <v>1</v>
      </c>
      <c r="BT212" s="840">
        <v>1</v>
      </c>
      <c r="BU212" s="840">
        <v>2</v>
      </c>
      <c r="BV212" s="840">
        <v>2</v>
      </c>
      <c r="BW212" s="540">
        <v>1</v>
      </c>
      <c r="BX212" s="840">
        <v>2</v>
      </c>
      <c r="BY212" s="840">
        <v>2</v>
      </c>
      <c r="BZ212" s="840">
        <v>2</v>
      </c>
      <c r="CA212" s="540">
        <v>1</v>
      </c>
      <c r="CB212" s="840">
        <v>2</v>
      </c>
      <c r="CC212" s="840">
        <v>2</v>
      </c>
      <c r="CD212" s="888">
        <f t="shared" si="180"/>
        <v>18</v>
      </c>
      <c r="CE212" s="889">
        <f t="shared" si="181"/>
        <v>0.75</v>
      </c>
      <c r="CF212" s="888">
        <f t="shared" si="182"/>
        <v>6</v>
      </c>
      <c r="CG212" s="889">
        <f t="shared" si="183"/>
        <v>0.25</v>
      </c>
      <c r="CH212" s="888">
        <f t="shared" si="184"/>
        <v>0</v>
      </c>
      <c r="CI212" s="890">
        <f t="shared" si="185"/>
        <v>0</v>
      </c>
      <c r="CJ212" s="888">
        <f t="shared" si="186"/>
        <v>1.75</v>
      </c>
      <c r="CK212" s="891" t="str">
        <f t="shared" si="187"/>
        <v>Đạt mục tiêu</v>
      </c>
    </row>
    <row r="213" spans="1:89" ht="93.75" hidden="1">
      <c r="A213" s="839">
        <v>182</v>
      </c>
      <c r="B213" s="178">
        <v>182</v>
      </c>
      <c r="C213" s="402" t="s">
        <v>479</v>
      </c>
      <c r="D213" s="244" t="s">
        <v>14</v>
      </c>
      <c r="E213" s="212" t="s">
        <v>480</v>
      </c>
      <c r="F213" s="244" t="s">
        <v>17</v>
      </c>
      <c r="G213" s="186" t="s">
        <v>477</v>
      </c>
      <c r="H213" s="240" t="s">
        <v>959</v>
      </c>
      <c r="I213" s="540" t="s">
        <v>275</v>
      </c>
      <c r="J213" s="902" t="s">
        <v>192</v>
      </c>
      <c r="K213" s="541"/>
      <c r="L213" s="541"/>
      <c r="M213" s="541"/>
      <c r="N213" s="839" t="s">
        <v>16</v>
      </c>
      <c r="O213" s="191"/>
      <c r="P213" s="540"/>
      <c r="Q213" s="540"/>
      <c r="R213" s="540"/>
      <c r="S213" s="541"/>
      <c r="T213" s="540"/>
      <c r="U213" s="194">
        <f t="shared" si="153"/>
        <v>1</v>
      </c>
      <c r="V213" s="540"/>
      <c r="W213" s="540"/>
      <c r="X213" s="540"/>
      <c r="Y213" s="540"/>
      <c r="Z213" s="540"/>
      <c r="AA213" s="540"/>
      <c r="AB213" s="540"/>
      <c r="AC213" s="540"/>
      <c r="AD213" s="540"/>
      <c r="AE213" s="540"/>
      <c r="AF213" s="540"/>
      <c r="AG213" s="540"/>
      <c r="AH213" s="839" t="s">
        <v>724</v>
      </c>
      <c r="AI213" s="839" t="s">
        <v>726</v>
      </c>
      <c r="AJ213" s="839" t="s">
        <v>723</v>
      </c>
      <c r="AK213" s="839" t="s">
        <v>726</v>
      </c>
      <c r="AL213" s="839" t="s">
        <v>723</v>
      </c>
      <c r="AM213" s="540"/>
      <c r="AN213" s="540"/>
      <c r="AO213" s="540"/>
      <c r="AP213" s="540"/>
      <c r="AQ213" s="540"/>
      <c r="AR213" s="540"/>
      <c r="AS213" s="540"/>
      <c r="AT213" s="540"/>
      <c r="AU213" s="540"/>
      <c r="AV213" s="540"/>
      <c r="AW213" s="540"/>
      <c r="AX213" s="540"/>
      <c r="AY213" s="540"/>
      <c r="AZ213" s="540"/>
      <c r="BA213" s="540"/>
      <c r="BB213" s="540"/>
      <c r="BC213" s="540"/>
      <c r="BD213" s="540"/>
      <c r="BE213" s="540"/>
      <c r="BF213" s="540">
        <v>2</v>
      </c>
      <c r="BG213" s="540">
        <v>2</v>
      </c>
      <c r="BH213" s="540">
        <v>2</v>
      </c>
      <c r="BI213" s="540">
        <v>2</v>
      </c>
      <c r="BJ213" s="540">
        <v>2</v>
      </c>
      <c r="BK213" s="540">
        <v>1</v>
      </c>
      <c r="BL213" s="540">
        <v>2</v>
      </c>
      <c r="BM213" s="540">
        <v>2</v>
      </c>
      <c r="BN213" s="540">
        <v>2</v>
      </c>
      <c r="BO213" s="540">
        <v>1</v>
      </c>
      <c r="BP213" s="540">
        <v>2</v>
      </c>
      <c r="BQ213" s="540">
        <v>2</v>
      </c>
      <c r="BR213" s="540">
        <v>2</v>
      </c>
      <c r="BS213" s="845">
        <v>1</v>
      </c>
      <c r="BT213" s="540">
        <v>2</v>
      </c>
      <c r="BU213" s="540">
        <v>2</v>
      </c>
      <c r="BV213" s="540">
        <v>2</v>
      </c>
      <c r="BW213" s="540">
        <v>1</v>
      </c>
      <c r="BX213" s="540">
        <v>2</v>
      </c>
      <c r="BY213" s="540">
        <v>2</v>
      </c>
      <c r="BZ213" s="540">
        <v>2</v>
      </c>
      <c r="CA213" s="540">
        <v>1</v>
      </c>
      <c r="CB213" s="540">
        <v>2</v>
      </c>
      <c r="CC213" s="540">
        <v>1</v>
      </c>
      <c r="CD213" s="541">
        <f t="shared" si="180"/>
        <v>18</v>
      </c>
      <c r="CE213" s="873">
        <f t="shared" si="181"/>
        <v>0.75</v>
      </c>
      <c r="CF213" s="541">
        <f t="shared" si="182"/>
        <v>6</v>
      </c>
      <c r="CG213" s="873">
        <f t="shared" si="183"/>
        <v>0.25</v>
      </c>
      <c r="CH213" s="541">
        <f t="shared" si="184"/>
        <v>0</v>
      </c>
      <c r="CI213" s="873">
        <f t="shared" si="185"/>
        <v>0</v>
      </c>
      <c r="CJ213" s="541">
        <f t="shared" si="186"/>
        <v>1.75</v>
      </c>
      <c r="CK213" s="874" t="str">
        <f>IF(CJ213&gt;=1.6,"Đạt mục tiêu",IF(CJ213&gt;=1,"Cần cố gắng","Chưa đạt"))</f>
        <v>Đạt mục tiêu</v>
      </c>
    </row>
    <row r="214" spans="1:89" s="173" customFormat="1" ht="93.75" hidden="1">
      <c r="A214" s="171">
        <v>183</v>
      </c>
      <c r="B214" s="178">
        <v>183</v>
      </c>
      <c r="C214" s="402" t="s">
        <v>479</v>
      </c>
      <c r="D214" s="244" t="s">
        <v>14</v>
      </c>
      <c r="E214" s="186" t="s">
        <v>480</v>
      </c>
      <c r="F214" s="244" t="s">
        <v>17</v>
      </c>
      <c r="G214" s="186" t="s">
        <v>476</v>
      </c>
      <c r="H214" s="542" t="s">
        <v>484</v>
      </c>
      <c r="I214" s="540" t="s">
        <v>275</v>
      </c>
      <c r="J214" s="902" t="s">
        <v>192</v>
      </c>
      <c r="K214" s="541"/>
      <c r="L214" s="541"/>
      <c r="M214" s="541"/>
      <c r="N214" s="191"/>
      <c r="O214" s="191"/>
      <c r="P214" s="540"/>
      <c r="Q214" s="540"/>
      <c r="R214" s="540"/>
      <c r="S214" s="541"/>
      <c r="T214" s="540"/>
      <c r="U214" s="194">
        <f t="shared" si="153"/>
        <v>0</v>
      </c>
      <c r="V214" s="540"/>
      <c r="W214" s="540"/>
      <c r="X214" s="540"/>
      <c r="Y214" s="540"/>
      <c r="Z214" s="540"/>
      <c r="AA214" s="540"/>
      <c r="AB214" s="540"/>
      <c r="AC214" s="540"/>
      <c r="AD214" s="540"/>
      <c r="AE214" s="540"/>
      <c r="AF214" s="540"/>
      <c r="AG214" s="540"/>
      <c r="AH214" s="540"/>
      <c r="AI214" s="540"/>
      <c r="AJ214" s="540"/>
      <c r="AK214" s="540"/>
      <c r="AL214" s="540"/>
      <c r="AM214" s="540"/>
      <c r="AN214" s="540"/>
      <c r="AO214" s="540"/>
      <c r="AP214" s="540"/>
      <c r="AQ214" s="540"/>
      <c r="AR214" s="540"/>
      <c r="AS214" s="540"/>
      <c r="AT214" s="540"/>
      <c r="AU214" s="540"/>
      <c r="AV214" s="540"/>
      <c r="AW214" s="540"/>
      <c r="AX214" s="540"/>
      <c r="AY214" s="540"/>
      <c r="AZ214" s="540"/>
      <c r="BA214" s="540"/>
      <c r="BB214" s="540"/>
      <c r="BC214" s="540"/>
      <c r="BD214" s="540"/>
      <c r="BE214" s="540"/>
      <c r="BF214" s="540">
        <v>2</v>
      </c>
      <c r="BG214" s="540">
        <v>2</v>
      </c>
      <c r="BH214" s="540">
        <v>2</v>
      </c>
      <c r="BI214" s="540">
        <v>2</v>
      </c>
      <c r="BJ214" s="540">
        <v>2</v>
      </c>
      <c r="BK214" s="540">
        <v>2</v>
      </c>
      <c r="BL214" s="540">
        <v>2</v>
      </c>
      <c r="BM214" s="540">
        <v>2</v>
      </c>
      <c r="BN214" s="540">
        <v>2</v>
      </c>
      <c r="BO214" s="540">
        <v>2</v>
      </c>
      <c r="BP214" s="540">
        <v>2</v>
      </c>
      <c r="BQ214" s="540">
        <v>2</v>
      </c>
      <c r="BR214" s="540">
        <v>2</v>
      </c>
      <c r="BS214" s="845">
        <v>1</v>
      </c>
      <c r="BT214" s="540">
        <v>1</v>
      </c>
      <c r="BU214" s="540">
        <v>2</v>
      </c>
      <c r="BV214" s="540">
        <v>2</v>
      </c>
      <c r="BW214" s="540">
        <v>1</v>
      </c>
      <c r="BX214" s="540">
        <v>2</v>
      </c>
      <c r="BY214" s="540">
        <v>2</v>
      </c>
      <c r="BZ214" s="540">
        <v>2</v>
      </c>
      <c r="CA214" s="540">
        <v>1</v>
      </c>
      <c r="CB214" s="540">
        <v>2</v>
      </c>
      <c r="CC214" s="540">
        <v>2</v>
      </c>
      <c r="CD214" s="541">
        <f t="shared" ref="CD214:CD216" si="188">COUNTIF($BF214:$CC214,2)</f>
        <v>20</v>
      </c>
      <c r="CE214" s="873">
        <f t="shared" ref="CE214:CE216" si="189">CD214/COUNTA($BF214:$CC214)</f>
        <v>0.83333333333333337</v>
      </c>
      <c r="CF214" s="541">
        <f t="shared" ref="CF214:CF216" si="190">COUNTIF($BF214:$CC214,1)</f>
        <v>4</v>
      </c>
      <c r="CG214" s="873">
        <f t="shared" ref="CG214:CG216" si="191">CF214/COUNTA($BF214:$CC214)</f>
        <v>0.16666666666666666</v>
      </c>
      <c r="CH214" s="541">
        <f t="shared" ref="CH214:CH216" si="192">COUNTIF($BF214:$CC214,0)</f>
        <v>0</v>
      </c>
      <c r="CI214" s="873">
        <f t="shared" ref="CI214:CI216" si="193">CH214/COUNTA($BF214:$CC214)</f>
        <v>0</v>
      </c>
      <c r="CJ214" s="541">
        <f t="shared" ref="CJ214:CJ216" si="194">(((CD214*2)+(CF214*1)+(CH214*0)))/COUNTA($BF214:$CC214)</f>
        <v>1.8333333333333333</v>
      </c>
      <c r="CK214" s="874" t="str">
        <f t="shared" ref="CK214:CK216" si="195">IF(CJ214&gt;=1.6,"Đạt mục tiêu",IF(CJ214&gt;=1,"Cần cố gắng","Chưa đạt"))</f>
        <v>Đạt mục tiêu</v>
      </c>
    </row>
    <row r="215" spans="1:89" s="173" customFormat="1" ht="93.75" hidden="1">
      <c r="A215" s="171">
        <v>184</v>
      </c>
      <c r="B215" s="178">
        <v>184</v>
      </c>
      <c r="C215" s="402" t="s">
        <v>479</v>
      </c>
      <c r="D215" s="244" t="s">
        <v>14</v>
      </c>
      <c r="E215" s="186" t="s">
        <v>480</v>
      </c>
      <c r="F215" s="244" t="s">
        <v>17</v>
      </c>
      <c r="G215" s="186" t="s">
        <v>482</v>
      </c>
      <c r="H215" s="542" t="s">
        <v>1211</v>
      </c>
      <c r="I215" s="540" t="s">
        <v>275</v>
      </c>
      <c r="J215" s="902" t="s">
        <v>192</v>
      </c>
      <c r="K215" s="541"/>
      <c r="L215" s="541"/>
      <c r="M215" s="541"/>
      <c r="N215" s="191"/>
      <c r="O215" s="191" t="s">
        <v>16</v>
      </c>
      <c r="P215" s="540"/>
      <c r="Q215" s="540"/>
      <c r="R215" s="540"/>
      <c r="S215" s="541"/>
      <c r="T215" s="540"/>
      <c r="U215" s="194">
        <f t="shared" si="153"/>
        <v>1</v>
      </c>
      <c r="V215" s="540"/>
      <c r="W215" s="540"/>
      <c r="X215" s="540"/>
      <c r="Y215" s="540"/>
      <c r="Z215" s="540"/>
      <c r="AA215" s="540"/>
      <c r="AB215" s="540"/>
      <c r="AC215" s="540"/>
      <c r="AD215" s="540"/>
      <c r="AE215" s="540"/>
      <c r="AF215" s="540"/>
      <c r="AG215" s="540"/>
      <c r="AH215" s="540"/>
      <c r="AI215" s="540"/>
      <c r="AJ215" s="540"/>
      <c r="AK215" s="540"/>
      <c r="AL215" s="540"/>
      <c r="AM215" s="540" t="s">
        <v>726</v>
      </c>
      <c r="AN215" s="540" t="s">
        <v>726</v>
      </c>
      <c r="AO215" s="540" t="s">
        <v>726</v>
      </c>
      <c r="AP215" s="540" t="s">
        <v>726</v>
      </c>
      <c r="AQ215" s="540"/>
      <c r="AR215" s="540"/>
      <c r="AS215" s="540"/>
      <c r="AT215" s="540"/>
      <c r="AU215" s="540"/>
      <c r="AV215" s="540"/>
      <c r="AW215" s="540"/>
      <c r="AX215" s="540"/>
      <c r="AY215" s="540"/>
      <c r="AZ215" s="540"/>
      <c r="BA215" s="540"/>
      <c r="BB215" s="540"/>
      <c r="BC215" s="540"/>
      <c r="BD215" s="540"/>
      <c r="BE215" s="540"/>
      <c r="BF215" s="540">
        <v>2</v>
      </c>
      <c r="BG215" s="540">
        <v>2</v>
      </c>
      <c r="BH215" s="540">
        <v>2</v>
      </c>
      <c r="BI215" s="540">
        <v>2</v>
      </c>
      <c r="BJ215" s="540">
        <v>2</v>
      </c>
      <c r="BK215" s="540">
        <v>2</v>
      </c>
      <c r="BL215" s="540">
        <v>2</v>
      </c>
      <c r="BM215" s="540">
        <v>2</v>
      </c>
      <c r="BN215" s="540">
        <v>2</v>
      </c>
      <c r="BO215" s="540">
        <v>2</v>
      </c>
      <c r="BP215" s="540">
        <v>2</v>
      </c>
      <c r="BQ215" s="540">
        <v>2</v>
      </c>
      <c r="BR215" s="540">
        <v>2</v>
      </c>
      <c r="BS215" s="845">
        <v>1</v>
      </c>
      <c r="BT215" s="540">
        <v>1</v>
      </c>
      <c r="BU215" s="540">
        <v>1</v>
      </c>
      <c r="BV215" s="540">
        <v>2</v>
      </c>
      <c r="BW215" s="540">
        <v>1</v>
      </c>
      <c r="BX215" s="540">
        <v>2</v>
      </c>
      <c r="BY215" s="540">
        <v>2</v>
      </c>
      <c r="BZ215" s="540">
        <v>2</v>
      </c>
      <c r="CA215" s="540">
        <v>1</v>
      </c>
      <c r="CB215" s="540">
        <v>2</v>
      </c>
      <c r="CC215" s="540">
        <v>2</v>
      </c>
      <c r="CD215" s="541">
        <f t="shared" si="188"/>
        <v>19</v>
      </c>
      <c r="CE215" s="873">
        <f t="shared" si="189"/>
        <v>0.79166666666666663</v>
      </c>
      <c r="CF215" s="541">
        <f t="shared" si="190"/>
        <v>5</v>
      </c>
      <c r="CG215" s="873">
        <f t="shared" si="191"/>
        <v>0.20833333333333334</v>
      </c>
      <c r="CH215" s="541">
        <f t="shared" si="192"/>
        <v>0</v>
      </c>
      <c r="CI215" s="873">
        <f t="shared" si="193"/>
        <v>0</v>
      </c>
      <c r="CJ215" s="541">
        <f t="shared" si="194"/>
        <v>1.7916666666666667</v>
      </c>
      <c r="CK215" s="874" t="str">
        <f t="shared" si="195"/>
        <v>Đạt mục tiêu</v>
      </c>
    </row>
    <row r="216" spans="1:89" s="173" customFormat="1" ht="93.75" hidden="1">
      <c r="A216" s="171">
        <v>185</v>
      </c>
      <c r="B216" s="178">
        <v>185</v>
      </c>
      <c r="C216" s="402" t="s">
        <v>479</v>
      </c>
      <c r="D216" s="244" t="s">
        <v>14</v>
      </c>
      <c r="E216" s="186" t="s">
        <v>480</v>
      </c>
      <c r="F216" s="244" t="s">
        <v>17</v>
      </c>
      <c r="G216" s="186" t="s">
        <v>478</v>
      </c>
      <c r="H216" s="542" t="s">
        <v>1008</v>
      </c>
      <c r="I216" s="540" t="s">
        <v>275</v>
      </c>
      <c r="J216" s="902" t="s">
        <v>192</v>
      </c>
      <c r="K216" s="541"/>
      <c r="L216" s="541"/>
      <c r="M216" s="541"/>
      <c r="N216" s="191"/>
      <c r="O216" s="191"/>
      <c r="P216" s="540"/>
      <c r="Q216" s="541" t="s">
        <v>16</v>
      </c>
      <c r="R216" s="540"/>
      <c r="S216" s="541"/>
      <c r="T216" s="540"/>
      <c r="U216" s="194">
        <f t="shared" si="153"/>
        <v>1</v>
      </c>
      <c r="V216" s="540"/>
      <c r="W216" s="540"/>
      <c r="X216" s="540"/>
      <c r="Y216" s="540"/>
      <c r="Z216" s="540"/>
      <c r="AA216" s="540"/>
      <c r="AB216" s="540"/>
      <c r="AC216" s="540"/>
      <c r="AD216" s="540"/>
      <c r="AE216" s="540"/>
      <c r="AF216" s="540"/>
      <c r="AG216" s="540"/>
      <c r="AH216" s="540"/>
      <c r="AI216" s="540"/>
      <c r="AJ216" s="540"/>
      <c r="AK216" s="540"/>
      <c r="AL216" s="540"/>
      <c r="AM216" s="540"/>
      <c r="AN216" s="540"/>
      <c r="AO216" s="540"/>
      <c r="AP216" s="540"/>
      <c r="AQ216" s="540"/>
      <c r="AR216" s="540"/>
      <c r="AS216" s="540"/>
      <c r="AT216" s="540" t="s">
        <v>724</v>
      </c>
      <c r="AU216" s="540" t="s">
        <v>726</v>
      </c>
      <c r="AV216" s="540" t="s">
        <v>727</v>
      </c>
      <c r="AW216" s="540" t="s">
        <v>726</v>
      </c>
      <c r="AX216" s="540"/>
      <c r="AY216" s="540"/>
      <c r="AZ216" s="540"/>
      <c r="BA216" s="540"/>
      <c r="BB216" s="540"/>
      <c r="BC216" s="540"/>
      <c r="BD216" s="540"/>
      <c r="BE216" s="540"/>
      <c r="BF216" s="540">
        <v>2</v>
      </c>
      <c r="BG216" s="540">
        <v>2</v>
      </c>
      <c r="BH216" s="540">
        <v>2</v>
      </c>
      <c r="BI216" s="540">
        <v>2</v>
      </c>
      <c r="BJ216" s="540">
        <v>2</v>
      </c>
      <c r="BK216" s="540">
        <v>2</v>
      </c>
      <c r="BL216" s="540">
        <v>2</v>
      </c>
      <c r="BM216" s="540">
        <v>2</v>
      </c>
      <c r="BN216" s="540">
        <v>2</v>
      </c>
      <c r="BO216" s="540">
        <v>2</v>
      </c>
      <c r="BP216" s="540">
        <v>2</v>
      </c>
      <c r="BQ216" s="540">
        <v>2</v>
      </c>
      <c r="BR216" s="540">
        <v>2</v>
      </c>
      <c r="BS216" s="845">
        <v>1</v>
      </c>
      <c r="BT216" s="540">
        <v>1</v>
      </c>
      <c r="BU216" s="540">
        <v>1</v>
      </c>
      <c r="BV216" s="540">
        <v>2</v>
      </c>
      <c r="BW216" s="540">
        <v>1</v>
      </c>
      <c r="BX216" s="540">
        <v>2</v>
      </c>
      <c r="BY216" s="540">
        <v>2</v>
      </c>
      <c r="BZ216" s="540">
        <v>2</v>
      </c>
      <c r="CA216" s="540">
        <v>1</v>
      </c>
      <c r="CB216" s="540">
        <v>2</v>
      </c>
      <c r="CC216" s="540">
        <v>2</v>
      </c>
      <c r="CD216" s="541">
        <f t="shared" si="188"/>
        <v>19</v>
      </c>
      <c r="CE216" s="873">
        <f t="shared" si="189"/>
        <v>0.79166666666666663</v>
      </c>
      <c r="CF216" s="541">
        <f t="shared" si="190"/>
        <v>5</v>
      </c>
      <c r="CG216" s="873">
        <f t="shared" si="191"/>
        <v>0.20833333333333334</v>
      </c>
      <c r="CH216" s="541">
        <f t="shared" si="192"/>
        <v>0</v>
      </c>
      <c r="CI216" s="873">
        <f t="shared" si="193"/>
        <v>0</v>
      </c>
      <c r="CJ216" s="541">
        <f t="shared" si="194"/>
        <v>1.7916666666666667</v>
      </c>
      <c r="CK216" s="874" t="str">
        <f t="shared" si="195"/>
        <v>Đạt mục tiêu</v>
      </c>
    </row>
    <row r="217" spans="1:89" ht="93.75" hidden="1">
      <c r="A217" s="839">
        <v>186</v>
      </c>
      <c r="B217" s="178">
        <v>186</v>
      </c>
      <c r="C217" s="402" t="s">
        <v>479</v>
      </c>
      <c r="D217" s="244" t="s">
        <v>14</v>
      </c>
      <c r="E217" s="186" t="s">
        <v>485</v>
      </c>
      <c r="F217" s="244" t="s">
        <v>17</v>
      </c>
      <c r="G217" s="186" t="s">
        <v>491</v>
      </c>
      <c r="H217" s="552" t="s">
        <v>1046</v>
      </c>
      <c r="I217" s="540" t="s">
        <v>275</v>
      </c>
      <c r="J217" s="902" t="s">
        <v>192</v>
      </c>
      <c r="K217" s="839" t="s">
        <v>16</v>
      </c>
      <c r="L217" s="541"/>
      <c r="M217" s="541"/>
      <c r="N217" s="191"/>
      <c r="O217" s="191"/>
      <c r="P217" s="540"/>
      <c r="Q217" s="540"/>
      <c r="R217" s="540"/>
      <c r="S217" s="541"/>
      <c r="T217" s="540"/>
      <c r="U217" s="194">
        <f t="shared" si="153"/>
        <v>1</v>
      </c>
      <c r="V217" s="540" t="s">
        <v>724</v>
      </c>
      <c r="W217" s="540" t="s">
        <v>726</v>
      </c>
      <c r="X217" s="540" t="s">
        <v>726</v>
      </c>
      <c r="Y217" s="540" t="s">
        <v>726</v>
      </c>
      <c r="Z217" s="540"/>
      <c r="AA217" s="540"/>
      <c r="AB217" s="540"/>
      <c r="AC217" s="540"/>
      <c r="AD217" s="540"/>
      <c r="AE217" s="540"/>
      <c r="AF217" s="540"/>
      <c r="AG217" s="540"/>
      <c r="AH217" s="540"/>
      <c r="AI217" s="540"/>
      <c r="AJ217" s="540"/>
      <c r="AK217" s="540"/>
      <c r="AL217" s="540"/>
      <c r="AM217" s="540"/>
      <c r="AN217" s="540"/>
      <c r="AO217" s="540"/>
      <c r="AP217" s="540"/>
      <c r="AQ217" s="540"/>
      <c r="AR217" s="540"/>
      <c r="AS217" s="540"/>
      <c r="AT217" s="540"/>
      <c r="AU217" s="540"/>
      <c r="AV217" s="540"/>
      <c r="AW217" s="540"/>
      <c r="AX217" s="540"/>
      <c r="AY217" s="540"/>
      <c r="AZ217" s="540"/>
      <c r="BA217" s="540"/>
      <c r="BB217" s="540"/>
      <c r="BC217" s="540"/>
      <c r="BD217" s="540"/>
      <c r="BE217" s="540"/>
      <c r="BF217" s="540">
        <v>2</v>
      </c>
      <c r="BG217" s="540">
        <v>2</v>
      </c>
      <c r="BH217" s="540">
        <v>2</v>
      </c>
      <c r="BI217" s="540">
        <v>2</v>
      </c>
      <c r="BJ217" s="540">
        <v>2</v>
      </c>
      <c r="BK217" s="540">
        <v>2</v>
      </c>
      <c r="BL217" s="540">
        <v>2</v>
      </c>
      <c r="BM217" s="540">
        <v>2</v>
      </c>
      <c r="BN217" s="540">
        <v>2</v>
      </c>
      <c r="BO217" s="540">
        <v>2</v>
      </c>
      <c r="BP217" s="540">
        <v>2</v>
      </c>
      <c r="BQ217" s="540">
        <v>2</v>
      </c>
      <c r="BR217" s="540">
        <v>2</v>
      </c>
      <c r="BS217" s="845">
        <v>1</v>
      </c>
      <c r="BT217" s="540">
        <v>1</v>
      </c>
      <c r="BU217" s="540">
        <v>1</v>
      </c>
      <c r="BV217" s="540">
        <v>2</v>
      </c>
      <c r="BW217" s="540">
        <v>1</v>
      </c>
      <c r="BX217" s="540">
        <v>2</v>
      </c>
      <c r="BY217" s="540">
        <v>2</v>
      </c>
      <c r="BZ217" s="540">
        <v>2</v>
      </c>
      <c r="CA217" s="540">
        <v>1</v>
      </c>
      <c r="CB217" s="540">
        <v>2</v>
      </c>
      <c r="CC217" s="540">
        <v>2</v>
      </c>
      <c r="CD217" s="839">
        <f>COUNTIF($BF217:$CC217,2)</f>
        <v>19</v>
      </c>
      <c r="CE217" s="866">
        <f>CD217/COUNTA($BF217:$CC217)</f>
        <v>0.79166666666666663</v>
      </c>
      <c r="CF217" s="839">
        <f>COUNTIF($BF217:$CC217,1)</f>
        <v>5</v>
      </c>
      <c r="CG217" s="866">
        <f>CF217/COUNTA($BF217:$CC217)</f>
        <v>0.20833333333333334</v>
      </c>
      <c r="CH217" s="839">
        <f>COUNTIF($BF217:$CC217,0)</f>
        <v>0</v>
      </c>
      <c r="CI217" s="866">
        <f>CH217/COUNTA($BF217:$CC217)</f>
        <v>0</v>
      </c>
      <c r="CJ217" s="839">
        <f>(((CD217*2)+(CF217*1)+(CH217*0)))/COUNTA($BF217:$CC217)</f>
        <v>1.7916666666666667</v>
      </c>
      <c r="CK217" s="839" t="str">
        <f>IF(CJ217&gt;=1.6,"Đạt mục tiêu",IF(CJ217&gt;=1,"Cần cố gắng","Chưa đạt"))</f>
        <v>Đạt mục tiêu</v>
      </c>
    </row>
    <row r="218" spans="1:89" s="173" customFormat="1" ht="75" hidden="1">
      <c r="A218" s="171">
        <v>187</v>
      </c>
      <c r="B218" s="178">
        <v>187</v>
      </c>
      <c r="C218" s="402" t="s">
        <v>479</v>
      </c>
      <c r="D218" s="244" t="s">
        <v>14</v>
      </c>
      <c r="E218" s="186" t="s">
        <v>485</v>
      </c>
      <c r="F218" s="244" t="s">
        <v>17</v>
      </c>
      <c r="G218" s="186" t="s">
        <v>492</v>
      </c>
      <c r="H218" s="542" t="s">
        <v>493</v>
      </c>
      <c r="I218" s="540" t="s">
        <v>275</v>
      </c>
      <c r="J218" s="902" t="s">
        <v>192</v>
      </c>
      <c r="K218" s="541"/>
      <c r="L218" s="541"/>
      <c r="M218" s="541"/>
      <c r="N218" s="191"/>
      <c r="O218" s="191"/>
      <c r="P218" s="540"/>
      <c r="Q218" s="540"/>
      <c r="R218" s="540"/>
      <c r="S218" s="541"/>
      <c r="T218" s="540"/>
      <c r="U218" s="194">
        <f t="shared" si="153"/>
        <v>0</v>
      </c>
      <c r="V218" s="540"/>
      <c r="W218" s="540"/>
      <c r="X218" s="540"/>
      <c r="Y218" s="540"/>
      <c r="Z218" s="540"/>
      <c r="AA218" s="540"/>
      <c r="AB218" s="540"/>
      <c r="AC218" s="540"/>
      <c r="AD218" s="540"/>
      <c r="AE218" s="540"/>
      <c r="AF218" s="540"/>
      <c r="AG218" s="540"/>
      <c r="AH218" s="540"/>
      <c r="AI218" s="540"/>
      <c r="AJ218" s="540"/>
      <c r="AK218" s="540"/>
      <c r="AL218" s="540"/>
      <c r="AM218" s="540"/>
      <c r="AN218" s="540"/>
      <c r="AO218" s="540"/>
      <c r="AP218" s="540"/>
      <c r="AQ218" s="540"/>
      <c r="AR218" s="540"/>
      <c r="AS218" s="540"/>
      <c r="AT218" s="540"/>
      <c r="AU218" s="540"/>
      <c r="AV218" s="540"/>
      <c r="AW218" s="540"/>
      <c r="AX218" s="540"/>
      <c r="AY218" s="540"/>
      <c r="AZ218" s="540"/>
      <c r="BA218" s="540"/>
      <c r="BB218" s="540"/>
      <c r="BC218" s="540"/>
      <c r="BD218" s="540"/>
      <c r="BE218" s="540"/>
      <c r="BF218" s="540">
        <v>2</v>
      </c>
      <c r="BG218" s="540">
        <v>2</v>
      </c>
      <c r="BH218" s="540">
        <v>2</v>
      </c>
      <c r="BI218" s="540">
        <v>2</v>
      </c>
      <c r="BJ218" s="540">
        <v>2</v>
      </c>
      <c r="BK218" s="540">
        <v>2</v>
      </c>
      <c r="BL218" s="540">
        <v>2</v>
      </c>
      <c r="BM218" s="540">
        <v>2</v>
      </c>
      <c r="BN218" s="540">
        <v>2</v>
      </c>
      <c r="BO218" s="540">
        <v>2</v>
      </c>
      <c r="BP218" s="540">
        <v>2</v>
      </c>
      <c r="BQ218" s="540">
        <v>2</v>
      </c>
      <c r="BR218" s="540">
        <v>2</v>
      </c>
      <c r="BS218" s="845">
        <v>1</v>
      </c>
      <c r="BT218" s="540">
        <v>1</v>
      </c>
      <c r="BU218" s="540">
        <v>1</v>
      </c>
      <c r="BV218" s="540">
        <v>2</v>
      </c>
      <c r="BW218" s="540">
        <v>1</v>
      </c>
      <c r="BX218" s="540">
        <v>2</v>
      </c>
      <c r="BY218" s="540">
        <v>2</v>
      </c>
      <c r="BZ218" s="540">
        <v>2</v>
      </c>
      <c r="CA218" s="540">
        <v>1</v>
      </c>
      <c r="CB218" s="540">
        <v>2</v>
      </c>
      <c r="CC218" s="540">
        <v>2</v>
      </c>
      <c r="CD218" s="839">
        <f>COUNTIF($BF218:$CC218,2)</f>
        <v>19</v>
      </c>
      <c r="CE218" s="866">
        <f>CD218/COUNTA($BF218:$CC218)</f>
        <v>0.79166666666666663</v>
      </c>
      <c r="CF218" s="839">
        <f>COUNTIF($BF218:$CC218,1)</f>
        <v>5</v>
      </c>
      <c r="CG218" s="866">
        <f>CF218/COUNTA($BF218:$CC218)</f>
        <v>0.20833333333333334</v>
      </c>
      <c r="CH218" s="839">
        <f>COUNTIF($BF218:$CC218,0)</f>
        <v>0</v>
      </c>
      <c r="CI218" s="866">
        <f>CH218/COUNTA($BF218:$CC218)</f>
        <v>0</v>
      </c>
      <c r="CJ218" s="839">
        <f>(((CD218*2)+(CF218*1)+(CH218*0)))/COUNTA($BF218:$CC218)</f>
        <v>1.7916666666666667</v>
      </c>
      <c r="CK218" s="839" t="str">
        <f>IF(CJ218&gt;=1.6,"Đạt mục tiêu",IF(CJ218&gt;=1,"Cần cố gắng","Chưa đạt"))</f>
        <v>Đạt mục tiêu</v>
      </c>
    </row>
    <row r="219" spans="1:89" s="170" customFormat="1" ht="93.75" hidden="1">
      <c r="A219" s="171">
        <v>188</v>
      </c>
      <c r="B219" s="178">
        <v>188</v>
      </c>
      <c r="C219" s="402" t="s">
        <v>479</v>
      </c>
      <c r="D219" s="244" t="s">
        <v>14</v>
      </c>
      <c r="E219" s="186" t="s">
        <v>485</v>
      </c>
      <c r="F219" s="244" t="s">
        <v>17</v>
      </c>
      <c r="G219" s="186" t="s">
        <v>486</v>
      </c>
      <c r="H219" s="210" t="s">
        <v>494</v>
      </c>
      <c r="I219" s="840" t="s">
        <v>275</v>
      </c>
      <c r="J219" s="836" t="s">
        <v>192</v>
      </c>
      <c r="K219" s="416"/>
      <c r="L219" s="416"/>
      <c r="M219" s="416" t="s">
        <v>16</v>
      </c>
      <c r="N219" s="416"/>
      <c r="O219" s="416"/>
      <c r="P219" s="840"/>
      <c r="Q219" s="840"/>
      <c r="R219" s="840"/>
      <c r="S219" s="416"/>
      <c r="T219" s="840"/>
      <c r="U219" s="237">
        <f t="shared" si="153"/>
        <v>1</v>
      </c>
      <c r="V219" s="840"/>
      <c r="W219" s="840"/>
      <c r="X219" s="840"/>
      <c r="Y219" s="840"/>
      <c r="Z219" s="840"/>
      <c r="AA219" s="840"/>
      <c r="AB219" s="840"/>
      <c r="AC219" s="840"/>
      <c r="AD219" s="840" t="s">
        <v>726</v>
      </c>
      <c r="AE219" s="840" t="s">
        <v>726</v>
      </c>
      <c r="AF219" s="840" t="s">
        <v>723</v>
      </c>
      <c r="AG219" s="840" t="s">
        <v>726</v>
      </c>
      <c r="AH219" s="840"/>
      <c r="AI219" s="840"/>
      <c r="AJ219" s="840"/>
      <c r="AK219" s="840"/>
      <c r="AL219" s="840"/>
      <c r="AM219" s="840"/>
      <c r="AN219" s="840"/>
      <c r="AO219" s="840"/>
      <c r="AP219" s="840"/>
      <c r="AQ219" s="840"/>
      <c r="AR219" s="840"/>
      <c r="AS219" s="840"/>
      <c r="AT219" s="840"/>
      <c r="AU219" s="840"/>
      <c r="AV219" s="840"/>
      <c r="AW219" s="840"/>
      <c r="AX219" s="840"/>
      <c r="AY219" s="840"/>
      <c r="AZ219" s="840"/>
      <c r="BA219" s="840"/>
      <c r="BB219" s="840"/>
      <c r="BC219" s="840"/>
      <c r="BD219" s="840"/>
      <c r="BE219" s="840"/>
      <c r="BF219" s="840">
        <v>1</v>
      </c>
      <c r="BG219" s="840">
        <v>2</v>
      </c>
      <c r="BH219" s="840">
        <v>1</v>
      </c>
      <c r="BI219" s="840">
        <v>2</v>
      </c>
      <c r="BJ219" s="840">
        <v>2</v>
      </c>
      <c r="BK219" s="840">
        <v>2</v>
      </c>
      <c r="BL219" s="840">
        <v>2</v>
      </c>
      <c r="BM219" s="840">
        <v>2</v>
      </c>
      <c r="BN219" s="840">
        <v>2</v>
      </c>
      <c r="BO219" s="840">
        <v>2</v>
      </c>
      <c r="BP219" s="840">
        <v>2</v>
      </c>
      <c r="BQ219" s="840">
        <v>2</v>
      </c>
      <c r="BR219" s="840">
        <v>2</v>
      </c>
      <c r="BS219" s="845">
        <v>1</v>
      </c>
      <c r="BT219" s="840">
        <v>2</v>
      </c>
      <c r="BU219" s="840">
        <v>2</v>
      </c>
      <c r="BV219" s="840">
        <v>2</v>
      </c>
      <c r="BW219" s="540">
        <v>1</v>
      </c>
      <c r="BX219" s="840">
        <v>2</v>
      </c>
      <c r="BY219" s="840">
        <v>2</v>
      </c>
      <c r="BZ219" s="840">
        <v>2</v>
      </c>
      <c r="CA219" s="540">
        <v>1</v>
      </c>
      <c r="CB219" s="840">
        <v>2</v>
      </c>
      <c r="CC219" s="840">
        <v>2</v>
      </c>
      <c r="CD219" s="888">
        <f>COUNTIF($BF219:$CC219,2)</f>
        <v>19</v>
      </c>
      <c r="CE219" s="889">
        <f>CD219/COUNTA($BF219:$CC219)</f>
        <v>0.79166666666666663</v>
      </c>
      <c r="CF219" s="888">
        <f>COUNTIF($BF219:$CC219,1)</f>
        <v>5</v>
      </c>
      <c r="CG219" s="889">
        <f>CF219/COUNTA($BF219:$CC219)</f>
        <v>0.20833333333333334</v>
      </c>
      <c r="CH219" s="888">
        <f>COUNTIF($BF219:$CC219,0)</f>
        <v>0</v>
      </c>
      <c r="CI219" s="890">
        <f>CH219/COUNTA($BF219:$CC219)</f>
        <v>0</v>
      </c>
      <c r="CJ219" s="888">
        <f>(((CD219*2)+(CF219*1)+(CH219*0)))/COUNTA($BF219:$CC219)</f>
        <v>1.7916666666666667</v>
      </c>
      <c r="CK219" s="891" t="str">
        <f t="shared" ref="CK219:CK222" si="196">IF(CJ219&gt;=1.6,"Đạt mục tiêu",IF(CJ219&gt;=1,"Cần cố gắng","Chưa đạt"))</f>
        <v>Đạt mục tiêu</v>
      </c>
    </row>
    <row r="220" spans="1:89" s="170" customFormat="1" ht="78.75" hidden="1">
      <c r="A220" s="171"/>
      <c r="B220" s="178"/>
      <c r="C220" s="402" t="s">
        <v>479</v>
      </c>
      <c r="D220" s="244"/>
      <c r="E220" s="186"/>
      <c r="F220" s="244"/>
      <c r="G220" s="186" t="s">
        <v>1399</v>
      </c>
      <c r="H220" s="542" t="s">
        <v>1180</v>
      </c>
      <c r="I220" s="840"/>
      <c r="J220" s="836"/>
      <c r="K220" s="416"/>
      <c r="L220" s="416"/>
      <c r="M220" s="416"/>
      <c r="N220" s="416"/>
      <c r="O220" s="416"/>
      <c r="P220" s="541" t="s">
        <v>16</v>
      </c>
      <c r="Q220" s="840"/>
      <c r="R220" s="840"/>
      <c r="S220" s="416"/>
      <c r="T220" s="840"/>
      <c r="U220" s="237"/>
      <c r="V220" s="840"/>
      <c r="W220" s="840"/>
      <c r="X220" s="840"/>
      <c r="Y220" s="840"/>
      <c r="Z220" s="840"/>
      <c r="AA220" s="840"/>
      <c r="AB220" s="840"/>
      <c r="AC220" s="840"/>
      <c r="AD220" s="840"/>
      <c r="AE220" s="840"/>
      <c r="AF220" s="840"/>
      <c r="AG220" s="840"/>
      <c r="AH220" s="840"/>
      <c r="AI220" s="840"/>
      <c r="AJ220" s="840"/>
      <c r="AK220" s="840"/>
      <c r="AL220" s="840"/>
      <c r="AM220" s="840"/>
      <c r="AN220" s="840"/>
      <c r="AO220" s="840"/>
      <c r="AP220" s="840"/>
      <c r="AQ220" s="840" t="s">
        <v>726</v>
      </c>
      <c r="AR220" s="840" t="s">
        <v>727</v>
      </c>
      <c r="AS220" s="840" t="s">
        <v>727</v>
      </c>
      <c r="AT220" s="840"/>
      <c r="AU220" s="840"/>
      <c r="AV220" s="840"/>
      <c r="AW220" s="840"/>
      <c r="AX220" s="840"/>
      <c r="AY220" s="840"/>
      <c r="AZ220" s="840"/>
      <c r="BA220" s="840"/>
      <c r="BB220" s="840"/>
      <c r="BC220" s="840"/>
      <c r="BD220" s="840"/>
      <c r="BE220" s="840"/>
      <c r="BF220" s="840">
        <v>1</v>
      </c>
      <c r="BG220" s="840">
        <v>2</v>
      </c>
      <c r="BH220" s="840">
        <v>1</v>
      </c>
      <c r="BI220" s="840">
        <v>2</v>
      </c>
      <c r="BJ220" s="840">
        <v>2</v>
      </c>
      <c r="BK220" s="840">
        <v>2</v>
      </c>
      <c r="BL220" s="840">
        <v>2</v>
      </c>
      <c r="BM220" s="840">
        <v>2</v>
      </c>
      <c r="BN220" s="840">
        <v>2</v>
      </c>
      <c r="BO220" s="840">
        <v>2</v>
      </c>
      <c r="BP220" s="840">
        <v>2</v>
      </c>
      <c r="BQ220" s="840">
        <v>2</v>
      </c>
      <c r="BR220" s="840">
        <v>2</v>
      </c>
      <c r="BS220" s="845">
        <v>1</v>
      </c>
      <c r="BT220" s="840">
        <v>2</v>
      </c>
      <c r="BU220" s="840">
        <v>2</v>
      </c>
      <c r="BV220" s="840">
        <v>1</v>
      </c>
      <c r="BW220" s="540">
        <v>1</v>
      </c>
      <c r="BX220" s="840">
        <v>2</v>
      </c>
      <c r="BY220" s="840">
        <v>2</v>
      </c>
      <c r="BZ220" s="840">
        <v>2</v>
      </c>
      <c r="CA220" s="540">
        <v>1</v>
      </c>
      <c r="CB220" s="840">
        <v>2</v>
      </c>
      <c r="CC220" s="840">
        <v>2</v>
      </c>
      <c r="CD220" s="888">
        <f t="shared" ref="CD220:CD222" si="197">COUNTIF($BF220:$CC220,2)</f>
        <v>18</v>
      </c>
      <c r="CE220" s="889">
        <f t="shared" ref="CE220:CE222" si="198">CD220/COUNTA($BF220:$CC220)</f>
        <v>0.75</v>
      </c>
      <c r="CF220" s="888">
        <f t="shared" ref="CF220:CF222" si="199">COUNTIF($BF220:$CC220,1)</f>
        <v>6</v>
      </c>
      <c r="CG220" s="889">
        <f t="shared" ref="CG220:CG222" si="200">CF220/COUNTA($BF220:$CC220)</f>
        <v>0.25</v>
      </c>
      <c r="CH220" s="888">
        <f t="shared" ref="CH220:CH222" si="201">COUNTIF($BF220:$CC220,0)</f>
        <v>0</v>
      </c>
      <c r="CI220" s="890">
        <f t="shared" ref="CI220:CI222" si="202">CH220/COUNTA($BF220:$CC220)</f>
        <v>0</v>
      </c>
      <c r="CJ220" s="888">
        <f t="shared" ref="CJ220:CJ222" si="203">(((CD220*2)+(CF220*1)+(CH220*0)))/COUNTA($BF220:$CC220)</f>
        <v>1.75</v>
      </c>
      <c r="CK220" s="891" t="str">
        <f t="shared" si="196"/>
        <v>Đạt mục tiêu</v>
      </c>
    </row>
    <row r="221" spans="1:89" s="170" customFormat="1" ht="78.75" hidden="1">
      <c r="A221" s="171"/>
      <c r="B221" s="178"/>
      <c r="C221" s="402" t="s">
        <v>479</v>
      </c>
      <c r="D221" s="244"/>
      <c r="E221" s="186"/>
      <c r="F221" s="244"/>
      <c r="G221" s="186" t="s">
        <v>1399</v>
      </c>
      <c r="H221" s="542" t="s">
        <v>1181</v>
      </c>
      <c r="I221" s="840"/>
      <c r="J221" s="836"/>
      <c r="K221" s="416"/>
      <c r="L221" s="416"/>
      <c r="M221" s="416"/>
      <c r="N221" s="416"/>
      <c r="O221" s="416"/>
      <c r="P221" s="541" t="s">
        <v>16</v>
      </c>
      <c r="Q221" s="840"/>
      <c r="R221" s="840"/>
      <c r="S221" s="416"/>
      <c r="T221" s="840"/>
      <c r="U221" s="237"/>
      <c r="V221" s="840"/>
      <c r="W221" s="840"/>
      <c r="X221" s="840"/>
      <c r="Y221" s="840"/>
      <c r="Z221" s="840"/>
      <c r="AA221" s="840"/>
      <c r="AB221" s="840"/>
      <c r="AC221" s="840"/>
      <c r="AD221" s="840"/>
      <c r="AE221" s="840"/>
      <c r="AF221" s="840"/>
      <c r="AG221" s="840"/>
      <c r="AH221" s="840"/>
      <c r="AI221" s="840"/>
      <c r="AJ221" s="840"/>
      <c r="AK221" s="840"/>
      <c r="AL221" s="840"/>
      <c r="AM221" s="840"/>
      <c r="AN221" s="840"/>
      <c r="AO221" s="840"/>
      <c r="AP221" s="840"/>
      <c r="AQ221" s="840" t="s">
        <v>727</v>
      </c>
      <c r="AR221" s="840" t="s">
        <v>726</v>
      </c>
      <c r="AS221" s="840" t="s">
        <v>723</v>
      </c>
      <c r="AT221" s="840"/>
      <c r="AU221" s="840"/>
      <c r="AV221" s="840"/>
      <c r="AW221" s="840"/>
      <c r="AX221" s="840"/>
      <c r="AY221" s="840"/>
      <c r="AZ221" s="840"/>
      <c r="BA221" s="840"/>
      <c r="BB221" s="840"/>
      <c r="BC221" s="840"/>
      <c r="BD221" s="840"/>
      <c r="BE221" s="840"/>
      <c r="BF221" s="840">
        <v>1</v>
      </c>
      <c r="BG221" s="840">
        <v>2</v>
      </c>
      <c r="BH221" s="840">
        <v>1</v>
      </c>
      <c r="BI221" s="840">
        <v>2</v>
      </c>
      <c r="BJ221" s="840">
        <v>2</v>
      </c>
      <c r="BK221" s="840">
        <v>2</v>
      </c>
      <c r="BL221" s="840">
        <v>2</v>
      </c>
      <c r="BM221" s="840">
        <v>2</v>
      </c>
      <c r="BN221" s="840">
        <v>2</v>
      </c>
      <c r="BO221" s="840">
        <v>2</v>
      </c>
      <c r="BP221" s="840">
        <v>2</v>
      </c>
      <c r="BQ221" s="840">
        <v>1</v>
      </c>
      <c r="BR221" s="840">
        <v>2</v>
      </c>
      <c r="BS221" s="845">
        <v>1</v>
      </c>
      <c r="BT221" s="840">
        <v>2</v>
      </c>
      <c r="BU221" s="840">
        <v>2</v>
      </c>
      <c r="BV221" s="840">
        <v>2</v>
      </c>
      <c r="BW221" s="540">
        <v>1</v>
      </c>
      <c r="BX221" s="840">
        <v>2</v>
      </c>
      <c r="BY221" s="840">
        <v>1</v>
      </c>
      <c r="BZ221" s="840">
        <v>2</v>
      </c>
      <c r="CA221" s="540">
        <v>1</v>
      </c>
      <c r="CB221" s="840">
        <v>2</v>
      </c>
      <c r="CC221" s="840">
        <v>2</v>
      </c>
      <c r="CD221" s="888">
        <f t="shared" si="197"/>
        <v>17</v>
      </c>
      <c r="CE221" s="889">
        <f t="shared" si="198"/>
        <v>0.70833333333333337</v>
      </c>
      <c r="CF221" s="888">
        <f t="shared" si="199"/>
        <v>7</v>
      </c>
      <c r="CG221" s="889">
        <f t="shared" si="200"/>
        <v>0.29166666666666669</v>
      </c>
      <c r="CH221" s="888">
        <f t="shared" si="201"/>
        <v>0</v>
      </c>
      <c r="CI221" s="890">
        <f t="shared" si="202"/>
        <v>0</v>
      </c>
      <c r="CJ221" s="888">
        <f t="shared" si="203"/>
        <v>1.7083333333333333</v>
      </c>
      <c r="CK221" s="891" t="str">
        <f t="shared" si="196"/>
        <v>Đạt mục tiêu</v>
      </c>
    </row>
    <row r="222" spans="1:89" s="173" customFormat="1" ht="78.75" hidden="1">
      <c r="A222" s="171">
        <v>189</v>
      </c>
      <c r="B222" s="178">
        <v>189</v>
      </c>
      <c r="C222" s="402" t="s">
        <v>479</v>
      </c>
      <c r="D222" s="244" t="s">
        <v>14</v>
      </c>
      <c r="E222" s="186" t="s">
        <v>485</v>
      </c>
      <c r="F222" s="244" t="s">
        <v>17</v>
      </c>
      <c r="G222" s="186" t="s">
        <v>1399</v>
      </c>
      <c r="H222" s="542" t="s">
        <v>1182</v>
      </c>
      <c r="I222" s="540" t="s">
        <v>275</v>
      </c>
      <c r="J222" s="902" t="s">
        <v>192</v>
      </c>
      <c r="K222" s="541"/>
      <c r="L222" s="541"/>
      <c r="M222" s="541"/>
      <c r="N222" s="191"/>
      <c r="O222" s="191"/>
      <c r="P222" s="541" t="s">
        <v>16</v>
      </c>
      <c r="Q222" s="540"/>
      <c r="R222" s="540"/>
      <c r="S222" s="541"/>
      <c r="T222" s="540"/>
      <c r="U222" s="194">
        <f t="shared" si="153"/>
        <v>1</v>
      </c>
      <c r="V222" s="540"/>
      <c r="W222" s="540"/>
      <c r="X222" s="540"/>
      <c r="Y222" s="540"/>
      <c r="Z222" s="540"/>
      <c r="AA222" s="540"/>
      <c r="AB222" s="540"/>
      <c r="AC222" s="540"/>
      <c r="AD222" s="540"/>
      <c r="AE222" s="540"/>
      <c r="AF222" s="540"/>
      <c r="AG222" s="540"/>
      <c r="AH222" s="540"/>
      <c r="AI222" s="540"/>
      <c r="AJ222" s="540"/>
      <c r="AK222" s="540"/>
      <c r="AL222" s="540"/>
      <c r="AM222" s="540"/>
      <c r="AN222" s="540"/>
      <c r="AO222" s="540"/>
      <c r="AP222" s="540"/>
      <c r="AQ222" s="540" t="s">
        <v>727</v>
      </c>
      <c r="AR222" s="540" t="s">
        <v>727</v>
      </c>
      <c r="AS222" s="540" t="s">
        <v>726</v>
      </c>
      <c r="AT222" s="540"/>
      <c r="AU222" s="540"/>
      <c r="AV222" s="540"/>
      <c r="AW222" s="540"/>
      <c r="AX222" s="540"/>
      <c r="AY222" s="540"/>
      <c r="AZ222" s="540"/>
      <c r="BA222" s="540"/>
      <c r="BB222" s="540"/>
      <c r="BC222" s="540"/>
      <c r="BD222" s="540"/>
      <c r="BE222" s="540"/>
      <c r="BF222" s="840">
        <v>1</v>
      </c>
      <c r="BG222" s="840">
        <v>2</v>
      </c>
      <c r="BH222" s="840">
        <v>1</v>
      </c>
      <c r="BI222" s="840">
        <v>2</v>
      </c>
      <c r="BJ222" s="840">
        <v>2</v>
      </c>
      <c r="BK222" s="840">
        <v>2</v>
      </c>
      <c r="BL222" s="840">
        <v>2</v>
      </c>
      <c r="BM222" s="840">
        <v>2</v>
      </c>
      <c r="BN222" s="840">
        <v>2</v>
      </c>
      <c r="BO222" s="840">
        <v>2</v>
      </c>
      <c r="BP222" s="840">
        <v>2</v>
      </c>
      <c r="BQ222" s="840">
        <v>2</v>
      </c>
      <c r="BR222" s="840">
        <v>2</v>
      </c>
      <c r="BS222" s="845">
        <v>1</v>
      </c>
      <c r="BT222" s="840">
        <v>2</v>
      </c>
      <c r="BU222" s="840">
        <v>2</v>
      </c>
      <c r="BV222" s="840">
        <v>2</v>
      </c>
      <c r="BW222" s="540">
        <v>1</v>
      </c>
      <c r="BX222" s="840">
        <v>1</v>
      </c>
      <c r="BY222" s="840">
        <v>2</v>
      </c>
      <c r="BZ222" s="840">
        <v>2</v>
      </c>
      <c r="CA222" s="540">
        <v>1</v>
      </c>
      <c r="CB222" s="840">
        <v>2</v>
      </c>
      <c r="CC222" s="840">
        <v>2</v>
      </c>
      <c r="CD222" s="888">
        <f t="shared" si="197"/>
        <v>18</v>
      </c>
      <c r="CE222" s="889">
        <f t="shared" si="198"/>
        <v>0.75</v>
      </c>
      <c r="CF222" s="888">
        <f t="shared" si="199"/>
        <v>6</v>
      </c>
      <c r="CG222" s="889">
        <f t="shared" si="200"/>
        <v>0.25</v>
      </c>
      <c r="CH222" s="888">
        <f t="shared" si="201"/>
        <v>0</v>
      </c>
      <c r="CI222" s="890">
        <f t="shared" si="202"/>
        <v>0</v>
      </c>
      <c r="CJ222" s="888">
        <f t="shared" si="203"/>
        <v>1.75</v>
      </c>
      <c r="CK222" s="891" t="str">
        <f t="shared" si="196"/>
        <v>Đạt mục tiêu</v>
      </c>
    </row>
    <row r="223" spans="1:89" ht="93.75" hidden="1">
      <c r="A223" s="839">
        <v>190</v>
      </c>
      <c r="B223" s="178">
        <v>190</v>
      </c>
      <c r="C223" s="402" t="s">
        <v>479</v>
      </c>
      <c r="D223" s="244" t="s">
        <v>14</v>
      </c>
      <c r="E223" s="212" t="s">
        <v>485</v>
      </c>
      <c r="F223" s="244" t="s">
        <v>17</v>
      </c>
      <c r="G223" s="186" t="s">
        <v>960</v>
      </c>
      <c r="H223" s="240" t="s">
        <v>961</v>
      </c>
      <c r="I223" s="540" t="s">
        <v>275</v>
      </c>
      <c r="J223" s="902" t="s">
        <v>192</v>
      </c>
      <c r="K223" s="541"/>
      <c r="L223" s="541"/>
      <c r="M223" s="541"/>
      <c r="N223" s="839" t="s">
        <v>16</v>
      </c>
      <c r="O223" s="191"/>
      <c r="P223" s="540"/>
      <c r="Q223" s="540"/>
      <c r="R223" s="540"/>
      <c r="S223" s="541"/>
      <c r="T223" s="540"/>
      <c r="U223" s="194">
        <f t="shared" si="153"/>
        <v>1</v>
      </c>
      <c r="V223" s="540"/>
      <c r="W223" s="540"/>
      <c r="X223" s="540"/>
      <c r="Y223" s="540"/>
      <c r="Z223" s="540"/>
      <c r="AA223" s="540"/>
      <c r="AB223" s="540"/>
      <c r="AC223" s="540"/>
      <c r="AD223" s="540"/>
      <c r="AE223" s="540"/>
      <c r="AF223" s="540"/>
      <c r="AG223" s="540"/>
      <c r="AH223" s="839" t="s">
        <v>726</v>
      </c>
      <c r="AI223" s="839" t="s">
        <v>723</v>
      </c>
      <c r="AJ223" s="839" t="s">
        <v>726</v>
      </c>
      <c r="AK223" s="839" t="s">
        <v>723</v>
      </c>
      <c r="AL223" s="839" t="s">
        <v>726</v>
      </c>
      <c r="AM223" s="540"/>
      <c r="AN223" s="540"/>
      <c r="AO223" s="540"/>
      <c r="AP223" s="540"/>
      <c r="AQ223" s="540"/>
      <c r="AR223" s="540"/>
      <c r="AS223" s="540"/>
      <c r="AT223" s="540"/>
      <c r="AU223" s="540"/>
      <c r="AV223" s="540"/>
      <c r="AW223" s="540"/>
      <c r="AX223" s="540"/>
      <c r="AY223" s="540"/>
      <c r="AZ223" s="540"/>
      <c r="BA223" s="540"/>
      <c r="BB223" s="540"/>
      <c r="BC223" s="540"/>
      <c r="BD223" s="540"/>
      <c r="BE223" s="540"/>
      <c r="BF223" s="540">
        <v>2</v>
      </c>
      <c r="BG223" s="540">
        <v>2</v>
      </c>
      <c r="BH223" s="540">
        <v>2</v>
      </c>
      <c r="BI223" s="540">
        <v>2</v>
      </c>
      <c r="BJ223" s="540">
        <v>2</v>
      </c>
      <c r="BK223" s="540">
        <v>1</v>
      </c>
      <c r="BL223" s="540">
        <v>2</v>
      </c>
      <c r="BM223" s="540">
        <v>2</v>
      </c>
      <c r="BN223" s="540">
        <v>2</v>
      </c>
      <c r="BO223" s="540">
        <v>1</v>
      </c>
      <c r="BP223" s="540">
        <v>2</v>
      </c>
      <c r="BQ223" s="540">
        <v>2</v>
      </c>
      <c r="BR223" s="540">
        <v>2</v>
      </c>
      <c r="BS223" s="845">
        <v>1</v>
      </c>
      <c r="BT223" s="540">
        <v>2</v>
      </c>
      <c r="BU223" s="540">
        <v>2</v>
      </c>
      <c r="BV223" s="540">
        <v>2</v>
      </c>
      <c r="BW223" s="540">
        <v>1</v>
      </c>
      <c r="BX223" s="540">
        <v>2</v>
      </c>
      <c r="BY223" s="540">
        <v>2</v>
      </c>
      <c r="BZ223" s="540">
        <v>2</v>
      </c>
      <c r="CA223" s="540">
        <v>1</v>
      </c>
      <c r="CB223" s="540">
        <v>2</v>
      </c>
      <c r="CC223" s="540">
        <v>1</v>
      </c>
      <c r="CD223" s="541">
        <f>COUNTIF($BF223:$CC223,2)</f>
        <v>18</v>
      </c>
      <c r="CE223" s="873">
        <f>CD223/COUNTA($BF223:$CC223)</f>
        <v>0.75</v>
      </c>
      <c r="CF223" s="541">
        <f>COUNTIF($BF223:$CC223,1)</f>
        <v>6</v>
      </c>
      <c r="CG223" s="873">
        <f>CF223/COUNTA($BF223:$CC223)</f>
        <v>0.25</v>
      </c>
      <c r="CH223" s="541">
        <f>COUNTIF($BF223:$CC223,0)</f>
        <v>0</v>
      </c>
      <c r="CI223" s="873">
        <f>CH223/COUNTA($BF223:$CC223)</f>
        <v>0</v>
      </c>
      <c r="CJ223" s="541">
        <f>(((CD223*2)+(CF223*1)+(CH223*0)))/COUNTA($BF223:$CC223)</f>
        <v>1.75</v>
      </c>
      <c r="CK223" s="874" t="str">
        <f>IF(CJ213&gt;=1.6,"Đạt mục tiêu",IF(CJ213&gt;=1,"Cần cố gắng","Chưa đạt"))</f>
        <v>Đạt mục tiêu</v>
      </c>
    </row>
    <row r="224" spans="1:89" s="173" customFormat="1" ht="93.75" hidden="1">
      <c r="A224" s="171">
        <v>191</v>
      </c>
      <c r="B224" s="178">
        <v>191</v>
      </c>
      <c r="C224" s="402" t="s">
        <v>479</v>
      </c>
      <c r="D224" s="244" t="s">
        <v>14</v>
      </c>
      <c r="E224" s="186" t="s">
        <v>485</v>
      </c>
      <c r="F224" s="244" t="s">
        <v>17</v>
      </c>
      <c r="G224" s="186" t="s">
        <v>495</v>
      </c>
      <c r="H224" s="542" t="s">
        <v>987</v>
      </c>
      <c r="I224" s="540" t="s">
        <v>275</v>
      </c>
      <c r="J224" s="902" t="s">
        <v>192</v>
      </c>
      <c r="K224" s="541"/>
      <c r="L224" s="541"/>
      <c r="M224" s="541"/>
      <c r="N224" s="191"/>
      <c r="O224" s="191"/>
      <c r="P224" s="540"/>
      <c r="Q224" s="540"/>
      <c r="R224" s="540"/>
      <c r="S224" s="541"/>
      <c r="T224" s="540"/>
      <c r="U224" s="194">
        <f t="shared" si="153"/>
        <v>0</v>
      </c>
      <c r="V224" s="540"/>
      <c r="W224" s="540"/>
      <c r="X224" s="540"/>
      <c r="Y224" s="540"/>
      <c r="Z224" s="540"/>
      <c r="AA224" s="540"/>
      <c r="AB224" s="540"/>
      <c r="AC224" s="540"/>
      <c r="AD224" s="540"/>
      <c r="AE224" s="540"/>
      <c r="AF224" s="540"/>
      <c r="AG224" s="540"/>
      <c r="AH224" s="540"/>
      <c r="AI224" s="540"/>
      <c r="AJ224" s="540"/>
      <c r="AK224" s="540"/>
      <c r="AL224" s="540"/>
      <c r="AM224" s="540"/>
      <c r="AN224" s="540"/>
      <c r="AO224" s="540"/>
      <c r="AP224" s="540"/>
      <c r="AQ224" s="540"/>
      <c r="AR224" s="540"/>
      <c r="AS224" s="540"/>
      <c r="AT224" s="540"/>
      <c r="AU224" s="540"/>
      <c r="AV224" s="540"/>
      <c r="AW224" s="540"/>
      <c r="AX224" s="540"/>
      <c r="AY224" s="540"/>
      <c r="AZ224" s="540"/>
      <c r="BA224" s="540"/>
      <c r="BB224" s="540"/>
      <c r="BC224" s="540"/>
      <c r="BD224" s="540"/>
      <c r="BE224" s="540"/>
      <c r="BF224" s="540">
        <v>2</v>
      </c>
      <c r="BG224" s="540">
        <v>2</v>
      </c>
      <c r="BH224" s="540">
        <v>2</v>
      </c>
      <c r="BI224" s="540">
        <v>2</v>
      </c>
      <c r="BJ224" s="540">
        <v>2</v>
      </c>
      <c r="BK224" s="540">
        <v>1</v>
      </c>
      <c r="BL224" s="540">
        <v>2</v>
      </c>
      <c r="BM224" s="540">
        <v>2</v>
      </c>
      <c r="BN224" s="540">
        <v>2</v>
      </c>
      <c r="BO224" s="540">
        <v>1</v>
      </c>
      <c r="BP224" s="540">
        <v>2</v>
      </c>
      <c r="BQ224" s="540">
        <v>2</v>
      </c>
      <c r="BR224" s="540">
        <v>2</v>
      </c>
      <c r="BS224" s="845">
        <v>1</v>
      </c>
      <c r="BT224" s="540">
        <v>2</v>
      </c>
      <c r="BU224" s="540">
        <v>2</v>
      </c>
      <c r="BV224" s="540">
        <v>2</v>
      </c>
      <c r="BW224" s="540">
        <v>1</v>
      </c>
      <c r="BX224" s="540">
        <v>2</v>
      </c>
      <c r="BY224" s="540">
        <v>2</v>
      </c>
      <c r="BZ224" s="540">
        <v>2</v>
      </c>
      <c r="CA224" s="540">
        <v>1</v>
      </c>
      <c r="CB224" s="540">
        <v>2</v>
      </c>
      <c r="CC224" s="540">
        <v>2</v>
      </c>
      <c r="CD224" s="541">
        <f t="shared" ref="CD224:CD227" si="204">COUNTIF($BF224:$CC224,2)</f>
        <v>19</v>
      </c>
      <c r="CE224" s="873">
        <f t="shared" ref="CE224:CE227" si="205">CD224/COUNTA($BF224:$CC224)</f>
        <v>0.79166666666666663</v>
      </c>
      <c r="CF224" s="541">
        <f t="shared" ref="CF224:CF227" si="206">COUNTIF($BF224:$CC224,1)</f>
        <v>5</v>
      </c>
      <c r="CG224" s="873">
        <f t="shared" ref="CG224:CG227" si="207">CF224/COUNTA($BF224:$CC224)</f>
        <v>0.20833333333333334</v>
      </c>
      <c r="CH224" s="541">
        <f t="shared" ref="CH224:CH227" si="208">COUNTIF($BF224:$CC224,0)</f>
        <v>0</v>
      </c>
      <c r="CI224" s="873">
        <f t="shared" ref="CI224:CI227" si="209">CH224/COUNTA($BF224:$CC224)</f>
        <v>0</v>
      </c>
      <c r="CJ224" s="541">
        <f t="shared" ref="CJ224:CJ228" si="210">(((CD224*2)+(CF224*1)+(CH224*0)))/COUNTA($BF224:$CC224)</f>
        <v>1.7916666666666667</v>
      </c>
      <c r="CK224" s="874" t="str">
        <f t="shared" ref="CK224:CK227" si="211">IF(CJ214&gt;=1.6,"Đạt mục tiêu",IF(CJ214&gt;=1,"Cần cố gắng","Chưa đạt"))</f>
        <v>Đạt mục tiêu</v>
      </c>
    </row>
    <row r="225" spans="1:89" s="173" customFormat="1" ht="78.75" hidden="1">
      <c r="A225" s="171">
        <v>192</v>
      </c>
      <c r="B225" s="178">
        <v>192</v>
      </c>
      <c r="C225" s="402" t="s">
        <v>479</v>
      </c>
      <c r="D225" s="244" t="s">
        <v>14</v>
      </c>
      <c r="E225" s="186" t="s">
        <v>485</v>
      </c>
      <c r="F225" s="244" t="s">
        <v>17</v>
      </c>
      <c r="G225" s="186" t="s">
        <v>488</v>
      </c>
      <c r="H225" s="542" t="s">
        <v>1009</v>
      </c>
      <c r="I225" s="540"/>
      <c r="J225" s="902" t="s">
        <v>192</v>
      </c>
      <c r="K225" s="541"/>
      <c r="L225" s="541"/>
      <c r="M225" s="541"/>
      <c r="N225" s="191"/>
      <c r="O225" s="191"/>
      <c r="P225" s="540"/>
      <c r="Q225" s="541" t="s">
        <v>16</v>
      </c>
      <c r="R225" s="540"/>
      <c r="S225" s="541"/>
      <c r="T225" s="540"/>
      <c r="U225" s="194">
        <f t="shared" si="153"/>
        <v>1</v>
      </c>
      <c r="V225" s="540"/>
      <c r="W225" s="540"/>
      <c r="X225" s="540"/>
      <c r="Y225" s="540"/>
      <c r="Z225" s="540"/>
      <c r="AA225" s="540"/>
      <c r="AB225" s="540"/>
      <c r="AC225" s="540"/>
      <c r="AD225" s="540"/>
      <c r="AE225" s="540"/>
      <c r="AF225" s="540"/>
      <c r="AG225" s="540"/>
      <c r="AH225" s="540"/>
      <c r="AI225" s="540"/>
      <c r="AJ225" s="540"/>
      <c r="AK225" s="540"/>
      <c r="AL225" s="540"/>
      <c r="AM225" s="540"/>
      <c r="AN225" s="540"/>
      <c r="AO225" s="540"/>
      <c r="AP225" s="540"/>
      <c r="AQ225" s="540"/>
      <c r="AR225" s="540"/>
      <c r="AS225" s="540"/>
      <c r="AT225" s="540" t="s">
        <v>726</v>
      </c>
      <c r="AU225" s="540" t="s">
        <v>727</v>
      </c>
      <c r="AV225" s="540" t="s">
        <v>726</v>
      </c>
      <c r="AW225" s="540" t="s">
        <v>724</v>
      </c>
      <c r="AX225" s="540"/>
      <c r="AY225" s="540"/>
      <c r="AZ225" s="540"/>
      <c r="BA225" s="540"/>
      <c r="BB225" s="540"/>
      <c r="BC225" s="540"/>
      <c r="BD225" s="540"/>
      <c r="BE225" s="540"/>
      <c r="BF225" s="540">
        <v>2</v>
      </c>
      <c r="BG225" s="540">
        <v>2</v>
      </c>
      <c r="BH225" s="540">
        <v>2</v>
      </c>
      <c r="BI225" s="540">
        <v>2</v>
      </c>
      <c r="BJ225" s="540">
        <v>2</v>
      </c>
      <c r="BK225" s="540">
        <v>1</v>
      </c>
      <c r="BL225" s="540">
        <v>2</v>
      </c>
      <c r="BM225" s="540">
        <v>2</v>
      </c>
      <c r="BN225" s="540">
        <v>2</v>
      </c>
      <c r="BO225" s="540">
        <v>1</v>
      </c>
      <c r="BP225" s="540">
        <v>2</v>
      </c>
      <c r="BQ225" s="540">
        <v>2</v>
      </c>
      <c r="BR225" s="540">
        <v>2</v>
      </c>
      <c r="BS225" s="845">
        <v>1</v>
      </c>
      <c r="BT225" s="540">
        <v>2</v>
      </c>
      <c r="BU225" s="540">
        <v>2</v>
      </c>
      <c r="BV225" s="540">
        <v>2</v>
      </c>
      <c r="BW225" s="540">
        <v>1</v>
      </c>
      <c r="BX225" s="540">
        <v>2</v>
      </c>
      <c r="BY225" s="540">
        <v>2</v>
      </c>
      <c r="BZ225" s="540">
        <v>2</v>
      </c>
      <c r="CA225" s="540">
        <v>1</v>
      </c>
      <c r="CB225" s="540">
        <v>2</v>
      </c>
      <c r="CC225" s="540">
        <v>1</v>
      </c>
      <c r="CD225" s="541">
        <f t="shared" si="204"/>
        <v>18</v>
      </c>
      <c r="CE225" s="873">
        <f t="shared" si="205"/>
        <v>0.75</v>
      </c>
      <c r="CF225" s="541">
        <f t="shared" si="206"/>
        <v>6</v>
      </c>
      <c r="CG225" s="873">
        <f t="shared" si="207"/>
        <v>0.25</v>
      </c>
      <c r="CH225" s="541">
        <f t="shared" si="208"/>
        <v>0</v>
      </c>
      <c r="CI225" s="873">
        <f t="shared" si="209"/>
        <v>0</v>
      </c>
      <c r="CJ225" s="541">
        <f t="shared" si="210"/>
        <v>1.75</v>
      </c>
      <c r="CK225" s="874" t="str">
        <f t="shared" si="211"/>
        <v>Đạt mục tiêu</v>
      </c>
    </row>
    <row r="226" spans="1:89" s="173" customFormat="1" ht="75.75" hidden="1" customHeight="1">
      <c r="A226" s="171">
        <v>193</v>
      </c>
      <c r="B226" s="178">
        <v>193</v>
      </c>
      <c r="C226" s="402" t="s">
        <v>479</v>
      </c>
      <c r="D226" s="244" t="s">
        <v>14</v>
      </c>
      <c r="E226" s="186" t="s">
        <v>485</v>
      </c>
      <c r="F226" s="244" t="s">
        <v>17</v>
      </c>
      <c r="G226" s="186" t="s">
        <v>489</v>
      </c>
      <c r="H226" s="542" t="s">
        <v>1425</v>
      </c>
      <c r="I226" s="540"/>
      <c r="J226" s="902" t="s">
        <v>192</v>
      </c>
      <c r="K226" s="541"/>
      <c r="L226" s="541"/>
      <c r="M226" s="541"/>
      <c r="N226" s="191"/>
      <c r="O226" s="191"/>
      <c r="P226" s="540"/>
      <c r="Q226" s="540"/>
      <c r="R226" s="540"/>
      <c r="S226" s="541" t="s">
        <v>16</v>
      </c>
      <c r="T226" s="540"/>
      <c r="U226" s="194">
        <f t="shared" si="153"/>
        <v>1</v>
      </c>
      <c r="V226" s="540"/>
      <c r="W226" s="540"/>
      <c r="X226" s="540"/>
      <c r="Y226" s="540"/>
      <c r="Z226" s="540"/>
      <c r="AA226" s="540"/>
      <c r="AB226" s="540"/>
      <c r="AC226" s="540"/>
      <c r="AD226" s="540"/>
      <c r="AE226" s="540"/>
      <c r="AF226" s="540"/>
      <c r="AG226" s="540"/>
      <c r="AH226" s="540"/>
      <c r="AI226" s="540"/>
      <c r="AJ226" s="540"/>
      <c r="AK226" s="540"/>
      <c r="AL226" s="540"/>
      <c r="AM226" s="540"/>
      <c r="AN226" s="540"/>
      <c r="AO226" s="540"/>
      <c r="AP226" s="540"/>
      <c r="AQ226" s="540"/>
      <c r="AR226" s="540"/>
      <c r="AS226" s="540"/>
      <c r="AT226" s="540"/>
      <c r="AU226" s="540"/>
      <c r="AV226" s="540"/>
      <c r="AW226" s="540"/>
      <c r="AX226" s="540"/>
      <c r="AY226" s="540"/>
      <c r="AZ226" s="540" t="s">
        <v>726</v>
      </c>
      <c r="BA226" s="540" t="s">
        <v>726</v>
      </c>
      <c r="BB226" s="540" t="s">
        <v>726</v>
      </c>
      <c r="BC226" s="540" t="s">
        <v>726</v>
      </c>
      <c r="BD226" s="540"/>
      <c r="BE226" s="540"/>
      <c r="BF226" s="540">
        <v>2</v>
      </c>
      <c r="BG226" s="540">
        <v>2</v>
      </c>
      <c r="BH226" s="540">
        <v>2</v>
      </c>
      <c r="BI226" s="540">
        <v>2</v>
      </c>
      <c r="BJ226" s="540">
        <v>2</v>
      </c>
      <c r="BK226" s="540">
        <v>1</v>
      </c>
      <c r="BL226" s="540">
        <v>2</v>
      </c>
      <c r="BM226" s="540">
        <v>2</v>
      </c>
      <c r="BN226" s="540">
        <v>2</v>
      </c>
      <c r="BO226" s="540">
        <v>1</v>
      </c>
      <c r="BP226" s="540">
        <v>2</v>
      </c>
      <c r="BQ226" s="540">
        <v>2</v>
      </c>
      <c r="BR226" s="540">
        <v>1</v>
      </c>
      <c r="BS226" s="845">
        <v>1</v>
      </c>
      <c r="BT226" s="540">
        <v>2</v>
      </c>
      <c r="BU226" s="540">
        <v>2</v>
      </c>
      <c r="BV226" s="540">
        <v>2</v>
      </c>
      <c r="BW226" s="540">
        <v>1</v>
      </c>
      <c r="BX226" s="540">
        <v>2</v>
      </c>
      <c r="BY226" s="540">
        <v>2</v>
      </c>
      <c r="BZ226" s="540">
        <v>2</v>
      </c>
      <c r="CA226" s="540">
        <v>1</v>
      </c>
      <c r="CB226" s="540">
        <v>2</v>
      </c>
      <c r="CC226" s="540">
        <v>1</v>
      </c>
      <c r="CD226" s="541">
        <f t="shared" si="204"/>
        <v>17</v>
      </c>
      <c r="CE226" s="873">
        <f t="shared" si="205"/>
        <v>0.70833333333333337</v>
      </c>
      <c r="CF226" s="541">
        <f t="shared" si="206"/>
        <v>7</v>
      </c>
      <c r="CG226" s="873">
        <f t="shared" si="207"/>
        <v>0.29166666666666669</v>
      </c>
      <c r="CH226" s="541">
        <f t="shared" si="208"/>
        <v>0</v>
      </c>
      <c r="CI226" s="873">
        <f t="shared" si="209"/>
        <v>0</v>
      </c>
      <c r="CJ226" s="541">
        <f t="shared" si="210"/>
        <v>1.7083333333333333</v>
      </c>
      <c r="CK226" s="874" t="str">
        <f t="shared" si="211"/>
        <v>Đạt mục tiêu</v>
      </c>
    </row>
    <row r="227" spans="1:89" s="173" customFormat="1" ht="82.5" customHeight="1">
      <c r="A227" s="171"/>
      <c r="B227" s="178"/>
      <c r="C227" s="402" t="s">
        <v>479</v>
      </c>
      <c r="D227" s="402" t="s">
        <v>479</v>
      </c>
      <c r="E227" s="402" t="s">
        <v>479</v>
      </c>
      <c r="F227" s="244"/>
      <c r="G227" s="186"/>
      <c r="H227" s="542" t="s">
        <v>1031</v>
      </c>
      <c r="I227" s="540"/>
      <c r="J227" s="902"/>
      <c r="K227" s="541"/>
      <c r="L227" s="541"/>
      <c r="M227" s="541"/>
      <c r="N227" s="191"/>
      <c r="O227" s="191"/>
      <c r="P227" s="540"/>
      <c r="Q227" s="540"/>
      <c r="R227" s="540"/>
      <c r="S227" s="541"/>
      <c r="T227" s="541" t="s">
        <v>16</v>
      </c>
      <c r="U227" s="194"/>
      <c r="V227" s="540"/>
      <c r="W227" s="540"/>
      <c r="X227" s="540"/>
      <c r="Y227" s="540"/>
      <c r="Z227" s="540"/>
      <c r="AA227" s="540"/>
      <c r="AB227" s="540"/>
      <c r="AC227" s="540"/>
      <c r="AD227" s="540"/>
      <c r="AE227" s="540"/>
      <c r="AF227" s="540"/>
      <c r="AG227" s="540"/>
      <c r="AH227" s="540"/>
      <c r="AI227" s="540"/>
      <c r="AJ227" s="540"/>
      <c r="AK227" s="540"/>
      <c r="AL227" s="540"/>
      <c r="AM227" s="540"/>
      <c r="AN227" s="540"/>
      <c r="AO227" s="540"/>
      <c r="AP227" s="540"/>
      <c r="AQ227" s="540"/>
      <c r="AR227" s="540"/>
      <c r="AS227" s="540"/>
      <c r="AT227" s="540"/>
      <c r="AU227" s="540"/>
      <c r="AV227" s="540"/>
      <c r="AW227" s="540"/>
      <c r="AX227" s="540"/>
      <c r="AY227" s="540"/>
      <c r="AZ227" s="540"/>
      <c r="BA227" s="540"/>
      <c r="BB227" s="540"/>
      <c r="BC227" s="540"/>
      <c r="BD227" s="540" t="s">
        <v>724</v>
      </c>
      <c r="BE227" s="540" t="s">
        <v>726</v>
      </c>
      <c r="BF227" s="540">
        <v>2</v>
      </c>
      <c r="BG227" s="540">
        <v>2</v>
      </c>
      <c r="BH227" s="540">
        <v>2</v>
      </c>
      <c r="BI227" s="540">
        <v>2</v>
      </c>
      <c r="BJ227" s="540">
        <v>2</v>
      </c>
      <c r="BK227" s="540">
        <v>1</v>
      </c>
      <c r="BL227" s="540">
        <v>2</v>
      </c>
      <c r="BM227" s="540">
        <v>2</v>
      </c>
      <c r="BN227" s="540">
        <v>2</v>
      </c>
      <c r="BO227" s="540">
        <v>1</v>
      </c>
      <c r="BP227" s="540">
        <v>2</v>
      </c>
      <c r="BQ227" s="540">
        <v>2</v>
      </c>
      <c r="BR227" s="540">
        <v>2</v>
      </c>
      <c r="BS227" s="845">
        <v>1</v>
      </c>
      <c r="BT227" s="540">
        <v>2</v>
      </c>
      <c r="BU227" s="540">
        <v>2</v>
      </c>
      <c r="BV227" s="540">
        <v>2</v>
      </c>
      <c r="BW227" s="540">
        <v>1</v>
      </c>
      <c r="BX227" s="540">
        <v>2</v>
      </c>
      <c r="BY227" s="540">
        <v>2</v>
      </c>
      <c r="BZ227" s="540">
        <v>2</v>
      </c>
      <c r="CA227" s="540">
        <v>1</v>
      </c>
      <c r="CB227" s="540">
        <v>2</v>
      </c>
      <c r="CC227" s="540">
        <v>1</v>
      </c>
      <c r="CD227" s="541">
        <f t="shared" si="204"/>
        <v>18</v>
      </c>
      <c r="CE227" s="873">
        <f t="shared" si="205"/>
        <v>0.75</v>
      </c>
      <c r="CF227" s="541">
        <f t="shared" si="206"/>
        <v>6</v>
      </c>
      <c r="CG227" s="873">
        <f t="shared" si="207"/>
        <v>0.25</v>
      </c>
      <c r="CH227" s="541">
        <f t="shared" si="208"/>
        <v>0</v>
      </c>
      <c r="CI227" s="873">
        <f t="shared" si="209"/>
        <v>0</v>
      </c>
      <c r="CJ227" s="541">
        <f t="shared" si="210"/>
        <v>1.75</v>
      </c>
      <c r="CK227" s="874" t="str">
        <f t="shared" si="211"/>
        <v>Đạt mục tiêu</v>
      </c>
    </row>
    <row r="228" spans="1:89" s="173" customFormat="1" ht="78.75" hidden="1">
      <c r="A228" s="171"/>
      <c r="B228" s="178"/>
      <c r="C228" s="402" t="s">
        <v>479</v>
      </c>
      <c r="D228" s="244"/>
      <c r="E228" s="186"/>
      <c r="F228" s="244"/>
      <c r="G228" s="186" t="s">
        <v>490</v>
      </c>
      <c r="H228" s="542" t="s">
        <v>1052</v>
      </c>
      <c r="I228" s="540"/>
      <c r="J228" s="902"/>
      <c r="K228" s="541"/>
      <c r="L228" s="541" t="s">
        <v>16</v>
      </c>
      <c r="M228" s="541"/>
      <c r="N228" s="191"/>
      <c r="O228" s="191"/>
      <c r="P228" s="540"/>
      <c r="Q228" s="540"/>
      <c r="R228" s="540"/>
      <c r="S228" s="541"/>
      <c r="T228" s="541"/>
      <c r="U228" s="194"/>
      <c r="V228" s="540"/>
      <c r="W228" s="540"/>
      <c r="X228" s="540"/>
      <c r="Y228" s="540"/>
      <c r="Z228" s="540" t="s">
        <v>723</v>
      </c>
      <c r="AA228" s="540" t="s">
        <v>724</v>
      </c>
      <c r="AB228" s="540"/>
      <c r="AC228" s="540" t="s">
        <v>726</v>
      </c>
      <c r="AD228" s="540"/>
      <c r="AE228" s="540"/>
      <c r="AF228" s="540"/>
      <c r="AG228" s="540"/>
      <c r="AH228" s="540"/>
      <c r="AI228" s="540"/>
      <c r="AJ228" s="540"/>
      <c r="AK228" s="540"/>
      <c r="AL228" s="540"/>
      <c r="AM228" s="540"/>
      <c r="AN228" s="540"/>
      <c r="AO228" s="540"/>
      <c r="AP228" s="540"/>
      <c r="AQ228" s="540"/>
      <c r="AR228" s="540"/>
      <c r="AS228" s="540"/>
      <c r="AT228" s="540"/>
      <c r="AU228" s="540"/>
      <c r="AV228" s="540"/>
      <c r="AW228" s="540"/>
      <c r="AX228" s="540"/>
      <c r="AY228" s="540"/>
      <c r="AZ228" s="540"/>
      <c r="BA228" s="540"/>
      <c r="BB228" s="540"/>
      <c r="BC228" s="540"/>
      <c r="BD228" s="540"/>
      <c r="BE228" s="540"/>
      <c r="BF228" s="845">
        <v>1</v>
      </c>
      <c r="BG228" s="845">
        <v>2</v>
      </c>
      <c r="BH228" s="845">
        <v>2</v>
      </c>
      <c r="BI228" s="845">
        <v>2</v>
      </c>
      <c r="BJ228" s="845">
        <v>1</v>
      </c>
      <c r="BK228" s="845">
        <v>2</v>
      </c>
      <c r="BL228" s="845">
        <v>2</v>
      </c>
      <c r="BM228" s="845">
        <v>2</v>
      </c>
      <c r="BN228" s="845">
        <v>2</v>
      </c>
      <c r="BO228" s="845">
        <v>1</v>
      </c>
      <c r="BP228" s="845">
        <v>1</v>
      </c>
      <c r="BQ228" s="845">
        <v>2</v>
      </c>
      <c r="BR228" s="845">
        <v>2</v>
      </c>
      <c r="BS228" s="845">
        <v>1</v>
      </c>
      <c r="BT228" s="845">
        <v>2</v>
      </c>
      <c r="BU228" s="845">
        <v>2</v>
      </c>
      <c r="BV228" s="845">
        <v>2</v>
      </c>
      <c r="BW228" s="540">
        <v>1</v>
      </c>
      <c r="BX228" s="845">
        <v>2</v>
      </c>
      <c r="BY228" s="845">
        <v>2</v>
      </c>
      <c r="BZ228" s="845">
        <v>2</v>
      </c>
      <c r="CA228" s="540">
        <v>1</v>
      </c>
      <c r="CB228" s="845">
        <v>2</v>
      </c>
      <c r="CC228" s="845">
        <v>2</v>
      </c>
      <c r="CD228" s="191">
        <f>COUNTIF($BF228:$CC228,2)</f>
        <v>17</v>
      </c>
      <c r="CE228" s="867">
        <f>CD228/COUNTA($BF228:$CC228)</f>
        <v>0.70833333333333337</v>
      </c>
      <c r="CF228" s="191">
        <f>COUNTIF($BF228:$CC228,1)</f>
        <v>7</v>
      </c>
      <c r="CG228" s="867">
        <f>CF228/COUNTA($BF228:$CC228)</f>
        <v>0.29166666666666669</v>
      </c>
      <c r="CH228" s="191">
        <f>COUNTIF($BF228:$CC228,0)</f>
        <v>0</v>
      </c>
      <c r="CI228" s="868">
        <f>CH228/COUNTA($BF228:$CC228)</f>
        <v>0</v>
      </c>
      <c r="CJ228" s="541">
        <f t="shared" si="210"/>
        <v>1.7083333333333333</v>
      </c>
      <c r="CK228" s="869" t="str">
        <f t="shared" ref="CK228:CK229" si="212">IF(CJ228&gt;=1.6,"Đạt mục tiêu",IF(CJ228&gt;=1,"Cần cố gắng","Chưa đạt"))</f>
        <v>Đạt mục tiêu</v>
      </c>
    </row>
    <row r="229" spans="1:89" s="173" customFormat="1" ht="57" hidden="1" customHeight="1">
      <c r="A229" s="171">
        <v>194</v>
      </c>
      <c r="B229" s="178">
        <v>194</v>
      </c>
      <c r="C229" s="402" t="s">
        <v>479</v>
      </c>
      <c r="D229" s="244" t="s">
        <v>14</v>
      </c>
      <c r="E229" s="186" t="s">
        <v>485</v>
      </c>
      <c r="F229" s="244" t="s">
        <v>17</v>
      </c>
      <c r="G229" s="186" t="s">
        <v>490</v>
      </c>
      <c r="H229" s="542" t="s">
        <v>1183</v>
      </c>
      <c r="I229" s="540" t="s">
        <v>275</v>
      </c>
      <c r="J229" s="902" t="s">
        <v>192</v>
      </c>
      <c r="K229" s="541"/>
      <c r="L229" s="541" t="s">
        <v>16</v>
      </c>
      <c r="M229" s="541"/>
      <c r="N229" s="191"/>
      <c r="O229" s="191"/>
      <c r="P229" s="540"/>
      <c r="Q229" s="540"/>
      <c r="R229" s="540"/>
      <c r="S229" s="541"/>
      <c r="T229" s="540"/>
      <c r="U229" s="194">
        <f t="shared" si="153"/>
        <v>1</v>
      </c>
      <c r="V229" s="540"/>
      <c r="W229" s="540"/>
      <c r="X229" s="540"/>
      <c r="Y229" s="540"/>
      <c r="Z229" s="540"/>
      <c r="AA229" s="540" t="s">
        <v>726</v>
      </c>
      <c r="AB229" s="540" t="s">
        <v>724</v>
      </c>
      <c r="AC229" s="540" t="s">
        <v>723</v>
      </c>
      <c r="AD229" s="540"/>
      <c r="AE229" s="540"/>
      <c r="AF229" s="540"/>
      <c r="AG229" s="540"/>
      <c r="AH229" s="540"/>
      <c r="AI229" s="540"/>
      <c r="AJ229" s="540"/>
      <c r="AK229" s="540"/>
      <c r="AL229" s="540"/>
      <c r="AM229" s="540"/>
      <c r="AN229" s="540"/>
      <c r="AO229" s="540"/>
      <c r="AP229" s="540"/>
      <c r="AQ229" s="540"/>
      <c r="AR229" s="540"/>
      <c r="AS229" s="540"/>
      <c r="AT229" s="540"/>
      <c r="AU229" s="540"/>
      <c r="AV229" s="540"/>
      <c r="AW229" s="540"/>
      <c r="AX229" s="540"/>
      <c r="AY229" s="540"/>
      <c r="AZ229" s="540"/>
      <c r="BA229" s="540"/>
      <c r="BB229" s="540"/>
      <c r="BC229" s="540"/>
      <c r="BD229" s="540"/>
      <c r="BE229" s="540"/>
      <c r="BF229" s="845">
        <v>2</v>
      </c>
      <c r="BG229" s="845">
        <v>2</v>
      </c>
      <c r="BH229" s="845">
        <v>2</v>
      </c>
      <c r="BI229" s="845">
        <v>1</v>
      </c>
      <c r="BJ229" s="845">
        <v>2</v>
      </c>
      <c r="BK229" s="845">
        <v>2</v>
      </c>
      <c r="BL229" s="845">
        <v>2</v>
      </c>
      <c r="BM229" s="845">
        <v>2</v>
      </c>
      <c r="BN229" s="845">
        <v>2</v>
      </c>
      <c r="BO229" s="845">
        <v>1</v>
      </c>
      <c r="BP229" s="845">
        <v>1</v>
      </c>
      <c r="BQ229" s="845">
        <v>2</v>
      </c>
      <c r="BR229" s="845">
        <v>2</v>
      </c>
      <c r="BS229" s="845">
        <v>1</v>
      </c>
      <c r="BT229" s="845">
        <v>2</v>
      </c>
      <c r="BU229" s="845">
        <v>2</v>
      </c>
      <c r="BV229" s="845">
        <v>2</v>
      </c>
      <c r="BW229" s="540">
        <v>1</v>
      </c>
      <c r="BX229" s="845">
        <v>2</v>
      </c>
      <c r="BY229" s="845">
        <v>2</v>
      </c>
      <c r="BZ229" s="845">
        <v>2</v>
      </c>
      <c r="CA229" s="540">
        <v>1</v>
      </c>
      <c r="CB229" s="845">
        <v>2</v>
      </c>
      <c r="CC229" s="845">
        <v>2</v>
      </c>
      <c r="CD229" s="191">
        <f>COUNTIF($BF229:$CC229,2)</f>
        <v>18</v>
      </c>
      <c r="CE229" s="867">
        <f>CD229/COUNTA($BF229:$CC229)</f>
        <v>0.75</v>
      </c>
      <c r="CF229" s="191">
        <f>COUNTIF($BF229:$CC229,1)</f>
        <v>6</v>
      </c>
      <c r="CG229" s="867">
        <f>CF229/COUNTA($BF229:$CC229)</f>
        <v>0.25</v>
      </c>
      <c r="CH229" s="191">
        <f>COUNTIF($BF229:$CC229,0)</f>
        <v>0</v>
      </c>
      <c r="CI229" s="868">
        <f>CH229/COUNTA($BF229:$CC229)</f>
        <v>0</v>
      </c>
      <c r="CJ229" s="191">
        <f>(((CD229*2)+(CF229*1)+(CH229*0)))/COUNTA($BF229:$CC229)</f>
        <v>1.75</v>
      </c>
      <c r="CK229" s="869" t="str">
        <f t="shared" si="212"/>
        <v>Đạt mục tiêu</v>
      </c>
    </row>
    <row r="230" spans="1:89" hidden="1">
      <c r="A230" s="839">
        <v>195</v>
      </c>
      <c r="B230" s="178">
        <v>195</v>
      </c>
      <c r="C230" s="1447" t="s">
        <v>187</v>
      </c>
      <c r="D230" s="1448"/>
      <c r="E230" s="1449"/>
      <c r="F230" s="290" t="s">
        <v>316</v>
      </c>
      <c r="G230" s="290" t="s">
        <v>316</v>
      </c>
      <c r="H230" s="843" t="s">
        <v>316</v>
      </c>
      <c r="I230" s="290" t="s">
        <v>316</v>
      </c>
      <c r="J230" s="290" t="s">
        <v>316</v>
      </c>
      <c r="K230" s="225" t="s">
        <v>316</v>
      </c>
      <c r="L230" s="290" t="s">
        <v>316</v>
      </c>
      <c r="M230" s="843" t="s">
        <v>316</v>
      </c>
      <c r="N230" s="843" t="s">
        <v>316</v>
      </c>
      <c r="O230" s="290" t="s">
        <v>316</v>
      </c>
      <c r="P230" s="290" t="s">
        <v>316</v>
      </c>
      <c r="Q230" s="290" t="s">
        <v>316</v>
      </c>
      <c r="R230" s="290"/>
      <c r="S230" s="290" t="s">
        <v>316</v>
      </c>
      <c r="T230" s="290" t="s">
        <v>316</v>
      </c>
      <c r="U230" s="290" t="s">
        <v>316</v>
      </c>
      <c r="V230" s="290" t="s">
        <v>316</v>
      </c>
      <c r="W230" s="290" t="s">
        <v>316</v>
      </c>
      <c r="X230" s="290" t="s">
        <v>316</v>
      </c>
      <c r="Y230" s="290" t="s">
        <v>316</v>
      </c>
      <c r="Z230" s="290" t="s">
        <v>316</v>
      </c>
      <c r="AA230" s="290" t="s">
        <v>316</v>
      </c>
      <c r="AB230" s="290" t="s">
        <v>316</v>
      </c>
      <c r="AC230" s="290" t="s">
        <v>316</v>
      </c>
      <c r="AD230" s="290" t="s">
        <v>316</v>
      </c>
      <c r="AE230" s="290" t="s">
        <v>316</v>
      </c>
      <c r="AF230" s="290" t="s">
        <v>316</v>
      </c>
      <c r="AG230" s="290" t="s">
        <v>316</v>
      </c>
      <c r="AH230" s="843" t="s">
        <v>316</v>
      </c>
      <c r="AI230" s="843" t="s">
        <v>316</v>
      </c>
      <c r="AJ230" s="843" t="s">
        <v>316</v>
      </c>
      <c r="AK230" s="843" t="s">
        <v>316</v>
      </c>
      <c r="AL230" s="843" t="s">
        <v>316</v>
      </c>
      <c r="AM230" s="290" t="s">
        <v>316</v>
      </c>
      <c r="AN230" s="290" t="s">
        <v>316</v>
      </c>
      <c r="AO230" s="290" t="s">
        <v>316</v>
      </c>
      <c r="AP230" s="290" t="s">
        <v>316</v>
      </c>
      <c r="AQ230" s="290"/>
      <c r="AR230" s="290"/>
      <c r="AS230" s="290" t="s">
        <v>316</v>
      </c>
      <c r="AT230" s="290" t="s">
        <v>316</v>
      </c>
      <c r="AU230" s="290" t="s">
        <v>316</v>
      </c>
      <c r="AV230" s="290" t="s">
        <v>316</v>
      </c>
      <c r="AW230" s="290" t="s">
        <v>316</v>
      </c>
      <c r="AX230" s="290"/>
      <c r="AY230" s="290"/>
      <c r="AZ230" s="290" t="s">
        <v>316</v>
      </c>
      <c r="BA230" s="290"/>
      <c r="BB230" s="290"/>
      <c r="BC230" s="290" t="s">
        <v>316</v>
      </c>
      <c r="BD230" s="290"/>
      <c r="BE230" s="290" t="s">
        <v>316</v>
      </c>
      <c r="BF230" s="225" t="s">
        <v>316</v>
      </c>
      <c r="BG230" s="225" t="s">
        <v>316</v>
      </c>
      <c r="BH230" s="225" t="s">
        <v>316</v>
      </c>
      <c r="BI230" s="225" t="s">
        <v>316</v>
      </c>
      <c r="BJ230" s="225" t="s">
        <v>316</v>
      </c>
      <c r="BK230" s="225" t="s">
        <v>316</v>
      </c>
      <c r="BL230" s="225" t="s">
        <v>316</v>
      </c>
      <c r="BM230" s="225" t="s">
        <v>316</v>
      </c>
      <c r="BN230" s="225" t="s">
        <v>316</v>
      </c>
      <c r="BO230" s="225" t="s">
        <v>316</v>
      </c>
      <c r="BP230" s="225" t="s">
        <v>316</v>
      </c>
      <c r="BQ230" s="225" t="s">
        <v>316</v>
      </c>
      <c r="BR230" s="225" t="s">
        <v>316</v>
      </c>
      <c r="BS230" s="845">
        <v>1</v>
      </c>
      <c r="BT230" s="225" t="s">
        <v>316</v>
      </c>
      <c r="BU230" s="225" t="s">
        <v>316</v>
      </c>
      <c r="BV230" s="225" t="s">
        <v>316</v>
      </c>
      <c r="BW230" s="540">
        <v>1</v>
      </c>
      <c r="BX230" s="225"/>
      <c r="BY230" s="225"/>
      <c r="BZ230" s="225"/>
      <c r="CA230" s="540">
        <v>1</v>
      </c>
      <c r="CB230" s="225"/>
      <c r="CC230" s="225" t="s">
        <v>316</v>
      </c>
      <c r="CD230" s="225" t="s">
        <v>316</v>
      </c>
      <c r="CE230" s="904" t="s">
        <v>316</v>
      </c>
      <c r="CF230" s="225" t="s">
        <v>316</v>
      </c>
      <c r="CG230" s="904" t="s">
        <v>316</v>
      </c>
      <c r="CH230" s="225" t="s">
        <v>316</v>
      </c>
      <c r="CI230" s="225" t="s">
        <v>316</v>
      </c>
      <c r="CJ230" s="225" t="s">
        <v>316</v>
      </c>
      <c r="CK230" s="904" t="s">
        <v>316</v>
      </c>
    </row>
    <row r="231" spans="1:89" hidden="1">
      <c r="A231" s="839">
        <v>196</v>
      </c>
      <c r="B231" s="178">
        <v>196</v>
      </c>
      <c r="C231" s="828"/>
      <c r="D231" s="910"/>
      <c r="E231" s="827"/>
      <c r="F231" s="290" t="s">
        <v>316</v>
      </c>
      <c r="G231" s="290" t="s">
        <v>316</v>
      </c>
      <c r="H231" s="843" t="s">
        <v>316</v>
      </c>
      <c r="I231" s="290" t="s">
        <v>316</v>
      </c>
      <c r="J231" s="290" t="s">
        <v>316</v>
      </c>
      <c r="K231" s="225" t="s">
        <v>316</v>
      </c>
      <c r="L231" s="290" t="s">
        <v>316</v>
      </c>
      <c r="M231" s="843" t="s">
        <v>316</v>
      </c>
      <c r="N231" s="843" t="s">
        <v>316</v>
      </c>
      <c r="O231" s="290" t="s">
        <v>316</v>
      </c>
      <c r="P231" s="290" t="s">
        <v>316</v>
      </c>
      <c r="Q231" s="290" t="s">
        <v>316</v>
      </c>
      <c r="R231" s="290"/>
      <c r="S231" s="290" t="s">
        <v>316</v>
      </c>
      <c r="T231" s="290" t="s">
        <v>316</v>
      </c>
      <c r="U231" s="290" t="s">
        <v>316</v>
      </c>
      <c r="V231" s="290" t="s">
        <v>316</v>
      </c>
      <c r="W231" s="290" t="s">
        <v>316</v>
      </c>
      <c r="X231" s="290" t="s">
        <v>316</v>
      </c>
      <c r="Y231" s="290" t="s">
        <v>316</v>
      </c>
      <c r="Z231" s="290" t="s">
        <v>316</v>
      </c>
      <c r="AA231" s="290" t="s">
        <v>316</v>
      </c>
      <c r="AB231" s="290" t="s">
        <v>316</v>
      </c>
      <c r="AC231" s="290" t="s">
        <v>316</v>
      </c>
      <c r="AD231" s="290" t="s">
        <v>316</v>
      </c>
      <c r="AE231" s="290" t="s">
        <v>316</v>
      </c>
      <c r="AF231" s="290" t="s">
        <v>316</v>
      </c>
      <c r="AG231" s="290" t="s">
        <v>316</v>
      </c>
      <c r="AH231" s="843" t="s">
        <v>316</v>
      </c>
      <c r="AI231" s="843" t="s">
        <v>316</v>
      </c>
      <c r="AJ231" s="843" t="s">
        <v>316</v>
      </c>
      <c r="AK231" s="843" t="s">
        <v>316</v>
      </c>
      <c r="AL231" s="843" t="s">
        <v>316</v>
      </c>
      <c r="AM231" s="290" t="s">
        <v>316</v>
      </c>
      <c r="AN231" s="290" t="s">
        <v>316</v>
      </c>
      <c r="AO231" s="290" t="s">
        <v>316</v>
      </c>
      <c r="AP231" s="290" t="s">
        <v>316</v>
      </c>
      <c r="AQ231" s="290"/>
      <c r="AR231" s="290"/>
      <c r="AS231" s="290" t="s">
        <v>316</v>
      </c>
      <c r="AT231" s="290" t="s">
        <v>316</v>
      </c>
      <c r="AU231" s="290" t="s">
        <v>316</v>
      </c>
      <c r="AV231" s="290" t="s">
        <v>316</v>
      </c>
      <c r="AW231" s="290" t="s">
        <v>316</v>
      </c>
      <c r="AX231" s="290"/>
      <c r="AY231" s="290"/>
      <c r="AZ231" s="290" t="s">
        <v>316</v>
      </c>
      <c r="BA231" s="290"/>
      <c r="BB231" s="290"/>
      <c r="BC231" s="290" t="s">
        <v>316</v>
      </c>
      <c r="BD231" s="290"/>
      <c r="BE231" s="290" t="s">
        <v>316</v>
      </c>
      <c r="BF231" s="225" t="s">
        <v>316</v>
      </c>
      <c r="BG231" s="225" t="s">
        <v>316</v>
      </c>
      <c r="BH231" s="225" t="s">
        <v>316</v>
      </c>
      <c r="BI231" s="225" t="s">
        <v>316</v>
      </c>
      <c r="BJ231" s="225" t="s">
        <v>316</v>
      </c>
      <c r="BK231" s="225" t="s">
        <v>316</v>
      </c>
      <c r="BL231" s="225" t="s">
        <v>316</v>
      </c>
      <c r="BM231" s="225" t="s">
        <v>316</v>
      </c>
      <c r="BN231" s="225" t="s">
        <v>316</v>
      </c>
      <c r="BO231" s="225" t="s">
        <v>316</v>
      </c>
      <c r="BP231" s="225" t="s">
        <v>316</v>
      </c>
      <c r="BQ231" s="225" t="s">
        <v>316</v>
      </c>
      <c r="BR231" s="225" t="s">
        <v>316</v>
      </c>
      <c r="BS231" s="845">
        <v>1</v>
      </c>
      <c r="BT231" s="225" t="s">
        <v>316</v>
      </c>
      <c r="BU231" s="225" t="s">
        <v>316</v>
      </c>
      <c r="BV231" s="225" t="s">
        <v>316</v>
      </c>
      <c r="BW231" s="540">
        <v>1</v>
      </c>
      <c r="BX231" s="225"/>
      <c r="BY231" s="225"/>
      <c r="BZ231" s="225"/>
      <c r="CA231" s="540">
        <v>1</v>
      </c>
      <c r="CB231" s="225"/>
      <c r="CC231" s="225" t="s">
        <v>316</v>
      </c>
      <c r="CD231" s="225" t="s">
        <v>316</v>
      </c>
      <c r="CE231" s="904" t="s">
        <v>316</v>
      </c>
      <c r="CF231" s="225" t="s">
        <v>316</v>
      </c>
      <c r="CG231" s="904" t="s">
        <v>316</v>
      </c>
      <c r="CH231" s="225" t="s">
        <v>316</v>
      </c>
      <c r="CI231" s="225" t="s">
        <v>316</v>
      </c>
      <c r="CJ231" s="225" t="s">
        <v>316</v>
      </c>
      <c r="CK231" s="904" t="s">
        <v>316</v>
      </c>
    </row>
    <row r="232" spans="1:89" s="173" customFormat="1" ht="78.75" hidden="1">
      <c r="A232" s="171">
        <v>197</v>
      </c>
      <c r="B232" s="178">
        <v>197</v>
      </c>
      <c r="C232" s="186" t="s">
        <v>496</v>
      </c>
      <c r="D232" s="244" t="s">
        <v>14</v>
      </c>
      <c r="E232" s="911" t="s">
        <v>497</v>
      </c>
      <c r="F232" s="244" t="s">
        <v>17</v>
      </c>
      <c r="G232" s="542" t="s">
        <v>506</v>
      </c>
      <c r="H232" s="542" t="s">
        <v>1184</v>
      </c>
      <c r="I232" s="540" t="s">
        <v>275</v>
      </c>
      <c r="J232" s="902" t="s">
        <v>192</v>
      </c>
      <c r="K232" s="541"/>
      <c r="L232" s="541" t="s">
        <v>16</v>
      </c>
      <c r="M232" s="541"/>
      <c r="N232" s="191"/>
      <c r="O232" s="191"/>
      <c r="P232" s="540"/>
      <c r="Q232" s="540"/>
      <c r="R232" s="540"/>
      <c r="S232" s="541"/>
      <c r="T232" s="540"/>
      <c r="U232" s="194">
        <f t="shared" si="153"/>
        <v>1</v>
      </c>
      <c r="V232" s="540"/>
      <c r="W232" s="540"/>
      <c r="X232" s="540"/>
      <c r="Y232" s="540"/>
      <c r="Z232" s="540" t="s">
        <v>723</v>
      </c>
      <c r="AA232" s="540" t="s">
        <v>724</v>
      </c>
      <c r="AB232" s="540" t="s">
        <v>726</v>
      </c>
      <c r="AC232" s="540" t="s">
        <v>724</v>
      </c>
      <c r="AD232" s="540"/>
      <c r="AE232" s="540"/>
      <c r="AF232" s="540"/>
      <c r="AG232" s="540"/>
      <c r="AH232" s="540"/>
      <c r="AI232" s="540"/>
      <c r="AJ232" s="540"/>
      <c r="AK232" s="540"/>
      <c r="AL232" s="540"/>
      <c r="AM232" s="540"/>
      <c r="AN232" s="540"/>
      <c r="AO232" s="540"/>
      <c r="AP232" s="540"/>
      <c r="AQ232" s="540"/>
      <c r="AR232" s="540"/>
      <c r="AS232" s="540"/>
      <c r="AT232" s="540"/>
      <c r="AU232" s="540"/>
      <c r="AV232" s="540"/>
      <c r="AW232" s="540"/>
      <c r="AX232" s="540"/>
      <c r="AY232" s="540"/>
      <c r="AZ232" s="540"/>
      <c r="BA232" s="540"/>
      <c r="BB232" s="540"/>
      <c r="BC232" s="540"/>
      <c r="BD232" s="540"/>
      <c r="BE232" s="540"/>
      <c r="BF232" s="845">
        <v>1</v>
      </c>
      <c r="BG232" s="845">
        <v>2</v>
      </c>
      <c r="BH232" s="845">
        <v>2</v>
      </c>
      <c r="BI232" s="845">
        <v>2</v>
      </c>
      <c r="BJ232" s="845">
        <v>1</v>
      </c>
      <c r="BK232" s="845">
        <v>2</v>
      </c>
      <c r="BL232" s="845">
        <v>2</v>
      </c>
      <c r="BM232" s="845">
        <v>2</v>
      </c>
      <c r="BN232" s="845">
        <v>2</v>
      </c>
      <c r="BO232" s="845">
        <v>1</v>
      </c>
      <c r="BP232" s="845">
        <v>1</v>
      </c>
      <c r="BQ232" s="845">
        <v>2</v>
      </c>
      <c r="BR232" s="845">
        <v>2</v>
      </c>
      <c r="BS232" s="845">
        <v>1</v>
      </c>
      <c r="BT232" s="845">
        <v>2</v>
      </c>
      <c r="BU232" s="845">
        <v>2</v>
      </c>
      <c r="BV232" s="845">
        <v>2</v>
      </c>
      <c r="BW232" s="540">
        <v>1</v>
      </c>
      <c r="BX232" s="845">
        <v>2</v>
      </c>
      <c r="BY232" s="845">
        <v>2</v>
      </c>
      <c r="BZ232" s="845">
        <v>2</v>
      </c>
      <c r="CA232" s="540">
        <v>1</v>
      </c>
      <c r="CB232" s="845">
        <v>2</v>
      </c>
      <c r="CC232" s="845">
        <v>2</v>
      </c>
      <c r="CD232" s="541">
        <f t="shared" ref="CD232:CD240" si="213">COUNTIF($BF232:$CC232,2)</f>
        <v>17</v>
      </c>
      <c r="CE232" s="879">
        <f t="shared" ref="CE232:CE240" si="214">CD232/COUNTA($BF232:$CC232)</f>
        <v>0.70833333333333337</v>
      </c>
      <c r="CF232" s="541">
        <f t="shared" ref="CF232:CF240" si="215">COUNTIF($BF232:$CC232,1)</f>
        <v>7</v>
      </c>
      <c r="CG232" s="879">
        <f t="shared" ref="CG232:CG240" si="216">CF232/COUNTA($BF232:$CC232)</f>
        <v>0.29166666666666669</v>
      </c>
      <c r="CH232" s="541">
        <f t="shared" ref="CH232:CH240" si="217">COUNTIF($BF232:$CC232,0)</f>
        <v>0</v>
      </c>
      <c r="CI232" s="868">
        <f t="shared" ref="CI232:CI240" si="218">CH232/COUNTA($BF232:$CC232)</f>
        <v>0</v>
      </c>
      <c r="CJ232" s="541">
        <f t="shared" ref="CJ232:CJ240" si="219">(((CD232*2)+(CF232*1)+(CH232*0)))/COUNTA($BF232:$CC232)</f>
        <v>1.7083333333333333</v>
      </c>
      <c r="CK232" s="874" t="str">
        <f>IF(CJ232&gt;=1.6,"Đạt mục tiêu",IF(CJ232&gt;=1,"Cần cố gắng","Chưa đạt"))</f>
        <v>Đạt mục tiêu</v>
      </c>
    </row>
    <row r="233" spans="1:89" s="173" customFormat="1" ht="78.75" hidden="1">
      <c r="A233" s="171">
        <v>198</v>
      </c>
      <c r="B233" s="178">
        <v>198</v>
      </c>
      <c r="C233" s="186" t="s">
        <v>498</v>
      </c>
      <c r="D233" s="244" t="s">
        <v>14</v>
      </c>
      <c r="E233" s="212" t="s">
        <v>499</v>
      </c>
      <c r="F233" s="244" t="s">
        <v>17</v>
      </c>
      <c r="G233" s="402" t="s">
        <v>1185</v>
      </c>
      <c r="H233" s="542" t="s">
        <v>1186</v>
      </c>
      <c r="I233" s="540" t="s">
        <v>275</v>
      </c>
      <c r="J233" s="902" t="s">
        <v>192</v>
      </c>
      <c r="K233" s="541"/>
      <c r="L233" s="541"/>
      <c r="M233" s="541"/>
      <c r="N233" s="191"/>
      <c r="O233" s="261" t="s">
        <v>16</v>
      </c>
      <c r="P233" s="540"/>
      <c r="Q233" s="540"/>
      <c r="R233" s="540"/>
      <c r="S233" s="541"/>
      <c r="T233" s="540"/>
      <c r="U233" s="194">
        <f t="shared" si="153"/>
        <v>1</v>
      </c>
      <c r="V233" s="540"/>
      <c r="W233" s="540"/>
      <c r="X233" s="540"/>
      <c r="Y233" s="540"/>
      <c r="Z233" s="540"/>
      <c r="AA233" s="540"/>
      <c r="AB233" s="540"/>
      <c r="AC233" s="540"/>
      <c r="AD233" s="540"/>
      <c r="AE233" s="540"/>
      <c r="AF233" s="540"/>
      <c r="AG233" s="540"/>
      <c r="AH233" s="540"/>
      <c r="AI233" s="540"/>
      <c r="AJ233" s="540"/>
      <c r="AK233" s="540"/>
      <c r="AL233" s="540"/>
      <c r="AM233" s="540" t="s">
        <v>723</v>
      </c>
      <c r="AN233" s="540" t="s">
        <v>724</v>
      </c>
      <c r="AO233" s="540" t="s">
        <v>723</v>
      </c>
      <c r="AP233" s="540" t="s">
        <v>727</v>
      </c>
      <c r="AQ233" s="540"/>
      <c r="AR233" s="540"/>
      <c r="AS233" s="540"/>
      <c r="AT233" s="540"/>
      <c r="AU233" s="540"/>
      <c r="AV233" s="540"/>
      <c r="AW233" s="540"/>
      <c r="AX233" s="540"/>
      <c r="AY233" s="540"/>
      <c r="AZ233" s="540"/>
      <c r="BA233" s="540"/>
      <c r="BB233" s="540"/>
      <c r="BC233" s="540"/>
      <c r="BD233" s="540"/>
      <c r="BE233" s="540"/>
      <c r="BF233" s="540">
        <v>2</v>
      </c>
      <c r="BG233" s="540">
        <v>2</v>
      </c>
      <c r="BH233" s="540">
        <v>2</v>
      </c>
      <c r="BI233" s="540">
        <v>2</v>
      </c>
      <c r="BJ233" s="540">
        <v>2</v>
      </c>
      <c r="BK233" s="540">
        <v>2</v>
      </c>
      <c r="BL233" s="540">
        <v>2</v>
      </c>
      <c r="BM233" s="540">
        <v>1</v>
      </c>
      <c r="BN233" s="540">
        <v>2</v>
      </c>
      <c r="BO233" s="540">
        <v>2</v>
      </c>
      <c r="BP233" s="540">
        <v>2</v>
      </c>
      <c r="BQ233" s="540">
        <v>2</v>
      </c>
      <c r="BR233" s="540">
        <v>2</v>
      </c>
      <c r="BS233" s="845">
        <v>1</v>
      </c>
      <c r="BT233" s="540">
        <v>1</v>
      </c>
      <c r="BU233" s="540">
        <v>1</v>
      </c>
      <c r="BV233" s="540">
        <v>2</v>
      </c>
      <c r="BW233" s="540">
        <v>1</v>
      </c>
      <c r="BX233" s="540">
        <v>2</v>
      </c>
      <c r="BY233" s="540">
        <v>2</v>
      </c>
      <c r="BZ233" s="540">
        <v>2</v>
      </c>
      <c r="CA233" s="540">
        <v>1</v>
      </c>
      <c r="CB233" s="540">
        <v>2</v>
      </c>
      <c r="CC233" s="540">
        <v>2</v>
      </c>
      <c r="CD233" s="541">
        <f t="shared" si="213"/>
        <v>18</v>
      </c>
      <c r="CE233" s="873">
        <f t="shared" si="214"/>
        <v>0.75</v>
      </c>
      <c r="CF233" s="541">
        <f t="shared" si="215"/>
        <v>6</v>
      </c>
      <c r="CG233" s="873">
        <f t="shared" si="216"/>
        <v>0.25</v>
      </c>
      <c r="CH233" s="541">
        <f t="shared" si="217"/>
        <v>0</v>
      </c>
      <c r="CI233" s="873">
        <f t="shared" si="218"/>
        <v>0</v>
      </c>
      <c r="CJ233" s="541">
        <f t="shared" si="219"/>
        <v>1.75</v>
      </c>
      <c r="CK233" s="874" t="str">
        <f>IF(CJ233&gt;=1.6,"Đạt mục tiêu",IF(CJ233&gt;=1,"Cần cố gắng","Chưa đạt"))</f>
        <v>Đạt mục tiêu</v>
      </c>
    </row>
    <row r="234" spans="1:89" ht="78.75" hidden="1">
      <c r="A234" s="839">
        <v>199</v>
      </c>
      <c r="B234" s="178">
        <v>199</v>
      </c>
      <c r="C234" s="212" t="s">
        <v>500</v>
      </c>
      <c r="D234" s="244" t="s">
        <v>14</v>
      </c>
      <c r="E234" s="911" t="s">
        <v>509</v>
      </c>
      <c r="F234" s="244" t="s">
        <v>17</v>
      </c>
      <c r="G234" s="212" t="s">
        <v>510</v>
      </c>
      <c r="H234" s="542" t="s">
        <v>1047</v>
      </c>
      <c r="I234" s="540" t="s">
        <v>275</v>
      </c>
      <c r="J234" s="902" t="s">
        <v>192</v>
      </c>
      <c r="K234" s="839" t="s">
        <v>16</v>
      </c>
      <c r="L234" s="541"/>
      <c r="M234" s="541"/>
      <c r="N234" s="191"/>
      <c r="O234" s="191"/>
      <c r="P234" s="540"/>
      <c r="Q234" s="540"/>
      <c r="R234" s="540"/>
      <c r="S234" s="541"/>
      <c r="T234" s="540"/>
      <c r="U234" s="194">
        <f t="shared" si="153"/>
        <v>1</v>
      </c>
      <c r="V234" s="540" t="s">
        <v>726</v>
      </c>
      <c r="W234" s="540" t="s">
        <v>726</v>
      </c>
      <c r="X234" s="540" t="s">
        <v>724</v>
      </c>
      <c r="Y234" s="540" t="s">
        <v>723</v>
      </c>
      <c r="Z234" s="540"/>
      <c r="AA234" s="540"/>
      <c r="AB234" s="540"/>
      <c r="AC234" s="540"/>
      <c r="AD234" s="540"/>
      <c r="AE234" s="540"/>
      <c r="AF234" s="540"/>
      <c r="AG234" s="540"/>
      <c r="AH234" s="540"/>
      <c r="AI234" s="540"/>
      <c r="AJ234" s="540"/>
      <c r="AK234" s="540"/>
      <c r="AL234" s="540"/>
      <c r="AM234" s="540"/>
      <c r="AN234" s="540"/>
      <c r="AO234" s="540"/>
      <c r="AP234" s="540"/>
      <c r="AQ234" s="540"/>
      <c r="AR234" s="540"/>
      <c r="AS234" s="540"/>
      <c r="AT234" s="540"/>
      <c r="AU234" s="540"/>
      <c r="AV234" s="540"/>
      <c r="AW234" s="540"/>
      <c r="AX234" s="540"/>
      <c r="AY234" s="540"/>
      <c r="AZ234" s="540"/>
      <c r="BA234" s="540"/>
      <c r="BB234" s="540"/>
      <c r="BC234" s="540"/>
      <c r="BD234" s="540"/>
      <c r="BE234" s="540"/>
      <c r="BF234" s="836" t="s">
        <v>281</v>
      </c>
      <c r="BG234" s="836" t="s">
        <v>281</v>
      </c>
      <c r="BH234" s="836" t="s">
        <v>1160</v>
      </c>
      <c r="BI234" s="836" t="s">
        <v>281</v>
      </c>
      <c r="BJ234" s="836" t="s">
        <v>1160</v>
      </c>
      <c r="BK234" s="836" t="s">
        <v>1160</v>
      </c>
      <c r="BL234" s="836" t="s">
        <v>1160</v>
      </c>
      <c r="BM234" s="836" t="s">
        <v>281</v>
      </c>
      <c r="BN234" s="836" t="s">
        <v>281</v>
      </c>
      <c r="BO234" s="836" t="s">
        <v>281</v>
      </c>
      <c r="BP234" s="836" t="s">
        <v>281</v>
      </c>
      <c r="BQ234" s="836" t="s">
        <v>281</v>
      </c>
      <c r="BR234" s="836" t="s">
        <v>281</v>
      </c>
      <c r="BS234" s="845">
        <v>1</v>
      </c>
      <c r="BT234" s="836" t="s">
        <v>281</v>
      </c>
      <c r="BU234" s="836" t="s">
        <v>281</v>
      </c>
      <c r="BV234" s="836" t="s">
        <v>281</v>
      </c>
      <c r="BW234" s="540">
        <v>1</v>
      </c>
      <c r="BX234" s="836" t="s">
        <v>281</v>
      </c>
      <c r="BY234" s="836" t="s">
        <v>281</v>
      </c>
      <c r="BZ234" s="836" t="s">
        <v>281</v>
      </c>
      <c r="CA234" s="540">
        <v>1</v>
      </c>
      <c r="CB234" s="836" t="s">
        <v>281</v>
      </c>
      <c r="CC234" s="836" t="s">
        <v>281</v>
      </c>
      <c r="CD234" s="839">
        <f t="shared" si="213"/>
        <v>17</v>
      </c>
      <c r="CE234" s="865">
        <f t="shared" si="214"/>
        <v>0.70833333333333337</v>
      </c>
      <c r="CF234" s="839">
        <f t="shared" si="215"/>
        <v>7</v>
      </c>
      <c r="CG234" s="865">
        <f t="shared" si="216"/>
        <v>0.29166666666666669</v>
      </c>
      <c r="CH234" s="839">
        <f t="shared" si="217"/>
        <v>0</v>
      </c>
      <c r="CI234" s="866">
        <f t="shared" si="218"/>
        <v>0</v>
      </c>
      <c r="CJ234" s="839">
        <f t="shared" si="219"/>
        <v>1.7083333333333333</v>
      </c>
      <c r="CK234" s="854" t="str">
        <f>IF(CJ234&gt;=1.6,"Đạt mục tiêu",IF(CJ234&gt;=1,"Cần cố gắng","Chưa đạt"))</f>
        <v>Đạt mục tiêu</v>
      </c>
    </row>
    <row r="235" spans="1:89" s="173" customFormat="1" ht="78.75" hidden="1">
      <c r="A235" s="171">
        <v>200</v>
      </c>
      <c r="B235" s="178">
        <v>200</v>
      </c>
      <c r="C235" s="186" t="s">
        <v>500</v>
      </c>
      <c r="D235" s="244" t="s">
        <v>14</v>
      </c>
      <c r="E235" s="911" t="s">
        <v>509</v>
      </c>
      <c r="F235" s="244" t="s">
        <v>17</v>
      </c>
      <c r="G235" s="212" t="s">
        <v>514</v>
      </c>
      <c r="H235" s="542" t="s">
        <v>1053</v>
      </c>
      <c r="I235" s="540" t="s">
        <v>275</v>
      </c>
      <c r="J235" s="902" t="s">
        <v>192</v>
      </c>
      <c r="K235" s="541"/>
      <c r="L235" s="541" t="s">
        <v>16</v>
      </c>
      <c r="M235" s="541"/>
      <c r="N235" s="191"/>
      <c r="O235" s="191"/>
      <c r="P235" s="540"/>
      <c r="Q235" s="540"/>
      <c r="R235" s="540"/>
      <c r="S235" s="541"/>
      <c r="T235" s="540"/>
      <c r="U235" s="194">
        <f t="shared" si="153"/>
        <v>1</v>
      </c>
      <c r="V235" s="540"/>
      <c r="W235" s="540"/>
      <c r="X235" s="540"/>
      <c r="Y235" s="540"/>
      <c r="Z235" s="540" t="s">
        <v>724</v>
      </c>
      <c r="AA235" s="540" t="s">
        <v>726</v>
      </c>
      <c r="AB235" s="540" t="s">
        <v>723</v>
      </c>
      <c r="AC235" s="540"/>
      <c r="AD235" s="540"/>
      <c r="AE235" s="540"/>
      <c r="AF235" s="540"/>
      <c r="AG235" s="540"/>
      <c r="AH235" s="540"/>
      <c r="AI235" s="540"/>
      <c r="AJ235" s="540"/>
      <c r="AK235" s="540"/>
      <c r="AL235" s="540"/>
      <c r="AM235" s="540"/>
      <c r="AN235" s="540"/>
      <c r="AO235" s="540"/>
      <c r="AP235" s="540"/>
      <c r="AQ235" s="540"/>
      <c r="AR235" s="540"/>
      <c r="AS235" s="540"/>
      <c r="AT235" s="540"/>
      <c r="AU235" s="540"/>
      <c r="AV235" s="540"/>
      <c r="AW235" s="540"/>
      <c r="AX235" s="540"/>
      <c r="AY235" s="540"/>
      <c r="AZ235" s="540"/>
      <c r="BA235" s="540"/>
      <c r="BB235" s="540"/>
      <c r="BC235" s="540"/>
      <c r="BD235" s="540"/>
      <c r="BE235" s="540"/>
      <c r="BF235" s="845">
        <v>2</v>
      </c>
      <c r="BG235" s="845">
        <v>2</v>
      </c>
      <c r="BH235" s="845">
        <v>2</v>
      </c>
      <c r="BI235" s="845">
        <v>1</v>
      </c>
      <c r="BJ235" s="845">
        <v>2</v>
      </c>
      <c r="BK235" s="845">
        <v>2</v>
      </c>
      <c r="BL235" s="845">
        <v>2</v>
      </c>
      <c r="BM235" s="845">
        <v>2</v>
      </c>
      <c r="BN235" s="845">
        <v>2</v>
      </c>
      <c r="BO235" s="845">
        <v>1</v>
      </c>
      <c r="BP235" s="845">
        <v>1</v>
      </c>
      <c r="BQ235" s="845">
        <v>2</v>
      </c>
      <c r="BR235" s="845">
        <v>2</v>
      </c>
      <c r="BS235" s="845">
        <v>1</v>
      </c>
      <c r="BT235" s="845">
        <v>2</v>
      </c>
      <c r="BU235" s="845">
        <v>2</v>
      </c>
      <c r="BV235" s="845">
        <v>2</v>
      </c>
      <c r="BW235" s="540">
        <v>1</v>
      </c>
      <c r="BX235" s="845">
        <v>2</v>
      </c>
      <c r="BY235" s="845">
        <v>2</v>
      </c>
      <c r="BZ235" s="845">
        <v>2</v>
      </c>
      <c r="CA235" s="540">
        <v>1</v>
      </c>
      <c r="CB235" s="845">
        <v>2</v>
      </c>
      <c r="CC235" s="845">
        <v>2</v>
      </c>
      <c r="CD235" s="541">
        <f t="shared" si="213"/>
        <v>18</v>
      </c>
      <c r="CE235" s="879">
        <f t="shared" si="214"/>
        <v>0.75</v>
      </c>
      <c r="CF235" s="541">
        <f t="shared" si="215"/>
        <v>6</v>
      </c>
      <c r="CG235" s="879">
        <f t="shared" si="216"/>
        <v>0.25</v>
      </c>
      <c r="CH235" s="541">
        <f t="shared" si="217"/>
        <v>0</v>
      </c>
      <c r="CI235" s="868">
        <f t="shared" si="218"/>
        <v>0</v>
      </c>
      <c r="CJ235" s="541">
        <f t="shared" si="219"/>
        <v>1.75</v>
      </c>
      <c r="CK235" s="874" t="str">
        <f>IF(CJ235&gt;=1.6,"Đạt mục tiêu",IF(CJ235&gt;=1,"Cần cố gắng","Chưa đạt"))</f>
        <v>Đạt mục tiêu</v>
      </c>
    </row>
    <row r="236" spans="1:89" s="170" customFormat="1" ht="78.75" hidden="1">
      <c r="A236" s="171">
        <v>201</v>
      </c>
      <c r="B236" s="178">
        <v>201</v>
      </c>
      <c r="C236" s="186" t="s">
        <v>500</v>
      </c>
      <c r="D236" s="244" t="s">
        <v>14</v>
      </c>
      <c r="E236" s="911" t="s">
        <v>509</v>
      </c>
      <c r="F236" s="244" t="s">
        <v>17</v>
      </c>
      <c r="G236" s="212" t="s">
        <v>515</v>
      </c>
      <c r="H236" s="210" t="s">
        <v>717</v>
      </c>
      <c r="I236" s="840" t="s">
        <v>275</v>
      </c>
      <c r="J236" s="836" t="s">
        <v>192</v>
      </c>
      <c r="K236" s="416"/>
      <c r="L236" s="416"/>
      <c r="M236" s="416" t="s">
        <v>16</v>
      </c>
      <c r="N236" s="416"/>
      <c r="O236" s="416"/>
      <c r="P236" s="840"/>
      <c r="Q236" s="840"/>
      <c r="R236" s="840"/>
      <c r="S236" s="416"/>
      <c r="T236" s="840"/>
      <c r="U236" s="237">
        <f t="shared" si="153"/>
        <v>1</v>
      </c>
      <c r="V236" s="840"/>
      <c r="W236" s="840"/>
      <c r="X236" s="840"/>
      <c r="Y236" s="840"/>
      <c r="Z236" s="840"/>
      <c r="AA236" s="840"/>
      <c r="AB236" s="840"/>
      <c r="AC236" s="840"/>
      <c r="AD236" s="840" t="s">
        <v>726</v>
      </c>
      <c r="AE236" s="840" t="s">
        <v>724</v>
      </c>
      <c r="AF236" s="840" t="s">
        <v>723</v>
      </c>
      <c r="AG236" s="840" t="s">
        <v>723</v>
      </c>
      <c r="AH236" s="840"/>
      <c r="AI236" s="840"/>
      <c r="AJ236" s="840"/>
      <c r="AK236" s="840"/>
      <c r="AL236" s="840"/>
      <c r="AM236" s="840"/>
      <c r="AN236" s="840"/>
      <c r="AO236" s="840"/>
      <c r="AP236" s="840"/>
      <c r="AQ236" s="840"/>
      <c r="AR236" s="840"/>
      <c r="AS236" s="840"/>
      <c r="AT236" s="840"/>
      <c r="AU236" s="840"/>
      <c r="AV236" s="840"/>
      <c r="AW236" s="840"/>
      <c r="AX236" s="840"/>
      <c r="AY236" s="840"/>
      <c r="AZ236" s="840"/>
      <c r="BA236" s="840"/>
      <c r="BB236" s="840"/>
      <c r="BC236" s="840"/>
      <c r="BD236" s="840"/>
      <c r="BE236" s="840"/>
      <c r="BF236" s="840">
        <v>2</v>
      </c>
      <c r="BG236" s="840">
        <v>1</v>
      </c>
      <c r="BH236" s="840">
        <v>2</v>
      </c>
      <c r="BI236" s="840">
        <v>2</v>
      </c>
      <c r="BJ236" s="840">
        <v>2</v>
      </c>
      <c r="BK236" s="840">
        <v>2</v>
      </c>
      <c r="BL236" s="840">
        <v>2</v>
      </c>
      <c r="BM236" s="840">
        <v>2</v>
      </c>
      <c r="BN236" s="840">
        <v>2</v>
      </c>
      <c r="BO236" s="840">
        <v>2</v>
      </c>
      <c r="BP236" s="840">
        <v>2</v>
      </c>
      <c r="BQ236" s="840">
        <v>2</v>
      </c>
      <c r="BR236" s="840">
        <v>2</v>
      </c>
      <c r="BS236" s="845">
        <v>1</v>
      </c>
      <c r="BT236" s="840">
        <v>1</v>
      </c>
      <c r="BU236" s="840">
        <v>2</v>
      </c>
      <c r="BV236" s="840">
        <v>2</v>
      </c>
      <c r="BW236" s="540">
        <v>1</v>
      </c>
      <c r="BX236" s="840">
        <v>2</v>
      </c>
      <c r="BY236" s="840">
        <v>2</v>
      </c>
      <c r="BZ236" s="840">
        <v>2</v>
      </c>
      <c r="CA236" s="540">
        <v>1</v>
      </c>
      <c r="CB236" s="840">
        <v>2</v>
      </c>
      <c r="CC236" s="840">
        <v>2</v>
      </c>
      <c r="CD236" s="888">
        <f t="shared" si="213"/>
        <v>19</v>
      </c>
      <c r="CE236" s="889">
        <f t="shared" si="214"/>
        <v>0.79166666666666663</v>
      </c>
      <c r="CF236" s="888">
        <f t="shared" si="215"/>
        <v>5</v>
      </c>
      <c r="CG236" s="889">
        <f t="shared" si="216"/>
        <v>0.20833333333333334</v>
      </c>
      <c r="CH236" s="888">
        <f t="shared" si="217"/>
        <v>0</v>
      </c>
      <c r="CI236" s="890">
        <f t="shared" si="218"/>
        <v>0</v>
      </c>
      <c r="CJ236" s="888">
        <f t="shared" si="219"/>
        <v>1.7916666666666667</v>
      </c>
      <c r="CK236" s="891" t="str">
        <f t="shared" ref="CK236" si="220">IF(CJ236&gt;=1.6,"Đạt mục tiêu",IF(CJ236&gt;=1,"Cần cố gắng","Chưa đạt"))</f>
        <v>Đạt mục tiêu</v>
      </c>
    </row>
    <row r="237" spans="1:89" ht="78.75" hidden="1">
      <c r="A237" s="839">
        <v>202</v>
      </c>
      <c r="B237" s="178">
        <v>202</v>
      </c>
      <c r="C237" s="212" t="s">
        <v>500</v>
      </c>
      <c r="D237" s="244" t="s">
        <v>14</v>
      </c>
      <c r="E237" s="212" t="s">
        <v>509</v>
      </c>
      <c r="F237" s="244" t="s">
        <v>17</v>
      </c>
      <c r="G237" s="911" t="s">
        <v>516</v>
      </c>
      <c r="H237" s="240" t="s">
        <v>962</v>
      </c>
      <c r="I237" s="540" t="s">
        <v>275</v>
      </c>
      <c r="J237" s="902" t="s">
        <v>192</v>
      </c>
      <c r="K237" s="541"/>
      <c r="L237" s="541"/>
      <c r="M237" s="541"/>
      <c r="N237" s="839" t="s">
        <v>16</v>
      </c>
      <c r="O237" s="191"/>
      <c r="P237" s="540"/>
      <c r="Q237" s="540"/>
      <c r="R237" s="540"/>
      <c r="S237" s="541"/>
      <c r="T237" s="540"/>
      <c r="U237" s="194">
        <f t="shared" si="153"/>
        <v>1</v>
      </c>
      <c r="V237" s="540"/>
      <c r="W237" s="540"/>
      <c r="X237" s="540"/>
      <c r="Y237" s="540"/>
      <c r="Z237" s="540"/>
      <c r="AA237" s="540"/>
      <c r="AB237" s="540"/>
      <c r="AC237" s="540"/>
      <c r="AD237" s="540"/>
      <c r="AE237" s="540"/>
      <c r="AF237" s="540"/>
      <c r="AG237" s="540"/>
      <c r="AH237" s="839" t="s">
        <v>723</v>
      </c>
      <c r="AI237" s="839" t="s">
        <v>723</v>
      </c>
      <c r="AJ237" s="839" t="s">
        <v>726</v>
      </c>
      <c r="AK237" s="839" t="s">
        <v>723</v>
      </c>
      <c r="AL237" s="839" t="s">
        <v>726</v>
      </c>
      <c r="AM237" s="540"/>
      <c r="AN237" s="540"/>
      <c r="AO237" s="540"/>
      <c r="AP237" s="540"/>
      <c r="AQ237" s="540"/>
      <c r="AR237" s="540"/>
      <c r="AS237" s="540"/>
      <c r="AT237" s="540"/>
      <c r="AU237" s="540"/>
      <c r="AV237" s="540"/>
      <c r="AW237" s="540"/>
      <c r="AX237" s="540"/>
      <c r="AY237" s="540"/>
      <c r="AZ237" s="540"/>
      <c r="BA237" s="540"/>
      <c r="BB237" s="540"/>
      <c r="BC237" s="540"/>
      <c r="BD237" s="540"/>
      <c r="BE237" s="540"/>
      <c r="BF237" s="540">
        <v>2</v>
      </c>
      <c r="BG237" s="540">
        <v>2</v>
      </c>
      <c r="BH237" s="540">
        <v>2</v>
      </c>
      <c r="BI237" s="540">
        <v>2</v>
      </c>
      <c r="BJ237" s="540">
        <v>2</v>
      </c>
      <c r="BK237" s="540">
        <v>1</v>
      </c>
      <c r="BL237" s="540">
        <v>2</v>
      </c>
      <c r="BM237" s="540">
        <v>1</v>
      </c>
      <c r="BN237" s="540">
        <v>2</v>
      </c>
      <c r="BO237" s="540">
        <v>2</v>
      </c>
      <c r="BP237" s="540">
        <v>2</v>
      </c>
      <c r="BQ237" s="540">
        <v>2</v>
      </c>
      <c r="BR237" s="540">
        <v>2</v>
      </c>
      <c r="BS237" s="845">
        <v>1</v>
      </c>
      <c r="BT237" s="540">
        <v>2</v>
      </c>
      <c r="BU237" s="540">
        <v>1</v>
      </c>
      <c r="BV237" s="540">
        <v>2</v>
      </c>
      <c r="BW237" s="540">
        <v>1</v>
      </c>
      <c r="BX237" s="540">
        <v>2</v>
      </c>
      <c r="BY237" s="540">
        <v>2</v>
      </c>
      <c r="BZ237" s="540">
        <v>2</v>
      </c>
      <c r="CA237" s="540">
        <v>1</v>
      </c>
      <c r="CB237" s="540">
        <v>2</v>
      </c>
      <c r="CC237" s="540">
        <v>2</v>
      </c>
      <c r="CD237" s="541">
        <f t="shared" si="213"/>
        <v>18</v>
      </c>
      <c r="CE237" s="873">
        <f t="shared" si="214"/>
        <v>0.75</v>
      </c>
      <c r="CF237" s="541">
        <f t="shared" si="215"/>
        <v>6</v>
      </c>
      <c r="CG237" s="873">
        <f t="shared" si="216"/>
        <v>0.25</v>
      </c>
      <c r="CH237" s="541">
        <f t="shared" si="217"/>
        <v>0</v>
      </c>
      <c r="CI237" s="873">
        <f t="shared" si="218"/>
        <v>0</v>
      </c>
      <c r="CJ237" s="541">
        <f t="shared" si="219"/>
        <v>1.75</v>
      </c>
      <c r="CK237" s="874" t="str">
        <f>IF(CJ229&gt;=1.6,"Đạt mục tiêu",IF(CJ229&gt;=1,"Cần cố gắng","Chưa đạt"))</f>
        <v>Đạt mục tiêu</v>
      </c>
    </row>
    <row r="238" spans="1:89" s="173" customFormat="1" ht="78.75" hidden="1">
      <c r="A238" s="171">
        <v>203</v>
      </c>
      <c r="B238" s="178">
        <v>203</v>
      </c>
      <c r="C238" s="186" t="s">
        <v>500</v>
      </c>
      <c r="D238" s="244" t="s">
        <v>14</v>
      </c>
      <c r="E238" s="911" t="s">
        <v>509</v>
      </c>
      <c r="F238" s="244" t="s">
        <v>17</v>
      </c>
      <c r="G238" s="212" t="s">
        <v>1400</v>
      </c>
      <c r="H238" s="542" t="s">
        <v>718</v>
      </c>
      <c r="I238" s="540" t="s">
        <v>275</v>
      </c>
      <c r="J238" s="902" t="s">
        <v>192</v>
      </c>
      <c r="K238" s="541"/>
      <c r="L238" s="541"/>
      <c r="M238" s="541"/>
      <c r="N238" s="191"/>
      <c r="O238" s="191"/>
      <c r="P238" s="541" t="s">
        <v>16</v>
      </c>
      <c r="Q238" s="540"/>
      <c r="R238" s="540"/>
      <c r="S238" s="541"/>
      <c r="T238" s="540"/>
      <c r="U238" s="194">
        <f t="shared" si="153"/>
        <v>1</v>
      </c>
      <c r="V238" s="540"/>
      <c r="W238" s="540"/>
      <c r="X238" s="540"/>
      <c r="Y238" s="540"/>
      <c r="Z238" s="540"/>
      <c r="AA238" s="540"/>
      <c r="AB238" s="540"/>
      <c r="AC238" s="540"/>
      <c r="AD238" s="540"/>
      <c r="AE238" s="540"/>
      <c r="AF238" s="540"/>
      <c r="AG238" s="540"/>
      <c r="AH238" s="540"/>
      <c r="AI238" s="540"/>
      <c r="AJ238" s="540"/>
      <c r="AK238" s="540"/>
      <c r="AL238" s="540"/>
      <c r="AM238" s="540"/>
      <c r="AN238" s="540"/>
      <c r="AO238" s="540"/>
      <c r="AP238" s="540"/>
      <c r="AQ238" s="540" t="s">
        <v>724</v>
      </c>
      <c r="AR238" s="540" t="s">
        <v>726</v>
      </c>
      <c r="AS238" s="540" t="s">
        <v>723</v>
      </c>
      <c r="AT238" s="540"/>
      <c r="AU238" s="540"/>
      <c r="AV238" s="540"/>
      <c r="AW238" s="540"/>
      <c r="AX238" s="540"/>
      <c r="AY238" s="540"/>
      <c r="AZ238" s="540"/>
      <c r="BA238" s="540"/>
      <c r="BB238" s="540"/>
      <c r="BC238" s="540"/>
      <c r="BD238" s="540"/>
      <c r="BE238" s="540"/>
      <c r="BF238" s="540">
        <v>2</v>
      </c>
      <c r="BG238" s="540">
        <v>2</v>
      </c>
      <c r="BH238" s="540">
        <v>2</v>
      </c>
      <c r="BI238" s="540">
        <v>2</v>
      </c>
      <c r="BJ238" s="540">
        <v>2</v>
      </c>
      <c r="BK238" s="540">
        <v>1</v>
      </c>
      <c r="BL238" s="540">
        <v>2</v>
      </c>
      <c r="BM238" s="540">
        <v>1</v>
      </c>
      <c r="BN238" s="540">
        <v>2</v>
      </c>
      <c r="BO238" s="540">
        <v>2</v>
      </c>
      <c r="BP238" s="540">
        <v>2</v>
      </c>
      <c r="BQ238" s="540">
        <v>2</v>
      </c>
      <c r="BR238" s="540">
        <v>2</v>
      </c>
      <c r="BS238" s="845">
        <v>1</v>
      </c>
      <c r="BT238" s="540">
        <v>2</v>
      </c>
      <c r="BU238" s="540">
        <v>1</v>
      </c>
      <c r="BV238" s="540">
        <v>2</v>
      </c>
      <c r="BW238" s="540">
        <v>1</v>
      </c>
      <c r="BX238" s="540">
        <v>2</v>
      </c>
      <c r="BY238" s="540">
        <v>2</v>
      </c>
      <c r="BZ238" s="540">
        <v>2</v>
      </c>
      <c r="CA238" s="540">
        <v>1</v>
      </c>
      <c r="CB238" s="540">
        <v>2</v>
      </c>
      <c r="CC238" s="540">
        <v>2</v>
      </c>
      <c r="CD238" s="541">
        <f t="shared" si="213"/>
        <v>18</v>
      </c>
      <c r="CE238" s="873">
        <f t="shared" si="214"/>
        <v>0.75</v>
      </c>
      <c r="CF238" s="541">
        <f t="shared" si="215"/>
        <v>6</v>
      </c>
      <c r="CG238" s="873">
        <f t="shared" si="216"/>
        <v>0.25</v>
      </c>
      <c r="CH238" s="541">
        <f t="shared" si="217"/>
        <v>0</v>
      </c>
      <c r="CI238" s="873">
        <f t="shared" si="218"/>
        <v>0</v>
      </c>
      <c r="CJ238" s="541">
        <f t="shared" si="219"/>
        <v>1.75</v>
      </c>
      <c r="CK238" s="874" t="str">
        <f t="shared" ref="CK238:CK240" si="221">IF(CJ230&gt;=1.6,"Đạt mục tiêu",IF(CJ230&gt;=1,"Cần cố gắng","Chưa đạt"))</f>
        <v>Đạt mục tiêu</v>
      </c>
    </row>
    <row r="239" spans="1:89" s="173" customFormat="1" ht="63.75" hidden="1" customHeight="1">
      <c r="A239" s="171">
        <v>203</v>
      </c>
      <c r="B239" s="178"/>
      <c r="C239" s="186" t="s">
        <v>500</v>
      </c>
      <c r="D239" s="186" t="s">
        <v>500</v>
      </c>
      <c r="E239" s="186" t="s">
        <v>500</v>
      </c>
      <c r="F239" s="186" t="s">
        <v>500</v>
      </c>
      <c r="G239" s="186" t="s">
        <v>500</v>
      </c>
      <c r="H239" s="542" t="s">
        <v>1426</v>
      </c>
      <c r="I239" s="540"/>
      <c r="J239" s="902"/>
      <c r="K239" s="541"/>
      <c r="L239" s="541"/>
      <c r="M239" s="541"/>
      <c r="N239" s="191"/>
      <c r="O239" s="191"/>
      <c r="P239" s="541"/>
      <c r="Q239" s="540"/>
      <c r="R239" s="540"/>
      <c r="S239" s="541" t="s">
        <v>16</v>
      </c>
      <c r="T239" s="540"/>
      <c r="U239" s="194"/>
      <c r="V239" s="540"/>
      <c r="W239" s="540"/>
      <c r="X239" s="540"/>
      <c r="Y239" s="540"/>
      <c r="Z239" s="540"/>
      <c r="AA239" s="540"/>
      <c r="AB239" s="540"/>
      <c r="AC239" s="540"/>
      <c r="AD239" s="540"/>
      <c r="AE239" s="540"/>
      <c r="AF239" s="540"/>
      <c r="AG239" s="540"/>
      <c r="AH239" s="540"/>
      <c r="AI239" s="540"/>
      <c r="AJ239" s="540"/>
      <c r="AK239" s="540"/>
      <c r="AL239" s="540"/>
      <c r="AM239" s="540"/>
      <c r="AN239" s="540"/>
      <c r="AO239" s="540"/>
      <c r="AP239" s="540"/>
      <c r="AQ239" s="540"/>
      <c r="AR239" s="540"/>
      <c r="AS239" s="540"/>
      <c r="AT239" s="540"/>
      <c r="AU239" s="540"/>
      <c r="AV239" s="540"/>
      <c r="AW239" s="540"/>
      <c r="AX239" s="540"/>
      <c r="AY239" s="540"/>
      <c r="AZ239" s="540" t="s">
        <v>726</v>
      </c>
      <c r="BA239" s="540" t="s">
        <v>724</v>
      </c>
      <c r="BB239" s="540" t="s">
        <v>723</v>
      </c>
      <c r="BC239" s="540" t="s">
        <v>726</v>
      </c>
      <c r="BD239" s="540"/>
      <c r="BE239" s="540"/>
      <c r="BF239" s="540">
        <v>2</v>
      </c>
      <c r="BG239" s="540">
        <v>2</v>
      </c>
      <c r="BH239" s="540">
        <v>2</v>
      </c>
      <c r="BI239" s="540">
        <v>2</v>
      </c>
      <c r="BJ239" s="540">
        <v>2</v>
      </c>
      <c r="BK239" s="540">
        <v>1</v>
      </c>
      <c r="BL239" s="540">
        <v>2</v>
      </c>
      <c r="BM239" s="540">
        <v>1</v>
      </c>
      <c r="BN239" s="540">
        <v>2</v>
      </c>
      <c r="BO239" s="540">
        <v>2</v>
      </c>
      <c r="BP239" s="540">
        <v>2</v>
      </c>
      <c r="BQ239" s="540">
        <v>2</v>
      </c>
      <c r="BR239" s="540">
        <v>2</v>
      </c>
      <c r="BS239" s="845">
        <v>1</v>
      </c>
      <c r="BT239" s="540">
        <v>2</v>
      </c>
      <c r="BU239" s="540">
        <v>2</v>
      </c>
      <c r="BV239" s="540">
        <v>2</v>
      </c>
      <c r="BW239" s="540">
        <v>1</v>
      </c>
      <c r="BX239" s="540">
        <v>2</v>
      </c>
      <c r="BY239" s="540">
        <v>2</v>
      </c>
      <c r="BZ239" s="540">
        <v>2</v>
      </c>
      <c r="CA239" s="540">
        <v>1</v>
      </c>
      <c r="CB239" s="540">
        <v>2</v>
      </c>
      <c r="CC239" s="540">
        <v>2</v>
      </c>
      <c r="CD239" s="541">
        <f t="shared" si="213"/>
        <v>19</v>
      </c>
      <c r="CE239" s="873">
        <f t="shared" si="214"/>
        <v>0.79166666666666663</v>
      </c>
      <c r="CF239" s="541">
        <f t="shared" si="215"/>
        <v>5</v>
      </c>
      <c r="CG239" s="873">
        <f t="shared" si="216"/>
        <v>0.20833333333333334</v>
      </c>
      <c r="CH239" s="541">
        <f t="shared" si="217"/>
        <v>0</v>
      </c>
      <c r="CI239" s="873">
        <f t="shared" si="218"/>
        <v>0</v>
      </c>
      <c r="CJ239" s="541">
        <f t="shared" si="219"/>
        <v>1.7916666666666667</v>
      </c>
      <c r="CK239" s="874" t="str">
        <f t="shared" si="221"/>
        <v>Đạt mục tiêu</v>
      </c>
    </row>
    <row r="240" spans="1:89" s="173" customFormat="1" ht="78.75" hidden="1">
      <c r="A240" s="171"/>
      <c r="B240" s="178"/>
      <c r="C240" s="186" t="s">
        <v>500</v>
      </c>
      <c r="D240" s="244"/>
      <c r="E240" s="212" t="s">
        <v>509</v>
      </c>
      <c r="F240" s="244"/>
      <c r="G240" s="911"/>
      <c r="H240" s="542" t="s">
        <v>1418</v>
      </c>
      <c r="I240" s="540"/>
      <c r="J240" s="902"/>
      <c r="K240" s="541"/>
      <c r="L240" s="541"/>
      <c r="M240" s="541"/>
      <c r="N240" s="191"/>
      <c r="O240" s="191"/>
      <c r="P240" s="541"/>
      <c r="Q240" s="540"/>
      <c r="R240" s="540" t="s">
        <v>16</v>
      </c>
      <c r="S240" s="541"/>
      <c r="T240" s="540"/>
      <c r="U240" s="194"/>
      <c r="V240" s="540"/>
      <c r="W240" s="540"/>
      <c r="X240" s="540"/>
      <c r="Y240" s="540"/>
      <c r="Z240" s="540"/>
      <c r="AA240" s="540"/>
      <c r="AB240" s="540"/>
      <c r="AC240" s="540"/>
      <c r="AD240" s="540"/>
      <c r="AE240" s="540"/>
      <c r="AF240" s="540"/>
      <c r="AG240" s="540"/>
      <c r="AH240" s="540"/>
      <c r="AI240" s="540"/>
      <c r="AJ240" s="540"/>
      <c r="AK240" s="540"/>
      <c r="AL240" s="540"/>
      <c r="AM240" s="540"/>
      <c r="AN240" s="540"/>
      <c r="AO240" s="540"/>
      <c r="AP240" s="540"/>
      <c r="AQ240" s="540"/>
      <c r="AR240" s="540"/>
      <c r="AS240" s="540"/>
      <c r="AT240" s="540"/>
      <c r="AU240" s="540"/>
      <c r="AV240" s="540"/>
      <c r="AW240" s="540"/>
      <c r="AX240" s="540" t="s">
        <v>724</v>
      </c>
      <c r="AY240" s="540" t="s">
        <v>726</v>
      </c>
      <c r="AZ240" s="540"/>
      <c r="BA240" s="540"/>
      <c r="BB240" s="540"/>
      <c r="BC240" s="540"/>
      <c r="BD240" s="540"/>
      <c r="BE240" s="540"/>
      <c r="BF240" s="540">
        <v>2</v>
      </c>
      <c r="BG240" s="540">
        <v>2</v>
      </c>
      <c r="BH240" s="540">
        <v>2</v>
      </c>
      <c r="BI240" s="540">
        <v>2</v>
      </c>
      <c r="BJ240" s="540">
        <v>2</v>
      </c>
      <c r="BK240" s="540">
        <v>1</v>
      </c>
      <c r="BL240" s="540">
        <v>2</v>
      </c>
      <c r="BM240" s="540">
        <v>1</v>
      </c>
      <c r="BN240" s="540">
        <v>2</v>
      </c>
      <c r="BO240" s="540">
        <v>2</v>
      </c>
      <c r="BP240" s="540">
        <v>2</v>
      </c>
      <c r="BQ240" s="540">
        <v>2</v>
      </c>
      <c r="BR240" s="540">
        <v>2</v>
      </c>
      <c r="BS240" s="845">
        <v>1</v>
      </c>
      <c r="BT240" s="540">
        <v>2</v>
      </c>
      <c r="BU240" s="540">
        <v>2</v>
      </c>
      <c r="BV240" s="540">
        <v>2</v>
      </c>
      <c r="BW240" s="540">
        <v>1</v>
      </c>
      <c r="BX240" s="540">
        <v>2</v>
      </c>
      <c r="BY240" s="540">
        <v>2</v>
      </c>
      <c r="BZ240" s="540">
        <v>2</v>
      </c>
      <c r="CA240" s="540">
        <v>1</v>
      </c>
      <c r="CB240" s="540">
        <v>2</v>
      </c>
      <c r="CC240" s="540">
        <v>2</v>
      </c>
      <c r="CD240" s="541">
        <f t="shared" si="213"/>
        <v>19</v>
      </c>
      <c r="CE240" s="873">
        <f t="shared" si="214"/>
        <v>0.79166666666666663</v>
      </c>
      <c r="CF240" s="541">
        <f t="shared" si="215"/>
        <v>5</v>
      </c>
      <c r="CG240" s="873">
        <f t="shared" si="216"/>
        <v>0.20833333333333334</v>
      </c>
      <c r="CH240" s="541">
        <f t="shared" si="217"/>
        <v>0</v>
      </c>
      <c r="CI240" s="873">
        <f t="shared" si="218"/>
        <v>0</v>
      </c>
      <c r="CJ240" s="541">
        <f t="shared" si="219"/>
        <v>1.7916666666666667</v>
      </c>
      <c r="CK240" s="874" t="str">
        <f t="shared" si="221"/>
        <v>Đạt mục tiêu</v>
      </c>
    </row>
    <row r="241" spans="1:89" s="173" customFormat="1" ht="78.75" hidden="1">
      <c r="A241" s="171">
        <v>203</v>
      </c>
      <c r="B241" s="178">
        <v>204</v>
      </c>
      <c r="C241" s="186" t="s">
        <v>500</v>
      </c>
      <c r="D241" s="244" t="s">
        <v>14</v>
      </c>
      <c r="E241" s="212" t="s">
        <v>509</v>
      </c>
      <c r="F241" s="244" t="s">
        <v>17</v>
      </c>
      <c r="G241" s="212" t="s">
        <v>518</v>
      </c>
      <c r="H241" s="542" t="s">
        <v>719</v>
      </c>
      <c r="I241" s="540" t="s">
        <v>275</v>
      </c>
      <c r="J241" s="902" t="s">
        <v>192</v>
      </c>
      <c r="K241" s="541"/>
      <c r="L241" s="541"/>
      <c r="M241" s="541"/>
      <c r="N241" s="191"/>
      <c r="O241" s="191" t="s">
        <v>16</v>
      </c>
      <c r="P241" s="540"/>
      <c r="Q241" s="540"/>
      <c r="R241" s="540"/>
      <c r="S241" s="541"/>
      <c r="T241" s="540"/>
      <c r="U241" s="194">
        <f t="shared" si="153"/>
        <v>1</v>
      </c>
      <c r="V241" s="540"/>
      <c r="W241" s="540"/>
      <c r="X241" s="540"/>
      <c r="Y241" s="540"/>
      <c r="Z241" s="540"/>
      <c r="AA241" s="540"/>
      <c r="AB241" s="540"/>
      <c r="AC241" s="540"/>
      <c r="AD241" s="540"/>
      <c r="AE241" s="540"/>
      <c r="AF241" s="540"/>
      <c r="AG241" s="540"/>
      <c r="AH241" s="540"/>
      <c r="AI241" s="540"/>
      <c r="AJ241" s="540"/>
      <c r="AK241" s="540"/>
      <c r="AL241" s="540"/>
      <c r="AM241" s="540" t="s">
        <v>723</v>
      </c>
      <c r="AN241" s="540" t="s">
        <v>724</v>
      </c>
      <c r="AO241" s="540" t="s">
        <v>724</v>
      </c>
      <c r="AP241" s="540" t="s">
        <v>726</v>
      </c>
      <c r="AQ241" s="540"/>
      <c r="AR241" s="540"/>
      <c r="AS241" s="540"/>
      <c r="AT241" s="540"/>
      <c r="AU241" s="540"/>
      <c r="AV241" s="540"/>
      <c r="AW241" s="540"/>
      <c r="AX241" s="540"/>
      <c r="AY241" s="540"/>
      <c r="AZ241" s="540"/>
      <c r="BA241" s="540"/>
      <c r="BB241" s="540"/>
      <c r="BC241" s="540"/>
      <c r="BD241" s="540"/>
      <c r="BE241" s="540"/>
      <c r="BF241" s="540">
        <v>2</v>
      </c>
      <c r="BG241" s="540">
        <v>2</v>
      </c>
      <c r="BH241" s="540">
        <v>2</v>
      </c>
      <c r="BI241" s="540">
        <v>2</v>
      </c>
      <c r="BJ241" s="540">
        <v>2</v>
      </c>
      <c r="BK241" s="540">
        <v>2</v>
      </c>
      <c r="BL241" s="540">
        <v>2</v>
      </c>
      <c r="BM241" s="540">
        <v>2</v>
      </c>
      <c r="BN241" s="540">
        <v>2</v>
      </c>
      <c r="BO241" s="540">
        <v>2</v>
      </c>
      <c r="BP241" s="540">
        <v>2</v>
      </c>
      <c r="BQ241" s="540">
        <v>2</v>
      </c>
      <c r="BR241" s="540">
        <v>2</v>
      </c>
      <c r="BS241" s="845">
        <v>1</v>
      </c>
      <c r="BT241" s="540">
        <v>1</v>
      </c>
      <c r="BU241" s="540">
        <v>1</v>
      </c>
      <c r="BV241" s="540">
        <v>2</v>
      </c>
      <c r="BW241" s="540">
        <v>1</v>
      </c>
      <c r="BX241" s="540">
        <v>2</v>
      </c>
      <c r="BY241" s="540">
        <v>2</v>
      </c>
      <c r="BZ241" s="540">
        <v>2</v>
      </c>
      <c r="CA241" s="540">
        <v>1</v>
      </c>
      <c r="CB241" s="540">
        <v>2</v>
      </c>
      <c r="CC241" s="540">
        <v>2</v>
      </c>
      <c r="CD241" s="541">
        <f>COUNTIF($BF241:$CC241,2)</f>
        <v>19</v>
      </c>
      <c r="CE241" s="873">
        <f>CD241/COUNTA($BF241:$CC241)</f>
        <v>0.79166666666666663</v>
      </c>
      <c r="CF241" s="541">
        <f>COUNTIF($BF241:$CC241,1)</f>
        <v>5</v>
      </c>
      <c r="CG241" s="873">
        <f>CF241/COUNTA($BF241:$CC241)</f>
        <v>0.20833333333333334</v>
      </c>
      <c r="CH241" s="541">
        <f>COUNTIF($BF241:$CC241,0)</f>
        <v>0</v>
      </c>
      <c r="CI241" s="873">
        <f>CH241/COUNTA($BF241:$CC241)</f>
        <v>0</v>
      </c>
      <c r="CJ241" s="541">
        <f>(((CD241*2)+(CF241*1)+(CH241*0)))/COUNTA($BF241:$CC241)</f>
        <v>1.7916666666666667</v>
      </c>
      <c r="CK241" s="874" t="str">
        <f>IF(CJ241&gt;=1.6,"Đạt mục tiêu",IF(CJ241&gt;=1,"Cần cố gắng","Chưa đạt"))</f>
        <v>Đạt mục tiêu</v>
      </c>
    </row>
    <row r="242" spans="1:89" s="173" customFormat="1" ht="78.75" hidden="1">
      <c r="A242" s="171">
        <v>205</v>
      </c>
      <c r="B242" s="178">
        <v>205</v>
      </c>
      <c r="C242" s="186" t="s">
        <v>501</v>
      </c>
      <c r="D242" s="244" t="s">
        <v>14</v>
      </c>
      <c r="E242" s="212" t="s">
        <v>511</v>
      </c>
      <c r="F242" s="244" t="s">
        <v>17</v>
      </c>
      <c r="G242" s="911" t="s">
        <v>519</v>
      </c>
      <c r="H242" s="542" t="s">
        <v>520</v>
      </c>
      <c r="I242" s="540" t="s">
        <v>275</v>
      </c>
      <c r="J242" s="902" t="s">
        <v>192</v>
      </c>
      <c r="K242" s="541"/>
      <c r="L242" s="541"/>
      <c r="M242" s="541"/>
      <c r="N242" s="191"/>
      <c r="O242" s="191"/>
      <c r="P242" s="540"/>
      <c r="Q242" s="540"/>
      <c r="R242" s="540"/>
      <c r="S242" s="541" t="s">
        <v>16</v>
      </c>
      <c r="T242" s="540"/>
      <c r="U242" s="194">
        <f t="shared" si="153"/>
        <v>1</v>
      </c>
      <c r="V242" s="540"/>
      <c r="W242" s="540"/>
      <c r="X242" s="540"/>
      <c r="Y242" s="540"/>
      <c r="Z242" s="540"/>
      <c r="AA242" s="540"/>
      <c r="AB242" s="540"/>
      <c r="AC242" s="540"/>
      <c r="AD242" s="540"/>
      <c r="AE242" s="540"/>
      <c r="AF242" s="540"/>
      <c r="AG242" s="540"/>
      <c r="AH242" s="540"/>
      <c r="AI242" s="540"/>
      <c r="AJ242" s="540"/>
      <c r="AK242" s="540"/>
      <c r="AL242" s="540"/>
      <c r="AM242" s="540"/>
      <c r="AN242" s="540"/>
      <c r="AO242" s="540"/>
      <c r="AP242" s="540"/>
      <c r="AQ242" s="540"/>
      <c r="AR242" s="540"/>
      <c r="AS242" s="540"/>
      <c r="AT242" s="540"/>
      <c r="AU242" s="540"/>
      <c r="AV242" s="540"/>
      <c r="AW242" s="540"/>
      <c r="AX242" s="540"/>
      <c r="AY242" s="540"/>
      <c r="AZ242" s="540" t="s">
        <v>724</v>
      </c>
      <c r="BA242" s="540" t="s">
        <v>726</v>
      </c>
      <c r="BB242" s="540" t="s">
        <v>723</v>
      </c>
      <c r="BC242" s="540" t="s">
        <v>723</v>
      </c>
      <c r="BD242" s="540"/>
      <c r="BE242" s="540"/>
      <c r="BF242" s="540">
        <v>2</v>
      </c>
      <c r="BG242" s="540">
        <v>2</v>
      </c>
      <c r="BH242" s="540">
        <v>2</v>
      </c>
      <c r="BI242" s="540">
        <v>2</v>
      </c>
      <c r="BJ242" s="540">
        <v>2</v>
      </c>
      <c r="BK242" s="540">
        <v>1</v>
      </c>
      <c r="BL242" s="540">
        <v>2</v>
      </c>
      <c r="BM242" s="540">
        <v>1</v>
      </c>
      <c r="BN242" s="540">
        <v>2</v>
      </c>
      <c r="BO242" s="540">
        <v>2</v>
      </c>
      <c r="BP242" s="540">
        <v>2</v>
      </c>
      <c r="BQ242" s="540">
        <v>2</v>
      </c>
      <c r="BR242" s="540">
        <v>2</v>
      </c>
      <c r="BS242" s="845">
        <v>1</v>
      </c>
      <c r="BT242" s="540">
        <v>2</v>
      </c>
      <c r="BU242" s="540">
        <v>2</v>
      </c>
      <c r="BV242" s="540">
        <v>2</v>
      </c>
      <c r="BW242" s="540">
        <v>1</v>
      </c>
      <c r="BX242" s="540">
        <v>2</v>
      </c>
      <c r="BY242" s="540">
        <v>2</v>
      </c>
      <c r="BZ242" s="540">
        <v>2</v>
      </c>
      <c r="CA242" s="540">
        <v>1</v>
      </c>
      <c r="CB242" s="540">
        <v>2</v>
      </c>
      <c r="CC242" s="540">
        <v>2</v>
      </c>
      <c r="CD242" s="541">
        <f t="shared" ref="CD242:CD244" si="222">COUNTIF($BF242:$CC242,2)</f>
        <v>19</v>
      </c>
      <c r="CE242" s="873">
        <f t="shared" ref="CE242:CE244" si="223">CD242/COUNTA($BF242:$CC242)</f>
        <v>0.79166666666666663</v>
      </c>
      <c r="CF242" s="541">
        <f t="shared" ref="CF242:CF244" si="224">COUNTIF($BF242:$CC242,1)</f>
        <v>5</v>
      </c>
      <c r="CG242" s="873">
        <f t="shared" ref="CG242:CG244" si="225">CF242/COUNTA($BF242:$CC242)</f>
        <v>0.20833333333333334</v>
      </c>
      <c r="CH242" s="541">
        <f t="shared" ref="CH242:CH244" si="226">COUNTIF($BF242:$CC242,0)</f>
        <v>0</v>
      </c>
      <c r="CI242" s="873">
        <f t="shared" ref="CI242:CI244" si="227">CH242/COUNTA($BF242:$CC242)</f>
        <v>0</v>
      </c>
      <c r="CJ242" s="541">
        <f t="shared" ref="CJ242:CJ244" si="228">(((CD242*2)+(CF242*1)+(CH242*0)))/COUNTA($BF242:$CC242)</f>
        <v>1.7916666666666667</v>
      </c>
      <c r="CK242" s="874" t="str">
        <f t="shared" ref="CK242:CK244" si="229">IF(CJ242&gt;=1.6,"Đạt mục tiêu",IF(CJ242&gt;=1,"Cần cố gắng","Chưa đạt"))</f>
        <v>Đạt mục tiêu</v>
      </c>
    </row>
    <row r="243" spans="1:89" s="173" customFormat="1" ht="78.75" hidden="1">
      <c r="A243" s="171">
        <v>206</v>
      </c>
      <c r="B243" s="178">
        <v>206</v>
      </c>
      <c r="C243" s="186" t="s">
        <v>501</v>
      </c>
      <c r="D243" s="244" t="s">
        <v>14</v>
      </c>
      <c r="E243" s="911" t="s">
        <v>511</v>
      </c>
      <c r="F243" s="244" t="s">
        <v>17</v>
      </c>
      <c r="G243" s="212" t="s">
        <v>502</v>
      </c>
      <c r="H243" s="542" t="s">
        <v>521</v>
      </c>
      <c r="I243" s="540" t="s">
        <v>275</v>
      </c>
      <c r="J243" s="902" t="s">
        <v>192</v>
      </c>
      <c r="K243" s="541"/>
      <c r="L243" s="541"/>
      <c r="M243" s="541"/>
      <c r="N243" s="191"/>
      <c r="O243" s="191"/>
      <c r="P243" s="540"/>
      <c r="Q243" s="541" t="s">
        <v>16</v>
      </c>
      <c r="R243" s="540"/>
      <c r="S243" s="541"/>
      <c r="T243" s="540"/>
      <c r="U243" s="194">
        <f t="shared" si="153"/>
        <v>1</v>
      </c>
      <c r="V243" s="540"/>
      <c r="W243" s="540"/>
      <c r="X243" s="540"/>
      <c r="Y243" s="540"/>
      <c r="Z243" s="540"/>
      <c r="AA243" s="540"/>
      <c r="AB243" s="540"/>
      <c r="AC243" s="540"/>
      <c r="AD243" s="540"/>
      <c r="AE243" s="540"/>
      <c r="AF243" s="540"/>
      <c r="AG243" s="540"/>
      <c r="AH243" s="540"/>
      <c r="AI243" s="540"/>
      <c r="AJ243" s="540"/>
      <c r="AK243" s="540"/>
      <c r="AL243" s="540"/>
      <c r="AM243" s="540"/>
      <c r="AN243" s="540"/>
      <c r="AO243" s="540"/>
      <c r="AP243" s="540"/>
      <c r="AQ243" s="540"/>
      <c r="AR243" s="540"/>
      <c r="AS243" s="540"/>
      <c r="AT243" s="540"/>
      <c r="AU243" s="540" t="s">
        <v>723</v>
      </c>
      <c r="AV243" s="540" t="s">
        <v>724</v>
      </c>
      <c r="AW243" s="540" t="s">
        <v>726</v>
      </c>
      <c r="AX243" s="540"/>
      <c r="AY243" s="540"/>
      <c r="AZ243" s="540"/>
      <c r="BA243" s="540"/>
      <c r="BB243" s="540"/>
      <c r="BC243" s="540"/>
      <c r="BD243" s="540"/>
      <c r="BE243" s="540"/>
      <c r="BF243" s="540">
        <v>2</v>
      </c>
      <c r="BG243" s="540">
        <v>2</v>
      </c>
      <c r="BH243" s="540">
        <v>2</v>
      </c>
      <c r="BI243" s="540">
        <v>2</v>
      </c>
      <c r="BJ243" s="540">
        <v>2</v>
      </c>
      <c r="BK243" s="540">
        <v>1</v>
      </c>
      <c r="BL243" s="540">
        <v>2</v>
      </c>
      <c r="BM243" s="540">
        <v>1</v>
      </c>
      <c r="BN243" s="540">
        <v>2</v>
      </c>
      <c r="BO243" s="540">
        <v>2</v>
      </c>
      <c r="BP243" s="540">
        <v>2</v>
      </c>
      <c r="BQ243" s="540">
        <v>2</v>
      </c>
      <c r="BR243" s="540">
        <v>2</v>
      </c>
      <c r="BS243" s="845">
        <v>1</v>
      </c>
      <c r="BT243" s="540">
        <v>2</v>
      </c>
      <c r="BU243" s="540">
        <v>1</v>
      </c>
      <c r="BV243" s="540">
        <v>2</v>
      </c>
      <c r="BW243" s="540">
        <v>1</v>
      </c>
      <c r="BX243" s="540">
        <v>2</v>
      </c>
      <c r="BY243" s="540">
        <v>2</v>
      </c>
      <c r="BZ243" s="540">
        <v>2</v>
      </c>
      <c r="CA243" s="540">
        <v>1</v>
      </c>
      <c r="CB243" s="540">
        <v>2</v>
      </c>
      <c r="CC243" s="540">
        <v>2</v>
      </c>
      <c r="CD243" s="541">
        <f t="shared" si="222"/>
        <v>18</v>
      </c>
      <c r="CE243" s="873">
        <f t="shared" si="223"/>
        <v>0.75</v>
      </c>
      <c r="CF243" s="541">
        <f t="shared" si="224"/>
        <v>6</v>
      </c>
      <c r="CG243" s="873">
        <f t="shared" si="225"/>
        <v>0.25</v>
      </c>
      <c r="CH243" s="541">
        <f t="shared" si="226"/>
        <v>0</v>
      </c>
      <c r="CI243" s="873">
        <f t="shared" si="227"/>
        <v>0</v>
      </c>
      <c r="CJ243" s="541">
        <f t="shared" si="228"/>
        <v>1.75</v>
      </c>
      <c r="CK243" s="874" t="str">
        <f t="shared" si="229"/>
        <v>Đạt mục tiêu</v>
      </c>
    </row>
    <row r="244" spans="1:89" s="173" customFormat="1" ht="78.75" hidden="1">
      <c r="A244" s="171">
        <v>207</v>
      </c>
      <c r="B244" s="178">
        <v>207</v>
      </c>
      <c r="C244" s="186" t="s">
        <v>503</v>
      </c>
      <c r="D244" s="244" t="s">
        <v>14</v>
      </c>
      <c r="E244" s="911" t="s">
        <v>512</v>
      </c>
      <c r="F244" s="244" t="s">
        <v>17</v>
      </c>
      <c r="G244" s="911" t="s">
        <v>963</v>
      </c>
      <c r="H244" s="542" t="s">
        <v>964</v>
      </c>
      <c r="I244" s="540" t="s">
        <v>275</v>
      </c>
      <c r="J244" s="902" t="s">
        <v>192</v>
      </c>
      <c r="K244" s="541"/>
      <c r="L244" s="541"/>
      <c r="M244" s="541"/>
      <c r="N244" s="191"/>
      <c r="O244" s="191"/>
      <c r="P244" s="540"/>
      <c r="Q244" s="540"/>
      <c r="R244" s="540"/>
      <c r="S244" s="541"/>
      <c r="T244" s="540"/>
      <c r="U244" s="194">
        <f t="shared" si="153"/>
        <v>0</v>
      </c>
      <c r="V244" s="540"/>
      <c r="W244" s="540"/>
      <c r="X244" s="540"/>
      <c r="Y244" s="540"/>
      <c r="Z244" s="540"/>
      <c r="AA244" s="540"/>
      <c r="AB244" s="540"/>
      <c r="AC244" s="540"/>
      <c r="AD244" s="540"/>
      <c r="AE244" s="540"/>
      <c r="AF244" s="540"/>
      <c r="AG244" s="540"/>
      <c r="AH244" s="540"/>
      <c r="AI244" s="540"/>
      <c r="AJ244" s="540"/>
      <c r="AK244" s="540"/>
      <c r="AL244" s="540"/>
      <c r="AM244" s="540"/>
      <c r="AN244" s="540"/>
      <c r="AO244" s="540"/>
      <c r="AP244" s="540"/>
      <c r="AQ244" s="540"/>
      <c r="AR244" s="540"/>
      <c r="AS244" s="540"/>
      <c r="AT244" s="540"/>
      <c r="AU244" s="540"/>
      <c r="AV244" s="540"/>
      <c r="AW244" s="540"/>
      <c r="AX244" s="540"/>
      <c r="AY244" s="540"/>
      <c r="AZ244" s="540"/>
      <c r="BA244" s="540"/>
      <c r="BB244" s="540"/>
      <c r="BC244" s="540"/>
      <c r="BD244" s="540"/>
      <c r="BE244" s="540"/>
      <c r="BF244" s="540">
        <v>2</v>
      </c>
      <c r="BG244" s="540">
        <v>2</v>
      </c>
      <c r="BH244" s="540">
        <v>2</v>
      </c>
      <c r="BI244" s="540">
        <v>2</v>
      </c>
      <c r="BJ244" s="540">
        <v>2</v>
      </c>
      <c r="BK244" s="540">
        <v>1</v>
      </c>
      <c r="BL244" s="540">
        <v>2</v>
      </c>
      <c r="BM244" s="540">
        <v>1</v>
      </c>
      <c r="BN244" s="540">
        <v>2</v>
      </c>
      <c r="BO244" s="540">
        <v>2</v>
      </c>
      <c r="BP244" s="540">
        <v>2</v>
      </c>
      <c r="BQ244" s="540">
        <v>2</v>
      </c>
      <c r="BR244" s="540">
        <v>2</v>
      </c>
      <c r="BS244" s="845">
        <v>1</v>
      </c>
      <c r="BT244" s="540">
        <v>2</v>
      </c>
      <c r="BU244" s="540">
        <v>2</v>
      </c>
      <c r="BV244" s="540">
        <v>2</v>
      </c>
      <c r="BW244" s="540">
        <v>1</v>
      </c>
      <c r="BX244" s="540">
        <v>2</v>
      </c>
      <c r="BY244" s="540">
        <v>2</v>
      </c>
      <c r="BZ244" s="540">
        <v>2</v>
      </c>
      <c r="CA244" s="540">
        <v>1</v>
      </c>
      <c r="CB244" s="540">
        <v>2</v>
      </c>
      <c r="CC244" s="540">
        <v>2</v>
      </c>
      <c r="CD244" s="541">
        <f t="shared" si="222"/>
        <v>19</v>
      </c>
      <c r="CE244" s="873">
        <f t="shared" si="223"/>
        <v>0.79166666666666663</v>
      </c>
      <c r="CF244" s="541">
        <f t="shared" si="224"/>
        <v>5</v>
      </c>
      <c r="CG244" s="873">
        <f t="shared" si="225"/>
        <v>0.20833333333333334</v>
      </c>
      <c r="CH244" s="541">
        <f t="shared" si="226"/>
        <v>0</v>
      </c>
      <c r="CI244" s="873">
        <f t="shared" si="227"/>
        <v>0</v>
      </c>
      <c r="CJ244" s="541">
        <f t="shared" si="228"/>
        <v>1.7916666666666667</v>
      </c>
      <c r="CK244" s="874" t="str">
        <f t="shared" si="229"/>
        <v>Đạt mục tiêu</v>
      </c>
    </row>
    <row r="245" spans="1:89" s="173" customFormat="1" ht="78.75" hidden="1">
      <c r="A245" s="171">
        <v>208</v>
      </c>
      <c r="B245" s="178">
        <v>208</v>
      </c>
      <c r="C245" s="186" t="s">
        <v>503</v>
      </c>
      <c r="D245" s="244" t="s">
        <v>14</v>
      </c>
      <c r="E245" s="212" t="s">
        <v>512</v>
      </c>
      <c r="F245" s="244" t="s">
        <v>17</v>
      </c>
      <c r="G245" s="212" t="s">
        <v>535</v>
      </c>
      <c r="H245" s="542" t="s">
        <v>1002</v>
      </c>
      <c r="I245" s="540" t="s">
        <v>275</v>
      </c>
      <c r="J245" s="902" t="s">
        <v>192</v>
      </c>
      <c r="K245" s="540"/>
      <c r="L245" s="540"/>
      <c r="M245" s="540"/>
      <c r="N245" s="191"/>
      <c r="O245" s="191" t="s">
        <v>16</v>
      </c>
      <c r="P245" s="540"/>
      <c r="Q245" s="541"/>
      <c r="R245" s="541"/>
      <c r="S245" s="540"/>
      <c r="T245" s="540"/>
      <c r="U245" s="194">
        <f t="shared" si="153"/>
        <v>1</v>
      </c>
      <c r="V245" s="540"/>
      <c r="W245" s="540"/>
      <c r="X245" s="540"/>
      <c r="Y245" s="540"/>
      <c r="Z245" s="540"/>
      <c r="AA245" s="540"/>
      <c r="AB245" s="540"/>
      <c r="AC245" s="540"/>
      <c r="AD245" s="540"/>
      <c r="AE245" s="540"/>
      <c r="AF245" s="540"/>
      <c r="AG245" s="540"/>
      <c r="AH245" s="540"/>
      <c r="AI245" s="540"/>
      <c r="AJ245" s="540"/>
      <c r="AK245" s="540"/>
      <c r="AL245" s="540"/>
      <c r="AM245" s="540" t="s">
        <v>726</v>
      </c>
      <c r="AN245" s="540" t="s">
        <v>723</v>
      </c>
      <c r="AO245" s="540" t="s">
        <v>726</v>
      </c>
      <c r="AP245" s="540" t="s">
        <v>724</v>
      </c>
      <c r="AQ245" s="540"/>
      <c r="AR245" s="540"/>
      <c r="AS245" s="540"/>
      <c r="AT245" s="540"/>
      <c r="AU245" s="540"/>
      <c r="AV245" s="540"/>
      <c r="AW245" s="540"/>
      <c r="AX245" s="540"/>
      <c r="AY245" s="540"/>
      <c r="AZ245" s="540"/>
      <c r="BA245" s="540"/>
      <c r="BB245" s="540"/>
      <c r="BC245" s="540"/>
      <c r="BD245" s="540"/>
      <c r="BE245" s="540"/>
      <c r="BF245" s="540">
        <v>2</v>
      </c>
      <c r="BG245" s="540">
        <v>2</v>
      </c>
      <c r="BH245" s="540">
        <v>2</v>
      </c>
      <c r="BI245" s="540">
        <v>2</v>
      </c>
      <c r="BJ245" s="540">
        <v>2</v>
      </c>
      <c r="BK245" s="540">
        <v>2</v>
      </c>
      <c r="BL245" s="540">
        <v>2</v>
      </c>
      <c r="BM245" s="540">
        <v>2</v>
      </c>
      <c r="BN245" s="540">
        <v>2</v>
      </c>
      <c r="BO245" s="540">
        <v>2</v>
      </c>
      <c r="BP245" s="540">
        <v>2</v>
      </c>
      <c r="BQ245" s="540">
        <v>2</v>
      </c>
      <c r="BR245" s="540">
        <v>2</v>
      </c>
      <c r="BS245" s="845">
        <v>1</v>
      </c>
      <c r="BT245" s="540">
        <v>1</v>
      </c>
      <c r="BU245" s="540">
        <v>1</v>
      </c>
      <c r="BV245" s="540">
        <v>2</v>
      </c>
      <c r="BW245" s="540">
        <v>1</v>
      </c>
      <c r="BX245" s="540">
        <v>2</v>
      </c>
      <c r="BY245" s="540">
        <v>2</v>
      </c>
      <c r="BZ245" s="540">
        <v>2</v>
      </c>
      <c r="CA245" s="540">
        <v>1</v>
      </c>
      <c r="CB245" s="540">
        <v>2</v>
      </c>
      <c r="CC245" s="540">
        <v>2</v>
      </c>
      <c r="CD245" s="541">
        <f>COUNTIF($BF245:$CC245,2)</f>
        <v>19</v>
      </c>
      <c r="CE245" s="873">
        <f>CD245/COUNTA($BF245:$CC245)</f>
        <v>0.79166666666666663</v>
      </c>
      <c r="CF245" s="541">
        <f>COUNTIF($BF245:$CC245,1)</f>
        <v>5</v>
      </c>
      <c r="CG245" s="873">
        <f t="shared" ref="CG245:CG252" si="230">CF245/COUNTA($BF245:$CC245)</f>
        <v>0.20833333333333334</v>
      </c>
      <c r="CH245" s="541">
        <f>COUNTIF($BF245:$CC245,0)</f>
        <v>0</v>
      </c>
      <c r="CI245" s="873">
        <f>CH245/COUNTA($BF245:$CC245)</f>
        <v>0</v>
      </c>
      <c r="CJ245" s="541">
        <f>(((CD245*2)+(CF245*1)+(CH245*0)))/COUNTA($BF245:$CC245)</f>
        <v>1.7916666666666667</v>
      </c>
      <c r="CK245" s="874" t="str">
        <f>IF(CJ245&gt;=1.6,"Đạt mục tiêu",IF(CJ245&gt;=1,"Cần cố gắng","Chưa đạt"))</f>
        <v>Đạt mục tiêu</v>
      </c>
    </row>
    <row r="246" spans="1:89" s="173" customFormat="1" ht="60.75" customHeight="1">
      <c r="A246" s="171">
        <v>209</v>
      </c>
      <c r="B246" s="178">
        <v>209</v>
      </c>
      <c r="C246" s="186" t="s">
        <v>503</v>
      </c>
      <c r="D246" s="244" t="s">
        <v>14</v>
      </c>
      <c r="E246" s="212" t="s">
        <v>513</v>
      </c>
      <c r="F246" s="244" t="s">
        <v>17</v>
      </c>
      <c r="G246" s="911" t="s">
        <v>504</v>
      </c>
      <c r="H246" s="542" t="s">
        <v>522</v>
      </c>
      <c r="I246" s="540" t="s">
        <v>275</v>
      </c>
      <c r="J246" s="902" t="s">
        <v>192</v>
      </c>
      <c r="K246" s="540"/>
      <c r="L246" s="540"/>
      <c r="M246" s="540"/>
      <c r="N246" s="191"/>
      <c r="O246" s="191"/>
      <c r="P246" s="540"/>
      <c r="Q246" s="541"/>
      <c r="R246" s="541"/>
      <c r="S246" s="540"/>
      <c r="T246" s="541" t="s">
        <v>16</v>
      </c>
      <c r="U246" s="194">
        <f t="shared" si="153"/>
        <v>1</v>
      </c>
      <c r="V246" s="540"/>
      <c r="W246" s="540"/>
      <c r="X246" s="540"/>
      <c r="Y246" s="540"/>
      <c r="Z246" s="540"/>
      <c r="AA246" s="540"/>
      <c r="AB246" s="540"/>
      <c r="AC246" s="540"/>
      <c r="AD246" s="540"/>
      <c r="AE246" s="540"/>
      <c r="AF246" s="540"/>
      <c r="AG246" s="540"/>
      <c r="AH246" s="540"/>
      <c r="AI246" s="540"/>
      <c r="AJ246" s="540"/>
      <c r="AK246" s="540"/>
      <c r="AL246" s="540"/>
      <c r="AM246" s="540"/>
      <c r="AN246" s="540"/>
      <c r="AO246" s="540"/>
      <c r="AP246" s="540"/>
      <c r="AQ246" s="540"/>
      <c r="AR246" s="540"/>
      <c r="AS246" s="540"/>
      <c r="AT246" s="540"/>
      <c r="AU246" s="540"/>
      <c r="AV246" s="540"/>
      <c r="AW246" s="540"/>
      <c r="AX246" s="540"/>
      <c r="AY246" s="540"/>
      <c r="AZ246" s="540"/>
      <c r="BA246" s="540"/>
      <c r="BB246" s="540"/>
      <c r="BC246" s="540"/>
      <c r="BD246" s="540" t="s">
        <v>723</v>
      </c>
      <c r="BE246" s="540" t="s">
        <v>726</v>
      </c>
      <c r="BF246" s="540">
        <v>2</v>
      </c>
      <c r="BG246" s="540">
        <v>2</v>
      </c>
      <c r="BH246" s="540">
        <v>2</v>
      </c>
      <c r="BI246" s="540">
        <v>2</v>
      </c>
      <c r="BJ246" s="540">
        <v>2</v>
      </c>
      <c r="BK246" s="540">
        <v>1</v>
      </c>
      <c r="BL246" s="540">
        <v>2</v>
      </c>
      <c r="BM246" s="540">
        <v>1</v>
      </c>
      <c r="BN246" s="540">
        <v>2</v>
      </c>
      <c r="BO246" s="540">
        <v>2</v>
      </c>
      <c r="BP246" s="540">
        <v>2</v>
      </c>
      <c r="BQ246" s="540">
        <v>2</v>
      </c>
      <c r="BR246" s="540">
        <v>2</v>
      </c>
      <c r="BS246" s="845">
        <v>1</v>
      </c>
      <c r="BT246" s="540">
        <v>2</v>
      </c>
      <c r="BU246" s="540">
        <v>2</v>
      </c>
      <c r="BV246" s="540">
        <v>2</v>
      </c>
      <c r="BW246" s="540">
        <v>1</v>
      </c>
      <c r="BX246" s="540">
        <v>2</v>
      </c>
      <c r="BY246" s="540">
        <v>2</v>
      </c>
      <c r="BZ246" s="540">
        <v>2</v>
      </c>
      <c r="CA246" s="540">
        <v>1</v>
      </c>
      <c r="CB246" s="540">
        <v>2</v>
      </c>
      <c r="CC246" s="540">
        <v>2</v>
      </c>
      <c r="CD246" s="541">
        <f t="shared" ref="CD246:CD247" si="231">COUNTIF($BF246:$CC246,2)</f>
        <v>19</v>
      </c>
      <c r="CE246" s="873">
        <f t="shared" ref="CE246:CE247" si="232">CD246/COUNTA($BF246:$CC246)</f>
        <v>0.79166666666666663</v>
      </c>
      <c r="CF246" s="541">
        <f t="shared" ref="CF246:CF247" si="233">COUNTIF($BF246:$CC246,1)</f>
        <v>5</v>
      </c>
      <c r="CG246" s="873">
        <f t="shared" si="230"/>
        <v>0.20833333333333334</v>
      </c>
      <c r="CH246" s="541">
        <f t="shared" ref="CH246:CH247" si="234">COUNTIF($BF246:$CC246,0)</f>
        <v>0</v>
      </c>
      <c r="CI246" s="873">
        <f t="shared" ref="CI246:CI247" si="235">CH246/COUNTA($BF246:$CC246)</f>
        <v>0</v>
      </c>
      <c r="CJ246" s="541">
        <f t="shared" ref="CJ246:CJ247" si="236">(((CD246*2)+(CF246*1)+(CH246*0)))/COUNTA($BF246:$CC246)</f>
        <v>1.7916666666666667</v>
      </c>
      <c r="CK246" s="874" t="str">
        <f t="shared" ref="CK246:CK247" si="237">IF(CJ246&gt;=1.6,"Đạt mục tiêu",IF(CJ246&gt;=1,"Cần cố gắng","Chưa đạt"))</f>
        <v>Đạt mục tiêu</v>
      </c>
    </row>
    <row r="247" spans="1:89" s="173" customFormat="1" ht="78.75" hidden="1">
      <c r="A247" s="171"/>
      <c r="B247" s="178"/>
      <c r="C247" s="186" t="s">
        <v>505</v>
      </c>
      <c r="D247" s="244"/>
      <c r="E247" s="911"/>
      <c r="F247" s="244"/>
      <c r="G247" s="212" t="s">
        <v>505</v>
      </c>
      <c r="H247" s="542" t="s">
        <v>1010</v>
      </c>
      <c r="I247" s="540"/>
      <c r="J247" s="902"/>
      <c r="K247" s="540"/>
      <c r="L247" s="540"/>
      <c r="M247" s="540"/>
      <c r="N247" s="191"/>
      <c r="O247" s="191"/>
      <c r="P247" s="540"/>
      <c r="Q247" s="541" t="s">
        <v>16</v>
      </c>
      <c r="R247" s="541"/>
      <c r="S247" s="540"/>
      <c r="T247" s="540"/>
      <c r="U247" s="194"/>
      <c r="V247" s="540"/>
      <c r="W247" s="540"/>
      <c r="X247" s="540"/>
      <c r="Y247" s="540"/>
      <c r="Z247" s="540"/>
      <c r="AA247" s="540"/>
      <c r="AB247" s="540"/>
      <c r="AC247" s="540"/>
      <c r="AD247" s="540"/>
      <c r="AE247" s="540"/>
      <c r="AF247" s="540"/>
      <c r="AG247" s="540"/>
      <c r="AH247" s="540"/>
      <c r="AI247" s="540"/>
      <c r="AJ247" s="540"/>
      <c r="AK247" s="540"/>
      <c r="AL247" s="540"/>
      <c r="AM247" s="540"/>
      <c r="AN247" s="540"/>
      <c r="AO247" s="540"/>
      <c r="AP247" s="540"/>
      <c r="AQ247" s="540"/>
      <c r="AR247" s="540"/>
      <c r="AS247" s="540"/>
      <c r="AT247" s="540" t="s">
        <v>724</v>
      </c>
      <c r="AU247" s="540" t="s">
        <v>726</v>
      </c>
      <c r="AV247" s="540" t="s">
        <v>723</v>
      </c>
      <c r="AW247" s="540" t="s">
        <v>727</v>
      </c>
      <c r="AX247" s="540"/>
      <c r="AY247" s="540"/>
      <c r="AZ247" s="540"/>
      <c r="BA247" s="540"/>
      <c r="BB247" s="540"/>
      <c r="BC247" s="540"/>
      <c r="BD247" s="540"/>
      <c r="BE247" s="540"/>
      <c r="BF247" s="540">
        <v>2</v>
      </c>
      <c r="BG247" s="540">
        <v>2</v>
      </c>
      <c r="BH247" s="540">
        <v>2</v>
      </c>
      <c r="BI247" s="540">
        <v>2</v>
      </c>
      <c r="BJ247" s="540">
        <v>2</v>
      </c>
      <c r="BK247" s="540">
        <v>1</v>
      </c>
      <c r="BL247" s="540">
        <v>2</v>
      </c>
      <c r="BM247" s="540">
        <v>1</v>
      </c>
      <c r="BN247" s="540">
        <v>2</v>
      </c>
      <c r="BO247" s="540">
        <v>2</v>
      </c>
      <c r="BP247" s="540">
        <v>2</v>
      </c>
      <c r="BQ247" s="540">
        <v>2</v>
      </c>
      <c r="BR247" s="540">
        <v>2</v>
      </c>
      <c r="BS247" s="845">
        <v>1</v>
      </c>
      <c r="BT247" s="540">
        <v>2</v>
      </c>
      <c r="BU247" s="540">
        <v>1</v>
      </c>
      <c r="BV247" s="540">
        <v>2</v>
      </c>
      <c r="BW247" s="540">
        <v>1</v>
      </c>
      <c r="BX247" s="540">
        <v>2</v>
      </c>
      <c r="BY247" s="540">
        <v>2</v>
      </c>
      <c r="BZ247" s="540">
        <v>2</v>
      </c>
      <c r="CA247" s="540">
        <v>1</v>
      </c>
      <c r="CB247" s="540">
        <v>2</v>
      </c>
      <c r="CC247" s="540">
        <v>2</v>
      </c>
      <c r="CD247" s="541">
        <f t="shared" si="231"/>
        <v>18</v>
      </c>
      <c r="CE247" s="873">
        <f t="shared" si="232"/>
        <v>0.75</v>
      </c>
      <c r="CF247" s="541">
        <f t="shared" si="233"/>
        <v>6</v>
      </c>
      <c r="CG247" s="873">
        <f t="shared" si="230"/>
        <v>0.25</v>
      </c>
      <c r="CH247" s="541">
        <f t="shared" si="234"/>
        <v>0</v>
      </c>
      <c r="CI247" s="873">
        <f t="shared" si="235"/>
        <v>0</v>
      </c>
      <c r="CJ247" s="541">
        <f t="shared" si="236"/>
        <v>1.75</v>
      </c>
      <c r="CK247" s="874" t="str">
        <f t="shared" si="237"/>
        <v>Đạt mục tiêu</v>
      </c>
    </row>
    <row r="248" spans="1:89" s="173" customFormat="1" ht="78.75" hidden="1">
      <c r="A248" s="171">
        <v>210</v>
      </c>
      <c r="B248" s="178">
        <v>210</v>
      </c>
      <c r="C248" s="186" t="s">
        <v>505</v>
      </c>
      <c r="D248" s="244" t="s">
        <v>14</v>
      </c>
      <c r="E248" s="212" t="s">
        <v>525</v>
      </c>
      <c r="F248" s="244" t="s">
        <v>17</v>
      </c>
      <c r="G248" s="212" t="s">
        <v>526</v>
      </c>
      <c r="H248" s="542" t="s">
        <v>527</v>
      </c>
      <c r="I248" s="540" t="s">
        <v>275</v>
      </c>
      <c r="J248" s="902" t="s">
        <v>192</v>
      </c>
      <c r="K248" s="540"/>
      <c r="L248" s="540"/>
      <c r="M248" s="540"/>
      <c r="N248" s="191"/>
      <c r="O248" s="191" t="s">
        <v>16</v>
      </c>
      <c r="P248" s="540"/>
      <c r="Q248" s="541"/>
      <c r="R248" s="541"/>
      <c r="S248" s="540"/>
      <c r="T248" s="540"/>
      <c r="U248" s="194">
        <f t="shared" si="153"/>
        <v>1</v>
      </c>
      <c r="V248" s="540"/>
      <c r="W248" s="540"/>
      <c r="X248" s="540"/>
      <c r="Y248" s="540"/>
      <c r="Z248" s="540"/>
      <c r="AA248" s="540"/>
      <c r="AB248" s="540"/>
      <c r="AC248" s="540"/>
      <c r="AD248" s="540"/>
      <c r="AE248" s="540"/>
      <c r="AF248" s="540"/>
      <c r="AG248" s="540"/>
      <c r="AH248" s="540"/>
      <c r="AI248" s="540"/>
      <c r="AJ248" s="540"/>
      <c r="AK248" s="540"/>
      <c r="AL248" s="540"/>
      <c r="AM248" s="540" t="s">
        <v>724</v>
      </c>
      <c r="AN248" s="540" t="s">
        <v>726</v>
      </c>
      <c r="AO248" s="540" t="s">
        <v>723</v>
      </c>
      <c r="AP248" s="540" t="s">
        <v>724</v>
      </c>
      <c r="AQ248" s="540"/>
      <c r="AR248" s="540"/>
      <c r="AS248" s="540"/>
      <c r="AT248" s="540"/>
      <c r="AU248" s="540"/>
      <c r="AV248" s="540"/>
      <c r="AW248" s="540"/>
      <c r="AX248" s="540"/>
      <c r="AY248" s="540"/>
      <c r="AZ248" s="540"/>
      <c r="BA248" s="540"/>
      <c r="BB248" s="540"/>
      <c r="BC248" s="540"/>
      <c r="BD248" s="540"/>
      <c r="BE248" s="540"/>
      <c r="BF248" s="540">
        <v>2</v>
      </c>
      <c r="BG248" s="540">
        <v>2</v>
      </c>
      <c r="BH248" s="540">
        <v>2</v>
      </c>
      <c r="BI248" s="540">
        <v>2</v>
      </c>
      <c r="BJ248" s="540">
        <v>2</v>
      </c>
      <c r="BK248" s="540">
        <v>2</v>
      </c>
      <c r="BL248" s="540">
        <v>2</v>
      </c>
      <c r="BM248" s="540">
        <v>2</v>
      </c>
      <c r="BN248" s="540">
        <v>2</v>
      </c>
      <c r="BO248" s="540">
        <v>2</v>
      </c>
      <c r="BP248" s="540">
        <v>1</v>
      </c>
      <c r="BQ248" s="540">
        <v>2</v>
      </c>
      <c r="BR248" s="540">
        <v>2</v>
      </c>
      <c r="BS248" s="845">
        <v>1</v>
      </c>
      <c r="BT248" s="540">
        <v>1</v>
      </c>
      <c r="BU248" s="540">
        <v>1</v>
      </c>
      <c r="BV248" s="540">
        <v>2</v>
      </c>
      <c r="BW248" s="540">
        <v>1</v>
      </c>
      <c r="BX248" s="540">
        <v>2</v>
      </c>
      <c r="BY248" s="540">
        <v>2</v>
      </c>
      <c r="BZ248" s="540">
        <v>2</v>
      </c>
      <c r="CA248" s="540">
        <v>2</v>
      </c>
      <c r="CB248" s="540">
        <v>2</v>
      </c>
      <c r="CC248" s="540">
        <v>2</v>
      </c>
      <c r="CD248" s="541">
        <f>COUNTIF($BF248:$CC248,2)</f>
        <v>19</v>
      </c>
      <c r="CE248" s="873">
        <f>CD248/COUNTA($BF248:$CC248)</f>
        <v>0.79166666666666663</v>
      </c>
      <c r="CF248" s="541">
        <f>COUNTIF($BF248:$CC248,1)</f>
        <v>5</v>
      </c>
      <c r="CG248" s="873">
        <f t="shared" si="230"/>
        <v>0.20833333333333334</v>
      </c>
      <c r="CH248" s="541">
        <f>COUNTIF($BF248:$CC248,0)</f>
        <v>0</v>
      </c>
      <c r="CI248" s="873">
        <f>CH248/COUNTA($BF248:$CC248)</f>
        <v>0</v>
      </c>
      <c r="CJ248" s="541">
        <f>(((CD248*2)+(CF248*1)+(CH248*0)))/COUNTA($BF248:$CC248)</f>
        <v>1.7916666666666667</v>
      </c>
      <c r="CK248" s="874" t="str">
        <f>IF(CJ248&gt;=1.6,"Đạt mục tiêu",IF(CJ248&gt;=1,"Cần cố gắng","Chưa đạt"))</f>
        <v>Đạt mục tiêu</v>
      </c>
    </row>
    <row r="249" spans="1:89" ht="78.75" hidden="1">
      <c r="A249" s="839">
        <v>211</v>
      </c>
      <c r="B249" s="178">
        <v>211</v>
      </c>
      <c r="C249" s="402" t="s">
        <v>523</v>
      </c>
      <c r="D249" s="244" t="s">
        <v>14</v>
      </c>
      <c r="E249" s="179" t="s">
        <v>524</v>
      </c>
      <c r="F249" s="912" t="s">
        <v>17</v>
      </c>
      <c r="G249" s="190" t="s">
        <v>529</v>
      </c>
      <c r="H249" s="190" t="s">
        <v>528</v>
      </c>
      <c r="I249" s="845" t="s">
        <v>275</v>
      </c>
      <c r="J249" s="902" t="s">
        <v>192</v>
      </c>
      <c r="K249" s="839" t="s">
        <v>16</v>
      </c>
      <c r="L249" s="845"/>
      <c r="M249" s="845"/>
      <c r="N249" s="191"/>
      <c r="O249" s="191"/>
      <c r="P249" s="845"/>
      <c r="Q249" s="191"/>
      <c r="R249" s="191"/>
      <c r="S249" s="845"/>
      <c r="T249" s="845"/>
      <c r="U249" s="194">
        <f t="shared" si="153"/>
        <v>1</v>
      </c>
      <c r="V249" s="845" t="s">
        <v>727</v>
      </c>
      <c r="W249" s="845" t="s">
        <v>724</v>
      </c>
      <c r="X249" s="845" t="s">
        <v>726</v>
      </c>
      <c r="Y249" s="845" t="s">
        <v>723</v>
      </c>
      <c r="Z249" s="845"/>
      <c r="AA249" s="845"/>
      <c r="AB249" s="845"/>
      <c r="AC249" s="845"/>
      <c r="AD249" s="845"/>
      <c r="AE249" s="845"/>
      <c r="AF249" s="845"/>
      <c r="AG249" s="845"/>
      <c r="AH249" s="845"/>
      <c r="AI249" s="845"/>
      <c r="AJ249" s="845"/>
      <c r="AK249" s="845"/>
      <c r="AL249" s="845"/>
      <c r="AM249" s="845"/>
      <c r="AN249" s="845"/>
      <c r="AO249" s="845"/>
      <c r="AP249" s="845"/>
      <c r="AQ249" s="845"/>
      <c r="AR249" s="845"/>
      <c r="AS249" s="845"/>
      <c r="AT249" s="845"/>
      <c r="AU249" s="845"/>
      <c r="AV249" s="845"/>
      <c r="AW249" s="845"/>
      <c r="AX249" s="845"/>
      <c r="AY249" s="845"/>
      <c r="AZ249" s="845"/>
      <c r="BA249" s="845"/>
      <c r="BB249" s="845"/>
      <c r="BC249" s="845"/>
      <c r="BD249" s="845"/>
      <c r="BE249" s="845"/>
      <c r="BF249" s="836" t="s">
        <v>281</v>
      </c>
      <c r="BG249" s="836" t="s">
        <v>281</v>
      </c>
      <c r="BH249" s="836" t="s">
        <v>1160</v>
      </c>
      <c r="BI249" s="836" t="s">
        <v>281</v>
      </c>
      <c r="BJ249" s="836" t="s">
        <v>1160</v>
      </c>
      <c r="BK249" s="836" t="s">
        <v>281</v>
      </c>
      <c r="BL249" s="836" t="s">
        <v>281</v>
      </c>
      <c r="BM249" s="836" t="s">
        <v>281</v>
      </c>
      <c r="BN249" s="836" t="s">
        <v>281</v>
      </c>
      <c r="BO249" s="836" t="s">
        <v>281</v>
      </c>
      <c r="BP249" s="836" t="s">
        <v>281</v>
      </c>
      <c r="BQ249" s="836" t="s">
        <v>281</v>
      </c>
      <c r="BR249" s="836" t="s">
        <v>281</v>
      </c>
      <c r="BS249" s="845">
        <v>1</v>
      </c>
      <c r="BT249" s="836" t="s">
        <v>281</v>
      </c>
      <c r="BU249" s="836" t="s">
        <v>281</v>
      </c>
      <c r="BV249" s="836" t="s">
        <v>281</v>
      </c>
      <c r="BW249" s="540">
        <v>1</v>
      </c>
      <c r="BX249" s="836" t="s">
        <v>281</v>
      </c>
      <c r="BY249" s="836" t="s">
        <v>281</v>
      </c>
      <c r="BZ249" s="836" t="s">
        <v>281</v>
      </c>
      <c r="CA249" s="836" t="s">
        <v>281</v>
      </c>
      <c r="CB249" s="836" t="s">
        <v>281</v>
      </c>
      <c r="CC249" s="836" t="s">
        <v>281</v>
      </c>
      <c r="CD249" s="839">
        <f>COUNTIF($BF249:$CC249,2)</f>
        <v>20</v>
      </c>
      <c r="CE249" s="865">
        <f>CD249/COUNTA($BF249:$CC249)</f>
        <v>0.83333333333333337</v>
      </c>
      <c r="CF249" s="839">
        <f>COUNTIF($BF249:$CC249,1)</f>
        <v>4</v>
      </c>
      <c r="CG249" s="865">
        <f t="shared" si="230"/>
        <v>0.16666666666666666</v>
      </c>
      <c r="CH249" s="839">
        <f>COUNTIF($BF249:$CC249,0)</f>
        <v>0</v>
      </c>
      <c r="CI249" s="866">
        <f>CH249/COUNTA($BF249:$CC249)</f>
        <v>0</v>
      </c>
      <c r="CJ249" s="839">
        <f>(((CD249*2)+(CF249*1)+(CH249*0)))/COUNTA($BF249:$CC249)</f>
        <v>1.8333333333333333</v>
      </c>
      <c r="CK249" s="854" t="str">
        <f>IF(CJ249&gt;=1.6,"Đạt mục tiêu",IF(CJ249&gt;=1,"Cần cố gắng","Chưa đạt"))</f>
        <v>Đạt mục tiêu</v>
      </c>
    </row>
    <row r="250" spans="1:89" s="184" customFormat="1" ht="78.75" hidden="1">
      <c r="A250" s="171">
        <v>212</v>
      </c>
      <c r="B250" s="178">
        <v>212</v>
      </c>
      <c r="C250" s="179" t="s">
        <v>523</v>
      </c>
      <c r="D250" s="244" t="s">
        <v>14</v>
      </c>
      <c r="E250" s="179" t="s">
        <v>524</v>
      </c>
      <c r="F250" s="912" t="s">
        <v>17</v>
      </c>
      <c r="G250" s="190" t="s">
        <v>530</v>
      </c>
      <c r="H250" s="190" t="s">
        <v>531</v>
      </c>
      <c r="I250" s="845" t="s">
        <v>275</v>
      </c>
      <c r="J250" s="902" t="s">
        <v>192</v>
      </c>
      <c r="K250" s="845"/>
      <c r="L250" s="191" t="s">
        <v>16</v>
      </c>
      <c r="M250" s="845"/>
      <c r="N250" s="191"/>
      <c r="O250" s="191"/>
      <c r="P250" s="845"/>
      <c r="Q250" s="191"/>
      <c r="R250" s="191"/>
      <c r="S250" s="845"/>
      <c r="T250" s="845"/>
      <c r="U250" s="194">
        <f t="shared" si="153"/>
        <v>1</v>
      </c>
      <c r="V250" s="845"/>
      <c r="W250" s="845"/>
      <c r="X250" s="845"/>
      <c r="Y250" s="845"/>
      <c r="Z250" s="845" t="s">
        <v>724</v>
      </c>
      <c r="AA250" s="845"/>
      <c r="AB250" s="845" t="s">
        <v>724</v>
      </c>
      <c r="AC250" s="845" t="s">
        <v>726</v>
      </c>
      <c r="AD250" s="845"/>
      <c r="AE250" s="845"/>
      <c r="AF250" s="845"/>
      <c r="AG250" s="845"/>
      <c r="AH250" s="845"/>
      <c r="AI250" s="845"/>
      <c r="AJ250" s="845"/>
      <c r="AK250" s="845"/>
      <c r="AL250" s="845"/>
      <c r="AM250" s="845"/>
      <c r="AN250" s="845"/>
      <c r="AO250" s="845"/>
      <c r="AP250" s="845"/>
      <c r="AQ250" s="845"/>
      <c r="AR250" s="845"/>
      <c r="AS250" s="845"/>
      <c r="AT250" s="845"/>
      <c r="AU250" s="845"/>
      <c r="AV250" s="845"/>
      <c r="AW250" s="845"/>
      <c r="AX250" s="845"/>
      <c r="AY250" s="845"/>
      <c r="AZ250" s="845"/>
      <c r="BA250" s="845"/>
      <c r="BB250" s="845"/>
      <c r="BC250" s="845"/>
      <c r="BD250" s="845"/>
      <c r="BE250" s="845"/>
      <c r="BF250" s="845">
        <v>1</v>
      </c>
      <c r="BG250" s="845">
        <v>2</v>
      </c>
      <c r="BH250" s="845">
        <v>2</v>
      </c>
      <c r="BI250" s="845">
        <v>2</v>
      </c>
      <c r="BJ250" s="845">
        <v>1</v>
      </c>
      <c r="BK250" s="845">
        <v>2</v>
      </c>
      <c r="BL250" s="845">
        <v>2</v>
      </c>
      <c r="BM250" s="845">
        <v>2</v>
      </c>
      <c r="BN250" s="845">
        <v>2</v>
      </c>
      <c r="BO250" s="845">
        <v>1</v>
      </c>
      <c r="BP250" s="845">
        <v>1</v>
      </c>
      <c r="BQ250" s="845">
        <v>2</v>
      </c>
      <c r="BR250" s="845">
        <v>2</v>
      </c>
      <c r="BS250" s="845">
        <v>1</v>
      </c>
      <c r="BT250" s="845">
        <v>2</v>
      </c>
      <c r="BU250" s="845">
        <v>2</v>
      </c>
      <c r="BV250" s="845">
        <v>2</v>
      </c>
      <c r="BW250" s="540">
        <v>1</v>
      </c>
      <c r="BX250" s="845">
        <v>2</v>
      </c>
      <c r="BY250" s="845">
        <v>2</v>
      </c>
      <c r="BZ250" s="845">
        <v>2</v>
      </c>
      <c r="CA250" s="845">
        <v>2</v>
      </c>
      <c r="CB250" s="845">
        <v>2</v>
      </c>
      <c r="CC250" s="845">
        <v>2</v>
      </c>
      <c r="CD250" s="541">
        <f>COUNTIF($BF250:$CC250,2)</f>
        <v>18</v>
      </c>
      <c r="CE250" s="879">
        <f>CD250/COUNTA($BF250:$CC250)</f>
        <v>0.75</v>
      </c>
      <c r="CF250" s="541">
        <f>COUNTIF($BF250:$CC250,1)</f>
        <v>6</v>
      </c>
      <c r="CG250" s="879">
        <f t="shared" si="230"/>
        <v>0.25</v>
      </c>
      <c r="CH250" s="541">
        <f>COUNTIF($BF250:$CC250,0)</f>
        <v>0</v>
      </c>
      <c r="CI250" s="868">
        <f>CH250/COUNTA($BF250:$CC250)</f>
        <v>0</v>
      </c>
      <c r="CJ250" s="541">
        <f>(((CD250*2)+(CF250*1)+(CH250*0)))/COUNTA($BF250:$CC250)</f>
        <v>1.75</v>
      </c>
      <c r="CK250" s="874" t="str">
        <f>IF(CJ250&gt;=1.6,"Đạt mục tiêu",IF(CJ250&gt;=1,"Cần cố gắng","Chưa đạt"))</f>
        <v>Đạt mục tiêu</v>
      </c>
    </row>
    <row r="251" spans="1:89" s="170" customFormat="1" ht="78.75" hidden="1">
      <c r="A251" s="171">
        <v>213</v>
      </c>
      <c r="B251" s="178">
        <v>213</v>
      </c>
      <c r="C251" s="402" t="s">
        <v>523</v>
      </c>
      <c r="D251" s="244" t="s">
        <v>14</v>
      </c>
      <c r="E251" s="402" t="s">
        <v>524</v>
      </c>
      <c r="F251" s="912" t="s">
        <v>17</v>
      </c>
      <c r="G251" s="210" t="s">
        <v>532</v>
      </c>
      <c r="H251" s="210" t="s">
        <v>1187</v>
      </c>
      <c r="I251" s="840" t="s">
        <v>275</v>
      </c>
      <c r="J251" s="836" t="s">
        <v>192</v>
      </c>
      <c r="K251" s="840"/>
      <c r="L251" s="840"/>
      <c r="M251" s="416" t="s">
        <v>16</v>
      </c>
      <c r="N251" s="416"/>
      <c r="O251" s="416"/>
      <c r="P251" s="840"/>
      <c r="Q251" s="416"/>
      <c r="R251" s="416"/>
      <c r="S251" s="840"/>
      <c r="T251" s="840"/>
      <c r="U251" s="237">
        <f t="shared" si="153"/>
        <v>1</v>
      </c>
      <c r="V251" s="840"/>
      <c r="W251" s="840"/>
      <c r="X251" s="840"/>
      <c r="Y251" s="840"/>
      <c r="Z251" s="840"/>
      <c r="AA251" s="840"/>
      <c r="AB251" s="840"/>
      <c r="AC251" s="840"/>
      <c r="AD251" s="840" t="s">
        <v>723</v>
      </c>
      <c r="AE251" s="840" t="s">
        <v>726</v>
      </c>
      <c r="AF251" s="840" t="s">
        <v>726</v>
      </c>
      <c r="AG251" s="840" t="s">
        <v>726</v>
      </c>
      <c r="AH251" s="840"/>
      <c r="AI251" s="840"/>
      <c r="AJ251" s="840"/>
      <c r="AK251" s="840"/>
      <c r="AL251" s="840"/>
      <c r="AM251" s="840"/>
      <c r="AN251" s="840"/>
      <c r="AO251" s="840"/>
      <c r="AP251" s="840"/>
      <c r="AQ251" s="840"/>
      <c r="AR251" s="840"/>
      <c r="AS251" s="840"/>
      <c r="AT251" s="840"/>
      <c r="AU251" s="840"/>
      <c r="AV251" s="840"/>
      <c r="AW251" s="840"/>
      <c r="AX251" s="840"/>
      <c r="AY251" s="840"/>
      <c r="AZ251" s="840"/>
      <c r="BA251" s="840"/>
      <c r="BB251" s="840"/>
      <c r="BC251" s="840"/>
      <c r="BD251" s="840"/>
      <c r="BE251" s="840"/>
      <c r="BF251" s="840">
        <v>1</v>
      </c>
      <c r="BG251" s="840">
        <v>2</v>
      </c>
      <c r="BH251" s="840">
        <v>1</v>
      </c>
      <c r="BI251" s="840">
        <v>2</v>
      </c>
      <c r="BJ251" s="840">
        <v>2</v>
      </c>
      <c r="BK251" s="840">
        <v>2</v>
      </c>
      <c r="BL251" s="840">
        <v>2</v>
      </c>
      <c r="BM251" s="840">
        <v>2</v>
      </c>
      <c r="BN251" s="840">
        <v>2</v>
      </c>
      <c r="BO251" s="840">
        <v>2</v>
      </c>
      <c r="BP251" s="840">
        <v>2</v>
      </c>
      <c r="BQ251" s="840">
        <v>2</v>
      </c>
      <c r="BR251" s="840">
        <v>2</v>
      </c>
      <c r="BS251" s="845">
        <v>1</v>
      </c>
      <c r="BT251" s="840">
        <v>2</v>
      </c>
      <c r="BU251" s="840">
        <v>1</v>
      </c>
      <c r="BV251" s="840">
        <v>2</v>
      </c>
      <c r="BW251" s="540">
        <v>1</v>
      </c>
      <c r="BX251" s="840">
        <v>2</v>
      </c>
      <c r="BY251" s="840">
        <v>2</v>
      </c>
      <c r="BZ251" s="840">
        <v>2</v>
      </c>
      <c r="CA251" s="840">
        <v>2</v>
      </c>
      <c r="CB251" s="840">
        <v>2</v>
      </c>
      <c r="CC251" s="840">
        <v>2</v>
      </c>
      <c r="CD251" s="888">
        <f>COUNTIF($BF251:$CC251,2)</f>
        <v>19</v>
      </c>
      <c r="CE251" s="889">
        <f>CD251/COUNTA($BF251:$CC251)</f>
        <v>0.79166666666666663</v>
      </c>
      <c r="CF251" s="888">
        <f>COUNTIF($BF251:$CC251,1)</f>
        <v>5</v>
      </c>
      <c r="CG251" s="889">
        <f t="shared" si="230"/>
        <v>0.20833333333333334</v>
      </c>
      <c r="CH251" s="888">
        <f>COUNTIF($BF251:$CC251,0)</f>
        <v>0</v>
      </c>
      <c r="CI251" s="890">
        <f>CH251/COUNTA($BF251:$CC251)</f>
        <v>0</v>
      </c>
      <c r="CJ251" s="888">
        <f>(((CD251*2)+(CF251*1)+(CH251*0)))/COUNTA($BF251:$CC251)</f>
        <v>1.7916666666666667</v>
      </c>
      <c r="CK251" s="891" t="str">
        <f t="shared" ref="CK251" si="238">IF(CJ251&gt;=1.6,"Đạt mục tiêu",IF(CJ251&gt;=1,"Cần cố gắng","Chưa đạt"))</f>
        <v>Đạt mục tiêu</v>
      </c>
    </row>
    <row r="252" spans="1:89" ht="78.75" hidden="1">
      <c r="A252" s="839">
        <v>214</v>
      </c>
      <c r="B252" s="178">
        <v>214</v>
      </c>
      <c r="C252" s="402" t="s">
        <v>523</v>
      </c>
      <c r="D252" s="244" t="s">
        <v>14</v>
      </c>
      <c r="E252" s="402" t="s">
        <v>524</v>
      </c>
      <c r="F252" s="912" t="s">
        <v>17</v>
      </c>
      <c r="G252" s="190" t="s">
        <v>533</v>
      </c>
      <c r="H252" s="240" t="s">
        <v>534</v>
      </c>
      <c r="I252" s="845" t="s">
        <v>275</v>
      </c>
      <c r="J252" s="902" t="s">
        <v>192</v>
      </c>
      <c r="K252" s="845"/>
      <c r="L252" s="845"/>
      <c r="M252" s="845"/>
      <c r="N252" s="839" t="s">
        <v>16</v>
      </c>
      <c r="O252" s="191"/>
      <c r="P252" s="845"/>
      <c r="Q252" s="191"/>
      <c r="R252" s="191"/>
      <c r="S252" s="845"/>
      <c r="T252" s="845"/>
      <c r="U252" s="194">
        <f t="shared" si="153"/>
        <v>1</v>
      </c>
      <c r="V252" s="845"/>
      <c r="W252" s="845"/>
      <c r="X252" s="845"/>
      <c r="Y252" s="845"/>
      <c r="Z252" s="845"/>
      <c r="AA252" s="845"/>
      <c r="AB252" s="845"/>
      <c r="AC252" s="845"/>
      <c r="AD252" s="845"/>
      <c r="AE252" s="845"/>
      <c r="AF252" s="845"/>
      <c r="AG252" s="845"/>
      <c r="AH252" s="839" t="s">
        <v>726</v>
      </c>
      <c r="AI252" s="839" t="s">
        <v>726</v>
      </c>
      <c r="AJ252" s="839" t="s">
        <v>723</v>
      </c>
      <c r="AK252" s="839" t="s">
        <v>726</v>
      </c>
      <c r="AL252" s="839" t="s">
        <v>723</v>
      </c>
      <c r="AM252" s="845"/>
      <c r="AN252" s="845"/>
      <c r="AO252" s="845"/>
      <c r="AP252" s="845"/>
      <c r="AQ252" s="845"/>
      <c r="AR252" s="845"/>
      <c r="AS252" s="845"/>
      <c r="AT252" s="845"/>
      <c r="AU252" s="845"/>
      <c r="AV252" s="845"/>
      <c r="AW252" s="845"/>
      <c r="AX252" s="845"/>
      <c r="AY252" s="845"/>
      <c r="AZ252" s="845"/>
      <c r="BA252" s="845"/>
      <c r="BB252" s="845"/>
      <c r="BC252" s="845"/>
      <c r="BD252" s="845"/>
      <c r="BE252" s="845"/>
      <c r="BF252" s="540">
        <v>2</v>
      </c>
      <c r="BG252" s="540">
        <v>2</v>
      </c>
      <c r="BH252" s="540">
        <v>2</v>
      </c>
      <c r="BI252" s="540">
        <v>2</v>
      </c>
      <c r="BJ252" s="540">
        <v>2</v>
      </c>
      <c r="BK252" s="540">
        <v>1</v>
      </c>
      <c r="BL252" s="540">
        <v>2</v>
      </c>
      <c r="BM252" s="540">
        <v>2</v>
      </c>
      <c r="BN252" s="540">
        <v>1</v>
      </c>
      <c r="BO252" s="540">
        <v>1</v>
      </c>
      <c r="BP252" s="540">
        <v>2</v>
      </c>
      <c r="BQ252" s="540">
        <v>2</v>
      </c>
      <c r="BR252" s="540">
        <v>2</v>
      </c>
      <c r="BS252" s="845">
        <v>1</v>
      </c>
      <c r="BT252" s="540">
        <v>2</v>
      </c>
      <c r="BU252" s="540">
        <v>2</v>
      </c>
      <c r="BV252" s="540">
        <v>2</v>
      </c>
      <c r="BW252" s="540">
        <v>1</v>
      </c>
      <c r="BX252" s="540">
        <v>2</v>
      </c>
      <c r="BY252" s="540">
        <v>2</v>
      </c>
      <c r="BZ252" s="540">
        <v>2</v>
      </c>
      <c r="CA252" s="540">
        <v>2</v>
      </c>
      <c r="CB252" s="540">
        <v>2</v>
      </c>
      <c r="CC252" s="540">
        <v>2</v>
      </c>
      <c r="CD252" s="541">
        <f>COUNTIF($BF252:$CC252,2)</f>
        <v>19</v>
      </c>
      <c r="CE252" s="873">
        <f>CD252/COUNTA($BF252:$CC252)</f>
        <v>0.79166666666666663</v>
      </c>
      <c r="CF252" s="541">
        <f>COUNTIF($BF252:$CC252,1)</f>
        <v>5</v>
      </c>
      <c r="CG252" s="873">
        <f t="shared" si="230"/>
        <v>0.20833333333333334</v>
      </c>
      <c r="CH252" s="541">
        <f>COUNTIF($BF252:$CC252,0)</f>
        <v>0</v>
      </c>
      <c r="CI252" s="873">
        <f>CH252/COUNTA($BF252:$CC252)</f>
        <v>0</v>
      </c>
      <c r="CJ252" s="541">
        <f>(((CD252*2)+(CF252*1)+(CH252*0)))/COUNTA($BF252:$CC252)</f>
        <v>1.7916666666666667</v>
      </c>
      <c r="CK252" s="874" t="str">
        <f>IF(CJ244&gt;=1.6,"Đạt mục tiêu",IF(CJ244&gt;=1,"Cần cố gắng","Chưa đạt"))</f>
        <v>Đạt mục tiêu</v>
      </c>
    </row>
    <row r="253" spans="1:89" s="184" customFormat="1" ht="78.75" hidden="1">
      <c r="A253" s="171">
        <v>215</v>
      </c>
      <c r="B253" s="178">
        <v>215</v>
      </c>
      <c r="C253" s="179" t="s">
        <v>523</v>
      </c>
      <c r="D253" s="244" t="s">
        <v>14</v>
      </c>
      <c r="E253" s="179" t="s">
        <v>524</v>
      </c>
      <c r="F253" s="912" t="s">
        <v>17</v>
      </c>
      <c r="G253" s="190" t="s">
        <v>536</v>
      </c>
      <c r="H253" s="190" t="s">
        <v>993</v>
      </c>
      <c r="I253" s="845" t="s">
        <v>275</v>
      </c>
      <c r="J253" s="902" t="s">
        <v>192</v>
      </c>
      <c r="K253" s="845"/>
      <c r="L253" s="845"/>
      <c r="M253" s="845"/>
      <c r="N253" s="191"/>
      <c r="O253" s="191"/>
      <c r="P253" s="191" t="s">
        <v>16</v>
      </c>
      <c r="Q253" s="191"/>
      <c r="R253" s="191"/>
      <c r="S253" s="845"/>
      <c r="T253" s="845"/>
      <c r="U253" s="194">
        <f t="shared" si="153"/>
        <v>1</v>
      </c>
      <c r="V253" s="845"/>
      <c r="W253" s="845"/>
      <c r="X253" s="845"/>
      <c r="Y253" s="845"/>
      <c r="Z253" s="845"/>
      <c r="AA253" s="845"/>
      <c r="AB253" s="845"/>
      <c r="AC253" s="845"/>
      <c r="AD253" s="845"/>
      <c r="AE253" s="845"/>
      <c r="AF253" s="845"/>
      <c r="AG253" s="845"/>
      <c r="AH253" s="845"/>
      <c r="AI253" s="845"/>
      <c r="AJ253" s="845"/>
      <c r="AK253" s="845"/>
      <c r="AL253" s="845"/>
      <c r="AM253" s="845"/>
      <c r="AN253" s="845"/>
      <c r="AO253" s="845"/>
      <c r="AP253" s="845"/>
      <c r="AQ253" s="845" t="s">
        <v>726</v>
      </c>
      <c r="AR253" s="845" t="s">
        <v>723</v>
      </c>
      <c r="AS253" s="845" t="s">
        <v>726</v>
      </c>
      <c r="AT253" s="845"/>
      <c r="AU253" s="845"/>
      <c r="AV253" s="845"/>
      <c r="AW253" s="845"/>
      <c r="AX253" s="845"/>
      <c r="AY253" s="845"/>
      <c r="AZ253" s="845"/>
      <c r="BA253" s="845"/>
      <c r="BB253" s="845"/>
      <c r="BC253" s="845"/>
      <c r="BD253" s="845"/>
      <c r="BE253" s="845"/>
      <c r="BF253" s="540">
        <v>2</v>
      </c>
      <c r="BG253" s="540">
        <v>2</v>
      </c>
      <c r="BH253" s="540">
        <v>2</v>
      </c>
      <c r="BI253" s="540">
        <v>2</v>
      </c>
      <c r="BJ253" s="540">
        <v>2</v>
      </c>
      <c r="BK253" s="540">
        <v>2</v>
      </c>
      <c r="BL253" s="540">
        <v>2</v>
      </c>
      <c r="BM253" s="540">
        <v>2</v>
      </c>
      <c r="BN253" s="540">
        <v>2</v>
      </c>
      <c r="BO253" s="540">
        <v>2</v>
      </c>
      <c r="BP253" s="540">
        <v>2</v>
      </c>
      <c r="BQ253" s="540">
        <v>2</v>
      </c>
      <c r="BR253" s="540">
        <v>2</v>
      </c>
      <c r="BS253" s="845">
        <v>1</v>
      </c>
      <c r="BT253" s="540">
        <v>1</v>
      </c>
      <c r="BU253" s="540">
        <v>1</v>
      </c>
      <c r="BV253" s="540">
        <v>2</v>
      </c>
      <c r="BW253" s="540">
        <v>1</v>
      </c>
      <c r="BX253" s="540">
        <v>2</v>
      </c>
      <c r="BY253" s="540">
        <v>2</v>
      </c>
      <c r="BZ253" s="540">
        <v>2</v>
      </c>
      <c r="CA253" s="540">
        <v>2</v>
      </c>
      <c r="CB253" s="540">
        <v>2</v>
      </c>
      <c r="CC253" s="540">
        <v>2</v>
      </c>
      <c r="CD253" s="541">
        <f t="shared" ref="CD253:CD256" si="239">COUNTIF($BF253:$CC253,2)</f>
        <v>20</v>
      </c>
      <c r="CE253" s="873">
        <f t="shared" ref="CE253:CE256" si="240">CD253/COUNTA($BF253:$CC253)</f>
        <v>0.83333333333333337</v>
      </c>
      <c r="CF253" s="541">
        <f t="shared" ref="CF253:CF256" si="241">COUNTIF($BF253:$CC253,1)</f>
        <v>4</v>
      </c>
      <c r="CG253" s="873">
        <f t="shared" ref="CG253:CG256" si="242">CF253/COUNTA($BF253:$CC253)</f>
        <v>0.16666666666666666</v>
      </c>
      <c r="CH253" s="541">
        <f t="shared" ref="CH253:CH256" si="243">COUNTIF($BF253:$CC253,0)</f>
        <v>0</v>
      </c>
      <c r="CI253" s="873">
        <f t="shared" ref="CI253:CI256" si="244">CH253/COUNTA($BF253:$CC253)</f>
        <v>0</v>
      </c>
      <c r="CJ253" s="541">
        <f t="shared" ref="CJ253:CJ256" si="245">(((CD253*2)+(CF253*1)+(CH253*0)))/COUNTA($BF253:$CC253)</f>
        <v>1.8333333333333333</v>
      </c>
      <c r="CK253" s="874" t="str">
        <f t="shared" ref="CK253:CK256" si="246">IF(CJ245&gt;=1.6,"Đạt mục tiêu",IF(CJ245&gt;=1,"Cần cố gắng","Chưa đạt"))</f>
        <v>Đạt mục tiêu</v>
      </c>
    </row>
    <row r="254" spans="1:89" s="184" customFormat="1" ht="78.75" hidden="1">
      <c r="A254" s="171">
        <v>216</v>
      </c>
      <c r="B254" s="178">
        <v>216</v>
      </c>
      <c r="C254" s="179" t="s">
        <v>523</v>
      </c>
      <c r="D254" s="244" t="s">
        <v>14</v>
      </c>
      <c r="E254" s="179" t="s">
        <v>524</v>
      </c>
      <c r="F254" s="912" t="s">
        <v>17</v>
      </c>
      <c r="G254" s="190" t="s">
        <v>537</v>
      </c>
      <c r="H254" s="190" t="s">
        <v>538</v>
      </c>
      <c r="I254" s="845" t="s">
        <v>275</v>
      </c>
      <c r="J254" s="902" t="s">
        <v>192</v>
      </c>
      <c r="K254" s="845"/>
      <c r="L254" s="845"/>
      <c r="M254" s="845"/>
      <c r="N254" s="191"/>
      <c r="O254" s="261" t="s">
        <v>16</v>
      </c>
      <c r="P254" s="845"/>
      <c r="Q254" s="191"/>
      <c r="R254" s="191"/>
      <c r="S254" s="845"/>
      <c r="T254" s="845"/>
      <c r="U254" s="194">
        <f t="shared" si="153"/>
        <v>1</v>
      </c>
      <c r="V254" s="845"/>
      <c r="W254" s="845"/>
      <c r="X254" s="845"/>
      <c r="Y254" s="845"/>
      <c r="Z254" s="845"/>
      <c r="AA254" s="845"/>
      <c r="AB254" s="845"/>
      <c r="AC254" s="845"/>
      <c r="AD254" s="845"/>
      <c r="AE254" s="845"/>
      <c r="AF254" s="845"/>
      <c r="AG254" s="845"/>
      <c r="AH254" s="845"/>
      <c r="AI254" s="845"/>
      <c r="AJ254" s="845"/>
      <c r="AK254" s="845"/>
      <c r="AL254" s="845"/>
      <c r="AM254" s="845" t="s">
        <v>724</v>
      </c>
      <c r="AN254" s="845" t="s">
        <v>724</v>
      </c>
      <c r="AO254" s="845" t="s">
        <v>724</v>
      </c>
      <c r="AP254" s="845" t="s">
        <v>724</v>
      </c>
      <c r="AQ254" s="845"/>
      <c r="AR254" s="845"/>
      <c r="AS254" s="845"/>
      <c r="AT254" s="845"/>
      <c r="AU254" s="845"/>
      <c r="AV254" s="845"/>
      <c r="AW254" s="845"/>
      <c r="AX254" s="845"/>
      <c r="AY254" s="845"/>
      <c r="AZ254" s="845"/>
      <c r="BA254" s="845"/>
      <c r="BB254" s="845"/>
      <c r="BC254" s="845"/>
      <c r="BD254" s="845"/>
      <c r="BE254" s="845"/>
      <c r="BF254" s="540">
        <v>2</v>
      </c>
      <c r="BG254" s="540">
        <v>2</v>
      </c>
      <c r="BH254" s="540">
        <v>2</v>
      </c>
      <c r="BI254" s="540">
        <v>2</v>
      </c>
      <c r="BJ254" s="540">
        <v>2</v>
      </c>
      <c r="BK254" s="540">
        <v>2</v>
      </c>
      <c r="BL254" s="540">
        <v>2</v>
      </c>
      <c r="BM254" s="540">
        <v>2</v>
      </c>
      <c r="BN254" s="540">
        <v>2</v>
      </c>
      <c r="BO254" s="540">
        <v>2</v>
      </c>
      <c r="BP254" s="540">
        <v>2</v>
      </c>
      <c r="BQ254" s="540">
        <v>2</v>
      </c>
      <c r="BR254" s="540">
        <v>2</v>
      </c>
      <c r="BS254" s="845">
        <v>1</v>
      </c>
      <c r="BT254" s="540">
        <v>1</v>
      </c>
      <c r="BU254" s="540">
        <v>1</v>
      </c>
      <c r="BV254" s="540">
        <v>2</v>
      </c>
      <c r="BW254" s="540">
        <v>1</v>
      </c>
      <c r="BX254" s="540">
        <v>2</v>
      </c>
      <c r="BY254" s="540">
        <v>2</v>
      </c>
      <c r="BZ254" s="540">
        <v>2</v>
      </c>
      <c r="CA254" s="540">
        <v>2</v>
      </c>
      <c r="CB254" s="540">
        <v>2</v>
      </c>
      <c r="CC254" s="540">
        <v>2</v>
      </c>
      <c r="CD254" s="541">
        <f t="shared" si="239"/>
        <v>20</v>
      </c>
      <c r="CE254" s="873">
        <f t="shared" si="240"/>
        <v>0.83333333333333337</v>
      </c>
      <c r="CF254" s="541">
        <f t="shared" si="241"/>
        <v>4</v>
      </c>
      <c r="CG254" s="873">
        <f t="shared" si="242"/>
        <v>0.16666666666666666</v>
      </c>
      <c r="CH254" s="541">
        <f t="shared" si="243"/>
        <v>0</v>
      </c>
      <c r="CI254" s="873">
        <f t="shared" si="244"/>
        <v>0</v>
      </c>
      <c r="CJ254" s="541">
        <f t="shared" si="245"/>
        <v>1.8333333333333333</v>
      </c>
      <c r="CK254" s="874" t="str">
        <f t="shared" si="246"/>
        <v>Đạt mục tiêu</v>
      </c>
    </row>
    <row r="255" spans="1:89" s="184" customFormat="1" ht="78.75" hidden="1">
      <c r="A255" s="171">
        <v>217</v>
      </c>
      <c r="B255" s="178">
        <v>217</v>
      </c>
      <c r="C255" s="179" t="s">
        <v>523</v>
      </c>
      <c r="D255" s="244" t="s">
        <v>14</v>
      </c>
      <c r="E255" s="179" t="s">
        <v>524</v>
      </c>
      <c r="F255" s="912" t="s">
        <v>17</v>
      </c>
      <c r="G255" s="190" t="s">
        <v>539</v>
      </c>
      <c r="H255" s="190" t="s">
        <v>540</v>
      </c>
      <c r="I255" s="845" t="s">
        <v>275</v>
      </c>
      <c r="J255" s="902" t="s">
        <v>192</v>
      </c>
      <c r="K255" s="845"/>
      <c r="L255" s="845"/>
      <c r="M255" s="845"/>
      <c r="N255" s="191"/>
      <c r="O255" s="191"/>
      <c r="P255" s="845"/>
      <c r="Q255" s="191" t="s">
        <v>16</v>
      </c>
      <c r="R255" s="191"/>
      <c r="S255" s="845"/>
      <c r="T255" s="845"/>
      <c r="U255" s="194">
        <f t="shared" ref="U255:U256" si="247">COUNTIF(K255:T255,"x")</f>
        <v>1</v>
      </c>
      <c r="V255" s="845"/>
      <c r="W255" s="845"/>
      <c r="X255" s="845"/>
      <c r="Y255" s="845"/>
      <c r="Z255" s="845"/>
      <c r="AA255" s="845"/>
      <c r="AB255" s="845"/>
      <c r="AC255" s="845"/>
      <c r="AD255" s="845"/>
      <c r="AE255" s="845"/>
      <c r="AF255" s="845"/>
      <c r="AG255" s="845"/>
      <c r="AH255" s="845"/>
      <c r="AI255" s="845"/>
      <c r="AJ255" s="845"/>
      <c r="AK255" s="845"/>
      <c r="AL255" s="845"/>
      <c r="AM255" s="845"/>
      <c r="AN255" s="845"/>
      <c r="AO255" s="845"/>
      <c r="AP255" s="845"/>
      <c r="AQ255" s="845"/>
      <c r="AR255" s="845"/>
      <c r="AS255" s="845"/>
      <c r="AT255" s="845" t="s">
        <v>726</v>
      </c>
      <c r="AU255" s="845" t="s">
        <v>724</v>
      </c>
      <c r="AV255" s="845" t="s">
        <v>726</v>
      </c>
      <c r="AW255" s="845" t="s">
        <v>727</v>
      </c>
      <c r="AX255" s="845"/>
      <c r="AY255" s="845"/>
      <c r="AZ255" s="845"/>
      <c r="BA255" s="845"/>
      <c r="BB255" s="845"/>
      <c r="BC255" s="845"/>
      <c r="BD255" s="845"/>
      <c r="BE255" s="845"/>
      <c r="BF255" s="540">
        <v>2</v>
      </c>
      <c r="BG255" s="540">
        <v>2</v>
      </c>
      <c r="BH255" s="540">
        <v>2</v>
      </c>
      <c r="BI255" s="540">
        <v>2</v>
      </c>
      <c r="BJ255" s="540">
        <v>2</v>
      </c>
      <c r="BK255" s="540">
        <v>1</v>
      </c>
      <c r="BL255" s="540">
        <v>2</v>
      </c>
      <c r="BM255" s="540">
        <v>1</v>
      </c>
      <c r="BN255" s="540">
        <v>2</v>
      </c>
      <c r="BO255" s="540">
        <v>2</v>
      </c>
      <c r="BP255" s="540">
        <v>2</v>
      </c>
      <c r="BQ255" s="540">
        <v>2</v>
      </c>
      <c r="BR255" s="540">
        <v>2</v>
      </c>
      <c r="BS255" s="845">
        <v>1</v>
      </c>
      <c r="BT255" s="540">
        <v>2</v>
      </c>
      <c r="BU255" s="540">
        <v>1</v>
      </c>
      <c r="BV255" s="540">
        <v>2</v>
      </c>
      <c r="BW255" s="540">
        <v>1</v>
      </c>
      <c r="BX255" s="540">
        <v>2</v>
      </c>
      <c r="BY255" s="540">
        <v>2</v>
      </c>
      <c r="BZ255" s="540">
        <v>2</v>
      </c>
      <c r="CA255" s="540">
        <v>2</v>
      </c>
      <c r="CB255" s="540">
        <v>2</v>
      </c>
      <c r="CC255" s="540">
        <v>2</v>
      </c>
      <c r="CD255" s="541">
        <f t="shared" si="239"/>
        <v>19</v>
      </c>
      <c r="CE255" s="873">
        <f t="shared" si="240"/>
        <v>0.79166666666666663</v>
      </c>
      <c r="CF255" s="541">
        <f t="shared" si="241"/>
        <v>5</v>
      </c>
      <c r="CG255" s="873">
        <f t="shared" si="242"/>
        <v>0.20833333333333334</v>
      </c>
      <c r="CH255" s="541">
        <f t="shared" si="243"/>
        <v>0</v>
      </c>
      <c r="CI255" s="873">
        <f t="shared" si="244"/>
        <v>0</v>
      </c>
      <c r="CJ255" s="541">
        <f t="shared" si="245"/>
        <v>1.7916666666666667</v>
      </c>
      <c r="CK255" s="874" t="str">
        <f t="shared" si="246"/>
        <v>Đạt mục tiêu</v>
      </c>
    </row>
    <row r="256" spans="1:89" s="184" customFormat="1" ht="78.75" hidden="1">
      <c r="A256" s="171">
        <v>218</v>
      </c>
      <c r="B256" s="178">
        <v>218</v>
      </c>
      <c r="C256" s="179" t="s">
        <v>523</v>
      </c>
      <c r="D256" s="244" t="s">
        <v>14</v>
      </c>
      <c r="E256" s="179" t="s">
        <v>524</v>
      </c>
      <c r="F256" s="912" t="s">
        <v>17</v>
      </c>
      <c r="G256" s="190" t="s">
        <v>541</v>
      </c>
      <c r="H256" s="190" t="s">
        <v>542</v>
      </c>
      <c r="I256" s="845" t="s">
        <v>275</v>
      </c>
      <c r="J256" s="902" t="s">
        <v>192</v>
      </c>
      <c r="K256" s="845"/>
      <c r="L256" s="845"/>
      <c r="M256" s="845"/>
      <c r="N256" s="191"/>
      <c r="O256" s="191"/>
      <c r="P256" s="845"/>
      <c r="Q256" s="191"/>
      <c r="R256" s="191"/>
      <c r="S256" s="845" t="s">
        <v>16</v>
      </c>
      <c r="T256" s="845"/>
      <c r="U256" s="194">
        <f t="shared" si="247"/>
        <v>1</v>
      </c>
      <c r="V256" s="845"/>
      <c r="W256" s="845"/>
      <c r="X256" s="845"/>
      <c r="Y256" s="845"/>
      <c r="Z256" s="845"/>
      <c r="AA256" s="845"/>
      <c r="AB256" s="845"/>
      <c r="AC256" s="845"/>
      <c r="AD256" s="845"/>
      <c r="AE256" s="845"/>
      <c r="AF256" s="845"/>
      <c r="AG256" s="845"/>
      <c r="AH256" s="845"/>
      <c r="AI256" s="845"/>
      <c r="AJ256" s="845"/>
      <c r="AK256" s="845"/>
      <c r="AL256" s="845"/>
      <c r="AM256" s="845"/>
      <c r="AN256" s="845"/>
      <c r="AO256" s="845"/>
      <c r="AP256" s="845"/>
      <c r="AQ256" s="845"/>
      <c r="AR256" s="845"/>
      <c r="AS256" s="845"/>
      <c r="AT256" s="845"/>
      <c r="AU256" s="845"/>
      <c r="AV256" s="845"/>
      <c r="AW256" s="845"/>
      <c r="AX256" s="845"/>
      <c r="AY256" s="845"/>
      <c r="AZ256" s="845" t="s">
        <v>723</v>
      </c>
      <c r="BA256" s="845" t="s">
        <v>724</v>
      </c>
      <c r="BB256" s="845" t="s">
        <v>726</v>
      </c>
      <c r="BC256" s="845" t="s">
        <v>723</v>
      </c>
      <c r="BD256" s="845"/>
      <c r="BE256" s="845"/>
      <c r="BF256" s="540">
        <v>2</v>
      </c>
      <c r="BG256" s="540">
        <v>2</v>
      </c>
      <c r="BH256" s="540">
        <v>2</v>
      </c>
      <c r="BI256" s="540">
        <v>2</v>
      </c>
      <c r="BJ256" s="540">
        <v>2</v>
      </c>
      <c r="BK256" s="540">
        <v>1</v>
      </c>
      <c r="BL256" s="540">
        <v>2</v>
      </c>
      <c r="BM256" s="540">
        <v>1</v>
      </c>
      <c r="BN256" s="540">
        <v>2</v>
      </c>
      <c r="BO256" s="540">
        <v>2</v>
      </c>
      <c r="BP256" s="540">
        <v>2</v>
      </c>
      <c r="BQ256" s="540">
        <v>2</v>
      </c>
      <c r="BR256" s="540">
        <v>2</v>
      </c>
      <c r="BS256" s="845">
        <v>1</v>
      </c>
      <c r="BT256" s="540">
        <v>2</v>
      </c>
      <c r="BU256" s="540">
        <v>1</v>
      </c>
      <c r="BV256" s="540">
        <v>2</v>
      </c>
      <c r="BW256" s="540">
        <v>1</v>
      </c>
      <c r="BX256" s="540">
        <v>2</v>
      </c>
      <c r="BY256" s="540">
        <v>2</v>
      </c>
      <c r="BZ256" s="540">
        <v>2</v>
      </c>
      <c r="CA256" s="540">
        <v>2</v>
      </c>
      <c r="CB256" s="540">
        <v>2</v>
      </c>
      <c r="CC256" s="540">
        <v>2</v>
      </c>
      <c r="CD256" s="541">
        <f t="shared" si="239"/>
        <v>19</v>
      </c>
      <c r="CE256" s="873">
        <f t="shared" si="240"/>
        <v>0.79166666666666663</v>
      </c>
      <c r="CF256" s="541">
        <f t="shared" si="241"/>
        <v>5</v>
      </c>
      <c r="CG256" s="873">
        <f t="shared" si="242"/>
        <v>0.20833333333333334</v>
      </c>
      <c r="CH256" s="541">
        <f t="shared" si="243"/>
        <v>0</v>
      </c>
      <c r="CI256" s="873">
        <f t="shared" si="244"/>
        <v>0</v>
      </c>
      <c r="CJ256" s="541">
        <f t="shared" si="245"/>
        <v>1.7916666666666667</v>
      </c>
      <c r="CK256" s="874" t="str">
        <f t="shared" si="246"/>
        <v>Đạt mục tiêu</v>
      </c>
    </row>
    <row r="257" spans="1:89" s="173" customFormat="1" hidden="1">
      <c r="A257" s="913"/>
      <c r="B257" s="1505"/>
      <c r="C257" s="1505"/>
      <c r="D257" s="1505"/>
      <c r="E257" s="1505"/>
      <c r="F257" s="1505"/>
      <c r="G257" s="1506" t="s">
        <v>216</v>
      </c>
      <c r="H257" s="1506"/>
      <c r="I257" s="914"/>
      <c r="J257" s="178">
        <f>SUM(J258:J262)</f>
        <v>178</v>
      </c>
      <c r="K257" s="178">
        <f>SUM(K258:K262)</f>
        <v>22</v>
      </c>
      <c r="L257" s="178">
        <f t="shared" ref="L257:BE257" si="248">SUM(L258:L262)</f>
        <v>28</v>
      </c>
      <c r="M257" s="178">
        <f t="shared" si="248"/>
        <v>24</v>
      </c>
      <c r="N257" s="178">
        <f t="shared" si="248"/>
        <v>26</v>
      </c>
      <c r="O257" s="178">
        <f t="shared" si="248"/>
        <v>25</v>
      </c>
      <c r="P257" s="178">
        <f t="shared" si="248"/>
        <v>22</v>
      </c>
      <c r="Q257" s="178">
        <f t="shared" si="248"/>
        <v>22</v>
      </c>
      <c r="R257" s="178">
        <f t="shared" si="248"/>
        <v>18</v>
      </c>
      <c r="S257" s="178">
        <f t="shared" si="248"/>
        <v>18</v>
      </c>
      <c r="T257" s="178">
        <f t="shared" si="248"/>
        <v>15</v>
      </c>
      <c r="U257" s="178">
        <f t="shared" si="248"/>
        <v>0</v>
      </c>
      <c r="V257" s="178">
        <f t="shared" si="248"/>
        <v>0</v>
      </c>
      <c r="W257" s="178">
        <f t="shared" si="248"/>
        <v>0</v>
      </c>
      <c r="X257" s="178">
        <f t="shared" si="248"/>
        <v>0</v>
      </c>
      <c r="Y257" s="178">
        <f t="shared" si="248"/>
        <v>0</v>
      </c>
      <c r="Z257" s="178">
        <f t="shared" si="248"/>
        <v>0</v>
      </c>
      <c r="AA257" s="178">
        <f t="shared" si="248"/>
        <v>0</v>
      </c>
      <c r="AB257" s="178">
        <f t="shared" si="248"/>
        <v>0</v>
      </c>
      <c r="AC257" s="178">
        <f t="shared" si="248"/>
        <v>0</v>
      </c>
      <c r="AD257" s="178">
        <f t="shared" si="248"/>
        <v>0</v>
      </c>
      <c r="AE257" s="178">
        <f t="shared" si="248"/>
        <v>0</v>
      </c>
      <c r="AF257" s="178">
        <f t="shared" si="248"/>
        <v>0</v>
      </c>
      <c r="AG257" s="178">
        <f t="shared" si="248"/>
        <v>0</v>
      </c>
      <c r="AH257" s="178">
        <f t="shared" si="248"/>
        <v>0</v>
      </c>
      <c r="AI257" s="178">
        <f t="shared" si="248"/>
        <v>0</v>
      </c>
      <c r="AJ257" s="178"/>
      <c r="AK257" s="178"/>
      <c r="AL257" s="178"/>
      <c r="AM257" s="178">
        <f t="shared" ref="AM257" si="249">SUM(AM258:AM262)</f>
        <v>0</v>
      </c>
      <c r="AN257" s="178"/>
      <c r="AO257" s="178"/>
      <c r="AP257" s="178"/>
      <c r="AQ257" s="178"/>
      <c r="AR257" s="178"/>
      <c r="AS257" s="178"/>
      <c r="AT257" s="178">
        <f t="shared" si="248"/>
        <v>0</v>
      </c>
      <c r="AU257" s="178"/>
      <c r="AV257" s="178"/>
      <c r="AW257" s="178">
        <f t="shared" si="248"/>
        <v>0</v>
      </c>
      <c r="AX257" s="178"/>
      <c r="AY257" s="178"/>
      <c r="AZ257" s="178">
        <f t="shared" si="248"/>
        <v>0</v>
      </c>
      <c r="BA257" s="178"/>
      <c r="BB257" s="178"/>
      <c r="BC257" s="178">
        <f t="shared" si="248"/>
        <v>0</v>
      </c>
      <c r="BD257" s="178"/>
      <c r="BE257" s="178">
        <f t="shared" si="248"/>
        <v>0</v>
      </c>
      <c r="BS257" s="915"/>
      <c r="BT257" s="915"/>
      <c r="BU257" s="915"/>
      <c r="CD257" s="916"/>
      <c r="CE257" s="917"/>
      <c r="CF257" s="916"/>
    </row>
    <row r="258" spans="1:89" s="173" customFormat="1" ht="19.5" hidden="1">
      <c r="A258" s="913"/>
      <c r="B258" s="1508"/>
      <c r="C258" s="1508"/>
      <c r="D258" s="1508"/>
      <c r="E258" s="1508"/>
      <c r="F258" s="1508"/>
      <c r="G258" s="1506" t="s">
        <v>255</v>
      </c>
      <c r="H258" s="1506"/>
      <c r="I258" s="914"/>
      <c r="J258" s="918">
        <f>COUNTIF(J$12:J$87,"Thể chất")</f>
        <v>57</v>
      </c>
      <c r="K258" s="918">
        <f t="shared" ref="K258:Y258" si="250">COUNTIF(K$12:K$87,"x")</f>
        <v>8</v>
      </c>
      <c r="L258" s="918">
        <f t="shared" si="250"/>
        <v>8</v>
      </c>
      <c r="M258" s="918">
        <f t="shared" si="250"/>
        <v>7</v>
      </c>
      <c r="N258" s="918">
        <f t="shared" si="250"/>
        <v>11</v>
      </c>
      <c r="O258" s="918">
        <f t="shared" si="250"/>
        <v>10</v>
      </c>
      <c r="P258" s="918">
        <f t="shared" si="250"/>
        <v>9</v>
      </c>
      <c r="Q258" s="918">
        <f t="shared" si="250"/>
        <v>6</v>
      </c>
      <c r="R258" s="918">
        <f t="shared" si="250"/>
        <v>6</v>
      </c>
      <c r="S258" s="918">
        <f t="shared" si="250"/>
        <v>5</v>
      </c>
      <c r="T258" s="918">
        <f t="shared" si="250"/>
        <v>3</v>
      </c>
      <c r="U258" s="918">
        <f t="shared" si="250"/>
        <v>0</v>
      </c>
      <c r="V258" s="918">
        <f t="shared" si="250"/>
        <v>0</v>
      </c>
      <c r="W258" s="918">
        <f t="shared" si="250"/>
        <v>0</v>
      </c>
      <c r="X258" s="918">
        <f t="shared" si="250"/>
        <v>0</v>
      </c>
      <c r="Y258" s="918">
        <f t="shared" si="250"/>
        <v>0</v>
      </c>
      <c r="Z258" s="918">
        <f t="shared" ref="Z258:AI258" si="251">COUNTIF(Z$9:Z$87,"x")</f>
        <v>0</v>
      </c>
      <c r="AA258" s="918">
        <f t="shared" si="251"/>
        <v>0</v>
      </c>
      <c r="AB258" s="918">
        <f t="shared" si="251"/>
        <v>0</v>
      </c>
      <c r="AC258" s="918">
        <f t="shared" si="251"/>
        <v>0</v>
      </c>
      <c r="AD258" s="918">
        <f t="shared" si="251"/>
        <v>0</v>
      </c>
      <c r="AE258" s="918">
        <f t="shared" si="251"/>
        <v>0</v>
      </c>
      <c r="AF258" s="918">
        <f t="shared" si="251"/>
        <v>0</v>
      </c>
      <c r="AG258" s="918">
        <f t="shared" si="251"/>
        <v>0</v>
      </c>
      <c r="AH258" s="918">
        <f t="shared" si="251"/>
        <v>0</v>
      </c>
      <c r="AI258" s="918">
        <f t="shared" si="251"/>
        <v>0</v>
      </c>
      <c r="AJ258" s="918"/>
      <c r="AK258" s="918"/>
      <c r="AL258" s="918"/>
      <c r="AM258" s="918">
        <f>COUNTIF(AM$9:AM$87,"x")</f>
        <v>0</v>
      </c>
      <c r="AN258" s="918"/>
      <c r="AO258" s="918"/>
      <c r="AP258" s="918"/>
      <c r="AQ258" s="918"/>
      <c r="AR258" s="918"/>
      <c r="AS258" s="918"/>
      <c r="AT258" s="918">
        <f>COUNTIF(AT$9:AT$87,"x")</f>
        <v>0</v>
      </c>
      <c r="AU258" s="918"/>
      <c r="AV258" s="918"/>
      <c r="AW258" s="918">
        <f>COUNTIF(AW$9:AW$87,"x")</f>
        <v>0</v>
      </c>
      <c r="AX258" s="918"/>
      <c r="AY258" s="918"/>
      <c r="AZ258" s="918">
        <f>COUNTIF(AZ$9:AZ$87,"x")</f>
        <v>0</v>
      </c>
      <c r="BA258" s="918"/>
      <c r="BB258" s="918"/>
      <c r="BC258" s="918">
        <f>COUNTIF(BC$9:BC$87,"x")</f>
        <v>0</v>
      </c>
      <c r="BD258" s="918"/>
      <c r="BE258" s="918">
        <f>COUNTIF(BE$9:BE$87,"x")</f>
        <v>0</v>
      </c>
      <c r="BS258" s="915"/>
      <c r="BT258" s="915"/>
      <c r="BU258" s="915"/>
      <c r="CD258" s="916"/>
      <c r="CE258" s="917"/>
      <c r="CF258" s="916"/>
    </row>
    <row r="259" spans="1:89" s="173" customFormat="1" ht="19.5" hidden="1">
      <c r="A259" s="913"/>
      <c r="B259" s="1508"/>
      <c r="C259" s="1508"/>
      <c r="D259" s="1508"/>
      <c r="E259" s="1508"/>
      <c r="F259" s="1508"/>
      <c r="G259" s="1506" t="s">
        <v>256</v>
      </c>
      <c r="H259" s="1506"/>
      <c r="I259" s="914"/>
      <c r="J259" s="918">
        <f>COUNTIF(J$90:J$130,"Nhận thức")</f>
        <v>29</v>
      </c>
      <c r="K259" s="918">
        <f t="shared" ref="K259:X259" si="252">COUNTIF(K$90:K$130,"x")</f>
        <v>4</v>
      </c>
      <c r="L259" s="918">
        <f t="shared" si="252"/>
        <v>4</v>
      </c>
      <c r="M259" s="918">
        <f t="shared" si="252"/>
        <v>2</v>
      </c>
      <c r="N259" s="918">
        <f t="shared" si="252"/>
        <v>4</v>
      </c>
      <c r="O259" s="918">
        <f t="shared" si="252"/>
        <v>3</v>
      </c>
      <c r="P259" s="918">
        <f t="shared" si="252"/>
        <v>4</v>
      </c>
      <c r="Q259" s="918">
        <f t="shared" si="252"/>
        <v>6</v>
      </c>
      <c r="R259" s="918">
        <f t="shared" si="252"/>
        <v>2</v>
      </c>
      <c r="S259" s="918">
        <f t="shared" si="252"/>
        <v>3</v>
      </c>
      <c r="T259" s="918">
        <f t="shared" si="252"/>
        <v>2</v>
      </c>
      <c r="U259" s="918">
        <f t="shared" si="252"/>
        <v>0</v>
      </c>
      <c r="V259" s="918">
        <f t="shared" si="252"/>
        <v>0</v>
      </c>
      <c r="W259" s="918">
        <f t="shared" si="252"/>
        <v>0</v>
      </c>
      <c r="X259" s="918">
        <f t="shared" si="252"/>
        <v>0</v>
      </c>
      <c r="Y259" s="918">
        <f t="shared" ref="Y259:AI259" si="253">COUNTIF(Y$88:Y$130,"x")</f>
        <v>0</v>
      </c>
      <c r="Z259" s="918">
        <f t="shared" si="253"/>
        <v>0</v>
      </c>
      <c r="AA259" s="918">
        <f t="shared" si="253"/>
        <v>0</v>
      </c>
      <c r="AB259" s="918">
        <f t="shared" si="253"/>
        <v>0</v>
      </c>
      <c r="AC259" s="918">
        <f t="shared" si="253"/>
        <v>0</v>
      </c>
      <c r="AD259" s="918">
        <f t="shared" si="253"/>
        <v>0</v>
      </c>
      <c r="AE259" s="918">
        <f t="shared" si="253"/>
        <v>0</v>
      </c>
      <c r="AF259" s="918">
        <f t="shared" si="253"/>
        <v>0</v>
      </c>
      <c r="AG259" s="918">
        <f t="shared" si="253"/>
        <v>0</v>
      </c>
      <c r="AH259" s="918">
        <f t="shared" si="253"/>
        <v>0</v>
      </c>
      <c r="AI259" s="918">
        <f t="shared" si="253"/>
        <v>0</v>
      </c>
      <c r="AJ259" s="918"/>
      <c r="AK259" s="918"/>
      <c r="AL259" s="918"/>
      <c r="AM259" s="918">
        <f>COUNTIF(AM$88:AM$130,"x")</f>
        <v>0</v>
      </c>
      <c r="AN259" s="918"/>
      <c r="AO259" s="918"/>
      <c r="AP259" s="918"/>
      <c r="AQ259" s="918"/>
      <c r="AR259" s="918"/>
      <c r="AS259" s="918"/>
      <c r="AT259" s="918">
        <f>COUNTIF(AT$88:AT$130,"x")</f>
        <v>0</v>
      </c>
      <c r="AU259" s="918"/>
      <c r="AV259" s="918"/>
      <c r="AW259" s="918">
        <f>COUNTIF(AW$88:AW$130,"x")</f>
        <v>0</v>
      </c>
      <c r="AX259" s="918"/>
      <c r="AY259" s="918"/>
      <c r="AZ259" s="918">
        <f>COUNTIF(AZ$88:AZ$130,"x")</f>
        <v>0</v>
      </c>
      <c r="BA259" s="918"/>
      <c r="BB259" s="918"/>
      <c r="BC259" s="918">
        <f>COUNTIF(BC$88:BC$130,"x")</f>
        <v>0</v>
      </c>
      <c r="BD259" s="918"/>
      <c r="BE259" s="918">
        <f>COUNTIF(BE$88:BE$130,"x")</f>
        <v>0</v>
      </c>
      <c r="BS259" s="915"/>
      <c r="BT259" s="915"/>
      <c r="BU259" s="915"/>
      <c r="CD259" s="916"/>
      <c r="CE259" s="917"/>
      <c r="CF259" s="916"/>
    </row>
    <row r="260" spans="1:89" s="173" customFormat="1" ht="19.5" hidden="1">
      <c r="A260" s="913"/>
      <c r="B260" s="1508"/>
      <c r="C260" s="1508"/>
      <c r="D260" s="1508"/>
      <c r="E260" s="1508"/>
      <c r="F260" s="1508"/>
      <c r="G260" s="1506" t="s">
        <v>257</v>
      </c>
      <c r="H260" s="1506"/>
      <c r="I260" s="914"/>
      <c r="J260" s="918">
        <f>COUNTIF(J$131:J$192,"Ngôn ngữ")</f>
        <v>42</v>
      </c>
      <c r="K260" s="918">
        <f>COUNTIF(K$131:K$192,"x")</f>
        <v>4</v>
      </c>
      <c r="L260" s="918">
        <f t="shared" ref="L260:W260" si="254">COUNTIF(L$131:L$192,"x")</f>
        <v>7</v>
      </c>
      <c r="M260" s="918">
        <f t="shared" si="254"/>
        <v>8</v>
      </c>
      <c r="N260" s="918">
        <f t="shared" si="254"/>
        <v>6</v>
      </c>
      <c r="O260" s="918">
        <f t="shared" si="254"/>
        <v>4</v>
      </c>
      <c r="P260" s="918">
        <f t="shared" si="254"/>
        <v>4</v>
      </c>
      <c r="Q260" s="918">
        <f t="shared" si="254"/>
        <v>4</v>
      </c>
      <c r="R260" s="918">
        <f t="shared" si="254"/>
        <v>5</v>
      </c>
      <c r="S260" s="918">
        <f t="shared" si="254"/>
        <v>6</v>
      </c>
      <c r="T260" s="918">
        <f t="shared" si="254"/>
        <v>6</v>
      </c>
      <c r="U260" s="918">
        <f t="shared" si="254"/>
        <v>0</v>
      </c>
      <c r="V260" s="918">
        <f t="shared" si="254"/>
        <v>0</v>
      </c>
      <c r="W260" s="918">
        <f t="shared" si="254"/>
        <v>0</v>
      </c>
      <c r="X260" s="918">
        <f t="shared" ref="X260:AI260" si="255">COUNTIF(X$131:X$176,"x")</f>
        <v>0</v>
      </c>
      <c r="Y260" s="918">
        <f t="shared" si="255"/>
        <v>0</v>
      </c>
      <c r="Z260" s="918">
        <f t="shared" si="255"/>
        <v>0</v>
      </c>
      <c r="AA260" s="918">
        <f t="shared" si="255"/>
        <v>0</v>
      </c>
      <c r="AB260" s="918">
        <f t="shared" si="255"/>
        <v>0</v>
      </c>
      <c r="AC260" s="918">
        <f t="shared" si="255"/>
        <v>0</v>
      </c>
      <c r="AD260" s="918">
        <f t="shared" si="255"/>
        <v>0</v>
      </c>
      <c r="AE260" s="918">
        <f t="shared" si="255"/>
        <v>0</v>
      </c>
      <c r="AF260" s="918">
        <f t="shared" si="255"/>
        <v>0</v>
      </c>
      <c r="AG260" s="918">
        <f t="shared" si="255"/>
        <v>0</v>
      </c>
      <c r="AH260" s="918">
        <f t="shared" si="255"/>
        <v>0</v>
      </c>
      <c r="AI260" s="918">
        <f t="shared" si="255"/>
        <v>0</v>
      </c>
      <c r="AJ260" s="918"/>
      <c r="AK260" s="918"/>
      <c r="AL260" s="918"/>
      <c r="AM260" s="918">
        <f>COUNTIF(AM$131:AM$176,"x")</f>
        <v>0</v>
      </c>
      <c r="AN260" s="918"/>
      <c r="AO260" s="918"/>
      <c r="AP260" s="918"/>
      <c r="AQ260" s="918"/>
      <c r="AR260" s="918"/>
      <c r="AS260" s="918"/>
      <c r="AT260" s="918">
        <f>COUNTIF(AT$131:AT$176,"x")</f>
        <v>0</v>
      </c>
      <c r="AU260" s="918"/>
      <c r="AV260" s="918"/>
      <c r="AW260" s="918">
        <f>COUNTIF(AW$131:AW$176,"x")</f>
        <v>0</v>
      </c>
      <c r="AX260" s="918"/>
      <c r="AY260" s="918"/>
      <c r="AZ260" s="918">
        <f>COUNTIF(AZ$131:AZ$176,"x")</f>
        <v>0</v>
      </c>
      <c r="BA260" s="918"/>
      <c r="BB260" s="918"/>
      <c r="BC260" s="918">
        <f>COUNTIF(BC$131:BC$176,"x")</f>
        <v>0</v>
      </c>
      <c r="BD260" s="918"/>
      <c r="BE260" s="918">
        <f>COUNTIF(BE$131:BE$176,"x")</f>
        <v>0</v>
      </c>
      <c r="BS260" s="915"/>
      <c r="BT260" s="915"/>
      <c r="BU260" s="915"/>
      <c r="CD260" s="916"/>
      <c r="CE260" s="917"/>
      <c r="CF260" s="916"/>
    </row>
    <row r="261" spans="1:89" s="173" customFormat="1" ht="19.5" hidden="1">
      <c r="A261" s="913"/>
      <c r="B261" s="1508"/>
      <c r="C261" s="1508"/>
      <c r="D261" s="1508"/>
      <c r="E261" s="1508"/>
      <c r="F261" s="1508"/>
      <c r="G261" s="1506" t="s">
        <v>258</v>
      </c>
      <c r="H261" s="1506"/>
      <c r="I261" s="914"/>
      <c r="J261" s="918">
        <f>COUNTIF(J$184:J$256,"TCKNXH-TM")</f>
        <v>50</v>
      </c>
      <c r="K261" s="918">
        <f t="shared" ref="K261:V261" si="256">COUNTIF(K$184:K$256,"x")</f>
        <v>6</v>
      </c>
      <c r="L261" s="918">
        <f t="shared" si="256"/>
        <v>9</v>
      </c>
      <c r="M261" s="918">
        <f t="shared" si="256"/>
        <v>7</v>
      </c>
      <c r="N261" s="918">
        <f t="shared" si="256"/>
        <v>5</v>
      </c>
      <c r="O261" s="918">
        <f t="shared" si="256"/>
        <v>8</v>
      </c>
      <c r="P261" s="918">
        <f t="shared" si="256"/>
        <v>5</v>
      </c>
      <c r="Q261" s="918">
        <f t="shared" si="256"/>
        <v>6</v>
      </c>
      <c r="R261" s="918">
        <f t="shared" si="256"/>
        <v>5</v>
      </c>
      <c r="S261" s="918">
        <f t="shared" si="256"/>
        <v>4</v>
      </c>
      <c r="T261" s="918">
        <f t="shared" si="256"/>
        <v>4</v>
      </c>
      <c r="U261" s="918">
        <f t="shared" si="256"/>
        <v>0</v>
      </c>
      <c r="V261" s="918">
        <f t="shared" si="256"/>
        <v>0</v>
      </c>
      <c r="W261" s="918">
        <f t="shared" ref="W261:AI261" si="257">COUNTIF(W$184:W$229,"x")</f>
        <v>0</v>
      </c>
      <c r="X261" s="918">
        <f t="shared" si="257"/>
        <v>0</v>
      </c>
      <c r="Y261" s="918">
        <f t="shared" si="257"/>
        <v>0</v>
      </c>
      <c r="Z261" s="918">
        <f t="shared" si="257"/>
        <v>0</v>
      </c>
      <c r="AA261" s="918">
        <f t="shared" si="257"/>
        <v>0</v>
      </c>
      <c r="AB261" s="918">
        <f t="shared" si="257"/>
        <v>0</v>
      </c>
      <c r="AC261" s="918">
        <f t="shared" si="257"/>
        <v>0</v>
      </c>
      <c r="AD261" s="918">
        <f t="shared" si="257"/>
        <v>0</v>
      </c>
      <c r="AE261" s="918">
        <f t="shared" si="257"/>
        <v>0</v>
      </c>
      <c r="AF261" s="918">
        <f t="shared" si="257"/>
        <v>0</v>
      </c>
      <c r="AG261" s="918">
        <f t="shared" si="257"/>
        <v>0</v>
      </c>
      <c r="AH261" s="918">
        <f t="shared" si="257"/>
        <v>0</v>
      </c>
      <c r="AI261" s="918">
        <f t="shared" si="257"/>
        <v>0</v>
      </c>
      <c r="AJ261" s="918"/>
      <c r="AK261" s="918"/>
      <c r="AL261" s="918"/>
      <c r="AM261" s="918">
        <f>COUNTIF(AM$184:AM$229,"x")</f>
        <v>0</v>
      </c>
      <c r="AN261" s="918"/>
      <c r="AO261" s="918"/>
      <c r="AP261" s="918"/>
      <c r="AQ261" s="918"/>
      <c r="AR261" s="918"/>
      <c r="AS261" s="918"/>
      <c r="AT261" s="918">
        <f>COUNTIF(AT$184:AT$229,"x")</f>
        <v>0</v>
      </c>
      <c r="AU261" s="918"/>
      <c r="AV261" s="918"/>
      <c r="AW261" s="918">
        <f>COUNTIF(AW$184:AW$229,"x")</f>
        <v>0</v>
      </c>
      <c r="AX261" s="918"/>
      <c r="AY261" s="918"/>
      <c r="AZ261" s="918">
        <f>COUNTIF(AZ$184:AZ$229,"x")</f>
        <v>0</v>
      </c>
      <c r="BA261" s="918"/>
      <c r="BB261" s="918"/>
      <c r="BC261" s="918">
        <f>COUNTIF(BC$184:BC$229,"x")</f>
        <v>0</v>
      </c>
      <c r="BD261" s="918"/>
      <c r="BE261" s="918">
        <f>COUNTIF(BE$184:BE$229,"x")</f>
        <v>0</v>
      </c>
      <c r="BS261" s="915"/>
      <c r="BT261" s="915"/>
      <c r="BU261" s="915"/>
    </row>
    <row r="262" spans="1:89" s="173" customFormat="1" ht="19.5" hidden="1">
      <c r="A262" s="913"/>
      <c r="B262" s="1508"/>
      <c r="C262" s="1508"/>
      <c r="D262" s="1508"/>
      <c r="E262" s="1508"/>
      <c r="F262" s="1508"/>
      <c r="G262" s="1506"/>
      <c r="H262" s="1506"/>
      <c r="I262" s="914"/>
      <c r="J262" s="918"/>
      <c r="K262" s="918"/>
      <c r="L262" s="918"/>
      <c r="M262" s="918"/>
      <c r="N262" s="918"/>
      <c r="O262" s="918"/>
      <c r="P262" s="918"/>
      <c r="Q262" s="918"/>
      <c r="R262" s="918"/>
      <c r="S262" s="918"/>
      <c r="T262" s="918"/>
      <c r="U262" s="918"/>
      <c r="V262" s="918"/>
      <c r="W262" s="918">
        <f t="shared" ref="W262:AI262" si="258">COUNTIF(W$230:W$256,"x")</f>
        <v>0</v>
      </c>
      <c r="X262" s="918">
        <f t="shared" si="258"/>
        <v>0</v>
      </c>
      <c r="Y262" s="918">
        <f t="shared" si="258"/>
        <v>0</v>
      </c>
      <c r="Z262" s="918">
        <f t="shared" si="258"/>
        <v>0</v>
      </c>
      <c r="AA262" s="918">
        <f t="shared" si="258"/>
        <v>0</v>
      </c>
      <c r="AB262" s="918">
        <f t="shared" si="258"/>
        <v>0</v>
      </c>
      <c r="AC262" s="918">
        <f t="shared" si="258"/>
        <v>0</v>
      </c>
      <c r="AD262" s="918">
        <f t="shared" si="258"/>
        <v>0</v>
      </c>
      <c r="AE262" s="918">
        <f t="shared" si="258"/>
        <v>0</v>
      </c>
      <c r="AF262" s="918">
        <f t="shared" si="258"/>
        <v>0</v>
      </c>
      <c r="AG262" s="918">
        <f t="shared" si="258"/>
        <v>0</v>
      </c>
      <c r="AH262" s="918">
        <f t="shared" si="258"/>
        <v>0</v>
      </c>
      <c r="AI262" s="918">
        <f t="shared" si="258"/>
        <v>0</v>
      </c>
      <c r="AJ262" s="918"/>
      <c r="AK262" s="918"/>
      <c r="AL262" s="918"/>
      <c r="AM262" s="918">
        <f>COUNTIF(AM$230:AM$256,"x")</f>
        <v>0</v>
      </c>
      <c r="AN262" s="918"/>
      <c r="AO262" s="918"/>
      <c r="AP262" s="918"/>
      <c r="AQ262" s="918"/>
      <c r="AR262" s="918"/>
      <c r="AS262" s="918"/>
      <c r="AT262" s="918">
        <f>COUNTIF(AT$230:AT$256,"x")</f>
        <v>0</v>
      </c>
      <c r="AU262" s="918"/>
      <c r="AV262" s="918"/>
      <c r="AW262" s="918">
        <f>COUNTIF(AW$230:AW$256,"x")</f>
        <v>0</v>
      </c>
      <c r="AX262" s="918"/>
      <c r="AY262" s="918"/>
      <c r="AZ262" s="918">
        <f>COUNTIF(AZ$230:AZ$256,"x")</f>
        <v>0</v>
      </c>
      <c r="BA262" s="918"/>
      <c r="BB262" s="918"/>
      <c r="BC262" s="918">
        <f>COUNTIF(BC$230:BC$256,"x")</f>
        <v>0</v>
      </c>
      <c r="BD262" s="918"/>
      <c r="BE262" s="918">
        <f>COUNTIF(BE$230:BE$256,"x")</f>
        <v>0</v>
      </c>
      <c r="BS262" s="915"/>
      <c r="BT262" s="915"/>
      <c r="BU262" s="915"/>
    </row>
    <row r="263" spans="1:89" s="558" customFormat="1" hidden="1">
      <c r="A263" s="481"/>
      <c r="B263" s="170"/>
      <c r="C263" s="480"/>
      <c r="D263" s="170"/>
      <c r="E263" s="480"/>
      <c r="F263" s="170"/>
      <c r="G263" s="173"/>
      <c r="H263" s="555"/>
      <c r="I263" s="173"/>
      <c r="J263" s="173"/>
      <c r="K263" s="173"/>
      <c r="L263" s="173"/>
      <c r="M263" s="173"/>
      <c r="N263" s="919"/>
      <c r="O263" s="184"/>
      <c r="P263" s="173"/>
      <c r="Q263" s="173"/>
      <c r="R263" s="173"/>
      <c r="S263" s="173"/>
      <c r="T263" s="173"/>
      <c r="U263" s="173"/>
      <c r="V263" s="173"/>
      <c r="W263" s="173"/>
      <c r="X263" s="173"/>
      <c r="Y263" s="173"/>
      <c r="Z263" s="173"/>
      <c r="AA263" s="173"/>
      <c r="AB263" s="173"/>
      <c r="AC263" s="173"/>
      <c r="AD263" s="173"/>
      <c r="AE263" s="173"/>
      <c r="AF263" s="173"/>
      <c r="AG263" s="173"/>
      <c r="AM263" s="173"/>
      <c r="AN263" s="173"/>
      <c r="AO263" s="173"/>
      <c r="AP263" s="173"/>
      <c r="AQ263" s="173"/>
      <c r="AR263" s="173"/>
      <c r="AS263" s="173"/>
      <c r="AT263" s="173"/>
      <c r="AU263" s="173"/>
      <c r="AV263" s="173"/>
      <c r="AW263" s="173"/>
      <c r="AX263" s="173"/>
      <c r="AY263" s="173"/>
      <c r="AZ263" s="173"/>
      <c r="BA263" s="173"/>
      <c r="BB263" s="173"/>
      <c r="BC263" s="173"/>
      <c r="BD263" s="173"/>
      <c r="BE263" s="173"/>
      <c r="BF263" s="173"/>
      <c r="BG263" s="173"/>
      <c r="BH263" s="173"/>
      <c r="BI263" s="173"/>
      <c r="BJ263" s="173"/>
      <c r="BK263" s="173"/>
      <c r="BL263" s="173"/>
      <c r="BM263" s="173"/>
      <c r="BN263" s="173"/>
      <c r="BO263" s="173"/>
      <c r="BP263" s="173"/>
      <c r="BQ263" s="173"/>
      <c r="BR263" s="173"/>
      <c r="BS263" s="915"/>
      <c r="BT263" s="915"/>
      <c r="BU263" s="915"/>
      <c r="BV263" s="173"/>
      <c r="BW263" s="173"/>
      <c r="BX263" s="173"/>
      <c r="BY263" s="173"/>
      <c r="BZ263" s="173"/>
      <c r="CA263" s="173"/>
      <c r="CB263" s="173"/>
      <c r="CC263" s="173"/>
      <c r="CD263" s="173"/>
      <c r="CE263" s="173"/>
      <c r="CF263" s="173"/>
      <c r="CG263" s="173"/>
      <c r="CH263" s="173"/>
      <c r="CI263" s="173"/>
      <c r="CJ263" s="173"/>
      <c r="CK263" s="173"/>
    </row>
    <row r="264" spans="1:89" s="558" customFormat="1">
      <c r="A264" s="481"/>
      <c r="B264" s="170"/>
      <c r="C264" s="480"/>
      <c r="D264" s="170"/>
      <c r="E264" s="480"/>
      <c r="F264" s="170"/>
      <c r="G264" s="1509" t="s">
        <v>217</v>
      </c>
      <c r="H264" s="1510"/>
      <c r="I264" s="842"/>
      <c r="J264" s="842"/>
      <c r="K264" s="842"/>
      <c r="L264" s="842"/>
      <c r="M264" s="842"/>
      <c r="N264" s="920"/>
      <c r="O264" s="839"/>
      <c r="P264" s="842"/>
      <c r="Q264" s="842"/>
      <c r="R264" s="842"/>
      <c r="S264" s="842"/>
      <c r="T264" s="840"/>
      <c r="U264" s="842"/>
      <c r="V264" s="178">
        <f t="shared" ref="V264:BE264" si="259">SUM(V265:V273)</f>
        <v>22</v>
      </c>
      <c r="W264" s="178">
        <f t="shared" si="259"/>
        <v>22</v>
      </c>
      <c r="X264" s="178">
        <f t="shared" si="259"/>
        <v>22</v>
      </c>
      <c r="Y264" s="178">
        <f t="shared" si="259"/>
        <v>22</v>
      </c>
      <c r="Z264" s="178">
        <f t="shared" si="259"/>
        <v>24</v>
      </c>
      <c r="AA264" s="178">
        <f t="shared" si="259"/>
        <v>24</v>
      </c>
      <c r="AB264" s="178">
        <f t="shared" si="259"/>
        <v>24</v>
      </c>
      <c r="AC264" s="178">
        <f t="shared" si="259"/>
        <v>24</v>
      </c>
      <c r="AD264" s="178">
        <f t="shared" si="259"/>
        <v>22</v>
      </c>
      <c r="AE264" s="178">
        <f t="shared" si="259"/>
        <v>22</v>
      </c>
      <c r="AF264" s="178">
        <f t="shared" si="259"/>
        <v>22</v>
      </c>
      <c r="AG264" s="178">
        <f t="shared" si="259"/>
        <v>22</v>
      </c>
      <c r="AH264" s="920">
        <f t="shared" si="259"/>
        <v>25</v>
      </c>
      <c r="AI264" s="920">
        <f t="shared" si="259"/>
        <v>25</v>
      </c>
      <c r="AJ264" s="920">
        <f t="shared" si="259"/>
        <v>25</v>
      </c>
      <c r="AK264" s="920">
        <f t="shared" si="259"/>
        <v>25</v>
      </c>
      <c r="AL264" s="920">
        <f t="shared" si="259"/>
        <v>25</v>
      </c>
      <c r="AM264" s="525">
        <f t="shared" si="259"/>
        <v>24</v>
      </c>
      <c r="AN264" s="525">
        <f t="shared" si="259"/>
        <v>25</v>
      </c>
      <c r="AO264" s="525">
        <f t="shared" si="259"/>
        <v>25</v>
      </c>
      <c r="AP264" s="525">
        <f t="shared" si="259"/>
        <v>24</v>
      </c>
      <c r="AQ264" s="178">
        <f>SUM(AQ265:AQ273)</f>
        <v>23</v>
      </c>
      <c r="AR264" s="178">
        <f t="shared" ref="AR264:AS264" si="260">SUM(AR265:AR273)</f>
        <v>23</v>
      </c>
      <c r="AS264" s="178">
        <f t="shared" si="260"/>
        <v>23</v>
      </c>
      <c r="AT264" s="178">
        <f t="shared" si="259"/>
        <v>21</v>
      </c>
      <c r="AU264" s="178">
        <f t="shared" si="259"/>
        <v>21</v>
      </c>
      <c r="AV264" s="178">
        <f t="shared" si="259"/>
        <v>21</v>
      </c>
      <c r="AW264" s="178">
        <f t="shared" si="259"/>
        <v>21</v>
      </c>
      <c r="AX264" s="178"/>
      <c r="AY264" s="178"/>
      <c r="AZ264" s="178">
        <f t="shared" si="259"/>
        <v>18</v>
      </c>
      <c r="BA264" s="178">
        <f t="shared" si="259"/>
        <v>18</v>
      </c>
      <c r="BB264" s="178">
        <f t="shared" si="259"/>
        <v>18</v>
      </c>
      <c r="BC264" s="178">
        <f t="shared" si="259"/>
        <v>18</v>
      </c>
      <c r="BD264" s="237">
        <f>SUM(BD265:BD273)</f>
        <v>15</v>
      </c>
      <c r="BE264" s="237">
        <f t="shared" si="259"/>
        <v>15</v>
      </c>
      <c r="BF264" s="173"/>
      <c r="BG264" s="173"/>
      <c r="BH264" s="173"/>
      <c r="BI264" s="173"/>
      <c r="BJ264" s="173"/>
      <c r="BK264" s="173"/>
      <c r="BL264" s="173"/>
      <c r="BM264" s="173"/>
      <c r="BN264" s="173"/>
      <c r="BO264" s="173"/>
      <c r="BP264" s="173"/>
      <c r="BQ264" s="173"/>
      <c r="BR264" s="173"/>
      <c r="BS264" s="915"/>
      <c r="BT264" s="915"/>
      <c r="BU264" s="915"/>
      <c r="BV264" s="173"/>
      <c r="BW264" s="173"/>
      <c r="BX264" s="173"/>
      <c r="BY264" s="173"/>
      <c r="BZ264" s="173"/>
      <c r="CA264" s="173"/>
      <c r="CB264" s="173"/>
      <c r="CC264" s="173"/>
      <c r="CD264" s="173"/>
      <c r="CE264" s="173"/>
      <c r="CF264" s="173"/>
      <c r="CG264" s="173"/>
      <c r="CH264" s="173"/>
      <c r="CI264" s="173"/>
      <c r="CJ264" s="173"/>
      <c r="CK264" s="173"/>
    </row>
    <row r="265" spans="1:89" s="558" customFormat="1">
      <c r="A265" s="481"/>
      <c r="B265" s="170"/>
      <c r="C265" s="480"/>
      <c r="D265" s="170"/>
      <c r="E265" s="480"/>
      <c r="F265" s="170"/>
      <c r="G265" s="1511" t="s">
        <v>218</v>
      </c>
      <c r="H265" s="1512"/>
      <c r="I265" s="842"/>
      <c r="J265" s="842"/>
      <c r="K265" s="842"/>
      <c r="L265" s="842"/>
      <c r="M265" s="842"/>
      <c r="N265" s="920"/>
      <c r="O265" s="839"/>
      <c r="P265" s="842"/>
      <c r="Q265" s="842"/>
      <c r="R265" s="842"/>
      <c r="S265" s="842"/>
      <c r="T265" s="840"/>
      <c r="U265" s="842"/>
      <c r="V265" s="204">
        <f t="shared" ref="V265:AL265" si="261">COUNTIF(V$9:V$256,"ĐTT")</f>
        <v>2</v>
      </c>
      <c r="W265" s="204">
        <f t="shared" si="261"/>
        <v>2</v>
      </c>
      <c r="X265" s="204">
        <f t="shared" si="261"/>
        <v>2</v>
      </c>
      <c r="Y265" s="204">
        <f t="shared" si="261"/>
        <v>2</v>
      </c>
      <c r="Z265" s="204">
        <f t="shared" si="261"/>
        <v>1</v>
      </c>
      <c r="AA265" s="204">
        <f t="shared" si="261"/>
        <v>1</v>
      </c>
      <c r="AB265" s="204">
        <f t="shared" si="261"/>
        <v>1</v>
      </c>
      <c r="AC265" s="204">
        <f t="shared" si="261"/>
        <v>1</v>
      </c>
      <c r="AD265" s="204">
        <f t="shared" si="261"/>
        <v>1</v>
      </c>
      <c r="AE265" s="204">
        <f t="shared" si="261"/>
        <v>2</v>
      </c>
      <c r="AF265" s="204">
        <f t="shared" si="261"/>
        <v>1</v>
      </c>
      <c r="AG265" s="204">
        <f t="shared" si="261"/>
        <v>2</v>
      </c>
      <c r="AH265" s="920">
        <f t="shared" si="261"/>
        <v>1</v>
      </c>
      <c r="AI265" s="920">
        <f t="shared" si="261"/>
        <v>1</v>
      </c>
      <c r="AJ265" s="920">
        <f t="shared" si="261"/>
        <v>1</v>
      </c>
      <c r="AK265" s="920">
        <f t="shared" si="261"/>
        <v>1</v>
      </c>
      <c r="AL265" s="920">
        <f t="shared" si="261"/>
        <v>1</v>
      </c>
      <c r="AM265" s="839">
        <f>COUNTIF(AM$9:AM$256,"ĐTT")</f>
        <v>1</v>
      </c>
      <c r="AN265" s="839">
        <f t="shared" ref="AN265:AP265" si="262">COUNTIF(AN$9:AN$256,"ĐTT")</f>
        <v>2</v>
      </c>
      <c r="AO265" s="839">
        <f t="shared" si="262"/>
        <v>1</v>
      </c>
      <c r="AP265" s="839">
        <f t="shared" si="262"/>
        <v>1</v>
      </c>
      <c r="AQ265" s="204">
        <f>COUNTIF(AQ$9:AQ$256,"ĐTT")</f>
        <v>1</v>
      </c>
      <c r="AR265" s="204">
        <f t="shared" ref="AR265:AS265" si="263">COUNTIF(AR$9:AR$256,"ĐTT")</f>
        <v>1</v>
      </c>
      <c r="AS265" s="204">
        <f t="shared" si="263"/>
        <v>1</v>
      </c>
      <c r="AT265" s="204">
        <f>COUNTIF(AT$9:AT$256,"ĐTT")</f>
        <v>1</v>
      </c>
      <c r="AU265" s="204">
        <f t="shared" ref="AU265:AV265" si="264">COUNTIF(AU$9:AU$256,"ĐTT")</f>
        <v>1</v>
      </c>
      <c r="AV265" s="204">
        <f t="shared" si="264"/>
        <v>1</v>
      </c>
      <c r="AW265" s="204">
        <f>COUNTIF(AW$9:AW$256,"ĐTT")</f>
        <v>1</v>
      </c>
      <c r="AX265" s="204">
        <f>COUNTIF(AX$9:AX$256,"ĐTT")</f>
        <v>1</v>
      </c>
      <c r="AY265" s="204">
        <f>COUNTIF(AY$9:AY$256,"ĐTT")</f>
        <v>1</v>
      </c>
      <c r="AZ265" s="204">
        <f>COUNTIF(AZ$9:AZ$256,"ĐTT")</f>
        <v>1</v>
      </c>
      <c r="BA265" s="204">
        <f t="shared" ref="BA265:BB265" si="265">COUNTIF(BA$9:BA$256,"ĐTT")</f>
        <v>1</v>
      </c>
      <c r="BB265" s="204">
        <f t="shared" si="265"/>
        <v>1</v>
      </c>
      <c r="BC265" s="204">
        <f>COUNTIF(BC$9:BC$256,"ĐTT")</f>
        <v>1</v>
      </c>
      <c r="BD265" s="416">
        <f>COUNTIF(BD$9:BD$256,"ĐTT")</f>
        <v>1</v>
      </c>
      <c r="BE265" s="416">
        <f>COUNTIF(BE$9:BE$256,"ĐTT")</f>
        <v>1</v>
      </c>
      <c r="BF265" s="173"/>
      <c r="BG265" s="173"/>
      <c r="BH265" s="173"/>
      <c r="BI265" s="173"/>
      <c r="BJ265" s="173"/>
      <c r="BK265" s="173"/>
      <c r="BL265" s="173"/>
      <c r="BM265" s="173"/>
      <c r="BN265" s="173"/>
      <c r="BO265" s="173"/>
      <c r="BP265" s="173"/>
      <c r="BQ265" s="173"/>
      <c r="BR265" s="173"/>
      <c r="BS265" s="915"/>
      <c r="BT265" s="915"/>
      <c r="BU265" s="915"/>
      <c r="BV265" s="173"/>
      <c r="BW265" s="173"/>
      <c r="BX265" s="173"/>
      <c r="BY265" s="173"/>
      <c r="BZ265" s="173"/>
      <c r="CA265" s="173"/>
      <c r="CB265" s="173"/>
      <c r="CC265" s="173"/>
      <c r="CD265" s="173"/>
      <c r="CE265" s="173"/>
      <c r="CF265" s="173"/>
      <c r="CG265" s="173"/>
      <c r="CH265" s="173"/>
      <c r="CI265" s="173"/>
      <c r="CJ265" s="173"/>
      <c r="CK265" s="173"/>
    </row>
    <row r="266" spans="1:89" s="558" customFormat="1">
      <c r="A266" s="481"/>
      <c r="B266" s="170"/>
      <c r="C266" s="480"/>
      <c r="D266" s="170"/>
      <c r="E266" s="480"/>
      <c r="F266" s="170"/>
      <c r="G266" s="1511" t="s">
        <v>1188</v>
      </c>
      <c r="H266" s="1512"/>
      <c r="I266" s="842"/>
      <c r="J266" s="842"/>
      <c r="K266" s="842"/>
      <c r="L266" s="842"/>
      <c r="M266" s="842"/>
      <c r="N266" s="920"/>
      <c r="O266" s="839"/>
      <c r="P266" s="842"/>
      <c r="Q266" s="842"/>
      <c r="R266" s="842"/>
      <c r="S266" s="842"/>
      <c r="T266" s="840"/>
      <c r="U266" s="842"/>
      <c r="V266" s="204">
        <f t="shared" ref="V266:AL266" si="266">COUNTIF(V$9:V$256,"TDS")</f>
        <v>1</v>
      </c>
      <c r="W266" s="204">
        <f t="shared" si="266"/>
        <v>1</v>
      </c>
      <c r="X266" s="204">
        <f t="shared" si="266"/>
        <v>1</v>
      </c>
      <c r="Y266" s="204">
        <f t="shared" si="266"/>
        <v>1</v>
      </c>
      <c r="Z266" s="204">
        <f t="shared" si="266"/>
        <v>1</v>
      </c>
      <c r="AA266" s="204">
        <f t="shared" si="266"/>
        <v>1</v>
      </c>
      <c r="AB266" s="204">
        <f t="shared" si="266"/>
        <v>1</v>
      </c>
      <c r="AC266" s="204">
        <f t="shared" si="266"/>
        <v>1</v>
      </c>
      <c r="AD266" s="204">
        <f t="shared" si="266"/>
        <v>1</v>
      </c>
      <c r="AE266" s="204">
        <f t="shared" si="266"/>
        <v>1</v>
      </c>
      <c r="AF266" s="204">
        <f t="shared" si="266"/>
        <v>1</v>
      </c>
      <c r="AG266" s="204">
        <f t="shared" si="266"/>
        <v>1</v>
      </c>
      <c r="AH266" s="920">
        <f t="shared" si="266"/>
        <v>1</v>
      </c>
      <c r="AI266" s="920">
        <f t="shared" si="266"/>
        <v>1</v>
      </c>
      <c r="AJ266" s="920">
        <f t="shared" si="266"/>
        <v>1</v>
      </c>
      <c r="AK266" s="920">
        <f t="shared" si="266"/>
        <v>1</v>
      </c>
      <c r="AL266" s="920">
        <f t="shared" si="266"/>
        <v>1</v>
      </c>
      <c r="AM266" s="839">
        <f>COUNTIF(AM$9:AM$256,"TDS")</f>
        <v>1</v>
      </c>
      <c r="AN266" s="839">
        <f t="shared" ref="AN266:AP266" si="267">COUNTIF(AN$9:AN$256,"TDS")</f>
        <v>1</v>
      </c>
      <c r="AO266" s="839">
        <f t="shared" si="267"/>
        <v>1</v>
      </c>
      <c r="AP266" s="839">
        <f t="shared" si="267"/>
        <v>1</v>
      </c>
      <c r="AQ266" s="204">
        <f>COUNTIF(AQ$9:AQ$256,"TDS")</f>
        <v>1</v>
      </c>
      <c r="AR266" s="204">
        <f t="shared" ref="AR266:AS266" si="268">COUNTIF(AR$9:AR$256,"TDS")</f>
        <v>1</v>
      </c>
      <c r="AS266" s="204">
        <f t="shared" si="268"/>
        <v>1</v>
      </c>
      <c r="AT266" s="204">
        <f>COUNTIF(AT$9:AT$256,"TDS")</f>
        <v>1</v>
      </c>
      <c r="AU266" s="204">
        <f t="shared" ref="AU266:AW266" si="269">COUNTIF(AU$9:AU$256,"TDS")</f>
        <v>1</v>
      </c>
      <c r="AV266" s="204">
        <f t="shared" si="269"/>
        <v>1</v>
      </c>
      <c r="AW266" s="204">
        <f t="shared" si="269"/>
        <v>1</v>
      </c>
      <c r="AX266" s="204">
        <f>COUNTIF(AX$9:AX$256,"TDS")</f>
        <v>1</v>
      </c>
      <c r="AY266" s="204">
        <f>COUNTIF(AY$9:AY$256,"TDS")</f>
        <v>1</v>
      </c>
      <c r="AZ266" s="204">
        <f>COUNTIF(AZ$9:AZ$256,"TDS")</f>
        <v>1</v>
      </c>
      <c r="BA266" s="204">
        <f t="shared" ref="BA266:BB266" si="270">COUNTIF(BA$9:BA$256,"TDS")</f>
        <v>1</v>
      </c>
      <c r="BB266" s="204">
        <f t="shared" si="270"/>
        <v>1</v>
      </c>
      <c r="BC266" s="204">
        <f>COUNTIF(BC$9:BC$256,"TDS")</f>
        <v>1</v>
      </c>
      <c r="BD266" s="416">
        <f>COUNTIF(BD$9:BD$256,"TDS")</f>
        <v>1</v>
      </c>
      <c r="BE266" s="416">
        <f>COUNTIF(BE$9:BE$256,"TDS")</f>
        <v>1</v>
      </c>
      <c r="BF266" s="173"/>
      <c r="BG266" s="173"/>
      <c r="BH266" s="173"/>
      <c r="BI266" s="173"/>
      <c r="BJ266" s="173"/>
      <c r="BK266" s="173"/>
      <c r="BL266" s="173"/>
      <c r="BM266" s="173"/>
      <c r="BN266" s="173"/>
      <c r="BO266" s="173"/>
      <c r="BP266" s="173"/>
      <c r="BQ266" s="173"/>
      <c r="BR266" s="173"/>
      <c r="BS266" s="915"/>
      <c r="BT266" s="915"/>
      <c r="BU266" s="915"/>
      <c r="BV266" s="173"/>
      <c r="BW266" s="173"/>
      <c r="BX266" s="173"/>
      <c r="BY266" s="173"/>
      <c r="BZ266" s="173"/>
      <c r="CA266" s="173"/>
      <c r="CB266" s="173"/>
      <c r="CC266" s="173"/>
      <c r="CD266" s="173"/>
      <c r="CE266" s="173"/>
      <c r="CF266" s="173"/>
      <c r="CG266" s="173"/>
      <c r="CH266" s="173"/>
      <c r="CI266" s="173"/>
      <c r="CJ266" s="173"/>
      <c r="CK266" s="173"/>
    </row>
    <row r="267" spans="1:89" s="558" customFormat="1">
      <c r="A267" s="481"/>
      <c r="B267" s="170"/>
      <c r="C267" s="480"/>
      <c r="D267" s="170"/>
      <c r="E267" s="480"/>
      <c r="F267" s="170"/>
      <c r="G267" s="1511" t="s">
        <v>1189</v>
      </c>
      <c r="H267" s="1512"/>
      <c r="I267" s="842"/>
      <c r="J267" s="842"/>
      <c r="K267" s="842"/>
      <c r="L267" s="842"/>
      <c r="M267" s="842"/>
      <c r="N267" s="920"/>
      <c r="O267" s="839"/>
      <c r="P267" s="842"/>
      <c r="Q267" s="842"/>
      <c r="R267" s="842"/>
      <c r="S267" s="842"/>
      <c r="T267" s="840"/>
      <c r="U267" s="842"/>
      <c r="V267" s="204">
        <f t="shared" ref="V267:AL267" si="271">COUNTIF(V$9:V$256,"HĐG")</f>
        <v>4</v>
      </c>
      <c r="W267" s="204">
        <f t="shared" si="271"/>
        <v>4</v>
      </c>
      <c r="X267" s="204">
        <f t="shared" si="271"/>
        <v>4</v>
      </c>
      <c r="Y267" s="204">
        <f t="shared" si="271"/>
        <v>4</v>
      </c>
      <c r="Z267" s="204">
        <f t="shared" si="271"/>
        <v>5</v>
      </c>
      <c r="AA267" s="204">
        <f t="shared" si="271"/>
        <v>5</v>
      </c>
      <c r="AB267" s="204">
        <f t="shared" si="271"/>
        <v>5</v>
      </c>
      <c r="AC267" s="204">
        <f t="shared" si="271"/>
        <v>5</v>
      </c>
      <c r="AD267" s="204">
        <f t="shared" si="271"/>
        <v>5</v>
      </c>
      <c r="AE267" s="204">
        <f t="shared" si="271"/>
        <v>5</v>
      </c>
      <c r="AF267" s="204">
        <f t="shared" si="271"/>
        <v>4</v>
      </c>
      <c r="AG267" s="204">
        <f t="shared" si="271"/>
        <v>4</v>
      </c>
      <c r="AH267" s="920">
        <f t="shared" si="271"/>
        <v>5</v>
      </c>
      <c r="AI267" s="920">
        <f t="shared" si="271"/>
        <v>5</v>
      </c>
      <c r="AJ267" s="920">
        <f t="shared" si="271"/>
        <v>5</v>
      </c>
      <c r="AK267" s="920">
        <f t="shared" si="271"/>
        <v>5</v>
      </c>
      <c r="AL267" s="920">
        <f t="shared" si="271"/>
        <v>5</v>
      </c>
      <c r="AM267" s="839">
        <f>COUNTIF(AM$9:AM$256,"HĐG")</f>
        <v>5</v>
      </c>
      <c r="AN267" s="839">
        <f t="shared" ref="AN267:AP267" si="272">COUNTIF(AN$9:AN$256,"HĐG")</f>
        <v>5</v>
      </c>
      <c r="AO267" s="839">
        <f t="shared" si="272"/>
        <v>5</v>
      </c>
      <c r="AP267" s="839">
        <f t="shared" si="272"/>
        <v>5</v>
      </c>
      <c r="AQ267" s="204">
        <f>COUNTIF(AQ$9:AQ$256,"HĐG")</f>
        <v>5</v>
      </c>
      <c r="AR267" s="204">
        <f t="shared" ref="AR267:AS267" si="273">COUNTIF(AR$9:AR$256,"HĐG")</f>
        <v>5</v>
      </c>
      <c r="AS267" s="204">
        <f t="shared" si="273"/>
        <v>5</v>
      </c>
      <c r="AT267" s="204">
        <f>COUNTIF(AT$9:AT$256,"HĐG")</f>
        <v>3</v>
      </c>
      <c r="AU267" s="204">
        <f t="shared" ref="AU267:AW267" si="274">COUNTIF(AU$9:AU$256,"HĐG")</f>
        <v>3</v>
      </c>
      <c r="AV267" s="204">
        <f t="shared" si="274"/>
        <v>3</v>
      </c>
      <c r="AW267" s="204">
        <f t="shared" si="274"/>
        <v>3</v>
      </c>
      <c r="AX267" s="204">
        <f>COUNTIF(AX$9:AX$256,"HĐG")</f>
        <v>5</v>
      </c>
      <c r="AY267" s="204">
        <f>COUNTIF(AY$9:AY$256,"HĐG")</f>
        <v>4</v>
      </c>
      <c r="AZ267" s="204">
        <f>COUNTIF(AZ$9:AZ$256,"HĐG")</f>
        <v>5</v>
      </c>
      <c r="BA267" s="204">
        <f t="shared" ref="BA267:BB267" si="275">COUNTIF(BA$9:BA$256,"HĐG")</f>
        <v>5</v>
      </c>
      <c r="BB267" s="204">
        <f t="shared" si="275"/>
        <v>5</v>
      </c>
      <c r="BC267" s="204">
        <f>COUNTIF(BC$9:BC$256,"HĐG")</f>
        <v>5</v>
      </c>
      <c r="BD267" s="416">
        <f>COUNTIF(BD$9:BD$256,"HĐG")</f>
        <v>3</v>
      </c>
      <c r="BE267" s="416">
        <f>COUNTIF(BE$9:BE$256,"HĐG")</f>
        <v>3</v>
      </c>
      <c r="BF267" s="173"/>
      <c r="BG267" s="173"/>
      <c r="BH267" s="173"/>
      <c r="BI267" s="173"/>
      <c r="BJ267" s="173"/>
      <c r="BK267" s="173"/>
      <c r="BL267" s="173"/>
      <c r="BM267" s="173"/>
      <c r="BN267" s="173"/>
      <c r="BO267" s="173"/>
      <c r="BP267" s="173"/>
      <c r="BQ267" s="173"/>
      <c r="BR267" s="173"/>
      <c r="BS267" s="915"/>
      <c r="BT267" s="915"/>
      <c r="BU267" s="915"/>
      <c r="BV267" s="173"/>
      <c r="BW267" s="173"/>
      <c r="BX267" s="173"/>
      <c r="BY267" s="173"/>
      <c r="BZ267" s="173"/>
      <c r="CA267" s="173"/>
      <c r="CB267" s="173"/>
      <c r="CC267" s="173"/>
      <c r="CD267" s="173"/>
      <c r="CE267" s="173"/>
      <c r="CF267" s="173"/>
      <c r="CG267" s="173"/>
      <c r="CH267" s="173"/>
      <c r="CI267" s="173"/>
      <c r="CJ267" s="173"/>
      <c r="CK267" s="173"/>
    </row>
    <row r="268" spans="1:89" s="558" customFormat="1">
      <c r="A268" s="481"/>
      <c r="B268" s="170"/>
      <c r="C268" s="480"/>
      <c r="D268" s="170"/>
      <c r="E268" s="480"/>
      <c r="F268" s="170"/>
      <c r="G268" s="1511" t="s">
        <v>1190</v>
      </c>
      <c r="H268" s="1512"/>
      <c r="I268" s="842"/>
      <c r="J268" s="842"/>
      <c r="K268" s="842"/>
      <c r="L268" s="842"/>
      <c r="M268" s="842"/>
      <c r="N268" s="920"/>
      <c r="O268" s="839"/>
      <c r="P268" s="842"/>
      <c r="Q268" s="842"/>
      <c r="R268" s="842"/>
      <c r="S268" s="842"/>
      <c r="T268" s="840"/>
      <c r="U268" s="842"/>
      <c r="V268" s="204">
        <f t="shared" ref="V268:AL268" si="276">COUNTIF(V$9:V$256,"HĐNT")</f>
        <v>4</v>
      </c>
      <c r="W268" s="204">
        <f t="shared" si="276"/>
        <v>4</v>
      </c>
      <c r="X268" s="204">
        <f t="shared" si="276"/>
        <v>4</v>
      </c>
      <c r="Y268" s="204">
        <f t="shared" si="276"/>
        <v>4</v>
      </c>
      <c r="Z268" s="204">
        <f t="shared" si="276"/>
        <v>5</v>
      </c>
      <c r="AA268" s="204">
        <f t="shared" si="276"/>
        <v>5</v>
      </c>
      <c r="AB268" s="204">
        <f t="shared" si="276"/>
        <v>5</v>
      </c>
      <c r="AC268" s="204">
        <f t="shared" si="276"/>
        <v>5</v>
      </c>
      <c r="AD268" s="204">
        <f t="shared" si="276"/>
        <v>4</v>
      </c>
      <c r="AE268" s="204">
        <f t="shared" si="276"/>
        <v>4</v>
      </c>
      <c r="AF268" s="204">
        <f t="shared" si="276"/>
        <v>5</v>
      </c>
      <c r="AG268" s="204">
        <f t="shared" si="276"/>
        <v>4</v>
      </c>
      <c r="AH268" s="920">
        <f t="shared" si="276"/>
        <v>5</v>
      </c>
      <c r="AI268" s="920">
        <f t="shared" si="276"/>
        <v>5</v>
      </c>
      <c r="AJ268" s="920">
        <f t="shared" si="276"/>
        <v>5</v>
      </c>
      <c r="AK268" s="920">
        <f t="shared" si="276"/>
        <v>5</v>
      </c>
      <c r="AL268" s="920">
        <f t="shared" si="276"/>
        <v>5</v>
      </c>
      <c r="AM268" s="839">
        <f>COUNTIF(AM$9:AM$256,"HĐNT")</f>
        <v>5</v>
      </c>
      <c r="AN268" s="839">
        <f t="shared" ref="AN268:AP268" si="277">COUNTIF(AN$9:AN$256,"HĐNT")</f>
        <v>5</v>
      </c>
      <c r="AO268" s="839">
        <f t="shared" si="277"/>
        <v>5</v>
      </c>
      <c r="AP268" s="839">
        <f t="shared" si="277"/>
        <v>5</v>
      </c>
      <c r="AQ268" s="204">
        <f>COUNTIF(AQ$9:AQ$256,"HĐNT")</f>
        <v>5</v>
      </c>
      <c r="AR268" s="204">
        <f t="shared" ref="AR268:AS268" si="278">COUNTIF(AR$9:AR$256,"HĐNT")</f>
        <v>5</v>
      </c>
      <c r="AS268" s="204">
        <f t="shared" si="278"/>
        <v>5</v>
      </c>
      <c r="AT268" s="204">
        <f>COUNTIF(AT$9:AT$256,"HĐNT")</f>
        <v>5</v>
      </c>
      <c r="AU268" s="204">
        <f t="shared" ref="AU268:AW268" si="279">COUNTIF(AU$9:AU$256,"HĐNT")</f>
        <v>5</v>
      </c>
      <c r="AV268" s="204">
        <f t="shared" si="279"/>
        <v>5</v>
      </c>
      <c r="AW268" s="204">
        <f t="shared" si="279"/>
        <v>5</v>
      </c>
      <c r="AX268" s="204">
        <f>COUNTIF(AX$9:AX$256,"HĐNT")</f>
        <v>1</v>
      </c>
      <c r="AY268" s="204">
        <f>COUNTIF(AY$9:AY$256,"HĐNT")</f>
        <v>3</v>
      </c>
      <c r="AZ268" s="204">
        <f>COUNTIF(AZ$9:AZ$256,"HĐNT")</f>
        <v>1</v>
      </c>
      <c r="BA268" s="204">
        <f t="shared" ref="BA268:BB268" si="280">COUNTIF(BA$9:BA$256,"HĐNT")</f>
        <v>2</v>
      </c>
      <c r="BB268" s="204">
        <f t="shared" si="280"/>
        <v>1</v>
      </c>
      <c r="BC268" s="204">
        <f>COUNTIF(BC$9:BC$256,"HĐNT")</f>
        <v>1</v>
      </c>
      <c r="BD268" s="416">
        <f>COUNTIF(BD$9:BD$256,"HĐNT")</f>
        <v>2</v>
      </c>
      <c r="BE268" s="416">
        <f>COUNTIF(BE$9:BE$256,"HĐNT")</f>
        <v>3</v>
      </c>
      <c r="BF268" s="173"/>
      <c r="BG268" s="173"/>
      <c r="BH268" s="173"/>
      <c r="BI268" s="173"/>
      <c r="BJ268" s="173"/>
      <c r="BK268" s="173"/>
      <c r="BL268" s="173"/>
      <c r="BM268" s="173"/>
      <c r="BN268" s="173"/>
      <c r="BO268" s="173"/>
      <c r="BP268" s="173"/>
      <c r="BQ268" s="173"/>
      <c r="BR268" s="173"/>
      <c r="BS268" s="915"/>
      <c r="BT268" s="915"/>
      <c r="BU268" s="915"/>
      <c r="BV268" s="173"/>
      <c r="BW268" s="173"/>
      <c r="BX268" s="173"/>
      <c r="BY268" s="173"/>
      <c r="BZ268" s="173"/>
      <c r="CA268" s="173"/>
      <c r="CB268" s="173"/>
      <c r="CC268" s="173"/>
      <c r="CD268" s="173"/>
      <c r="CE268" s="173"/>
      <c r="CF268" s="173"/>
      <c r="CG268" s="173"/>
      <c r="CH268" s="173"/>
      <c r="CI268" s="173"/>
      <c r="CJ268" s="173"/>
      <c r="CK268" s="173"/>
    </row>
    <row r="269" spans="1:89" s="558" customFormat="1">
      <c r="A269" s="481"/>
      <c r="B269" s="170"/>
      <c r="C269" s="480"/>
      <c r="D269" s="170"/>
      <c r="E269" s="480"/>
      <c r="F269" s="170"/>
      <c r="G269" s="1511" t="s">
        <v>1191</v>
      </c>
      <c r="H269" s="1512"/>
      <c r="I269" s="842"/>
      <c r="J269" s="842"/>
      <c r="K269" s="842"/>
      <c r="L269" s="842"/>
      <c r="M269" s="842"/>
      <c r="N269" s="920"/>
      <c r="O269" s="839"/>
      <c r="P269" s="842"/>
      <c r="Q269" s="842"/>
      <c r="R269" s="842"/>
      <c r="S269" s="842"/>
      <c r="T269" s="840"/>
      <c r="U269" s="842"/>
      <c r="V269" s="204">
        <f t="shared" ref="V269:AL269" si="281">COUNTIF(V$9:V$256,"VS-AN")</f>
        <v>1</v>
      </c>
      <c r="W269" s="204">
        <f t="shared" si="281"/>
        <v>1</v>
      </c>
      <c r="X269" s="204">
        <f t="shared" si="281"/>
        <v>1</v>
      </c>
      <c r="Y269" s="204">
        <f t="shared" si="281"/>
        <v>1</v>
      </c>
      <c r="Z269" s="204">
        <f t="shared" si="281"/>
        <v>2</v>
      </c>
      <c r="AA269" s="204">
        <f t="shared" si="281"/>
        <v>2</v>
      </c>
      <c r="AB269" s="204">
        <f t="shared" si="281"/>
        <v>2</v>
      </c>
      <c r="AC269" s="204">
        <f t="shared" si="281"/>
        <v>2</v>
      </c>
      <c r="AD269" s="204">
        <f t="shared" si="281"/>
        <v>1</v>
      </c>
      <c r="AE269" s="204">
        <f t="shared" si="281"/>
        <v>1</v>
      </c>
      <c r="AF269" s="204">
        <f t="shared" si="281"/>
        <v>1</v>
      </c>
      <c r="AG269" s="204">
        <f t="shared" si="281"/>
        <v>1</v>
      </c>
      <c r="AH269" s="920">
        <f t="shared" si="281"/>
        <v>3</v>
      </c>
      <c r="AI269" s="920">
        <f t="shared" si="281"/>
        <v>3</v>
      </c>
      <c r="AJ269" s="920">
        <f t="shared" si="281"/>
        <v>3</v>
      </c>
      <c r="AK269" s="920">
        <f t="shared" si="281"/>
        <v>3</v>
      </c>
      <c r="AL269" s="920">
        <f t="shared" si="281"/>
        <v>3</v>
      </c>
      <c r="AM269" s="839">
        <f>COUNTIF(AM$9:AM$256,"VS-AN")</f>
        <v>2</v>
      </c>
      <c r="AN269" s="839">
        <f t="shared" ref="AN269:AP269" si="282">COUNTIF(AN$9:AN$256,"VS-AN")</f>
        <v>2</v>
      </c>
      <c r="AO269" s="839">
        <f t="shared" si="282"/>
        <v>3</v>
      </c>
      <c r="AP269" s="839">
        <f t="shared" si="282"/>
        <v>3</v>
      </c>
      <c r="AQ269" s="204">
        <f>COUNTIF(AQ$9:AQ$256,"VS-AN")</f>
        <v>1</v>
      </c>
      <c r="AR269" s="204">
        <f t="shared" ref="AR269:AS269" si="283">COUNTIF(AR$9:AR$256,"VS-AN")</f>
        <v>1</v>
      </c>
      <c r="AS269" s="204">
        <f t="shared" si="283"/>
        <v>1</v>
      </c>
      <c r="AT269" s="204">
        <f>COUNTIF(AT$9:AT$256,"VS-AN")</f>
        <v>1</v>
      </c>
      <c r="AU269" s="204">
        <f t="shared" ref="AU269:AV269" si="284">COUNTIF(AU$9:AU$256,"VS-AN")</f>
        <v>1</v>
      </c>
      <c r="AV269" s="204">
        <f t="shared" si="284"/>
        <v>1</v>
      </c>
      <c r="AW269" s="204">
        <f>COUNTIF(AW$9:AW$256,"VS-AN")</f>
        <v>1</v>
      </c>
      <c r="AX269" s="204">
        <f>COUNTIF(AX$9:AX$256,"VS-AN")</f>
        <v>1</v>
      </c>
      <c r="AY269" s="204">
        <f>COUNTIF(AY$9:AY$256,"VS-AN")</f>
        <v>1</v>
      </c>
      <c r="AZ269" s="204">
        <f>COUNTIF(AZ$9:AZ$256,"VS-AN")</f>
        <v>0</v>
      </c>
      <c r="BA269" s="204">
        <f t="shared" ref="BA269:BB269" si="285">COUNTIF(BA$9:BA$256,"VS-AN")</f>
        <v>0</v>
      </c>
      <c r="BB269" s="204">
        <f t="shared" si="285"/>
        <v>0</v>
      </c>
      <c r="BC269" s="204">
        <f>COUNTIF(BC$9:BC$256,"VS-AN")</f>
        <v>0</v>
      </c>
      <c r="BD269" s="416">
        <f>COUNTIF(BD$9:BD$256,"VS-AN")</f>
        <v>0</v>
      </c>
      <c r="BE269" s="416">
        <f>COUNTIF(BE$9:BE$256,"VS-AN")</f>
        <v>0</v>
      </c>
      <c r="BF269" s="173"/>
      <c r="BG269" s="173"/>
      <c r="BH269" s="173"/>
      <c r="BI269" s="173"/>
      <c r="BJ269" s="173"/>
      <c r="BK269" s="173"/>
      <c r="BL269" s="173"/>
      <c r="BM269" s="173"/>
      <c r="BN269" s="173"/>
      <c r="BO269" s="173"/>
      <c r="BP269" s="173"/>
      <c r="BQ269" s="173"/>
      <c r="BR269" s="173"/>
      <c r="BS269" s="915"/>
      <c r="BT269" s="915"/>
      <c r="BU269" s="915"/>
      <c r="BV269" s="173"/>
      <c r="BW269" s="173"/>
      <c r="BX269" s="173"/>
      <c r="BY269" s="173"/>
      <c r="BZ269" s="173"/>
      <c r="CA269" s="173"/>
      <c r="CB269" s="173"/>
      <c r="CC269" s="173"/>
      <c r="CD269" s="173"/>
      <c r="CE269" s="173"/>
      <c r="CF269" s="173"/>
      <c r="CG269" s="173"/>
      <c r="CH269" s="173"/>
      <c r="CI269" s="173"/>
      <c r="CJ269" s="173"/>
      <c r="CK269" s="173"/>
    </row>
    <row r="270" spans="1:89" s="558" customFormat="1">
      <c r="A270" s="481"/>
      <c r="B270" s="170"/>
      <c r="C270" s="480"/>
      <c r="D270" s="170"/>
      <c r="E270" s="480"/>
      <c r="F270" s="170"/>
      <c r="G270" s="1511" t="s">
        <v>1192</v>
      </c>
      <c r="H270" s="1512"/>
      <c r="I270" s="842"/>
      <c r="J270" s="842"/>
      <c r="K270" s="842"/>
      <c r="L270" s="842"/>
      <c r="M270" s="842"/>
      <c r="N270" s="920"/>
      <c r="O270" s="839"/>
      <c r="P270" s="842"/>
      <c r="Q270" s="842"/>
      <c r="R270" s="842"/>
      <c r="S270" s="842"/>
      <c r="T270" s="840"/>
      <c r="U270" s="842"/>
      <c r="V270" s="204">
        <f t="shared" ref="V270:AL270" si="286">COUNTIF(V$9:V$256,"HĐC")</f>
        <v>5</v>
      </c>
      <c r="W270" s="204">
        <f t="shared" si="286"/>
        <v>5</v>
      </c>
      <c r="X270" s="204">
        <f t="shared" si="286"/>
        <v>5</v>
      </c>
      <c r="Y270" s="204">
        <f t="shared" si="286"/>
        <v>5</v>
      </c>
      <c r="Z270" s="204">
        <f t="shared" si="286"/>
        <v>5</v>
      </c>
      <c r="AA270" s="204">
        <f t="shared" si="286"/>
        <v>5</v>
      </c>
      <c r="AB270" s="204">
        <f t="shared" si="286"/>
        <v>5</v>
      </c>
      <c r="AC270" s="204">
        <f t="shared" si="286"/>
        <v>5</v>
      </c>
      <c r="AD270" s="204">
        <f t="shared" si="286"/>
        <v>5</v>
      </c>
      <c r="AE270" s="204">
        <f t="shared" si="286"/>
        <v>4</v>
      </c>
      <c r="AF270" s="204">
        <f t="shared" si="286"/>
        <v>5</v>
      </c>
      <c r="AG270" s="204">
        <f t="shared" si="286"/>
        <v>5</v>
      </c>
      <c r="AH270" s="920">
        <f t="shared" si="286"/>
        <v>5</v>
      </c>
      <c r="AI270" s="920">
        <f t="shared" si="286"/>
        <v>5</v>
      </c>
      <c r="AJ270" s="920">
        <f t="shared" si="286"/>
        <v>5</v>
      </c>
      <c r="AK270" s="920">
        <f t="shared" si="286"/>
        <v>5</v>
      </c>
      <c r="AL270" s="920">
        <f t="shared" si="286"/>
        <v>5</v>
      </c>
      <c r="AM270" s="839">
        <f>COUNTIF(AM$9:AM$256,"HĐC")</f>
        <v>5</v>
      </c>
      <c r="AN270" s="839">
        <f t="shared" ref="AN270:AP270" si="287">COUNTIF(AN$9:AN$256,"HĐC")</f>
        <v>5</v>
      </c>
      <c r="AO270" s="839">
        <f t="shared" si="287"/>
        <v>5</v>
      </c>
      <c r="AP270" s="839">
        <f t="shared" si="287"/>
        <v>4</v>
      </c>
      <c r="AQ270" s="204">
        <f>COUNTIF(AQ$9:AQ$256,"HĐC")</f>
        <v>5</v>
      </c>
      <c r="AR270" s="204">
        <f t="shared" ref="AR270:AS270" si="288">COUNTIF(AR$9:AR$256,"HĐC")</f>
        <v>5</v>
      </c>
      <c r="AS270" s="204">
        <f t="shared" si="288"/>
        <v>5</v>
      </c>
      <c r="AT270" s="204">
        <f>COUNTIF(AT$9:AT$256,"HĐC")</f>
        <v>5</v>
      </c>
      <c r="AU270" s="204">
        <f t="shared" ref="AU270:AV270" si="289">COUNTIF(AU$9:AU$256,"HĐC")</f>
        <v>5</v>
      </c>
      <c r="AV270" s="204">
        <f t="shared" si="289"/>
        <v>5</v>
      </c>
      <c r="AW270" s="204">
        <f>COUNTIF(AW$9:AW$256,"HĐC")</f>
        <v>5</v>
      </c>
      <c r="AX270" s="204">
        <f>COUNTIF(AX$9:AX$256,"HĐC")</f>
        <v>3</v>
      </c>
      <c r="AY270" s="204">
        <f>COUNTIF(AY$9:AY$256,"HĐC")</f>
        <v>2</v>
      </c>
      <c r="AZ270" s="204">
        <f>COUNTIF(AZ$9:AZ$256,"HĐC")</f>
        <v>5</v>
      </c>
      <c r="BA270" s="204">
        <f t="shared" ref="BA270:BB270" si="290">COUNTIF(BA$9:BA$256,"HĐC")</f>
        <v>4</v>
      </c>
      <c r="BB270" s="204">
        <f t="shared" si="290"/>
        <v>5</v>
      </c>
      <c r="BC270" s="204">
        <f>COUNTIF(BC$9:BC$256,"HĐC")</f>
        <v>5</v>
      </c>
      <c r="BD270" s="416">
        <f>COUNTIF(BD$9:BD$256,"HĐC")</f>
        <v>3</v>
      </c>
      <c r="BE270" s="416">
        <f>COUNTIF(BE$9:BE$256,"HĐC")</f>
        <v>2</v>
      </c>
      <c r="BF270" s="173"/>
      <c r="BG270" s="173"/>
      <c r="BH270" s="173"/>
      <c r="BI270" s="173"/>
      <c r="BJ270" s="173"/>
      <c r="BK270" s="173"/>
      <c r="BL270" s="173"/>
      <c r="BM270" s="173"/>
      <c r="BN270" s="173"/>
      <c r="BO270" s="173"/>
      <c r="BP270" s="173"/>
      <c r="BQ270" s="173"/>
      <c r="BR270" s="173"/>
      <c r="BS270" s="915"/>
      <c r="BT270" s="915"/>
      <c r="BU270" s="915"/>
      <c r="BV270" s="173"/>
      <c r="BW270" s="173"/>
      <c r="BX270" s="173"/>
      <c r="BY270" s="173"/>
      <c r="BZ270" s="173"/>
      <c r="CA270" s="173"/>
      <c r="CB270" s="173"/>
      <c r="CC270" s="173"/>
      <c r="CD270" s="173"/>
      <c r="CE270" s="173"/>
      <c r="CF270" s="173"/>
      <c r="CG270" s="173"/>
      <c r="CH270" s="173"/>
      <c r="CI270" s="173"/>
      <c r="CJ270" s="173"/>
      <c r="CK270" s="173"/>
    </row>
    <row r="271" spans="1:89" s="558" customFormat="1">
      <c r="A271" s="481"/>
      <c r="B271" s="170"/>
      <c r="C271" s="480"/>
      <c r="D271" s="170"/>
      <c r="E271" s="480"/>
      <c r="F271" s="170"/>
      <c r="G271" s="1511" t="s">
        <v>1193</v>
      </c>
      <c r="H271" s="1512"/>
      <c r="I271" s="842"/>
      <c r="J271" s="842"/>
      <c r="K271" s="842"/>
      <c r="L271" s="842"/>
      <c r="M271" s="842"/>
      <c r="N271" s="920"/>
      <c r="O271" s="839"/>
      <c r="P271" s="842"/>
      <c r="Q271" s="842"/>
      <c r="R271" s="842"/>
      <c r="S271" s="842"/>
      <c r="T271" s="416"/>
      <c r="U271" s="416">
        <f t="shared" ref="U271:BD271" si="291">COUNTIF(U$9:U$256,"TQDN")</f>
        <v>0</v>
      </c>
      <c r="V271" s="416">
        <f t="shared" si="291"/>
        <v>0</v>
      </c>
      <c r="W271" s="416">
        <f t="shared" si="291"/>
        <v>0</v>
      </c>
      <c r="X271" s="416">
        <f t="shared" si="291"/>
        <v>0</v>
      </c>
      <c r="Y271" s="416">
        <f t="shared" si="291"/>
        <v>0</v>
      </c>
      <c r="Z271" s="416">
        <f t="shared" si="291"/>
        <v>0</v>
      </c>
      <c r="AA271" s="416">
        <f t="shared" si="291"/>
        <v>0</v>
      </c>
      <c r="AB271" s="416">
        <f t="shared" si="291"/>
        <v>0</v>
      </c>
      <c r="AC271" s="416">
        <f t="shared" si="291"/>
        <v>0</v>
      </c>
      <c r="AD271" s="416">
        <f t="shared" si="291"/>
        <v>0</v>
      </c>
      <c r="AE271" s="416">
        <f t="shared" si="291"/>
        <v>0</v>
      </c>
      <c r="AF271" s="416">
        <f t="shared" si="291"/>
        <v>0</v>
      </c>
      <c r="AG271" s="416">
        <f t="shared" si="291"/>
        <v>0</v>
      </c>
      <c r="AH271" s="416">
        <f t="shared" si="291"/>
        <v>0</v>
      </c>
      <c r="AI271" s="416">
        <f t="shared" si="291"/>
        <v>0</v>
      </c>
      <c r="AJ271" s="416">
        <f t="shared" si="291"/>
        <v>0</v>
      </c>
      <c r="AK271" s="416">
        <f t="shared" si="291"/>
        <v>0</v>
      </c>
      <c r="AL271" s="416">
        <f t="shared" si="291"/>
        <v>0</v>
      </c>
      <c r="AM271" s="416">
        <f t="shared" si="291"/>
        <v>0</v>
      </c>
      <c r="AN271" s="416">
        <f t="shared" si="291"/>
        <v>0</v>
      </c>
      <c r="AO271" s="416">
        <f t="shared" si="291"/>
        <v>0</v>
      </c>
      <c r="AP271" s="416">
        <f t="shared" si="291"/>
        <v>0</v>
      </c>
      <c r="AQ271" s="416">
        <f t="shared" si="291"/>
        <v>0</v>
      </c>
      <c r="AR271" s="416">
        <f t="shared" si="291"/>
        <v>0</v>
      </c>
      <c r="AS271" s="416">
        <f t="shared" si="291"/>
        <v>0</v>
      </c>
      <c r="AT271" s="416">
        <f t="shared" si="291"/>
        <v>0</v>
      </c>
      <c r="AU271" s="416">
        <f t="shared" si="291"/>
        <v>0</v>
      </c>
      <c r="AV271" s="416">
        <f t="shared" si="291"/>
        <v>0</v>
      </c>
      <c r="AW271" s="416">
        <f t="shared" si="291"/>
        <v>0</v>
      </c>
      <c r="AX271" s="416">
        <f t="shared" si="291"/>
        <v>0</v>
      </c>
      <c r="AY271" s="416">
        <f t="shared" si="291"/>
        <v>0</v>
      </c>
      <c r="AZ271" s="416">
        <f t="shared" si="291"/>
        <v>0</v>
      </c>
      <c r="BA271" s="416">
        <f t="shared" si="291"/>
        <v>0</v>
      </c>
      <c r="BB271" s="416">
        <f t="shared" si="291"/>
        <v>0</v>
      </c>
      <c r="BC271" s="416">
        <f t="shared" si="291"/>
        <v>0</v>
      </c>
      <c r="BD271" s="416">
        <f t="shared" si="291"/>
        <v>0</v>
      </c>
      <c r="BE271" s="416">
        <f>COUNTIF(BE$9:BE$256,"TQDN")</f>
        <v>0</v>
      </c>
      <c r="BF271" s="173"/>
      <c r="BG271" s="173"/>
      <c r="BH271" s="173"/>
      <c r="BI271" s="173"/>
      <c r="BJ271" s="173"/>
      <c r="BK271" s="173"/>
      <c r="BL271" s="173"/>
      <c r="BM271" s="173"/>
      <c r="BN271" s="173"/>
      <c r="BO271" s="173"/>
      <c r="BP271" s="173"/>
      <c r="BQ271" s="173"/>
      <c r="BR271" s="173"/>
      <c r="BS271" s="915"/>
      <c r="BT271" s="915"/>
      <c r="BU271" s="915"/>
      <c r="BV271" s="173"/>
      <c r="BW271" s="173"/>
      <c r="BX271" s="173"/>
      <c r="BY271" s="173"/>
      <c r="BZ271" s="173"/>
      <c r="CA271" s="173"/>
      <c r="CB271" s="173"/>
      <c r="CC271" s="173"/>
      <c r="CD271" s="173"/>
      <c r="CE271" s="173"/>
      <c r="CF271" s="173"/>
      <c r="CG271" s="173"/>
      <c r="CH271" s="173"/>
      <c r="CI271" s="173"/>
      <c r="CJ271" s="173"/>
      <c r="CK271" s="173"/>
    </row>
    <row r="272" spans="1:89" s="558" customFormat="1">
      <c r="A272" s="481"/>
      <c r="B272" s="170"/>
      <c r="C272" s="480"/>
      <c r="D272" s="170"/>
      <c r="E272" s="480"/>
      <c r="F272" s="170"/>
      <c r="G272" s="1511" t="s">
        <v>1194</v>
      </c>
      <c r="H272" s="1512"/>
      <c r="I272" s="842"/>
      <c r="J272" s="842"/>
      <c r="K272" s="842"/>
      <c r="L272" s="842"/>
      <c r="M272" s="842"/>
      <c r="N272" s="920"/>
      <c r="O272" s="839"/>
      <c r="P272" s="842"/>
      <c r="Q272" s="842"/>
      <c r="R272" s="204"/>
      <c r="S272" s="204"/>
      <c r="T272" s="416"/>
      <c r="U272" s="204">
        <f t="shared" ref="U272:CH272" si="292">COUNTIF(U$9:U$256,"LH")</f>
        <v>0</v>
      </c>
      <c r="V272" s="204">
        <f t="shared" si="292"/>
        <v>0</v>
      </c>
      <c r="W272" s="204">
        <f t="shared" si="292"/>
        <v>0</v>
      </c>
      <c r="X272" s="204">
        <f t="shared" si="292"/>
        <v>0</v>
      </c>
      <c r="Y272" s="204">
        <f t="shared" si="292"/>
        <v>0</v>
      </c>
      <c r="Z272" s="204">
        <f t="shared" si="292"/>
        <v>0</v>
      </c>
      <c r="AA272" s="204">
        <f t="shared" si="292"/>
        <v>0</v>
      </c>
      <c r="AB272" s="204">
        <f t="shared" si="292"/>
        <v>0</v>
      </c>
      <c r="AC272" s="204">
        <f t="shared" si="292"/>
        <v>0</v>
      </c>
      <c r="AD272" s="204">
        <f t="shared" si="292"/>
        <v>0</v>
      </c>
      <c r="AE272" s="204">
        <f t="shared" si="292"/>
        <v>0</v>
      </c>
      <c r="AF272" s="204">
        <f t="shared" si="292"/>
        <v>0</v>
      </c>
      <c r="AG272" s="204">
        <f t="shared" si="292"/>
        <v>0</v>
      </c>
      <c r="AH272" s="204">
        <f t="shared" si="292"/>
        <v>0</v>
      </c>
      <c r="AI272" s="204">
        <f t="shared" si="292"/>
        <v>0</v>
      </c>
      <c r="AJ272" s="204">
        <f t="shared" si="292"/>
        <v>0</v>
      </c>
      <c r="AK272" s="204">
        <f t="shared" si="292"/>
        <v>0</v>
      </c>
      <c r="AL272" s="204">
        <f t="shared" si="292"/>
        <v>0</v>
      </c>
      <c r="AM272" s="204">
        <f t="shared" si="292"/>
        <v>0</v>
      </c>
      <c r="AN272" s="204">
        <f t="shared" si="292"/>
        <v>0</v>
      </c>
      <c r="AO272" s="204">
        <f t="shared" si="292"/>
        <v>0</v>
      </c>
      <c r="AP272" s="204">
        <f t="shared" si="292"/>
        <v>0</v>
      </c>
      <c r="AQ272" s="204">
        <f t="shared" si="292"/>
        <v>0</v>
      </c>
      <c r="AR272" s="204">
        <f t="shared" si="292"/>
        <v>0</v>
      </c>
      <c r="AS272" s="204">
        <f t="shared" si="292"/>
        <v>0</v>
      </c>
      <c r="AT272" s="204">
        <f t="shared" si="292"/>
        <v>0</v>
      </c>
      <c r="AU272" s="204">
        <f t="shared" si="292"/>
        <v>0</v>
      </c>
      <c r="AV272" s="204">
        <f t="shared" si="292"/>
        <v>0</v>
      </c>
      <c r="AW272" s="204">
        <f t="shared" si="292"/>
        <v>0</v>
      </c>
      <c r="AX272" s="204">
        <f t="shared" si="292"/>
        <v>0</v>
      </c>
      <c r="AY272" s="204">
        <f t="shared" si="292"/>
        <v>0</v>
      </c>
      <c r="AZ272" s="204">
        <f t="shared" si="292"/>
        <v>0</v>
      </c>
      <c r="BA272" s="204">
        <f t="shared" si="292"/>
        <v>0</v>
      </c>
      <c r="BB272" s="204">
        <f t="shared" si="292"/>
        <v>0</v>
      </c>
      <c r="BC272" s="204">
        <f t="shared" si="292"/>
        <v>0</v>
      </c>
      <c r="BD272" s="416">
        <f t="shared" si="292"/>
        <v>0</v>
      </c>
      <c r="BE272" s="416">
        <f t="shared" si="292"/>
        <v>0</v>
      </c>
      <c r="BF272" s="204">
        <f t="shared" si="292"/>
        <v>0</v>
      </c>
      <c r="BG272" s="204">
        <f t="shared" si="292"/>
        <v>0</v>
      </c>
      <c r="BH272" s="204">
        <f t="shared" si="292"/>
        <v>0</v>
      </c>
      <c r="BI272" s="204">
        <f t="shared" si="292"/>
        <v>0</v>
      </c>
      <c r="BJ272" s="204">
        <f t="shared" si="292"/>
        <v>0</v>
      </c>
      <c r="BK272" s="204">
        <f t="shared" si="292"/>
        <v>0</v>
      </c>
      <c r="BL272" s="204">
        <f t="shared" si="292"/>
        <v>0</v>
      </c>
      <c r="BM272" s="204">
        <f t="shared" si="292"/>
        <v>0</v>
      </c>
      <c r="BN272" s="204">
        <f t="shared" si="292"/>
        <v>0</v>
      </c>
      <c r="BO272" s="204">
        <f t="shared" si="292"/>
        <v>0</v>
      </c>
      <c r="BP272" s="204">
        <f t="shared" si="292"/>
        <v>0</v>
      </c>
      <c r="BQ272" s="204">
        <f t="shared" si="292"/>
        <v>0</v>
      </c>
      <c r="BR272" s="204">
        <f t="shared" si="292"/>
        <v>0</v>
      </c>
      <c r="BS272" s="204">
        <f t="shared" si="292"/>
        <v>0</v>
      </c>
      <c r="BT272" s="204">
        <f t="shared" si="292"/>
        <v>0</v>
      </c>
      <c r="BU272" s="204">
        <f t="shared" si="292"/>
        <v>0</v>
      </c>
      <c r="BV272" s="204">
        <f t="shared" si="292"/>
        <v>0</v>
      </c>
      <c r="BW272" s="204"/>
      <c r="BX272" s="204"/>
      <c r="BY272" s="204"/>
      <c r="BZ272" s="204"/>
      <c r="CA272" s="204"/>
      <c r="CB272" s="204"/>
      <c r="CC272" s="204">
        <f t="shared" si="292"/>
        <v>0</v>
      </c>
      <c r="CD272" s="204">
        <f t="shared" si="292"/>
        <v>0</v>
      </c>
      <c r="CE272" s="204">
        <f t="shared" si="292"/>
        <v>0</v>
      </c>
      <c r="CF272" s="204">
        <f t="shared" si="292"/>
        <v>0</v>
      </c>
      <c r="CG272" s="204">
        <f t="shared" si="292"/>
        <v>0</v>
      </c>
      <c r="CH272" s="204">
        <f t="shared" si="292"/>
        <v>0</v>
      </c>
      <c r="CI272" s="204">
        <f t="shared" ref="CI272:CK272" si="293">COUNTIF(CI$9:CI$256,"LH")</f>
        <v>0</v>
      </c>
      <c r="CJ272" s="204">
        <f t="shared" si="293"/>
        <v>0</v>
      </c>
      <c r="CK272" s="204">
        <f t="shared" si="293"/>
        <v>0</v>
      </c>
    </row>
    <row r="273" spans="1:89" s="558" customFormat="1">
      <c r="A273" s="481"/>
      <c r="B273" s="170"/>
      <c r="C273" s="480"/>
      <c r="D273" s="170"/>
      <c r="E273" s="480"/>
      <c r="F273" s="170"/>
      <c r="G273" s="1513" t="s">
        <v>1195</v>
      </c>
      <c r="H273" s="1512"/>
      <c r="I273" s="842"/>
      <c r="J273" s="842"/>
      <c r="K273" s="842"/>
      <c r="L273" s="842"/>
      <c r="M273" s="842"/>
      <c r="N273" s="920"/>
      <c r="O273" s="839"/>
      <c r="P273" s="842"/>
      <c r="Q273" s="842"/>
      <c r="R273" s="842"/>
      <c r="S273" s="842"/>
      <c r="T273" s="840"/>
      <c r="U273" s="842"/>
      <c r="V273" s="178">
        <f t="shared" ref="V273:AL273" si="294">COUNTIF(V$9:V$256,"HĐH")</f>
        <v>5</v>
      </c>
      <c r="W273" s="178">
        <f t="shared" si="294"/>
        <v>5</v>
      </c>
      <c r="X273" s="178">
        <f t="shared" si="294"/>
        <v>5</v>
      </c>
      <c r="Y273" s="178">
        <f t="shared" si="294"/>
        <v>5</v>
      </c>
      <c r="Z273" s="178">
        <f t="shared" si="294"/>
        <v>5</v>
      </c>
      <c r="AA273" s="178">
        <f t="shared" si="294"/>
        <v>5</v>
      </c>
      <c r="AB273" s="178">
        <f t="shared" si="294"/>
        <v>5</v>
      </c>
      <c r="AC273" s="178">
        <f t="shared" si="294"/>
        <v>5</v>
      </c>
      <c r="AD273" s="178">
        <f t="shared" si="294"/>
        <v>5</v>
      </c>
      <c r="AE273" s="178">
        <f t="shared" si="294"/>
        <v>5</v>
      </c>
      <c r="AF273" s="178">
        <f t="shared" si="294"/>
        <v>5</v>
      </c>
      <c r="AG273" s="178">
        <f t="shared" si="294"/>
        <v>5</v>
      </c>
      <c r="AH273" s="920">
        <f t="shared" si="294"/>
        <v>5</v>
      </c>
      <c r="AI273" s="920">
        <f t="shared" si="294"/>
        <v>5</v>
      </c>
      <c r="AJ273" s="920">
        <f t="shared" si="294"/>
        <v>5</v>
      </c>
      <c r="AK273" s="920">
        <f t="shared" si="294"/>
        <v>5</v>
      </c>
      <c r="AL273" s="920">
        <f t="shared" si="294"/>
        <v>5</v>
      </c>
      <c r="AM273" s="525">
        <f>COUNTIF(AM$9:AM$256,"HĐH")</f>
        <v>5</v>
      </c>
      <c r="AN273" s="525">
        <f t="shared" ref="AN273:AP273" si="295">COUNTIF(AN$9:AN$256,"HĐH")</f>
        <v>5</v>
      </c>
      <c r="AO273" s="525">
        <f t="shared" si="295"/>
        <v>5</v>
      </c>
      <c r="AP273" s="525">
        <f t="shared" si="295"/>
        <v>5</v>
      </c>
      <c r="AQ273" s="204">
        <f>COUNTIF(AQ$9:AQ$256,"HĐH")</f>
        <v>5</v>
      </c>
      <c r="AR273" s="204">
        <f t="shared" ref="AR273:AS273" si="296">COUNTIF(AR$9:AR$256,"HĐH")</f>
        <v>5</v>
      </c>
      <c r="AS273" s="204">
        <f t="shared" si="296"/>
        <v>5</v>
      </c>
      <c r="AT273" s="178">
        <f>COUNTIF(AT$9:AT$256,"HĐH")</f>
        <v>5</v>
      </c>
      <c r="AU273" s="178">
        <f t="shared" ref="AU273:AV273" si="297">COUNTIF(AU$9:AU$256,"HĐH")</f>
        <v>5</v>
      </c>
      <c r="AV273" s="178">
        <f t="shared" si="297"/>
        <v>5</v>
      </c>
      <c r="AW273" s="178">
        <f>COUNTIF(AW$9:AW$256,"HĐH")</f>
        <v>5</v>
      </c>
      <c r="AX273" s="204">
        <f>COUNTIF(AX$9:AX$256,"HĐH")</f>
        <v>5</v>
      </c>
      <c r="AY273" s="204">
        <f>COUNTIF(AY$9:AY$256,"HĐH")</f>
        <v>5</v>
      </c>
      <c r="AZ273" s="178">
        <f>COUNTIF(AZ$9:AZ$256,"HĐH")</f>
        <v>5</v>
      </c>
      <c r="BA273" s="178">
        <f t="shared" ref="BA273:BB273" si="298">COUNTIF(BA$9:BA$256,"HĐH")</f>
        <v>5</v>
      </c>
      <c r="BB273" s="178">
        <f t="shared" si="298"/>
        <v>5</v>
      </c>
      <c r="BC273" s="178">
        <f>COUNTIF(BC$9:BC$256,"HĐH")</f>
        <v>5</v>
      </c>
      <c r="BD273" s="237">
        <f>COUNTIF(BD$9:BD$256,"HĐH")</f>
        <v>5</v>
      </c>
      <c r="BE273" s="237">
        <f>COUNTIF(BE$9:BE$256,"HĐH")</f>
        <v>5</v>
      </c>
      <c r="BF273" s="173"/>
      <c r="BG273" s="173"/>
      <c r="BH273" s="173"/>
      <c r="BI273" s="173"/>
      <c r="BJ273" s="173"/>
      <c r="BK273" s="173"/>
      <c r="BL273" s="173"/>
      <c r="BM273" s="173"/>
      <c r="BN273" s="173"/>
      <c r="BO273" s="173"/>
      <c r="BP273" s="173"/>
      <c r="BQ273" s="173"/>
      <c r="BR273" s="173"/>
      <c r="BS273" s="915"/>
      <c r="BT273" s="915"/>
      <c r="BU273" s="915"/>
      <c r="BV273" s="173"/>
      <c r="BW273" s="173"/>
      <c r="BX273" s="173"/>
      <c r="BY273" s="173"/>
      <c r="BZ273" s="173"/>
      <c r="CA273" s="173"/>
      <c r="CB273" s="173"/>
      <c r="CC273" s="173"/>
      <c r="CD273" s="173"/>
      <c r="CE273" s="173"/>
      <c r="CF273" s="173"/>
      <c r="CG273" s="173"/>
      <c r="CH273" s="173"/>
      <c r="CI273" s="173"/>
      <c r="CJ273" s="173"/>
      <c r="CK273" s="173"/>
    </row>
    <row r="274" spans="1:89" s="558" customFormat="1">
      <c r="A274" s="481"/>
      <c r="B274" s="170"/>
      <c r="C274" s="480"/>
      <c r="D274" s="170"/>
      <c r="E274" s="480"/>
      <c r="F274" s="170"/>
      <c r="G274" s="1514" t="s">
        <v>1196</v>
      </c>
      <c r="H274" s="1515"/>
      <c r="I274" s="842"/>
      <c r="J274" s="842"/>
      <c r="K274" s="842"/>
      <c r="L274" s="842"/>
      <c r="M274" s="842"/>
      <c r="N274" s="920"/>
      <c r="O274" s="839"/>
      <c r="P274" s="842"/>
      <c r="Q274" s="842"/>
      <c r="R274" s="842"/>
      <c r="S274" s="842"/>
      <c r="T274" s="840"/>
      <c r="U274" s="842"/>
      <c r="V274" s="211">
        <f t="shared" ref="V274:AL274" si="299">COUNTIF(V$9:V$87,"HĐH")</f>
        <v>1</v>
      </c>
      <c r="W274" s="211">
        <f t="shared" si="299"/>
        <v>1</v>
      </c>
      <c r="X274" s="211">
        <f t="shared" si="299"/>
        <v>1</v>
      </c>
      <c r="Y274" s="211">
        <f t="shared" si="299"/>
        <v>1</v>
      </c>
      <c r="Z274" s="211">
        <f t="shared" si="299"/>
        <v>1</v>
      </c>
      <c r="AA274" s="211">
        <f t="shared" si="299"/>
        <v>1</v>
      </c>
      <c r="AB274" s="211">
        <f t="shared" si="299"/>
        <v>1</v>
      </c>
      <c r="AC274" s="211">
        <f t="shared" si="299"/>
        <v>1</v>
      </c>
      <c r="AD274" s="211">
        <f t="shared" si="299"/>
        <v>1</v>
      </c>
      <c r="AE274" s="211">
        <f t="shared" si="299"/>
        <v>1</v>
      </c>
      <c r="AF274" s="211">
        <f t="shared" si="299"/>
        <v>1</v>
      </c>
      <c r="AG274" s="211">
        <f t="shared" si="299"/>
        <v>1</v>
      </c>
      <c r="AH274" s="921">
        <f t="shared" si="299"/>
        <v>1</v>
      </c>
      <c r="AI274" s="921">
        <f t="shared" si="299"/>
        <v>1</v>
      </c>
      <c r="AJ274" s="921">
        <f t="shared" si="299"/>
        <v>1</v>
      </c>
      <c r="AK274" s="921">
        <f t="shared" si="299"/>
        <v>1</v>
      </c>
      <c r="AL274" s="921">
        <f t="shared" si="299"/>
        <v>1</v>
      </c>
      <c r="AM274" s="922">
        <f>COUNTIF(AM$9:AM$87,"HĐH")</f>
        <v>1</v>
      </c>
      <c r="AN274" s="922">
        <f t="shared" ref="AN274:AP274" si="300">COUNTIF(AN$9:AN$87,"HĐH")</f>
        <v>1</v>
      </c>
      <c r="AO274" s="922">
        <f t="shared" si="300"/>
        <v>1</v>
      </c>
      <c r="AP274" s="922">
        <f t="shared" si="300"/>
        <v>1</v>
      </c>
      <c r="AQ274" s="204">
        <f>COUNTIF(AQ$9:AQ$86,"HĐH")</f>
        <v>1</v>
      </c>
      <c r="AR274" s="204">
        <f t="shared" ref="AR274:AS274" si="301">COUNTIF(AR$9:AR$86,"HĐH")</f>
        <v>1</v>
      </c>
      <c r="AS274" s="204">
        <f t="shared" si="301"/>
        <v>1</v>
      </c>
      <c r="AT274" s="211">
        <f>COUNTIF(AT$9:AT$87,"HĐH")</f>
        <v>1</v>
      </c>
      <c r="AU274" s="211">
        <f t="shared" ref="AU274:AW274" si="302">COUNTIF(AU$9:AU$87,"HĐH")</f>
        <v>1</v>
      </c>
      <c r="AV274" s="211">
        <f t="shared" si="302"/>
        <v>1</v>
      </c>
      <c r="AW274" s="211">
        <f t="shared" si="302"/>
        <v>1</v>
      </c>
      <c r="AX274" s="211">
        <f t="shared" ref="AX274:AY274" si="303">COUNTIF(AX$88:AX$130,"HĐH")</f>
        <v>1</v>
      </c>
      <c r="AY274" s="211">
        <f t="shared" si="303"/>
        <v>1</v>
      </c>
      <c r="AZ274" s="211">
        <f>COUNTIF(AZ$9:AZ$87,"HĐH")</f>
        <v>1</v>
      </c>
      <c r="BA274" s="211">
        <f t="shared" ref="BA274:BB274" si="304">COUNTIF(BA$9:BA$87,"HĐH")</f>
        <v>1</v>
      </c>
      <c r="BB274" s="211">
        <f t="shared" si="304"/>
        <v>1</v>
      </c>
      <c r="BC274" s="211">
        <f>COUNTIF(BC$9:BC$87,"HĐH")</f>
        <v>1</v>
      </c>
      <c r="BD274" s="939">
        <f>COUNTIF(BD$9:BD$87,"HĐH")</f>
        <v>1</v>
      </c>
      <c r="BE274" s="939">
        <f>COUNTIF(BE$9:BE$87,"HĐH")</f>
        <v>1</v>
      </c>
      <c r="BF274" s="173"/>
      <c r="BG274" s="173"/>
      <c r="BH274" s="173"/>
      <c r="BI274" s="173"/>
      <c r="BJ274" s="173"/>
      <c r="BK274" s="173"/>
      <c r="BL274" s="173"/>
      <c r="BM274" s="173"/>
      <c r="BN274" s="173"/>
      <c r="BO274" s="173"/>
      <c r="BP274" s="173"/>
      <c r="BQ274" s="173"/>
      <c r="BR274" s="173"/>
      <c r="BS274" s="915"/>
      <c r="BT274" s="915"/>
      <c r="BU274" s="915"/>
      <c r="BV274" s="173"/>
      <c r="BW274" s="173"/>
      <c r="BX274" s="173"/>
      <c r="BY274" s="173"/>
      <c r="BZ274" s="173"/>
      <c r="CA274" s="173"/>
      <c r="CB274" s="173"/>
      <c r="CC274" s="173"/>
      <c r="CD274" s="173"/>
      <c r="CE274" s="173"/>
      <c r="CF274" s="173"/>
      <c r="CG274" s="173"/>
      <c r="CH274" s="173"/>
      <c r="CI274" s="173"/>
      <c r="CJ274" s="173"/>
      <c r="CK274" s="173"/>
    </row>
    <row r="275" spans="1:89" s="558" customFormat="1">
      <c r="A275" s="481"/>
      <c r="B275" s="170"/>
      <c r="C275" s="480"/>
      <c r="D275" s="170"/>
      <c r="E275" s="480"/>
      <c r="F275" s="170"/>
      <c r="G275" s="1514" t="s">
        <v>1197</v>
      </c>
      <c r="H275" s="1515"/>
      <c r="I275" s="842"/>
      <c r="J275" s="842"/>
      <c r="K275" s="842"/>
      <c r="L275" s="842"/>
      <c r="M275" s="842"/>
      <c r="N275" s="920"/>
      <c r="O275" s="839"/>
      <c r="P275" s="842"/>
      <c r="Q275" s="842"/>
      <c r="R275" s="842"/>
      <c r="S275" s="842"/>
      <c r="T275" s="840"/>
      <c r="U275" s="842"/>
      <c r="V275" s="211">
        <f t="shared" ref="V275:CK276" si="305">COUNTIF(V$88:V$130,"HĐH")</f>
        <v>1</v>
      </c>
      <c r="W275" s="211">
        <f t="shared" si="305"/>
        <v>1</v>
      </c>
      <c r="X275" s="211">
        <f t="shared" si="305"/>
        <v>1</v>
      </c>
      <c r="Y275" s="211">
        <f t="shared" si="305"/>
        <v>1</v>
      </c>
      <c r="Z275" s="211">
        <f t="shared" si="305"/>
        <v>1</v>
      </c>
      <c r="AA275" s="211">
        <f t="shared" si="305"/>
        <v>1</v>
      </c>
      <c r="AB275" s="211">
        <f t="shared" si="305"/>
        <v>1</v>
      </c>
      <c r="AC275" s="211">
        <f t="shared" si="305"/>
        <v>1</v>
      </c>
      <c r="AD275" s="211">
        <f t="shared" si="305"/>
        <v>1</v>
      </c>
      <c r="AE275" s="211">
        <f t="shared" si="305"/>
        <v>1</v>
      </c>
      <c r="AF275" s="211">
        <f t="shared" si="305"/>
        <v>1</v>
      </c>
      <c r="AG275" s="211">
        <f t="shared" si="305"/>
        <v>1</v>
      </c>
      <c r="AH275" s="921">
        <f t="shared" si="305"/>
        <v>1</v>
      </c>
      <c r="AI275" s="921">
        <f t="shared" si="305"/>
        <v>1</v>
      </c>
      <c r="AJ275" s="921">
        <f t="shared" si="305"/>
        <v>1</v>
      </c>
      <c r="AK275" s="921">
        <f t="shared" si="305"/>
        <v>1</v>
      </c>
      <c r="AL275" s="921">
        <f t="shared" si="305"/>
        <v>1</v>
      </c>
      <c r="AM275" s="922">
        <f t="shared" si="305"/>
        <v>1</v>
      </c>
      <c r="AN275" s="922">
        <f t="shared" si="305"/>
        <v>1</v>
      </c>
      <c r="AO275" s="922">
        <f t="shared" si="305"/>
        <v>1</v>
      </c>
      <c r="AP275" s="922">
        <f t="shared" si="305"/>
        <v>1</v>
      </c>
      <c r="AQ275" s="204">
        <f>COUNTIF(AQ$87:AQ$129,"HĐH")</f>
        <v>1</v>
      </c>
      <c r="AR275" s="204">
        <f t="shared" ref="AR275:AS275" si="306">COUNTIF(AR$87:AR$129,"HĐH")</f>
        <v>1</v>
      </c>
      <c r="AS275" s="204">
        <f t="shared" si="306"/>
        <v>1</v>
      </c>
      <c r="AT275" s="211">
        <f t="shared" si="305"/>
        <v>1</v>
      </c>
      <c r="AU275" s="211">
        <f t="shared" si="305"/>
        <v>1</v>
      </c>
      <c r="AV275" s="211">
        <f t="shared" si="305"/>
        <v>1</v>
      </c>
      <c r="AW275" s="211">
        <f t="shared" si="305"/>
        <v>1</v>
      </c>
      <c r="AX275" s="211">
        <f t="shared" si="305"/>
        <v>1</v>
      </c>
      <c r="AY275" s="211">
        <f t="shared" si="305"/>
        <v>1</v>
      </c>
      <c r="AZ275" s="211">
        <f t="shared" si="305"/>
        <v>1</v>
      </c>
      <c r="BA275" s="211">
        <f t="shared" si="305"/>
        <v>1</v>
      </c>
      <c r="BB275" s="211">
        <f t="shared" si="305"/>
        <v>1</v>
      </c>
      <c r="BC275" s="211">
        <f t="shared" si="305"/>
        <v>1</v>
      </c>
      <c r="BD275" s="939">
        <f t="shared" si="305"/>
        <v>1</v>
      </c>
      <c r="BE275" s="939">
        <f t="shared" si="305"/>
        <v>1</v>
      </c>
      <c r="BF275" s="211">
        <f t="shared" si="305"/>
        <v>0</v>
      </c>
      <c r="BG275" s="211">
        <f t="shared" si="305"/>
        <v>0</v>
      </c>
      <c r="BH275" s="211">
        <f t="shared" si="305"/>
        <v>0</v>
      </c>
      <c r="BI275" s="211">
        <f t="shared" si="305"/>
        <v>0</v>
      </c>
      <c r="BJ275" s="211">
        <f t="shared" si="305"/>
        <v>0</v>
      </c>
      <c r="BK275" s="211">
        <f t="shared" si="305"/>
        <v>0</v>
      </c>
      <c r="BL275" s="211">
        <f t="shared" si="305"/>
        <v>0</v>
      </c>
      <c r="BM275" s="211">
        <f t="shared" si="305"/>
        <v>0</v>
      </c>
      <c r="BN275" s="211">
        <f t="shared" si="305"/>
        <v>0</v>
      </c>
      <c r="BO275" s="211">
        <f t="shared" si="305"/>
        <v>0</v>
      </c>
      <c r="BP275" s="211">
        <f t="shared" si="305"/>
        <v>0</v>
      </c>
      <c r="BQ275" s="211">
        <f t="shared" si="305"/>
        <v>0</v>
      </c>
      <c r="BR275" s="211">
        <f t="shared" si="305"/>
        <v>0</v>
      </c>
      <c r="BS275" s="211">
        <f t="shared" si="305"/>
        <v>0</v>
      </c>
      <c r="BT275" s="211">
        <f t="shared" si="305"/>
        <v>0</v>
      </c>
      <c r="BU275" s="211">
        <f t="shared" si="305"/>
        <v>0</v>
      </c>
      <c r="BV275" s="211">
        <f t="shared" si="305"/>
        <v>0</v>
      </c>
      <c r="BW275" s="211"/>
      <c r="BX275" s="211"/>
      <c r="BY275" s="211"/>
      <c r="BZ275" s="211"/>
      <c r="CA275" s="211"/>
      <c r="CB275" s="211"/>
      <c r="CC275" s="211">
        <f t="shared" si="305"/>
        <v>0</v>
      </c>
      <c r="CD275" s="211">
        <f t="shared" si="305"/>
        <v>0</v>
      </c>
      <c r="CE275" s="211">
        <f t="shared" si="305"/>
        <v>0</v>
      </c>
      <c r="CF275" s="211">
        <f t="shared" si="305"/>
        <v>0</v>
      </c>
      <c r="CG275" s="211">
        <f t="shared" si="305"/>
        <v>0</v>
      </c>
      <c r="CH275" s="211">
        <f t="shared" si="305"/>
        <v>0</v>
      </c>
      <c r="CI275" s="211">
        <f t="shared" si="305"/>
        <v>0</v>
      </c>
      <c r="CJ275" s="211">
        <f t="shared" si="305"/>
        <v>0</v>
      </c>
      <c r="CK275" s="211">
        <f t="shared" si="305"/>
        <v>0</v>
      </c>
    </row>
    <row r="276" spans="1:89" s="558" customFormat="1">
      <c r="A276" s="481"/>
      <c r="B276" s="170"/>
      <c r="C276" s="480"/>
      <c r="D276" s="170"/>
      <c r="E276" s="480"/>
      <c r="F276" s="170"/>
      <c r="G276" s="1514" t="s">
        <v>1198</v>
      </c>
      <c r="H276" s="1515"/>
      <c r="I276" s="842"/>
      <c r="J276" s="842"/>
      <c r="K276" s="842"/>
      <c r="L276" s="842"/>
      <c r="M276" s="842"/>
      <c r="N276" s="920"/>
      <c r="O276" s="839"/>
      <c r="P276" s="842"/>
      <c r="Q276" s="842"/>
      <c r="R276" s="842"/>
      <c r="S276" s="842"/>
      <c r="T276" s="840"/>
      <c r="U276" s="842"/>
      <c r="V276" s="211">
        <f t="shared" ref="V276:AL276" si="307">COUNTIF(V$131:V$176,"HĐH")</f>
        <v>1</v>
      </c>
      <c r="W276" s="211">
        <f t="shared" si="307"/>
        <v>1</v>
      </c>
      <c r="X276" s="211">
        <f t="shared" si="307"/>
        <v>1</v>
      </c>
      <c r="Y276" s="211">
        <f t="shared" si="307"/>
        <v>1</v>
      </c>
      <c r="Z276" s="211">
        <f t="shared" si="307"/>
        <v>1</v>
      </c>
      <c r="AA276" s="211">
        <f t="shared" si="307"/>
        <v>1</v>
      </c>
      <c r="AB276" s="211">
        <f t="shared" si="307"/>
        <v>1</v>
      </c>
      <c r="AC276" s="211">
        <f t="shared" si="307"/>
        <v>1</v>
      </c>
      <c r="AD276" s="211">
        <f t="shared" si="307"/>
        <v>1</v>
      </c>
      <c r="AE276" s="211">
        <f t="shared" si="307"/>
        <v>1</v>
      </c>
      <c r="AF276" s="211">
        <f t="shared" si="307"/>
        <v>1</v>
      </c>
      <c r="AG276" s="211">
        <f t="shared" si="307"/>
        <v>0</v>
      </c>
      <c r="AH276" s="921">
        <f t="shared" si="307"/>
        <v>1</v>
      </c>
      <c r="AI276" s="921">
        <f t="shared" si="307"/>
        <v>1</v>
      </c>
      <c r="AJ276" s="921">
        <f t="shared" si="307"/>
        <v>1</v>
      </c>
      <c r="AK276" s="921">
        <f t="shared" si="307"/>
        <v>1</v>
      </c>
      <c r="AL276" s="921">
        <f t="shared" si="307"/>
        <v>1</v>
      </c>
      <c r="AM276" s="922">
        <f>COUNTIF(AM$131:AM$176,"HĐH")</f>
        <v>1</v>
      </c>
      <c r="AN276" s="922">
        <f t="shared" ref="AN276:AP276" si="308">COUNTIF(AN$131:AN$176,"HĐH")</f>
        <v>1</v>
      </c>
      <c r="AO276" s="922">
        <f t="shared" si="308"/>
        <v>1</v>
      </c>
      <c r="AP276" s="922">
        <f t="shared" si="308"/>
        <v>1</v>
      </c>
      <c r="AQ276" s="204">
        <f>COUNTIF(AQ$130:AQ$173,"HĐH")</f>
        <v>1</v>
      </c>
      <c r="AR276" s="204">
        <f t="shared" ref="AR276:AS276" si="309">COUNTIF(AR$130:AR$173,"HĐH")</f>
        <v>1</v>
      </c>
      <c r="AS276" s="204">
        <f t="shared" si="309"/>
        <v>1</v>
      </c>
      <c r="AT276" s="211">
        <f>COUNTIF(AT$131:AT$176,"HĐH")</f>
        <v>1</v>
      </c>
      <c r="AU276" s="211">
        <f t="shared" ref="AU276:AW276" si="310">COUNTIF(AU$131:AU$176,"HĐH")</f>
        <v>1</v>
      </c>
      <c r="AV276" s="211">
        <f t="shared" si="310"/>
        <v>1</v>
      </c>
      <c r="AW276" s="211">
        <f t="shared" si="310"/>
        <v>1</v>
      </c>
      <c r="AX276" s="211">
        <f t="shared" si="305"/>
        <v>1</v>
      </c>
      <c r="AY276" s="211">
        <f t="shared" si="305"/>
        <v>1</v>
      </c>
      <c r="AZ276" s="211">
        <f>COUNTIF(AZ$131:AZ$176,"HĐH")</f>
        <v>1</v>
      </c>
      <c r="BA276" s="211">
        <f t="shared" ref="BA276:BB276" si="311">COUNTIF(BA$131:BA$176,"HĐH")</f>
        <v>1</v>
      </c>
      <c r="BB276" s="211">
        <f t="shared" si="311"/>
        <v>1</v>
      </c>
      <c r="BC276" s="211">
        <f>COUNTIF(BC$131:BC$176,"HĐH")</f>
        <v>1</v>
      </c>
      <c r="BD276" s="939">
        <f>COUNTIF(BD$131:BD$176,"HĐH")</f>
        <v>1</v>
      </c>
      <c r="BE276" s="939">
        <f>COUNTIF(BE$131:BE$176,"HĐH")</f>
        <v>1</v>
      </c>
      <c r="BF276" s="173"/>
      <c r="BG276" s="173"/>
      <c r="BH276" s="173"/>
      <c r="BI276" s="173"/>
      <c r="BJ276" s="173"/>
      <c r="BK276" s="173"/>
      <c r="BL276" s="173"/>
      <c r="BM276" s="173"/>
      <c r="BN276" s="173"/>
      <c r="BO276" s="173"/>
      <c r="BP276" s="173"/>
      <c r="BQ276" s="173"/>
      <c r="BR276" s="173"/>
      <c r="BS276" s="915"/>
      <c r="BT276" s="915"/>
      <c r="BU276" s="915"/>
      <c r="BV276" s="173"/>
      <c r="BW276" s="173"/>
      <c r="BX276" s="173"/>
      <c r="BY276" s="173"/>
      <c r="BZ276" s="173"/>
      <c r="CA276" s="173"/>
      <c r="CB276" s="173"/>
      <c r="CC276" s="173"/>
      <c r="CD276" s="173"/>
      <c r="CE276" s="173"/>
      <c r="CF276" s="173"/>
      <c r="CG276" s="173"/>
      <c r="CH276" s="173"/>
      <c r="CI276" s="173"/>
      <c r="CJ276" s="173"/>
      <c r="CK276" s="173"/>
    </row>
    <row r="277" spans="1:89" s="558" customFormat="1">
      <c r="A277" s="481"/>
      <c r="B277" s="170"/>
      <c r="C277" s="480"/>
      <c r="D277" s="170"/>
      <c r="E277" s="480"/>
      <c r="F277" s="170"/>
      <c r="G277" s="1516" t="s">
        <v>1199</v>
      </c>
      <c r="H277" s="1517"/>
      <c r="I277" s="842"/>
      <c r="J277" s="842"/>
      <c r="K277" s="842"/>
      <c r="L277" s="842"/>
      <c r="M277" s="842"/>
      <c r="N277" s="920"/>
      <c r="O277" s="839"/>
      <c r="P277" s="842"/>
      <c r="Q277" s="842"/>
      <c r="R277" s="842"/>
      <c r="S277" s="842"/>
      <c r="T277" s="840"/>
      <c r="U277" s="842"/>
      <c r="V277" s="211">
        <f t="shared" ref="V277:AP277" si="312">COUNTIF(V$208:V$256,"HĐH")</f>
        <v>2</v>
      </c>
      <c r="W277" s="211">
        <f t="shared" si="312"/>
        <v>2</v>
      </c>
      <c r="X277" s="211">
        <f t="shared" si="312"/>
        <v>2</v>
      </c>
      <c r="Y277" s="211">
        <f t="shared" si="312"/>
        <v>1</v>
      </c>
      <c r="Z277" s="211">
        <f t="shared" si="312"/>
        <v>1</v>
      </c>
      <c r="AA277" s="211">
        <f t="shared" si="312"/>
        <v>2</v>
      </c>
      <c r="AB277" s="211">
        <f t="shared" si="312"/>
        <v>2</v>
      </c>
      <c r="AC277" s="211">
        <f t="shared" si="312"/>
        <v>2</v>
      </c>
      <c r="AD277" s="211">
        <f t="shared" si="312"/>
        <v>2</v>
      </c>
      <c r="AE277" s="211">
        <f t="shared" si="312"/>
        <v>2</v>
      </c>
      <c r="AF277" s="211">
        <f t="shared" si="312"/>
        <v>2</v>
      </c>
      <c r="AG277" s="211">
        <f t="shared" si="312"/>
        <v>2</v>
      </c>
      <c r="AH277" s="921">
        <f t="shared" si="312"/>
        <v>2</v>
      </c>
      <c r="AI277" s="921">
        <f t="shared" si="312"/>
        <v>2</v>
      </c>
      <c r="AJ277" s="921">
        <f t="shared" si="312"/>
        <v>2</v>
      </c>
      <c r="AK277" s="921">
        <f t="shared" si="312"/>
        <v>2</v>
      </c>
      <c r="AL277" s="921">
        <f t="shared" si="312"/>
        <v>2</v>
      </c>
      <c r="AM277" s="922">
        <f t="shared" si="312"/>
        <v>2</v>
      </c>
      <c r="AN277" s="922">
        <f t="shared" si="312"/>
        <v>2</v>
      </c>
      <c r="AO277" s="922">
        <f t="shared" si="312"/>
        <v>2</v>
      </c>
      <c r="AP277" s="922">
        <f t="shared" si="312"/>
        <v>2</v>
      </c>
      <c r="AQ277" s="204">
        <f>COUNTIF(AQ$205:AQ$256,"HĐH")</f>
        <v>2</v>
      </c>
      <c r="AR277" s="204">
        <f t="shared" ref="AR277:AS277" si="313">COUNTIF(AR$205:AR$256,"HĐH")</f>
        <v>2</v>
      </c>
      <c r="AS277" s="204">
        <f t="shared" si="313"/>
        <v>2</v>
      </c>
      <c r="AT277" s="211">
        <f t="shared" ref="AT277:BB277" si="314">COUNTIF(AT$208:AT$256,"HĐH")</f>
        <v>2</v>
      </c>
      <c r="AU277" s="211">
        <f t="shared" si="314"/>
        <v>2</v>
      </c>
      <c r="AV277" s="211">
        <f t="shared" si="314"/>
        <v>2</v>
      </c>
      <c r="AW277" s="211">
        <f t="shared" si="314"/>
        <v>2</v>
      </c>
      <c r="AX277" s="211">
        <f>COUNTIF(AY$136:AY$209,"HĐH")</f>
        <v>2</v>
      </c>
      <c r="AY277" s="211">
        <f>COUNTIF(AY$136:AY$209,"HĐH")</f>
        <v>2</v>
      </c>
      <c r="AZ277" s="211">
        <f t="shared" si="314"/>
        <v>2</v>
      </c>
      <c r="BA277" s="211">
        <f t="shared" si="314"/>
        <v>2</v>
      </c>
      <c r="BB277" s="211">
        <f t="shared" si="314"/>
        <v>2</v>
      </c>
      <c r="BC277" s="211">
        <f>COUNTIF(BC$208:BC$256,"HĐH")</f>
        <v>2</v>
      </c>
      <c r="BD277" s="939">
        <v>2</v>
      </c>
      <c r="BE277" s="939">
        <f>COUNTIF(BE$208:BE$256,"HĐH")</f>
        <v>2</v>
      </c>
      <c r="BF277" s="173"/>
      <c r="BG277" s="173"/>
      <c r="BH277" s="173"/>
      <c r="BI277" s="173"/>
      <c r="BJ277" s="173"/>
      <c r="BK277" s="173"/>
      <c r="BL277" s="173"/>
      <c r="BM277" s="173"/>
      <c r="BN277" s="173"/>
      <c r="BO277" s="173"/>
      <c r="BP277" s="173"/>
      <c r="BQ277" s="173"/>
      <c r="BR277" s="173"/>
      <c r="BS277" s="915"/>
      <c r="BT277" s="915"/>
      <c r="BU277" s="915"/>
      <c r="BV277" s="173"/>
      <c r="BW277" s="173"/>
      <c r="BX277" s="173"/>
      <c r="BY277" s="173"/>
      <c r="BZ277" s="173"/>
      <c r="CA277" s="173"/>
      <c r="CB277" s="173"/>
      <c r="CC277" s="173"/>
      <c r="CD277" s="173"/>
      <c r="CE277" s="173"/>
      <c r="CF277" s="173"/>
      <c r="CG277" s="173"/>
      <c r="CH277" s="173"/>
      <c r="CI277" s="173"/>
      <c r="CJ277" s="173"/>
      <c r="CK277" s="173"/>
    </row>
    <row r="278" spans="1:89" s="173" customFormat="1" hidden="1">
      <c r="A278" s="170"/>
      <c r="B278" s="170"/>
      <c r="C278" s="172"/>
      <c r="D278" s="170"/>
      <c r="E278" s="172"/>
      <c r="F278" s="170"/>
      <c r="G278" s="558"/>
      <c r="H278" s="555"/>
      <c r="N278" s="184"/>
      <c r="O278" s="919"/>
      <c r="AM278" s="558"/>
      <c r="AN278" s="558"/>
      <c r="AO278" s="558"/>
      <c r="AP278" s="558"/>
      <c r="BS278" s="915"/>
      <c r="BT278" s="915"/>
      <c r="BU278" s="915"/>
    </row>
    <row r="279" spans="1:89" ht="37.5" hidden="1">
      <c r="A279" s="1428" t="s">
        <v>1125</v>
      </c>
      <c r="B279" s="352"/>
      <c r="C279" s="564" t="s">
        <v>233</v>
      </c>
      <c r="D279" s="205"/>
      <c r="E279" s="175"/>
      <c r="F279" s="842"/>
      <c r="G279" s="842"/>
      <c r="H279" s="175"/>
      <c r="I279" s="842"/>
      <c r="J279" s="842"/>
      <c r="K279" s="839"/>
      <c r="L279" s="842"/>
      <c r="M279" s="840"/>
      <c r="N279" s="842"/>
      <c r="O279" s="842"/>
      <c r="P279" s="842"/>
      <c r="Q279" s="842"/>
      <c r="R279" s="842"/>
      <c r="S279" s="842"/>
      <c r="T279" s="842"/>
      <c r="U279" s="842"/>
      <c r="V279" s="842"/>
      <c r="W279" s="842"/>
      <c r="X279" s="842"/>
      <c r="Y279" s="842"/>
      <c r="Z279" s="842"/>
      <c r="AA279" s="842"/>
      <c r="AB279" s="842"/>
      <c r="AC279" s="842"/>
      <c r="AD279" s="842"/>
      <c r="AE279" s="842"/>
      <c r="AF279" s="842"/>
      <c r="AG279" s="842"/>
      <c r="AH279" s="842"/>
      <c r="AI279" s="842"/>
      <c r="AJ279" s="842"/>
      <c r="AK279" s="842"/>
      <c r="AL279" s="842"/>
      <c r="AM279" s="842"/>
      <c r="AN279" s="842"/>
      <c r="AO279" s="842"/>
      <c r="AP279" s="842"/>
      <c r="AQ279" s="842"/>
      <c r="AR279" s="842"/>
      <c r="AS279" s="842"/>
      <c r="AT279" s="842"/>
      <c r="AU279" s="842"/>
      <c r="AV279" s="842"/>
      <c r="AW279" s="842"/>
      <c r="AX279" s="842"/>
      <c r="AY279" s="842"/>
      <c r="AZ279" s="842"/>
      <c r="BA279" s="842"/>
      <c r="BB279" s="842"/>
      <c r="BC279" s="842"/>
      <c r="BD279" s="842"/>
      <c r="BE279" s="842"/>
      <c r="BF279" s="923">
        <f t="shared" ref="BF279:CC279" si="315">COUNTIFS($K$9:$K$256,"x",BF$9:BF$256,"2")</f>
        <v>21</v>
      </c>
      <c r="BG279" s="923">
        <f t="shared" si="315"/>
        <v>21</v>
      </c>
      <c r="BH279" s="923">
        <f t="shared" si="315"/>
        <v>2</v>
      </c>
      <c r="BI279" s="923">
        <f t="shared" si="315"/>
        <v>21</v>
      </c>
      <c r="BJ279" s="923">
        <f t="shared" si="315"/>
        <v>5</v>
      </c>
      <c r="BK279" s="841">
        <f t="shared" si="315"/>
        <v>11</v>
      </c>
      <c r="BL279" s="923">
        <f t="shared" si="315"/>
        <v>12</v>
      </c>
      <c r="BM279" s="923">
        <f t="shared" si="315"/>
        <v>21</v>
      </c>
      <c r="BN279" s="923">
        <f t="shared" si="315"/>
        <v>21</v>
      </c>
      <c r="BO279" s="923">
        <f t="shared" si="315"/>
        <v>21</v>
      </c>
      <c r="BP279" s="923">
        <f t="shared" si="315"/>
        <v>21</v>
      </c>
      <c r="BQ279" s="923">
        <f t="shared" si="315"/>
        <v>13</v>
      </c>
      <c r="BR279" s="923">
        <f t="shared" si="315"/>
        <v>21</v>
      </c>
      <c r="BS279" s="923">
        <f t="shared" si="315"/>
        <v>17</v>
      </c>
      <c r="BT279" s="923">
        <f t="shared" si="315"/>
        <v>20</v>
      </c>
      <c r="BU279" s="923">
        <f t="shared" si="315"/>
        <v>19</v>
      </c>
      <c r="BV279" s="923">
        <f t="shared" si="315"/>
        <v>21</v>
      </c>
      <c r="BW279" s="923">
        <f t="shared" si="315"/>
        <v>11</v>
      </c>
      <c r="BX279" s="923">
        <f t="shared" si="315"/>
        <v>18</v>
      </c>
      <c r="BY279" s="923">
        <f t="shared" si="315"/>
        <v>15</v>
      </c>
      <c r="BZ279" s="923">
        <f t="shared" si="315"/>
        <v>19</v>
      </c>
      <c r="CA279" s="923">
        <f t="shared" si="315"/>
        <v>8</v>
      </c>
      <c r="CB279" s="923">
        <f t="shared" si="315"/>
        <v>9</v>
      </c>
      <c r="CC279" s="923">
        <f t="shared" si="315"/>
        <v>21</v>
      </c>
      <c r="CD279" s="923"/>
      <c r="CE279" s="865"/>
      <c r="CF279" s="839"/>
      <c r="CG279" s="865"/>
      <c r="CH279" s="839"/>
      <c r="CI279" s="866"/>
      <c r="CJ279" s="839"/>
      <c r="CK279" s="854"/>
    </row>
    <row r="280" spans="1:89" ht="56.25" hidden="1">
      <c r="A280" s="1429"/>
      <c r="B280" s="352"/>
      <c r="C280" s="564" t="s">
        <v>234</v>
      </c>
      <c r="D280" s="205"/>
      <c r="E280" s="175"/>
      <c r="F280" s="842"/>
      <c r="G280" s="842"/>
      <c r="H280" s="175"/>
      <c r="I280" s="842"/>
      <c r="J280" s="842"/>
      <c r="K280" s="839"/>
      <c r="L280" s="842"/>
      <c r="M280" s="840"/>
      <c r="N280" s="842"/>
      <c r="O280" s="842"/>
      <c r="P280" s="842"/>
      <c r="Q280" s="842"/>
      <c r="R280" s="842"/>
      <c r="S280" s="842"/>
      <c r="T280" s="842"/>
      <c r="U280" s="842"/>
      <c r="V280" s="842"/>
      <c r="W280" s="842"/>
      <c r="X280" s="842"/>
      <c r="Y280" s="842"/>
      <c r="Z280" s="842"/>
      <c r="AA280" s="842"/>
      <c r="AB280" s="842"/>
      <c r="AC280" s="842"/>
      <c r="AD280" s="842"/>
      <c r="AE280" s="842"/>
      <c r="AF280" s="842"/>
      <c r="AG280" s="842"/>
      <c r="AH280" s="842"/>
      <c r="AI280" s="842"/>
      <c r="AJ280" s="842"/>
      <c r="AK280" s="842"/>
      <c r="AL280" s="842"/>
      <c r="AM280" s="842"/>
      <c r="AN280" s="842"/>
      <c r="AO280" s="842"/>
      <c r="AP280" s="842"/>
      <c r="AQ280" s="842"/>
      <c r="AR280" s="842"/>
      <c r="AS280" s="842"/>
      <c r="AT280" s="842"/>
      <c r="AU280" s="842"/>
      <c r="AV280" s="842"/>
      <c r="AW280" s="842"/>
      <c r="AX280" s="842"/>
      <c r="AY280" s="842"/>
      <c r="AZ280" s="842"/>
      <c r="BA280" s="842"/>
      <c r="BB280" s="842"/>
      <c r="BC280" s="842"/>
      <c r="BD280" s="842"/>
      <c r="BE280" s="842"/>
      <c r="BF280" s="923">
        <f t="shared" ref="BF280:CC280" si="316">COUNTIFS($K$9:$K$256,"x",BF$9:BF$256,"1")</f>
        <v>0</v>
      </c>
      <c r="BG280" s="923">
        <f t="shared" si="316"/>
        <v>0</v>
      </c>
      <c r="BH280" s="923">
        <f t="shared" si="316"/>
        <v>19</v>
      </c>
      <c r="BI280" s="923">
        <f t="shared" si="316"/>
        <v>0</v>
      </c>
      <c r="BJ280" s="923">
        <f t="shared" si="316"/>
        <v>16</v>
      </c>
      <c r="BK280" s="841">
        <f t="shared" si="316"/>
        <v>10</v>
      </c>
      <c r="BL280" s="923">
        <f t="shared" si="316"/>
        <v>9</v>
      </c>
      <c r="BM280" s="923">
        <f t="shared" si="316"/>
        <v>0</v>
      </c>
      <c r="BN280" s="923">
        <f t="shared" si="316"/>
        <v>0</v>
      </c>
      <c r="BO280" s="923">
        <f t="shared" si="316"/>
        <v>0</v>
      </c>
      <c r="BP280" s="923">
        <f t="shared" si="316"/>
        <v>0</v>
      </c>
      <c r="BQ280" s="923">
        <f t="shared" si="316"/>
        <v>8</v>
      </c>
      <c r="BR280" s="923">
        <f t="shared" si="316"/>
        <v>0</v>
      </c>
      <c r="BS280" s="923">
        <f t="shared" si="316"/>
        <v>4</v>
      </c>
      <c r="BT280" s="923">
        <f t="shared" si="316"/>
        <v>1</v>
      </c>
      <c r="BU280" s="923">
        <f t="shared" si="316"/>
        <v>2</v>
      </c>
      <c r="BV280" s="923">
        <f t="shared" si="316"/>
        <v>0</v>
      </c>
      <c r="BW280" s="923">
        <f t="shared" si="316"/>
        <v>10</v>
      </c>
      <c r="BX280" s="923">
        <f t="shared" si="316"/>
        <v>3</v>
      </c>
      <c r="BY280" s="923">
        <f t="shared" si="316"/>
        <v>6</v>
      </c>
      <c r="BZ280" s="923">
        <f t="shared" si="316"/>
        <v>2</v>
      </c>
      <c r="CA280" s="923">
        <f t="shared" si="316"/>
        <v>13</v>
      </c>
      <c r="CB280" s="923">
        <f t="shared" si="316"/>
        <v>12</v>
      </c>
      <c r="CC280" s="923">
        <f t="shared" si="316"/>
        <v>0</v>
      </c>
      <c r="CD280" s="839"/>
      <c r="CE280" s="865"/>
      <c r="CF280" s="839"/>
      <c r="CG280" s="865"/>
      <c r="CH280" s="839"/>
      <c r="CI280" s="866"/>
      <c r="CJ280" s="839"/>
      <c r="CK280" s="854"/>
    </row>
    <row r="281" spans="1:89" ht="56.25" hidden="1">
      <c r="A281" s="1429"/>
      <c r="B281" s="352"/>
      <c r="C281" s="567" t="s">
        <v>235</v>
      </c>
      <c r="D281" s="206"/>
      <c r="E281" s="175"/>
      <c r="F281" s="842"/>
      <c r="G281" s="842"/>
      <c r="H281" s="175"/>
      <c r="I281" s="842"/>
      <c r="J281" s="842"/>
      <c r="K281" s="839"/>
      <c r="L281" s="842"/>
      <c r="M281" s="840"/>
      <c r="N281" s="842"/>
      <c r="O281" s="842"/>
      <c r="P281" s="842"/>
      <c r="Q281" s="842"/>
      <c r="R281" s="842"/>
      <c r="S281" s="842"/>
      <c r="T281" s="842"/>
      <c r="U281" s="842"/>
      <c r="V281" s="842"/>
      <c r="W281" s="842"/>
      <c r="X281" s="842"/>
      <c r="Y281" s="842"/>
      <c r="Z281" s="842"/>
      <c r="AA281" s="842"/>
      <c r="AB281" s="842"/>
      <c r="AC281" s="842"/>
      <c r="AD281" s="842"/>
      <c r="AE281" s="842"/>
      <c r="AF281" s="842"/>
      <c r="AG281" s="842"/>
      <c r="AH281" s="842"/>
      <c r="AI281" s="842"/>
      <c r="AJ281" s="842"/>
      <c r="AK281" s="842"/>
      <c r="AL281" s="842"/>
      <c r="AM281" s="842"/>
      <c r="AN281" s="842"/>
      <c r="AO281" s="842"/>
      <c r="AP281" s="842"/>
      <c r="AQ281" s="842"/>
      <c r="AR281" s="842"/>
      <c r="AS281" s="842"/>
      <c r="AT281" s="842"/>
      <c r="AU281" s="842"/>
      <c r="AV281" s="842"/>
      <c r="AW281" s="842"/>
      <c r="AX281" s="842"/>
      <c r="AY281" s="842"/>
      <c r="AZ281" s="842"/>
      <c r="BA281" s="842"/>
      <c r="BB281" s="842"/>
      <c r="BC281" s="842"/>
      <c r="BD281" s="842"/>
      <c r="BE281" s="842"/>
      <c r="BF281" s="923">
        <f t="shared" ref="BF281:CC281" si="317">COUNTIFS($K$9:$K$256,"x",BF$9:BF$256,"0")</f>
        <v>0</v>
      </c>
      <c r="BG281" s="923">
        <f t="shared" si="317"/>
        <v>0</v>
      </c>
      <c r="BH281" s="923">
        <f t="shared" si="317"/>
        <v>0</v>
      </c>
      <c r="BI281" s="923">
        <f t="shared" si="317"/>
        <v>0</v>
      </c>
      <c r="BJ281" s="923">
        <f t="shared" si="317"/>
        <v>0</v>
      </c>
      <c r="BK281" s="841">
        <f t="shared" si="317"/>
        <v>0</v>
      </c>
      <c r="BL281" s="923">
        <f t="shared" si="317"/>
        <v>0</v>
      </c>
      <c r="BM281" s="923">
        <f t="shared" si="317"/>
        <v>0</v>
      </c>
      <c r="BN281" s="923">
        <f t="shared" si="317"/>
        <v>0</v>
      </c>
      <c r="BO281" s="923">
        <f t="shared" si="317"/>
        <v>0</v>
      </c>
      <c r="BP281" s="923">
        <f t="shared" si="317"/>
        <v>0</v>
      </c>
      <c r="BQ281" s="923">
        <f t="shared" si="317"/>
        <v>0</v>
      </c>
      <c r="BR281" s="923">
        <f t="shared" si="317"/>
        <v>0</v>
      </c>
      <c r="BS281" s="923">
        <f t="shared" si="317"/>
        <v>0</v>
      </c>
      <c r="BT281" s="923">
        <f t="shared" si="317"/>
        <v>0</v>
      </c>
      <c r="BU281" s="923">
        <f t="shared" si="317"/>
        <v>0</v>
      </c>
      <c r="BV281" s="923">
        <f t="shared" si="317"/>
        <v>0</v>
      </c>
      <c r="BW281" s="923">
        <f t="shared" si="317"/>
        <v>0</v>
      </c>
      <c r="BX281" s="923">
        <f t="shared" si="317"/>
        <v>0</v>
      </c>
      <c r="BY281" s="923">
        <f t="shared" si="317"/>
        <v>0</v>
      </c>
      <c r="BZ281" s="923">
        <f t="shared" si="317"/>
        <v>0</v>
      </c>
      <c r="CA281" s="923">
        <f t="shared" si="317"/>
        <v>0</v>
      </c>
      <c r="CB281" s="923">
        <f t="shared" si="317"/>
        <v>0</v>
      </c>
      <c r="CC281" s="923">
        <f t="shared" si="317"/>
        <v>0</v>
      </c>
      <c r="CD281" s="839"/>
      <c r="CE281" s="865"/>
      <c r="CF281" s="839"/>
      <c r="CG281" s="865"/>
      <c r="CH281" s="839"/>
      <c r="CI281" s="866"/>
      <c r="CJ281" s="839"/>
      <c r="CK281" s="854"/>
    </row>
    <row r="282" spans="1:89" hidden="1">
      <c r="A282" s="1429"/>
      <c r="B282" s="352"/>
      <c r="C282" s="1525" t="s">
        <v>236</v>
      </c>
      <c r="D282" s="175"/>
      <c r="E282" s="175"/>
      <c r="F282" s="842"/>
      <c r="G282" s="842"/>
      <c r="H282" s="175"/>
      <c r="I282" s="842"/>
      <c r="J282" s="842"/>
      <c r="K282" s="839"/>
      <c r="L282" s="842"/>
      <c r="M282" s="840"/>
      <c r="N282" s="842"/>
      <c r="O282" s="842"/>
      <c r="P282" s="842"/>
      <c r="Q282" s="842"/>
      <c r="R282" s="842"/>
      <c r="S282" s="842"/>
      <c r="T282" s="842"/>
      <c r="U282" s="842"/>
      <c r="V282" s="842"/>
      <c r="W282" s="842"/>
      <c r="X282" s="842"/>
      <c r="Y282" s="842"/>
      <c r="Z282" s="842"/>
      <c r="AA282" s="842"/>
      <c r="AB282" s="842"/>
      <c r="AC282" s="842"/>
      <c r="AD282" s="842"/>
      <c r="AE282" s="842"/>
      <c r="AF282" s="842"/>
      <c r="AG282" s="842"/>
      <c r="AH282" s="842"/>
      <c r="AI282" s="842"/>
      <c r="AJ282" s="842"/>
      <c r="AK282" s="842"/>
      <c r="AL282" s="842"/>
      <c r="AM282" s="842"/>
      <c r="AN282" s="842"/>
      <c r="AO282" s="842"/>
      <c r="AP282" s="842"/>
      <c r="AQ282" s="842"/>
      <c r="AR282" s="842"/>
      <c r="AS282" s="842"/>
      <c r="AT282" s="842"/>
      <c r="AU282" s="842"/>
      <c r="AV282" s="842"/>
      <c r="AW282" s="842"/>
      <c r="AX282" s="842"/>
      <c r="AY282" s="842"/>
      <c r="AZ282" s="842"/>
      <c r="BA282" s="842"/>
      <c r="BB282" s="842"/>
      <c r="BC282" s="842"/>
      <c r="BD282" s="842"/>
      <c r="BE282" s="842"/>
      <c r="BF282" s="924">
        <f t="shared" ref="BF282:CC282" si="318">(((BF279*2)+(BF280*1)+(BF281*0)))/(BF279+BF280+BF281)</f>
        <v>2</v>
      </c>
      <c r="BG282" s="924">
        <f t="shared" si="318"/>
        <v>2</v>
      </c>
      <c r="BH282" s="924">
        <f t="shared" si="318"/>
        <v>1.0952380952380953</v>
      </c>
      <c r="BI282" s="924">
        <f t="shared" si="318"/>
        <v>2</v>
      </c>
      <c r="BJ282" s="924">
        <f t="shared" si="318"/>
        <v>1.2380952380952381</v>
      </c>
      <c r="BK282" s="925">
        <f t="shared" si="318"/>
        <v>1.5238095238095237</v>
      </c>
      <c r="BL282" s="924">
        <f t="shared" si="318"/>
        <v>1.5714285714285714</v>
      </c>
      <c r="BM282" s="924">
        <f t="shared" si="318"/>
        <v>2</v>
      </c>
      <c r="BN282" s="924">
        <f t="shared" si="318"/>
        <v>2</v>
      </c>
      <c r="BO282" s="924">
        <f t="shared" si="318"/>
        <v>2</v>
      </c>
      <c r="BP282" s="924">
        <f t="shared" si="318"/>
        <v>2</v>
      </c>
      <c r="BQ282" s="924">
        <f t="shared" si="318"/>
        <v>1.6190476190476191</v>
      </c>
      <c r="BR282" s="924">
        <f t="shared" si="318"/>
        <v>2</v>
      </c>
      <c r="BS282" s="924">
        <f t="shared" si="318"/>
        <v>1.8095238095238095</v>
      </c>
      <c r="BT282" s="924">
        <f t="shared" si="318"/>
        <v>1.9523809523809523</v>
      </c>
      <c r="BU282" s="924">
        <f t="shared" si="318"/>
        <v>1.9047619047619047</v>
      </c>
      <c r="BV282" s="924">
        <f t="shared" si="318"/>
        <v>2</v>
      </c>
      <c r="BW282" s="924">
        <f t="shared" si="318"/>
        <v>1.5238095238095237</v>
      </c>
      <c r="BX282" s="924">
        <f t="shared" si="318"/>
        <v>1.8571428571428572</v>
      </c>
      <c r="BY282" s="924">
        <f t="shared" si="318"/>
        <v>1.7142857142857142</v>
      </c>
      <c r="BZ282" s="924">
        <f t="shared" si="318"/>
        <v>1.9047619047619047</v>
      </c>
      <c r="CA282" s="924">
        <f t="shared" si="318"/>
        <v>1.3809523809523809</v>
      </c>
      <c r="CB282" s="924">
        <f t="shared" si="318"/>
        <v>1.4285714285714286</v>
      </c>
      <c r="CC282" s="924">
        <f t="shared" si="318"/>
        <v>2</v>
      </c>
      <c r="CD282" s="1527">
        <f>COUNTIF($BF283:$CC283,"Đ")</f>
        <v>17</v>
      </c>
      <c r="CE282" s="1528">
        <f>CD282/COUNTA($BF283:$CC283)</f>
        <v>0.70833333333333337</v>
      </c>
      <c r="CF282" s="1527">
        <f>COUNTIF($BF283:$CC283,"CCG")</f>
        <v>7</v>
      </c>
      <c r="CG282" s="1528">
        <f>CF282/COUNTA($BF283:$CC283)</f>
        <v>0.29166666666666669</v>
      </c>
      <c r="CH282" s="1527">
        <f>COUNTIF($BF283:$CC283,"CĐ")</f>
        <v>0</v>
      </c>
      <c r="CI282" s="1518">
        <f>CH282/COUNTA($BF283:$CC283)</f>
        <v>0</v>
      </c>
      <c r="CJ282" s="1456">
        <f>(((CD282*2)+(CF282*1)+(CH282*0)))/(CD282+CF282+CH282)</f>
        <v>1.7083333333333333</v>
      </c>
      <c r="CK282" s="1519" t="str">
        <f>IF(CJ282&gt;=1.6,"Đạt mục tiêu",IF(CJ282&gt;=1,"Cần cố gắng","Chưa đạt"))</f>
        <v>Đạt mục tiêu</v>
      </c>
    </row>
    <row r="283" spans="1:89" ht="37.5" hidden="1">
      <c r="A283" s="1430"/>
      <c r="B283" s="352"/>
      <c r="C283" s="1526"/>
      <c r="D283" s="175"/>
      <c r="E283" s="175"/>
      <c r="F283" s="842"/>
      <c r="G283" s="842"/>
      <c r="H283" s="175"/>
      <c r="I283" s="842"/>
      <c r="J283" s="842"/>
      <c r="K283" s="839"/>
      <c r="L283" s="842"/>
      <c r="M283" s="840"/>
      <c r="N283" s="842"/>
      <c r="O283" s="842"/>
      <c r="P283" s="842"/>
      <c r="Q283" s="842"/>
      <c r="R283" s="842"/>
      <c r="S283" s="842"/>
      <c r="T283" s="842"/>
      <c r="U283" s="842"/>
      <c r="V283" s="842"/>
      <c r="W283" s="842"/>
      <c r="X283" s="842"/>
      <c r="Y283" s="842"/>
      <c r="Z283" s="842"/>
      <c r="AA283" s="842"/>
      <c r="AB283" s="842"/>
      <c r="AC283" s="842"/>
      <c r="AD283" s="842"/>
      <c r="AE283" s="842"/>
      <c r="AF283" s="842"/>
      <c r="AG283" s="842"/>
      <c r="AH283" s="842"/>
      <c r="AI283" s="842"/>
      <c r="AJ283" s="842"/>
      <c r="AK283" s="842"/>
      <c r="AL283" s="842"/>
      <c r="AM283" s="842"/>
      <c r="AN283" s="842"/>
      <c r="AO283" s="842"/>
      <c r="AP283" s="842"/>
      <c r="AQ283" s="842"/>
      <c r="AR283" s="842"/>
      <c r="AS283" s="842"/>
      <c r="AT283" s="842"/>
      <c r="AU283" s="842"/>
      <c r="AV283" s="842"/>
      <c r="AW283" s="842"/>
      <c r="AX283" s="842"/>
      <c r="AY283" s="842"/>
      <c r="AZ283" s="842"/>
      <c r="BA283" s="842"/>
      <c r="BB283" s="842"/>
      <c r="BC283" s="842"/>
      <c r="BD283" s="842"/>
      <c r="BE283" s="842"/>
      <c r="BF283" s="924" t="str">
        <f t="shared" ref="BF283:CC283" si="319">IF(BF282&lt;1,"CĐ",IF(BF282&lt;1.6,"CCG","Đ"))</f>
        <v>Đ</v>
      </c>
      <c r="BG283" s="924" t="str">
        <f t="shared" si="319"/>
        <v>Đ</v>
      </c>
      <c r="BH283" s="924" t="str">
        <f t="shared" si="319"/>
        <v>CCG</v>
      </c>
      <c r="BI283" s="924" t="str">
        <f t="shared" si="319"/>
        <v>Đ</v>
      </c>
      <c r="BJ283" s="924" t="str">
        <f t="shared" si="319"/>
        <v>CCG</v>
      </c>
      <c r="BK283" s="925" t="str">
        <f t="shared" si="319"/>
        <v>CCG</v>
      </c>
      <c r="BL283" s="924" t="str">
        <f t="shared" si="319"/>
        <v>CCG</v>
      </c>
      <c r="BM283" s="924" t="str">
        <f t="shared" si="319"/>
        <v>Đ</v>
      </c>
      <c r="BN283" s="924" t="str">
        <f t="shared" si="319"/>
        <v>Đ</v>
      </c>
      <c r="BO283" s="924" t="str">
        <f t="shared" si="319"/>
        <v>Đ</v>
      </c>
      <c r="BP283" s="924" t="str">
        <f t="shared" si="319"/>
        <v>Đ</v>
      </c>
      <c r="BQ283" s="924" t="str">
        <f t="shared" si="319"/>
        <v>Đ</v>
      </c>
      <c r="BR283" s="924" t="str">
        <f t="shared" si="319"/>
        <v>Đ</v>
      </c>
      <c r="BS283" s="924" t="str">
        <f t="shared" si="319"/>
        <v>Đ</v>
      </c>
      <c r="BT283" s="924" t="str">
        <f t="shared" si="319"/>
        <v>Đ</v>
      </c>
      <c r="BU283" s="924" t="str">
        <f t="shared" si="319"/>
        <v>Đ</v>
      </c>
      <c r="BV283" s="924" t="str">
        <f t="shared" si="319"/>
        <v>Đ</v>
      </c>
      <c r="BW283" s="924" t="str">
        <f t="shared" si="319"/>
        <v>CCG</v>
      </c>
      <c r="BX283" s="924" t="str">
        <f t="shared" si="319"/>
        <v>Đ</v>
      </c>
      <c r="BY283" s="924" t="str">
        <f t="shared" si="319"/>
        <v>Đ</v>
      </c>
      <c r="BZ283" s="924" t="str">
        <f t="shared" si="319"/>
        <v>Đ</v>
      </c>
      <c r="CA283" s="924" t="str">
        <f t="shared" si="319"/>
        <v>CCG</v>
      </c>
      <c r="CB283" s="924" t="str">
        <f t="shared" si="319"/>
        <v>CCG</v>
      </c>
      <c r="CC283" s="924" t="str">
        <f t="shared" si="319"/>
        <v>Đ</v>
      </c>
      <c r="CD283" s="1527"/>
      <c r="CE283" s="1528"/>
      <c r="CF283" s="1527"/>
      <c r="CG283" s="1528"/>
      <c r="CH283" s="1527"/>
      <c r="CI283" s="1518"/>
      <c r="CJ283" s="1456"/>
      <c r="CK283" s="1519"/>
    </row>
    <row r="284" spans="1:89" s="170" customFormat="1" ht="54" hidden="1" customHeight="1">
      <c r="A284" s="1431" t="s">
        <v>1132</v>
      </c>
      <c r="B284" s="825"/>
      <c r="C284" s="207" t="s">
        <v>233</v>
      </c>
      <c r="D284" s="840"/>
      <c r="E284" s="210"/>
      <c r="F284" s="840"/>
      <c r="G284" s="840"/>
      <c r="H284" s="210"/>
      <c r="I284" s="840"/>
      <c r="J284" s="840"/>
      <c r="K284" s="840"/>
      <c r="L284" s="840"/>
      <c r="M284" s="840"/>
      <c r="N284" s="845"/>
      <c r="O284" s="845"/>
      <c r="P284" s="840"/>
      <c r="Q284" s="840"/>
      <c r="R284" s="840"/>
      <c r="S284" s="840"/>
      <c r="T284" s="840"/>
      <c r="U284" s="840"/>
      <c r="V284" s="840"/>
      <c r="W284" s="840"/>
      <c r="X284" s="840"/>
      <c r="Y284" s="840"/>
      <c r="Z284" s="840"/>
      <c r="AA284" s="840"/>
      <c r="AB284" s="840"/>
      <c r="AC284" s="840"/>
      <c r="AD284" s="840"/>
      <c r="AE284" s="840"/>
      <c r="AF284" s="840"/>
      <c r="AG284" s="840"/>
      <c r="AH284" s="840"/>
      <c r="AI284" s="840"/>
      <c r="AJ284" s="840"/>
      <c r="AK284" s="840"/>
      <c r="AL284" s="840"/>
      <c r="AM284" s="840"/>
      <c r="AN284" s="840"/>
      <c r="AO284" s="840"/>
      <c r="AP284" s="840"/>
      <c r="AQ284" s="840"/>
      <c r="AR284" s="840"/>
      <c r="AS284" s="840"/>
      <c r="AT284" s="840"/>
      <c r="AU284" s="840"/>
      <c r="AV284" s="840"/>
      <c r="AW284" s="840"/>
      <c r="AX284" s="840"/>
      <c r="AY284" s="840"/>
      <c r="AZ284" s="840"/>
      <c r="BA284" s="840"/>
      <c r="BB284" s="840"/>
      <c r="BC284" s="840"/>
      <c r="BD284" s="840"/>
      <c r="BE284" s="840"/>
      <c r="BF284" s="926">
        <f t="shared" ref="BF284:CC284" si="320">COUNTIFS($L$9:$L$256,"x",BF$9:BF$256,"2")</f>
        <v>17</v>
      </c>
      <c r="BG284" s="926">
        <f t="shared" si="320"/>
        <v>27</v>
      </c>
      <c r="BH284" s="926">
        <f t="shared" si="320"/>
        <v>27</v>
      </c>
      <c r="BI284" s="926">
        <f t="shared" si="320"/>
        <v>18</v>
      </c>
      <c r="BJ284" s="926">
        <f t="shared" si="320"/>
        <v>13</v>
      </c>
      <c r="BK284" s="927">
        <f t="shared" si="320"/>
        <v>27</v>
      </c>
      <c r="BL284" s="926">
        <f t="shared" si="320"/>
        <v>27</v>
      </c>
      <c r="BM284" s="926">
        <f t="shared" si="320"/>
        <v>27</v>
      </c>
      <c r="BN284" s="926">
        <f t="shared" si="320"/>
        <v>21</v>
      </c>
      <c r="BO284" s="926">
        <f t="shared" si="320"/>
        <v>6</v>
      </c>
      <c r="BP284" s="926">
        <f t="shared" si="320"/>
        <v>5</v>
      </c>
      <c r="BQ284" s="926">
        <f t="shared" si="320"/>
        <v>20</v>
      </c>
      <c r="BR284" s="926">
        <f t="shared" si="320"/>
        <v>26</v>
      </c>
      <c r="BS284" s="926">
        <f t="shared" si="320"/>
        <v>7</v>
      </c>
      <c r="BT284" s="926">
        <f t="shared" si="320"/>
        <v>26</v>
      </c>
      <c r="BU284" s="926">
        <f t="shared" si="320"/>
        <v>26</v>
      </c>
      <c r="BV284" s="926">
        <f t="shared" si="320"/>
        <v>27</v>
      </c>
      <c r="BW284" s="926">
        <f t="shared" si="320"/>
        <v>13</v>
      </c>
      <c r="BX284" s="926">
        <f t="shared" si="320"/>
        <v>26</v>
      </c>
      <c r="BY284" s="926">
        <f t="shared" si="320"/>
        <v>22</v>
      </c>
      <c r="BZ284" s="926">
        <f t="shared" si="320"/>
        <v>26</v>
      </c>
      <c r="CA284" s="926">
        <f t="shared" si="320"/>
        <v>13</v>
      </c>
      <c r="CB284" s="926">
        <f t="shared" si="320"/>
        <v>20</v>
      </c>
      <c r="CC284" s="926">
        <f t="shared" si="320"/>
        <v>27</v>
      </c>
      <c r="CD284" s="840"/>
      <c r="CE284" s="840"/>
      <c r="CF284" s="840"/>
      <c r="CG284" s="840"/>
      <c r="CH284" s="840"/>
      <c r="CI284" s="840"/>
      <c r="CJ284" s="840"/>
      <c r="CK284" s="840"/>
    </row>
    <row r="285" spans="1:89" s="170" customFormat="1" ht="56.25" hidden="1">
      <c r="A285" s="1432"/>
      <c r="B285" s="825"/>
      <c r="C285" s="207" t="s">
        <v>234</v>
      </c>
      <c r="D285" s="840"/>
      <c r="E285" s="210"/>
      <c r="F285" s="840"/>
      <c r="G285" s="840"/>
      <c r="H285" s="210"/>
      <c r="I285" s="840"/>
      <c r="J285" s="840"/>
      <c r="K285" s="840"/>
      <c r="L285" s="840"/>
      <c r="M285" s="840"/>
      <c r="N285" s="845"/>
      <c r="O285" s="845"/>
      <c r="P285" s="840"/>
      <c r="Q285" s="840"/>
      <c r="R285" s="840"/>
      <c r="S285" s="840"/>
      <c r="T285" s="840"/>
      <c r="U285" s="840"/>
      <c r="V285" s="840"/>
      <c r="W285" s="840"/>
      <c r="X285" s="840"/>
      <c r="Y285" s="840"/>
      <c r="Z285" s="840"/>
      <c r="AA285" s="840"/>
      <c r="AB285" s="840"/>
      <c r="AC285" s="840"/>
      <c r="AD285" s="840"/>
      <c r="AE285" s="840"/>
      <c r="AF285" s="840"/>
      <c r="AG285" s="840"/>
      <c r="AH285" s="840"/>
      <c r="AI285" s="840"/>
      <c r="AJ285" s="840"/>
      <c r="AK285" s="840"/>
      <c r="AL285" s="840"/>
      <c r="AM285" s="840"/>
      <c r="AN285" s="840"/>
      <c r="AO285" s="840"/>
      <c r="AP285" s="840"/>
      <c r="AQ285" s="840"/>
      <c r="AR285" s="840"/>
      <c r="AS285" s="840"/>
      <c r="AT285" s="840"/>
      <c r="AU285" s="840"/>
      <c r="AV285" s="840"/>
      <c r="AW285" s="840"/>
      <c r="AX285" s="840"/>
      <c r="AY285" s="840"/>
      <c r="AZ285" s="840"/>
      <c r="BA285" s="840"/>
      <c r="BB285" s="840"/>
      <c r="BC285" s="840"/>
      <c r="BD285" s="840"/>
      <c r="BE285" s="840"/>
      <c r="BF285" s="926">
        <f t="shared" ref="BF285:CC285" si="321">COUNTIFS($L$9:$L$256,"x",BF$9:BF$256,"1")</f>
        <v>10</v>
      </c>
      <c r="BG285" s="926">
        <f t="shared" si="321"/>
        <v>0</v>
      </c>
      <c r="BH285" s="926">
        <f t="shared" si="321"/>
        <v>0</v>
      </c>
      <c r="BI285" s="926">
        <f t="shared" si="321"/>
        <v>9</v>
      </c>
      <c r="BJ285" s="926">
        <f t="shared" si="321"/>
        <v>14</v>
      </c>
      <c r="BK285" s="927">
        <f t="shared" si="321"/>
        <v>0</v>
      </c>
      <c r="BL285" s="926">
        <f t="shared" si="321"/>
        <v>0</v>
      </c>
      <c r="BM285" s="926">
        <f t="shared" si="321"/>
        <v>0</v>
      </c>
      <c r="BN285" s="926">
        <f t="shared" si="321"/>
        <v>6</v>
      </c>
      <c r="BO285" s="926">
        <f t="shared" si="321"/>
        <v>21</v>
      </c>
      <c r="BP285" s="926">
        <f t="shared" si="321"/>
        <v>22</v>
      </c>
      <c r="BQ285" s="926">
        <f t="shared" si="321"/>
        <v>7</v>
      </c>
      <c r="BR285" s="926">
        <f t="shared" si="321"/>
        <v>1</v>
      </c>
      <c r="BS285" s="926">
        <f t="shared" si="321"/>
        <v>20</v>
      </c>
      <c r="BT285" s="926">
        <f t="shared" si="321"/>
        <v>1</v>
      </c>
      <c r="BU285" s="926">
        <f t="shared" si="321"/>
        <v>1</v>
      </c>
      <c r="BV285" s="926">
        <f t="shared" si="321"/>
        <v>0</v>
      </c>
      <c r="BW285" s="926">
        <f t="shared" si="321"/>
        <v>13</v>
      </c>
      <c r="BX285" s="926">
        <f t="shared" si="321"/>
        <v>0</v>
      </c>
      <c r="BY285" s="926">
        <f t="shared" si="321"/>
        <v>4</v>
      </c>
      <c r="BZ285" s="926">
        <f t="shared" si="321"/>
        <v>0</v>
      </c>
      <c r="CA285" s="926">
        <f t="shared" si="321"/>
        <v>14</v>
      </c>
      <c r="CB285" s="926">
        <f t="shared" si="321"/>
        <v>6</v>
      </c>
      <c r="CC285" s="926">
        <f t="shared" si="321"/>
        <v>0</v>
      </c>
      <c r="CD285" s="840"/>
      <c r="CE285" s="840"/>
      <c r="CF285" s="840"/>
      <c r="CG285" s="840"/>
      <c r="CH285" s="840"/>
      <c r="CI285" s="840"/>
      <c r="CJ285" s="840"/>
      <c r="CK285" s="840"/>
    </row>
    <row r="286" spans="1:89" s="170" customFormat="1" ht="56.25" hidden="1">
      <c r="A286" s="1432"/>
      <c r="B286" s="825"/>
      <c r="C286" s="207" t="s">
        <v>235</v>
      </c>
      <c r="D286" s="840"/>
      <c r="E286" s="210"/>
      <c r="F286" s="840"/>
      <c r="G286" s="840"/>
      <c r="H286" s="210"/>
      <c r="I286" s="840"/>
      <c r="J286" s="840"/>
      <c r="K286" s="840"/>
      <c r="L286" s="840"/>
      <c r="M286" s="840"/>
      <c r="N286" s="845"/>
      <c r="O286" s="845"/>
      <c r="P286" s="840"/>
      <c r="Q286" s="840"/>
      <c r="R286" s="840"/>
      <c r="S286" s="840"/>
      <c r="T286" s="840"/>
      <c r="U286" s="840"/>
      <c r="V286" s="840"/>
      <c r="W286" s="840"/>
      <c r="X286" s="840"/>
      <c r="Y286" s="840"/>
      <c r="Z286" s="840"/>
      <c r="AA286" s="840"/>
      <c r="AB286" s="840"/>
      <c r="AC286" s="840"/>
      <c r="AD286" s="840"/>
      <c r="AE286" s="840"/>
      <c r="AF286" s="840"/>
      <c r="AG286" s="840"/>
      <c r="AH286" s="840"/>
      <c r="AI286" s="840"/>
      <c r="AJ286" s="840"/>
      <c r="AK286" s="840"/>
      <c r="AL286" s="840"/>
      <c r="AM286" s="840"/>
      <c r="AN286" s="840"/>
      <c r="AO286" s="840"/>
      <c r="AP286" s="840"/>
      <c r="AQ286" s="840"/>
      <c r="AR286" s="840"/>
      <c r="AS286" s="840"/>
      <c r="AT286" s="840"/>
      <c r="AU286" s="840"/>
      <c r="AV286" s="840"/>
      <c r="AW286" s="840"/>
      <c r="AX286" s="840"/>
      <c r="AY286" s="840"/>
      <c r="AZ286" s="840"/>
      <c r="BA286" s="840"/>
      <c r="BB286" s="840"/>
      <c r="BC286" s="840"/>
      <c r="BD286" s="840"/>
      <c r="BE286" s="840"/>
      <c r="BF286" s="926">
        <f t="shared" ref="BF286:CC286" si="322">COUNTIFS($L$9:$L$256,"x",BF$9:BF$256,"0")</f>
        <v>0</v>
      </c>
      <c r="BG286" s="926">
        <f t="shared" si="322"/>
        <v>0</v>
      </c>
      <c r="BH286" s="926">
        <f t="shared" si="322"/>
        <v>0</v>
      </c>
      <c r="BI286" s="926">
        <f t="shared" si="322"/>
        <v>0</v>
      </c>
      <c r="BJ286" s="926">
        <f t="shared" si="322"/>
        <v>0</v>
      </c>
      <c r="BK286" s="927">
        <f t="shared" si="322"/>
        <v>0</v>
      </c>
      <c r="BL286" s="926">
        <f t="shared" si="322"/>
        <v>0</v>
      </c>
      <c r="BM286" s="926">
        <f t="shared" si="322"/>
        <v>0</v>
      </c>
      <c r="BN286" s="926">
        <f t="shared" si="322"/>
        <v>0</v>
      </c>
      <c r="BO286" s="926">
        <f t="shared" si="322"/>
        <v>0</v>
      </c>
      <c r="BP286" s="926">
        <f t="shared" si="322"/>
        <v>0</v>
      </c>
      <c r="BQ286" s="926">
        <f t="shared" si="322"/>
        <v>0</v>
      </c>
      <c r="BR286" s="926">
        <f t="shared" si="322"/>
        <v>0</v>
      </c>
      <c r="BS286" s="926">
        <f t="shared" si="322"/>
        <v>0</v>
      </c>
      <c r="BT286" s="926">
        <f t="shared" si="322"/>
        <v>0</v>
      </c>
      <c r="BU286" s="926">
        <f t="shared" si="322"/>
        <v>0</v>
      </c>
      <c r="BV286" s="926">
        <f t="shared" si="322"/>
        <v>0</v>
      </c>
      <c r="BW286" s="926">
        <f t="shared" si="322"/>
        <v>0</v>
      </c>
      <c r="BX286" s="926">
        <f t="shared" si="322"/>
        <v>0</v>
      </c>
      <c r="BY286" s="926">
        <f t="shared" si="322"/>
        <v>0</v>
      </c>
      <c r="BZ286" s="926">
        <f t="shared" si="322"/>
        <v>0</v>
      </c>
      <c r="CA286" s="926">
        <f t="shared" si="322"/>
        <v>0</v>
      </c>
      <c r="CB286" s="926">
        <f t="shared" si="322"/>
        <v>0</v>
      </c>
      <c r="CC286" s="926">
        <f t="shared" si="322"/>
        <v>0</v>
      </c>
      <c r="CD286" s="840"/>
      <c r="CE286" s="840"/>
      <c r="CF286" s="840"/>
      <c r="CG286" s="840"/>
      <c r="CH286" s="840"/>
      <c r="CI286" s="840"/>
      <c r="CJ286" s="840"/>
      <c r="CK286" s="840"/>
    </row>
    <row r="287" spans="1:89" s="170" customFormat="1" hidden="1">
      <c r="A287" s="1432"/>
      <c r="B287" s="825"/>
      <c r="C287" s="1520" t="s">
        <v>236</v>
      </c>
      <c r="D287" s="840"/>
      <c r="E287" s="210"/>
      <c r="F287" s="840"/>
      <c r="G287" s="840"/>
      <c r="H287" s="210"/>
      <c r="I287" s="840"/>
      <c r="J287" s="840"/>
      <c r="K287" s="840"/>
      <c r="L287" s="840"/>
      <c r="M287" s="840"/>
      <c r="N287" s="845"/>
      <c r="O287" s="845"/>
      <c r="P287" s="840"/>
      <c r="Q287" s="840"/>
      <c r="R287" s="840"/>
      <c r="S287" s="840"/>
      <c r="T287" s="840"/>
      <c r="U287" s="840"/>
      <c r="V287" s="840"/>
      <c r="W287" s="840"/>
      <c r="X287" s="840"/>
      <c r="Y287" s="840"/>
      <c r="Z287" s="840"/>
      <c r="AA287" s="840"/>
      <c r="AB287" s="840"/>
      <c r="AC287" s="840"/>
      <c r="AD287" s="840"/>
      <c r="AE287" s="840"/>
      <c r="AF287" s="840"/>
      <c r="AG287" s="840"/>
      <c r="AH287" s="840"/>
      <c r="AI287" s="840"/>
      <c r="AJ287" s="840"/>
      <c r="AK287" s="840"/>
      <c r="AL287" s="840"/>
      <c r="AM287" s="840"/>
      <c r="AN287" s="840"/>
      <c r="AO287" s="840"/>
      <c r="AP287" s="840"/>
      <c r="AQ287" s="840"/>
      <c r="AR287" s="840"/>
      <c r="AS287" s="840"/>
      <c r="AT287" s="840"/>
      <c r="AU287" s="840"/>
      <c r="AV287" s="840"/>
      <c r="AW287" s="840"/>
      <c r="AX287" s="840"/>
      <c r="AY287" s="840"/>
      <c r="AZ287" s="840"/>
      <c r="BA287" s="840"/>
      <c r="BB287" s="840"/>
      <c r="BC287" s="840"/>
      <c r="BD287" s="840"/>
      <c r="BE287" s="840"/>
      <c r="BF287" s="928">
        <f t="shared" ref="BF287:CC287" si="323">(((BF284*2)+(BF285*1)+(BF286*0)))/(BF284+BF285+BF286)</f>
        <v>1.6296296296296295</v>
      </c>
      <c r="BG287" s="928">
        <f t="shared" si="323"/>
        <v>2</v>
      </c>
      <c r="BH287" s="928">
        <f t="shared" si="323"/>
        <v>2</v>
      </c>
      <c r="BI287" s="928">
        <f t="shared" si="323"/>
        <v>1.6666666666666667</v>
      </c>
      <c r="BJ287" s="928">
        <f t="shared" si="323"/>
        <v>1.4814814814814814</v>
      </c>
      <c r="BK287" s="929">
        <f t="shared" si="323"/>
        <v>2</v>
      </c>
      <c r="BL287" s="928">
        <f t="shared" si="323"/>
        <v>2</v>
      </c>
      <c r="BM287" s="928">
        <f t="shared" si="323"/>
        <v>2</v>
      </c>
      <c r="BN287" s="928">
        <f t="shared" si="323"/>
        <v>1.7777777777777777</v>
      </c>
      <c r="BO287" s="928">
        <f t="shared" si="323"/>
        <v>1.2222222222222223</v>
      </c>
      <c r="BP287" s="928">
        <f t="shared" si="323"/>
        <v>1.1851851851851851</v>
      </c>
      <c r="BQ287" s="928">
        <f t="shared" si="323"/>
        <v>1.7407407407407407</v>
      </c>
      <c r="BR287" s="928">
        <f t="shared" si="323"/>
        <v>1.962962962962963</v>
      </c>
      <c r="BS287" s="928">
        <f t="shared" si="323"/>
        <v>1.2592592592592593</v>
      </c>
      <c r="BT287" s="928">
        <f t="shared" si="323"/>
        <v>1.962962962962963</v>
      </c>
      <c r="BU287" s="928">
        <f t="shared" si="323"/>
        <v>1.962962962962963</v>
      </c>
      <c r="BV287" s="928">
        <f t="shared" si="323"/>
        <v>2</v>
      </c>
      <c r="BW287" s="928">
        <f t="shared" si="323"/>
        <v>1.5</v>
      </c>
      <c r="BX287" s="928">
        <f t="shared" si="323"/>
        <v>2</v>
      </c>
      <c r="BY287" s="928">
        <f t="shared" si="323"/>
        <v>1.8461538461538463</v>
      </c>
      <c r="BZ287" s="928">
        <f t="shared" si="323"/>
        <v>2</v>
      </c>
      <c r="CA287" s="928">
        <f t="shared" si="323"/>
        <v>1.4814814814814814</v>
      </c>
      <c r="CB287" s="928">
        <f t="shared" si="323"/>
        <v>1.7692307692307692</v>
      </c>
      <c r="CC287" s="928">
        <f t="shared" si="323"/>
        <v>2</v>
      </c>
      <c r="CD287" s="1521">
        <f>COUNTIF($BF288:$CC288,"Đ")</f>
        <v>18</v>
      </c>
      <c r="CE287" s="1522">
        <f>CD287/COUNTA($BF288:$CC288)</f>
        <v>0.75</v>
      </c>
      <c r="CF287" s="1521">
        <f>COUNTIF($BF288:$CC288,"CCG")</f>
        <v>6</v>
      </c>
      <c r="CG287" s="1522">
        <f>CF287/COUNTA($BF288:$CC288)</f>
        <v>0.25</v>
      </c>
      <c r="CH287" s="1521">
        <f>COUNTIF($BF288:$CC288,"CĐ")</f>
        <v>0</v>
      </c>
      <c r="CI287" s="1524">
        <f>CH287/COUNTA($BF288:$CC288)</f>
        <v>0</v>
      </c>
      <c r="CJ287" s="1529">
        <f>(((CD287*2)+(CF287*1)+(CH287*0)))/(CD287+CF287+CH287)</f>
        <v>1.75</v>
      </c>
      <c r="CK287" s="1530" t="str">
        <f>IF(CJ287&gt;=1.6,"Đạt mục tiêu",IF(CJ287&gt;=1,"Cần cố gắng","Chưa đạt"))</f>
        <v>Đạt mục tiêu</v>
      </c>
    </row>
    <row r="288" spans="1:89" s="170" customFormat="1" ht="40.5" hidden="1" customHeight="1">
      <c r="A288" s="1433"/>
      <c r="B288" s="825"/>
      <c r="C288" s="1520"/>
      <c r="D288" s="840"/>
      <c r="E288" s="210"/>
      <c r="F288" s="840"/>
      <c r="G288" s="840"/>
      <c r="H288" s="210"/>
      <c r="I288" s="840"/>
      <c r="J288" s="840"/>
      <c r="K288" s="840"/>
      <c r="L288" s="840"/>
      <c r="M288" s="840"/>
      <c r="N288" s="845"/>
      <c r="O288" s="845"/>
      <c r="P288" s="840"/>
      <c r="Q288" s="840"/>
      <c r="R288" s="840"/>
      <c r="S288" s="840"/>
      <c r="T288" s="840"/>
      <c r="U288" s="840"/>
      <c r="V288" s="840"/>
      <c r="W288" s="840"/>
      <c r="X288" s="840"/>
      <c r="Y288" s="840"/>
      <c r="Z288" s="840"/>
      <c r="AA288" s="840"/>
      <c r="AB288" s="840"/>
      <c r="AC288" s="840"/>
      <c r="AD288" s="840"/>
      <c r="AE288" s="840"/>
      <c r="AF288" s="840"/>
      <c r="AG288" s="840"/>
      <c r="AH288" s="840"/>
      <c r="AI288" s="840"/>
      <c r="AJ288" s="840"/>
      <c r="AK288" s="840"/>
      <c r="AL288" s="840"/>
      <c r="AM288" s="840"/>
      <c r="AN288" s="840"/>
      <c r="AO288" s="840"/>
      <c r="AP288" s="840"/>
      <c r="AQ288" s="840"/>
      <c r="AR288" s="840"/>
      <c r="AS288" s="840"/>
      <c r="AT288" s="840"/>
      <c r="AU288" s="840"/>
      <c r="AV288" s="840"/>
      <c r="AW288" s="840"/>
      <c r="AX288" s="840"/>
      <c r="AY288" s="840"/>
      <c r="AZ288" s="840"/>
      <c r="BA288" s="840"/>
      <c r="BB288" s="840"/>
      <c r="BC288" s="840"/>
      <c r="BD288" s="840"/>
      <c r="BE288" s="840"/>
      <c r="BF288" s="928" t="str">
        <f t="shared" ref="BF288:CC288" si="324">IF(BF287&lt;1,"CĐ",IF(BF287&lt;1.6,"CCG","Đ"))</f>
        <v>Đ</v>
      </c>
      <c r="BG288" s="928" t="str">
        <f t="shared" si="324"/>
        <v>Đ</v>
      </c>
      <c r="BH288" s="928" t="str">
        <f t="shared" si="324"/>
        <v>Đ</v>
      </c>
      <c r="BI288" s="928" t="str">
        <f t="shared" si="324"/>
        <v>Đ</v>
      </c>
      <c r="BJ288" s="928" t="str">
        <f t="shared" si="324"/>
        <v>CCG</v>
      </c>
      <c r="BK288" s="929" t="str">
        <f t="shared" si="324"/>
        <v>Đ</v>
      </c>
      <c r="BL288" s="928" t="str">
        <f t="shared" si="324"/>
        <v>Đ</v>
      </c>
      <c r="BM288" s="928" t="str">
        <f t="shared" si="324"/>
        <v>Đ</v>
      </c>
      <c r="BN288" s="928" t="str">
        <f t="shared" si="324"/>
        <v>Đ</v>
      </c>
      <c r="BO288" s="928" t="str">
        <f t="shared" si="324"/>
        <v>CCG</v>
      </c>
      <c r="BP288" s="928" t="str">
        <f t="shared" si="324"/>
        <v>CCG</v>
      </c>
      <c r="BQ288" s="928" t="str">
        <f t="shared" si="324"/>
        <v>Đ</v>
      </c>
      <c r="BR288" s="928" t="str">
        <f t="shared" si="324"/>
        <v>Đ</v>
      </c>
      <c r="BS288" s="928" t="str">
        <f t="shared" si="324"/>
        <v>CCG</v>
      </c>
      <c r="BT288" s="928" t="str">
        <f t="shared" si="324"/>
        <v>Đ</v>
      </c>
      <c r="BU288" s="928" t="str">
        <f t="shared" si="324"/>
        <v>Đ</v>
      </c>
      <c r="BV288" s="928" t="str">
        <f t="shared" si="324"/>
        <v>Đ</v>
      </c>
      <c r="BW288" s="928" t="str">
        <f t="shared" si="324"/>
        <v>CCG</v>
      </c>
      <c r="BX288" s="928" t="str">
        <f t="shared" si="324"/>
        <v>Đ</v>
      </c>
      <c r="BY288" s="928" t="str">
        <f t="shared" si="324"/>
        <v>Đ</v>
      </c>
      <c r="BZ288" s="928" t="str">
        <f t="shared" si="324"/>
        <v>Đ</v>
      </c>
      <c r="CA288" s="928" t="str">
        <f t="shared" si="324"/>
        <v>CCG</v>
      </c>
      <c r="CB288" s="928" t="str">
        <f t="shared" si="324"/>
        <v>Đ</v>
      </c>
      <c r="CC288" s="928" t="str">
        <f t="shared" si="324"/>
        <v>Đ</v>
      </c>
      <c r="CD288" s="1521"/>
      <c r="CE288" s="1523"/>
      <c r="CF288" s="1521"/>
      <c r="CG288" s="1523"/>
      <c r="CH288" s="1521"/>
      <c r="CI288" s="1524"/>
      <c r="CJ288" s="1529"/>
      <c r="CK288" s="1531"/>
    </row>
    <row r="289" spans="1:89" s="170" customFormat="1" ht="37.5" hidden="1">
      <c r="A289" s="1431" t="s">
        <v>238</v>
      </c>
      <c r="B289" s="352"/>
      <c r="C289" s="207" t="s">
        <v>233</v>
      </c>
      <c r="D289" s="842"/>
      <c r="E289" s="210"/>
      <c r="F289" s="842"/>
      <c r="G289" s="840"/>
      <c r="H289" s="210"/>
      <c r="I289" s="840"/>
      <c r="J289" s="840"/>
      <c r="K289" s="840"/>
      <c r="L289" s="840"/>
      <c r="M289" s="840"/>
      <c r="N289" s="840"/>
      <c r="O289" s="840"/>
      <c r="P289" s="840"/>
      <c r="Q289" s="840"/>
      <c r="R289" s="840"/>
      <c r="S289" s="840"/>
      <c r="T289" s="840"/>
      <c r="U289" s="840"/>
      <c r="V289" s="840"/>
      <c r="W289" s="840"/>
      <c r="X289" s="840"/>
      <c r="Y289" s="840"/>
      <c r="Z289" s="840"/>
      <c r="AA289" s="840"/>
      <c r="AB289" s="840"/>
      <c r="AC289" s="840"/>
      <c r="AD289" s="840"/>
      <c r="AE289" s="840"/>
      <c r="AF289" s="840"/>
      <c r="AG289" s="840"/>
      <c r="AH289" s="840"/>
      <c r="AI289" s="840"/>
      <c r="AJ289" s="840"/>
      <c r="AK289" s="840"/>
      <c r="AL289" s="840"/>
      <c r="AM289" s="840"/>
      <c r="AN289" s="840"/>
      <c r="AO289" s="840"/>
      <c r="AP289" s="840"/>
      <c r="AQ289" s="840"/>
      <c r="AR289" s="840"/>
      <c r="AS289" s="840"/>
      <c r="AT289" s="840"/>
      <c r="AU289" s="840"/>
      <c r="AV289" s="840"/>
      <c r="AW289" s="840"/>
      <c r="AX289" s="840"/>
      <c r="AY289" s="840"/>
      <c r="AZ289" s="840"/>
      <c r="BA289" s="840"/>
      <c r="BB289" s="840"/>
      <c r="BC289" s="840"/>
      <c r="BD289" s="840"/>
      <c r="BE289" s="840"/>
      <c r="BF289" s="926">
        <f t="shared" ref="BF289:CC289" si="325">COUNTIFS($M$9:$M$256,"x",BF$9:BF$256,"2")</f>
        <v>15</v>
      </c>
      <c r="BG289" s="926">
        <f t="shared" si="325"/>
        <v>14</v>
      </c>
      <c r="BH289" s="926">
        <f t="shared" si="325"/>
        <v>14</v>
      </c>
      <c r="BI289" s="926">
        <f t="shared" si="325"/>
        <v>22</v>
      </c>
      <c r="BJ289" s="926">
        <f t="shared" si="325"/>
        <v>22</v>
      </c>
      <c r="BK289" s="927">
        <f t="shared" si="325"/>
        <v>22</v>
      </c>
      <c r="BL289" s="926">
        <f t="shared" si="325"/>
        <v>22</v>
      </c>
      <c r="BM289" s="926">
        <f t="shared" si="325"/>
        <v>21</v>
      </c>
      <c r="BN289" s="926">
        <f t="shared" si="325"/>
        <v>21</v>
      </c>
      <c r="BO289" s="926">
        <f t="shared" si="325"/>
        <v>22</v>
      </c>
      <c r="BP289" s="926">
        <f t="shared" si="325"/>
        <v>22</v>
      </c>
      <c r="BQ289" s="926">
        <f t="shared" si="325"/>
        <v>17</v>
      </c>
      <c r="BR289" s="926">
        <f t="shared" si="325"/>
        <v>11</v>
      </c>
      <c r="BS289" s="926">
        <f t="shared" si="325"/>
        <v>14</v>
      </c>
      <c r="BT289" s="926">
        <f t="shared" si="325"/>
        <v>13</v>
      </c>
      <c r="BU289" s="926">
        <f t="shared" si="325"/>
        <v>15</v>
      </c>
      <c r="BV289" s="926">
        <f t="shared" si="325"/>
        <v>22</v>
      </c>
      <c r="BW289" s="926">
        <f t="shared" si="325"/>
        <v>12</v>
      </c>
      <c r="BX289" s="926">
        <f t="shared" si="325"/>
        <v>22</v>
      </c>
      <c r="BY289" s="926">
        <f t="shared" si="325"/>
        <v>20</v>
      </c>
      <c r="BZ289" s="926">
        <f t="shared" si="325"/>
        <v>22</v>
      </c>
      <c r="CA289" s="926">
        <f t="shared" si="325"/>
        <v>9</v>
      </c>
      <c r="CB289" s="926">
        <f t="shared" si="325"/>
        <v>16</v>
      </c>
      <c r="CC289" s="926">
        <f t="shared" si="325"/>
        <v>22</v>
      </c>
      <c r="CD289" s="840"/>
      <c r="CE289" s="930"/>
      <c r="CF289" s="840"/>
      <c r="CG289" s="930"/>
      <c r="CH289" s="840"/>
      <c r="CI289" s="840"/>
      <c r="CJ289" s="840"/>
      <c r="CK289" s="930"/>
    </row>
    <row r="290" spans="1:89" s="170" customFormat="1" ht="56.25" hidden="1">
      <c r="A290" s="1432"/>
      <c r="B290" s="352"/>
      <c r="C290" s="207" t="s">
        <v>234</v>
      </c>
      <c r="D290" s="842"/>
      <c r="E290" s="210"/>
      <c r="F290" s="842"/>
      <c r="G290" s="840"/>
      <c r="H290" s="210"/>
      <c r="I290" s="840"/>
      <c r="J290" s="840"/>
      <c r="K290" s="840"/>
      <c r="L290" s="840"/>
      <c r="M290" s="840"/>
      <c r="N290" s="840"/>
      <c r="O290" s="840"/>
      <c r="P290" s="840"/>
      <c r="Q290" s="840"/>
      <c r="R290" s="840"/>
      <c r="S290" s="840"/>
      <c r="T290" s="840"/>
      <c r="U290" s="840"/>
      <c r="V290" s="840"/>
      <c r="W290" s="840"/>
      <c r="X290" s="840"/>
      <c r="Y290" s="840"/>
      <c r="Z290" s="840"/>
      <c r="AA290" s="840"/>
      <c r="AB290" s="840"/>
      <c r="AC290" s="840"/>
      <c r="AD290" s="840"/>
      <c r="AE290" s="840"/>
      <c r="AF290" s="840"/>
      <c r="AG290" s="840"/>
      <c r="AH290" s="840"/>
      <c r="AI290" s="840"/>
      <c r="AJ290" s="840"/>
      <c r="AK290" s="840"/>
      <c r="AL290" s="840"/>
      <c r="AM290" s="840"/>
      <c r="AN290" s="840"/>
      <c r="AO290" s="840"/>
      <c r="AP290" s="840"/>
      <c r="AQ290" s="840"/>
      <c r="AR290" s="840"/>
      <c r="AS290" s="840"/>
      <c r="AT290" s="840"/>
      <c r="AU290" s="840"/>
      <c r="AV290" s="840"/>
      <c r="AW290" s="840"/>
      <c r="AX290" s="840"/>
      <c r="AY290" s="840"/>
      <c r="AZ290" s="840"/>
      <c r="BA290" s="840"/>
      <c r="BB290" s="840"/>
      <c r="BC290" s="840"/>
      <c r="BD290" s="840"/>
      <c r="BE290" s="840"/>
      <c r="BF290" s="926">
        <f t="shared" ref="BF290:CC290" si="326">COUNTIFS($M$9:$M$256,"x",BF$9:BF$256,"1")</f>
        <v>7</v>
      </c>
      <c r="BG290" s="926">
        <f t="shared" si="326"/>
        <v>8</v>
      </c>
      <c r="BH290" s="926">
        <f t="shared" si="326"/>
        <v>8</v>
      </c>
      <c r="BI290" s="926">
        <f t="shared" si="326"/>
        <v>0</v>
      </c>
      <c r="BJ290" s="926">
        <f t="shared" si="326"/>
        <v>0</v>
      </c>
      <c r="BK290" s="927">
        <f t="shared" si="326"/>
        <v>0</v>
      </c>
      <c r="BL290" s="926">
        <f t="shared" si="326"/>
        <v>0</v>
      </c>
      <c r="BM290" s="926">
        <f t="shared" si="326"/>
        <v>1</v>
      </c>
      <c r="BN290" s="926">
        <f t="shared" si="326"/>
        <v>1</v>
      </c>
      <c r="BO290" s="926">
        <f t="shared" si="326"/>
        <v>0</v>
      </c>
      <c r="BP290" s="926">
        <f t="shared" si="326"/>
        <v>0</v>
      </c>
      <c r="BQ290" s="926">
        <f t="shared" si="326"/>
        <v>5</v>
      </c>
      <c r="BR290" s="926">
        <f t="shared" si="326"/>
        <v>11</v>
      </c>
      <c r="BS290" s="926">
        <f t="shared" si="326"/>
        <v>8</v>
      </c>
      <c r="BT290" s="926">
        <f t="shared" si="326"/>
        <v>9</v>
      </c>
      <c r="BU290" s="926">
        <f t="shared" si="326"/>
        <v>7</v>
      </c>
      <c r="BV290" s="926">
        <f t="shared" si="326"/>
        <v>0</v>
      </c>
      <c r="BW290" s="926">
        <f t="shared" si="326"/>
        <v>10</v>
      </c>
      <c r="BX290" s="926">
        <f t="shared" si="326"/>
        <v>0</v>
      </c>
      <c r="BY290" s="926">
        <f t="shared" si="326"/>
        <v>2</v>
      </c>
      <c r="BZ290" s="926">
        <f t="shared" si="326"/>
        <v>0</v>
      </c>
      <c r="CA290" s="926">
        <f t="shared" si="326"/>
        <v>13</v>
      </c>
      <c r="CB290" s="926">
        <f t="shared" si="326"/>
        <v>6</v>
      </c>
      <c r="CC290" s="926">
        <f t="shared" si="326"/>
        <v>0</v>
      </c>
      <c r="CD290" s="840"/>
      <c r="CE290" s="930"/>
      <c r="CF290" s="840"/>
      <c r="CG290" s="930"/>
      <c r="CH290" s="840"/>
      <c r="CI290" s="840"/>
      <c r="CJ290" s="840"/>
      <c r="CK290" s="930"/>
    </row>
    <row r="291" spans="1:89" s="170" customFormat="1" ht="56.25" hidden="1">
      <c r="A291" s="1432"/>
      <c r="B291" s="352"/>
      <c r="C291" s="207" t="s">
        <v>235</v>
      </c>
      <c r="D291" s="842"/>
      <c r="E291" s="210"/>
      <c r="F291" s="842"/>
      <c r="G291" s="840"/>
      <c r="H291" s="210"/>
      <c r="I291" s="840"/>
      <c r="J291" s="840"/>
      <c r="K291" s="840"/>
      <c r="L291" s="840"/>
      <c r="M291" s="840"/>
      <c r="N291" s="840"/>
      <c r="O291" s="840"/>
      <c r="P291" s="840"/>
      <c r="Q291" s="840"/>
      <c r="R291" s="840"/>
      <c r="S291" s="840"/>
      <c r="T291" s="840"/>
      <c r="U291" s="840"/>
      <c r="V291" s="840"/>
      <c r="W291" s="840"/>
      <c r="X291" s="840"/>
      <c r="Y291" s="840"/>
      <c r="Z291" s="840"/>
      <c r="AA291" s="840"/>
      <c r="AB291" s="840"/>
      <c r="AC291" s="840"/>
      <c r="AD291" s="840"/>
      <c r="AE291" s="840"/>
      <c r="AF291" s="840"/>
      <c r="AG291" s="840"/>
      <c r="AH291" s="840"/>
      <c r="AI291" s="840"/>
      <c r="AJ291" s="840"/>
      <c r="AK291" s="840"/>
      <c r="AL291" s="840"/>
      <c r="AM291" s="840"/>
      <c r="AN291" s="840"/>
      <c r="AO291" s="840"/>
      <c r="AP291" s="840"/>
      <c r="AQ291" s="840"/>
      <c r="AR291" s="840"/>
      <c r="AS291" s="840"/>
      <c r="AT291" s="840"/>
      <c r="AU291" s="840"/>
      <c r="AV291" s="840"/>
      <c r="AW291" s="840"/>
      <c r="AX291" s="840"/>
      <c r="AY291" s="840"/>
      <c r="AZ291" s="840"/>
      <c r="BA291" s="840"/>
      <c r="BB291" s="840"/>
      <c r="BC291" s="840"/>
      <c r="BD291" s="840"/>
      <c r="BE291" s="840"/>
      <c r="BF291" s="926">
        <f t="shared" ref="BF291:CC291" si="327">COUNTIFS($M$9:$M$256,"x",BF$9:BF$256,"0")</f>
        <v>0</v>
      </c>
      <c r="BG291" s="926">
        <f t="shared" si="327"/>
        <v>0</v>
      </c>
      <c r="BH291" s="926">
        <f t="shared" si="327"/>
        <v>0</v>
      </c>
      <c r="BI291" s="926">
        <f t="shared" si="327"/>
        <v>0</v>
      </c>
      <c r="BJ291" s="926">
        <f t="shared" si="327"/>
        <v>0</v>
      </c>
      <c r="BK291" s="927">
        <f t="shared" si="327"/>
        <v>0</v>
      </c>
      <c r="BL291" s="926">
        <f t="shared" si="327"/>
        <v>0</v>
      </c>
      <c r="BM291" s="926">
        <f t="shared" si="327"/>
        <v>0</v>
      </c>
      <c r="BN291" s="926">
        <f t="shared" si="327"/>
        <v>0</v>
      </c>
      <c r="BO291" s="926">
        <f t="shared" si="327"/>
        <v>0</v>
      </c>
      <c r="BP291" s="926">
        <f t="shared" si="327"/>
        <v>0</v>
      </c>
      <c r="BQ291" s="926">
        <f t="shared" si="327"/>
        <v>0</v>
      </c>
      <c r="BR291" s="926">
        <f t="shared" si="327"/>
        <v>0</v>
      </c>
      <c r="BS291" s="926">
        <f t="shared" si="327"/>
        <v>0</v>
      </c>
      <c r="BT291" s="926">
        <f t="shared" si="327"/>
        <v>0</v>
      </c>
      <c r="BU291" s="926">
        <f t="shared" si="327"/>
        <v>0</v>
      </c>
      <c r="BV291" s="926">
        <f t="shared" si="327"/>
        <v>0</v>
      </c>
      <c r="BW291" s="926">
        <f t="shared" si="327"/>
        <v>0</v>
      </c>
      <c r="BX291" s="926">
        <f t="shared" si="327"/>
        <v>0</v>
      </c>
      <c r="BY291" s="926">
        <f t="shared" si="327"/>
        <v>0</v>
      </c>
      <c r="BZ291" s="926">
        <f t="shared" si="327"/>
        <v>0</v>
      </c>
      <c r="CA291" s="926">
        <f t="shared" si="327"/>
        <v>0</v>
      </c>
      <c r="CB291" s="926">
        <f t="shared" si="327"/>
        <v>0</v>
      </c>
      <c r="CC291" s="926">
        <f t="shared" si="327"/>
        <v>0</v>
      </c>
      <c r="CD291" s="840"/>
      <c r="CE291" s="930"/>
      <c r="CF291" s="840"/>
      <c r="CG291" s="930"/>
      <c r="CH291" s="840"/>
      <c r="CI291" s="840"/>
      <c r="CJ291" s="840"/>
      <c r="CK291" s="930"/>
    </row>
    <row r="292" spans="1:89" s="170" customFormat="1" ht="24" hidden="1">
      <c r="A292" s="1432"/>
      <c r="B292" s="352"/>
      <c r="C292" s="1520" t="s">
        <v>236</v>
      </c>
      <c r="D292" s="842"/>
      <c r="E292" s="210"/>
      <c r="F292" s="842"/>
      <c r="G292" s="840"/>
      <c r="H292" s="210"/>
      <c r="I292" s="840"/>
      <c r="J292" s="840"/>
      <c r="K292" s="840"/>
      <c r="L292" s="840"/>
      <c r="M292" s="840"/>
      <c r="N292" s="840"/>
      <c r="O292" s="840"/>
      <c r="P292" s="840"/>
      <c r="Q292" s="840"/>
      <c r="R292" s="840"/>
      <c r="S292" s="840"/>
      <c r="T292" s="840"/>
      <c r="U292" s="840"/>
      <c r="V292" s="840"/>
      <c r="W292" s="840"/>
      <c r="X292" s="840"/>
      <c r="Y292" s="840"/>
      <c r="Z292" s="840"/>
      <c r="AA292" s="840"/>
      <c r="AB292" s="840"/>
      <c r="AC292" s="840"/>
      <c r="AD292" s="840"/>
      <c r="AE292" s="840"/>
      <c r="AF292" s="840"/>
      <c r="AG292" s="840"/>
      <c r="AH292" s="840"/>
      <c r="AI292" s="840"/>
      <c r="AJ292" s="840"/>
      <c r="AK292" s="840"/>
      <c r="AL292" s="840"/>
      <c r="AM292" s="840"/>
      <c r="AN292" s="840"/>
      <c r="AO292" s="840"/>
      <c r="AP292" s="840"/>
      <c r="AQ292" s="840"/>
      <c r="AR292" s="840"/>
      <c r="AS292" s="840"/>
      <c r="AT292" s="840"/>
      <c r="AU292" s="840"/>
      <c r="AV292" s="840"/>
      <c r="AW292" s="840"/>
      <c r="AX292" s="840"/>
      <c r="AY292" s="840"/>
      <c r="AZ292" s="840"/>
      <c r="BA292" s="840"/>
      <c r="BB292" s="840"/>
      <c r="BC292" s="840"/>
      <c r="BD292" s="840"/>
      <c r="BE292" s="840"/>
      <c r="BF292" s="931">
        <f t="shared" ref="BF292:CC292" si="328">(((BF289*2)+(BF290*1)+(BF291*0)))/(BF289+BF290+BF291)</f>
        <v>1.6818181818181819</v>
      </c>
      <c r="BG292" s="931">
        <f t="shared" si="328"/>
        <v>1.6363636363636365</v>
      </c>
      <c r="BH292" s="931">
        <f t="shared" si="328"/>
        <v>1.6363636363636365</v>
      </c>
      <c r="BI292" s="931">
        <f t="shared" si="328"/>
        <v>2</v>
      </c>
      <c r="BJ292" s="931">
        <f t="shared" si="328"/>
        <v>2</v>
      </c>
      <c r="BK292" s="932">
        <f t="shared" si="328"/>
        <v>2</v>
      </c>
      <c r="BL292" s="931">
        <f t="shared" si="328"/>
        <v>2</v>
      </c>
      <c r="BM292" s="931">
        <f t="shared" si="328"/>
        <v>1.9545454545454546</v>
      </c>
      <c r="BN292" s="931">
        <f t="shared" si="328"/>
        <v>1.9545454545454546</v>
      </c>
      <c r="BO292" s="931">
        <f t="shared" si="328"/>
        <v>2</v>
      </c>
      <c r="BP292" s="931">
        <f t="shared" si="328"/>
        <v>2</v>
      </c>
      <c r="BQ292" s="931">
        <f t="shared" si="328"/>
        <v>1.7727272727272727</v>
      </c>
      <c r="BR292" s="931">
        <f t="shared" si="328"/>
        <v>1.5</v>
      </c>
      <c r="BS292" s="931">
        <f t="shared" si="328"/>
        <v>1.6363636363636365</v>
      </c>
      <c r="BT292" s="931">
        <f t="shared" si="328"/>
        <v>1.5909090909090908</v>
      </c>
      <c r="BU292" s="931">
        <f t="shared" si="328"/>
        <v>1.6818181818181819</v>
      </c>
      <c r="BV292" s="931">
        <f t="shared" si="328"/>
        <v>2</v>
      </c>
      <c r="BW292" s="931">
        <f t="shared" si="328"/>
        <v>1.5454545454545454</v>
      </c>
      <c r="BX292" s="931">
        <f t="shared" si="328"/>
        <v>2</v>
      </c>
      <c r="BY292" s="931">
        <f t="shared" si="328"/>
        <v>1.9090909090909092</v>
      </c>
      <c r="BZ292" s="931">
        <f t="shared" si="328"/>
        <v>2</v>
      </c>
      <c r="CA292" s="931">
        <f t="shared" si="328"/>
        <v>1.4090909090909092</v>
      </c>
      <c r="CB292" s="931">
        <f t="shared" si="328"/>
        <v>1.7272727272727273</v>
      </c>
      <c r="CC292" s="931">
        <f t="shared" si="328"/>
        <v>2</v>
      </c>
      <c r="CD292" s="1521">
        <f>COUNTIF($BF293:$CC293,"Đ")</f>
        <v>20</v>
      </c>
      <c r="CE292" s="1533">
        <f>CD292/COUNTA($BF293:$CC293)</f>
        <v>0.83333333333333337</v>
      </c>
      <c r="CF292" s="1521">
        <f>COUNTIF($BF293:$CC293,"CCG")</f>
        <v>4</v>
      </c>
      <c r="CG292" s="1533">
        <f>CF292/COUNTA($BF293:$CC293)</f>
        <v>0.16666666666666666</v>
      </c>
      <c r="CH292" s="1521">
        <f>COUNTIF($BF293:$CC293,"CĐ")</f>
        <v>0</v>
      </c>
      <c r="CI292" s="1524">
        <f>CH292/COUNTA($BF293:$CC293)</f>
        <v>0</v>
      </c>
      <c r="CJ292" s="1529">
        <f>(((CD292*2)+(CF292*1)+(CH292*0)))/(CD292+CF292+CH292)</f>
        <v>1.8333333333333333</v>
      </c>
      <c r="CK292" s="1530" t="str">
        <f>IF(CJ292&gt;=1.6,"Đạt mục tiêu",IF(CJ292&gt;=1,"Cần cố gắng","Chưa đạt"))</f>
        <v>Đạt mục tiêu</v>
      </c>
    </row>
    <row r="293" spans="1:89" s="170" customFormat="1" hidden="1">
      <c r="A293" s="1433"/>
      <c r="B293" s="352"/>
      <c r="C293" s="1520"/>
      <c r="D293" s="842"/>
      <c r="E293" s="210"/>
      <c r="F293" s="842"/>
      <c r="G293" s="840"/>
      <c r="H293" s="210"/>
      <c r="I293" s="840"/>
      <c r="J293" s="840"/>
      <c r="K293" s="840"/>
      <c r="L293" s="840"/>
      <c r="M293" s="840"/>
      <c r="N293" s="840"/>
      <c r="O293" s="840"/>
      <c r="P293" s="840"/>
      <c r="Q293" s="840"/>
      <c r="R293" s="840"/>
      <c r="S293" s="840"/>
      <c r="T293" s="840"/>
      <c r="U293" s="840"/>
      <c r="V293" s="840"/>
      <c r="W293" s="840"/>
      <c r="X293" s="840"/>
      <c r="Y293" s="840"/>
      <c r="Z293" s="840"/>
      <c r="AA293" s="840"/>
      <c r="AB293" s="840"/>
      <c r="AC293" s="840"/>
      <c r="AD293" s="840"/>
      <c r="AE293" s="840"/>
      <c r="AF293" s="840"/>
      <c r="AG293" s="840"/>
      <c r="AH293" s="840"/>
      <c r="AI293" s="840"/>
      <c r="AJ293" s="840"/>
      <c r="AK293" s="840"/>
      <c r="AL293" s="840"/>
      <c r="AM293" s="840"/>
      <c r="AN293" s="840"/>
      <c r="AO293" s="840"/>
      <c r="AP293" s="840"/>
      <c r="AQ293" s="840"/>
      <c r="AR293" s="840"/>
      <c r="AS293" s="840"/>
      <c r="AT293" s="840"/>
      <c r="AU293" s="840"/>
      <c r="AV293" s="840"/>
      <c r="AW293" s="840"/>
      <c r="AX293" s="840"/>
      <c r="AY293" s="840"/>
      <c r="AZ293" s="840"/>
      <c r="BA293" s="840"/>
      <c r="BB293" s="840"/>
      <c r="BC293" s="840"/>
      <c r="BD293" s="840"/>
      <c r="BE293" s="840"/>
      <c r="BF293" s="928" t="str">
        <f t="shared" ref="BF293:CC293" si="329">IF(BF292&lt;1,"CĐ",IF(BF292&lt;1.6,"CCG","Đ"))</f>
        <v>Đ</v>
      </c>
      <c r="BG293" s="928" t="str">
        <f t="shared" si="329"/>
        <v>Đ</v>
      </c>
      <c r="BH293" s="928" t="str">
        <f t="shared" si="329"/>
        <v>Đ</v>
      </c>
      <c r="BI293" s="928" t="str">
        <f t="shared" si="329"/>
        <v>Đ</v>
      </c>
      <c r="BJ293" s="928" t="str">
        <f t="shared" si="329"/>
        <v>Đ</v>
      </c>
      <c r="BK293" s="929" t="str">
        <f t="shared" si="329"/>
        <v>Đ</v>
      </c>
      <c r="BL293" s="928" t="str">
        <f t="shared" si="329"/>
        <v>Đ</v>
      </c>
      <c r="BM293" s="928" t="str">
        <f t="shared" si="329"/>
        <v>Đ</v>
      </c>
      <c r="BN293" s="928" t="str">
        <f t="shared" si="329"/>
        <v>Đ</v>
      </c>
      <c r="BO293" s="928" t="str">
        <f t="shared" si="329"/>
        <v>Đ</v>
      </c>
      <c r="BP293" s="928" t="str">
        <f t="shared" si="329"/>
        <v>Đ</v>
      </c>
      <c r="BQ293" s="928" t="str">
        <f t="shared" si="329"/>
        <v>Đ</v>
      </c>
      <c r="BR293" s="928" t="str">
        <f t="shared" si="329"/>
        <v>CCG</v>
      </c>
      <c r="BS293" s="928" t="str">
        <f t="shared" si="329"/>
        <v>Đ</v>
      </c>
      <c r="BT293" s="928" t="str">
        <f t="shared" si="329"/>
        <v>CCG</v>
      </c>
      <c r="BU293" s="928" t="str">
        <f t="shared" si="329"/>
        <v>Đ</v>
      </c>
      <c r="BV293" s="928" t="str">
        <f t="shared" si="329"/>
        <v>Đ</v>
      </c>
      <c r="BW293" s="928" t="str">
        <f t="shared" si="329"/>
        <v>CCG</v>
      </c>
      <c r="BX293" s="928" t="str">
        <f t="shared" si="329"/>
        <v>Đ</v>
      </c>
      <c r="BY293" s="928" t="str">
        <f t="shared" si="329"/>
        <v>Đ</v>
      </c>
      <c r="BZ293" s="928" t="str">
        <f t="shared" si="329"/>
        <v>Đ</v>
      </c>
      <c r="CA293" s="928" t="str">
        <f t="shared" si="329"/>
        <v>CCG</v>
      </c>
      <c r="CB293" s="928" t="str">
        <f t="shared" si="329"/>
        <v>Đ</v>
      </c>
      <c r="CC293" s="928" t="str">
        <f t="shared" si="329"/>
        <v>Đ</v>
      </c>
      <c r="CD293" s="1521"/>
      <c r="CE293" s="1533"/>
      <c r="CF293" s="1521"/>
      <c r="CG293" s="1533"/>
      <c r="CH293" s="1521"/>
      <c r="CI293" s="1524"/>
      <c r="CJ293" s="1529"/>
      <c r="CK293" s="1531"/>
    </row>
    <row r="294" spans="1:89" s="170" customFormat="1" ht="37.5" hidden="1">
      <c r="A294" s="1431" t="s">
        <v>242</v>
      </c>
      <c r="B294" s="825"/>
      <c r="C294" s="207" t="s">
        <v>233</v>
      </c>
      <c r="D294" s="840"/>
      <c r="E294" s="210"/>
      <c r="F294" s="840"/>
      <c r="G294" s="840"/>
      <c r="H294" s="210"/>
      <c r="I294" s="840"/>
      <c r="J294" s="840"/>
      <c r="K294" s="840"/>
      <c r="L294" s="840"/>
      <c r="M294" s="840"/>
      <c r="N294" s="845"/>
      <c r="O294" s="845"/>
      <c r="P294" s="840"/>
      <c r="Q294" s="840"/>
      <c r="R294" s="840"/>
      <c r="S294" s="840"/>
      <c r="T294" s="840"/>
      <c r="U294" s="840"/>
      <c r="V294" s="840"/>
      <c r="W294" s="840"/>
      <c r="X294" s="840"/>
      <c r="Y294" s="840"/>
      <c r="Z294" s="840"/>
      <c r="AA294" s="840"/>
      <c r="AB294" s="840"/>
      <c r="AC294" s="840"/>
      <c r="AD294" s="840"/>
      <c r="AE294" s="840"/>
      <c r="AF294" s="840"/>
      <c r="AG294" s="840"/>
      <c r="AH294" s="840"/>
      <c r="AI294" s="840"/>
      <c r="AJ294" s="840"/>
      <c r="AK294" s="840"/>
      <c r="AL294" s="840"/>
      <c r="AM294" s="840"/>
      <c r="AN294" s="840"/>
      <c r="AO294" s="840"/>
      <c r="AP294" s="840"/>
      <c r="AQ294" s="840"/>
      <c r="AR294" s="840"/>
      <c r="AS294" s="840"/>
      <c r="AT294" s="840"/>
      <c r="AU294" s="840"/>
      <c r="AV294" s="840"/>
      <c r="AW294" s="840"/>
      <c r="AX294" s="840"/>
      <c r="AY294" s="840"/>
      <c r="AZ294" s="840"/>
      <c r="BA294" s="840"/>
      <c r="BB294" s="840"/>
      <c r="BC294" s="840"/>
      <c r="BD294" s="840"/>
      <c r="BE294" s="840"/>
      <c r="BF294" s="926">
        <f t="shared" ref="BF294:BU294" si="330">COUNTIFS($N$9:$N$256,"x",BF$9:BF$256,"2")</f>
        <v>26</v>
      </c>
      <c r="BG294" s="926">
        <f t="shared" si="330"/>
        <v>26</v>
      </c>
      <c r="BH294" s="926">
        <f t="shared" si="330"/>
        <v>25</v>
      </c>
      <c r="BI294" s="926">
        <f t="shared" si="330"/>
        <v>21</v>
      </c>
      <c r="BJ294" s="926">
        <f t="shared" si="330"/>
        <v>26</v>
      </c>
      <c r="BK294" s="927">
        <f t="shared" si="330"/>
        <v>2</v>
      </c>
      <c r="BL294" s="926">
        <f t="shared" si="330"/>
        <v>26</v>
      </c>
      <c r="BM294" s="926">
        <f t="shared" si="330"/>
        <v>25</v>
      </c>
      <c r="BN294" s="926">
        <f t="shared" si="330"/>
        <v>22</v>
      </c>
      <c r="BO294" s="926">
        <f t="shared" si="330"/>
        <v>8</v>
      </c>
      <c r="BP294" s="926">
        <f t="shared" si="330"/>
        <v>25</v>
      </c>
      <c r="BQ294" s="926">
        <f t="shared" si="330"/>
        <v>16</v>
      </c>
      <c r="BR294" s="926">
        <f t="shared" si="330"/>
        <v>23</v>
      </c>
      <c r="BS294" s="926">
        <f t="shared" si="330"/>
        <v>21</v>
      </c>
      <c r="BT294" s="926">
        <f t="shared" si="330"/>
        <v>22</v>
      </c>
      <c r="BU294" s="926">
        <f t="shared" si="330"/>
        <v>22</v>
      </c>
      <c r="BV294" s="926">
        <f t="shared" ref="BV294:CC294" si="331">COUNTIFS($N$9:$N$256,"x",BV$9:BV$256,"2")</f>
        <v>26</v>
      </c>
      <c r="BW294" s="926">
        <f t="shared" si="331"/>
        <v>15</v>
      </c>
      <c r="BX294" s="926">
        <f t="shared" si="331"/>
        <v>24</v>
      </c>
      <c r="BY294" s="926">
        <f t="shared" si="331"/>
        <v>21</v>
      </c>
      <c r="BZ294" s="926">
        <f t="shared" si="331"/>
        <v>26</v>
      </c>
      <c r="CA294" s="926">
        <f t="shared" si="331"/>
        <v>16</v>
      </c>
      <c r="CB294" s="926">
        <f t="shared" si="331"/>
        <v>15</v>
      </c>
      <c r="CC294" s="926">
        <f t="shared" si="331"/>
        <v>12</v>
      </c>
      <c r="CD294" s="840"/>
      <c r="CE294" s="840"/>
      <c r="CF294" s="840"/>
      <c r="CG294" s="840"/>
      <c r="CH294" s="840"/>
      <c r="CI294" s="840"/>
      <c r="CJ294" s="840"/>
      <c r="CK294" s="930"/>
    </row>
    <row r="295" spans="1:89" s="170" customFormat="1" ht="56.25" hidden="1">
      <c r="A295" s="1432"/>
      <c r="B295" s="825"/>
      <c r="C295" s="207" t="s">
        <v>234</v>
      </c>
      <c r="D295" s="840"/>
      <c r="E295" s="210"/>
      <c r="F295" s="840"/>
      <c r="G295" s="840"/>
      <c r="H295" s="210"/>
      <c r="I295" s="840"/>
      <c r="J295" s="840"/>
      <c r="K295" s="840"/>
      <c r="L295" s="840"/>
      <c r="M295" s="840"/>
      <c r="N295" s="845"/>
      <c r="O295" s="845"/>
      <c r="P295" s="840"/>
      <c r="Q295" s="840"/>
      <c r="R295" s="840"/>
      <c r="S295" s="840"/>
      <c r="T295" s="840"/>
      <c r="U295" s="840"/>
      <c r="V295" s="840"/>
      <c r="W295" s="840"/>
      <c r="X295" s="840"/>
      <c r="Y295" s="840"/>
      <c r="Z295" s="840"/>
      <c r="AA295" s="840"/>
      <c r="AB295" s="840"/>
      <c r="AC295" s="840"/>
      <c r="AD295" s="840"/>
      <c r="AE295" s="840"/>
      <c r="AF295" s="840"/>
      <c r="AG295" s="840"/>
      <c r="AH295" s="840"/>
      <c r="AI295" s="840"/>
      <c r="AJ295" s="840"/>
      <c r="AK295" s="840"/>
      <c r="AL295" s="840"/>
      <c r="AM295" s="840"/>
      <c r="AN295" s="840"/>
      <c r="AO295" s="840"/>
      <c r="AP295" s="840"/>
      <c r="AQ295" s="840"/>
      <c r="AR295" s="840"/>
      <c r="AS295" s="840"/>
      <c r="AT295" s="840"/>
      <c r="AU295" s="840"/>
      <c r="AV295" s="840"/>
      <c r="AW295" s="840"/>
      <c r="AX295" s="840"/>
      <c r="AY295" s="840"/>
      <c r="AZ295" s="840"/>
      <c r="BA295" s="840"/>
      <c r="BB295" s="840"/>
      <c r="BC295" s="840"/>
      <c r="BD295" s="840"/>
      <c r="BE295" s="840"/>
      <c r="BF295" s="926">
        <f t="shared" ref="BF295:CC295" si="332">COUNTIFS($N$9:$N$256,"x",BF$9:BF$256,"1")</f>
        <v>0</v>
      </c>
      <c r="BG295" s="926">
        <f t="shared" si="332"/>
        <v>0</v>
      </c>
      <c r="BH295" s="926">
        <f t="shared" si="332"/>
        <v>1</v>
      </c>
      <c r="BI295" s="926">
        <f t="shared" si="332"/>
        <v>5</v>
      </c>
      <c r="BJ295" s="926">
        <f t="shared" si="332"/>
        <v>0</v>
      </c>
      <c r="BK295" s="927">
        <f t="shared" si="332"/>
        <v>24</v>
      </c>
      <c r="BL295" s="926">
        <f t="shared" si="332"/>
        <v>0</v>
      </c>
      <c r="BM295" s="926">
        <f t="shared" si="332"/>
        <v>1</v>
      </c>
      <c r="BN295" s="926">
        <f t="shared" si="332"/>
        <v>4</v>
      </c>
      <c r="BO295" s="926">
        <f t="shared" si="332"/>
        <v>18</v>
      </c>
      <c r="BP295" s="926">
        <f t="shared" si="332"/>
        <v>1</v>
      </c>
      <c r="BQ295" s="926">
        <f t="shared" si="332"/>
        <v>10</v>
      </c>
      <c r="BR295" s="926">
        <f t="shared" si="332"/>
        <v>3</v>
      </c>
      <c r="BS295" s="926">
        <f t="shared" si="332"/>
        <v>5</v>
      </c>
      <c r="BT295" s="926">
        <f t="shared" si="332"/>
        <v>4</v>
      </c>
      <c r="BU295" s="926">
        <f t="shared" si="332"/>
        <v>4</v>
      </c>
      <c r="BV295" s="926">
        <f t="shared" si="332"/>
        <v>0</v>
      </c>
      <c r="BW295" s="926">
        <f t="shared" si="332"/>
        <v>11</v>
      </c>
      <c r="BX295" s="926">
        <f t="shared" si="332"/>
        <v>2</v>
      </c>
      <c r="BY295" s="926">
        <f t="shared" si="332"/>
        <v>5</v>
      </c>
      <c r="BZ295" s="926">
        <f t="shared" si="332"/>
        <v>0</v>
      </c>
      <c r="CA295" s="926">
        <f t="shared" si="332"/>
        <v>10</v>
      </c>
      <c r="CB295" s="926">
        <f t="shared" si="332"/>
        <v>11</v>
      </c>
      <c r="CC295" s="926">
        <f t="shared" si="332"/>
        <v>14</v>
      </c>
      <c r="CD295" s="840"/>
      <c r="CE295" s="840"/>
      <c r="CF295" s="840"/>
      <c r="CG295" s="840"/>
      <c r="CH295" s="840"/>
      <c r="CI295" s="840"/>
      <c r="CJ295" s="840"/>
      <c r="CK295" s="930"/>
    </row>
    <row r="296" spans="1:89" s="170" customFormat="1" ht="56.25" hidden="1">
      <c r="A296" s="1432"/>
      <c r="B296" s="825"/>
      <c r="C296" s="207" t="s">
        <v>235</v>
      </c>
      <c r="D296" s="840"/>
      <c r="E296" s="210"/>
      <c r="F296" s="840"/>
      <c r="G296" s="840"/>
      <c r="H296" s="210"/>
      <c r="I296" s="840"/>
      <c r="J296" s="840"/>
      <c r="K296" s="840"/>
      <c r="L296" s="840"/>
      <c r="M296" s="840"/>
      <c r="N296" s="845"/>
      <c r="O296" s="845"/>
      <c r="P296" s="840"/>
      <c r="Q296" s="840"/>
      <c r="R296" s="840"/>
      <c r="S296" s="840"/>
      <c r="T296" s="840"/>
      <c r="U296" s="840"/>
      <c r="V296" s="840"/>
      <c r="W296" s="840"/>
      <c r="X296" s="840"/>
      <c r="Y296" s="840"/>
      <c r="Z296" s="840"/>
      <c r="AA296" s="840"/>
      <c r="AB296" s="840"/>
      <c r="AC296" s="840"/>
      <c r="AD296" s="840"/>
      <c r="AE296" s="840"/>
      <c r="AF296" s="840"/>
      <c r="AG296" s="840"/>
      <c r="AH296" s="840"/>
      <c r="AI296" s="840"/>
      <c r="AJ296" s="840"/>
      <c r="AK296" s="840"/>
      <c r="AL296" s="840"/>
      <c r="AM296" s="840"/>
      <c r="AN296" s="840"/>
      <c r="AO296" s="840"/>
      <c r="AP296" s="840"/>
      <c r="AQ296" s="840"/>
      <c r="AR296" s="840"/>
      <c r="AS296" s="840"/>
      <c r="AT296" s="840"/>
      <c r="AU296" s="840"/>
      <c r="AV296" s="840"/>
      <c r="AW296" s="840"/>
      <c r="AX296" s="840"/>
      <c r="AY296" s="840"/>
      <c r="AZ296" s="840"/>
      <c r="BA296" s="840"/>
      <c r="BB296" s="840"/>
      <c r="BC296" s="840"/>
      <c r="BD296" s="840"/>
      <c r="BE296" s="840"/>
      <c r="BF296" s="926">
        <f t="shared" ref="BF296:CC296" si="333">COUNTIFS($N$9:$N$256,"x",BF$9:BF$256,"0")</f>
        <v>0</v>
      </c>
      <c r="BG296" s="926">
        <f t="shared" si="333"/>
        <v>0</v>
      </c>
      <c r="BH296" s="926">
        <f t="shared" si="333"/>
        <v>0</v>
      </c>
      <c r="BI296" s="926">
        <f t="shared" si="333"/>
        <v>0</v>
      </c>
      <c r="BJ296" s="926">
        <f t="shared" si="333"/>
        <v>0</v>
      </c>
      <c r="BK296" s="927">
        <f t="shared" si="333"/>
        <v>0</v>
      </c>
      <c r="BL296" s="926">
        <f t="shared" si="333"/>
        <v>0</v>
      </c>
      <c r="BM296" s="926">
        <f t="shared" si="333"/>
        <v>0</v>
      </c>
      <c r="BN296" s="926">
        <f t="shared" si="333"/>
        <v>0</v>
      </c>
      <c r="BO296" s="926">
        <f t="shared" si="333"/>
        <v>0</v>
      </c>
      <c r="BP296" s="926">
        <f t="shared" si="333"/>
        <v>0</v>
      </c>
      <c r="BQ296" s="926">
        <f t="shared" si="333"/>
        <v>0</v>
      </c>
      <c r="BR296" s="926">
        <f t="shared" si="333"/>
        <v>0</v>
      </c>
      <c r="BS296" s="926">
        <f t="shared" si="333"/>
        <v>0</v>
      </c>
      <c r="BT296" s="926">
        <f t="shared" si="333"/>
        <v>0</v>
      </c>
      <c r="BU296" s="926">
        <f t="shared" si="333"/>
        <v>0</v>
      </c>
      <c r="BV296" s="926">
        <f t="shared" si="333"/>
        <v>0</v>
      </c>
      <c r="BW296" s="926">
        <f t="shared" si="333"/>
        <v>0</v>
      </c>
      <c r="BX296" s="926">
        <f t="shared" si="333"/>
        <v>0</v>
      </c>
      <c r="BY296" s="926">
        <f t="shared" si="333"/>
        <v>0</v>
      </c>
      <c r="BZ296" s="926">
        <f t="shared" si="333"/>
        <v>0</v>
      </c>
      <c r="CA296" s="926">
        <f t="shared" si="333"/>
        <v>0</v>
      </c>
      <c r="CB296" s="926">
        <f t="shared" si="333"/>
        <v>0</v>
      </c>
      <c r="CC296" s="926">
        <f t="shared" si="333"/>
        <v>0</v>
      </c>
      <c r="CD296" s="840"/>
      <c r="CE296" s="840"/>
      <c r="CF296" s="840"/>
      <c r="CG296" s="840"/>
      <c r="CH296" s="840"/>
      <c r="CI296" s="840"/>
      <c r="CJ296" s="840"/>
      <c r="CK296" s="930"/>
    </row>
    <row r="297" spans="1:89" s="170" customFormat="1" hidden="1">
      <c r="A297" s="1432"/>
      <c r="B297" s="825"/>
      <c r="C297" s="1520" t="s">
        <v>236</v>
      </c>
      <c r="D297" s="840"/>
      <c r="E297" s="210"/>
      <c r="F297" s="840"/>
      <c r="G297" s="840"/>
      <c r="H297" s="210"/>
      <c r="I297" s="840"/>
      <c r="J297" s="840"/>
      <c r="K297" s="840"/>
      <c r="L297" s="840"/>
      <c r="M297" s="840"/>
      <c r="N297" s="845"/>
      <c r="O297" s="845"/>
      <c r="P297" s="840"/>
      <c r="Q297" s="840"/>
      <c r="R297" s="840"/>
      <c r="S297" s="840"/>
      <c r="T297" s="840"/>
      <c r="U297" s="840"/>
      <c r="V297" s="840"/>
      <c r="W297" s="840"/>
      <c r="X297" s="840"/>
      <c r="Y297" s="840"/>
      <c r="Z297" s="840"/>
      <c r="AA297" s="840"/>
      <c r="AB297" s="840"/>
      <c r="AC297" s="840"/>
      <c r="AD297" s="840"/>
      <c r="AE297" s="840"/>
      <c r="AF297" s="840"/>
      <c r="AG297" s="840"/>
      <c r="AH297" s="840"/>
      <c r="AI297" s="840"/>
      <c r="AJ297" s="840"/>
      <c r="AK297" s="840"/>
      <c r="AL297" s="840"/>
      <c r="AM297" s="840"/>
      <c r="AN297" s="840"/>
      <c r="AO297" s="840"/>
      <c r="AP297" s="840"/>
      <c r="AQ297" s="840"/>
      <c r="AR297" s="840"/>
      <c r="AS297" s="840"/>
      <c r="AT297" s="840"/>
      <c r="AU297" s="840"/>
      <c r="AV297" s="840"/>
      <c r="AW297" s="840"/>
      <c r="AX297" s="840"/>
      <c r="AY297" s="840"/>
      <c r="AZ297" s="840"/>
      <c r="BA297" s="840"/>
      <c r="BB297" s="840"/>
      <c r="BC297" s="840"/>
      <c r="BD297" s="840"/>
      <c r="BE297" s="840"/>
      <c r="BF297" s="928">
        <f t="shared" ref="BF297:CC297" si="334">(((BF294*2)+(BF295*1)+(BF296*0)))/(BF294+BF295+BF296)</f>
        <v>2</v>
      </c>
      <c r="BG297" s="928">
        <f t="shared" si="334"/>
        <v>2</v>
      </c>
      <c r="BH297" s="928">
        <f t="shared" si="334"/>
        <v>1.9615384615384615</v>
      </c>
      <c r="BI297" s="928">
        <f t="shared" si="334"/>
        <v>1.8076923076923077</v>
      </c>
      <c r="BJ297" s="928">
        <f t="shared" si="334"/>
        <v>2</v>
      </c>
      <c r="BK297" s="928">
        <f t="shared" si="334"/>
        <v>1.0769230769230769</v>
      </c>
      <c r="BL297" s="928">
        <f t="shared" si="334"/>
        <v>2</v>
      </c>
      <c r="BM297" s="928">
        <f t="shared" si="334"/>
        <v>1.9615384615384615</v>
      </c>
      <c r="BN297" s="928">
        <f t="shared" si="334"/>
        <v>1.8461538461538463</v>
      </c>
      <c r="BO297" s="928">
        <f t="shared" si="334"/>
        <v>1.3076923076923077</v>
      </c>
      <c r="BP297" s="928">
        <f t="shared" si="334"/>
        <v>1.9615384615384615</v>
      </c>
      <c r="BQ297" s="928">
        <f t="shared" si="334"/>
        <v>1.6153846153846154</v>
      </c>
      <c r="BR297" s="928">
        <f t="shared" si="334"/>
        <v>1.8846153846153846</v>
      </c>
      <c r="BS297" s="928">
        <f t="shared" si="334"/>
        <v>1.8076923076923077</v>
      </c>
      <c r="BT297" s="928">
        <f t="shared" si="334"/>
        <v>1.8461538461538463</v>
      </c>
      <c r="BU297" s="928">
        <f t="shared" si="334"/>
        <v>1.8461538461538463</v>
      </c>
      <c r="BV297" s="928">
        <f t="shared" si="334"/>
        <v>2</v>
      </c>
      <c r="BW297" s="928">
        <f t="shared" si="334"/>
        <v>1.5769230769230769</v>
      </c>
      <c r="BX297" s="928">
        <f t="shared" si="334"/>
        <v>1.9230769230769231</v>
      </c>
      <c r="BY297" s="928">
        <f t="shared" si="334"/>
        <v>1.8076923076923077</v>
      </c>
      <c r="BZ297" s="928">
        <f t="shared" si="334"/>
        <v>2</v>
      </c>
      <c r="CA297" s="928">
        <f t="shared" si="334"/>
        <v>1.6153846153846154</v>
      </c>
      <c r="CB297" s="928">
        <f t="shared" si="334"/>
        <v>1.5769230769230769</v>
      </c>
      <c r="CC297" s="928">
        <f t="shared" si="334"/>
        <v>1.4615384615384615</v>
      </c>
      <c r="CD297" s="1521">
        <f>COUNTIF($BF298:$CC298,"Đ")</f>
        <v>19</v>
      </c>
      <c r="CE297" s="1524">
        <f>CD297/COUNTA($BF298:$CC298)</f>
        <v>0.79166666666666663</v>
      </c>
      <c r="CF297" s="1521">
        <f>COUNTIF($BF298:$CC298,"CCG")</f>
        <v>5</v>
      </c>
      <c r="CG297" s="1524">
        <f>CF297/COUNTA($BF298:$CC298)</f>
        <v>0.20833333333333334</v>
      </c>
      <c r="CH297" s="1521">
        <f>COUNTIF($BF298:$CC298,"CĐ")</f>
        <v>0</v>
      </c>
      <c r="CI297" s="1524">
        <f>CH297/COUNTA($BF298:$CC298)</f>
        <v>0</v>
      </c>
      <c r="CJ297" s="1529">
        <f>(((CD297*2)+(CF297*1)+(CH297*0)))/(CD297+CF297+CH297)</f>
        <v>1.7916666666666667</v>
      </c>
      <c r="CK297" s="1532" t="str">
        <f>IF(CJ297&gt;=1.6,"Đạt mục tiêu",IF(CJ297&gt;=1,"Cần cố gắng","Chưa đạt"))</f>
        <v>Đạt mục tiêu</v>
      </c>
    </row>
    <row r="298" spans="1:89" s="170" customFormat="1" ht="43.5" hidden="1" customHeight="1">
      <c r="A298" s="1433"/>
      <c r="B298" s="825"/>
      <c r="C298" s="1520"/>
      <c r="D298" s="840"/>
      <c r="E298" s="210"/>
      <c r="F298" s="840"/>
      <c r="G298" s="840"/>
      <c r="H298" s="210"/>
      <c r="I298" s="840"/>
      <c r="J298" s="840"/>
      <c r="K298" s="840"/>
      <c r="L298" s="840"/>
      <c r="M298" s="840"/>
      <c r="N298" s="845"/>
      <c r="O298" s="845"/>
      <c r="P298" s="840"/>
      <c r="Q298" s="840"/>
      <c r="R298" s="840"/>
      <c r="S298" s="840"/>
      <c r="T298" s="840"/>
      <c r="U298" s="840"/>
      <c r="V298" s="840"/>
      <c r="W298" s="840"/>
      <c r="X298" s="840"/>
      <c r="Y298" s="840"/>
      <c r="Z298" s="840"/>
      <c r="AA298" s="840"/>
      <c r="AB298" s="840"/>
      <c r="AC298" s="840"/>
      <c r="AD298" s="840"/>
      <c r="AE298" s="840"/>
      <c r="AF298" s="840"/>
      <c r="AG298" s="840"/>
      <c r="AH298" s="840"/>
      <c r="AI298" s="840"/>
      <c r="AJ298" s="840"/>
      <c r="AK298" s="840"/>
      <c r="AL298" s="840"/>
      <c r="AM298" s="840"/>
      <c r="AN298" s="840"/>
      <c r="AO298" s="840"/>
      <c r="AP298" s="840"/>
      <c r="AQ298" s="840"/>
      <c r="AR298" s="840"/>
      <c r="AS298" s="840"/>
      <c r="AT298" s="840"/>
      <c r="AU298" s="840"/>
      <c r="AV298" s="840"/>
      <c r="AW298" s="840"/>
      <c r="AX298" s="840"/>
      <c r="AY298" s="840"/>
      <c r="AZ298" s="840"/>
      <c r="BA298" s="840"/>
      <c r="BB298" s="840"/>
      <c r="BC298" s="840"/>
      <c r="BD298" s="840"/>
      <c r="BE298" s="840"/>
      <c r="BF298" s="928" t="str">
        <f t="shared" ref="BF298:CC298" si="335">IF(BF297&lt;1,"CĐ",IF(BF297&lt;1.6,"CCG","Đ"))</f>
        <v>Đ</v>
      </c>
      <c r="BG298" s="928" t="str">
        <f t="shared" si="335"/>
        <v>Đ</v>
      </c>
      <c r="BH298" s="928" t="str">
        <f t="shared" si="335"/>
        <v>Đ</v>
      </c>
      <c r="BI298" s="928" t="str">
        <f t="shared" si="335"/>
        <v>Đ</v>
      </c>
      <c r="BJ298" s="928" t="str">
        <f t="shared" si="335"/>
        <v>Đ</v>
      </c>
      <c r="BK298" s="928" t="str">
        <f t="shared" si="335"/>
        <v>CCG</v>
      </c>
      <c r="BL298" s="928" t="str">
        <f t="shared" si="335"/>
        <v>Đ</v>
      </c>
      <c r="BM298" s="928" t="str">
        <f t="shared" si="335"/>
        <v>Đ</v>
      </c>
      <c r="BN298" s="928" t="str">
        <f t="shared" si="335"/>
        <v>Đ</v>
      </c>
      <c r="BO298" s="928" t="str">
        <f t="shared" si="335"/>
        <v>CCG</v>
      </c>
      <c r="BP298" s="928" t="str">
        <f t="shared" si="335"/>
        <v>Đ</v>
      </c>
      <c r="BQ298" s="928" t="str">
        <f t="shared" si="335"/>
        <v>Đ</v>
      </c>
      <c r="BR298" s="928" t="str">
        <f t="shared" si="335"/>
        <v>Đ</v>
      </c>
      <c r="BS298" s="928" t="str">
        <f t="shared" si="335"/>
        <v>Đ</v>
      </c>
      <c r="BT298" s="928" t="str">
        <f t="shared" si="335"/>
        <v>Đ</v>
      </c>
      <c r="BU298" s="928" t="str">
        <f t="shared" si="335"/>
        <v>Đ</v>
      </c>
      <c r="BV298" s="928" t="str">
        <f t="shared" si="335"/>
        <v>Đ</v>
      </c>
      <c r="BW298" s="928" t="str">
        <f t="shared" si="335"/>
        <v>CCG</v>
      </c>
      <c r="BX298" s="928" t="str">
        <f t="shared" si="335"/>
        <v>Đ</v>
      </c>
      <c r="BY298" s="928" t="str">
        <f t="shared" si="335"/>
        <v>Đ</v>
      </c>
      <c r="BZ298" s="928" t="str">
        <f t="shared" si="335"/>
        <v>Đ</v>
      </c>
      <c r="CA298" s="928" t="str">
        <f t="shared" si="335"/>
        <v>Đ</v>
      </c>
      <c r="CB298" s="928" t="str">
        <f t="shared" si="335"/>
        <v>CCG</v>
      </c>
      <c r="CC298" s="928" t="str">
        <f t="shared" si="335"/>
        <v>CCG</v>
      </c>
      <c r="CD298" s="1521"/>
      <c r="CE298" s="1524"/>
      <c r="CF298" s="1521"/>
      <c r="CG298" s="1524"/>
      <c r="CH298" s="1521"/>
      <c r="CI298" s="1524"/>
      <c r="CJ298" s="1529"/>
      <c r="CK298" s="1532"/>
    </row>
    <row r="299" spans="1:89" s="170" customFormat="1" ht="37.5" hidden="1">
      <c r="A299" s="1431" t="s">
        <v>1396</v>
      </c>
      <c r="B299" s="352"/>
      <c r="C299" s="207" t="s">
        <v>233</v>
      </c>
      <c r="D299" s="842"/>
      <c r="E299" s="175"/>
      <c r="F299" s="842"/>
      <c r="G299" s="842"/>
      <c r="H299" s="175"/>
      <c r="I299" s="842"/>
      <c r="J299" s="842"/>
      <c r="K299" s="842"/>
      <c r="L299" s="842"/>
      <c r="M299" s="840"/>
      <c r="N299" s="845"/>
      <c r="O299" s="845"/>
      <c r="P299" s="842"/>
      <c r="Q299" s="842"/>
      <c r="R299" s="842"/>
      <c r="S299" s="842"/>
      <c r="T299" s="842"/>
      <c r="U299" s="842"/>
      <c r="V299" s="842"/>
      <c r="W299" s="842"/>
      <c r="X299" s="842"/>
      <c r="Y299" s="842"/>
      <c r="Z299" s="842"/>
      <c r="AA299" s="842"/>
      <c r="AB299" s="842"/>
      <c r="AC299" s="842"/>
      <c r="AD299" s="842"/>
      <c r="AE299" s="842"/>
      <c r="AF299" s="842"/>
      <c r="AG299" s="842"/>
      <c r="AH299" s="842"/>
      <c r="AI299" s="842"/>
      <c r="AJ299" s="842"/>
      <c r="AK299" s="842"/>
      <c r="AL299" s="842"/>
      <c r="AM299" s="842"/>
      <c r="AN299" s="842"/>
      <c r="AO299" s="842"/>
      <c r="AP299" s="842"/>
      <c r="AQ299" s="842"/>
      <c r="AR299" s="842"/>
      <c r="AS299" s="842"/>
      <c r="AT299" s="842"/>
      <c r="AU299" s="842"/>
      <c r="AV299" s="842"/>
      <c r="AW299" s="842"/>
      <c r="AX299" s="842"/>
      <c r="AY299" s="842"/>
      <c r="AZ299" s="842"/>
      <c r="BA299" s="842"/>
      <c r="BB299" s="842"/>
      <c r="BC299" s="842"/>
      <c r="BD299" s="842"/>
      <c r="BE299" s="842"/>
      <c r="BF299" s="926">
        <f>COUNTIFS($O$9:$O$256,"x",BF$9:BF$256,"2")</f>
        <v>19</v>
      </c>
      <c r="BG299" s="926">
        <f t="shared" ref="BG299:CC299" si="336">COUNTIFS($O$9:$O$256,"x",BG$9:BG$256,"2")</f>
        <v>24</v>
      </c>
      <c r="BH299" s="926">
        <f t="shared" si="336"/>
        <v>25</v>
      </c>
      <c r="BI299" s="926">
        <f t="shared" si="336"/>
        <v>11</v>
      </c>
      <c r="BJ299" s="926">
        <f t="shared" si="336"/>
        <v>23</v>
      </c>
      <c r="BK299" s="926">
        <f t="shared" si="336"/>
        <v>25</v>
      </c>
      <c r="BL299" s="926">
        <f t="shared" si="336"/>
        <v>24</v>
      </c>
      <c r="BM299" s="926">
        <f t="shared" si="336"/>
        <v>24</v>
      </c>
      <c r="BN299" s="926">
        <f t="shared" si="336"/>
        <v>25</v>
      </c>
      <c r="BO299" s="926">
        <f t="shared" si="336"/>
        <v>25</v>
      </c>
      <c r="BP299" s="926">
        <f t="shared" si="336"/>
        <v>20</v>
      </c>
      <c r="BQ299" s="926">
        <f t="shared" si="336"/>
        <v>17</v>
      </c>
      <c r="BR299" s="926">
        <f t="shared" si="336"/>
        <v>21</v>
      </c>
      <c r="BS299" s="926">
        <f t="shared" si="336"/>
        <v>10</v>
      </c>
      <c r="BT299" s="926">
        <f t="shared" si="336"/>
        <v>6</v>
      </c>
      <c r="BU299" s="926">
        <f t="shared" si="336"/>
        <v>17</v>
      </c>
      <c r="BV299" s="926">
        <f t="shared" si="336"/>
        <v>25</v>
      </c>
      <c r="BW299" s="926">
        <f t="shared" si="336"/>
        <v>14</v>
      </c>
      <c r="BX299" s="926">
        <f t="shared" si="336"/>
        <v>24</v>
      </c>
      <c r="BY299" s="926">
        <f t="shared" si="336"/>
        <v>22</v>
      </c>
      <c r="BZ299" s="926">
        <f t="shared" si="336"/>
        <v>25</v>
      </c>
      <c r="CA299" s="926">
        <f t="shared" si="336"/>
        <v>15</v>
      </c>
      <c r="CB299" s="926">
        <f t="shared" si="336"/>
        <v>16</v>
      </c>
      <c r="CC299" s="926">
        <f t="shared" si="336"/>
        <v>14</v>
      </c>
      <c r="CD299" s="840"/>
      <c r="CE299" s="840"/>
      <c r="CF299" s="840"/>
      <c r="CG299" s="840"/>
      <c r="CH299" s="840"/>
      <c r="CI299" s="840"/>
      <c r="CJ299" s="840"/>
      <c r="CK299" s="840"/>
    </row>
    <row r="300" spans="1:89" s="170" customFormat="1" ht="56.25" hidden="1">
      <c r="A300" s="1432"/>
      <c r="B300" s="352"/>
      <c r="C300" s="207" t="s">
        <v>234</v>
      </c>
      <c r="D300" s="842"/>
      <c r="E300" s="175"/>
      <c r="F300" s="842"/>
      <c r="G300" s="842"/>
      <c r="H300" s="175"/>
      <c r="I300" s="842"/>
      <c r="J300" s="842"/>
      <c r="K300" s="842"/>
      <c r="L300" s="842"/>
      <c r="M300" s="840"/>
      <c r="N300" s="845"/>
      <c r="O300" s="845"/>
      <c r="P300" s="842"/>
      <c r="Q300" s="842"/>
      <c r="R300" s="842"/>
      <c r="S300" s="842"/>
      <c r="T300" s="842"/>
      <c r="U300" s="842"/>
      <c r="V300" s="842"/>
      <c r="W300" s="842"/>
      <c r="X300" s="842"/>
      <c r="Y300" s="842"/>
      <c r="Z300" s="842"/>
      <c r="AA300" s="842"/>
      <c r="AB300" s="842"/>
      <c r="AC300" s="842"/>
      <c r="AD300" s="842"/>
      <c r="AE300" s="842"/>
      <c r="AF300" s="842"/>
      <c r="AG300" s="842"/>
      <c r="AH300" s="842"/>
      <c r="AI300" s="842"/>
      <c r="AJ300" s="842"/>
      <c r="AK300" s="842"/>
      <c r="AL300" s="842"/>
      <c r="AM300" s="842"/>
      <c r="AN300" s="842"/>
      <c r="AO300" s="842"/>
      <c r="AP300" s="842"/>
      <c r="AQ300" s="842"/>
      <c r="AR300" s="842"/>
      <c r="AS300" s="842"/>
      <c r="AT300" s="842"/>
      <c r="AU300" s="842"/>
      <c r="AV300" s="842"/>
      <c r="AW300" s="842"/>
      <c r="AX300" s="842"/>
      <c r="AY300" s="842"/>
      <c r="AZ300" s="842"/>
      <c r="BA300" s="842"/>
      <c r="BB300" s="842"/>
      <c r="BC300" s="842"/>
      <c r="BD300" s="842"/>
      <c r="BE300" s="842"/>
      <c r="BF300" s="926">
        <f>COUNTIFS($O$9:$O$256,"x",BF$9:BF$256,"1")</f>
        <v>6</v>
      </c>
      <c r="BG300" s="926">
        <f t="shared" ref="BG300:CC300" si="337">COUNTIFS($O$9:$O$256,"x",BG$9:BG$256,"1")</f>
        <v>1</v>
      </c>
      <c r="BH300" s="926">
        <f t="shared" si="337"/>
        <v>0</v>
      </c>
      <c r="BI300" s="926">
        <f t="shared" si="337"/>
        <v>14</v>
      </c>
      <c r="BJ300" s="926">
        <f t="shared" si="337"/>
        <v>2</v>
      </c>
      <c r="BK300" s="926">
        <f t="shared" si="337"/>
        <v>0</v>
      </c>
      <c r="BL300" s="926">
        <f t="shared" si="337"/>
        <v>1</v>
      </c>
      <c r="BM300" s="926">
        <f t="shared" si="337"/>
        <v>1</v>
      </c>
      <c r="BN300" s="926">
        <f t="shared" si="337"/>
        <v>0</v>
      </c>
      <c r="BO300" s="926">
        <f t="shared" si="337"/>
        <v>0</v>
      </c>
      <c r="BP300" s="926">
        <f t="shared" si="337"/>
        <v>5</v>
      </c>
      <c r="BQ300" s="926">
        <f t="shared" si="337"/>
        <v>8</v>
      </c>
      <c r="BR300" s="926">
        <f t="shared" si="337"/>
        <v>4</v>
      </c>
      <c r="BS300" s="926">
        <f t="shared" si="337"/>
        <v>15</v>
      </c>
      <c r="BT300" s="926">
        <f t="shared" si="337"/>
        <v>19</v>
      </c>
      <c r="BU300" s="926">
        <f t="shared" si="337"/>
        <v>8</v>
      </c>
      <c r="BV300" s="926">
        <f t="shared" si="337"/>
        <v>0</v>
      </c>
      <c r="BW300" s="926">
        <f t="shared" si="337"/>
        <v>11</v>
      </c>
      <c r="BX300" s="926">
        <f t="shared" si="337"/>
        <v>1</v>
      </c>
      <c r="BY300" s="926">
        <f t="shared" si="337"/>
        <v>3</v>
      </c>
      <c r="BZ300" s="926">
        <f t="shared" si="337"/>
        <v>0</v>
      </c>
      <c r="CA300" s="926">
        <f t="shared" si="337"/>
        <v>10</v>
      </c>
      <c r="CB300" s="926">
        <f t="shared" si="337"/>
        <v>9</v>
      </c>
      <c r="CC300" s="926">
        <f t="shared" si="337"/>
        <v>11</v>
      </c>
      <c r="CD300" s="840"/>
      <c r="CE300" s="840"/>
      <c r="CF300" s="840"/>
      <c r="CG300" s="840"/>
      <c r="CH300" s="840"/>
      <c r="CI300" s="840"/>
      <c r="CJ300" s="840"/>
      <c r="CK300" s="840"/>
    </row>
    <row r="301" spans="1:89" s="170" customFormat="1" ht="56.25" hidden="1">
      <c r="A301" s="1432"/>
      <c r="B301" s="352"/>
      <c r="C301" s="207" t="s">
        <v>235</v>
      </c>
      <c r="D301" s="842"/>
      <c r="E301" s="175"/>
      <c r="F301" s="842"/>
      <c r="G301" s="842"/>
      <c r="H301" s="175"/>
      <c r="I301" s="842"/>
      <c r="J301" s="842"/>
      <c r="K301" s="842"/>
      <c r="L301" s="842"/>
      <c r="M301" s="840"/>
      <c r="N301" s="845"/>
      <c r="O301" s="845"/>
      <c r="P301" s="842"/>
      <c r="Q301" s="842"/>
      <c r="R301" s="842"/>
      <c r="S301" s="842"/>
      <c r="T301" s="842"/>
      <c r="U301" s="842"/>
      <c r="V301" s="842"/>
      <c r="W301" s="842"/>
      <c r="X301" s="842"/>
      <c r="Y301" s="842"/>
      <c r="Z301" s="842"/>
      <c r="AA301" s="842"/>
      <c r="AB301" s="842"/>
      <c r="AC301" s="842"/>
      <c r="AD301" s="842"/>
      <c r="AE301" s="842"/>
      <c r="AF301" s="842"/>
      <c r="AG301" s="842"/>
      <c r="AH301" s="842"/>
      <c r="AI301" s="842"/>
      <c r="AJ301" s="842"/>
      <c r="AK301" s="842"/>
      <c r="AL301" s="842"/>
      <c r="AM301" s="842"/>
      <c r="AN301" s="842"/>
      <c r="AO301" s="842"/>
      <c r="AP301" s="842"/>
      <c r="AQ301" s="842"/>
      <c r="AR301" s="842"/>
      <c r="AS301" s="842"/>
      <c r="AT301" s="842"/>
      <c r="AU301" s="842"/>
      <c r="AV301" s="842"/>
      <c r="AW301" s="842"/>
      <c r="AX301" s="842"/>
      <c r="AY301" s="842"/>
      <c r="AZ301" s="842"/>
      <c r="BA301" s="842"/>
      <c r="BB301" s="842"/>
      <c r="BC301" s="842"/>
      <c r="BD301" s="842"/>
      <c r="BE301" s="842"/>
      <c r="BF301" s="926">
        <f>COUNTIFS($O$9:$O$256,"x",BF$9:BF$256,"0")</f>
        <v>0</v>
      </c>
      <c r="BG301" s="926">
        <f t="shared" ref="BG301:CC301" si="338">COUNTIFS($O$9:$O$256,"x",BG$9:BG$256,"0")</f>
        <v>0</v>
      </c>
      <c r="BH301" s="926">
        <f t="shared" si="338"/>
        <v>0</v>
      </c>
      <c r="BI301" s="926">
        <f t="shared" si="338"/>
        <v>0</v>
      </c>
      <c r="BJ301" s="926">
        <f t="shared" si="338"/>
        <v>0</v>
      </c>
      <c r="BK301" s="926">
        <f t="shared" si="338"/>
        <v>0</v>
      </c>
      <c r="BL301" s="926">
        <f t="shared" si="338"/>
        <v>0</v>
      </c>
      <c r="BM301" s="926">
        <f t="shared" si="338"/>
        <v>0</v>
      </c>
      <c r="BN301" s="926">
        <f t="shared" si="338"/>
        <v>0</v>
      </c>
      <c r="BO301" s="926">
        <f t="shared" si="338"/>
        <v>0</v>
      </c>
      <c r="BP301" s="926">
        <f t="shared" si="338"/>
        <v>0</v>
      </c>
      <c r="BQ301" s="926">
        <f t="shared" si="338"/>
        <v>0</v>
      </c>
      <c r="BR301" s="926">
        <f t="shared" si="338"/>
        <v>0</v>
      </c>
      <c r="BS301" s="926">
        <f t="shared" si="338"/>
        <v>0</v>
      </c>
      <c r="BT301" s="926">
        <f t="shared" si="338"/>
        <v>0</v>
      </c>
      <c r="BU301" s="926">
        <f t="shared" si="338"/>
        <v>0</v>
      </c>
      <c r="BV301" s="926">
        <f t="shared" si="338"/>
        <v>0</v>
      </c>
      <c r="BW301" s="926">
        <f t="shared" si="338"/>
        <v>0</v>
      </c>
      <c r="BX301" s="926">
        <f t="shared" si="338"/>
        <v>0</v>
      </c>
      <c r="BY301" s="926">
        <f t="shared" si="338"/>
        <v>0</v>
      </c>
      <c r="BZ301" s="926">
        <f t="shared" si="338"/>
        <v>0</v>
      </c>
      <c r="CA301" s="926">
        <f t="shared" si="338"/>
        <v>0</v>
      </c>
      <c r="CB301" s="926">
        <f t="shared" si="338"/>
        <v>0</v>
      </c>
      <c r="CC301" s="926">
        <f t="shared" si="338"/>
        <v>0</v>
      </c>
      <c r="CD301" s="840"/>
      <c r="CE301" s="840"/>
      <c r="CF301" s="840"/>
      <c r="CG301" s="840"/>
      <c r="CH301" s="840"/>
      <c r="CI301" s="840"/>
      <c r="CJ301" s="840"/>
      <c r="CK301" s="840"/>
    </row>
    <row r="302" spans="1:89" s="170" customFormat="1" hidden="1">
      <c r="A302" s="1432"/>
      <c r="B302" s="352"/>
      <c r="C302" s="1520" t="s">
        <v>236</v>
      </c>
      <c r="D302" s="842"/>
      <c r="E302" s="175"/>
      <c r="F302" s="842"/>
      <c r="G302" s="842"/>
      <c r="H302" s="175"/>
      <c r="I302" s="842"/>
      <c r="J302" s="842"/>
      <c r="K302" s="842"/>
      <c r="L302" s="842"/>
      <c r="M302" s="840"/>
      <c r="N302" s="845"/>
      <c r="O302" s="845"/>
      <c r="P302" s="842"/>
      <c r="Q302" s="842"/>
      <c r="R302" s="842"/>
      <c r="S302" s="842"/>
      <c r="T302" s="842"/>
      <c r="U302" s="842"/>
      <c r="V302" s="842"/>
      <c r="W302" s="842"/>
      <c r="X302" s="842"/>
      <c r="Y302" s="842"/>
      <c r="Z302" s="842"/>
      <c r="AA302" s="842"/>
      <c r="AB302" s="842"/>
      <c r="AC302" s="842"/>
      <c r="AD302" s="842"/>
      <c r="AE302" s="842"/>
      <c r="AF302" s="842"/>
      <c r="AG302" s="842"/>
      <c r="AH302" s="842"/>
      <c r="AI302" s="842"/>
      <c r="AJ302" s="842"/>
      <c r="AK302" s="842"/>
      <c r="AL302" s="842"/>
      <c r="AM302" s="842"/>
      <c r="AN302" s="842"/>
      <c r="AO302" s="842"/>
      <c r="AP302" s="842"/>
      <c r="AQ302" s="842"/>
      <c r="AR302" s="842"/>
      <c r="AS302" s="842"/>
      <c r="AT302" s="842"/>
      <c r="AU302" s="842"/>
      <c r="AV302" s="842"/>
      <c r="AW302" s="842"/>
      <c r="AX302" s="842"/>
      <c r="AY302" s="842"/>
      <c r="AZ302" s="842"/>
      <c r="BA302" s="842"/>
      <c r="BB302" s="842"/>
      <c r="BC302" s="842"/>
      <c r="BD302" s="842"/>
      <c r="BE302" s="842"/>
      <c r="BF302" s="928">
        <f>(((BF299*2)+(BF300*1)+(BF301*0)))/(BF299+BF300+BF301)</f>
        <v>1.76</v>
      </c>
      <c r="BG302" s="928">
        <f>(((BG299*2)+(BG300*1)+(BG301*0)))/(BG299+BG300+BG301)</f>
        <v>1.96</v>
      </c>
      <c r="BH302" s="928">
        <f>(((BH299*2)+(BH300*1)+(BH301*0)))/(BH299+BH300+BH301)</f>
        <v>2</v>
      </c>
      <c r="BI302" s="928">
        <f>(((BI299*2)+(BI300*1)+(BI301*0)))/(BI299+BI300+BI301)</f>
        <v>1.44</v>
      </c>
      <c r="BJ302" s="928">
        <f>(((BJ299*2)+(BJ300*1)+(BJ301*0)))/(BJ299+BJ300+BJ301)</f>
        <v>1.92</v>
      </c>
      <c r="BK302" s="928">
        <f t="shared" ref="BK302:CC302" si="339">(((BK299*2)+(BK300*1)+(BK301*0)))/(BK299+BK300+BK301)</f>
        <v>2</v>
      </c>
      <c r="BL302" s="928">
        <f t="shared" si="339"/>
        <v>1.96</v>
      </c>
      <c r="BM302" s="928">
        <f t="shared" si="339"/>
        <v>1.96</v>
      </c>
      <c r="BN302" s="928">
        <f t="shared" si="339"/>
        <v>2</v>
      </c>
      <c r="BO302" s="928">
        <f t="shared" si="339"/>
        <v>2</v>
      </c>
      <c r="BP302" s="928">
        <f t="shared" si="339"/>
        <v>1.8</v>
      </c>
      <c r="BQ302" s="928">
        <f t="shared" si="339"/>
        <v>1.68</v>
      </c>
      <c r="BR302" s="928">
        <f t="shared" si="339"/>
        <v>1.84</v>
      </c>
      <c r="BS302" s="928">
        <f t="shared" si="339"/>
        <v>1.4</v>
      </c>
      <c r="BT302" s="928">
        <f t="shared" si="339"/>
        <v>1.24</v>
      </c>
      <c r="BU302" s="928">
        <f t="shared" si="339"/>
        <v>1.68</v>
      </c>
      <c r="BV302" s="928">
        <f t="shared" si="339"/>
        <v>2</v>
      </c>
      <c r="BW302" s="928">
        <f t="shared" si="339"/>
        <v>1.56</v>
      </c>
      <c r="BX302" s="928">
        <f t="shared" si="339"/>
        <v>1.96</v>
      </c>
      <c r="BY302" s="928">
        <f t="shared" si="339"/>
        <v>1.88</v>
      </c>
      <c r="BZ302" s="928">
        <f t="shared" si="339"/>
        <v>2</v>
      </c>
      <c r="CA302" s="928">
        <f t="shared" si="339"/>
        <v>1.6</v>
      </c>
      <c r="CB302" s="928">
        <f t="shared" si="339"/>
        <v>1.64</v>
      </c>
      <c r="CC302" s="928">
        <f t="shared" si="339"/>
        <v>1.56</v>
      </c>
      <c r="CD302" s="1521">
        <f>COUNTIF($BF303:$CC303,"Đ")</f>
        <v>19</v>
      </c>
      <c r="CE302" s="1524">
        <f>CD302/COUNTA($BF303:$CC303)</f>
        <v>0.79166666666666663</v>
      </c>
      <c r="CF302" s="1521">
        <f>COUNTIF($BF303:$CC303,"CCG")</f>
        <v>5</v>
      </c>
      <c r="CG302" s="1524">
        <f>CF302/COUNTA($BF303:$CC303)</f>
        <v>0.20833333333333334</v>
      </c>
      <c r="CH302" s="1521">
        <f>COUNTIF($BF303:$CC303,"CĐ")</f>
        <v>0</v>
      </c>
      <c r="CI302" s="1524">
        <f>CH302/COUNTA($BF303:$CC303)</f>
        <v>0</v>
      </c>
      <c r="CJ302" s="1529">
        <f>(((CD302*2)+(CF302*1)+(CH302*0)))/(CD302+CF302+CH302)</f>
        <v>1.7916666666666667</v>
      </c>
      <c r="CK302" s="1529" t="str">
        <f>IF(CJ302&gt;=1.6,"Đạt mục tiêu",IF(CJ302&gt;=1,"Cần cố gắng","Chưa đạt"))</f>
        <v>Đạt mục tiêu</v>
      </c>
    </row>
    <row r="303" spans="1:89" s="170" customFormat="1" hidden="1">
      <c r="A303" s="1433"/>
      <c r="B303" s="352"/>
      <c r="C303" s="1520"/>
      <c r="D303" s="842"/>
      <c r="E303" s="175"/>
      <c r="F303" s="842"/>
      <c r="G303" s="842"/>
      <c r="H303" s="175"/>
      <c r="I303" s="842"/>
      <c r="J303" s="842"/>
      <c r="K303" s="842"/>
      <c r="L303" s="842"/>
      <c r="M303" s="840"/>
      <c r="N303" s="845"/>
      <c r="O303" s="845"/>
      <c r="P303" s="842"/>
      <c r="Q303" s="842"/>
      <c r="R303" s="842"/>
      <c r="S303" s="842"/>
      <c r="T303" s="842"/>
      <c r="U303" s="842"/>
      <c r="V303" s="842"/>
      <c r="W303" s="842"/>
      <c r="X303" s="842"/>
      <c r="Y303" s="842"/>
      <c r="Z303" s="842"/>
      <c r="AA303" s="842"/>
      <c r="AB303" s="842"/>
      <c r="AC303" s="842"/>
      <c r="AD303" s="842"/>
      <c r="AE303" s="842"/>
      <c r="AF303" s="842"/>
      <c r="AG303" s="842"/>
      <c r="AH303" s="842"/>
      <c r="AI303" s="842"/>
      <c r="AJ303" s="842"/>
      <c r="AK303" s="842"/>
      <c r="AL303" s="842"/>
      <c r="AM303" s="842"/>
      <c r="AN303" s="842"/>
      <c r="AO303" s="842"/>
      <c r="AP303" s="842"/>
      <c r="AQ303" s="842"/>
      <c r="AR303" s="842"/>
      <c r="AS303" s="842"/>
      <c r="AT303" s="842"/>
      <c r="AU303" s="842"/>
      <c r="AV303" s="842"/>
      <c r="AW303" s="842"/>
      <c r="AX303" s="842"/>
      <c r="AY303" s="842"/>
      <c r="AZ303" s="842"/>
      <c r="BA303" s="842"/>
      <c r="BB303" s="842"/>
      <c r="BC303" s="842"/>
      <c r="BD303" s="842"/>
      <c r="BE303" s="842"/>
      <c r="BF303" s="928" t="str">
        <f>IF(BF302&lt;1,"CĐ",IF(BF302&lt;1.6,"CCG","Đ"))</f>
        <v>Đ</v>
      </c>
      <c r="BG303" s="928" t="str">
        <f>IF(BG302&lt;1,"CĐ",IF(BG302&lt;1.6,"CCG","Đ"))</f>
        <v>Đ</v>
      </c>
      <c r="BH303" s="928" t="str">
        <f>IF(BH302&lt;1,"CĐ",IF(BH302&lt;1.6,"CCG","Đ"))</f>
        <v>Đ</v>
      </c>
      <c r="BI303" s="928" t="str">
        <f>IF(BI302&lt;1,"CĐ",IF(BI302&lt;1.6,"CCG","Đ"))</f>
        <v>CCG</v>
      </c>
      <c r="BJ303" s="928" t="str">
        <f>IF(BJ302&lt;1,"CĐ",IF(BJ302&lt;1.6,"CCG","Đ"))</f>
        <v>Đ</v>
      </c>
      <c r="BK303" s="928" t="str">
        <f t="shared" ref="BK303:CC303" si="340">IF(BK302&lt;1,"CĐ",IF(BK302&lt;1.6,"CCG","Đ"))</f>
        <v>Đ</v>
      </c>
      <c r="BL303" s="928" t="str">
        <f t="shared" si="340"/>
        <v>Đ</v>
      </c>
      <c r="BM303" s="928" t="str">
        <f t="shared" si="340"/>
        <v>Đ</v>
      </c>
      <c r="BN303" s="928" t="str">
        <f t="shared" si="340"/>
        <v>Đ</v>
      </c>
      <c r="BO303" s="928" t="str">
        <f t="shared" si="340"/>
        <v>Đ</v>
      </c>
      <c r="BP303" s="928" t="str">
        <f t="shared" si="340"/>
        <v>Đ</v>
      </c>
      <c r="BQ303" s="928" t="str">
        <f t="shared" si="340"/>
        <v>Đ</v>
      </c>
      <c r="BR303" s="928" t="str">
        <f t="shared" si="340"/>
        <v>Đ</v>
      </c>
      <c r="BS303" s="928" t="str">
        <f t="shared" si="340"/>
        <v>CCG</v>
      </c>
      <c r="BT303" s="928" t="str">
        <f t="shared" si="340"/>
        <v>CCG</v>
      </c>
      <c r="BU303" s="928" t="str">
        <f t="shared" si="340"/>
        <v>Đ</v>
      </c>
      <c r="BV303" s="928" t="str">
        <f t="shared" si="340"/>
        <v>Đ</v>
      </c>
      <c r="BW303" s="928" t="str">
        <f t="shared" si="340"/>
        <v>CCG</v>
      </c>
      <c r="BX303" s="928" t="str">
        <f t="shared" si="340"/>
        <v>Đ</v>
      </c>
      <c r="BY303" s="928" t="str">
        <f t="shared" si="340"/>
        <v>Đ</v>
      </c>
      <c r="BZ303" s="928" t="str">
        <f t="shared" si="340"/>
        <v>Đ</v>
      </c>
      <c r="CA303" s="928" t="str">
        <f t="shared" si="340"/>
        <v>Đ</v>
      </c>
      <c r="CB303" s="928" t="str">
        <f t="shared" si="340"/>
        <v>Đ</v>
      </c>
      <c r="CC303" s="928" t="str">
        <f t="shared" si="340"/>
        <v>CCG</v>
      </c>
      <c r="CD303" s="1521"/>
      <c r="CE303" s="1524"/>
      <c r="CF303" s="1521"/>
      <c r="CG303" s="1524"/>
      <c r="CH303" s="1521"/>
      <c r="CI303" s="1524"/>
      <c r="CJ303" s="1529"/>
      <c r="CK303" s="1529"/>
    </row>
    <row r="304" spans="1:89" s="170" customFormat="1" ht="37.5" hidden="1">
      <c r="A304" s="1431" t="s">
        <v>1438</v>
      </c>
      <c r="B304" s="825"/>
      <c r="C304" s="207" t="s">
        <v>233</v>
      </c>
      <c r="D304" s="840"/>
      <c r="E304" s="210"/>
      <c r="F304" s="840"/>
      <c r="G304" s="840"/>
      <c r="H304" s="210"/>
      <c r="I304" s="840"/>
      <c r="J304" s="840"/>
      <c r="K304" s="840"/>
      <c r="L304" s="840"/>
      <c r="M304" s="840"/>
      <c r="N304" s="845"/>
      <c r="O304" s="845"/>
      <c r="P304" s="840"/>
      <c r="Q304" s="840"/>
      <c r="R304" s="840"/>
      <c r="S304" s="840"/>
      <c r="T304" s="840"/>
      <c r="U304" s="840"/>
      <c r="V304" s="840"/>
      <c r="W304" s="840"/>
      <c r="X304" s="840"/>
      <c r="Y304" s="840"/>
      <c r="Z304" s="840"/>
      <c r="AA304" s="840"/>
      <c r="AB304" s="840"/>
      <c r="AC304" s="840"/>
      <c r="AD304" s="840"/>
      <c r="AE304" s="840"/>
      <c r="AF304" s="840"/>
      <c r="AG304" s="840"/>
      <c r="AH304" s="840"/>
      <c r="AI304" s="840"/>
      <c r="AJ304" s="840"/>
      <c r="AK304" s="840"/>
      <c r="AL304" s="840"/>
      <c r="AM304" s="840"/>
      <c r="AN304" s="840"/>
      <c r="AO304" s="840"/>
      <c r="AP304" s="840"/>
      <c r="AQ304" s="840"/>
      <c r="AR304" s="840"/>
      <c r="AS304" s="840"/>
      <c r="AT304" s="840"/>
      <c r="AU304" s="840"/>
      <c r="AV304" s="840"/>
      <c r="AW304" s="840"/>
      <c r="AX304" s="840"/>
      <c r="AY304" s="840"/>
      <c r="AZ304" s="840"/>
      <c r="BA304" s="840"/>
      <c r="BB304" s="840"/>
      <c r="BC304" s="840"/>
      <c r="BD304" s="840"/>
      <c r="BE304" s="840"/>
      <c r="BF304" s="933">
        <f>COUNTIFS($P$9:$P$256,"x",BF$9:BF$256,"2")</f>
        <v>17</v>
      </c>
      <c r="BG304" s="933">
        <f t="shared" ref="BG304:CC304" si="341">COUNTIFS($P$9:$P$256,"x",BG$9:BG$256,"2")</f>
        <v>19</v>
      </c>
      <c r="BH304" s="933">
        <f t="shared" si="341"/>
        <v>14</v>
      </c>
      <c r="BI304" s="933">
        <f t="shared" si="341"/>
        <v>18</v>
      </c>
      <c r="BJ304" s="933">
        <f t="shared" si="341"/>
        <v>19</v>
      </c>
      <c r="BK304" s="933">
        <f t="shared" si="341"/>
        <v>16</v>
      </c>
      <c r="BL304" s="933">
        <f t="shared" si="341"/>
        <v>21</v>
      </c>
      <c r="BM304" s="933">
        <f t="shared" si="341"/>
        <v>21</v>
      </c>
      <c r="BN304" s="933">
        <f t="shared" si="341"/>
        <v>19</v>
      </c>
      <c r="BO304" s="933">
        <f t="shared" si="341"/>
        <v>18</v>
      </c>
      <c r="BP304" s="933">
        <f t="shared" si="341"/>
        <v>19</v>
      </c>
      <c r="BQ304" s="933">
        <f t="shared" si="341"/>
        <v>12</v>
      </c>
      <c r="BR304" s="933">
        <f t="shared" si="341"/>
        <v>21</v>
      </c>
      <c r="BS304" s="933">
        <f t="shared" si="341"/>
        <v>12</v>
      </c>
      <c r="BT304" s="933">
        <f t="shared" si="341"/>
        <v>12</v>
      </c>
      <c r="BU304" s="933">
        <f t="shared" si="341"/>
        <v>14</v>
      </c>
      <c r="BV304" s="933">
        <f t="shared" si="341"/>
        <v>20</v>
      </c>
      <c r="BW304" s="933">
        <f t="shared" si="341"/>
        <v>13</v>
      </c>
      <c r="BX304" s="933">
        <f t="shared" si="341"/>
        <v>21</v>
      </c>
      <c r="BY304" s="933">
        <f t="shared" si="341"/>
        <v>17</v>
      </c>
      <c r="BZ304" s="933">
        <f t="shared" si="341"/>
        <v>22</v>
      </c>
      <c r="CA304" s="933">
        <f t="shared" si="341"/>
        <v>14</v>
      </c>
      <c r="CB304" s="933">
        <f t="shared" si="341"/>
        <v>14</v>
      </c>
      <c r="CC304" s="933">
        <f t="shared" si="341"/>
        <v>19</v>
      </c>
      <c r="CD304" s="840"/>
      <c r="CE304" s="840"/>
      <c r="CF304" s="840"/>
      <c r="CG304" s="840"/>
      <c r="CH304" s="840"/>
      <c r="CI304" s="840"/>
      <c r="CJ304" s="840"/>
      <c r="CK304" s="930"/>
    </row>
    <row r="305" spans="1:89" s="170" customFormat="1" ht="56.25" hidden="1">
      <c r="A305" s="1432"/>
      <c r="B305" s="825"/>
      <c r="C305" s="207" t="s">
        <v>234</v>
      </c>
      <c r="D305" s="840"/>
      <c r="E305" s="210"/>
      <c r="F305" s="840"/>
      <c r="G305" s="840"/>
      <c r="H305" s="210"/>
      <c r="I305" s="840"/>
      <c r="J305" s="840"/>
      <c r="K305" s="840"/>
      <c r="L305" s="840"/>
      <c r="M305" s="840"/>
      <c r="N305" s="845"/>
      <c r="O305" s="845"/>
      <c r="P305" s="840"/>
      <c r="Q305" s="840"/>
      <c r="R305" s="840"/>
      <c r="S305" s="840"/>
      <c r="T305" s="840"/>
      <c r="U305" s="840"/>
      <c r="V305" s="840"/>
      <c r="W305" s="840"/>
      <c r="X305" s="840"/>
      <c r="Y305" s="840"/>
      <c r="Z305" s="840"/>
      <c r="AA305" s="840"/>
      <c r="AB305" s="840"/>
      <c r="AC305" s="840"/>
      <c r="AD305" s="840"/>
      <c r="AE305" s="840"/>
      <c r="AF305" s="840"/>
      <c r="AG305" s="840"/>
      <c r="AH305" s="840"/>
      <c r="AI305" s="840"/>
      <c r="AJ305" s="840"/>
      <c r="AK305" s="840"/>
      <c r="AL305" s="840"/>
      <c r="AM305" s="840"/>
      <c r="AN305" s="840"/>
      <c r="AO305" s="840"/>
      <c r="AP305" s="840"/>
      <c r="AQ305" s="840"/>
      <c r="AR305" s="840"/>
      <c r="AS305" s="840"/>
      <c r="AT305" s="840"/>
      <c r="AU305" s="840"/>
      <c r="AV305" s="840"/>
      <c r="AW305" s="840"/>
      <c r="AX305" s="840"/>
      <c r="AY305" s="840"/>
      <c r="AZ305" s="840"/>
      <c r="BA305" s="840"/>
      <c r="BB305" s="840"/>
      <c r="BC305" s="840"/>
      <c r="BD305" s="840"/>
      <c r="BE305" s="840"/>
      <c r="BF305" s="933">
        <f>COUNTIFS($P$9:$P$256,"x",BF$9:BF$256,"1")</f>
        <v>5</v>
      </c>
      <c r="BG305" s="933">
        <f t="shared" ref="BG305:CC305" si="342">COUNTIFS($P$9:$P$256,"x",BG$9:BG$256,"1")</f>
        <v>3</v>
      </c>
      <c r="BH305" s="933">
        <f t="shared" si="342"/>
        <v>8</v>
      </c>
      <c r="BI305" s="933">
        <f t="shared" si="342"/>
        <v>4</v>
      </c>
      <c r="BJ305" s="933">
        <f t="shared" si="342"/>
        <v>3</v>
      </c>
      <c r="BK305" s="933">
        <f t="shared" si="342"/>
        <v>6</v>
      </c>
      <c r="BL305" s="933">
        <f t="shared" si="342"/>
        <v>1</v>
      </c>
      <c r="BM305" s="933">
        <f t="shared" si="342"/>
        <v>1</v>
      </c>
      <c r="BN305" s="933">
        <f t="shared" si="342"/>
        <v>3</v>
      </c>
      <c r="BO305" s="933">
        <f t="shared" si="342"/>
        <v>4</v>
      </c>
      <c r="BP305" s="933">
        <f t="shared" si="342"/>
        <v>3</v>
      </c>
      <c r="BQ305" s="933">
        <f t="shared" si="342"/>
        <v>10</v>
      </c>
      <c r="BR305" s="933">
        <f t="shared" si="342"/>
        <v>1</v>
      </c>
      <c r="BS305" s="933">
        <f t="shared" si="342"/>
        <v>10</v>
      </c>
      <c r="BT305" s="933">
        <f t="shared" si="342"/>
        <v>10</v>
      </c>
      <c r="BU305" s="933">
        <f t="shared" si="342"/>
        <v>8</v>
      </c>
      <c r="BV305" s="933">
        <f t="shared" si="342"/>
        <v>2</v>
      </c>
      <c r="BW305" s="933">
        <f t="shared" si="342"/>
        <v>9</v>
      </c>
      <c r="BX305" s="933">
        <f t="shared" si="342"/>
        <v>1</v>
      </c>
      <c r="BY305" s="933">
        <f t="shared" si="342"/>
        <v>5</v>
      </c>
      <c r="BZ305" s="933">
        <f t="shared" si="342"/>
        <v>0</v>
      </c>
      <c r="CA305" s="933">
        <f t="shared" si="342"/>
        <v>8</v>
      </c>
      <c r="CB305" s="933">
        <f t="shared" si="342"/>
        <v>8</v>
      </c>
      <c r="CC305" s="933">
        <f t="shared" si="342"/>
        <v>3</v>
      </c>
      <c r="CD305" s="840"/>
      <c r="CE305" s="840"/>
      <c r="CF305" s="840"/>
      <c r="CG305" s="840"/>
      <c r="CH305" s="840"/>
      <c r="CI305" s="840"/>
      <c r="CJ305" s="840"/>
      <c r="CK305" s="930"/>
    </row>
    <row r="306" spans="1:89" s="170" customFormat="1" ht="56.25" hidden="1">
      <c r="A306" s="1432"/>
      <c r="B306" s="825"/>
      <c r="C306" s="207" t="s">
        <v>235</v>
      </c>
      <c r="D306" s="840"/>
      <c r="E306" s="210"/>
      <c r="F306" s="840"/>
      <c r="G306" s="840"/>
      <c r="H306" s="210"/>
      <c r="I306" s="840"/>
      <c r="J306" s="840"/>
      <c r="K306" s="840"/>
      <c r="L306" s="840"/>
      <c r="M306" s="840"/>
      <c r="N306" s="845"/>
      <c r="O306" s="845"/>
      <c r="P306" s="840"/>
      <c r="Q306" s="840"/>
      <c r="R306" s="840"/>
      <c r="S306" s="840"/>
      <c r="T306" s="840"/>
      <c r="U306" s="840"/>
      <c r="V306" s="840"/>
      <c r="W306" s="840"/>
      <c r="X306" s="840"/>
      <c r="Y306" s="840"/>
      <c r="Z306" s="840"/>
      <c r="AA306" s="840"/>
      <c r="AB306" s="840"/>
      <c r="AC306" s="840"/>
      <c r="AD306" s="840"/>
      <c r="AE306" s="840"/>
      <c r="AF306" s="840"/>
      <c r="AG306" s="840"/>
      <c r="AH306" s="840"/>
      <c r="AI306" s="840"/>
      <c r="AJ306" s="840"/>
      <c r="AK306" s="840"/>
      <c r="AL306" s="840"/>
      <c r="AM306" s="840"/>
      <c r="AN306" s="840"/>
      <c r="AO306" s="840"/>
      <c r="AP306" s="840"/>
      <c r="AQ306" s="840"/>
      <c r="AR306" s="840"/>
      <c r="AS306" s="840"/>
      <c r="AT306" s="840"/>
      <c r="AU306" s="840"/>
      <c r="AV306" s="840"/>
      <c r="AW306" s="840"/>
      <c r="AX306" s="840"/>
      <c r="AY306" s="840"/>
      <c r="AZ306" s="840"/>
      <c r="BA306" s="840"/>
      <c r="BB306" s="840"/>
      <c r="BC306" s="840"/>
      <c r="BD306" s="840"/>
      <c r="BE306" s="840"/>
      <c r="BF306" s="933">
        <f>COUNTIFS($P$9:$P$256,"x",BF$9:BF$256,"0")</f>
        <v>0</v>
      </c>
      <c r="BG306" s="933">
        <f t="shared" ref="BG306:CC306" si="343">COUNTIFS($P$9:$P$256,"x",BG$9:BG$256,"0")</f>
        <v>0</v>
      </c>
      <c r="BH306" s="933">
        <f t="shared" si="343"/>
        <v>0</v>
      </c>
      <c r="BI306" s="933">
        <f t="shared" si="343"/>
        <v>0</v>
      </c>
      <c r="BJ306" s="933">
        <f t="shared" si="343"/>
        <v>0</v>
      </c>
      <c r="BK306" s="933">
        <f t="shared" si="343"/>
        <v>0</v>
      </c>
      <c r="BL306" s="933">
        <f t="shared" si="343"/>
        <v>0</v>
      </c>
      <c r="BM306" s="933">
        <f t="shared" si="343"/>
        <v>0</v>
      </c>
      <c r="BN306" s="933">
        <f t="shared" si="343"/>
        <v>0</v>
      </c>
      <c r="BO306" s="933">
        <f t="shared" si="343"/>
        <v>0</v>
      </c>
      <c r="BP306" s="933">
        <f t="shared" si="343"/>
        <v>0</v>
      </c>
      <c r="BQ306" s="933">
        <f t="shared" si="343"/>
        <v>0</v>
      </c>
      <c r="BR306" s="933">
        <f t="shared" si="343"/>
        <v>0</v>
      </c>
      <c r="BS306" s="933">
        <f t="shared" si="343"/>
        <v>0</v>
      </c>
      <c r="BT306" s="933">
        <f t="shared" si="343"/>
        <v>0</v>
      </c>
      <c r="BU306" s="933">
        <f t="shared" si="343"/>
        <v>0</v>
      </c>
      <c r="BV306" s="933">
        <f t="shared" si="343"/>
        <v>0</v>
      </c>
      <c r="BW306" s="933">
        <f t="shared" si="343"/>
        <v>0</v>
      </c>
      <c r="BX306" s="933">
        <f t="shared" si="343"/>
        <v>0</v>
      </c>
      <c r="BY306" s="933">
        <f t="shared" si="343"/>
        <v>0</v>
      </c>
      <c r="BZ306" s="933">
        <f t="shared" si="343"/>
        <v>0</v>
      </c>
      <c r="CA306" s="933">
        <f t="shared" si="343"/>
        <v>0</v>
      </c>
      <c r="CB306" s="933">
        <f t="shared" si="343"/>
        <v>0</v>
      </c>
      <c r="CC306" s="933">
        <f t="shared" si="343"/>
        <v>0</v>
      </c>
      <c r="CD306" s="840"/>
      <c r="CE306" s="840"/>
      <c r="CF306" s="840"/>
      <c r="CG306" s="840"/>
      <c r="CH306" s="840"/>
      <c r="CI306" s="840"/>
      <c r="CJ306" s="840"/>
      <c r="CK306" s="930"/>
    </row>
    <row r="307" spans="1:89" s="170" customFormat="1" ht="24" hidden="1">
      <c r="A307" s="1432"/>
      <c r="B307" s="825"/>
      <c r="C307" s="1520" t="s">
        <v>236</v>
      </c>
      <c r="D307" s="840"/>
      <c r="E307" s="210"/>
      <c r="F307" s="840"/>
      <c r="G307" s="840"/>
      <c r="H307" s="210"/>
      <c r="I307" s="840"/>
      <c r="J307" s="840"/>
      <c r="K307" s="840"/>
      <c r="L307" s="840"/>
      <c r="M307" s="840"/>
      <c r="N307" s="845"/>
      <c r="O307" s="845"/>
      <c r="P307" s="840"/>
      <c r="Q307" s="840"/>
      <c r="R307" s="840"/>
      <c r="S307" s="840"/>
      <c r="T307" s="840"/>
      <c r="U307" s="840"/>
      <c r="V307" s="840"/>
      <c r="W307" s="840"/>
      <c r="X307" s="840"/>
      <c r="Y307" s="840"/>
      <c r="Z307" s="840"/>
      <c r="AA307" s="840"/>
      <c r="AB307" s="840"/>
      <c r="AC307" s="840"/>
      <c r="AD307" s="840"/>
      <c r="AE307" s="840"/>
      <c r="AF307" s="840"/>
      <c r="AG307" s="840"/>
      <c r="AH307" s="840"/>
      <c r="AI307" s="840"/>
      <c r="AJ307" s="840"/>
      <c r="AK307" s="840"/>
      <c r="AL307" s="840"/>
      <c r="AM307" s="840"/>
      <c r="AN307" s="840"/>
      <c r="AO307" s="840"/>
      <c r="AP307" s="840"/>
      <c r="AQ307" s="840"/>
      <c r="AR307" s="840"/>
      <c r="AS307" s="840"/>
      <c r="AT307" s="840"/>
      <c r="AU307" s="840"/>
      <c r="AV307" s="840"/>
      <c r="AW307" s="840"/>
      <c r="AX307" s="840"/>
      <c r="AY307" s="840"/>
      <c r="AZ307" s="840"/>
      <c r="BA307" s="840"/>
      <c r="BB307" s="840"/>
      <c r="BC307" s="840"/>
      <c r="BD307" s="840"/>
      <c r="BE307" s="840"/>
      <c r="BF307" s="931">
        <f>(((BF304*2)+(BF305*1)+(BF306*0)))/(BF304+BF305+BF306)</f>
        <v>1.7727272727272727</v>
      </c>
      <c r="BG307" s="931">
        <f t="shared" ref="BG307:CC307" si="344">(((BG304*2)+(BG305*1)+(BG306*0)))/(BG304+BG305+BG306)</f>
        <v>1.8636363636363635</v>
      </c>
      <c r="BH307" s="931">
        <f t="shared" si="344"/>
        <v>1.6363636363636365</v>
      </c>
      <c r="BI307" s="931">
        <f t="shared" si="344"/>
        <v>1.8181818181818181</v>
      </c>
      <c r="BJ307" s="931">
        <f t="shared" si="344"/>
        <v>1.8636363636363635</v>
      </c>
      <c r="BK307" s="931">
        <f t="shared" si="344"/>
        <v>1.7272727272727273</v>
      </c>
      <c r="BL307" s="931">
        <f t="shared" si="344"/>
        <v>1.9545454545454546</v>
      </c>
      <c r="BM307" s="931">
        <f t="shared" si="344"/>
        <v>1.9545454545454546</v>
      </c>
      <c r="BN307" s="931">
        <f t="shared" si="344"/>
        <v>1.8636363636363635</v>
      </c>
      <c r="BO307" s="931">
        <f t="shared" si="344"/>
        <v>1.8181818181818181</v>
      </c>
      <c r="BP307" s="931">
        <f t="shared" si="344"/>
        <v>1.8636363636363635</v>
      </c>
      <c r="BQ307" s="931">
        <f t="shared" si="344"/>
        <v>1.5454545454545454</v>
      </c>
      <c r="BR307" s="931">
        <f t="shared" si="344"/>
        <v>1.9545454545454546</v>
      </c>
      <c r="BS307" s="931">
        <f t="shared" si="344"/>
        <v>1.5454545454545454</v>
      </c>
      <c r="BT307" s="931">
        <f t="shared" si="344"/>
        <v>1.5454545454545454</v>
      </c>
      <c r="BU307" s="931">
        <f t="shared" si="344"/>
        <v>1.6363636363636365</v>
      </c>
      <c r="BV307" s="931">
        <f t="shared" si="344"/>
        <v>1.9090909090909092</v>
      </c>
      <c r="BW307" s="931">
        <f t="shared" si="344"/>
        <v>1.5909090909090908</v>
      </c>
      <c r="BX307" s="931">
        <f t="shared" si="344"/>
        <v>1.9545454545454546</v>
      </c>
      <c r="BY307" s="931">
        <f t="shared" si="344"/>
        <v>1.7727272727272727</v>
      </c>
      <c r="BZ307" s="931">
        <f t="shared" si="344"/>
        <v>2</v>
      </c>
      <c r="CA307" s="931">
        <f t="shared" si="344"/>
        <v>1.6363636363636365</v>
      </c>
      <c r="CB307" s="931">
        <f t="shared" si="344"/>
        <v>1.6363636363636365</v>
      </c>
      <c r="CC307" s="931">
        <f t="shared" si="344"/>
        <v>1.8636363636363635</v>
      </c>
      <c r="CD307" s="1521">
        <f>COUNTIF(BF308:CC308,"Đ")</f>
        <v>20</v>
      </c>
      <c r="CE307" s="1534">
        <f>CD307/COUNTA($BF308:$CC308)</f>
        <v>0.83333333333333337</v>
      </c>
      <c r="CF307" s="1521">
        <f>COUNTIF(BF308:CC308,"CCG")</f>
        <v>4</v>
      </c>
      <c r="CG307" s="1524">
        <f>CF307/COUNTA($BF308:$CC308)</f>
        <v>0.16666666666666666</v>
      </c>
      <c r="CH307" s="1521">
        <f>COUNTIF(BF308:CC308,"CĐ")</f>
        <v>0</v>
      </c>
      <c r="CI307" s="1524">
        <f>CH307/COUNTA($BF308:$CC308)</f>
        <v>0</v>
      </c>
      <c r="CJ307" s="1529">
        <f>(((CD307*2)+(CF307*1)+(CH307*0)))/(CD307+CF307+CH307)</f>
        <v>1.8333333333333333</v>
      </c>
      <c r="CK307" s="1532" t="s">
        <v>1440</v>
      </c>
    </row>
    <row r="308" spans="1:89" s="170" customFormat="1" ht="36.75" hidden="1">
      <c r="A308" s="1433"/>
      <c r="B308" s="825"/>
      <c r="C308" s="1520"/>
      <c r="D308" s="840"/>
      <c r="E308" s="210"/>
      <c r="F308" s="840"/>
      <c r="G308" s="840"/>
      <c r="H308" s="210"/>
      <c r="I308" s="840"/>
      <c r="J308" s="840"/>
      <c r="K308" s="840"/>
      <c r="L308" s="840"/>
      <c r="M308" s="840"/>
      <c r="N308" s="845"/>
      <c r="O308" s="845"/>
      <c r="P308" s="840"/>
      <c r="Q308" s="840"/>
      <c r="R308" s="840"/>
      <c r="S308" s="840"/>
      <c r="T308" s="840"/>
      <c r="U308" s="840"/>
      <c r="V308" s="840"/>
      <c r="W308" s="840"/>
      <c r="X308" s="840"/>
      <c r="Y308" s="840"/>
      <c r="Z308" s="840"/>
      <c r="AA308" s="840"/>
      <c r="AB308" s="840"/>
      <c r="AC308" s="840"/>
      <c r="AD308" s="840"/>
      <c r="AE308" s="840"/>
      <c r="AF308" s="840"/>
      <c r="AG308" s="840"/>
      <c r="AH308" s="840"/>
      <c r="AI308" s="840"/>
      <c r="AJ308" s="840"/>
      <c r="AK308" s="840"/>
      <c r="AL308" s="840"/>
      <c r="AM308" s="840"/>
      <c r="AN308" s="840"/>
      <c r="AO308" s="840"/>
      <c r="AP308" s="840"/>
      <c r="AQ308" s="840"/>
      <c r="AR308" s="840"/>
      <c r="AS308" s="840"/>
      <c r="AT308" s="840"/>
      <c r="AU308" s="840"/>
      <c r="AV308" s="840"/>
      <c r="AW308" s="840"/>
      <c r="AX308" s="840"/>
      <c r="AY308" s="840"/>
      <c r="AZ308" s="840"/>
      <c r="BA308" s="840"/>
      <c r="BB308" s="840"/>
      <c r="BC308" s="840"/>
      <c r="BD308" s="840"/>
      <c r="BE308" s="840"/>
      <c r="BF308" s="931" t="str">
        <f>IF(BF307&lt;1,"CĐ",IF(BF307&lt;1.6,"CCG","Đ"))</f>
        <v>Đ</v>
      </c>
      <c r="BG308" s="931" t="str">
        <f t="shared" ref="BG308:CC308" si="345">IF(BG307&lt;1,"CĐ",IF(BG307&lt;1.6,"CCG","Đ"))</f>
        <v>Đ</v>
      </c>
      <c r="BH308" s="931" t="str">
        <f t="shared" si="345"/>
        <v>Đ</v>
      </c>
      <c r="BI308" s="931" t="str">
        <f t="shared" si="345"/>
        <v>Đ</v>
      </c>
      <c r="BJ308" s="931" t="str">
        <f t="shared" si="345"/>
        <v>Đ</v>
      </c>
      <c r="BK308" s="931" t="str">
        <f t="shared" si="345"/>
        <v>Đ</v>
      </c>
      <c r="BL308" s="931" t="str">
        <f t="shared" si="345"/>
        <v>Đ</v>
      </c>
      <c r="BM308" s="931" t="str">
        <f t="shared" si="345"/>
        <v>Đ</v>
      </c>
      <c r="BN308" s="931" t="str">
        <f t="shared" si="345"/>
        <v>Đ</v>
      </c>
      <c r="BO308" s="931" t="str">
        <f t="shared" si="345"/>
        <v>Đ</v>
      </c>
      <c r="BP308" s="931" t="str">
        <f t="shared" si="345"/>
        <v>Đ</v>
      </c>
      <c r="BQ308" s="931" t="str">
        <f t="shared" si="345"/>
        <v>CCG</v>
      </c>
      <c r="BR308" s="931" t="str">
        <f t="shared" si="345"/>
        <v>Đ</v>
      </c>
      <c r="BS308" s="931" t="str">
        <f t="shared" si="345"/>
        <v>CCG</v>
      </c>
      <c r="BT308" s="931" t="str">
        <f t="shared" si="345"/>
        <v>CCG</v>
      </c>
      <c r="BU308" s="931" t="str">
        <f t="shared" si="345"/>
        <v>Đ</v>
      </c>
      <c r="BV308" s="931" t="str">
        <f t="shared" si="345"/>
        <v>Đ</v>
      </c>
      <c r="BW308" s="931" t="str">
        <f t="shared" si="345"/>
        <v>CCG</v>
      </c>
      <c r="BX308" s="931" t="str">
        <f t="shared" si="345"/>
        <v>Đ</v>
      </c>
      <c r="BY308" s="931" t="str">
        <f t="shared" si="345"/>
        <v>Đ</v>
      </c>
      <c r="BZ308" s="931" t="str">
        <f t="shared" si="345"/>
        <v>Đ</v>
      </c>
      <c r="CA308" s="931" t="str">
        <f t="shared" si="345"/>
        <v>Đ</v>
      </c>
      <c r="CB308" s="931" t="str">
        <f t="shared" si="345"/>
        <v>Đ</v>
      </c>
      <c r="CC308" s="931" t="str">
        <f t="shared" si="345"/>
        <v>Đ</v>
      </c>
      <c r="CD308" s="1521"/>
      <c r="CE308" s="1535"/>
      <c r="CF308" s="1521"/>
      <c r="CG308" s="1524"/>
      <c r="CH308" s="1521"/>
      <c r="CI308" s="1524"/>
      <c r="CJ308" s="1529"/>
      <c r="CK308" s="1532"/>
    </row>
    <row r="309" spans="1:89" s="170" customFormat="1" ht="37.5" hidden="1">
      <c r="A309" s="1431" t="s">
        <v>243</v>
      </c>
      <c r="B309" s="352"/>
      <c r="C309" s="207" t="s">
        <v>233</v>
      </c>
      <c r="D309" s="842"/>
      <c r="E309" s="175"/>
      <c r="F309" s="842"/>
      <c r="G309" s="842"/>
      <c r="H309" s="175"/>
      <c r="I309" s="842"/>
      <c r="J309" s="842"/>
      <c r="K309" s="842"/>
      <c r="L309" s="842"/>
      <c r="M309" s="840"/>
      <c r="N309" s="845"/>
      <c r="O309" s="845"/>
      <c r="P309" s="842"/>
      <c r="Q309" s="842"/>
      <c r="R309" s="842"/>
      <c r="S309" s="842"/>
      <c r="T309" s="842"/>
      <c r="U309" s="842"/>
      <c r="V309" s="842"/>
      <c r="W309" s="842"/>
      <c r="X309" s="842"/>
      <c r="Y309" s="842"/>
      <c r="Z309" s="842"/>
      <c r="AA309" s="842"/>
      <c r="AB309" s="842"/>
      <c r="AC309" s="842"/>
      <c r="AD309" s="842"/>
      <c r="AE309" s="842"/>
      <c r="AF309" s="842"/>
      <c r="AG309" s="842"/>
      <c r="AH309" s="842"/>
      <c r="AI309" s="842"/>
      <c r="AJ309" s="842"/>
      <c r="AK309" s="842"/>
      <c r="AL309" s="842"/>
      <c r="AM309" s="842"/>
      <c r="AN309" s="842"/>
      <c r="AO309" s="842"/>
      <c r="AP309" s="842"/>
      <c r="AQ309" s="842"/>
      <c r="AR309" s="842"/>
      <c r="AS309" s="842"/>
      <c r="AT309" s="842"/>
      <c r="AU309" s="842"/>
      <c r="AV309" s="842"/>
      <c r="AW309" s="842"/>
      <c r="AX309" s="842"/>
      <c r="AY309" s="842"/>
      <c r="AZ309" s="842"/>
      <c r="BA309" s="842"/>
      <c r="BB309" s="842"/>
      <c r="BC309" s="842"/>
      <c r="BD309" s="842"/>
      <c r="BE309" s="842"/>
      <c r="BF309" s="926">
        <f>COUNTIFS($Q$9:$Q$256,"x",BF$9:BF$256,"2")</f>
        <v>19</v>
      </c>
      <c r="BG309" s="926">
        <f>COUNTIFS($Q$9:$Q$256,"x",BG$9:BG$256,"2")</f>
        <v>18</v>
      </c>
      <c r="BH309" s="926">
        <f>COUNTIFS($Q$9:$Q$256,"x",BH$9:BH$256,"2")</f>
        <v>20</v>
      </c>
      <c r="BI309" s="926">
        <f>COUNTIFS($Q$9:$Q$256,"x",BI$9:BI$256,"2")</f>
        <v>16</v>
      </c>
      <c r="BJ309" s="926">
        <f>COUNTIFS($Q$9:$Q$256,"x",BJ$9:BJ$256,"2")</f>
        <v>17</v>
      </c>
      <c r="BK309" s="926">
        <f t="shared" ref="BK309:BU309" si="346">COUNTIFS($Q$9:$Q$256,"x",BK$9:BK$256,"2")</f>
        <v>14</v>
      </c>
      <c r="BL309" s="926">
        <f t="shared" si="346"/>
        <v>21</v>
      </c>
      <c r="BM309" s="926">
        <f t="shared" si="346"/>
        <v>19</v>
      </c>
      <c r="BN309" s="926">
        <f t="shared" si="346"/>
        <v>19</v>
      </c>
      <c r="BO309" s="926">
        <f t="shared" si="346"/>
        <v>14</v>
      </c>
      <c r="BP309" s="926">
        <f t="shared" si="346"/>
        <v>19</v>
      </c>
      <c r="BQ309" s="926">
        <f t="shared" si="346"/>
        <v>16</v>
      </c>
      <c r="BR309" s="926">
        <f t="shared" si="346"/>
        <v>22</v>
      </c>
      <c r="BS309" s="926">
        <f t="shared" si="346"/>
        <v>11</v>
      </c>
      <c r="BT309" s="926">
        <f t="shared" si="346"/>
        <v>19</v>
      </c>
      <c r="BU309" s="926">
        <f t="shared" si="346"/>
        <v>13</v>
      </c>
      <c r="BV309" s="926">
        <f>COUNTIFS($Q$9:$Q$256,"x",BV$9:BV$256,"2")</f>
        <v>22</v>
      </c>
      <c r="BW309" s="926">
        <f t="shared" ref="BW309:CC309" si="347">COUNTIFS($Q$9:$Q$256,"x",BW$9:BW$256,"2")</f>
        <v>9</v>
      </c>
      <c r="BX309" s="926">
        <f t="shared" si="347"/>
        <v>21</v>
      </c>
      <c r="BY309" s="926">
        <f t="shared" si="347"/>
        <v>16</v>
      </c>
      <c r="BZ309" s="926">
        <f t="shared" si="347"/>
        <v>21</v>
      </c>
      <c r="CA309" s="926">
        <f t="shared" si="347"/>
        <v>13</v>
      </c>
      <c r="CB309" s="926">
        <f t="shared" si="347"/>
        <v>16</v>
      </c>
      <c r="CC309" s="926">
        <f t="shared" si="347"/>
        <v>18</v>
      </c>
      <c r="CD309" s="840"/>
      <c r="CE309" s="840"/>
      <c r="CF309" s="840"/>
      <c r="CG309" s="840"/>
      <c r="CH309" s="840"/>
      <c r="CI309" s="840"/>
      <c r="CJ309" s="840"/>
      <c r="CK309" s="840"/>
    </row>
    <row r="310" spans="1:89" s="170" customFormat="1" ht="56.25" hidden="1">
      <c r="A310" s="1432"/>
      <c r="B310" s="352"/>
      <c r="C310" s="207" t="s">
        <v>234</v>
      </c>
      <c r="D310" s="842"/>
      <c r="E310" s="175"/>
      <c r="F310" s="842"/>
      <c r="G310" s="842"/>
      <c r="H310" s="175"/>
      <c r="I310" s="842"/>
      <c r="J310" s="842"/>
      <c r="K310" s="842"/>
      <c r="L310" s="842"/>
      <c r="M310" s="840"/>
      <c r="N310" s="845"/>
      <c r="O310" s="845"/>
      <c r="P310" s="842"/>
      <c r="Q310" s="842"/>
      <c r="R310" s="842"/>
      <c r="S310" s="842"/>
      <c r="T310" s="842"/>
      <c r="U310" s="842"/>
      <c r="V310" s="842"/>
      <c r="W310" s="842"/>
      <c r="X310" s="842"/>
      <c r="Y310" s="842"/>
      <c r="Z310" s="842"/>
      <c r="AA310" s="842"/>
      <c r="AB310" s="842"/>
      <c r="AC310" s="842"/>
      <c r="AD310" s="842"/>
      <c r="AE310" s="842"/>
      <c r="AF310" s="842"/>
      <c r="AG310" s="842"/>
      <c r="AH310" s="842"/>
      <c r="AI310" s="842"/>
      <c r="AJ310" s="842"/>
      <c r="AK310" s="842"/>
      <c r="AL310" s="842"/>
      <c r="AM310" s="842"/>
      <c r="AN310" s="842"/>
      <c r="AO310" s="842"/>
      <c r="AP310" s="842"/>
      <c r="AQ310" s="842"/>
      <c r="AR310" s="842"/>
      <c r="AS310" s="842"/>
      <c r="AT310" s="842"/>
      <c r="AU310" s="842"/>
      <c r="AV310" s="842"/>
      <c r="AW310" s="842"/>
      <c r="AX310" s="842"/>
      <c r="AY310" s="842"/>
      <c r="AZ310" s="842"/>
      <c r="BA310" s="842"/>
      <c r="BB310" s="842"/>
      <c r="BC310" s="842"/>
      <c r="BD310" s="842"/>
      <c r="BE310" s="842"/>
      <c r="BF310" s="926">
        <f>COUNTIFS($Q$9:$Q$256,"x",BF$9:BF$256,"1")</f>
        <v>3</v>
      </c>
      <c r="BG310" s="926">
        <f>COUNTIFS($Q$9:$Q$256,"x",BG$9:BG$256,"1")</f>
        <v>4</v>
      </c>
      <c r="BH310" s="926">
        <f>COUNTIFS($Q$9:$Q$256,"x",BH$9:BH$256,"1")</f>
        <v>2</v>
      </c>
      <c r="BI310" s="926">
        <f>COUNTIFS($Q$9:$Q$256,"x",BI$9:BI$256,"1")</f>
        <v>6</v>
      </c>
      <c r="BJ310" s="926">
        <f>COUNTIFS($Q$9:$Q$256,"x",BJ$9:BJ$256,"1")</f>
        <v>5</v>
      </c>
      <c r="BK310" s="926">
        <f t="shared" ref="BK310:BU310" si="348">COUNTIFS($Q$9:$Q$256,"x",BK$9:BK$256,"1")</f>
        <v>8</v>
      </c>
      <c r="BL310" s="926">
        <f t="shared" si="348"/>
        <v>1</v>
      </c>
      <c r="BM310" s="926">
        <f t="shared" si="348"/>
        <v>3</v>
      </c>
      <c r="BN310" s="926">
        <f t="shared" si="348"/>
        <v>3</v>
      </c>
      <c r="BO310" s="926">
        <f t="shared" si="348"/>
        <v>8</v>
      </c>
      <c r="BP310" s="926">
        <f t="shared" si="348"/>
        <v>3</v>
      </c>
      <c r="BQ310" s="926">
        <f t="shared" si="348"/>
        <v>6</v>
      </c>
      <c r="BR310" s="926">
        <f t="shared" si="348"/>
        <v>0</v>
      </c>
      <c r="BS310" s="926">
        <f t="shared" si="348"/>
        <v>11</v>
      </c>
      <c r="BT310" s="926">
        <f t="shared" si="348"/>
        <v>3</v>
      </c>
      <c r="BU310" s="926">
        <f t="shared" si="348"/>
        <v>9</v>
      </c>
      <c r="BV310" s="926">
        <f>COUNTIFS($Q$9:$Q$256,"x",BV$9:BV$256,"1")</f>
        <v>0</v>
      </c>
      <c r="BW310" s="926">
        <f t="shared" ref="BW310:CC310" si="349">COUNTIFS($Q$9:$Q$256,"x",BW$9:BW$256,"1")</f>
        <v>13</v>
      </c>
      <c r="BX310" s="926">
        <f t="shared" si="349"/>
        <v>1</v>
      </c>
      <c r="BY310" s="926">
        <f t="shared" si="349"/>
        <v>6</v>
      </c>
      <c r="BZ310" s="926">
        <f t="shared" si="349"/>
        <v>1</v>
      </c>
      <c r="CA310" s="926">
        <f t="shared" si="349"/>
        <v>9</v>
      </c>
      <c r="CB310" s="926">
        <f t="shared" si="349"/>
        <v>6</v>
      </c>
      <c r="CC310" s="926">
        <f t="shared" si="349"/>
        <v>4</v>
      </c>
      <c r="CD310" s="840"/>
      <c r="CE310" s="840"/>
      <c r="CF310" s="840"/>
      <c r="CG310" s="840"/>
      <c r="CH310" s="840"/>
      <c r="CI310" s="840"/>
      <c r="CJ310" s="840"/>
      <c r="CK310" s="840"/>
    </row>
    <row r="311" spans="1:89" s="170" customFormat="1" ht="56.25" hidden="1">
      <c r="A311" s="1432"/>
      <c r="B311" s="352"/>
      <c r="C311" s="207" t="s">
        <v>235</v>
      </c>
      <c r="D311" s="842"/>
      <c r="E311" s="175"/>
      <c r="F311" s="842"/>
      <c r="G311" s="842"/>
      <c r="H311" s="175"/>
      <c r="I311" s="842"/>
      <c r="J311" s="842"/>
      <c r="K311" s="842"/>
      <c r="L311" s="842"/>
      <c r="M311" s="840"/>
      <c r="N311" s="845"/>
      <c r="O311" s="845"/>
      <c r="P311" s="842"/>
      <c r="Q311" s="842"/>
      <c r="R311" s="842"/>
      <c r="S311" s="842"/>
      <c r="T311" s="842"/>
      <c r="U311" s="842"/>
      <c r="V311" s="842"/>
      <c r="W311" s="842"/>
      <c r="X311" s="842"/>
      <c r="Y311" s="842"/>
      <c r="Z311" s="842"/>
      <c r="AA311" s="842"/>
      <c r="AB311" s="842"/>
      <c r="AC311" s="842"/>
      <c r="AD311" s="842"/>
      <c r="AE311" s="842"/>
      <c r="AF311" s="842"/>
      <c r="AG311" s="842"/>
      <c r="AH311" s="842"/>
      <c r="AI311" s="842"/>
      <c r="AJ311" s="842"/>
      <c r="AK311" s="842"/>
      <c r="AL311" s="842"/>
      <c r="AM311" s="842"/>
      <c r="AN311" s="842"/>
      <c r="AO311" s="842"/>
      <c r="AP311" s="842"/>
      <c r="AQ311" s="842"/>
      <c r="AR311" s="842"/>
      <c r="AS311" s="842"/>
      <c r="AT311" s="842"/>
      <c r="AU311" s="842"/>
      <c r="AV311" s="842"/>
      <c r="AW311" s="842"/>
      <c r="AX311" s="842"/>
      <c r="AY311" s="842"/>
      <c r="AZ311" s="842"/>
      <c r="BA311" s="842"/>
      <c r="BB311" s="842"/>
      <c r="BC311" s="842"/>
      <c r="BD311" s="842"/>
      <c r="BE311" s="842"/>
      <c r="BF311" s="926">
        <f>COUNTIFS($Q$9:$Q$256,"x",BF$9:BF$256,"0")</f>
        <v>0</v>
      </c>
      <c r="BG311" s="926">
        <f>COUNTIFS($Q$9:$Q$256,"x",BG$9:BG$256,"0")</f>
        <v>0</v>
      </c>
      <c r="BH311" s="926">
        <f>COUNTIFS($Q$9:$Q$256,"x",BH$9:BH$256,"0")</f>
        <v>0</v>
      </c>
      <c r="BI311" s="926">
        <f>COUNTIFS($Q$9:$Q$256,"x",BI$9:BI$256,"0")</f>
        <v>0</v>
      </c>
      <c r="BJ311" s="926">
        <f>COUNTIFS($Q$9:$Q$256,"x",BJ$9:BJ$256,"0")</f>
        <v>0</v>
      </c>
      <c r="BK311" s="926">
        <f t="shared" ref="BK311:CC311" si="350">COUNTIFS($Q$9:$Q$256,"x",BK$9:BK$256,"0")</f>
        <v>0</v>
      </c>
      <c r="BL311" s="926">
        <f t="shared" si="350"/>
        <v>0</v>
      </c>
      <c r="BM311" s="926">
        <f t="shared" si="350"/>
        <v>0</v>
      </c>
      <c r="BN311" s="926">
        <f t="shared" si="350"/>
        <v>0</v>
      </c>
      <c r="BO311" s="926">
        <f t="shared" si="350"/>
        <v>0</v>
      </c>
      <c r="BP311" s="926">
        <f t="shared" si="350"/>
        <v>0</v>
      </c>
      <c r="BQ311" s="926">
        <f t="shared" si="350"/>
        <v>0</v>
      </c>
      <c r="BR311" s="926">
        <f t="shared" si="350"/>
        <v>0</v>
      </c>
      <c r="BS311" s="926">
        <f t="shared" si="350"/>
        <v>0</v>
      </c>
      <c r="BT311" s="926">
        <f t="shared" si="350"/>
        <v>0</v>
      </c>
      <c r="BU311" s="926">
        <f t="shared" si="350"/>
        <v>0</v>
      </c>
      <c r="BV311" s="926">
        <f t="shared" si="350"/>
        <v>0</v>
      </c>
      <c r="BW311" s="926">
        <f t="shared" si="350"/>
        <v>0</v>
      </c>
      <c r="BX311" s="926">
        <f t="shared" si="350"/>
        <v>0</v>
      </c>
      <c r="BY311" s="926">
        <f t="shared" si="350"/>
        <v>0</v>
      </c>
      <c r="BZ311" s="926">
        <f t="shared" si="350"/>
        <v>0</v>
      </c>
      <c r="CA311" s="926">
        <f t="shared" si="350"/>
        <v>0</v>
      </c>
      <c r="CB311" s="926">
        <f t="shared" si="350"/>
        <v>0</v>
      </c>
      <c r="CC311" s="926">
        <f t="shared" si="350"/>
        <v>0</v>
      </c>
      <c r="CD311" s="840"/>
      <c r="CE311" s="840"/>
      <c r="CF311" s="840"/>
      <c r="CG311" s="840"/>
      <c r="CH311" s="840"/>
      <c r="CI311" s="840"/>
      <c r="CJ311" s="840"/>
      <c r="CK311" s="840"/>
    </row>
    <row r="312" spans="1:89" s="170" customFormat="1" hidden="1">
      <c r="A312" s="1432"/>
      <c r="B312" s="352"/>
      <c r="C312" s="1520" t="s">
        <v>236</v>
      </c>
      <c r="D312" s="842"/>
      <c r="E312" s="175"/>
      <c r="F312" s="842"/>
      <c r="G312" s="842"/>
      <c r="H312" s="175"/>
      <c r="I312" s="842"/>
      <c r="J312" s="842"/>
      <c r="K312" s="842"/>
      <c r="L312" s="842"/>
      <c r="M312" s="840"/>
      <c r="N312" s="845"/>
      <c r="O312" s="845"/>
      <c r="P312" s="842"/>
      <c r="Q312" s="842"/>
      <c r="R312" s="842"/>
      <c r="S312" s="842"/>
      <c r="T312" s="842"/>
      <c r="U312" s="842"/>
      <c r="V312" s="842"/>
      <c r="W312" s="842"/>
      <c r="X312" s="842"/>
      <c r="Y312" s="842"/>
      <c r="Z312" s="842"/>
      <c r="AA312" s="842"/>
      <c r="AB312" s="842"/>
      <c r="AC312" s="842"/>
      <c r="AD312" s="842"/>
      <c r="AE312" s="842"/>
      <c r="AF312" s="842"/>
      <c r="AG312" s="842"/>
      <c r="AH312" s="842"/>
      <c r="AI312" s="842"/>
      <c r="AJ312" s="842"/>
      <c r="AK312" s="842"/>
      <c r="AL312" s="842"/>
      <c r="AM312" s="842"/>
      <c r="AN312" s="842"/>
      <c r="AO312" s="842"/>
      <c r="AP312" s="842"/>
      <c r="AQ312" s="842"/>
      <c r="AR312" s="842"/>
      <c r="AS312" s="842"/>
      <c r="AT312" s="842"/>
      <c r="AU312" s="842"/>
      <c r="AV312" s="842"/>
      <c r="AW312" s="842"/>
      <c r="AX312" s="842"/>
      <c r="AY312" s="842"/>
      <c r="AZ312" s="842"/>
      <c r="BA312" s="842"/>
      <c r="BB312" s="842"/>
      <c r="BC312" s="842"/>
      <c r="BD312" s="842"/>
      <c r="BE312" s="842"/>
      <c r="BF312" s="928">
        <f>(((BF309*2)+(BF310*1)+(BF311*0)))/(BF309+BF310+BF311)</f>
        <v>1.8636363636363635</v>
      </c>
      <c r="BG312" s="928">
        <f>(((BG309*2)+(BG310*1)+(BG311*0)))/(BG309+BG310+BG311)</f>
        <v>1.8181818181818181</v>
      </c>
      <c r="BH312" s="928">
        <f>(((BH309*2)+(BH310*1)+(BH311*0)))/(BH309+BH310+BH311)</f>
        <v>1.9090909090909092</v>
      </c>
      <c r="BI312" s="928">
        <f>(((BI309*2)+(BI310*1)+(BI311*0)))/(BI309+BI310+BI311)</f>
        <v>1.7272727272727273</v>
      </c>
      <c r="BJ312" s="928">
        <f>(((BJ309*2)+(BJ310*1)+(BJ311*0)))/(BJ309+BJ310+BJ311)</f>
        <v>1.7727272727272727</v>
      </c>
      <c r="BK312" s="928">
        <f t="shared" ref="BK312:BV312" si="351">(((BK309*2)+(BK310*1)+(BK311*0)))/(BK309+BK310+BK311)</f>
        <v>1.6363636363636365</v>
      </c>
      <c r="BL312" s="928">
        <f t="shared" si="351"/>
        <v>1.9545454545454546</v>
      </c>
      <c r="BM312" s="928">
        <f t="shared" si="351"/>
        <v>1.8636363636363635</v>
      </c>
      <c r="BN312" s="928">
        <f t="shared" si="351"/>
        <v>1.8636363636363635</v>
      </c>
      <c r="BO312" s="928">
        <f t="shared" si="351"/>
        <v>1.6363636363636365</v>
      </c>
      <c r="BP312" s="928">
        <f t="shared" si="351"/>
        <v>1.8636363636363635</v>
      </c>
      <c r="BQ312" s="928">
        <f t="shared" si="351"/>
        <v>1.7272727272727273</v>
      </c>
      <c r="BR312" s="928">
        <f t="shared" si="351"/>
        <v>2</v>
      </c>
      <c r="BS312" s="928">
        <f t="shared" si="351"/>
        <v>1.5</v>
      </c>
      <c r="BT312" s="928">
        <f t="shared" si="351"/>
        <v>1.8636363636363635</v>
      </c>
      <c r="BU312" s="928">
        <f t="shared" si="351"/>
        <v>1.5909090909090908</v>
      </c>
      <c r="BV312" s="928">
        <f t="shared" si="351"/>
        <v>2</v>
      </c>
      <c r="BW312" s="928">
        <f t="shared" ref="BW312" si="352">(((BW309*2)+(BW310*1)+(BW311*0)))/(BW309+BW310+BW311)</f>
        <v>1.4090909090909092</v>
      </c>
      <c r="BX312" s="928">
        <f t="shared" ref="BX312" si="353">(((BX309*2)+(BX310*1)+(BX311*0)))/(BX309+BX310+BX311)</f>
        <v>1.9545454545454546</v>
      </c>
      <c r="BY312" s="928">
        <f t="shared" ref="BY312" si="354">(((BY309*2)+(BY310*1)+(BY311*0)))/(BY309+BY310+BY311)</f>
        <v>1.7272727272727273</v>
      </c>
      <c r="BZ312" s="928">
        <f t="shared" ref="BZ312" si="355">(((BZ309*2)+(BZ310*1)+(BZ311*0)))/(BZ309+BZ310+BZ311)</f>
        <v>1.9545454545454546</v>
      </c>
      <c r="CA312" s="928">
        <f t="shared" ref="CA312" si="356">(((CA309*2)+(CA310*1)+(CA311*0)))/(CA309+CA310+CA311)</f>
        <v>1.5909090909090908</v>
      </c>
      <c r="CB312" s="928">
        <f t="shared" ref="CB312" si="357">(((CB309*2)+(CB310*1)+(CB311*0)))/(CB309+CB310+CB311)</f>
        <v>1.7272727272727273</v>
      </c>
      <c r="CC312" s="928">
        <f t="shared" ref="CC312" si="358">(((CC309*2)+(CC310*1)+(CC311*0)))/(CC309+CC310+CC311)</f>
        <v>1.8181818181818181</v>
      </c>
      <c r="CD312" s="1521">
        <f>COUNTIF($BF313:$CC313,"Đ")</f>
        <v>20</v>
      </c>
      <c r="CE312" s="1524">
        <f>CD312/COUNTA($BF313:$CC313)</f>
        <v>0.83333333333333337</v>
      </c>
      <c r="CF312" s="1521">
        <f>COUNTIF(BF313:CC313,"CCG")</f>
        <v>4</v>
      </c>
      <c r="CG312" s="1524">
        <f>CF312/COUNTA($BF313:$CC313)</f>
        <v>0.16666666666666666</v>
      </c>
      <c r="CH312" s="1521">
        <f>COUNTIF($BF313:$CC313,"CĐ")</f>
        <v>0</v>
      </c>
      <c r="CI312" s="1524">
        <f>CH312/COUNTA($BF313:$CC313)</f>
        <v>0</v>
      </c>
      <c r="CJ312" s="1529">
        <f>(((CD312*2)+(CF312*1)+(CH312*0)))/(CD312+CF312+CH312)</f>
        <v>1.8333333333333333</v>
      </c>
      <c r="CK312" s="1529" t="str">
        <f>IF(CJ312&gt;=1.6,"Đạt mục tiêu",IF(CJ312&gt;=1,"Cần cố gắng","Chưa đạt"))</f>
        <v>Đạt mục tiêu</v>
      </c>
    </row>
    <row r="313" spans="1:89" s="170" customFormat="1" hidden="1">
      <c r="A313" s="1433"/>
      <c r="B313" s="352"/>
      <c r="C313" s="1520"/>
      <c r="D313" s="842"/>
      <c r="E313" s="175"/>
      <c r="F313" s="842"/>
      <c r="G313" s="842"/>
      <c r="H313" s="175"/>
      <c r="I313" s="842"/>
      <c r="J313" s="842"/>
      <c r="K313" s="842"/>
      <c r="L313" s="842"/>
      <c r="M313" s="840"/>
      <c r="N313" s="845"/>
      <c r="O313" s="845"/>
      <c r="P313" s="842"/>
      <c r="Q313" s="842"/>
      <c r="R313" s="842"/>
      <c r="S313" s="842"/>
      <c r="T313" s="842"/>
      <c r="U313" s="842"/>
      <c r="V313" s="842"/>
      <c r="W313" s="842"/>
      <c r="X313" s="842"/>
      <c r="Y313" s="842"/>
      <c r="Z313" s="842"/>
      <c r="AA313" s="842"/>
      <c r="AB313" s="842"/>
      <c r="AC313" s="842"/>
      <c r="AD313" s="842"/>
      <c r="AE313" s="842"/>
      <c r="AF313" s="842"/>
      <c r="AG313" s="842"/>
      <c r="AH313" s="842"/>
      <c r="AI313" s="842"/>
      <c r="AJ313" s="842"/>
      <c r="AK313" s="842"/>
      <c r="AL313" s="842"/>
      <c r="AM313" s="842"/>
      <c r="AN313" s="842"/>
      <c r="AO313" s="842"/>
      <c r="AP313" s="842"/>
      <c r="AQ313" s="842"/>
      <c r="AR313" s="842"/>
      <c r="AS313" s="842"/>
      <c r="AT313" s="842"/>
      <c r="AU313" s="842"/>
      <c r="AV313" s="842"/>
      <c r="AW313" s="842"/>
      <c r="AX313" s="842"/>
      <c r="AY313" s="842"/>
      <c r="AZ313" s="842"/>
      <c r="BA313" s="842"/>
      <c r="BB313" s="842"/>
      <c r="BC313" s="842"/>
      <c r="BD313" s="842"/>
      <c r="BE313" s="842"/>
      <c r="BF313" s="928" t="str">
        <f>IF(BF312&lt;1,"CĐ",IF(BF312&lt;1.6,"CCG","Đ"))</f>
        <v>Đ</v>
      </c>
      <c r="BG313" s="928" t="str">
        <f>IF(BG312&lt;1,"CĐ",IF(BG312&lt;1.6,"CCG","Đ"))</f>
        <v>Đ</v>
      </c>
      <c r="BH313" s="928" t="str">
        <f>IF(BH312&lt;1,"CĐ",IF(BH312&lt;1.6,"CCG","Đ"))</f>
        <v>Đ</v>
      </c>
      <c r="BI313" s="928" t="str">
        <f>IF(BI312&lt;1,"CĐ",IF(BI312&lt;1.6,"CCG","Đ"))</f>
        <v>Đ</v>
      </c>
      <c r="BJ313" s="928" t="str">
        <f>IF(BJ312&lt;1,"CĐ",IF(BJ312&lt;1.6,"CCG","Đ"))</f>
        <v>Đ</v>
      </c>
      <c r="BK313" s="928" t="str">
        <f t="shared" ref="BK313:BV313" si="359">IF(BK312&lt;1,"CĐ",IF(BK312&lt;1.6,"CCG","Đ"))</f>
        <v>Đ</v>
      </c>
      <c r="BL313" s="928" t="str">
        <f t="shared" si="359"/>
        <v>Đ</v>
      </c>
      <c r="BM313" s="928" t="str">
        <f t="shared" si="359"/>
        <v>Đ</v>
      </c>
      <c r="BN313" s="928" t="str">
        <f t="shared" si="359"/>
        <v>Đ</v>
      </c>
      <c r="BO313" s="928" t="str">
        <f t="shared" si="359"/>
        <v>Đ</v>
      </c>
      <c r="BP313" s="928" t="str">
        <f t="shared" si="359"/>
        <v>Đ</v>
      </c>
      <c r="BQ313" s="928" t="str">
        <f t="shared" si="359"/>
        <v>Đ</v>
      </c>
      <c r="BR313" s="928" t="str">
        <f t="shared" si="359"/>
        <v>Đ</v>
      </c>
      <c r="BS313" s="928" t="str">
        <f t="shared" si="359"/>
        <v>CCG</v>
      </c>
      <c r="BT313" s="928" t="str">
        <f t="shared" si="359"/>
        <v>Đ</v>
      </c>
      <c r="BU313" s="928" t="str">
        <f t="shared" si="359"/>
        <v>CCG</v>
      </c>
      <c r="BV313" s="928" t="str">
        <f t="shared" si="359"/>
        <v>Đ</v>
      </c>
      <c r="BW313" s="928" t="str">
        <f t="shared" ref="BW313" si="360">IF(BW312&lt;1,"CĐ",IF(BW312&lt;1.6,"CCG","Đ"))</f>
        <v>CCG</v>
      </c>
      <c r="BX313" s="928" t="str">
        <f t="shared" ref="BX313" si="361">IF(BX312&lt;1,"CĐ",IF(BX312&lt;1.6,"CCG","Đ"))</f>
        <v>Đ</v>
      </c>
      <c r="BY313" s="928" t="str">
        <f t="shared" ref="BY313" si="362">IF(BY312&lt;1,"CĐ",IF(BY312&lt;1.6,"CCG","Đ"))</f>
        <v>Đ</v>
      </c>
      <c r="BZ313" s="928" t="str">
        <f t="shared" ref="BZ313" si="363">IF(BZ312&lt;1,"CĐ",IF(BZ312&lt;1.6,"CCG","Đ"))</f>
        <v>Đ</v>
      </c>
      <c r="CA313" s="928" t="str">
        <f t="shared" ref="CA313" si="364">IF(CA312&lt;1,"CĐ",IF(CA312&lt;1.6,"CCG","Đ"))</f>
        <v>CCG</v>
      </c>
      <c r="CB313" s="928" t="str">
        <f t="shared" ref="CB313" si="365">IF(CB312&lt;1,"CĐ",IF(CB312&lt;1.6,"CCG","Đ"))</f>
        <v>Đ</v>
      </c>
      <c r="CC313" s="928" t="str">
        <f t="shared" ref="CC313" si="366">IF(CC312&lt;1,"CĐ",IF(CC312&lt;1.6,"CCG","Đ"))</f>
        <v>Đ</v>
      </c>
      <c r="CD313" s="1521"/>
      <c r="CE313" s="1524"/>
      <c r="CF313" s="1521"/>
      <c r="CG313" s="1524"/>
      <c r="CH313" s="1521"/>
      <c r="CI313" s="1524"/>
      <c r="CJ313" s="1529"/>
      <c r="CK313" s="1529"/>
    </row>
    <row r="314" spans="1:89" s="170" customFormat="1" ht="75" hidden="1" customHeight="1">
      <c r="A314" s="1431" t="s">
        <v>1439</v>
      </c>
      <c r="B314" s="825"/>
      <c r="C314" s="207" t="s">
        <v>233</v>
      </c>
      <c r="D314" s="840"/>
      <c r="E314" s="210"/>
      <c r="F314" s="840"/>
      <c r="G314" s="840"/>
      <c r="H314" s="210"/>
      <c r="I314" s="840"/>
      <c r="J314" s="840"/>
      <c r="K314" s="840"/>
      <c r="L314" s="840"/>
      <c r="M314" s="840"/>
      <c r="N314" s="845"/>
      <c r="O314" s="845"/>
      <c r="P314" s="840"/>
      <c r="Q314" s="840"/>
      <c r="R314" s="840"/>
      <c r="S314" s="840"/>
      <c r="T314" s="840"/>
      <c r="U314" s="840"/>
      <c r="V314" s="840"/>
      <c r="W314" s="840"/>
      <c r="X314" s="840"/>
      <c r="Y314" s="840"/>
      <c r="Z314" s="840"/>
      <c r="AA314" s="840"/>
      <c r="AB314" s="840"/>
      <c r="AC314" s="840"/>
      <c r="AD314" s="840"/>
      <c r="AE314" s="840"/>
      <c r="AF314" s="840"/>
      <c r="AG314" s="840"/>
      <c r="AH314" s="840"/>
      <c r="AI314" s="840"/>
      <c r="AJ314" s="840"/>
      <c r="AK314" s="840"/>
      <c r="AL314" s="840"/>
      <c r="AM314" s="840"/>
      <c r="AN314" s="840"/>
      <c r="AO314" s="840"/>
      <c r="AP314" s="840"/>
      <c r="AQ314" s="840"/>
      <c r="AR314" s="840"/>
      <c r="AS314" s="840"/>
      <c r="AT314" s="840"/>
      <c r="AU314" s="840"/>
      <c r="AV314" s="840"/>
      <c r="AW314" s="840"/>
      <c r="AX314" s="840"/>
      <c r="AY314" s="840"/>
      <c r="AZ314" s="840"/>
      <c r="BA314" s="840"/>
      <c r="BB314" s="840"/>
      <c r="BC314" s="840"/>
      <c r="BD314" s="840"/>
      <c r="BE314" s="840"/>
      <c r="BF314" s="926">
        <f>COUNTIFS($S$9:$S$256,"x",BF$9:BF$256,"2")</f>
        <v>18</v>
      </c>
      <c r="BG314" s="926">
        <f>COUNTIFS($S$9:$S$256,"x",BG$9:BG$256,"2")</f>
        <v>17</v>
      </c>
      <c r="BH314" s="926">
        <f>COUNTIFS($S$9:$S$256,"x",BH$9:BH$256,"2")</f>
        <v>16</v>
      </c>
      <c r="BI314" s="926">
        <f>COUNTIFS($S$9:$S$256,"x",BI$9:BI$256,"2")</f>
        <v>14</v>
      </c>
      <c r="BJ314" s="926">
        <f>COUNTIFS($S$9:$S$256,"x",BJ$9:BJ$256,"2")</f>
        <v>17</v>
      </c>
      <c r="BK314" s="926">
        <f t="shared" ref="BK314:CC314" si="367">COUNTIFS($S$9:$S$256,"x",BK$9:BK$256,"2")</f>
        <v>9</v>
      </c>
      <c r="BL314" s="926">
        <f t="shared" si="367"/>
        <v>16</v>
      </c>
      <c r="BM314" s="926">
        <f t="shared" si="367"/>
        <v>15</v>
      </c>
      <c r="BN314" s="926">
        <f t="shared" si="367"/>
        <v>17</v>
      </c>
      <c r="BO314" s="926">
        <f t="shared" si="367"/>
        <v>10</v>
      </c>
      <c r="BP314" s="926">
        <f t="shared" si="367"/>
        <v>14</v>
      </c>
      <c r="BQ314" s="926">
        <f t="shared" si="367"/>
        <v>14</v>
      </c>
      <c r="BR314" s="926">
        <f t="shared" si="367"/>
        <v>14</v>
      </c>
      <c r="BS314" s="926">
        <f t="shared" si="367"/>
        <v>8</v>
      </c>
      <c r="BT314" s="926">
        <f t="shared" si="367"/>
        <v>13</v>
      </c>
      <c r="BU314" s="926">
        <f t="shared" si="367"/>
        <v>15</v>
      </c>
      <c r="BV314" s="926">
        <f t="shared" si="367"/>
        <v>16</v>
      </c>
      <c r="BW314" s="926">
        <f t="shared" si="367"/>
        <v>11</v>
      </c>
      <c r="BX314" s="926">
        <f t="shared" si="367"/>
        <v>18</v>
      </c>
      <c r="BY314" s="926">
        <f t="shared" si="367"/>
        <v>15</v>
      </c>
      <c r="BZ314" s="926">
        <f t="shared" si="367"/>
        <v>17</v>
      </c>
      <c r="CA314" s="926">
        <f t="shared" si="367"/>
        <v>9</v>
      </c>
      <c r="CB314" s="926">
        <f t="shared" si="367"/>
        <v>14</v>
      </c>
      <c r="CC314" s="926">
        <f t="shared" si="367"/>
        <v>13</v>
      </c>
      <c r="CD314" s="840"/>
      <c r="CE314" s="840"/>
      <c r="CF314" s="840"/>
      <c r="CG314" s="840"/>
      <c r="CH314" s="840"/>
      <c r="CI314" s="840"/>
      <c r="CJ314" s="840"/>
      <c r="CK314" s="840"/>
    </row>
    <row r="315" spans="1:89" s="170" customFormat="1" ht="56.25" hidden="1">
      <c r="A315" s="1432"/>
      <c r="B315" s="825"/>
      <c r="C315" s="207" t="s">
        <v>234</v>
      </c>
      <c r="D315" s="840"/>
      <c r="E315" s="210"/>
      <c r="F315" s="840"/>
      <c r="G315" s="840"/>
      <c r="H315" s="210"/>
      <c r="I315" s="840"/>
      <c r="J315" s="840"/>
      <c r="K315" s="840"/>
      <c r="L315" s="840"/>
      <c r="M315" s="840"/>
      <c r="N315" s="845"/>
      <c r="O315" s="845"/>
      <c r="P315" s="840"/>
      <c r="Q315" s="840"/>
      <c r="R315" s="840"/>
      <c r="S315" s="840"/>
      <c r="T315" s="840"/>
      <c r="U315" s="840"/>
      <c r="V315" s="840"/>
      <c r="W315" s="840"/>
      <c r="X315" s="840"/>
      <c r="Y315" s="840"/>
      <c r="Z315" s="840"/>
      <c r="AA315" s="840"/>
      <c r="AB315" s="840"/>
      <c r="AC315" s="840"/>
      <c r="AD315" s="840"/>
      <c r="AE315" s="840"/>
      <c r="AF315" s="840"/>
      <c r="AG315" s="840"/>
      <c r="AH315" s="840"/>
      <c r="AI315" s="840"/>
      <c r="AJ315" s="840"/>
      <c r="AK315" s="840"/>
      <c r="AL315" s="840"/>
      <c r="AM315" s="840"/>
      <c r="AN315" s="840"/>
      <c r="AO315" s="840"/>
      <c r="AP315" s="840"/>
      <c r="AQ315" s="840"/>
      <c r="AR315" s="840"/>
      <c r="AS315" s="840"/>
      <c r="AT315" s="840"/>
      <c r="AU315" s="840"/>
      <c r="AV315" s="840"/>
      <c r="AW315" s="840"/>
      <c r="AX315" s="840"/>
      <c r="AY315" s="840"/>
      <c r="AZ315" s="840"/>
      <c r="BA315" s="840"/>
      <c r="BB315" s="840"/>
      <c r="BC315" s="840"/>
      <c r="BD315" s="840"/>
      <c r="BE315" s="840"/>
      <c r="BF315" s="926">
        <f>COUNTIFS($S$9:$S$256,"x",BF$9:BF$256,"1")</f>
        <v>0</v>
      </c>
      <c r="BG315" s="926">
        <f>COUNTIFS($S$9:$S$256,"x",BG$9:BG$256,"1")</f>
        <v>1</v>
      </c>
      <c r="BH315" s="926">
        <f>COUNTIFS($S$9:$S$256,"x",BH$9:BH$256,"1")</f>
        <v>2</v>
      </c>
      <c r="BI315" s="926">
        <f>COUNTIFS($S$9:$S$256,"x",BI$9:BI$256,"1")</f>
        <v>4</v>
      </c>
      <c r="BJ315" s="926">
        <f>COUNTIFS($S$9:$S$256,"x",BJ$9:BJ$256,"1")</f>
        <v>1</v>
      </c>
      <c r="BK315" s="926">
        <f t="shared" ref="BK315:CC315" si="368">COUNTIFS($S$9:$S$256,"x",BK$9:BK$256,"1")</f>
        <v>9</v>
      </c>
      <c r="BL315" s="926">
        <f t="shared" si="368"/>
        <v>2</v>
      </c>
      <c r="BM315" s="926">
        <f t="shared" si="368"/>
        <v>3</v>
      </c>
      <c r="BN315" s="926">
        <f t="shared" si="368"/>
        <v>1</v>
      </c>
      <c r="BO315" s="926">
        <f t="shared" si="368"/>
        <v>8</v>
      </c>
      <c r="BP315" s="926">
        <f t="shared" si="368"/>
        <v>4</v>
      </c>
      <c r="BQ315" s="926">
        <f t="shared" si="368"/>
        <v>4</v>
      </c>
      <c r="BR315" s="926">
        <f t="shared" si="368"/>
        <v>4</v>
      </c>
      <c r="BS315" s="926">
        <f t="shared" si="368"/>
        <v>10</v>
      </c>
      <c r="BT315" s="926">
        <f t="shared" si="368"/>
        <v>5</v>
      </c>
      <c r="BU315" s="926">
        <f t="shared" si="368"/>
        <v>3</v>
      </c>
      <c r="BV315" s="926">
        <f t="shared" si="368"/>
        <v>2</v>
      </c>
      <c r="BW315" s="926">
        <f t="shared" si="368"/>
        <v>7</v>
      </c>
      <c r="BX315" s="926">
        <f t="shared" si="368"/>
        <v>0</v>
      </c>
      <c r="BY315" s="926">
        <f t="shared" si="368"/>
        <v>3</v>
      </c>
      <c r="BZ315" s="926">
        <f t="shared" si="368"/>
        <v>1</v>
      </c>
      <c r="CA315" s="926">
        <f t="shared" si="368"/>
        <v>9</v>
      </c>
      <c r="CB315" s="926">
        <f t="shared" si="368"/>
        <v>4</v>
      </c>
      <c r="CC315" s="926">
        <f t="shared" si="368"/>
        <v>5</v>
      </c>
      <c r="CD315" s="840"/>
      <c r="CE315" s="840"/>
      <c r="CF315" s="840"/>
      <c r="CG315" s="840"/>
      <c r="CH315" s="840"/>
      <c r="CI315" s="840"/>
      <c r="CJ315" s="840"/>
      <c r="CK315" s="840"/>
    </row>
    <row r="316" spans="1:89" s="170" customFormat="1" ht="56.25" hidden="1">
      <c r="A316" s="1432"/>
      <c r="B316" s="825"/>
      <c r="C316" s="207" t="s">
        <v>235</v>
      </c>
      <c r="D316" s="840"/>
      <c r="E316" s="210"/>
      <c r="F316" s="840"/>
      <c r="G316" s="840"/>
      <c r="H316" s="210"/>
      <c r="I316" s="840"/>
      <c r="J316" s="840"/>
      <c r="K316" s="840"/>
      <c r="L316" s="840"/>
      <c r="M316" s="840"/>
      <c r="N316" s="845"/>
      <c r="O316" s="845"/>
      <c r="P316" s="840"/>
      <c r="Q316" s="840"/>
      <c r="R316" s="840"/>
      <c r="S316" s="840"/>
      <c r="T316" s="840"/>
      <c r="U316" s="840"/>
      <c r="V316" s="840"/>
      <c r="W316" s="840"/>
      <c r="X316" s="840"/>
      <c r="Y316" s="840"/>
      <c r="Z316" s="840"/>
      <c r="AA316" s="840"/>
      <c r="AB316" s="840"/>
      <c r="AC316" s="840"/>
      <c r="AD316" s="840"/>
      <c r="AE316" s="840"/>
      <c r="AF316" s="840"/>
      <c r="AG316" s="840"/>
      <c r="AH316" s="840"/>
      <c r="AI316" s="840"/>
      <c r="AJ316" s="840"/>
      <c r="AK316" s="840"/>
      <c r="AL316" s="840"/>
      <c r="AM316" s="840"/>
      <c r="AN316" s="840"/>
      <c r="AO316" s="840"/>
      <c r="AP316" s="840"/>
      <c r="AQ316" s="840"/>
      <c r="AR316" s="840"/>
      <c r="AS316" s="840"/>
      <c r="AT316" s="840"/>
      <c r="AU316" s="840"/>
      <c r="AV316" s="840"/>
      <c r="AW316" s="840"/>
      <c r="AX316" s="840"/>
      <c r="AY316" s="840"/>
      <c r="AZ316" s="840"/>
      <c r="BA316" s="840"/>
      <c r="BB316" s="840"/>
      <c r="BC316" s="840"/>
      <c r="BD316" s="840"/>
      <c r="BE316" s="840"/>
      <c r="BF316" s="926">
        <f>COUNTIFS($S$9:$S$256,"x",BF$9:BF$256,"0")</f>
        <v>0</v>
      </c>
      <c r="BG316" s="926">
        <f t="shared" ref="BG316:CC316" si="369">COUNTIFS($S$9:$S$256,"x",BG$9:BG$256,"0")</f>
        <v>0</v>
      </c>
      <c r="BH316" s="926">
        <f t="shared" si="369"/>
        <v>0</v>
      </c>
      <c r="BI316" s="926">
        <f t="shared" si="369"/>
        <v>0</v>
      </c>
      <c r="BJ316" s="926">
        <f t="shared" si="369"/>
        <v>0</v>
      </c>
      <c r="BK316" s="926">
        <f t="shared" si="369"/>
        <v>0</v>
      </c>
      <c r="BL316" s="926">
        <f t="shared" si="369"/>
        <v>0</v>
      </c>
      <c r="BM316" s="926">
        <f t="shared" si="369"/>
        <v>0</v>
      </c>
      <c r="BN316" s="926">
        <f t="shared" si="369"/>
        <v>0</v>
      </c>
      <c r="BO316" s="926">
        <f t="shared" si="369"/>
        <v>0</v>
      </c>
      <c r="BP316" s="926">
        <f t="shared" si="369"/>
        <v>0</v>
      </c>
      <c r="BQ316" s="926">
        <f t="shared" si="369"/>
        <v>0</v>
      </c>
      <c r="BR316" s="926">
        <f t="shared" si="369"/>
        <v>0</v>
      </c>
      <c r="BS316" s="926">
        <f t="shared" si="369"/>
        <v>0</v>
      </c>
      <c r="BT316" s="926">
        <f t="shared" si="369"/>
        <v>0</v>
      </c>
      <c r="BU316" s="926">
        <f t="shared" si="369"/>
        <v>0</v>
      </c>
      <c r="BV316" s="926">
        <f t="shared" si="369"/>
        <v>0</v>
      </c>
      <c r="BW316" s="926">
        <f t="shared" si="369"/>
        <v>0</v>
      </c>
      <c r="BX316" s="926">
        <f t="shared" si="369"/>
        <v>0</v>
      </c>
      <c r="BY316" s="926">
        <f t="shared" si="369"/>
        <v>0</v>
      </c>
      <c r="BZ316" s="926">
        <f t="shared" si="369"/>
        <v>0</v>
      </c>
      <c r="CA316" s="926">
        <f t="shared" si="369"/>
        <v>0</v>
      </c>
      <c r="CB316" s="926">
        <f t="shared" si="369"/>
        <v>0</v>
      </c>
      <c r="CC316" s="926">
        <f t="shared" si="369"/>
        <v>0</v>
      </c>
      <c r="CD316" s="840"/>
      <c r="CE316" s="840"/>
      <c r="CF316" s="840"/>
      <c r="CG316" s="840"/>
      <c r="CH316" s="840"/>
      <c r="CI316" s="840"/>
      <c r="CJ316" s="840"/>
      <c r="CK316" s="840"/>
    </row>
    <row r="317" spans="1:89" s="170" customFormat="1" hidden="1">
      <c r="A317" s="1432"/>
      <c r="B317" s="825"/>
      <c r="C317" s="1520" t="s">
        <v>236</v>
      </c>
      <c r="D317" s="840"/>
      <c r="E317" s="210"/>
      <c r="F317" s="840"/>
      <c r="G317" s="840"/>
      <c r="H317" s="210"/>
      <c r="I317" s="840"/>
      <c r="J317" s="840"/>
      <c r="K317" s="840"/>
      <c r="L317" s="840"/>
      <c r="M317" s="840"/>
      <c r="N317" s="845"/>
      <c r="O317" s="845"/>
      <c r="P317" s="840"/>
      <c r="Q317" s="840"/>
      <c r="R317" s="840"/>
      <c r="S317" s="840"/>
      <c r="T317" s="840"/>
      <c r="U317" s="840"/>
      <c r="V317" s="840"/>
      <c r="W317" s="840"/>
      <c r="X317" s="840"/>
      <c r="Y317" s="840"/>
      <c r="Z317" s="840"/>
      <c r="AA317" s="840"/>
      <c r="AB317" s="840"/>
      <c r="AC317" s="840"/>
      <c r="AD317" s="840"/>
      <c r="AE317" s="840"/>
      <c r="AF317" s="840"/>
      <c r="AG317" s="840"/>
      <c r="AH317" s="840"/>
      <c r="AI317" s="840"/>
      <c r="AJ317" s="840"/>
      <c r="AK317" s="840"/>
      <c r="AL317" s="840"/>
      <c r="AM317" s="840"/>
      <c r="AN317" s="840"/>
      <c r="AO317" s="840"/>
      <c r="AP317" s="840"/>
      <c r="AQ317" s="840"/>
      <c r="AR317" s="840"/>
      <c r="AS317" s="840"/>
      <c r="AT317" s="840"/>
      <c r="AU317" s="840"/>
      <c r="AV317" s="840"/>
      <c r="AW317" s="840"/>
      <c r="AX317" s="840"/>
      <c r="AY317" s="840"/>
      <c r="AZ317" s="840"/>
      <c r="BA317" s="840"/>
      <c r="BB317" s="840"/>
      <c r="BC317" s="840"/>
      <c r="BD317" s="840"/>
      <c r="BE317" s="840"/>
      <c r="BF317" s="928">
        <f>(((BF314*2)+(BF315*1)+(BF316*0)))/(BF314+BF315+BF316)</f>
        <v>2</v>
      </c>
      <c r="BG317" s="928">
        <f>(((BG314*2)+(BG315*1)+(BG316*0)))/(BG314+BG315+BG316)</f>
        <v>1.9444444444444444</v>
      </c>
      <c r="BH317" s="928">
        <f>(((BH314*2)+(BH315*1)+(BH316*0)))/(BH314+BH315+BH316)</f>
        <v>1.8888888888888888</v>
      </c>
      <c r="BI317" s="928">
        <f>(((BI314*2)+(BI315*1)+(BI316*0)))/(BI314+BI315+BI316)</f>
        <v>1.7777777777777777</v>
      </c>
      <c r="BJ317" s="928">
        <f>(((BJ314*2)+(BJ315*1)+(BJ316*0)))/(BJ314+BJ315+BJ316)</f>
        <v>1.9444444444444444</v>
      </c>
      <c r="BK317" s="928">
        <f t="shared" ref="BK317:BV317" si="370">(((BK314*2)+(BK315*1)+(BK316*0)))/(BK314+BK315+BK316)</f>
        <v>1.5</v>
      </c>
      <c r="BL317" s="928">
        <f t="shared" si="370"/>
        <v>1.8888888888888888</v>
      </c>
      <c r="BM317" s="928">
        <f t="shared" si="370"/>
        <v>1.8333333333333333</v>
      </c>
      <c r="BN317" s="928">
        <f t="shared" si="370"/>
        <v>1.9444444444444444</v>
      </c>
      <c r="BO317" s="928">
        <f t="shared" si="370"/>
        <v>1.5555555555555556</v>
      </c>
      <c r="BP317" s="928">
        <f t="shared" si="370"/>
        <v>1.7777777777777777</v>
      </c>
      <c r="BQ317" s="928">
        <f t="shared" si="370"/>
        <v>1.7777777777777777</v>
      </c>
      <c r="BR317" s="928">
        <f t="shared" si="370"/>
        <v>1.7777777777777777</v>
      </c>
      <c r="BS317" s="928">
        <f t="shared" si="370"/>
        <v>1.4444444444444444</v>
      </c>
      <c r="BT317" s="928">
        <f t="shared" si="370"/>
        <v>1.7222222222222223</v>
      </c>
      <c r="BU317" s="928">
        <f t="shared" si="370"/>
        <v>1.8333333333333333</v>
      </c>
      <c r="BV317" s="928">
        <f t="shared" si="370"/>
        <v>1.8888888888888888</v>
      </c>
      <c r="BW317" s="928">
        <f t="shared" ref="BW317" si="371">(((BW314*2)+(BW315*1)+(BW316*0)))/(BW314+BW315+BW316)</f>
        <v>1.6111111111111112</v>
      </c>
      <c r="BX317" s="928">
        <f t="shared" ref="BX317" si="372">(((BX314*2)+(BX315*1)+(BX316*0)))/(BX314+BX315+BX316)</f>
        <v>2</v>
      </c>
      <c r="BY317" s="928">
        <f t="shared" ref="BY317" si="373">(((BY314*2)+(BY315*1)+(BY316*0)))/(BY314+BY315+BY316)</f>
        <v>1.8333333333333333</v>
      </c>
      <c r="BZ317" s="928">
        <f t="shared" ref="BZ317" si="374">(((BZ314*2)+(BZ315*1)+(BZ316*0)))/(BZ314+BZ315+BZ316)</f>
        <v>1.9444444444444444</v>
      </c>
      <c r="CA317" s="928">
        <f t="shared" ref="CA317" si="375">(((CA314*2)+(CA315*1)+(CA316*0)))/(CA314+CA315+CA316)</f>
        <v>1.5</v>
      </c>
      <c r="CB317" s="928">
        <f t="shared" ref="CB317" si="376">(((CB314*2)+(CB315*1)+(CB316*0)))/(CB314+CB315+CB316)</f>
        <v>1.7777777777777777</v>
      </c>
      <c r="CC317" s="928">
        <f t="shared" ref="CC317" si="377">(((CC314*2)+(CC315*1)+(CC316*0)))/(CC314+CC315+CC316)</f>
        <v>1.7222222222222223</v>
      </c>
      <c r="CD317" s="1521">
        <f>COUNTIF($BF318:$CC318,"Đ")</f>
        <v>20</v>
      </c>
      <c r="CE317" s="1524">
        <f>CD317/COUNTA($BF318:$CC318)</f>
        <v>0.83333333333333337</v>
      </c>
      <c r="CF317" s="1521">
        <f>COUNTIF($BF318:$CC318,"CCG")</f>
        <v>4</v>
      </c>
      <c r="CG317" s="1524">
        <f>CF317/COUNTA($BF318:$CC318)</f>
        <v>0.16666666666666666</v>
      </c>
      <c r="CH317" s="1521">
        <f>COUNTIF($BF318:$CC318,"CĐ")</f>
        <v>0</v>
      </c>
      <c r="CI317" s="1524">
        <f>CH317/COUNTA($BF318:$CC318)</f>
        <v>0</v>
      </c>
      <c r="CJ317" s="1529">
        <f>(((CD317*2)+(CF317*1)+(CH317*0)))/(CD317+CF317+CH317)</f>
        <v>1.8333333333333333</v>
      </c>
      <c r="CK317" s="1529" t="str">
        <f>IF(CJ317&gt;=1.6,"Đạt mục tiêu",IF(CJ317&gt;=1,"Cần cố gắng","Chưa đạt"))</f>
        <v>Đạt mục tiêu</v>
      </c>
    </row>
    <row r="318" spans="1:89" s="170" customFormat="1" hidden="1">
      <c r="A318" s="1433"/>
      <c r="B318" s="825"/>
      <c r="C318" s="1520"/>
      <c r="D318" s="840"/>
      <c r="E318" s="210"/>
      <c r="F318" s="840"/>
      <c r="G318" s="840"/>
      <c r="H318" s="210"/>
      <c r="I318" s="840"/>
      <c r="J318" s="840"/>
      <c r="K318" s="840"/>
      <c r="L318" s="840"/>
      <c r="M318" s="840"/>
      <c r="N318" s="845"/>
      <c r="O318" s="845"/>
      <c r="P318" s="840"/>
      <c r="Q318" s="840"/>
      <c r="R318" s="840"/>
      <c r="S318" s="840"/>
      <c r="T318" s="840"/>
      <c r="U318" s="840"/>
      <c r="V318" s="840"/>
      <c r="W318" s="840"/>
      <c r="X318" s="840"/>
      <c r="Y318" s="840"/>
      <c r="Z318" s="840"/>
      <c r="AA318" s="840"/>
      <c r="AB318" s="840"/>
      <c r="AC318" s="840"/>
      <c r="AD318" s="840"/>
      <c r="AE318" s="840"/>
      <c r="AF318" s="840"/>
      <c r="AG318" s="840"/>
      <c r="AH318" s="840"/>
      <c r="AI318" s="840"/>
      <c r="AJ318" s="840"/>
      <c r="AK318" s="840"/>
      <c r="AL318" s="840"/>
      <c r="AM318" s="840"/>
      <c r="AN318" s="840"/>
      <c r="AO318" s="840"/>
      <c r="AP318" s="840"/>
      <c r="AQ318" s="840"/>
      <c r="AR318" s="840"/>
      <c r="AS318" s="840"/>
      <c r="AT318" s="840"/>
      <c r="AU318" s="840"/>
      <c r="AV318" s="840"/>
      <c r="AW318" s="840"/>
      <c r="AX318" s="840"/>
      <c r="AY318" s="840"/>
      <c r="AZ318" s="840"/>
      <c r="BA318" s="840"/>
      <c r="BB318" s="840"/>
      <c r="BC318" s="840"/>
      <c r="BD318" s="840"/>
      <c r="BE318" s="840"/>
      <c r="BF318" s="928" t="str">
        <f>IF(BF317&lt;1,"CĐ",IF(BF317&lt;1.6,"CCG","Đ"))</f>
        <v>Đ</v>
      </c>
      <c r="BG318" s="928" t="str">
        <f>IF(BG317&lt;1,"CĐ",IF(BG317&lt;1.6,"CCG","Đ"))</f>
        <v>Đ</v>
      </c>
      <c r="BH318" s="928" t="str">
        <f>IF(BH317&lt;1,"CĐ",IF(BH317&lt;1.6,"CCG","Đ"))</f>
        <v>Đ</v>
      </c>
      <c r="BI318" s="928" t="str">
        <f>IF(BI317&lt;1,"CĐ",IF(BI317&lt;1.6,"CCG","Đ"))</f>
        <v>Đ</v>
      </c>
      <c r="BJ318" s="928" t="str">
        <f>IF(BJ317&lt;1,"CĐ",IF(BJ317&lt;1.6,"CCG","Đ"))</f>
        <v>Đ</v>
      </c>
      <c r="BK318" s="928" t="str">
        <f t="shared" ref="BK318:BV318" si="378">IF(BK317&lt;1,"CĐ",IF(BK317&lt;1.6,"CCG","Đ"))</f>
        <v>CCG</v>
      </c>
      <c r="BL318" s="928" t="str">
        <f t="shared" si="378"/>
        <v>Đ</v>
      </c>
      <c r="BM318" s="928" t="str">
        <f t="shared" si="378"/>
        <v>Đ</v>
      </c>
      <c r="BN318" s="928" t="str">
        <f t="shared" si="378"/>
        <v>Đ</v>
      </c>
      <c r="BO318" s="928" t="str">
        <f t="shared" si="378"/>
        <v>CCG</v>
      </c>
      <c r="BP318" s="928" t="str">
        <f t="shared" si="378"/>
        <v>Đ</v>
      </c>
      <c r="BQ318" s="928" t="str">
        <f t="shared" si="378"/>
        <v>Đ</v>
      </c>
      <c r="BR318" s="928" t="str">
        <f t="shared" si="378"/>
        <v>Đ</v>
      </c>
      <c r="BS318" s="928" t="str">
        <f t="shared" si="378"/>
        <v>CCG</v>
      </c>
      <c r="BT318" s="928" t="str">
        <f t="shared" si="378"/>
        <v>Đ</v>
      </c>
      <c r="BU318" s="928" t="str">
        <f t="shared" si="378"/>
        <v>Đ</v>
      </c>
      <c r="BV318" s="928" t="str">
        <f t="shared" si="378"/>
        <v>Đ</v>
      </c>
      <c r="BW318" s="928" t="str">
        <f t="shared" ref="BW318" si="379">IF(BW317&lt;1,"CĐ",IF(BW317&lt;1.6,"CCG","Đ"))</f>
        <v>Đ</v>
      </c>
      <c r="BX318" s="928" t="str">
        <f t="shared" ref="BX318" si="380">IF(BX317&lt;1,"CĐ",IF(BX317&lt;1.6,"CCG","Đ"))</f>
        <v>Đ</v>
      </c>
      <c r="BY318" s="928" t="str">
        <f t="shared" ref="BY318" si="381">IF(BY317&lt;1,"CĐ",IF(BY317&lt;1.6,"CCG","Đ"))</f>
        <v>Đ</v>
      </c>
      <c r="BZ318" s="928" t="str">
        <f t="shared" ref="BZ318" si="382">IF(BZ317&lt;1,"CĐ",IF(BZ317&lt;1.6,"CCG","Đ"))</f>
        <v>Đ</v>
      </c>
      <c r="CA318" s="928" t="str">
        <f t="shared" ref="CA318" si="383">IF(CA317&lt;1,"CĐ",IF(CA317&lt;1.6,"CCG","Đ"))</f>
        <v>CCG</v>
      </c>
      <c r="CB318" s="928" t="str">
        <f t="shared" ref="CB318" si="384">IF(CB317&lt;1,"CĐ",IF(CB317&lt;1.6,"CCG","Đ"))</f>
        <v>Đ</v>
      </c>
      <c r="CC318" s="928" t="str">
        <f t="shared" ref="CC318" si="385">IF(CC317&lt;1,"CĐ",IF(CC317&lt;1.6,"CCG","Đ"))</f>
        <v>Đ</v>
      </c>
      <c r="CD318" s="1521"/>
      <c r="CE318" s="1524"/>
      <c r="CF318" s="1521"/>
      <c r="CG318" s="1524"/>
      <c r="CH318" s="1521"/>
      <c r="CI318" s="1524"/>
      <c r="CJ318" s="1529"/>
      <c r="CK318" s="1529"/>
    </row>
    <row r="319" spans="1:89" s="170" customFormat="1" ht="67.5" hidden="1" customHeight="1">
      <c r="A319" s="1431" t="s">
        <v>1437</v>
      </c>
      <c r="B319" s="352"/>
      <c r="C319" s="207" t="s">
        <v>233</v>
      </c>
      <c r="D319" s="842"/>
      <c r="E319" s="175"/>
      <c r="F319" s="842"/>
      <c r="G319" s="842"/>
      <c r="H319" s="175"/>
      <c r="I319" s="842"/>
      <c r="J319" s="842"/>
      <c r="K319" s="842"/>
      <c r="L319" s="842"/>
      <c r="M319" s="840"/>
      <c r="N319" s="845"/>
      <c r="O319" s="845"/>
      <c r="P319" s="842"/>
      <c r="Q319" s="842"/>
      <c r="R319" s="842"/>
      <c r="S319" s="842"/>
      <c r="T319" s="842"/>
      <c r="U319" s="842"/>
      <c r="V319" s="842"/>
      <c r="W319" s="842"/>
      <c r="X319" s="842"/>
      <c r="Y319" s="842"/>
      <c r="Z319" s="842"/>
      <c r="AA319" s="842"/>
      <c r="AB319" s="842"/>
      <c r="AC319" s="842"/>
      <c r="AD319" s="842"/>
      <c r="AE319" s="842"/>
      <c r="AF319" s="842"/>
      <c r="AG319" s="842"/>
      <c r="AH319" s="842"/>
      <c r="AI319" s="842"/>
      <c r="AJ319" s="842"/>
      <c r="AK319" s="842"/>
      <c r="AL319" s="842"/>
      <c r="AM319" s="842"/>
      <c r="AN319" s="842"/>
      <c r="AO319" s="842"/>
      <c r="AP319" s="842"/>
      <c r="AQ319" s="842"/>
      <c r="AR319" s="842"/>
      <c r="AS319" s="842"/>
      <c r="AT319" s="842"/>
      <c r="AU319" s="842"/>
      <c r="AV319" s="842"/>
      <c r="AW319" s="842"/>
      <c r="AX319" s="842"/>
      <c r="AY319" s="842"/>
      <c r="AZ319" s="842"/>
      <c r="BA319" s="842"/>
      <c r="BB319" s="842"/>
      <c r="BC319" s="842"/>
      <c r="BD319" s="842"/>
      <c r="BE319" s="842"/>
      <c r="BF319" s="926">
        <f>COUNTIFS($T$9:$T$256,"x",BF$9:BF$256,"2")</f>
        <v>14</v>
      </c>
      <c r="BG319" s="926">
        <f t="shared" ref="BG319:CC319" si="386">COUNTIFS($T$9:$T$256,"x",BG$9:BG$256,"2")</f>
        <v>13</v>
      </c>
      <c r="BH319" s="926">
        <f t="shared" si="386"/>
        <v>14</v>
      </c>
      <c r="BI319" s="926">
        <f t="shared" si="386"/>
        <v>10</v>
      </c>
      <c r="BJ319" s="926">
        <f t="shared" si="386"/>
        <v>13</v>
      </c>
      <c r="BK319" s="926">
        <f t="shared" si="386"/>
        <v>10</v>
      </c>
      <c r="BL319" s="926">
        <f t="shared" si="386"/>
        <v>13</v>
      </c>
      <c r="BM319" s="926">
        <f t="shared" si="386"/>
        <v>13</v>
      </c>
      <c r="BN319" s="926">
        <f t="shared" si="386"/>
        <v>14</v>
      </c>
      <c r="BO319" s="926">
        <f t="shared" si="386"/>
        <v>7</v>
      </c>
      <c r="BP319" s="926">
        <f t="shared" si="386"/>
        <v>8</v>
      </c>
      <c r="BQ319" s="926">
        <f t="shared" si="386"/>
        <v>12</v>
      </c>
      <c r="BR319" s="926">
        <f t="shared" si="386"/>
        <v>13</v>
      </c>
      <c r="BS319" s="926">
        <f t="shared" si="386"/>
        <v>6</v>
      </c>
      <c r="BT319" s="926">
        <f t="shared" si="386"/>
        <v>12</v>
      </c>
      <c r="BU319" s="926">
        <f t="shared" si="386"/>
        <v>13</v>
      </c>
      <c r="BV319" s="926">
        <f t="shared" si="386"/>
        <v>14</v>
      </c>
      <c r="BW319" s="926">
        <f t="shared" si="386"/>
        <v>8</v>
      </c>
      <c r="BX319" s="926">
        <f t="shared" si="386"/>
        <v>13</v>
      </c>
      <c r="BY319" s="926">
        <f t="shared" si="386"/>
        <v>11</v>
      </c>
      <c r="BZ319" s="926">
        <f t="shared" si="386"/>
        <v>12</v>
      </c>
      <c r="CA319" s="926">
        <f t="shared" si="386"/>
        <v>4</v>
      </c>
      <c r="CB319" s="926">
        <f t="shared" si="386"/>
        <v>12</v>
      </c>
      <c r="CC319" s="926">
        <f t="shared" si="386"/>
        <v>10</v>
      </c>
      <c r="CD319" s="840"/>
      <c r="CE319" s="840"/>
      <c r="CF319" s="840"/>
      <c r="CG319" s="840"/>
      <c r="CH319" s="840"/>
      <c r="CI319" s="840"/>
      <c r="CJ319" s="840"/>
      <c r="CK319" s="840"/>
    </row>
    <row r="320" spans="1:89" s="170" customFormat="1" ht="56.25" hidden="1">
      <c r="A320" s="1432"/>
      <c r="B320" s="352"/>
      <c r="C320" s="207" t="s">
        <v>234</v>
      </c>
      <c r="D320" s="842"/>
      <c r="E320" s="175"/>
      <c r="F320" s="842"/>
      <c r="G320" s="842"/>
      <c r="H320" s="175"/>
      <c r="I320" s="842"/>
      <c r="J320" s="842"/>
      <c r="K320" s="842"/>
      <c r="L320" s="842"/>
      <c r="M320" s="840"/>
      <c r="N320" s="845"/>
      <c r="O320" s="845"/>
      <c r="P320" s="842"/>
      <c r="Q320" s="842"/>
      <c r="R320" s="842"/>
      <c r="S320" s="842"/>
      <c r="T320" s="842"/>
      <c r="U320" s="842"/>
      <c r="V320" s="842"/>
      <c r="W320" s="842"/>
      <c r="X320" s="842"/>
      <c r="Y320" s="842"/>
      <c r="Z320" s="842"/>
      <c r="AA320" s="842"/>
      <c r="AB320" s="842"/>
      <c r="AC320" s="842"/>
      <c r="AD320" s="842"/>
      <c r="AE320" s="842"/>
      <c r="AF320" s="842"/>
      <c r="AG320" s="842"/>
      <c r="AH320" s="842"/>
      <c r="AI320" s="842"/>
      <c r="AJ320" s="842"/>
      <c r="AK320" s="842"/>
      <c r="AL320" s="842"/>
      <c r="AM320" s="842"/>
      <c r="AN320" s="842"/>
      <c r="AO320" s="842"/>
      <c r="AP320" s="842"/>
      <c r="AQ320" s="842"/>
      <c r="AR320" s="842"/>
      <c r="AS320" s="842"/>
      <c r="AT320" s="842"/>
      <c r="AU320" s="842"/>
      <c r="AV320" s="842"/>
      <c r="AW320" s="842"/>
      <c r="AX320" s="842"/>
      <c r="AY320" s="842"/>
      <c r="AZ320" s="842"/>
      <c r="BA320" s="842"/>
      <c r="BB320" s="842"/>
      <c r="BC320" s="842"/>
      <c r="BD320" s="842"/>
      <c r="BE320" s="842"/>
      <c r="BF320" s="926">
        <f>COUNTIFS($T$9:$T$256,"x",BF$9:BF$256,"1")</f>
        <v>0</v>
      </c>
      <c r="BG320" s="926">
        <f>COUNTIFS($T$9:$T$256,"x",BG$9:BG$256,"1")</f>
        <v>1</v>
      </c>
      <c r="BH320" s="926">
        <f>COUNTIFS($T$9:$T$256,"x",BH$9:BH$256,"1")</f>
        <v>0</v>
      </c>
      <c r="BI320" s="926">
        <f>COUNTIFS($T$9:$T$256,"x",BI$9:BI$256,"1")</f>
        <v>4</v>
      </c>
      <c r="BJ320" s="926">
        <f>COUNTIFS($T$9:$T$256,"x",BJ$9:BJ$256,"1")</f>
        <v>1</v>
      </c>
      <c r="BK320" s="926">
        <f t="shared" ref="BK320:CC320" si="387">COUNTIFS($T$9:$T$256,"x",BK$9:BK$256,"1")</f>
        <v>4</v>
      </c>
      <c r="BL320" s="926">
        <f t="shared" si="387"/>
        <v>1</v>
      </c>
      <c r="BM320" s="926">
        <f t="shared" si="387"/>
        <v>1</v>
      </c>
      <c r="BN320" s="926">
        <f t="shared" si="387"/>
        <v>0</v>
      </c>
      <c r="BO320" s="926">
        <f t="shared" si="387"/>
        <v>7</v>
      </c>
      <c r="BP320" s="926">
        <f t="shared" si="387"/>
        <v>6</v>
      </c>
      <c r="BQ320" s="926">
        <f t="shared" si="387"/>
        <v>3</v>
      </c>
      <c r="BR320" s="926">
        <f t="shared" si="387"/>
        <v>1</v>
      </c>
      <c r="BS320" s="926">
        <f t="shared" si="387"/>
        <v>8</v>
      </c>
      <c r="BT320" s="926">
        <f t="shared" si="387"/>
        <v>2</v>
      </c>
      <c r="BU320" s="926">
        <f t="shared" si="387"/>
        <v>1</v>
      </c>
      <c r="BV320" s="926">
        <f t="shared" si="387"/>
        <v>0</v>
      </c>
      <c r="BW320" s="926">
        <f t="shared" si="387"/>
        <v>6</v>
      </c>
      <c r="BX320" s="926">
        <f t="shared" si="387"/>
        <v>1</v>
      </c>
      <c r="BY320" s="926">
        <f t="shared" si="387"/>
        <v>3</v>
      </c>
      <c r="BZ320" s="926">
        <f t="shared" si="387"/>
        <v>2</v>
      </c>
      <c r="CA320" s="926">
        <f t="shared" si="387"/>
        <v>10</v>
      </c>
      <c r="CB320" s="926">
        <f t="shared" si="387"/>
        <v>3</v>
      </c>
      <c r="CC320" s="926">
        <f t="shared" si="387"/>
        <v>4</v>
      </c>
      <c r="CD320" s="840"/>
      <c r="CE320" s="840"/>
      <c r="CF320" s="840"/>
      <c r="CG320" s="840"/>
      <c r="CH320" s="840"/>
      <c r="CI320" s="840"/>
      <c r="CJ320" s="840"/>
      <c r="CK320" s="840"/>
    </row>
    <row r="321" spans="1:89" s="170" customFormat="1" ht="56.25" hidden="1">
      <c r="A321" s="1432"/>
      <c r="B321" s="352"/>
      <c r="C321" s="207" t="s">
        <v>235</v>
      </c>
      <c r="D321" s="842"/>
      <c r="E321" s="175"/>
      <c r="F321" s="842"/>
      <c r="G321" s="842"/>
      <c r="H321" s="175"/>
      <c r="I321" s="842"/>
      <c r="J321" s="842"/>
      <c r="K321" s="842"/>
      <c r="L321" s="842"/>
      <c r="M321" s="840"/>
      <c r="N321" s="845"/>
      <c r="O321" s="845"/>
      <c r="P321" s="842"/>
      <c r="Q321" s="842"/>
      <c r="R321" s="842"/>
      <c r="S321" s="842"/>
      <c r="T321" s="842"/>
      <c r="U321" s="842"/>
      <c r="V321" s="842"/>
      <c r="W321" s="842"/>
      <c r="X321" s="842"/>
      <c r="Y321" s="842"/>
      <c r="Z321" s="842"/>
      <c r="AA321" s="842"/>
      <c r="AB321" s="842"/>
      <c r="AC321" s="842"/>
      <c r="AD321" s="842"/>
      <c r="AE321" s="842"/>
      <c r="AF321" s="842"/>
      <c r="AG321" s="842"/>
      <c r="AH321" s="842"/>
      <c r="AI321" s="842"/>
      <c r="AJ321" s="842"/>
      <c r="AK321" s="842"/>
      <c r="AL321" s="842"/>
      <c r="AM321" s="842"/>
      <c r="AN321" s="842"/>
      <c r="AO321" s="842"/>
      <c r="AP321" s="842"/>
      <c r="AQ321" s="842"/>
      <c r="AR321" s="842"/>
      <c r="AS321" s="842"/>
      <c r="AT321" s="842"/>
      <c r="AU321" s="842"/>
      <c r="AV321" s="842"/>
      <c r="AW321" s="842"/>
      <c r="AX321" s="842"/>
      <c r="AY321" s="842"/>
      <c r="AZ321" s="842"/>
      <c r="BA321" s="842"/>
      <c r="BB321" s="842"/>
      <c r="BC321" s="842"/>
      <c r="BD321" s="842"/>
      <c r="BE321" s="842"/>
      <c r="BF321" s="926">
        <f>COUNTIFS($T$9:$T$256,"x",BF$9:BF$256,"0")</f>
        <v>0</v>
      </c>
      <c r="BG321" s="926">
        <f>COUNTIFS($T$9:$T$256,"x",BG$9:BG$256,"0")</f>
        <v>0</v>
      </c>
      <c r="BH321" s="926">
        <f>COUNTIFS($T$9:$T$256,"x",BH$9:BH$256,"0")</f>
        <v>0</v>
      </c>
      <c r="BI321" s="926">
        <f>COUNTIFS($T$9:$T$256,"x",BI$9:BI$256,"0")</f>
        <v>0</v>
      </c>
      <c r="BJ321" s="926">
        <f>COUNTIFS($T$9:$T$256,"x",BJ$9:BJ$256,"0")</f>
        <v>0</v>
      </c>
      <c r="BK321" s="926">
        <f t="shared" ref="BK321:BU321" si="388">COUNTIFS($T$9:$T$256,"x",BK$9:BK$256,"0")</f>
        <v>0</v>
      </c>
      <c r="BL321" s="926">
        <f t="shared" si="388"/>
        <v>0</v>
      </c>
      <c r="BM321" s="926">
        <f t="shared" si="388"/>
        <v>0</v>
      </c>
      <c r="BN321" s="926">
        <f t="shared" si="388"/>
        <v>0</v>
      </c>
      <c r="BO321" s="926">
        <f t="shared" si="388"/>
        <v>0</v>
      </c>
      <c r="BP321" s="926">
        <f t="shared" si="388"/>
        <v>0</v>
      </c>
      <c r="BQ321" s="926">
        <f t="shared" si="388"/>
        <v>0</v>
      </c>
      <c r="BR321" s="926">
        <f t="shared" si="388"/>
        <v>0</v>
      </c>
      <c r="BS321" s="926">
        <f t="shared" si="388"/>
        <v>0</v>
      </c>
      <c r="BT321" s="926">
        <f t="shared" si="388"/>
        <v>0</v>
      </c>
      <c r="BU321" s="926">
        <f t="shared" si="388"/>
        <v>0</v>
      </c>
      <c r="BV321" s="926">
        <f>COUNTIFS($T$9:$T$256,"x",BV$9:BV$256,"0")</f>
        <v>0</v>
      </c>
      <c r="BW321" s="926">
        <f t="shared" ref="BW321:CC321" si="389">COUNTIFS($T$9:$T$256,"x",BW$9:BW$256,"0")</f>
        <v>0</v>
      </c>
      <c r="BX321" s="926">
        <f t="shared" si="389"/>
        <v>0</v>
      </c>
      <c r="BY321" s="926">
        <f t="shared" si="389"/>
        <v>0</v>
      </c>
      <c r="BZ321" s="926">
        <f t="shared" si="389"/>
        <v>0</v>
      </c>
      <c r="CA321" s="926">
        <f t="shared" si="389"/>
        <v>0</v>
      </c>
      <c r="CB321" s="926">
        <f t="shared" si="389"/>
        <v>0</v>
      </c>
      <c r="CC321" s="926">
        <f t="shared" si="389"/>
        <v>0</v>
      </c>
      <c r="CD321" s="840"/>
      <c r="CE321" s="840"/>
      <c r="CF321" s="840"/>
      <c r="CG321" s="840"/>
      <c r="CH321" s="840"/>
      <c r="CI321" s="840"/>
      <c r="CJ321" s="840"/>
      <c r="CK321" s="840"/>
    </row>
    <row r="322" spans="1:89" s="170" customFormat="1" hidden="1">
      <c r="A322" s="1432"/>
      <c r="B322" s="352"/>
      <c r="C322" s="1520" t="s">
        <v>236</v>
      </c>
      <c r="D322" s="842"/>
      <c r="E322" s="175"/>
      <c r="F322" s="842"/>
      <c r="G322" s="842"/>
      <c r="H322" s="175"/>
      <c r="I322" s="842"/>
      <c r="J322" s="842"/>
      <c r="K322" s="842"/>
      <c r="L322" s="842"/>
      <c r="M322" s="840"/>
      <c r="N322" s="845"/>
      <c r="O322" s="845"/>
      <c r="P322" s="842"/>
      <c r="Q322" s="842"/>
      <c r="R322" s="842"/>
      <c r="S322" s="842"/>
      <c r="T322" s="842"/>
      <c r="U322" s="842"/>
      <c r="V322" s="842"/>
      <c r="W322" s="842"/>
      <c r="X322" s="842"/>
      <c r="Y322" s="842"/>
      <c r="Z322" s="842"/>
      <c r="AA322" s="842"/>
      <c r="AB322" s="842"/>
      <c r="AC322" s="842"/>
      <c r="AD322" s="842"/>
      <c r="AE322" s="842"/>
      <c r="AF322" s="842"/>
      <c r="AG322" s="842"/>
      <c r="AH322" s="842"/>
      <c r="AI322" s="842"/>
      <c r="AJ322" s="842"/>
      <c r="AK322" s="842"/>
      <c r="AL322" s="842"/>
      <c r="AM322" s="842"/>
      <c r="AN322" s="842"/>
      <c r="AO322" s="842"/>
      <c r="AP322" s="842"/>
      <c r="AQ322" s="842"/>
      <c r="AR322" s="842"/>
      <c r="AS322" s="842"/>
      <c r="AT322" s="842"/>
      <c r="AU322" s="842"/>
      <c r="AV322" s="842"/>
      <c r="AW322" s="842"/>
      <c r="AX322" s="842"/>
      <c r="AY322" s="842"/>
      <c r="AZ322" s="842"/>
      <c r="BA322" s="842"/>
      <c r="BB322" s="842"/>
      <c r="BC322" s="842"/>
      <c r="BD322" s="842"/>
      <c r="BE322" s="842"/>
      <c r="BF322" s="928">
        <f>(((BF319*2)+(BF320*1)+(BF321*0)))/(BF319+BF320+BF321)</f>
        <v>2</v>
      </c>
      <c r="BG322" s="928">
        <f>(((BG319*2)+(BG320*1)+(BG321*0)))/(BG319+BG320+BG321)</f>
        <v>1.9285714285714286</v>
      </c>
      <c r="BH322" s="928">
        <f>(((BH319*2)+(BH320*1)+(BH321*0)))/(BH319+BH320+BH321)</f>
        <v>2</v>
      </c>
      <c r="BI322" s="928">
        <f>(((BI319*2)+(BI320*1)+(BI321*0)))/(BI319+BI320+BI321)</f>
        <v>1.7142857142857142</v>
      </c>
      <c r="BJ322" s="928">
        <f>(((BJ319*2)+(BJ320*1)+(BJ321*0)))/(BJ319+BJ320+BJ321)</f>
        <v>1.9285714285714286</v>
      </c>
      <c r="BK322" s="928">
        <f t="shared" ref="BK322:BU322" si="390">(((BK319*2)+(BK320*1)+(BK321*0)))/(BK319+BK320+BK321)</f>
        <v>1.7142857142857142</v>
      </c>
      <c r="BL322" s="928">
        <f t="shared" si="390"/>
        <v>1.9285714285714286</v>
      </c>
      <c r="BM322" s="928">
        <f t="shared" si="390"/>
        <v>1.9285714285714286</v>
      </c>
      <c r="BN322" s="928">
        <f t="shared" si="390"/>
        <v>2</v>
      </c>
      <c r="BO322" s="928">
        <f t="shared" si="390"/>
        <v>1.5</v>
      </c>
      <c r="BP322" s="928">
        <f t="shared" si="390"/>
        <v>1.5714285714285714</v>
      </c>
      <c r="BQ322" s="928">
        <f t="shared" si="390"/>
        <v>1.8</v>
      </c>
      <c r="BR322" s="928">
        <f t="shared" si="390"/>
        <v>1.9285714285714286</v>
      </c>
      <c r="BS322" s="928">
        <f t="shared" si="390"/>
        <v>1.4285714285714286</v>
      </c>
      <c r="BT322" s="928">
        <f t="shared" si="390"/>
        <v>1.8571428571428572</v>
      </c>
      <c r="BU322" s="928">
        <f t="shared" si="390"/>
        <v>1.9285714285714286</v>
      </c>
      <c r="BV322" s="928">
        <f>(((BV319*2)+(BV320*1)+(BV321*0)))/(BV319+BV320+BV321)</f>
        <v>2</v>
      </c>
      <c r="BW322" s="928">
        <f t="shared" ref="BW322:CC322" si="391">(((BW319*2)+(BW320*1)+(BW321*0)))/(BW319+BW320+BW321)</f>
        <v>1.5714285714285714</v>
      </c>
      <c r="BX322" s="928">
        <f t="shared" si="391"/>
        <v>1.9285714285714286</v>
      </c>
      <c r="BY322" s="928">
        <f t="shared" si="391"/>
        <v>1.7857142857142858</v>
      </c>
      <c r="BZ322" s="928">
        <f t="shared" si="391"/>
        <v>1.8571428571428572</v>
      </c>
      <c r="CA322" s="928">
        <f t="shared" si="391"/>
        <v>1.2857142857142858</v>
      </c>
      <c r="CB322" s="928">
        <f t="shared" si="391"/>
        <v>1.8</v>
      </c>
      <c r="CC322" s="928">
        <f t="shared" si="391"/>
        <v>1.7142857142857142</v>
      </c>
      <c r="CD322" s="1521">
        <f>COUNTIF($BF323:$CC323,"Đ")</f>
        <v>19</v>
      </c>
      <c r="CE322" s="1524">
        <f>CD322/COUNTA($BF323:$CC323)</f>
        <v>0.79166666666666663</v>
      </c>
      <c r="CF322" s="1521">
        <f>COUNTIF($BF323:$CC323,"CCG")</f>
        <v>5</v>
      </c>
      <c r="CG322" s="1524">
        <f>CF322/COUNTA($BF323:$CC323)</f>
        <v>0.20833333333333334</v>
      </c>
      <c r="CH322" s="1521">
        <f>COUNTIF($BF323:$CC323,"CĐ")</f>
        <v>0</v>
      </c>
      <c r="CI322" s="1524">
        <f>CH322/COUNTA($BF323:$CC323)</f>
        <v>0</v>
      </c>
      <c r="CJ322" s="1529">
        <f>(((CD322*2)+(CF322*1)+(CH322*0)))/(CD322+CF322+CH322)</f>
        <v>1.7916666666666667</v>
      </c>
      <c r="CK322" s="1529" t="str">
        <f>IF(CJ322&gt;=1.6,"Đạt mục tiêu",IF(CJ322&gt;=1,"Cần cố gắng","Chưa đạt"))</f>
        <v>Đạt mục tiêu</v>
      </c>
    </row>
    <row r="323" spans="1:89" s="170" customFormat="1" hidden="1">
      <c r="A323" s="1433"/>
      <c r="B323" s="352"/>
      <c r="C323" s="1520"/>
      <c r="D323" s="842"/>
      <c r="E323" s="175"/>
      <c r="F323" s="842"/>
      <c r="G323" s="842"/>
      <c r="H323" s="175"/>
      <c r="I323" s="842"/>
      <c r="J323" s="842"/>
      <c r="K323" s="842"/>
      <c r="L323" s="842"/>
      <c r="M323" s="840"/>
      <c r="N323" s="845"/>
      <c r="O323" s="845"/>
      <c r="P323" s="842"/>
      <c r="Q323" s="842"/>
      <c r="R323" s="842"/>
      <c r="S323" s="842"/>
      <c r="T323" s="842"/>
      <c r="U323" s="842"/>
      <c r="V323" s="842"/>
      <c r="W323" s="842"/>
      <c r="X323" s="842"/>
      <c r="Y323" s="842"/>
      <c r="Z323" s="842"/>
      <c r="AA323" s="842"/>
      <c r="AB323" s="842"/>
      <c r="AC323" s="842"/>
      <c r="AD323" s="842"/>
      <c r="AE323" s="842"/>
      <c r="AF323" s="842"/>
      <c r="AG323" s="842"/>
      <c r="AH323" s="842"/>
      <c r="AI323" s="842"/>
      <c r="AJ323" s="842"/>
      <c r="AK323" s="842"/>
      <c r="AL323" s="842"/>
      <c r="AM323" s="842"/>
      <c r="AN323" s="842"/>
      <c r="AO323" s="842"/>
      <c r="AP323" s="842"/>
      <c r="AQ323" s="842"/>
      <c r="AR323" s="842"/>
      <c r="AS323" s="842"/>
      <c r="AT323" s="842"/>
      <c r="AU323" s="842"/>
      <c r="AV323" s="842"/>
      <c r="AW323" s="842"/>
      <c r="AX323" s="842"/>
      <c r="AY323" s="842"/>
      <c r="AZ323" s="842"/>
      <c r="BA323" s="842"/>
      <c r="BB323" s="842"/>
      <c r="BC323" s="842"/>
      <c r="BD323" s="842"/>
      <c r="BE323" s="842"/>
      <c r="BF323" s="928" t="str">
        <f>IF(BF322&lt;1,"CĐ",IF(BF322&lt;1.6,"CCG","Đ"))</f>
        <v>Đ</v>
      </c>
      <c r="BG323" s="928" t="str">
        <f>IF(BG322&lt;1,"CĐ",IF(BG322&lt;1.6,"CCG","Đ"))</f>
        <v>Đ</v>
      </c>
      <c r="BH323" s="928" t="str">
        <f>IF(BH322&lt;1,"CĐ",IF(BH322&lt;1.6,"CCG","Đ"))</f>
        <v>Đ</v>
      </c>
      <c r="BI323" s="928" t="str">
        <f>IF(BI322&lt;1,"CĐ",IF(BI322&lt;1.6,"CCG","Đ"))</f>
        <v>Đ</v>
      </c>
      <c r="BJ323" s="928" t="str">
        <f>IF(BJ322&lt;1,"CĐ",IF(BJ322&lt;1.6,"CCG","Đ"))</f>
        <v>Đ</v>
      </c>
      <c r="BK323" s="928" t="str">
        <f t="shared" ref="BK323:BU323" si="392">IF(BK322&lt;1,"CĐ",IF(BK322&lt;1.6,"CCG","Đ"))</f>
        <v>Đ</v>
      </c>
      <c r="BL323" s="928" t="str">
        <f t="shared" si="392"/>
        <v>Đ</v>
      </c>
      <c r="BM323" s="928" t="str">
        <f t="shared" si="392"/>
        <v>Đ</v>
      </c>
      <c r="BN323" s="928" t="str">
        <f t="shared" si="392"/>
        <v>Đ</v>
      </c>
      <c r="BO323" s="928" t="str">
        <f t="shared" si="392"/>
        <v>CCG</v>
      </c>
      <c r="BP323" s="928" t="str">
        <f t="shared" si="392"/>
        <v>CCG</v>
      </c>
      <c r="BQ323" s="928" t="str">
        <f t="shared" si="392"/>
        <v>Đ</v>
      </c>
      <c r="BR323" s="928" t="str">
        <f t="shared" si="392"/>
        <v>Đ</v>
      </c>
      <c r="BS323" s="928" t="str">
        <f t="shared" si="392"/>
        <v>CCG</v>
      </c>
      <c r="BT323" s="928" t="str">
        <f t="shared" si="392"/>
        <v>Đ</v>
      </c>
      <c r="BU323" s="928" t="str">
        <f t="shared" si="392"/>
        <v>Đ</v>
      </c>
      <c r="BV323" s="928" t="str">
        <f>IF(BV322&lt;1,"CĐ",IF(BV322&lt;1.6,"CCG","Đ"))</f>
        <v>Đ</v>
      </c>
      <c r="BW323" s="928" t="str">
        <f t="shared" ref="BW323:CC323" si="393">IF(BW322&lt;1,"CĐ",IF(BW322&lt;1.6,"CCG","Đ"))</f>
        <v>CCG</v>
      </c>
      <c r="BX323" s="928" t="str">
        <f t="shared" si="393"/>
        <v>Đ</v>
      </c>
      <c r="BY323" s="928" t="str">
        <f t="shared" si="393"/>
        <v>Đ</v>
      </c>
      <c r="BZ323" s="928" t="str">
        <f t="shared" si="393"/>
        <v>Đ</v>
      </c>
      <c r="CA323" s="928" t="str">
        <f t="shared" si="393"/>
        <v>CCG</v>
      </c>
      <c r="CB323" s="928" t="str">
        <f t="shared" si="393"/>
        <v>Đ</v>
      </c>
      <c r="CC323" s="928" t="str">
        <f t="shared" si="393"/>
        <v>Đ</v>
      </c>
      <c r="CD323" s="1521"/>
      <c r="CE323" s="1524"/>
      <c r="CF323" s="1521"/>
      <c r="CG323" s="1524"/>
      <c r="CH323" s="1521"/>
      <c r="CI323" s="1524"/>
      <c r="CJ323" s="1529"/>
      <c r="CK323" s="1529"/>
    </row>
    <row r="324" spans="1:89" s="170" customFormat="1" ht="54" hidden="1" customHeight="1">
      <c r="A324" s="1431" t="s">
        <v>1436</v>
      </c>
      <c r="B324" s="825"/>
      <c r="C324" s="207" t="s">
        <v>233</v>
      </c>
      <c r="D324" s="926">
        <f t="shared" ref="D324:BO324" si="394">COUNTIFS($N$9:$N$256,"x",D$9:D$256,"2")</f>
        <v>0</v>
      </c>
      <c r="E324" s="926">
        <f t="shared" si="394"/>
        <v>0</v>
      </c>
      <c r="F324" s="926">
        <f t="shared" si="394"/>
        <v>0</v>
      </c>
      <c r="G324" s="926">
        <f t="shared" si="394"/>
        <v>0</v>
      </c>
      <c r="H324" s="926">
        <f t="shared" si="394"/>
        <v>0</v>
      </c>
      <c r="I324" s="926">
        <f t="shared" si="394"/>
        <v>0</v>
      </c>
      <c r="J324" s="926">
        <f t="shared" si="394"/>
        <v>0</v>
      </c>
      <c r="K324" s="926">
        <f t="shared" si="394"/>
        <v>0</v>
      </c>
      <c r="L324" s="926">
        <f t="shared" si="394"/>
        <v>0</v>
      </c>
      <c r="M324" s="926">
        <f t="shared" si="394"/>
        <v>0</v>
      </c>
      <c r="N324" s="926">
        <f t="shared" si="394"/>
        <v>0</v>
      </c>
      <c r="O324" s="926">
        <f t="shared" si="394"/>
        <v>0</v>
      </c>
      <c r="P324" s="926">
        <f t="shared" si="394"/>
        <v>0</v>
      </c>
      <c r="Q324" s="926">
        <f t="shared" si="394"/>
        <v>0</v>
      </c>
      <c r="R324" s="926">
        <f t="shared" si="394"/>
        <v>0</v>
      </c>
      <c r="S324" s="926">
        <f t="shared" si="394"/>
        <v>0</v>
      </c>
      <c r="T324" s="926">
        <f t="shared" si="394"/>
        <v>0</v>
      </c>
      <c r="U324" s="926">
        <f t="shared" si="394"/>
        <v>2</v>
      </c>
      <c r="V324" s="926">
        <f t="shared" si="394"/>
        <v>0</v>
      </c>
      <c r="W324" s="926">
        <f t="shared" si="394"/>
        <v>0</v>
      </c>
      <c r="X324" s="926">
        <f t="shared" si="394"/>
        <v>0</v>
      </c>
      <c r="Y324" s="926">
        <f t="shared" si="394"/>
        <v>0</v>
      </c>
      <c r="Z324" s="926">
        <f t="shared" si="394"/>
        <v>0</v>
      </c>
      <c r="AA324" s="926">
        <f t="shared" si="394"/>
        <v>0</v>
      </c>
      <c r="AB324" s="926">
        <f t="shared" si="394"/>
        <v>0</v>
      </c>
      <c r="AC324" s="926">
        <f t="shared" si="394"/>
        <v>0</v>
      </c>
      <c r="AD324" s="926">
        <f t="shared" si="394"/>
        <v>0</v>
      </c>
      <c r="AE324" s="926">
        <f t="shared" si="394"/>
        <v>0</v>
      </c>
      <c r="AF324" s="926">
        <f t="shared" si="394"/>
        <v>0</v>
      </c>
      <c r="AG324" s="926">
        <f t="shared" si="394"/>
        <v>0</v>
      </c>
      <c r="AH324" s="926">
        <f t="shared" si="394"/>
        <v>0</v>
      </c>
      <c r="AI324" s="926">
        <f t="shared" si="394"/>
        <v>0</v>
      </c>
      <c r="AJ324" s="926">
        <f t="shared" si="394"/>
        <v>0</v>
      </c>
      <c r="AK324" s="926">
        <f t="shared" si="394"/>
        <v>0</v>
      </c>
      <c r="AL324" s="926">
        <f t="shared" si="394"/>
        <v>0</v>
      </c>
      <c r="AM324" s="926">
        <f t="shared" si="394"/>
        <v>0</v>
      </c>
      <c r="AN324" s="926">
        <f t="shared" si="394"/>
        <v>0</v>
      </c>
      <c r="AO324" s="926">
        <f t="shared" si="394"/>
        <v>0</v>
      </c>
      <c r="AP324" s="926">
        <f t="shared" si="394"/>
        <v>0</v>
      </c>
      <c r="AQ324" s="926">
        <f t="shared" si="394"/>
        <v>0</v>
      </c>
      <c r="AR324" s="926">
        <f t="shared" si="394"/>
        <v>0</v>
      </c>
      <c r="AS324" s="926">
        <f t="shared" si="394"/>
        <v>0</v>
      </c>
      <c r="AT324" s="926">
        <f t="shared" si="394"/>
        <v>0</v>
      </c>
      <c r="AU324" s="926">
        <f t="shared" si="394"/>
        <v>0</v>
      </c>
      <c r="AV324" s="926">
        <f t="shared" si="394"/>
        <v>0</v>
      </c>
      <c r="AW324" s="926">
        <f t="shared" si="394"/>
        <v>0</v>
      </c>
      <c r="AX324" s="926">
        <f t="shared" si="394"/>
        <v>0</v>
      </c>
      <c r="AY324" s="926">
        <f t="shared" si="394"/>
        <v>0</v>
      </c>
      <c r="AZ324" s="926">
        <f t="shared" si="394"/>
        <v>0</v>
      </c>
      <c r="BA324" s="926">
        <f t="shared" si="394"/>
        <v>0</v>
      </c>
      <c r="BB324" s="926">
        <f t="shared" si="394"/>
        <v>0</v>
      </c>
      <c r="BC324" s="926">
        <f t="shared" si="394"/>
        <v>0</v>
      </c>
      <c r="BD324" s="926">
        <f t="shared" si="394"/>
        <v>0</v>
      </c>
      <c r="BE324" s="926">
        <f t="shared" si="394"/>
        <v>0</v>
      </c>
      <c r="BF324" s="926">
        <f t="shared" si="394"/>
        <v>26</v>
      </c>
      <c r="BG324" s="926">
        <f t="shared" si="394"/>
        <v>26</v>
      </c>
      <c r="BH324" s="926">
        <f t="shared" si="394"/>
        <v>25</v>
      </c>
      <c r="BI324" s="926">
        <f t="shared" si="394"/>
        <v>21</v>
      </c>
      <c r="BJ324" s="926">
        <f t="shared" si="394"/>
        <v>26</v>
      </c>
      <c r="BK324" s="926">
        <f t="shared" si="394"/>
        <v>2</v>
      </c>
      <c r="BL324" s="926">
        <f t="shared" si="394"/>
        <v>26</v>
      </c>
      <c r="BM324" s="926">
        <f t="shared" si="394"/>
        <v>25</v>
      </c>
      <c r="BN324" s="926">
        <f t="shared" si="394"/>
        <v>22</v>
      </c>
      <c r="BO324" s="926">
        <f t="shared" si="394"/>
        <v>8</v>
      </c>
      <c r="BP324" s="926">
        <f t="shared" ref="BP324:BQ324" si="395">COUNTIFS($N$9:$N$256,"x",BP$9:BP$256,"2")</f>
        <v>25</v>
      </c>
      <c r="BQ324" s="926">
        <f t="shared" si="395"/>
        <v>16</v>
      </c>
      <c r="BR324" s="926">
        <f t="shared" ref="BR324:CC353" si="396">COUNTIFS($N$9:$N$256,"x",BR$9:BR$256,"2")</f>
        <v>23</v>
      </c>
      <c r="BS324" s="926">
        <f t="shared" si="396"/>
        <v>21</v>
      </c>
      <c r="BT324" s="926">
        <f t="shared" si="396"/>
        <v>22</v>
      </c>
      <c r="BU324" s="926">
        <f t="shared" si="396"/>
        <v>22</v>
      </c>
      <c r="BV324" s="926">
        <f t="shared" si="396"/>
        <v>26</v>
      </c>
      <c r="BW324" s="926">
        <f t="shared" si="396"/>
        <v>15</v>
      </c>
      <c r="BX324" s="926">
        <f t="shared" si="396"/>
        <v>24</v>
      </c>
      <c r="BY324" s="926">
        <f t="shared" si="396"/>
        <v>21</v>
      </c>
      <c r="BZ324" s="926">
        <f t="shared" si="396"/>
        <v>26</v>
      </c>
      <c r="CA324" s="926">
        <f t="shared" si="396"/>
        <v>16</v>
      </c>
      <c r="CB324" s="926">
        <f t="shared" si="396"/>
        <v>15</v>
      </c>
      <c r="CC324" s="926">
        <f t="shared" si="396"/>
        <v>12</v>
      </c>
      <c r="CD324" s="840"/>
      <c r="CE324" s="840"/>
      <c r="CF324" s="840"/>
      <c r="CG324" s="840"/>
      <c r="CH324" s="840"/>
      <c r="CI324" s="840"/>
      <c r="CJ324" s="840"/>
      <c r="CK324" s="840"/>
    </row>
    <row r="325" spans="1:89" s="170" customFormat="1" ht="56.25" hidden="1">
      <c r="A325" s="1432"/>
      <c r="B325" s="825"/>
      <c r="C325" s="207" t="s">
        <v>234</v>
      </c>
      <c r="D325" s="840"/>
      <c r="E325" s="210"/>
      <c r="F325" s="840"/>
      <c r="G325" s="840"/>
      <c r="H325" s="210"/>
      <c r="I325" s="840"/>
      <c r="J325" s="840"/>
      <c r="K325" s="840"/>
      <c r="L325" s="840"/>
      <c r="M325" s="840"/>
      <c r="N325" s="845"/>
      <c r="O325" s="845"/>
      <c r="P325" s="840"/>
      <c r="Q325" s="840"/>
      <c r="R325" s="840"/>
      <c r="S325" s="840"/>
      <c r="T325" s="840"/>
      <c r="U325" s="840"/>
      <c r="V325" s="840"/>
      <c r="W325" s="840"/>
      <c r="X325" s="840"/>
      <c r="Y325" s="840"/>
      <c r="Z325" s="840"/>
      <c r="AA325" s="840"/>
      <c r="AB325" s="840"/>
      <c r="AC325" s="840"/>
      <c r="AD325" s="840"/>
      <c r="AE325" s="840"/>
      <c r="AF325" s="840"/>
      <c r="AG325" s="840"/>
      <c r="AH325" s="840"/>
      <c r="AI325" s="840"/>
      <c r="AJ325" s="840"/>
      <c r="AK325" s="840"/>
      <c r="AL325" s="840"/>
      <c r="AM325" s="840"/>
      <c r="AN325" s="840"/>
      <c r="AO325" s="840"/>
      <c r="AP325" s="840"/>
      <c r="AQ325" s="840"/>
      <c r="AR325" s="840"/>
      <c r="AS325" s="840"/>
      <c r="AT325" s="840"/>
      <c r="AU325" s="840"/>
      <c r="AV325" s="840"/>
      <c r="AW325" s="840"/>
      <c r="AX325" s="840"/>
      <c r="AY325" s="840"/>
      <c r="AZ325" s="840"/>
      <c r="BA325" s="840"/>
      <c r="BB325" s="840"/>
      <c r="BC325" s="840"/>
      <c r="BD325" s="840"/>
      <c r="BE325" s="840"/>
      <c r="BF325" s="926">
        <f t="shared" ref="BF325:CC325" si="397">COUNTIFS($N$9:$N$256,"x",BF$9:BF$256,"1")</f>
        <v>0</v>
      </c>
      <c r="BG325" s="926">
        <f t="shared" si="397"/>
        <v>0</v>
      </c>
      <c r="BH325" s="926">
        <f t="shared" si="397"/>
        <v>1</v>
      </c>
      <c r="BI325" s="926">
        <f t="shared" si="397"/>
        <v>5</v>
      </c>
      <c r="BJ325" s="926">
        <f t="shared" si="397"/>
        <v>0</v>
      </c>
      <c r="BK325" s="926">
        <f t="shared" si="397"/>
        <v>24</v>
      </c>
      <c r="BL325" s="926">
        <f t="shared" si="397"/>
        <v>0</v>
      </c>
      <c r="BM325" s="926">
        <f t="shared" si="397"/>
        <v>1</v>
      </c>
      <c r="BN325" s="926">
        <f t="shared" si="397"/>
        <v>4</v>
      </c>
      <c r="BO325" s="926">
        <f t="shared" si="397"/>
        <v>18</v>
      </c>
      <c r="BP325" s="926">
        <f t="shared" si="397"/>
        <v>1</v>
      </c>
      <c r="BQ325" s="926">
        <f t="shared" si="397"/>
        <v>10</v>
      </c>
      <c r="BR325" s="926">
        <f>COUNTIFS($N$9:$N$256,"x",BR$9:BR$256,"1")</f>
        <v>3</v>
      </c>
      <c r="BS325" s="926">
        <f t="shared" si="397"/>
        <v>5</v>
      </c>
      <c r="BT325" s="926">
        <f t="shared" si="397"/>
        <v>4</v>
      </c>
      <c r="BU325" s="926">
        <f t="shared" si="397"/>
        <v>4</v>
      </c>
      <c r="BV325" s="926">
        <f t="shared" si="397"/>
        <v>0</v>
      </c>
      <c r="BW325" s="926">
        <f t="shared" si="397"/>
        <v>11</v>
      </c>
      <c r="BX325" s="926">
        <f t="shared" si="397"/>
        <v>2</v>
      </c>
      <c r="BY325" s="926">
        <f t="shared" si="397"/>
        <v>5</v>
      </c>
      <c r="BZ325" s="926">
        <f t="shared" si="397"/>
        <v>0</v>
      </c>
      <c r="CA325" s="926">
        <f t="shared" si="397"/>
        <v>10</v>
      </c>
      <c r="CB325" s="926">
        <f t="shared" si="397"/>
        <v>11</v>
      </c>
      <c r="CC325" s="926">
        <f t="shared" si="397"/>
        <v>14</v>
      </c>
      <c r="CD325" s="840"/>
      <c r="CE325" s="840"/>
      <c r="CF325" s="840"/>
      <c r="CG325" s="840"/>
      <c r="CH325" s="840"/>
      <c r="CI325" s="840"/>
      <c r="CJ325" s="840"/>
      <c r="CK325" s="840"/>
    </row>
    <row r="326" spans="1:89" s="170" customFormat="1" ht="56.25" hidden="1">
      <c r="A326" s="1432"/>
      <c r="B326" s="825"/>
      <c r="C326" s="207" t="s">
        <v>235</v>
      </c>
      <c r="D326" s="840"/>
      <c r="E326" s="210"/>
      <c r="F326" s="840"/>
      <c r="G326" s="840"/>
      <c r="H326" s="210"/>
      <c r="I326" s="840"/>
      <c r="J326" s="840"/>
      <c r="K326" s="840"/>
      <c r="L326" s="840"/>
      <c r="M326" s="840"/>
      <c r="N326" s="845"/>
      <c r="O326" s="845"/>
      <c r="P326" s="840"/>
      <c r="Q326" s="840"/>
      <c r="R326" s="840"/>
      <c r="S326" s="840"/>
      <c r="T326" s="840"/>
      <c r="U326" s="840"/>
      <c r="V326" s="840"/>
      <c r="W326" s="840"/>
      <c r="X326" s="840"/>
      <c r="Y326" s="840"/>
      <c r="Z326" s="840"/>
      <c r="AA326" s="840"/>
      <c r="AB326" s="840"/>
      <c r="AC326" s="840"/>
      <c r="AD326" s="840"/>
      <c r="AE326" s="840"/>
      <c r="AF326" s="840"/>
      <c r="AG326" s="840"/>
      <c r="AH326" s="840"/>
      <c r="AI326" s="840"/>
      <c r="AJ326" s="840"/>
      <c r="AK326" s="840"/>
      <c r="AL326" s="840"/>
      <c r="AM326" s="840"/>
      <c r="AN326" s="840"/>
      <c r="AO326" s="840"/>
      <c r="AP326" s="840"/>
      <c r="AQ326" s="840"/>
      <c r="AR326" s="840"/>
      <c r="AS326" s="840"/>
      <c r="AT326" s="840"/>
      <c r="AU326" s="840"/>
      <c r="AV326" s="840"/>
      <c r="AW326" s="840"/>
      <c r="AX326" s="840"/>
      <c r="AY326" s="840"/>
      <c r="AZ326" s="840"/>
      <c r="BA326" s="840"/>
      <c r="BB326" s="840"/>
      <c r="BC326" s="840"/>
      <c r="BD326" s="840"/>
      <c r="BE326" s="840"/>
      <c r="BF326" s="926">
        <f t="shared" ref="BF326:CC326" si="398">COUNTIFS($N$9:$N$256,"x",BF$9:BF$256,"0")</f>
        <v>0</v>
      </c>
      <c r="BG326" s="926">
        <f t="shared" si="398"/>
        <v>0</v>
      </c>
      <c r="BH326" s="926">
        <f t="shared" si="398"/>
        <v>0</v>
      </c>
      <c r="BI326" s="926">
        <f t="shared" si="398"/>
        <v>0</v>
      </c>
      <c r="BJ326" s="926">
        <f t="shared" si="398"/>
        <v>0</v>
      </c>
      <c r="BK326" s="926">
        <f t="shared" si="398"/>
        <v>0</v>
      </c>
      <c r="BL326" s="926">
        <f t="shared" si="398"/>
        <v>0</v>
      </c>
      <c r="BM326" s="926">
        <f t="shared" si="398"/>
        <v>0</v>
      </c>
      <c r="BN326" s="926">
        <f t="shared" si="398"/>
        <v>0</v>
      </c>
      <c r="BO326" s="926">
        <f t="shared" si="398"/>
        <v>0</v>
      </c>
      <c r="BP326" s="926">
        <f t="shared" si="398"/>
        <v>0</v>
      </c>
      <c r="BQ326" s="926">
        <f t="shared" si="398"/>
        <v>0</v>
      </c>
      <c r="BR326" s="926">
        <f>COUNTIFS($N$9:$N$256,"x",BR$9:BR$256,"0")</f>
        <v>0</v>
      </c>
      <c r="BS326" s="926">
        <f t="shared" si="398"/>
        <v>0</v>
      </c>
      <c r="BT326" s="926">
        <f t="shared" si="398"/>
        <v>0</v>
      </c>
      <c r="BU326" s="926">
        <f t="shared" si="398"/>
        <v>0</v>
      </c>
      <c r="BV326" s="926">
        <f t="shared" si="398"/>
        <v>0</v>
      </c>
      <c r="BW326" s="926">
        <f t="shared" si="398"/>
        <v>0</v>
      </c>
      <c r="BX326" s="926">
        <f t="shared" si="398"/>
        <v>0</v>
      </c>
      <c r="BY326" s="926">
        <f t="shared" si="398"/>
        <v>0</v>
      </c>
      <c r="BZ326" s="926">
        <f t="shared" si="398"/>
        <v>0</v>
      </c>
      <c r="CA326" s="926">
        <f t="shared" si="398"/>
        <v>0</v>
      </c>
      <c r="CB326" s="926">
        <f t="shared" si="398"/>
        <v>0</v>
      </c>
      <c r="CC326" s="926">
        <f t="shared" si="398"/>
        <v>0</v>
      </c>
      <c r="CD326" s="840"/>
      <c r="CE326" s="840"/>
      <c r="CF326" s="840"/>
      <c r="CG326" s="840"/>
      <c r="CH326" s="840"/>
      <c r="CI326" s="840"/>
      <c r="CJ326" s="840"/>
      <c r="CK326" s="840"/>
    </row>
    <row r="327" spans="1:89" s="170" customFormat="1" hidden="1">
      <c r="A327" s="1432"/>
      <c r="B327" s="825"/>
      <c r="C327" s="1520" t="s">
        <v>236</v>
      </c>
      <c r="D327" s="840"/>
      <c r="E327" s="210"/>
      <c r="F327" s="840"/>
      <c r="G327" s="840"/>
      <c r="H327" s="210"/>
      <c r="I327" s="840"/>
      <c r="J327" s="840"/>
      <c r="K327" s="840"/>
      <c r="L327" s="840"/>
      <c r="M327" s="840"/>
      <c r="N327" s="845"/>
      <c r="O327" s="845"/>
      <c r="P327" s="840"/>
      <c r="Q327" s="840"/>
      <c r="R327" s="840"/>
      <c r="S327" s="840"/>
      <c r="T327" s="840"/>
      <c r="U327" s="840"/>
      <c r="V327" s="840"/>
      <c r="W327" s="840"/>
      <c r="X327" s="840"/>
      <c r="Y327" s="840"/>
      <c r="Z327" s="840"/>
      <c r="AA327" s="840"/>
      <c r="AB327" s="840"/>
      <c r="AC327" s="840"/>
      <c r="AD327" s="840"/>
      <c r="AE327" s="840"/>
      <c r="AF327" s="840"/>
      <c r="AG327" s="840"/>
      <c r="AH327" s="840"/>
      <c r="AI327" s="840"/>
      <c r="AJ327" s="840"/>
      <c r="AK327" s="840"/>
      <c r="AL327" s="840"/>
      <c r="AM327" s="840"/>
      <c r="AN327" s="840"/>
      <c r="AO327" s="840"/>
      <c r="AP327" s="840"/>
      <c r="AQ327" s="840"/>
      <c r="AR327" s="840"/>
      <c r="AS327" s="840"/>
      <c r="AT327" s="840"/>
      <c r="AU327" s="840"/>
      <c r="AV327" s="840"/>
      <c r="AW327" s="840"/>
      <c r="AX327" s="840"/>
      <c r="AY327" s="840"/>
      <c r="AZ327" s="840"/>
      <c r="BA327" s="840"/>
      <c r="BB327" s="840"/>
      <c r="BC327" s="840"/>
      <c r="BD327" s="840"/>
      <c r="BE327" s="840"/>
      <c r="BF327" s="928">
        <f>(((BF324*2)+(BF325*1)+(BF326*0)))/(BF324+BF325+BF326)</f>
        <v>2</v>
      </c>
      <c r="BG327" s="928">
        <f>(((BG324*2)+(BG325*1)+(BG326*0)))/(BG324+BG325+BG326)</f>
        <v>2</v>
      </c>
      <c r="BH327" s="928">
        <f>(((BH324*2)+(BH325*1)+(BH326*0)))/(BH324+BH325+BH326)</f>
        <v>1.9615384615384615</v>
      </c>
      <c r="BI327" s="928">
        <f>(((BI324*2)+(BI325*1)+(BI326*0)))/(BI324+BI325+BI326)</f>
        <v>1.8076923076923077</v>
      </c>
      <c r="BJ327" s="928">
        <f>(((BJ324*2)+(BJ325*1)+(BJ326*0)))/(BJ324+BJ325+BJ326)</f>
        <v>2</v>
      </c>
      <c r="BK327" s="928">
        <f t="shared" ref="BK327:CC327" si="399">(((BK324*2)+(BK325*1)+(BK326*0)))/(BK324+BK325+BK326)</f>
        <v>1.0769230769230769</v>
      </c>
      <c r="BL327" s="928">
        <f t="shared" si="399"/>
        <v>2</v>
      </c>
      <c r="BM327" s="928">
        <f t="shared" si="399"/>
        <v>1.9615384615384615</v>
      </c>
      <c r="BN327" s="928">
        <f t="shared" si="399"/>
        <v>1.8461538461538463</v>
      </c>
      <c r="BO327" s="928">
        <f t="shared" si="399"/>
        <v>1.3076923076923077</v>
      </c>
      <c r="BP327" s="928">
        <f t="shared" si="399"/>
        <v>1.9615384615384615</v>
      </c>
      <c r="BQ327" s="928">
        <f t="shared" si="399"/>
        <v>1.6153846153846154</v>
      </c>
      <c r="BR327" s="928">
        <f t="shared" si="399"/>
        <v>1.8846153846153846</v>
      </c>
      <c r="BS327" s="928">
        <f t="shared" si="399"/>
        <v>1.8076923076923077</v>
      </c>
      <c r="BT327" s="928">
        <f t="shared" si="399"/>
        <v>1.8461538461538463</v>
      </c>
      <c r="BU327" s="928">
        <f t="shared" si="399"/>
        <v>1.8461538461538463</v>
      </c>
      <c r="BV327" s="928">
        <f t="shared" si="399"/>
        <v>2</v>
      </c>
      <c r="BW327" s="928">
        <f t="shared" si="399"/>
        <v>1.5769230769230769</v>
      </c>
      <c r="BX327" s="928">
        <f t="shared" si="399"/>
        <v>1.9230769230769231</v>
      </c>
      <c r="BY327" s="928">
        <f t="shared" si="399"/>
        <v>1.8076923076923077</v>
      </c>
      <c r="BZ327" s="928">
        <f t="shared" si="399"/>
        <v>2</v>
      </c>
      <c r="CA327" s="928">
        <f t="shared" si="399"/>
        <v>1.6153846153846154</v>
      </c>
      <c r="CB327" s="928">
        <f t="shared" si="399"/>
        <v>1.5769230769230769</v>
      </c>
      <c r="CC327" s="928">
        <f t="shared" si="399"/>
        <v>1.4615384615384615</v>
      </c>
      <c r="CD327" s="1521">
        <f>COUNTIF($BF328:$CC328,"Đ")</f>
        <v>19</v>
      </c>
      <c r="CE327" s="1524">
        <f>CD327/COUNTA($BF328:$CC328)</f>
        <v>0.79166666666666663</v>
      </c>
      <c r="CF327" s="1521">
        <f>COUNTIF($BF328:$CC328,"CCG")</f>
        <v>5</v>
      </c>
      <c r="CG327" s="1524">
        <f>CF327/COUNTA($BF328:$CC328)</f>
        <v>0.20833333333333334</v>
      </c>
      <c r="CH327" s="1521">
        <f>COUNTIF($BF328:$CC328,"CĐ")</f>
        <v>0</v>
      </c>
      <c r="CI327" s="1524">
        <f>CH327/COUNTA($BF328:$CC328)</f>
        <v>0</v>
      </c>
      <c r="CJ327" s="1529">
        <f>(((CD327*2)+(CF327*1)+(CH327*0)))/(CD327+CF327+CH327)</f>
        <v>1.7916666666666667</v>
      </c>
      <c r="CK327" s="1529" t="str">
        <f>IF(CJ327&gt;=1.6,"Đạt mục tiêu",IF(CJ327&gt;=1,"Cần cố gắng","Chưa đạt"))</f>
        <v>Đạt mục tiêu</v>
      </c>
    </row>
    <row r="328" spans="1:89" s="170" customFormat="1" ht="42" hidden="1" customHeight="1">
      <c r="A328" s="1433"/>
      <c r="B328" s="825"/>
      <c r="C328" s="1520"/>
      <c r="D328" s="840"/>
      <c r="E328" s="210"/>
      <c r="F328" s="840"/>
      <c r="G328" s="840"/>
      <c r="H328" s="210"/>
      <c r="I328" s="840"/>
      <c r="J328" s="840"/>
      <c r="K328" s="840"/>
      <c r="L328" s="840"/>
      <c r="M328" s="840"/>
      <c r="N328" s="845"/>
      <c r="O328" s="845"/>
      <c r="P328" s="840"/>
      <c r="Q328" s="840"/>
      <c r="R328" s="840"/>
      <c r="S328" s="840"/>
      <c r="T328" s="840"/>
      <c r="U328" s="840"/>
      <c r="V328" s="840"/>
      <c r="W328" s="840"/>
      <c r="X328" s="840"/>
      <c r="Y328" s="840"/>
      <c r="Z328" s="840"/>
      <c r="AA328" s="840"/>
      <c r="AB328" s="840"/>
      <c r="AC328" s="840"/>
      <c r="AD328" s="840"/>
      <c r="AE328" s="840"/>
      <c r="AF328" s="840"/>
      <c r="AG328" s="840"/>
      <c r="AH328" s="840"/>
      <c r="AI328" s="840"/>
      <c r="AJ328" s="840"/>
      <c r="AK328" s="840"/>
      <c r="AL328" s="840"/>
      <c r="AM328" s="840"/>
      <c r="AN328" s="840"/>
      <c r="AO328" s="840"/>
      <c r="AP328" s="840"/>
      <c r="AQ328" s="840"/>
      <c r="AR328" s="840"/>
      <c r="AS328" s="840"/>
      <c r="AT328" s="840"/>
      <c r="AU328" s="840"/>
      <c r="AV328" s="840"/>
      <c r="AW328" s="840"/>
      <c r="AX328" s="840"/>
      <c r="AY328" s="840"/>
      <c r="AZ328" s="840"/>
      <c r="BA328" s="840"/>
      <c r="BB328" s="840"/>
      <c r="BC328" s="840"/>
      <c r="BD328" s="840"/>
      <c r="BE328" s="840"/>
      <c r="BF328" s="928" t="str">
        <f>IF(BF327&lt;1,"CĐ",IF(BF327&lt;1.6,"CCG","Đ"))</f>
        <v>Đ</v>
      </c>
      <c r="BG328" s="928" t="str">
        <f>IF(BG327&lt;1,"CĐ",IF(BG327&lt;1.6,"CCG","Đ"))</f>
        <v>Đ</v>
      </c>
      <c r="BH328" s="928" t="str">
        <f>IF(BH327&lt;1,"CĐ",IF(BH327&lt;1.6,"CCG","Đ"))</f>
        <v>Đ</v>
      </c>
      <c r="BI328" s="928" t="str">
        <f>IF(BI327&lt;1,"CĐ",IF(BI327&lt;1.6,"CCG","Đ"))</f>
        <v>Đ</v>
      </c>
      <c r="BJ328" s="928" t="str">
        <f>IF(BJ327&lt;1,"CĐ",IF(BJ327&lt;1.6,"CCG","Đ"))</f>
        <v>Đ</v>
      </c>
      <c r="BK328" s="928" t="str">
        <f t="shared" ref="BK328:CC328" si="400">IF(BK327&lt;1,"CĐ",IF(BK327&lt;1.6,"CCG","Đ"))</f>
        <v>CCG</v>
      </c>
      <c r="BL328" s="928" t="str">
        <f t="shared" si="400"/>
        <v>Đ</v>
      </c>
      <c r="BM328" s="928" t="str">
        <f t="shared" si="400"/>
        <v>Đ</v>
      </c>
      <c r="BN328" s="928" t="str">
        <f t="shared" si="400"/>
        <v>Đ</v>
      </c>
      <c r="BO328" s="928" t="str">
        <f t="shared" si="400"/>
        <v>CCG</v>
      </c>
      <c r="BP328" s="928" t="str">
        <f t="shared" si="400"/>
        <v>Đ</v>
      </c>
      <c r="BQ328" s="928" t="str">
        <f t="shared" si="400"/>
        <v>Đ</v>
      </c>
      <c r="BR328" s="928" t="str">
        <f t="shared" si="400"/>
        <v>Đ</v>
      </c>
      <c r="BS328" s="928" t="str">
        <f t="shared" si="400"/>
        <v>Đ</v>
      </c>
      <c r="BT328" s="928" t="str">
        <f t="shared" si="400"/>
        <v>Đ</v>
      </c>
      <c r="BU328" s="928" t="str">
        <f t="shared" si="400"/>
        <v>Đ</v>
      </c>
      <c r="BV328" s="928" t="str">
        <f t="shared" si="400"/>
        <v>Đ</v>
      </c>
      <c r="BW328" s="928" t="str">
        <f t="shared" si="400"/>
        <v>CCG</v>
      </c>
      <c r="BX328" s="928" t="str">
        <f t="shared" si="400"/>
        <v>Đ</v>
      </c>
      <c r="BY328" s="928" t="str">
        <f t="shared" si="400"/>
        <v>Đ</v>
      </c>
      <c r="BZ328" s="928" t="str">
        <f t="shared" si="400"/>
        <v>Đ</v>
      </c>
      <c r="CA328" s="928" t="str">
        <f t="shared" si="400"/>
        <v>Đ</v>
      </c>
      <c r="CB328" s="928" t="str">
        <f t="shared" si="400"/>
        <v>CCG</v>
      </c>
      <c r="CC328" s="928" t="str">
        <f t="shared" si="400"/>
        <v>CCG</v>
      </c>
      <c r="CD328" s="1521"/>
      <c r="CE328" s="1524"/>
      <c r="CF328" s="1521"/>
      <c r="CG328" s="1524"/>
      <c r="CH328" s="1521"/>
      <c r="CI328" s="1524"/>
      <c r="CJ328" s="1529"/>
      <c r="CK328" s="1529"/>
    </row>
    <row r="329" spans="1:89" s="170" customFormat="1" ht="37.5" hidden="1">
      <c r="A329" s="1536" t="s">
        <v>1435</v>
      </c>
      <c r="B329" s="1537" t="s">
        <v>11</v>
      </c>
      <c r="C329" s="208" t="s">
        <v>233</v>
      </c>
      <c r="D329" s="842"/>
      <c r="E329" s="175"/>
      <c r="F329" s="842"/>
      <c r="G329" s="842"/>
      <c r="H329" s="175"/>
      <c r="I329" s="842"/>
      <c r="J329" s="842"/>
      <c r="K329" s="842"/>
      <c r="L329" s="842"/>
      <c r="M329" s="840"/>
      <c r="N329" s="845"/>
      <c r="O329" s="845"/>
      <c r="P329" s="842"/>
      <c r="Q329" s="842"/>
      <c r="R329" s="842"/>
      <c r="S329" s="842"/>
      <c r="T329" s="842"/>
      <c r="U329" s="842"/>
      <c r="V329" s="842"/>
      <c r="W329" s="842"/>
      <c r="X329" s="842"/>
      <c r="Y329" s="842"/>
      <c r="Z329" s="842"/>
      <c r="AA329" s="842"/>
      <c r="AB329" s="842"/>
      <c r="AC329" s="842"/>
      <c r="AD329" s="842"/>
      <c r="AE329" s="842"/>
      <c r="AF329" s="842"/>
      <c r="AG329" s="842"/>
      <c r="AH329" s="842"/>
      <c r="AI329" s="842"/>
      <c r="AJ329" s="842"/>
      <c r="AK329" s="842"/>
      <c r="AL329" s="842"/>
      <c r="AM329" s="842"/>
      <c r="AN329" s="842"/>
      <c r="AO329" s="842"/>
      <c r="AP329" s="842"/>
      <c r="AQ329" s="842"/>
      <c r="AR329" s="842"/>
      <c r="AS329" s="842"/>
      <c r="AT329" s="842"/>
      <c r="AU329" s="842"/>
      <c r="AV329" s="842"/>
      <c r="AW329" s="842"/>
      <c r="AX329" s="842"/>
      <c r="AY329" s="842"/>
      <c r="AZ329" s="842"/>
      <c r="BA329" s="842"/>
      <c r="BB329" s="842"/>
      <c r="BC329" s="842"/>
      <c r="BD329" s="842"/>
      <c r="BE329" s="842"/>
      <c r="BF329" s="934">
        <f t="shared" ref="BF329:CC329" si="401">COUNTIFS($J$9:$J$256,"Thể chất",BF$9:BF$256,"2")</f>
        <v>53</v>
      </c>
      <c r="BG329" s="934">
        <f t="shared" si="401"/>
        <v>50</v>
      </c>
      <c r="BH329" s="934">
        <f t="shared" si="401"/>
        <v>42</v>
      </c>
      <c r="BI329" s="934">
        <f t="shared" si="401"/>
        <v>45</v>
      </c>
      <c r="BJ329" s="934">
        <f t="shared" si="401"/>
        <v>42</v>
      </c>
      <c r="BK329" s="935">
        <f t="shared" si="401"/>
        <v>35</v>
      </c>
      <c r="BL329" s="934">
        <f t="shared" si="401"/>
        <v>51</v>
      </c>
      <c r="BM329" s="934">
        <f t="shared" si="401"/>
        <v>56</v>
      </c>
      <c r="BN329" s="934">
        <f t="shared" si="401"/>
        <v>49</v>
      </c>
      <c r="BO329" s="934">
        <f t="shared" si="401"/>
        <v>37</v>
      </c>
      <c r="BP329" s="934">
        <f t="shared" si="401"/>
        <v>48</v>
      </c>
      <c r="BQ329" s="934">
        <f t="shared" si="401"/>
        <v>9</v>
      </c>
      <c r="BR329" s="934">
        <f t="shared" si="401"/>
        <v>44</v>
      </c>
      <c r="BS329" s="934">
        <f t="shared" si="401"/>
        <v>41</v>
      </c>
      <c r="BT329" s="934">
        <f t="shared" si="401"/>
        <v>40</v>
      </c>
      <c r="BU329" s="934">
        <f t="shared" si="401"/>
        <v>50</v>
      </c>
      <c r="BV329" s="934">
        <f t="shared" si="401"/>
        <v>56</v>
      </c>
      <c r="BW329" s="934">
        <f t="shared" si="401"/>
        <v>53</v>
      </c>
      <c r="BX329" s="934">
        <f t="shared" si="401"/>
        <v>49</v>
      </c>
      <c r="BY329" s="934">
        <f t="shared" si="401"/>
        <v>53</v>
      </c>
      <c r="BZ329" s="934">
        <f t="shared" si="401"/>
        <v>55</v>
      </c>
      <c r="CA329" s="934">
        <f t="shared" si="401"/>
        <v>52</v>
      </c>
      <c r="CB329" s="934">
        <f t="shared" si="401"/>
        <v>6</v>
      </c>
      <c r="CC329" s="934">
        <f t="shared" si="401"/>
        <v>35</v>
      </c>
      <c r="CD329" s="840"/>
      <c r="CE329" s="840"/>
      <c r="CF329" s="840"/>
      <c r="CG329" s="840"/>
      <c r="CH329" s="840"/>
      <c r="CI329" s="840"/>
      <c r="CJ329" s="840"/>
      <c r="CK329" s="930"/>
    </row>
    <row r="330" spans="1:89" s="170" customFormat="1" ht="56.25" hidden="1">
      <c r="A330" s="1536"/>
      <c r="B330" s="1537"/>
      <c r="C330" s="208" t="s">
        <v>234</v>
      </c>
      <c r="D330" s="842"/>
      <c r="E330" s="175"/>
      <c r="F330" s="842"/>
      <c r="G330" s="842"/>
      <c r="H330" s="175"/>
      <c r="I330" s="842"/>
      <c r="J330" s="842"/>
      <c r="K330" s="842"/>
      <c r="L330" s="842"/>
      <c r="M330" s="840"/>
      <c r="N330" s="845"/>
      <c r="O330" s="845"/>
      <c r="P330" s="842"/>
      <c r="Q330" s="842"/>
      <c r="R330" s="842"/>
      <c r="S330" s="842"/>
      <c r="T330" s="842"/>
      <c r="U330" s="842"/>
      <c r="V330" s="842"/>
      <c r="W330" s="842"/>
      <c r="X330" s="842"/>
      <c r="Y330" s="842"/>
      <c r="Z330" s="842"/>
      <c r="AA330" s="842"/>
      <c r="AB330" s="842"/>
      <c r="AC330" s="842"/>
      <c r="AD330" s="842"/>
      <c r="AE330" s="842"/>
      <c r="AF330" s="842"/>
      <c r="AG330" s="842"/>
      <c r="AH330" s="842"/>
      <c r="AI330" s="842"/>
      <c r="AJ330" s="842"/>
      <c r="AK330" s="842"/>
      <c r="AL330" s="842"/>
      <c r="AM330" s="842"/>
      <c r="AN330" s="842"/>
      <c r="AO330" s="842"/>
      <c r="AP330" s="842"/>
      <c r="AQ330" s="842"/>
      <c r="AR330" s="842"/>
      <c r="AS330" s="842"/>
      <c r="AT330" s="842"/>
      <c r="AU330" s="842"/>
      <c r="AV330" s="842"/>
      <c r="AW330" s="842"/>
      <c r="AX330" s="842"/>
      <c r="AY330" s="842"/>
      <c r="AZ330" s="842"/>
      <c r="BA330" s="842"/>
      <c r="BB330" s="842"/>
      <c r="BC330" s="842"/>
      <c r="BD330" s="842"/>
      <c r="BE330" s="842"/>
      <c r="BF330" s="934">
        <f t="shared" ref="BF330:CC330" si="402">COUNTIFS($J$9:$J$256,"Thể chất",BF$9:BF$256,"1")</f>
        <v>3</v>
      </c>
      <c r="BG330" s="934">
        <f t="shared" si="402"/>
        <v>6</v>
      </c>
      <c r="BH330" s="934">
        <f t="shared" si="402"/>
        <v>14</v>
      </c>
      <c r="BI330" s="934">
        <f t="shared" si="402"/>
        <v>11</v>
      </c>
      <c r="BJ330" s="934">
        <f t="shared" si="402"/>
        <v>14</v>
      </c>
      <c r="BK330" s="934">
        <f t="shared" si="402"/>
        <v>21</v>
      </c>
      <c r="BL330" s="934">
        <f t="shared" si="402"/>
        <v>5</v>
      </c>
      <c r="BM330" s="934">
        <f t="shared" si="402"/>
        <v>0</v>
      </c>
      <c r="BN330" s="934">
        <f t="shared" si="402"/>
        <v>7</v>
      </c>
      <c r="BO330" s="934">
        <f t="shared" si="402"/>
        <v>19</v>
      </c>
      <c r="BP330" s="934">
        <f t="shared" si="402"/>
        <v>8</v>
      </c>
      <c r="BQ330" s="934">
        <f t="shared" si="402"/>
        <v>48</v>
      </c>
      <c r="BR330" s="934">
        <f t="shared" si="402"/>
        <v>12</v>
      </c>
      <c r="BS330" s="934">
        <f t="shared" si="402"/>
        <v>15</v>
      </c>
      <c r="BT330" s="934">
        <f t="shared" si="402"/>
        <v>16</v>
      </c>
      <c r="BU330" s="934">
        <f t="shared" si="402"/>
        <v>6</v>
      </c>
      <c r="BV330" s="934">
        <f t="shared" si="402"/>
        <v>0</v>
      </c>
      <c r="BW330" s="934">
        <f t="shared" si="402"/>
        <v>3</v>
      </c>
      <c r="BX330" s="934">
        <f t="shared" si="402"/>
        <v>7</v>
      </c>
      <c r="BY330" s="934">
        <f t="shared" si="402"/>
        <v>3</v>
      </c>
      <c r="BZ330" s="934">
        <f t="shared" si="402"/>
        <v>1</v>
      </c>
      <c r="CA330" s="934">
        <f t="shared" si="402"/>
        <v>4</v>
      </c>
      <c r="CB330" s="934">
        <f t="shared" si="402"/>
        <v>51</v>
      </c>
      <c r="CC330" s="934">
        <f t="shared" si="402"/>
        <v>21</v>
      </c>
      <c r="CD330" s="840"/>
      <c r="CE330" s="840"/>
      <c r="CF330" s="840"/>
      <c r="CG330" s="840"/>
      <c r="CH330" s="840"/>
      <c r="CI330" s="840"/>
      <c r="CJ330" s="840"/>
      <c r="CK330" s="930"/>
    </row>
    <row r="331" spans="1:89" s="170" customFormat="1" ht="56.25" hidden="1">
      <c r="A331" s="1536"/>
      <c r="B331" s="1537"/>
      <c r="C331" s="208" t="s">
        <v>235</v>
      </c>
      <c r="D331" s="842"/>
      <c r="E331" s="175"/>
      <c r="F331" s="842"/>
      <c r="G331" s="842"/>
      <c r="H331" s="175"/>
      <c r="I331" s="842"/>
      <c r="J331" s="842"/>
      <c r="K331" s="842"/>
      <c r="L331" s="842"/>
      <c r="M331" s="840"/>
      <c r="N331" s="845"/>
      <c r="O331" s="845"/>
      <c r="P331" s="842"/>
      <c r="Q331" s="842"/>
      <c r="R331" s="842"/>
      <c r="S331" s="842"/>
      <c r="T331" s="842"/>
      <c r="U331" s="842"/>
      <c r="V331" s="842"/>
      <c r="W331" s="842"/>
      <c r="X331" s="842"/>
      <c r="Y331" s="842"/>
      <c r="Z331" s="842"/>
      <c r="AA331" s="842"/>
      <c r="AB331" s="842"/>
      <c r="AC331" s="842"/>
      <c r="AD331" s="842"/>
      <c r="AE331" s="842"/>
      <c r="AF331" s="842"/>
      <c r="AG331" s="842"/>
      <c r="AH331" s="842"/>
      <c r="AI331" s="842"/>
      <c r="AJ331" s="842"/>
      <c r="AK331" s="842"/>
      <c r="AL331" s="842"/>
      <c r="AM331" s="842"/>
      <c r="AN331" s="842"/>
      <c r="AO331" s="842"/>
      <c r="AP331" s="842"/>
      <c r="AQ331" s="842"/>
      <c r="AR331" s="842"/>
      <c r="AS331" s="842"/>
      <c r="AT331" s="842"/>
      <c r="AU331" s="842"/>
      <c r="AV331" s="842"/>
      <c r="AW331" s="842"/>
      <c r="AX331" s="842"/>
      <c r="AY331" s="842"/>
      <c r="AZ331" s="842"/>
      <c r="BA331" s="842"/>
      <c r="BB331" s="842"/>
      <c r="BC331" s="842"/>
      <c r="BD331" s="842"/>
      <c r="BE331" s="842"/>
      <c r="BF331" s="934">
        <f t="shared" ref="BF331:CC331" si="403">COUNTIFS($J$9:$J$256,"Thể chất",BF$9:BF$256,"0")</f>
        <v>0</v>
      </c>
      <c r="BG331" s="934">
        <f t="shared" si="403"/>
        <v>0</v>
      </c>
      <c r="BH331" s="934">
        <f t="shared" si="403"/>
        <v>0</v>
      </c>
      <c r="BI331" s="934">
        <f t="shared" si="403"/>
        <v>0</v>
      </c>
      <c r="BJ331" s="934">
        <f t="shared" si="403"/>
        <v>0</v>
      </c>
      <c r="BK331" s="935">
        <f t="shared" si="403"/>
        <v>0</v>
      </c>
      <c r="BL331" s="934">
        <f t="shared" si="403"/>
        <v>0</v>
      </c>
      <c r="BM331" s="934">
        <f t="shared" si="403"/>
        <v>0</v>
      </c>
      <c r="BN331" s="934">
        <f t="shared" si="403"/>
        <v>0</v>
      </c>
      <c r="BO331" s="934">
        <f t="shared" si="403"/>
        <v>0</v>
      </c>
      <c r="BP331" s="934">
        <f t="shared" si="403"/>
        <v>0</v>
      </c>
      <c r="BQ331" s="934">
        <f t="shared" si="403"/>
        <v>0</v>
      </c>
      <c r="BR331" s="934">
        <f t="shared" si="403"/>
        <v>0</v>
      </c>
      <c r="BS331" s="934">
        <f t="shared" si="403"/>
        <v>0</v>
      </c>
      <c r="BT331" s="934">
        <f t="shared" si="403"/>
        <v>0</v>
      </c>
      <c r="BU331" s="934">
        <f t="shared" si="403"/>
        <v>0</v>
      </c>
      <c r="BV331" s="934">
        <f t="shared" si="403"/>
        <v>0</v>
      </c>
      <c r="BW331" s="934">
        <f t="shared" si="403"/>
        <v>0</v>
      </c>
      <c r="BX331" s="934">
        <f t="shared" si="403"/>
        <v>0</v>
      </c>
      <c r="BY331" s="934">
        <f t="shared" si="403"/>
        <v>0</v>
      </c>
      <c r="BZ331" s="934">
        <f t="shared" si="403"/>
        <v>0</v>
      </c>
      <c r="CA331" s="934">
        <f t="shared" si="403"/>
        <v>0</v>
      </c>
      <c r="CB331" s="934">
        <f t="shared" si="403"/>
        <v>0</v>
      </c>
      <c r="CC331" s="934">
        <f t="shared" si="403"/>
        <v>0</v>
      </c>
      <c r="CD331" s="840"/>
      <c r="CE331" s="840"/>
      <c r="CF331" s="840"/>
      <c r="CG331" s="840"/>
      <c r="CH331" s="840"/>
      <c r="CI331" s="840"/>
      <c r="CJ331" s="840"/>
      <c r="CK331" s="930"/>
    </row>
    <row r="332" spans="1:89" s="170" customFormat="1" hidden="1">
      <c r="A332" s="1536"/>
      <c r="B332" s="1537"/>
      <c r="C332" s="1538" t="s">
        <v>1201</v>
      </c>
      <c r="D332" s="842"/>
      <c r="E332" s="175"/>
      <c r="F332" s="842"/>
      <c r="G332" s="842"/>
      <c r="H332" s="175"/>
      <c r="I332" s="842"/>
      <c r="J332" s="842"/>
      <c r="K332" s="842"/>
      <c r="L332" s="842"/>
      <c r="M332" s="840"/>
      <c r="N332" s="845"/>
      <c r="O332" s="845"/>
      <c r="P332" s="842"/>
      <c r="Q332" s="842"/>
      <c r="R332" s="842"/>
      <c r="S332" s="842"/>
      <c r="T332" s="842"/>
      <c r="U332" s="842"/>
      <c r="V332" s="842"/>
      <c r="W332" s="842"/>
      <c r="X332" s="842"/>
      <c r="Y332" s="842"/>
      <c r="Z332" s="842"/>
      <c r="AA332" s="842"/>
      <c r="AB332" s="842"/>
      <c r="AC332" s="842"/>
      <c r="AD332" s="842"/>
      <c r="AE332" s="842"/>
      <c r="AF332" s="842"/>
      <c r="AG332" s="842"/>
      <c r="AH332" s="842"/>
      <c r="AI332" s="842"/>
      <c r="AJ332" s="842"/>
      <c r="AK332" s="842"/>
      <c r="AL332" s="842"/>
      <c r="AM332" s="842"/>
      <c r="AN332" s="842"/>
      <c r="AO332" s="842"/>
      <c r="AP332" s="842"/>
      <c r="AQ332" s="842"/>
      <c r="AR332" s="842"/>
      <c r="AS332" s="842"/>
      <c r="AT332" s="842"/>
      <c r="AU332" s="842"/>
      <c r="AV332" s="842"/>
      <c r="AW332" s="842"/>
      <c r="AX332" s="842"/>
      <c r="AY332" s="842"/>
      <c r="AZ332" s="842"/>
      <c r="BA332" s="842"/>
      <c r="BB332" s="842"/>
      <c r="BC332" s="842"/>
      <c r="BD332" s="842"/>
      <c r="BE332" s="842"/>
      <c r="BF332" s="928">
        <f t="shared" ref="BF332:CC332" si="404">(((BF329*2)+(BF330*1)+(BF331*0)))/(BF329+BF330+BF331)</f>
        <v>1.9464285714285714</v>
      </c>
      <c r="BG332" s="928">
        <f t="shared" si="404"/>
        <v>1.8928571428571428</v>
      </c>
      <c r="BH332" s="928">
        <f t="shared" si="404"/>
        <v>1.75</v>
      </c>
      <c r="BI332" s="928">
        <f t="shared" si="404"/>
        <v>1.8035714285714286</v>
      </c>
      <c r="BJ332" s="928">
        <f t="shared" si="404"/>
        <v>1.75</v>
      </c>
      <c r="BK332" s="929">
        <f t="shared" si="404"/>
        <v>1.625</v>
      </c>
      <c r="BL332" s="928">
        <f t="shared" si="404"/>
        <v>1.9107142857142858</v>
      </c>
      <c r="BM332" s="928">
        <f t="shared" si="404"/>
        <v>2</v>
      </c>
      <c r="BN332" s="928">
        <f t="shared" si="404"/>
        <v>1.875</v>
      </c>
      <c r="BO332" s="928">
        <f t="shared" si="404"/>
        <v>1.6607142857142858</v>
      </c>
      <c r="BP332" s="928">
        <f t="shared" si="404"/>
        <v>1.8571428571428572</v>
      </c>
      <c r="BQ332" s="928">
        <f t="shared" si="404"/>
        <v>1.1578947368421053</v>
      </c>
      <c r="BR332" s="928">
        <f t="shared" si="404"/>
        <v>1.7857142857142858</v>
      </c>
      <c r="BS332" s="928">
        <f t="shared" si="404"/>
        <v>1.7321428571428572</v>
      </c>
      <c r="BT332" s="928">
        <f t="shared" si="404"/>
        <v>1.7142857142857142</v>
      </c>
      <c r="BU332" s="928">
        <f t="shared" si="404"/>
        <v>1.8928571428571428</v>
      </c>
      <c r="BV332" s="928">
        <f t="shared" si="404"/>
        <v>2</v>
      </c>
      <c r="BW332" s="928">
        <f t="shared" si="404"/>
        <v>1.9464285714285714</v>
      </c>
      <c r="BX332" s="928">
        <f t="shared" si="404"/>
        <v>1.875</v>
      </c>
      <c r="BY332" s="928">
        <f t="shared" si="404"/>
        <v>1.9464285714285714</v>
      </c>
      <c r="BZ332" s="928">
        <f t="shared" si="404"/>
        <v>1.9821428571428572</v>
      </c>
      <c r="CA332" s="928">
        <f t="shared" si="404"/>
        <v>1.9285714285714286</v>
      </c>
      <c r="CB332" s="928">
        <f t="shared" si="404"/>
        <v>1.1052631578947369</v>
      </c>
      <c r="CC332" s="928">
        <f t="shared" si="404"/>
        <v>1.625</v>
      </c>
      <c r="CD332" s="1521">
        <f>COUNTIF($BF333:$CC333,"Đ")</f>
        <v>22</v>
      </c>
      <c r="CE332" s="1524">
        <f>CD332/COUNTA($BF333:$CC333)</f>
        <v>0.91666666666666663</v>
      </c>
      <c r="CF332" s="1521">
        <f>COUNTIF($BF333:$CC333,"CCG")</f>
        <v>2</v>
      </c>
      <c r="CG332" s="1524">
        <f>CF332/COUNTA($BF333:$CC333)</f>
        <v>8.3333333333333329E-2</v>
      </c>
      <c r="CH332" s="1521">
        <f>COUNTIF($BF333:$CC333,"CĐ")</f>
        <v>0</v>
      </c>
      <c r="CI332" s="1524">
        <f>CH332/COUNTA($BF333:$CC333)</f>
        <v>0</v>
      </c>
      <c r="CJ332" s="1529">
        <f>(((CD332*2)+(CF332*1)+(CH332*0)))/(CD332+CF332+CH332)</f>
        <v>1.9166666666666667</v>
      </c>
      <c r="CK332" s="1532" t="str">
        <f>IF(CJ332&gt;=1.6,"Đạt mục tiêu",IF(CJ332&gt;=1,"Cần cố gắng","Chưa đạt"))</f>
        <v>Đạt mục tiêu</v>
      </c>
    </row>
    <row r="333" spans="1:89" s="170" customFormat="1" ht="56.25" hidden="1" customHeight="1">
      <c r="A333" s="1536"/>
      <c r="B333" s="1537"/>
      <c r="C333" s="1539"/>
      <c r="D333" s="842"/>
      <c r="E333" s="175"/>
      <c r="F333" s="842"/>
      <c r="G333" s="842"/>
      <c r="H333" s="175"/>
      <c r="I333" s="842"/>
      <c r="J333" s="842"/>
      <c r="K333" s="842"/>
      <c r="L333" s="842"/>
      <c r="M333" s="840"/>
      <c r="N333" s="845"/>
      <c r="O333" s="845"/>
      <c r="P333" s="842"/>
      <c r="Q333" s="842"/>
      <c r="R333" s="842"/>
      <c r="S333" s="842"/>
      <c r="T333" s="842"/>
      <c r="U333" s="842"/>
      <c r="V333" s="842"/>
      <c r="W333" s="842"/>
      <c r="X333" s="842"/>
      <c r="Y333" s="842"/>
      <c r="Z333" s="842"/>
      <c r="AA333" s="842"/>
      <c r="AB333" s="842"/>
      <c r="AC333" s="842"/>
      <c r="AD333" s="842"/>
      <c r="AE333" s="842"/>
      <c r="AF333" s="842"/>
      <c r="AG333" s="842"/>
      <c r="AH333" s="842"/>
      <c r="AI333" s="842"/>
      <c r="AJ333" s="842"/>
      <c r="AK333" s="842"/>
      <c r="AL333" s="842"/>
      <c r="AM333" s="842"/>
      <c r="AN333" s="842"/>
      <c r="AO333" s="842"/>
      <c r="AP333" s="842"/>
      <c r="AQ333" s="842"/>
      <c r="AR333" s="842"/>
      <c r="AS333" s="842"/>
      <c r="AT333" s="842"/>
      <c r="AU333" s="842"/>
      <c r="AV333" s="842"/>
      <c r="AW333" s="842"/>
      <c r="AX333" s="842"/>
      <c r="AY333" s="842"/>
      <c r="AZ333" s="842"/>
      <c r="BA333" s="842"/>
      <c r="BB333" s="842"/>
      <c r="BC333" s="842"/>
      <c r="BD333" s="842"/>
      <c r="BE333" s="842"/>
      <c r="BF333" s="928" t="str">
        <f t="shared" ref="BF333:CC333" si="405">IF(BF332&lt;1,"CĐ",IF(BF332&lt;1.6,"CCG","Đ"))</f>
        <v>Đ</v>
      </c>
      <c r="BG333" s="928" t="str">
        <f t="shared" si="405"/>
        <v>Đ</v>
      </c>
      <c r="BH333" s="928" t="str">
        <f t="shared" si="405"/>
        <v>Đ</v>
      </c>
      <c r="BI333" s="928" t="str">
        <f t="shared" si="405"/>
        <v>Đ</v>
      </c>
      <c r="BJ333" s="928" t="str">
        <f t="shared" si="405"/>
        <v>Đ</v>
      </c>
      <c r="BK333" s="929" t="str">
        <f t="shared" si="405"/>
        <v>Đ</v>
      </c>
      <c r="BL333" s="928" t="str">
        <f t="shared" si="405"/>
        <v>Đ</v>
      </c>
      <c r="BM333" s="928" t="str">
        <f t="shared" si="405"/>
        <v>Đ</v>
      </c>
      <c r="BN333" s="928" t="str">
        <f t="shared" si="405"/>
        <v>Đ</v>
      </c>
      <c r="BO333" s="928" t="str">
        <f t="shared" si="405"/>
        <v>Đ</v>
      </c>
      <c r="BP333" s="928" t="str">
        <f t="shared" si="405"/>
        <v>Đ</v>
      </c>
      <c r="BQ333" s="928" t="str">
        <f t="shared" si="405"/>
        <v>CCG</v>
      </c>
      <c r="BR333" s="928" t="str">
        <f t="shared" si="405"/>
        <v>Đ</v>
      </c>
      <c r="BS333" s="928" t="str">
        <f t="shared" si="405"/>
        <v>Đ</v>
      </c>
      <c r="BT333" s="928" t="str">
        <f t="shared" si="405"/>
        <v>Đ</v>
      </c>
      <c r="BU333" s="928" t="str">
        <f t="shared" si="405"/>
        <v>Đ</v>
      </c>
      <c r="BV333" s="928" t="str">
        <f t="shared" si="405"/>
        <v>Đ</v>
      </c>
      <c r="BW333" s="928" t="str">
        <f t="shared" si="405"/>
        <v>Đ</v>
      </c>
      <c r="BX333" s="928" t="str">
        <f t="shared" si="405"/>
        <v>Đ</v>
      </c>
      <c r="BY333" s="928" t="str">
        <f t="shared" si="405"/>
        <v>Đ</v>
      </c>
      <c r="BZ333" s="928" t="str">
        <f t="shared" si="405"/>
        <v>Đ</v>
      </c>
      <c r="CA333" s="928" t="str">
        <f t="shared" si="405"/>
        <v>Đ</v>
      </c>
      <c r="CB333" s="928" t="str">
        <f t="shared" si="405"/>
        <v>CCG</v>
      </c>
      <c r="CC333" s="928" t="str">
        <f t="shared" si="405"/>
        <v>Đ</v>
      </c>
      <c r="CD333" s="1521"/>
      <c r="CE333" s="1524"/>
      <c r="CF333" s="1521"/>
      <c r="CG333" s="1524"/>
      <c r="CH333" s="1521"/>
      <c r="CI333" s="1524"/>
      <c r="CJ333" s="1529"/>
      <c r="CK333" s="1532"/>
    </row>
    <row r="334" spans="1:89" s="170" customFormat="1" ht="37.5" hidden="1">
      <c r="A334" s="1536"/>
      <c r="B334" s="1536" t="s">
        <v>23</v>
      </c>
      <c r="C334" s="208" t="s">
        <v>233</v>
      </c>
      <c r="D334" s="840"/>
      <c r="E334" s="210"/>
      <c r="F334" s="840"/>
      <c r="G334" s="840"/>
      <c r="H334" s="210"/>
      <c r="I334" s="840"/>
      <c r="J334" s="840"/>
      <c r="K334" s="840"/>
      <c r="L334" s="840"/>
      <c r="M334" s="840"/>
      <c r="N334" s="845"/>
      <c r="O334" s="845"/>
      <c r="P334" s="840"/>
      <c r="Q334" s="840"/>
      <c r="R334" s="840"/>
      <c r="S334" s="840"/>
      <c r="T334" s="840"/>
      <c r="U334" s="840"/>
      <c r="V334" s="840"/>
      <c r="W334" s="840"/>
      <c r="X334" s="840"/>
      <c r="Y334" s="840"/>
      <c r="Z334" s="840"/>
      <c r="AA334" s="840"/>
      <c r="AB334" s="840"/>
      <c r="AC334" s="840"/>
      <c r="AD334" s="840"/>
      <c r="AE334" s="840"/>
      <c r="AF334" s="840"/>
      <c r="AG334" s="840"/>
      <c r="AH334" s="840"/>
      <c r="AI334" s="840"/>
      <c r="AJ334" s="840"/>
      <c r="AK334" s="840"/>
      <c r="AL334" s="840"/>
      <c r="AM334" s="840"/>
      <c r="AN334" s="840"/>
      <c r="AO334" s="840"/>
      <c r="AP334" s="840"/>
      <c r="AQ334" s="840"/>
      <c r="AR334" s="840"/>
      <c r="AS334" s="840"/>
      <c r="AT334" s="840"/>
      <c r="AU334" s="840"/>
      <c r="AV334" s="840"/>
      <c r="AW334" s="840"/>
      <c r="AX334" s="840"/>
      <c r="AY334" s="840"/>
      <c r="AZ334" s="840"/>
      <c r="BA334" s="840"/>
      <c r="BB334" s="840"/>
      <c r="BC334" s="840"/>
      <c r="BD334" s="840"/>
      <c r="BE334" s="840"/>
      <c r="BF334" s="934">
        <f>COUNTIFS($J$9:$J$256,"Nhận thức",BF$9:BF$256,"2")</f>
        <v>23</v>
      </c>
      <c r="BG334" s="934">
        <f>COUNTIFS($J$9:$J$256,"Nhận thức",BG$9:BG$256,"2")</f>
        <v>25</v>
      </c>
      <c r="BH334" s="934">
        <f>COUNTIFS($J$9:$J$256,"Nhận thức",BH$9:BH$256,"2")</f>
        <v>22</v>
      </c>
      <c r="BI334" s="934">
        <f>COUNTIFS($J$9:$J$256,"Nhận thức",BI$9:BI$256,"2")</f>
        <v>22</v>
      </c>
      <c r="BJ334" s="934">
        <f>COUNTIFS($J$9:$J$256,"Nhận thức",BJ$9:BJ$256,"2")</f>
        <v>23</v>
      </c>
      <c r="BK334" s="934">
        <f t="shared" ref="BK334:CC334" si="406">COUNTIFS($J$9:$J$256,"Nhận thức",BK$9:BK$256,"2")</f>
        <v>18</v>
      </c>
      <c r="BL334" s="934">
        <f t="shared" si="406"/>
        <v>28</v>
      </c>
      <c r="BM334" s="934">
        <f t="shared" si="406"/>
        <v>28</v>
      </c>
      <c r="BN334" s="934">
        <f t="shared" si="406"/>
        <v>23</v>
      </c>
      <c r="BO334" s="934">
        <f t="shared" si="406"/>
        <v>21</v>
      </c>
      <c r="BP334" s="934">
        <f t="shared" si="406"/>
        <v>24</v>
      </c>
      <c r="BQ334" s="934">
        <f t="shared" si="406"/>
        <v>28</v>
      </c>
      <c r="BR334" s="934">
        <f t="shared" si="406"/>
        <v>26</v>
      </c>
      <c r="BS334" s="934">
        <f t="shared" si="406"/>
        <v>18</v>
      </c>
      <c r="BT334" s="934">
        <f t="shared" si="406"/>
        <v>23</v>
      </c>
      <c r="BU334" s="934">
        <f t="shared" si="406"/>
        <v>24</v>
      </c>
      <c r="BV334" s="934">
        <f t="shared" si="406"/>
        <v>29</v>
      </c>
      <c r="BW334" s="934">
        <f t="shared" si="406"/>
        <v>0</v>
      </c>
      <c r="BX334" s="934">
        <f t="shared" si="406"/>
        <v>29</v>
      </c>
      <c r="BY334" s="934">
        <f t="shared" si="406"/>
        <v>0</v>
      </c>
      <c r="BZ334" s="934">
        <f t="shared" si="406"/>
        <v>27</v>
      </c>
      <c r="CA334" s="934">
        <f t="shared" si="406"/>
        <v>27</v>
      </c>
      <c r="CB334" s="934">
        <f t="shared" si="406"/>
        <v>27</v>
      </c>
      <c r="CC334" s="934">
        <f t="shared" si="406"/>
        <v>23</v>
      </c>
      <c r="CD334" s="840"/>
      <c r="CE334" s="840"/>
      <c r="CF334" s="840"/>
      <c r="CG334" s="840"/>
      <c r="CH334" s="840"/>
      <c r="CI334" s="840"/>
      <c r="CJ334" s="840"/>
      <c r="CK334" s="930"/>
    </row>
    <row r="335" spans="1:89" s="170" customFormat="1" ht="56.25" hidden="1">
      <c r="A335" s="1536"/>
      <c r="B335" s="1536"/>
      <c r="C335" s="208" t="s">
        <v>234</v>
      </c>
      <c r="D335" s="840"/>
      <c r="E335" s="210"/>
      <c r="F335" s="840"/>
      <c r="G335" s="840"/>
      <c r="H335" s="210"/>
      <c r="I335" s="840"/>
      <c r="J335" s="840"/>
      <c r="K335" s="840"/>
      <c r="L335" s="840"/>
      <c r="M335" s="840"/>
      <c r="N335" s="845"/>
      <c r="O335" s="845"/>
      <c r="P335" s="840"/>
      <c r="Q335" s="840"/>
      <c r="R335" s="840"/>
      <c r="S335" s="840"/>
      <c r="T335" s="840"/>
      <c r="U335" s="840"/>
      <c r="V335" s="840"/>
      <c r="W335" s="840"/>
      <c r="X335" s="840"/>
      <c r="Y335" s="840"/>
      <c r="Z335" s="840"/>
      <c r="AA335" s="840"/>
      <c r="AB335" s="840"/>
      <c r="AC335" s="840"/>
      <c r="AD335" s="840"/>
      <c r="AE335" s="840"/>
      <c r="AF335" s="840"/>
      <c r="AG335" s="840"/>
      <c r="AH335" s="840"/>
      <c r="AI335" s="840"/>
      <c r="AJ335" s="840"/>
      <c r="AK335" s="840"/>
      <c r="AL335" s="840"/>
      <c r="AM335" s="840"/>
      <c r="AN335" s="840"/>
      <c r="AO335" s="840"/>
      <c r="AP335" s="840"/>
      <c r="AQ335" s="840"/>
      <c r="AR335" s="840"/>
      <c r="AS335" s="840"/>
      <c r="AT335" s="840"/>
      <c r="AU335" s="840"/>
      <c r="AV335" s="840"/>
      <c r="AW335" s="840"/>
      <c r="AX335" s="840"/>
      <c r="AY335" s="840"/>
      <c r="AZ335" s="840"/>
      <c r="BA335" s="840"/>
      <c r="BB335" s="840"/>
      <c r="BC335" s="840"/>
      <c r="BD335" s="840"/>
      <c r="BE335" s="840"/>
      <c r="BF335" s="934">
        <f>COUNTIFS($J$9:$J$256,"Nhận thức",BF$9:BF$256,"1")</f>
        <v>6</v>
      </c>
      <c r="BG335" s="934">
        <f t="shared" ref="BG335:CC335" si="407">COUNTIFS($J$9:$J$256,"Nhận thức",BG$9:BG$256,"1")</f>
        <v>4</v>
      </c>
      <c r="BH335" s="934">
        <f t="shared" si="407"/>
        <v>7</v>
      </c>
      <c r="BI335" s="934">
        <f t="shared" si="407"/>
        <v>7</v>
      </c>
      <c r="BJ335" s="934">
        <f t="shared" si="407"/>
        <v>6</v>
      </c>
      <c r="BK335" s="934">
        <f t="shared" si="407"/>
        <v>11</v>
      </c>
      <c r="BL335" s="934">
        <f t="shared" si="407"/>
        <v>1</v>
      </c>
      <c r="BM335" s="934">
        <f t="shared" si="407"/>
        <v>1</v>
      </c>
      <c r="BN335" s="934">
        <f t="shared" si="407"/>
        <v>6</v>
      </c>
      <c r="BO335" s="934">
        <f t="shared" si="407"/>
        <v>8</v>
      </c>
      <c r="BP335" s="934">
        <f t="shared" si="407"/>
        <v>5</v>
      </c>
      <c r="BQ335" s="934">
        <f t="shared" si="407"/>
        <v>1</v>
      </c>
      <c r="BR335" s="934">
        <f t="shared" si="407"/>
        <v>3</v>
      </c>
      <c r="BS335" s="934">
        <f t="shared" si="407"/>
        <v>11</v>
      </c>
      <c r="BT335" s="934">
        <f t="shared" si="407"/>
        <v>6</v>
      </c>
      <c r="BU335" s="934">
        <f t="shared" si="407"/>
        <v>5</v>
      </c>
      <c r="BV335" s="934">
        <f t="shared" si="407"/>
        <v>0</v>
      </c>
      <c r="BW335" s="934">
        <f t="shared" si="407"/>
        <v>29</v>
      </c>
      <c r="BX335" s="934">
        <f t="shared" si="407"/>
        <v>0</v>
      </c>
      <c r="BY335" s="934">
        <f t="shared" si="407"/>
        <v>29</v>
      </c>
      <c r="BZ335" s="934">
        <f t="shared" si="407"/>
        <v>2</v>
      </c>
      <c r="CA335" s="934">
        <f t="shared" si="407"/>
        <v>2</v>
      </c>
      <c r="CB335" s="934">
        <f t="shared" si="407"/>
        <v>2</v>
      </c>
      <c r="CC335" s="934">
        <f t="shared" si="407"/>
        <v>6</v>
      </c>
      <c r="CD335" s="840"/>
      <c r="CE335" s="840"/>
      <c r="CF335" s="840"/>
      <c r="CG335" s="840"/>
      <c r="CH335" s="840"/>
      <c r="CI335" s="840"/>
      <c r="CJ335" s="840"/>
      <c r="CK335" s="930"/>
    </row>
    <row r="336" spans="1:89" s="170" customFormat="1" ht="56.25" hidden="1">
      <c r="A336" s="1536"/>
      <c r="B336" s="1536"/>
      <c r="C336" s="208" t="s">
        <v>235</v>
      </c>
      <c r="D336" s="840"/>
      <c r="E336" s="210"/>
      <c r="F336" s="840"/>
      <c r="G336" s="840"/>
      <c r="H336" s="210"/>
      <c r="I336" s="840"/>
      <c r="J336" s="840"/>
      <c r="K336" s="840"/>
      <c r="L336" s="840"/>
      <c r="M336" s="840"/>
      <c r="N336" s="845"/>
      <c r="O336" s="845"/>
      <c r="P336" s="840"/>
      <c r="Q336" s="840"/>
      <c r="R336" s="840"/>
      <c r="S336" s="840"/>
      <c r="T336" s="840"/>
      <c r="U336" s="840"/>
      <c r="V336" s="840"/>
      <c r="W336" s="840"/>
      <c r="X336" s="840"/>
      <c r="Y336" s="840"/>
      <c r="Z336" s="840"/>
      <c r="AA336" s="840"/>
      <c r="AB336" s="840"/>
      <c r="AC336" s="840"/>
      <c r="AD336" s="840"/>
      <c r="AE336" s="840"/>
      <c r="AF336" s="840"/>
      <c r="AG336" s="840"/>
      <c r="AH336" s="840"/>
      <c r="AI336" s="840"/>
      <c r="AJ336" s="840"/>
      <c r="AK336" s="840"/>
      <c r="AL336" s="840"/>
      <c r="AM336" s="840"/>
      <c r="AN336" s="840"/>
      <c r="AO336" s="840"/>
      <c r="AP336" s="840"/>
      <c r="AQ336" s="840"/>
      <c r="AR336" s="840"/>
      <c r="AS336" s="840"/>
      <c r="AT336" s="840"/>
      <c r="AU336" s="840"/>
      <c r="AV336" s="840"/>
      <c r="AW336" s="840"/>
      <c r="AX336" s="840"/>
      <c r="AY336" s="840"/>
      <c r="AZ336" s="840"/>
      <c r="BA336" s="840"/>
      <c r="BB336" s="840"/>
      <c r="BC336" s="840"/>
      <c r="BD336" s="840"/>
      <c r="BE336" s="840"/>
      <c r="BF336" s="934">
        <f>COUNTIFS($J$9:$J$256,"Nhận thức",BF$9:BF$256,"0")</f>
        <v>0</v>
      </c>
      <c r="BG336" s="934">
        <f t="shared" ref="BG336:CC336" si="408">COUNTIFS($J$9:$J$256,"Nhận thức",BG$9:BG$256,"0")</f>
        <v>0</v>
      </c>
      <c r="BH336" s="934">
        <f t="shared" si="408"/>
        <v>0</v>
      </c>
      <c r="BI336" s="934">
        <f t="shared" si="408"/>
        <v>0</v>
      </c>
      <c r="BJ336" s="934">
        <f t="shared" si="408"/>
        <v>0</v>
      </c>
      <c r="BK336" s="934">
        <f t="shared" si="408"/>
        <v>0</v>
      </c>
      <c r="BL336" s="934">
        <f t="shared" si="408"/>
        <v>0</v>
      </c>
      <c r="BM336" s="934">
        <f t="shared" si="408"/>
        <v>0</v>
      </c>
      <c r="BN336" s="934">
        <f t="shared" si="408"/>
        <v>0</v>
      </c>
      <c r="BO336" s="934">
        <f t="shared" si="408"/>
        <v>0</v>
      </c>
      <c r="BP336" s="934">
        <f t="shared" si="408"/>
        <v>0</v>
      </c>
      <c r="BQ336" s="934">
        <f t="shared" si="408"/>
        <v>0</v>
      </c>
      <c r="BR336" s="934">
        <f t="shared" si="408"/>
        <v>0</v>
      </c>
      <c r="BS336" s="934">
        <f t="shared" si="408"/>
        <v>0</v>
      </c>
      <c r="BT336" s="934">
        <f t="shared" si="408"/>
        <v>0</v>
      </c>
      <c r="BU336" s="934">
        <f t="shared" si="408"/>
        <v>0</v>
      </c>
      <c r="BV336" s="934">
        <f t="shared" si="408"/>
        <v>0</v>
      </c>
      <c r="BW336" s="934">
        <f t="shared" si="408"/>
        <v>0</v>
      </c>
      <c r="BX336" s="934">
        <f t="shared" si="408"/>
        <v>0</v>
      </c>
      <c r="BY336" s="934">
        <f t="shared" si="408"/>
        <v>0</v>
      </c>
      <c r="BZ336" s="934">
        <f t="shared" si="408"/>
        <v>0</v>
      </c>
      <c r="CA336" s="934">
        <f t="shared" si="408"/>
        <v>0</v>
      </c>
      <c r="CB336" s="934">
        <f t="shared" si="408"/>
        <v>0</v>
      </c>
      <c r="CC336" s="934">
        <f t="shared" si="408"/>
        <v>0</v>
      </c>
      <c r="CD336" s="840"/>
      <c r="CE336" s="840"/>
      <c r="CF336" s="840"/>
      <c r="CG336" s="840"/>
      <c r="CH336" s="840"/>
      <c r="CI336" s="840"/>
      <c r="CJ336" s="840"/>
      <c r="CK336" s="930"/>
    </row>
    <row r="337" spans="1:89" s="170" customFormat="1" hidden="1">
      <c r="A337" s="1536"/>
      <c r="B337" s="1536"/>
      <c r="C337" s="1538" t="s">
        <v>1202</v>
      </c>
      <c r="D337" s="840"/>
      <c r="E337" s="210"/>
      <c r="F337" s="840"/>
      <c r="G337" s="840"/>
      <c r="H337" s="210"/>
      <c r="I337" s="840"/>
      <c r="J337" s="840"/>
      <c r="K337" s="840"/>
      <c r="L337" s="840"/>
      <c r="M337" s="840"/>
      <c r="N337" s="845"/>
      <c r="O337" s="845"/>
      <c r="P337" s="840"/>
      <c r="Q337" s="840"/>
      <c r="R337" s="840"/>
      <c r="S337" s="840"/>
      <c r="T337" s="840"/>
      <c r="U337" s="840"/>
      <c r="V337" s="840"/>
      <c r="W337" s="840"/>
      <c r="X337" s="840"/>
      <c r="Y337" s="840"/>
      <c r="Z337" s="840"/>
      <c r="AA337" s="840"/>
      <c r="AB337" s="840"/>
      <c r="AC337" s="840"/>
      <c r="AD337" s="840"/>
      <c r="AE337" s="840"/>
      <c r="AF337" s="840"/>
      <c r="AG337" s="840"/>
      <c r="AH337" s="840"/>
      <c r="AI337" s="840"/>
      <c r="AJ337" s="840"/>
      <c r="AK337" s="840"/>
      <c r="AL337" s="840"/>
      <c r="AM337" s="840"/>
      <c r="AN337" s="840"/>
      <c r="AO337" s="840"/>
      <c r="AP337" s="840"/>
      <c r="AQ337" s="840"/>
      <c r="AR337" s="840"/>
      <c r="AS337" s="840"/>
      <c r="AT337" s="840"/>
      <c r="AU337" s="840"/>
      <c r="AV337" s="840"/>
      <c r="AW337" s="840"/>
      <c r="AX337" s="840"/>
      <c r="AY337" s="840"/>
      <c r="AZ337" s="840"/>
      <c r="BA337" s="840"/>
      <c r="BB337" s="840"/>
      <c r="BC337" s="840"/>
      <c r="BD337" s="840"/>
      <c r="BE337" s="840"/>
      <c r="BF337" s="928">
        <f>(((BF334*2)+(BF335*1)+(BF336*0)))/(BF334+BF335+BF336)</f>
        <v>1.7931034482758621</v>
      </c>
      <c r="BG337" s="928">
        <f>(((BG334*2)+(BG335*1)+(BG336*0)))/(BG334+BG335+BG336)</f>
        <v>1.8620689655172413</v>
      </c>
      <c r="BH337" s="928">
        <f>(((BH334*2)+(BH335*1)+(BH336*0)))/(BH334+BH335+BH336)</f>
        <v>1.7586206896551724</v>
      </c>
      <c r="BI337" s="928">
        <f>(((BI334*2)+(BI335*1)+(BI336*0)))/(BI334+BI335+BI336)</f>
        <v>1.7586206896551724</v>
      </c>
      <c r="BJ337" s="928">
        <f>(((BJ334*2)+(BJ335*1)+(BJ336*0)))/(BJ334+BJ335+BJ336)</f>
        <v>1.7931034482758621</v>
      </c>
      <c r="BK337" s="928">
        <f t="shared" ref="BK337:CC337" si="409">(((BK334*2)+(BK335*1)+(BK336*0)))/(BK334+BK335+BK336)</f>
        <v>1.6206896551724137</v>
      </c>
      <c r="BL337" s="928">
        <f t="shared" si="409"/>
        <v>1.9655172413793103</v>
      </c>
      <c r="BM337" s="928">
        <f t="shared" si="409"/>
        <v>1.9655172413793103</v>
      </c>
      <c r="BN337" s="928">
        <f t="shared" si="409"/>
        <v>1.7931034482758621</v>
      </c>
      <c r="BO337" s="928">
        <f t="shared" si="409"/>
        <v>1.7241379310344827</v>
      </c>
      <c r="BP337" s="928">
        <f t="shared" si="409"/>
        <v>1.8275862068965518</v>
      </c>
      <c r="BQ337" s="928">
        <f t="shared" si="409"/>
        <v>1.9655172413793103</v>
      </c>
      <c r="BR337" s="928">
        <f t="shared" si="409"/>
        <v>1.896551724137931</v>
      </c>
      <c r="BS337" s="928">
        <f t="shared" si="409"/>
        <v>1.6206896551724137</v>
      </c>
      <c r="BT337" s="928">
        <f t="shared" si="409"/>
        <v>1.7931034482758621</v>
      </c>
      <c r="BU337" s="928">
        <f t="shared" si="409"/>
        <v>1.8275862068965518</v>
      </c>
      <c r="BV337" s="928">
        <f t="shared" si="409"/>
        <v>2</v>
      </c>
      <c r="BW337" s="928">
        <f t="shared" si="409"/>
        <v>1</v>
      </c>
      <c r="BX337" s="928">
        <f t="shared" si="409"/>
        <v>2</v>
      </c>
      <c r="BY337" s="928">
        <f t="shared" si="409"/>
        <v>1</v>
      </c>
      <c r="BZ337" s="928">
        <f t="shared" si="409"/>
        <v>1.9310344827586208</v>
      </c>
      <c r="CA337" s="928">
        <f t="shared" si="409"/>
        <v>1.9310344827586208</v>
      </c>
      <c r="CB337" s="928">
        <f t="shared" si="409"/>
        <v>1.9310344827586208</v>
      </c>
      <c r="CC337" s="928">
        <f t="shared" si="409"/>
        <v>1.7931034482758621</v>
      </c>
      <c r="CD337" s="1521">
        <f>COUNTIF($BF338:$CC338,"Đ")</f>
        <v>22</v>
      </c>
      <c r="CE337" s="1524">
        <f>CD337/COUNTA($BF338:$CC338)</f>
        <v>0.91666666666666663</v>
      </c>
      <c r="CF337" s="1521">
        <f>COUNTIF($BF338:$CC338,"CCG")</f>
        <v>2</v>
      </c>
      <c r="CG337" s="1524">
        <f>CF337/COUNTA($BF338:$CC338)</f>
        <v>8.3333333333333329E-2</v>
      </c>
      <c r="CH337" s="1521">
        <f>COUNTIF($BF338:$CC338,"CĐ")</f>
        <v>0</v>
      </c>
      <c r="CI337" s="1524">
        <f>CH337/COUNTA($BF338:$CC338)</f>
        <v>0</v>
      </c>
      <c r="CJ337" s="1529">
        <f>(((CD337*2)+(CF337*1)+(CH337*0)))/(CD337+CF337+CH337)</f>
        <v>1.9166666666666667</v>
      </c>
      <c r="CK337" s="1532" t="str">
        <f>IF(CJ337&gt;=1.6,"Đạt mục tiêu",IF(CJ337&gt;=1,"Cần cố gắng","Chưa đạt"))</f>
        <v>Đạt mục tiêu</v>
      </c>
    </row>
    <row r="338" spans="1:89" s="170" customFormat="1" hidden="1">
      <c r="A338" s="1536"/>
      <c r="B338" s="1536"/>
      <c r="C338" s="1539"/>
      <c r="D338" s="840"/>
      <c r="E338" s="210"/>
      <c r="F338" s="840"/>
      <c r="G338" s="840"/>
      <c r="H338" s="210"/>
      <c r="I338" s="840"/>
      <c r="J338" s="840"/>
      <c r="K338" s="840"/>
      <c r="L338" s="840"/>
      <c r="M338" s="840"/>
      <c r="N338" s="845"/>
      <c r="O338" s="845"/>
      <c r="P338" s="840"/>
      <c r="Q338" s="840"/>
      <c r="R338" s="840"/>
      <c r="S338" s="840"/>
      <c r="T338" s="840"/>
      <c r="U338" s="840"/>
      <c r="V338" s="840"/>
      <c r="W338" s="840"/>
      <c r="X338" s="840"/>
      <c r="Y338" s="840"/>
      <c r="Z338" s="840"/>
      <c r="AA338" s="840"/>
      <c r="AB338" s="840"/>
      <c r="AC338" s="840"/>
      <c r="AD338" s="840"/>
      <c r="AE338" s="840"/>
      <c r="AF338" s="840"/>
      <c r="AG338" s="840"/>
      <c r="AH338" s="840"/>
      <c r="AI338" s="840"/>
      <c r="AJ338" s="840"/>
      <c r="AK338" s="840"/>
      <c r="AL338" s="840"/>
      <c r="AM338" s="840"/>
      <c r="AN338" s="840"/>
      <c r="AO338" s="840"/>
      <c r="AP338" s="840"/>
      <c r="AQ338" s="840"/>
      <c r="AR338" s="840"/>
      <c r="AS338" s="840"/>
      <c r="AT338" s="840"/>
      <c r="AU338" s="840"/>
      <c r="AV338" s="840"/>
      <c r="AW338" s="840"/>
      <c r="AX338" s="840"/>
      <c r="AY338" s="840"/>
      <c r="AZ338" s="840"/>
      <c r="BA338" s="840"/>
      <c r="BB338" s="840"/>
      <c r="BC338" s="840"/>
      <c r="BD338" s="840"/>
      <c r="BE338" s="840"/>
      <c r="BF338" s="928" t="str">
        <f>IF(BF337&lt;1,"CĐ",IF(BF337&lt;1.6,"CCG","Đ"))</f>
        <v>Đ</v>
      </c>
      <c r="BG338" s="928" t="str">
        <f>IF(BG337&lt;1,"CĐ",IF(BG337&lt;1.6,"CCG","Đ"))</f>
        <v>Đ</v>
      </c>
      <c r="BH338" s="928" t="str">
        <f>IF(BH337&lt;1,"CĐ",IF(BH337&lt;1.6,"CCG","Đ"))</f>
        <v>Đ</v>
      </c>
      <c r="BI338" s="928" t="str">
        <f>IF(BI337&lt;1,"CĐ",IF(BI337&lt;1.6,"CCG","Đ"))</f>
        <v>Đ</v>
      </c>
      <c r="BJ338" s="928" t="str">
        <f>IF(BJ337&lt;1,"CĐ",IF(BJ337&lt;1.6,"CCG","Đ"))</f>
        <v>Đ</v>
      </c>
      <c r="BK338" s="928" t="str">
        <f t="shared" ref="BK338:CC338" si="410">IF(BK337&lt;1,"CĐ",IF(BK337&lt;1.6,"CCG","Đ"))</f>
        <v>Đ</v>
      </c>
      <c r="BL338" s="928" t="str">
        <f t="shared" si="410"/>
        <v>Đ</v>
      </c>
      <c r="BM338" s="928" t="str">
        <f t="shared" si="410"/>
        <v>Đ</v>
      </c>
      <c r="BN338" s="928" t="str">
        <f t="shared" si="410"/>
        <v>Đ</v>
      </c>
      <c r="BO338" s="928" t="str">
        <f t="shared" si="410"/>
        <v>Đ</v>
      </c>
      <c r="BP338" s="928" t="str">
        <f t="shared" si="410"/>
        <v>Đ</v>
      </c>
      <c r="BQ338" s="928" t="str">
        <f t="shared" si="410"/>
        <v>Đ</v>
      </c>
      <c r="BR338" s="928" t="str">
        <f t="shared" si="410"/>
        <v>Đ</v>
      </c>
      <c r="BS338" s="928" t="str">
        <f t="shared" si="410"/>
        <v>Đ</v>
      </c>
      <c r="BT338" s="928" t="str">
        <f t="shared" si="410"/>
        <v>Đ</v>
      </c>
      <c r="BU338" s="928" t="str">
        <f t="shared" si="410"/>
        <v>Đ</v>
      </c>
      <c r="BV338" s="928" t="str">
        <f t="shared" si="410"/>
        <v>Đ</v>
      </c>
      <c r="BW338" s="928" t="str">
        <f t="shared" si="410"/>
        <v>CCG</v>
      </c>
      <c r="BX338" s="928" t="str">
        <f t="shared" si="410"/>
        <v>Đ</v>
      </c>
      <c r="BY338" s="928" t="str">
        <f t="shared" si="410"/>
        <v>CCG</v>
      </c>
      <c r="BZ338" s="928" t="str">
        <f t="shared" si="410"/>
        <v>Đ</v>
      </c>
      <c r="CA338" s="928" t="str">
        <f t="shared" si="410"/>
        <v>Đ</v>
      </c>
      <c r="CB338" s="928" t="str">
        <f t="shared" si="410"/>
        <v>Đ</v>
      </c>
      <c r="CC338" s="928" t="str">
        <f t="shared" si="410"/>
        <v>Đ</v>
      </c>
      <c r="CD338" s="1521"/>
      <c r="CE338" s="1524"/>
      <c r="CF338" s="1521"/>
      <c r="CG338" s="1524"/>
      <c r="CH338" s="1521"/>
      <c r="CI338" s="1524"/>
      <c r="CJ338" s="1529"/>
      <c r="CK338" s="1532"/>
    </row>
    <row r="339" spans="1:89" s="170" customFormat="1" ht="37.5" hidden="1">
      <c r="A339" s="1536"/>
      <c r="B339" s="1537" t="s">
        <v>25</v>
      </c>
      <c r="C339" s="208" t="s">
        <v>233</v>
      </c>
      <c r="D339" s="842"/>
      <c r="E339" s="175"/>
      <c r="F339" s="842"/>
      <c r="G339" s="842"/>
      <c r="H339" s="175"/>
      <c r="I339" s="842"/>
      <c r="J339" s="842"/>
      <c r="K339" s="842"/>
      <c r="L339" s="842"/>
      <c r="M339" s="840"/>
      <c r="N339" s="845"/>
      <c r="O339" s="845"/>
      <c r="P339" s="842"/>
      <c r="Q339" s="842"/>
      <c r="R339" s="842"/>
      <c r="S339" s="842"/>
      <c r="T339" s="842"/>
      <c r="U339" s="842"/>
      <c r="V339" s="842"/>
      <c r="W339" s="842"/>
      <c r="X339" s="842"/>
      <c r="Y339" s="842"/>
      <c r="Z339" s="842"/>
      <c r="AA339" s="842"/>
      <c r="AB339" s="842"/>
      <c r="AC339" s="842"/>
      <c r="AD339" s="842"/>
      <c r="AE339" s="842"/>
      <c r="AF339" s="842"/>
      <c r="AG339" s="842"/>
      <c r="AH339" s="842"/>
      <c r="AI339" s="842"/>
      <c r="AJ339" s="842"/>
      <c r="AK339" s="842"/>
      <c r="AL339" s="842"/>
      <c r="AM339" s="842"/>
      <c r="AN339" s="842"/>
      <c r="AO339" s="842"/>
      <c r="AP339" s="842"/>
      <c r="AQ339" s="842"/>
      <c r="AR339" s="842"/>
      <c r="AS339" s="842"/>
      <c r="AT339" s="842"/>
      <c r="AU339" s="842"/>
      <c r="AV339" s="842"/>
      <c r="AW339" s="842"/>
      <c r="AX339" s="842"/>
      <c r="AY339" s="842"/>
      <c r="AZ339" s="842"/>
      <c r="BA339" s="842"/>
      <c r="BB339" s="842"/>
      <c r="BC339" s="842"/>
      <c r="BD339" s="842"/>
      <c r="BE339" s="842"/>
      <c r="BF339" s="934">
        <f>COUNTIFS($J$9:$J$256,"Ngôn ngữ",BF$9:BF$256,"2")</f>
        <v>35</v>
      </c>
      <c r="BG339" s="934">
        <f>COUNTIFS($J$9:$J$256,"Ngôn ngữ",BG$9:BG$256,"2")</f>
        <v>38</v>
      </c>
      <c r="BH339" s="934">
        <f>COUNTIFS($J$9:$J$256,"Ngôn ngữ",BH$9:BH$256,"2")</f>
        <v>35</v>
      </c>
      <c r="BI339" s="934">
        <f>COUNTIFS($J$9:$J$256,"Ngôn ngữ",BI$9:BI$256,"2")</f>
        <v>28</v>
      </c>
      <c r="BJ339" s="934">
        <f>COUNTIFS($J$9:$J$256,"Ngôn ngữ",BJ$9:BJ$256,"2")</f>
        <v>35</v>
      </c>
      <c r="BK339" s="934">
        <f t="shared" ref="BK339:CC339" si="411">COUNTIFS($J$9:$J$256,"Ngôn ngữ",BK$9:BK$256,"2")</f>
        <v>34</v>
      </c>
      <c r="BL339" s="934">
        <f t="shared" si="411"/>
        <v>38</v>
      </c>
      <c r="BM339" s="934">
        <f t="shared" si="411"/>
        <v>42</v>
      </c>
      <c r="BN339" s="934">
        <f t="shared" si="411"/>
        <v>42</v>
      </c>
      <c r="BO339" s="934">
        <f t="shared" si="411"/>
        <v>24</v>
      </c>
      <c r="BP339" s="934">
        <f t="shared" si="411"/>
        <v>30</v>
      </c>
      <c r="BQ339" s="934">
        <f t="shared" si="411"/>
        <v>41</v>
      </c>
      <c r="BR339" s="934">
        <f t="shared" si="411"/>
        <v>37</v>
      </c>
      <c r="BS339" s="934">
        <f t="shared" si="411"/>
        <v>29</v>
      </c>
      <c r="BT339" s="934">
        <f t="shared" si="411"/>
        <v>27</v>
      </c>
      <c r="BU339" s="934">
        <f t="shared" si="411"/>
        <v>33</v>
      </c>
      <c r="BV339" s="934">
        <f t="shared" si="411"/>
        <v>39</v>
      </c>
      <c r="BW339" s="934">
        <f t="shared" si="411"/>
        <v>40</v>
      </c>
      <c r="BX339" s="934">
        <f t="shared" si="411"/>
        <v>41</v>
      </c>
      <c r="BY339" s="934">
        <f t="shared" si="411"/>
        <v>41</v>
      </c>
      <c r="BZ339" s="934">
        <f t="shared" si="411"/>
        <v>38</v>
      </c>
      <c r="CA339" s="934">
        <f t="shared" si="411"/>
        <v>0</v>
      </c>
      <c r="CB339" s="934">
        <f t="shared" si="411"/>
        <v>38</v>
      </c>
      <c r="CC339" s="934">
        <f t="shared" si="411"/>
        <v>38</v>
      </c>
      <c r="CD339" s="840"/>
      <c r="CE339" s="840"/>
      <c r="CF339" s="840"/>
      <c r="CG339" s="840"/>
      <c r="CH339" s="840"/>
      <c r="CI339" s="840"/>
      <c r="CJ339" s="840"/>
      <c r="CK339" s="930"/>
    </row>
    <row r="340" spans="1:89" s="170" customFormat="1" ht="56.25" hidden="1">
      <c r="A340" s="1536"/>
      <c r="B340" s="1537"/>
      <c r="C340" s="208" t="s">
        <v>234</v>
      </c>
      <c r="D340" s="842"/>
      <c r="E340" s="175"/>
      <c r="F340" s="842"/>
      <c r="G340" s="842"/>
      <c r="H340" s="175"/>
      <c r="I340" s="842"/>
      <c r="J340" s="842"/>
      <c r="K340" s="842"/>
      <c r="L340" s="842"/>
      <c r="M340" s="840"/>
      <c r="N340" s="845"/>
      <c r="O340" s="845"/>
      <c r="P340" s="842"/>
      <c r="Q340" s="842"/>
      <c r="R340" s="842"/>
      <c r="S340" s="842"/>
      <c r="T340" s="842"/>
      <c r="U340" s="842"/>
      <c r="V340" s="842"/>
      <c r="W340" s="842"/>
      <c r="X340" s="842"/>
      <c r="Y340" s="842"/>
      <c r="Z340" s="842"/>
      <c r="AA340" s="842"/>
      <c r="AB340" s="842"/>
      <c r="AC340" s="842"/>
      <c r="AD340" s="842"/>
      <c r="AE340" s="842"/>
      <c r="AF340" s="842"/>
      <c r="AG340" s="842"/>
      <c r="AH340" s="842"/>
      <c r="AI340" s="842"/>
      <c r="AJ340" s="842"/>
      <c r="AK340" s="842"/>
      <c r="AL340" s="842"/>
      <c r="AM340" s="842"/>
      <c r="AN340" s="842"/>
      <c r="AO340" s="842"/>
      <c r="AP340" s="842"/>
      <c r="AQ340" s="842"/>
      <c r="AR340" s="842"/>
      <c r="AS340" s="842"/>
      <c r="AT340" s="842"/>
      <c r="AU340" s="842"/>
      <c r="AV340" s="842"/>
      <c r="AW340" s="842"/>
      <c r="AX340" s="842"/>
      <c r="AY340" s="842"/>
      <c r="AZ340" s="842"/>
      <c r="BA340" s="842"/>
      <c r="BB340" s="842"/>
      <c r="BC340" s="842"/>
      <c r="BD340" s="842"/>
      <c r="BE340" s="842"/>
      <c r="BF340" s="934">
        <f>COUNTIFS($J$9:$J$256,"Ngôn ngữ",BF$9:BF$256,"1")</f>
        <v>7</v>
      </c>
      <c r="BG340" s="934">
        <f>COUNTIFS($J$9:$J$256,"Ngôn ngữ",BG$9:BG$256,"1")</f>
        <v>4</v>
      </c>
      <c r="BH340" s="934">
        <f>COUNTIFS($J$9:$J$256,"Ngôn ngữ",BH$9:BH$256,"1")</f>
        <v>7</v>
      </c>
      <c r="BI340" s="934">
        <f>COUNTIFS($J$9:$J$256,"Ngôn ngữ",BI$9:BI$256,"1")</f>
        <v>14</v>
      </c>
      <c r="BJ340" s="934">
        <f>COUNTIFS($J$9:$J$256,"Ngôn ngữ",BJ$9:BJ$256,"1")</f>
        <v>7</v>
      </c>
      <c r="BK340" s="934">
        <f t="shared" ref="BK340:CC340" si="412">COUNTIFS($J$9:$J$256,"Ngôn ngữ",BK$9:BK$256,"1")</f>
        <v>8</v>
      </c>
      <c r="BL340" s="934">
        <f t="shared" si="412"/>
        <v>4</v>
      </c>
      <c r="BM340" s="934">
        <f t="shared" si="412"/>
        <v>0</v>
      </c>
      <c r="BN340" s="934">
        <f t="shared" si="412"/>
        <v>0</v>
      </c>
      <c r="BO340" s="934">
        <f t="shared" si="412"/>
        <v>18</v>
      </c>
      <c r="BP340" s="934">
        <f t="shared" si="412"/>
        <v>12</v>
      </c>
      <c r="BQ340" s="934">
        <f t="shared" si="412"/>
        <v>1</v>
      </c>
      <c r="BR340" s="934">
        <f t="shared" si="412"/>
        <v>5</v>
      </c>
      <c r="BS340" s="934">
        <f t="shared" si="412"/>
        <v>13</v>
      </c>
      <c r="BT340" s="934">
        <f t="shared" si="412"/>
        <v>15</v>
      </c>
      <c r="BU340" s="934">
        <f t="shared" si="412"/>
        <v>9</v>
      </c>
      <c r="BV340" s="934">
        <f t="shared" si="412"/>
        <v>3</v>
      </c>
      <c r="BW340" s="934">
        <f t="shared" si="412"/>
        <v>1</v>
      </c>
      <c r="BX340" s="934">
        <f t="shared" si="412"/>
        <v>0</v>
      </c>
      <c r="BY340" s="934">
        <f t="shared" si="412"/>
        <v>0</v>
      </c>
      <c r="BZ340" s="934">
        <f t="shared" si="412"/>
        <v>3</v>
      </c>
      <c r="CA340" s="934">
        <f t="shared" si="412"/>
        <v>42</v>
      </c>
      <c r="CB340" s="934">
        <f t="shared" si="412"/>
        <v>3</v>
      </c>
      <c r="CC340" s="934">
        <f t="shared" si="412"/>
        <v>4</v>
      </c>
      <c r="CD340" s="840"/>
      <c r="CE340" s="840"/>
      <c r="CF340" s="840"/>
      <c r="CG340" s="840"/>
      <c r="CH340" s="840"/>
      <c r="CI340" s="840"/>
      <c r="CJ340" s="840"/>
      <c r="CK340" s="930"/>
    </row>
    <row r="341" spans="1:89" s="170" customFormat="1" ht="56.25" hidden="1">
      <c r="A341" s="1536"/>
      <c r="B341" s="1537"/>
      <c r="C341" s="208" t="s">
        <v>235</v>
      </c>
      <c r="D341" s="842"/>
      <c r="E341" s="175"/>
      <c r="F341" s="842"/>
      <c r="G341" s="842"/>
      <c r="H341" s="175"/>
      <c r="I341" s="842"/>
      <c r="J341" s="842"/>
      <c r="K341" s="842"/>
      <c r="L341" s="842"/>
      <c r="M341" s="840"/>
      <c r="N341" s="845"/>
      <c r="O341" s="845"/>
      <c r="P341" s="842"/>
      <c r="Q341" s="842"/>
      <c r="R341" s="842"/>
      <c r="S341" s="842"/>
      <c r="T341" s="842"/>
      <c r="U341" s="842"/>
      <c r="V341" s="842"/>
      <c r="W341" s="842"/>
      <c r="X341" s="842"/>
      <c r="Y341" s="842"/>
      <c r="Z341" s="842"/>
      <c r="AA341" s="842"/>
      <c r="AB341" s="842"/>
      <c r="AC341" s="842"/>
      <c r="AD341" s="842"/>
      <c r="AE341" s="842"/>
      <c r="AF341" s="842"/>
      <c r="AG341" s="842"/>
      <c r="AH341" s="842"/>
      <c r="AI341" s="842"/>
      <c r="AJ341" s="842"/>
      <c r="AK341" s="842"/>
      <c r="AL341" s="842"/>
      <c r="AM341" s="842"/>
      <c r="AN341" s="842"/>
      <c r="AO341" s="842"/>
      <c r="AP341" s="842"/>
      <c r="AQ341" s="842"/>
      <c r="AR341" s="842"/>
      <c r="AS341" s="842"/>
      <c r="AT341" s="842"/>
      <c r="AU341" s="842"/>
      <c r="AV341" s="842"/>
      <c r="AW341" s="842"/>
      <c r="AX341" s="842"/>
      <c r="AY341" s="842"/>
      <c r="AZ341" s="842"/>
      <c r="BA341" s="842"/>
      <c r="BB341" s="842"/>
      <c r="BC341" s="842"/>
      <c r="BD341" s="842"/>
      <c r="BE341" s="842"/>
      <c r="BF341" s="934">
        <f>COUNTIFS($J$9:$J$256,"Ngôn ngữ",BF$9:BF$256,"0")</f>
        <v>0</v>
      </c>
      <c r="BG341" s="934">
        <f>COUNTIFS($J$9:$J$256,"Ngôn ngữ",BG$9:BG$256,"0")</f>
        <v>0</v>
      </c>
      <c r="BH341" s="934">
        <f>COUNTIFS($J$9:$J$256,"Ngôn ngữ",BH$9:BH$256,"0")</f>
        <v>0</v>
      </c>
      <c r="BI341" s="934">
        <f>COUNTIFS($J$9:$J$256,"Ngôn ngữ",BI$9:BI$256,"0")</f>
        <v>0</v>
      </c>
      <c r="BJ341" s="934">
        <f>COUNTIFS($J$9:$J$256,"Ngôn ngữ",BJ$9:BJ$256,"0")</f>
        <v>0</v>
      </c>
      <c r="BK341" s="934">
        <f t="shared" ref="BK341:CC341" si="413">COUNTIFS($J$9:$J$256,"Ngôn ngữ",BK$9:BK$256,"0")</f>
        <v>0</v>
      </c>
      <c r="BL341" s="934">
        <f t="shared" si="413"/>
        <v>0</v>
      </c>
      <c r="BM341" s="934">
        <f t="shared" si="413"/>
        <v>0</v>
      </c>
      <c r="BN341" s="934">
        <f t="shared" si="413"/>
        <v>0</v>
      </c>
      <c r="BO341" s="934">
        <f t="shared" si="413"/>
        <v>0</v>
      </c>
      <c r="BP341" s="934">
        <f t="shared" si="413"/>
        <v>0</v>
      </c>
      <c r="BQ341" s="934">
        <f t="shared" si="413"/>
        <v>0</v>
      </c>
      <c r="BR341" s="934">
        <f t="shared" si="413"/>
        <v>0</v>
      </c>
      <c r="BS341" s="934">
        <f t="shared" si="413"/>
        <v>0</v>
      </c>
      <c r="BT341" s="934">
        <f t="shared" si="413"/>
        <v>0</v>
      </c>
      <c r="BU341" s="934">
        <f t="shared" si="413"/>
        <v>0</v>
      </c>
      <c r="BV341" s="934">
        <f t="shared" si="413"/>
        <v>0</v>
      </c>
      <c r="BW341" s="934">
        <f t="shared" si="413"/>
        <v>0</v>
      </c>
      <c r="BX341" s="934">
        <f t="shared" si="413"/>
        <v>0</v>
      </c>
      <c r="BY341" s="934">
        <f t="shared" si="413"/>
        <v>0</v>
      </c>
      <c r="BZ341" s="934">
        <f t="shared" si="413"/>
        <v>0</v>
      </c>
      <c r="CA341" s="934">
        <f t="shared" si="413"/>
        <v>0</v>
      </c>
      <c r="CB341" s="934">
        <f t="shared" si="413"/>
        <v>0</v>
      </c>
      <c r="CC341" s="934">
        <f t="shared" si="413"/>
        <v>0</v>
      </c>
      <c r="CD341" s="840"/>
      <c r="CE341" s="840"/>
      <c r="CF341" s="840"/>
      <c r="CG341" s="840"/>
      <c r="CH341" s="840"/>
      <c r="CI341" s="840"/>
      <c r="CJ341" s="840"/>
      <c r="CK341" s="930"/>
    </row>
    <row r="342" spans="1:89" s="170" customFormat="1" hidden="1">
      <c r="A342" s="1536"/>
      <c r="B342" s="1537"/>
      <c r="C342" s="1538" t="s">
        <v>1203</v>
      </c>
      <c r="D342" s="842"/>
      <c r="E342" s="175"/>
      <c r="F342" s="842"/>
      <c r="G342" s="842"/>
      <c r="H342" s="175"/>
      <c r="I342" s="842"/>
      <c r="J342" s="842"/>
      <c r="K342" s="842"/>
      <c r="L342" s="842"/>
      <c r="M342" s="840"/>
      <c r="N342" s="845"/>
      <c r="O342" s="845"/>
      <c r="P342" s="842"/>
      <c r="Q342" s="842"/>
      <c r="R342" s="842"/>
      <c r="S342" s="842"/>
      <c r="T342" s="842"/>
      <c r="U342" s="842"/>
      <c r="V342" s="842"/>
      <c r="W342" s="842"/>
      <c r="X342" s="842"/>
      <c r="Y342" s="842"/>
      <c r="Z342" s="842"/>
      <c r="AA342" s="842"/>
      <c r="AB342" s="842"/>
      <c r="AC342" s="842"/>
      <c r="AD342" s="842"/>
      <c r="AE342" s="842"/>
      <c r="AF342" s="842"/>
      <c r="AG342" s="842"/>
      <c r="AH342" s="842"/>
      <c r="AI342" s="842"/>
      <c r="AJ342" s="842"/>
      <c r="AK342" s="842"/>
      <c r="AL342" s="842"/>
      <c r="AM342" s="842"/>
      <c r="AN342" s="842"/>
      <c r="AO342" s="842"/>
      <c r="AP342" s="842"/>
      <c r="AQ342" s="842"/>
      <c r="AR342" s="842"/>
      <c r="AS342" s="842"/>
      <c r="AT342" s="842"/>
      <c r="AU342" s="842"/>
      <c r="AV342" s="842"/>
      <c r="AW342" s="842"/>
      <c r="AX342" s="842"/>
      <c r="AY342" s="842"/>
      <c r="AZ342" s="842"/>
      <c r="BA342" s="842"/>
      <c r="BB342" s="842"/>
      <c r="BC342" s="842"/>
      <c r="BD342" s="842"/>
      <c r="BE342" s="842"/>
      <c r="BF342" s="928">
        <f>(((BF339*2)+(BF340*1)+(BF341*0)))/(BF339+BF340+BF341)</f>
        <v>1.8333333333333333</v>
      </c>
      <c r="BG342" s="928">
        <f>(((BG339*2)+(BG340*1)+(BG341*0)))/(BG339+BG340+BG341)</f>
        <v>1.9047619047619047</v>
      </c>
      <c r="BH342" s="928">
        <f>(((BH339*2)+(BH340*1)+(BH341*0)))/(BH339+BH340+BH341)</f>
        <v>1.8333333333333333</v>
      </c>
      <c r="BI342" s="928">
        <f>(((BI339*2)+(BI340*1)+(BI341*0)))/(BI339+BI340+BI341)</f>
        <v>1.6666666666666667</v>
      </c>
      <c r="BJ342" s="928">
        <f>(((BJ339*2)+(BJ340*1)+(BJ341*0)))/(BJ339+BJ340+BJ341)</f>
        <v>1.8333333333333333</v>
      </c>
      <c r="BK342" s="928">
        <f t="shared" ref="BK342:CC342" si="414">(((BK339*2)+(BK340*1)+(BK341*0)))/(BK339+BK340+BK341)</f>
        <v>1.8095238095238095</v>
      </c>
      <c r="BL342" s="928">
        <f t="shared" si="414"/>
        <v>1.9047619047619047</v>
      </c>
      <c r="BM342" s="928">
        <f t="shared" si="414"/>
        <v>2</v>
      </c>
      <c r="BN342" s="928">
        <f t="shared" si="414"/>
        <v>2</v>
      </c>
      <c r="BO342" s="928">
        <f t="shared" si="414"/>
        <v>1.5714285714285714</v>
      </c>
      <c r="BP342" s="928">
        <f t="shared" si="414"/>
        <v>1.7142857142857142</v>
      </c>
      <c r="BQ342" s="928">
        <f t="shared" si="414"/>
        <v>1.9761904761904763</v>
      </c>
      <c r="BR342" s="928">
        <f t="shared" si="414"/>
        <v>1.8809523809523809</v>
      </c>
      <c r="BS342" s="928">
        <f t="shared" si="414"/>
        <v>1.6904761904761905</v>
      </c>
      <c r="BT342" s="928">
        <f t="shared" si="414"/>
        <v>1.6428571428571428</v>
      </c>
      <c r="BU342" s="928">
        <f t="shared" si="414"/>
        <v>1.7857142857142858</v>
      </c>
      <c r="BV342" s="928">
        <f t="shared" si="414"/>
        <v>1.9285714285714286</v>
      </c>
      <c r="BW342" s="928">
        <f t="shared" si="414"/>
        <v>1.975609756097561</v>
      </c>
      <c r="BX342" s="928">
        <f t="shared" si="414"/>
        <v>2</v>
      </c>
      <c r="BY342" s="928">
        <f t="shared" si="414"/>
        <v>2</v>
      </c>
      <c r="BZ342" s="928">
        <f t="shared" si="414"/>
        <v>1.9268292682926829</v>
      </c>
      <c r="CA342" s="928">
        <f t="shared" si="414"/>
        <v>1</v>
      </c>
      <c r="CB342" s="928">
        <f t="shared" si="414"/>
        <v>1.9268292682926829</v>
      </c>
      <c r="CC342" s="928">
        <f t="shared" si="414"/>
        <v>1.9047619047619047</v>
      </c>
      <c r="CD342" s="1521">
        <f>COUNTIF($BF343:$CC343,"Đ")</f>
        <v>22</v>
      </c>
      <c r="CE342" s="1524">
        <f>CD342/COUNTA($BF343:$CC343)</f>
        <v>0.91666666666666663</v>
      </c>
      <c r="CF342" s="1521">
        <f>COUNTIF($BF343:$CC343,"CCG")</f>
        <v>2</v>
      </c>
      <c r="CG342" s="1524">
        <f>CF342/COUNTA($BF343:$CC343)</f>
        <v>8.3333333333333329E-2</v>
      </c>
      <c r="CH342" s="1521">
        <f>COUNTIF($BF343:$CC343,"CĐ")</f>
        <v>0</v>
      </c>
      <c r="CI342" s="1524">
        <f>CH342/COUNTA($BF343:$CC343)</f>
        <v>0</v>
      </c>
      <c r="CJ342" s="1529">
        <f>(((CD342*2)+(CF342*1)+(CH342*0)))/(CD342+CF342+CH342)</f>
        <v>1.9166666666666667</v>
      </c>
      <c r="CK342" s="1532" t="str">
        <f>IF(CJ342&gt;=1.6,"Đạt mục tiêu",IF(CJ342&gt;=1,"Cần cố gắng","Chưa đạt"))</f>
        <v>Đạt mục tiêu</v>
      </c>
    </row>
    <row r="343" spans="1:89" s="170" customFormat="1" hidden="1">
      <c r="A343" s="1536"/>
      <c r="B343" s="1537"/>
      <c r="C343" s="1539"/>
      <c r="D343" s="842"/>
      <c r="E343" s="175"/>
      <c r="F343" s="842"/>
      <c r="G343" s="842"/>
      <c r="H343" s="175"/>
      <c r="I343" s="842"/>
      <c r="J343" s="842"/>
      <c r="K343" s="842"/>
      <c r="L343" s="842"/>
      <c r="M343" s="840"/>
      <c r="N343" s="845"/>
      <c r="O343" s="845"/>
      <c r="P343" s="842"/>
      <c r="Q343" s="842"/>
      <c r="R343" s="842"/>
      <c r="S343" s="842"/>
      <c r="T343" s="842"/>
      <c r="U343" s="842"/>
      <c r="V343" s="842"/>
      <c r="W343" s="842"/>
      <c r="X343" s="842"/>
      <c r="Y343" s="842"/>
      <c r="Z343" s="842"/>
      <c r="AA343" s="842"/>
      <c r="AB343" s="842"/>
      <c r="AC343" s="842"/>
      <c r="AD343" s="842"/>
      <c r="AE343" s="842"/>
      <c r="AF343" s="842"/>
      <c r="AG343" s="842"/>
      <c r="AH343" s="842"/>
      <c r="AI343" s="842"/>
      <c r="AJ343" s="842"/>
      <c r="AK343" s="842"/>
      <c r="AL343" s="842"/>
      <c r="AM343" s="842"/>
      <c r="AN343" s="842"/>
      <c r="AO343" s="842"/>
      <c r="AP343" s="842"/>
      <c r="AQ343" s="842"/>
      <c r="AR343" s="842"/>
      <c r="AS343" s="842"/>
      <c r="AT343" s="842"/>
      <c r="AU343" s="842"/>
      <c r="AV343" s="842"/>
      <c r="AW343" s="842"/>
      <c r="AX343" s="842"/>
      <c r="AY343" s="842"/>
      <c r="AZ343" s="842"/>
      <c r="BA343" s="842"/>
      <c r="BB343" s="842"/>
      <c r="BC343" s="842"/>
      <c r="BD343" s="842"/>
      <c r="BE343" s="842"/>
      <c r="BF343" s="928" t="str">
        <f>IF(BF342&lt;1,"CĐ",IF(BF342&lt;1.6,"CCG","Đ"))</f>
        <v>Đ</v>
      </c>
      <c r="BG343" s="928" t="str">
        <f>IF(BG342&lt;1,"CĐ",IF(BG342&lt;1.6,"CCG","Đ"))</f>
        <v>Đ</v>
      </c>
      <c r="BH343" s="928" t="str">
        <f>IF(BH342&lt;1,"CĐ",IF(BH342&lt;1.6,"CCG","Đ"))</f>
        <v>Đ</v>
      </c>
      <c r="BI343" s="928" t="str">
        <f>IF(BI342&lt;1,"CĐ",IF(BI342&lt;1.6,"CCG","Đ"))</f>
        <v>Đ</v>
      </c>
      <c r="BJ343" s="928" t="str">
        <f>IF(BJ342&lt;1,"CĐ",IF(BJ342&lt;1.6,"CCG","Đ"))</f>
        <v>Đ</v>
      </c>
      <c r="BK343" s="928" t="str">
        <f t="shared" ref="BK343:CC343" si="415">IF(BK342&lt;1,"CĐ",IF(BK342&lt;1.6,"CCG","Đ"))</f>
        <v>Đ</v>
      </c>
      <c r="BL343" s="928" t="str">
        <f t="shared" si="415"/>
        <v>Đ</v>
      </c>
      <c r="BM343" s="928" t="str">
        <f t="shared" si="415"/>
        <v>Đ</v>
      </c>
      <c r="BN343" s="928" t="str">
        <f t="shared" si="415"/>
        <v>Đ</v>
      </c>
      <c r="BO343" s="928" t="str">
        <f t="shared" si="415"/>
        <v>CCG</v>
      </c>
      <c r="BP343" s="928" t="str">
        <f t="shared" si="415"/>
        <v>Đ</v>
      </c>
      <c r="BQ343" s="928" t="str">
        <f t="shared" si="415"/>
        <v>Đ</v>
      </c>
      <c r="BR343" s="928" t="str">
        <f t="shared" si="415"/>
        <v>Đ</v>
      </c>
      <c r="BS343" s="928" t="str">
        <f t="shared" si="415"/>
        <v>Đ</v>
      </c>
      <c r="BT343" s="928" t="str">
        <f t="shared" si="415"/>
        <v>Đ</v>
      </c>
      <c r="BU343" s="928" t="str">
        <f t="shared" si="415"/>
        <v>Đ</v>
      </c>
      <c r="BV343" s="928" t="str">
        <f t="shared" si="415"/>
        <v>Đ</v>
      </c>
      <c r="BW343" s="928" t="str">
        <f t="shared" si="415"/>
        <v>Đ</v>
      </c>
      <c r="BX343" s="928" t="str">
        <f t="shared" si="415"/>
        <v>Đ</v>
      </c>
      <c r="BY343" s="928" t="str">
        <f t="shared" si="415"/>
        <v>Đ</v>
      </c>
      <c r="BZ343" s="928" t="str">
        <f t="shared" si="415"/>
        <v>Đ</v>
      </c>
      <c r="CA343" s="928" t="str">
        <f t="shared" si="415"/>
        <v>CCG</v>
      </c>
      <c r="CB343" s="928" t="str">
        <f t="shared" si="415"/>
        <v>Đ</v>
      </c>
      <c r="CC343" s="928" t="str">
        <f t="shared" si="415"/>
        <v>Đ</v>
      </c>
      <c r="CD343" s="1521"/>
      <c r="CE343" s="1524"/>
      <c r="CF343" s="1521"/>
      <c r="CG343" s="1524"/>
      <c r="CH343" s="1521"/>
      <c r="CI343" s="1524"/>
      <c r="CJ343" s="1529"/>
      <c r="CK343" s="1532"/>
    </row>
    <row r="344" spans="1:89" s="170" customFormat="1" ht="37.5" hidden="1">
      <c r="A344" s="1536"/>
      <c r="B344" s="1536" t="s">
        <v>214</v>
      </c>
      <c r="C344" s="208" t="s">
        <v>233</v>
      </c>
      <c r="D344" s="840"/>
      <c r="E344" s="210"/>
      <c r="F344" s="840"/>
      <c r="G344" s="840"/>
      <c r="H344" s="210"/>
      <c r="I344" s="840"/>
      <c r="J344" s="840"/>
      <c r="K344" s="840"/>
      <c r="L344" s="840"/>
      <c r="M344" s="840"/>
      <c r="N344" s="845"/>
      <c r="O344" s="845"/>
      <c r="P344" s="840"/>
      <c r="Q344" s="840"/>
      <c r="R344" s="840"/>
      <c r="S344" s="840"/>
      <c r="T344" s="840"/>
      <c r="U344" s="840"/>
      <c r="V344" s="840"/>
      <c r="W344" s="840"/>
      <c r="X344" s="840"/>
      <c r="Y344" s="840"/>
      <c r="Z344" s="840"/>
      <c r="AA344" s="840"/>
      <c r="AB344" s="840"/>
      <c r="AC344" s="840"/>
      <c r="AD344" s="840"/>
      <c r="AE344" s="840"/>
      <c r="AF344" s="840"/>
      <c r="AG344" s="840"/>
      <c r="AH344" s="840"/>
      <c r="AI344" s="840"/>
      <c r="AJ344" s="840"/>
      <c r="AK344" s="840"/>
      <c r="AL344" s="840"/>
      <c r="AM344" s="840"/>
      <c r="AN344" s="840"/>
      <c r="AO344" s="840"/>
      <c r="AP344" s="840"/>
      <c r="AQ344" s="840"/>
      <c r="AR344" s="840"/>
      <c r="AS344" s="840"/>
      <c r="AT344" s="840"/>
      <c r="AU344" s="840"/>
      <c r="AV344" s="840"/>
      <c r="AW344" s="840"/>
      <c r="AX344" s="840"/>
      <c r="AY344" s="840"/>
      <c r="AZ344" s="840"/>
      <c r="BA344" s="840"/>
      <c r="BB344" s="840"/>
      <c r="BC344" s="840"/>
      <c r="BD344" s="840"/>
      <c r="BE344" s="840"/>
      <c r="BF344" s="934">
        <f>COUNTIFS($J$9:$J$256,"TCKNXH-TM",BF$9:BF$256,"2")</f>
        <v>43</v>
      </c>
      <c r="BG344" s="934">
        <f t="shared" ref="BG344:CC344" si="416">COUNTIFS($J$9:$J$256,"TCKNXH-TM",BG$9:BG$256,"2")</f>
        <v>47</v>
      </c>
      <c r="BH344" s="934">
        <f t="shared" si="416"/>
        <v>42</v>
      </c>
      <c r="BI344" s="934">
        <f t="shared" si="416"/>
        <v>43</v>
      </c>
      <c r="BJ344" s="934">
        <f t="shared" si="416"/>
        <v>43</v>
      </c>
      <c r="BK344" s="934">
        <f t="shared" si="416"/>
        <v>33</v>
      </c>
      <c r="BL344" s="934">
        <f t="shared" si="416"/>
        <v>46</v>
      </c>
      <c r="BM344" s="934">
        <f t="shared" si="416"/>
        <v>41</v>
      </c>
      <c r="BN344" s="934">
        <f t="shared" si="416"/>
        <v>48</v>
      </c>
      <c r="BO344" s="934">
        <f t="shared" si="416"/>
        <v>35</v>
      </c>
      <c r="BP344" s="934">
        <f t="shared" si="416"/>
        <v>40</v>
      </c>
      <c r="BQ344" s="934">
        <f t="shared" si="416"/>
        <v>50</v>
      </c>
      <c r="BR344" s="934">
        <f t="shared" si="416"/>
        <v>47</v>
      </c>
      <c r="BS344" s="934">
        <f t="shared" si="416"/>
        <v>7</v>
      </c>
      <c r="BT344" s="934">
        <f t="shared" si="416"/>
        <v>35</v>
      </c>
      <c r="BU344" s="934">
        <f t="shared" si="416"/>
        <v>30</v>
      </c>
      <c r="BV344" s="934">
        <f t="shared" si="416"/>
        <v>50</v>
      </c>
      <c r="BW344" s="934">
        <f t="shared" si="416"/>
        <v>0</v>
      </c>
      <c r="BX344" s="934">
        <f t="shared" si="416"/>
        <v>49</v>
      </c>
      <c r="BY344" s="934">
        <f t="shared" si="416"/>
        <v>50</v>
      </c>
      <c r="BZ344" s="934">
        <f t="shared" si="416"/>
        <v>50</v>
      </c>
      <c r="CA344" s="934">
        <f t="shared" si="416"/>
        <v>9</v>
      </c>
      <c r="CB344" s="934">
        <f t="shared" si="416"/>
        <v>50</v>
      </c>
      <c r="CC344" s="934">
        <f t="shared" si="416"/>
        <v>45</v>
      </c>
      <c r="CD344" s="840"/>
      <c r="CE344" s="840"/>
      <c r="CF344" s="840"/>
      <c r="CG344" s="840"/>
      <c r="CH344" s="840"/>
      <c r="CI344" s="840"/>
      <c r="CJ344" s="840"/>
      <c r="CK344" s="930"/>
    </row>
    <row r="345" spans="1:89" s="170" customFormat="1" ht="56.25" hidden="1">
      <c r="A345" s="1536"/>
      <c r="B345" s="1536"/>
      <c r="C345" s="208" t="s">
        <v>234</v>
      </c>
      <c r="D345" s="840"/>
      <c r="E345" s="210"/>
      <c r="F345" s="840"/>
      <c r="G345" s="840"/>
      <c r="H345" s="210"/>
      <c r="I345" s="840"/>
      <c r="J345" s="840"/>
      <c r="K345" s="840"/>
      <c r="L345" s="840"/>
      <c r="M345" s="840"/>
      <c r="N345" s="845"/>
      <c r="O345" s="845"/>
      <c r="P345" s="840"/>
      <c r="Q345" s="840"/>
      <c r="R345" s="840"/>
      <c r="S345" s="840"/>
      <c r="T345" s="840"/>
      <c r="U345" s="840"/>
      <c r="V345" s="840"/>
      <c r="W345" s="840"/>
      <c r="X345" s="840"/>
      <c r="Y345" s="840"/>
      <c r="Z345" s="840"/>
      <c r="AA345" s="840"/>
      <c r="AB345" s="840"/>
      <c r="AC345" s="840"/>
      <c r="AD345" s="840"/>
      <c r="AE345" s="840"/>
      <c r="AF345" s="840"/>
      <c r="AG345" s="840"/>
      <c r="AH345" s="840"/>
      <c r="AI345" s="840"/>
      <c r="AJ345" s="840"/>
      <c r="AK345" s="840"/>
      <c r="AL345" s="840"/>
      <c r="AM345" s="840"/>
      <c r="AN345" s="840"/>
      <c r="AO345" s="840"/>
      <c r="AP345" s="840"/>
      <c r="AQ345" s="840"/>
      <c r="AR345" s="840"/>
      <c r="AS345" s="840"/>
      <c r="AT345" s="840"/>
      <c r="AU345" s="840"/>
      <c r="AV345" s="840"/>
      <c r="AW345" s="840"/>
      <c r="AX345" s="840"/>
      <c r="AY345" s="840"/>
      <c r="AZ345" s="840"/>
      <c r="BA345" s="840"/>
      <c r="BB345" s="840"/>
      <c r="BC345" s="840"/>
      <c r="BD345" s="840"/>
      <c r="BE345" s="840"/>
      <c r="BF345" s="934">
        <f>COUNTIFS($J$9:$J$256,"TCKNXH-TM",BF$9:BF$256,"1")</f>
        <v>7</v>
      </c>
      <c r="BG345" s="934">
        <f t="shared" ref="BG345:CC345" si="417">COUNTIFS($J$9:$J$256,"TCKNXH-TM",BG$9:BG$256,"1")</f>
        <v>3</v>
      </c>
      <c r="BH345" s="934">
        <f t="shared" si="417"/>
        <v>8</v>
      </c>
      <c r="BI345" s="934">
        <f t="shared" si="417"/>
        <v>7</v>
      </c>
      <c r="BJ345" s="934">
        <f t="shared" si="417"/>
        <v>7</v>
      </c>
      <c r="BK345" s="934">
        <f t="shared" si="417"/>
        <v>17</v>
      </c>
      <c r="BL345" s="934">
        <f t="shared" si="417"/>
        <v>4</v>
      </c>
      <c r="BM345" s="934">
        <f t="shared" si="417"/>
        <v>9</v>
      </c>
      <c r="BN345" s="934">
        <f t="shared" si="417"/>
        <v>2</v>
      </c>
      <c r="BO345" s="934">
        <f t="shared" si="417"/>
        <v>15</v>
      </c>
      <c r="BP345" s="934">
        <f t="shared" si="417"/>
        <v>10</v>
      </c>
      <c r="BQ345" s="934">
        <f t="shared" si="417"/>
        <v>0</v>
      </c>
      <c r="BR345" s="934">
        <f t="shared" si="417"/>
        <v>3</v>
      </c>
      <c r="BS345" s="934">
        <f t="shared" si="417"/>
        <v>43</v>
      </c>
      <c r="BT345" s="934">
        <f t="shared" si="417"/>
        <v>15</v>
      </c>
      <c r="BU345" s="934">
        <f t="shared" si="417"/>
        <v>20</v>
      </c>
      <c r="BV345" s="934">
        <f t="shared" si="417"/>
        <v>0</v>
      </c>
      <c r="BW345" s="934">
        <f t="shared" si="417"/>
        <v>50</v>
      </c>
      <c r="BX345" s="934">
        <f t="shared" si="417"/>
        <v>1</v>
      </c>
      <c r="BY345" s="934">
        <f t="shared" si="417"/>
        <v>0</v>
      </c>
      <c r="BZ345" s="934">
        <f t="shared" si="417"/>
        <v>0</v>
      </c>
      <c r="CA345" s="934">
        <f t="shared" si="417"/>
        <v>41</v>
      </c>
      <c r="CB345" s="934">
        <f t="shared" si="417"/>
        <v>0</v>
      </c>
      <c r="CC345" s="934">
        <f t="shared" si="417"/>
        <v>5</v>
      </c>
      <c r="CD345" s="840"/>
      <c r="CE345" s="840"/>
      <c r="CF345" s="840"/>
      <c r="CG345" s="840"/>
      <c r="CH345" s="840"/>
      <c r="CI345" s="840"/>
      <c r="CJ345" s="840"/>
      <c r="CK345" s="930"/>
    </row>
    <row r="346" spans="1:89" s="170" customFormat="1" ht="56.25" hidden="1">
      <c r="A346" s="1536"/>
      <c r="B346" s="1536"/>
      <c r="C346" s="208" t="s">
        <v>235</v>
      </c>
      <c r="D346" s="840"/>
      <c r="E346" s="210"/>
      <c r="F346" s="840"/>
      <c r="G346" s="840"/>
      <c r="H346" s="210"/>
      <c r="I346" s="840"/>
      <c r="J346" s="840"/>
      <c r="K346" s="840"/>
      <c r="L346" s="840"/>
      <c r="M346" s="840"/>
      <c r="N346" s="845"/>
      <c r="O346" s="845"/>
      <c r="P346" s="840"/>
      <c r="Q346" s="840"/>
      <c r="R346" s="840"/>
      <c r="S346" s="840"/>
      <c r="T346" s="840"/>
      <c r="U346" s="840"/>
      <c r="V346" s="840"/>
      <c r="W346" s="840"/>
      <c r="X346" s="840"/>
      <c r="Y346" s="840"/>
      <c r="Z346" s="840"/>
      <c r="AA346" s="840"/>
      <c r="AB346" s="840"/>
      <c r="AC346" s="840"/>
      <c r="AD346" s="840"/>
      <c r="AE346" s="840"/>
      <c r="AF346" s="840"/>
      <c r="AG346" s="840"/>
      <c r="AH346" s="840"/>
      <c r="AI346" s="840"/>
      <c r="AJ346" s="840"/>
      <c r="AK346" s="840"/>
      <c r="AL346" s="840"/>
      <c r="AM346" s="840"/>
      <c r="AN346" s="840"/>
      <c r="AO346" s="840"/>
      <c r="AP346" s="840"/>
      <c r="AQ346" s="840"/>
      <c r="AR346" s="840"/>
      <c r="AS346" s="840"/>
      <c r="AT346" s="840"/>
      <c r="AU346" s="840"/>
      <c r="AV346" s="840"/>
      <c r="AW346" s="840"/>
      <c r="AX346" s="840"/>
      <c r="AY346" s="840"/>
      <c r="AZ346" s="840"/>
      <c r="BA346" s="840"/>
      <c r="BB346" s="840"/>
      <c r="BC346" s="840"/>
      <c r="BD346" s="840"/>
      <c r="BE346" s="840"/>
      <c r="BF346" s="934">
        <f>COUNTIFS($J$9:$J$256,"TCKNXH",BF$9:BF$256,"0")</f>
        <v>0</v>
      </c>
      <c r="BG346" s="934">
        <f>COUNTIFS($J$9:$J$256,"TCKNXH",BG$9:BG$256,"0")</f>
        <v>0</v>
      </c>
      <c r="BH346" s="934">
        <f>COUNTIFS($J$9:$J$256,"TCKNXH",BH$9:BH$256,"0")</f>
        <v>0</v>
      </c>
      <c r="BI346" s="934">
        <f>COUNTIFS($J$9:$J$256,"TCKNXH",BI$9:BI$256,"0")</f>
        <v>0</v>
      </c>
      <c r="BJ346" s="934">
        <f>COUNTIFS($J$9:$J$256,"TCKNXH",BJ$9:BJ$256,"0")</f>
        <v>0</v>
      </c>
      <c r="BK346" s="934">
        <f t="shared" ref="BK346:CC346" si="418">COUNTIFS($J$9:$J$256,"TCKNXH",BK$9:BK$256,"0")</f>
        <v>0</v>
      </c>
      <c r="BL346" s="934">
        <f t="shared" si="418"/>
        <v>0</v>
      </c>
      <c r="BM346" s="934">
        <f t="shared" si="418"/>
        <v>0</v>
      </c>
      <c r="BN346" s="934">
        <f t="shared" si="418"/>
        <v>0</v>
      </c>
      <c r="BO346" s="934">
        <f t="shared" si="418"/>
        <v>0</v>
      </c>
      <c r="BP346" s="934">
        <f t="shared" si="418"/>
        <v>0</v>
      </c>
      <c r="BQ346" s="934">
        <f t="shared" si="418"/>
        <v>0</v>
      </c>
      <c r="BR346" s="934">
        <f t="shared" si="418"/>
        <v>0</v>
      </c>
      <c r="BS346" s="934">
        <f t="shared" si="418"/>
        <v>0</v>
      </c>
      <c r="BT346" s="934">
        <f t="shared" si="418"/>
        <v>0</v>
      </c>
      <c r="BU346" s="934">
        <f t="shared" si="418"/>
        <v>0</v>
      </c>
      <c r="BV346" s="934">
        <f t="shared" si="418"/>
        <v>0</v>
      </c>
      <c r="BW346" s="934">
        <f t="shared" si="418"/>
        <v>0</v>
      </c>
      <c r="BX346" s="934">
        <f t="shared" si="418"/>
        <v>0</v>
      </c>
      <c r="BY346" s="934">
        <f t="shared" si="418"/>
        <v>0</v>
      </c>
      <c r="BZ346" s="934">
        <f t="shared" si="418"/>
        <v>0</v>
      </c>
      <c r="CA346" s="934">
        <f t="shared" si="418"/>
        <v>0</v>
      </c>
      <c r="CB346" s="934">
        <f t="shared" si="418"/>
        <v>0</v>
      </c>
      <c r="CC346" s="934">
        <f t="shared" si="418"/>
        <v>0</v>
      </c>
      <c r="CD346" s="840"/>
      <c r="CE346" s="840"/>
      <c r="CF346" s="840"/>
      <c r="CG346" s="840"/>
      <c r="CH346" s="840"/>
      <c r="CI346" s="840"/>
      <c r="CJ346" s="840"/>
      <c r="CK346" s="930"/>
    </row>
    <row r="347" spans="1:89" s="170" customFormat="1" ht="24" hidden="1">
      <c r="A347" s="1536"/>
      <c r="B347" s="1536"/>
      <c r="C347" s="1538" t="s">
        <v>1204</v>
      </c>
      <c r="D347" s="840"/>
      <c r="E347" s="210"/>
      <c r="F347" s="840"/>
      <c r="G347" s="840"/>
      <c r="H347" s="210"/>
      <c r="I347" s="840"/>
      <c r="J347" s="840"/>
      <c r="K347" s="840"/>
      <c r="L347" s="840"/>
      <c r="M347" s="840"/>
      <c r="N347" s="845"/>
      <c r="O347" s="845"/>
      <c r="P347" s="840"/>
      <c r="Q347" s="840"/>
      <c r="R347" s="840"/>
      <c r="S347" s="840"/>
      <c r="T347" s="840"/>
      <c r="U347" s="840"/>
      <c r="V347" s="840"/>
      <c r="W347" s="840"/>
      <c r="X347" s="840"/>
      <c r="Y347" s="840"/>
      <c r="Z347" s="840"/>
      <c r="AA347" s="840"/>
      <c r="AB347" s="840"/>
      <c r="AC347" s="840"/>
      <c r="AD347" s="840"/>
      <c r="AE347" s="840"/>
      <c r="AF347" s="840"/>
      <c r="AG347" s="840"/>
      <c r="AH347" s="840"/>
      <c r="AI347" s="840"/>
      <c r="AJ347" s="840"/>
      <c r="AK347" s="840"/>
      <c r="AL347" s="840"/>
      <c r="AM347" s="840"/>
      <c r="AN347" s="840"/>
      <c r="AO347" s="840"/>
      <c r="AP347" s="840"/>
      <c r="AQ347" s="840"/>
      <c r="AR347" s="840"/>
      <c r="AS347" s="840"/>
      <c r="AT347" s="840"/>
      <c r="AU347" s="840"/>
      <c r="AV347" s="840"/>
      <c r="AW347" s="840"/>
      <c r="AX347" s="840"/>
      <c r="AY347" s="840"/>
      <c r="AZ347" s="840"/>
      <c r="BA347" s="840"/>
      <c r="BB347" s="840"/>
      <c r="BC347" s="840"/>
      <c r="BD347" s="840"/>
      <c r="BE347" s="840"/>
      <c r="BF347" s="931">
        <f>(((BF344*2)+(BF345*1)+(BF346*0)))/(BF344+BF345+BF346)</f>
        <v>1.86</v>
      </c>
      <c r="BG347" s="931">
        <f>(((BG344*2)+(BG345*1)+(BG346*0)))/(BG344+BG345+BG346)</f>
        <v>1.94</v>
      </c>
      <c r="BH347" s="931">
        <f>(((BH344*2)+(BH345*1)+(BH346*0)))/(BH344+BH345+BH346)</f>
        <v>1.84</v>
      </c>
      <c r="BI347" s="931">
        <f>(((BI344*2)+(BI345*1)+(BI346*0)))/(BI344+BI345+BI346)</f>
        <v>1.86</v>
      </c>
      <c r="BJ347" s="931">
        <f>(((BJ344*2)+(BJ345*1)+(BJ346*0)))/(BJ344+BJ345+BJ346)</f>
        <v>1.86</v>
      </c>
      <c r="BK347" s="931">
        <f t="shared" ref="BK347:CC347" si="419">(((BK344*2)+(BK345*1)+(BK346*0)))/(BK344+BK345+BK346)</f>
        <v>1.66</v>
      </c>
      <c r="BL347" s="931">
        <f t="shared" si="419"/>
        <v>1.92</v>
      </c>
      <c r="BM347" s="931">
        <f t="shared" si="419"/>
        <v>1.82</v>
      </c>
      <c r="BN347" s="931">
        <f t="shared" si="419"/>
        <v>1.96</v>
      </c>
      <c r="BO347" s="931">
        <f t="shared" si="419"/>
        <v>1.7</v>
      </c>
      <c r="BP347" s="931">
        <f t="shared" si="419"/>
        <v>1.8</v>
      </c>
      <c r="BQ347" s="931">
        <f t="shared" si="419"/>
        <v>2</v>
      </c>
      <c r="BR347" s="931">
        <f t="shared" si="419"/>
        <v>1.94</v>
      </c>
      <c r="BS347" s="931">
        <f t="shared" si="419"/>
        <v>1.1399999999999999</v>
      </c>
      <c r="BT347" s="931">
        <f t="shared" si="419"/>
        <v>1.7</v>
      </c>
      <c r="BU347" s="931">
        <f t="shared" si="419"/>
        <v>1.6</v>
      </c>
      <c r="BV347" s="931">
        <f t="shared" si="419"/>
        <v>2</v>
      </c>
      <c r="BW347" s="931">
        <f t="shared" si="419"/>
        <v>1</v>
      </c>
      <c r="BX347" s="931">
        <f t="shared" si="419"/>
        <v>1.98</v>
      </c>
      <c r="BY347" s="931">
        <f t="shared" si="419"/>
        <v>2</v>
      </c>
      <c r="BZ347" s="931">
        <f t="shared" si="419"/>
        <v>2</v>
      </c>
      <c r="CA347" s="931">
        <f t="shared" si="419"/>
        <v>1.18</v>
      </c>
      <c r="CB347" s="931">
        <f t="shared" si="419"/>
        <v>2</v>
      </c>
      <c r="CC347" s="931">
        <f t="shared" si="419"/>
        <v>1.9</v>
      </c>
      <c r="CD347" s="1521">
        <f>COUNTIF($BF348:$CC348,"Đ")</f>
        <v>21</v>
      </c>
      <c r="CE347" s="1524">
        <f>CD347/COUNTA($BF348:$CC348)</f>
        <v>0.875</v>
      </c>
      <c r="CF347" s="1521">
        <f>COUNTIF($BF348:$CC348,"CCG")</f>
        <v>3</v>
      </c>
      <c r="CG347" s="1524">
        <f>CF347/COUNTA($BF348:$CC348)</f>
        <v>0.125</v>
      </c>
      <c r="CH347" s="1521">
        <f>COUNTIF($BF348:$CC348,"CĐ")</f>
        <v>0</v>
      </c>
      <c r="CI347" s="1524">
        <f>CH347/COUNTA($BF348:$CC348)</f>
        <v>0</v>
      </c>
      <c r="CJ347" s="1529">
        <f>(((CD347*2)+(CF347*1)+(CH347*0)))/(CD347+CF347+CH347)</f>
        <v>1.875</v>
      </c>
      <c r="CK347" s="1532" t="str">
        <f>IF(CJ347&gt;=1.6,"Đạt mục tiêu",IF(CJ347&gt;=1,"Cần cố gắng","Chưa đạt"))</f>
        <v>Đạt mục tiêu</v>
      </c>
    </row>
    <row r="348" spans="1:89" s="170" customFormat="1" hidden="1">
      <c r="A348" s="1536"/>
      <c r="B348" s="1536"/>
      <c r="C348" s="1539"/>
      <c r="D348" s="840"/>
      <c r="E348" s="210"/>
      <c r="F348" s="840"/>
      <c r="G348" s="840"/>
      <c r="H348" s="210"/>
      <c r="I348" s="840"/>
      <c r="J348" s="840"/>
      <c r="K348" s="840"/>
      <c r="L348" s="840"/>
      <c r="M348" s="840"/>
      <c r="N348" s="845"/>
      <c r="O348" s="845"/>
      <c r="P348" s="840"/>
      <c r="Q348" s="840"/>
      <c r="R348" s="840"/>
      <c r="S348" s="840"/>
      <c r="T348" s="840"/>
      <c r="U348" s="840"/>
      <c r="V348" s="840"/>
      <c r="W348" s="840"/>
      <c r="X348" s="840"/>
      <c r="Y348" s="840"/>
      <c r="Z348" s="840"/>
      <c r="AA348" s="840"/>
      <c r="AB348" s="840"/>
      <c r="AC348" s="840"/>
      <c r="AD348" s="840"/>
      <c r="AE348" s="840"/>
      <c r="AF348" s="840"/>
      <c r="AG348" s="840"/>
      <c r="AH348" s="840"/>
      <c r="AI348" s="840"/>
      <c r="AJ348" s="840"/>
      <c r="AK348" s="840"/>
      <c r="AL348" s="840"/>
      <c r="AM348" s="840"/>
      <c r="AN348" s="840"/>
      <c r="AO348" s="840"/>
      <c r="AP348" s="840"/>
      <c r="AQ348" s="840"/>
      <c r="AR348" s="840"/>
      <c r="AS348" s="840"/>
      <c r="AT348" s="840"/>
      <c r="AU348" s="840"/>
      <c r="AV348" s="840"/>
      <c r="AW348" s="840"/>
      <c r="AX348" s="840"/>
      <c r="AY348" s="840"/>
      <c r="AZ348" s="840"/>
      <c r="BA348" s="840"/>
      <c r="BB348" s="840"/>
      <c r="BC348" s="840"/>
      <c r="BD348" s="840"/>
      <c r="BE348" s="840"/>
      <c r="BF348" s="928" t="str">
        <f>IF(BF347&lt;1,"CĐ",IF(BF347&lt;1.6,"CCG","Đ"))</f>
        <v>Đ</v>
      </c>
      <c r="BG348" s="928" t="str">
        <f>IF(BG347&lt;1,"CĐ",IF(BG347&lt;1.6,"CCG","Đ"))</f>
        <v>Đ</v>
      </c>
      <c r="BH348" s="928" t="str">
        <f>IF(BH347&lt;1,"CĐ",IF(BH347&lt;1.6,"CCG","Đ"))</f>
        <v>Đ</v>
      </c>
      <c r="BI348" s="928" t="str">
        <f>IF(BI347&lt;1,"CĐ",IF(BI347&lt;1.6,"CCG","Đ"))</f>
        <v>Đ</v>
      </c>
      <c r="BJ348" s="928" t="str">
        <f>IF(BJ347&lt;1,"CĐ",IF(BJ347&lt;1.6,"CCG","Đ"))</f>
        <v>Đ</v>
      </c>
      <c r="BK348" s="928" t="str">
        <f t="shared" ref="BK348:CC348" si="420">IF(BK347&lt;1,"CĐ",IF(BK347&lt;1.6,"CCG","Đ"))</f>
        <v>Đ</v>
      </c>
      <c r="BL348" s="928" t="str">
        <f t="shared" si="420"/>
        <v>Đ</v>
      </c>
      <c r="BM348" s="928" t="str">
        <f t="shared" si="420"/>
        <v>Đ</v>
      </c>
      <c r="BN348" s="928" t="str">
        <f t="shared" si="420"/>
        <v>Đ</v>
      </c>
      <c r="BO348" s="928" t="str">
        <f t="shared" si="420"/>
        <v>Đ</v>
      </c>
      <c r="BP348" s="928" t="str">
        <f t="shared" si="420"/>
        <v>Đ</v>
      </c>
      <c r="BQ348" s="928" t="str">
        <f t="shared" si="420"/>
        <v>Đ</v>
      </c>
      <c r="BR348" s="928" t="str">
        <f t="shared" si="420"/>
        <v>Đ</v>
      </c>
      <c r="BS348" s="928" t="str">
        <f t="shared" si="420"/>
        <v>CCG</v>
      </c>
      <c r="BT348" s="928" t="str">
        <f t="shared" si="420"/>
        <v>Đ</v>
      </c>
      <c r="BU348" s="928" t="str">
        <f t="shared" si="420"/>
        <v>Đ</v>
      </c>
      <c r="BV348" s="928" t="str">
        <f t="shared" si="420"/>
        <v>Đ</v>
      </c>
      <c r="BW348" s="928" t="str">
        <f t="shared" si="420"/>
        <v>CCG</v>
      </c>
      <c r="BX348" s="928" t="str">
        <f t="shared" si="420"/>
        <v>Đ</v>
      </c>
      <c r="BY348" s="928" t="str">
        <f t="shared" si="420"/>
        <v>Đ</v>
      </c>
      <c r="BZ348" s="928" t="str">
        <f t="shared" si="420"/>
        <v>Đ</v>
      </c>
      <c r="CA348" s="928" t="str">
        <f t="shared" si="420"/>
        <v>CCG</v>
      </c>
      <c r="CB348" s="928" t="str">
        <f t="shared" si="420"/>
        <v>Đ</v>
      </c>
      <c r="CC348" s="928" t="str">
        <f t="shared" si="420"/>
        <v>Đ</v>
      </c>
      <c r="CD348" s="1521"/>
      <c r="CE348" s="1524"/>
      <c r="CF348" s="1521"/>
      <c r="CG348" s="1524"/>
      <c r="CH348" s="1521"/>
      <c r="CI348" s="1524"/>
      <c r="CJ348" s="1529"/>
      <c r="CK348" s="1532"/>
    </row>
    <row r="349" spans="1:89" s="170" customFormat="1" ht="37.5" hidden="1" customHeight="1">
      <c r="A349" s="1536"/>
      <c r="B349" s="1540" t="s">
        <v>215</v>
      </c>
      <c r="C349" s="208" t="s">
        <v>233</v>
      </c>
      <c r="D349" s="842"/>
      <c r="E349" s="175"/>
      <c r="F349" s="842"/>
      <c r="G349" s="842"/>
      <c r="H349" s="175"/>
      <c r="I349" s="842"/>
      <c r="J349" s="842"/>
      <c r="K349" s="842"/>
      <c r="L349" s="842"/>
      <c r="M349" s="840"/>
      <c r="N349" s="845"/>
      <c r="O349" s="845"/>
      <c r="P349" s="842"/>
      <c r="Q349" s="842"/>
      <c r="R349" s="842"/>
      <c r="S349" s="842"/>
      <c r="T349" s="842"/>
      <c r="U349" s="842"/>
      <c r="V349" s="842"/>
      <c r="W349" s="842"/>
      <c r="X349" s="842"/>
      <c r="Y349" s="842"/>
      <c r="Z349" s="842"/>
      <c r="AA349" s="842"/>
      <c r="AB349" s="842"/>
      <c r="AC349" s="842"/>
      <c r="AD349" s="842"/>
      <c r="AE349" s="842"/>
      <c r="AF349" s="842"/>
      <c r="AG349" s="842"/>
      <c r="AH349" s="842"/>
      <c r="AI349" s="842"/>
      <c r="AJ349" s="842"/>
      <c r="AK349" s="842"/>
      <c r="AL349" s="842"/>
      <c r="AM349" s="842"/>
      <c r="AN349" s="842"/>
      <c r="AO349" s="842"/>
      <c r="AP349" s="842"/>
      <c r="AQ349" s="842"/>
      <c r="AR349" s="842"/>
      <c r="AS349" s="842"/>
      <c r="AT349" s="842"/>
      <c r="AU349" s="842"/>
      <c r="AV349" s="842"/>
      <c r="AW349" s="842"/>
      <c r="AX349" s="842"/>
      <c r="AY349" s="842"/>
      <c r="AZ349" s="842"/>
      <c r="BA349" s="842"/>
      <c r="BB349" s="842"/>
      <c r="BC349" s="842"/>
      <c r="BD349" s="842"/>
      <c r="BE349" s="842"/>
      <c r="BF349" s="934">
        <f>COUNTIFS($J$9:$J$256,"Thẩm mỹ",BF$9:BF$256,"2")</f>
        <v>0</v>
      </c>
      <c r="BG349" s="934">
        <f>COUNTIFS($J$9:$J$256,"Thẩm mỹ",BG$9:BG$256,"2")</f>
        <v>0</v>
      </c>
      <c r="BH349" s="934">
        <f>COUNTIFS($J$9:$J$256,"Thẩm mỹ",BH$9:BH$256,"2")</f>
        <v>0</v>
      </c>
      <c r="BI349" s="934">
        <f>COUNTIFS($J$9:$J$256,"Thẩm mỹ",BI$9:BI$256,"2")</f>
        <v>0</v>
      </c>
      <c r="BJ349" s="934">
        <f>COUNTIFS($J$9:$J$256,"Thẩm mỹ",BJ$9:BJ$256,"2")</f>
        <v>0</v>
      </c>
      <c r="BK349" s="934">
        <f t="shared" ref="BK349:CC349" si="421">COUNTIFS($J$9:$J$256,"Thẩm mỹ",BK$9:BK$256,"2")</f>
        <v>0</v>
      </c>
      <c r="BL349" s="934">
        <f t="shared" si="421"/>
        <v>0</v>
      </c>
      <c r="BM349" s="934">
        <f t="shared" si="421"/>
        <v>0</v>
      </c>
      <c r="BN349" s="934">
        <f t="shared" si="421"/>
        <v>0</v>
      </c>
      <c r="BO349" s="934">
        <f t="shared" si="421"/>
        <v>0</v>
      </c>
      <c r="BP349" s="934">
        <f t="shared" si="421"/>
        <v>0</v>
      </c>
      <c r="BQ349" s="934">
        <f t="shared" si="421"/>
        <v>0</v>
      </c>
      <c r="BR349" s="934">
        <f t="shared" si="421"/>
        <v>0</v>
      </c>
      <c r="BS349" s="934">
        <f t="shared" si="421"/>
        <v>0</v>
      </c>
      <c r="BT349" s="934">
        <f t="shared" si="421"/>
        <v>0</v>
      </c>
      <c r="BU349" s="934">
        <f t="shared" si="421"/>
        <v>0</v>
      </c>
      <c r="BV349" s="934">
        <f t="shared" si="421"/>
        <v>0</v>
      </c>
      <c r="BW349" s="934">
        <f t="shared" si="421"/>
        <v>0</v>
      </c>
      <c r="BX349" s="934">
        <f t="shared" si="421"/>
        <v>0</v>
      </c>
      <c r="BY349" s="934">
        <f t="shared" si="421"/>
        <v>0</v>
      </c>
      <c r="BZ349" s="934">
        <f t="shared" si="421"/>
        <v>0</v>
      </c>
      <c r="CA349" s="934">
        <f t="shared" si="421"/>
        <v>0</v>
      </c>
      <c r="CB349" s="934">
        <f t="shared" si="421"/>
        <v>0</v>
      </c>
      <c r="CC349" s="934">
        <f t="shared" si="421"/>
        <v>0</v>
      </c>
      <c r="CD349" s="840"/>
      <c r="CE349" s="840"/>
      <c r="CF349" s="840"/>
      <c r="CG349" s="840"/>
      <c r="CH349" s="840"/>
      <c r="CI349" s="840"/>
      <c r="CJ349" s="840"/>
      <c r="CK349" s="840"/>
    </row>
    <row r="350" spans="1:89" s="170" customFormat="1" ht="56.25" hidden="1">
      <c r="A350" s="1536"/>
      <c r="B350" s="1541"/>
      <c r="C350" s="208" t="s">
        <v>234</v>
      </c>
      <c r="D350" s="842"/>
      <c r="E350" s="175"/>
      <c r="F350" s="842"/>
      <c r="G350" s="842"/>
      <c r="H350" s="175"/>
      <c r="I350" s="842"/>
      <c r="J350" s="842"/>
      <c r="K350" s="842"/>
      <c r="L350" s="842"/>
      <c r="M350" s="840"/>
      <c r="N350" s="845"/>
      <c r="O350" s="845"/>
      <c r="P350" s="842"/>
      <c r="Q350" s="842"/>
      <c r="R350" s="842"/>
      <c r="S350" s="842"/>
      <c r="T350" s="842"/>
      <c r="U350" s="842"/>
      <c r="V350" s="842"/>
      <c r="W350" s="842"/>
      <c r="X350" s="842"/>
      <c r="Y350" s="842"/>
      <c r="Z350" s="842"/>
      <c r="AA350" s="842"/>
      <c r="AB350" s="842"/>
      <c r="AC350" s="842"/>
      <c r="AD350" s="842"/>
      <c r="AE350" s="842"/>
      <c r="AF350" s="842"/>
      <c r="AG350" s="842"/>
      <c r="AH350" s="842"/>
      <c r="AI350" s="842"/>
      <c r="AJ350" s="842"/>
      <c r="AK350" s="842"/>
      <c r="AL350" s="842"/>
      <c r="AM350" s="842"/>
      <c r="AN350" s="842"/>
      <c r="AO350" s="842"/>
      <c r="AP350" s="842"/>
      <c r="AQ350" s="842"/>
      <c r="AR350" s="842"/>
      <c r="AS350" s="842"/>
      <c r="AT350" s="842"/>
      <c r="AU350" s="842"/>
      <c r="AV350" s="842"/>
      <c r="AW350" s="842"/>
      <c r="AX350" s="842"/>
      <c r="AY350" s="842"/>
      <c r="AZ350" s="842"/>
      <c r="BA350" s="842"/>
      <c r="BB350" s="842"/>
      <c r="BC350" s="842"/>
      <c r="BD350" s="842"/>
      <c r="BE350" s="842"/>
      <c r="BF350" s="934">
        <f>COUNTIFS($J$9:$J$256,"Thẩm mỹ",BF$9:BF$256,"1")</f>
        <v>0</v>
      </c>
      <c r="BG350" s="934">
        <f>COUNTIFS($J$9:$J$256,"Thẩm mỹ",BG$9:BG$256,"1")</f>
        <v>0</v>
      </c>
      <c r="BH350" s="934">
        <f>COUNTIFS($J$9:$J$256,"Thẩm mỹ",BH$9:BH$256,"1")</f>
        <v>0</v>
      </c>
      <c r="BI350" s="934">
        <f>COUNTIFS($J$9:$J$256,"Thẩm mỹ",BI$9:BI$256,"1")</f>
        <v>0</v>
      </c>
      <c r="BJ350" s="934">
        <f>COUNTIFS($J$9:$J$256,"Thẩm mỹ",BJ$9:BJ$256,"1")</f>
        <v>0</v>
      </c>
      <c r="BK350" s="934">
        <f t="shared" ref="BK350:CC350" si="422">COUNTIFS($J$9:$J$256,"Thẩm mỹ",BK$9:BK$256,"1")</f>
        <v>0</v>
      </c>
      <c r="BL350" s="934">
        <f t="shared" si="422"/>
        <v>0</v>
      </c>
      <c r="BM350" s="934">
        <f t="shared" si="422"/>
        <v>0</v>
      </c>
      <c r="BN350" s="934">
        <f t="shared" si="422"/>
        <v>0</v>
      </c>
      <c r="BO350" s="934">
        <f t="shared" si="422"/>
        <v>0</v>
      </c>
      <c r="BP350" s="934">
        <f t="shared" si="422"/>
        <v>0</v>
      </c>
      <c r="BQ350" s="934">
        <f t="shared" si="422"/>
        <v>0</v>
      </c>
      <c r="BR350" s="934">
        <f t="shared" si="422"/>
        <v>0</v>
      </c>
      <c r="BS350" s="934">
        <f t="shared" si="422"/>
        <v>0</v>
      </c>
      <c r="BT350" s="934">
        <f t="shared" si="422"/>
        <v>0</v>
      </c>
      <c r="BU350" s="934">
        <f t="shared" si="422"/>
        <v>0</v>
      </c>
      <c r="BV350" s="934">
        <f t="shared" si="422"/>
        <v>0</v>
      </c>
      <c r="BW350" s="934">
        <f t="shared" si="422"/>
        <v>0</v>
      </c>
      <c r="BX350" s="934">
        <f t="shared" si="422"/>
        <v>0</v>
      </c>
      <c r="BY350" s="934">
        <f t="shared" si="422"/>
        <v>0</v>
      </c>
      <c r="BZ350" s="934">
        <f t="shared" si="422"/>
        <v>0</v>
      </c>
      <c r="CA350" s="934">
        <f t="shared" si="422"/>
        <v>0</v>
      </c>
      <c r="CB350" s="934">
        <f t="shared" si="422"/>
        <v>0</v>
      </c>
      <c r="CC350" s="934">
        <f t="shared" si="422"/>
        <v>0</v>
      </c>
      <c r="CD350" s="840"/>
      <c r="CE350" s="840"/>
      <c r="CF350" s="840"/>
      <c r="CG350" s="840"/>
      <c r="CH350" s="840"/>
      <c r="CI350" s="840"/>
      <c r="CJ350" s="840"/>
      <c r="CK350" s="840"/>
    </row>
    <row r="351" spans="1:89" s="170" customFormat="1" ht="56.25" hidden="1">
      <c r="A351" s="1536"/>
      <c r="B351" s="1541"/>
      <c r="C351" s="208" t="s">
        <v>235</v>
      </c>
      <c r="D351" s="842"/>
      <c r="E351" s="175"/>
      <c r="F351" s="842"/>
      <c r="G351" s="842"/>
      <c r="H351" s="175"/>
      <c r="I351" s="842"/>
      <c r="J351" s="842"/>
      <c r="K351" s="842"/>
      <c r="L351" s="842"/>
      <c r="M351" s="840"/>
      <c r="N351" s="845"/>
      <c r="O351" s="845"/>
      <c r="P351" s="842"/>
      <c r="Q351" s="842"/>
      <c r="R351" s="842"/>
      <c r="S351" s="842"/>
      <c r="T351" s="842"/>
      <c r="U351" s="842"/>
      <c r="V351" s="842"/>
      <c r="W351" s="842"/>
      <c r="X351" s="842"/>
      <c r="Y351" s="842"/>
      <c r="Z351" s="842"/>
      <c r="AA351" s="842"/>
      <c r="AB351" s="842"/>
      <c r="AC351" s="842"/>
      <c r="AD351" s="842"/>
      <c r="AE351" s="842"/>
      <c r="AF351" s="842"/>
      <c r="AG351" s="842"/>
      <c r="AH351" s="842"/>
      <c r="AI351" s="842"/>
      <c r="AJ351" s="842"/>
      <c r="AK351" s="842"/>
      <c r="AL351" s="842"/>
      <c r="AM351" s="842"/>
      <c r="AN351" s="842"/>
      <c r="AO351" s="842"/>
      <c r="AP351" s="842"/>
      <c r="AQ351" s="842"/>
      <c r="AR351" s="842"/>
      <c r="AS351" s="842"/>
      <c r="AT351" s="842"/>
      <c r="AU351" s="842"/>
      <c r="AV351" s="842"/>
      <c r="AW351" s="842"/>
      <c r="AX351" s="842"/>
      <c r="AY351" s="842"/>
      <c r="AZ351" s="842"/>
      <c r="BA351" s="842"/>
      <c r="BB351" s="842"/>
      <c r="BC351" s="842"/>
      <c r="BD351" s="842"/>
      <c r="BE351" s="842"/>
      <c r="BF351" s="934">
        <f>COUNTIFS($J$9:$J$256,"Thẩm mỹ",BF$9:BF$256,"0")</f>
        <v>0</v>
      </c>
      <c r="BG351" s="934">
        <f>COUNTIFS($J$9:$J$256,"Thẩm mỹ",BG$9:BG$256,"0")</f>
        <v>0</v>
      </c>
      <c r="BH351" s="934">
        <f>COUNTIFS($J$9:$J$256,"Thẩm mỹ",BH$9:BH$256,"0")</f>
        <v>0</v>
      </c>
      <c r="BI351" s="934">
        <f>COUNTIFS($J$9:$J$256,"Thẩm mỹ",BI$9:BI$256,"0")</f>
        <v>0</v>
      </c>
      <c r="BJ351" s="934">
        <f>COUNTIFS($J$9:$J$256,"Thẩm mỹ",BJ$9:BJ$256,"0")</f>
        <v>0</v>
      </c>
      <c r="BK351" s="934">
        <f t="shared" ref="BK351:CC351" si="423">COUNTIFS($J$9:$J$256,"Thẩm mỹ",BK$9:BK$256,"0")</f>
        <v>0</v>
      </c>
      <c r="BL351" s="934">
        <f t="shared" si="423"/>
        <v>0</v>
      </c>
      <c r="BM351" s="934">
        <f t="shared" si="423"/>
        <v>0</v>
      </c>
      <c r="BN351" s="934">
        <f t="shared" si="423"/>
        <v>0</v>
      </c>
      <c r="BO351" s="934">
        <f t="shared" si="423"/>
        <v>0</v>
      </c>
      <c r="BP351" s="934">
        <f t="shared" si="423"/>
        <v>0</v>
      </c>
      <c r="BQ351" s="934">
        <f t="shared" si="423"/>
        <v>0</v>
      </c>
      <c r="BR351" s="934">
        <f t="shared" si="423"/>
        <v>0</v>
      </c>
      <c r="BS351" s="934">
        <f t="shared" si="423"/>
        <v>0</v>
      </c>
      <c r="BT351" s="934">
        <f t="shared" si="423"/>
        <v>0</v>
      </c>
      <c r="BU351" s="934">
        <f t="shared" si="423"/>
        <v>0</v>
      </c>
      <c r="BV351" s="934">
        <f t="shared" si="423"/>
        <v>0</v>
      </c>
      <c r="BW351" s="934">
        <f t="shared" si="423"/>
        <v>0</v>
      </c>
      <c r="BX351" s="934">
        <f t="shared" si="423"/>
        <v>0</v>
      </c>
      <c r="BY351" s="934">
        <f t="shared" si="423"/>
        <v>0</v>
      </c>
      <c r="BZ351" s="934">
        <f t="shared" si="423"/>
        <v>0</v>
      </c>
      <c r="CA351" s="934">
        <f t="shared" si="423"/>
        <v>0</v>
      </c>
      <c r="CB351" s="934">
        <f t="shared" si="423"/>
        <v>0</v>
      </c>
      <c r="CC351" s="934">
        <f t="shared" si="423"/>
        <v>0</v>
      </c>
      <c r="CD351" s="840"/>
      <c r="CE351" s="840"/>
      <c r="CF351" s="840"/>
      <c r="CG351" s="840"/>
      <c r="CH351" s="840"/>
      <c r="CI351" s="840"/>
      <c r="CJ351" s="840"/>
      <c r="CK351" s="840"/>
    </row>
    <row r="352" spans="1:89" s="170" customFormat="1" ht="18.75" hidden="1" customHeight="1">
      <c r="A352" s="1536"/>
      <c r="B352" s="1541"/>
      <c r="C352" s="1538" t="s">
        <v>1205</v>
      </c>
      <c r="D352" s="842"/>
      <c r="E352" s="175"/>
      <c r="F352" s="842"/>
      <c r="G352" s="842"/>
      <c r="H352" s="175"/>
      <c r="I352" s="842"/>
      <c r="J352" s="842"/>
      <c r="K352" s="842"/>
      <c r="L352" s="842"/>
      <c r="M352" s="840"/>
      <c r="N352" s="845"/>
      <c r="O352" s="845"/>
      <c r="P352" s="842"/>
      <c r="Q352" s="842"/>
      <c r="R352" s="842"/>
      <c r="S352" s="842"/>
      <c r="T352" s="842"/>
      <c r="U352" s="842"/>
      <c r="V352" s="842"/>
      <c r="W352" s="842"/>
      <c r="X352" s="842"/>
      <c r="Y352" s="842"/>
      <c r="Z352" s="842"/>
      <c r="AA352" s="842"/>
      <c r="AB352" s="842"/>
      <c r="AC352" s="842"/>
      <c r="AD352" s="842"/>
      <c r="AE352" s="842"/>
      <c r="AF352" s="842"/>
      <c r="AG352" s="842"/>
      <c r="AH352" s="842"/>
      <c r="AI352" s="842"/>
      <c r="AJ352" s="842"/>
      <c r="AK352" s="842"/>
      <c r="AL352" s="842"/>
      <c r="AM352" s="842"/>
      <c r="AN352" s="842"/>
      <c r="AO352" s="842"/>
      <c r="AP352" s="842"/>
      <c r="AQ352" s="842"/>
      <c r="AR352" s="842"/>
      <c r="AS352" s="842"/>
      <c r="AT352" s="842"/>
      <c r="AU352" s="842"/>
      <c r="AV352" s="842"/>
      <c r="AW352" s="842"/>
      <c r="AX352" s="842"/>
      <c r="AY352" s="842"/>
      <c r="AZ352" s="842"/>
      <c r="BA352" s="842"/>
      <c r="BB352" s="842"/>
      <c r="BC352" s="842"/>
      <c r="BD352" s="842"/>
      <c r="BE352" s="842"/>
      <c r="BF352" s="928" t="e">
        <f>(((BF349*2)+(BF350*1)+(BF351*0)))/(BF349+BF350+BF351)</f>
        <v>#DIV/0!</v>
      </c>
      <c r="BG352" s="928" t="e">
        <f>(((BG349*2)+(BG350*1)+(BG351*0)))/(BG349+BG350+BG351)</f>
        <v>#DIV/0!</v>
      </c>
      <c r="BH352" s="928" t="e">
        <f>(((BH349*2)+(BH350*1)+(BH351*0)))/(BH349+BH350+BH351)</f>
        <v>#DIV/0!</v>
      </c>
      <c r="BI352" s="928" t="e">
        <f>(((BI349*2)+(BI350*1)+(BI351*0)))/(BI349+BI350+BI351)</f>
        <v>#DIV/0!</v>
      </c>
      <c r="BJ352" s="928" t="e">
        <f>(((BJ349*2)+(BJ350*1)+(BJ351*0)))/(BJ349+BJ350+BJ351)</f>
        <v>#DIV/0!</v>
      </c>
      <c r="BK352" s="929"/>
      <c r="BL352" s="928"/>
      <c r="BM352" s="928"/>
      <c r="BN352" s="928"/>
      <c r="BO352" s="928"/>
      <c r="BP352" s="928"/>
      <c r="BQ352" s="928"/>
      <c r="BR352" s="926">
        <f t="shared" si="396"/>
        <v>23</v>
      </c>
      <c r="BS352" s="936"/>
      <c r="BT352" s="936"/>
      <c r="BU352" s="936"/>
      <c r="BV352" s="928" t="e">
        <f>(((BV349*2)+(BV350*1)+(BV351*0)))/(BV349+BV350+BV351)</f>
        <v>#DIV/0!</v>
      </c>
      <c r="BW352" s="928"/>
      <c r="BX352" s="928"/>
      <c r="BY352" s="928"/>
      <c r="BZ352" s="928"/>
      <c r="CA352" s="928"/>
      <c r="CB352" s="928"/>
      <c r="CC352" s="928"/>
      <c r="CD352" s="1545">
        <f>COUNTIF($BF353:$CC353,"Đ")</f>
        <v>0</v>
      </c>
      <c r="CE352" s="1534">
        <f>CD352/COUNTA($BF353:$CC353)</f>
        <v>0</v>
      </c>
      <c r="CF352" s="1545">
        <f>COUNTIF($BF353:$CC353,"CCG")</f>
        <v>0</v>
      </c>
      <c r="CG352" s="1534">
        <f>CF352/COUNTA($BF353:$CC353)</f>
        <v>0</v>
      </c>
      <c r="CH352" s="1545">
        <f>COUNTIF($BF353:$CC353,"CĐ")</f>
        <v>0</v>
      </c>
      <c r="CI352" s="1534">
        <f>CH352/COUNTA($BF353:$CC353)</f>
        <v>0</v>
      </c>
      <c r="CJ352" s="1543" t="e">
        <f>(((CD352*2)+(CF352*1)+(CH352*0)))/(CD352+CF352+CH352)</f>
        <v>#DIV/0!</v>
      </c>
      <c r="CK352" s="1543" t="e">
        <f>IF(CJ352&gt;=1.6,"Đạt mục tiêu",IF(CJ352&gt;=1,"Cần cố gắng","Chưa đạt"))</f>
        <v>#DIV/0!</v>
      </c>
    </row>
    <row r="353" spans="1:89" s="170" customFormat="1" hidden="1">
      <c r="A353" s="1536"/>
      <c r="B353" s="1542"/>
      <c r="C353" s="1539"/>
      <c r="D353" s="842"/>
      <c r="E353" s="175"/>
      <c r="F353" s="842"/>
      <c r="G353" s="842"/>
      <c r="H353" s="175"/>
      <c r="I353" s="842"/>
      <c r="J353" s="842"/>
      <c r="K353" s="842"/>
      <c r="L353" s="842"/>
      <c r="M353" s="840"/>
      <c r="N353" s="845"/>
      <c r="O353" s="845"/>
      <c r="P353" s="842"/>
      <c r="Q353" s="842"/>
      <c r="R353" s="842"/>
      <c r="S353" s="842"/>
      <c r="T353" s="842"/>
      <c r="U353" s="842"/>
      <c r="V353" s="842"/>
      <c r="W353" s="842"/>
      <c r="X353" s="842"/>
      <c r="Y353" s="842"/>
      <c r="Z353" s="842"/>
      <c r="AA353" s="842"/>
      <c r="AB353" s="842"/>
      <c r="AC353" s="842"/>
      <c r="AD353" s="842"/>
      <c r="AE353" s="842"/>
      <c r="AF353" s="842"/>
      <c r="AG353" s="842"/>
      <c r="AH353" s="842"/>
      <c r="AI353" s="842"/>
      <c r="AJ353" s="842"/>
      <c r="AK353" s="842"/>
      <c r="AL353" s="842"/>
      <c r="AM353" s="842"/>
      <c r="AN353" s="842"/>
      <c r="AO353" s="842"/>
      <c r="AP353" s="842"/>
      <c r="AQ353" s="842"/>
      <c r="AR353" s="842"/>
      <c r="AS353" s="842"/>
      <c r="AT353" s="842"/>
      <c r="AU353" s="842"/>
      <c r="AV353" s="842"/>
      <c r="AW353" s="842"/>
      <c r="AX353" s="842"/>
      <c r="AY353" s="842"/>
      <c r="AZ353" s="842"/>
      <c r="BA353" s="842"/>
      <c r="BB353" s="842"/>
      <c r="BC353" s="842"/>
      <c r="BD353" s="842"/>
      <c r="BE353" s="842"/>
      <c r="BF353" s="928" t="e">
        <f>IF(BF352&lt;1,"CĐ",IF(BF352&lt;1.6,"CCG","Đ"))</f>
        <v>#DIV/0!</v>
      </c>
      <c r="BG353" s="928" t="e">
        <f>IF(BG352&lt;1,"CĐ",IF(BG352&lt;1.6,"CCG","Đ"))</f>
        <v>#DIV/0!</v>
      </c>
      <c r="BH353" s="928" t="e">
        <f>IF(BH352&lt;1,"CĐ",IF(BH352&lt;1.6,"CCG","Đ"))</f>
        <v>#DIV/0!</v>
      </c>
      <c r="BI353" s="928" t="e">
        <f>IF(BI352&lt;1,"CĐ",IF(BI352&lt;1.6,"CCG","Đ"))</f>
        <v>#DIV/0!</v>
      </c>
      <c r="BJ353" s="928" t="e">
        <f>IF(BJ352&lt;1,"CĐ",IF(BJ352&lt;1.6,"CCG","Đ"))</f>
        <v>#DIV/0!</v>
      </c>
      <c r="BK353" s="929"/>
      <c r="BL353" s="928"/>
      <c r="BM353" s="928"/>
      <c r="BN353" s="928"/>
      <c r="BO353" s="928"/>
      <c r="BP353" s="928"/>
      <c r="BQ353" s="928"/>
      <c r="BR353" s="926">
        <f t="shared" si="396"/>
        <v>23</v>
      </c>
      <c r="BS353" s="936"/>
      <c r="BT353" s="936"/>
      <c r="BU353" s="936"/>
      <c r="BV353" s="928" t="e">
        <f>IF(BV352&lt;1,"CĐ",IF(BV352&lt;1.6,"CCG","Đ"))</f>
        <v>#DIV/0!</v>
      </c>
      <c r="BW353" s="928"/>
      <c r="BX353" s="928"/>
      <c r="BY353" s="928"/>
      <c r="BZ353" s="928"/>
      <c r="CA353" s="928"/>
      <c r="CB353" s="928"/>
      <c r="CC353" s="928"/>
      <c r="CD353" s="1546"/>
      <c r="CE353" s="1535"/>
      <c r="CF353" s="1546"/>
      <c r="CG353" s="1535"/>
      <c r="CH353" s="1546"/>
      <c r="CI353" s="1535"/>
      <c r="CJ353" s="1544"/>
      <c r="CK353" s="1544"/>
    </row>
    <row r="354" spans="1:89" s="170" customFormat="1" ht="37.5" hidden="1">
      <c r="A354" s="1536"/>
      <c r="B354" s="1536" t="s">
        <v>199</v>
      </c>
      <c r="C354" s="208" t="s">
        <v>233</v>
      </c>
      <c r="D354" s="840"/>
      <c r="E354" s="210"/>
      <c r="F354" s="840"/>
      <c r="G354" s="840"/>
      <c r="H354" s="210"/>
      <c r="I354" s="840"/>
      <c r="J354" s="840"/>
      <c r="K354" s="840"/>
      <c r="L354" s="840"/>
      <c r="M354" s="840"/>
      <c r="N354" s="845"/>
      <c r="O354" s="845"/>
      <c r="P354" s="840"/>
      <c r="Q354" s="840"/>
      <c r="R354" s="840"/>
      <c r="S354" s="840"/>
      <c r="T354" s="840"/>
      <c r="U354" s="840"/>
      <c r="V354" s="840"/>
      <c r="W354" s="840"/>
      <c r="X354" s="840"/>
      <c r="Y354" s="840"/>
      <c r="Z354" s="840"/>
      <c r="AA354" s="840"/>
      <c r="AB354" s="840"/>
      <c r="AC354" s="840"/>
      <c r="AD354" s="840"/>
      <c r="AE354" s="840"/>
      <c r="AF354" s="840"/>
      <c r="AG354" s="840"/>
      <c r="AH354" s="840"/>
      <c r="AI354" s="840"/>
      <c r="AJ354" s="840"/>
      <c r="AK354" s="840"/>
      <c r="AL354" s="840"/>
      <c r="AM354" s="840"/>
      <c r="AN354" s="840"/>
      <c r="AO354" s="840"/>
      <c r="AP354" s="840"/>
      <c r="AQ354" s="840"/>
      <c r="AR354" s="840"/>
      <c r="AS354" s="840"/>
      <c r="AT354" s="840"/>
      <c r="AU354" s="840"/>
      <c r="AV354" s="840"/>
      <c r="AW354" s="840"/>
      <c r="AX354" s="840"/>
      <c r="AY354" s="840"/>
      <c r="AZ354" s="840"/>
      <c r="BA354" s="840"/>
      <c r="BB354" s="840"/>
      <c r="BC354" s="840"/>
      <c r="BD354" s="840"/>
      <c r="BE354" s="840"/>
      <c r="BF354" s="934">
        <f t="shared" ref="BF354:BV354" si="424">BF329+BF334+BF339+BF344+BF349</f>
        <v>154</v>
      </c>
      <c r="BG354" s="934">
        <f t="shared" si="424"/>
        <v>160</v>
      </c>
      <c r="BH354" s="934">
        <f t="shared" si="424"/>
        <v>141</v>
      </c>
      <c r="BI354" s="934">
        <f t="shared" si="424"/>
        <v>138</v>
      </c>
      <c r="BJ354" s="934">
        <f t="shared" si="424"/>
        <v>143</v>
      </c>
      <c r="BK354" s="934">
        <f t="shared" si="424"/>
        <v>120</v>
      </c>
      <c r="BL354" s="934">
        <f t="shared" si="424"/>
        <v>163</v>
      </c>
      <c r="BM354" s="934">
        <f t="shared" si="424"/>
        <v>167</v>
      </c>
      <c r="BN354" s="934">
        <f t="shared" si="424"/>
        <v>162</v>
      </c>
      <c r="BO354" s="934">
        <f t="shared" si="424"/>
        <v>117</v>
      </c>
      <c r="BP354" s="934">
        <f t="shared" si="424"/>
        <v>142</v>
      </c>
      <c r="BQ354" s="934">
        <f t="shared" si="424"/>
        <v>128</v>
      </c>
      <c r="BR354" s="934">
        <f t="shared" si="424"/>
        <v>154</v>
      </c>
      <c r="BS354" s="934">
        <f t="shared" si="424"/>
        <v>95</v>
      </c>
      <c r="BT354" s="934">
        <f t="shared" si="424"/>
        <v>125</v>
      </c>
      <c r="BU354" s="934">
        <f t="shared" si="424"/>
        <v>137</v>
      </c>
      <c r="BV354" s="934">
        <f t="shared" si="424"/>
        <v>174</v>
      </c>
      <c r="BW354" s="934">
        <f t="shared" ref="BW354:CB354" si="425">BW329+BW334+BW339+BW344+BW349</f>
        <v>93</v>
      </c>
      <c r="BX354" s="934">
        <f t="shared" si="425"/>
        <v>168</v>
      </c>
      <c r="BY354" s="934">
        <f t="shared" si="425"/>
        <v>144</v>
      </c>
      <c r="BZ354" s="934">
        <f t="shared" si="425"/>
        <v>170</v>
      </c>
      <c r="CA354" s="934">
        <f t="shared" si="425"/>
        <v>88</v>
      </c>
      <c r="CB354" s="934">
        <f t="shared" si="425"/>
        <v>121</v>
      </c>
      <c r="CC354" s="934">
        <f>CC329+CC334+CC339+CC344+CC349</f>
        <v>141</v>
      </c>
      <c r="CD354" s="840"/>
      <c r="CE354" s="840"/>
      <c r="CF354" s="840"/>
      <c r="CG354" s="840"/>
      <c r="CH354" s="840"/>
      <c r="CI354" s="840"/>
      <c r="CJ354" s="840"/>
      <c r="CK354" s="930"/>
    </row>
    <row r="355" spans="1:89" s="170" customFormat="1" ht="56.25" hidden="1">
      <c r="A355" s="1536"/>
      <c r="B355" s="1536"/>
      <c r="C355" s="208" t="s">
        <v>234</v>
      </c>
      <c r="D355" s="840"/>
      <c r="E355" s="210"/>
      <c r="F355" s="840"/>
      <c r="G355" s="840"/>
      <c r="H355" s="210"/>
      <c r="I355" s="840"/>
      <c r="J355" s="840"/>
      <c r="K355" s="840"/>
      <c r="L355" s="840"/>
      <c r="M355" s="840"/>
      <c r="N355" s="845"/>
      <c r="O355" s="845"/>
      <c r="P355" s="840"/>
      <c r="Q355" s="840"/>
      <c r="R355" s="840"/>
      <c r="S355" s="840"/>
      <c r="T355" s="840"/>
      <c r="U355" s="840"/>
      <c r="V355" s="840"/>
      <c r="W355" s="840"/>
      <c r="X355" s="840"/>
      <c r="Y355" s="840"/>
      <c r="Z355" s="840"/>
      <c r="AA355" s="840"/>
      <c r="AB355" s="840"/>
      <c r="AC355" s="840"/>
      <c r="AD355" s="840"/>
      <c r="AE355" s="840"/>
      <c r="AF355" s="840"/>
      <c r="AG355" s="840"/>
      <c r="AH355" s="840"/>
      <c r="AI355" s="840"/>
      <c r="AJ355" s="840"/>
      <c r="AK355" s="840"/>
      <c r="AL355" s="840"/>
      <c r="AM355" s="840"/>
      <c r="AN355" s="840"/>
      <c r="AO355" s="840"/>
      <c r="AP355" s="840"/>
      <c r="AQ355" s="840"/>
      <c r="AR355" s="840"/>
      <c r="AS355" s="840"/>
      <c r="AT355" s="840"/>
      <c r="AU355" s="840"/>
      <c r="AV355" s="840"/>
      <c r="AW355" s="840"/>
      <c r="AX355" s="840"/>
      <c r="AY355" s="840"/>
      <c r="AZ355" s="840"/>
      <c r="BA355" s="840"/>
      <c r="BB355" s="840"/>
      <c r="BC355" s="840"/>
      <c r="BD355" s="840"/>
      <c r="BE355" s="840"/>
      <c r="BF355" s="934">
        <f t="shared" ref="BF355:BV355" si="426">BF330+BF335+BF340+BF345+BF350</f>
        <v>23</v>
      </c>
      <c r="BG355" s="934">
        <f t="shared" si="426"/>
        <v>17</v>
      </c>
      <c r="BH355" s="934">
        <f t="shared" si="426"/>
        <v>36</v>
      </c>
      <c r="BI355" s="934">
        <f t="shared" si="426"/>
        <v>39</v>
      </c>
      <c r="BJ355" s="934">
        <f t="shared" si="426"/>
        <v>34</v>
      </c>
      <c r="BK355" s="934">
        <f t="shared" si="426"/>
        <v>57</v>
      </c>
      <c r="BL355" s="934">
        <f t="shared" si="426"/>
        <v>14</v>
      </c>
      <c r="BM355" s="934">
        <f t="shared" si="426"/>
        <v>10</v>
      </c>
      <c r="BN355" s="934">
        <f t="shared" si="426"/>
        <v>15</v>
      </c>
      <c r="BO355" s="934">
        <f t="shared" si="426"/>
        <v>60</v>
      </c>
      <c r="BP355" s="934">
        <f t="shared" si="426"/>
        <v>35</v>
      </c>
      <c r="BQ355" s="934">
        <f t="shared" si="426"/>
        <v>50</v>
      </c>
      <c r="BR355" s="934">
        <f t="shared" si="426"/>
        <v>23</v>
      </c>
      <c r="BS355" s="934">
        <f t="shared" si="426"/>
        <v>82</v>
      </c>
      <c r="BT355" s="934">
        <f t="shared" si="426"/>
        <v>52</v>
      </c>
      <c r="BU355" s="934">
        <f t="shared" si="426"/>
        <v>40</v>
      </c>
      <c r="BV355" s="934">
        <f t="shared" si="426"/>
        <v>3</v>
      </c>
      <c r="BW355" s="934">
        <f t="shared" ref="BW355:CC355" si="427">BW330+BW335+BW340+BW345+BW350</f>
        <v>83</v>
      </c>
      <c r="BX355" s="934">
        <f t="shared" si="427"/>
        <v>8</v>
      </c>
      <c r="BY355" s="934">
        <f t="shared" si="427"/>
        <v>32</v>
      </c>
      <c r="BZ355" s="934">
        <f t="shared" si="427"/>
        <v>6</v>
      </c>
      <c r="CA355" s="934">
        <f t="shared" si="427"/>
        <v>89</v>
      </c>
      <c r="CB355" s="934">
        <f t="shared" si="427"/>
        <v>56</v>
      </c>
      <c r="CC355" s="934">
        <f t="shared" si="427"/>
        <v>36</v>
      </c>
      <c r="CD355" s="840"/>
      <c r="CE355" s="840"/>
      <c r="CF355" s="840"/>
      <c r="CG355" s="840"/>
      <c r="CH355" s="840"/>
      <c r="CI355" s="840"/>
      <c r="CJ355" s="840"/>
      <c r="CK355" s="930"/>
    </row>
    <row r="356" spans="1:89" s="170" customFormat="1" ht="56.25" hidden="1">
      <c r="A356" s="1536"/>
      <c r="B356" s="1536"/>
      <c r="C356" s="208" t="s">
        <v>235</v>
      </c>
      <c r="D356" s="840"/>
      <c r="E356" s="210"/>
      <c r="F356" s="840"/>
      <c r="G356" s="840"/>
      <c r="H356" s="210"/>
      <c r="I356" s="840"/>
      <c r="J356" s="840"/>
      <c r="K356" s="840"/>
      <c r="L356" s="840"/>
      <c r="M356" s="840"/>
      <c r="N356" s="845"/>
      <c r="O356" s="845"/>
      <c r="P356" s="840"/>
      <c r="Q356" s="840"/>
      <c r="R356" s="840"/>
      <c r="S356" s="840"/>
      <c r="T356" s="840"/>
      <c r="U356" s="840"/>
      <c r="V356" s="840"/>
      <c r="W356" s="840"/>
      <c r="X356" s="840"/>
      <c r="Y356" s="840"/>
      <c r="Z356" s="840"/>
      <c r="AA356" s="840"/>
      <c r="AB356" s="840"/>
      <c r="AC356" s="840"/>
      <c r="AD356" s="840"/>
      <c r="AE356" s="840"/>
      <c r="AF356" s="840"/>
      <c r="AG356" s="840"/>
      <c r="AH356" s="840"/>
      <c r="AI356" s="840"/>
      <c r="AJ356" s="840"/>
      <c r="AK356" s="840"/>
      <c r="AL356" s="840"/>
      <c r="AM356" s="840"/>
      <c r="AN356" s="840"/>
      <c r="AO356" s="840"/>
      <c r="AP356" s="840"/>
      <c r="AQ356" s="840"/>
      <c r="AR356" s="840"/>
      <c r="AS356" s="840"/>
      <c r="AT356" s="840"/>
      <c r="AU356" s="840"/>
      <c r="AV356" s="840"/>
      <c r="AW356" s="840"/>
      <c r="AX356" s="840"/>
      <c r="AY356" s="840"/>
      <c r="AZ356" s="840"/>
      <c r="BA356" s="840"/>
      <c r="BB356" s="840"/>
      <c r="BC356" s="840"/>
      <c r="BD356" s="840"/>
      <c r="BE356" s="840"/>
      <c r="BF356" s="934">
        <f>BF331+BF336+BF341+BF346</f>
        <v>0</v>
      </c>
      <c r="BG356" s="934">
        <f t="shared" ref="BG356:BQ356" si="428">BG331+BG336+BG341+BG346</f>
        <v>0</v>
      </c>
      <c r="BH356" s="934">
        <f t="shared" si="428"/>
        <v>0</v>
      </c>
      <c r="BI356" s="934">
        <f t="shared" si="428"/>
        <v>0</v>
      </c>
      <c r="BJ356" s="934">
        <f t="shared" si="428"/>
        <v>0</v>
      </c>
      <c r="BK356" s="934">
        <f t="shared" si="428"/>
        <v>0</v>
      </c>
      <c r="BL356" s="934">
        <f t="shared" si="428"/>
        <v>0</v>
      </c>
      <c r="BM356" s="934">
        <f t="shared" si="428"/>
        <v>0</v>
      </c>
      <c r="BN356" s="934">
        <f t="shared" si="428"/>
        <v>0</v>
      </c>
      <c r="BO356" s="934">
        <f t="shared" si="428"/>
        <v>0</v>
      </c>
      <c r="BP356" s="934">
        <f t="shared" si="428"/>
        <v>0</v>
      </c>
      <c r="BQ356" s="934">
        <f t="shared" si="428"/>
        <v>0</v>
      </c>
      <c r="BR356" s="934">
        <v>0</v>
      </c>
      <c r="BS356" s="934">
        <v>0</v>
      </c>
      <c r="BT356" s="934">
        <v>0</v>
      </c>
      <c r="BU356" s="934">
        <v>0</v>
      </c>
      <c r="BV356" s="934">
        <v>0</v>
      </c>
      <c r="BW356" s="934">
        <v>0</v>
      </c>
      <c r="BX356" s="934">
        <v>0</v>
      </c>
      <c r="BY356" s="934">
        <v>0</v>
      </c>
      <c r="BZ356" s="934">
        <v>0</v>
      </c>
      <c r="CA356" s="934">
        <v>0</v>
      </c>
      <c r="CB356" s="934">
        <v>0</v>
      </c>
      <c r="CC356" s="934">
        <v>0</v>
      </c>
      <c r="CD356" s="840"/>
      <c r="CE356" s="840"/>
      <c r="CF356" s="840"/>
      <c r="CG356" s="840"/>
      <c r="CH356" s="840"/>
      <c r="CI356" s="840"/>
      <c r="CJ356" s="840"/>
      <c r="CK356" s="930"/>
    </row>
    <row r="357" spans="1:89" s="170" customFormat="1" hidden="1">
      <c r="A357" s="1536"/>
      <c r="B357" s="1536"/>
      <c r="C357" s="1538" t="s">
        <v>236</v>
      </c>
      <c r="D357" s="840"/>
      <c r="E357" s="210"/>
      <c r="F357" s="840"/>
      <c r="G357" s="840"/>
      <c r="H357" s="210"/>
      <c r="I357" s="840"/>
      <c r="J357" s="840"/>
      <c r="K357" s="840"/>
      <c r="L357" s="840"/>
      <c r="M357" s="840"/>
      <c r="N357" s="845"/>
      <c r="O357" s="845"/>
      <c r="P357" s="840"/>
      <c r="Q357" s="840"/>
      <c r="R357" s="840"/>
      <c r="S357" s="840"/>
      <c r="T357" s="840"/>
      <c r="U357" s="840"/>
      <c r="V357" s="840"/>
      <c r="W357" s="840"/>
      <c r="X357" s="840"/>
      <c r="Y357" s="840"/>
      <c r="Z357" s="840"/>
      <c r="AA357" s="840"/>
      <c r="AB357" s="840"/>
      <c r="AC357" s="840"/>
      <c r="AD357" s="840"/>
      <c r="AE357" s="840"/>
      <c r="AF357" s="840"/>
      <c r="AG357" s="840"/>
      <c r="AH357" s="840"/>
      <c r="AI357" s="840"/>
      <c r="AJ357" s="840"/>
      <c r="AK357" s="840"/>
      <c r="AL357" s="840"/>
      <c r="AM357" s="840"/>
      <c r="AN357" s="840"/>
      <c r="AO357" s="840"/>
      <c r="AP357" s="840"/>
      <c r="AQ357" s="840"/>
      <c r="AR357" s="840"/>
      <c r="AS357" s="840"/>
      <c r="AT357" s="840"/>
      <c r="AU357" s="840"/>
      <c r="AV357" s="840"/>
      <c r="AW357" s="840"/>
      <c r="AX357" s="840"/>
      <c r="AY357" s="840"/>
      <c r="AZ357" s="840"/>
      <c r="BA357" s="840"/>
      <c r="BB357" s="840"/>
      <c r="BC357" s="840"/>
      <c r="BD357" s="840"/>
      <c r="BE357" s="840"/>
      <c r="BF357" s="928">
        <f>(((BF354*2)+(BF355*1)+(BF356*0)))/(BF354+BF355+BF356)</f>
        <v>1.8700564971751412</v>
      </c>
      <c r="BG357" s="928">
        <f>(((BG354*2)+(BG355*1)+(BG356*0)))/(BG354+BG355+BG356)</f>
        <v>1.9039548022598871</v>
      </c>
      <c r="BH357" s="928">
        <f>(((BH354*2)+(BH355*1)+(BH356*0)))/(BH354+BH355+BH356)</f>
        <v>1.7966101694915255</v>
      </c>
      <c r="BI357" s="928">
        <f>(((BI354*2)+(BI355*1)+(BI356*0)))/(BI354+BI355+BI356)</f>
        <v>1.7796610169491525</v>
      </c>
      <c r="BJ357" s="928">
        <f>(((BJ354*2)+(BJ355*1)+(BJ356*0)))/(BJ354+BJ355+BJ356)</f>
        <v>1.807909604519774</v>
      </c>
      <c r="BK357" s="928">
        <f t="shared" ref="BK357:CC357" si="429">(((BK354*2)+(BK355*1)+(BK356*0)))/(BK354+BK355+BK356)</f>
        <v>1.6779661016949152</v>
      </c>
      <c r="BL357" s="928">
        <f t="shared" si="429"/>
        <v>1.9209039548022599</v>
      </c>
      <c r="BM357" s="928">
        <f t="shared" si="429"/>
        <v>1.9435028248587571</v>
      </c>
      <c r="BN357" s="928">
        <f t="shared" si="429"/>
        <v>1.9152542372881356</v>
      </c>
      <c r="BO357" s="928">
        <f t="shared" si="429"/>
        <v>1.6610169491525424</v>
      </c>
      <c r="BP357" s="928">
        <f t="shared" si="429"/>
        <v>1.8022598870056497</v>
      </c>
      <c r="BQ357" s="928">
        <f t="shared" si="429"/>
        <v>1.7191011235955056</v>
      </c>
      <c r="BR357" s="928">
        <f t="shared" si="429"/>
        <v>1.8700564971751412</v>
      </c>
      <c r="BS357" s="928">
        <f t="shared" si="429"/>
        <v>1.536723163841808</v>
      </c>
      <c r="BT357" s="928">
        <f t="shared" si="429"/>
        <v>1.7062146892655368</v>
      </c>
      <c r="BU357" s="928">
        <f t="shared" si="429"/>
        <v>1.7740112994350283</v>
      </c>
      <c r="BV357" s="928">
        <f t="shared" si="429"/>
        <v>1.9830508474576272</v>
      </c>
      <c r="BW357" s="928">
        <f t="shared" si="429"/>
        <v>1.5284090909090908</v>
      </c>
      <c r="BX357" s="928">
        <f t="shared" si="429"/>
        <v>1.9545454545454546</v>
      </c>
      <c r="BY357" s="928">
        <f t="shared" si="429"/>
        <v>1.8181818181818181</v>
      </c>
      <c r="BZ357" s="928">
        <f t="shared" si="429"/>
        <v>1.9659090909090908</v>
      </c>
      <c r="CA357" s="928">
        <f t="shared" si="429"/>
        <v>1.4971751412429379</v>
      </c>
      <c r="CB357" s="928">
        <f t="shared" si="429"/>
        <v>1.6836158192090396</v>
      </c>
      <c r="CC357" s="928">
        <f t="shared" si="429"/>
        <v>1.7966101694915255</v>
      </c>
      <c r="CD357" s="1521">
        <f>COUNTIF($BF358:$CC358,"Đ")</f>
        <v>21</v>
      </c>
      <c r="CE357" s="1524">
        <f>CD357/COUNTA($BF358:$CC358)</f>
        <v>0.875</v>
      </c>
      <c r="CF357" s="1521">
        <f>COUNTIF($BF358:$CC358,"CCG")</f>
        <v>3</v>
      </c>
      <c r="CG357" s="1524">
        <f>CF357/COUNTA($BF358:$CC358)</f>
        <v>0.125</v>
      </c>
      <c r="CH357" s="1521">
        <f>COUNTIF($BF358:$CC358,"CĐ")</f>
        <v>0</v>
      </c>
      <c r="CI357" s="1524">
        <f>CH357/COUNTA($BF358:$CC358)</f>
        <v>0</v>
      </c>
      <c r="CJ357" s="1529">
        <f>(((CD357*2)+(CF357*1)+(CH357*0)))/(CD357+CF357+CH357)</f>
        <v>1.875</v>
      </c>
      <c r="CK357" s="1532" t="str">
        <f>IF(CJ357&gt;=1.6,"Đạt mục tiêu",IF(CJ357&gt;=1,"Cần cố gắng","Chưa đạt"))</f>
        <v>Đạt mục tiêu</v>
      </c>
    </row>
    <row r="358" spans="1:89" s="170" customFormat="1" hidden="1">
      <c r="A358" s="1536"/>
      <c r="B358" s="1536"/>
      <c r="C358" s="1539"/>
      <c r="D358" s="840"/>
      <c r="E358" s="210"/>
      <c r="F358" s="840"/>
      <c r="G358" s="840"/>
      <c r="H358" s="210"/>
      <c r="I358" s="840"/>
      <c r="J358" s="840"/>
      <c r="K358" s="840"/>
      <c r="L358" s="840"/>
      <c r="M358" s="840"/>
      <c r="N358" s="845"/>
      <c r="O358" s="845"/>
      <c r="P358" s="840"/>
      <c r="Q358" s="840"/>
      <c r="R358" s="840"/>
      <c r="S358" s="840"/>
      <c r="T358" s="840"/>
      <c r="U358" s="840"/>
      <c r="V358" s="840"/>
      <c r="W358" s="840"/>
      <c r="X358" s="840"/>
      <c r="Y358" s="840"/>
      <c r="Z358" s="840"/>
      <c r="AA358" s="840"/>
      <c r="AB358" s="840"/>
      <c r="AC358" s="840"/>
      <c r="AD358" s="840"/>
      <c r="AE358" s="840"/>
      <c r="AF358" s="840"/>
      <c r="AG358" s="840"/>
      <c r="AH358" s="840"/>
      <c r="AI358" s="840"/>
      <c r="AJ358" s="840"/>
      <c r="AK358" s="840"/>
      <c r="AL358" s="840"/>
      <c r="AM358" s="840"/>
      <c r="AN358" s="840"/>
      <c r="AO358" s="840"/>
      <c r="AP358" s="840"/>
      <c r="AQ358" s="840"/>
      <c r="AR358" s="840"/>
      <c r="AS358" s="840"/>
      <c r="AT358" s="840"/>
      <c r="AU358" s="840"/>
      <c r="AV358" s="840"/>
      <c r="AW358" s="840"/>
      <c r="AX358" s="840"/>
      <c r="AY358" s="840"/>
      <c r="AZ358" s="840"/>
      <c r="BA358" s="840"/>
      <c r="BB358" s="840"/>
      <c r="BC358" s="840"/>
      <c r="BD358" s="840"/>
      <c r="BE358" s="840"/>
      <c r="BF358" s="928" t="str">
        <f>IF(BF357&lt;1,"CĐ",IF(BF357&lt;1.6,"CCG","Đ"))</f>
        <v>Đ</v>
      </c>
      <c r="BG358" s="928" t="str">
        <f>IF(BG357&lt;1,"CĐ",IF(BG357&lt;1.6,"CCG","Đ"))</f>
        <v>Đ</v>
      </c>
      <c r="BH358" s="928" t="str">
        <f>IF(BH357&lt;1,"CĐ",IF(BH357&lt;1.6,"CCG","Đ"))</f>
        <v>Đ</v>
      </c>
      <c r="BI358" s="928" t="str">
        <f>IF(BI357&lt;1,"CĐ",IF(BI357&lt;1.6,"CCG","Đ"))</f>
        <v>Đ</v>
      </c>
      <c r="BJ358" s="928" t="str">
        <f>IF(BJ357&lt;1,"CĐ",IF(BJ357&lt;1.6,"CCG","Đ"))</f>
        <v>Đ</v>
      </c>
      <c r="BK358" s="928" t="str">
        <f t="shared" ref="BK358:CC358" si="430">IF(BK357&lt;1,"CĐ",IF(BK357&lt;1.6,"CCG","Đ"))</f>
        <v>Đ</v>
      </c>
      <c r="BL358" s="928" t="str">
        <f t="shared" si="430"/>
        <v>Đ</v>
      </c>
      <c r="BM358" s="928" t="str">
        <f t="shared" si="430"/>
        <v>Đ</v>
      </c>
      <c r="BN358" s="928" t="str">
        <f t="shared" si="430"/>
        <v>Đ</v>
      </c>
      <c r="BO358" s="928" t="str">
        <f t="shared" si="430"/>
        <v>Đ</v>
      </c>
      <c r="BP358" s="928" t="str">
        <f t="shared" si="430"/>
        <v>Đ</v>
      </c>
      <c r="BQ358" s="928" t="str">
        <f t="shared" si="430"/>
        <v>Đ</v>
      </c>
      <c r="BR358" s="928" t="str">
        <f t="shared" si="430"/>
        <v>Đ</v>
      </c>
      <c r="BS358" s="928" t="str">
        <f t="shared" si="430"/>
        <v>CCG</v>
      </c>
      <c r="BT358" s="928" t="str">
        <f t="shared" si="430"/>
        <v>Đ</v>
      </c>
      <c r="BU358" s="928" t="str">
        <f t="shared" si="430"/>
        <v>Đ</v>
      </c>
      <c r="BV358" s="928" t="str">
        <f t="shared" si="430"/>
        <v>Đ</v>
      </c>
      <c r="BW358" s="928" t="str">
        <f t="shared" si="430"/>
        <v>CCG</v>
      </c>
      <c r="BX358" s="928" t="str">
        <f t="shared" si="430"/>
        <v>Đ</v>
      </c>
      <c r="BY358" s="928" t="str">
        <f t="shared" si="430"/>
        <v>Đ</v>
      </c>
      <c r="BZ358" s="928" t="str">
        <f t="shared" si="430"/>
        <v>Đ</v>
      </c>
      <c r="CA358" s="928" t="str">
        <f t="shared" si="430"/>
        <v>CCG</v>
      </c>
      <c r="CB358" s="928" t="str">
        <f t="shared" si="430"/>
        <v>Đ</v>
      </c>
      <c r="CC358" s="928" t="str">
        <f t="shared" si="430"/>
        <v>Đ</v>
      </c>
      <c r="CD358" s="1521"/>
      <c r="CE358" s="1524"/>
      <c r="CF358" s="1521"/>
      <c r="CG358" s="1524"/>
      <c r="CH358" s="1521"/>
      <c r="CI358" s="1524"/>
      <c r="CJ358" s="1529"/>
      <c r="CK358" s="1532"/>
    </row>
    <row r="359" spans="1:89" s="170" customFormat="1" hidden="1">
      <c r="C359" s="172"/>
      <c r="E359" s="172"/>
      <c r="F359" s="173"/>
      <c r="G359" s="173"/>
      <c r="H359" s="174"/>
      <c r="I359" s="173"/>
      <c r="J359" s="173"/>
      <c r="K359" s="173"/>
      <c r="L359" s="173"/>
      <c r="N359" s="184"/>
      <c r="O359" s="184"/>
      <c r="P359" s="173"/>
      <c r="Q359" s="173"/>
      <c r="R359" s="173"/>
      <c r="S359" s="173"/>
      <c r="T359" s="173"/>
      <c r="U359" s="173"/>
      <c r="V359" s="173"/>
      <c r="W359" s="173"/>
      <c r="X359" s="173"/>
      <c r="Y359" s="173"/>
      <c r="Z359" s="173"/>
      <c r="AA359" s="173"/>
      <c r="AB359" s="173"/>
      <c r="AC359" s="173"/>
      <c r="AD359" s="173"/>
      <c r="AE359" s="173"/>
      <c r="AF359" s="173"/>
      <c r="AG359" s="173"/>
      <c r="AH359" s="173"/>
      <c r="AI359" s="173"/>
      <c r="AJ359" s="173"/>
      <c r="AK359" s="173"/>
      <c r="AL359" s="173"/>
      <c r="AM359" s="173"/>
      <c r="AN359" s="173"/>
      <c r="AO359" s="173"/>
      <c r="AP359" s="173"/>
      <c r="AQ359" s="173"/>
      <c r="AR359" s="173"/>
      <c r="AS359" s="173"/>
      <c r="AT359" s="173"/>
      <c r="AU359" s="173"/>
      <c r="AV359" s="173"/>
      <c r="AW359" s="173"/>
      <c r="AX359" s="173"/>
      <c r="AY359" s="173"/>
      <c r="AZ359" s="173"/>
      <c r="BA359" s="173"/>
      <c r="BB359" s="173"/>
      <c r="BC359" s="173"/>
      <c r="BD359" s="173"/>
      <c r="BE359" s="173"/>
      <c r="BS359" s="937"/>
      <c r="BT359" s="937"/>
      <c r="BU359" s="937"/>
      <c r="CK359" s="938"/>
    </row>
    <row r="360" spans="1:89" hidden="1"/>
    <row r="361" spans="1:89" hidden="1"/>
    <row r="362" spans="1:89" hidden="1"/>
    <row r="363" spans="1:89" hidden="1"/>
    <row r="364" spans="1:89" hidden="1">
      <c r="BG364" s="1426" t="s">
        <v>1206</v>
      </c>
      <c r="BH364" s="1426"/>
      <c r="BI364" s="1426"/>
      <c r="BJ364" s="1426"/>
      <c r="BK364" s="1426"/>
      <c r="BL364" s="1426"/>
      <c r="BM364" s="1426"/>
      <c r="BN364" s="1426"/>
      <c r="CD364" s="1426"/>
      <c r="CE364" s="1426"/>
      <c r="CF364" s="1426"/>
    </row>
    <row r="365" spans="1:89" hidden="1"/>
    <row r="366" spans="1:89" hidden="1"/>
    <row r="367" spans="1:89" hidden="1"/>
    <row r="368" spans="1:89" hidden="1"/>
    <row r="369" spans="1:85">
      <c r="BG369" s="1426" t="s">
        <v>1207</v>
      </c>
      <c r="BH369" s="1426"/>
      <c r="BI369" s="1426"/>
      <c r="BJ369" s="1426"/>
      <c r="BK369" s="1426"/>
      <c r="BL369" s="1426"/>
      <c r="BM369" s="1426"/>
      <c r="BN369" s="1426"/>
      <c r="CD369" s="1426"/>
      <c r="CE369" s="1426"/>
      <c r="CF369" s="1426"/>
      <c r="CG369" s="1426"/>
    </row>
    <row r="370" spans="1:85">
      <c r="C370" s="480" t="s">
        <v>1490</v>
      </c>
      <c r="T370" s="1427" t="s">
        <v>1491</v>
      </c>
      <c r="U370" s="1427"/>
      <c r="V370" s="1427"/>
      <c r="W370" s="1427"/>
      <c r="X370" s="1427"/>
      <c r="Y370" s="1427"/>
      <c r="Z370" s="1427"/>
      <c r="AA370" s="1427"/>
      <c r="AB370" s="1427"/>
      <c r="AC370" s="1427"/>
      <c r="AD370" s="1427"/>
      <c r="AE370" s="1427"/>
      <c r="AF370" s="1427"/>
      <c r="AG370" s="1427"/>
      <c r="AH370" s="1427"/>
      <c r="AI370" s="1427"/>
      <c r="AJ370" s="1427"/>
      <c r="AK370" s="1427"/>
      <c r="AL370" s="1427"/>
      <c r="AM370" s="1427"/>
      <c r="AN370" s="1427"/>
      <c r="AO370" s="1427"/>
      <c r="AP370" s="1427"/>
      <c r="AQ370" s="1427"/>
      <c r="AR370" s="1427"/>
      <c r="AS370" s="1427"/>
      <c r="AT370" s="1427"/>
      <c r="AU370" s="1427"/>
      <c r="AV370" s="1427"/>
      <c r="AW370" s="1427"/>
      <c r="AX370" s="1427"/>
      <c r="AY370" s="1427"/>
      <c r="AZ370" s="1427"/>
      <c r="BA370" s="1427"/>
      <c r="BB370" s="1427"/>
      <c r="BC370" s="1427"/>
      <c r="BD370" s="1427"/>
    </row>
    <row r="377" spans="1:85">
      <c r="A377" s="1426" t="s">
        <v>1461</v>
      </c>
      <c r="B377" s="1426"/>
      <c r="C377" s="1426"/>
      <c r="T377" s="1427" t="s">
        <v>753</v>
      </c>
      <c r="U377" s="1427"/>
      <c r="V377" s="1427"/>
      <c r="W377" s="1427"/>
      <c r="X377" s="1427"/>
      <c r="Y377" s="1427"/>
      <c r="Z377" s="1427"/>
      <c r="AA377" s="1427"/>
      <c r="AB377" s="1427"/>
      <c r="AC377" s="1427"/>
      <c r="AD377" s="1427"/>
      <c r="AE377" s="1427"/>
      <c r="AF377" s="1427"/>
      <c r="AG377" s="1427"/>
      <c r="AH377" s="1427"/>
      <c r="AI377" s="1427"/>
      <c r="AJ377" s="1427"/>
      <c r="AK377" s="1427"/>
      <c r="AL377" s="1427"/>
      <c r="AM377" s="1427"/>
      <c r="AN377" s="1427"/>
      <c r="AO377" s="1427"/>
      <c r="AP377" s="1427"/>
      <c r="AQ377" s="1427"/>
      <c r="AR377" s="1427"/>
      <c r="AS377" s="1427"/>
      <c r="AT377" s="1427"/>
      <c r="AU377" s="1427"/>
      <c r="AV377" s="1427"/>
      <c r="AW377" s="1427"/>
      <c r="AX377" s="1427"/>
      <c r="AY377" s="1427"/>
      <c r="AZ377" s="1427"/>
      <c r="BA377" s="1427"/>
      <c r="BB377" s="1427"/>
      <c r="BC377" s="1427"/>
      <c r="BD377" s="1427"/>
    </row>
  </sheetData>
  <autoFilter ref="A7:CK262">
    <filterColumn colId="10"/>
    <filterColumn colId="11"/>
    <filterColumn colId="12"/>
    <filterColumn colId="13"/>
    <filterColumn colId="14"/>
    <filterColumn colId="15"/>
    <filterColumn colId="16"/>
    <filterColumn colId="17"/>
    <filterColumn colId="18"/>
    <filterColumn colId="19">
      <customFilters>
        <customFilter operator="notEqual" val=" "/>
      </customFilters>
    </filterColumn>
    <filterColumn colId="38"/>
    <filterColumn colId="39"/>
    <filterColumn colId="40"/>
    <filterColumn colId="41"/>
    <filterColumn colId="49"/>
    <filterColumn colId="50"/>
    <filterColumn colId="52" showButton="0"/>
    <filterColumn colId="53"/>
    <filterColumn colId="74"/>
    <filterColumn colId="75"/>
    <filterColumn colId="76"/>
    <filterColumn colId="77"/>
    <filterColumn colId="78"/>
    <filterColumn colId="79"/>
  </autoFilter>
  <dataConsolidate link="1">
    <dataRefs count="1">
      <dataRef name="ớp học; Sân chơi; Phòng chức năng; Ngoài nhà trường" r:id="rId1"/>
    </dataRefs>
  </dataConsolidate>
  <mergeCells count="313">
    <mergeCell ref="B349:B353"/>
    <mergeCell ref="CK352:CK353"/>
    <mergeCell ref="CJ352:CJ353"/>
    <mergeCell ref="CI352:CI353"/>
    <mergeCell ref="CH352:CH353"/>
    <mergeCell ref="CG352:CG353"/>
    <mergeCell ref="CF352:CF353"/>
    <mergeCell ref="CE352:CE353"/>
    <mergeCell ref="CD352:CD353"/>
    <mergeCell ref="C352:C353"/>
    <mergeCell ref="CJ357:CJ358"/>
    <mergeCell ref="CK357:CK358"/>
    <mergeCell ref="BG364:BN364"/>
    <mergeCell ref="CD364:CF364"/>
    <mergeCell ref="BG369:BN369"/>
    <mergeCell ref="CD369:CG369"/>
    <mergeCell ref="CK347:CK348"/>
    <mergeCell ref="CI342:CI343"/>
    <mergeCell ref="CJ342:CJ343"/>
    <mergeCell ref="CK342:CK343"/>
    <mergeCell ref="B344:B348"/>
    <mergeCell ref="C347:C348"/>
    <mergeCell ref="CD347:CD348"/>
    <mergeCell ref="CE347:CE348"/>
    <mergeCell ref="CF347:CF348"/>
    <mergeCell ref="CG347:CG348"/>
    <mergeCell ref="CH347:CH348"/>
    <mergeCell ref="CI347:CI348"/>
    <mergeCell ref="CJ347:CJ348"/>
    <mergeCell ref="CJ332:CJ333"/>
    <mergeCell ref="CK332:CK333"/>
    <mergeCell ref="B334:B338"/>
    <mergeCell ref="C337:C338"/>
    <mergeCell ref="CD337:CD338"/>
    <mergeCell ref="CE337:CE338"/>
    <mergeCell ref="CF337:CF338"/>
    <mergeCell ref="CG337:CG338"/>
    <mergeCell ref="CH337:CH338"/>
    <mergeCell ref="CI337:CI338"/>
    <mergeCell ref="CJ337:CJ338"/>
    <mergeCell ref="CK337:CK338"/>
    <mergeCell ref="A329:A358"/>
    <mergeCell ref="B329:B333"/>
    <mergeCell ref="C332:C333"/>
    <mergeCell ref="CD332:CD333"/>
    <mergeCell ref="CE332:CE333"/>
    <mergeCell ref="CF332:CF333"/>
    <mergeCell ref="CG332:CG333"/>
    <mergeCell ref="CH332:CH333"/>
    <mergeCell ref="CI332:CI333"/>
    <mergeCell ref="B339:B343"/>
    <mergeCell ref="C342:C343"/>
    <mergeCell ref="CD342:CD343"/>
    <mergeCell ref="CE342:CE343"/>
    <mergeCell ref="CF342:CF343"/>
    <mergeCell ref="CG342:CG343"/>
    <mergeCell ref="CH342:CH343"/>
    <mergeCell ref="B354:B358"/>
    <mergeCell ref="C357:C358"/>
    <mergeCell ref="CD357:CD358"/>
    <mergeCell ref="CE357:CE358"/>
    <mergeCell ref="CF357:CF358"/>
    <mergeCell ref="CG357:CG358"/>
    <mergeCell ref="CH357:CH358"/>
    <mergeCell ref="CI357:CI358"/>
    <mergeCell ref="CI322:CI323"/>
    <mergeCell ref="CJ322:CJ323"/>
    <mergeCell ref="CK322:CK323"/>
    <mergeCell ref="C327:C328"/>
    <mergeCell ref="CD327:CD328"/>
    <mergeCell ref="CE327:CE328"/>
    <mergeCell ref="CF327:CF328"/>
    <mergeCell ref="CG327:CG328"/>
    <mergeCell ref="CH327:CH328"/>
    <mergeCell ref="CI327:CI328"/>
    <mergeCell ref="C322:C323"/>
    <mergeCell ref="CD322:CD323"/>
    <mergeCell ref="CE322:CE323"/>
    <mergeCell ref="CF322:CF323"/>
    <mergeCell ref="CG322:CG323"/>
    <mergeCell ref="CH322:CH323"/>
    <mergeCell ref="CJ327:CJ328"/>
    <mergeCell ref="CK327:CK328"/>
    <mergeCell ref="CJ312:CJ313"/>
    <mergeCell ref="CK312:CK313"/>
    <mergeCell ref="C317:C318"/>
    <mergeCell ref="CD317:CD318"/>
    <mergeCell ref="CE317:CE318"/>
    <mergeCell ref="CF317:CF318"/>
    <mergeCell ref="CG317:CG318"/>
    <mergeCell ref="CH317:CH318"/>
    <mergeCell ref="CI317:CI318"/>
    <mergeCell ref="CJ317:CJ318"/>
    <mergeCell ref="CK317:CK318"/>
    <mergeCell ref="CK302:CK303"/>
    <mergeCell ref="A304:A308"/>
    <mergeCell ref="C307:C308"/>
    <mergeCell ref="CD307:CD308"/>
    <mergeCell ref="CE307:CE308"/>
    <mergeCell ref="CF307:CF308"/>
    <mergeCell ref="CG307:CG308"/>
    <mergeCell ref="CH307:CH308"/>
    <mergeCell ref="CI307:CI308"/>
    <mergeCell ref="CJ307:CJ308"/>
    <mergeCell ref="CK307:CK308"/>
    <mergeCell ref="CJ302:CJ303"/>
    <mergeCell ref="A309:A313"/>
    <mergeCell ref="A299:A303"/>
    <mergeCell ref="C302:C303"/>
    <mergeCell ref="CD302:CD303"/>
    <mergeCell ref="CE302:CE303"/>
    <mergeCell ref="CF302:CF303"/>
    <mergeCell ref="CG302:CG303"/>
    <mergeCell ref="CH302:CH303"/>
    <mergeCell ref="CI302:CI303"/>
    <mergeCell ref="C312:C313"/>
    <mergeCell ref="CD312:CD313"/>
    <mergeCell ref="CE312:CE313"/>
    <mergeCell ref="CF312:CF313"/>
    <mergeCell ref="CG312:CG313"/>
    <mergeCell ref="CH312:CH313"/>
    <mergeCell ref="CI312:CI313"/>
    <mergeCell ref="CK292:CK293"/>
    <mergeCell ref="A294:A298"/>
    <mergeCell ref="C297:C298"/>
    <mergeCell ref="CD297:CD298"/>
    <mergeCell ref="CE297:CE298"/>
    <mergeCell ref="CF297:CF298"/>
    <mergeCell ref="CG297:CG298"/>
    <mergeCell ref="CH297:CH298"/>
    <mergeCell ref="CI297:CI298"/>
    <mergeCell ref="CJ297:CJ298"/>
    <mergeCell ref="CK297:CK298"/>
    <mergeCell ref="A289:A293"/>
    <mergeCell ref="C292:C293"/>
    <mergeCell ref="CD292:CD293"/>
    <mergeCell ref="CE292:CE293"/>
    <mergeCell ref="CF292:CF293"/>
    <mergeCell ref="CG292:CG293"/>
    <mergeCell ref="CH292:CH293"/>
    <mergeCell ref="CI292:CI293"/>
    <mergeCell ref="CJ292:CJ293"/>
    <mergeCell ref="CI282:CI283"/>
    <mergeCell ref="CJ282:CJ283"/>
    <mergeCell ref="CK282:CK283"/>
    <mergeCell ref="C287:C288"/>
    <mergeCell ref="CD287:CD288"/>
    <mergeCell ref="CE287:CE288"/>
    <mergeCell ref="CF287:CF288"/>
    <mergeCell ref="CG287:CG288"/>
    <mergeCell ref="CH287:CH288"/>
    <mergeCell ref="CI287:CI288"/>
    <mergeCell ref="C282:C283"/>
    <mergeCell ref="CD282:CD283"/>
    <mergeCell ref="CE282:CE283"/>
    <mergeCell ref="CF282:CF283"/>
    <mergeCell ref="CG282:CG283"/>
    <mergeCell ref="CH282:CH283"/>
    <mergeCell ref="CJ287:CJ288"/>
    <mergeCell ref="CK287:CK288"/>
    <mergeCell ref="G272:H272"/>
    <mergeCell ref="G273:H273"/>
    <mergeCell ref="G274:H274"/>
    <mergeCell ref="G275:H275"/>
    <mergeCell ref="G276:H276"/>
    <mergeCell ref="G277:H277"/>
    <mergeCell ref="G266:H266"/>
    <mergeCell ref="G267:H267"/>
    <mergeCell ref="G268:H268"/>
    <mergeCell ref="G269:H269"/>
    <mergeCell ref="G270:H270"/>
    <mergeCell ref="G271:H271"/>
    <mergeCell ref="B261:F261"/>
    <mergeCell ref="G261:H261"/>
    <mergeCell ref="B262:F262"/>
    <mergeCell ref="G262:H262"/>
    <mergeCell ref="G264:H264"/>
    <mergeCell ref="G265:H265"/>
    <mergeCell ref="B258:F258"/>
    <mergeCell ref="G258:H258"/>
    <mergeCell ref="B259:F259"/>
    <mergeCell ref="G259:H259"/>
    <mergeCell ref="B260:F260"/>
    <mergeCell ref="G260:H260"/>
    <mergeCell ref="C199:G199"/>
    <mergeCell ref="C205:E205"/>
    <mergeCell ref="C206:E206"/>
    <mergeCell ref="C230:E230"/>
    <mergeCell ref="B257:F257"/>
    <mergeCell ref="G257:H257"/>
    <mergeCell ref="C184:G184"/>
    <mergeCell ref="C185:E185"/>
    <mergeCell ref="C186:E186"/>
    <mergeCell ref="C191:E191"/>
    <mergeCell ref="C193:E193"/>
    <mergeCell ref="C194:E194"/>
    <mergeCell ref="C152:E152"/>
    <mergeCell ref="C173:E173"/>
    <mergeCell ref="C177:E177"/>
    <mergeCell ref="C97:E97"/>
    <mergeCell ref="C100:E100"/>
    <mergeCell ref="C106:E106"/>
    <mergeCell ref="C108:E108"/>
    <mergeCell ref="C110:E110"/>
    <mergeCell ref="C112:F112"/>
    <mergeCell ref="C126:E126"/>
    <mergeCell ref="C131:G131"/>
    <mergeCell ref="C132:E132"/>
    <mergeCell ref="AZ7:BA7"/>
    <mergeCell ref="BB7:BC7"/>
    <mergeCell ref="C9:G9"/>
    <mergeCell ref="C10:E10"/>
    <mergeCell ref="C11:E11"/>
    <mergeCell ref="C22:E22"/>
    <mergeCell ref="AK7:AL7"/>
    <mergeCell ref="AN7:AO7"/>
    <mergeCell ref="AQ7:AR7"/>
    <mergeCell ref="AT7:AU7"/>
    <mergeCell ref="AV7:AW7"/>
    <mergeCell ref="AX7:AY7"/>
    <mergeCell ref="V7:W7"/>
    <mergeCell ref="X7:Y7"/>
    <mergeCell ref="Z7:AA7"/>
    <mergeCell ref="AB7:AC7"/>
    <mergeCell ref="AD7:AE7"/>
    <mergeCell ref="AI7:AJ7"/>
    <mergeCell ref="AT5:AU5"/>
    <mergeCell ref="AV5:AW5"/>
    <mergeCell ref="AX5:AY5"/>
    <mergeCell ref="AZ5:BA5"/>
    <mergeCell ref="BB5:BC5"/>
    <mergeCell ref="B6:H6"/>
    <mergeCell ref="CK4:CK5"/>
    <mergeCell ref="V5:W5"/>
    <mergeCell ref="X5:Y5"/>
    <mergeCell ref="Z5:AA5"/>
    <mergeCell ref="AB5:AC5"/>
    <mergeCell ref="AD5:AE5"/>
    <mergeCell ref="AI5:AJ5"/>
    <mergeCell ref="AK5:AL5"/>
    <mergeCell ref="AN5:AO5"/>
    <mergeCell ref="AQ5:AR5"/>
    <mergeCell ref="CB4:CB7"/>
    <mergeCell ref="CC4:CC7"/>
    <mergeCell ref="CD4:CE5"/>
    <mergeCell ref="CF4:CG5"/>
    <mergeCell ref="CH4:CI5"/>
    <mergeCell ref="CJ4:CJ5"/>
    <mergeCell ref="BS4:BS7"/>
    <mergeCell ref="BT4:BT7"/>
    <mergeCell ref="BZ4:BZ7"/>
    <mergeCell ref="CA4:CA7"/>
    <mergeCell ref="BW4:BW7"/>
    <mergeCell ref="BX4:BX7"/>
    <mergeCell ref="BY4:BY7"/>
    <mergeCell ref="CJ3:CK3"/>
    <mergeCell ref="BF4:BF7"/>
    <mergeCell ref="BG4:BG7"/>
    <mergeCell ref="BH4:BH7"/>
    <mergeCell ref="BI4:BI7"/>
    <mergeCell ref="BJ4:BJ7"/>
    <mergeCell ref="BK4:BK7"/>
    <mergeCell ref="BL4:BL7"/>
    <mergeCell ref="BM4:BM7"/>
    <mergeCell ref="BN4:BN7"/>
    <mergeCell ref="AM3:AP4"/>
    <mergeCell ref="AQ3:AS4"/>
    <mergeCell ref="C1:CK1"/>
    <mergeCell ref="A3:A5"/>
    <mergeCell ref="B3:B5"/>
    <mergeCell ref="C3:D5"/>
    <mergeCell ref="E3:F5"/>
    <mergeCell ref="G3:G5"/>
    <mergeCell ref="H3:H5"/>
    <mergeCell ref="I3:I5"/>
    <mergeCell ref="J3:J5"/>
    <mergeCell ref="K3:T3"/>
    <mergeCell ref="AT3:AW4"/>
    <mergeCell ref="AX3:AY4"/>
    <mergeCell ref="AZ3:BC4"/>
    <mergeCell ref="BD3:BE4"/>
    <mergeCell ref="BF3:CC3"/>
    <mergeCell ref="CD3:CI3"/>
    <mergeCell ref="BO4:BO7"/>
    <mergeCell ref="BP4:BP7"/>
    <mergeCell ref="BQ4:BQ7"/>
    <mergeCell ref="BR4:BR7"/>
    <mergeCell ref="BU4:BU7"/>
    <mergeCell ref="BV4:BV7"/>
    <mergeCell ref="A377:C377"/>
    <mergeCell ref="T370:BD370"/>
    <mergeCell ref="T377:BD377"/>
    <mergeCell ref="A279:A283"/>
    <mergeCell ref="A284:A288"/>
    <mergeCell ref="A314:A318"/>
    <mergeCell ref="A319:A323"/>
    <mergeCell ref="A324:A328"/>
    <mergeCell ref="V3:Y4"/>
    <mergeCell ref="Z3:AC4"/>
    <mergeCell ref="AD3:AG4"/>
    <mergeCell ref="AH3:AL4"/>
    <mergeCell ref="C69:E69"/>
    <mergeCell ref="C75:E75"/>
    <mergeCell ref="C85:E85"/>
    <mergeCell ref="C88:G88"/>
    <mergeCell ref="C89:E89"/>
    <mergeCell ref="C96:E96"/>
    <mergeCell ref="C23:E23"/>
    <mergeCell ref="C30:E30"/>
    <mergeCell ref="C35:E35"/>
    <mergeCell ref="C39:E39"/>
    <mergeCell ref="C47:E47"/>
    <mergeCell ref="C68:E68"/>
  </mergeCells>
  <dataValidations count="8">
    <dataValidation type="list" allowBlank="1" showInputMessage="1" showErrorMessage="1" sqref="I24:I29 I68:L68 I40:I66 I232:I256 I12:I21 I196:I229 I70:I84 I111:I125 I107:I109 I102:I105 I98:I99 I90:I95 I86:I87 I36:I38 I31:I34 I132:I176 I127:I130 I178:I183 I185:I192">
      <formula1>"Lớp học, Sân chơi, Phòng chức năng, Ngoài nhà trường"</formula1>
    </dataValidation>
    <dataValidation type="list" allowBlank="1" showInputMessage="1" showErrorMessage="1" sqref="J31:J34 J40:J66 J132:J176 J12:J21 J196:J229 J70:J84 J111:J125 J107:J109 J102:J105 J98:J99 J90:J95 J86:J87 J232:J257 J36:J38 J24:J29 J127:J130 J178:J183 J185:J192">
      <formula1>"Thể chất, Nhận thức, Ngôn ngữ, TCKNXH-TM"</formula1>
    </dataValidation>
    <dataValidation type="list" allowBlank="1" showInputMessage="1" showErrorMessage="1" sqref="T193:T194 D98:D99 R193:R194 S193:S195 I193:Q195 F196:F198 CB193:CC194 D12:D21 D190 D28:D29 D105 F107 F178:F183 F174:F176 F162:F172 D228:D229 F44:F46 F127:F130 D120:D125 F53:F59 F109 D111 F111 D40:D46 D90:D95 F86:F87 F70:F74 D70:D74 D178:D183 F36:F38 D31:D34 F210:F229 F240:F256 AX193:AY194 D200:D204 D196:D198 D192 F190 D162:D172 F146:F151 F113:F125 D146:D151 D174:D176 F105 D109 D53:D67 D107 D86:D87 G193:H194 F31:F34 D36:D38 F12:F21 D76:D84 F90:F95 F76:F84 F98:F99 F40:F42 F28:F29 F61:F67 D24:D26 F24:F26 F48:F51 D240:D256 D102:D103 F102:F103 D129:D130 F133:F144 F153:F160 D153:D160 F187:F188 D187:D188 F192:F194 D208 F200:F208 U193:AW195 D50:D51 F232:F238 D232:D238 D48 AZ193:BE195 BF193:BV194 BX193:BZ194 D210:D226 D113:D118 D127 D133:D137 D139:D144">
      <formula1>"KQMĐ, NDCT, TLHD, BC, ĐP"</formula1>
    </dataValidation>
    <dataValidation type="list" allowBlank="1" showInputMessage="1" showErrorMessage="1" sqref="V73:V74 V13:V21 V188:V190 V25:V29 R195 V33 V178:V182 V31 V70:V71 V185:V186 V197:V204 T195 K90:U95 K178:U183 K24:U29 K12:U21 K174:V176 K70:U84 K232:U256 K200:U204 K196:U198 K192:V192 M40:U68 K187:U190 K153:U172 K111:V111 K109:V109 K107:U107 K133:U151 K127:U130 K98:U99 K102:U105 K86:U87 K36:U38 K31:U34 K208:U229 K113:U125 L40:L67 K40:K66">
      <formula1>"x"</formula1>
    </dataValidation>
    <dataValidation type="list" allowBlank="1" showInputMessage="1" showErrorMessage="1" sqref="V163:V172 V153:V159 W178:Y182 Z135:AC135 AH134:AL134 AD133:AG133 Z137:AC137 V141:V151 W139:BE151 W111:BE111 V90:BE95 V76:BE84 V86:BE87 AX136:AY137 V40:BE46 V107:BE107 V48:BE67 V113:BE125 V36:BE38 V208:BE229 V98:BE99 V34:BE34 W109:BE109 V102:BE105 Z178:BE183 W153:BE172 AX101:AY101 V232:BE256">
      <formula1>"ĐTT, TDS, HĐH, HĐG, HĐNT, VS-AN, HĐC, TQDN, LH, x,#"</formula1>
    </dataValidation>
    <dataValidation type="list" allowBlank="1" showInputMessage="1" showErrorMessage="1" sqref="Z12">
      <formula1>"x, ĐTT, TDS, HĐH, HĐG, HĐNT, VS-AN, HĐC, TQDN, LH, HĐH+HĐNT, HĐH+HĐC, HĐH+HĐG"</formula1>
    </dataValidation>
    <dataValidation type="list" allowBlank="1" showInputMessage="1" showErrorMessage="1" sqref="CB187:CC190 CC24:CC29 CB153:CC172 BZ98:CC99 CB133:CC151 CC31:CC34 BF86:CC87 CC70:CC74 BQ12:BQ84 BW90:BW106 CC36:CC38 BZ113:CC125 CB207:CC229 CA193:CA256 CA133:CA183 CC40:CC46 BF232:BR256 BF207:BR229 BS205:BS256 BT207:BV229 BF187:BV190 BF195:BV204 BT232:BV256 BW193:BW256 BW187:BW191 BX232:BZ256 CB232:CC256 BF192:CC192 BX207:BZ229 BX187:BZ190 BX195:BZ204 CB195:CC204 CA187:CA191 BF133:BZ151 BF153:BZ172 BF178:BZ183 CB178:CC183 BF174:BZ176 CB174:CC176 BF36:BP38 BF70:BP74 BF76:BP84 CB12:CB84 BF31:BP34 BF24:BP29 BF40:BP46 BF12:BP21 CC48:CC67 BF48:BP67 BR48:CA67 BR12:CA21 CC12:CC21 BR76:CA84 CC76:CC84 BR36:CA38 BR70:CA74 BR31:CA34 BR24:CA29 BR40:CA46 BZ90:CC95 BF113:BV125 BF98:BV99 BF90:BV95 BF127:BV130 BZ101:CC105 BF101:BV105 BW112:BW130 BW108 BW110 BX101:BX105 BF107:CC107 BX90:BX95 BF111:CC111 BF109:CC109 BX113:BX125 BX98:BX99 BX127:BX130 BZ127:CC130 BY90:BY106 BY108 BY110 BY112:BY130">
      <formula1>"2, 1, 0, KĐG,#"</formula1>
    </dataValidation>
    <dataValidation type="list" allowBlank="1" showInputMessage="1" showErrorMessage="1" sqref="CD29:CK29 AH12:BE21 AX195:AY195 W31:BE33 AM187:AP190 BD138:BE138 AS187:BE190 CD199:CK199 W192:BE192 W24:BE29 AQ185:AR190 W70:BE74 W185:AL190 V12 V24 V32 V72 V183:Y183 V136:Y136 V139:V140 V160:V162 V187 V196 AE14:AG14 W12:Y21 AA12:AD21 AE12:AF13 AE15:AF21 Z13:Z21 W174:BE176 V127:BE130 W196:BE204 BD207:BE207">
      <formula1>"x, ĐTT, TDS, HĐH, HĐG, HĐNT, VS-AN, HĐC, TQDN, LH"</formula1>
    </dataValidation>
  </dataValidations>
  <pageMargins left="0.45" right="0.45" top="0.5" bottom="0.5" header="0.3" footer="0.3"/>
  <pageSetup paperSize="9" orientation="landscape" r:id="rId2"/>
  <legacyDrawing r:id="rId3"/>
</worksheet>
</file>

<file path=xl/worksheets/sheet5.xml><?xml version="1.0" encoding="utf-8"?>
<worksheet xmlns="http://schemas.openxmlformats.org/spreadsheetml/2006/main" xmlns:r="http://schemas.openxmlformats.org/officeDocument/2006/relationships">
  <sheetPr filterMode="1"/>
  <dimension ref="A1:WTI377"/>
  <sheetViews>
    <sheetView tabSelected="1" view="pageBreakPreview" zoomScale="60" zoomScaleNormal="70" workbookViewId="0">
      <pane xSplit="6" ySplit="7" topLeftCell="G265" activePane="bottomRight" state="frozen"/>
      <selection pane="topRight" activeCell="G1" sqref="G1"/>
      <selection pane="bottomLeft" activeCell="A7" sqref="A7"/>
      <selection pane="bottomRight" activeCell="CW370" sqref="CW370"/>
    </sheetView>
  </sheetViews>
  <sheetFormatPr defaultRowHeight="18.75"/>
  <cols>
    <col min="1" max="1" width="5" style="481" customWidth="1"/>
    <col min="2" max="2" width="6.42578125" style="3" hidden="1" customWidth="1"/>
    <col min="3" max="3" width="28.28515625" style="480" customWidth="1"/>
    <col min="4" max="4" width="11.7109375" style="12" hidden="1" customWidth="1"/>
    <col min="5" max="5" width="26.42578125" style="480" customWidth="1"/>
    <col min="6" max="6" width="28.5703125" style="12" hidden="1" customWidth="1"/>
    <col min="7" max="7" width="2.85546875" style="170" hidden="1" customWidth="1"/>
    <col min="8" max="8" width="31.7109375" style="480" customWidth="1"/>
    <col min="9" max="9" width="16.28515625" style="3" hidden="1" customWidth="1"/>
    <col min="10" max="10" width="22.28515625" style="3" hidden="1" customWidth="1"/>
    <col min="11" max="11" width="23.28515625" style="481" hidden="1" customWidth="1"/>
    <col min="12" max="12" width="17.140625" style="3" hidden="1" customWidth="1"/>
    <col min="13" max="13" width="16.85546875" style="3" hidden="1" customWidth="1"/>
    <col min="14" max="14" width="16.85546875" style="776" hidden="1" customWidth="1"/>
    <col min="15" max="15" width="24" style="3" hidden="1" customWidth="1"/>
    <col min="16" max="16" width="19.85546875" style="3" hidden="1" customWidth="1"/>
    <col min="17" max="17" width="14.7109375" style="3" hidden="1" customWidth="1"/>
    <col min="18" max="18" width="15.85546875" style="170" hidden="1" customWidth="1"/>
    <col min="19" max="19" width="12.7109375" style="170" hidden="1" customWidth="1"/>
    <col min="20" max="20" width="13.7109375" style="3" hidden="1" customWidth="1"/>
    <col min="21" max="21" width="6.140625" style="3" hidden="1" customWidth="1"/>
    <col min="22" max="25" width="9.42578125" style="170" hidden="1" customWidth="1"/>
    <col min="26" max="26" width="5.85546875" style="3" hidden="1" customWidth="1"/>
    <col min="27" max="28" width="7.5703125" style="3" hidden="1" customWidth="1"/>
    <col min="29" max="29" width="5.85546875" style="3" hidden="1" customWidth="1"/>
    <col min="30" max="31" width="7.5703125" style="3" hidden="1" customWidth="1"/>
    <col min="32" max="32" width="17.28515625" style="3" hidden="1" customWidth="1"/>
    <col min="33" max="33" width="16.28515625" style="3" hidden="1" customWidth="1"/>
    <col min="34" max="34" width="10.28515625" style="776" hidden="1" customWidth="1"/>
    <col min="35" max="36" width="8" style="776" hidden="1" customWidth="1"/>
    <col min="37" max="38" width="7.5703125" style="776" hidden="1" customWidth="1"/>
    <col min="39" max="39" width="10.140625" style="3" hidden="1" customWidth="1"/>
    <col min="40" max="41" width="8" style="3" hidden="1" customWidth="1"/>
    <col min="42" max="42" width="11.5703125" style="3" hidden="1" customWidth="1"/>
    <col min="43" max="43" width="5.5703125" style="3" hidden="1" customWidth="1"/>
    <col min="44" max="44" width="7.85546875" style="3" hidden="1" customWidth="1"/>
    <col min="45" max="45" width="22.28515625" style="3" hidden="1" customWidth="1"/>
    <col min="46" max="46" width="8" style="3" hidden="1" customWidth="1"/>
    <col min="47" max="48" width="7.85546875" style="3" hidden="1" customWidth="1"/>
    <col min="49" max="49" width="8" style="3" hidden="1" customWidth="1"/>
    <col min="50" max="51" width="9.42578125" style="170" hidden="1" customWidth="1"/>
    <col min="52" max="54" width="11" style="170" customWidth="1"/>
    <col min="55" max="55" width="21.5703125" style="3" hidden="1" customWidth="1"/>
    <col min="56" max="56" width="25" style="3" hidden="1" customWidth="1"/>
    <col min="57" max="58" width="11.85546875" style="776" hidden="1" customWidth="1"/>
    <col min="59" max="59" width="15.42578125" style="776" hidden="1" customWidth="1"/>
    <col min="60" max="60" width="22.5703125" style="776" hidden="1" customWidth="1"/>
    <col min="61" max="62" width="11.85546875" style="776" hidden="1" customWidth="1"/>
    <col min="63" max="64" width="15.42578125" style="776" hidden="1" customWidth="1"/>
    <col min="65" max="66" width="19" style="776" hidden="1" customWidth="1"/>
    <col min="67" max="67" width="15.42578125" style="776" hidden="1" customWidth="1"/>
    <col min="68" max="68" width="11.85546875" style="776" hidden="1" customWidth="1"/>
    <col min="69" max="69" width="15.42578125" style="776" hidden="1" customWidth="1"/>
    <col min="70" max="71" width="11.85546875" style="776" hidden="1" customWidth="1"/>
    <col min="72" max="72" width="26.140625" style="776" hidden="1" customWidth="1"/>
    <col min="73" max="73" width="19" style="776" hidden="1" customWidth="1"/>
    <col min="74" max="76" width="5.28515625" style="776" hidden="1" customWidth="1"/>
    <col min="77" max="77" width="15.42578125" style="776" hidden="1" customWidth="1"/>
    <col min="78" max="78" width="9" style="776" hidden="1" customWidth="1"/>
    <col min="79" max="79" width="9.42578125" style="482" hidden="1" customWidth="1"/>
    <col min="80" max="80" width="9" style="776" hidden="1" customWidth="1"/>
    <col min="81" max="81" width="9.42578125" style="482" hidden="1" customWidth="1"/>
    <col min="82" max="82" width="9" style="776" hidden="1" customWidth="1"/>
    <col min="83" max="83" width="8.42578125" style="776" hidden="1" customWidth="1"/>
    <col min="84" max="84" width="13.140625" style="776" hidden="1" customWidth="1"/>
    <col min="85" max="85" width="19.42578125" style="482" hidden="1" customWidth="1"/>
    <col min="86" max="90" width="2" style="481" hidden="1" customWidth="1"/>
    <col min="91" max="91" width="0" style="481" hidden="1" customWidth="1"/>
    <col min="92" max="193" width="9.140625" style="481"/>
    <col min="194" max="194" width="20.140625" style="481" customWidth="1"/>
    <col min="195" max="195" width="4.28515625" style="481" customWidth="1"/>
    <col min="196" max="196" width="39" style="481" customWidth="1"/>
    <col min="197" max="197" width="53.5703125" style="481" customWidth="1"/>
    <col min="198" max="201" width="7.7109375" style="481" customWidth="1"/>
    <col min="202" max="202" width="10" style="481" customWidth="1"/>
    <col min="203" max="204" width="9.28515625" style="481" customWidth="1"/>
    <col min="205" max="205" width="8" style="481" customWidth="1"/>
    <col min="206" max="449" width="9.140625" style="481"/>
    <col min="450" max="450" width="20.140625" style="481" customWidth="1"/>
    <col min="451" max="451" width="4.28515625" style="481" customWidth="1"/>
    <col min="452" max="452" width="39" style="481" customWidth="1"/>
    <col min="453" max="453" width="53.5703125" style="481" customWidth="1"/>
    <col min="454" max="457" width="7.7109375" style="481" customWidth="1"/>
    <col min="458" max="458" width="10" style="481" customWidth="1"/>
    <col min="459" max="460" width="9.28515625" style="481" customWidth="1"/>
    <col min="461" max="461" width="8" style="481" customWidth="1"/>
    <col min="462" max="705" width="9.140625" style="481"/>
    <col min="706" max="706" width="20.140625" style="481" customWidth="1"/>
    <col min="707" max="707" width="4.28515625" style="481" customWidth="1"/>
    <col min="708" max="708" width="39" style="481" customWidth="1"/>
    <col min="709" max="709" width="53.5703125" style="481" customWidth="1"/>
    <col min="710" max="713" width="7.7109375" style="481" customWidth="1"/>
    <col min="714" max="714" width="10" style="481" customWidth="1"/>
    <col min="715" max="716" width="9.28515625" style="481" customWidth="1"/>
    <col min="717" max="717" width="8" style="481" customWidth="1"/>
    <col min="718" max="961" width="9.140625" style="481"/>
    <col min="962" max="962" width="20.140625" style="481" customWidth="1"/>
    <col min="963" max="963" width="4.28515625" style="481" customWidth="1"/>
    <col min="964" max="964" width="39" style="481" customWidth="1"/>
    <col min="965" max="965" width="53.5703125" style="481" customWidth="1"/>
    <col min="966" max="969" width="7.7109375" style="481" customWidth="1"/>
    <col min="970" max="970" width="10" style="481" customWidth="1"/>
    <col min="971" max="972" width="9.28515625" style="481" customWidth="1"/>
    <col min="973" max="973" width="8" style="481" customWidth="1"/>
    <col min="974" max="1217" width="9.140625" style="481"/>
    <col min="1218" max="1218" width="20.140625" style="481" customWidth="1"/>
    <col min="1219" max="1219" width="4.28515625" style="481" customWidth="1"/>
    <col min="1220" max="1220" width="39" style="481" customWidth="1"/>
    <col min="1221" max="1221" width="53.5703125" style="481" customWidth="1"/>
    <col min="1222" max="1225" width="7.7109375" style="481" customWidth="1"/>
    <col min="1226" max="1226" width="10" style="481" customWidth="1"/>
    <col min="1227" max="1228" width="9.28515625" style="481" customWidth="1"/>
    <col min="1229" max="1229" width="8" style="481" customWidth="1"/>
    <col min="1230" max="1473" width="9.140625" style="481"/>
    <col min="1474" max="1474" width="20.140625" style="481" customWidth="1"/>
    <col min="1475" max="1475" width="4.28515625" style="481" customWidth="1"/>
    <col min="1476" max="1476" width="39" style="481" customWidth="1"/>
    <col min="1477" max="1477" width="53.5703125" style="481" customWidth="1"/>
    <col min="1478" max="1481" width="7.7109375" style="481" customWidth="1"/>
    <col min="1482" max="1482" width="10" style="481" customWidth="1"/>
    <col min="1483" max="1484" width="9.28515625" style="481" customWidth="1"/>
    <col min="1485" max="1485" width="8" style="481" customWidth="1"/>
    <col min="1486" max="1729" width="9.140625" style="481"/>
    <col min="1730" max="1730" width="20.140625" style="481" customWidth="1"/>
    <col min="1731" max="1731" width="4.28515625" style="481" customWidth="1"/>
    <col min="1732" max="1732" width="39" style="481" customWidth="1"/>
    <col min="1733" max="1733" width="53.5703125" style="481" customWidth="1"/>
    <col min="1734" max="1737" width="7.7109375" style="481" customWidth="1"/>
    <col min="1738" max="1738" width="10" style="481" customWidth="1"/>
    <col min="1739" max="1740" width="9.28515625" style="481" customWidth="1"/>
    <col min="1741" max="1741" width="8" style="481" customWidth="1"/>
    <col min="1742" max="1985" width="9.140625" style="481"/>
    <col min="1986" max="1986" width="20.140625" style="481" customWidth="1"/>
    <col min="1987" max="1987" width="4.28515625" style="481" customWidth="1"/>
    <col min="1988" max="1988" width="39" style="481" customWidth="1"/>
    <col min="1989" max="1989" width="53.5703125" style="481" customWidth="1"/>
    <col min="1990" max="1993" width="7.7109375" style="481" customWidth="1"/>
    <col min="1994" max="1994" width="10" style="481" customWidth="1"/>
    <col min="1995" max="1996" width="9.28515625" style="481" customWidth="1"/>
    <col min="1997" max="1997" width="8" style="481" customWidth="1"/>
    <col min="1998" max="2241" width="9.140625" style="481"/>
    <col min="2242" max="2242" width="20.140625" style="481" customWidth="1"/>
    <col min="2243" max="2243" width="4.28515625" style="481" customWidth="1"/>
    <col min="2244" max="2244" width="39" style="481" customWidth="1"/>
    <col min="2245" max="2245" width="53.5703125" style="481" customWidth="1"/>
    <col min="2246" max="2249" width="7.7109375" style="481" customWidth="1"/>
    <col min="2250" max="2250" width="10" style="481" customWidth="1"/>
    <col min="2251" max="2252" width="9.28515625" style="481" customWidth="1"/>
    <col min="2253" max="2253" width="8" style="481" customWidth="1"/>
    <col min="2254" max="2497" width="9.140625" style="481"/>
    <col min="2498" max="2498" width="20.140625" style="481" customWidth="1"/>
    <col min="2499" max="2499" width="4.28515625" style="481" customWidth="1"/>
    <col min="2500" max="2500" width="39" style="481" customWidth="1"/>
    <col min="2501" max="2501" width="53.5703125" style="481" customWidth="1"/>
    <col min="2502" max="2505" width="7.7109375" style="481" customWidth="1"/>
    <col min="2506" max="2506" width="10" style="481" customWidth="1"/>
    <col min="2507" max="2508" width="9.28515625" style="481" customWidth="1"/>
    <col min="2509" max="2509" width="8" style="481" customWidth="1"/>
    <col min="2510" max="2753" width="9.140625" style="481"/>
    <col min="2754" max="2754" width="20.140625" style="481" customWidth="1"/>
    <col min="2755" max="2755" width="4.28515625" style="481" customWidth="1"/>
    <col min="2756" max="2756" width="39" style="481" customWidth="1"/>
    <col min="2757" max="2757" width="53.5703125" style="481" customWidth="1"/>
    <col min="2758" max="2761" width="7.7109375" style="481" customWidth="1"/>
    <col min="2762" max="2762" width="10" style="481" customWidth="1"/>
    <col min="2763" max="2764" width="9.28515625" style="481" customWidth="1"/>
    <col min="2765" max="2765" width="8" style="481" customWidth="1"/>
    <col min="2766" max="3009" width="9.140625" style="481"/>
    <col min="3010" max="3010" width="20.140625" style="481" customWidth="1"/>
    <col min="3011" max="3011" width="4.28515625" style="481" customWidth="1"/>
    <col min="3012" max="3012" width="39" style="481" customWidth="1"/>
    <col min="3013" max="3013" width="53.5703125" style="481" customWidth="1"/>
    <col min="3014" max="3017" width="7.7109375" style="481" customWidth="1"/>
    <col min="3018" max="3018" width="10" style="481" customWidth="1"/>
    <col min="3019" max="3020" width="9.28515625" style="481" customWidth="1"/>
    <col min="3021" max="3021" width="8" style="481" customWidth="1"/>
    <col min="3022" max="3265" width="9.140625" style="481"/>
    <col min="3266" max="3266" width="20.140625" style="481" customWidth="1"/>
    <col min="3267" max="3267" width="4.28515625" style="481" customWidth="1"/>
    <col min="3268" max="3268" width="39" style="481" customWidth="1"/>
    <col min="3269" max="3269" width="53.5703125" style="481" customWidth="1"/>
    <col min="3270" max="3273" width="7.7109375" style="481" customWidth="1"/>
    <col min="3274" max="3274" width="10" style="481" customWidth="1"/>
    <col min="3275" max="3276" width="9.28515625" style="481" customWidth="1"/>
    <col min="3277" max="3277" width="8" style="481" customWidth="1"/>
    <col min="3278" max="3521" width="9.140625" style="481"/>
    <col min="3522" max="3522" width="20.140625" style="481" customWidth="1"/>
    <col min="3523" max="3523" width="4.28515625" style="481" customWidth="1"/>
    <col min="3524" max="3524" width="39" style="481" customWidth="1"/>
    <col min="3525" max="3525" width="53.5703125" style="481" customWidth="1"/>
    <col min="3526" max="3529" width="7.7109375" style="481" customWidth="1"/>
    <col min="3530" max="3530" width="10" style="481" customWidth="1"/>
    <col min="3531" max="3532" width="9.28515625" style="481" customWidth="1"/>
    <col min="3533" max="3533" width="8" style="481" customWidth="1"/>
    <col min="3534" max="3777" width="9.140625" style="481"/>
    <col min="3778" max="3778" width="20.140625" style="481" customWidth="1"/>
    <col min="3779" max="3779" width="4.28515625" style="481" customWidth="1"/>
    <col min="3780" max="3780" width="39" style="481" customWidth="1"/>
    <col min="3781" max="3781" width="53.5703125" style="481" customWidth="1"/>
    <col min="3782" max="3785" width="7.7109375" style="481" customWidth="1"/>
    <col min="3786" max="3786" width="10" style="481" customWidth="1"/>
    <col min="3787" max="3788" width="9.28515625" style="481" customWidth="1"/>
    <col min="3789" max="3789" width="8" style="481" customWidth="1"/>
    <col min="3790" max="4033" width="9.140625" style="481"/>
    <col min="4034" max="4034" width="20.140625" style="481" customWidth="1"/>
    <col min="4035" max="4035" width="4.28515625" style="481" customWidth="1"/>
    <col min="4036" max="4036" width="39" style="481" customWidth="1"/>
    <col min="4037" max="4037" width="53.5703125" style="481" customWidth="1"/>
    <col min="4038" max="4041" width="7.7109375" style="481" customWidth="1"/>
    <col min="4042" max="4042" width="10" style="481" customWidth="1"/>
    <col min="4043" max="4044" width="9.28515625" style="481" customWidth="1"/>
    <col min="4045" max="4045" width="8" style="481" customWidth="1"/>
    <col min="4046" max="4289" width="9.140625" style="481"/>
    <col min="4290" max="4290" width="20.140625" style="481" customWidth="1"/>
    <col min="4291" max="4291" width="4.28515625" style="481" customWidth="1"/>
    <col min="4292" max="4292" width="39" style="481" customWidth="1"/>
    <col min="4293" max="4293" width="53.5703125" style="481" customWidth="1"/>
    <col min="4294" max="4297" width="7.7109375" style="481" customWidth="1"/>
    <col min="4298" max="4298" width="10" style="481" customWidth="1"/>
    <col min="4299" max="4300" width="9.28515625" style="481" customWidth="1"/>
    <col min="4301" max="4301" width="8" style="481" customWidth="1"/>
    <col min="4302" max="4545" width="9.140625" style="481"/>
    <col min="4546" max="4546" width="20.140625" style="481" customWidth="1"/>
    <col min="4547" max="4547" width="4.28515625" style="481" customWidth="1"/>
    <col min="4548" max="4548" width="39" style="481" customWidth="1"/>
    <col min="4549" max="4549" width="53.5703125" style="481" customWidth="1"/>
    <col min="4550" max="4553" width="7.7109375" style="481" customWidth="1"/>
    <col min="4554" max="4554" width="10" style="481" customWidth="1"/>
    <col min="4555" max="4556" width="9.28515625" style="481" customWidth="1"/>
    <col min="4557" max="4557" width="8" style="481" customWidth="1"/>
    <col min="4558" max="4801" width="9.140625" style="481"/>
    <col min="4802" max="4802" width="20.140625" style="481" customWidth="1"/>
    <col min="4803" max="4803" width="4.28515625" style="481" customWidth="1"/>
    <col min="4804" max="4804" width="39" style="481" customWidth="1"/>
    <col min="4805" max="4805" width="53.5703125" style="481" customWidth="1"/>
    <col min="4806" max="4809" width="7.7109375" style="481" customWidth="1"/>
    <col min="4810" max="4810" width="10" style="481" customWidth="1"/>
    <col min="4811" max="4812" width="9.28515625" style="481" customWidth="1"/>
    <col min="4813" max="4813" width="8" style="481" customWidth="1"/>
    <col min="4814" max="5057" width="9.140625" style="481"/>
    <col min="5058" max="5058" width="20.140625" style="481" customWidth="1"/>
    <col min="5059" max="5059" width="4.28515625" style="481" customWidth="1"/>
    <col min="5060" max="5060" width="39" style="481" customWidth="1"/>
    <col min="5061" max="5061" width="53.5703125" style="481" customWidth="1"/>
    <col min="5062" max="5065" width="7.7109375" style="481" customWidth="1"/>
    <col min="5066" max="5066" width="10" style="481" customWidth="1"/>
    <col min="5067" max="5068" width="9.28515625" style="481" customWidth="1"/>
    <col min="5069" max="5069" width="8" style="481" customWidth="1"/>
    <col min="5070" max="5313" width="9.140625" style="481"/>
    <col min="5314" max="5314" width="20.140625" style="481" customWidth="1"/>
    <col min="5315" max="5315" width="4.28515625" style="481" customWidth="1"/>
    <col min="5316" max="5316" width="39" style="481" customWidth="1"/>
    <col min="5317" max="5317" width="53.5703125" style="481" customWidth="1"/>
    <col min="5318" max="5321" width="7.7109375" style="481" customWidth="1"/>
    <col min="5322" max="5322" width="10" style="481" customWidth="1"/>
    <col min="5323" max="5324" width="9.28515625" style="481" customWidth="1"/>
    <col min="5325" max="5325" width="8" style="481" customWidth="1"/>
    <col min="5326" max="5569" width="9.140625" style="481"/>
    <col min="5570" max="5570" width="20.140625" style="481" customWidth="1"/>
    <col min="5571" max="5571" width="4.28515625" style="481" customWidth="1"/>
    <col min="5572" max="5572" width="39" style="481" customWidth="1"/>
    <col min="5573" max="5573" width="53.5703125" style="481" customWidth="1"/>
    <col min="5574" max="5577" width="7.7109375" style="481" customWidth="1"/>
    <col min="5578" max="5578" width="10" style="481" customWidth="1"/>
    <col min="5579" max="5580" width="9.28515625" style="481" customWidth="1"/>
    <col min="5581" max="5581" width="8" style="481" customWidth="1"/>
    <col min="5582" max="5825" width="9.140625" style="481"/>
    <col min="5826" max="5826" width="20.140625" style="481" customWidth="1"/>
    <col min="5827" max="5827" width="4.28515625" style="481" customWidth="1"/>
    <col min="5828" max="5828" width="39" style="481" customWidth="1"/>
    <col min="5829" max="5829" width="53.5703125" style="481" customWidth="1"/>
    <col min="5830" max="5833" width="7.7109375" style="481" customWidth="1"/>
    <col min="5834" max="5834" width="10" style="481" customWidth="1"/>
    <col min="5835" max="5836" width="9.28515625" style="481" customWidth="1"/>
    <col min="5837" max="5837" width="8" style="481" customWidth="1"/>
    <col min="5838" max="6081" width="9.140625" style="481"/>
    <col min="6082" max="6082" width="20.140625" style="481" customWidth="1"/>
    <col min="6083" max="6083" width="4.28515625" style="481" customWidth="1"/>
    <col min="6084" max="6084" width="39" style="481" customWidth="1"/>
    <col min="6085" max="6085" width="53.5703125" style="481" customWidth="1"/>
    <col min="6086" max="6089" width="7.7109375" style="481" customWidth="1"/>
    <col min="6090" max="6090" width="10" style="481" customWidth="1"/>
    <col min="6091" max="6092" width="9.28515625" style="481" customWidth="1"/>
    <col min="6093" max="6093" width="8" style="481" customWidth="1"/>
    <col min="6094" max="6337" width="9.140625" style="481"/>
    <col min="6338" max="6338" width="20.140625" style="481" customWidth="1"/>
    <col min="6339" max="6339" width="4.28515625" style="481" customWidth="1"/>
    <col min="6340" max="6340" width="39" style="481" customWidth="1"/>
    <col min="6341" max="6341" width="53.5703125" style="481" customWidth="1"/>
    <col min="6342" max="6345" width="7.7109375" style="481" customWidth="1"/>
    <col min="6346" max="6346" width="10" style="481" customWidth="1"/>
    <col min="6347" max="6348" width="9.28515625" style="481" customWidth="1"/>
    <col min="6349" max="6349" width="8" style="481" customWidth="1"/>
    <col min="6350" max="6593" width="9.140625" style="481"/>
    <col min="6594" max="6594" width="20.140625" style="481" customWidth="1"/>
    <col min="6595" max="6595" width="4.28515625" style="481" customWidth="1"/>
    <col min="6596" max="6596" width="39" style="481" customWidth="1"/>
    <col min="6597" max="6597" width="53.5703125" style="481" customWidth="1"/>
    <col min="6598" max="6601" width="7.7109375" style="481" customWidth="1"/>
    <col min="6602" max="6602" width="10" style="481" customWidth="1"/>
    <col min="6603" max="6604" width="9.28515625" style="481" customWidth="1"/>
    <col min="6605" max="6605" width="8" style="481" customWidth="1"/>
    <col min="6606" max="6849" width="9.140625" style="481"/>
    <col min="6850" max="6850" width="20.140625" style="481" customWidth="1"/>
    <col min="6851" max="6851" width="4.28515625" style="481" customWidth="1"/>
    <col min="6852" max="6852" width="39" style="481" customWidth="1"/>
    <col min="6853" max="6853" width="53.5703125" style="481" customWidth="1"/>
    <col min="6854" max="6857" width="7.7109375" style="481" customWidth="1"/>
    <col min="6858" max="6858" width="10" style="481" customWidth="1"/>
    <col min="6859" max="6860" width="9.28515625" style="481" customWidth="1"/>
    <col min="6861" max="6861" width="8" style="481" customWidth="1"/>
    <col min="6862" max="7105" width="9.140625" style="481"/>
    <col min="7106" max="7106" width="20.140625" style="481" customWidth="1"/>
    <col min="7107" max="7107" width="4.28515625" style="481" customWidth="1"/>
    <col min="7108" max="7108" width="39" style="481" customWidth="1"/>
    <col min="7109" max="7109" width="53.5703125" style="481" customWidth="1"/>
    <col min="7110" max="7113" width="7.7109375" style="481" customWidth="1"/>
    <col min="7114" max="7114" width="10" style="481" customWidth="1"/>
    <col min="7115" max="7116" width="9.28515625" style="481" customWidth="1"/>
    <col min="7117" max="7117" width="8" style="481" customWidth="1"/>
    <col min="7118" max="7361" width="9.140625" style="481"/>
    <col min="7362" max="7362" width="20.140625" style="481" customWidth="1"/>
    <col min="7363" max="7363" width="4.28515625" style="481" customWidth="1"/>
    <col min="7364" max="7364" width="39" style="481" customWidth="1"/>
    <col min="7365" max="7365" width="53.5703125" style="481" customWidth="1"/>
    <col min="7366" max="7369" width="7.7109375" style="481" customWidth="1"/>
    <col min="7370" max="7370" width="10" style="481" customWidth="1"/>
    <col min="7371" max="7372" width="9.28515625" style="481" customWidth="1"/>
    <col min="7373" max="7373" width="8" style="481" customWidth="1"/>
    <col min="7374" max="7617" width="9.140625" style="481"/>
    <col min="7618" max="7618" width="20.140625" style="481" customWidth="1"/>
    <col min="7619" max="7619" width="4.28515625" style="481" customWidth="1"/>
    <col min="7620" max="7620" width="39" style="481" customWidth="1"/>
    <col min="7621" max="7621" width="53.5703125" style="481" customWidth="1"/>
    <col min="7622" max="7625" width="7.7109375" style="481" customWidth="1"/>
    <col min="7626" max="7626" width="10" style="481" customWidth="1"/>
    <col min="7627" max="7628" width="9.28515625" style="481" customWidth="1"/>
    <col min="7629" max="7629" width="8" style="481" customWidth="1"/>
    <col min="7630" max="7873" width="9.140625" style="481"/>
    <col min="7874" max="7874" width="20.140625" style="481" customWidth="1"/>
    <col min="7875" max="7875" width="4.28515625" style="481" customWidth="1"/>
    <col min="7876" max="7876" width="39" style="481" customWidth="1"/>
    <col min="7877" max="7877" width="53.5703125" style="481" customWidth="1"/>
    <col min="7878" max="7881" width="7.7109375" style="481" customWidth="1"/>
    <col min="7882" max="7882" width="10" style="481" customWidth="1"/>
    <col min="7883" max="7884" width="9.28515625" style="481" customWidth="1"/>
    <col min="7885" max="7885" width="8" style="481" customWidth="1"/>
    <col min="7886" max="8129" width="9.140625" style="481"/>
    <col min="8130" max="8130" width="20.140625" style="481" customWidth="1"/>
    <col min="8131" max="8131" width="4.28515625" style="481" customWidth="1"/>
    <col min="8132" max="8132" width="39" style="481" customWidth="1"/>
    <col min="8133" max="8133" width="53.5703125" style="481" customWidth="1"/>
    <col min="8134" max="8137" width="7.7109375" style="481" customWidth="1"/>
    <col min="8138" max="8138" width="10" style="481" customWidth="1"/>
    <col min="8139" max="8140" width="9.28515625" style="481" customWidth="1"/>
    <col min="8141" max="8141" width="8" style="481" customWidth="1"/>
    <col min="8142" max="8385" width="9.140625" style="481"/>
    <col min="8386" max="8386" width="20.140625" style="481" customWidth="1"/>
    <col min="8387" max="8387" width="4.28515625" style="481" customWidth="1"/>
    <col min="8388" max="8388" width="39" style="481" customWidth="1"/>
    <col min="8389" max="8389" width="53.5703125" style="481" customWidth="1"/>
    <col min="8390" max="8393" width="7.7109375" style="481" customWidth="1"/>
    <col min="8394" max="8394" width="10" style="481" customWidth="1"/>
    <col min="8395" max="8396" width="9.28515625" style="481" customWidth="1"/>
    <col min="8397" max="8397" width="8" style="481" customWidth="1"/>
    <col min="8398" max="8641" width="9.140625" style="481"/>
    <col min="8642" max="8642" width="20.140625" style="481" customWidth="1"/>
    <col min="8643" max="8643" width="4.28515625" style="481" customWidth="1"/>
    <col min="8644" max="8644" width="39" style="481" customWidth="1"/>
    <col min="8645" max="8645" width="53.5703125" style="481" customWidth="1"/>
    <col min="8646" max="8649" width="7.7109375" style="481" customWidth="1"/>
    <col min="8650" max="8650" width="10" style="481" customWidth="1"/>
    <col min="8651" max="8652" width="9.28515625" style="481" customWidth="1"/>
    <col min="8653" max="8653" width="8" style="481" customWidth="1"/>
    <col min="8654" max="8897" width="9.140625" style="481"/>
    <col min="8898" max="8898" width="20.140625" style="481" customWidth="1"/>
    <col min="8899" max="8899" width="4.28515625" style="481" customWidth="1"/>
    <col min="8900" max="8900" width="39" style="481" customWidth="1"/>
    <col min="8901" max="8901" width="53.5703125" style="481" customWidth="1"/>
    <col min="8902" max="8905" width="7.7109375" style="481" customWidth="1"/>
    <col min="8906" max="8906" width="10" style="481" customWidth="1"/>
    <col min="8907" max="8908" width="9.28515625" style="481" customWidth="1"/>
    <col min="8909" max="8909" width="8" style="481" customWidth="1"/>
    <col min="8910" max="9153" width="9.140625" style="481"/>
    <col min="9154" max="9154" width="20.140625" style="481" customWidth="1"/>
    <col min="9155" max="9155" width="4.28515625" style="481" customWidth="1"/>
    <col min="9156" max="9156" width="39" style="481" customWidth="1"/>
    <col min="9157" max="9157" width="53.5703125" style="481" customWidth="1"/>
    <col min="9158" max="9161" width="7.7109375" style="481" customWidth="1"/>
    <col min="9162" max="9162" width="10" style="481" customWidth="1"/>
    <col min="9163" max="9164" width="9.28515625" style="481" customWidth="1"/>
    <col min="9165" max="9165" width="8" style="481" customWidth="1"/>
    <col min="9166" max="9409" width="9.140625" style="481"/>
    <col min="9410" max="9410" width="20.140625" style="481" customWidth="1"/>
    <col min="9411" max="9411" width="4.28515625" style="481" customWidth="1"/>
    <col min="9412" max="9412" width="39" style="481" customWidth="1"/>
    <col min="9413" max="9413" width="53.5703125" style="481" customWidth="1"/>
    <col min="9414" max="9417" width="7.7109375" style="481" customWidth="1"/>
    <col min="9418" max="9418" width="10" style="481" customWidth="1"/>
    <col min="9419" max="9420" width="9.28515625" style="481" customWidth="1"/>
    <col min="9421" max="9421" width="8" style="481" customWidth="1"/>
    <col min="9422" max="9665" width="9.140625" style="481"/>
    <col min="9666" max="9666" width="20.140625" style="481" customWidth="1"/>
    <col min="9667" max="9667" width="4.28515625" style="481" customWidth="1"/>
    <col min="9668" max="9668" width="39" style="481" customWidth="1"/>
    <col min="9669" max="9669" width="53.5703125" style="481" customWidth="1"/>
    <col min="9670" max="9673" width="7.7109375" style="481" customWidth="1"/>
    <col min="9674" max="9674" width="10" style="481" customWidth="1"/>
    <col min="9675" max="9676" width="9.28515625" style="481" customWidth="1"/>
    <col min="9677" max="9677" width="8" style="481" customWidth="1"/>
    <col min="9678" max="9921" width="9.140625" style="481"/>
    <col min="9922" max="9922" width="20.140625" style="481" customWidth="1"/>
    <col min="9923" max="9923" width="4.28515625" style="481" customWidth="1"/>
    <col min="9924" max="9924" width="39" style="481" customWidth="1"/>
    <col min="9925" max="9925" width="53.5703125" style="481" customWidth="1"/>
    <col min="9926" max="9929" width="7.7109375" style="481" customWidth="1"/>
    <col min="9930" max="9930" width="10" style="481" customWidth="1"/>
    <col min="9931" max="9932" width="9.28515625" style="481" customWidth="1"/>
    <col min="9933" max="9933" width="8" style="481" customWidth="1"/>
    <col min="9934" max="10177" width="9.140625" style="481"/>
    <col min="10178" max="10178" width="20.140625" style="481" customWidth="1"/>
    <col min="10179" max="10179" width="4.28515625" style="481" customWidth="1"/>
    <col min="10180" max="10180" width="39" style="481" customWidth="1"/>
    <col min="10181" max="10181" width="53.5703125" style="481" customWidth="1"/>
    <col min="10182" max="10185" width="7.7109375" style="481" customWidth="1"/>
    <col min="10186" max="10186" width="10" style="481" customWidth="1"/>
    <col min="10187" max="10188" width="9.28515625" style="481" customWidth="1"/>
    <col min="10189" max="10189" width="8" style="481" customWidth="1"/>
    <col min="10190" max="10433" width="9.140625" style="481"/>
    <col min="10434" max="10434" width="20.140625" style="481" customWidth="1"/>
    <col min="10435" max="10435" width="4.28515625" style="481" customWidth="1"/>
    <col min="10436" max="10436" width="39" style="481" customWidth="1"/>
    <col min="10437" max="10437" width="53.5703125" style="481" customWidth="1"/>
    <col min="10438" max="10441" width="7.7109375" style="481" customWidth="1"/>
    <col min="10442" max="10442" width="10" style="481" customWidth="1"/>
    <col min="10443" max="10444" width="9.28515625" style="481" customWidth="1"/>
    <col min="10445" max="10445" width="8" style="481" customWidth="1"/>
    <col min="10446" max="10689" width="9.140625" style="481"/>
    <col min="10690" max="10690" width="20.140625" style="481" customWidth="1"/>
    <col min="10691" max="10691" width="4.28515625" style="481" customWidth="1"/>
    <col min="10692" max="10692" width="39" style="481" customWidth="1"/>
    <col min="10693" max="10693" width="53.5703125" style="481" customWidth="1"/>
    <col min="10694" max="10697" width="7.7109375" style="481" customWidth="1"/>
    <col min="10698" max="10698" width="10" style="481" customWidth="1"/>
    <col min="10699" max="10700" width="9.28515625" style="481" customWidth="1"/>
    <col min="10701" max="10701" width="8" style="481" customWidth="1"/>
    <col min="10702" max="10945" width="9.140625" style="481"/>
    <col min="10946" max="10946" width="20.140625" style="481" customWidth="1"/>
    <col min="10947" max="10947" width="4.28515625" style="481" customWidth="1"/>
    <col min="10948" max="10948" width="39" style="481" customWidth="1"/>
    <col min="10949" max="10949" width="53.5703125" style="481" customWidth="1"/>
    <col min="10950" max="10953" width="7.7109375" style="481" customWidth="1"/>
    <col min="10954" max="10954" width="10" style="481" customWidth="1"/>
    <col min="10955" max="10956" width="9.28515625" style="481" customWidth="1"/>
    <col min="10957" max="10957" width="8" style="481" customWidth="1"/>
    <col min="10958" max="11201" width="9.140625" style="481"/>
    <col min="11202" max="11202" width="20.140625" style="481" customWidth="1"/>
    <col min="11203" max="11203" width="4.28515625" style="481" customWidth="1"/>
    <col min="11204" max="11204" width="39" style="481" customWidth="1"/>
    <col min="11205" max="11205" width="53.5703125" style="481" customWidth="1"/>
    <col min="11206" max="11209" width="7.7109375" style="481" customWidth="1"/>
    <col min="11210" max="11210" width="10" style="481" customWidth="1"/>
    <col min="11211" max="11212" width="9.28515625" style="481" customWidth="1"/>
    <col min="11213" max="11213" width="8" style="481" customWidth="1"/>
    <col min="11214" max="11457" width="9.140625" style="481"/>
    <col min="11458" max="11458" width="20.140625" style="481" customWidth="1"/>
    <col min="11459" max="11459" width="4.28515625" style="481" customWidth="1"/>
    <col min="11460" max="11460" width="39" style="481" customWidth="1"/>
    <col min="11461" max="11461" width="53.5703125" style="481" customWidth="1"/>
    <col min="11462" max="11465" width="7.7109375" style="481" customWidth="1"/>
    <col min="11466" max="11466" width="10" style="481" customWidth="1"/>
    <col min="11467" max="11468" width="9.28515625" style="481" customWidth="1"/>
    <col min="11469" max="11469" width="8" style="481" customWidth="1"/>
    <col min="11470" max="11713" width="9.140625" style="481"/>
    <col min="11714" max="11714" width="20.140625" style="481" customWidth="1"/>
    <col min="11715" max="11715" width="4.28515625" style="481" customWidth="1"/>
    <col min="11716" max="11716" width="39" style="481" customWidth="1"/>
    <col min="11717" max="11717" width="53.5703125" style="481" customWidth="1"/>
    <col min="11718" max="11721" width="7.7109375" style="481" customWidth="1"/>
    <col min="11722" max="11722" width="10" style="481" customWidth="1"/>
    <col min="11723" max="11724" width="9.28515625" style="481" customWidth="1"/>
    <col min="11725" max="11725" width="8" style="481" customWidth="1"/>
    <col min="11726" max="11969" width="9.140625" style="481"/>
    <col min="11970" max="11970" width="20.140625" style="481" customWidth="1"/>
    <col min="11971" max="11971" width="4.28515625" style="481" customWidth="1"/>
    <col min="11972" max="11972" width="39" style="481" customWidth="1"/>
    <col min="11973" max="11973" width="53.5703125" style="481" customWidth="1"/>
    <col min="11974" max="11977" width="7.7109375" style="481" customWidth="1"/>
    <col min="11978" max="11978" width="10" style="481" customWidth="1"/>
    <col min="11979" max="11980" width="9.28515625" style="481" customWidth="1"/>
    <col min="11981" max="11981" width="8" style="481" customWidth="1"/>
    <col min="11982" max="12225" width="9.140625" style="481"/>
    <col min="12226" max="12226" width="20.140625" style="481" customWidth="1"/>
    <col min="12227" max="12227" width="4.28515625" style="481" customWidth="1"/>
    <col min="12228" max="12228" width="39" style="481" customWidth="1"/>
    <col min="12229" max="12229" width="53.5703125" style="481" customWidth="1"/>
    <col min="12230" max="12233" width="7.7109375" style="481" customWidth="1"/>
    <col min="12234" max="12234" width="10" style="481" customWidth="1"/>
    <col min="12235" max="12236" width="9.28515625" style="481" customWidth="1"/>
    <col min="12237" max="12237" width="8" style="481" customWidth="1"/>
    <col min="12238" max="12481" width="9.140625" style="481"/>
    <col min="12482" max="12482" width="20.140625" style="481" customWidth="1"/>
    <col min="12483" max="12483" width="4.28515625" style="481" customWidth="1"/>
    <col min="12484" max="12484" width="39" style="481" customWidth="1"/>
    <col min="12485" max="12485" width="53.5703125" style="481" customWidth="1"/>
    <col min="12486" max="12489" width="7.7109375" style="481" customWidth="1"/>
    <col min="12490" max="12490" width="10" style="481" customWidth="1"/>
    <col min="12491" max="12492" width="9.28515625" style="481" customWidth="1"/>
    <col min="12493" max="12493" width="8" style="481" customWidth="1"/>
    <col min="12494" max="12737" width="9.140625" style="481"/>
    <col min="12738" max="12738" width="20.140625" style="481" customWidth="1"/>
    <col min="12739" max="12739" width="4.28515625" style="481" customWidth="1"/>
    <col min="12740" max="12740" width="39" style="481" customWidth="1"/>
    <col min="12741" max="12741" width="53.5703125" style="481" customWidth="1"/>
    <col min="12742" max="12745" width="7.7109375" style="481" customWidth="1"/>
    <col min="12746" max="12746" width="10" style="481" customWidth="1"/>
    <col min="12747" max="12748" width="9.28515625" style="481" customWidth="1"/>
    <col min="12749" max="12749" width="8" style="481" customWidth="1"/>
    <col min="12750" max="12993" width="9.140625" style="481"/>
    <col min="12994" max="12994" width="20.140625" style="481" customWidth="1"/>
    <col min="12995" max="12995" width="4.28515625" style="481" customWidth="1"/>
    <col min="12996" max="12996" width="39" style="481" customWidth="1"/>
    <col min="12997" max="12997" width="53.5703125" style="481" customWidth="1"/>
    <col min="12998" max="13001" width="7.7109375" style="481" customWidth="1"/>
    <col min="13002" max="13002" width="10" style="481" customWidth="1"/>
    <col min="13003" max="13004" width="9.28515625" style="481" customWidth="1"/>
    <col min="13005" max="13005" width="8" style="481" customWidth="1"/>
    <col min="13006" max="13249" width="9.140625" style="481"/>
    <col min="13250" max="13250" width="20.140625" style="481" customWidth="1"/>
    <col min="13251" max="13251" width="4.28515625" style="481" customWidth="1"/>
    <col min="13252" max="13252" width="39" style="481" customWidth="1"/>
    <col min="13253" max="13253" width="53.5703125" style="481" customWidth="1"/>
    <col min="13254" max="13257" width="7.7109375" style="481" customWidth="1"/>
    <col min="13258" max="13258" width="10" style="481" customWidth="1"/>
    <col min="13259" max="13260" width="9.28515625" style="481" customWidth="1"/>
    <col min="13261" max="13261" width="8" style="481" customWidth="1"/>
    <col min="13262" max="13505" width="9.140625" style="481"/>
    <col min="13506" max="13506" width="20.140625" style="481" customWidth="1"/>
    <col min="13507" max="13507" width="4.28515625" style="481" customWidth="1"/>
    <col min="13508" max="13508" width="39" style="481" customWidth="1"/>
    <col min="13509" max="13509" width="53.5703125" style="481" customWidth="1"/>
    <col min="13510" max="13513" width="7.7109375" style="481" customWidth="1"/>
    <col min="13514" max="13514" width="10" style="481" customWidth="1"/>
    <col min="13515" max="13516" width="9.28515625" style="481" customWidth="1"/>
    <col min="13517" max="13517" width="8" style="481" customWidth="1"/>
    <col min="13518" max="13761" width="9.140625" style="481"/>
    <col min="13762" max="13762" width="20.140625" style="481" customWidth="1"/>
    <col min="13763" max="13763" width="4.28515625" style="481" customWidth="1"/>
    <col min="13764" max="13764" width="39" style="481" customWidth="1"/>
    <col min="13765" max="13765" width="53.5703125" style="481" customWidth="1"/>
    <col min="13766" max="13769" width="7.7109375" style="481" customWidth="1"/>
    <col min="13770" max="13770" width="10" style="481" customWidth="1"/>
    <col min="13771" max="13772" width="9.28515625" style="481" customWidth="1"/>
    <col min="13773" max="13773" width="8" style="481" customWidth="1"/>
    <col min="13774" max="14017" width="9.140625" style="481"/>
    <col min="14018" max="14018" width="20.140625" style="481" customWidth="1"/>
    <col min="14019" max="14019" width="4.28515625" style="481" customWidth="1"/>
    <col min="14020" max="14020" width="39" style="481" customWidth="1"/>
    <col min="14021" max="14021" width="53.5703125" style="481" customWidth="1"/>
    <col min="14022" max="14025" width="7.7109375" style="481" customWidth="1"/>
    <col min="14026" max="14026" width="10" style="481" customWidth="1"/>
    <col min="14027" max="14028" width="9.28515625" style="481" customWidth="1"/>
    <col min="14029" max="14029" width="8" style="481" customWidth="1"/>
    <col min="14030" max="14273" width="9.140625" style="481"/>
    <col min="14274" max="14274" width="20.140625" style="481" customWidth="1"/>
    <col min="14275" max="14275" width="4.28515625" style="481" customWidth="1"/>
    <col min="14276" max="14276" width="39" style="481" customWidth="1"/>
    <col min="14277" max="14277" width="53.5703125" style="481" customWidth="1"/>
    <col min="14278" max="14281" width="7.7109375" style="481" customWidth="1"/>
    <col min="14282" max="14282" width="10" style="481" customWidth="1"/>
    <col min="14283" max="14284" width="9.28515625" style="481" customWidth="1"/>
    <col min="14285" max="14285" width="8" style="481" customWidth="1"/>
    <col min="14286" max="14529" width="9.140625" style="481"/>
    <col min="14530" max="14530" width="20.140625" style="481" customWidth="1"/>
    <col min="14531" max="14531" width="4.28515625" style="481" customWidth="1"/>
    <col min="14532" max="14532" width="39" style="481" customWidth="1"/>
    <col min="14533" max="14533" width="53.5703125" style="481" customWidth="1"/>
    <col min="14534" max="14537" width="7.7109375" style="481" customWidth="1"/>
    <col min="14538" max="14538" width="10" style="481" customWidth="1"/>
    <col min="14539" max="14540" width="9.28515625" style="481" customWidth="1"/>
    <col min="14541" max="14541" width="8" style="481" customWidth="1"/>
    <col min="14542" max="14785" width="9.140625" style="481"/>
    <col min="14786" max="14786" width="20.140625" style="481" customWidth="1"/>
    <col min="14787" max="14787" width="4.28515625" style="481" customWidth="1"/>
    <col min="14788" max="14788" width="39" style="481" customWidth="1"/>
    <col min="14789" max="14789" width="53.5703125" style="481" customWidth="1"/>
    <col min="14790" max="14793" width="7.7109375" style="481" customWidth="1"/>
    <col min="14794" max="14794" width="10" style="481" customWidth="1"/>
    <col min="14795" max="14796" width="9.28515625" style="481" customWidth="1"/>
    <col min="14797" max="14797" width="8" style="481" customWidth="1"/>
    <col min="14798" max="15041" width="9.140625" style="481"/>
    <col min="15042" max="15042" width="20.140625" style="481" customWidth="1"/>
    <col min="15043" max="15043" width="4.28515625" style="481" customWidth="1"/>
    <col min="15044" max="15044" width="39" style="481" customWidth="1"/>
    <col min="15045" max="15045" width="53.5703125" style="481" customWidth="1"/>
    <col min="15046" max="15049" width="7.7109375" style="481" customWidth="1"/>
    <col min="15050" max="15050" width="10" style="481" customWidth="1"/>
    <col min="15051" max="15052" width="9.28515625" style="481" customWidth="1"/>
    <col min="15053" max="15053" width="8" style="481" customWidth="1"/>
    <col min="15054" max="15297" width="9.140625" style="481"/>
    <col min="15298" max="15298" width="20.140625" style="481" customWidth="1"/>
    <col min="15299" max="15299" width="4.28515625" style="481" customWidth="1"/>
    <col min="15300" max="15300" width="39" style="481" customWidth="1"/>
    <col min="15301" max="15301" width="53.5703125" style="481" customWidth="1"/>
    <col min="15302" max="15305" width="7.7109375" style="481" customWidth="1"/>
    <col min="15306" max="15306" width="10" style="481" customWidth="1"/>
    <col min="15307" max="15308" width="9.28515625" style="481" customWidth="1"/>
    <col min="15309" max="15309" width="8" style="481" customWidth="1"/>
    <col min="15310" max="15553" width="9.140625" style="481"/>
    <col min="15554" max="15554" width="20.140625" style="481" customWidth="1"/>
    <col min="15555" max="15555" width="4.28515625" style="481" customWidth="1"/>
    <col min="15556" max="15556" width="39" style="481" customWidth="1"/>
    <col min="15557" max="15557" width="53.5703125" style="481" customWidth="1"/>
    <col min="15558" max="15561" width="7.7109375" style="481" customWidth="1"/>
    <col min="15562" max="15562" width="10" style="481" customWidth="1"/>
    <col min="15563" max="15564" width="9.28515625" style="481" customWidth="1"/>
    <col min="15565" max="15565" width="8" style="481" customWidth="1"/>
    <col min="15566" max="15809" width="9.140625" style="481"/>
    <col min="15810" max="15810" width="20.140625" style="481" customWidth="1"/>
    <col min="15811" max="15811" width="4.28515625" style="481" customWidth="1"/>
    <col min="15812" max="15812" width="39" style="481" customWidth="1"/>
    <col min="15813" max="15813" width="53.5703125" style="481" customWidth="1"/>
    <col min="15814" max="15817" width="7.7109375" style="481" customWidth="1"/>
    <col min="15818" max="15818" width="10" style="481" customWidth="1"/>
    <col min="15819" max="15820" width="9.28515625" style="481" customWidth="1"/>
    <col min="15821" max="15821" width="8" style="481" customWidth="1"/>
    <col min="15822" max="16065" width="9.140625" style="481"/>
    <col min="16066" max="16066" width="20.140625" style="481" customWidth="1"/>
    <col min="16067" max="16067" width="4.28515625" style="481" customWidth="1"/>
    <col min="16068" max="16068" width="39" style="481" customWidth="1"/>
    <col min="16069" max="16069" width="53.5703125" style="481" customWidth="1"/>
    <col min="16070" max="16073" width="7.7109375" style="481" customWidth="1"/>
    <col min="16074" max="16074" width="10" style="481" customWidth="1"/>
    <col min="16075" max="16076" width="9.28515625" style="481" customWidth="1"/>
    <col min="16077" max="16077" width="8" style="481" customWidth="1"/>
    <col min="16078" max="16384" width="9.140625" style="481"/>
  </cols>
  <sheetData>
    <row r="1" spans="1:85" ht="25.5" customHeight="1">
      <c r="A1" s="800"/>
      <c r="B1" s="801"/>
      <c r="C1" s="1453" t="s">
        <v>1593</v>
      </c>
      <c r="D1" s="1453"/>
      <c r="E1" s="1454"/>
      <c r="F1" s="1453"/>
      <c r="G1" s="1453"/>
      <c r="H1" s="1454"/>
      <c r="I1" s="1453"/>
      <c r="J1" s="1453"/>
      <c r="K1" s="1453"/>
      <c r="L1" s="1453"/>
      <c r="M1" s="1453"/>
      <c r="N1" s="1454"/>
      <c r="O1" s="1453"/>
      <c r="P1" s="1453"/>
      <c r="Q1" s="1453"/>
      <c r="R1" s="1453"/>
      <c r="S1" s="1453"/>
      <c r="T1" s="1453"/>
      <c r="U1" s="1453"/>
      <c r="V1" s="1453"/>
      <c r="W1" s="1453"/>
      <c r="X1" s="1453"/>
      <c r="Y1" s="1453"/>
      <c r="Z1" s="1453"/>
      <c r="AA1" s="1453"/>
      <c r="AB1" s="1453"/>
      <c r="AC1" s="1453"/>
      <c r="AD1" s="1453"/>
      <c r="AE1" s="1453"/>
      <c r="AF1" s="1453"/>
      <c r="AG1" s="1453"/>
      <c r="AH1" s="1454"/>
      <c r="AI1" s="1454"/>
      <c r="AJ1" s="1454"/>
      <c r="AK1" s="1454"/>
      <c r="AL1" s="1454"/>
      <c r="AM1" s="1453"/>
      <c r="AN1" s="1453"/>
      <c r="AO1" s="1453"/>
      <c r="AP1" s="1453"/>
      <c r="AQ1" s="1453"/>
      <c r="AR1" s="1453"/>
      <c r="AS1" s="1453"/>
      <c r="AT1" s="1453"/>
      <c r="AU1" s="1453"/>
      <c r="AV1" s="1453"/>
      <c r="AW1" s="1453"/>
      <c r="AX1" s="1453"/>
      <c r="AY1" s="1453"/>
      <c r="AZ1" s="1453"/>
      <c r="BA1" s="1453"/>
      <c r="BB1" s="1453"/>
      <c r="BC1" s="1453"/>
      <c r="BD1" s="1453"/>
      <c r="BE1" s="1327"/>
      <c r="BF1" s="1327"/>
      <c r="BG1" s="1327"/>
      <c r="BH1" s="1327"/>
      <c r="BI1" s="1327"/>
      <c r="BJ1" s="1327"/>
      <c r="BK1" s="1327"/>
      <c r="BL1" s="1327"/>
      <c r="BM1" s="1327"/>
      <c r="BN1" s="1327"/>
      <c r="BO1" s="1327"/>
      <c r="BP1" s="1327"/>
      <c r="BQ1" s="1327"/>
      <c r="BR1" s="1327"/>
      <c r="BS1" s="1327"/>
      <c r="BT1" s="1327"/>
      <c r="BU1" s="1327"/>
      <c r="BV1" s="1327"/>
      <c r="BW1" s="1327"/>
      <c r="BX1" s="1327"/>
      <c r="BY1" s="1327"/>
      <c r="BZ1" s="1327"/>
      <c r="CA1" s="1329"/>
      <c r="CB1" s="1327"/>
      <c r="CC1" s="1329"/>
      <c r="CD1" s="1327"/>
      <c r="CE1" s="1327"/>
      <c r="CF1" s="1327"/>
      <c r="CG1" s="1329"/>
    </row>
    <row r="2" spans="1:85" ht="32.25" customHeight="1">
      <c r="D2" s="3"/>
      <c r="F2" s="3"/>
    </row>
    <row r="3" spans="1:85" ht="15.75" customHeight="1">
      <c r="A3" s="1456" t="s">
        <v>0</v>
      </c>
      <c r="B3" s="1331" t="s">
        <v>0</v>
      </c>
      <c r="C3" s="1456" t="s">
        <v>722</v>
      </c>
      <c r="D3" s="1331"/>
      <c r="E3" s="1456" t="s">
        <v>2</v>
      </c>
      <c r="F3" s="1331"/>
      <c r="G3" s="1458" t="s">
        <v>194</v>
      </c>
      <c r="H3" s="1456" t="s">
        <v>195</v>
      </c>
      <c r="I3" s="1332" t="s">
        <v>286</v>
      </c>
      <c r="J3" s="1333" t="s">
        <v>3</v>
      </c>
      <c r="K3" s="1460" t="s">
        <v>196</v>
      </c>
      <c r="L3" s="1334"/>
      <c r="M3" s="1334"/>
      <c r="N3" s="1334"/>
      <c r="O3" s="1334"/>
      <c r="P3" s="1334"/>
      <c r="Q3" s="1334"/>
      <c r="R3" s="1460"/>
      <c r="S3" s="1460"/>
      <c r="T3" s="1335"/>
      <c r="U3" s="483"/>
      <c r="V3" s="1434" t="s">
        <v>1419</v>
      </c>
      <c r="W3" s="1435"/>
      <c r="X3" s="1435"/>
      <c r="Y3" s="1436"/>
      <c r="Z3" s="1306" t="s">
        <v>1420</v>
      </c>
      <c r="AA3" s="1307"/>
      <c r="AB3" s="1307"/>
      <c r="AC3" s="1308"/>
      <c r="AD3" s="1312" t="s">
        <v>1092</v>
      </c>
      <c r="AE3" s="1312"/>
      <c r="AF3" s="1312"/>
      <c r="AG3" s="1312"/>
      <c r="AH3" s="1312" t="s">
        <v>1421</v>
      </c>
      <c r="AI3" s="1312"/>
      <c r="AJ3" s="1312"/>
      <c r="AK3" s="1312"/>
      <c r="AL3" s="1312"/>
      <c r="AM3" s="1312" t="s">
        <v>1394</v>
      </c>
      <c r="AN3" s="1312"/>
      <c r="AO3" s="1312"/>
      <c r="AP3" s="1312"/>
      <c r="AQ3" s="1306" t="s">
        <v>1395</v>
      </c>
      <c r="AR3" s="1307"/>
      <c r="AS3" s="1308"/>
      <c r="AT3" s="1312" t="s">
        <v>1096</v>
      </c>
      <c r="AU3" s="1312"/>
      <c r="AV3" s="1312"/>
      <c r="AW3" s="1312"/>
      <c r="AX3" s="1440" t="s">
        <v>1097</v>
      </c>
      <c r="AY3" s="1442"/>
      <c r="AZ3" s="1446" t="s">
        <v>1594</v>
      </c>
      <c r="BA3" s="1446"/>
      <c r="BB3" s="1446"/>
      <c r="BC3" s="1347" t="s">
        <v>1149</v>
      </c>
      <c r="BD3" s="1337"/>
      <c r="BE3" s="1568" t="s">
        <v>197</v>
      </c>
      <c r="BF3" s="1569"/>
      <c r="BG3" s="1569"/>
      <c r="BH3" s="1569"/>
      <c r="BI3" s="1569"/>
      <c r="BJ3" s="1569"/>
      <c r="BK3" s="1569"/>
      <c r="BL3" s="1569"/>
      <c r="BM3" s="1569"/>
      <c r="BN3" s="1569"/>
      <c r="BO3" s="1569"/>
      <c r="BP3" s="1569"/>
      <c r="BQ3" s="1569"/>
      <c r="BR3" s="1569"/>
      <c r="BS3" s="1569"/>
      <c r="BT3" s="1569"/>
      <c r="BU3" s="1569"/>
      <c r="BV3" s="1569"/>
      <c r="BW3" s="1569"/>
      <c r="BX3" s="1569"/>
      <c r="BY3" s="1569"/>
      <c r="BZ3" s="1342" t="s">
        <v>198</v>
      </c>
      <c r="CA3" s="1343"/>
      <c r="CB3" s="1342"/>
      <c r="CC3" s="1343"/>
      <c r="CD3" s="1342"/>
      <c r="CE3" s="1342"/>
      <c r="CF3" s="1342" t="s">
        <v>199</v>
      </c>
      <c r="CG3" s="1343"/>
    </row>
    <row r="4" spans="1:85" ht="39" customHeight="1">
      <c r="A4" s="1456"/>
      <c r="B4" s="1331"/>
      <c r="C4" s="1456"/>
      <c r="D4" s="1331"/>
      <c r="E4" s="1456"/>
      <c r="F4" s="1331"/>
      <c r="G4" s="1458"/>
      <c r="H4" s="1456"/>
      <c r="I4" s="1332"/>
      <c r="J4" s="1333"/>
      <c r="K4" s="807" t="s">
        <v>1041</v>
      </c>
      <c r="L4" s="808" t="s">
        <v>1150</v>
      </c>
      <c r="M4" s="808" t="s">
        <v>1151</v>
      </c>
      <c r="N4" s="808" t="s">
        <v>1152</v>
      </c>
      <c r="O4" s="808" t="s">
        <v>1392</v>
      </c>
      <c r="P4" s="808" t="s">
        <v>1393</v>
      </c>
      <c r="Q4" s="808" t="s">
        <v>1153</v>
      </c>
      <c r="R4" s="243" t="s">
        <v>965</v>
      </c>
      <c r="S4" s="807" t="s">
        <v>1059</v>
      </c>
      <c r="T4" s="809" t="s">
        <v>1155</v>
      </c>
      <c r="U4" s="487"/>
      <c r="V4" s="1437"/>
      <c r="W4" s="1438"/>
      <c r="X4" s="1438"/>
      <c r="Y4" s="1439"/>
      <c r="Z4" s="1309"/>
      <c r="AA4" s="1310"/>
      <c r="AB4" s="1310"/>
      <c r="AC4" s="1311"/>
      <c r="AD4" s="1312"/>
      <c r="AE4" s="1312"/>
      <c r="AF4" s="1312"/>
      <c r="AG4" s="1312"/>
      <c r="AH4" s="1312"/>
      <c r="AI4" s="1312"/>
      <c r="AJ4" s="1312"/>
      <c r="AK4" s="1312"/>
      <c r="AL4" s="1312"/>
      <c r="AM4" s="1312"/>
      <c r="AN4" s="1312"/>
      <c r="AO4" s="1312"/>
      <c r="AP4" s="1312"/>
      <c r="AQ4" s="1309"/>
      <c r="AR4" s="1310"/>
      <c r="AS4" s="1311"/>
      <c r="AT4" s="1312"/>
      <c r="AU4" s="1312"/>
      <c r="AV4" s="1312"/>
      <c r="AW4" s="1312"/>
      <c r="AX4" s="1443"/>
      <c r="AY4" s="1445"/>
      <c r="AZ4" s="1446"/>
      <c r="BA4" s="1446"/>
      <c r="BB4" s="1446"/>
      <c r="BC4" s="1348"/>
      <c r="BD4" s="1339"/>
      <c r="BE4" s="1466" t="s">
        <v>1040</v>
      </c>
      <c r="BF4" s="1469" t="s">
        <v>1100</v>
      </c>
      <c r="BG4" s="1466" t="s">
        <v>1039</v>
      </c>
      <c r="BH4" s="1466" t="s">
        <v>1101</v>
      </c>
      <c r="BI4" s="1466" t="s">
        <v>1102</v>
      </c>
      <c r="BJ4" s="1466" t="s">
        <v>1103</v>
      </c>
      <c r="BK4" s="1466" t="s">
        <v>1104</v>
      </c>
      <c r="BL4" s="1466" t="s">
        <v>1105</v>
      </c>
      <c r="BM4" s="1466" t="s">
        <v>1106</v>
      </c>
      <c r="BN4" s="1466" t="s">
        <v>1108</v>
      </c>
      <c r="BO4" s="1469" t="s">
        <v>1107</v>
      </c>
      <c r="BP4" s="1466" t="s">
        <v>1127</v>
      </c>
      <c r="BQ4" s="1466" t="s">
        <v>1130</v>
      </c>
      <c r="BR4" s="1469" t="s">
        <v>1109</v>
      </c>
      <c r="BS4" s="1469" t="s">
        <v>1110</v>
      </c>
      <c r="BT4" s="1475" t="s">
        <v>1112</v>
      </c>
      <c r="BU4" s="1475" t="s">
        <v>1111</v>
      </c>
      <c r="BV4" s="1478"/>
      <c r="BW4" s="1478"/>
      <c r="BX4" s="1478"/>
      <c r="BY4" s="1475" t="s">
        <v>1210</v>
      </c>
      <c r="BZ4" s="1342" t="s">
        <v>200</v>
      </c>
      <c r="CA4" s="1343"/>
      <c r="CB4" s="1342" t="s">
        <v>201</v>
      </c>
      <c r="CC4" s="1343"/>
      <c r="CD4" s="1342" t="s">
        <v>202</v>
      </c>
      <c r="CE4" s="1342"/>
      <c r="CF4" s="1349" t="s">
        <v>203</v>
      </c>
      <c r="CG4" s="1352" t="s">
        <v>204</v>
      </c>
    </row>
    <row r="5" spans="1:85" ht="18.75" customHeight="1">
      <c r="A5" s="1456"/>
      <c r="B5" s="1331"/>
      <c r="C5" s="1456"/>
      <c r="D5" s="1331"/>
      <c r="E5" s="1456"/>
      <c r="F5" s="1331"/>
      <c r="G5" s="1458"/>
      <c r="H5" s="1456"/>
      <c r="I5" s="1332"/>
      <c r="J5" s="1333"/>
      <c r="K5" s="815" t="s">
        <v>205</v>
      </c>
      <c r="L5" s="799" t="s">
        <v>205</v>
      </c>
      <c r="M5" s="799" t="s">
        <v>205</v>
      </c>
      <c r="N5" s="799" t="s">
        <v>282</v>
      </c>
      <c r="O5" s="799" t="s">
        <v>205</v>
      </c>
      <c r="P5" s="799" t="s">
        <v>206</v>
      </c>
      <c r="Q5" s="799" t="s">
        <v>205</v>
      </c>
      <c r="R5" s="815" t="s">
        <v>281</v>
      </c>
      <c r="S5" s="815" t="s">
        <v>206</v>
      </c>
      <c r="T5" s="488" t="s">
        <v>281</v>
      </c>
      <c r="U5" s="489" t="s">
        <v>288</v>
      </c>
      <c r="V5" s="1487" t="s">
        <v>207</v>
      </c>
      <c r="W5" s="1488"/>
      <c r="X5" s="1487" t="s">
        <v>208</v>
      </c>
      <c r="Y5" s="1488"/>
      <c r="Z5" s="1325" t="s">
        <v>207</v>
      </c>
      <c r="AA5" s="1326"/>
      <c r="AB5" s="1325" t="s">
        <v>261</v>
      </c>
      <c r="AC5" s="1326"/>
      <c r="AD5" s="1325" t="s">
        <v>264</v>
      </c>
      <c r="AE5" s="1326"/>
      <c r="AF5" s="799" t="s">
        <v>208</v>
      </c>
      <c r="AG5" s="799" t="s">
        <v>265</v>
      </c>
      <c r="AH5" s="490" t="s">
        <v>207</v>
      </c>
      <c r="AI5" s="1325" t="s">
        <v>208</v>
      </c>
      <c r="AJ5" s="1326"/>
      <c r="AK5" s="1325" t="s">
        <v>209</v>
      </c>
      <c r="AL5" s="1326"/>
      <c r="AM5" s="490" t="s">
        <v>207</v>
      </c>
      <c r="AN5" s="1325" t="s">
        <v>208</v>
      </c>
      <c r="AO5" s="1326"/>
      <c r="AP5" s="490" t="s">
        <v>209</v>
      </c>
      <c r="AQ5" s="1325" t="s">
        <v>207</v>
      </c>
      <c r="AR5" s="1326"/>
      <c r="AS5" s="799" t="s">
        <v>208</v>
      </c>
      <c r="AT5" s="1325" t="s">
        <v>207</v>
      </c>
      <c r="AU5" s="1326"/>
      <c r="AV5" s="1325" t="s">
        <v>208</v>
      </c>
      <c r="AW5" s="1326"/>
      <c r="AX5" s="1450" t="s">
        <v>207</v>
      </c>
      <c r="AY5" s="1452"/>
      <c r="AZ5" s="1446" t="s">
        <v>207</v>
      </c>
      <c r="BA5" s="1446"/>
      <c r="BB5" s="1225" t="s">
        <v>208</v>
      </c>
      <c r="BC5" s="1224" t="s">
        <v>207</v>
      </c>
      <c r="BD5" s="799" t="s">
        <v>208</v>
      </c>
      <c r="BE5" s="1467"/>
      <c r="BF5" s="1470"/>
      <c r="BG5" s="1467"/>
      <c r="BH5" s="1467"/>
      <c r="BI5" s="1467"/>
      <c r="BJ5" s="1467"/>
      <c r="BK5" s="1467"/>
      <c r="BL5" s="1467"/>
      <c r="BM5" s="1467"/>
      <c r="BN5" s="1467"/>
      <c r="BO5" s="1470"/>
      <c r="BP5" s="1467"/>
      <c r="BQ5" s="1467"/>
      <c r="BR5" s="1470"/>
      <c r="BS5" s="1470"/>
      <c r="BT5" s="1476"/>
      <c r="BU5" s="1476"/>
      <c r="BV5" s="1479"/>
      <c r="BW5" s="1479"/>
      <c r="BX5" s="1479"/>
      <c r="BY5" s="1476"/>
      <c r="BZ5" s="1349"/>
      <c r="CA5" s="1350"/>
      <c r="CB5" s="1349"/>
      <c r="CC5" s="1350"/>
      <c r="CD5" s="1349"/>
      <c r="CE5" s="1349"/>
      <c r="CF5" s="1351"/>
      <c r="CG5" s="1353"/>
    </row>
    <row r="6" spans="1:85" ht="19.5">
      <c r="A6" s="772"/>
      <c r="B6" s="1356" t="s">
        <v>216</v>
      </c>
      <c r="C6" s="1482"/>
      <c r="D6" s="1356"/>
      <c r="E6" s="1482"/>
      <c r="F6" s="1356"/>
      <c r="G6" s="1483"/>
      <c r="H6" s="1484"/>
      <c r="I6" s="492"/>
      <c r="J6" s="493">
        <f>SUM(J7:J12)</f>
        <v>0</v>
      </c>
      <c r="K6" s="494">
        <f t="shared" ref="K6:T6" si="0">COUNTIF(K12:K256,"x")</f>
        <v>21</v>
      </c>
      <c r="L6" s="495">
        <f t="shared" si="0"/>
        <v>27</v>
      </c>
      <c r="M6" s="495">
        <f t="shared" si="0"/>
        <v>22</v>
      </c>
      <c r="N6" s="496">
        <f t="shared" si="0"/>
        <v>26</v>
      </c>
      <c r="O6" s="495">
        <f t="shared" si="0"/>
        <v>25</v>
      </c>
      <c r="P6" s="495">
        <f t="shared" si="0"/>
        <v>22</v>
      </c>
      <c r="Q6" s="495">
        <f t="shared" si="0"/>
        <v>22</v>
      </c>
      <c r="R6" s="245">
        <f t="shared" si="0"/>
        <v>17</v>
      </c>
      <c r="S6" s="245">
        <f t="shared" si="0"/>
        <v>18</v>
      </c>
      <c r="T6" s="495">
        <f t="shared" si="0"/>
        <v>15</v>
      </c>
      <c r="U6" s="495">
        <f>COUNTIF(U12:U256,"1")</f>
        <v>162</v>
      </c>
      <c r="V6" s="237">
        <v>0</v>
      </c>
      <c r="W6" s="237">
        <v>0</v>
      </c>
      <c r="X6" s="237">
        <f t="shared" ref="X6:BD6" si="1">SUM(X7:X12)</f>
        <v>0</v>
      </c>
      <c r="Y6" s="237">
        <f t="shared" si="1"/>
        <v>0</v>
      </c>
      <c r="Z6" s="493">
        <f t="shared" si="1"/>
        <v>0</v>
      </c>
      <c r="AA6" s="493">
        <f t="shared" si="1"/>
        <v>0</v>
      </c>
      <c r="AB6" s="493">
        <f t="shared" si="1"/>
        <v>0</v>
      </c>
      <c r="AC6" s="493">
        <f t="shared" si="1"/>
        <v>0</v>
      </c>
      <c r="AD6" s="493">
        <f t="shared" si="1"/>
        <v>0</v>
      </c>
      <c r="AE6" s="493">
        <f t="shared" si="1"/>
        <v>0</v>
      </c>
      <c r="AF6" s="493">
        <f t="shared" si="1"/>
        <v>0</v>
      </c>
      <c r="AG6" s="493">
        <f t="shared" si="1"/>
        <v>0</v>
      </c>
      <c r="AH6" s="783">
        <f t="shared" si="1"/>
        <v>0</v>
      </c>
      <c r="AI6" s="783">
        <f>SUM(AI7:AI12)</f>
        <v>0</v>
      </c>
      <c r="AJ6" s="783">
        <f t="shared" si="1"/>
        <v>0</v>
      </c>
      <c r="AK6" s="783">
        <f>SUM(AK7:AK12)</f>
        <v>0</v>
      </c>
      <c r="AL6" s="783">
        <f t="shared" si="1"/>
        <v>0</v>
      </c>
      <c r="AM6" s="493">
        <f t="shared" si="1"/>
        <v>0</v>
      </c>
      <c r="AN6" s="493">
        <f t="shared" si="1"/>
        <v>0</v>
      </c>
      <c r="AO6" s="493">
        <f t="shared" si="1"/>
        <v>0</v>
      </c>
      <c r="AP6" s="493">
        <f t="shared" si="1"/>
        <v>0</v>
      </c>
      <c r="AQ6" s="493">
        <f t="shared" si="1"/>
        <v>0</v>
      </c>
      <c r="AR6" s="493">
        <f t="shared" si="1"/>
        <v>0</v>
      </c>
      <c r="AS6" s="493">
        <f t="shared" si="1"/>
        <v>0</v>
      </c>
      <c r="AT6" s="493">
        <f t="shared" si="1"/>
        <v>0</v>
      </c>
      <c r="AU6" s="493">
        <f t="shared" si="1"/>
        <v>0</v>
      </c>
      <c r="AV6" s="493">
        <f t="shared" si="1"/>
        <v>0</v>
      </c>
      <c r="AW6" s="493">
        <f t="shared" si="1"/>
        <v>0</v>
      </c>
      <c r="AX6" s="237">
        <f t="shared" si="1"/>
        <v>0</v>
      </c>
      <c r="AY6" s="237">
        <f t="shared" si="1"/>
        <v>0</v>
      </c>
      <c r="AZ6" s="237">
        <f t="shared" si="1"/>
        <v>0</v>
      </c>
      <c r="BA6" s="237">
        <f t="shared" si="1"/>
        <v>0</v>
      </c>
      <c r="BB6" s="237">
        <f t="shared" si="1"/>
        <v>0</v>
      </c>
      <c r="BC6" s="1227"/>
      <c r="BD6" s="493">
        <f t="shared" si="1"/>
        <v>0</v>
      </c>
      <c r="BE6" s="1467"/>
      <c r="BF6" s="1470"/>
      <c r="BG6" s="1467"/>
      <c r="BH6" s="1467"/>
      <c r="BI6" s="1467"/>
      <c r="BJ6" s="1467"/>
      <c r="BK6" s="1467"/>
      <c r="BL6" s="1467"/>
      <c r="BM6" s="1467"/>
      <c r="BN6" s="1467"/>
      <c r="BO6" s="1470"/>
      <c r="BP6" s="1467"/>
      <c r="BQ6" s="1467"/>
      <c r="BR6" s="1470"/>
      <c r="BS6" s="1470"/>
      <c r="BT6" s="1476"/>
      <c r="BU6" s="1476"/>
      <c r="BV6" s="1479"/>
      <c r="BW6" s="1479"/>
      <c r="BX6" s="1479"/>
      <c r="BY6" s="1476"/>
      <c r="BZ6" s="783"/>
      <c r="CA6" s="784"/>
      <c r="CB6" s="783"/>
      <c r="CC6" s="784"/>
      <c r="CD6" s="783"/>
      <c r="CE6" s="783"/>
      <c r="CF6" s="783"/>
      <c r="CG6" s="784"/>
    </row>
    <row r="7" spans="1:85" ht="39" customHeight="1">
      <c r="A7" s="802"/>
      <c r="B7" s="803"/>
      <c r="C7" s="802" t="s">
        <v>6</v>
      </c>
      <c r="D7" s="15" t="s">
        <v>7</v>
      </c>
      <c r="E7" s="802" t="s">
        <v>8</v>
      </c>
      <c r="F7" s="15" t="s">
        <v>7</v>
      </c>
      <c r="G7" s="238"/>
      <c r="H7" s="240"/>
      <c r="I7" s="498"/>
      <c r="J7" s="806"/>
      <c r="K7" s="815" t="s">
        <v>1156</v>
      </c>
      <c r="L7" s="799" t="s">
        <v>1157</v>
      </c>
      <c r="M7" s="799" t="s">
        <v>1158</v>
      </c>
      <c r="N7" s="799" t="s">
        <v>1159</v>
      </c>
      <c r="O7" s="799" t="s">
        <v>1072</v>
      </c>
      <c r="P7" s="799" t="s">
        <v>1074</v>
      </c>
      <c r="Q7" s="799" t="s">
        <v>1075</v>
      </c>
      <c r="R7" s="815" t="s">
        <v>1076</v>
      </c>
      <c r="S7" s="815" t="s">
        <v>1077</v>
      </c>
      <c r="T7" s="488" t="s">
        <v>1078</v>
      </c>
      <c r="U7" s="489"/>
      <c r="V7" s="1450" t="s">
        <v>259</v>
      </c>
      <c r="W7" s="1452"/>
      <c r="X7" s="1450" t="s">
        <v>260</v>
      </c>
      <c r="Y7" s="1452"/>
      <c r="Z7" s="1325" t="s">
        <v>262</v>
      </c>
      <c r="AA7" s="1326"/>
      <c r="AB7" s="1325" t="s">
        <v>263</v>
      </c>
      <c r="AC7" s="1326"/>
      <c r="AD7" s="1325" t="s">
        <v>1035</v>
      </c>
      <c r="AE7" s="1326"/>
      <c r="AF7" s="799" t="s">
        <v>757</v>
      </c>
      <c r="AG7" s="799" t="s">
        <v>758</v>
      </c>
      <c r="AH7" s="490" t="s">
        <v>760</v>
      </c>
      <c r="AI7" s="1325" t="s">
        <v>266</v>
      </c>
      <c r="AJ7" s="1326"/>
      <c r="AK7" s="1325" t="s">
        <v>759</v>
      </c>
      <c r="AL7" s="1326"/>
      <c r="AM7" s="799" t="s">
        <v>1036</v>
      </c>
      <c r="AN7" s="1325" t="s">
        <v>267</v>
      </c>
      <c r="AO7" s="1326"/>
      <c r="AP7" s="490" t="s">
        <v>269</v>
      </c>
      <c r="AQ7" s="1325" t="s">
        <v>720</v>
      </c>
      <c r="AR7" s="1326"/>
      <c r="AS7" s="799" t="s">
        <v>898</v>
      </c>
      <c r="AT7" s="1325" t="s">
        <v>271</v>
      </c>
      <c r="AU7" s="1326"/>
      <c r="AV7" s="1325" t="s">
        <v>270</v>
      </c>
      <c r="AW7" s="1326"/>
      <c r="AX7" s="1450" t="s">
        <v>896</v>
      </c>
      <c r="AY7" s="1452"/>
      <c r="AZ7" s="1446" t="s">
        <v>272</v>
      </c>
      <c r="BA7" s="1446"/>
      <c r="BB7" s="1225" t="s">
        <v>763</v>
      </c>
      <c r="BC7" s="794" t="s">
        <v>1037</v>
      </c>
      <c r="BD7" s="799" t="s">
        <v>1038</v>
      </c>
      <c r="BE7" s="1468"/>
      <c r="BF7" s="1471"/>
      <c r="BG7" s="1468"/>
      <c r="BH7" s="1468"/>
      <c r="BI7" s="1468"/>
      <c r="BJ7" s="1468"/>
      <c r="BK7" s="1468"/>
      <c r="BL7" s="1468"/>
      <c r="BM7" s="1468"/>
      <c r="BN7" s="1468"/>
      <c r="BO7" s="1471"/>
      <c r="BP7" s="1468"/>
      <c r="BQ7" s="1468"/>
      <c r="BR7" s="1471"/>
      <c r="BS7" s="1471"/>
      <c r="BT7" s="1477"/>
      <c r="BU7" s="1477"/>
      <c r="BV7" s="1480"/>
      <c r="BW7" s="1480"/>
      <c r="BX7" s="1480"/>
      <c r="BY7" s="1477"/>
      <c r="BZ7" s="501" t="s">
        <v>210</v>
      </c>
      <c r="CA7" s="502" t="s">
        <v>211</v>
      </c>
      <c r="CB7" s="501" t="s">
        <v>210</v>
      </c>
      <c r="CC7" s="502" t="s">
        <v>211</v>
      </c>
      <c r="CD7" s="501" t="s">
        <v>210</v>
      </c>
      <c r="CE7" s="501" t="s">
        <v>211</v>
      </c>
      <c r="CF7" s="503"/>
      <c r="CG7" s="504"/>
    </row>
    <row r="8" spans="1:85" s="776" customFormat="1" ht="26.25" hidden="1" customHeight="1">
      <c r="A8" s="783"/>
      <c r="B8" s="803"/>
      <c r="C8" s="769"/>
      <c r="D8" s="770"/>
      <c r="E8" s="810"/>
      <c r="F8" s="770"/>
      <c r="G8" s="771"/>
      <c r="H8" s="240"/>
      <c r="I8" s="498"/>
      <c r="J8" s="806"/>
      <c r="K8" s="815"/>
      <c r="L8" s="799"/>
      <c r="M8" s="799"/>
      <c r="N8" s="799"/>
      <c r="O8" s="799"/>
      <c r="P8" s="799"/>
      <c r="Q8" s="799"/>
      <c r="R8" s="799"/>
      <c r="S8" s="799"/>
      <c r="T8" s="488"/>
      <c r="U8" s="489"/>
      <c r="V8" s="790"/>
      <c r="W8" s="791"/>
      <c r="X8" s="790"/>
      <c r="Y8" s="791"/>
      <c r="Z8" s="793"/>
      <c r="AA8" s="794"/>
      <c r="AB8" s="793"/>
      <c r="AC8" s="794"/>
      <c r="AD8" s="793"/>
      <c r="AE8" s="794"/>
      <c r="AF8" s="799"/>
      <c r="AG8" s="799"/>
      <c r="AH8" s="490"/>
      <c r="AI8" s="793"/>
      <c r="AJ8" s="794"/>
      <c r="AK8" s="793"/>
      <c r="AL8" s="794"/>
      <c r="AM8" s="799"/>
      <c r="AN8" s="793"/>
      <c r="AO8" s="794"/>
      <c r="AP8" s="490"/>
      <c r="AQ8" s="793"/>
      <c r="AR8" s="794"/>
      <c r="AS8" s="799"/>
      <c r="AT8" s="793"/>
      <c r="AU8" s="794"/>
      <c r="AV8" s="793"/>
      <c r="AW8" s="794"/>
      <c r="AX8" s="793"/>
      <c r="AY8" s="794"/>
      <c r="AZ8" s="793"/>
      <c r="BA8" s="794"/>
      <c r="BB8" s="794"/>
      <c r="BC8" s="794"/>
      <c r="BD8" s="799"/>
      <c r="BE8" s="798">
        <v>1</v>
      </c>
      <c r="BF8" s="797">
        <f>SUM(BE8+1)</f>
        <v>2</v>
      </c>
      <c r="BG8" s="797">
        <f t="shared" ref="BG8:BY8" si="2">SUM(BF8+1)</f>
        <v>3</v>
      </c>
      <c r="BH8" s="797">
        <f t="shared" si="2"/>
        <v>4</v>
      </c>
      <c r="BI8" s="797">
        <f t="shared" si="2"/>
        <v>5</v>
      </c>
      <c r="BJ8" s="797">
        <f t="shared" si="2"/>
        <v>6</v>
      </c>
      <c r="BK8" s="797">
        <f t="shared" si="2"/>
        <v>7</v>
      </c>
      <c r="BL8" s="797">
        <f t="shared" si="2"/>
        <v>8</v>
      </c>
      <c r="BM8" s="797">
        <f t="shared" si="2"/>
        <v>9</v>
      </c>
      <c r="BN8" s="797">
        <f t="shared" si="2"/>
        <v>10</v>
      </c>
      <c r="BO8" s="797">
        <f t="shared" si="2"/>
        <v>11</v>
      </c>
      <c r="BP8" s="797">
        <f t="shared" si="2"/>
        <v>12</v>
      </c>
      <c r="BQ8" s="797">
        <f t="shared" si="2"/>
        <v>13</v>
      </c>
      <c r="BR8" s="797">
        <f t="shared" si="2"/>
        <v>14</v>
      </c>
      <c r="BS8" s="797">
        <f t="shared" si="2"/>
        <v>15</v>
      </c>
      <c r="BT8" s="797">
        <f t="shared" si="2"/>
        <v>16</v>
      </c>
      <c r="BU8" s="797">
        <f t="shared" si="2"/>
        <v>17</v>
      </c>
      <c r="BV8" s="797">
        <f t="shared" si="2"/>
        <v>18</v>
      </c>
      <c r="BW8" s="797">
        <f t="shared" si="2"/>
        <v>19</v>
      </c>
      <c r="BX8" s="797">
        <f t="shared" si="2"/>
        <v>20</v>
      </c>
      <c r="BY8" s="797">
        <f t="shared" si="2"/>
        <v>21</v>
      </c>
      <c r="BZ8" s="501"/>
      <c r="CA8" s="502"/>
      <c r="CB8" s="501"/>
      <c r="CC8" s="502"/>
      <c r="CD8" s="501"/>
      <c r="CE8" s="501"/>
      <c r="CF8" s="503"/>
      <c r="CG8" s="504"/>
    </row>
    <row r="9" spans="1:85" ht="36.75" hidden="1" customHeight="1">
      <c r="A9" s="802">
        <v>1</v>
      </c>
      <c r="B9" s="451">
        <v>1</v>
      </c>
      <c r="C9" s="1450" t="s">
        <v>9</v>
      </c>
      <c r="D9" s="1370"/>
      <c r="E9" s="1451"/>
      <c r="F9" s="1370"/>
      <c r="G9" s="1326"/>
      <c r="H9" s="402" t="s">
        <v>316</v>
      </c>
      <c r="I9" s="11" t="s">
        <v>316</v>
      </c>
      <c r="J9" s="11" t="s">
        <v>316</v>
      </c>
      <c r="K9" s="506" t="s">
        <v>316</v>
      </c>
      <c r="L9" s="11" t="s">
        <v>316</v>
      </c>
      <c r="M9" s="11" t="s">
        <v>316</v>
      </c>
      <c r="N9" s="799" t="s">
        <v>316</v>
      </c>
      <c r="O9" s="11" t="s">
        <v>316</v>
      </c>
      <c r="P9" s="11" t="s">
        <v>316</v>
      </c>
      <c r="Q9" s="11" t="s">
        <v>316</v>
      </c>
      <c r="R9" s="11"/>
      <c r="S9" s="239" t="s">
        <v>316</v>
      </c>
      <c r="T9" s="11" t="s">
        <v>316</v>
      </c>
      <c r="U9" s="11" t="s">
        <v>316</v>
      </c>
      <c r="V9" s="239" t="s">
        <v>316</v>
      </c>
      <c r="W9" s="239" t="s">
        <v>316</v>
      </c>
      <c r="X9" s="239" t="s">
        <v>316</v>
      </c>
      <c r="Y9" s="239" t="s">
        <v>316</v>
      </c>
      <c r="Z9" s="11" t="s">
        <v>316</v>
      </c>
      <c r="AA9" s="11" t="s">
        <v>316</v>
      </c>
      <c r="AB9" s="11" t="s">
        <v>316</v>
      </c>
      <c r="AC9" s="11" t="s">
        <v>316</v>
      </c>
      <c r="AD9" s="11" t="s">
        <v>316</v>
      </c>
      <c r="AE9" s="11" t="s">
        <v>316</v>
      </c>
      <c r="AF9" s="11" t="s">
        <v>316</v>
      </c>
      <c r="AG9" s="11" t="s">
        <v>316</v>
      </c>
      <c r="AH9" s="799" t="s">
        <v>316</v>
      </c>
      <c r="AI9" s="799" t="s">
        <v>316</v>
      </c>
      <c r="AJ9" s="799" t="s">
        <v>316</v>
      </c>
      <c r="AK9" s="799" t="s">
        <v>316</v>
      </c>
      <c r="AL9" s="799" t="s">
        <v>316</v>
      </c>
      <c r="AM9" s="11" t="s">
        <v>316</v>
      </c>
      <c r="AN9" s="11" t="s">
        <v>316</v>
      </c>
      <c r="AO9" s="11" t="s">
        <v>316</v>
      </c>
      <c r="AP9" s="11" t="s">
        <v>316</v>
      </c>
      <c r="AQ9" s="11"/>
      <c r="AR9" s="11"/>
      <c r="AS9" s="11" t="s">
        <v>316</v>
      </c>
      <c r="AT9" s="11" t="s">
        <v>316</v>
      </c>
      <c r="AU9" s="11" t="s">
        <v>316</v>
      </c>
      <c r="AV9" s="11" t="s">
        <v>316</v>
      </c>
      <c r="AW9" s="11" t="s">
        <v>316</v>
      </c>
      <c r="AX9" s="11"/>
      <c r="AY9" s="11"/>
      <c r="AZ9" s="239" t="s">
        <v>316</v>
      </c>
      <c r="BA9" s="239" t="s">
        <v>316</v>
      </c>
      <c r="BB9" s="239" t="s">
        <v>316</v>
      </c>
      <c r="BC9" s="11"/>
      <c r="BD9" s="11" t="s">
        <v>316</v>
      </c>
      <c r="BE9" s="507" t="s">
        <v>316</v>
      </c>
      <c r="BF9" s="507" t="s">
        <v>316</v>
      </c>
      <c r="BG9" s="507" t="s">
        <v>316</v>
      </c>
      <c r="BH9" s="507" t="s">
        <v>316</v>
      </c>
      <c r="BI9" s="507" t="s">
        <v>316</v>
      </c>
      <c r="BJ9" s="507" t="s">
        <v>316</v>
      </c>
      <c r="BK9" s="507" t="s">
        <v>316</v>
      </c>
      <c r="BL9" s="507" t="s">
        <v>316</v>
      </c>
      <c r="BM9" s="507" t="s">
        <v>316</v>
      </c>
      <c r="BN9" s="507" t="s">
        <v>316</v>
      </c>
      <c r="BO9" s="507" t="s">
        <v>316</v>
      </c>
      <c r="BP9" s="507" t="s">
        <v>316</v>
      </c>
      <c r="BQ9" s="507" t="s">
        <v>316</v>
      </c>
      <c r="BR9" s="507" t="s">
        <v>316</v>
      </c>
      <c r="BS9" s="507" t="s">
        <v>316</v>
      </c>
      <c r="BT9" s="507" t="s">
        <v>316</v>
      </c>
      <c r="BU9" s="507" t="s">
        <v>316</v>
      </c>
      <c r="BV9" s="507"/>
      <c r="BW9" s="507"/>
      <c r="BX9" s="507"/>
      <c r="BY9" s="507" t="s">
        <v>316</v>
      </c>
      <c r="BZ9" s="507" t="s">
        <v>316</v>
      </c>
      <c r="CA9" s="508" t="s">
        <v>316</v>
      </c>
      <c r="CB9" s="507" t="s">
        <v>316</v>
      </c>
      <c r="CC9" s="508" t="s">
        <v>316</v>
      </c>
      <c r="CD9" s="507" t="s">
        <v>316</v>
      </c>
      <c r="CE9" s="507" t="s">
        <v>316</v>
      </c>
      <c r="CF9" s="507" t="s">
        <v>316</v>
      </c>
      <c r="CG9" s="508" t="s">
        <v>316</v>
      </c>
    </row>
    <row r="10" spans="1:85" s="3" customFormat="1" ht="15.75" hidden="1">
      <c r="A10" s="19">
        <v>2</v>
      </c>
      <c r="B10" s="451">
        <v>2</v>
      </c>
      <c r="C10" s="1365" t="s">
        <v>12</v>
      </c>
      <c r="D10" s="1366"/>
      <c r="E10" s="1365"/>
      <c r="F10" s="6" t="s">
        <v>316</v>
      </c>
      <c r="G10" s="6" t="s">
        <v>316</v>
      </c>
      <c r="H10" s="11" t="s">
        <v>316</v>
      </c>
      <c r="I10" s="6" t="s">
        <v>316</v>
      </c>
      <c r="J10" s="6" t="s">
        <v>316</v>
      </c>
      <c r="K10" s="6" t="s">
        <v>316</v>
      </c>
      <c r="L10" s="6" t="s">
        <v>316</v>
      </c>
      <c r="M10" s="6" t="s">
        <v>316</v>
      </c>
      <c r="N10" s="11" t="s">
        <v>316</v>
      </c>
      <c r="O10" s="6" t="s">
        <v>316</v>
      </c>
      <c r="P10" s="6" t="s">
        <v>316</v>
      </c>
      <c r="Q10" s="6" t="s">
        <v>316</v>
      </c>
      <c r="R10" s="6"/>
      <c r="S10" s="6" t="s">
        <v>316</v>
      </c>
      <c r="T10" s="6" t="s">
        <v>316</v>
      </c>
      <c r="U10" s="6" t="s">
        <v>316</v>
      </c>
      <c r="V10" s="6" t="s">
        <v>316</v>
      </c>
      <c r="W10" s="6" t="s">
        <v>316</v>
      </c>
      <c r="X10" s="6" t="s">
        <v>316</v>
      </c>
      <c r="Y10" s="6" t="s">
        <v>316</v>
      </c>
      <c r="Z10" s="6" t="s">
        <v>316</v>
      </c>
      <c r="AA10" s="6" t="s">
        <v>316</v>
      </c>
      <c r="AB10" s="6" t="s">
        <v>316</v>
      </c>
      <c r="AC10" s="6" t="s">
        <v>316</v>
      </c>
      <c r="AD10" s="6" t="s">
        <v>316</v>
      </c>
      <c r="AE10" s="6" t="s">
        <v>316</v>
      </c>
      <c r="AF10" s="6" t="s">
        <v>316</v>
      </c>
      <c r="AG10" s="6" t="s">
        <v>316</v>
      </c>
      <c r="AH10" s="11" t="s">
        <v>316</v>
      </c>
      <c r="AI10" s="11" t="s">
        <v>316</v>
      </c>
      <c r="AJ10" s="11" t="s">
        <v>316</v>
      </c>
      <c r="AK10" s="11" t="s">
        <v>316</v>
      </c>
      <c r="AL10" s="11" t="s">
        <v>316</v>
      </c>
      <c r="AM10" s="6" t="s">
        <v>316</v>
      </c>
      <c r="AN10" s="6" t="s">
        <v>316</v>
      </c>
      <c r="AO10" s="6" t="s">
        <v>316</v>
      </c>
      <c r="AP10" s="6" t="s">
        <v>316</v>
      </c>
      <c r="AQ10" s="6"/>
      <c r="AR10" s="6"/>
      <c r="AS10" s="6" t="s">
        <v>316</v>
      </c>
      <c r="AT10" s="6" t="s">
        <v>316</v>
      </c>
      <c r="AU10" s="6" t="s">
        <v>316</v>
      </c>
      <c r="AV10" s="6" t="s">
        <v>316</v>
      </c>
      <c r="AW10" s="6" t="s">
        <v>316</v>
      </c>
      <c r="AX10" s="6"/>
      <c r="AY10" s="6"/>
      <c r="AZ10" s="6" t="s">
        <v>316</v>
      </c>
      <c r="BA10" s="6" t="s">
        <v>316</v>
      </c>
      <c r="BB10" s="6" t="s">
        <v>316</v>
      </c>
      <c r="BC10" s="6"/>
      <c r="BD10" s="6" t="s">
        <v>316</v>
      </c>
      <c r="BE10" s="6" t="s">
        <v>316</v>
      </c>
      <c r="BF10" s="6" t="s">
        <v>316</v>
      </c>
      <c r="BG10" s="6" t="s">
        <v>316</v>
      </c>
      <c r="BH10" s="6" t="s">
        <v>316</v>
      </c>
      <c r="BI10" s="6" t="s">
        <v>316</v>
      </c>
      <c r="BJ10" s="6" t="s">
        <v>316</v>
      </c>
      <c r="BK10" s="6" t="s">
        <v>316</v>
      </c>
      <c r="BL10" s="6" t="s">
        <v>316</v>
      </c>
      <c r="BM10" s="6" t="s">
        <v>316</v>
      </c>
      <c r="BN10" s="6" t="s">
        <v>316</v>
      </c>
      <c r="BO10" s="6" t="s">
        <v>316</v>
      </c>
      <c r="BP10" s="6" t="s">
        <v>316</v>
      </c>
      <c r="BQ10" s="6" t="s">
        <v>316</v>
      </c>
      <c r="BR10" s="6" t="s">
        <v>316</v>
      </c>
      <c r="BS10" s="6" t="s">
        <v>316</v>
      </c>
      <c r="BT10" s="6" t="s">
        <v>316</v>
      </c>
      <c r="BU10" s="6" t="s">
        <v>316</v>
      </c>
      <c r="BV10" s="6"/>
      <c r="BW10" s="6"/>
      <c r="BX10" s="6"/>
      <c r="BY10" s="6" t="s">
        <v>316</v>
      </c>
      <c r="BZ10" s="6" t="s">
        <v>316</v>
      </c>
      <c r="CA10" s="509" t="s">
        <v>316</v>
      </c>
      <c r="CB10" s="6" t="s">
        <v>316</v>
      </c>
      <c r="CC10" s="509" t="s">
        <v>316</v>
      </c>
      <c r="CD10" s="6" t="s">
        <v>316</v>
      </c>
      <c r="CE10" s="6" t="s">
        <v>316</v>
      </c>
      <c r="CF10" s="6" t="s">
        <v>316</v>
      </c>
      <c r="CG10" s="509" t="s">
        <v>316</v>
      </c>
    </row>
    <row r="11" spans="1:85" s="3" customFormat="1" ht="15.75" hidden="1">
      <c r="A11" s="19">
        <v>3</v>
      </c>
      <c r="B11" s="451">
        <v>3</v>
      </c>
      <c r="C11" s="1365" t="s">
        <v>13</v>
      </c>
      <c r="D11" s="1366"/>
      <c r="E11" s="1365"/>
      <c r="F11" s="6" t="s">
        <v>316</v>
      </c>
      <c r="G11" s="6" t="s">
        <v>316</v>
      </c>
      <c r="H11" s="11" t="s">
        <v>316</v>
      </c>
      <c r="I11" s="6" t="s">
        <v>316</v>
      </c>
      <c r="J11" s="6" t="s">
        <v>316</v>
      </c>
      <c r="K11" s="6" t="s">
        <v>316</v>
      </c>
      <c r="L11" s="6" t="s">
        <v>316</v>
      </c>
      <c r="M11" s="6" t="s">
        <v>316</v>
      </c>
      <c r="N11" s="11" t="s">
        <v>316</v>
      </c>
      <c r="O11" s="6" t="s">
        <v>316</v>
      </c>
      <c r="P11" s="6" t="s">
        <v>316</v>
      </c>
      <c r="Q11" s="6" t="s">
        <v>316</v>
      </c>
      <c r="R11" s="6"/>
      <c r="S11" s="6" t="s">
        <v>316</v>
      </c>
      <c r="T11" s="6" t="s">
        <v>316</v>
      </c>
      <c r="U11" s="6" t="s">
        <v>316</v>
      </c>
      <c r="V11" s="6" t="s">
        <v>316</v>
      </c>
      <c r="W11" s="6" t="s">
        <v>316</v>
      </c>
      <c r="X11" s="6" t="s">
        <v>316</v>
      </c>
      <c r="Y11" s="6" t="s">
        <v>316</v>
      </c>
      <c r="Z11" s="6" t="s">
        <v>316</v>
      </c>
      <c r="AA11" s="6" t="s">
        <v>316</v>
      </c>
      <c r="AB11" s="6" t="s">
        <v>316</v>
      </c>
      <c r="AC11" s="6" t="s">
        <v>316</v>
      </c>
      <c r="AD11" s="6" t="s">
        <v>316</v>
      </c>
      <c r="AE11" s="6" t="s">
        <v>316</v>
      </c>
      <c r="AF11" s="6" t="s">
        <v>316</v>
      </c>
      <c r="AG11" s="6" t="s">
        <v>316</v>
      </c>
      <c r="AH11" s="11" t="s">
        <v>316</v>
      </c>
      <c r="AI11" s="11" t="s">
        <v>316</v>
      </c>
      <c r="AJ11" s="11" t="s">
        <v>316</v>
      </c>
      <c r="AK11" s="11" t="s">
        <v>316</v>
      </c>
      <c r="AL11" s="11" t="s">
        <v>316</v>
      </c>
      <c r="AM11" s="6" t="s">
        <v>316</v>
      </c>
      <c r="AN11" s="6" t="s">
        <v>316</v>
      </c>
      <c r="AO11" s="6" t="s">
        <v>316</v>
      </c>
      <c r="AP11" s="6" t="s">
        <v>316</v>
      </c>
      <c r="AQ11" s="6"/>
      <c r="AR11" s="6"/>
      <c r="AS11" s="6" t="s">
        <v>316</v>
      </c>
      <c r="AT11" s="6" t="s">
        <v>316</v>
      </c>
      <c r="AU11" s="6" t="s">
        <v>316</v>
      </c>
      <c r="AV11" s="6" t="s">
        <v>316</v>
      </c>
      <c r="AW11" s="6" t="s">
        <v>316</v>
      </c>
      <c r="AX11" s="6"/>
      <c r="AY11" s="6"/>
      <c r="AZ11" s="6" t="s">
        <v>316</v>
      </c>
      <c r="BA11" s="6" t="s">
        <v>316</v>
      </c>
      <c r="BB11" s="6" t="s">
        <v>316</v>
      </c>
      <c r="BC11" s="6"/>
      <c r="BD11" s="6" t="s">
        <v>316</v>
      </c>
      <c r="BE11" s="6" t="s">
        <v>316</v>
      </c>
      <c r="BF11" s="6" t="s">
        <v>316</v>
      </c>
      <c r="BG11" s="6" t="s">
        <v>316</v>
      </c>
      <c r="BH11" s="6" t="s">
        <v>316</v>
      </c>
      <c r="BI11" s="6" t="s">
        <v>316</v>
      </c>
      <c r="BJ11" s="6" t="s">
        <v>316</v>
      </c>
      <c r="BK11" s="6" t="s">
        <v>316</v>
      </c>
      <c r="BL11" s="6" t="s">
        <v>316</v>
      </c>
      <c r="BM11" s="6" t="s">
        <v>316</v>
      </c>
      <c r="BN11" s="6" t="s">
        <v>316</v>
      </c>
      <c r="BO11" s="6" t="s">
        <v>316</v>
      </c>
      <c r="BP11" s="6" t="s">
        <v>316</v>
      </c>
      <c r="BQ11" s="6" t="s">
        <v>316</v>
      </c>
      <c r="BR11" s="6" t="s">
        <v>316</v>
      </c>
      <c r="BS11" s="6" t="s">
        <v>316</v>
      </c>
      <c r="BT11" s="6" t="s">
        <v>316</v>
      </c>
      <c r="BU11" s="6" t="s">
        <v>316</v>
      </c>
      <c r="BV11" s="6"/>
      <c r="BW11" s="6"/>
      <c r="BX11" s="6"/>
      <c r="BY11" s="6" t="s">
        <v>316</v>
      </c>
      <c r="BZ11" s="6" t="s">
        <v>316</v>
      </c>
      <c r="CA11" s="509" t="s">
        <v>316</v>
      </c>
      <c r="CB11" s="6" t="s">
        <v>316</v>
      </c>
      <c r="CC11" s="509" t="s">
        <v>316</v>
      </c>
      <c r="CD11" s="6" t="s">
        <v>316</v>
      </c>
      <c r="CE11" s="6" t="s">
        <v>316</v>
      </c>
      <c r="CF11" s="6" t="s">
        <v>316</v>
      </c>
      <c r="CG11" s="509" t="s">
        <v>316</v>
      </c>
    </row>
    <row r="12" spans="1:85" s="776" customFormat="1" ht="409.5" hidden="1">
      <c r="A12" s="802">
        <v>4</v>
      </c>
      <c r="B12" s="451">
        <v>4</v>
      </c>
      <c r="C12" s="402" t="s">
        <v>27</v>
      </c>
      <c r="D12" s="68" t="s">
        <v>14</v>
      </c>
      <c r="E12" s="69" t="s">
        <v>273</v>
      </c>
      <c r="F12" s="8" t="s">
        <v>17</v>
      </c>
      <c r="G12" s="180" t="s">
        <v>295</v>
      </c>
      <c r="H12" s="181" t="s">
        <v>1042</v>
      </c>
      <c r="I12" s="115" t="s">
        <v>275</v>
      </c>
      <c r="J12" s="10" t="s">
        <v>11</v>
      </c>
      <c r="K12" s="506" t="s">
        <v>16</v>
      </c>
      <c r="L12" s="821"/>
      <c r="M12" s="71"/>
      <c r="N12" s="71"/>
      <c r="O12" s="71"/>
      <c r="P12" s="71"/>
      <c r="Q12" s="71"/>
      <c r="R12" s="71"/>
      <c r="S12" s="71"/>
      <c r="T12" s="71"/>
      <c r="U12" s="66">
        <f>COUNTIF(K12:T12,"x")</f>
        <v>1</v>
      </c>
      <c r="V12" s="183" t="s">
        <v>213</v>
      </c>
      <c r="W12" s="183" t="s">
        <v>213</v>
      </c>
      <c r="X12" s="183" t="s">
        <v>213</v>
      </c>
      <c r="Y12" s="183" t="s">
        <v>213</v>
      </c>
      <c r="Z12" s="71"/>
      <c r="AA12" s="71"/>
      <c r="AB12" s="71"/>
      <c r="AC12" s="71"/>
      <c r="AD12" s="71"/>
      <c r="AE12" s="71"/>
      <c r="AF12" s="71"/>
      <c r="AG12" s="72"/>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99" t="s">
        <v>281</v>
      </c>
      <c r="BF12" s="799" t="s">
        <v>281</v>
      </c>
      <c r="BG12" s="799" t="s">
        <v>1160</v>
      </c>
      <c r="BH12" s="799" t="s">
        <v>281</v>
      </c>
      <c r="BI12" s="799" t="s">
        <v>1160</v>
      </c>
      <c r="BJ12" s="799" t="s">
        <v>1160</v>
      </c>
      <c r="BK12" s="799" t="s">
        <v>1160</v>
      </c>
      <c r="BL12" s="799" t="s">
        <v>281</v>
      </c>
      <c r="BM12" s="799" t="s">
        <v>281</v>
      </c>
      <c r="BN12" s="799" t="s">
        <v>281</v>
      </c>
      <c r="BO12" s="799" t="s">
        <v>281</v>
      </c>
      <c r="BP12" s="799" t="s">
        <v>281</v>
      </c>
      <c r="BQ12" s="799" t="s">
        <v>281</v>
      </c>
      <c r="BR12" s="799" t="s">
        <v>281</v>
      </c>
      <c r="BS12" s="799" t="s">
        <v>281</v>
      </c>
      <c r="BT12" s="799" t="s">
        <v>281</v>
      </c>
      <c r="BU12" s="799" t="s">
        <v>281</v>
      </c>
      <c r="BV12" s="799"/>
      <c r="BW12" s="799"/>
      <c r="BX12" s="799"/>
      <c r="BY12" s="799" t="s">
        <v>281</v>
      </c>
      <c r="BZ12" s="783">
        <f>COUNTIF($BE12:$BY12,2)</f>
        <v>14</v>
      </c>
      <c r="CA12" s="510">
        <f>BZ12/COUNTA($BE12:$BY12)</f>
        <v>0.77777777777777779</v>
      </c>
      <c r="CB12" s="783">
        <f>COUNTIF($BE12:$BY12,1)</f>
        <v>4</v>
      </c>
      <c r="CC12" s="510">
        <f>CB12/COUNTA($BE12:$BY12)</f>
        <v>0.22222222222222221</v>
      </c>
      <c r="CD12" s="783">
        <f>COUNTIF($BE12:$BY12,0)</f>
        <v>0</v>
      </c>
      <c r="CE12" s="511">
        <f>CD12/COUNTA($BE12:$BY12)</f>
        <v>0</v>
      </c>
      <c r="CF12" s="783">
        <f>(((BZ12*2)+(CB12*1)+(CD12*0)))/COUNTA($BE12:$BY12)</f>
        <v>1.7777777777777777</v>
      </c>
      <c r="CG12" s="784" t="str">
        <f>IF(CF12&gt;=1.6,"Đạt mục tiêu",IF(CF12&gt;=1,"Cần cố gắng","Chưa đạt"))</f>
        <v>Đạt mục tiêu</v>
      </c>
    </row>
    <row r="13" spans="1:85" s="817" customFormat="1" ht="409.5" hidden="1">
      <c r="A13" s="19">
        <v>5</v>
      </c>
      <c r="B13" s="451">
        <v>5</v>
      </c>
      <c r="C13" s="67" t="s">
        <v>27</v>
      </c>
      <c r="D13" s="68" t="s">
        <v>14</v>
      </c>
      <c r="E13" s="69" t="s">
        <v>273</v>
      </c>
      <c r="F13" s="8" t="s">
        <v>17</v>
      </c>
      <c r="G13" s="69" t="s">
        <v>296</v>
      </c>
      <c r="H13" s="70" t="s">
        <v>289</v>
      </c>
      <c r="I13" s="20" t="s">
        <v>212</v>
      </c>
      <c r="J13" s="10" t="s">
        <v>11</v>
      </c>
      <c r="K13" s="71"/>
      <c r="L13" s="71" t="s">
        <v>16</v>
      </c>
      <c r="M13" s="71"/>
      <c r="N13" s="71"/>
      <c r="O13" s="71"/>
      <c r="P13" s="71"/>
      <c r="Q13" s="71"/>
      <c r="R13" s="71"/>
      <c r="S13" s="71"/>
      <c r="T13" s="71"/>
      <c r="U13" s="66">
        <f t="shared" ref="U13:U34" si="3">COUNTIF(K13:T13,"x")</f>
        <v>1</v>
      </c>
      <c r="V13" s="71"/>
      <c r="W13" s="71"/>
      <c r="X13" s="71"/>
      <c r="Y13" s="71"/>
      <c r="Z13" s="71" t="s">
        <v>213</v>
      </c>
      <c r="AA13" s="71" t="s">
        <v>213</v>
      </c>
      <c r="AB13" s="71" t="s">
        <v>213</v>
      </c>
      <c r="AC13" s="71" t="s">
        <v>213</v>
      </c>
      <c r="AD13" s="71"/>
      <c r="AE13" s="71"/>
      <c r="AF13" s="71"/>
      <c r="AG13" s="72"/>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9">
        <v>2</v>
      </c>
      <c r="BF13" s="79">
        <v>2</v>
      </c>
      <c r="BG13" s="79">
        <v>2</v>
      </c>
      <c r="BH13" s="79">
        <v>2</v>
      </c>
      <c r="BI13" s="79">
        <v>2</v>
      </c>
      <c r="BJ13" s="79">
        <v>2</v>
      </c>
      <c r="BK13" s="79">
        <v>2</v>
      </c>
      <c r="BL13" s="79">
        <v>2</v>
      </c>
      <c r="BM13" s="79">
        <v>1</v>
      </c>
      <c r="BN13" s="79">
        <v>1</v>
      </c>
      <c r="BO13" s="79">
        <v>1</v>
      </c>
      <c r="BP13" s="79">
        <v>2</v>
      </c>
      <c r="BQ13" s="79">
        <v>2</v>
      </c>
      <c r="BR13" s="79">
        <v>1</v>
      </c>
      <c r="BS13" s="79">
        <v>2</v>
      </c>
      <c r="BT13" s="79">
        <v>2</v>
      </c>
      <c r="BU13" s="79">
        <v>2</v>
      </c>
      <c r="BV13" s="79"/>
      <c r="BW13" s="79"/>
      <c r="BX13" s="79"/>
      <c r="BY13" s="79">
        <v>2</v>
      </c>
      <c r="BZ13" s="821">
        <f>COUNTIF($BE13:$BY13,2)</f>
        <v>14</v>
      </c>
      <c r="CA13" s="512">
        <f>BZ13/COUNTA($BE13:$BY13)</f>
        <v>0.77777777777777779</v>
      </c>
      <c r="CB13" s="821">
        <f>COUNTIF($BE13:$BY13,1)</f>
        <v>4</v>
      </c>
      <c r="CC13" s="512">
        <f>CB13/COUNTA($BE13:$BY13)</f>
        <v>0.22222222222222221</v>
      </c>
      <c r="CD13" s="821">
        <f>COUNTIF($BE13:$BY13,0)</f>
        <v>0</v>
      </c>
      <c r="CE13" s="81">
        <f>CD13/COUNTA($BE13:$BY13)</f>
        <v>0</v>
      </c>
      <c r="CF13" s="821">
        <f>(((BZ13*2)+(CB13*1)+(CD13*0)))/COUNTA($BE13:$BY13)</f>
        <v>1.7777777777777777</v>
      </c>
      <c r="CG13" s="822" t="str">
        <f t="shared" ref="CG13" si="4">IF(CF13&gt;=1.6,"Đạt mục tiêu",IF(CF13&gt;=1,"Cần cố gắng","Chưa đạt"))</f>
        <v>Đạt mục tiêu</v>
      </c>
    </row>
    <row r="14" spans="1:85" s="3" customFormat="1" ht="409.5" hidden="1">
      <c r="A14" s="19">
        <v>6</v>
      </c>
      <c r="B14" s="451">
        <v>6</v>
      </c>
      <c r="C14" s="390" t="s">
        <v>27</v>
      </c>
      <c r="D14" s="68" t="s">
        <v>14</v>
      </c>
      <c r="E14" s="9" t="s">
        <v>273</v>
      </c>
      <c r="F14" s="8" t="s">
        <v>17</v>
      </c>
      <c r="G14" s="9" t="s">
        <v>297</v>
      </c>
      <c r="H14" s="513" t="s">
        <v>1161</v>
      </c>
      <c r="I14" s="805" t="s">
        <v>212</v>
      </c>
      <c r="J14" s="799" t="s">
        <v>11</v>
      </c>
      <c r="K14" s="11"/>
      <c r="L14" s="11"/>
      <c r="M14" s="11" t="s">
        <v>16</v>
      </c>
      <c r="N14" s="11"/>
      <c r="O14" s="11"/>
      <c r="P14" s="11"/>
      <c r="Q14" s="11"/>
      <c r="R14" s="11"/>
      <c r="S14" s="11"/>
      <c r="T14" s="11"/>
      <c r="U14" s="493">
        <f t="shared" si="3"/>
        <v>1</v>
      </c>
      <c r="V14" s="11"/>
      <c r="W14" s="11"/>
      <c r="X14" s="11"/>
      <c r="Y14" s="11"/>
      <c r="Z14" s="11"/>
      <c r="AA14" s="11"/>
      <c r="AB14" s="11"/>
      <c r="AC14" s="11"/>
      <c r="AD14" s="11" t="s">
        <v>213</v>
      </c>
      <c r="AE14" s="11" t="s">
        <v>213</v>
      </c>
      <c r="AF14" s="11" t="s">
        <v>213</v>
      </c>
      <c r="AG14" s="11" t="s">
        <v>213</v>
      </c>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805">
        <v>2</v>
      </c>
      <c r="BF14" s="805">
        <v>2</v>
      </c>
      <c r="BG14" s="805">
        <v>1</v>
      </c>
      <c r="BH14" s="805">
        <v>2</v>
      </c>
      <c r="BI14" s="805">
        <v>2</v>
      </c>
      <c r="BJ14" s="805">
        <v>2</v>
      </c>
      <c r="BK14" s="805">
        <v>2</v>
      </c>
      <c r="BL14" s="805">
        <v>2</v>
      </c>
      <c r="BM14" s="805">
        <v>2</v>
      </c>
      <c r="BN14" s="805">
        <v>2</v>
      </c>
      <c r="BO14" s="805">
        <v>2</v>
      </c>
      <c r="BP14" s="805">
        <v>2</v>
      </c>
      <c r="BQ14" s="805">
        <v>2</v>
      </c>
      <c r="BR14" s="805">
        <v>2</v>
      </c>
      <c r="BS14" s="805">
        <v>2</v>
      </c>
      <c r="BT14" s="805">
        <v>1</v>
      </c>
      <c r="BU14" s="805">
        <v>2</v>
      </c>
      <c r="BV14" s="805"/>
      <c r="BW14" s="805"/>
      <c r="BX14" s="805"/>
      <c r="BY14" s="805">
        <v>2</v>
      </c>
      <c r="BZ14" s="774">
        <f>COUNTIF($BE14:$BY14,2)</f>
        <v>16</v>
      </c>
      <c r="CA14" s="514">
        <f>BZ14/COUNTA($BE14:$BY14)</f>
        <v>0.88888888888888884</v>
      </c>
      <c r="CB14" s="774">
        <f>COUNTIF($BE14:$BY14,1)</f>
        <v>2</v>
      </c>
      <c r="CC14" s="514">
        <f>CB14/COUNTA($BE14:$BY14)</f>
        <v>0.1111111111111111</v>
      </c>
      <c r="CD14" s="774">
        <f>COUNTIF($BE14:$BY14,0)</f>
        <v>0</v>
      </c>
      <c r="CE14" s="228">
        <f>CD14/COUNTA($BE14:$BY14)</f>
        <v>0</v>
      </c>
      <c r="CF14" s="774">
        <f>(((BZ14*2)+(CB14*1)+(CD14*0)))/COUNTA($BE14:$BY14)</f>
        <v>1.8888888888888888</v>
      </c>
      <c r="CG14" s="775" t="str">
        <f>IF(CF14&gt;=1.6,"Đạt mục tiêu",IF(CF14&gt;=1,"Cần cố gắng","Chưa đạt"))</f>
        <v>Đạt mục tiêu</v>
      </c>
    </row>
    <row r="15" spans="1:85" s="776" customFormat="1" ht="409.5" hidden="1">
      <c r="A15" s="783">
        <v>7</v>
      </c>
      <c r="B15" s="451">
        <v>7</v>
      </c>
      <c r="C15" s="390" t="s">
        <v>27</v>
      </c>
      <c r="D15" s="68" t="s">
        <v>14</v>
      </c>
      <c r="E15" s="9" t="s">
        <v>273</v>
      </c>
      <c r="F15" s="8" t="s">
        <v>17</v>
      </c>
      <c r="G15" s="69" t="s">
        <v>298</v>
      </c>
      <c r="H15" s="390" t="s">
        <v>1162</v>
      </c>
      <c r="I15" s="20" t="s">
        <v>212</v>
      </c>
      <c r="J15" s="10" t="s">
        <v>11</v>
      </c>
      <c r="K15" s="71"/>
      <c r="L15" s="71"/>
      <c r="M15" s="71"/>
      <c r="N15" s="799" t="s">
        <v>16</v>
      </c>
      <c r="O15" s="71"/>
      <c r="P15" s="71"/>
      <c r="Q15" s="71"/>
      <c r="R15" s="71"/>
      <c r="S15" s="71"/>
      <c r="T15" s="71"/>
      <c r="U15" s="66">
        <f t="shared" si="3"/>
        <v>1</v>
      </c>
      <c r="V15" s="71"/>
      <c r="W15" s="71"/>
      <c r="X15" s="71"/>
      <c r="Y15" s="71"/>
      <c r="Z15" s="71"/>
      <c r="AA15" s="71"/>
      <c r="AB15" s="71"/>
      <c r="AC15" s="71"/>
      <c r="AD15" s="71"/>
      <c r="AE15" s="71"/>
      <c r="AF15" s="71"/>
      <c r="AG15" s="72"/>
      <c r="AH15" s="799" t="s">
        <v>213</v>
      </c>
      <c r="AI15" s="799" t="s">
        <v>213</v>
      </c>
      <c r="AJ15" s="799" t="s">
        <v>213</v>
      </c>
      <c r="AK15" s="799" t="s">
        <v>213</v>
      </c>
      <c r="AL15" s="799" t="s">
        <v>213</v>
      </c>
      <c r="AM15" s="71"/>
      <c r="AN15" s="71"/>
      <c r="AO15" s="71"/>
      <c r="AP15" s="71"/>
      <c r="AQ15" s="71"/>
      <c r="AR15" s="71"/>
      <c r="AS15" s="71"/>
      <c r="AT15" s="71"/>
      <c r="AU15" s="71"/>
      <c r="AV15" s="71"/>
      <c r="AW15" s="71"/>
      <c r="AX15" s="71"/>
      <c r="AY15" s="71"/>
      <c r="AZ15" s="71"/>
      <c r="BA15" s="71"/>
      <c r="BB15" s="71"/>
      <c r="BC15" s="71"/>
      <c r="BD15" s="71"/>
      <c r="BE15" s="20">
        <v>2</v>
      </c>
      <c r="BF15" s="20">
        <v>2</v>
      </c>
      <c r="BG15" s="20">
        <v>2</v>
      </c>
      <c r="BH15" s="20">
        <v>2</v>
      </c>
      <c r="BI15" s="20">
        <v>2</v>
      </c>
      <c r="BJ15" s="20">
        <v>1</v>
      </c>
      <c r="BK15" s="20">
        <v>2</v>
      </c>
      <c r="BL15" s="20">
        <v>2</v>
      </c>
      <c r="BM15" s="20">
        <v>2</v>
      </c>
      <c r="BN15" s="20">
        <v>1</v>
      </c>
      <c r="BO15" s="20">
        <v>2</v>
      </c>
      <c r="BP15" s="20">
        <v>2</v>
      </c>
      <c r="BQ15" s="20">
        <v>2</v>
      </c>
      <c r="BR15" s="20">
        <v>2</v>
      </c>
      <c r="BS15" s="20">
        <v>2</v>
      </c>
      <c r="BT15" s="20">
        <v>2</v>
      </c>
      <c r="BU15" s="20">
        <v>2</v>
      </c>
      <c r="BV15" s="20"/>
      <c r="BW15" s="20"/>
      <c r="BX15" s="20"/>
      <c r="BY15" s="20">
        <v>1</v>
      </c>
      <c r="BZ15" s="21">
        <f>COUNTIF($BE15:$BY15,2)</f>
        <v>15</v>
      </c>
      <c r="CA15" s="22">
        <f>BZ15/COUNTA($BE15:$BY15)</f>
        <v>0.83333333333333337</v>
      </c>
      <c r="CB15" s="21">
        <f>COUNTIF($BE15:$BY15,1)</f>
        <v>3</v>
      </c>
      <c r="CC15" s="22">
        <f>CB15/COUNTA($BE15:$BY15)</f>
        <v>0.16666666666666666</v>
      </c>
      <c r="CD15" s="21">
        <f>COUNTIF($BE15:$BY15,0)</f>
        <v>0</v>
      </c>
      <c r="CE15" s="22">
        <f>CD15/COUNTA($BE15:$BY15)</f>
        <v>0</v>
      </c>
      <c r="CF15" s="21">
        <f>(((BZ15*2)+(CB15*1)+(CD15*0)))/COUNTA($BE15:$BY15)</f>
        <v>1.8333333333333333</v>
      </c>
      <c r="CG15" s="427" t="str">
        <f>IF(CF15&gt;=1.6,"Đạt mục tiêu",IF(CF15&gt;=1,"Cần cố gắng","Chưa đạt"))</f>
        <v>Đạt mục tiêu</v>
      </c>
    </row>
    <row r="16" spans="1:85" s="817" customFormat="1" ht="150" hidden="1" customHeight="1">
      <c r="A16" s="19">
        <v>8</v>
      </c>
      <c r="B16" s="451">
        <v>8</v>
      </c>
      <c r="C16" s="67" t="s">
        <v>27</v>
      </c>
      <c r="D16" s="68" t="s">
        <v>14</v>
      </c>
      <c r="E16" s="69" t="s">
        <v>273</v>
      </c>
      <c r="F16" s="8" t="s">
        <v>17</v>
      </c>
      <c r="G16" s="69" t="s">
        <v>299</v>
      </c>
      <c r="H16" s="70" t="s">
        <v>1398</v>
      </c>
      <c r="I16" s="20" t="s">
        <v>212</v>
      </c>
      <c r="J16" s="10" t="s">
        <v>11</v>
      </c>
      <c r="K16" s="71"/>
      <c r="L16" s="71"/>
      <c r="M16" s="71"/>
      <c r="N16" s="71"/>
      <c r="O16" s="71"/>
      <c r="P16" s="71" t="s">
        <v>16</v>
      </c>
      <c r="Q16" s="71"/>
      <c r="R16" s="71"/>
      <c r="S16" s="71"/>
      <c r="T16" s="71"/>
      <c r="U16" s="66">
        <f t="shared" si="3"/>
        <v>1</v>
      </c>
      <c r="V16" s="71"/>
      <c r="W16" s="71"/>
      <c r="X16" s="71"/>
      <c r="Y16" s="71"/>
      <c r="Z16" s="71"/>
      <c r="AA16" s="71"/>
      <c r="AB16" s="71"/>
      <c r="AC16" s="71"/>
      <c r="AD16" s="71"/>
      <c r="AE16" s="71"/>
      <c r="AF16" s="71"/>
      <c r="AG16" s="72"/>
      <c r="AH16" s="71"/>
      <c r="AI16" s="71"/>
      <c r="AJ16" s="71"/>
      <c r="AK16" s="71"/>
      <c r="AL16" s="71"/>
      <c r="AM16" s="71"/>
      <c r="AN16" s="71"/>
      <c r="AO16" s="71"/>
      <c r="AP16" s="71"/>
      <c r="AQ16" s="71" t="s">
        <v>213</v>
      </c>
      <c r="AR16" s="71" t="s">
        <v>213</v>
      </c>
      <c r="AS16" s="71" t="s">
        <v>213</v>
      </c>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3"/>
      <c r="BS16" s="73"/>
      <c r="BT16" s="73"/>
      <c r="BU16" s="71"/>
      <c r="BV16" s="71"/>
      <c r="BW16" s="71"/>
      <c r="BX16" s="71"/>
      <c r="BY16" s="71"/>
      <c r="BZ16" s="71"/>
      <c r="CA16" s="71"/>
      <c r="CB16" s="71"/>
      <c r="CC16" s="71"/>
      <c r="CD16" s="71"/>
      <c r="CE16" s="71"/>
      <c r="CF16" s="71"/>
      <c r="CG16" s="71"/>
    </row>
    <row r="17" spans="1:90" s="817" customFormat="1" ht="162" hidden="1" customHeight="1">
      <c r="A17" s="19">
        <v>9</v>
      </c>
      <c r="B17" s="451">
        <v>9</v>
      </c>
      <c r="C17" s="67" t="s">
        <v>27</v>
      </c>
      <c r="D17" s="68" t="s">
        <v>14</v>
      </c>
      <c r="E17" s="69" t="s">
        <v>273</v>
      </c>
      <c r="F17" s="8" t="s">
        <v>17</v>
      </c>
      <c r="G17" s="69" t="s">
        <v>300</v>
      </c>
      <c r="H17" s="70" t="s">
        <v>1208</v>
      </c>
      <c r="I17" s="20" t="s">
        <v>212</v>
      </c>
      <c r="J17" s="10" t="s">
        <v>11</v>
      </c>
      <c r="K17" s="71"/>
      <c r="L17" s="71"/>
      <c r="M17" s="71"/>
      <c r="N17" s="71"/>
      <c r="O17" s="71" t="s">
        <v>16</v>
      </c>
      <c r="P17" s="71"/>
      <c r="Q17" s="71"/>
      <c r="R17" s="71"/>
      <c r="S17" s="71"/>
      <c r="T17" s="71"/>
      <c r="U17" s="66">
        <f t="shared" si="3"/>
        <v>1</v>
      </c>
      <c r="V17" s="71"/>
      <c r="W17" s="71"/>
      <c r="X17" s="71"/>
      <c r="Y17" s="71"/>
      <c r="Z17" s="71"/>
      <c r="AA17" s="71"/>
      <c r="AB17" s="71"/>
      <c r="AC17" s="71"/>
      <c r="AD17" s="71"/>
      <c r="AE17" s="71"/>
      <c r="AF17" s="71"/>
      <c r="AG17" s="72"/>
      <c r="AH17" s="71"/>
      <c r="AI17" s="71"/>
      <c r="AJ17" s="71"/>
      <c r="AK17" s="71"/>
      <c r="AL17" s="71"/>
      <c r="AM17" s="71" t="s">
        <v>213</v>
      </c>
      <c r="AN17" s="71" t="s">
        <v>213</v>
      </c>
      <c r="AO17" s="71" t="s">
        <v>213</v>
      </c>
      <c r="AP17" s="71" t="s">
        <v>213</v>
      </c>
      <c r="AQ17" s="71"/>
      <c r="AR17" s="71"/>
      <c r="AS17" s="71"/>
      <c r="AT17" s="71"/>
      <c r="AU17" s="71"/>
      <c r="AV17" s="71"/>
      <c r="AW17" s="71"/>
      <c r="AX17" s="71"/>
      <c r="AY17" s="71"/>
      <c r="AZ17" s="71"/>
      <c r="BA17" s="71"/>
      <c r="BB17" s="71"/>
      <c r="BC17" s="71"/>
      <c r="BD17" s="71"/>
      <c r="BE17" s="79">
        <v>2</v>
      </c>
      <c r="BF17" s="79">
        <v>2</v>
      </c>
      <c r="BG17" s="79">
        <v>2</v>
      </c>
      <c r="BH17" s="79">
        <v>1</v>
      </c>
      <c r="BI17" s="79">
        <v>2</v>
      </c>
      <c r="BJ17" s="79">
        <v>2</v>
      </c>
      <c r="BK17" s="79">
        <v>2</v>
      </c>
      <c r="BL17" s="79">
        <v>2</v>
      </c>
      <c r="BM17" s="79">
        <v>2</v>
      </c>
      <c r="BN17" s="79">
        <v>2</v>
      </c>
      <c r="BO17" s="79">
        <v>2</v>
      </c>
      <c r="BP17" s="79">
        <v>2</v>
      </c>
      <c r="BQ17" s="79">
        <v>1</v>
      </c>
      <c r="BR17" s="79">
        <v>1</v>
      </c>
      <c r="BS17" s="79">
        <v>1</v>
      </c>
      <c r="BT17" s="79">
        <v>2</v>
      </c>
      <c r="BU17" s="79">
        <v>2</v>
      </c>
      <c r="BV17" s="79"/>
      <c r="BW17" s="79"/>
      <c r="BX17" s="79"/>
      <c r="BY17" s="79">
        <v>1</v>
      </c>
      <c r="BZ17" s="821">
        <f>COUNTIF($BE17:$BY17,2)</f>
        <v>13</v>
      </c>
      <c r="CA17" s="81">
        <f>BZ17/COUNTA($BE17:$BY17)</f>
        <v>0.72222222222222221</v>
      </c>
      <c r="CB17" s="821">
        <f>COUNTIF($BE17:$BY17,1)</f>
        <v>5</v>
      </c>
      <c r="CC17" s="81">
        <f>CB17/COUNTA($BE17:$BY17)</f>
        <v>0.27777777777777779</v>
      </c>
      <c r="CD17" s="821">
        <f>COUNTIF($BE17:$BY17,0)</f>
        <v>0</v>
      </c>
      <c r="CE17" s="81">
        <f>CD17/COUNTA($BE17:$BY17)</f>
        <v>0</v>
      </c>
      <c r="CF17" s="821">
        <f>(((BZ17*2)+(CB17*1)+(CD17*0)))/COUNTA($BE17:$BY17)</f>
        <v>1.7222222222222223</v>
      </c>
      <c r="CG17" s="822" t="str">
        <f t="shared" ref="CG17" si="5">IF(CF17&gt;=1.6,"Đạt mục tiêu",IF(CF17&gt;=1,"Cần cố gắng","Chưa đạt"))</f>
        <v>Đạt mục tiêu</v>
      </c>
    </row>
    <row r="18" spans="1:90" s="817" customFormat="1" ht="156.75" hidden="1" customHeight="1">
      <c r="A18" s="19">
        <v>10</v>
      </c>
      <c r="B18" s="451"/>
      <c r="C18" s="67" t="s">
        <v>27</v>
      </c>
      <c r="D18" s="68" t="s">
        <v>14</v>
      </c>
      <c r="E18" s="67" t="s">
        <v>27</v>
      </c>
      <c r="F18" s="8"/>
      <c r="G18" s="69" t="s">
        <v>301</v>
      </c>
      <c r="H18" s="70" t="s">
        <v>294</v>
      </c>
      <c r="I18" s="20"/>
      <c r="J18" s="10"/>
      <c r="K18" s="71"/>
      <c r="L18" s="71"/>
      <c r="M18" s="71"/>
      <c r="N18" s="71"/>
      <c r="O18" s="71"/>
      <c r="P18" s="71"/>
      <c r="Q18" s="71" t="s">
        <v>16</v>
      </c>
      <c r="R18" s="71"/>
      <c r="S18" s="71"/>
      <c r="T18" s="71"/>
      <c r="U18" s="66"/>
      <c r="V18" s="71"/>
      <c r="W18" s="71"/>
      <c r="X18" s="71"/>
      <c r="Y18" s="71"/>
      <c r="Z18" s="71"/>
      <c r="AA18" s="71"/>
      <c r="AB18" s="71"/>
      <c r="AC18" s="71"/>
      <c r="AD18" s="71"/>
      <c r="AE18" s="71"/>
      <c r="AF18" s="71"/>
      <c r="AG18" s="72"/>
      <c r="AH18" s="71"/>
      <c r="AI18" s="71"/>
      <c r="AJ18" s="71"/>
      <c r="AK18" s="71"/>
      <c r="AL18" s="71"/>
      <c r="AM18" s="71"/>
      <c r="AN18" s="71"/>
      <c r="AO18" s="71"/>
      <c r="AP18" s="71"/>
      <c r="AQ18" s="71"/>
      <c r="AR18" s="71"/>
      <c r="AS18" s="71"/>
      <c r="AT18" s="71" t="s">
        <v>213</v>
      </c>
      <c r="AU18" s="71" t="s">
        <v>213</v>
      </c>
      <c r="AV18" s="71" t="s">
        <v>213</v>
      </c>
      <c r="AW18" s="71" t="s">
        <v>213</v>
      </c>
      <c r="AX18" s="71"/>
      <c r="AY18" s="71"/>
      <c r="AZ18" s="71"/>
      <c r="BA18" s="71"/>
      <c r="BB18" s="71"/>
      <c r="BC18" s="71"/>
      <c r="BD18" s="71"/>
      <c r="BE18" s="71"/>
      <c r="BF18" s="71"/>
      <c r="BG18" s="71"/>
      <c r="BH18" s="71"/>
      <c r="BI18" s="71"/>
      <c r="BJ18" s="71"/>
      <c r="BK18" s="71"/>
      <c r="BL18" s="71"/>
      <c r="BM18" s="71"/>
      <c r="BN18" s="71"/>
      <c r="BO18" s="71"/>
      <c r="BP18" s="71"/>
      <c r="BQ18" s="71"/>
      <c r="BR18" s="73"/>
      <c r="BS18" s="73"/>
      <c r="BT18" s="73"/>
      <c r="BU18" s="71"/>
      <c r="BV18" s="71"/>
      <c r="BW18" s="71"/>
      <c r="BX18" s="71"/>
      <c r="BY18" s="71"/>
      <c r="BZ18" s="71"/>
      <c r="CA18" s="71"/>
      <c r="CB18" s="71"/>
      <c r="CC18" s="71"/>
      <c r="CD18" s="71"/>
      <c r="CE18" s="71"/>
      <c r="CF18" s="71"/>
      <c r="CG18" s="71"/>
    </row>
    <row r="19" spans="1:90" s="184" customFormat="1" ht="194.25" hidden="1" customHeight="1">
      <c r="A19" s="171">
        <v>10</v>
      </c>
      <c r="B19" s="451">
        <v>10</v>
      </c>
      <c r="C19" s="179" t="s">
        <v>27</v>
      </c>
      <c r="D19" s="68" t="s">
        <v>14</v>
      </c>
      <c r="E19" s="179" t="s">
        <v>27</v>
      </c>
      <c r="F19" s="8" t="s">
        <v>17</v>
      </c>
      <c r="G19" s="180" t="s">
        <v>301</v>
      </c>
      <c r="H19" s="181" t="s">
        <v>1416</v>
      </c>
      <c r="I19" s="20" t="s">
        <v>212</v>
      </c>
      <c r="J19" s="10" t="s">
        <v>11</v>
      </c>
      <c r="K19" s="71"/>
      <c r="L19" s="71"/>
      <c r="M19" s="71"/>
      <c r="N19" s="71"/>
      <c r="O19" s="71"/>
      <c r="P19" s="71"/>
      <c r="Q19" s="71"/>
      <c r="R19" s="182" t="s">
        <v>16</v>
      </c>
      <c r="S19" s="71"/>
      <c r="T19" s="71"/>
      <c r="U19" s="66">
        <f t="shared" si="3"/>
        <v>1</v>
      </c>
      <c r="V19" s="71"/>
      <c r="W19" s="71"/>
      <c r="X19" s="71"/>
      <c r="Y19" s="71"/>
      <c r="Z19" s="71"/>
      <c r="AA19" s="71"/>
      <c r="AB19" s="71"/>
      <c r="AC19" s="71"/>
      <c r="AD19" s="71"/>
      <c r="AE19" s="71"/>
      <c r="AF19" s="71"/>
      <c r="AG19" s="72"/>
      <c r="AH19" s="71"/>
      <c r="AI19" s="71"/>
      <c r="AJ19" s="71"/>
      <c r="AK19" s="71"/>
      <c r="AL19" s="71"/>
      <c r="AM19" s="71"/>
      <c r="AN19" s="71"/>
      <c r="AO19" s="71"/>
      <c r="AP19" s="71"/>
      <c r="AQ19" s="71"/>
      <c r="AR19" s="71"/>
      <c r="AS19" s="71"/>
      <c r="AT19" s="71"/>
      <c r="AU19" s="71"/>
      <c r="AV19" s="71"/>
      <c r="AW19" s="71"/>
      <c r="AX19" s="182" t="s">
        <v>213</v>
      </c>
      <c r="AY19" s="182" t="s">
        <v>213</v>
      </c>
      <c r="AZ19" s="71"/>
      <c r="BA19" s="71"/>
      <c r="BB19" s="71"/>
      <c r="BC19" s="71"/>
      <c r="BD19" s="71"/>
      <c r="BE19" s="71"/>
      <c r="BF19" s="71"/>
      <c r="BG19" s="71"/>
      <c r="BH19" s="71"/>
      <c r="BI19" s="71"/>
      <c r="BJ19" s="71"/>
      <c r="BK19" s="71"/>
      <c r="BL19" s="71"/>
      <c r="BM19" s="71"/>
      <c r="BN19" s="71"/>
      <c r="BO19" s="71"/>
      <c r="BP19" s="71"/>
      <c r="BQ19" s="71"/>
      <c r="BR19" s="73"/>
      <c r="BS19" s="73"/>
      <c r="BT19" s="73"/>
      <c r="BU19" s="71"/>
      <c r="BV19" s="71"/>
      <c r="BW19" s="71"/>
      <c r="BX19" s="71"/>
      <c r="BY19" s="71"/>
      <c r="BZ19" s="71"/>
      <c r="CA19" s="71"/>
      <c r="CB19" s="71"/>
      <c r="CC19" s="71"/>
      <c r="CD19" s="71"/>
      <c r="CE19" s="71"/>
      <c r="CF19" s="71"/>
      <c r="CG19" s="71"/>
      <c r="CH19" s="817"/>
      <c r="CI19" s="817"/>
      <c r="CJ19" s="817"/>
      <c r="CK19" s="817"/>
      <c r="CL19" s="817"/>
    </row>
    <row r="20" spans="1:90" s="184" customFormat="1" ht="161.25" customHeight="1">
      <c r="A20" s="171">
        <v>11</v>
      </c>
      <c r="B20" s="451">
        <v>11</v>
      </c>
      <c r="C20" s="179" t="s">
        <v>27</v>
      </c>
      <c r="D20" s="68" t="s">
        <v>14</v>
      </c>
      <c r="E20" s="179" t="s">
        <v>27</v>
      </c>
      <c r="F20" s="8" t="s">
        <v>17</v>
      </c>
      <c r="G20" s="69" t="s">
        <v>302</v>
      </c>
      <c r="H20" s="181" t="s">
        <v>1422</v>
      </c>
      <c r="I20" s="20" t="s">
        <v>212</v>
      </c>
      <c r="J20" s="10" t="s">
        <v>11</v>
      </c>
      <c r="K20" s="71"/>
      <c r="L20" s="71"/>
      <c r="M20" s="71"/>
      <c r="N20" s="71"/>
      <c r="O20" s="71"/>
      <c r="P20" s="71"/>
      <c r="Q20" s="71"/>
      <c r="R20" s="71"/>
      <c r="S20" s="182" t="s">
        <v>16</v>
      </c>
      <c r="T20" s="71"/>
      <c r="U20" s="66">
        <f t="shared" si="3"/>
        <v>1</v>
      </c>
      <c r="V20" s="71"/>
      <c r="W20" s="71"/>
      <c r="X20" s="71"/>
      <c r="Y20" s="71"/>
      <c r="Z20" s="71"/>
      <c r="AA20" s="71"/>
      <c r="AB20" s="71"/>
      <c r="AC20" s="71"/>
      <c r="AD20" s="71"/>
      <c r="AE20" s="71"/>
      <c r="AF20" s="71"/>
      <c r="AG20" s="72"/>
      <c r="AH20" s="71"/>
      <c r="AI20" s="71"/>
      <c r="AJ20" s="71"/>
      <c r="AK20" s="71"/>
      <c r="AL20" s="71"/>
      <c r="AM20" s="71"/>
      <c r="AN20" s="71"/>
      <c r="AO20" s="71"/>
      <c r="AP20" s="71"/>
      <c r="AQ20" s="71"/>
      <c r="AR20" s="71"/>
      <c r="AS20" s="71"/>
      <c r="AT20" s="71"/>
      <c r="AU20" s="71"/>
      <c r="AV20" s="71"/>
      <c r="AW20" s="71"/>
      <c r="AX20" s="71"/>
      <c r="AY20" s="71"/>
      <c r="AZ20" s="183" t="s">
        <v>213</v>
      </c>
      <c r="BA20" s="183" t="s">
        <v>213</v>
      </c>
      <c r="BB20" s="183" t="s">
        <v>213</v>
      </c>
      <c r="BC20" s="71"/>
      <c r="BD20" s="71"/>
      <c r="BE20" s="71"/>
      <c r="BF20" s="71"/>
      <c r="BG20" s="71"/>
      <c r="BH20" s="71"/>
      <c r="BI20" s="71"/>
      <c r="BJ20" s="71"/>
      <c r="BK20" s="71"/>
      <c r="BL20" s="71"/>
      <c r="BM20" s="71"/>
      <c r="BN20" s="71"/>
      <c r="BO20" s="71"/>
      <c r="BP20" s="71"/>
      <c r="BQ20" s="71"/>
      <c r="BR20" s="73"/>
      <c r="BS20" s="73"/>
      <c r="BT20" s="73"/>
      <c r="BU20" s="71"/>
      <c r="BV20" s="71"/>
      <c r="BW20" s="71"/>
      <c r="BX20" s="71"/>
      <c r="BY20" s="71"/>
      <c r="BZ20" s="71"/>
      <c r="CA20" s="71"/>
      <c r="CB20" s="71"/>
      <c r="CC20" s="71"/>
      <c r="CD20" s="71"/>
      <c r="CE20" s="71"/>
      <c r="CF20" s="71"/>
      <c r="CG20" s="71"/>
    </row>
    <row r="21" spans="1:90" s="817" customFormat="1" ht="409.5" hidden="1">
      <c r="A21" s="19">
        <v>12</v>
      </c>
      <c r="B21" s="451">
        <v>12</v>
      </c>
      <c r="C21" s="67" t="s">
        <v>27</v>
      </c>
      <c r="D21" s="68" t="s">
        <v>14</v>
      </c>
      <c r="E21" s="67" t="s">
        <v>27</v>
      </c>
      <c r="F21" s="8" t="s">
        <v>17</v>
      </c>
      <c r="G21" s="69" t="s">
        <v>303</v>
      </c>
      <c r="H21" s="70" t="s">
        <v>954</v>
      </c>
      <c r="I21" s="20" t="s">
        <v>212</v>
      </c>
      <c r="J21" s="10" t="s">
        <v>11</v>
      </c>
      <c r="K21" s="71"/>
      <c r="L21" s="71"/>
      <c r="M21" s="71"/>
      <c r="N21" s="71"/>
      <c r="O21" s="71"/>
      <c r="P21" s="71"/>
      <c r="Q21" s="71"/>
      <c r="R21" s="71"/>
      <c r="S21" s="71"/>
      <c r="T21" s="71" t="s">
        <v>16</v>
      </c>
      <c r="U21" s="66">
        <f t="shared" si="3"/>
        <v>1</v>
      </c>
      <c r="V21" s="71"/>
      <c r="W21" s="71"/>
      <c r="X21" s="71"/>
      <c r="Y21" s="71"/>
      <c r="Z21" s="71"/>
      <c r="AA21" s="71"/>
      <c r="AB21" s="71"/>
      <c r="AC21" s="71"/>
      <c r="AD21" s="71"/>
      <c r="AE21" s="71"/>
      <c r="AF21" s="71"/>
      <c r="AG21" s="72"/>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3"/>
      <c r="BS21" s="73"/>
      <c r="BT21" s="73"/>
      <c r="BU21" s="71"/>
      <c r="BV21" s="71"/>
      <c r="BW21" s="71"/>
      <c r="BX21" s="71"/>
      <c r="BY21" s="71"/>
      <c r="BZ21" s="71"/>
      <c r="CA21" s="71"/>
      <c r="CB21" s="71"/>
      <c r="CC21" s="71"/>
      <c r="CD21" s="71"/>
      <c r="CE21" s="71"/>
      <c r="CF21" s="71"/>
      <c r="CG21" s="71"/>
    </row>
    <row r="22" spans="1:90" s="776" customFormat="1" ht="15.75" hidden="1">
      <c r="A22" s="783">
        <v>13</v>
      </c>
      <c r="B22" s="451">
        <v>13</v>
      </c>
      <c r="C22" s="1367" t="s">
        <v>29</v>
      </c>
      <c r="D22" s="1368"/>
      <c r="E22" s="1369"/>
      <c r="F22" s="6" t="s">
        <v>316</v>
      </c>
      <c r="G22" s="6" t="s">
        <v>316</v>
      </c>
      <c r="H22" s="11" t="s">
        <v>316</v>
      </c>
      <c r="I22" s="6" t="s">
        <v>316</v>
      </c>
      <c r="J22" s="6" t="s">
        <v>316</v>
      </c>
      <c r="K22" s="507" t="s">
        <v>316</v>
      </c>
      <c r="L22" s="6" t="s">
        <v>316</v>
      </c>
      <c r="M22" s="6" t="s">
        <v>316</v>
      </c>
      <c r="N22" s="11" t="s">
        <v>316</v>
      </c>
      <c r="O22" s="6" t="s">
        <v>316</v>
      </c>
      <c r="P22" s="6" t="s">
        <v>316</v>
      </c>
      <c r="Q22" s="6" t="s">
        <v>316</v>
      </c>
      <c r="R22" s="6"/>
      <c r="S22" s="6" t="s">
        <v>316</v>
      </c>
      <c r="T22" s="6" t="s">
        <v>316</v>
      </c>
      <c r="U22" s="6" t="s">
        <v>316</v>
      </c>
      <c r="V22" s="6" t="s">
        <v>316</v>
      </c>
      <c r="W22" s="6" t="s">
        <v>316</v>
      </c>
      <c r="X22" s="6" t="s">
        <v>316</v>
      </c>
      <c r="Y22" s="6" t="s">
        <v>316</v>
      </c>
      <c r="Z22" s="6" t="s">
        <v>316</v>
      </c>
      <c r="AA22" s="6" t="s">
        <v>316</v>
      </c>
      <c r="AB22" s="6" t="s">
        <v>316</v>
      </c>
      <c r="AC22" s="6" t="s">
        <v>316</v>
      </c>
      <c r="AD22" s="6" t="s">
        <v>316</v>
      </c>
      <c r="AE22" s="6" t="s">
        <v>316</v>
      </c>
      <c r="AF22" s="6" t="s">
        <v>316</v>
      </c>
      <c r="AG22" s="6" t="s">
        <v>316</v>
      </c>
      <c r="AH22" s="11" t="s">
        <v>316</v>
      </c>
      <c r="AI22" s="11" t="s">
        <v>316</v>
      </c>
      <c r="AJ22" s="11" t="s">
        <v>316</v>
      </c>
      <c r="AK22" s="11" t="s">
        <v>316</v>
      </c>
      <c r="AL22" s="11" t="s">
        <v>316</v>
      </c>
      <c r="AM22" s="6" t="s">
        <v>316</v>
      </c>
      <c r="AN22" s="6" t="s">
        <v>316</v>
      </c>
      <c r="AO22" s="6" t="s">
        <v>316</v>
      </c>
      <c r="AP22" s="6" t="s">
        <v>316</v>
      </c>
      <c r="AQ22" s="6"/>
      <c r="AR22" s="6"/>
      <c r="AS22" s="6" t="s">
        <v>316</v>
      </c>
      <c r="AT22" s="6" t="s">
        <v>316</v>
      </c>
      <c r="AU22" s="6" t="s">
        <v>316</v>
      </c>
      <c r="AV22" s="6" t="s">
        <v>316</v>
      </c>
      <c r="AW22" s="6" t="s">
        <v>316</v>
      </c>
      <c r="AX22" s="6"/>
      <c r="AY22" s="6"/>
      <c r="AZ22" s="6" t="s">
        <v>316</v>
      </c>
      <c r="BA22" s="6"/>
      <c r="BB22" s="6"/>
      <c r="BC22" s="6"/>
      <c r="BD22" s="6" t="s">
        <v>316</v>
      </c>
      <c r="BE22" s="507" t="s">
        <v>316</v>
      </c>
      <c r="BF22" s="507" t="s">
        <v>316</v>
      </c>
      <c r="BG22" s="507" t="s">
        <v>316</v>
      </c>
      <c r="BH22" s="507" t="s">
        <v>316</v>
      </c>
      <c r="BI22" s="507" t="s">
        <v>316</v>
      </c>
      <c r="BJ22" s="507" t="s">
        <v>316</v>
      </c>
      <c r="BK22" s="507" t="s">
        <v>316</v>
      </c>
      <c r="BL22" s="507" t="s">
        <v>316</v>
      </c>
      <c r="BM22" s="507" t="s">
        <v>316</v>
      </c>
      <c r="BN22" s="507" t="s">
        <v>316</v>
      </c>
      <c r="BO22" s="507" t="s">
        <v>316</v>
      </c>
      <c r="BP22" s="507" t="s">
        <v>316</v>
      </c>
      <c r="BQ22" s="507" t="s">
        <v>316</v>
      </c>
      <c r="BR22" s="507" t="s">
        <v>316</v>
      </c>
      <c r="BS22" s="507" t="s">
        <v>316</v>
      </c>
      <c r="BT22" s="507" t="s">
        <v>316</v>
      </c>
      <c r="BU22" s="507" t="s">
        <v>316</v>
      </c>
      <c r="BV22" s="507"/>
      <c r="BW22" s="507"/>
      <c r="BX22" s="507"/>
      <c r="BY22" s="507" t="s">
        <v>316</v>
      </c>
      <c r="BZ22" s="821">
        <f>COUNTIF($BE22:$BY22,2)</f>
        <v>0</v>
      </c>
      <c r="CA22" s="508" t="s">
        <v>316</v>
      </c>
      <c r="CB22" s="507" t="s">
        <v>316</v>
      </c>
      <c r="CC22" s="508" t="s">
        <v>316</v>
      </c>
      <c r="CD22" s="507" t="s">
        <v>316</v>
      </c>
      <c r="CE22" s="507" t="s">
        <v>316</v>
      </c>
      <c r="CF22" s="507" t="s">
        <v>316</v>
      </c>
      <c r="CG22" s="508" t="s">
        <v>316</v>
      </c>
    </row>
    <row r="23" spans="1:90" s="776" customFormat="1" ht="15.75" hidden="1">
      <c r="A23" s="783">
        <v>14</v>
      </c>
      <c r="B23" s="451">
        <v>14</v>
      </c>
      <c r="C23" s="1367" t="s">
        <v>32</v>
      </c>
      <c r="D23" s="1368"/>
      <c r="E23" s="1369"/>
      <c r="F23" s="6" t="s">
        <v>316</v>
      </c>
      <c r="G23" s="6" t="s">
        <v>316</v>
      </c>
      <c r="H23" s="11" t="s">
        <v>316</v>
      </c>
      <c r="I23" s="6" t="s">
        <v>316</v>
      </c>
      <c r="J23" s="6" t="s">
        <v>316</v>
      </c>
      <c r="K23" s="507" t="s">
        <v>316</v>
      </c>
      <c r="L23" s="6" t="s">
        <v>316</v>
      </c>
      <c r="M23" s="6" t="s">
        <v>316</v>
      </c>
      <c r="N23" s="11" t="s">
        <v>316</v>
      </c>
      <c r="O23" s="6" t="s">
        <v>316</v>
      </c>
      <c r="P23" s="6" t="s">
        <v>316</v>
      </c>
      <c r="Q23" s="6" t="s">
        <v>316</v>
      </c>
      <c r="R23" s="6"/>
      <c r="S23" s="6" t="s">
        <v>316</v>
      </c>
      <c r="T23" s="6" t="s">
        <v>316</v>
      </c>
      <c r="U23" s="6" t="s">
        <v>316</v>
      </c>
      <c r="V23" s="6" t="s">
        <v>316</v>
      </c>
      <c r="W23" s="6" t="s">
        <v>316</v>
      </c>
      <c r="X23" s="6" t="s">
        <v>316</v>
      </c>
      <c r="Y23" s="6" t="s">
        <v>316</v>
      </c>
      <c r="Z23" s="6" t="s">
        <v>316</v>
      </c>
      <c r="AA23" s="6" t="s">
        <v>316</v>
      </c>
      <c r="AB23" s="6" t="s">
        <v>316</v>
      </c>
      <c r="AC23" s="6" t="s">
        <v>316</v>
      </c>
      <c r="AD23" s="6" t="s">
        <v>316</v>
      </c>
      <c r="AE23" s="6" t="s">
        <v>316</v>
      </c>
      <c r="AF23" s="6" t="s">
        <v>316</v>
      </c>
      <c r="AG23" s="6" t="s">
        <v>316</v>
      </c>
      <c r="AH23" s="11" t="s">
        <v>316</v>
      </c>
      <c r="AI23" s="11" t="s">
        <v>316</v>
      </c>
      <c r="AJ23" s="11" t="s">
        <v>316</v>
      </c>
      <c r="AK23" s="11" t="s">
        <v>316</v>
      </c>
      <c r="AL23" s="11" t="s">
        <v>316</v>
      </c>
      <c r="AM23" s="6" t="s">
        <v>316</v>
      </c>
      <c r="AN23" s="6" t="s">
        <v>316</v>
      </c>
      <c r="AO23" s="6" t="s">
        <v>316</v>
      </c>
      <c r="AP23" s="6" t="s">
        <v>316</v>
      </c>
      <c r="AQ23" s="6"/>
      <c r="AR23" s="6"/>
      <c r="AS23" s="6" t="s">
        <v>316</v>
      </c>
      <c r="AT23" s="6" t="s">
        <v>316</v>
      </c>
      <c r="AU23" s="6" t="s">
        <v>316</v>
      </c>
      <c r="AV23" s="6" t="s">
        <v>316</v>
      </c>
      <c r="AW23" s="6" t="s">
        <v>316</v>
      </c>
      <c r="AX23" s="6"/>
      <c r="AY23" s="6"/>
      <c r="AZ23" s="6" t="s">
        <v>316</v>
      </c>
      <c r="BA23" s="6"/>
      <c r="BB23" s="6"/>
      <c r="BC23" s="6"/>
      <c r="BD23" s="6" t="s">
        <v>316</v>
      </c>
      <c r="BE23" s="507" t="s">
        <v>316</v>
      </c>
      <c r="BF23" s="507" t="s">
        <v>316</v>
      </c>
      <c r="BG23" s="507" t="s">
        <v>316</v>
      </c>
      <c r="BH23" s="507" t="s">
        <v>316</v>
      </c>
      <c r="BI23" s="507" t="s">
        <v>316</v>
      </c>
      <c r="BJ23" s="507" t="s">
        <v>316</v>
      </c>
      <c r="BK23" s="507" t="s">
        <v>316</v>
      </c>
      <c r="BL23" s="507" t="s">
        <v>316</v>
      </c>
      <c r="BM23" s="507" t="s">
        <v>316</v>
      </c>
      <c r="BN23" s="507" t="s">
        <v>316</v>
      </c>
      <c r="BO23" s="507" t="s">
        <v>316</v>
      </c>
      <c r="BP23" s="507" t="s">
        <v>316</v>
      </c>
      <c r="BQ23" s="507" t="s">
        <v>316</v>
      </c>
      <c r="BR23" s="507" t="s">
        <v>316</v>
      </c>
      <c r="BS23" s="507" t="s">
        <v>316</v>
      </c>
      <c r="BT23" s="507" t="s">
        <v>316</v>
      </c>
      <c r="BU23" s="507" t="s">
        <v>316</v>
      </c>
      <c r="BV23" s="507"/>
      <c r="BW23" s="507"/>
      <c r="BX23" s="507"/>
      <c r="BY23" s="507" t="s">
        <v>316</v>
      </c>
      <c r="BZ23" s="821">
        <f>COUNTIF($BE23:$BY23,2)</f>
        <v>0</v>
      </c>
      <c r="CA23" s="508" t="s">
        <v>316</v>
      </c>
      <c r="CB23" s="507" t="s">
        <v>316</v>
      </c>
      <c r="CC23" s="508" t="s">
        <v>316</v>
      </c>
      <c r="CD23" s="507" t="s">
        <v>316</v>
      </c>
      <c r="CE23" s="507" t="s">
        <v>316</v>
      </c>
      <c r="CF23" s="507" t="s">
        <v>316</v>
      </c>
      <c r="CG23" s="508" t="s">
        <v>316</v>
      </c>
    </row>
    <row r="24" spans="1:90" s="776" customFormat="1" ht="409.5" hidden="1">
      <c r="A24" s="802">
        <v>15</v>
      </c>
      <c r="B24" s="451">
        <v>15</v>
      </c>
      <c r="C24" s="402" t="s">
        <v>545</v>
      </c>
      <c r="D24" s="77" t="s">
        <v>15</v>
      </c>
      <c r="E24" s="78" t="s">
        <v>546</v>
      </c>
      <c r="F24" s="77" t="s">
        <v>15</v>
      </c>
      <c r="G24" s="186" t="s">
        <v>554</v>
      </c>
      <c r="H24" s="179" t="s">
        <v>555</v>
      </c>
      <c r="I24" s="20" t="s">
        <v>212</v>
      </c>
      <c r="J24" s="10" t="s">
        <v>11</v>
      </c>
      <c r="K24" s="506" t="s">
        <v>16</v>
      </c>
      <c r="L24" s="71"/>
      <c r="M24" s="71"/>
      <c r="N24" s="71"/>
      <c r="O24" s="71"/>
      <c r="P24" s="71"/>
      <c r="Q24" s="71"/>
      <c r="R24" s="71"/>
      <c r="S24" s="71"/>
      <c r="T24" s="71"/>
      <c r="U24" s="66">
        <f t="shared" si="3"/>
        <v>1</v>
      </c>
      <c r="V24" s="183" t="s">
        <v>724</v>
      </c>
      <c r="W24" s="183" t="s">
        <v>727</v>
      </c>
      <c r="X24" s="183" t="s">
        <v>727</v>
      </c>
      <c r="Y24" s="183" t="s">
        <v>725</v>
      </c>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99" t="s">
        <v>281</v>
      </c>
      <c r="BF24" s="799" t="s">
        <v>281</v>
      </c>
      <c r="BG24" s="799" t="s">
        <v>1160</v>
      </c>
      <c r="BH24" s="799" t="s">
        <v>281</v>
      </c>
      <c r="BI24" s="799" t="s">
        <v>1160</v>
      </c>
      <c r="BJ24" s="799" t="s">
        <v>1160</v>
      </c>
      <c r="BK24" s="799" t="s">
        <v>1160</v>
      </c>
      <c r="BL24" s="799" t="s">
        <v>281</v>
      </c>
      <c r="BM24" s="799" t="s">
        <v>281</v>
      </c>
      <c r="BN24" s="799" t="s">
        <v>281</v>
      </c>
      <c r="BO24" s="799" t="s">
        <v>281</v>
      </c>
      <c r="BP24" s="799" t="s">
        <v>281</v>
      </c>
      <c r="BQ24" s="799" t="s">
        <v>281</v>
      </c>
      <c r="BR24" s="799" t="s">
        <v>281</v>
      </c>
      <c r="BS24" s="799" t="s">
        <v>281</v>
      </c>
      <c r="BT24" s="799" t="s">
        <v>281</v>
      </c>
      <c r="BU24" s="799" t="s">
        <v>281</v>
      </c>
      <c r="BV24" s="799"/>
      <c r="BW24" s="799"/>
      <c r="BX24" s="799"/>
      <c r="BY24" s="799" t="s">
        <v>281</v>
      </c>
      <c r="BZ24" s="783">
        <f>COUNTIF($BE24:$BY24,2)</f>
        <v>14</v>
      </c>
      <c r="CA24" s="510">
        <f>BZ24/COUNTA($BE24:$BY24)</f>
        <v>0.77777777777777779</v>
      </c>
      <c r="CB24" s="783">
        <f>COUNTIF($BE24:$BY24,1)</f>
        <v>4</v>
      </c>
      <c r="CC24" s="510">
        <f>CB24/COUNTA($BE24:$BY24)</f>
        <v>0.22222222222222221</v>
      </c>
      <c r="CD24" s="783">
        <f>COUNTIF($BE24:$BY24,0)</f>
        <v>0</v>
      </c>
      <c r="CE24" s="511">
        <f>CD24/COUNTA($BE24:$BY24)</f>
        <v>0</v>
      </c>
      <c r="CF24" s="783">
        <f>(((BZ24*2)+(CB24*1)+(CD24*0)))/COUNTA($BE24:$BY24)</f>
        <v>1.7777777777777777</v>
      </c>
      <c r="CG24" s="784" t="str">
        <f>IF(CF24&gt;=1.6,"Đạt mục tiêu",IF(CF24&gt;=1,"Cần cố gắng","Chưa đạt"))</f>
        <v>Đạt mục tiêu</v>
      </c>
    </row>
    <row r="25" spans="1:90" s="776" customFormat="1" ht="409.5" hidden="1">
      <c r="A25" s="783">
        <v>16</v>
      </c>
      <c r="B25" s="451">
        <v>16</v>
      </c>
      <c r="C25" s="213" t="s">
        <v>547</v>
      </c>
      <c r="D25" s="77" t="s">
        <v>14</v>
      </c>
      <c r="E25" s="213" t="s">
        <v>548</v>
      </c>
      <c r="F25" s="77" t="s">
        <v>17</v>
      </c>
      <c r="G25" s="78" t="s">
        <v>548</v>
      </c>
      <c r="H25" s="390" t="s">
        <v>553</v>
      </c>
      <c r="I25" s="20" t="s">
        <v>275</v>
      </c>
      <c r="J25" s="10" t="s">
        <v>11</v>
      </c>
      <c r="K25" s="71"/>
      <c r="L25" s="71"/>
      <c r="M25" s="71"/>
      <c r="N25" s="799" t="s">
        <v>16</v>
      </c>
      <c r="O25" s="71"/>
      <c r="P25" s="71"/>
      <c r="Q25" s="71"/>
      <c r="R25" s="71"/>
      <c r="S25" s="71"/>
      <c r="T25" s="71"/>
      <c r="U25" s="66">
        <f t="shared" si="3"/>
        <v>1</v>
      </c>
      <c r="V25" s="71"/>
      <c r="W25" s="71"/>
      <c r="X25" s="71"/>
      <c r="Y25" s="71"/>
      <c r="Z25" s="71"/>
      <c r="AA25" s="71"/>
      <c r="AB25" s="71"/>
      <c r="AC25" s="71"/>
      <c r="AD25" s="71"/>
      <c r="AE25" s="71"/>
      <c r="AF25" s="71"/>
      <c r="AG25" s="71"/>
      <c r="AH25" s="799" t="s">
        <v>727</v>
      </c>
      <c r="AI25" s="799" t="s">
        <v>724</v>
      </c>
      <c r="AJ25" s="799" t="s">
        <v>727</v>
      </c>
      <c r="AK25" s="799" t="s">
        <v>726</v>
      </c>
      <c r="AL25" s="799" t="s">
        <v>724</v>
      </c>
      <c r="AM25" s="71"/>
      <c r="AN25" s="71"/>
      <c r="AO25" s="71"/>
      <c r="AP25" s="71"/>
      <c r="AQ25" s="71"/>
      <c r="AR25" s="71"/>
      <c r="AS25" s="71"/>
      <c r="AT25" s="71"/>
      <c r="AU25" s="71"/>
      <c r="AV25" s="71"/>
      <c r="AW25" s="71"/>
      <c r="AX25" s="71"/>
      <c r="AY25" s="71"/>
      <c r="AZ25" s="71"/>
      <c r="BA25" s="71"/>
      <c r="BB25" s="71"/>
      <c r="BC25" s="71"/>
      <c r="BD25" s="71"/>
      <c r="BE25" s="20">
        <v>2</v>
      </c>
      <c r="BF25" s="20">
        <v>2</v>
      </c>
      <c r="BG25" s="20">
        <v>2</v>
      </c>
      <c r="BH25" s="20">
        <v>2</v>
      </c>
      <c r="BI25" s="20">
        <v>2</v>
      </c>
      <c r="BJ25" s="20">
        <v>1</v>
      </c>
      <c r="BK25" s="20">
        <v>2</v>
      </c>
      <c r="BL25" s="20">
        <v>2</v>
      </c>
      <c r="BM25" s="20">
        <v>2</v>
      </c>
      <c r="BN25" s="20">
        <v>1</v>
      </c>
      <c r="BO25" s="20">
        <v>2</v>
      </c>
      <c r="BP25" s="20">
        <v>2</v>
      </c>
      <c r="BQ25" s="20">
        <v>2</v>
      </c>
      <c r="BR25" s="20">
        <v>2</v>
      </c>
      <c r="BS25" s="20">
        <v>2</v>
      </c>
      <c r="BT25" s="20">
        <v>2</v>
      </c>
      <c r="BU25" s="20">
        <v>2</v>
      </c>
      <c r="BV25" s="20"/>
      <c r="BW25" s="20"/>
      <c r="BX25" s="20"/>
      <c r="BY25" s="20">
        <v>2</v>
      </c>
      <c r="BZ25" s="21">
        <f>COUNTIF($BE25:$BY25,2)</f>
        <v>16</v>
      </c>
      <c r="CA25" s="22">
        <f>BZ25/COUNTA($BE25:$BY25)</f>
        <v>0.88888888888888884</v>
      </c>
      <c r="CB25" s="21">
        <f>COUNTIF($BE25:$BY25,1)</f>
        <v>2</v>
      </c>
      <c r="CC25" s="22">
        <f>CB25/COUNTA($BE25:$BY25)</f>
        <v>0.1111111111111111</v>
      </c>
      <c r="CD25" s="21">
        <f>COUNTIF($BE25:$BY25,0)</f>
        <v>0</v>
      </c>
      <c r="CE25" s="22">
        <f>CD25/COUNTA($BE25:$BY25)</f>
        <v>0</v>
      </c>
      <c r="CF25" s="21">
        <f>(((BZ25*2)+(CB25*1)+(CD25*0)))/COUNTA($BE25:$BY25)</f>
        <v>1.8888888888888888</v>
      </c>
      <c r="CG25" s="427" t="str">
        <f t="shared" ref="CG25:CG26" si="6">IF(CF25&gt;=1.6,"Đạt mục tiêu",IF(CF25&gt;=1,"Cần cố gắng","Chưa đạt"))</f>
        <v>Đạt mục tiêu</v>
      </c>
    </row>
    <row r="26" spans="1:90" s="776" customFormat="1" ht="409.5" hidden="1">
      <c r="A26" s="783">
        <v>17</v>
      </c>
      <c r="B26" s="451">
        <v>17</v>
      </c>
      <c r="C26" s="515" t="s">
        <v>549</v>
      </c>
      <c r="D26" s="77" t="s">
        <v>15</v>
      </c>
      <c r="E26" s="213" t="s">
        <v>550</v>
      </c>
      <c r="F26" s="77" t="s">
        <v>17</v>
      </c>
      <c r="G26" s="78" t="s">
        <v>550</v>
      </c>
      <c r="H26" s="390" t="s">
        <v>556</v>
      </c>
      <c r="I26" s="20" t="s">
        <v>275</v>
      </c>
      <c r="J26" s="10" t="s">
        <v>11</v>
      </c>
      <c r="K26" s="71"/>
      <c r="L26" s="71"/>
      <c r="M26" s="71"/>
      <c r="N26" s="799" t="s">
        <v>16</v>
      </c>
      <c r="O26" s="71"/>
      <c r="P26" s="71"/>
      <c r="Q26" s="71"/>
      <c r="R26" s="71"/>
      <c r="S26" s="71"/>
      <c r="T26" s="71"/>
      <c r="U26" s="66">
        <f t="shared" si="3"/>
        <v>1</v>
      </c>
      <c r="V26" s="71"/>
      <c r="W26" s="71"/>
      <c r="X26" s="71"/>
      <c r="Y26" s="71"/>
      <c r="Z26" s="71"/>
      <c r="AA26" s="71"/>
      <c r="AB26" s="71"/>
      <c r="AC26" s="71"/>
      <c r="AD26" s="71"/>
      <c r="AE26" s="71"/>
      <c r="AF26" s="71"/>
      <c r="AG26" s="71"/>
      <c r="AH26" s="799" t="s">
        <v>724</v>
      </c>
      <c r="AI26" s="799" t="s">
        <v>727</v>
      </c>
      <c r="AJ26" s="799" t="s">
        <v>726</v>
      </c>
      <c r="AK26" s="799" t="s">
        <v>724</v>
      </c>
      <c r="AL26" s="799" t="s">
        <v>727</v>
      </c>
      <c r="AM26" s="71"/>
      <c r="AN26" s="71"/>
      <c r="AO26" s="71"/>
      <c r="AP26" s="71"/>
      <c r="AQ26" s="71"/>
      <c r="AR26" s="71"/>
      <c r="AS26" s="71"/>
      <c r="AT26" s="71"/>
      <c r="AU26" s="71"/>
      <c r="AV26" s="71"/>
      <c r="AW26" s="71"/>
      <c r="AX26" s="71"/>
      <c r="AY26" s="71"/>
      <c r="AZ26" s="71"/>
      <c r="BA26" s="71"/>
      <c r="BB26" s="71"/>
      <c r="BC26" s="71"/>
      <c r="BD26" s="71"/>
      <c r="BE26" s="20">
        <v>2</v>
      </c>
      <c r="BF26" s="20">
        <v>2</v>
      </c>
      <c r="BG26" s="20">
        <v>2</v>
      </c>
      <c r="BH26" s="20">
        <v>2</v>
      </c>
      <c r="BI26" s="20">
        <v>2</v>
      </c>
      <c r="BJ26" s="20">
        <v>1</v>
      </c>
      <c r="BK26" s="20">
        <v>2</v>
      </c>
      <c r="BL26" s="20">
        <v>2</v>
      </c>
      <c r="BM26" s="20">
        <v>2</v>
      </c>
      <c r="BN26" s="20">
        <v>1</v>
      </c>
      <c r="BO26" s="20">
        <v>2</v>
      </c>
      <c r="BP26" s="20">
        <v>2</v>
      </c>
      <c r="BQ26" s="20">
        <v>2</v>
      </c>
      <c r="BR26" s="20">
        <v>2</v>
      </c>
      <c r="BS26" s="20">
        <v>2</v>
      </c>
      <c r="BT26" s="20">
        <v>2</v>
      </c>
      <c r="BU26" s="20">
        <v>2</v>
      </c>
      <c r="BV26" s="20"/>
      <c r="BW26" s="20"/>
      <c r="BX26" s="20"/>
      <c r="BY26" s="20">
        <v>1</v>
      </c>
      <c r="BZ26" s="21">
        <f>COUNTIF($BE26:$BY26,2)</f>
        <v>15</v>
      </c>
      <c r="CA26" s="22">
        <f>BZ26/COUNTA($BE26:$BY26)</f>
        <v>0.83333333333333337</v>
      </c>
      <c r="CB26" s="21">
        <f>COUNTIF($BE26:$BY26,1)</f>
        <v>3</v>
      </c>
      <c r="CC26" s="22">
        <f>CB26/COUNTA($BE26:$BY26)</f>
        <v>0.16666666666666666</v>
      </c>
      <c r="CD26" s="21">
        <f>COUNTIF($BE26:$BY26,0)</f>
        <v>0</v>
      </c>
      <c r="CE26" s="22">
        <f>CD26/COUNTA($BE26:$BY26)</f>
        <v>0</v>
      </c>
      <c r="CF26" s="21">
        <f>(((BZ26*2)+(CB26*1)+(CD26*0)))/COUNTA($BE26:$BY26)</f>
        <v>1.8333333333333333</v>
      </c>
      <c r="CG26" s="427" t="str">
        <f t="shared" si="6"/>
        <v>Đạt mục tiêu</v>
      </c>
    </row>
    <row r="27" spans="1:90" s="184" customFormat="1" ht="117.75" hidden="1" customHeight="1">
      <c r="A27" s="171"/>
      <c r="B27" s="451"/>
      <c r="C27" s="185" t="s">
        <v>551</v>
      </c>
      <c r="D27" s="76" t="s">
        <v>551</v>
      </c>
      <c r="E27" s="185" t="s">
        <v>551</v>
      </c>
      <c r="F27" s="76" t="s">
        <v>551</v>
      </c>
      <c r="G27" s="185" t="s">
        <v>551</v>
      </c>
      <c r="H27" s="179" t="s">
        <v>955</v>
      </c>
      <c r="I27" s="20"/>
      <c r="J27" s="10"/>
      <c r="K27" s="71"/>
      <c r="L27" s="71"/>
      <c r="M27" s="71"/>
      <c r="N27" s="71"/>
      <c r="O27" s="71"/>
      <c r="P27" s="71"/>
      <c r="Q27" s="71"/>
      <c r="R27" s="182" t="s">
        <v>16</v>
      </c>
      <c r="S27" s="71"/>
      <c r="T27" s="71"/>
      <c r="U27" s="66"/>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182" t="s">
        <v>726</v>
      </c>
      <c r="AY27" s="182" t="s">
        <v>727</v>
      </c>
      <c r="AZ27" s="71"/>
      <c r="BA27" s="71"/>
      <c r="BB27" s="71"/>
      <c r="BC27" s="71"/>
      <c r="BD27" s="71"/>
      <c r="BE27" s="71"/>
      <c r="BF27" s="71"/>
      <c r="BG27" s="71"/>
      <c r="BH27" s="71"/>
      <c r="BI27" s="71"/>
      <c r="BJ27" s="71"/>
      <c r="BK27" s="71"/>
      <c r="BL27" s="71"/>
      <c r="BM27" s="71"/>
      <c r="BN27" s="71"/>
      <c r="BO27" s="71"/>
      <c r="BP27" s="71"/>
      <c r="BQ27" s="71"/>
      <c r="BR27" s="73"/>
      <c r="BS27" s="73"/>
      <c r="BT27" s="73"/>
      <c r="BU27" s="71"/>
      <c r="BV27" s="71"/>
      <c r="BW27" s="71"/>
      <c r="BX27" s="71"/>
      <c r="BY27" s="71"/>
      <c r="BZ27" s="71"/>
      <c r="CA27" s="71"/>
      <c r="CB27" s="71"/>
      <c r="CC27" s="71"/>
      <c r="CD27" s="71"/>
      <c r="CE27" s="71"/>
      <c r="CF27" s="71"/>
      <c r="CG27" s="71"/>
      <c r="CH27" s="817"/>
      <c r="CI27" s="817"/>
      <c r="CJ27" s="817"/>
      <c r="CK27" s="817"/>
      <c r="CL27" s="817"/>
    </row>
    <row r="28" spans="1:90" s="776" customFormat="1" ht="409.5" hidden="1">
      <c r="A28" s="783">
        <v>18</v>
      </c>
      <c r="B28" s="451">
        <v>18</v>
      </c>
      <c r="C28" s="515" t="s">
        <v>551</v>
      </c>
      <c r="D28" s="77" t="s">
        <v>15</v>
      </c>
      <c r="E28" s="516" t="s">
        <v>552</v>
      </c>
      <c r="F28" s="77" t="s">
        <v>17</v>
      </c>
      <c r="G28" s="72" t="s">
        <v>557</v>
      </c>
      <c r="H28" s="390" t="s">
        <v>1163</v>
      </c>
      <c r="I28" s="20" t="s">
        <v>275</v>
      </c>
      <c r="J28" s="10" t="s">
        <v>11</v>
      </c>
      <c r="K28" s="71"/>
      <c r="L28" s="71"/>
      <c r="M28" s="71"/>
      <c r="N28" s="799" t="s">
        <v>16</v>
      </c>
      <c r="O28" s="71"/>
      <c r="P28" s="71"/>
      <c r="Q28" s="71"/>
      <c r="R28" s="71"/>
      <c r="S28" s="71"/>
      <c r="T28" s="71"/>
      <c r="U28" s="66">
        <f t="shared" si="3"/>
        <v>1</v>
      </c>
      <c r="V28" s="71"/>
      <c r="W28" s="71"/>
      <c r="X28" s="71"/>
      <c r="Y28" s="71"/>
      <c r="Z28" s="71"/>
      <c r="AA28" s="71"/>
      <c r="AB28" s="71"/>
      <c r="AC28" s="71"/>
      <c r="AD28" s="71"/>
      <c r="AE28" s="71"/>
      <c r="AF28" s="71"/>
      <c r="AG28" s="71"/>
      <c r="AH28" s="799" t="s">
        <v>724</v>
      </c>
      <c r="AI28" s="799" t="s">
        <v>724</v>
      </c>
      <c r="AJ28" s="799" t="s">
        <v>724</v>
      </c>
      <c r="AK28" s="799" t="s">
        <v>727</v>
      </c>
      <c r="AL28" s="799" t="s">
        <v>726</v>
      </c>
      <c r="AM28" s="71"/>
      <c r="AN28" s="71"/>
      <c r="AO28" s="71"/>
      <c r="AP28" s="71"/>
      <c r="AQ28" s="71"/>
      <c r="AR28" s="71"/>
      <c r="AS28" s="71"/>
      <c r="AT28" s="71"/>
      <c r="AU28" s="71"/>
      <c r="AV28" s="71"/>
      <c r="AW28" s="71"/>
      <c r="AX28" s="71"/>
      <c r="AY28" s="71"/>
      <c r="AZ28" s="71"/>
      <c r="BA28" s="71"/>
      <c r="BB28" s="71"/>
      <c r="BC28" s="71"/>
      <c r="BD28" s="71"/>
      <c r="BE28" s="20">
        <v>2</v>
      </c>
      <c r="BF28" s="20">
        <v>2</v>
      </c>
      <c r="BG28" s="20">
        <v>2</v>
      </c>
      <c r="BH28" s="20">
        <v>2</v>
      </c>
      <c r="BI28" s="20">
        <v>2</v>
      </c>
      <c r="BJ28" s="20">
        <v>2</v>
      </c>
      <c r="BK28" s="20">
        <v>2</v>
      </c>
      <c r="BL28" s="20">
        <v>2</v>
      </c>
      <c r="BM28" s="20">
        <v>2</v>
      </c>
      <c r="BN28" s="20">
        <v>1</v>
      </c>
      <c r="BO28" s="20">
        <v>2</v>
      </c>
      <c r="BP28" s="20">
        <v>2</v>
      </c>
      <c r="BQ28" s="20">
        <v>1</v>
      </c>
      <c r="BR28" s="20">
        <v>2</v>
      </c>
      <c r="BS28" s="20">
        <v>2</v>
      </c>
      <c r="BT28" s="20">
        <v>2</v>
      </c>
      <c r="BU28" s="20">
        <v>2</v>
      </c>
      <c r="BV28" s="20"/>
      <c r="BW28" s="20"/>
      <c r="BX28" s="20"/>
      <c r="BY28" s="20">
        <v>1</v>
      </c>
      <c r="BZ28" s="21">
        <f>COUNTIF($BE28:$BY28,2)</f>
        <v>15</v>
      </c>
      <c r="CA28" s="22">
        <f>BZ28/COUNTA($BE28:$BY28)</f>
        <v>0.83333333333333337</v>
      </c>
      <c r="CB28" s="21">
        <f>COUNTIF($BE28:$BY28,1)</f>
        <v>3</v>
      </c>
      <c r="CC28" s="22">
        <f>CB28/COUNTA($BE28:$BY28)</f>
        <v>0.16666666666666666</v>
      </c>
      <c r="CD28" s="21">
        <f>COUNTIF($BE28:$BY28,0)</f>
        <v>0</v>
      </c>
      <c r="CE28" s="22">
        <f>CD28/COUNTA($BE28:$BY28)</f>
        <v>0</v>
      </c>
      <c r="CF28" s="21">
        <f>(((BZ28*2)+(CB28*1)+(CD28*0)))/COUNTA($BE28:$BY28)</f>
        <v>1.8333333333333333</v>
      </c>
      <c r="CG28" s="427" t="str">
        <f>IF(CF28&gt;=1.6,"Đạt mục tiêu",IF(CF28&gt;=1,"Cần cố gắng","Chưa đạt"))</f>
        <v>Đạt mục tiêu</v>
      </c>
    </row>
    <row r="29" spans="1:90" s="817" customFormat="1" ht="409.5" hidden="1">
      <c r="A29" s="19">
        <v>19</v>
      </c>
      <c r="B29" s="451">
        <v>19</v>
      </c>
      <c r="C29" s="76" t="s">
        <v>551</v>
      </c>
      <c r="D29" s="77" t="s">
        <v>15</v>
      </c>
      <c r="E29" s="104" t="s">
        <v>552</v>
      </c>
      <c r="F29" s="77" t="s">
        <v>17</v>
      </c>
      <c r="G29" s="72" t="s">
        <v>557</v>
      </c>
      <c r="H29" s="67" t="s">
        <v>734</v>
      </c>
      <c r="I29" s="20" t="s">
        <v>275</v>
      </c>
      <c r="J29" s="10" t="s">
        <v>11</v>
      </c>
      <c r="K29" s="71"/>
      <c r="L29" s="71"/>
      <c r="M29" s="71"/>
      <c r="N29" s="71"/>
      <c r="O29" s="71"/>
      <c r="P29" s="71"/>
      <c r="Q29" s="71"/>
      <c r="R29" s="71"/>
      <c r="S29" s="71"/>
      <c r="T29" s="71" t="s">
        <v>16</v>
      </c>
      <c r="U29" s="66">
        <f t="shared" si="3"/>
        <v>1</v>
      </c>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3"/>
      <c r="BS29" s="73"/>
      <c r="BT29" s="73"/>
      <c r="BU29" s="71"/>
      <c r="BV29" s="71"/>
      <c r="BW29" s="71"/>
      <c r="BX29" s="71"/>
      <c r="BY29" s="71"/>
      <c r="BZ29" s="71"/>
      <c r="CA29" s="71"/>
      <c r="CB29" s="71"/>
      <c r="CC29" s="71"/>
      <c r="CD29" s="71"/>
      <c r="CE29" s="71"/>
      <c r="CF29" s="71"/>
      <c r="CG29" s="71"/>
    </row>
    <row r="30" spans="1:90" s="776" customFormat="1" hidden="1">
      <c r="A30" s="802">
        <v>20</v>
      </c>
      <c r="B30" s="451">
        <v>20</v>
      </c>
      <c r="C30" s="1447" t="s">
        <v>33</v>
      </c>
      <c r="D30" s="1368"/>
      <c r="E30" s="1369"/>
      <c r="F30" s="6" t="s">
        <v>316</v>
      </c>
      <c r="G30" s="176" t="s">
        <v>316</v>
      </c>
      <c r="H30" s="239" t="s">
        <v>316</v>
      </c>
      <c r="I30" s="6" t="s">
        <v>316</v>
      </c>
      <c r="J30" s="6" t="s">
        <v>316</v>
      </c>
      <c r="K30" s="506" t="s">
        <v>316</v>
      </c>
      <c r="L30" s="6" t="s">
        <v>316</v>
      </c>
      <c r="M30" s="6" t="s">
        <v>316</v>
      </c>
      <c r="N30" s="11" t="s">
        <v>316</v>
      </c>
      <c r="O30" s="6" t="s">
        <v>316</v>
      </c>
      <c r="P30" s="6" t="s">
        <v>316</v>
      </c>
      <c r="Q30" s="6" t="s">
        <v>316</v>
      </c>
      <c r="R30" s="6"/>
      <c r="S30" s="6" t="s">
        <v>316</v>
      </c>
      <c r="T30" s="6" t="s">
        <v>316</v>
      </c>
      <c r="U30" s="6" t="s">
        <v>316</v>
      </c>
      <c r="V30" s="176" t="s">
        <v>316</v>
      </c>
      <c r="W30" s="176" t="s">
        <v>316</v>
      </c>
      <c r="X30" s="176" t="s">
        <v>316</v>
      </c>
      <c r="Y30" s="176" t="s">
        <v>316</v>
      </c>
      <c r="Z30" s="6" t="s">
        <v>316</v>
      </c>
      <c r="AA30" s="6" t="s">
        <v>316</v>
      </c>
      <c r="AB30" s="6" t="s">
        <v>316</v>
      </c>
      <c r="AC30" s="6" t="s">
        <v>316</v>
      </c>
      <c r="AD30" s="6" t="s">
        <v>316</v>
      </c>
      <c r="AE30" s="6" t="s">
        <v>316</v>
      </c>
      <c r="AF30" s="6" t="s">
        <v>316</v>
      </c>
      <c r="AG30" s="6" t="s">
        <v>316</v>
      </c>
      <c r="AH30" s="11" t="s">
        <v>316</v>
      </c>
      <c r="AI30" s="11" t="s">
        <v>316</v>
      </c>
      <c r="AJ30" s="11" t="s">
        <v>316</v>
      </c>
      <c r="AK30" s="11" t="s">
        <v>316</v>
      </c>
      <c r="AL30" s="11" t="s">
        <v>316</v>
      </c>
      <c r="AM30" s="6" t="s">
        <v>316</v>
      </c>
      <c r="AN30" s="6" t="s">
        <v>316</v>
      </c>
      <c r="AO30" s="6" t="s">
        <v>316</v>
      </c>
      <c r="AP30" s="6" t="s">
        <v>316</v>
      </c>
      <c r="AQ30" s="6"/>
      <c r="AR30" s="6"/>
      <c r="AS30" s="6" t="s">
        <v>316</v>
      </c>
      <c r="AT30" s="6" t="s">
        <v>316</v>
      </c>
      <c r="AU30" s="6" t="s">
        <v>316</v>
      </c>
      <c r="AV30" s="6" t="s">
        <v>316</v>
      </c>
      <c r="AW30" s="6" t="s">
        <v>316</v>
      </c>
      <c r="AX30" s="6"/>
      <c r="AY30" s="6"/>
      <c r="AZ30" s="6" t="s">
        <v>316</v>
      </c>
      <c r="BA30" s="6"/>
      <c r="BB30" s="6"/>
      <c r="BC30" s="6"/>
      <c r="BD30" s="6" t="s">
        <v>316</v>
      </c>
      <c r="BE30" s="507" t="s">
        <v>316</v>
      </c>
      <c r="BF30" s="507" t="s">
        <v>316</v>
      </c>
      <c r="BG30" s="507" t="s">
        <v>316</v>
      </c>
      <c r="BH30" s="507" t="s">
        <v>316</v>
      </c>
      <c r="BI30" s="507" t="s">
        <v>316</v>
      </c>
      <c r="BJ30" s="507" t="s">
        <v>316</v>
      </c>
      <c r="BK30" s="507" t="s">
        <v>316</v>
      </c>
      <c r="BL30" s="507" t="s">
        <v>316</v>
      </c>
      <c r="BM30" s="507" t="s">
        <v>316</v>
      </c>
      <c r="BN30" s="507" t="s">
        <v>316</v>
      </c>
      <c r="BO30" s="507" t="s">
        <v>316</v>
      </c>
      <c r="BP30" s="507" t="s">
        <v>316</v>
      </c>
      <c r="BQ30" s="507" t="s">
        <v>316</v>
      </c>
      <c r="BR30" s="507" t="s">
        <v>316</v>
      </c>
      <c r="BS30" s="507" t="s">
        <v>316</v>
      </c>
      <c r="BT30" s="507" t="s">
        <v>316</v>
      </c>
      <c r="BU30" s="507" t="s">
        <v>316</v>
      </c>
      <c r="BV30" s="507"/>
      <c r="BW30" s="507"/>
      <c r="BX30" s="507"/>
      <c r="BY30" s="507" t="s">
        <v>316</v>
      </c>
      <c r="BZ30" s="821">
        <f>COUNTIF($BE30:$BY30,2)</f>
        <v>0</v>
      </c>
      <c r="CA30" s="508" t="s">
        <v>316</v>
      </c>
      <c r="CB30" s="507" t="s">
        <v>316</v>
      </c>
      <c r="CC30" s="508" t="s">
        <v>316</v>
      </c>
      <c r="CD30" s="507" t="s">
        <v>316</v>
      </c>
      <c r="CE30" s="507" t="s">
        <v>316</v>
      </c>
      <c r="CF30" s="507" t="s">
        <v>316</v>
      </c>
      <c r="CG30" s="508" t="s">
        <v>316</v>
      </c>
    </row>
    <row r="31" spans="1:90" s="817" customFormat="1" ht="189" hidden="1">
      <c r="A31" s="19">
        <v>21</v>
      </c>
      <c r="B31" s="451">
        <v>21</v>
      </c>
      <c r="C31" s="86" t="s">
        <v>558</v>
      </c>
      <c r="D31" s="87" t="s">
        <v>14</v>
      </c>
      <c r="E31" s="86" t="s">
        <v>559</v>
      </c>
      <c r="F31" s="87" t="s">
        <v>17</v>
      </c>
      <c r="G31" s="67" t="s">
        <v>37</v>
      </c>
      <c r="H31" s="128" t="s">
        <v>564</v>
      </c>
      <c r="I31" s="20" t="s">
        <v>275</v>
      </c>
      <c r="J31" s="10" t="s">
        <v>11</v>
      </c>
      <c r="K31" s="71"/>
      <c r="L31" s="71" t="s">
        <v>16</v>
      </c>
      <c r="M31" s="71"/>
      <c r="N31" s="71"/>
      <c r="O31" s="71"/>
      <c r="P31" s="71"/>
      <c r="Q31" s="71"/>
      <c r="R31" s="71"/>
      <c r="S31" s="71"/>
      <c r="T31" s="71"/>
      <c r="U31" s="66">
        <f t="shared" si="3"/>
        <v>1</v>
      </c>
      <c r="V31" s="71"/>
      <c r="W31" s="107"/>
      <c r="X31" s="71"/>
      <c r="Y31" s="71"/>
      <c r="Z31" s="72" t="s">
        <v>726</v>
      </c>
      <c r="AA31" s="72" t="s">
        <v>727</v>
      </c>
      <c r="AB31" s="72" t="s">
        <v>723</v>
      </c>
      <c r="AC31" s="72" t="s">
        <v>727</v>
      </c>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9">
        <v>2</v>
      </c>
      <c r="BF31" s="79">
        <v>2</v>
      </c>
      <c r="BG31" s="79">
        <v>2</v>
      </c>
      <c r="BH31" s="79">
        <v>1</v>
      </c>
      <c r="BI31" s="79">
        <v>1</v>
      </c>
      <c r="BJ31" s="79">
        <v>2</v>
      </c>
      <c r="BK31" s="79">
        <v>2</v>
      </c>
      <c r="BL31" s="79">
        <v>2</v>
      </c>
      <c r="BM31" s="79">
        <v>2</v>
      </c>
      <c r="BN31" s="79">
        <v>1</v>
      </c>
      <c r="BO31" s="79">
        <v>1</v>
      </c>
      <c r="BP31" s="79">
        <v>2</v>
      </c>
      <c r="BQ31" s="79">
        <v>2</v>
      </c>
      <c r="BR31" s="79">
        <v>1</v>
      </c>
      <c r="BS31" s="79">
        <v>2</v>
      </c>
      <c r="BT31" s="79">
        <v>2</v>
      </c>
      <c r="BU31" s="79">
        <v>2</v>
      </c>
      <c r="BV31" s="79"/>
      <c r="BW31" s="79"/>
      <c r="BX31" s="79"/>
      <c r="BY31" s="79">
        <v>2</v>
      </c>
      <c r="BZ31" s="821">
        <f>COUNTIF($BE31:$BY31,2)</f>
        <v>13</v>
      </c>
      <c r="CA31" s="512">
        <f>BZ31/COUNTA($BE31:$BY31)</f>
        <v>0.72222222222222221</v>
      </c>
      <c r="CB31" s="821">
        <f>COUNTIF($BE31:$BY31,1)</f>
        <v>5</v>
      </c>
      <c r="CC31" s="512">
        <f>CB31/COUNTA($BE31:$BY31)</f>
        <v>0.27777777777777779</v>
      </c>
      <c r="CD31" s="821">
        <f>COUNTIF($BE31:$BY31,0)</f>
        <v>0</v>
      </c>
      <c r="CE31" s="81">
        <f>CD31/COUNTA($BE31:$BY31)</f>
        <v>0</v>
      </c>
      <c r="CF31" s="821">
        <f>(((BZ31*2)+(CB31*1)+(CD31*0)))/COUNTA($BE31:$BY31)</f>
        <v>1.7222222222222223</v>
      </c>
      <c r="CG31" s="822" t="str">
        <f t="shared" ref="CG31" si="7">IF(CF31&gt;=1.6,"Đạt mục tiêu",IF(CF31&gt;=1,"Cần cố gắng","Chưa đạt"))</f>
        <v>Đạt mục tiêu</v>
      </c>
    </row>
    <row r="32" spans="1:90" s="776" customFormat="1" ht="409.5" hidden="1">
      <c r="A32" s="802">
        <v>22</v>
      </c>
      <c r="B32" s="451">
        <v>22</v>
      </c>
      <c r="C32" s="402" t="s">
        <v>560</v>
      </c>
      <c r="D32" s="87" t="s">
        <v>14</v>
      </c>
      <c r="E32" s="86" t="s">
        <v>561</v>
      </c>
      <c r="F32" s="87" t="s">
        <v>17</v>
      </c>
      <c r="G32" s="183" t="s">
        <v>561</v>
      </c>
      <c r="H32" s="179" t="s">
        <v>565</v>
      </c>
      <c r="I32" s="20" t="s">
        <v>275</v>
      </c>
      <c r="J32" s="10" t="s">
        <v>11</v>
      </c>
      <c r="K32" s="506" t="s">
        <v>16</v>
      </c>
      <c r="L32" s="71"/>
      <c r="M32" s="71"/>
      <c r="N32" s="71"/>
      <c r="O32" s="71"/>
      <c r="P32" s="71"/>
      <c r="Q32" s="71"/>
      <c r="R32" s="71"/>
      <c r="S32" s="71"/>
      <c r="T32" s="71"/>
      <c r="U32" s="66">
        <f t="shared" si="3"/>
        <v>1</v>
      </c>
      <c r="V32" s="517" t="s">
        <v>727</v>
      </c>
      <c r="W32" s="517" t="s">
        <v>727</v>
      </c>
      <c r="X32" s="183" t="s">
        <v>726</v>
      </c>
      <c r="Y32" s="183" t="s">
        <v>726</v>
      </c>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99" t="s">
        <v>281</v>
      </c>
      <c r="BF32" s="799" t="s">
        <v>281</v>
      </c>
      <c r="BG32" s="799" t="s">
        <v>1160</v>
      </c>
      <c r="BH32" s="799" t="s">
        <v>281</v>
      </c>
      <c r="BI32" s="799" t="s">
        <v>281</v>
      </c>
      <c r="BJ32" s="799" t="s">
        <v>281</v>
      </c>
      <c r="BK32" s="799" t="s">
        <v>281</v>
      </c>
      <c r="BL32" s="799" t="s">
        <v>281</v>
      </c>
      <c r="BM32" s="799" t="s">
        <v>281</v>
      </c>
      <c r="BN32" s="799" t="s">
        <v>281</v>
      </c>
      <c r="BO32" s="799" t="s">
        <v>281</v>
      </c>
      <c r="BP32" s="799" t="s">
        <v>281</v>
      </c>
      <c r="BQ32" s="799" t="s">
        <v>281</v>
      </c>
      <c r="BR32" s="799" t="s">
        <v>281</v>
      </c>
      <c r="BS32" s="799" t="s">
        <v>281</v>
      </c>
      <c r="BT32" s="799" t="s">
        <v>281</v>
      </c>
      <c r="BU32" s="799" t="s">
        <v>281</v>
      </c>
      <c r="BV32" s="799"/>
      <c r="BW32" s="799"/>
      <c r="BX32" s="799"/>
      <c r="BY32" s="799" t="s">
        <v>281</v>
      </c>
      <c r="BZ32" s="783">
        <f>COUNTIF($BE32:$BY32,2)</f>
        <v>17</v>
      </c>
      <c r="CA32" s="510">
        <f>BZ32/COUNTA($BE32:$BY32)</f>
        <v>0.94444444444444442</v>
      </c>
      <c r="CB32" s="783">
        <f>COUNTIF($BE32:$BY32,1)</f>
        <v>1</v>
      </c>
      <c r="CC32" s="510">
        <f>CB32/COUNTA($BE32:$BY32)</f>
        <v>5.5555555555555552E-2</v>
      </c>
      <c r="CD32" s="783">
        <f>COUNTIF($BE32:$BY32,0)</f>
        <v>0</v>
      </c>
      <c r="CE32" s="511">
        <f>CD32/COUNTA($BE32:$BY32)</f>
        <v>0</v>
      </c>
      <c r="CF32" s="783">
        <f>(((BZ32*2)+(CB32*1)+(CD32*0)))/COUNTA($BE32:$BY32)</f>
        <v>1.9444444444444444</v>
      </c>
      <c r="CG32" s="784" t="str">
        <f>IF(CF32&gt;=1.6,"Đạt mục tiêu",IF(CF32&gt;=1,"Cần cố gắng","Chưa đạt"))</f>
        <v>Đạt mục tiêu</v>
      </c>
    </row>
    <row r="33" spans="1:85" s="817" customFormat="1" ht="44.25" hidden="1" customHeight="1">
      <c r="A33" s="19">
        <v>23</v>
      </c>
      <c r="B33" s="451">
        <v>23</v>
      </c>
      <c r="C33" s="88" t="s">
        <v>562</v>
      </c>
      <c r="D33" s="87" t="s">
        <v>17</v>
      </c>
      <c r="E33" s="86" t="s">
        <v>563</v>
      </c>
      <c r="F33" s="87" t="s">
        <v>17</v>
      </c>
      <c r="G33" s="86" t="s">
        <v>563</v>
      </c>
      <c r="H33" s="128" t="s">
        <v>566</v>
      </c>
      <c r="I33" s="20" t="s">
        <v>275</v>
      </c>
      <c r="J33" s="10" t="s">
        <v>11</v>
      </c>
      <c r="K33" s="71"/>
      <c r="L33" s="71"/>
      <c r="M33" s="71"/>
      <c r="N33" s="71"/>
      <c r="O33" s="71"/>
      <c r="P33" s="71"/>
      <c r="Q33" s="71" t="s">
        <v>16</v>
      </c>
      <c r="R33" s="71"/>
      <c r="S33" s="71"/>
      <c r="T33" s="71"/>
      <c r="U33" s="66">
        <f t="shared" si="3"/>
        <v>1</v>
      </c>
      <c r="V33" s="71"/>
      <c r="W33" s="107"/>
      <c r="X33" s="71"/>
      <c r="Y33" s="71"/>
      <c r="Z33" s="71"/>
      <c r="AA33" s="71"/>
      <c r="AB33" s="71"/>
      <c r="AC33" s="71"/>
      <c r="AD33" s="71"/>
      <c r="AE33" s="71"/>
      <c r="AF33" s="71"/>
      <c r="AG33" s="71"/>
      <c r="AH33" s="71"/>
      <c r="AI33" s="71"/>
      <c r="AJ33" s="71"/>
      <c r="AK33" s="71"/>
      <c r="AL33" s="71"/>
      <c r="AM33" s="71"/>
      <c r="AN33" s="71"/>
      <c r="AO33" s="71"/>
      <c r="AP33" s="71"/>
      <c r="AQ33" s="71"/>
      <c r="AR33" s="71"/>
      <c r="AS33" s="71"/>
      <c r="AT33" s="71" t="s">
        <v>727</v>
      </c>
      <c r="AU33" s="71" t="s">
        <v>724</v>
      </c>
      <c r="AV33" s="71" t="s">
        <v>726</v>
      </c>
      <c r="AW33" s="71" t="s">
        <v>723</v>
      </c>
      <c r="AX33" s="71"/>
      <c r="AY33" s="71"/>
      <c r="AZ33" s="71"/>
      <c r="BA33" s="71"/>
      <c r="BB33" s="71"/>
      <c r="BC33" s="71"/>
      <c r="BD33" s="71"/>
      <c r="BE33" s="71"/>
      <c r="BF33" s="71"/>
      <c r="BG33" s="71"/>
      <c r="BH33" s="71"/>
      <c r="BI33" s="71"/>
      <c r="BJ33" s="71"/>
      <c r="BK33" s="71"/>
      <c r="BL33" s="71"/>
      <c r="BM33" s="71"/>
      <c r="BN33" s="71"/>
      <c r="BO33" s="71"/>
      <c r="BP33" s="71"/>
      <c r="BQ33" s="71"/>
      <c r="BR33" s="73"/>
      <c r="BS33" s="73"/>
      <c r="BT33" s="73"/>
      <c r="BU33" s="71"/>
      <c r="BV33" s="71"/>
      <c r="BW33" s="71"/>
      <c r="BX33" s="71"/>
      <c r="BY33" s="71"/>
      <c r="BZ33" s="71"/>
      <c r="CA33" s="71"/>
      <c r="CB33" s="71"/>
      <c r="CC33" s="71"/>
      <c r="CD33" s="71"/>
      <c r="CE33" s="71"/>
      <c r="CF33" s="71"/>
      <c r="CG33" s="71"/>
    </row>
    <row r="34" spans="1:85" s="817" customFormat="1" ht="68.25" hidden="1" customHeight="1">
      <c r="A34" s="19">
        <v>24</v>
      </c>
      <c r="B34" s="451">
        <v>24</v>
      </c>
      <c r="C34" s="67" t="s">
        <v>41</v>
      </c>
      <c r="D34" s="68" t="s">
        <v>14</v>
      </c>
      <c r="E34" s="67" t="s">
        <v>42</v>
      </c>
      <c r="F34" s="68" t="s">
        <v>17</v>
      </c>
      <c r="G34" s="79" t="s">
        <v>567</v>
      </c>
      <c r="H34" s="128" t="s">
        <v>1003</v>
      </c>
      <c r="I34" s="79" t="s">
        <v>275</v>
      </c>
      <c r="J34" s="10" t="s">
        <v>11</v>
      </c>
      <c r="K34" s="79"/>
      <c r="L34" s="79"/>
      <c r="M34" s="79"/>
      <c r="N34" s="79"/>
      <c r="O34" s="79"/>
      <c r="P34" s="79"/>
      <c r="Q34" s="71" t="s">
        <v>16</v>
      </c>
      <c r="R34" s="71"/>
      <c r="S34" s="79"/>
      <c r="T34" s="79"/>
      <c r="U34" s="66">
        <f t="shared" si="3"/>
        <v>1</v>
      </c>
      <c r="V34" s="79"/>
      <c r="W34" s="79"/>
      <c r="X34" s="79"/>
      <c r="Y34" s="79"/>
      <c r="Z34" s="79"/>
      <c r="AA34" s="79"/>
      <c r="AB34" s="79"/>
      <c r="AC34" s="79"/>
      <c r="AD34" s="79"/>
      <c r="AE34" s="79"/>
      <c r="AF34" s="79"/>
      <c r="AG34" s="79"/>
      <c r="AH34" s="79"/>
      <c r="AI34" s="79"/>
      <c r="AJ34" s="79"/>
      <c r="AK34" s="79"/>
      <c r="AL34" s="79"/>
      <c r="AM34" s="79"/>
      <c r="AN34" s="79"/>
      <c r="AO34" s="79"/>
      <c r="AP34" s="79"/>
      <c r="AQ34" s="79"/>
      <c r="AR34" s="79"/>
      <c r="AS34" s="79"/>
      <c r="AT34" s="79" t="s">
        <v>724</v>
      </c>
      <c r="AU34" s="79" t="s">
        <v>727</v>
      </c>
      <c r="AV34" s="79"/>
      <c r="AW34" s="79" t="s">
        <v>726</v>
      </c>
      <c r="AX34" s="79"/>
      <c r="AY34" s="79"/>
      <c r="AZ34" s="79"/>
      <c r="BA34" s="79"/>
      <c r="BB34" s="79"/>
      <c r="BC34" s="79"/>
      <c r="BD34" s="79"/>
      <c r="BE34" s="79">
        <v>2</v>
      </c>
      <c r="BF34" s="79">
        <v>1</v>
      </c>
      <c r="BG34" s="79">
        <v>2</v>
      </c>
      <c r="BH34" s="79">
        <v>2</v>
      </c>
      <c r="BI34" s="79">
        <v>1</v>
      </c>
      <c r="BJ34" s="79">
        <v>2</v>
      </c>
      <c r="BK34" s="79">
        <v>2</v>
      </c>
      <c r="BL34" s="79">
        <v>2</v>
      </c>
      <c r="BM34" s="79">
        <v>1</v>
      </c>
      <c r="BN34" s="79">
        <v>2</v>
      </c>
      <c r="BO34" s="79">
        <v>2</v>
      </c>
      <c r="BP34" s="79">
        <v>1</v>
      </c>
      <c r="BQ34" s="79">
        <v>2</v>
      </c>
      <c r="BR34" s="79">
        <v>2</v>
      </c>
      <c r="BS34" s="79">
        <v>2</v>
      </c>
      <c r="BT34" s="79">
        <v>2</v>
      </c>
      <c r="BU34" s="79">
        <v>1</v>
      </c>
      <c r="BV34" s="79"/>
      <c r="BW34" s="79"/>
      <c r="BX34" s="79"/>
      <c r="BY34" s="79">
        <v>2</v>
      </c>
      <c r="BZ34" s="821">
        <f>COUNTIF($BE34:$BY34,2)</f>
        <v>13</v>
      </c>
      <c r="CA34" s="81">
        <f>BZ34/COUNTA($BE34:$BY34)</f>
        <v>0.72222222222222221</v>
      </c>
      <c r="CB34" s="821">
        <f>COUNTIF($BE34:$BY34,1)</f>
        <v>5</v>
      </c>
      <c r="CC34" s="81">
        <f>CB34/COUNTA($BE34:$BY34)</f>
        <v>0.27777777777777779</v>
      </c>
      <c r="CD34" s="821">
        <f>COUNTIF($BE34:$BY34,0)</f>
        <v>0</v>
      </c>
      <c r="CE34" s="81">
        <f>CD34/COUNTA($BE34:$BY34)</f>
        <v>0</v>
      </c>
      <c r="CF34" s="821">
        <f>(((BZ34*2)+(CB34*1)+(CD34*0)))/COUNTA($BE34:$BY34)</f>
        <v>1.7222222222222223</v>
      </c>
      <c r="CG34" s="821" t="str">
        <f>IF(CF34&gt;=1.6,"Đạt mục tiêu",IF(CF34&gt;=1,"Cần cố gắng","Chưa đạt"))</f>
        <v>Đạt mục tiêu</v>
      </c>
    </row>
    <row r="35" spans="1:85" s="776" customFormat="1" hidden="1">
      <c r="A35" s="802">
        <v>25</v>
      </c>
      <c r="B35" s="451">
        <v>25</v>
      </c>
      <c r="C35" s="1447" t="s">
        <v>569</v>
      </c>
      <c r="D35" s="1368"/>
      <c r="E35" s="1369"/>
      <c r="F35" s="6" t="s">
        <v>316</v>
      </c>
      <c r="G35" s="176" t="s">
        <v>316</v>
      </c>
      <c r="H35" s="239" t="s">
        <v>316</v>
      </c>
      <c r="I35" s="6" t="s">
        <v>316</v>
      </c>
      <c r="J35" s="6" t="s">
        <v>316</v>
      </c>
      <c r="K35" s="506" t="s">
        <v>316</v>
      </c>
      <c r="L35" s="6" t="s">
        <v>316</v>
      </c>
      <c r="M35" s="6" t="s">
        <v>316</v>
      </c>
      <c r="N35" s="11" t="s">
        <v>316</v>
      </c>
      <c r="O35" s="6" t="s">
        <v>316</v>
      </c>
      <c r="P35" s="6" t="s">
        <v>316</v>
      </c>
      <c r="Q35" s="6" t="s">
        <v>316</v>
      </c>
      <c r="R35" s="6"/>
      <c r="S35" s="6" t="s">
        <v>316</v>
      </c>
      <c r="T35" s="6" t="s">
        <v>316</v>
      </c>
      <c r="U35" s="6" t="s">
        <v>316</v>
      </c>
      <c r="V35" s="176" t="s">
        <v>316</v>
      </c>
      <c r="W35" s="176" t="s">
        <v>316</v>
      </c>
      <c r="X35" s="176" t="s">
        <v>316</v>
      </c>
      <c r="Y35" s="176" t="s">
        <v>316</v>
      </c>
      <c r="Z35" s="6" t="s">
        <v>316</v>
      </c>
      <c r="AA35" s="6" t="s">
        <v>316</v>
      </c>
      <c r="AB35" s="6" t="s">
        <v>316</v>
      </c>
      <c r="AC35" s="6" t="s">
        <v>316</v>
      </c>
      <c r="AD35" s="6" t="s">
        <v>316</v>
      </c>
      <c r="AE35" s="6" t="s">
        <v>316</v>
      </c>
      <c r="AF35" s="6" t="s">
        <v>316</v>
      </c>
      <c r="AG35" s="6" t="s">
        <v>316</v>
      </c>
      <c r="AH35" s="11" t="s">
        <v>316</v>
      </c>
      <c r="AI35" s="11" t="s">
        <v>316</v>
      </c>
      <c r="AJ35" s="11" t="s">
        <v>316</v>
      </c>
      <c r="AK35" s="11" t="s">
        <v>316</v>
      </c>
      <c r="AL35" s="11" t="s">
        <v>316</v>
      </c>
      <c r="AM35" s="6" t="s">
        <v>316</v>
      </c>
      <c r="AN35" s="6" t="s">
        <v>316</v>
      </c>
      <c r="AO35" s="6" t="s">
        <v>316</v>
      </c>
      <c r="AP35" s="6" t="s">
        <v>316</v>
      </c>
      <c r="AQ35" s="6"/>
      <c r="AR35" s="6"/>
      <c r="AS35" s="6" t="s">
        <v>316</v>
      </c>
      <c r="AT35" s="6" t="s">
        <v>316</v>
      </c>
      <c r="AU35" s="6" t="s">
        <v>316</v>
      </c>
      <c r="AV35" s="6" t="s">
        <v>316</v>
      </c>
      <c r="AW35" s="6" t="s">
        <v>316</v>
      </c>
      <c r="AX35" s="6"/>
      <c r="AY35" s="6"/>
      <c r="AZ35" s="6" t="s">
        <v>316</v>
      </c>
      <c r="BA35" s="6"/>
      <c r="BB35" s="6"/>
      <c r="BC35" s="6"/>
      <c r="BD35" s="6" t="s">
        <v>316</v>
      </c>
      <c r="BE35" s="507" t="s">
        <v>316</v>
      </c>
      <c r="BF35" s="507" t="s">
        <v>316</v>
      </c>
      <c r="BG35" s="507" t="s">
        <v>316</v>
      </c>
      <c r="BH35" s="507" t="s">
        <v>316</v>
      </c>
      <c r="BI35" s="507" t="s">
        <v>316</v>
      </c>
      <c r="BJ35" s="507" t="s">
        <v>316</v>
      </c>
      <c r="BK35" s="507" t="s">
        <v>316</v>
      </c>
      <c r="BL35" s="507" t="s">
        <v>316</v>
      </c>
      <c r="BM35" s="507" t="s">
        <v>316</v>
      </c>
      <c r="BN35" s="507" t="s">
        <v>316</v>
      </c>
      <c r="BO35" s="507" t="s">
        <v>316</v>
      </c>
      <c r="BP35" s="507" t="s">
        <v>316</v>
      </c>
      <c r="BQ35" s="507" t="s">
        <v>316</v>
      </c>
      <c r="BR35" s="507" t="s">
        <v>316</v>
      </c>
      <c r="BS35" s="507" t="s">
        <v>316</v>
      </c>
      <c r="BT35" s="507" t="s">
        <v>316</v>
      </c>
      <c r="BU35" s="507" t="s">
        <v>316</v>
      </c>
      <c r="BV35" s="507"/>
      <c r="BW35" s="507"/>
      <c r="BX35" s="507"/>
      <c r="BY35" s="507" t="s">
        <v>316</v>
      </c>
      <c r="BZ35" s="821">
        <f>COUNTIF($BE35:$BY35,2)</f>
        <v>0</v>
      </c>
      <c r="CA35" s="508" t="s">
        <v>316</v>
      </c>
      <c r="CB35" s="507" t="s">
        <v>316</v>
      </c>
      <c r="CC35" s="508" t="s">
        <v>316</v>
      </c>
      <c r="CD35" s="507" t="s">
        <v>316</v>
      </c>
      <c r="CE35" s="507" t="s">
        <v>316</v>
      </c>
      <c r="CF35" s="507" t="s">
        <v>316</v>
      </c>
      <c r="CG35" s="508" t="s">
        <v>316</v>
      </c>
    </row>
    <row r="36" spans="1:85" s="776" customFormat="1" ht="110.25" hidden="1">
      <c r="A36" s="783">
        <v>26</v>
      </c>
      <c r="B36" s="451">
        <v>26</v>
      </c>
      <c r="C36" s="515" t="s">
        <v>570</v>
      </c>
      <c r="D36" s="87" t="s">
        <v>17</v>
      </c>
      <c r="E36" s="213" t="s">
        <v>571</v>
      </c>
      <c r="F36" s="87" t="s">
        <v>17</v>
      </c>
      <c r="G36" s="79" t="s">
        <v>276</v>
      </c>
      <c r="H36" s="518" t="s">
        <v>990</v>
      </c>
      <c r="I36" s="79" t="s">
        <v>275</v>
      </c>
      <c r="J36" s="10" t="s">
        <v>11</v>
      </c>
      <c r="K36" s="79"/>
      <c r="L36" s="79"/>
      <c r="M36" s="79"/>
      <c r="N36" s="783" t="s">
        <v>16</v>
      </c>
      <c r="O36" s="79"/>
      <c r="P36" s="79"/>
      <c r="Q36" s="79"/>
      <c r="R36" s="79"/>
      <c r="S36" s="79"/>
      <c r="T36" s="79"/>
      <c r="U36" s="66">
        <f t="shared" ref="U36:U105" si="8">COUNTIF(K36:T36,"x")</f>
        <v>1</v>
      </c>
      <c r="V36" s="79"/>
      <c r="W36" s="79"/>
      <c r="X36" s="79"/>
      <c r="Y36" s="79"/>
      <c r="Z36" s="79"/>
      <c r="AA36" s="79"/>
      <c r="AB36" s="79"/>
      <c r="AC36" s="79"/>
      <c r="AD36" s="79"/>
      <c r="AE36" s="79"/>
      <c r="AF36" s="79"/>
      <c r="AG36" s="79"/>
      <c r="AH36" s="783" t="s">
        <v>726</v>
      </c>
      <c r="AI36" s="783"/>
      <c r="AJ36" s="783" t="s">
        <v>727</v>
      </c>
      <c r="AK36" s="783" t="s">
        <v>727</v>
      </c>
      <c r="AL36" s="783"/>
      <c r="AM36" s="79"/>
      <c r="AN36" s="79"/>
      <c r="AO36" s="79"/>
      <c r="AP36" s="79"/>
      <c r="AQ36" s="79"/>
      <c r="AR36" s="79"/>
      <c r="AS36" s="79"/>
      <c r="AT36" s="79"/>
      <c r="AU36" s="79"/>
      <c r="AV36" s="79"/>
      <c r="AW36" s="79"/>
      <c r="AX36" s="79"/>
      <c r="AY36" s="79"/>
      <c r="AZ36" s="79"/>
      <c r="BA36" s="79"/>
      <c r="BB36" s="79"/>
      <c r="BC36" s="79"/>
      <c r="BD36" s="79"/>
      <c r="BE36" s="20">
        <v>2</v>
      </c>
      <c r="BF36" s="20">
        <v>2</v>
      </c>
      <c r="BG36" s="20">
        <v>2</v>
      </c>
      <c r="BH36" s="20">
        <v>2</v>
      </c>
      <c r="BI36" s="20">
        <v>2</v>
      </c>
      <c r="BJ36" s="20">
        <v>1</v>
      </c>
      <c r="BK36" s="20">
        <v>2</v>
      </c>
      <c r="BL36" s="20">
        <v>2</v>
      </c>
      <c r="BM36" s="20">
        <v>2</v>
      </c>
      <c r="BN36" s="20">
        <v>1</v>
      </c>
      <c r="BO36" s="20">
        <v>2</v>
      </c>
      <c r="BP36" s="20">
        <v>2</v>
      </c>
      <c r="BQ36" s="20">
        <v>2</v>
      </c>
      <c r="BR36" s="20">
        <v>2</v>
      </c>
      <c r="BS36" s="20">
        <v>2</v>
      </c>
      <c r="BT36" s="20">
        <v>2</v>
      </c>
      <c r="BU36" s="20">
        <v>2</v>
      </c>
      <c r="BV36" s="20"/>
      <c r="BW36" s="20"/>
      <c r="BX36" s="20"/>
      <c r="BY36" s="20">
        <v>1</v>
      </c>
      <c r="BZ36" s="21">
        <f>COUNTIF($BE36:$BY36,2)</f>
        <v>15</v>
      </c>
      <c r="CA36" s="22">
        <f>BZ36/COUNTA($BE36:$BY36)</f>
        <v>0.83333333333333337</v>
      </c>
      <c r="CB36" s="21">
        <f>COUNTIF($BE36:$BY36,1)</f>
        <v>3</v>
      </c>
      <c r="CC36" s="22">
        <f>CB36/COUNTA($BE36:$BY36)</f>
        <v>0.16666666666666666</v>
      </c>
      <c r="CD36" s="21">
        <f>COUNTIF($BE36:$BY36,0)</f>
        <v>0</v>
      </c>
      <c r="CE36" s="22">
        <f>CD36/COUNTA($BE36:$BY36)</f>
        <v>0</v>
      </c>
      <c r="CF36" s="21">
        <f>(((BZ36*2)+(CB36*1)+(CD36*0)))/COUNTA($BE36:$BY36)</f>
        <v>1.8333333333333333</v>
      </c>
      <c r="CG36" s="427" t="str">
        <f t="shared" ref="CG36:CG37" si="9">IF(CF36&gt;=1.6,"Đạt mục tiêu",IF(CF36&gt;=1,"Cần cố gắng","Chưa đạt"))</f>
        <v>Đạt mục tiêu</v>
      </c>
    </row>
    <row r="37" spans="1:85" s="776" customFormat="1" ht="173.25" hidden="1">
      <c r="A37" s="783">
        <v>27</v>
      </c>
      <c r="B37" s="451">
        <v>27</v>
      </c>
      <c r="C37" s="515" t="s">
        <v>572</v>
      </c>
      <c r="D37" s="87" t="s">
        <v>17</v>
      </c>
      <c r="E37" s="213" t="s">
        <v>573</v>
      </c>
      <c r="F37" s="87" t="s">
        <v>17</v>
      </c>
      <c r="G37" s="79" t="s">
        <v>280</v>
      </c>
      <c r="H37" s="518" t="s">
        <v>991</v>
      </c>
      <c r="I37" s="79" t="s">
        <v>275</v>
      </c>
      <c r="J37" s="10" t="s">
        <v>11</v>
      </c>
      <c r="K37" s="79"/>
      <c r="L37" s="79"/>
      <c r="M37" s="79"/>
      <c r="N37" s="783" t="s">
        <v>16</v>
      </c>
      <c r="O37" s="79"/>
      <c r="P37" s="79"/>
      <c r="Q37" s="79"/>
      <c r="R37" s="79"/>
      <c r="S37" s="79"/>
      <c r="T37" s="79"/>
      <c r="U37" s="66">
        <f t="shared" si="8"/>
        <v>1</v>
      </c>
      <c r="V37" s="79"/>
      <c r="W37" s="79"/>
      <c r="X37" s="79"/>
      <c r="Y37" s="79"/>
      <c r="Z37" s="79"/>
      <c r="AA37" s="79"/>
      <c r="AB37" s="79"/>
      <c r="AC37" s="79"/>
      <c r="AD37" s="79"/>
      <c r="AE37" s="79"/>
      <c r="AF37" s="79"/>
      <c r="AG37" s="79"/>
      <c r="AH37" s="783"/>
      <c r="AI37" s="783" t="s">
        <v>726</v>
      </c>
      <c r="AJ37" s="783"/>
      <c r="AK37" s="783" t="s">
        <v>727</v>
      </c>
      <c r="AL37" s="783" t="s">
        <v>727</v>
      </c>
      <c r="AM37" s="79"/>
      <c r="AN37" s="79"/>
      <c r="AO37" s="79"/>
      <c r="AP37" s="79"/>
      <c r="AQ37" s="79"/>
      <c r="AR37" s="79"/>
      <c r="AS37" s="79"/>
      <c r="AT37" s="79"/>
      <c r="AU37" s="79"/>
      <c r="AV37" s="79"/>
      <c r="AW37" s="79"/>
      <c r="AX37" s="79"/>
      <c r="AY37" s="79"/>
      <c r="AZ37" s="79"/>
      <c r="BA37" s="79"/>
      <c r="BB37" s="79"/>
      <c r="BC37" s="79"/>
      <c r="BD37" s="79"/>
      <c r="BE37" s="20">
        <v>2</v>
      </c>
      <c r="BF37" s="20">
        <v>2</v>
      </c>
      <c r="BG37" s="20">
        <v>2</v>
      </c>
      <c r="BH37" s="20">
        <v>2</v>
      </c>
      <c r="BI37" s="20">
        <v>2</v>
      </c>
      <c r="BJ37" s="20">
        <v>1</v>
      </c>
      <c r="BK37" s="20">
        <v>2</v>
      </c>
      <c r="BL37" s="20">
        <v>2</v>
      </c>
      <c r="BM37" s="20">
        <v>2</v>
      </c>
      <c r="BN37" s="20">
        <v>2</v>
      </c>
      <c r="BO37" s="20">
        <v>2</v>
      </c>
      <c r="BP37" s="20">
        <v>2</v>
      </c>
      <c r="BQ37" s="20">
        <v>1</v>
      </c>
      <c r="BR37" s="20">
        <v>2</v>
      </c>
      <c r="BS37" s="20">
        <v>2</v>
      </c>
      <c r="BT37" s="20">
        <v>2</v>
      </c>
      <c r="BU37" s="20">
        <v>2</v>
      </c>
      <c r="BV37" s="20"/>
      <c r="BW37" s="20"/>
      <c r="BX37" s="20"/>
      <c r="BY37" s="20">
        <v>1</v>
      </c>
      <c r="BZ37" s="21">
        <f>COUNTIF($BE37:$BY37,2)</f>
        <v>15</v>
      </c>
      <c r="CA37" s="22">
        <f>BZ37/COUNTA($BE37:$BY37)</f>
        <v>0.83333333333333337</v>
      </c>
      <c r="CB37" s="21">
        <f>COUNTIF($BE37:$BY37,1)</f>
        <v>3</v>
      </c>
      <c r="CC37" s="22">
        <f>CB37/COUNTA($BE37:$BY37)</f>
        <v>0.16666666666666666</v>
      </c>
      <c r="CD37" s="21">
        <f>COUNTIF($BE37:$BY37,0)</f>
        <v>0</v>
      </c>
      <c r="CE37" s="22">
        <f>CD37/COUNTA($BE37:$BY37)</f>
        <v>0</v>
      </c>
      <c r="CF37" s="21">
        <f>(((BZ37*2)+(CB37*1)+(CD37*0)))/COUNTA($BE37:$BY37)</f>
        <v>1.8333333333333333</v>
      </c>
      <c r="CG37" s="427" t="str">
        <f t="shared" si="9"/>
        <v>Đạt mục tiêu</v>
      </c>
    </row>
    <row r="38" spans="1:85" s="817" customFormat="1" ht="35.25" hidden="1" customHeight="1">
      <c r="A38" s="19">
        <v>28</v>
      </c>
      <c r="B38" s="451">
        <v>28</v>
      </c>
      <c r="C38" s="88" t="s">
        <v>574</v>
      </c>
      <c r="D38" s="87" t="s">
        <v>17</v>
      </c>
      <c r="E38" s="86" t="s">
        <v>30</v>
      </c>
      <c r="F38" s="87" t="s">
        <v>17</v>
      </c>
      <c r="G38" s="79" t="s">
        <v>30</v>
      </c>
      <c r="H38" s="128" t="s">
        <v>568</v>
      </c>
      <c r="I38" s="79" t="s">
        <v>275</v>
      </c>
      <c r="J38" s="10" t="s">
        <v>11</v>
      </c>
      <c r="K38" s="79"/>
      <c r="L38" s="79"/>
      <c r="M38" s="79"/>
      <c r="N38" s="66"/>
      <c r="O38" s="79"/>
      <c r="P38" s="66" t="s">
        <v>16</v>
      </c>
      <c r="Q38" s="79"/>
      <c r="R38" s="79"/>
      <c r="S38" s="79"/>
      <c r="T38" s="79"/>
      <c r="U38" s="66">
        <f t="shared" si="8"/>
        <v>1</v>
      </c>
      <c r="V38" s="79"/>
      <c r="W38" s="79"/>
      <c r="X38" s="79"/>
      <c r="Y38" s="79"/>
      <c r="Z38" s="79"/>
      <c r="AA38" s="79"/>
      <c r="AB38" s="79"/>
      <c r="AC38" s="79"/>
      <c r="AD38" s="79"/>
      <c r="AE38" s="79"/>
      <c r="AF38" s="79"/>
      <c r="AG38" s="79"/>
      <c r="AH38" s="79"/>
      <c r="AI38" s="79"/>
      <c r="AJ38" s="79"/>
      <c r="AK38" s="79"/>
      <c r="AL38" s="79"/>
      <c r="AM38" s="79"/>
      <c r="AN38" s="79"/>
      <c r="AO38" s="79"/>
      <c r="AP38" s="79"/>
      <c r="AQ38" s="79" t="s">
        <v>726</v>
      </c>
      <c r="AR38" s="79" t="s">
        <v>727</v>
      </c>
      <c r="AS38" s="79" t="s">
        <v>724</v>
      </c>
      <c r="AT38" s="79"/>
      <c r="AU38" s="79"/>
      <c r="AV38" s="79"/>
      <c r="AW38" s="79"/>
      <c r="AX38" s="79"/>
      <c r="AY38" s="79"/>
      <c r="AZ38" s="79"/>
      <c r="BA38" s="79"/>
      <c r="BB38" s="79"/>
      <c r="BC38" s="79"/>
      <c r="BD38" s="79"/>
      <c r="BE38" s="79"/>
      <c r="BF38" s="79"/>
      <c r="BG38" s="79"/>
      <c r="BH38" s="79"/>
      <c r="BI38" s="79"/>
      <c r="BJ38" s="79"/>
      <c r="BK38" s="79"/>
      <c r="BL38" s="79"/>
      <c r="BM38" s="79"/>
      <c r="BN38" s="79"/>
      <c r="BO38" s="79"/>
      <c r="BP38" s="79"/>
      <c r="BQ38" s="79"/>
      <c r="BR38" s="79"/>
      <c r="BS38" s="79"/>
      <c r="BT38" s="79"/>
      <c r="BU38" s="79"/>
      <c r="BV38" s="79"/>
      <c r="BW38" s="79"/>
      <c r="BX38" s="79"/>
      <c r="BY38" s="79"/>
      <c r="BZ38" s="821"/>
      <c r="CA38" s="81"/>
      <c r="CB38" s="821"/>
      <c r="CC38" s="81"/>
      <c r="CD38" s="821"/>
      <c r="CE38" s="81"/>
      <c r="CF38" s="821"/>
      <c r="CG38" s="821"/>
    </row>
    <row r="39" spans="1:85" s="776" customFormat="1" ht="6.75" hidden="1" customHeight="1">
      <c r="A39" s="802">
        <v>29</v>
      </c>
      <c r="B39" s="451">
        <v>29</v>
      </c>
      <c r="C39" s="1447" t="s">
        <v>19</v>
      </c>
      <c r="D39" s="1368"/>
      <c r="E39" s="1369"/>
      <c r="F39" s="6" t="s">
        <v>316</v>
      </c>
      <c r="G39" s="176" t="s">
        <v>316</v>
      </c>
      <c r="H39" s="239" t="s">
        <v>316</v>
      </c>
      <c r="I39" s="6" t="s">
        <v>316</v>
      </c>
      <c r="J39" s="6" t="s">
        <v>316</v>
      </c>
      <c r="K39" s="506" t="s">
        <v>316</v>
      </c>
      <c r="L39" s="6" t="s">
        <v>316</v>
      </c>
      <c r="M39" s="6" t="s">
        <v>316</v>
      </c>
      <c r="N39" s="11" t="s">
        <v>316</v>
      </c>
      <c r="O39" s="6" t="s">
        <v>316</v>
      </c>
      <c r="P39" s="6" t="s">
        <v>316</v>
      </c>
      <c r="Q39" s="6" t="s">
        <v>316</v>
      </c>
      <c r="R39" s="6"/>
      <c r="S39" s="6" t="s">
        <v>316</v>
      </c>
      <c r="T39" s="6" t="s">
        <v>316</v>
      </c>
      <c r="U39" s="6" t="s">
        <v>316</v>
      </c>
      <c r="V39" s="176" t="s">
        <v>316</v>
      </c>
      <c r="W39" s="176" t="s">
        <v>316</v>
      </c>
      <c r="X39" s="176" t="s">
        <v>316</v>
      </c>
      <c r="Y39" s="176" t="s">
        <v>316</v>
      </c>
      <c r="Z39" s="6" t="s">
        <v>316</v>
      </c>
      <c r="AA39" s="6" t="s">
        <v>316</v>
      </c>
      <c r="AB39" s="6" t="s">
        <v>316</v>
      </c>
      <c r="AC39" s="6" t="s">
        <v>316</v>
      </c>
      <c r="AD39" s="6" t="s">
        <v>316</v>
      </c>
      <c r="AE39" s="6" t="s">
        <v>316</v>
      </c>
      <c r="AF39" s="6" t="s">
        <v>316</v>
      </c>
      <c r="AG39" s="6" t="s">
        <v>316</v>
      </c>
      <c r="AH39" s="11" t="s">
        <v>316</v>
      </c>
      <c r="AI39" s="11" t="s">
        <v>316</v>
      </c>
      <c r="AJ39" s="11" t="s">
        <v>316</v>
      </c>
      <c r="AK39" s="11" t="s">
        <v>316</v>
      </c>
      <c r="AL39" s="11" t="s">
        <v>316</v>
      </c>
      <c r="AM39" s="6" t="s">
        <v>316</v>
      </c>
      <c r="AN39" s="6" t="s">
        <v>316</v>
      </c>
      <c r="AO39" s="6" t="s">
        <v>316</v>
      </c>
      <c r="AP39" s="6" t="s">
        <v>316</v>
      </c>
      <c r="AQ39" s="6"/>
      <c r="AR39" s="6"/>
      <c r="AS39" s="6" t="s">
        <v>316</v>
      </c>
      <c r="AT39" s="6" t="s">
        <v>316</v>
      </c>
      <c r="AU39" s="6" t="s">
        <v>316</v>
      </c>
      <c r="AV39" s="6" t="s">
        <v>316</v>
      </c>
      <c r="AW39" s="6" t="s">
        <v>316</v>
      </c>
      <c r="AX39" s="6"/>
      <c r="AY39" s="6"/>
      <c r="AZ39" s="6" t="s">
        <v>316</v>
      </c>
      <c r="BA39" s="6"/>
      <c r="BB39" s="6"/>
      <c r="BC39" s="6"/>
      <c r="BD39" s="6" t="s">
        <v>316</v>
      </c>
      <c r="BE39" s="507" t="s">
        <v>316</v>
      </c>
      <c r="BF39" s="507" t="s">
        <v>316</v>
      </c>
      <c r="BG39" s="507" t="s">
        <v>316</v>
      </c>
      <c r="BH39" s="507" t="s">
        <v>316</v>
      </c>
      <c r="BI39" s="507" t="s">
        <v>316</v>
      </c>
      <c r="BJ39" s="507" t="s">
        <v>316</v>
      </c>
      <c r="BK39" s="507" t="s">
        <v>316</v>
      </c>
      <c r="BL39" s="507" t="s">
        <v>316</v>
      </c>
      <c r="BM39" s="507" t="s">
        <v>316</v>
      </c>
      <c r="BN39" s="507" t="s">
        <v>316</v>
      </c>
      <c r="BO39" s="507" t="s">
        <v>316</v>
      </c>
      <c r="BP39" s="507" t="s">
        <v>316</v>
      </c>
      <c r="BQ39" s="507" t="s">
        <v>316</v>
      </c>
      <c r="BR39" s="507" t="s">
        <v>316</v>
      </c>
      <c r="BS39" s="507" t="s">
        <v>316</v>
      </c>
      <c r="BT39" s="507" t="s">
        <v>316</v>
      </c>
      <c r="BU39" s="507" t="s">
        <v>316</v>
      </c>
      <c r="BV39" s="507"/>
      <c r="BW39" s="507"/>
      <c r="BX39" s="507"/>
      <c r="BY39" s="507" t="s">
        <v>316</v>
      </c>
      <c r="BZ39" s="821">
        <f t="shared" ref="BZ39:BZ44" si="10">COUNTIF($BE39:$BY39,2)</f>
        <v>0</v>
      </c>
      <c r="CA39" s="508" t="s">
        <v>316</v>
      </c>
      <c r="CB39" s="507" t="s">
        <v>316</v>
      </c>
      <c r="CC39" s="508" t="s">
        <v>316</v>
      </c>
      <c r="CD39" s="507" t="s">
        <v>316</v>
      </c>
      <c r="CE39" s="507" t="s">
        <v>316</v>
      </c>
      <c r="CF39" s="507" t="s">
        <v>316</v>
      </c>
      <c r="CG39" s="508" t="s">
        <v>316</v>
      </c>
    </row>
    <row r="40" spans="1:85" s="817" customFormat="1" ht="68.25" hidden="1" customHeight="1">
      <c r="A40" s="19">
        <v>30</v>
      </c>
      <c r="B40" s="451">
        <v>30</v>
      </c>
      <c r="C40" s="519" t="s">
        <v>575</v>
      </c>
      <c r="D40" s="87" t="s">
        <v>14</v>
      </c>
      <c r="E40" s="86" t="s">
        <v>576</v>
      </c>
      <c r="F40" s="87" t="s">
        <v>14</v>
      </c>
      <c r="G40" s="86" t="s">
        <v>576</v>
      </c>
      <c r="H40" s="96" t="s">
        <v>583</v>
      </c>
      <c r="I40" s="79" t="s">
        <v>212</v>
      </c>
      <c r="J40" s="10" t="s">
        <v>11</v>
      </c>
      <c r="K40" s="79"/>
      <c r="L40" s="79"/>
      <c r="M40" s="79"/>
      <c r="N40" s="79"/>
      <c r="O40" s="79" t="s">
        <v>16</v>
      </c>
      <c r="P40" s="79"/>
      <c r="Q40" s="79"/>
      <c r="R40" s="79"/>
      <c r="S40" s="79"/>
      <c r="T40" s="79"/>
      <c r="U40" s="66">
        <f t="shared" si="8"/>
        <v>1</v>
      </c>
      <c r="V40" s="79"/>
      <c r="W40" s="79"/>
      <c r="X40" s="79"/>
      <c r="Y40" s="79"/>
      <c r="Z40" s="79"/>
      <c r="AA40" s="79"/>
      <c r="AB40" s="79"/>
      <c r="AC40" s="79"/>
      <c r="AD40" s="79"/>
      <c r="AE40" s="79"/>
      <c r="AF40" s="79"/>
      <c r="AG40" s="79"/>
      <c r="AH40" s="79"/>
      <c r="AI40" s="79"/>
      <c r="AJ40" s="79"/>
      <c r="AK40" s="79"/>
      <c r="AL40" s="79"/>
      <c r="AM40" s="79" t="s">
        <v>727</v>
      </c>
      <c r="AN40" s="79" t="s">
        <v>727</v>
      </c>
      <c r="AO40" s="79" t="s">
        <v>727</v>
      </c>
      <c r="AP40" s="79" t="s">
        <v>727</v>
      </c>
      <c r="AQ40" s="79"/>
      <c r="AR40" s="79"/>
      <c r="AS40" s="79"/>
      <c r="AT40" s="79"/>
      <c r="AU40" s="79"/>
      <c r="AV40" s="79"/>
      <c r="AW40" s="79"/>
      <c r="AX40" s="79"/>
      <c r="AY40" s="79"/>
      <c r="AZ40" s="79"/>
      <c r="BA40" s="79"/>
      <c r="BB40" s="79"/>
      <c r="BC40" s="79"/>
      <c r="BD40" s="79"/>
      <c r="BE40" s="79">
        <v>2</v>
      </c>
      <c r="BF40" s="79">
        <v>2</v>
      </c>
      <c r="BG40" s="79">
        <v>2</v>
      </c>
      <c r="BH40" s="79">
        <v>1</v>
      </c>
      <c r="BI40" s="79">
        <v>2</v>
      </c>
      <c r="BJ40" s="79">
        <v>2</v>
      </c>
      <c r="BK40" s="79">
        <v>2</v>
      </c>
      <c r="BL40" s="79">
        <v>2</v>
      </c>
      <c r="BM40" s="79">
        <v>2</v>
      </c>
      <c r="BN40" s="79">
        <v>2</v>
      </c>
      <c r="BO40" s="79">
        <v>2</v>
      </c>
      <c r="BP40" s="79">
        <v>2</v>
      </c>
      <c r="BQ40" s="79">
        <v>2</v>
      </c>
      <c r="BR40" s="79">
        <v>2</v>
      </c>
      <c r="BS40" s="79">
        <v>1</v>
      </c>
      <c r="BT40" s="79">
        <v>2</v>
      </c>
      <c r="BU40" s="79">
        <v>2</v>
      </c>
      <c r="BV40" s="79"/>
      <c r="BW40" s="79"/>
      <c r="BX40" s="79"/>
      <c r="BY40" s="79">
        <v>1</v>
      </c>
      <c r="BZ40" s="821">
        <f t="shared" si="10"/>
        <v>15</v>
      </c>
      <c r="CA40" s="81">
        <f>BZ40/COUNTA($BE40:$BY40)</f>
        <v>0.83333333333333337</v>
      </c>
      <c r="CB40" s="821">
        <f>COUNTIF($BE40:$BY40,1)</f>
        <v>3</v>
      </c>
      <c r="CC40" s="81">
        <f>CB40/COUNTA($BE40:$BY40)</f>
        <v>0.16666666666666666</v>
      </c>
      <c r="CD40" s="821">
        <f>COUNTIF($BE40:$BY40,0)</f>
        <v>0</v>
      </c>
      <c r="CE40" s="81">
        <f>CD40/COUNTA($BE40:$BY40)</f>
        <v>0</v>
      </c>
      <c r="CF40" s="821">
        <f>(((BZ40*2)+(CB40*1)+(CD40*0)))/COUNTA($BE40:$BY40)</f>
        <v>1.8333333333333333</v>
      </c>
      <c r="CG40" s="822" t="str">
        <f t="shared" ref="CG40" si="11">IF(CF40&gt;=1.6,"Đạt mục tiêu",IF(CF40&gt;=1,"Cần cố gắng","Chưa đạt"))</f>
        <v>Đạt mục tiêu</v>
      </c>
    </row>
    <row r="41" spans="1:85" ht="133.5" customHeight="1">
      <c r="A41" s="802">
        <v>31</v>
      </c>
      <c r="B41" s="451">
        <v>31</v>
      </c>
      <c r="C41" s="402" t="s">
        <v>577</v>
      </c>
      <c r="D41" s="87" t="s">
        <v>15</v>
      </c>
      <c r="E41" s="212" t="s">
        <v>578</v>
      </c>
      <c r="F41" s="87" t="s">
        <v>15</v>
      </c>
      <c r="G41" s="86" t="s">
        <v>578</v>
      </c>
      <c r="H41" s="240" t="s">
        <v>30</v>
      </c>
      <c r="I41" s="79" t="s">
        <v>212</v>
      </c>
      <c r="J41" s="10" t="s">
        <v>11</v>
      </c>
      <c r="K41" s="79"/>
      <c r="L41" s="79"/>
      <c r="M41" s="79"/>
      <c r="N41" s="783" t="s">
        <v>16</v>
      </c>
      <c r="O41" s="79"/>
      <c r="P41" s="79"/>
      <c r="Q41" s="79"/>
      <c r="R41" s="79"/>
      <c r="S41" s="191" t="s">
        <v>16</v>
      </c>
      <c r="T41" s="79"/>
      <c r="U41" s="66">
        <f t="shared" si="8"/>
        <v>2</v>
      </c>
      <c r="V41" s="79"/>
      <c r="W41" s="79"/>
      <c r="X41" s="79"/>
      <c r="Y41" s="79"/>
      <c r="Z41" s="79"/>
      <c r="AA41" s="79"/>
      <c r="AB41" s="79"/>
      <c r="AC41" s="79"/>
      <c r="AD41" s="79"/>
      <c r="AE41" s="79"/>
      <c r="AF41" s="79"/>
      <c r="AG41" s="79"/>
      <c r="AH41" s="783" t="s">
        <v>727</v>
      </c>
      <c r="AI41" s="783" t="s">
        <v>723</v>
      </c>
      <c r="AJ41" s="783" t="s">
        <v>724</v>
      </c>
      <c r="AK41" s="783" t="s">
        <v>723</v>
      </c>
      <c r="AL41" s="783" t="s">
        <v>727</v>
      </c>
      <c r="AM41" s="79"/>
      <c r="AN41" s="79"/>
      <c r="AO41" s="79"/>
      <c r="AP41" s="79"/>
      <c r="AQ41" s="79"/>
      <c r="AR41" s="79"/>
      <c r="AS41" s="79"/>
      <c r="AT41" s="79"/>
      <c r="AU41" s="79"/>
      <c r="AV41" s="79"/>
      <c r="AW41" s="79"/>
      <c r="AX41" s="79"/>
      <c r="AY41" s="79"/>
      <c r="AZ41" s="1222" t="s">
        <v>726</v>
      </c>
      <c r="BA41" s="1222" t="s">
        <v>723</v>
      </c>
      <c r="BB41" s="1222" t="s">
        <v>724</v>
      </c>
      <c r="BC41" s="79"/>
      <c r="BD41" s="79"/>
      <c r="BE41" s="20">
        <v>2</v>
      </c>
      <c r="BF41" s="20">
        <v>2</v>
      </c>
      <c r="BG41" s="20">
        <v>2</v>
      </c>
      <c r="BH41" s="20">
        <v>2</v>
      </c>
      <c r="BI41" s="20">
        <v>2</v>
      </c>
      <c r="BJ41" s="20">
        <v>1</v>
      </c>
      <c r="BK41" s="20">
        <v>2</v>
      </c>
      <c r="BL41" s="20">
        <v>2</v>
      </c>
      <c r="BM41" s="20">
        <v>2</v>
      </c>
      <c r="BN41" s="20">
        <v>1</v>
      </c>
      <c r="BO41" s="20">
        <v>2</v>
      </c>
      <c r="BP41" s="20">
        <v>2</v>
      </c>
      <c r="BQ41" s="20">
        <v>2</v>
      </c>
      <c r="BR41" s="20">
        <v>2</v>
      </c>
      <c r="BS41" s="20">
        <v>2</v>
      </c>
      <c r="BT41" s="20">
        <v>2</v>
      </c>
      <c r="BU41" s="20">
        <v>2</v>
      </c>
      <c r="BV41" s="20"/>
      <c r="BW41" s="20"/>
      <c r="BX41" s="20"/>
      <c r="BY41" s="20">
        <v>1</v>
      </c>
      <c r="BZ41" s="21">
        <f t="shared" si="10"/>
        <v>15</v>
      </c>
      <c r="CA41" s="22">
        <f>BZ41/COUNTA($BE41:$BY41)</f>
        <v>0.83333333333333337</v>
      </c>
      <c r="CB41" s="21">
        <f>COUNTIF($BE41:$BY41,1)</f>
        <v>3</v>
      </c>
      <c r="CC41" s="22">
        <f>CB41/COUNTA($BE41:$BY41)</f>
        <v>0.16666666666666666</v>
      </c>
      <c r="CD41" s="21">
        <f>COUNTIF($BE41:$BY41,0)</f>
        <v>0</v>
      </c>
      <c r="CE41" s="22">
        <f>CD41/COUNTA($BE41:$BY41)</f>
        <v>0</v>
      </c>
      <c r="CF41" s="21">
        <f>(((BZ41*2)+(CB41*1)+(CD41*0)))/COUNTA($BE41:$BY41)</f>
        <v>1.8333333333333333</v>
      </c>
      <c r="CG41" s="427" t="str">
        <f>IF(CF41&gt;=1.6,"Đạt mục tiêu",IF(CF41&gt;=1,"Cần cố gắng","Chưa đạt"))</f>
        <v>Đạt mục tiêu</v>
      </c>
    </row>
    <row r="42" spans="1:85" s="3" customFormat="1" ht="405" hidden="1">
      <c r="A42" s="19">
        <v>32</v>
      </c>
      <c r="B42" s="451">
        <v>32</v>
      </c>
      <c r="C42" s="78" t="s">
        <v>579</v>
      </c>
      <c r="D42" s="87" t="s">
        <v>14</v>
      </c>
      <c r="E42" s="78" t="s">
        <v>580</v>
      </c>
      <c r="F42" s="87" t="s">
        <v>17</v>
      </c>
      <c r="G42" s="78" t="s">
        <v>580</v>
      </c>
      <c r="H42" s="518" t="s">
        <v>584</v>
      </c>
      <c r="I42" s="805" t="s">
        <v>275</v>
      </c>
      <c r="J42" s="799" t="s">
        <v>11</v>
      </c>
      <c r="K42" s="805"/>
      <c r="L42" s="805"/>
      <c r="M42" s="774" t="s">
        <v>16</v>
      </c>
      <c r="N42" s="805"/>
      <c r="O42" s="805"/>
      <c r="P42" s="805"/>
      <c r="Q42" s="805"/>
      <c r="R42" s="805"/>
      <c r="S42" s="805"/>
      <c r="T42" s="805"/>
      <c r="U42" s="493">
        <f t="shared" si="8"/>
        <v>1</v>
      </c>
      <c r="V42" s="805"/>
      <c r="W42" s="805"/>
      <c r="X42" s="805"/>
      <c r="Y42" s="805"/>
      <c r="Z42" s="805"/>
      <c r="AA42" s="805"/>
      <c r="AB42" s="805"/>
      <c r="AC42" s="805"/>
      <c r="AD42" s="805" t="s">
        <v>726</v>
      </c>
      <c r="AE42" s="805" t="s">
        <v>727</v>
      </c>
      <c r="AF42" s="805" t="s">
        <v>727</v>
      </c>
      <c r="AG42" s="805" t="s">
        <v>727</v>
      </c>
      <c r="AH42" s="805"/>
      <c r="AI42" s="805"/>
      <c r="AJ42" s="805"/>
      <c r="AK42" s="805"/>
      <c r="AL42" s="805"/>
      <c r="AM42" s="805"/>
      <c r="AN42" s="805"/>
      <c r="AO42" s="805"/>
      <c r="AP42" s="805"/>
      <c r="AQ42" s="805"/>
      <c r="AR42" s="805"/>
      <c r="AS42" s="805"/>
      <c r="AT42" s="805"/>
      <c r="AU42" s="805"/>
      <c r="AV42" s="805"/>
      <c r="AW42" s="805"/>
      <c r="AX42" s="805"/>
      <c r="AY42" s="805"/>
      <c r="AZ42" s="805"/>
      <c r="BA42" s="805"/>
      <c r="BB42" s="805"/>
      <c r="BC42" s="805"/>
      <c r="BD42" s="805"/>
      <c r="BE42" s="805">
        <v>2</v>
      </c>
      <c r="BF42" s="805">
        <v>2</v>
      </c>
      <c r="BG42" s="805">
        <v>2</v>
      </c>
      <c r="BH42" s="805">
        <v>2</v>
      </c>
      <c r="BI42" s="805">
        <v>2</v>
      </c>
      <c r="BJ42" s="805">
        <v>2</v>
      </c>
      <c r="BK42" s="805">
        <v>2</v>
      </c>
      <c r="BL42" s="805">
        <v>2</v>
      </c>
      <c r="BM42" s="805">
        <v>2</v>
      </c>
      <c r="BN42" s="805">
        <v>2</v>
      </c>
      <c r="BO42" s="805">
        <v>2</v>
      </c>
      <c r="BP42" s="805">
        <v>2</v>
      </c>
      <c r="BQ42" s="805">
        <v>1</v>
      </c>
      <c r="BR42" s="805">
        <v>2</v>
      </c>
      <c r="BS42" s="805">
        <v>1</v>
      </c>
      <c r="BT42" s="805">
        <v>2</v>
      </c>
      <c r="BU42" s="805">
        <v>2</v>
      </c>
      <c r="BV42" s="805"/>
      <c r="BW42" s="805"/>
      <c r="BX42" s="805"/>
      <c r="BY42" s="805">
        <v>2</v>
      </c>
      <c r="BZ42" s="774">
        <f t="shared" si="10"/>
        <v>16</v>
      </c>
      <c r="CA42" s="514">
        <f>BZ42/COUNTA($BE42:$BY42)</f>
        <v>0.88888888888888884</v>
      </c>
      <c r="CB42" s="774">
        <f>COUNTIF($BE42:$BY42,1)</f>
        <v>2</v>
      </c>
      <c r="CC42" s="514">
        <f>CB42/COUNTA($BE42:$BY42)</f>
        <v>0.1111111111111111</v>
      </c>
      <c r="CD42" s="774">
        <f>COUNTIF($BE42:$BY42,0)</f>
        <v>0</v>
      </c>
      <c r="CE42" s="228">
        <f>CD42/COUNTA($BE42:$BY42)</f>
        <v>0</v>
      </c>
      <c r="CF42" s="774">
        <f>(((BZ42*2)+(CB42*1)+(CD42*0)))/COUNTA($BE42:$BY42)</f>
        <v>1.8888888888888888</v>
      </c>
      <c r="CG42" s="775" t="str">
        <f>IF(CF42&gt;=1.6,"Đạt mục tiêu",IF(CF42&gt;=1,"Cần cố gắng","Chưa đạt"))</f>
        <v>Đạt mục tiêu</v>
      </c>
    </row>
    <row r="43" spans="1:85" s="817" customFormat="1" ht="66.75" hidden="1" customHeight="1">
      <c r="A43" s="19">
        <v>33</v>
      </c>
      <c r="B43" s="451">
        <v>33</v>
      </c>
      <c r="C43" s="519" t="s">
        <v>579</v>
      </c>
      <c r="D43" s="87"/>
      <c r="E43" s="86" t="s">
        <v>580</v>
      </c>
      <c r="F43" s="86" t="s">
        <v>580</v>
      </c>
      <c r="G43" s="86" t="s">
        <v>580</v>
      </c>
      <c r="H43" s="128" t="s">
        <v>584</v>
      </c>
      <c r="I43" s="79" t="s">
        <v>275</v>
      </c>
      <c r="J43" s="10" t="s">
        <v>11</v>
      </c>
      <c r="K43" s="79"/>
      <c r="L43" s="79"/>
      <c r="M43" s="79"/>
      <c r="N43" s="79"/>
      <c r="O43" s="821" t="s">
        <v>16</v>
      </c>
      <c r="P43" s="79"/>
      <c r="Q43" s="79"/>
      <c r="R43" s="79"/>
      <c r="S43" s="79"/>
      <c r="T43" s="79"/>
      <c r="U43" s="66">
        <f t="shared" si="8"/>
        <v>1</v>
      </c>
      <c r="V43" s="79"/>
      <c r="W43" s="79"/>
      <c r="X43" s="79"/>
      <c r="Y43" s="79"/>
      <c r="Z43" s="79"/>
      <c r="AA43" s="79"/>
      <c r="AB43" s="79"/>
      <c r="AC43" s="79"/>
      <c r="AD43" s="79"/>
      <c r="AE43" s="79"/>
      <c r="AF43" s="79"/>
      <c r="AG43" s="79"/>
      <c r="AH43" s="79"/>
      <c r="AI43" s="79"/>
      <c r="AJ43" s="79"/>
      <c r="AK43" s="79"/>
      <c r="AL43" s="79"/>
      <c r="AM43" s="79" t="s">
        <v>726</v>
      </c>
      <c r="AN43" s="79" t="s">
        <v>724</v>
      </c>
      <c r="AO43" s="79" t="s">
        <v>727</v>
      </c>
      <c r="AP43" s="79"/>
      <c r="AQ43" s="79"/>
      <c r="AR43" s="79"/>
      <c r="AS43" s="79"/>
      <c r="AT43" s="79"/>
      <c r="AU43" s="79"/>
      <c r="AV43" s="79"/>
      <c r="AW43" s="79"/>
      <c r="AX43" s="79"/>
      <c r="AY43" s="79"/>
      <c r="AZ43" s="79"/>
      <c r="BA43" s="79"/>
      <c r="BB43" s="79"/>
      <c r="BC43" s="79"/>
      <c r="BD43" s="79"/>
      <c r="BE43" s="79">
        <v>2</v>
      </c>
      <c r="BF43" s="79">
        <v>2</v>
      </c>
      <c r="BG43" s="79">
        <v>2</v>
      </c>
      <c r="BH43" s="79">
        <v>2</v>
      </c>
      <c r="BI43" s="79">
        <v>2</v>
      </c>
      <c r="BJ43" s="79">
        <v>2</v>
      </c>
      <c r="BK43" s="79">
        <v>2</v>
      </c>
      <c r="BL43" s="79">
        <v>2</v>
      </c>
      <c r="BM43" s="79">
        <v>2</v>
      </c>
      <c r="BN43" s="79">
        <v>2</v>
      </c>
      <c r="BO43" s="79">
        <v>2</v>
      </c>
      <c r="BP43" s="79">
        <v>2</v>
      </c>
      <c r="BQ43" s="79">
        <v>1</v>
      </c>
      <c r="BR43" s="79">
        <v>2</v>
      </c>
      <c r="BS43" s="79">
        <v>1</v>
      </c>
      <c r="BT43" s="79">
        <v>2</v>
      </c>
      <c r="BU43" s="79">
        <v>2</v>
      </c>
      <c r="BV43" s="79"/>
      <c r="BW43" s="79"/>
      <c r="BX43" s="79"/>
      <c r="BY43" s="79">
        <v>2</v>
      </c>
      <c r="BZ43" s="821">
        <f t="shared" si="10"/>
        <v>16</v>
      </c>
      <c r="CA43" s="81">
        <f>BZ43/COUNTA($BE43:$BY43)</f>
        <v>0.88888888888888884</v>
      </c>
      <c r="CB43" s="821">
        <f>COUNTIF($BE43:$BY43,1)</f>
        <v>2</v>
      </c>
      <c r="CC43" s="81">
        <f>CB43/COUNTA($BE43:$BY43)</f>
        <v>0.1111111111111111</v>
      </c>
      <c r="CD43" s="821">
        <f>COUNTIF($BE43:$BY43,0)</f>
        <v>0</v>
      </c>
      <c r="CE43" s="81">
        <f>CD43/COUNTA($BE43:$BY43)</f>
        <v>0</v>
      </c>
      <c r="CF43" s="821">
        <f>(((BZ43*2)+(CB43*1)+(CD43*0)))/COUNTA($BE43:$BY43)</f>
        <v>1.8888888888888888</v>
      </c>
      <c r="CG43" s="822" t="str">
        <f t="shared" ref="CG43" si="12">IF(CF43&gt;=1.6,"Đạt mục tiêu",IF(CF43&gt;=1,"Cần cố gắng","Chưa đạt"))</f>
        <v>Đạt mục tiêu</v>
      </c>
    </row>
    <row r="44" spans="1:85" s="3" customFormat="1" ht="409.5" hidden="1">
      <c r="A44" s="19">
        <v>34</v>
      </c>
      <c r="B44" s="451">
        <v>34</v>
      </c>
      <c r="C44" s="78" t="s">
        <v>581</v>
      </c>
      <c r="D44" s="87" t="s">
        <v>14</v>
      </c>
      <c r="E44" s="78" t="s">
        <v>582</v>
      </c>
      <c r="F44" s="87" t="s">
        <v>17</v>
      </c>
      <c r="G44" s="805" t="s">
        <v>585</v>
      </c>
      <c r="H44" s="518" t="s">
        <v>586</v>
      </c>
      <c r="I44" s="805" t="s">
        <v>275</v>
      </c>
      <c r="J44" s="799" t="s">
        <v>11</v>
      </c>
      <c r="K44" s="805"/>
      <c r="L44" s="805"/>
      <c r="M44" s="774" t="s">
        <v>16</v>
      </c>
      <c r="N44" s="805"/>
      <c r="O44" s="805"/>
      <c r="P44" s="805"/>
      <c r="Q44" s="805"/>
      <c r="R44" s="805"/>
      <c r="S44" s="805"/>
      <c r="T44" s="805"/>
      <c r="U44" s="493">
        <f t="shared" si="8"/>
        <v>1</v>
      </c>
      <c r="V44" s="805"/>
      <c r="W44" s="805"/>
      <c r="X44" s="805"/>
      <c r="Y44" s="805"/>
      <c r="Z44" s="805"/>
      <c r="AA44" s="805"/>
      <c r="AB44" s="805"/>
      <c r="AC44" s="805"/>
      <c r="AD44" s="805" t="s">
        <v>727</v>
      </c>
      <c r="AE44" s="805" t="s">
        <v>727</v>
      </c>
      <c r="AF44" s="805" t="s">
        <v>726</v>
      </c>
      <c r="AG44" s="805" t="s">
        <v>727</v>
      </c>
      <c r="AH44" s="805"/>
      <c r="AI44" s="805"/>
      <c r="AJ44" s="805"/>
      <c r="AK44" s="805"/>
      <c r="AL44" s="805"/>
      <c r="AM44" s="805"/>
      <c r="AN44" s="805"/>
      <c r="AO44" s="805"/>
      <c r="AP44" s="805"/>
      <c r="AQ44" s="805"/>
      <c r="AR44" s="805"/>
      <c r="AS44" s="805"/>
      <c r="AT44" s="805"/>
      <c r="AU44" s="805"/>
      <c r="AV44" s="805"/>
      <c r="AW44" s="805"/>
      <c r="AX44" s="805"/>
      <c r="AY44" s="805"/>
      <c r="AZ44" s="805"/>
      <c r="BA44" s="805"/>
      <c r="BB44" s="805"/>
      <c r="BC44" s="805"/>
      <c r="BD44" s="805"/>
      <c r="BE44" s="805">
        <v>2</v>
      </c>
      <c r="BF44" s="805">
        <v>2</v>
      </c>
      <c r="BG44" s="805">
        <v>1</v>
      </c>
      <c r="BH44" s="805">
        <v>2</v>
      </c>
      <c r="BI44" s="805">
        <v>2</v>
      </c>
      <c r="BJ44" s="805">
        <v>2</v>
      </c>
      <c r="BK44" s="805">
        <v>2</v>
      </c>
      <c r="BL44" s="805">
        <v>2</v>
      </c>
      <c r="BM44" s="805">
        <v>2</v>
      </c>
      <c r="BN44" s="805">
        <v>2</v>
      </c>
      <c r="BO44" s="805">
        <v>2</v>
      </c>
      <c r="BP44" s="805">
        <v>2</v>
      </c>
      <c r="BQ44" s="805">
        <v>2</v>
      </c>
      <c r="BR44" s="805">
        <v>2</v>
      </c>
      <c r="BS44" s="805">
        <v>2</v>
      </c>
      <c r="BT44" s="805">
        <v>2</v>
      </c>
      <c r="BU44" s="805">
        <v>2</v>
      </c>
      <c r="BV44" s="805"/>
      <c r="BW44" s="805"/>
      <c r="BX44" s="805"/>
      <c r="BY44" s="805">
        <v>2</v>
      </c>
      <c r="BZ44" s="774">
        <f t="shared" si="10"/>
        <v>17</v>
      </c>
      <c r="CA44" s="514">
        <f>BZ44/COUNTA($BE44:$BY44)</f>
        <v>0.94444444444444442</v>
      </c>
      <c r="CB44" s="774">
        <f>COUNTIF($BE44:$BY44,1)</f>
        <v>1</v>
      </c>
      <c r="CC44" s="514">
        <f>CB44/COUNTA($BE44:$BY44)</f>
        <v>5.5555555555555552E-2</v>
      </c>
      <c r="CD44" s="774">
        <f>COUNTIF($BE44:$BY44,0)</f>
        <v>0</v>
      </c>
      <c r="CE44" s="228">
        <f>CD44/COUNTA($BE44:$BY44)</f>
        <v>0</v>
      </c>
      <c r="CF44" s="774">
        <f>(((BZ44*2)+(CB44*1)+(CD44*0)))/COUNTA($BE44:$BY44)</f>
        <v>1.9444444444444444</v>
      </c>
      <c r="CG44" s="775" t="str">
        <f>IF(CF44&gt;=1.6,"Đạt mục tiêu",IF(CF44&gt;=1,"Cần cố gắng","Chưa đạt"))</f>
        <v>Đạt mục tiêu</v>
      </c>
    </row>
    <row r="45" spans="1:85" s="817" customFormat="1" ht="53.25" hidden="1" customHeight="1">
      <c r="A45" s="19">
        <v>35</v>
      </c>
      <c r="B45" s="451">
        <v>35</v>
      </c>
      <c r="C45" s="67" t="s">
        <v>49</v>
      </c>
      <c r="D45" s="68" t="s">
        <v>14</v>
      </c>
      <c r="E45" s="67" t="s">
        <v>50</v>
      </c>
      <c r="F45" s="68" t="s">
        <v>17</v>
      </c>
      <c r="G45" s="67" t="s">
        <v>50</v>
      </c>
      <c r="H45" s="128" t="s">
        <v>587</v>
      </c>
      <c r="I45" s="79" t="s">
        <v>275</v>
      </c>
      <c r="J45" s="10" t="s">
        <v>11</v>
      </c>
      <c r="K45" s="79"/>
      <c r="L45" s="79"/>
      <c r="M45" s="79"/>
      <c r="N45" s="79"/>
      <c r="O45" s="79"/>
      <c r="P45" s="821" t="s">
        <v>16</v>
      </c>
      <c r="Q45" s="79"/>
      <c r="R45" s="79"/>
      <c r="S45" s="79"/>
      <c r="T45" s="79"/>
      <c r="U45" s="66">
        <f t="shared" si="8"/>
        <v>1</v>
      </c>
      <c r="V45" s="79"/>
      <c r="W45" s="79"/>
      <c r="X45" s="79"/>
      <c r="Y45" s="79"/>
      <c r="Z45" s="79"/>
      <c r="AA45" s="79"/>
      <c r="AB45" s="79"/>
      <c r="AC45" s="79"/>
      <c r="AD45" s="79"/>
      <c r="AE45" s="79"/>
      <c r="AF45" s="79"/>
      <c r="AG45" s="79"/>
      <c r="AH45" s="79"/>
      <c r="AI45" s="79"/>
      <c r="AJ45" s="79"/>
      <c r="AK45" s="79"/>
      <c r="AL45" s="79"/>
      <c r="AM45" s="79"/>
      <c r="AN45" s="79"/>
      <c r="AO45" s="79"/>
      <c r="AP45" s="79"/>
      <c r="AQ45" s="79" t="s">
        <v>727</v>
      </c>
      <c r="AR45" s="79" t="s">
        <v>724</v>
      </c>
      <c r="AS45" s="79" t="s">
        <v>726</v>
      </c>
      <c r="AT45" s="79"/>
      <c r="AU45" s="79"/>
      <c r="AV45" s="79"/>
      <c r="AW45" s="79"/>
      <c r="AX45" s="79"/>
      <c r="AY45" s="79"/>
      <c r="AZ45" s="79"/>
      <c r="BA45" s="79"/>
      <c r="BB45" s="79"/>
      <c r="BC45" s="79"/>
      <c r="BD45" s="79"/>
      <c r="BE45" s="79"/>
      <c r="BF45" s="79"/>
      <c r="BG45" s="79"/>
      <c r="BH45" s="79"/>
      <c r="BI45" s="79"/>
      <c r="BJ45" s="79"/>
      <c r="BK45" s="79"/>
      <c r="BL45" s="79"/>
      <c r="BM45" s="79"/>
      <c r="BN45" s="79"/>
      <c r="BO45" s="79"/>
      <c r="BP45" s="79"/>
      <c r="BQ45" s="79"/>
      <c r="BR45" s="79"/>
      <c r="BS45" s="79"/>
      <c r="BT45" s="103"/>
      <c r="BU45" s="79"/>
      <c r="BV45" s="79"/>
      <c r="BW45" s="79"/>
      <c r="BX45" s="79"/>
      <c r="BY45" s="79"/>
      <c r="BZ45" s="821"/>
      <c r="CA45" s="81"/>
      <c r="CB45" s="821"/>
      <c r="CC45" s="81"/>
      <c r="CD45" s="821"/>
      <c r="CE45" s="81"/>
      <c r="CF45" s="821"/>
      <c r="CG45" s="821"/>
    </row>
    <row r="46" spans="1:85" s="817" customFormat="1" ht="51" hidden="1" customHeight="1">
      <c r="A46" s="19">
        <v>36</v>
      </c>
      <c r="B46" s="451">
        <v>36</v>
      </c>
      <c r="C46" s="67" t="s">
        <v>49</v>
      </c>
      <c r="D46" s="68" t="s">
        <v>14</v>
      </c>
      <c r="E46" s="67" t="s">
        <v>50</v>
      </c>
      <c r="F46" s="68" t="s">
        <v>17</v>
      </c>
      <c r="G46" s="67" t="s">
        <v>50</v>
      </c>
      <c r="H46" s="128" t="s">
        <v>1005</v>
      </c>
      <c r="I46" s="79" t="s">
        <v>275</v>
      </c>
      <c r="J46" s="10" t="s">
        <v>11</v>
      </c>
      <c r="K46" s="79"/>
      <c r="L46" s="79"/>
      <c r="M46" s="821"/>
      <c r="N46" s="79"/>
      <c r="O46" s="144"/>
      <c r="P46" s="66"/>
      <c r="Q46" s="821" t="s">
        <v>16</v>
      </c>
      <c r="R46" s="79"/>
      <c r="S46" s="79"/>
      <c r="T46" s="79"/>
      <c r="U46" s="66">
        <f t="shared" si="8"/>
        <v>1</v>
      </c>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t="s">
        <v>727</v>
      </c>
      <c r="AU46" s="79" t="s">
        <v>726</v>
      </c>
      <c r="AV46" s="79" t="s">
        <v>724</v>
      </c>
      <c r="AW46" s="79" t="s">
        <v>727</v>
      </c>
      <c r="AX46" s="79"/>
      <c r="AY46" s="79"/>
      <c r="AZ46" s="79"/>
      <c r="BA46" s="79"/>
      <c r="BB46" s="79"/>
      <c r="BC46" s="79"/>
      <c r="BD46" s="79"/>
      <c r="BE46" s="79">
        <v>2</v>
      </c>
      <c r="BF46" s="79">
        <v>1</v>
      </c>
      <c r="BG46" s="79">
        <v>2</v>
      </c>
      <c r="BH46" s="79">
        <v>2</v>
      </c>
      <c r="BI46" s="79">
        <v>1</v>
      </c>
      <c r="BJ46" s="79">
        <v>2</v>
      </c>
      <c r="BK46" s="79">
        <v>2</v>
      </c>
      <c r="BL46" s="79">
        <v>2</v>
      </c>
      <c r="BM46" s="79">
        <v>2</v>
      </c>
      <c r="BN46" s="79">
        <v>1</v>
      </c>
      <c r="BO46" s="79">
        <v>2</v>
      </c>
      <c r="BP46" s="79">
        <v>2</v>
      </c>
      <c r="BQ46" s="79">
        <v>2</v>
      </c>
      <c r="BR46" s="79">
        <v>2</v>
      </c>
      <c r="BS46" s="79">
        <v>1</v>
      </c>
      <c r="BT46" s="79">
        <v>2</v>
      </c>
      <c r="BU46" s="79">
        <v>2</v>
      </c>
      <c r="BV46" s="79"/>
      <c r="BW46" s="79"/>
      <c r="BX46" s="79"/>
      <c r="BY46" s="79">
        <v>2</v>
      </c>
      <c r="BZ46" s="821">
        <f>COUNTIF($BE46:$BY46,2)</f>
        <v>14</v>
      </c>
      <c r="CA46" s="81">
        <f>BZ46/COUNTA($BE46:$BY46)</f>
        <v>0.77777777777777779</v>
      </c>
      <c r="CB46" s="821">
        <f>COUNTIF($BE46:$BY46,1)</f>
        <v>4</v>
      </c>
      <c r="CC46" s="81">
        <f>CB46/COUNTA($BE46:$BY46)</f>
        <v>0.22222222222222221</v>
      </c>
      <c r="CD46" s="821">
        <f>COUNTIF($BE46:$BY46,0)</f>
        <v>0</v>
      </c>
      <c r="CE46" s="81">
        <f>CD46/COUNTA($BE46:$BY46)</f>
        <v>0</v>
      </c>
      <c r="CF46" s="821">
        <f>(((BZ46*2)+(CB46*1)+(CD46*0)))/COUNTA($BE46:$BY46)</f>
        <v>1.7777777777777777</v>
      </c>
      <c r="CG46" s="821" t="str">
        <f>IF(CF46&gt;=1.6,"Đạt mục tiêu",IF(CF46&gt;=1,"Cần cố gắng","Chưa đạt"))</f>
        <v>Đạt mục tiêu</v>
      </c>
    </row>
    <row r="47" spans="1:85" s="776" customFormat="1" ht="3.75" hidden="1" customHeight="1">
      <c r="A47" s="802">
        <v>37</v>
      </c>
      <c r="B47" s="451">
        <v>37</v>
      </c>
      <c r="C47" s="1447" t="s">
        <v>51</v>
      </c>
      <c r="D47" s="1368"/>
      <c r="E47" s="1369"/>
      <c r="F47" s="6" t="s">
        <v>316</v>
      </c>
      <c r="G47" s="176" t="s">
        <v>316</v>
      </c>
      <c r="H47" s="239" t="s">
        <v>316</v>
      </c>
      <c r="I47" s="6" t="s">
        <v>316</v>
      </c>
      <c r="J47" s="6" t="s">
        <v>316</v>
      </c>
      <c r="K47" s="506" t="s">
        <v>316</v>
      </c>
      <c r="L47" s="6" t="s">
        <v>316</v>
      </c>
      <c r="M47" s="6" t="s">
        <v>316</v>
      </c>
      <c r="N47" s="11" t="s">
        <v>316</v>
      </c>
      <c r="O47" s="71" t="s">
        <v>316</v>
      </c>
      <c r="P47" s="6" t="s">
        <v>316</v>
      </c>
      <c r="Q47" s="6" t="s">
        <v>316</v>
      </c>
      <c r="R47" s="6"/>
      <c r="S47" s="6" t="s">
        <v>316</v>
      </c>
      <c r="T47" s="6" t="s">
        <v>316</v>
      </c>
      <c r="U47" s="6" t="s">
        <v>316</v>
      </c>
      <c r="V47" s="176" t="s">
        <v>316</v>
      </c>
      <c r="W47" s="176" t="s">
        <v>316</v>
      </c>
      <c r="X47" s="176" t="s">
        <v>316</v>
      </c>
      <c r="Y47" s="176" t="s">
        <v>316</v>
      </c>
      <c r="Z47" s="6" t="s">
        <v>316</v>
      </c>
      <c r="AA47" s="6" t="s">
        <v>316</v>
      </c>
      <c r="AB47" s="6" t="s">
        <v>316</v>
      </c>
      <c r="AC47" s="6" t="s">
        <v>316</v>
      </c>
      <c r="AD47" s="6" t="s">
        <v>316</v>
      </c>
      <c r="AE47" s="6" t="s">
        <v>316</v>
      </c>
      <c r="AF47" s="6" t="s">
        <v>316</v>
      </c>
      <c r="AG47" s="6" t="s">
        <v>316</v>
      </c>
      <c r="AH47" s="11" t="s">
        <v>316</v>
      </c>
      <c r="AI47" s="11" t="s">
        <v>316</v>
      </c>
      <c r="AJ47" s="11" t="s">
        <v>316</v>
      </c>
      <c r="AK47" s="11" t="s">
        <v>316</v>
      </c>
      <c r="AL47" s="11" t="s">
        <v>316</v>
      </c>
      <c r="AM47" s="6" t="s">
        <v>316</v>
      </c>
      <c r="AN47" s="6" t="s">
        <v>316</v>
      </c>
      <c r="AO47" s="6" t="s">
        <v>316</v>
      </c>
      <c r="AP47" s="6" t="s">
        <v>316</v>
      </c>
      <c r="AQ47" s="6"/>
      <c r="AR47" s="6"/>
      <c r="AS47" s="6" t="s">
        <v>316</v>
      </c>
      <c r="AT47" s="6" t="s">
        <v>316</v>
      </c>
      <c r="AU47" s="6" t="s">
        <v>316</v>
      </c>
      <c r="AV47" s="6" t="s">
        <v>316</v>
      </c>
      <c r="AW47" s="6" t="s">
        <v>316</v>
      </c>
      <c r="AX47" s="6"/>
      <c r="AY47" s="6"/>
      <c r="AZ47" s="6" t="s">
        <v>316</v>
      </c>
      <c r="BA47" s="6"/>
      <c r="BB47" s="6"/>
      <c r="BC47" s="6"/>
      <c r="BD47" s="6" t="s">
        <v>316</v>
      </c>
      <c r="BE47" s="507" t="s">
        <v>316</v>
      </c>
      <c r="BF47" s="507" t="s">
        <v>316</v>
      </c>
      <c r="BG47" s="507" t="s">
        <v>316</v>
      </c>
      <c r="BH47" s="507" t="s">
        <v>316</v>
      </c>
      <c r="BI47" s="507" t="s">
        <v>316</v>
      </c>
      <c r="BJ47" s="507" t="s">
        <v>316</v>
      </c>
      <c r="BK47" s="507" t="s">
        <v>316</v>
      </c>
      <c r="BL47" s="507" t="s">
        <v>316</v>
      </c>
      <c r="BM47" s="507" t="s">
        <v>316</v>
      </c>
      <c r="BN47" s="507" t="s">
        <v>316</v>
      </c>
      <c r="BO47" s="507" t="s">
        <v>316</v>
      </c>
      <c r="BP47" s="507" t="s">
        <v>316</v>
      </c>
      <c r="BQ47" s="507" t="s">
        <v>316</v>
      </c>
      <c r="BR47" s="507" t="s">
        <v>316</v>
      </c>
      <c r="BS47" s="507" t="s">
        <v>316</v>
      </c>
      <c r="BT47" s="507" t="s">
        <v>316</v>
      </c>
      <c r="BU47" s="507" t="s">
        <v>316</v>
      </c>
      <c r="BV47" s="507"/>
      <c r="BW47" s="507"/>
      <c r="BX47" s="507"/>
      <c r="BY47" s="507" t="s">
        <v>316</v>
      </c>
      <c r="BZ47" s="821">
        <f>COUNTIF($BE47:$BY47,2)</f>
        <v>0</v>
      </c>
      <c r="CA47" s="508" t="s">
        <v>316</v>
      </c>
      <c r="CB47" s="507" t="s">
        <v>316</v>
      </c>
      <c r="CC47" s="508" t="s">
        <v>316</v>
      </c>
      <c r="CD47" s="507" t="s">
        <v>316</v>
      </c>
      <c r="CE47" s="507" t="s">
        <v>316</v>
      </c>
      <c r="CF47" s="507" t="s">
        <v>316</v>
      </c>
      <c r="CG47" s="508" t="s">
        <v>316</v>
      </c>
    </row>
    <row r="48" spans="1:85" s="817" customFormat="1" ht="56.25" hidden="1" customHeight="1">
      <c r="A48" s="19">
        <v>38</v>
      </c>
      <c r="B48" s="451">
        <v>38</v>
      </c>
      <c r="C48" s="67" t="s">
        <v>54</v>
      </c>
      <c r="D48" s="68" t="s">
        <v>14</v>
      </c>
      <c r="E48" s="67" t="s">
        <v>52</v>
      </c>
      <c r="F48" s="68" t="s">
        <v>17</v>
      </c>
      <c r="G48" s="79" t="s">
        <v>52</v>
      </c>
      <c r="H48" s="128" t="s">
        <v>740</v>
      </c>
      <c r="I48" s="79" t="s">
        <v>275</v>
      </c>
      <c r="J48" s="10" t="s">
        <v>11</v>
      </c>
      <c r="K48" s="79"/>
      <c r="L48" s="79"/>
      <c r="M48" s="79"/>
      <c r="N48" s="66"/>
      <c r="O48" s="66" t="s">
        <v>16</v>
      </c>
      <c r="P48" s="79"/>
      <c r="Q48" s="42"/>
      <c r="R48" s="42"/>
      <c r="S48" s="79"/>
      <c r="T48" s="79"/>
      <c r="U48" s="66">
        <f t="shared" si="8"/>
        <v>1</v>
      </c>
      <c r="V48" s="79"/>
      <c r="W48" s="79"/>
      <c r="X48" s="79"/>
      <c r="Y48" s="79"/>
      <c r="Z48" s="79"/>
      <c r="AA48" s="79"/>
      <c r="AB48" s="79"/>
      <c r="AC48" s="79"/>
      <c r="AD48" s="79"/>
      <c r="AE48" s="79"/>
      <c r="AF48" s="79"/>
      <c r="AG48" s="79"/>
      <c r="AH48" s="79"/>
      <c r="AI48" s="79"/>
      <c r="AJ48" s="79"/>
      <c r="AK48" s="79"/>
      <c r="AL48" s="79"/>
      <c r="AM48" s="79"/>
      <c r="AN48" s="79" t="s">
        <v>725</v>
      </c>
      <c r="AO48" s="79" t="s">
        <v>723</v>
      </c>
      <c r="AP48" s="79" t="s">
        <v>726</v>
      </c>
      <c r="AQ48" s="79"/>
      <c r="AR48" s="79"/>
      <c r="AS48" s="79"/>
      <c r="AT48" s="79"/>
      <c r="AU48" s="79"/>
      <c r="AV48" s="79"/>
      <c r="AW48" s="79"/>
      <c r="AX48" s="79"/>
      <c r="AY48" s="79"/>
      <c r="AZ48" s="79"/>
      <c r="BA48" s="79"/>
      <c r="BB48" s="79"/>
      <c r="BC48" s="79"/>
      <c r="BD48" s="79"/>
      <c r="BE48" s="79">
        <v>2</v>
      </c>
      <c r="BF48" s="79">
        <v>2</v>
      </c>
      <c r="BG48" s="79">
        <v>2</v>
      </c>
      <c r="BH48" s="79">
        <v>1</v>
      </c>
      <c r="BI48" s="79">
        <v>2</v>
      </c>
      <c r="BJ48" s="79">
        <v>2</v>
      </c>
      <c r="BK48" s="79">
        <v>2</v>
      </c>
      <c r="BL48" s="79">
        <v>2</v>
      </c>
      <c r="BM48" s="79">
        <v>2</v>
      </c>
      <c r="BN48" s="79">
        <v>2</v>
      </c>
      <c r="BO48" s="79">
        <v>2</v>
      </c>
      <c r="BP48" s="79">
        <v>2</v>
      </c>
      <c r="BQ48" s="79">
        <v>1</v>
      </c>
      <c r="BR48" s="79">
        <v>2</v>
      </c>
      <c r="BS48" s="79">
        <v>1</v>
      </c>
      <c r="BT48" s="79">
        <v>2</v>
      </c>
      <c r="BU48" s="79">
        <v>2</v>
      </c>
      <c r="BV48" s="79"/>
      <c r="BW48" s="79"/>
      <c r="BX48" s="79"/>
      <c r="BY48" s="79">
        <v>1</v>
      </c>
      <c r="BZ48" s="821">
        <f>COUNTIF($BE48:$BY48,2)</f>
        <v>14</v>
      </c>
      <c r="CA48" s="81">
        <f>BZ48/COUNTA($BE48:$BY48)</f>
        <v>0.77777777777777779</v>
      </c>
      <c r="CB48" s="821">
        <f>COUNTIF($BE48:$BY48,1)</f>
        <v>4</v>
      </c>
      <c r="CC48" s="81">
        <f>CB48/COUNTA($BE48:$BY48)</f>
        <v>0.22222222222222221</v>
      </c>
      <c r="CD48" s="821">
        <f>COUNTIF($BE48:$BY48,0)</f>
        <v>0</v>
      </c>
      <c r="CE48" s="81">
        <f>CD48/COUNTA($BE48:$BY48)</f>
        <v>0</v>
      </c>
      <c r="CF48" s="821">
        <f>(((BZ48*2)+(CB48*1)+(CD48*0)))/COUNTA($BE48:$BY48)</f>
        <v>1.7777777777777777</v>
      </c>
      <c r="CG48" s="822" t="str">
        <f t="shared" ref="CG48:CG67" si="13">IF(CF48&gt;=1.6,"Đạt mục tiêu",IF(CF48&gt;=1,"Cần cố gắng","Chưa đạt"))</f>
        <v>Đạt mục tiêu</v>
      </c>
    </row>
    <row r="49" spans="1:90" s="184" customFormat="1" ht="121.5" customHeight="1">
      <c r="A49" s="171"/>
      <c r="B49" s="451"/>
      <c r="C49" s="181" t="s">
        <v>588</v>
      </c>
      <c r="D49" s="181" t="s">
        <v>588</v>
      </c>
      <c r="E49" s="181" t="s">
        <v>588</v>
      </c>
      <c r="F49" s="68"/>
      <c r="G49" s="79"/>
      <c r="H49" s="192" t="s">
        <v>1423</v>
      </c>
      <c r="I49" s="79"/>
      <c r="J49" s="10"/>
      <c r="K49" s="79"/>
      <c r="L49" s="79"/>
      <c r="M49" s="79"/>
      <c r="N49" s="66"/>
      <c r="O49" s="66"/>
      <c r="P49" s="79"/>
      <c r="Q49" s="42"/>
      <c r="R49" s="42"/>
      <c r="S49" s="191" t="s">
        <v>16</v>
      </c>
      <c r="T49" s="79"/>
      <c r="U49" s="66"/>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1222" t="s">
        <v>724</v>
      </c>
      <c r="BA49" s="1222" t="s">
        <v>724</v>
      </c>
      <c r="BB49" s="1222" t="s">
        <v>726</v>
      </c>
      <c r="BC49" s="79"/>
      <c r="BD49" s="79"/>
      <c r="BE49" s="79"/>
      <c r="BF49" s="79"/>
      <c r="BG49" s="79"/>
      <c r="BH49" s="79"/>
      <c r="BI49" s="79"/>
      <c r="BJ49" s="79"/>
      <c r="BK49" s="79"/>
      <c r="BL49" s="79"/>
      <c r="BM49" s="79"/>
      <c r="BN49" s="79"/>
      <c r="BO49" s="79"/>
      <c r="BP49" s="79"/>
      <c r="BQ49" s="79"/>
      <c r="BR49" s="79"/>
      <c r="BS49" s="79"/>
      <c r="BT49" s="79"/>
      <c r="BU49" s="79"/>
      <c r="BV49" s="79"/>
      <c r="BW49" s="79"/>
      <c r="BX49" s="79"/>
      <c r="BY49" s="79"/>
      <c r="BZ49" s="821"/>
      <c r="CA49" s="81"/>
      <c r="CB49" s="821"/>
      <c r="CC49" s="81"/>
      <c r="CD49" s="821"/>
      <c r="CE49" s="81"/>
      <c r="CF49" s="821"/>
      <c r="CG49" s="821"/>
    </row>
    <row r="50" spans="1:90" s="817" customFormat="1" ht="82.5" hidden="1" customHeight="1">
      <c r="A50" s="19">
        <v>39</v>
      </c>
      <c r="B50" s="451">
        <v>39</v>
      </c>
      <c r="C50" s="70" t="s">
        <v>588</v>
      </c>
      <c r="D50" s="87" t="s">
        <v>17</v>
      </c>
      <c r="E50" s="86" t="s">
        <v>589</v>
      </c>
      <c r="F50" s="87" t="s">
        <v>17</v>
      </c>
      <c r="G50" s="86" t="s">
        <v>609</v>
      </c>
      <c r="H50" s="106" t="s">
        <v>741</v>
      </c>
      <c r="I50" s="79" t="s">
        <v>275</v>
      </c>
      <c r="J50" s="10" t="s">
        <v>11</v>
      </c>
      <c r="K50" s="79"/>
      <c r="L50" s="79"/>
      <c r="M50" s="79"/>
      <c r="N50" s="66"/>
      <c r="O50" s="66" t="s">
        <v>16</v>
      </c>
      <c r="P50" s="79"/>
      <c r="Q50" s="42"/>
      <c r="R50" s="42"/>
      <c r="S50" s="79"/>
      <c r="T50" s="79"/>
      <c r="U50" s="66">
        <f t="shared" si="8"/>
        <v>1</v>
      </c>
      <c r="V50" s="79"/>
      <c r="W50" s="79"/>
      <c r="X50" s="79"/>
      <c r="Y50" s="79"/>
      <c r="Z50" s="79"/>
      <c r="AA50" s="79"/>
      <c r="AB50" s="79"/>
      <c r="AC50" s="79"/>
      <c r="AD50" s="79"/>
      <c r="AE50" s="79"/>
      <c r="AF50" s="79"/>
      <c r="AG50" s="79"/>
      <c r="AH50" s="79"/>
      <c r="AI50" s="79"/>
      <c r="AJ50" s="79"/>
      <c r="AK50" s="79"/>
      <c r="AL50" s="79"/>
      <c r="AM50" s="79" t="s">
        <v>724</v>
      </c>
      <c r="AN50" s="79" t="s">
        <v>726</v>
      </c>
      <c r="AO50" s="79" t="s">
        <v>724</v>
      </c>
      <c r="AP50" s="79" t="s">
        <v>723</v>
      </c>
      <c r="AQ50" s="79"/>
      <c r="AR50" s="79"/>
      <c r="AS50" s="79"/>
      <c r="AT50" s="79"/>
      <c r="AU50" s="79"/>
      <c r="AV50" s="79"/>
      <c r="AW50" s="79"/>
      <c r="AX50" s="79"/>
      <c r="AY50" s="79"/>
      <c r="AZ50" s="79"/>
      <c r="BA50" s="79"/>
      <c r="BB50" s="79"/>
      <c r="BC50" s="79"/>
      <c r="BD50" s="79"/>
      <c r="BE50" s="79">
        <v>2</v>
      </c>
      <c r="BF50" s="79">
        <v>2</v>
      </c>
      <c r="BG50" s="79">
        <v>2</v>
      </c>
      <c r="BH50" s="79">
        <v>2</v>
      </c>
      <c r="BI50" s="79">
        <v>2</v>
      </c>
      <c r="BJ50" s="79">
        <v>2</v>
      </c>
      <c r="BK50" s="79">
        <v>2</v>
      </c>
      <c r="BL50" s="79">
        <v>2</v>
      </c>
      <c r="BM50" s="79">
        <v>2</v>
      </c>
      <c r="BN50" s="79">
        <v>2</v>
      </c>
      <c r="BO50" s="79">
        <v>2</v>
      </c>
      <c r="BP50" s="79">
        <v>2</v>
      </c>
      <c r="BQ50" s="79">
        <v>2</v>
      </c>
      <c r="BR50" s="79">
        <v>2</v>
      </c>
      <c r="BS50" s="79">
        <v>1</v>
      </c>
      <c r="BT50" s="79">
        <v>2</v>
      </c>
      <c r="BU50" s="79">
        <v>2</v>
      </c>
      <c r="BV50" s="79"/>
      <c r="BW50" s="79"/>
      <c r="BX50" s="79"/>
      <c r="BY50" s="79">
        <v>1</v>
      </c>
      <c r="BZ50" s="821">
        <f>COUNTIF($BE50:$BY50,2)</f>
        <v>16</v>
      </c>
      <c r="CA50" s="81">
        <f>BZ50/COUNTA($BE50:$BY50)</f>
        <v>0.88888888888888884</v>
      </c>
      <c r="CB50" s="821">
        <f>COUNTIF($BE50:$BY50,1)</f>
        <v>2</v>
      </c>
      <c r="CC50" s="81">
        <f>CB50/COUNTA($BE50:$BY50)</f>
        <v>0.1111111111111111</v>
      </c>
      <c r="CD50" s="821">
        <f>COUNTIF($BE50:$BY50,0)</f>
        <v>0</v>
      </c>
      <c r="CE50" s="81">
        <f>CD50/COUNTA($BE50:$BY50)</f>
        <v>0</v>
      </c>
      <c r="CF50" s="821">
        <f>(((BZ50*2)+(CB50*1)+(CD50*0)))/COUNTA($BE50:$BY50)</f>
        <v>1.8888888888888888</v>
      </c>
      <c r="CG50" s="822" t="str">
        <f t="shared" si="13"/>
        <v>Đạt mục tiêu</v>
      </c>
    </row>
    <row r="51" spans="1:90" s="817" customFormat="1" ht="189" hidden="1">
      <c r="A51" s="19">
        <v>40</v>
      </c>
      <c r="B51" s="451">
        <v>40</v>
      </c>
      <c r="C51" s="86" t="s">
        <v>590</v>
      </c>
      <c r="D51" s="87" t="s">
        <v>17</v>
      </c>
      <c r="E51" s="86" t="s">
        <v>591</v>
      </c>
      <c r="F51" s="87" t="s">
        <v>17</v>
      </c>
      <c r="G51" s="79" t="s">
        <v>277</v>
      </c>
      <c r="H51" s="128" t="s">
        <v>1006</v>
      </c>
      <c r="I51" s="79" t="s">
        <v>275</v>
      </c>
      <c r="J51" s="10" t="s">
        <v>11</v>
      </c>
      <c r="K51" s="79"/>
      <c r="L51" s="79"/>
      <c r="M51" s="79"/>
      <c r="N51" s="66"/>
      <c r="O51" s="66"/>
      <c r="P51" s="79"/>
      <c r="Q51" s="821"/>
      <c r="R51" s="42"/>
      <c r="S51" s="79"/>
      <c r="T51" s="79"/>
      <c r="U51" s="66">
        <f t="shared" si="8"/>
        <v>0</v>
      </c>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c r="BV51" s="79"/>
      <c r="BW51" s="79"/>
      <c r="BX51" s="79"/>
      <c r="BY51" s="79"/>
      <c r="BZ51" s="821"/>
      <c r="CA51" s="81"/>
      <c r="CB51" s="821"/>
      <c r="CC51" s="81"/>
      <c r="CD51" s="821"/>
      <c r="CE51" s="81"/>
      <c r="CF51" s="821"/>
      <c r="CG51" s="821"/>
    </row>
    <row r="52" spans="1:90" s="184" customFormat="1" ht="409.5" hidden="1">
      <c r="A52" s="171"/>
      <c r="B52" s="451"/>
      <c r="C52" s="188" t="s">
        <v>592</v>
      </c>
      <c r="D52" s="86" t="s">
        <v>592</v>
      </c>
      <c r="E52" s="188" t="s">
        <v>592</v>
      </c>
      <c r="F52" s="86" t="s">
        <v>592</v>
      </c>
      <c r="G52" s="188" t="s">
        <v>592</v>
      </c>
      <c r="H52" s="190" t="s">
        <v>1011</v>
      </c>
      <c r="I52" s="79"/>
      <c r="J52" s="10"/>
      <c r="K52" s="79"/>
      <c r="L52" s="79"/>
      <c r="M52" s="79"/>
      <c r="N52" s="66"/>
      <c r="O52" s="66"/>
      <c r="P52" s="79"/>
      <c r="Q52" s="821"/>
      <c r="R52" s="191" t="s">
        <v>16</v>
      </c>
      <c r="S52" s="79"/>
      <c r="T52" s="79"/>
      <c r="U52" s="66"/>
      <c r="V52" s="79"/>
      <c r="W52" s="79"/>
      <c r="X52" s="79"/>
      <c r="Y52" s="79"/>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823" t="s">
        <v>727</v>
      </c>
      <c r="AY52" s="823" t="s">
        <v>726</v>
      </c>
      <c r="AZ52" s="79"/>
      <c r="BA52" s="79"/>
      <c r="BB52" s="79"/>
      <c r="BC52" s="79"/>
      <c r="BD52" s="79"/>
      <c r="BE52" s="79"/>
      <c r="BF52" s="79"/>
      <c r="BG52" s="79"/>
      <c r="BH52" s="79"/>
      <c r="BI52" s="79"/>
      <c r="BJ52" s="79"/>
      <c r="BK52" s="79"/>
      <c r="BL52" s="79"/>
      <c r="BM52" s="79"/>
      <c r="BN52" s="79"/>
      <c r="BO52" s="79"/>
      <c r="BP52" s="79"/>
      <c r="BQ52" s="79"/>
      <c r="BR52" s="79"/>
      <c r="BS52" s="79"/>
      <c r="BT52" s="79"/>
      <c r="BU52" s="79"/>
      <c r="BV52" s="79"/>
      <c r="BW52" s="79"/>
      <c r="BX52" s="79"/>
      <c r="BY52" s="79"/>
      <c r="BZ52" s="821"/>
      <c r="CA52" s="81"/>
      <c r="CB52" s="821"/>
      <c r="CC52" s="81"/>
      <c r="CD52" s="821"/>
      <c r="CE52" s="81"/>
      <c r="CF52" s="821"/>
      <c r="CG52" s="821"/>
      <c r="CH52" s="817"/>
      <c r="CI52" s="817"/>
      <c r="CJ52" s="817"/>
      <c r="CK52" s="817"/>
      <c r="CL52" s="817"/>
    </row>
    <row r="53" spans="1:90" s="776" customFormat="1" ht="409.5" hidden="1">
      <c r="A53" s="802">
        <v>41</v>
      </c>
      <c r="B53" s="451">
        <v>41</v>
      </c>
      <c r="C53" s="212" t="s">
        <v>592</v>
      </c>
      <c r="D53" s="87" t="s">
        <v>17</v>
      </c>
      <c r="E53" s="86" t="s">
        <v>593</v>
      </c>
      <c r="F53" s="87" t="s">
        <v>17</v>
      </c>
      <c r="G53" s="823" t="s">
        <v>304</v>
      </c>
      <c r="H53" s="190" t="s">
        <v>285</v>
      </c>
      <c r="I53" s="79" t="s">
        <v>275</v>
      </c>
      <c r="J53" s="10" t="s">
        <v>11</v>
      </c>
      <c r="K53" s="802" t="s">
        <v>16</v>
      </c>
      <c r="L53" s="79"/>
      <c r="M53" s="79"/>
      <c r="N53" s="66"/>
      <c r="O53" s="66"/>
      <c r="P53" s="79"/>
      <c r="Q53" s="42"/>
      <c r="R53" s="42"/>
      <c r="S53" s="79"/>
      <c r="T53" s="79"/>
      <c r="U53" s="66">
        <f t="shared" si="8"/>
        <v>1</v>
      </c>
      <c r="V53" s="823" t="s">
        <v>726</v>
      </c>
      <c r="W53" s="823" t="s">
        <v>723</v>
      </c>
      <c r="X53" s="823" t="s">
        <v>727</v>
      </c>
      <c r="Y53" s="823" t="s">
        <v>727</v>
      </c>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9" t="s">
        <v>281</v>
      </c>
      <c r="BF53" s="799" t="s">
        <v>281</v>
      </c>
      <c r="BG53" s="799" t="s">
        <v>1160</v>
      </c>
      <c r="BH53" s="799" t="s">
        <v>281</v>
      </c>
      <c r="BI53" s="799" t="s">
        <v>1160</v>
      </c>
      <c r="BJ53" s="799" t="s">
        <v>281</v>
      </c>
      <c r="BK53" s="799" t="s">
        <v>281</v>
      </c>
      <c r="BL53" s="799" t="s">
        <v>281</v>
      </c>
      <c r="BM53" s="799" t="s">
        <v>281</v>
      </c>
      <c r="BN53" s="799" t="s">
        <v>281</v>
      </c>
      <c r="BO53" s="799" t="s">
        <v>281</v>
      </c>
      <c r="BP53" s="799" t="s">
        <v>281</v>
      </c>
      <c r="BQ53" s="799" t="s">
        <v>281</v>
      </c>
      <c r="BR53" s="799" t="s">
        <v>281</v>
      </c>
      <c r="BS53" s="799" t="s">
        <v>281</v>
      </c>
      <c r="BT53" s="799" t="s">
        <v>281</v>
      </c>
      <c r="BU53" s="799" t="s">
        <v>281</v>
      </c>
      <c r="BV53" s="799"/>
      <c r="BW53" s="799"/>
      <c r="BX53" s="799"/>
      <c r="BY53" s="799" t="s">
        <v>281</v>
      </c>
      <c r="BZ53" s="783">
        <f>COUNTIF($BE53:$BY53,2)</f>
        <v>16</v>
      </c>
      <c r="CA53" s="510">
        <f>BZ53/COUNTA($BE53:$BY53)</f>
        <v>0.88888888888888884</v>
      </c>
      <c r="CB53" s="783">
        <f>COUNTIF($BE53:$BY53,1)</f>
        <v>2</v>
      </c>
      <c r="CC53" s="510">
        <f>CB53/COUNTA($BE53:$BY53)</f>
        <v>0.1111111111111111</v>
      </c>
      <c r="CD53" s="783">
        <f>COUNTIF($BE53:$BY53,0)</f>
        <v>0</v>
      </c>
      <c r="CE53" s="511">
        <f>CD53/COUNTA($BE53:$BY53)</f>
        <v>0</v>
      </c>
      <c r="CF53" s="783">
        <f>(((BZ53*2)+(CB53*1)+(CD53*0)))/COUNTA($BE53:$BY53)</f>
        <v>1.8888888888888888</v>
      </c>
      <c r="CG53" s="784" t="str">
        <f>IF(CF53&gt;=1.6,"Đạt mục tiêu",IF(CF53&gt;=1,"Cần cố gắng","Chưa đạt"))</f>
        <v>Đạt mục tiêu</v>
      </c>
    </row>
    <row r="54" spans="1:90" s="817" customFormat="1" ht="141.75" hidden="1">
      <c r="A54" s="19">
        <v>42</v>
      </c>
      <c r="B54" s="451">
        <v>42</v>
      </c>
      <c r="C54" s="86" t="s">
        <v>594</v>
      </c>
      <c r="D54" s="87" t="s">
        <v>14</v>
      </c>
      <c r="E54" s="86" t="s">
        <v>595</v>
      </c>
      <c r="F54" s="87" t="s">
        <v>18</v>
      </c>
      <c r="G54" s="79" t="s">
        <v>595</v>
      </c>
      <c r="H54" s="128" t="s">
        <v>610</v>
      </c>
      <c r="I54" s="79" t="s">
        <v>275</v>
      </c>
      <c r="J54" s="10" t="s">
        <v>11</v>
      </c>
      <c r="K54" s="79"/>
      <c r="L54" s="79"/>
      <c r="M54" s="79"/>
      <c r="N54" s="66"/>
      <c r="O54" s="66"/>
      <c r="P54" s="79" t="s">
        <v>16</v>
      </c>
      <c r="Q54" s="42"/>
      <c r="R54" s="42"/>
      <c r="S54" s="79"/>
      <c r="T54" s="79"/>
      <c r="U54" s="66">
        <f t="shared" si="8"/>
        <v>1</v>
      </c>
      <c r="V54" s="79"/>
      <c r="W54" s="79"/>
      <c r="X54" s="79"/>
      <c r="Y54" s="79"/>
      <c r="Z54" s="79"/>
      <c r="AA54" s="79"/>
      <c r="AB54" s="79"/>
      <c r="AC54" s="79"/>
      <c r="AD54" s="79"/>
      <c r="AE54" s="79"/>
      <c r="AF54" s="79"/>
      <c r="AG54" s="79"/>
      <c r="AH54" s="79"/>
      <c r="AI54" s="79"/>
      <c r="AJ54" s="79"/>
      <c r="AK54" s="79"/>
      <c r="AL54" s="79"/>
      <c r="AM54" s="79"/>
      <c r="AN54" s="79"/>
      <c r="AO54" s="79"/>
      <c r="AP54" s="79"/>
      <c r="AQ54" s="79" t="s">
        <v>723</v>
      </c>
      <c r="AR54" s="79" t="s">
        <v>724</v>
      </c>
      <c r="AS54" s="79" t="s">
        <v>727</v>
      </c>
      <c r="AT54" s="79"/>
      <c r="AU54" s="79"/>
      <c r="AV54" s="79"/>
      <c r="AW54" s="79"/>
      <c r="AX54" s="79"/>
      <c r="AY54" s="79"/>
      <c r="AZ54" s="79"/>
      <c r="BA54" s="79"/>
      <c r="BB54" s="79"/>
      <c r="BC54" s="79"/>
      <c r="BD54" s="79"/>
      <c r="BE54" s="79"/>
      <c r="BF54" s="79"/>
      <c r="BG54" s="79"/>
      <c r="BH54" s="79"/>
      <c r="BI54" s="79"/>
      <c r="BJ54" s="79"/>
      <c r="BK54" s="79"/>
      <c r="BL54" s="79"/>
      <c r="BM54" s="79"/>
      <c r="BN54" s="79"/>
      <c r="BO54" s="79"/>
      <c r="BP54" s="79"/>
      <c r="BQ54" s="79"/>
      <c r="BR54" s="79"/>
      <c r="BS54" s="79"/>
      <c r="BT54" s="79"/>
      <c r="BU54" s="79"/>
      <c r="BV54" s="79"/>
      <c r="BW54" s="79"/>
      <c r="BX54" s="79"/>
      <c r="BY54" s="79"/>
      <c r="BZ54" s="821"/>
      <c r="CA54" s="81"/>
      <c r="CB54" s="821"/>
      <c r="CC54" s="81"/>
      <c r="CD54" s="821"/>
      <c r="CE54" s="81"/>
      <c r="CF54" s="821"/>
      <c r="CG54" s="821"/>
    </row>
    <row r="55" spans="1:90" s="776" customFormat="1" ht="409.5" hidden="1">
      <c r="A55" s="783">
        <v>43</v>
      </c>
      <c r="B55" s="451">
        <v>43</v>
      </c>
      <c r="C55" s="213" t="s">
        <v>596</v>
      </c>
      <c r="D55" s="87" t="s">
        <v>14</v>
      </c>
      <c r="E55" s="213" t="s">
        <v>597</v>
      </c>
      <c r="F55" s="87" t="s">
        <v>17</v>
      </c>
      <c r="G55" s="86" t="s">
        <v>597</v>
      </c>
      <c r="H55" s="518" t="s">
        <v>1028</v>
      </c>
      <c r="I55" s="79" t="s">
        <v>275</v>
      </c>
      <c r="J55" s="10" t="s">
        <v>11</v>
      </c>
      <c r="K55" s="79"/>
      <c r="L55" s="79"/>
      <c r="M55" s="79"/>
      <c r="N55" s="783" t="s">
        <v>16</v>
      </c>
      <c r="O55" s="66"/>
      <c r="P55" s="79"/>
      <c r="Q55" s="42"/>
      <c r="R55" s="42"/>
      <c r="S55" s="79"/>
      <c r="T55" s="821" t="s">
        <v>16</v>
      </c>
      <c r="U55" s="66">
        <f t="shared" si="8"/>
        <v>2</v>
      </c>
      <c r="V55" s="79"/>
      <c r="W55" s="79"/>
      <c r="X55" s="79"/>
      <c r="Y55" s="79"/>
      <c r="Z55" s="79"/>
      <c r="AA55" s="79"/>
      <c r="AB55" s="79"/>
      <c r="AC55" s="79"/>
      <c r="AD55" s="79"/>
      <c r="AE55" s="79"/>
      <c r="AF55" s="79"/>
      <c r="AG55" s="79"/>
      <c r="AH55" s="783" t="s">
        <v>724</v>
      </c>
      <c r="AI55" s="783" t="s">
        <v>727</v>
      </c>
      <c r="AJ55" s="783" t="s">
        <v>723</v>
      </c>
      <c r="AK55" s="783" t="s">
        <v>724</v>
      </c>
      <c r="AL55" s="783" t="s">
        <v>723</v>
      </c>
      <c r="AM55" s="79"/>
      <c r="AN55" s="79"/>
      <c r="AO55" s="79"/>
      <c r="AP55" s="79"/>
      <c r="AQ55" s="79"/>
      <c r="AR55" s="79"/>
      <c r="AS55" s="79"/>
      <c r="AT55" s="79"/>
      <c r="AU55" s="79"/>
      <c r="AV55" s="79"/>
      <c r="AW55" s="79"/>
      <c r="AX55" s="79"/>
      <c r="AY55" s="79"/>
      <c r="AZ55" s="79"/>
      <c r="BA55" s="79"/>
      <c r="BB55" s="79"/>
      <c r="BC55" s="79"/>
      <c r="BD55" s="79"/>
      <c r="BE55" s="20">
        <v>2</v>
      </c>
      <c r="BF55" s="20">
        <v>2</v>
      </c>
      <c r="BG55" s="20">
        <v>2</v>
      </c>
      <c r="BH55" s="20">
        <v>2</v>
      </c>
      <c r="BI55" s="20">
        <v>2</v>
      </c>
      <c r="BJ55" s="20">
        <v>1</v>
      </c>
      <c r="BK55" s="20">
        <v>2</v>
      </c>
      <c r="BL55" s="20">
        <v>2</v>
      </c>
      <c r="BM55" s="20">
        <v>2</v>
      </c>
      <c r="BN55" s="20">
        <v>2</v>
      </c>
      <c r="BO55" s="20">
        <v>2</v>
      </c>
      <c r="BP55" s="20">
        <v>2</v>
      </c>
      <c r="BQ55" s="20">
        <v>2</v>
      </c>
      <c r="BR55" s="20">
        <v>2</v>
      </c>
      <c r="BS55" s="20">
        <v>2</v>
      </c>
      <c r="BT55" s="20">
        <v>1</v>
      </c>
      <c r="BU55" s="20">
        <v>1</v>
      </c>
      <c r="BV55" s="20"/>
      <c r="BW55" s="20"/>
      <c r="BX55" s="20"/>
      <c r="BY55" s="20">
        <v>2</v>
      </c>
      <c r="BZ55" s="21">
        <f>COUNTIF($BE55:$BY55,2)</f>
        <v>15</v>
      </c>
      <c r="CA55" s="22">
        <f>BZ55/COUNTA($BE55:$BY55)</f>
        <v>0.83333333333333337</v>
      </c>
      <c r="CB55" s="21">
        <f>COUNTIF($BE55:$BY55,1)</f>
        <v>3</v>
      </c>
      <c r="CC55" s="22">
        <f>CB55/COUNTA($BE55:$BY55)</f>
        <v>0.16666666666666666</v>
      </c>
      <c r="CD55" s="21">
        <f>COUNTIF($BE55:$BY55,0)</f>
        <v>0</v>
      </c>
      <c r="CE55" s="22">
        <f>CD55/COUNTA($BE55:$BY55)</f>
        <v>0</v>
      </c>
      <c r="CF55" s="21">
        <f>(((BZ55*2)+(CB55*1)+(CD55*0)))/COUNTA($BE55:$BY55)</f>
        <v>1.8333333333333333</v>
      </c>
      <c r="CG55" s="427" t="str">
        <f>IF(CF55&gt;=1.6,"Đạt mục tiêu",IF(CF55&gt;=1,"Cần cố gắng","Chưa đạt"))</f>
        <v>Đạt mục tiêu</v>
      </c>
    </row>
    <row r="56" spans="1:90" s="776" customFormat="1" ht="409.5" hidden="1">
      <c r="A56" s="802">
        <v>44</v>
      </c>
      <c r="B56" s="451">
        <v>44</v>
      </c>
      <c r="C56" s="212" t="s">
        <v>598</v>
      </c>
      <c r="D56" s="87" t="s">
        <v>14</v>
      </c>
      <c r="E56" s="86" t="s">
        <v>599</v>
      </c>
      <c r="F56" s="87" t="s">
        <v>14</v>
      </c>
      <c r="G56" s="188" t="s">
        <v>612</v>
      </c>
      <c r="H56" s="192" t="s">
        <v>1043</v>
      </c>
      <c r="I56" s="79" t="s">
        <v>275</v>
      </c>
      <c r="J56" s="10" t="s">
        <v>11</v>
      </c>
      <c r="K56" s="802" t="s">
        <v>16</v>
      </c>
      <c r="L56" s="79"/>
      <c r="M56" s="79"/>
      <c r="N56" s="66"/>
      <c r="O56" s="66"/>
      <c r="P56" s="79"/>
      <c r="Q56" s="42"/>
      <c r="R56" s="42"/>
      <c r="S56" s="79"/>
      <c r="T56" s="79"/>
      <c r="U56" s="66">
        <f t="shared" si="8"/>
        <v>1</v>
      </c>
      <c r="V56" s="823" t="s">
        <v>723</v>
      </c>
      <c r="W56" s="823" t="s">
        <v>726</v>
      </c>
      <c r="X56" s="823" t="s">
        <v>724</v>
      </c>
      <c r="Y56" s="823" t="s">
        <v>724</v>
      </c>
      <c r="Z56" s="79"/>
      <c r="AA56" s="79"/>
      <c r="AB56" s="79"/>
      <c r="AC56" s="79"/>
      <c r="AD56" s="79"/>
      <c r="AE56" s="79"/>
      <c r="AF56" s="79"/>
      <c r="AG56" s="79"/>
      <c r="AH56" s="79"/>
      <c r="AI56" s="79"/>
      <c r="AJ56" s="79"/>
      <c r="AK56" s="79"/>
      <c r="AL56" s="79"/>
      <c r="AM56" s="79"/>
      <c r="AN56" s="79"/>
      <c r="AO56" s="79"/>
      <c r="AP56" s="79"/>
      <c r="AQ56" s="79"/>
      <c r="AR56" s="79"/>
      <c r="AS56" s="79"/>
      <c r="AT56" s="79"/>
      <c r="AU56" s="79"/>
      <c r="AV56" s="79"/>
      <c r="AW56" s="79"/>
      <c r="AX56" s="79"/>
      <c r="AY56" s="79"/>
      <c r="AZ56" s="79"/>
      <c r="BA56" s="79"/>
      <c r="BB56" s="79"/>
      <c r="BC56" s="79"/>
      <c r="BD56" s="79"/>
      <c r="BE56" s="799" t="s">
        <v>281</v>
      </c>
      <c r="BF56" s="799" t="s">
        <v>281</v>
      </c>
      <c r="BG56" s="799" t="s">
        <v>1160</v>
      </c>
      <c r="BH56" s="799" t="s">
        <v>281</v>
      </c>
      <c r="BI56" s="799" t="s">
        <v>1160</v>
      </c>
      <c r="BJ56" s="799" t="s">
        <v>1160</v>
      </c>
      <c r="BK56" s="799" t="s">
        <v>1160</v>
      </c>
      <c r="BL56" s="799" t="s">
        <v>281</v>
      </c>
      <c r="BM56" s="799" t="s">
        <v>281</v>
      </c>
      <c r="BN56" s="799" t="s">
        <v>281</v>
      </c>
      <c r="BO56" s="799" t="s">
        <v>281</v>
      </c>
      <c r="BP56" s="799" t="s">
        <v>281</v>
      </c>
      <c r="BQ56" s="799" t="s">
        <v>281</v>
      </c>
      <c r="BR56" s="799" t="s">
        <v>281</v>
      </c>
      <c r="BS56" s="799" t="s">
        <v>281</v>
      </c>
      <c r="BT56" s="799" t="s">
        <v>281</v>
      </c>
      <c r="BU56" s="799" t="s">
        <v>281</v>
      </c>
      <c r="BV56" s="799"/>
      <c r="BW56" s="799"/>
      <c r="BX56" s="799"/>
      <c r="BY56" s="799" t="s">
        <v>281</v>
      </c>
      <c r="BZ56" s="783">
        <f>COUNTIF($BE56:$BY56,2)</f>
        <v>14</v>
      </c>
      <c r="CA56" s="510">
        <f>BZ56/COUNTA($BE56:$BY56)</f>
        <v>0.77777777777777779</v>
      </c>
      <c r="CB56" s="783">
        <f>COUNTIF($BE56:$BY56,1)</f>
        <v>4</v>
      </c>
      <c r="CC56" s="510">
        <f>CB56/COUNTA($BE56:$BY56)</f>
        <v>0.22222222222222221</v>
      </c>
      <c r="CD56" s="783">
        <f>COUNTIF($BE56:$BY56,0)</f>
        <v>0</v>
      </c>
      <c r="CE56" s="511">
        <f>CD56/COUNTA($BE56:$BY56)</f>
        <v>0</v>
      </c>
      <c r="CF56" s="783">
        <f>(((BZ56*2)+(CB56*1)+(CD56*0)))/COUNTA($BE56:$BY56)</f>
        <v>1.7777777777777777</v>
      </c>
      <c r="CG56" s="784" t="str">
        <f>IF(CF56&gt;=1.6,"Đạt mục tiêu",IF(CF56&gt;=1,"Cần cố gắng","Chưa đạt"))</f>
        <v>Đạt mục tiêu</v>
      </c>
    </row>
    <row r="57" spans="1:90" s="3" customFormat="1" ht="409.5" hidden="1">
      <c r="A57" s="19">
        <v>45</v>
      </c>
      <c r="B57" s="451">
        <v>45</v>
      </c>
      <c r="C57" s="78" t="s">
        <v>598</v>
      </c>
      <c r="D57" s="87" t="s">
        <v>14</v>
      </c>
      <c r="E57" s="78" t="s">
        <v>599</v>
      </c>
      <c r="F57" s="87" t="s">
        <v>14</v>
      </c>
      <c r="G57" s="78" t="s">
        <v>611</v>
      </c>
      <c r="H57" s="518" t="s">
        <v>305</v>
      </c>
      <c r="I57" s="805" t="s">
        <v>275</v>
      </c>
      <c r="J57" s="799" t="s">
        <v>11</v>
      </c>
      <c r="K57" s="805"/>
      <c r="L57" s="805"/>
      <c r="M57" s="774" t="s">
        <v>16</v>
      </c>
      <c r="N57" s="493"/>
      <c r="O57" s="493"/>
      <c r="P57" s="805"/>
      <c r="Q57" s="19"/>
      <c r="R57" s="19"/>
      <c r="S57" s="805"/>
      <c r="T57" s="805"/>
      <c r="U57" s="493">
        <f t="shared" si="8"/>
        <v>1</v>
      </c>
      <c r="V57" s="805"/>
      <c r="W57" s="805"/>
      <c r="X57" s="805"/>
      <c r="Y57" s="805"/>
      <c r="Z57" s="805"/>
      <c r="AA57" s="805"/>
      <c r="AB57" s="805"/>
      <c r="AC57" s="805"/>
      <c r="AD57" s="805" t="s">
        <v>723</v>
      </c>
      <c r="AE57" s="805" t="s">
        <v>726</v>
      </c>
      <c r="AF57" s="805" t="s">
        <v>724</v>
      </c>
      <c r="AG57" s="805" t="s">
        <v>723</v>
      </c>
      <c r="AH57" s="805"/>
      <c r="AI57" s="805"/>
      <c r="AJ57" s="805"/>
      <c r="AK57" s="805"/>
      <c r="AL57" s="805"/>
      <c r="AM57" s="805"/>
      <c r="AN57" s="805"/>
      <c r="AO57" s="805"/>
      <c r="AP57" s="805"/>
      <c r="AQ57" s="805"/>
      <c r="AR57" s="805"/>
      <c r="AS57" s="805"/>
      <c r="AT57" s="805"/>
      <c r="AU57" s="805"/>
      <c r="AV57" s="805"/>
      <c r="AW57" s="805"/>
      <c r="AX57" s="805"/>
      <c r="AY57" s="805"/>
      <c r="AZ57" s="805"/>
      <c r="BA57" s="805"/>
      <c r="BB57" s="805"/>
      <c r="BC57" s="805"/>
      <c r="BD57" s="805"/>
      <c r="BE57" s="805">
        <v>2</v>
      </c>
      <c r="BF57" s="805">
        <v>2</v>
      </c>
      <c r="BG57" s="805">
        <v>2</v>
      </c>
      <c r="BH57" s="805">
        <v>2</v>
      </c>
      <c r="BI57" s="805">
        <v>2</v>
      </c>
      <c r="BJ57" s="805">
        <v>2</v>
      </c>
      <c r="BK57" s="805">
        <v>2</v>
      </c>
      <c r="BL57" s="805">
        <v>2</v>
      </c>
      <c r="BM57" s="805">
        <v>2</v>
      </c>
      <c r="BN57" s="805">
        <v>2</v>
      </c>
      <c r="BO57" s="805">
        <v>2</v>
      </c>
      <c r="BP57" s="805">
        <v>2</v>
      </c>
      <c r="BQ57" s="805">
        <v>1</v>
      </c>
      <c r="BR57" s="805">
        <v>1</v>
      </c>
      <c r="BS57" s="805">
        <v>2</v>
      </c>
      <c r="BT57" s="805">
        <v>2</v>
      </c>
      <c r="BU57" s="805">
        <v>2</v>
      </c>
      <c r="BV57" s="805"/>
      <c r="BW57" s="805"/>
      <c r="BX57" s="805"/>
      <c r="BY57" s="805">
        <v>2</v>
      </c>
      <c r="BZ57" s="774">
        <f>COUNTIF($BE57:$BY57,2)</f>
        <v>16</v>
      </c>
      <c r="CA57" s="514">
        <f>BZ57/COUNTA($BE57:$BY57)</f>
        <v>0.88888888888888884</v>
      </c>
      <c r="CB57" s="774">
        <f>COUNTIF($BE57:$BY57,1)</f>
        <v>2</v>
      </c>
      <c r="CC57" s="514">
        <f>CB57/COUNTA($BE57:$BY57)</f>
        <v>0.1111111111111111</v>
      </c>
      <c r="CD57" s="774">
        <f>COUNTIF($BE57:$BY57,0)</f>
        <v>0</v>
      </c>
      <c r="CE57" s="228">
        <f>CD57/COUNTA($BE57:$BY57)</f>
        <v>0</v>
      </c>
      <c r="CF57" s="774">
        <f>(((BZ57*2)+(CB57*1)+(CD57*0)))/COUNTA($BE57:$BY57)</f>
        <v>1.8888888888888888</v>
      </c>
      <c r="CG57" s="775" t="str">
        <f>IF(CF57&gt;=1.6,"Đạt mục tiêu",IF(CF57&gt;=1,"Cần cố gắng","Chưa đạt"))</f>
        <v>Đạt mục tiêu</v>
      </c>
    </row>
    <row r="58" spans="1:90" s="817" customFormat="1" ht="60" hidden="1">
      <c r="A58" s="19"/>
      <c r="B58" s="451"/>
      <c r="C58" s="86" t="s">
        <v>600</v>
      </c>
      <c r="D58" s="87"/>
      <c r="E58" s="86"/>
      <c r="F58" s="87"/>
      <c r="G58" s="86"/>
      <c r="H58" s="106" t="s">
        <v>980</v>
      </c>
      <c r="I58" s="79"/>
      <c r="J58" s="10"/>
      <c r="K58" s="79"/>
      <c r="L58" s="79"/>
      <c r="M58" s="821"/>
      <c r="N58" s="66"/>
      <c r="O58" s="66"/>
      <c r="P58" s="79"/>
      <c r="Q58" s="42"/>
      <c r="R58" s="42"/>
      <c r="S58" s="79"/>
      <c r="T58" s="79"/>
      <c r="U58" s="66"/>
      <c r="V58" s="79"/>
      <c r="W58" s="79"/>
      <c r="X58" s="79"/>
      <c r="Y58" s="79"/>
      <c r="Z58" s="79"/>
      <c r="AA58" s="79"/>
      <c r="AB58" s="79"/>
      <c r="AC58" s="79"/>
      <c r="AD58" s="79"/>
      <c r="AE58" s="79"/>
      <c r="AF58" s="79"/>
      <c r="AG58" s="79"/>
      <c r="AH58" s="79"/>
      <c r="AI58" s="79"/>
      <c r="AJ58" s="79"/>
      <c r="AK58" s="79"/>
      <c r="AL58" s="79"/>
      <c r="AM58" s="79"/>
      <c r="AN58" s="79"/>
      <c r="AO58" s="79"/>
      <c r="AP58" s="79"/>
      <c r="AQ58" s="79"/>
      <c r="AR58" s="79"/>
      <c r="AS58" s="79"/>
      <c r="AT58" s="79"/>
      <c r="AU58" s="79"/>
      <c r="AV58" s="79"/>
      <c r="AW58" s="79"/>
      <c r="AX58" s="79"/>
      <c r="AY58" s="79"/>
      <c r="AZ58" s="79"/>
      <c r="BA58" s="79"/>
      <c r="BB58" s="79"/>
      <c r="BC58" s="79"/>
      <c r="BD58" s="79"/>
      <c r="BE58" s="79"/>
      <c r="BF58" s="79"/>
      <c r="BG58" s="79"/>
      <c r="BH58" s="79"/>
      <c r="BI58" s="79"/>
      <c r="BJ58" s="79"/>
      <c r="BK58" s="79"/>
      <c r="BL58" s="79"/>
      <c r="BM58" s="79"/>
      <c r="BN58" s="79"/>
      <c r="BO58" s="79"/>
      <c r="BP58" s="79"/>
      <c r="BQ58" s="79"/>
      <c r="BR58" s="79"/>
      <c r="BS58" s="79"/>
      <c r="BT58" s="79"/>
      <c r="BU58" s="79"/>
      <c r="BV58" s="79"/>
      <c r="BW58" s="79"/>
      <c r="BX58" s="79"/>
      <c r="BY58" s="79"/>
      <c r="BZ58" s="821"/>
      <c r="CA58" s="81"/>
      <c r="CB58" s="821"/>
      <c r="CC58" s="81"/>
      <c r="CD58" s="821"/>
      <c r="CE58" s="81"/>
      <c r="CF58" s="821"/>
      <c r="CG58" s="821"/>
    </row>
    <row r="59" spans="1:90" s="817" customFormat="1" ht="409.5" hidden="1">
      <c r="A59" s="19"/>
      <c r="B59" s="451"/>
      <c r="C59" s="86" t="s">
        <v>600</v>
      </c>
      <c r="D59" s="87"/>
      <c r="E59" s="86"/>
      <c r="F59" s="87"/>
      <c r="G59" s="86" t="s">
        <v>600</v>
      </c>
      <c r="H59" s="106" t="s">
        <v>995</v>
      </c>
      <c r="I59" s="79"/>
      <c r="J59" s="10"/>
      <c r="K59" s="79"/>
      <c r="L59" s="821" t="s">
        <v>16</v>
      </c>
      <c r="M59" s="821"/>
      <c r="N59" s="66"/>
      <c r="O59" s="66"/>
      <c r="P59" s="79"/>
      <c r="Q59" s="42"/>
      <c r="R59" s="42"/>
      <c r="S59" s="79"/>
      <c r="T59" s="79"/>
      <c r="U59" s="66"/>
      <c r="V59" s="79"/>
      <c r="W59" s="79"/>
      <c r="X59" s="79"/>
      <c r="Y59" s="79"/>
      <c r="Z59" s="79" t="s">
        <v>724</v>
      </c>
      <c r="AA59" s="79" t="s">
        <v>726</v>
      </c>
      <c r="AB59" s="79" t="s">
        <v>724</v>
      </c>
      <c r="AC59" s="79" t="s">
        <v>723</v>
      </c>
      <c r="AD59" s="79"/>
      <c r="AE59" s="79"/>
      <c r="AF59" s="79"/>
      <c r="AG59" s="79"/>
      <c r="AH59" s="79"/>
      <c r="AI59" s="79"/>
      <c r="AJ59" s="79"/>
      <c r="AK59" s="79"/>
      <c r="AL59" s="79"/>
      <c r="AM59" s="79"/>
      <c r="AN59" s="79"/>
      <c r="AO59" s="79"/>
      <c r="AP59" s="79"/>
      <c r="AQ59" s="79"/>
      <c r="AR59" s="79"/>
      <c r="AS59" s="79"/>
      <c r="AT59" s="79"/>
      <c r="AU59" s="79"/>
      <c r="AV59" s="79"/>
      <c r="AW59" s="79"/>
      <c r="AX59" s="79"/>
      <c r="AY59" s="79"/>
      <c r="AZ59" s="79"/>
      <c r="BA59" s="79"/>
      <c r="BB59" s="79"/>
      <c r="BC59" s="79"/>
      <c r="BD59" s="79"/>
      <c r="BE59" s="79">
        <v>2</v>
      </c>
      <c r="BF59" s="79">
        <v>2</v>
      </c>
      <c r="BG59" s="79">
        <v>2</v>
      </c>
      <c r="BH59" s="79">
        <v>2</v>
      </c>
      <c r="BI59" s="79">
        <v>2</v>
      </c>
      <c r="BJ59" s="79">
        <v>2</v>
      </c>
      <c r="BK59" s="79">
        <v>2</v>
      </c>
      <c r="BL59" s="79">
        <v>2</v>
      </c>
      <c r="BM59" s="79">
        <v>1</v>
      </c>
      <c r="BN59" s="79">
        <v>1</v>
      </c>
      <c r="BO59" s="79">
        <v>1</v>
      </c>
      <c r="BP59" s="79">
        <v>2</v>
      </c>
      <c r="BQ59" s="79">
        <v>2</v>
      </c>
      <c r="BR59" s="79">
        <v>1</v>
      </c>
      <c r="BS59" s="79">
        <v>2</v>
      </c>
      <c r="BT59" s="79">
        <v>2</v>
      </c>
      <c r="BU59" s="79">
        <v>2</v>
      </c>
      <c r="BV59" s="79"/>
      <c r="BW59" s="79"/>
      <c r="BX59" s="79"/>
      <c r="BY59" s="79">
        <v>2</v>
      </c>
      <c r="BZ59" s="821">
        <f>COUNTIF($BE59:$BY59,2)</f>
        <v>14</v>
      </c>
      <c r="CA59" s="512">
        <f>BZ59/COUNTA($BE59:$BY59)</f>
        <v>0.77777777777777779</v>
      </c>
      <c r="CB59" s="821">
        <f>COUNTIF($BE59:$BY59,1)</f>
        <v>4</v>
      </c>
      <c r="CC59" s="512">
        <f>CB59/COUNTA($BE59:$BY59)</f>
        <v>0.22222222222222221</v>
      </c>
      <c r="CD59" s="821">
        <f>COUNTIF($BE59:$BY59,0)</f>
        <v>0</v>
      </c>
      <c r="CE59" s="81">
        <f>CD59/COUNTA($BE59:$BY59)</f>
        <v>0</v>
      </c>
      <c r="CF59" s="821">
        <f>(((BZ59*2)+(CB59*1)+(CD59*0)))/COUNTA($BE59:$BY59)</f>
        <v>1.7777777777777777</v>
      </c>
      <c r="CG59" s="822" t="str">
        <f t="shared" si="13"/>
        <v>Đạt mục tiêu</v>
      </c>
    </row>
    <row r="60" spans="1:90" s="817" customFormat="1" ht="409.5" hidden="1">
      <c r="A60" s="19"/>
      <c r="B60" s="451"/>
      <c r="C60" s="519" t="s">
        <v>600</v>
      </c>
      <c r="D60" s="87"/>
      <c r="E60" s="86" t="s">
        <v>600</v>
      </c>
      <c r="F60" s="86" t="s">
        <v>600</v>
      </c>
      <c r="G60" s="86" t="s">
        <v>600</v>
      </c>
      <c r="H60" s="821" t="s">
        <v>1164</v>
      </c>
      <c r="I60" s="79"/>
      <c r="J60" s="10"/>
      <c r="K60" s="79"/>
      <c r="L60" s="821"/>
      <c r="M60" s="821"/>
      <c r="N60" s="66"/>
      <c r="O60" s="66" t="s">
        <v>16</v>
      </c>
      <c r="P60" s="79"/>
      <c r="Q60" s="42"/>
      <c r="R60" s="42"/>
      <c r="S60" s="79"/>
      <c r="T60" s="79"/>
      <c r="U60" s="66"/>
      <c r="V60" s="79"/>
      <c r="W60" s="79"/>
      <c r="X60" s="79"/>
      <c r="Y60" s="79"/>
      <c r="Z60" s="79"/>
      <c r="AA60" s="79"/>
      <c r="AB60" s="79"/>
      <c r="AC60" s="79"/>
      <c r="AD60" s="79"/>
      <c r="AE60" s="79"/>
      <c r="AF60" s="79"/>
      <c r="AG60" s="79"/>
      <c r="AH60" s="79"/>
      <c r="AI60" s="79"/>
      <c r="AJ60" s="79"/>
      <c r="AK60" s="79"/>
      <c r="AL60" s="79"/>
      <c r="AM60" s="79" t="s">
        <v>723</v>
      </c>
      <c r="AN60" s="79" t="s">
        <v>723</v>
      </c>
      <c r="AO60" s="79" t="s">
        <v>726</v>
      </c>
      <c r="AP60" s="79" t="s">
        <v>724</v>
      </c>
      <c r="AQ60" s="79"/>
      <c r="AR60" s="79"/>
      <c r="AS60" s="79"/>
      <c r="AT60" s="79"/>
      <c r="AU60" s="79"/>
      <c r="AV60" s="79"/>
      <c r="AW60" s="79"/>
      <c r="AX60" s="79"/>
      <c r="AY60" s="79"/>
      <c r="AZ60" s="79"/>
      <c r="BA60" s="79"/>
      <c r="BB60" s="79"/>
      <c r="BC60" s="79"/>
      <c r="BD60" s="79"/>
      <c r="BE60" s="79">
        <v>2</v>
      </c>
      <c r="BF60" s="79">
        <v>2</v>
      </c>
      <c r="BG60" s="79">
        <v>2</v>
      </c>
      <c r="BH60" s="79">
        <v>1</v>
      </c>
      <c r="BI60" s="79">
        <v>2</v>
      </c>
      <c r="BJ60" s="79">
        <v>2</v>
      </c>
      <c r="BK60" s="79">
        <v>2</v>
      </c>
      <c r="BL60" s="79">
        <v>2</v>
      </c>
      <c r="BM60" s="79">
        <v>2</v>
      </c>
      <c r="BN60" s="79">
        <v>2</v>
      </c>
      <c r="BO60" s="79">
        <v>2</v>
      </c>
      <c r="BP60" s="79">
        <v>2</v>
      </c>
      <c r="BQ60" s="79">
        <v>2</v>
      </c>
      <c r="BR60" s="79">
        <v>1</v>
      </c>
      <c r="BS60" s="79">
        <v>1</v>
      </c>
      <c r="BT60" s="79">
        <v>2</v>
      </c>
      <c r="BU60" s="79">
        <v>2</v>
      </c>
      <c r="BV60" s="79"/>
      <c r="BW60" s="79"/>
      <c r="BX60" s="79"/>
      <c r="BY60" s="79">
        <v>1</v>
      </c>
      <c r="BZ60" s="821">
        <f>COUNTIF($BE60:$BY60,2)</f>
        <v>14</v>
      </c>
      <c r="CA60" s="81">
        <f>BZ60/COUNTA($BE60:$BY60)</f>
        <v>0.77777777777777779</v>
      </c>
      <c r="CB60" s="821">
        <f>COUNTIF($BE60:$BY60,1)</f>
        <v>4</v>
      </c>
      <c r="CC60" s="81">
        <f>CB60/COUNTA($BE60:$BY60)</f>
        <v>0.22222222222222221</v>
      </c>
      <c r="CD60" s="821">
        <f>COUNTIF($BE60:$BY60,0)</f>
        <v>0</v>
      </c>
      <c r="CE60" s="81">
        <f>CD60/COUNTA($BE60:$BY60)</f>
        <v>0</v>
      </c>
      <c r="CF60" s="821">
        <f>(((BZ60*2)+(CB60*1)+(CD60*0)))/COUNTA($BE60:$BY60)</f>
        <v>1.7777777777777777</v>
      </c>
      <c r="CG60" s="822" t="str">
        <f t="shared" si="13"/>
        <v>Đạt mục tiêu</v>
      </c>
    </row>
    <row r="61" spans="1:90" s="3" customFormat="1" ht="255" hidden="1">
      <c r="A61" s="19">
        <v>46</v>
      </c>
      <c r="B61" s="451">
        <v>46</v>
      </c>
      <c r="C61" s="78" t="s">
        <v>600</v>
      </c>
      <c r="D61" s="87" t="s">
        <v>17</v>
      </c>
      <c r="E61" s="78" t="s">
        <v>601</v>
      </c>
      <c r="F61" s="87" t="s">
        <v>17</v>
      </c>
      <c r="G61" s="78" t="s">
        <v>601</v>
      </c>
      <c r="H61" s="520" t="s">
        <v>1165</v>
      </c>
      <c r="I61" s="805" t="s">
        <v>275</v>
      </c>
      <c r="J61" s="799" t="s">
        <v>11</v>
      </c>
      <c r="K61" s="805"/>
      <c r="L61" s="774"/>
      <c r="M61" s="774" t="s">
        <v>16</v>
      </c>
      <c r="N61" s="493"/>
      <c r="O61" s="493"/>
      <c r="P61" s="805"/>
      <c r="Q61" s="19"/>
      <c r="R61" s="19"/>
      <c r="S61" s="805"/>
      <c r="T61" s="805"/>
      <c r="U61" s="493">
        <f t="shared" si="8"/>
        <v>1</v>
      </c>
      <c r="V61" s="805"/>
      <c r="W61" s="805"/>
      <c r="X61" s="805"/>
      <c r="Y61" s="805"/>
      <c r="Z61" s="805"/>
      <c r="AA61" s="805"/>
      <c r="AB61" s="805"/>
      <c r="AC61" s="805"/>
      <c r="AD61" s="805" t="s">
        <v>724</v>
      </c>
      <c r="AE61" s="805" t="s">
        <v>724</v>
      </c>
      <c r="AF61" s="805" t="s">
        <v>724</v>
      </c>
      <c r="AG61" s="805" t="s">
        <v>726</v>
      </c>
      <c r="AH61" s="805"/>
      <c r="AI61" s="805"/>
      <c r="AJ61" s="805"/>
      <c r="AK61" s="805"/>
      <c r="AL61" s="805"/>
      <c r="AM61" s="805"/>
      <c r="AN61" s="805"/>
      <c r="AO61" s="805"/>
      <c r="AP61" s="805"/>
      <c r="AQ61" s="805"/>
      <c r="AR61" s="805"/>
      <c r="AS61" s="805"/>
      <c r="AT61" s="805"/>
      <c r="AU61" s="805"/>
      <c r="AV61" s="805"/>
      <c r="AW61" s="805"/>
      <c r="AX61" s="805"/>
      <c r="AY61" s="805"/>
      <c r="AZ61" s="805"/>
      <c r="BA61" s="805"/>
      <c r="BB61" s="805"/>
      <c r="BC61" s="805"/>
      <c r="BD61" s="805"/>
      <c r="BE61" s="805">
        <v>1</v>
      </c>
      <c r="BF61" s="805">
        <v>2</v>
      </c>
      <c r="BG61" s="805">
        <v>1</v>
      </c>
      <c r="BH61" s="805">
        <v>2</v>
      </c>
      <c r="BI61" s="805">
        <v>2</v>
      </c>
      <c r="BJ61" s="805">
        <v>2</v>
      </c>
      <c r="BK61" s="805">
        <v>2</v>
      </c>
      <c r="BL61" s="805">
        <v>2</v>
      </c>
      <c r="BM61" s="805">
        <v>2</v>
      </c>
      <c r="BN61" s="805">
        <v>2</v>
      </c>
      <c r="BO61" s="805">
        <v>2</v>
      </c>
      <c r="BP61" s="805">
        <v>2</v>
      </c>
      <c r="BQ61" s="805">
        <v>2</v>
      </c>
      <c r="BR61" s="805">
        <v>2</v>
      </c>
      <c r="BS61" s="805">
        <v>2</v>
      </c>
      <c r="BT61" s="805">
        <v>1</v>
      </c>
      <c r="BU61" s="805">
        <v>2</v>
      </c>
      <c r="BV61" s="805"/>
      <c r="BW61" s="805"/>
      <c r="BX61" s="805"/>
      <c r="BY61" s="805">
        <v>2</v>
      </c>
      <c r="BZ61" s="774">
        <f>COUNTIF($BE61:$BY61,2)</f>
        <v>15</v>
      </c>
      <c r="CA61" s="514">
        <f>BZ61/COUNTA($BE61:$BY61)</f>
        <v>0.83333333333333337</v>
      </c>
      <c r="CB61" s="774">
        <f>COUNTIF($BE61:$BY61,1)</f>
        <v>3</v>
      </c>
      <c r="CC61" s="514">
        <f>CB61/COUNTA($BE61:$BY61)</f>
        <v>0.16666666666666666</v>
      </c>
      <c r="CD61" s="774">
        <f>COUNTIF($BE61:$BY61,0)</f>
        <v>0</v>
      </c>
      <c r="CE61" s="228">
        <f>CD61/COUNTA($BE61:$BY61)</f>
        <v>0</v>
      </c>
      <c r="CF61" s="774">
        <f>(((BZ61*2)+(CB61*1)+(CD61*0)))/COUNTA($BE61:$BY61)</f>
        <v>1.8333333333333333</v>
      </c>
      <c r="CG61" s="775" t="str">
        <f>IF(CF61&gt;=1.6,"Đạt mục tiêu",IF(CF61&gt;=1,"Cần cố gắng","Chưa đạt"))</f>
        <v>Đạt mục tiêu</v>
      </c>
    </row>
    <row r="62" spans="1:90" s="817" customFormat="1" ht="165" hidden="1">
      <c r="A62" s="19">
        <v>47</v>
      </c>
      <c r="B62" s="451">
        <v>47</v>
      </c>
      <c r="C62" s="86" t="s">
        <v>602</v>
      </c>
      <c r="D62" s="87" t="s">
        <v>17</v>
      </c>
      <c r="E62" s="86" t="s">
        <v>52</v>
      </c>
      <c r="F62" s="87" t="s">
        <v>17</v>
      </c>
      <c r="G62" s="86" t="s">
        <v>1407</v>
      </c>
      <c r="H62" s="128" t="s">
        <v>614</v>
      </c>
      <c r="I62" s="79" t="s">
        <v>275</v>
      </c>
      <c r="J62" s="10" t="s">
        <v>11</v>
      </c>
      <c r="K62" s="79"/>
      <c r="L62" s="79"/>
      <c r="M62" s="79"/>
      <c r="N62" s="66"/>
      <c r="O62" s="66"/>
      <c r="P62" s="79" t="s">
        <v>16</v>
      </c>
      <c r="Q62" s="42"/>
      <c r="R62" s="42"/>
      <c r="S62" s="79"/>
      <c r="T62" s="79"/>
      <c r="U62" s="66">
        <f t="shared" si="8"/>
        <v>1</v>
      </c>
      <c r="V62" s="79"/>
      <c r="W62" s="79"/>
      <c r="X62" s="79"/>
      <c r="Y62" s="79"/>
      <c r="Z62" s="79"/>
      <c r="AA62" s="79"/>
      <c r="AB62" s="79"/>
      <c r="AC62" s="79"/>
      <c r="AD62" s="79"/>
      <c r="AE62" s="79"/>
      <c r="AF62" s="79"/>
      <c r="AG62" s="79"/>
      <c r="AH62" s="79"/>
      <c r="AI62" s="79"/>
      <c r="AJ62" s="79"/>
      <c r="AK62" s="79"/>
      <c r="AL62" s="79"/>
      <c r="AM62" s="79"/>
      <c r="AN62" s="79"/>
      <c r="AO62" s="79"/>
      <c r="AP62" s="79"/>
      <c r="AQ62" s="79" t="s">
        <v>724</v>
      </c>
      <c r="AR62" s="79" t="s">
        <v>723</v>
      </c>
      <c r="AS62" s="79" t="s">
        <v>723</v>
      </c>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c r="BV62" s="79"/>
      <c r="BW62" s="79"/>
      <c r="BX62" s="79"/>
      <c r="BY62" s="79"/>
      <c r="BZ62" s="821"/>
      <c r="CA62" s="81"/>
      <c r="CB62" s="821"/>
      <c r="CC62" s="81"/>
      <c r="CD62" s="821"/>
      <c r="CE62" s="81"/>
      <c r="CF62" s="821"/>
      <c r="CG62" s="821"/>
    </row>
    <row r="63" spans="1:90" s="817" customFormat="1" ht="195" hidden="1">
      <c r="A63" s="19">
        <v>48</v>
      </c>
      <c r="B63" s="451">
        <v>48</v>
      </c>
      <c r="C63" s="86" t="s">
        <v>603</v>
      </c>
      <c r="D63" s="87" t="s">
        <v>17</v>
      </c>
      <c r="E63" s="86" t="s">
        <v>604</v>
      </c>
      <c r="F63" s="87" t="s">
        <v>17</v>
      </c>
      <c r="G63" s="86" t="s">
        <v>1406</v>
      </c>
      <c r="H63" s="128" t="s">
        <v>710</v>
      </c>
      <c r="I63" s="79" t="s">
        <v>275</v>
      </c>
      <c r="J63" s="10" t="s">
        <v>11</v>
      </c>
      <c r="K63" s="79"/>
      <c r="L63" s="79"/>
      <c r="M63" s="79"/>
      <c r="N63" s="66"/>
      <c r="O63" s="66"/>
      <c r="P63" s="821" t="s">
        <v>16</v>
      </c>
      <c r="Q63" s="821" t="s">
        <v>16</v>
      </c>
      <c r="R63" s="42"/>
      <c r="S63" s="79"/>
      <c r="T63" s="79"/>
      <c r="U63" s="66">
        <f t="shared" si="8"/>
        <v>2</v>
      </c>
      <c r="V63" s="79"/>
      <c r="W63" s="79"/>
      <c r="X63" s="79"/>
      <c r="Y63" s="79"/>
      <c r="Z63" s="79"/>
      <c r="AA63" s="79"/>
      <c r="AB63" s="79"/>
      <c r="AC63" s="79"/>
      <c r="AD63" s="79"/>
      <c r="AE63" s="79"/>
      <c r="AF63" s="79"/>
      <c r="AG63" s="79"/>
      <c r="AH63" s="79"/>
      <c r="AI63" s="79"/>
      <c r="AJ63" s="79"/>
      <c r="AK63" s="79"/>
      <c r="AL63" s="79"/>
      <c r="AM63" s="79"/>
      <c r="AN63" s="79"/>
      <c r="AO63" s="79"/>
      <c r="AP63" s="79"/>
      <c r="AQ63" s="79" t="s">
        <v>723</v>
      </c>
      <c r="AR63" s="79" t="s">
        <v>726</v>
      </c>
      <c r="AS63" s="79" t="s">
        <v>724</v>
      </c>
      <c r="AT63" s="79" t="s">
        <v>726</v>
      </c>
      <c r="AU63" s="79" t="s">
        <v>723</v>
      </c>
      <c r="AV63" s="79" t="s">
        <v>727</v>
      </c>
      <c r="AW63" s="79" t="s">
        <v>724</v>
      </c>
      <c r="AX63" s="79"/>
      <c r="AY63" s="79"/>
      <c r="AZ63" s="79"/>
      <c r="BA63" s="79"/>
      <c r="BB63" s="79"/>
      <c r="BC63" s="79"/>
      <c r="BD63" s="79"/>
      <c r="BE63" s="79"/>
      <c r="BF63" s="79"/>
      <c r="BG63" s="79"/>
      <c r="BH63" s="79"/>
      <c r="BI63" s="79"/>
      <c r="BJ63" s="79"/>
      <c r="BK63" s="79"/>
      <c r="BL63" s="79"/>
      <c r="BM63" s="79"/>
      <c r="BN63" s="79"/>
      <c r="BO63" s="79"/>
      <c r="BP63" s="79"/>
      <c r="BQ63" s="79"/>
      <c r="BR63" s="79"/>
      <c r="BS63" s="79"/>
      <c r="BT63" s="79"/>
      <c r="BU63" s="79"/>
      <c r="BV63" s="79"/>
      <c r="BW63" s="79"/>
      <c r="BX63" s="79"/>
      <c r="BY63" s="79"/>
      <c r="BZ63" s="821"/>
      <c r="CA63" s="81"/>
      <c r="CB63" s="821"/>
      <c r="CC63" s="81"/>
      <c r="CD63" s="821"/>
      <c r="CE63" s="81"/>
      <c r="CF63" s="821"/>
      <c r="CG63" s="821"/>
    </row>
    <row r="64" spans="1:90" ht="102" customHeight="1">
      <c r="A64" s="802">
        <v>49</v>
      </c>
      <c r="B64" s="451">
        <v>49</v>
      </c>
      <c r="C64" s="212" t="s">
        <v>605</v>
      </c>
      <c r="D64" s="87" t="s">
        <v>17</v>
      </c>
      <c r="E64" s="188" t="s">
        <v>606</v>
      </c>
      <c r="F64" s="87" t="s">
        <v>17</v>
      </c>
      <c r="G64" s="188" t="s">
        <v>606</v>
      </c>
      <c r="H64" s="193" t="s">
        <v>935</v>
      </c>
      <c r="I64" s="79" t="s">
        <v>275</v>
      </c>
      <c r="J64" s="10" t="s">
        <v>11</v>
      </c>
      <c r="K64" s="802" t="s">
        <v>16</v>
      </c>
      <c r="L64" s="79"/>
      <c r="M64" s="79"/>
      <c r="N64" s="66"/>
      <c r="O64" s="66"/>
      <c r="P64" s="79"/>
      <c r="Q64" s="42"/>
      <c r="R64" s="42"/>
      <c r="S64" s="191" t="s">
        <v>16</v>
      </c>
      <c r="T64" s="79"/>
      <c r="U64" s="66">
        <f t="shared" si="8"/>
        <v>2</v>
      </c>
      <c r="V64" s="823" t="s">
        <v>724</v>
      </c>
      <c r="W64" s="823" t="s">
        <v>727</v>
      </c>
      <c r="X64" s="823" t="s">
        <v>723</v>
      </c>
      <c r="Y64" s="823" t="s">
        <v>727</v>
      </c>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1222" t="s">
        <v>724</v>
      </c>
      <c r="BA64" s="1222" t="s">
        <v>726</v>
      </c>
      <c r="BB64" s="1222" t="s">
        <v>724</v>
      </c>
      <c r="BC64" s="79"/>
      <c r="BD64" s="79"/>
      <c r="BE64" s="799" t="s">
        <v>281</v>
      </c>
      <c r="BF64" s="799" t="s">
        <v>281</v>
      </c>
      <c r="BG64" s="799" t="s">
        <v>1160</v>
      </c>
      <c r="BH64" s="799" t="s">
        <v>281</v>
      </c>
      <c r="BI64" s="799" t="s">
        <v>1160</v>
      </c>
      <c r="BJ64" s="799" t="s">
        <v>1160</v>
      </c>
      <c r="BK64" s="799" t="s">
        <v>1160</v>
      </c>
      <c r="BL64" s="799" t="s">
        <v>281</v>
      </c>
      <c r="BM64" s="799" t="s">
        <v>281</v>
      </c>
      <c r="BN64" s="799" t="s">
        <v>281</v>
      </c>
      <c r="BO64" s="799" t="s">
        <v>281</v>
      </c>
      <c r="BP64" s="799" t="s">
        <v>281</v>
      </c>
      <c r="BQ64" s="799" t="s">
        <v>281</v>
      </c>
      <c r="BR64" s="799" t="s">
        <v>281</v>
      </c>
      <c r="BS64" s="799" t="s">
        <v>281</v>
      </c>
      <c r="BT64" s="799" t="s">
        <v>281</v>
      </c>
      <c r="BU64" s="799" t="s">
        <v>281</v>
      </c>
      <c r="BV64" s="799"/>
      <c r="BW64" s="799"/>
      <c r="BX64" s="799"/>
      <c r="BY64" s="799" t="s">
        <v>281</v>
      </c>
      <c r="BZ64" s="783">
        <f>COUNTIF($BE64:$BY64,2)</f>
        <v>14</v>
      </c>
      <c r="CA64" s="510">
        <f>BZ64/COUNTA($BE64:$BY64)</f>
        <v>0.77777777777777779</v>
      </c>
      <c r="CB64" s="783">
        <f>COUNTIF($BE64:$BY64,1)</f>
        <v>4</v>
      </c>
      <c r="CC64" s="510">
        <f>CB64/COUNTA($BE64:$BY64)</f>
        <v>0.22222222222222221</v>
      </c>
      <c r="CD64" s="783">
        <f>COUNTIF($BE64:$BY64,0)</f>
        <v>0</v>
      </c>
      <c r="CE64" s="511">
        <f>CD64/COUNTA($BE64:$BY64)</f>
        <v>0</v>
      </c>
      <c r="CF64" s="783">
        <f>(((BZ64*2)+(CB64*1)+(CD64*0)))/COUNTA($BE64:$BY64)</f>
        <v>1.7777777777777777</v>
      </c>
      <c r="CG64" s="784" t="str">
        <f>IF(CF64&gt;=1.6,"Đạt mục tiêu",IF(CF64&gt;=1,"Cần cố gắng","Chưa đạt"))</f>
        <v>Đạt mục tiêu</v>
      </c>
    </row>
    <row r="65" spans="1:16077" s="817" customFormat="1" ht="267.75" hidden="1">
      <c r="A65" s="19">
        <v>50</v>
      </c>
      <c r="B65" s="451">
        <v>50</v>
      </c>
      <c r="C65" s="86" t="s">
        <v>607</v>
      </c>
      <c r="D65" s="87" t="s">
        <v>17</v>
      </c>
      <c r="E65" s="86" t="s">
        <v>608</v>
      </c>
      <c r="F65" s="87" t="s">
        <v>17</v>
      </c>
      <c r="G65" s="79" t="s">
        <v>306</v>
      </c>
      <c r="H65" s="96" t="s">
        <v>743</v>
      </c>
      <c r="I65" s="79" t="s">
        <v>275</v>
      </c>
      <c r="J65" s="10" t="s">
        <v>11</v>
      </c>
      <c r="K65" s="79"/>
      <c r="L65" s="79"/>
      <c r="M65" s="79"/>
      <c r="N65" s="66"/>
      <c r="O65" s="66"/>
      <c r="P65" s="79" t="s">
        <v>16</v>
      </c>
      <c r="Q65" s="42"/>
      <c r="R65" s="42"/>
      <c r="S65" s="79"/>
      <c r="T65" s="79"/>
      <c r="U65" s="66">
        <f t="shared" si="8"/>
        <v>1</v>
      </c>
      <c r="V65" s="79"/>
      <c r="W65" s="79"/>
      <c r="X65" s="79"/>
      <c r="Y65" s="79"/>
      <c r="Z65" s="79"/>
      <c r="AA65" s="79"/>
      <c r="AB65" s="79"/>
      <c r="AC65" s="79"/>
      <c r="AD65" s="79"/>
      <c r="AE65" s="79"/>
      <c r="AF65" s="79"/>
      <c r="AG65" s="79"/>
      <c r="AH65" s="79"/>
      <c r="AI65" s="79"/>
      <c r="AJ65" s="79"/>
      <c r="AK65" s="79"/>
      <c r="AL65" s="79"/>
      <c r="AM65" s="79"/>
      <c r="AN65" s="79"/>
      <c r="AO65" s="79"/>
      <c r="AP65" s="79"/>
      <c r="AQ65" s="79" t="s">
        <v>724</v>
      </c>
      <c r="AR65" s="79" t="s">
        <v>724</v>
      </c>
      <c r="AS65" s="79" t="s">
        <v>723</v>
      </c>
      <c r="AT65" s="79"/>
      <c r="AU65" s="79"/>
      <c r="AV65" s="79"/>
      <c r="AW65" s="79"/>
      <c r="AX65" s="79"/>
      <c r="AY65" s="79"/>
      <c r="AZ65" s="79"/>
      <c r="BA65" s="79"/>
      <c r="BB65" s="79"/>
      <c r="BC65" s="79"/>
      <c r="BD65" s="79"/>
      <c r="BE65" s="79"/>
      <c r="BF65" s="79"/>
      <c r="BG65" s="79"/>
      <c r="BH65" s="79"/>
      <c r="BI65" s="79"/>
      <c r="BJ65" s="79"/>
      <c r="BK65" s="79"/>
      <c r="BL65" s="79"/>
      <c r="BM65" s="79"/>
      <c r="BN65" s="79"/>
      <c r="BO65" s="79"/>
      <c r="BP65" s="79"/>
      <c r="BQ65" s="79"/>
      <c r="BR65" s="79"/>
      <c r="BS65" s="79"/>
      <c r="BT65" s="79"/>
      <c r="BU65" s="79"/>
      <c r="BV65" s="79"/>
      <c r="BW65" s="79"/>
      <c r="BX65" s="79"/>
      <c r="BY65" s="79"/>
      <c r="BZ65" s="821"/>
      <c r="CA65" s="81"/>
      <c r="CB65" s="821"/>
      <c r="CC65" s="81"/>
      <c r="CD65" s="821"/>
      <c r="CE65" s="81"/>
      <c r="CF65" s="821"/>
      <c r="CG65" s="821"/>
    </row>
    <row r="66" spans="1:16077" s="817" customFormat="1" ht="362.25" hidden="1">
      <c r="A66" s="19"/>
      <c r="B66" s="451"/>
      <c r="C66" s="67" t="s">
        <v>617</v>
      </c>
      <c r="D66" s="87"/>
      <c r="E66" s="86"/>
      <c r="F66" s="87"/>
      <c r="G66" s="67" t="s">
        <v>616</v>
      </c>
      <c r="H66" s="108" t="s">
        <v>1166</v>
      </c>
      <c r="I66" s="79"/>
      <c r="J66" s="10"/>
      <c r="K66" s="79"/>
      <c r="L66" s="821" t="s">
        <v>16</v>
      </c>
      <c r="M66" s="79"/>
      <c r="N66" s="66"/>
      <c r="O66" s="66"/>
      <c r="P66" s="79"/>
      <c r="Q66" s="42"/>
      <c r="R66" s="42"/>
      <c r="S66" s="79"/>
      <c r="T66" s="79"/>
      <c r="U66" s="66"/>
      <c r="V66" s="79"/>
      <c r="W66" s="79"/>
      <c r="X66" s="79"/>
      <c r="Y66" s="79"/>
      <c r="Z66" s="79" t="s">
        <v>724</v>
      </c>
      <c r="AA66" s="79"/>
      <c r="AB66" s="79" t="s">
        <v>726</v>
      </c>
      <c r="AC66" s="79" t="s">
        <v>724</v>
      </c>
      <c r="AD66" s="79"/>
      <c r="AE66" s="79"/>
      <c r="AF66" s="79"/>
      <c r="AG66" s="79"/>
      <c r="AH66" s="79"/>
      <c r="AI66" s="79"/>
      <c r="AJ66" s="79"/>
      <c r="AK66" s="79"/>
      <c r="AL66" s="79"/>
      <c r="AM66" s="79"/>
      <c r="AN66" s="79"/>
      <c r="AO66" s="79"/>
      <c r="AP66" s="79"/>
      <c r="AQ66" s="79"/>
      <c r="AR66" s="79"/>
      <c r="AS66" s="79"/>
      <c r="AT66" s="79"/>
      <c r="AU66" s="79"/>
      <c r="AV66" s="79"/>
      <c r="AW66" s="79"/>
      <c r="AX66" s="79"/>
      <c r="AY66" s="79"/>
      <c r="AZ66" s="79"/>
      <c r="BA66" s="79"/>
      <c r="BB66" s="79"/>
      <c r="BC66" s="79"/>
      <c r="BD66" s="79"/>
      <c r="BE66" s="79">
        <v>2</v>
      </c>
      <c r="BF66" s="79">
        <v>2</v>
      </c>
      <c r="BG66" s="79">
        <v>2</v>
      </c>
      <c r="BH66" s="79">
        <v>2</v>
      </c>
      <c r="BI66" s="79">
        <v>1</v>
      </c>
      <c r="BJ66" s="79">
        <v>2</v>
      </c>
      <c r="BK66" s="79">
        <v>2</v>
      </c>
      <c r="BL66" s="79">
        <v>2</v>
      </c>
      <c r="BM66" s="79">
        <v>2</v>
      </c>
      <c r="BN66" s="79">
        <v>2</v>
      </c>
      <c r="BO66" s="79">
        <v>1</v>
      </c>
      <c r="BP66" s="79">
        <v>2</v>
      </c>
      <c r="BQ66" s="79">
        <v>2</v>
      </c>
      <c r="BR66" s="79">
        <v>1</v>
      </c>
      <c r="BS66" s="79">
        <v>2</v>
      </c>
      <c r="BT66" s="79">
        <v>2</v>
      </c>
      <c r="BU66" s="79">
        <v>2</v>
      </c>
      <c r="BV66" s="79"/>
      <c r="BW66" s="79"/>
      <c r="BX66" s="79"/>
      <c r="BY66" s="79">
        <v>2</v>
      </c>
      <c r="BZ66" s="821">
        <f>COUNTIF($BE66:$BY66,2)</f>
        <v>15</v>
      </c>
      <c r="CA66" s="512">
        <f>BZ66/COUNTA($BE66:$BY66)</f>
        <v>0.83333333333333337</v>
      </c>
      <c r="CB66" s="821">
        <f>COUNTIF($BE66:$BY66,1)</f>
        <v>3</v>
      </c>
      <c r="CC66" s="512">
        <f>CB66/COUNTA($BE66:$BY66)</f>
        <v>0.16666666666666666</v>
      </c>
      <c r="CD66" s="821">
        <f>COUNTIF($BE66:$BY66,0)</f>
        <v>0</v>
      </c>
      <c r="CE66" s="81">
        <f>CD66/COUNTA($BE66:$BY66)</f>
        <v>0</v>
      </c>
      <c r="CF66" s="821">
        <f>(((BZ66*2)+(CB66*1)+(CD66*0)))/COUNTA($BE66:$BY66)</f>
        <v>1.8333333333333333</v>
      </c>
      <c r="CG66" s="822" t="str">
        <f t="shared" si="13"/>
        <v>Đạt mục tiêu</v>
      </c>
    </row>
    <row r="67" spans="1:16077" s="817" customFormat="1" ht="362.25" hidden="1">
      <c r="A67" s="19">
        <v>51</v>
      </c>
      <c r="B67" s="451">
        <v>51</v>
      </c>
      <c r="C67" s="67" t="s">
        <v>617</v>
      </c>
      <c r="D67" s="68" t="s">
        <v>14</v>
      </c>
      <c r="E67" s="67" t="s">
        <v>615</v>
      </c>
      <c r="F67" s="68" t="s">
        <v>17</v>
      </c>
      <c r="G67" s="67" t="s">
        <v>616</v>
      </c>
      <c r="H67" s="108" t="s">
        <v>1167</v>
      </c>
      <c r="I67" s="108" t="s">
        <v>744</v>
      </c>
      <c r="J67" s="108" t="s">
        <v>744</v>
      </c>
      <c r="K67" s="108" t="s">
        <v>744</v>
      </c>
      <c r="L67" s="66" t="s">
        <v>16</v>
      </c>
      <c r="M67" s="79"/>
      <c r="N67" s="79"/>
      <c r="O67" s="79"/>
      <c r="P67" s="79"/>
      <c r="Q67" s="79"/>
      <c r="R67" s="79"/>
      <c r="S67" s="79"/>
      <c r="T67" s="79"/>
      <c r="U67" s="66">
        <f t="shared" si="8"/>
        <v>1</v>
      </c>
      <c r="V67" s="79"/>
      <c r="W67" s="79"/>
      <c r="X67" s="79"/>
      <c r="Y67" s="79"/>
      <c r="Z67" s="79" t="s">
        <v>723</v>
      </c>
      <c r="AA67" s="79" t="s">
        <v>727</v>
      </c>
      <c r="AB67" s="79"/>
      <c r="AC67" s="79" t="s">
        <v>726</v>
      </c>
      <c r="AD67" s="79"/>
      <c r="AE67" s="79"/>
      <c r="AF67" s="79"/>
      <c r="AG67" s="79"/>
      <c r="AH67" s="79"/>
      <c r="AI67" s="79"/>
      <c r="AJ67" s="79"/>
      <c r="AK67" s="79"/>
      <c r="AL67" s="79"/>
      <c r="AM67" s="79"/>
      <c r="AN67" s="79"/>
      <c r="AO67" s="79"/>
      <c r="AP67" s="79"/>
      <c r="AQ67" s="79"/>
      <c r="AR67" s="79"/>
      <c r="AS67" s="79"/>
      <c r="AT67" s="79"/>
      <c r="AU67" s="79"/>
      <c r="AV67" s="79"/>
      <c r="AW67" s="79"/>
      <c r="AX67" s="79"/>
      <c r="AY67" s="79"/>
      <c r="AZ67" s="79"/>
      <c r="BA67" s="79"/>
      <c r="BB67" s="79"/>
      <c r="BC67" s="79"/>
      <c r="BD67" s="79"/>
      <c r="BE67" s="79">
        <v>2</v>
      </c>
      <c r="BF67" s="79">
        <v>2</v>
      </c>
      <c r="BG67" s="79">
        <v>2</v>
      </c>
      <c r="BH67" s="79">
        <v>2</v>
      </c>
      <c r="BI67" s="79">
        <v>2</v>
      </c>
      <c r="BJ67" s="79">
        <v>2</v>
      </c>
      <c r="BK67" s="79">
        <v>2</v>
      </c>
      <c r="BL67" s="79">
        <v>2</v>
      </c>
      <c r="BM67" s="79">
        <v>1</v>
      </c>
      <c r="BN67" s="79">
        <v>1</v>
      </c>
      <c r="BO67" s="79">
        <v>1</v>
      </c>
      <c r="BP67" s="79">
        <v>2</v>
      </c>
      <c r="BQ67" s="79">
        <v>2</v>
      </c>
      <c r="BR67" s="79">
        <v>1</v>
      </c>
      <c r="BS67" s="79">
        <v>2</v>
      </c>
      <c r="BT67" s="79">
        <v>2</v>
      </c>
      <c r="BU67" s="79">
        <v>2</v>
      </c>
      <c r="BV67" s="79"/>
      <c r="BW67" s="79"/>
      <c r="BX67" s="79"/>
      <c r="BY67" s="79">
        <v>2</v>
      </c>
      <c r="BZ67" s="821">
        <f>COUNTIF($BE67:$BY67,2)</f>
        <v>14</v>
      </c>
      <c r="CA67" s="512">
        <f>BZ67/COUNTA($BE67:$BY67)</f>
        <v>0.77777777777777779</v>
      </c>
      <c r="CB67" s="821">
        <f>COUNTIF($BE67:$BY67,1)</f>
        <v>4</v>
      </c>
      <c r="CC67" s="512">
        <f>CB67/COUNTA($BE67:$BY67)</f>
        <v>0.22222222222222221</v>
      </c>
      <c r="CD67" s="821">
        <f>COUNTIF($BE67:$BY67,0)</f>
        <v>0</v>
      </c>
      <c r="CE67" s="81">
        <f>CD67/COUNTA($BE67:$BY67)</f>
        <v>0</v>
      </c>
      <c r="CF67" s="821">
        <f>(((BZ67*2)+(CB67*1)+(CD67*0)))/COUNTA($BE67:$BY67)</f>
        <v>1.7777777777777777</v>
      </c>
      <c r="CG67" s="822" t="str">
        <f t="shared" si="13"/>
        <v>Đạt mục tiêu</v>
      </c>
    </row>
    <row r="68" spans="1:16077" ht="0.75" hidden="1" customHeight="1">
      <c r="A68" s="802">
        <v>52</v>
      </c>
      <c r="B68" s="451">
        <v>52</v>
      </c>
      <c r="C68" s="1447" t="s">
        <v>20</v>
      </c>
      <c r="D68" s="1368"/>
      <c r="E68" s="1449"/>
      <c r="F68" s="5" t="s">
        <v>316</v>
      </c>
      <c r="G68" s="176" t="s">
        <v>316</v>
      </c>
      <c r="H68" s="239" t="s">
        <v>316</v>
      </c>
      <c r="I68" s="5" t="s">
        <v>316</v>
      </c>
      <c r="J68" s="5" t="s">
        <v>316</v>
      </c>
      <c r="K68" s="506" t="s">
        <v>316</v>
      </c>
      <c r="L68" s="5" t="s">
        <v>316</v>
      </c>
      <c r="M68" s="5" t="s">
        <v>316</v>
      </c>
      <c r="N68" s="148" t="s">
        <v>316</v>
      </c>
      <c r="O68" s="112" t="s">
        <v>316</v>
      </c>
      <c r="P68" s="5" t="s">
        <v>316</v>
      </c>
      <c r="Q68" s="5" t="s">
        <v>316</v>
      </c>
      <c r="R68" s="5"/>
      <c r="S68" s="176" t="s">
        <v>316</v>
      </c>
      <c r="T68" s="5" t="s">
        <v>316</v>
      </c>
      <c r="U68" s="5" t="s">
        <v>316</v>
      </c>
      <c r="V68" s="176" t="s">
        <v>316</v>
      </c>
      <c r="W68" s="176" t="s">
        <v>316</v>
      </c>
      <c r="X68" s="176" t="s">
        <v>316</v>
      </c>
      <c r="Y68" s="176" t="s">
        <v>316</v>
      </c>
      <c r="Z68" s="5" t="s">
        <v>316</v>
      </c>
      <c r="AA68" s="5" t="s">
        <v>316</v>
      </c>
      <c r="AB68" s="5" t="s">
        <v>316</v>
      </c>
      <c r="AC68" s="5" t="s">
        <v>316</v>
      </c>
      <c r="AD68" s="5" t="s">
        <v>316</v>
      </c>
      <c r="AE68" s="5" t="s">
        <v>316</v>
      </c>
      <c r="AF68" s="5" t="s">
        <v>316</v>
      </c>
      <c r="AG68" s="5" t="s">
        <v>316</v>
      </c>
      <c r="AH68" s="148" t="s">
        <v>316</v>
      </c>
      <c r="AI68" s="148" t="s">
        <v>316</v>
      </c>
      <c r="AJ68" s="148" t="s">
        <v>316</v>
      </c>
      <c r="AK68" s="148" t="s">
        <v>316</v>
      </c>
      <c r="AL68" s="148" t="s">
        <v>316</v>
      </c>
      <c r="AM68" s="5" t="s">
        <v>316</v>
      </c>
      <c r="AN68" s="5" t="s">
        <v>316</v>
      </c>
      <c r="AO68" s="5" t="s">
        <v>316</v>
      </c>
      <c r="AP68" s="5" t="s">
        <v>316</v>
      </c>
      <c r="AQ68" s="5"/>
      <c r="AR68" s="5"/>
      <c r="AS68" s="5" t="s">
        <v>316</v>
      </c>
      <c r="AT68" s="5" t="s">
        <v>316</v>
      </c>
      <c r="AU68" s="5" t="s">
        <v>316</v>
      </c>
      <c r="AV68" s="5" t="s">
        <v>316</v>
      </c>
      <c r="AW68" s="5" t="s">
        <v>316</v>
      </c>
      <c r="AX68" s="5"/>
      <c r="AY68" s="5"/>
      <c r="AZ68" s="176" t="s">
        <v>316</v>
      </c>
      <c r="BA68" s="176"/>
      <c r="BB68" s="176"/>
      <c r="BC68" s="5"/>
      <c r="BD68" s="5" t="s">
        <v>316</v>
      </c>
      <c r="BE68" s="521" t="s">
        <v>316</v>
      </c>
      <c r="BF68" s="521" t="s">
        <v>316</v>
      </c>
      <c r="BG68" s="521" t="s">
        <v>316</v>
      </c>
      <c r="BH68" s="521" t="s">
        <v>316</v>
      </c>
      <c r="BI68" s="521" t="s">
        <v>316</v>
      </c>
      <c r="BJ68" s="521" t="s">
        <v>316</v>
      </c>
      <c r="BK68" s="521" t="s">
        <v>316</v>
      </c>
      <c r="BL68" s="521" t="s">
        <v>316</v>
      </c>
      <c r="BM68" s="521" t="s">
        <v>316</v>
      </c>
      <c r="BN68" s="521" t="s">
        <v>316</v>
      </c>
      <c r="BO68" s="521" t="s">
        <v>316</v>
      </c>
      <c r="BP68" s="521" t="s">
        <v>316</v>
      </c>
      <c r="BQ68" s="521" t="s">
        <v>316</v>
      </c>
      <c r="BR68" s="521" t="s">
        <v>316</v>
      </c>
      <c r="BS68" s="521" t="s">
        <v>316</v>
      </c>
      <c r="BT68" s="521" t="s">
        <v>316</v>
      </c>
      <c r="BU68" s="521" t="s">
        <v>316</v>
      </c>
      <c r="BV68" s="521"/>
      <c r="BW68" s="521"/>
      <c r="BX68" s="521"/>
      <c r="BY68" s="521" t="s">
        <v>316</v>
      </c>
      <c r="BZ68" s="521" t="s">
        <v>316</v>
      </c>
      <c r="CA68" s="522" t="s">
        <v>316</v>
      </c>
      <c r="CB68" s="521" t="s">
        <v>316</v>
      </c>
      <c r="CC68" s="522" t="s">
        <v>316</v>
      </c>
      <c r="CD68" s="521" t="s">
        <v>316</v>
      </c>
      <c r="CE68" s="521" t="s">
        <v>316</v>
      </c>
      <c r="CF68" s="521" t="s">
        <v>316</v>
      </c>
      <c r="CG68" s="522" t="s">
        <v>316</v>
      </c>
    </row>
    <row r="69" spans="1:16077" hidden="1">
      <c r="A69" s="802">
        <v>53</v>
      </c>
      <c r="B69" s="451">
        <v>53</v>
      </c>
      <c r="C69" s="1447" t="s">
        <v>63</v>
      </c>
      <c r="D69" s="1368"/>
      <c r="E69" s="1449"/>
      <c r="F69" s="5" t="s">
        <v>316</v>
      </c>
      <c r="G69" s="176" t="s">
        <v>316</v>
      </c>
      <c r="H69" s="239" t="s">
        <v>316</v>
      </c>
      <c r="I69" s="5" t="s">
        <v>316</v>
      </c>
      <c r="J69" s="5" t="s">
        <v>316</v>
      </c>
      <c r="K69" s="506" t="s">
        <v>316</v>
      </c>
      <c r="L69" s="5" t="s">
        <v>316</v>
      </c>
      <c r="M69" s="5" t="s">
        <v>316</v>
      </c>
      <c r="N69" s="148" t="s">
        <v>316</v>
      </c>
      <c r="O69" s="5" t="s">
        <v>316</v>
      </c>
      <c r="P69" s="5" t="s">
        <v>316</v>
      </c>
      <c r="Q69" s="5" t="s">
        <v>316</v>
      </c>
      <c r="R69" s="5"/>
      <c r="S69" s="176" t="s">
        <v>316</v>
      </c>
      <c r="T69" s="5" t="s">
        <v>316</v>
      </c>
      <c r="U69" s="5" t="s">
        <v>316</v>
      </c>
      <c r="V69" s="176" t="s">
        <v>316</v>
      </c>
      <c r="W69" s="176" t="s">
        <v>316</v>
      </c>
      <c r="X69" s="176" t="s">
        <v>316</v>
      </c>
      <c r="Y69" s="176" t="s">
        <v>316</v>
      </c>
      <c r="Z69" s="5" t="s">
        <v>316</v>
      </c>
      <c r="AA69" s="5" t="s">
        <v>316</v>
      </c>
      <c r="AB69" s="5" t="s">
        <v>316</v>
      </c>
      <c r="AC69" s="5" t="s">
        <v>316</v>
      </c>
      <c r="AD69" s="5" t="s">
        <v>316</v>
      </c>
      <c r="AE69" s="5" t="s">
        <v>316</v>
      </c>
      <c r="AF69" s="5" t="s">
        <v>316</v>
      </c>
      <c r="AG69" s="5" t="s">
        <v>316</v>
      </c>
      <c r="AH69" s="148" t="s">
        <v>316</v>
      </c>
      <c r="AI69" s="148" t="s">
        <v>316</v>
      </c>
      <c r="AJ69" s="148" t="s">
        <v>316</v>
      </c>
      <c r="AK69" s="148" t="s">
        <v>316</v>
      </c>
      <c r="AL69" s="148" t="s">
        <v>316</v>
      </c>
      <c r="AM69" s="5" t="s">
        <v>316</v>
      </c>
      <c r="AN69" s="5" t="s">
        <v>316</v>
      </c>
      <c r="AO69" s="5" t="s">
        <v>316</v>
      </c>
      <c r="AP69" s="5" t="s">
        <v>316</v>
      </c>
      <c r="AQ69" s="5"/>
      <c r="AR69" s="5"/>
      <c r="AS69" s="5" t="s">
        <v>316</v>
      </c>
      <c r="AT69" s="5" t="s">
        <v>316</v>
      </c>
      <c r="AU69" s="5" t="s">
        <v>316</v>
      </c>
      <c r="AV69" s="5" t="s">
        <v>316</v>
      </c>
      <c r="AW69" s="5" t="s">
        <v>316</v>
      </c>
      <c r="AX69" s="5"/>
      <c r="AY69" s="5"/>
      <c r="AZ69" s="176" t="s">
        <v>316</v>
      </c>
      <c r="BA69" s="176"/>
      <c r="BB69" s="176"/>
      <c r="BC69" s="5"/>
      <c r="BD69" s="5" t="s">
        <v>316</v>
      </c>
      <c r="BE69" s="521" t="s">
        <v>316</v>
      </c>
      <c r="BF69" s="521" t="s">
        <v>316</v>
      </c>
      <c r="BG69" s="521" t="s">
        <v>316</v>
      </c>
      <c r="BH69" s="521" t="s">
        <v>316</v>
      </c>
      <c r="BI69" s="521" t="s">
        <v>316</v>
      </c>
      <c r="BJ69" s="521" t="s">
        <v>316</v>
      </c>
      <c r="BK69" s="521" t="s">
        <v>316</v>
      </c>
      <c r="BL69" s="521" t="s">
        <v>316</v>
      </c>
      <c r="BM69" s="521" t="s">
        <v>316</v>
      </c>
      <c r="BN69" s="521" t="s">
        <v>316</v>
      </c>
      <c r="BO69" s="521" t="s">
        <v>316</v>
      </c>
      <c r="BP69" s="521" t="s">
        <v>316</v>
      </c>
      <c r="BQ69" s="521" t="s">
        <v>316</v>
      </c>
      <c r="BR69" s="521" t="s">
        <v>316</v>
      </c>
      <c r="BS69" s="521" t="s">
        <v>316</v>
      </c>
      <c r="BT69" s="521" t="s">
        <v>316</v>
      </c>
      <c r="BU69" s="521" t="s">
        <v>316</v>
      </c>
      <c r="BV69" s="521"/>
      <c r="BW69" s="521"/>
      <c r="BX69" s="521"/>
      <c r="BY69" s="521" t="s">
        <v>316</v>
      </c>
      <c r="BZ69" s="521" t="s">
        <v>316</v>
      </c>
      <c r="CA69" s="522" t="s">
        <v>316</v>
      </c>
      <c r="CB69" s="521" t="s">
        <v>316</v>
      </c>
      <c r="CC69" s="522" t="s">
        <v>316</v>
      </c>
      <c r="CD69" s="521" t="s">
        <v>316</v>
      </c>
      <c r="CE69" s="521" t="s">
        <v>316</v>
      </c>
      <c r="CF69" s="521" t="s">
        <v>316</v>
      </c>
      <c r="CG69" s="522" t="s">
        <v>316</v>
      </c>
    </row>
    <row r="70" spans="1:16077" s="776" customFormat="1" ht="409.5" hidden="1">
      <c r="A70" s="783">
        <v>54</v>
      </c>
      <c r="B70" s="451">
        <v>54</v>
      </c>
      <c r="C70" s="213" t="s">
        <v>618</v>
      </c>
      <c r="D70" s="87" t="s">
        <v>14</v>
      </c>
      <c r="E70" s="213" t="s">
        <v>619</v>
      </c>
      <c r="F70" s="87" t="s">
        <v>17</v>
      </c>
      <c r="G70" s="86" t="s">
        <v>619</v>
      </c>
      <c r="H70" s="390" t="s">
        <v>627</v>
      </c>
      <c r="I70" s="71"/>
      <c r="J70" s="10" t="s">
        <v>11</v>
      </c>
      <c r="K70" s="71"/>
      <c r="L70" s="71"/>
      <c r="M70" s="71"/>
      <c r="N70" s="799" t="s">
        <v>16</v>
      </c>
      <c r="O70" s="71"/>
      <c r="P70" s="71"/>
      <c r="Q70" s="71"/>
      <c r="R70" s="71"/>
      <c r="S70" s="71"/>
      <c r="T70" s="71"/>
      <c r="U70" s="66">
        <f t="shared" si="8"/>
        <v>1</v>
      </c>
      <c r="V70" s="71"/>
      <c r="W70" s="71"/>
      <c r="X70" s="71"/>
      <c r="Y70" s="71"/>
      <c r="Z70" s="71"/>
      <c r="AA70" s="71"/>
      <c r="AB70" s="71"/>
      <c r="AC70" s="71"/>
      <c r="AD70" s="71"/>
      <c r="AE70" s="71"/>
      <c r="AF70" s="71"/>
      <c r="AG70" s="71"/>
      <c r="AH70" s="799" t="s">
        <v>728</v>
      </c>
      <c r="AI70" s="799" t="s">
        <v>728</v>
      </c>
      <c r="AJ70" s="799" t="s">
        <v>728</v>
      </c>
      <c r="AK70" s="799" t="s">
        <v>728</v>
      </c>
      <c r="AL70" s="799" t="s">
        <v>728</v>
      </c>
      <c r="AM70" s="71"/>
      <c r="AN70" s="71"/>
      <c r="AO70" s="71"/>
      <c r="AP70" s="71"/>
      <c r="AQ70" s="71"/>
      <c r="AR70" s="71"/>
      <c r="AS70" s="71"/>
      <c r="AT70" s="71"/>
      <c r="AU70" s="71"/>
      <c r="AV70" s="71"/>
      <c r="AW70" s="71"/>
      <c r="AX70" s="71"/>
      <c r="AY70" s="71"/>
      <c r="AZ70" s="71"/>
      <c r="BA70" s="71"/>
      <c r="BB70" s="71"/>
      <c r="BC70" s="71"/>
      <c r="BD70" s="71"/>
      <c r="BE70" s="20">
        <v>2</v>
      </c>
      <c r="BF70" s="20">
        <v>2</v>
      </c>
      <c r="BG70" s="20">
        <v>2</v>
      </c>
      <c r="BH70" s="20">
        <v>2</v>
      </c>
      <c r="BI70" s="20">
        <v>2</v>
      </c>
      <c r="BJ70" s="20">
        <v>1</v>
      </c>
      <c r="BK70" s="20">
        <v>2</v>
      </c>
      <c r="BL70" s="20">
        <v>2</v>
      </c>
      <c r="BM70" s="20">
        <v>2</v>
      </c>
      <c r="BN70" s="20">
        <v>1</v>
      </c>
      <c r="BO70" s="20">
        <v>2</v>
      </c>
      <c r="BP70" s="20">
        <v>2</v>
      </c>
      <c r="BQ70" s="20">
        <v>2</v>
      </c>
      <c r="BR70" s="20">
        <v>1</v>
      </c>
      <c r="BS70" s="20">
        <v>2</v>
      </c>
      <c r="BT70" s="20">
        <v>2</v>
      </c>
      <c r="BU70" s="20">
        <v>2</v>
      </c>
      <c r="BV70" s="20"/>
      <c r="BW70" s="20"/>
      <c r="BX70" s="20"/>
      <c r="BY70" s="20">
        <v>1</v>
      </c>
      <c r="BZ70" s="21">
        <f>COUNTIF($BE70:$BY70,2)</f>
        <v>14</v>
      </c>
      <c r="CA70" s="22">
        <f>BZ70/COUNTA($BE70:$BY70)</f>
        <v>0.77777777777777779</v>
      </c>
      <c r="CB70" s="21">
        <f>COUNTIF($BE70:$BY70,1)</f>
        <v>4</v>
      </c>
      <c r="CC70" s="22">
        <f>CB70/COUNTA($BE70:$BY70)</f>
        <v>0.22222222222222221</v>
      </c>
      <c r="CD70" s="21">
        <f>COUNTIF($BE70:$BY70,0)</f>
        <v>0</v>
      </c>
      <c r="CE70" s="22">
        <f>CD70/COUNTA($BE70:$BY70)</f>
        <v>0</v>
      </c>
      <c r="CF70" s="21">
        <f>(((BZ70*2)+(CB70*1)+(CD70*0)))/COUNTA($BE70:$BY70)</f>
        <v>1.7777777777777777</v>
      </c>
      <c r="CG70" s="427" t="str">
        <f>IF(CF70&gt;=1.6,"Đạt mục tiêu",IF(CF70&gt;=1,"Cần cố gắng","Chưa đạt"))</f>
        <v>Đạt mục tiêu</v>
      </c>
    </row>
    <row r="71" spans="1:16077" s="817" customFormat="1" ht="409.5" hidden="1">
      <c r="A71" s="19">
        <v>55</v>
      </c>
      <c r="B71" s="451">
        <v>55</v>
      </c>
      <c r="C71" s="519" t="s">
        <v>620</v>
      </c>
      <c r="D71" s="87" t="s">
        <v>14</v>
      </c>
      <c r="E71" s="86" t="s">
        <v>621</v>
      </c>
      <c r="F71" s="87" t="s">
        <v>17</v>
      </c>
      <c r="G71" s="79" t="s">
        <v>310</v>
      </c>
      <c r="H71" s="96" t="s">
        <v>709</v>
      </c>
      <c r="I71" s="71"/>
      <c r="J71" s="10" t="s">
        <v>11</v>
      </c>
      <c r="K71" s="71"/>
      <c r="L71" s="71"/>
      <c r="M71" s="71"/>
      <c r="N71" s="71"/>
      <c r="O71" s="130" t="s">
        <v>16</v>
      </c>
      <c r="P71" s="130" t="s">
        <v>16</v>
      </c>
      <c r="Q71" s="71"/>
      <c r="R71" s="71"/>
      <c r="S71" s="71"/>
      <c r="T71" s="71"/>
      <c r="U71" s="66">
        <f t="shared" si="8"/>
        <v>2</v>
      </c>
      <c r="V71" s="71"/>
      <c r="W71" s="71"/>
      <c r="X71" s="71"/>
      <c r="Y71" s="71"/>
      <c r="Z71" s="71"/>
      <c r="AA71" s="71"/>
      <c r="AB71" s="71"/>
      <c r="AC71" s="71"/>
      <c r="AD71" s="71"/>
      <c r="AE71" s="71"/>
      <c r="AF71" s="71"/>
      <c r="AG71" s="71"/>
      <c r="AH71" s="71"/>
      <c r="AI71" s="71"/>
      <c r="AJ71" s="71"/>
      <c r="AK71" s="71"/>
      <c r="AL71" s="71"/>
      <c r="AM71" s="72" t="s">
        <v>728</v>
      </c>
      <c r="AN71" s="72" t="s">
        <v>728</v>
      </c>
      <c r="AO71" s="72" t="s">
        <v>728</v>
      </c>
      <c r="AP71" s="72" t="s">
        <v>728</v>
      </c>
      <c r="AQ71" s="71" t="s">
        <v>728</v>
      </c>
      <c r="AR71" s="71" t="s">
        <v>728</v>
      </c>
      <c r="AS71" s="71" t="s">
        <v>728</v>
      </c>
      <c r="AT71" s="71"/>
      <c r="AU71" s="71"/>
      <c r="AV71" s="71"/>
      <c r="AW71" s="71"/>
      <c r="AX71" s="71"/>
      <c r="AY71" s="71"/>
      <c r="AZ71" s="71"/>
      <c r="BA71" s="71"/>
      <c r="BB71" s="71"/>
      <c r="BC71" s="71"/>
      <c r="BD71" s="71"/>
      <c r="BE71" s="79">
        <v>2</v>
      </c>
      <c r="BF71" s="79">
        <v>2</v>
      </c>
      <c r="BG71" s="79">
        <v>2</v>
      </c>
      <c r="BH71" s="79">
        <v>1</v>
      </c>
      <c r="BI71" s="79">
        <v>2</v>
      </c>
      <c r="BJ71" s="79">
        <v>2</v>
      </c>
      <c r="BK71" s="79">
        <v>2</v>
      </c>
      <c r="BL71" s="79">
        <v>2</v>
      </c>
      <c r="BM71" s="79">
        <v>2</v>
      </c>
      <c r="BN71" s="79">
        <v>2</v>
      </c>
      <c r="BO71" s="79">
        <v>2</v>
      </c>
      <c r="BP71" s="79">
        <v>2</v>
      </c>
      <c r="BQ71" s="79">
        <v>2</v>
      </c>
      <c r="BR71" s="79">
        <v>2</v>
      </c>
      <c r="BS71" s="79">
        <v>1</v>
      </c>
      <c r="BT71" s="79">
        <v>2</v>
      </c>
      <c r="BU71" s="79">
        <v>2</v>
      </c>
      <c r="BV71" s="79"/>
      <c r="BW71" s="79"/>
      <c r="BX71" s="79"/>
      <c r="BY71" s="79">
        <v>1</v>
      </c>
      <c r="BZ71" s="821">
        <f>COUNTIF($BE71:$BY71,2)</f>
        <v>15</v>
      </c>
      <c r="CA71" s="81">
        <f>BZ71/COUNTA($BE71:$BY71)</f>
        <v>0.83333333333333337</v>
      </c>
      <c r="CB71" s="821">
        <f>COUNTIF($BE71:$BY71,1)</f>
        <v>3</v>
      </c>
      <c r="CC71" s="81">
        <f>CB71/COUNTA($BE71:$BY71)</f>
        <v>0.16666666666666666</v>
      </c>
      <c r="CD71" s="821">
        <f>COUNTIF($BE71:$BY71,0)</f>
        <v>0</v>
      </c>
      <c r="CE71" s="81">
        <f>CD71/COUNTA($BE71:$BY71)</f>
        <v>0</v>
      </c>
      <c r="CF71" s="821">
        <f>(((BZ71*2)+(CB71*1)+(CD71*0)))/COUNTA($BE71:$BY71)</f>
        <v>1.8333333333333333</v>
      </c>
      <c r="CG71" s="822" t="str">
        <f t="shared" ref="CG71" si="14">IF(CF71&gt;=1.6,"Đạt mục tiêu",IF(CF71&gt;=1,"Cần cố gắng","Chưa đạt"))</f>
        <v>Đạt mục tiêu</v>
      </c>
    </row>
    <row r="72" spans="1:16077" s="776" customFormat="1" ht="119.25" hidden="1" customHeight="1">
      <c r="A72" s="802">
        <v>56</v>
      </c>
      <c r="B72" s="451">
        <v>56</v>
      </c>
      <c r="C72" s="212" t="s">
        <v>622</v>
      </c>
      <c r="D72" s="87" t="s">
        <v>14</v>
      </c>
      <c r="E72" s="188" t="s">
        <v>21</v>
      </c>
      <c r="F72" s="87" t="s">
        <v>14</v>
      </c>
      <c r="G72" s="188" t="s">
        <v>21</v>
      </c>
      <c r="H72" s="179" t="s">
        <v>628</v>
      </c>
      <c r="I72" s="71"/>
      <c r="J72" s="10" t="s">
        <v>11</v>
      </c>
      <c r="K72" s="506" t="s">
        <v>16</v>
      </c>
      <c r="L72" s="71"/>
      <c r="M72" s="71"/>
      <c r="N72" s="71"/>
      <c r="O72" s="71"/>
      <c r="P72" s="71"/>
      <c r="Q72" s="71"/>
      <c r="R72" s="187" t="s">
        <v>16</v>
      </c>
      <c r="S72" s="71"/>
      <c r="T72" s="71"/>
      <c r="U72" s="66">
        <f t="shared" si="8"/>
        <v>2</v>
      </c>
      <c r="V72" s="183" t="s">
        <v>728</v>
      </c>
      <c r="W72" s="183" t="s">
        <v>728</v>
      </c>
      <c r="X72" s="183" t="s">
        <v>723</v>
      </c>
      <c r="Y72" s="183" t="s">
        <v>728</v>
      </c>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182" t="s">
        <v>728</v>
      </c>
      <c r="AY72" s="182" t="s">
        <v>723</v>
      </c>
      <c r="AZ72" s="71"/>
      <c r="BA72" s="71"/>
      <c r="BB72" s="71"/>
      <c r="BC72" s="71"/>
      <c r="BD72" s="71"/>
      <c r="BE72" s="799" t="s">
        <v>281</v>
      </c>
      <c r="BF72" s="799" t="s">
        <v>281</v>
      </c>
      <c r="BG72" s="799" t="s">
        <v>1160</v>
      </c>
      <c r="BH72" s="799" t="s">
        <v>281</v>
      </c>
      <c r="BI72" s="799" t="s">
        <v>1160</v>
      </c>
      <c r="BJ72" s="799" t="s">
        <v>281</v>
      </c>
      <c r="BK72" s="799" t="s">
        <v>281</v>
      </c>
      <c r="BL72" s="799" t="s">
        <v>281</v>
      </c>
      <c r="BM72" s="799" t="s">
        <v>281</v>
      </c>
      <c r="BN72" s="799" t="s">
        <v>281</v>
      </c>
      <c r="BO72" s="799" t="s">
        <v>281</v>
      </c>
      <c r="BP72" s="799" t="s">
        <v>281</v>
      </c>
      <c r="BQ72" s="799" t="s">
        <v>281</v>
      </c>
      <c r="BR72" s="799" t="s">
        <v>281</v>
      </c>
      <c r="BS72" s="799" t="s">
        <v>281</v>
      </c>
      <c r="BT72" s="799" t="s">
        <v>281</v>
      </c>
      <c r="BU72" s="799" t="s">
        <v>281</v>
      </c>
      <c r="BV72" s="799"/>
      <c r="BW72" s="799"/>
      <c r="BX72" s="799"/>
      <c r="BY72" s="799" t="s">
        <v>281</v>
      </c>
      <c r="BZ72" s="783">
        <f>COUNTIF($BE72:$BY72,2)</f>
        <v>16</v>
      </c>
      <c r="CA72" s="510">
        <f>BZ72/COUNTA($BE72:$BY72)</f>
        <v>0.88888888888888884</v>
      </c>
      <c r="CB72" s="783">
        <f>COUNTIF($BE72:$BY72,1)</f>
        <v>2</v>
      </c>
      <c r="CC72" s="510">
        <f>CB72/COUNTA($BE72:$BY72)</f>
        <v>0.1111111111111111</v>
      </c>
      <c r="CD72" s="783">
        <f>COUNTIF($BE72:$BY72,0)</f>
        <v>0</v>
      </c>
      <c r="CE72" s="511">
        <f>CD72/COUNTA($BE72:$BY72)</f>
        <v>0</v>
      </c>
      <c r="CF72" s="783">
        <f>(((BZ72*2)+(CB72*1)+(CD72*0)))/COUNTA($BE72:$BY72)</f>
        <v>1.8888888888888888</v>
      </c>
      <c r="CG72" s="784" t="str">
        <f>IF(CF72&gt;=1.6,"Đạt mục tiêu",IF(CF72&gt;=1,"Cần cố gắng","Chưa đạt"))</f>
        <v>Đạt mục tiêu</v>
      </c>
      <c r="CM72" s="481"/>
      <c r="CN72" s="481"/>
      <c r="CO72" s="481"/>
      <c r="CP72" s="481"/>
      <c r="CQ72" s="481"/>
      <c r="CR72" s="481"/>
      <c r="CS72" s="481"/>
      <c r="CT72" s="481"/>
      <c r="CU72" s="481"/>
      <c r="CV72" s="481"/>
      <c r="CW72" s="481"/>
      <c r="CX72" s="481"/>
      <c r="CY72" s="481"/>
      <c r="CZ72" s="481"/>
      <c r="DA72" s="481"/>
      <c r="DB72" s="481"/>
      <c r="DC72" s="481"/>
      <c r="DD72" s="481"/>
      <c r="DE72" s="481"/>
      <c r="DF72" s="481"/>
      <c r="DG72" s="481"/>
      <c r="DH72" s="481"/>
      <c r="DI72" s="481"/>
      <c r="DJ72" s="481"/>
      <c r="DK72" s="481"/>
      <c r="DL72" s="481"/>
      <c r="DM72" s="481"/>
      <c r="DN72" s="481"/>
      <c r="DO72" s="481"/>
      <c r="DP72" s="481"/>
      <c r="DQ72" s="481"/>
      <c r="DR72" s="481"/>
      <c r="DS72" s="481"/>
      <c r="DT72" s="481"/>
      <c r="DU72" s="481"/>
      <c r="DV72" s="481"/>
      <c r="DW72" s="481"/>
      <c r="DX72" s="481"/>
      <c r="DY72" s="481"/>
      <c r="DZ72" s="481"/>
      <c r="EA72" s="481"/>
      <c r="EB72" s="481"/>
      <c r="EC72" s="481"/>
      <c r="ED72" s="481"/>
      <c r="EE72" s="481"/>
      <c r="EF72" s="481"/>
      <c r="EG72" s="481"/>
      <c r="EH72" s="481"/>
      <c r="EI72" s="481"/>
      <c r="EJ72" s="481"/>
      <c r="EK72" s="481"/>
      <c r="EL72" s="481"/>
      <c r="EM72" s="481"/>
      <c r="EN72" s="481"/>
      <c r="EO72" s="481"/>
      <c r="EP72" s="481"/>
      <c r="EQ72" s="481"/>
      <c r="ER72" s="481"/>
      <c r="ES72" s="481"/>
      <c r="ET72" s="481"/>
      <c r="EU72" s="481"/>
      <c r="EV72" s="481"/>
      <c r="EW72" s="481"/>
      <c r="EX72" s="481"/>
      <c r="EY72" s="481"/>
      <c r="EZ72" s="481"/>
      <c r="FA72" s="481"/>
      <c r="FB72" s="481"/>
      <c r="FC72" s="481"/>
      <c r="FD72" s="481"/>
      <c r="FE72" s="481"/>
      <c r="FF72" s="481"/>
      <c r="FG72" s="481"/>
      <c r="FH72" s="481"/>
      <c r="FI72" s="481"/>
      <c r="FJ72" s="481"/>
      <c r="FK72" s="481"/>
      <c r="FL72" s="481"/>
      <c r="FM72" s="481"/>
      <c r="FN72" s="481"/>
      <c r="FO72" s="481"/>
      <c r="FP72" s="481"/>
      <c r="FQ72" s="481"/>
      <c r="FR72" s="481"/>
      <c r="FS72" s="481"/>
      <c r="FT72" s="481"/>
      <c r="FU72" s="481"/>
      <c r="FV72" s="481"/>
      <c r="FW72" s="481"/>
      <c r="FX72" s="481"/>
      <c r="FY72" s="481"/>
      <c r="FZ72" s="481"/>
      <c r="GA72" s="481"/>
      <c r="GB72" s="481"/>
      <c r="GC72" s="481"/>
      <c r="GD72" s="481"/>
      <c r="GE72" s="481"/>
      <c r="GF72" s="481"/>
      <c r="GG72" s="481"/>
      <c r="GH72" s="481"/>
      <c r="GI72" s="481"/>
      <c r="GJ72" s="481"/>
      <c r="GK72" s="481"/>
      <c r="GL72" s="481"/>
      <c r="GM72" s="481"/>
      <c r="GN72" s="481"/>
      <c r="GO72" s="481"/>
      <c r="GP72" s="481"/>
      <c r="GQ72" s="481"/>
      <c r="GR72" s="481"/>
      <c r="GS72" s="481"/>
      <c r="GT72" s="481"/>
      <c r="GU72" s="481"/>
      <c r="GV72" s="481"/>
      <c r="GW72" s="481"/>
      <c r="GX72" s="481"/>
      <c r="GY72" s="481"/>
      <c r="GZ72" s="481"/>
      <c r="HA72" s="481"/>
      <c r="HB72" s="481"/>
      <c r="HC72" s="481"/>
      <c r="HD72" s="481"/>
      <c r="HE72" s="481"/>
      <c r="HF72" s="481"/>
      <c r="HG72" s="481"/>
      <c r="HH72" s="481"/>
      <c r="HI72" s="481"/>
      <c r="HJ72" s="481"/>
      <c r="HK72" s="481"/>
      <c r="HL72" s="481"/>
      <c r="HM72" s="481"/>
      <c r="HN72" s="481"/>
      <c r="HO72" s="481"/>
      <c r="HP72" s="481"/>
      <c r="HQ72" s="481"/>
      <c r="HR72" s="481"/>
      <c r="HS72" s="481"/>
      <c r="HT72" s="481"/>
      <c r="HU72" s="481"/>
      <c r="HV72" s="481"/>
      <c r="HW72" s="481"/>
      <c r="HX72" s="481"/>
      <c r="HY72" s="481"/>
      <c r="HZ72" s="481"/>
      <c r="IA72" s="481"/>
      <c r="IB72" s="481"/>
      <c r="IC72" s="481"/>
      <c r="ID72" s="481"/>
      <c r="IE72" s="481"/>
      <c r="IF72" s="481"/>
      <c r="IG72" s="481"/>
      <c r="IH72" s="481"/>
      <c r="II72" s="481"/>
      <c r="IJ72" s="481"/>
      <c r="IK72" s="481"/>
      <c r="IL72" s="481"/>
      <c r="IM72" s="481"/>
      <c r="IN72" s="481"/>
      <c r="IO72" s="481"/>
      <c r="IP72" s="481"/>
      <c r="IQ72" s="481"/>
      <c r="IR72" s="481"/>
      <c r="IS72" s="481"/>
      <c r="IT72" s="481"/>
      <c r="IU72" s="481"/>
      <c r="IV72" s="481"/>
      <c r="IW72" s="481"/>
      <c r="IX72" s="481"/>
      <c r="IY72" s="481"/>
      <c r="IZ72" s="481"/>
      <c r="JA72" s="481"/>
      <c r="JB72" s="481"/>
      <c r="JC72" s="481"/>
      <c r="JD72" s="481"/>
      <c r="JE72" s="481"/>
      <c r="JF72" s="481"/>
      <c r="JG72" s="481"/>
      <c r="JH72" s="481"/>
      <c r="JI72" s="481"/>
      <c r="JJ72" s="481"/>
      <c r="JK72" s="481"/>
      <c r="JL72" s="481"/>
      <c r="JM72" s="481"/>
      <c r="JN72" s="481"/>
      <c r="JO72" s="481"/>
      <c r="JP72" s="481"/>
      <c r="JQ72" s="481"/>
      <c r="JR72" s="481"/>
      <c r="JS72" s="481"/>
      <c r="JT72" s="481"/>
      <c r="JU72" s="481"/>
      <c r="JV72" s="481"/>
      <c r="JW72" s="481"/>
      <c r="JX72" s="481"/>
      <c r="JY72" s="481"/>
      <c r="JZ72" s="481"/>
      <c r="KA72" s="481"/>
      <c r="KB72" s="481"/>
      <c r="KC72" s="481"/>
      <c r="KD72" s="481"/>
      <c r="KE72" s="481"/>
      <c r="KF72" s="481"/>
      <c r="KG72" s="481"/>
      <c r="KH72" s="481"/>
      <c r="KI72" s="481"/>
      <c r="KJ72" s="481"/>
      <c r="KK72" s="481"/>
      <c r="KL72" s="481"/>
      <c r="KM72" s="481"/>
      <c r="KN72" s="481"/>
      <c r="KO72" s="481"/>
      <c r="KP72" s="481"/>
      <c r="KQ72" s="481"/>
      <c r="KR72" s="481"/>
      <c r="KS72" s="481"/>
      <c r="KT72" s="481"/>
      <c r="KU72" s="481"/>
      <c r="KV72" s="481"/>
      <c r="KW72" s="481"/>
      <c r="KX72" s="481"/>
      <c r="KY72" s="481"/>
      <c r="KZ72" s="481"/>
      <c r="LA72" s="481"/>
      <c r="LB72" s="481"/>
      <c r="LC72" s="481"/>
      <c r="LD72" s="481"/>
      <c r="LE72" s="481"/>
      <c r="LF72" s="481"/>
      <c r="LG72" s="481"/>
      <c r="LH72" s="481"/>
      <c r="LI72" s="481"/>
      <c r="LJ72" s="481"/>
      <c r="LK72" s="481"/>
      <c r="LL72" s="481"/>
      <c r="LM72" s="481"/>
      <c r="LN72" s="481"/>
      <c r="LO72" s="481"/>
      <c r="LP72" s="481"/>
      <c r="LQ72" s="481"/>
      <c r="LR72" s="481"/>
      <c r="LS72" s="481"/>
      <c r="LT72" s="481"/>
      <c r="LU72" s="481"/>
      <c r="LV72" s="481"/>
      <c r="LW72" s="481"/>
      <c r="LX72" s="481"/>
      <c r="LY72" s="481"/>
      <c r="LZ72" s="481"/>
      <c r="MA72" s="481"/>
      <c r="MB72" s="481"/>
      <c r="MC72" s="481"/>
      <c r="MD72" s="481"/>
      <c r="ME72" s="481"/>
      <c r="MF72" s="481"/>
      <c r="MG72" s="481"/>
      <c r="MH72" s="481"/>
      <c r="MI72" s="481"/>
      <c r="MJ72" s="481"/>
      <c r="MK72" s="481"/>
      <c r="ML72" s="481"/>
      <c r="MM72" s="481"/>
      <c r="MN72" s="481"/>
      <c r="MO72" s="481"/>
      <c r="MP72" s="481"/>
      <c r="MQ72" s="481"/>
      <c r="MR72" s="481"/>
      <c r="MS72" s="481"/>
      <c r="MT72" s="481"/>
      <c r="MU72" s="481"/>
      <c r="MV72" s="481"/>
      <c r="MW72" s="481"/>
      <c r="MX72" s="481"/>
      <c r="MY72" s="481"/>
      <c r="MZ72" s="481"/>
      <c r="NA72" s="481"/>
      <c r="NB72" s="481"/>
      <c r="NC72" s="481"/>
      <c r="ND72" s="481"/>
      <c r="NE72" s="481"/>
      <c r="NF72" s="481"/>
      <c r="NG72" s="481"/>
      <c r="NH72" s="481"/>
      <c r="NI72" s="481"/>
      <c r="NJ72" s="481"/>
      <c r="NK72" s="481"/>
      <c r="NL72" s="481"/>
      <c r="NM72" s="481"/>
      <c r="NN72" s="481"/>
      <c r="NO72" s="481"/>
      <c r="NP72" s="481"/>
      <c r="NQ72" s="481"/>
      <c r="NR72" s="481"/>
      <c r="NS72" s="481"/>
      <c r="NT72" s="481"/>
      <c r="NU72" s="481"/>
      <c r="NV72" s="481"/>
      <c r="NW72" s="481"/>
      <c r="NX72" s="481"/>
      <c r="NY72" s="481"/>
      <c r="NZ72" s="481"/>
      <c r="OA72" s="481"/>
      <c r="OB72" s="481"/>
      <c r="OC72" s="481"/>
      <c r="OD72" s="481"/>
      <c r="OE72" s="481"/>
      <c r="OF72" s="481"/>
      <c r="OG72" s="481"/>
      <c r="OH72" s="481"/>
      <c r="OI72" s="481"/>
      <c r="OJ72" s="481"/>
      <c r="OK72" s="481"/>
      <c r="OL72" s="481"/>
      <c r="OM72" s="481"/>
      <c r="ON72" s="481"/>
      <c r="OO72" s="481"/>
      <c r="OP72" s="481"/>
      <c r="OQ72" s="481"/>
      <c r="OR72" s="481"/>
      <c r="OS72" s="481"/>
      <c r="OT72" s="481"/>
      <c r="OU72" s="481"/>
      <c r="OV72" s="481"/>
      <c r="OW72" s="481"/>
      <c r="OX72" s="481"/>
      <c r="OY72" s="481"/>
      <c r="OZ72" s="481"/>
      <c r="PA72" s="481"/>
      <c r="PB72" s="481"/>
      <c r="PC72" s="481"/>
      <c r="PD72" s="481"/>
      <c r="PE72" s="481"/>
      <c r="PF72" s="481"/>
      <c r="PG72" s="481"/>
      <c r="PH72" s="481"/>
      <c r="PI72" s="481"/>
      <c r="PJ72" s="481"/>
      <c r="PK72" s="481"/>
      <c r="PL72" s="481"/>
      <c r="PM72" s="481"/>
      <c r="PN72" s="481"/>
      <c r="PO72" s="481"/>
      <c r="PP72" s="481"/>
      <c r="PQ72" s="481"/>
      <c r="PR72" s="481"/>
      <c r="PS72" s="481"/>
      <c r="PT72" s="481"/>
      <c r="PU72" s="481"/>
      <c r="PV72" s="481"/>
      <c r="PW72" s="481"/>
      <c r="PX72" s="481"/>
      <c r="PY72" s="481"/>
      <c r="PZ72" s="481"/>
      <c r="QA72" s="481"/>
      <c r="QB72" s="481"/>
      <c r="QC72" s="481"/>
      <c r="QD72" s="481"/>
      <c r="QE72" s="481"/>
      <c r="QF72" s="481"/>
      <c r="QG72" s="481"/>
      <c r="QH72" s="481"/>
      <c r="QI72" s="481"/>
      <c r="QJ72" s="481"/>
      <c r="QK72" s="481"/>
      <c r="QL72" s="481"/>
      <c r="QM72" s="481"/>
      <c r="QN72" s="481"/>
      <c r="QO72" s="481"/>
      <c r="QP72" s="481"/>
      <c r="QQ72" s="481"/>
      <c r="QR72" s="481"/>
      <c r="QS72" s="481"/>
      <c r="QT72" s="481"/>
      <c r="QU72" s="481"/>
      <c r="QV72" s="481"/>
      <c r="QW72" s="481"/>
      <c r="QX72" s="481"/>
      <c r="QY72" s="481"/>
      <c r="QZ72" s="481"/>
      <c r="RA72" s="481"/>
      <c r="RB72" s="481"/>
      <c r="RC72" s="481"/>
      <c r="RD72" s="481"/>
      <c r="RE72" s="481"/>
      <c r="RF72" s="481"/>
      <c r="RG72" s="481"/>
      <c r="RH72" s="481"/>
      <c r="RI72" s="481"/>
      <c r="RJ72" s="481"/>
      <c r="RK72" s="481"/>
      <c r="RL72" s="481"/>
      <c r="RM72" s="481"/>
      <c r="RN72" s="481"/>
      <c r="RO72" s="481"/>
      <c r="RP72" s="481"/>
      <c r="RQ72" s="481"/>
      <c r="RR72" s="481"/>
      <c r="RS72" s="481"/>
      <c r="RT72" s="481"/>
      <c r="RU72" s="481"/>
      <c r="RV72" s="481"/>
      <c r="RW72" s="481"/>
      <c r="RX72" s="481"/>
      <c r="RY72" s="481"/>
      <c r="RZ72" s="481"/>
      <c r="SA72" s="481"/>
      <c r="SB72" s="481"/>
      <c r="SC72" s="481"/>
      <c r="SD72" s="481"/>
      <c r="SE72" s="481"/>
      <c r="SF72" s="481"/>
      <c r="SG72" s="481"/>
      <c r="SH72" s="481"/>
      <c r="SI72" s="481"/>
      <c r="SJ72" s="481"/>
      <c r="SK72" s="481"/>
      <c r="SL72" s="481"/>
      <c r="SM72" s="481"/>
      <c r="SN72" s="481"/>
      <c r="SO72" s="481"/>
      <c r="SP72" s="481"/>
      <c r="SQ72" s="481"/>
      <c r="SR72" s="481"/>
      <c r="SS72" s="481"/>
      <c r="ST72" s="481"/>
      <c r="SU72" s="481"/>
      <c r="SV72" s="481"/>
      <c r="SW72" s="481"/>
      <c r="SX72" s="481"/>
      <c r="SY72" s="481"/>
      <c r="SZ72" s="481"/>
      <c r="TA72" s="481"/>
      <c r="TB72" s="481"/>
      <c r="TC72" s="481"/>
      <c r="TD72" s="481"/>
      <c r="TE72" s="481"/>
      <c r="TF72" s="481"/>
      <c r="TG72" s="481"/>
      <c r="TH72" s="481"/>
      <c r="TI72" s="481"/>
      <c r="TJ72" s="481"/>
      <c r="TK72" s="481"/>
      <c r="TL72" s="481"/>
      <c r="TM72" s="481"/>
      <c r="TN72" s="481"/>
      <c r="TO72" s="481"/>
      <c r="TP72" s="481"/>
      <c r="TQ72" s="481"/>
      <c r="TR72" s="481"/>
      <c r="TS72" s="481"/>
      <c r="TT72" s="481"/>
      <c r="TU72" s="481"/>
      <c r="TV72" s="481"/>
      <c r="TW72" s="481"/>
      <c r="TX72" s="481"/>
      <c r="TY72" s="481"/>
      <c r="TZ72" s="481"/>
      <c r="UA72" s="481"/>
      <c r="UB72" s="481"/>
      <c r="UC72" s="481"/>
      <c r="UD72" s="481"/>
      <c r="UE72" s="481"/>
      <c r="UF72" s="481"/>
      <c r="UG72" s="481"/>
      <c r="UH72" s="481"/>
      <c r="UI72" s="481"/>
      <c r="UJ72" s="481"/>
      <c r="UK72" s="481"/>
      <c r="UL72" s="481"/>
      <c r="UM72" s="481"/>
      <c r="UN72" s="481"/>
      <c r="UO72" s="481"/>
      <c r="UP72" s="481"/>
      <c r="UQ72" s="481"/>
      <c r="UR72" s="481"/>
      <c r="US72" s="481"/>
      <c r="UT72" s="481"/>
      <c r="UU72" s="481"/>
      <c r="UV72" s="481"/>
      <c r="UW72" s="481"/>
      <c r="UX72" s="481"/>
      <c r="UY72" s="481"/>
      <c r="UZ72" s="481"/>
      <c r="VA72" s="481"/>
      <c r="VB72" s="481"/>
      <c r="VC72" s="481"/>
      <c r="VD72" s="481"/>
      <c r="VE72" s="481"/>
      <c r="VF72" s="481"/>
      <c r="VG72" s="481"/>
      <c r="VH72" s="481"/>
      <c r="VI72" s="481"/>
      <c r="VJ72" s="481"/>
      <c r="VK72" s="481"/>
      <c r="VL72" s="481"/>
      <c r="VM72" s="481"/>
      <c r="VN72" s="481"/>
      <c r="VO72" s="481"/>
      <c r="VP72" s="481"/>
      <c r="VQ72" s="481"/>
      <c r="VR72" s="481"/>
      <c r="VS72" s="481"/>
      <c r="VT72" s="481"/>
      <c r="VU72" s="481"/>
      <c r="VV72" s="481"/>
      <c r="VW72" s="481"/>
      <c r="VX72" s="481"/>
      <c r="VY72" s="481"/>
      <c r="VZ72" s="481"/>
      <c r="WA72" s="481"/>
      <c r="WB72" s="481"/>
      <c r="WC72" s="481"/>
      <c r="WD72" s="481"/>
      <c r="WE72" s="481"/>
      <c r="WF72" s="481"/>
      <c r="WG72" s="481"/>
      <c r="WH72" s="481"/>
      <c r="WI72" s="481"/>
      <c r="WJ72" s="481"/>
      <c r="WK72" s="481"/>
      <c r="WL72" s="481"/>
      <c r="WM72" s="481"/>
      <c r="WN72" s="481"/>
      <c r="WO72" s="481"/>
      <c r="WP72" s="481"/>
      <c r="WQ72" s="481"/>
      <c r="WR72" s="481"/>
      <c r="WS72" s="481"/>
      <c r="WT72" s="481"/>
      <c r="WU72" s="481"/>
      <c r="WV72" s="481"/>
      <c r="WW72" s="481"/>
      <c r="WX72" s="481"/>
      <c r="WY72" s="481"/>
      <c r="WZ72" s="481"/>
      <c r="XA72" s="481"/>
      <c r="XB72" s="481"/>
      <c r="XC72" s="481"/>
      <c r="XD72" s="481"/>
      <c r="XE72" s="481"/>
      <c r="XF72" s="481"/>
      <c r="XG72" s="481"/>
      <c r="XH72" s="481"/>
      <c r="XI72" s="481"/>
      <c r="XJ72" s="481"/>
      <c r="XK72" s="481"/>
      <c r="XL72" s="481"/>
      <c r="XM72" s="481"/>
      <c r="XN72" s="481"/>
      <c r="XO72" s="481"/>
      <c r="XP72" s="481"/>
      <c r="XQ72" s="481"/>
      <c r="XR72" s="481"/>
      <c r="XS72" s="481"/>
      <c r="XT72" s="481"/>
      <c r="XU72" s="481"/>
      <c r="XV72" s="481"/>
      <c r="XW72" s="481"/>
      <c r="XX72" s="481"/>
      <c r="XY72" s="481"/>
      <c r="XZ72" s="481"/>
      <c r="YA72" s="481"/>
      <c r="YB72" s="481"/>
      <c r="YC72" s="481"/>
      <c r="YD72" s="481"/>
      <c r="YE72" s="481"/>
      <c r="YF72" s="481"/>
      <c r="YG72" s="481"/>
      <c r="YH72" s="481"/>
      <c r="YI72" s="481"/>
      <c r="YJ72" s="481"/>
      <c r="YK72" s="481"/>
      <c r="YL72" s="481"/>
      <c r="YM72" s="481"/>
      <c r="YN72" s="481"/>
      <c r="YO72" s="481"/>
      <c r="YP72" s="481"/>
      <c r="YQ72" s="481"/>
      <c r="YR72" s="481"/>
      <c r="YS72" s="481"/>
      <c r="YT72" s="481"/>
      <c r="YU72" s="481"/>
      <c r="YV72" s="481"/>
      <c r="YW72" s="481"/>
      <c r="YX72" s="481"/>
      <c r="YY72" s="481"/>
      <c r="YZ72" s="481"/>
      <c r="ZA72" s="481"/>
      <c r="ZB72" s="481"/>
      <c r="ZC72" s="481"/>
      <c r="ZD72" s="481"/>
      <c r="ZE72" s="481"/>
      <c r="ZF72" s="481"/>
      <c r="ZG72" s="481"/>
      <c r="ZH72" s="481"/>
      <c r="ZI72" s="481"/>
      <c r="ZJ72" s="481"/>
      <c r="ZK72" s="481"/>
      <c r="ZL72" s="481"/>
      <c r="ZM72" s="481"/>
      <c r="ZN72" s="481"/>
      <c r="ZO72" s="481"/>
      <c r="ZP72" s="481"/>
      <c r="ZQ72" s="481"/>
      <c r="ZR72" s="481"/>
      <c r="ZS72" s="481"/>
      <c r="ZT72" s="481"/>
      <c r="ZU72" s="481"/>
      <c r="ZV72" s="481"/>
      <c r="ZW72" s="481"/>
      <c r="ZX72" s="481"/>
      <c r="ZY72" s="481"/>
      <c r="ZZ72" s="481"/>
      <c r="AAA72" s="481"/>
      <c r="AAB72" s="481"/>
      <c r="AAC72" s="481"/>
      <c r="AAD72" s="481"/>
      <c r="AAE72" s="481"/>
      <c r="AAF72" s="481"/>
      <c r="AAG72" s="481"/>
      <c r="AAH72" s="481"/>
      <c r="AAI72" s="481"/>
      <c r="AAJ72" s="481"/>
      <c r="AAK72" s="481"/>
      <c r="AAL72" s="481"/>
      <c r="AAM72" s="481"/>
      <c r="AAN72" s="481"/>
      <c r="AAO72" s="481"/>
      <c r="AAP72" s="481"/>
      <c r="AAQ72" s="481"/>
      <c r="AAR72" s="481"/>
      <c r="AAS72" s="481"/>
      <c r="AAT72" s="481"/>
      <c r="AAU72" s="481"/>
      <c r="AAV72" s="481"/>
      <c r="AAW72" s="481"/>
      <c r="AAX72" s="481"/>
      <c r="AAY72" s="481"/>
      <c r="AAZ72" s="481"/>
      <c r="ABA72" s="481"/>
      <c r="ABB72" s="481"/>
      <c r="ABC72" s="481"/>
      <c r="ABD72" s="481"/>
      <c r="ABE72" s="481"/>
      <c r="ABF72" s="481"/>
      <c r="ABG72" s="481"/>
      <c r="ABH72" s="481"/>
      <c r="ABI72" s="481"/>
      <c r="ABJ72" s="481"/>
      <c r="ABK72" s="481"/>
      <c r="ABL72" s="481"/>
      <c r="ABM72" s="481"/>
      <c r="ABN72" s="481"/>
      <c r="ABO72" s="481"/>
      <c r="ABP72" s="481"/>
      <c r="ABQ72" s="481"/>
      <c r="ABR72" s="481"/>
      <c r="ABS72" s="481"/>
      <c r="ABT72" s="481"/>
      <c r="ABU72" s="481"/>
      <c r="ABV72" s="481"/>
      <c r="ABW72" s="481"/>
      <c r="ABX72" s="481"/>
      <c r="ABY72" s="481"/>
      <c r="ABZ72" s="481"/>
      <c r="ACA72" s="481"/>
      <c r="ACB72" s="481"/>
      <c r="ACC72" s="481"/>
      <c r="ACD72" s="481"/>
      <c r="ACE72" s="481"/>
      <c r="ACF72" s="481"/>
      <c r="ACG72" s="481"/>
      <c r="ACH72" s="481"/>
      <c r="ACI72" s="481"/>
      <c r="ACJ72" s="481"/>
      <c r="ACK72" s="481"/>
      <c r="ACL72" s="481"/>
      <c r="ACM72" s="481"/>
      <c r="ACN72" s="481"/>
      <c r="ACO72" s="481"/>
      <c r="ACP72" s="481"/>
      <c r="ACQ72" s="481"/>
      <c r="ACR72" s="481"/>
      <c r="ACS72" s="481"/>
      <c r="ACT72" s="481"/>
      <c r="ACU72" s="481"/>
      <c r="ACV72" s="481"/>
      <c r="ACW72" s="481"/>
      <c r="ACX72" s="481"/>
      <c r="ACY72" s="481"/>
      <c r="ACZ72" s="481"/>
      <c r="ADA72" s="481"/>
      <c r="ADB72" s="481"/>
      <c r="ADC72" s="481"/>
      <c r="ADD72" s="481"/>
      <c r="ADE72" s="481"/>
      <c r="ADF72" s="481"/>
      <c r="ADG72" s="481"/>
      <c r="ADH72" s="481"/>
      <c r="ADI72" s="481"/>
      <c r="ADJ72" s="481"/>
      <c r="ADK72" s="481"/>
      <c r="ADL72" s="481"/>
      <c r="ADM72" s="481"/>
      <c r="ADN72" s="481"/>
      <c r="ADO72" s="481"/>
      <c r="ADP72" s="481"/>
      <c r="ADQ72" s="481"/>
      <c r="ADR72" s="481"/>
      <c r="ADS72" s="481"/>
      <c r="ADT72" s="481"/>
      <c r="ADU72" s="481"/>
      <c r="ADV72" s="481"/>
      <c r="ADW72" s="481"/>
      <c r="ADX72" s="481"/>
      <c r="ADY72" s="481"/>
      <c r="ADZ72" s="481"/>
      <c r="AEA72" s="481"/>
      <c r="AEB72" s="481"/>
      <c r="AEC72" s="481"/>
      <c r="AED72" s="481"/>
      <c r="AEE72" s="481"/>
      <c r="AEF72" s="481"/>
      <c r="AEG72" s="481"/>
      <c r="AEH72" s="481"/>
      <c r="AEI72" s="481"/>
      <c r="AEJ72" s="481"/>
      <c r="AEK72" s="481"/>
      <c r="AEL72" s="481"/>
      <c r="AEM72" s="481"/>
      <c r="AEN72" s="481"/>
      <c r="AEO72" s="481"/>
      <c r="AEP72" s="481"/>
      <c r="AEQ72" s="481"/>
      <c r="AER72" s="481"/>
      <c r="AES72" s="481"/>
      <c r="AET72" s="481"/>
      <c r="AEU72" s="481"/>
      <c r="AEV72" s="481"/>
      <c r="AEW72" s="481"/>
      <c r="AEX72" s="481"/>
      <c r="AEY72" s="481"/>
      <c r="AEZ72" s="481"/>
      <c r="AFA72" s="481"/>
      <c r="AFB72" s="481"/>
      <c r="AFC72" s="481"/>
      <c r="AFD72" s="481"/>
      <c r="AFE72" s="481"/>
      <c r="AFF72" s="481"/>
      <c r="AFG72" s="481"/>
      <c r="AFH72" s="481"/>
      <c r="AFI72" s="481"/>
      <c r="AFJ72" s="481"/>
      <c r="AFK72" s="481"/>
      <c r="AFL72" s="481"/>
      <c r="AFM72" s="481"/>
      <c r="AFN72" s="481"/>
      <c r="AFO72" s="481"/>
      <c r="AFP72" s="481"/>
      <c r="AFQ72" s="481"/>
      <c r="AFR72" s="481"/>
      <c r="AFS72" s="481"/>
      <c r="AFT72" s="481"/>
      <c r="AFU72" s="481"/>
      <c r="AFV72" s="481"/>
      <c r="AFW72" s="481"/>
      <c r="AFX72" s="481"/>
      <c r="AFY72" s="481"/>
      <c r="AFZ72" s="481"/>
      <c r="AGA72" s="481"/>
      <c r="AGB72" s="481"/>
      <c r="AGC72" s="481"/>
      <c r="AGD72" s="481"/>
      <c r="AGE72" s="481"/>
      <c r="AGF72" s="481"/>
      <c r="AGG72" s="481"/>
      <c r="AGH72" s="481"/>
      <c r="AGI72" s="481"/>
      <c r="AGJ72" s="481"/>
      <c r="AGK72" s="481"/>
      <c r="AGL72" s="481"/>
      <c r="AGM72" s="481"/>
      <c r="AGN72" s="481"/>
      <c r="AGO72" s="481"/>
      <c r="AGP72" s="481"/>
      <c r="AGQ72" s="481"/>
      <c r="AGR72" s="481"/>
      <c r="AGS72" s="481"/>
      <c r="AGT72" s="481"/>
      <c r="AGU72" s="481"/>
      <c r="AGV72" s="481"/>
      <c r="AGW72" s="481"/>
      <c r="AGX72" s="481"/>
      <c r="AGY72" s="481"/>
      <c r="AGZ72" s="481"/>
      <c r="AHA72" s="481"/>
      <c r="AHB72" s="481"/>
      <c r="AHC72" s="481"/>
      <c r="AHD72" s="481"/>
      <c r="AHE72" s="481"/>
      <c r="AHF72" s="481"/>
      <c r="AHG72" s="481"/>
      <c r="AHH72" s="481"/>
      <c r="AHI72" s="481"/>
      <c r="AHJ72" s="481"/>
      <c r="AHK72" s="481"/>
      <c r="AHL72" s="481"/>
      <c r="AHM72" s="481"/>
      <c r="AHN72" s="481"/>
      <c r="AHO72" s="481"/>
      <c r="AHP72" s="481"/>
      <c r="AHQ72" s="481"/>
      <c r="AHR72" s="481"/>
      <c r="AHS72" s="481"/>
      <c r="AHT72" s="481"/>
      <c r="AHU72" s="481"/>
      <c r="AHV72" s="481"/>
      <c r="AHW72" s="481"/>
      <c r="AHX72" s="481"/>
      <c r="AHY72" s="481"/>
      <c r="AHZ72" s="481"/>
      <c r="AIA72" s="481"/>
      <c r="AIB72" s="481"/>
      <c r="AIC72" s="481"/>
      <c r="AID72" s="481"/>
      <c r="AIE72" s="481"/>
      <c r="AIF72" s="481"/>
      <c r="AIG72" s="481"/>
      <c r="AIH72" s="481"/>
      <c r="AII72" s="481"/>
      <c r="AIJ72" s="481"/>
      <c r="AIK72" s="481"/>
      <c r="AIL72" s="481"/>
      <c r="AIM72" s="481"/>
      <c r="AIN72" s="481"/>
      <c r="AIO72" s="481"/>
      <c r="AIP72" s="481"/>
      <c r="AIQ72" s="481"/>
      <c r="AIR72" s="481"/>
      <c r="AIS72" s="481"/>
      <c r="AIT72" s="481"/>
      <c r="AIU72" s="481"/>
      <c r="AIV72" s="481"/>
      <c r="AIW72" s="481"/>
      <c r="AIX72" s="481"/>
      <c r="AIY72" s="481"/>
      <c r="AIZ72" s="481"/>
      <c r="AJA72" s="481"/>
      <c r="AJB72" s="481"/>
      <c r="AJC72" s="481"/>
      <c r="AJD72" s="481"/>
      <c r="AJE72" s="481"/>
      <c r="AJF72" s="481"/>
      <c r="AJG72" s="481"/>
      <c r="AJH72" s="481"/>
      <c r="AJI72" s="481"/>
      <c r="AJJ72" s="481"/>
      <c r="AJK72" s="481"/>
      <c r="AJL72" s="481"/>
      <c r="AJM72" s="481"/>
      <c r="AJN72" s="481"/>
      <c r="AJO72" s="481"/>
      <c r="AJP72" s="481"/>
      <c r="AJQ72" s="481"/>
      <c r="AJR72" s="481"/>
      <c r="AJS72" s="481"/>
      <c r="AJT72" s="481"/>
      <c r="AJU72" s="481"/>
      <c r="AJV72" s="481"/>
      <c r="AJW72" s="481"/>
      <c r="AJX72" s="481"/>
      <c r="AJY72" s="481"/>
      <c r="AJZ72" s="481"/>
      <c r="AKA72" s="481"/>
      <c r="AKB72" s="481"/>
      <c r="AKC72" s="481"/>
      <c r="AKD72" s="481"/>
      <c r="AKE72" s="481"/>
      <c r="AKF72" s="481"/>
      <c r="AKG72" s="481"/>
      <c r="AKH72" s="481"/>
      <c r="AKI72" s="481"/>
      <c r="AKJ72" s="481"/>
      <c r="AKK72" s="481"/>
      <c r="AKL72" s="481"/>
      <c r="AKM72" s="481"/>
      <c r="AKN72" s="481"/>
      <c r="AKO72" s="481"/>
      <c r="AKP72" s="481"/>
      <c r="AKQ72" s="481"/>
      <c r="AKR72" s="481"/>
      <c r="AKS72" s="481"/>
      <c r="AKT72" s="481"/>
      <c r="AKU72" s="481"/>
      <c r="AKV72" s="481"/>
      <c r="AKW72" s="481"/>
      <c r="AKX72" s="481"/>
      <c r="AKY72" s="481"/>
      <c r="AKZ72" s="481"/>
      <c r="ALA72" s="481"/>
      <c r="ALB72" s="481"/>
      <c r="ALC72" s="481"/>
      <c r="ALD72" s="481"/>
      <c r="ALE72" s="481"/>
      <c r="ALF72" s="481"/>
      <c r="ALG72" s="481"/>
      <c r="ALH72" s="481"/>
      <c r="ALI72" s="481"/>
      <c r="ALJ72" s="481"/>
      <c r="ALK72" s="481"/>
      <c r="ALL72" s="481"/>
      <c r="ALM72" s="481"/>
      <c r="ALN72" s="481"/>
      <c r="ALO72" s="481"/>
      <c r="ALP72" s="481"/>
      <c r="ALQ72" s="481"/>
      <c r="ALR72" s="481"/>
      <c r="ALS72" s="481"/>
      <c r="ALT72" s="481"/>
      <c r="ALU72" s="481"/>
      <c r="ALV72" s="481"/>
      <c r="ALW72" s="481"/>
      <c r="ALX72" s="481"/>
      <c r="ALY72" s="481"/>
      <c r="ALZ72" s="481"/>
      <c r="AMA72" s="481"/>
      <c r="AMB72" s="481"/>
      <c r="AMC72" s="481"/>
      <c r="AMD72" s="481"/>
      <c r="AME72" s="481"/>
      <c r="AMF72" s="481"/>
      <c r="AMG72" s="481"/>
      <c r="AMH72" s="481"/>
      <c r="AMI72" s="481"/>
      <c r="AMJ72" s="481"/>
      <c r="AMK72" s="481"/>
      <c r="AML72" s="481"/>
      <c r="AMM72" s="481"/>
      <c r="AMN72" s="481"/>
      <c r="AMO72" s="481"/>
      <c r="AMP72" s="481"/>
      <c r="AMQ72" s="481"/>
      <c r="AMR72" s="481"/>
      <c r="AMS72" s="481"/>
      <c r="AMT72" s="481"/>
      <c r="AMU72" s="481"/>
      <c r="AMV72" s="481"/>
      <c r="AMW72" s="481"/>
      <c r="AMX72" s="481"/>
      <c r="AMY72" s="481"/>
      <c r="AMZ72" s="481"/>
      <c r="ANA72" s="481"/>
      <c r="ANB72" s="481"/>
      <c r="ANC72" s="481"/>
      <c r="AND72" s="481"/>
      <c r="ANE72" s="481"/>
      <c r="ANF72" s="481"/>
      <c r="ANG72" s="481"/>
      <c r="ANH72" s="481"/>
      <c r="ANI72" s="481"/>
      <c r="ANJ72" s="481"/>
      <c r="ANK72" s="481"/>
      <c r="ANL72" s="481"/>
      <c r="ANM72" s="481"/>
      <c r="ANN72" s="481"/>
      <c r="ANO72" s="481"/>
      <c r="ANP72" s="481"/>
      <c r="ANQ72" s="481"/>
      <c r="ANR72" s="481"/>
      <c r="ANS72" s="481"/>
      <c r="ANT72" s="481"/>
      <c r="ANU72" s="481"/>
      <c r="ANV72" s="481"/>
      <c r="ANW72" s="481"/>
      <c r="ANX72" s="481"/>
      <c r="ANY72" s="481"/>
      <c r="ANZ72" s="481"/>
      <c r="AOA72" s="481"/>
      <c r="AOB72" s="481"/>
      <c r="AOC72" s="481"/>
      <c r="AOD72" s="481"/>
      <c r="AOE72" s="481"/>
      <c r="AOF72" s="481"/>
      <c r="AOG72" s="481"/>
      <c r="AOH72" s="481"/>
      <c r="AOI72" s="481"/>
      <c r="AOJ72" s="481"/>
      <c r="AOK72" s="481"/>
      <c r="AOL72" s="481"/>
      <c r="AOM72" s="481"/>
      <c r="AON72" s="481"/>
      <c r="AOO72" s="481"/>
      <c r="AOP72" s="481"/>
      <c r="AOQ72" s="481"/>
      <c r="AOR72" s="481"/>
      <c r="AOS72" s="481"/>
      <c r="AOT72" s="481"/>
      <c r="AOU72" s="481"/>
      <c r="AOV72" s="481"/>
      <c r="AOW72" s="481"/>
      <c r="AOX72" s="481"/>
      <c r="AOY72" s="481"/>
      <c r="AOZ72" s="481"/>
      <c r="APA72" s="481"/>
      <c r="APB72" s="481"/>
      <c r="APC72" s="481"/>
      <c r="APD72" s="481"/>
      <c r="APE72" s="481"/>
      <c r="APF72" s="481"/>
      <c r="APG72" s="481"/>
      <c r="APH72" s="481"/>
      <c r="API72" s="481"/>
      <c r="APJ72" s="481"/>
      <c r="APK72" s="481"/>
      <c r="APL72" s="481"/>
      <c r="APM72" s="481"/>
      <c r="APN72" s="481"/>
      <c r="APO72" s="481"/>
      <c r="APP72" s="481"/>
      <c r="APQ72" s="481"/>
      <c r="APR72" s="481"/>
      <c r="APS72" s="481"/>
      <c r="APT72" s="481"/>
      <c r="APU72" s="481"/>
      <c r="APV72" s="481"/>
      <c r="APW72" s="481"/>
      <c r="APX72" s="481"/>
      <c r="APY72" s="481"/>
      <c r="APZ72" s="481"/>
      <c r="AQA72" s="481"/>
      <c r="AQB72" s="481"/>
      <c r="AQC72" s="481"/>
      <c r="AQD72" s="481"/>
      <c r="AQE72" s="481"/>
      <c r="AQF72" s="481"/>
      <c r="AQG72" s="481"/>
      <c r="AQH72" s="481"/>
      <c r="AQI72" s="481"/>
      <c r="AQJ72" s="481"/>
      <c r="AQK72" s="481"/>
      <c r="AQL72" s="481"/>
      <c r="AQM72" s="481"/>
      <c r="AQN72" s="481"/>
      <c r="AQO72" s="481"/>
      <c r="AQP72" s="481"/>
      <c r="AQQ72" s="481"/>
      <c r="AQR72" s="481"/>
      <c r="AQS72" s="481"/>
      <c r="AQT72" s="481"/>
      <c r="AQU72" s="481"/>
      <c r="AQV72" s="481"/>
      <c r="AQW72" s="481"/>
      <c r="AQX72" s="481"/>
      <c r="AQY72" s="481"/>
      <c r="AQZ72" s="481"/>
      <c r="ARA72" s="481"/>
      <c r="ARB72" s="481"/>
      <c r="ARC72" s="481"/>
      <c r="ARD72" s="481"/>
      <c r="ARE72" s="481"/>
      <c r="ARF72" s="481"/>
      <c r="ARG72" s="481"/>
      <c r="ARH72" s="481"/>
      <c r="ARI72" s="481"/>
      <c r="ARJ72" s="481"/>
      <c r="ARK72" s="481"/>
      <c r="ARL72" s="481"/>
      <c r="ARM72" s="481"/>
      <c r="ARN72" s="481"/>
      <c r="ARO72" s="481"/>
      <c r="ARP72" s="481"/>
      <c r="ARQ72" s="481"/>
      <c r="ARR72" s="481"/>
      <c r="ARS72" s="481"/>
      <c r="ART72" s="481"/>
      <c r="ARU72" s="481"/>
      <c r="ARV72" s="481"/>
      <c r="ARW72" s="481"/>
      <c r="ARX72" s="481"/>
      <c r="ARY72" s="481"/>
      <c r="ARZ72" s="481"/>
      <c r="ASA72" s="481"/>
      <c r="ASB72" s="481"/>
      <c r="ASC72" s="481"/>
      <c r="ASD72" s="481"/>
      <c r="ASE72" s="481"/>
      <c r="ASF72" s="481"/>
      <c r="ASG72" s="481"/>
      <c r="ASH72" s="481"/>
      <c r="ASI72" s="481"/>
      <c r="ASJ72" s="481"/>
      <c r="ASK72" s="481"/>
      <c r="ASL72" s="481"/>
      <c r="ASM72" s="481"/>
      <c r="ASN72" s="481"/>
      <c r="ASO72" s="481"/>
      <c r="ASP72" s="481"/>
      <c r="ASQ72" s="481"/>
      <c r="ASR72" s="481"/>
      <c r="ASS72" s="481"/>
      <c r="AST72" s="481"/>
      <c r="ASU72" s="481"/>
      <c r="ASV72" s="481"/>
      <c r="ASW72" s="481"/>
      <c r="ASX72" s="481"/>
      <c r="ASY72" s="481"/>
      <c r="ASZ72" s="481"/>
      <c r="ATA72" s="481"/>
      <c r="ATB72" s="481"/>
      <c r="ATC72" s="481"/>
      <c r="ATD72" s="481"/>
      <c r="ATE72" s="481"/>
      <c r="ATF72" s="481"/>
      <c r="ATG72" s="481"/>
      <c r="ATH72" s="481"/>
      <c r="ATI72" s="481"/>
      <c r="ATJ72" s="481"/>
      <c r="ATK72" s="481"/>
      <c r="ATL72" s="481"/>
      <c r="ATM72" s="481"/>
      <c r="ATN72" s="481"/>
      <c r="ATO72" s="481"/>
      <c r="ATP72" s="481"/>
      <c r="ATQ72" s="481"/>
      <c r="ATR72" s="481"/>
      <c r="ATS72" s="481"/>
      <c r="ATT72" s="481"/>
      <c r="ATU72" s="481"/>
      <c r="ATV72" s="481"/>
      <c r="ATW72" s="481"/>
      <c r="ATX72" s="481"/>
      <c r="ATY72" s="481"/>
      <c r="ATZ72" s="481"/>
      <c r="AUA72" s="481"/>
      <c r="AUB72" s="481"/>
      <c r="AUC72" s="481"/>
      <c r="AUD72" s="481"/>
      <c r="AUE72" s="481"/>
      <c r="AUF72" s="481"/>
      <c r="AUG72" s="481"/>
      <c r="AUH72" s="481"/>
      <c r="AUI72" s="481"/>
      <c r="AUJ72" s="481"/>
      <c r="AUK72" s="481"/>
      <c r="AUL72" s="481"/>
      <c r="AUM72" s="481"/>
      <c r="AUN72" s="481"/>
      <c r="AUO72" s="481"/>
      <c r="AUP72" s="481"/>
      <c r="AUQ72" s="481"/>
      <c r="AUR72" s="481"/>
      <c r="AUS72" s="481"/>
      <c r="AUT72" s="481"/>
      <c r="AUU72" s="481"/>
      <c r="AUV72" s="481"/>
      <c r="AUW72" s="481"/>
      <c r="AUX72" s="481"/>
      <c r="AUY72" s="481"/>
      <c r="AUZ72" s="481"/>
      <c r="AVA72" s="481"/>
      <c r="AVB72" s="481"/>
      <c r="AVC72" s="481"/>
      <c r="AVD72" s="481"/>
      <c r="AVE72" s="481"/>
      <c r="AVF72" s="481"/>
      <c r="AVG72" s="481"/>
      <c r="AVH72" s="481"/>
      <c r="AVI72" s="481"/>
      <c r="AVJ72" s="481"/>
      <c r="AVK72" s="481"/>
      <c r="AVL72" s="481"/>
      <c r="AVM72" s="481"/>
      <c r="AVN72" s="481"/>
      <c r="AVO72" s="481"/>
      <c r="AVP72" s="481"/>
      <c r="AVQ72" s="481"/>
      <c r="AVR72" s="481"/>
      <c r="AVS72" s="481"/>
      <c r="AVT72" s="481"/>
      <c r="AVU72" s="481"/>
      <c r="AVV72" s="481"/>
      <c r="AVW72" s="481"/>
      <c r="AVX72" s="481"/>
      <c r="AVY72" s="481"/>
      <c r="AVZ72" s="481"/>
      <c r="AWA72" s="481"/>
      <c r="AWB72" s="481"/>
      <c r="AWC72" s="481"/>
      <c r="AWD72" s="481"/>
      <c r="AWE72" s="481"/>
      <c r="AWF72" s="481"/>
      <c r="AWG72" s="481"/>
      <c r="AWH72" s="481"/>
      <c r="AWI72" s="481"/>
      <c r="AWJ72" s="481"/>
      <c r="AWK72" s="481"/>
      <c r="AWL72" s="481"/>
      <c r="AWM72" s="481"/>
      <c r="AWN72" s="481"/>
      <c r="AWO72" s="481"/>
      <c r="AWP72" s="481"/>
      <c r="AWQ72" s="481"/>
      <c r="AWR72" s="481"/>
      <c r="AWS72" s="481"/>
      <c r="AWT72" s="481"/>
      <c r="AWU72" s="481"/>
      <c r="AWV72" s="481"/>
      <c r="AWW72" s="481"/>
      <c r="AWX72" s="481"/>
      <c r="AWY72" s="481"/>
      <c r="AWZ72" s="481"/>
      <c r="AXA72" s="481"/>
      <c r="AXB72" s="481"/>
      <c r="AXC72" s="481"/>
      <c r="AXD72" s="481"/>
      <c r="AXE72" s="481"/>
      <c r="AXF72" s="481"/>
      <c r="AXG72" s="481"/>
      <c r="AXH72" s="481"/>
      <c r="AXI72" s="481"/>
      <c r="AXJ72" s="481"/>
      <c r="AXK72" s="481"/>
      <c r="AXL72" s="481"/>
      <c r="AXM72" s="481"/>
      <c r="AXN72" s="481"/>
      <c r="AXO72" s="481"/>
      <c r="AXP72" s="481"/>
      <c r="AXQ72" s="481"/>
      <c r="AXR72" s="481"/>
      <c r="AXS72" s="481"/>
      <c r="AXT72" s="481"/>
      <c r="AXU72" s="481"/>
      <c r="AXV72" s="481"/>
      <c r="AXW72" s="481"/>
      <c r="AXX72" s="481"/>
      <c r="AXY72" s="481"/>
      <c r="AXZ72" s="481"/>
      <c r="AYA72" s="481"/>
      <c r="AYB72" s="481"/>
      <c r="AYC72" s="481"/>
      <c r="AYD72" s="481"/>
      <c r="AYE72" s="481"/>
      <c r="AYF72" s="481"/>
      <c r="AYG72" s="481"/>
      <c r="AYH72" s="481"/>
      <c r="AYI72" s="481"/>
      <c r="AYJ72" s="481"/>
      <c r="AYK72" s="481"/>
      <c r="AYL72" s="481"/>
      <c r="AYM72" s="481"/>
      <c r="AYN72" s="481"/>
      <c r="AYO72" s="481"/>
      <c r="AYP72" s="481"/>
      <c r="AYQ72" s="481"/>
      <c r="AYR72" s="481"/>
      <c r="AYS72" s="481"/>
      <c r="AYT72" s="481"/>
      <c r="AYU72" s="481"/>
      <c r="AYV72" s="481"/>
      <c r="AYW72" s="481"/>
      <c r="AYX72" s="481"/>
      <c r="AYY72" s="481"/>
      <c r="AYZ72" s="481"/>
      <c r="AZA72" s="481"/>
      <c r="AZB72" s="481"/>
      <c r="AZC72" s="481"/>
      <c r="AZD72" s="481"/>
      <c r="AZE72" s="481"/>
      <c r="AZF72" s="481"/>
      <c r="AZG72" s="481"/>
      <c r="AZH72" s="481"/>
      <c r="AZI72" s="481"/>
      <c r="AZJ72" s="481"/>
      <c r="AZK72" s="481"/>
      <c r="AZL72" s="481"/>
      <c r="AZM72" s="481"/>
      <c r="AZN72" s="481"/>
      <c r="AZO72" s="481"/>
      <c r="AZP72" s="481"/>
      <c r="AZQ72" s="481"/>
      <c r="AZR72" s="481"/>
      <c r="AZS72" s="481"/>
      <c r="AZT72" s="481"/>
      <c r="AZU72" s="481"/>
      <c r="AZV72" s="481"/>
      <c r="AZW72" s="481"/>
      <c r="AZX72" s="481"/>
      <c r="AZY72" s="481"/>
      <c r="AZZ72" s="481"/>
      <c r="BAA72" s="481"/>
      <c r="BAB72" s="481"/>
      <c r="BAC72" s="481"/>
      <c r="BAD72" s="481"/>
      <c r="BAE72" s="481"/>
      <c r="BAF72" s="481"/>
      <c r="BAG72" s="481"/>
      <c r="BAH72" s="481"/>
      <c r="BAI72" s="481"/>
      <c r="BAJ72" s="481"/>
      <c r="BAK72" s="481"/>
      <c r="BAL72" s="481"/>
      <c r="BAM72" s="481"/>
      <c r="BAN72" s="481"/>
      <c r="BAO72" s="481"/>
      <c r="BAP72" s="481"/>
      <c r="BAQ72" s="481"/>
      <c r="BAR72" s="481"/>
      <c r="BAS72" s="481"/>
      <c r="BAT72" s="481"/>
      <c r="BAU72" s="481"/>
      <c r="BAV72" s="481"/>
      <c r="BAW72" s="481"/>
      <c r="BAX72" s="481"/>
      <c r="BAY72" s="481"/>
      <c r="BAZ72" s="481"/>
      <c r="BBA72" s="481"/>
      <c r="BBB72" s="481"/>
      <c r="BBC72" s="481"/>
      <c r="BBD72" s="481"/>
      <c r="BBE72" s="481"/>
      <c r="BBF72" s="481"/>
      <c r="BBG72" s="481"/>
      <c r="BBH72" s="481"/>
      <c r="BBI72" s="481"/>
      <c r="BBJ72" s="481"/>
      <c r="BBK72" s="481"/>
      <c r="BBL72" s="481"/>
      <c r="BBM72" s="481"/>
      <c r="BBN72" s="481"/>
      <c r="BBO72" s="481"/>
      <c r="BBP72" s="481"/>
      <c r="BBQ72" s="481"/>
      <c r="BBR72" s="481"/>
      <c r="BBS72" s="481"/>
      <c r="BBT72" s="481"/>
      <c r="BBU72" s="481"/>
      <c r="BBV72" s="481"/>
      <c r="BBW72" s="481"/>
      <c r="BBX72" s="481"/>
      <c r="BBY72" s="481"/>
      <c r="BBZ72" s="481"/>
      <c r="BCA72" s="481"/>
      <c r="BCB72" s="481"/>
      <c r="BCC72" s="481"/>
      <c r="BCD72" s="481"/>
      <c r="BCE72" s="481"/>
      <c r="BCF72" s="481"/>
      <c r="BCG72" s="481"/>
      <c r="BCH72" s="481"/>
      <c r="BCI72" s="481"/>
      <c r="BCJ72" s="481"/>
      <c r="BCK72" s="481"/>
      <c r="BCL72" s="481"/>
      <c r="BCM72" s="481"/>
      <c r="BCN72" s="481"/>
      <c r="BCO72" s="481"/>
      <c r="BCP72" s="481"/>
      <c r="BCQ72" s="481"/>
      <c r="BCR72" s="481"/>
      <c r="BCS72" s="481"/>
      <c r="BCT72" s="481"/>
      <c r="BCU72" s="481"/>
      <c r="BCV72" s="481"/>
      <c r="BCW72" s="481"/>
      <c r="BCX72" s="481"/>
      <c r="BCY72" s="481"/>
      <c r="BCZ72" s="481"/>
      <c r="BDA72" s="481"/>
      <c r="BDB72" s="481"/>
      <c r="BDC72" s="481"/>
      <c r="BDD72" s="481"/>
      <c r="BDE72" s="481"/>
      <c r="BDF72" s="481"/>
      <c r="BDG72" s="481"/>
      <c r="BDH72" s="481"/>
      <c r="BDI72" s="481"/>
      <c r="BDJ72" s="481"/>
      <c r="BDK72" s="481"/>
      <c r="BDL72" s="481"/>
      <c r="BDM72" s="481"/>
      <c r="BDN72" s="481"/>
      <c r="BDO72" s="481"/>
      <c r="BDP72" s="481"/>
      <c r="BDQ72" s="481"/>
      <c r="BDR72" s="481"/>
      <c r="BDS72" s="481"/>
      <c r="BDT72" s="481"/>
      <c r="BDU72" s="481"/>
      <c r="BDV72" s="481"/>
      <c r="BDW72" s="481"/>
      <c r="BDX72" s="481"/>
      <c r="BDY72" s="481"/>
      <c r="BDZ72" s="481"/>
      <c r="BEA72" s="481"/>
      <c r="BEB72" s="481"/>
      <c r="BEC72" s="481"/>
      <c r="BED72" s="481"/>
      <c r="BEE72" s="481"/>
      <c r="BEF72" s="481"/>
      <c r="BEG72" s="481"/>
      <c r="BEH72" s="481"/>
      <c r="BEI72" s="481"/>
      <c r="BEJ72" s="481"/>
      <c r="BEK72" s="481"/>
      <c r="BEL72" s="481"/>
      <c r="BEM72" s="481"/>
      <c r="BEN72" s="481"/>
      <c r="BEO72" s="481"/>
      <c r="BEP72" s="481"/>
      <c r="BEQ72" s="481"/>
      <c r="BER72" s="481"/>
      <c r="BES72" s="481"/>
      <c r="BET72" s="481"/>
      <c r="BEU72" s="481"/>
      <c r="BEV72" s="481"/>
      <c r="BEW72" s="481"/>
      <c r="BEX72" s="481"/>
      <c r="BEY72" s="481"/>
      <c r="BEZ72" s="481"/>
      <c r="BFA72" s="481"/>
      <c r="BFB72" s="481"/>
      <c r="BFC72" s="481"/>
      <c r="BFD72" s="481"/>
      <c r="BFE72" s="481"/>
      <c r="BFF72" s="481"/>
      <c r="BFG72" s="481"/>
      <c r="BFH72" s="481"/>
      <c r="BFI72" s="481"/>
      <c r="BFJ72" s="481"/>
      <c r="BFK72" s="481"/>
      <c r="BFL72" s="481"/>
      <c r="BFM72" s="481"/>
      <c r="BFN72" s="481"/>
      <c r="BFO72" s="481"/>
      <c r="BFP72" s="481"/>
      <c r="BFQ72" s="481"/>
      <c r="BFR72" s="481"/>
      <c r="BFS72" s="481"/>
      <c r="BFT72" s="481"/>
      <c r="BFU72" s="481"/>
      <c r="BFV72" s="481"/>
      <c r="BFW72" s="481"/>
      <c r="BFX72" s="481"/>
      <c r="BFY72" s="481"/>
      <c r="BFZ72" s="481"/>
      <c r="BGA72" s="481"/>
      <c r="BGB72" s="481"/>
      <c r="BGC72" s="481"/>
      <c r="BGD72" s="481"/>
      <c r="BGE72" s="481"/>
      <c r="BGF72" s="481"/>
      <c r="BGG72" s="481"/>
      <c r="BGH72" s="481"/>
      <c r="BGI72" s="481"/>
      <c r="BGJ72" s="481"/>
      <c r="BGK72" s="481"/>
      <c r="BGL72" s="481"/>
      <c r="BGM72" s="481"/>
      <c r="BGN72" s="481"/>
      <c r="BGO72" s="481"/>
      <c r="BGP72" s="481"/>
      <c r="BGQ72" s="481"/>
      <c r="BGR72" s="481"/>
      <c r="BGS72" s="481"/>
      <c r="BGT72" s="481"/>
      <c r="BGU72" s="481"/>
      <c r="BGV72" s="481"/>
      <c r="BGW72" s="481"/>
      <c r="BGX72" s="481"/>
      <c r="BGY72" s="481"/>
      <c r="BGZ72" s="481"/>
      <c r="BHA72" s="481"/>
      <c r="BHB72" s="481"/>
      <c r="BHC72" s="481"/>
      <c r="BHD72" s="481"/>
      <c r="BHE72" s="481"/>
      <c r="BHF72" s="481"/>
      <c r="BHG72" s="481"/>
      <c r="BHH72" s="481"/>
      <c r="BHI72" s="481"/>
      <c r="BHJ72" s="481"/>
      <c r="BHK72" s="481"/>
      <c r="BHL72" s="481"/>
      <c r="BHM72" s="481"/>
      <c r="BHN72" s="481"/>
      <c r="BHO72" s="481"/>
      <c r="BHP72" s="481"/>
      <c r="BHQ72" s="481"/>
      <c r="BHR72" s="481"/>
      <c r="BHS72" s="481"/>
      <c r="BHT72" s="481"/>
      <c r="BHU72" s="481"/>
      <c r="BHV72" s="481"/>
      <c r="BHW72" s="481"/>
      <c r="BHX72" s="481"/>
      <c r="BHY72" s="481"/>
      <c r="BHZ72" s="481"/>
      <c r="BIA72" s="481"/>
      <c r="BIB72" s="481"/>
      <c r="BIC72" s="481"/>
      <c r="BID72" s="481"/>
      <c r="BIE72" s="481"/>
      <c r="BIF72" s="481"/>
      <c r="BIG72" s="481"/>
      <c r="BIH72" s="481"/>
      <c r="BII72" s="481"/>
      <c r="BIJ72" s="481"/>
      <c r="BIK72" s="481"/>
      <c r="BIL72" s="481"/>
      <c r="BIM72" s="481"/>
      <c r="BIN72" s="481"/>
      <c r="BIO72" s="481"/>
      <c r="BIP72" s="481"/>
      <c r="BIQ72" s="481"/>
      <c r="BIR72" s="481"/>
      <c r="BIS72" s="481"/>
      <c r="BIT72" s="481"/>
      <c r="BIU72" s="481"/>
      <c r="BIV72" s="481"/>
      <c r="BIW72" s="481"/>
      <c r="BIX72" s="481"/>
      <c r="BIY72" s="481"/>
      <c r="BIZ72" s="481"/>
      <c r="BJA72" s="481"/>
      <c r="BJB72" s="481"/>
      <c r="BJC72" s="481"/>
      <c r="BJD72" s="481"/>
      <c r="BJE72" s="481"/>
      <c r="BJF72" s="481"/>
      <c r="BJG72" s="481"/>
      <c r="BJH72" s="481"/>
      <c r="BJI72" s="481"/>
      <c r="BJJ72" s="481"/>
      <c r="BJK72" s="481"/>
      <c r="BJL72" s="481"/>
      <c r="BJM72" s="481"/>
      <c r="BJN72" s="481"/>
      <c r="BJO72" s="481"/>
      <c r="BJP72" s="481"/>
      <c r="BJQ72" s="481"/>
      <c r="BJR72" s="481"/>
      <c r="BJS72" s="481"/>
      <c r="BJT72" s="481"/>
      <c r="BJU72" s="481"/>
      <c r="BJV72" s="481"/>
      <c r="BJW72" s="481"/>
      <c r="BJX72" s="481"/>
      <c r="BJY72" s="481"/>
      <c r="BJZ72" s="481"/>
      <c r="BKA72" s="481"/>
      <c r="BKB72" s="481"/>
      <c r="BKC72" s="481"/>
      <c r="BKD72" s="481"/>
      <c r="BKE72" s="481"/>
      <c r="BKF72" s="481"/>
      <c r="BKG72" s="481"/>
      <c r="BKH72" s="481"/>
      <c r="BKI72" s="481"/>
      <c r="BKJ72" s="481"/>
      <c r="BKK72" s="481"/>
      <c r="BKL72" s="481"/>
      <c r="BKM72" s="481"/>
      <c r="BKN72" s="481"/>
      <c r="BKO72" s="481"/>
      <c r="BKP72" s="481"/>
      <c r="BKQ72" s="481"/>
      <c r="BKR72" s="481"/>
      <c r="BKS72" s="481"/>
      <c r="BKT72" s="481"/>
      <c r="BKU72" s="481"/>
      <c r="BKV72" s="481"/>
      <c r="BKW72" s="481"/>
      <c r="BKX72" s="481"/>
      <c r="BKY72" s="481"/>
      <c r="BKZ72" s="481"/>
      <c r="BLA72" s="481"/>
      <c r="BLB72" s="481"/>
      <c r="BLC72" s="481"/>
      <c r="BLD72" s="481"/>
      <c r="BLE72" s="481"/>
      <c r="BLF72" s="481"/>
      <c r="BLG72" s="481"/>
      <c r="BLH72" s="481"/>
      <c r="BLI72" s="481"/>
      <c r="BLJ72" s="481"/>
      <c r="BLK72" s="481"/>
      <c r="BLL72" s="481"/>
      <c r="BLM72" s="481"/>
      <c r="BLN72" s="481"/>
      <c r="BLO72" s="481"/>
      <c r="BLP72" s="481"/>
      <c r="BLQ72" s="481"/>
      <c r="BLR72" s="481"/>
      <c r="BLS72" s="481"/>
      <c r="BLT72" s="481"/>
      <c r="BLU72" s="481"/>
      <c r="BLV72" s="481"/>
      <c r="BLW72" s="481"/>
      <c r="BLX72" s="481"/>
      <c r="BLY72" s="481"/>
      <c r="BLZ72" s="481"/>
      <c r="BMA72" s="481"/>
      <c r="BMB72" s="481"/>
      <c r="BMC72" s="481"/>
      <c r="BMD72" s="481"/>
      <c r="BME72" s="481"/>
      <c r="BMF72" s="481"/>
      <c r="BMG72" s="481"/>
      <c r="BMH72" s="481"/>
      <c r="BMI72" s="481"/>
      <c r="BMJ72" s="481"/>
      <c r="BMK72" s="481"/>
      <c r="BML72" s="481"/>
      <c r="BMM72" s="481"/>
      <c r="BMN72" s="481"/>
      <c r="BMO72" s="481"/>
      <c r="BMP72" s="481"/>
      <c r="BMQ72" s="481"/>
      <c r="BMR72" s="481"/>
      <c r="BMS72" s="481"/>
      <c r="BMT72" s="481"/>
      <c r="BMU72" s="481"/>
      <c r="BMV72" s="481"/>
      <c r="BMW72" s="481"/>
      <c r="BMX72" s="481"/>
      <c r="BMY72" s="481"/>
      <c r="BMZ72" s="481"/>
      <c r="BNA72" s="481"/>
      <c r="BNB72" s="481"/>
      <c r="BNC72" s="481"/>
      <c r="BND72" s="481"/>
      <c r="BNE72" s="481"/>
      <c r="BNF72" s="481"/>
      <c r="BNG72" s="481"/>
      <c r="BNH72" s="481"/>
      <c r="BNI72" s="481"/>
      <c r="BNJ72" s="481"/>
      <c r="BNK72" s="481"/>
      <c r="BNL72" s="481"/>
      <c r="BNM72" s="481"/>
      <c r="BNN72" s="481"/>
      <c r="BNO72" s="481"/>
      <c r="BNP72" s="481"/>
      <c r="BNQ72" s="481"/>
      <c r="BNR72" s="481"/>
      <c r="BNS72" s="481"/>
      <c r="BNT72" s="481"/>
      <c r="BNU72" s="481"/>
      <c r="BNV72" s="481"/>
      <c r="BNW72" s="481"/>
      <c r="BNX72" s="481"/>
      <c r="BNY72" s="481"/>
      <c r="BNZ72" s="481"/>
      <c r="BOA72" s="481"/>
      <c r="BOB72" s="481"/>
      <c r="BOC72" s="481"/>
      <c r="BOD72" s="481"/>
      <c r="BOE72" s="481"/>
      <c r="BOF72" s="481"/>
      <c r="BOG72" s="481"/>
      <c r="BOH72" s="481"/>
      <c r="BOI72" s="481"/>
      <c r="BOJ72" s="481"/>
      <c r="BOK72" s="481"/>
      <c r="BOL72" s="481"/>
      <c r="BOM72" s="481"/>
      <c r="BON72" s="481"/>
      <c r="BOO72" s="481"/>
      <c r="BOP72" s="481"/>
      <c r="BOQ72" s="481"/>
      <c r="BOR72" s="481"/>
      <c r="BOS72" s="481"/>
      <c r="BOT72" s="481"/>
      <c r="BOU72" s="481"/>
      <c r="BOV72" s="481"/>
      <c r="BOW72" s="481"/>
      <c r="BOX72" s="481"/>
      <c r="BOY72" s="481"/>
      <c r="BOZ72" s="481"/>
      <c r="BPA72" s="481"/>
      <c r="BPB72" s="481"/>
      <c r="BPC72" s="481"/>
      <c r="BPD72" s="481"/>
      <c r="BPE72" s="481"/>
      <c r="BPF72" s="481"/>
      <c r="BPG72" s="481"/>
      <c r="BPH72" s="481"/>
      <c r="BPI72" s="481"/>
      <c r="BPJ72" s="481"/>
      <c r="BPK72" s="481"/>
      <c r="BPL72" s="481"/>
      <c r="BPM72" s="481"/>
      <c r="BPN72" s="481"/>
      <c r="BPO72" s="481"/>
      <c r="BPP72" s="481"/>
      <c r="BPQ72" s="481"/>
      <c r="BPR72" s="481"/>
      <c r="BPS72" s="481"/>
      <c r="BPT72" s="481"/>
      <c r="BPU72" s="481"/>
      <c r="BPV72" s="481"/>
      <c r="BPW72" s="481"/>
      <c r="BPX72" s="481"/>
      <c r="BPY72" s="481"/>
      <c r="BPZ72" s="481"/>
      <c r="BQA72" s="481"/>
      <c r="BQB72" s="481"/>
      <c r="BQC72" s="481"/>
      <c r="BQD72" s="481"/>
      <c r="BQE72" s="481"/>
      <c r="BQF72" s="481"/>
      <c r="BQG72" s="481"/>
      <c r="BQH72" s="481"/>
      <c r="BQI72" s="481"/>
      <c r="BQJ72" s="481"/>
      <c r="BQK72" s="481"/>
      <c r="BQL72" s="481"/>
      <c r="BQM72" s="481"/>
      <c r="BQN72" s="481"/>
      <c r="BQO72" s="481"/>
      <c r="BQP72" s="481"/>
      <c r="BQQ72" s="481"/>
      <c r="BQR72" s="481"/>
      <c r="BQS72" s="481"/>
      <c r="BQT72" s="481"/>
      <c r="BQU72" s="481"/>
      <c r="BQV72" s="481"/>
      <c r="BQW72" s="481"/>
      <c r="BQX72" s="481"/>
      <c r="BQY72" s="481"/>
      <c r="BQZ72" s="481"/>
      <c r="BRA72" s="481"/>
      <c r="BRB72" s="481"/>
      <c r="BRC72" s="481"/>
      <c r="BRD72" s="481"/>
      <c r="BRE72" s="481"/>
      <c r="BRF72" s="481"/>
      <c r="BRG72" s="481"/>
      <c r="BRH72" s="481"/>
      <c r="BRI72" s="481"/>
      <c r="BRJ72" s="481"/>
      <c r="BRK72" s="481"/>
      <c r="BRL72" s="481"/>
      <c r="BRM72" s="481"/>
      <c r="BRN72" s="481"/>
      <c r="BRO72" s="481"/>
      <c r="BRP72" s="481"/>
      <c r="BRQ72" s="481"/>
      <c r="BRR72" s="481"/>
      <c r="BRS72" s="481"/>
      <c r="BRT72" s="481"/>
      <c r="BRU72" s="481"/>
      <c r="BRV72" s="481"/>
      <c r="BRW72" s="481"/>
      <c r="BRX72" s="481"/>
      <c r="BRY72" s="481"/>
      <c r="BRZ72" s="481"/>
      <c r="BSA72" s="481"/>
      <c r="BSB72" s="481"/>
      <c r="BSC72" s="481"/>
      <c r="BSD72" s="481"/>
      <c r="BSE72" s="481"/>
      <c r="BSF72" s="481"/>
      <c r="BSG72" s="481"/>
      <c r="BSH72" s="481"/>
      <c r="BSI72" s="481"/>
      <c r="BSJ72" s="481"/>
      <c r="BSK72" s="481"/>
      <c r="BSL72" s="481"/>
      <c r="BSM72" s="481"/>
      <c r="BSN72" s="481"/>
      <c r="BSO72" s="481"/>
      <c r="BSP72" s="481"/>
      <c r="BSQ72" s="481"/>
      <c r="BSR72" s="481"/>
      <c r="BSS72" s="481"/>
      <c r="BST72" s="481"/>
      <c r="BSU72" s="481"/>
      <c r="BSV72" s="481"/>
      <c r="BSW72" s="481"/>
      <c r="BSX72" s="481"/>
      <c r="BSY72" s="481"/>
      <c r="BSZ72" s="481"/>
      <c r="BTA72" s="481"/>
      <c r="BTB72" s="481"/>
      <c r="BTC72" s="481"/>
      <c r="BTD72" s="481"/>
      <c r="BTE72" s="481"/>
      <c r="BTF72" s="481"/>
      <c r="BTG72" s="481"/>
      <c r="BTH72" s="481"/>
      <c r="BTI72" s="481"/>
      <c r="BTJ72" s="481"/>
      <c r="BTK72" s="481"/>
      <c r="BTL72" s="481"/>
      <c r="BTM72" s="481"/>
      <c r="BTN72" s="481"/>
      <c r="BTO72" s="481"/>
      <c r="BTP72" s="481"/>
      <c r="BTQ72" s="481"/>
      <c r="BTR72" s="481"/>
      <c r="BTS72" s="481"/>
      <c r="BTT72" s="481"/>
      <c r="BTU72" s="481"/>
      <c r="BTV72" s="481"/>
      <c r="BTW72" s="481"/>
      <c r="BTX72" s="481"/>
      <c r="BTY72" s="481"/>
      <c r="BTZ72" s="481"/>
      <c r="BUA72" s="481"/>
      <c r="BUB72" s="481"/>
      <c r="BUC72" s="481"/>
      <c r="BUD72" s="481"/>
      <c r="BUE72" s="481"/>
      <c r="BUF72" s="481"/>
      <c r="BUG72" s="481"/>
      <c r="BUH72" s="481"/>
      <c r="BUI72" s="481"/>
      <c r="BUJ72" s="481"/>
      <c r="BUK72" s="481"/>
      <c r="BUL72" s="481"/>
      <c r="BUM72" s="481"/>
      <c r="BUN72" s="481"/>
      <c r="BUO72" s="481"/>
      <c r="BUP72" s="481"/>
      <c r="BUQ72" s="481"/>
      <c r="BUR72" s="481"/>
      <c r="BUS72" s="481"/>
      <c r="BUT72" s="481"/>
      <c r="BUU72" s="481"/>
      <c r="BUV72" s="481"/>
      <c r="BUW72" s="481"/>
      <c r="BUX72" s="481"/>
      <c r="BUY72" s="481"/>
      <c r="BUZ72" s="481"/>
      <c r="BVA72" s="481"/>
      <c r="BVB72" s="481"/>
      <c r="BVC72" s="481"/>
      <c r="BVD72" s="481"/>
      <c r="BVE72" s="481"/>
      <c r="BVF72" s="481"/>
      <c r="BVG72" s="481"/>
      <c r="BVH72" s="481"/>
      <c r="BVI72" s="481"/>
      <c r="BVJ72" s="481"/>
      <c r="BVK72" s="481"/>
      <c r="BVL72" s="481"/>
      <c r="BVM72" s="481"/>
      <c r="BVN72" s="481"/>
      <c r="BVO72" s="481"/>
      <c r="BVP72" s="481"/>
      <c r="BVQ72" s="481"/>
      <c r="BVR72" s="481"/>
      <c r="BVS72" s="481"/>
      <c r="BVT72" s="481"/>
      <c r="BVU72" s="481"/>
      <c r="BVV72" s="481"/>
      <c r="BVW72" s="481"/>
      <c r="BVX72" s="481"/>
      <c r="BVY72" s="481"/>
      <c r="BVZ72" s="481"/>
      <c r="BWA72" s="481"/>
      <c r="BWB72" s="481"/>
      <c r="BWC72" s="481"/>
      <c r="BWD72" s="481"/>
      <c r="BWE72" s="481"/>
      <c r="BWF72" s="481"/>
      <c r="BWG72" s="481"/>
      <c r="BWH72" s="481"/>
      <c r="BWI72" s="481"/>
      <c r="BWJ72" s="481"/>
      <c r="BWK72" s="481"/>
      <c r="BWL72" s="481"/>
      <c r="BWM72" s="481"/>
      <c r="BWN72" s="481"/>
      <c r="BWO72" s="481"/>
      <c r="BWP72" s="481"/>
      <c r="BWQ72" s="481"/>
      <c r="BWR72" s="481"/>
      <c r="BWS72" s="481"/>
      <c r="BWT72" s="481"/>
      <c r="BWU72" s="481"/>
      <c r="BWV72" s="481"/>
      <c r="BWW72" s="481"/>
      <c r="BWX72" s="481"/>
      <c r="BWY72" s="481"/>
      <c r="BWZ72" s="481"/>
      <c r="BXA72" s="481"/>
      <c r="BXB72" s="481"/>
      <c r="BXC72" s="481"/>
      <c r="BXD72" s="481"/>
      <c r="BXE72" s="481"/>
      <c r="BXF72" s="481"/>
      <c r="BXG72" s="481"/>
      <c r="BXH72" s="481"/>
      <c r="BXI72" s="481"/>
      <c r="BXJ72" s="481"/>
      <c r="BXK72" s="481"/>
      <c r="BXL72" s="481"/>
      <c r="BXM72" s="481"/>
      <c r="BXN72" s="481"/>
      <c r="BXO72" s="481"/>
      <c r="BXP72" s="481"/>
      <c r="BXQ72" s="481"/>
      <c r="BXR72" s="481"/>
      <c r="BXS72" s="481"/>
      <c r="BXT72" s="481"/>
      <c r="BXU72" s="481"/>
      <c r="BXV72" s="481"/>
      <c r="BXW72" s="481"/>
      <c r="BXX72" s="481"/>
      <c r="BXY72" s="481"/>
      <c r="BXZ72" s="481"/>
      <c r="BYA72" s="481"/>
      <c r="BYB72" s="481"/>
      <c r="BYC72" s="481"/>
      <c r="BYD72" s="481"/>
      <c r="BYE72" s="481"/>
      <c r="BYF72" s="481"/>
      <c r="BYG72" s="481"/>
      <c r="BYH72" s="481"/>
      <c r="BYI72" s="481"/>
      <c r="BYJ72" s="481"/>
      <c r="BYK72" s="481"/>
      <c r="BYL72" s="481"/>
      <c r="BYM72" s="481"/>
      <c r="BYN72" s="481"/>
      <c r="BYO72" s="481"/>
      <c r="BYP72" s="481"/>
      <c r="BYQ72" s="481"/>
      <c r="BYR72" s="481"/>
      <c r="BYS72" s="481"/>
      <c r="BYT72" s="481"/>
      <c r="BYU72" s="481"/>
      <c r="BYV72" s="481"/>
      <c r="BYW72" s="481"/>
      <c r="BYX72" s="481"/>
      <c r="BYY72" s="481"/>
      <c r="BYZ72" s="481"/>
      <c r="BZA72" s="481"/>
      <c r="BZB72" s="481"/>
      <c r="BZC72" s="481"/>
      <c r="BZD72" s="481"/>
      <c r="BZE72" s="481"/>
      <c r="BZF72" s="481"/>
      <c r="BZG72" s="481"/>
      <c r="BZH72" s="481"/>
      <c r="BZI72" s="481"/>
      <c r="BZJ72" s="481"/>
      <c r="BZK72" s="481"/>
      <c r="BZL72" s="481"/>
      <c r="BZM72" s="481"/>
      <c r="BZN72" s="481"/>
      <c r="BZO72" s="481"/>
      <c r="BZP72" s="481"/>
      <c r="BZQ72" s="481"/>
      <c r="BZR72" s="481"/>
      <c r="BZS72" s="481"/>
      <c r="BZT72" s="481"/>
      <c r="BZU72" s="481"/>
      <c r="BZV72" s="481"/>
      <c r="BZW72" s="481"/>
      <c r="BZX72" s="481"/>
      <c r="BZY72" s="481"/>
      <c r="BZZ72" s="481"/>
      <c r="CAA72" s="481"/>
      <c r="CAB72" s="481"/>
      <c r="CAC72" s="481"/>
      <c r="CAD72" s="481"/>
      <c r="CAE72" s="481"/>
      <c r="CAF72" s="481"/>
      <c r="CAG72" s="481"/>
      <c r="CAH72" s="481"/>
      <c r="CAI72" s="481"/>
      <c r="CAJ72" s="481"/>
      <c r="CAK72" s="481"/>
      <c r="CAL72" s="481"/>
      <c r="CAM72" s="481"/>
      <c r="CAN72" s="481"/>
      <c r="CAO72" s="481"/>
      <c r="CAP72" s="481"/>
      <c r="CAQ72" s="481"/>
      <c r="CAR72" s="481"/>
      <c r="CAS72" s="481"/>
      <c r="CAT72" s="481"/>
      <c r="CAU72" s="481"/>
      <c r="CAV72" s="481"/>
      <c r="CAW72" s="481"/>
      <c r="CAX72" s="481"/>
      <c r="CAY72" s="481"/>
      <c r="CAZ72" s="481"/>
      <c r="CBA72" s="481"/>
      <c r="CBB72" s="481"/>
      <c r="CBC72" s="481"/>
      <c r="CBD72" s="481"/>
      <c r="CBE72" s="481"/>
      <c r="CBF72" s="481"/>
      <c r="CBG72" s="481"/>
      <c r="CBH72" s="481"/>
      <c r="CBI72" s="481"/>
      <c r="CBJ72" s="481"/>
      <c r="CBK72" s="481"/>
      <c r="CBL72" s="481"/>
      <c r="CBM72" s="481"/>
      <c r="CBN72" s="481"/>
      <c r="CBO72" s="481"/>
      <c r="CBP72" s="481"/>
      <c r="CBQ72" s="481"/>
      <c r="CBR72" s="481"/>
      <c r="CBS72" s="481"/>
      <c r="CBT72" s="481"/>
      <c r="CBU72" s="481"/>
      <c r="CBV72" s="481"/>
      <c r="CBW72" s="481"/>
      <c r="CBX72" s="481"/>
      <c r="CBY72" s="481"/>
      <c r="CBZ72" s="481"/>
      <c r="CCA72" s="481"/>
      <c r="CCB72" s="481"/>
      <c r="CCC72" s="481"/>
      <c r="CCD72" s="481"/>
      <c r="CCE72" s="481"/>
      <c r="CCF72" s="481"/>
      <c r="CCG72" s="481"/>
      <c r="CCH72" s="481"/>
      <c r="CCI72" s="481"/>
      <c r="CCJ72" s="481"/>
      <c r="CCK72" s="481"/>
      <c r="CCL72" s="481"/>
      <c r="CCM72" s="481"/>
      <c r="CCN72" s="481"/>
      <c r="CCO72" s="481"/>
      <c r="CCP72" s="481"/>
      <c r="CCQ72" s="481"/>
      <c r="CCR72" s="481"/>
      <c r="CCS72" s="481"/>
      <c r="CCT72" s="481"/>
      <c r="CCU72" s="481"/>
      <c r="CCV72" s="481"/>
      <c r="CCW72" s="481"/>
      <c r="CCX72" s="481"/>
      <c r="CCY72" s="481"/>
      <c r="CCZ72" s="481"/>
      <c r="CDA72" s="481"/>
      <c r="CDB72" s="481"/>
      <c r="CDC72" s="481"/>
      <c r="CDD72" s="481"/>
      <c r="CDE72" s="481"/>
      <c r="CDF72" s="481"/>
      <c r="CDG72" s="481"/>
      <c r="CDH72" s="481"/>
      <c r="CDI72" s="481"/>
      <c r="CDJ72" s="481"/>
      <c r="CDK72" s="481"/>
      <c r="CDL72" s="481"/>
      <c r="CDM72" s="481"/>
      <c r="CDN72" s="481"/>
      <c r="CDO72" s="481"/>
      <c r="CDP72" s="481"/>
      <c r="CDQ72" s="481"/>
      <c r="CDR72" s="481"/>
      <c r="CDS72" s="481"/>
      <c r="CDT72" s="481"/>
      <c r="CDU72" s="481"/>
      <c r="CDV72" s="481"/>
      <c r="CDW72" s="481"/>
      <c r="CDX72" s="481"/>
      <c r="CDY72" s="481"/>
      <c r="CDZ72" s="481"/>
      <c r="CEA72" s="481"/>
      <c r="CEB72" s="481"/>
      <c r="CEC72" s="481"/>
      <c r="CED72" s="481"/>
      <c r="CEE72" s="481"/>
      <c r="CEF72" s="481"/>
      <c r="CEG72" s="481"/>
      <c r="CEH72" s="481"/>
      <c r="CEI72" s="481"/>
      <c r="CEJ72" s="481"/>
      <c r="CEK72" s="481"/>
      <c r="CEL72" s="481"/>
      <c r="CEM72" s="481"/>
      <c r="CEN72" s="481"/>
      <c r="CEO72" s="481"/>
      <c r="CEP72" s="481"/>
      <c r="CEQ72" s="481"/>
      <c r="CER72" s="481"/>
      <c r="CES72" s="481"/>
      <c r="CET72" s="481"/>
      <c r="CEU72" s="481"/>
      <c r="CEV72" s="481"/>
      <c r="CEW72" s="481"/>
      <c r="CEX72" s="481"/>
      <c r="CEY72" s="481"/>
      <c r="CEZ72" s="481"/>
      <c r="CFA72" s="481"/>
      <c r="CFB72" s="481"/>
      <c r="CFC72" s="481"/>
      <c r="CFD72" s="481"/>
      <c r="CFE72" s="481"/>
      <c r="CFF72" s="481"/>
      <c r="CFG72" s="481"/>
      <c r="CFH72" s="481"/>
      <c r="CFI72" s="481"/>
      <c r="CFJ72" s="481"/>
      <c r="CFK72" s="481"/>
      <c r="CFL72" s="481"/>
      <c r="CFM72" s="481"/>
      <c r="CFN72" s="481"/>
      <c r="CFO72" s="481"/>
      <c r="CFP72" s="481"/>
      <c r="CFQ72" s="481"/>
      <c r="CFR72" s="481"/>
      <c r="CFS72" s="481"/>
      <c r="CFT72" s="481"/>
      <c r="CFU72" s="481"/>
      <c r="CFV72" s="481"/>
      <c r="CFW72" s="481"/>
      <c r="CFX72" s="481"/>
      <c r="CFY72" s="481"/>
      <c r="CFZ72" s="481"/>
      <c r="CGA72" s="481"/>
      <c r="CGB72" s="481"/>
      <c r="CGC72" s="481"/>
      <c r="CGD72" s="481"/>
      <c r="CGE72" s="481"/>
      <c r="CGF72" s="481"/>
      <c r="CGG72" s="481"/>
      <c r="CGH72" s="481"/>
      <c r="CGI72" s="481"/>
      <c r="CGJ72" s="481"/>
      <c r="CGK72" s="481"/>
      <c r="CGL72" s="481"/>
      <c r="CGM72" s="481"/>
      <c r="CGN72" s="481"/>
      <c r="CGO72" s="481"/>
      <c r="CGP72" s="481"/>
      <c r="CGQ72" s="481"/>
      <c r="CGR72" s="481"/>
      <c r="CGS72" s="481"/>
      <c r="CGT72" s="481"/>
      <c r="CGU72" s="481"/>
      <c r="CGV72" s="481"/>
      <c r="CGW72" s="481"/>
      <c r="CGX72" s="481"/>
      <c r="CGY72" s="481"/>
      <c r="CGZ72" s="481"/>
      <c r="CHA72" s="481"/>
      <c r="CHB72" s="481"/>
      <c r="CHC72" s="481"/>
      <c r="CHD72" s="481"/>
      <c r="CHE72" s="481"/>
      <c r="CHF72" s="481"/>
      <c r="CHG72" s="481"/>
      <c r="CHH72" s="481"/>
      <c r="CHI72" s="481"/>
      <c r="CHJ72" s="481"/>
      <c r="CHK72" s="481"/>
      <c r="CHL72" s="481"/>
      <c r="CHM72" s="481"/>
      <c r="CHN72" s="481"/>
      <c r="CHO72" s="481"/>
      <c r="CHP72" s="481"/>
      <c r="CHQ72" s="481"/>
      <c r="CHR72" s="481"/>
      <c r="CHS72" s="481"/>
      <c r="CHT72" s="481"/>
      <c r="CHU72" s="481"/>
      <c r="CHV72" s="481"/>
      <c r="CHW72" s="481"/>
      <c r="CHX72" s="481"/>
      <c r="CHY72" s="481"/>
      <c r="CHZ72" s="481"/>
      <c r="CIA72" s="481"/>
      <c r="CIB72" s="481"/>
      <c r="CIC72" s="481"/>
      <c r="CID72" s="481"/>
      <c r="CIE72" s="481"/>
      <c r="CIF72" s="481"/>
      <c r="CIG72" s="481"/>
      <c r="CIH72" s="481"/>
      <c r="CII72" s="481"/>
      <c r="CIJ72" s="481"/>
      <c r="CIK72" s="481"/>
      <c r="CIL72" s="481"/>
      <c r="CIM72" s="481"/>
      <c r="CIN72" s="481"/>
      <c r="CIO72" s="481"/>
      <c r="CIP72" s="481"/>
      <c r="CIQ72" s="481"/>
      <c r="CIR72" s="481"/>
      <c r="CIS72" s="481"/>
      <c r="CIT72" s="481"/>
      <c r="CIU72" s="481"/>
      <c r="CIV72" s="481"/>
      <c r="CIW72" s="481"/>
      <c r="CIX72" s="481"/>
      <c r="CIY72" s="481"/>
      <c r="CIZ72" s="481"/>
      <c r="CJA72" s="481"/>
      <c r="CJB72" s="481"/>
      <c r="CJC72" s="481"/>
      <c r="CJD72" s="481"/>
      <c r="CJE72" s="481"/>
      <c r="CJF72" s="481"/>
      <c r="CJG72" s="481"/>
      <c r="CJH72" s="481"/>
      <c r="CJI72" s="481"/>
      <c r="CJJ72" s="481"/>
      <c r="CJK72" s="481"/>
      <c r="CJL72" s="481"/>
      <c r="CJM72" s="481"/>
      <c r="CJN72" s="481"/>
      <c r="CJO72" s="481"/>
      <c r="CJP72" s="481"/>
      <c r="CJQ72" s="481"/>
      <c r="CJR72" s="481"/>
      <c r="CJS72" s="481"/>
      <c r="CJT72" s="481"/>
      <c r="CJU72" s="481"/>
      <c r="CJV72" s="481"/>
      <c r="CJW72" s="481"/>
      <c r="CJX72" s="481"/>
      <c r="CJY72" s="481"/>
      <c r="CJZ72" s="481"/>
      <c r="CKA72" s="481"/>
      <c r="CKB72" s="481"/>
      <c r="CKC72" s="481"/>
      <c r="CKD72" s="481"/>
      <c r="CKE72" s="481"/>
      <c r="CKF72" s="481"/>
      <c r="CKG72" s="481"/>
      <c r="CKH72" s="481"/>
      <c r="CKI72" s="481"/>
      <c r="CKJ72" s="481"/>
      <c r="CKK72" s="481"/>
      <c r="CKL72" s="481"/>
      <c r="CKM72" s="481"/>
      <c r="CKN72" s="481"/>
      <c r="CKO72" s="481"/>
      <c r="CKP72" s="481"/>
      <c r="CKQ72" s="481"/>
      <c r="CKR72" s="481"/>
      <c r="CKS72" s="481"/>
      <c r="CKT72" s="481"/>
      <c r="CKU72" s="481"/>
      <c r="CKV72" s="481"/>
      <c r="CKW72" s="481"/>
      <c r="CKX72" s="481"/>
      <c r="CKY72" s="481"/>
      <c r="CKZ72" s="481"/>
      <c r="CLA72" s="481"/>
      <c r="CLB72" s="481"/>
      <c r="CLC72" s="481"/>
      <c r="CLD72" s="481"/>
      <c r="CLE72" s="481"/>
      <c r="CLF72" s="481"/>
      <c r="CLG72" s="481"/>
      <c r="CLH72" s="481"/>
      <c r="CLI72" s="481"/>
      <c r="CLJ72" s="481"/>
      <c r="CLK72" s="481"/>
      <c r="CLL72" s="481"/>
      <c r="CLM72" s="481"/>
      <c r="CLN72" s="481"/>
      <c r="CLO72" s="481"/>
      <c r="CLP72" s="481"/>
      <c r="CLQ72" s="481"/>
      <c r="CLR72" s="481"/>
      <c r="CLS72" s="481"/>
      <c r="CLT72" s="481"/>
      <c r="CLU72" s="481"/>
      <c r="CLV72" s="481"/>
      <c r="CLW72" s="481"/>
      <c r="CLX72" s="481"/>
      <c r="CLY72" s="481"/>
      <c r="CLZ72" s="481"/>
      <c r="CMA72" s="481"/>
      <c r="CMB72" s="481"/>
      <c r="CMC72" s="481"/>
      <c r="CMD72" s="481"/>
      <c r="CME72" s="481"/>
      <c r="CMF72" s="481"/>
      <c r="CMG72" s="481"/>
      <c r="CMH72" s="481"/>
      <c r="CMI72" s="481"/>
      <c r="CMJ72" s="481"/>
      <c r="CMK72" s="481"/>
      <c r="CML72" s="481"/>
      <c r="CMM72" s="481"/>
      <c r="CMN72" s="481"/>
      <c r="CMO72" s="481"/>
      <c r="CMP72" s="481"/>
      <c r="CMQ72" s="481"/>
      <c r="CMR72" s="481"/>
      <c r="CMS72" s="481"/>
      <c r="CMT72" s="481"/>
      <c r="CMU72" s="481"/>
      <c r="CMV72" s="481"/>
      <c r="CMW72" s="481"/>
      <c r="CMX72" s="481"/>
      <c r="CMY72" s="481"/>
      <c r="CMZ72" s="481"/>
      <c r="CNA72" s="481"/>
      <c r="CNB72" s="481"/>
      <c r="CNC72" s="481"/>
      <c r="CND72" s="481"/>
      <c r="CNE72" s="481"/>
      <c r="CNF72" s="481"/>
      <c r="CNG72" s="481"/>
      <c r="CNH72" s="481"/>
      <c r="CNI72" s="481"/>
      <c r="CNJ72" s="481"/>
      <c r="CNK72" s="481"/>
      <c r="CNL72" s="481"/>
      <c r="CNM72" s="481"/>
      <c r="CNN72" s="481"/>
      <c r="CNO72" s="481"/>
      <c r="CNP72" s="481"/>
      <c r="CNQ72" s="481"/>
      <c r="CNR72" s="481"/>
      <c r="CNS72" s="481"/>
      <c r="CNT72" s="481"/>
      <c r="CNU72" s="481"/>
      <c r="CNV72" s="481"/>
      <c r="CNW72" s="481"/>
      <c r="CNX72" s="481"/>
      <c r="CNY72" s="481"/>
      <c r="CNZ72" s="481"/>
      <c r="COA72" s="481"/>
      <c r="COB72" s="481"/>
      <c r="COC72" s="481"/>
      <c r="COD72" s="481"/>
      <c r="COE72" s="481"/>
      <c r="COF72" s="481"/>
      <c r="COG72" s="481"/>
      <c r="COH72" s="481"/>
      <c r="COI72" s="481"/>
      <c r="COJ72" s="481"/>
      <c r="COK72" s="481"/>
      <c r="COL72" s="481"/>
      <c r="COM72" s="481"/>
      <c r="CON72" s="481"/>
      <c r="COO72" s="481"/>
      <c r="COP72" s="481"/>
      <c r="COQ72" s="481"/>
      <c r="COR72" s="481"/>
      <c r="COS72" s="481"/>
      <c r="COT72" s="481"/>
      <c r="COU72" s="481"/>
      <c r="COV72" s="481"/>
      <c r="COW72" s="481"/>
      <c r="COX72" s="481"/>
      <c r="COY72" s="481"/>
      <c r="COZ72" s="481"/>
      <c r="CPA72" s="481"/>
      <c r="CPB72" s="481"/>
      <c r="CPC72" s="481"/>
      <c r="CPD72" s="481"/>
      <c r="CPE72" s="481"/>
      <c r="CPF72" s="481"/>
      <c r="CPG72" s="481"/>
      <c r="CPH72" s="481"/>
      <c r="CPI72" s="481"/>
      <c r="CPJ72" s="481"/>
      <c r="CPK72" s="481"/>
      <c r="CPL72" s="481"/>
      <c r="CPM72" s="481"/>
      <c r="CPN72" s="481"/>
      <c r="CPO72" s="481"/>
      <c r="CPP72" s="481"/>
      <c r="CPQ72" s="481"/>
      <c r="CPR72" s="481"/>
      <c r="CPS72" s="481"/>
      <c r="CPT72" s="481"/>
      <c r="CPU72" s="481"/>
      <c r="CPV72" s="481"/>
      <c r="CPW72" s="481"/>
      <c r="CPX72" s="481"/>
      <c r="CPY72" s="481"/>
      <c r="CPZ72" s="481"/>
      <c r="CQA72" s="481"/>
      <c r="CQB72" s="481"/>
      <c r="CQC72" s="481"/>
      <c r="CQD72" s="481"/>
      <c r="CQE72" s="481"/>
      <c r="CQF72" s="481"/>
      <c r="CQG72" s="481"/>
      <c r="CQH72" s="481"/>
      <c r="CQI72" s="481"/>
      <c r="CQJ72" s="481"/>
      <c r="CQK72" s="481"/>
      <c r="CQL72" s="481"/>
      <c r="CQM72" s="481"/>
      <c r="CQN72" s="481"/>
      <c r="CQO72" s="481"/>
      <c r="CQP72" s="481"/>
      <c r="CQQ72" s="481"/>
      <c r="CQR72" s="481"/>
      <c r="CQS72" s="481"/>
      <c r="CQT72" s="481"/>
      <c r="CQU72" s="481"/>
      <c r="CQV72" s="481"/>
      <c r="CQW72" s="481"/>
      <c r="CQX72" s="481"/>
      <c r="CQY72" s="481"/>
      <c r="CQZ72" s="481"/>
      <c r="CRA72" s="481"/>
      <c r="CRB72" s="481"/>
      <c r="CRC72" s="481"/>
      <c r="CRD72" s="481"/>
      <c r="CRE72" s="481"/>
      <c r="CRF72" s="481"/>
      <c r="CRG72" s="481"/>
      <c r="CRH72" s="481"/>
      <c r="CRI72" s="481"/>
      <c r="CRJ72" s="481"/>
      <c r="CRK72" s="481"/>
      <c r="CRL72" s="481"/>
      <c r="CRM72" s="481"/>
      <c r="CRN72" s="481"/>
      <c r="CRO72" s="481"/>
      <c r="CRP72" s="481"/>
      <c r="CRQ72" s="481"/>
      <c r="CRR72" s="481"/>
      <c r="CRS72" s="481"/>
      <c r="CRT72" s="481"/>
      <c r="CRU72" s="481"/>
      <c r="CRV72" s="481"/>
      <c r="CRW72" s="481"/>
      <c r="CRX72" s="481"/>
      <c r="CRY72" s="481"/>
      <c r="CRZ72" s="481"/>
      <c r="CSA72" s="481"/>
      <c r="CSB72" s="481"/>
      <c r="CSC72" s="481"/>
      <c r="CSD72" s="481"/>
      <c r="CSE72" s="481"/>
      <c r="CSF72" s="481"/>
      <c r="CSG72" s="481"/>
      <c r="CSH72" s="481"/>
      <c r="CSI72" s="481"/>
      <c r="CSJ72" s="481"/>
      <c r="CSK72" s="481"/>
      <c r="CSL72" s="481"/>
      <c r="CSM72" s="481"/>
      <c r="CSN72" s="481"/>
      <c r="CSO72" s="481"/>
      <c r="CSP72" s="481"/>
      <c r="CSQ72" s="481"/>
      <c r="CSR72" s="481"/>
      <c r="CSS72" s="481"/>
      <c r="CST72" s="481"/>
      <c r="CSU72" s="481"/>
      <c r="CSV72" s="481"/>
      <c r="CSW72" s="481"/>
      <c r="CSX72" s="481"/>
      <c r="CSY72" s="481"/>
      <c r="CSZ72" s="481"/>
      <c r="CTA72" s="481"/>
      <c r="CTB72" s="481"/>
      <c r="CTC72" s="481"/>
      <c r="CTD72" s="481"/>
      <c r="CTE72" s="481"/>
      <c r="CTF72" s="481"/>
      <c r="CTG72" s="481"/>
      <c r="CTH72" s="481"/>
      <c r="CTI72" s="481"/>
      <c r="CTJ72" s="481"/>
      <c r="CTK72" s="481"/>
      <c r="CTL72" s="481"/>
      <c r="CTM72" s="481"/>
      <c r="CTN72" s="481"/>
      <c r="CTO72" s="481"/>
      <c r="CTP72" s="481"/>
      <c r="CTQ72" s="481"/>
      <c r="CTR72" s="481"/>
      <c r="CTS72" s="481"/>
      <c r="CTT72" s="481"/>
      <c r="CTU72" s="481"/>
      <c r="CTV72" s="481"/>
      <c r="CTW72" s="481"/>
      <c r="CTX72" s="481"/>
      <c r="CTY72" s="481"/>
      <c r="CTZ72" s="481"/>
      <c r="CUA72" s="481"/>
      <c r="CUB72" s="481"/>
      <c r="CUC72" s="481"/>
      <c r="CUD72" s="481"/>
      <c r="CUE72" s="481"/>
      <c r="CUF72" s="481"/>
      <c r="CUG72" s="481"/>
      <c r="CUH72" s="481"/>
      <c r="CUI72" s="481"/>
      <c r="CUJ72" s="481"/>
      <c r="CUK72" s="481"/>
      <c r="CUL72" s="481"/>
      <c r="CUM72" s="481"/>
      <c r="CUN72" s="481"/>
      <c r="CUO72" s="481"/>
      <c r="CUP72" s="481"/>
      <c r="CUQ72" s="481"/>
      <c r="CUR72" s="481"/>
      <c r="CUS72" s="481"/>
      <c r="CUT72" s="481"/>
      <c r="CUU72" s="481"/>
      <c r="CUV72" s="481"/>
      <c r="CUW72" s="481"/>
      <c r="CUX72" s="481"/>
      <c r="CUY72" s="481"/>
      <c r="CUZ72" s="481"/>
      <c r="CVA72" s="481"/>
      <c r="CVB72" s="481"/>
      <c r="CVC72" s="481"/>
      <c r="CVD72" s="481"/>
      <c r="CVE72" s="481"/>
      <c r="CVF72" s="481"/>
      <c r="CVG72" s="481"/>
      <c r="CVH72" s="481"/>
      <c r="CVI72" s="481"/>
      <c r="CVJ72" s="481"/>
      <c r="CVK72" s="481"/>
      <c r="CVL72" s="481"/>
      <c r="CVM72" s="481"/>
      <c r="CVN72" s="481"/>
      <c r="CVO72" s="481"/>
      <c r="CVP72" s="481"/>
      <c r="CVQ72" s="481"/>
      <c r="CVR72" s="481"/>
      <c r="CVS72" s="481"/>
      <c r="CVT72" s="481"/>
      <c r="CVU72" s="481"/>
      <c r="CVV72" s="481"/>
      <c r="CVW72" s="481"/>
      <c r="CVX72" s="481"/>
      <c r="CVY72" s="481"/>
      <c r="CVZ72" s="481"/>
      <c r="CWA72" s="481"/>
      <c r="CWB72" s="481"/>
      <c r="CWC72" s="481"/>
      <c r="CWD72" s="481"/>
      <c r="CWE72" s="481"/>
      <c r="CWF72" s="481"/>
      <c r="CWG72" s="481"/>
      <c r="CWH72" s="481"/>
      <c r="CWI72" s="481"/>
      <c r="CWJ72" s="481"/>
      <c r="CWK72" s="481"/>
      <c r="CWL72" s="481"/>
      <c r="CWM72" s="481"/>
      <c r="CWN72" s="481"/>
      <c r="CWO72" s="481"/>
      <c r="CWP72" s="481"/>
      <c r="CWQ72" s="481"/>
      <c r="CWR72" s="481"/>
      <c r="CWS72" s="481"/>
      <c r="CWT72" s="481"/>
      <c r="CWU72" s="481"/>
      <c r="CWV72" s="481"/>
      <c r="CWW72" s="481"/>
      <c r="CWX72" s="481"/>
      <c r="CWY72" s="481"/>
      <c r="CWZ72" s="481"/>
      <c r="CXA72" s="481"/>
      <c r="CXB72" s="481"/>
      <c r="CXC72" s="481"/>
      <c r="CXD72" s="481"/>
      <c r="CXE72" s="481"/>
      <c r="CXF72" s="481"/>
      <c r="CXG72" s="481"/>
      <c r="CXH72" s="481"/>
      <c r="CXI72" s="481"/>
      <c r="CXJ72" s="481"/>
      <c r="CXK72" s="481"/>
      <c r="CXL72" s="481"/>
      <c r="CXM72" s="481"/>
      <c r="CXN72" s="481"/>
      <c r="CXO72" s="481"/>
      <c r="CXP72" s="481"/>
      <c r="CXQ72" s="481"/>
      <c r="CXR72" s="481"/>
      <c r="CXS72" s="481"/>
      <c r="CXT72" s="481"/>
      <c r="CXU72" s="481"/>
      <c r="CXV72" s="481"/>
      <c r="CXW72" s="481"/>
      <c r="CXX72" s="481"/>
      <c r="CXY72" s="481"/>
      <c r="CXZ72" s="481"/>
      <c r="CYA72" s="481"/>
      <c r="CYB72" s="481"/>
      <c r="CYC72" s="481"/>
      <c r="CYD72" s="481"/>
      <c r="CYE72" s="481"/>
      <c r="CYF72" s="481"/>
      <c r="CYG72" s="481"/>
      <c r="CYH72" s="481"/>
      <c r="CYI72" s="481"/>
      <c r="CYJ72" s="481"/>
      <c r="CYK72" s="481"/>
      <c r="CYL72" s="481"/>
      <c r="CYM72" s="481"/>
      <c r="CYN72" s="481"/>
      <c r="CYO72" s="481"/>
      <c r="CYP72" s="481"/>
      <c r="CYQ72" s="481"/>
      <c r="CYR72" s="481"/>
      <c r="CYS72" s="481"/>
      <c r="CYT72" s="481"/>
      <c r="CYU72" s="481"/>
      <c r="CYV72" s="481"/>
      <c r="CYW72" s="481"/>
      <c r="CYX72" s="481"/>
      <c r="CYY72" s="481"/>
      <c r="CYZ72" s="481"/>
      <c r="CZA72" s="481"/>
      <c r="CZB72" s="481"/>
      <c r="CZC72" s="481"/>
      <c r="CZD72" s="481"/>
      <c r="CZE72" s="481"/>
      <c r="CZF72" s="481"/>
      <c r="CZG72" s="481"/>
      <c r="CZH72" s="481"/>
      <c r="CZI72" s="481"/>
      <c r="CZJ72" s="481"/>
      <c r="CZK72" s="481"/>
      <c r="CZL72" s="481"/>
      <c r="CZM72" s="481"/>
      <c r="CZN72" s="481"/>
      <c r="CZO72" s="481"/>
      <c r="CZP72" s="481"/>
      <c r="CZQ72" s="481"/>
      <c r="CZR72" s="481"/>
      <c r="CZS72" s="481"/>
      <c r="CZT72" s="481"/>
      <c r="CZU72" s="481"/>
      <c r="CZV72" s="481"/>
      <c r="CZW72" s="481"/>
      <c r="CZX72" s="481"/>
      <c r="CZY72" s="481"/>
      <c r="CZZ72" s="481"/>
      <c r="DAA72" s="481"/>
      <c r="DAB72" s="481"/>
      <c r="DAC72" s="481"/>
      <c r="DAD72" s="481"/>
      <c r="DAE72" s="481"/>
      <c r="DAF72" s="481"/>
      <c r="DAG72" s="481"/>
      <c r="DAH72" s="481"/>
      <c r="DAI72" s="481"/>
      <c r="DAJ72" s="481"/>
      <c r="DAK72" s="481"/>
      <c r="DAL72" s="481"/>
      <c r="DAM72" s="481"/>
      <c r="DAN72" s="481"/>
      <c r="DAO72" s="481"/>
      <c r="DAP72" s="481"/>
      <c r="DAQ72" s="481"/>
      <c r="DAR72" s="481"/>
      <c r="DAS72" s="481"/>
      <c r="DAT72" s="481"/>
      <c r="DAU72" s="481"/>
      <c r="DAV72" s="481"/>
      <c r="DAW72" s="481"/>
      <c r="DAX72" s="481"/>
      <c r="DAY72" s="481"/>
      <c r="DAZ72" s="481"/>
      <c r="DBA72" s="481"/>
      <c r="DBB72" s="481"/>
      <c r="DBC72" s="481"/>
      <c r="DBD72" s="481"/>
      <c r="DBE72" s="481"/>
      <c r="DBF72" s="481"/>
      <c r="DBG72" s="481"/>
      <c r="DBH72" s="481"/>
      <c r="DBI72" s="481"/>
      <c r="DBJ72" s="481"/>
      <c r="DBK72" s="481"/>
      <c r="DBL72" s="481"/>
      <c r="DBM72" s="481"/>
      <c r="DBN72" s="481"/>
      <c r="DBO72" s="481"/>
      <c r="DBP72" s="481"/>
      <c r="DBQ72" s="481"/>
      <c r="DBR72" s="481"/>
      <c r="DBS72" s="481"/>
      <c r="DBT72" s="481"/>
      <c r="DBU72" s="481"/>
      <c r="DBV72" s="481"/>
      <c r="DBW72" s="481"/>
      <c r="DBX72" s="481"/>
      <c r="DBY72" s="481"/>
      <c r="DBZ72" s="481"/>
      <c r="DCA72" s="481"/>
      <c r="DCB72" s="481"/>
      <c r="DCC72" s="481"/>
      <c r="DCD72" s="481"/>
      <c r="DCE72" s="481"/>
      <c r="DCF72" s="481"/>
      <c r="DCG72" s="481"/>
      <c r="DCH72" s="481"/>
      <c r="DCI72" s="481"/>
      <c r="DCJ72" s="481"/>
      <c r="DCK72" s="481"/>
      <c r="DCL72" s="481"/>
      <c r="DCM72" s="481"/>
      <c r="DCN72" s="481"/>
      <c r="DCO72" s="481"/>
      <c r="DCP72" s="481"/>
      <c r="DCQ72" s="481"/>
      <c r="DCR72" s="481"/>
      <c r="DCS72" s="481"/>
      <c r="DCT72" s="481"/>
      <c r="DCU72" s="481"/>
      <c r="DCV72" s="481"/>
      <c r="DCW72" s="481"/>
      <c r="DCX72" s="481"/>
      <c r="DCY72" s="481"/>
      <c r="DCZ72" s="481"/>
      <c r="DDA72" s="481"/>
      <c r="DDB72" s="481"/>
      <c r="DDC72" s="481"/>
      <c r="DDD72" s="481"/>
      <c r="DDE72" s="481"/>
      <c r="DDF72" s="481"/>
      <c r="DDG72" s="481"/>
      <c r="DDH72" s="481"/>
      <c r="DDI72" s="481"/>
      <c r="DDJ72" s="481"/>
      <c r="DDK72" s="481"/>
      <c r="DDL72" s="481"/>
      <c r="DDM72" s="481"/>
      <c r="DDN72" s="481"/>
      <c r="DDO72" s="481"/>
      <c r="DDP72" s="481"/>
      <c r="DDQ72" s="481"/>
      <c r="DDR72" s="481"/>
      <c r="DDS72" s="481"/>
      <c r="DDT72" s="481"/>
      <c r="DDU72" s="481"/>
      <c r="DDV72" s="481"/>
      <c r="DDW72" s="481"/>
      <c r="DDX72" s="481"/>
      <c r="DDY72" s="481"/>
      <c r="DDZ72" s="481"/>
      <c r="DEA72" s="481"/>
      <c r="DEB72" s="481"/>
      <c r="DEC72" s="481"/>
      <c r="DED72" s="481"/>
      <c r="DEE72" s="481"/>
      <c r="DEF72" s="481"/>
      <c r="DEG72" s="481"/>
      <c r="DEH72" s="481"/>
      <c r="DEI72" s="481"/>
      <c r="DEJ72" s="481"/>
      <c r="DEK72" s="481"/>
      <c r="DEL72" s="481"/>
      <c r="DEM72" s="481"/>
      <c r="DEN72" s="481"/>
      <c r="DEO72" s="481"/>
      <c r="DEP72" s="481"/>
      <c r="DEQ72" s="481"/>
      <c r="DER72" s="481"/>
      <c r="DES72" s="481"/>
      <c r="DET72" s="481"/>
      <c r="DEU72" s="481"/>
      <c r="DEV72" s="481"/>
      <c r="DEW72" s="481"/>
      <c r="DEX72" s="481"/>
      <c r="DEY72" s="481"/>
      <c r="DEZ72" s="481"/>
      <c r="DFA72" s="481"/>
      <c r="DFB72" s="481"/>
      <c r="DFC72" s="481"/>
      <c r="DFD72" s="481"/>
      <c r="DFE72" s="481"/>
      <c r="DFF72" s="481"/>
      <c r="DFG72" s="481"/>
      <c r="DFH72" s="481"/>
      <c r="DFI72" s="481"/>
      <c r="DFJ72" s="481"/>
      <c r="DFK72" s="481"/>
      <c r="DFL72" s="481"/>
      <c r="DFM72" s="481"/>
      <c r="DFN72" s="481"/>
      <c r="DFO72" s="481"/>
      <c r="DFP72" s="481"/>
      <c r="DFQ72" s="481"/>
      <c r="DFR72" s="481"/>
      <c r="DFS72" s="481"/>
      <c r="DFT72" s="481"/>
      <c r="DFU72" s="481"/>
      <c r="DFV72" s="481"/>
      <c r="DFW72" s="481"/>
      <c r="DFX72" s="481"/>
      <c r="DFY72" s="481"/>
      <c r="DFZ72" s="481"/>
      <c r="DGA72" s="481"/>
      <c r="DGB72" s="481"/>
      <c r="DGC72" s="481"/>
      <c r="DGD72" s="481"/>
      <c r="DGE72" s="481"/>
      <c r="DGF72" s="481"/>
      <c r="DGG72" s="481"/>
      <c r="DGH72" s="481"/>
      <c r="DGI72" s="481"/>
      <c r="DGJ72" s="481"/>
      <c r="DGK72" s="481"/>
      <c r="DGL72" s="481"/>
      <c r="DGM72" s="481"/>
      <c r="DGN72" s="481"/>
      <c r="DGO72" s="481"/>
      <c r="DGP72" s="481"/>
      <c r="DGQ72" s="481"/>
      <c r="DGR72" s="481"/>
      <c r="DGS72" s="481"/>
      <c r="DGT72" s="481"/>
      <c r="DGU72" s="481"/>
      <c r="DGV72" s="481"/>
      <c r="DGW72" s="481"/>
      <c r="DGX72" s="481"/>
      <c r="DGY72" s="481"/>
      <c r="DGZ72" s="481"/>
      <c r="DHA72" s="481"/>
      <c r="DHB72" s="481"/>
      <c r="DHC72" s="481"/>
      <c r="DHD72" s="481"/>
      <c r="DHE72" s="481"/>
      <c r="DHF72" s="481"/>
      <c r="DHG72" s="481"/>
      <c r="DHH72" s="481"/>
      <c r="DHI72" s="481"/>
      <c r="DHJ72" s="481"/>
      <c r="DHK72" s="481"/>
      <c r="DHL72" s="481"/>
      <c r="DHM72" s="481"/>
      <c r="DHN72" s="481"/>
      <c r="DHO72" s="481"/>
      <c r="DHP72" s="481"/>
      <c r="DHQ72" s="481"/>
      <c r="DHR72" s="481"/>
      <c r="DHS72" s="481"/>
      <c r="DHT72" s="481"/>
      <c r="DHU72" s="481"/>
      <c r="DHV72" s="481"/>
      <c r="DHW72" s="481"/>
      <c r="DHX72" s="481"/>
      <c r="DHY72" s="481"/>
      <c r="DHZ72" s="481"/>
      <c r="DIA72" s="481"/>
      <c r="DIB72" s="481"/>
      <c r="DIC72" s="481"/>
      <c r="DID72" s="481"/>
      <c r="DIE72" s="481"/>
      <c r="DIF72" s="481"/>
      <c r="DIG72" s="481"/>
      <c r="DIH72" s="481"/>
      <c r="DII72" s="481"/>
      <c r="DIJ72" s="481"/>
      <c r="DIK72" s="481"/>
      <c r="DIL72" s="481"/>
      <c r="DIM72" s="481"/>
      <c r="DIN72" s="481"/>
      <c r="DIO72" s="481"/>
      <c r="DIP72" s="481"/>
      <c r="DIQ72" s="481"/>
      <c r="DIR72" s="481"/>
      <c r="DIS72" s="481"/>
      <c r="DIT72" s="481"/>
      <c r="DIU72" s="481"/>
      <c r="DIV72" s="481"/>
      <c r="DIW72" s="481"/>
      <c r="DIX72" s="481"/>
      <c r="DIY72" s="481"/>
      <c r="DIZ72" s="481"/>
      <c r="DJA72" s="481"/>
      <c r="DJB72" s="481"/>
      <c r="DJC72" s="481"/>
      <c r="DJD72" s="481"/>
      <c r="DJE72" s="481"/>
      <c r="DJF72" s="481"/>
      <c r="DJG72" s="481"/>
      <c r="DJH72" s="481"/>
      <c r="DJI72" s="481"/>
      <c r="DJJ72" s="481"/>
      <c r="DJK72" s="481"/>
      <c r="DJL72" s="481"/>
      <c r="DJM72" s="481"/>
      <c r="DJN72" s="481"/>
      <c r="DJO72" s="481"/>
      <c r="DJP72" s="481"/>
      <c r="DJQ72" s="481"/>
      <c r="DJR72" s="481"/>
      <c r="DJS72" s="481"/>
      <c r="DJT72" s="481"/>
      <c r="DJU72" s="481"/>
      <c r="DJV72" s="481"/>
      <c r="DJW72" s="481"/>
      <c r="DJX72" s="481"/>
      <c r="DJY72" s="481"/>
      <c r="DJZ72" s="481"/>
      <c r="DKA72" s="481"/>
      <c r="DKB72" s="481"/>
      <c r="DKC72" s="481"/>
      <c r="DKD72" s="481"/>
      <c r="DKE72" s="481"/>
      <c r="DKF72" s="481"/>
      <c r="DKG72" s="481"/>
      <c r="DKH72" s="481"/>
      <c r="DKI72" s="481"/>
      <c r="DKJ72" s="481"/>
      <c r="DKK72" s="481"/>
      <c r="DKL72" s="481"/>
      <c r="DKM72" s="481"/>
      <c r="DKN72" s="481"/>
      <c r="DKO72" s="481"/>
      <c r="DKP72" s="481"/>
      <c r="DKQ72" s="481"/>
      <c r="DKR72" s="481"/>
      <c r="DKS72" s="481"/>
      <c r="DKT72" s="481"/>
      <c r="DKU72" s="481"/>
      <c r="DKV72" s="481"/>
      <c r="DKW72" s="481"/>
      <c r="DKX72" s="481"/>
      <c r="DKY72" s="481"/>
      <c r="DKZ72" s="481"/>
      <c r="DLA72" s="481"/>
      <c r="DLB72" s="481"/>
      <c r="DLC72" s="481"/>
      <c r="DLD72" s="481"/>
      <c r="DLE72" s="481"/>
      <c r="DLF72" s="481"/>
      <c r="DLG72" s="481"/>
      <c r="DLH72" s="481"/>
      <c r="DLI72" s="481"/>
      <c r="DLJ72" s="481"/>
      <c r="DLK72" s="481"/>
      <c r="DLL72" s="481"/>
      <c r="DLM72" s="481"/>
      <c r="DLN72" s="481"/>
      <c r="DLO72" s="481"/>
      <c r="DLP72" s="481"/>
      <c r="DLQ72" s="481"/>
      <c r="DLR72" s="481"/>
      <c r="DLS72" s="481"/>
      <c r="DLT72" s="481"/>
      <c r="DLU72" s="481"/>
      <c r="DLV72" s="481"/>
      <c r="DLW72" s="481"/>
      <c r="DLX72" s="481"/>
      <c r="DLY72" s="481"/>
      <c r="DLZ72" s="481"/>
      <c r="DMA72" s="481"/>
      <c r="DMB72" s="481"/>
      <c r="DMC72" s="481"/>
      <c r="DMD72" s="481"/>
      <c r="DME72" s="481"/>
      <c r="DMF72" s="481"/>
      <c r="DMG72" s="481"/>
      <c r="DMH72" s="481"/>
      <c r="DMI72" s="481"/>
      <c r="DMJ72" s="481"/>
      <c r="DMK72" s="481"/>
      <c r="DML72" s="481"/>
      <c r="DMM72" s="481"/>
      <c r="DMN72" s="481"/>
      <c r="DMO72" s="481"/>
      <c r="DMP72" s="481"/>
      <c r="DMQ72" s="481"/>
      <c r="DMR72" s="481"/>
      <c r="DMS72" s="481"/>
      <c r="DMT72" s="481"/>
      <c r="DMU72" s="481"/>
      <c r="DMV72" s="481"/>
      <c r="DMW72" s="481"/>
      <c r="DMX72" s="481"/>
      <c r="DMY72" s="481"/>
      <c r="DMZ72" s="481"/>
      <c r="DNA72" s="481"/>
      <c r="DNB72" s="481"/>
      <c r="DNC72" s="481"/>
      <c r="DND72" s="481"/>
      <c r="DNE72" s="481"/>
      <c r="DNF72" s="481"/>
      <c r="DNG72" s="481"/>
      <c r="DNH72" s="481"/>
      <c r="DNI72" s="481"/>
      <c r="DNJ72" s="481"/>
      <c r="DNK72" s="481"/>
      <c r="DNL72" s="481"/>
      <c r="DNM72" s="481"/>
      <c r="DNN72" s="481"/>
      <c r="DNO72" s="481"/>
      <c r="DNP72" s="481"/>
      <c r="DNQ72" s="481"/>
      <c r="DNR72" s="481"/>
      <c r="DNS72" s="481"/>
      <c r="DNT72" s="481"/>
      <c r="DNU72" s="481"/>
      <c r="DNV72" s="481"/>
      <c r="DNW72" s="481"/>
      <c r="DNX72" s="481"/>
      <c r="DNY72" s="481"/>
      <c r="DNZ72" s="481"/>
      <c r="DOA72" s="481"/>
      <c r="DOB72" s="481"/>
      <c r="DOC72" s="481"/>
      <c r="DOD72" s="481"/>
      <c r="DOE72" s="481"/>
      <c r="DOF72" s="481"/>
      <c r="DOG72" s="481"/>
      <c r="DOH72" s="481"/>
      <c r="DOI72" s="481"/>
      <c r="DOJ72" s="481"/>
      <c r="DOK72" s="481"/>
      <c r="DOL72" s="481"/>
      <c r="DOM72" s="481"/>
      <c r="DON72" s="481"/>
      <c r="DOO72" s="481"/>
      <c r="DOP72" s="481"/>
      <c r="DOQ72" s="481"/>
      <c r="DOR72" s="481"/>
      <c r="DOS72" s="481"/>
      <c r="DOT72" s="481"/>
      <c r="DOU72" s="481"/>
      <c r="DOV72" s="481"/>
      <c r="DOW72" s="481"/>
      <c r="DOX72" s="481"/>
      <c r="DOY72" s="481"/>
      <c r="DOZ72" s="481"/>
      <c r="DPA72" s="481"/>
      <c r="DPB72" s="481"/>
      <c r="DPC72" s="481"/>
      <c r="DPD72" s="481"/>
      <c r="DPE72" s="481"/>
      <c r="DPF72" s="481"/>
      <c r="DPG72" s="481"/>
      <c r="DPH72" s="481"/>
      <c r="DPI72" s="481"/>
      <c r="DPJ72" s="481"/>
      <c r="DPK72" s="481"/>
      <c r="DPL72" s="481"/>
      <c r="DPM72" s="481"/>
      <c r="DPN72" s="481"/>
      <c r="DPO72" s="481"/>
      <c r="DPP72" s="481"/>
      <c r="DPQ72" s="481"/>
      <c r="DPR72" s="481"/>
      <c r="DPS72" s="481"/>
      <c r="DPT72" s="481"/>
      <c r="DPU72" s="481"/>
      <c r="DPV72" s="481"/>
      <c r="DPW72" s="481"/>
      <c r="DPX72" s="481"/>
      <c r="DPY72" s="481"/>
      <c r="DPZ72" s="481"/>
      <c r="DQA72" s="481"/>
      <c r="DQB72" s="481"/>
      <c r="DQC72" s="481"/>
      <c r="DQD72" s="481"/>
      <c r="DQE72" s="481"/>
      <c r="DQF72" s="481"/>
      <c r="DQG72" s="481"/>
      <c r="DQH72" s="481"/>
      <c r="DQI72" s="481"/>
      <c r="DQJ72" s="481"/>
      <c r="DQK72" s="481"/>
      <c r="DQL72" s="481"/>
      <c r="DQM72" s="481"/>
      <c r="DQN72" s="481"/>
      <c r="DQO72" s="481"/>
      <c r="DQP72" s="481"/>
      <c r="DQQ72" s="481"/>
      <c r="DQR72" s="481"/>
      <c r="DQS72" s="481"/>
      <c r="DQT72" s="481"/>
      <c r="DQU72" s="481"/>
      <c r="DQV72" s="481"/>
      <c r="DQW72" s="481"/>
      <c r="DQX72" s="481"/>
      <c r="DQY72" s="481"/>
      <c r="DQZ72" s="481"/>
      <c r="DRA72" s="481"/>
      <c r="DRB72" s="481"/>
      <c r="DRC72" s="481"/>
      <c r="DRD72" s="481"/>
      <c r="DRE72" s="481"/>
      <c r="DRF72" s="481"/>
      <c r="DRG72" s="481"/>
      <c r="DRH72" s="481"/>
      <c r="DRI72" s="481"/>
      <c r="DRJ72" s="481"/>
      <c r="DRK72" s="481"/>
      <c r="DRL72" s="481"/>
      <c r="DRM72" s="481"/>
      <c r="DRN72" s="481"/>
      <c r="DRO72" s="481"/>
      <c r="DRP72" s="481"/>
      <c r="DRQ72" s="481"/>
      <c r="DRR72" s="481"/>
      <c r="DRS72" s="481"/>
      <c r="DRT72" s="481"/>
      <c r="DRU72" s="481"/>
      <c r="DRV72" s="481"/>
      <c r="DRW72" s="481"/>
      <c r="DRX72" s="481"/>
      <c r="DRY72" s="481"/>
      <c r="DRZ72" s="481"/>
      <c r="DSA72" s="481"/>
      <c r="DSB72" s="481"/>
      <c r="DSC72" s="481"/>
      <c r="DSD72" s="481"/>
      <c r="DSE72" s="481"/>
      <c r="DSF72" s="481"/>
      <c r="DSG72" s="481"/>
      <c r="DSH72" s="481"/>
      <c r="DSI72" s="481"/>
      <c r="DSJ72" s="481"/>
      <c r="DSK72" s="481"/>
      <c r="DSL72" s="481"/>
      <c r="DSM72" s="481"/>
      <c r="DSN72" s="481"/>
      <c r="DSO72" s="481"/>
      <c r="DSP72" s="481"/>
      <c r="DSQ72" s="481"/>
      <c r="DSR72" s="481"/>
      <c r="DSS72" s="481"/>
      <c r="DST72" s="481"/>
      <c r="DSU72" s="481"/>
      <c r="DSV72" s="481"/>
      <c r="DSW72" s="481"/>
      <c r="DSX72" s="481"/>
      <c r="DSY72" s="481"/>
      <c r="DSZ72" s="481"/>
      <c r="DTA72" s="481"/>
      <c r="DTB72" s="481"/>
      <c r="DTC72" s="481"/>
      <c r="DTD72" s="481"/>
      <c r="DTE72" s="481"/>
      <c r="DTF72" s="481"/>
      <c r="DTG72" s="481"/>
      <c r="DTH72" s="481"/>
      <c r="DTI72" s="481"/>
      <c r="DTJ72" s="481"/>
      <c r="DTK72" s="481"/>
      <c r="DTL72" s="481"/>
      <c r="DTM72" s="481"/>
      <c r="DTN72" s="481"/>
      <c r="DTO72" s="481"/>
      <c r="DTP72" s="481"/>
      <c r="DTQ72" s="481"/>
      <c r="DTR72" s="481"/>
      <c r="DTS72" s="481"/>
      <c r="DTT72" s="481"/>
      <c r="DTU72" s="481"/>
      <c r="DTV72" s="481"/>
      <c r="DTW72" s="481"/>
      <c r="DTX72" s="481"/>
      <c r="DTY72" s="481"/>
      <c r="DTZ72" s="481"/>
      <c r="DUA72" s="481"/>
      <c r="DUB72" s="481"/>
      <c r="DUC72" s="481"/>
      <c r="DUD72" s="481"/>
      <c r="DUE72" s="481"/>
      <c r="DUF72" s="481"/>
      <c r="DUG72" s="481"/>
      <c r="DUH72" s="481"/>
      <c r="DUI72" s="481"/>
      <c r="DUJ72" s="481"/>
      <c r="DUK72" s="481"/>
      <c r="DUL72" s="481"/>
      <c r="DUM72" s="481"/>
      <c r="DUN72" s="481"/>
      <c r="DUO72" s="481"/>
      <c r="DUP72" s="481"/>
      <c r="DUQ72" s="481"/>
      <c r="DUR72" s="481"/>
      <c r="DUS72" s="481"/>
      <c r="DUT72" s="481"/>
      <c r="DUU72" s="481"/>
      <c r="DUV72" s="481"/>
      <c r="DUW72" s="481"/>
      <c r="DUX72" s="481"/>
      <c r="DUY72" s="481"/>
      <c r="DUZ72" s="481"/>
      <c r="DVA72" s="481"/>
      <c r="DVB72" s="481"/>
      <c r="DVC72" s="481"/>
      <c r="DVD72" s="481"/>
      <c r="DVE72" s="481"/>
      <c r="DVF72" s="481"/>
      <c r="DVG72" s="481"/>
      <c r="DVH72" s="481"/>
      <c r="DVI72" s="481"/>
      <c r="DVJ72" s="481"/>
      <c r="DVK72" s="481"/>
      <c r="DVL72" s="481"/>
      <c r="DVM72" s="481"/>
      <c r="DVN72" s="481"/>
      <c r="DVO72" s="481"/>
      <c r="DVP72" s="481"/>
      <c r="DVQ72" s="481"/>
      <c r="DVR72" s="481"/>
      <c r="DVS72" s="481"/>
      <c r="DVT72" s="481"/>
      <c r="DVU72" s="481"/>
      <c r="DVV72" s="481"/>
      <c r="DVW72" s="481"/>
      <c r="DVX72" s="481"/>
      <c r="DVY72" s="481"/>
      <c r="DVZ72" s="481"/>
      <c r="DWA72" s="481"/>
      <c r="DWB72" s="481"/>
      <c r="DWC72" s="481"/>
      <c r="DWD72" s="481"/>
      <c r="DWE72" s="481"/>
      <c r="DWF72" s="481"/>
      <c r="DWG72" s="481"/>
      <c r="DWH72" s="481"/>
      <c r="DWI72" s="481"/>
      <c r="DWJ72" s="481"/>
      <c r="DWK72" s="481"/>
      <c r="DWL72" s="481"/>
      <c r="DWM72" s="481"/>
      <c r="DWN72" s="481"/>
      <c r="DWO72" s="481"/>
      <c r="DWP72" s="481"/>
      <c r="DWQ72" s="481"/>
      <c r="DWR72" s="481"/>
      <c r="DWS72" s="481"/>
      <c r="DWT72" s="481"/>
      <c r="DWU72" s="481"/>
      <c r="DWV72" s="481"/>
      <c r="DWW72" s="481"/>
      <c r="DWX72" s="481"/>
      <c r="DWY72" s="481"/>
      <c r="DWZ72" s="481"/>
      <c r="DXA72" s="481"/>
      <c r="DXB72" s="481"/>
      <c r="DXC72" s="481"/>
      <c r="DXD72" s="481"/>
      <c r="DXE72" s="481"/>
      <c r="DXF72" s="481"/>
      <c r="DXG72" s="481"/>
      <c r="DXH72" s="481"/>
      <c r="DXI72" s="481"/>
      <c r="DXJ72" s="481"/>
      <c r="DXK72" s="481"/>
      <c r="DXL72" s="481"/>
      <c r="DXM72" s="481"/>
      <c r="DXN72" s="481"/>
      <c r="DXO72" s="481"/>
      <c r="DXP72" s="481"/>
      <c r="DXQ72" s="481"/>
      <c r="DXR72" s="481"/>
      <c r="DXS72" s="481"/>
      <c r="DXT72" s="481"/>
      <c r="DXU72" s="481"/>
      <c r="DXV72" s="481"/>
      <c r="DXW72" s="481"/>
      <c r="DXX72" s="481"/>
      <c r="DXY72" s="481"/>
      <c r="DXZ72" s="481"/>
      <c r="DYA72" s="481"/>
      <c r="DYB72" s="481"/>
      <c r="DYC72" s="481"/>
      <c r="DYD72" s="481"/>
      <c r="DYE72" s="481"/>
      <c r="DYF72" s="481"/>
      <c r="DYG72" s="481"/>
      <c r="DYH72" s="481"/>
      <c r="DYI72" s="481"/>
      <c r="DYJ72" s="481"/>
      <c r="DYK72" s="481"/>
      <c r="DYL72" s="481"/>
      <c r="DYM72" s="481"/>
      <c r="DYN72" s="481"/>
      <c r="DYO72" s="481"/>
      <c r="DYP72" s="481"/>
      <c r="DYQ72" s="481"/>
      <c r="DYR72" s="481"/>
      <c r="DYS72" s="481"/>
      <c r="DYT72" s="481"/>
      <c r="DYU72" s="481"/>
      <c r="DYV72" s="481"/>
      <c r="DYW72" s="481"/>
      <c r="DYX72" s="481"/>
      <c r="DYY72" s="481"/>
      <c r="DYZ72" s="481"/>
      <c r="DZA72" s="481"/>
      <c r="DZB72" s="481"/>
      <c r="DZC72" s="481"/>
      <c r="DZD72" s="481"/>
      <c r="DZE72" s="481"/>
      <c r="DZF72" s="481"/>
      <c r="DZG72" s="481"/>
      <c r="DZH72" s="481"/>
      <c r="DZI72" s="481"/>
      <c r="DZJ72" s="481"/>
      <c r="DZK72" s="481"/>
      <c r="DZL72" s="481"/>
      <c r="DZM72" s="481"/>
      <c r="DZN72" s="481"/>
      <c r="DZO72" s="481"/>
      <c r="DZP72" s="481"/>
      <c r="DZQ72" s="481"/>
      <c r="DZR72" s="481"/>
      <c r="DZS72" s="481"/>
      <c r="DZT72" s="481"/>
      <c r="DZU72" s="481"/>
      <c r="DZV72" s="481"/>
      <c r="DZW72" s="481"/>
      <c r="DZX72" s="481"/>
      <c r="DZY72" s="481"/>
      <c r="DZZ72" s="481"/>
      <c r="EAA72" s="481"/>
      <c r="EAB72" s="481"/>
      <c r="EAC72" s="481"/>
      <c r="EAD72" s="481"/>
      <c r="EAE72" s="481"/>
      <c r="EAF72" s="481"/>
      <c r="EAG72" s="481"/>
      <c r="EAH72" s="481"/>
      <c r="EAI72" s="481"/>
      <c r="EAJ72" s="481"/>
      <c r="EAK72" s="481"/>
      <c r="EAL72" s="481"/>
      <c r="EAM72" s="481"/>
      <c r="EAN72" s="481"/>
      <c r="EAO72" s="481"/>
      <c r="EAP72" s="481"/>
      <c r="EAQ72" s="481"/>
      <c r="EAR72" s="481"/>
      <c r="EAS72" s="481"/>
      <c r="EAT72" s="481"/>
      <c r="EAU72" s="481"/>
      <c r="EAV72" s="481"/>
      <c r="EAW72" s="481"/>
      <c r="EAX72" s="481"/>
      <c r="EAY72" s="481"/>
      <c r="EAZ72" s="481"/>
      <c r="EBA72" s="481"/>
      <c r="EBB72" s="481"/>
      <c r="EBC72" s="481"/>
      <c r="EBD72" s="481"/>
      <c r="EBE72" s="481"/>
      <c r="EBF72" s="481"/>
      <c r="EBG72" s="481"/>
      <c r="EBH72" s="481"/>
      <c r="EBI72" s="481"/>
      <c r="EBJ72" s="481"/>
      <c r="EBK72" s="481"/>
      <c r="EBL72" s="481"/>
      <c r="EBM72" s="481"/>
      <c r="EBN72" s="481"/>
      <c r="EBO72" s="481"/>
      <c r="EBP72" s="481"/>
      <c r="EBQ72" s="481"/>
      <c r="EBR72" s="481"/>
      <c r="EBS72" s="481"/>
      <c r="EBT72" s="481"/>
      <c r="EBU72" s="481"/>
      <c r="EBV72" s="481"/>
      <c r="EBW72" s="481"/>
      <c r="EBX72" s="481"/>
      <c r="EBY72" s="481"/>
      <c r="EBZ72" s="481"/>
      <c r="ECA72" s="481"/>
      <c r="ECB72" s="481"/>
      <c r="ECC72" s="481"/>
      <c r="ECD72" s="481"/>
      <c r="ECE72" s="481"/>
      <c r="ECF72" s="481"/>
      <c r="ECG72" s="481"/>
      <c r="ECH72" s="481"/>
      <c r="ECI72" s="481"/>
      <c r="ECJ72" s="481"/>
      <c r="ECK72" s="481"/>
      <c r="ECL72" s="481"/>
      <c r="ECM72" s="481"/>
      <c r="ECN72" s="481"/>
      <c r="ECO72" s="481"/>
      <c r="ECP72" s="481"/>
      <c r="ECQ72" s="481"/>
      <c r="ECR72" s="481"/>
      <c r="ECS72" s="481"/>
      <c r="ECT72" s="481"/>
      <c r="ECU72" s="481"/>
      <c r="ECV72" s="481"/>
      <c r="ECW72" s="481"/>
      <c r="ECX72" s="481"/>
      <c r="ECY72" s="481"/>
      <c r="ECZ72" s="481"/>
      <c r="EDA72" s="481"/>
      <c r="EDB72" s="481"/>
      <c r="EDC72" s="481"/>
      <c r="EDD72" s="481"/>
      <c r="EDE72" s="481"/>
      <c r="EDF72" s="481"/>
      <c r="EDG72" s="481"/>
      <c r="EDH72" s="481"/>
      <c r="EDI72" s="481"/>
      <c r="EDJ72" s="481"/>
      <c r="EDK72" s="481"/>
      <c r="EDL72" s="481"/>
      <c r="EDM72" s="481"/>
      <c r="EDN72" s="481"/>
      <c r="EDO72" s="481"/>
      <c r="EDP72" s="481"/>
      <c r="EDQ72" s="481"/>
      <c r="EDR72" s="481"/>
      <c r="EDS72" s="481"/>
      <c r="EDT72" s="481"/>
      <c r="EDU72" s="481"/>
      <c r="EDV72" s="481"/>
      <c r="EDW72" s="481"/>
      <c r="EDX72" s="481"/>
      <c r="EDY72" s="481"/>
      <c r="EDZ72" s="481"/>
      <c r="EEA72" s="481"/>
      <c r="EEB72" s="481"/>
      <c r="EEC72" s="481"/>
      <c r="EED72" s="481"/>
      <c r="EEE72" s="481"/>
      <c r="EEF72" s="481"/>
      <c r="EEG72" s="481"/>
      <c r="EEH72" s="481"/>
      <c r="EEI72" s="481"/>
      <c r="EEJ72" s="481"/>
      <c r="EEK72" s="481"/>
      <c r="EEL72" s="481"/>
      <c r="EEM72" s="481"/>
      <c r="EEN72" s="481"/>
      <c r="EEO72" s="481"/>
      <c r="EEP72" s="481"/>
      <c r="EEQ72" s="481"/>
      <c r="EER72" s="481"/>
      <c r="EES72" s="481"/>
      <c r="EET72" s="481"/>
      <c r="EEU72" s="481"/>
      <c r="EEV72" s="481"/>
      <c r="EEW72" s="481"/>
      <c r="EEX72" s="481"/>
      <c r="EEY72" s="481"/>
      <c r="EEZ72" s="481"/>
      <c r="EFA72" s="481"/>
      <c r="EFB72" s="481"/>
      <c r="EFC72" s="481"/>
      <c r="EFD72" s="481"/>
      <c r="EFE72" s="481"/>
      <c r="EFF72" s="481"/>
      <c r="EFG72" s="481"/>
      <c r="EFH72" s="481"/>
      <c r="EFI72" s="481"/>
      <c r="EFJ72" s="481"/>
      <c r="EFK72" s="481"/>
      <c r="EFL72" s="481"/>
      <c r="EFM72" s="481"/>
      <c r="EFN72" s="481"/>
      <c r="EFO72" s="481"/>
      <c r="EFP72" s="481"/>
      <c r="EFQ72" s="481"/>
      <c r="EFR72" s="481"/>
      <c r="EFS72" s="481"/>
      <c r="EFT72" s="481"/>
      <c r="EFU72" s="481"/>
      <c r="EFV72" s="481"/>
      <c r="EFW72" s="481"/>
      <c r="EFX72" s="481"/>
      <c r="EFY72" s="481"/>
      <c r="EFZ72" s="481"/>
      <c r="EGA72" s="481"/>
      <c r="EGB72" s="481"/>
      <c r="EGC72" s="481"/>
      <c r="EGD72" s="481"/>
      <c r="EGE72" s="481"/>
      <c r="EGF72" s="481"/>
      <c r="EGG72" s="481"/>
      <c r="EGH72" s="481"/>
      <c r="EGI72" s="481"/>
      <c r="EGJ72" s="481"/>
      <c r="EGK72" s="481"/>
      <c r="EGL72" s="481"/>
      <c r="EGM72" s="481"/>
      <c r="EGN72" s="481"/>
      <c r="EGO72" s="481"/>
      <c r="EGP72" s="481"/>
      <c r="EGQ72" s="481"/>
      <c r="EGR72" s="481"/>
      <c r="EGS72" s="481"/>
      <c r="EGT72" s="481"/>
      <c r="EGU72" s="481"/>
      <c r="EGV72" s="481"/>
      <c r="EGW72" s="481"/>
      <c r="EGX72" s="481"/>
      <c r="EGY72" s="481"/>
      <c r="EGZ72" s="481"/>
      <c r="EHA72" s="481"/>
      <c r="EHB72" s="481"/>
      <c r="EHC72" s="481"/>
      <c r="EHD72" s="481"/>
      <c r="EHE72" s="481"/>
      <c r="EHF72" s="481"/>
      <c r="EHG72" s="481"/>
      <c r="EHH72" s="481"/>
      <c r="EHI72" s="481"/>
      <c r="EHJ72" s="481"/>
      <c r="EHK72" s="481"/>
      <c r="EHL72" s="481"/>
      <c r="EHM72" s="481"/>
      <c r="EHN72" s="481"/>
      <c r="EHO72" s="481"/>
      <c r="EHP72" s="481"/>
      <c r="EHQ72" s="481"/>
      <c r="EHR72" s="481"/>
      <c r="EHS72" s="481"/>
      <c r="EHT72" s="481"/>
      <c r="EHU72" s="481"/>
      <c r="EHV72" s="481"/>
      <c r="EHW72" s="481"/>
      <c r="EHX72" s="481"/>
      <c r="EHY72" s="481"/>
      <c r="EHZ72" s="481"/>
      <c r="EIA72" s="481"/>
      <c r="EIB72" s="481"/>
      <c r="EIC72" s="481"/>
      <c r="EID72" s="481"/>
      <c r="EIE72" s="481"/>
      <c r="EIF72" s="481"/>
      <c r="EIG72" s="481"/>
      <c r="EIH72" s="481"/>
      <c r="EII72" s="481"/>
      <c r="EIJ72" s="481"/>
      <c r="EIK72" s="481"/>
      <c r="EIL72" s="481"/>
      <c r="EIM72" s="481"/>
      <c r="EIN72" s="481"/>
      <c r="EIO72" s="481"/>
      <c r="EIP72" s="481"/>
      <c r="EIQ72" s="481"/>
      <c r="EIR72" s="481"/>
      <c r="EIS72" s="481"/>
      <c r="EIT72" s="481"/>
      <c r="EIU72" s="481"/>
      <c r="EIV72" s="481"/>
      <c r="EIW72" s="481"/>
      <c r="EIX72" s="481"/>
      <c r="EIY72" s="481"/>
      <c r="EIZ72" s="481"/>
      <c r="EJA72" s="481"/>
      <c r="EJB72" s="481"/>
      <c r="EJC72" s="481"/>
      <c r="EJD72" s="481"/>
      <c r="EJE72" s="481"/>
      <c r="EJF72" s="481"/>
      <c r="EJG72" s="481"/>
      <c r="EJH72" s="481"/>
      <c r="EJI72" s="481"/>
      <c r="EJJ72" s="481"/>
      <c r="EJK72" s="481"/>
      <c r="EJL72" s="481"/>
      <c r="EJM72" s="481"/>
      <c r="EJN72" s="481"/>
      <c r="EJO72" s="481"/>
      <c r="EJP72" s="481"/>
      <c r="EJQ72" s="481"/>
      <c r="EJR72" s="481"/>
      <c r="EJS72" s="481"/>
      <c r="EJT72" s="481"/>
      <c r="EJU72" s="481"/>
      <c r="EJV72" s="481"/>
      <c r="EJW72" s="481"/>
      <c r="EJX72" s="481"/>
      <c r="EJY72" s="481"/>
      <c r="EJZ72" s="481"/>
      <c r="EKA72" s="481"/>
      <c r="EKB72" s="481"/>
      <c r="EKC72" s="481"/>
      <c r="EKD72" s="481"/>
      <c r="EKE72" s="481"/>
      <c r="EKF72" s="481"/>
      <c r="EKG72" s="481"/>
      <c r="EKH72" s="481"/>
      <c r="EKI72" s="481"/>
      <c r="EKJ72" s="481"/>
      <c r="EKK72" s="481"/>
      <c r="EKL72" s="481"/>
      <c r="EKM72" s="481"/>
      <c r="EKN72" s="481"/>
      <c r="EKO72" s="481"/>
      <c r="EKP72" s="481"/>
      <c r="EKQ72" s="481"/>
      <c r="EKR72" s="481"/>
      <c r="EKS72" s="481"/>
      <c r="EKT72" s="481"/>
      <c r="EKU72" s="481"/>
      <c r="EKV72" s="481"/>
      <c r="EKW72" s="481"/>
      <c r="EKX72" s="481"/>
      <c r="EKY72" s="481"/>
      <c r="EKZ72" s="481"/>
      <c r="ELA72" s="481"/>
      <c r="ELB72" s="481"/>
      <c r="ELC72" s="481"/>
      <c r="ELD72" s="481"/>
      <c r="ELE72" s="481"/>
      <c r="ELF72" s="481"/>
      <c r="ELG72" s="481"/>
      <c r="ELH72" s="481"/>
      <c r="ELI72" s="481"/>
      <c r="ELJ72" s="481"/>
      <c r="ELK72" s="481"/>
      <c r="ELL72" s="481"/>
      <c r="ELM72" s="481"/>
      <c r="ELN72" s="481"/>
      <c r="ELO72" s="481"/>
      <c r="ELP72" s="481"/>
      <c r="ELQ72" s="481"/>
      <c r="ELR72" s="481"/>
      <c r="ELS72" s="481"/>
      <c r="ELT72" s="481"/>
      <c r="ELU72" s="481"/>
      <c r="ELV72" s="481"/>
      <c r="ELW72" s="481"/>
      <c r="ELX72" s="481"/>
      <c r="ELY72" s="481"/>
      <c r="ELZ72" s="481"/>
      <c r="EMA72" s="481"/>
      <c r="EMB72" s="481"/>
      <c r="EMC72" s="481"/>
      <c r="EMD72" s="481"/>
      <c r="EME72" s="481"/>
      <c r="EMF72" s="481"/>
      <c r="EMG72" s="481"/>
      <c r="EMH72" s="481"/>
      <c r="EMI72" s="481"/>
      <c r="EMJ72" s="481"/>
      <c r="EMK72" s="481"/>
      <c r="EML72" s="481"/>
      <c r="EMM72" s="481"/>
      <c r="EMN72" s="481"/>
      <c r="EMO72" s="481"/>
      <c r="EMP72" s="481"/>
      <c r="EMQ72" s="481"/>
      <c r="EMR72" s="481"/>
      <c r="EMS72" s="481"/>
      <c r="EMT72" s="481"/>
      <c r="EMU72" s="481"/>
      <c r="EMV72" s="481"/>
      <c r="EMW72" s="481"/>
      <c r="EMX72" s="481"/>
      <c r="EMY72" s="481"/>
      <c r="EMZ72" s="481"/>
      <c r="ENA72" s="481"/>
      <c r="ENB72" s="481"/>
      <c r="ENC72" s="481"/>
      <c r="END72" s="481"/>
      <c r="ENE72" s="481"/>
      <c r="ENF72" s="481"/>
      <c r="ENG72" s="481"/>
      <c r="ENH72" s="481"/>
      <c r="ENI72" s="481"/>
      <c r="ENJ72" s="481"/>
      <c r="ENK72" s="481"/>
      <c r="ENL72" s="481"/>
      <c r="ENM72" s="481"/>
      <c r="ENN72" s="481"/>
      <c r="ENO72" s="481"/>
      <c r="ENP72" s="481"/>
      <c r="ENQ72" s="481"/>
      <c r="ENR72" s="481"/>
      <c r="ENS72" s="481"/>
      <c r="ENT72" s="481"/>
      <c r="ENU72" s="481"/>
      <c r="ENV72" s="481"/>
      <c r="ENW72" s="481"/>
      <c r="ENX72" s="481"/>
      <c r="ENY72" s="481"/>
      <c r="ENZ72" s="481"/>
      <c r="EOA72" s="481"/>
      <c r="EOB72" s="481"/>
      <c r="EOC72" s="481"/>
      <c r="EOD72" s="481"/>
      <c r="EOE72" s="481"/>
      <c r="EOF72" s="481"/>
      <c r="EOG72" s="481"/>
      <c r="EOH72" s="481"/>
      <c r="EOI72" s="481"/>
      <c r="EOJ72" s="481"/>
      <c r="EOK72" s="481"/>
      <c r="EOL72" s="481"/>
      <c r="EOM72" s="481"/>
      <c r="EON72" s="481"/>
      <c r="EOO72" s="481"/>
      <c r="EOP72" s="481"/>
      <c r="EOQ72" s="481"/>
      <c r="EOR72" s="481"/>
      <c r="EOS72" s="481"/>
      <c r="EOT72" s="481"/>
      <c r="EOU72" s="481"/>
      <c r="EOV72" s="481"/>
      <c r="EOW72" s="481"/>
      <c r="EOX72" s="481"/>
      <c r="EOY72" s="481"/>
      <c r="EOZ72" s="481"/>
      <c r="EPA72" s="481"/>
      <c r="EPB72" s="481"/>
      <c r="EPC72" s="481"/>
      <c r="EPD72" s="481"/>
      <c r="EPE72" s="481"/>
      <c r="EPF72" s="481"/>
      <c r="EPG72" s="481"/>
      <c r="EPH72" s="481"/>
      <c r="EPI72" s="481"/>
      <c r="EPJ72" s="481"/>
      <c r="EPK72" s="481"/>
      <c r="EPL72" s="481"/>
      <c r="EPM72" s="481"/>
      <c r="EPN72" s="481"/>
      <c r="EPO72" s="481"/>
      <c r="EPP72" s="481"/>
      <c r="EPQ72" s="481"/>
      <c r="EPR72" s="481"/>
      <c r="EPS72" s="481"/>
      <c r="EPT72" s="481"/>
      <c r="EPU72" s="481"/>
      <c r="EPV72" s="481"/>
      <c r="EPW72" s="481"/>
      <c r="EPX72" s="481"/>
      <c r="EPY72" s="481"/>
      <c r="EPZ72" s="481"/>
      <c r="EQA72" s="481"/>
      <c r="EQB72" s="481"/>
      <c r="EQC72" s="481"/>
      <c r="EQD72" s="481"/>
      <c r="EQE72" s="481"/>
      <c r="EQF72" s="481"/>
      <c r="EQG72" s="481"/>
      <c r="EQH72" s="481"/>
      <c r="EQI72" s="481"/>
      <c r="EQJ72" s="481"/>
      <c r="EQK72" s="481"/>
      <c r="EQL72" s="481"/>
      <c r="EQM72" s="481"/>
      <c r="EQN72" s="481"/>
      <c r="EQO72" s="481"/>
      <c r="EQP72" s="481"/>
      <c r="EQQ72" s="481"/>
      <c r="EQR72" s="481"/>
      <c r="EQS72" s="481"/>
      <c r="EQT72" s="481"/>
      <c r="EQU72" s="481"/>
      <c r="EQV72" s="481"/>
      <c r="EQW72" s="481"/>
      <c r="EQX72" s="481"/>
      <c r="EQY72" s="481"/>
      <c r="EQZ72" s="481"/>
      <c r="ERA72" s="481"/>
      <c r="ERB72" s="481"/>
      <c r="ERC72" s="481"/>
      <c r="ERD72" s="481"/>
      <c r="ERE72" s="481"/>
      <c r="ERF72" s="481"/>
      <c r="ERG72" s="481"/>
      <c r="ERH72" s="481"/>
      <c r="ERI72" s="481"/>
      <c r="ERJ72" s="481"/>
      <c r="ERK72" s="481"/>
      <c r="ERL72" s="481"/>
      <c r="ERM72" s="481"/>
      <c r="ERN72" s="481"/>
      <c r="ERO72" s="481"/>
      <c r="ERP72" s="481"/>
      <c r="ERQ72" s="481"/>
      <c r="ERR72" s="481"/>
      <c r="ERS72" s="481"/>
      <c r="ERT72" s="481"/>
      <c r="ERU72" s="481"/>
      <c r="ERV72" s="481"/>
      <c r="ERW72" s="481"/>
      <c r="ERX72" s="481"/>
      <c r="ERY72" s="481"/>
      <c r="ERZ72" s="481"/>
      <c r="ESA72" s="481"/>
      <c r="ESB72" s="481"/>
      <c r="ESC72" s="481"/>
      <c r="ESD72" s="481"/>
      <c r="ESE72" s="481"/>
      <c r="ESF72" s="481"/>
      <c r="ESG72" s="481"/>
      <c r="ESH72" s="481"/>
      <c r="ESI72" s="481"/>
      <c r="ESJ72" s="481"/>
      <c r="ESK72" s="481"/>
      <c r="ESL72" s="481"/>
      <c r="ESM72" s="481"/>
      <c r="ESN72" s="481"/>
      <c r="ESO72" s="481"/>
      <c r="ESP72" s="481"/>
      <c r="ESQ72" s="481"/>
      <c r="ESR72" s="481"/>
      <c r="ESS72" s="481"/>
      <c r="EST72" s="481"/>
      <c r="ESU72" s="481"/>
      <c r="ESV72" s="481"/>
      <c r="ESW72" s="481"/>
      <c r="ESX72" s="481"/>
      <c r="ESY72" s="481"/>
      <c r="ESZ72" s="481"/>
      <c r="ETA72" s="481"/>
      <c r="ETB72" s="481"/>
      <c r="ETC72" s="481"/>
      <c r="ETD72" s="481"/>
      <c r="ETE72" s="481"/>
      <c r="ETF72" s="481"/>
      <c r="ETG72" s="481"/>
      <c r="ETH72" s="481"/>
      <c r="ETI72" s="481"/>
      <c r="ETJ72" s="481"/>
      <c r="ETK72" s="481"/>
      <c r="ETL72" s="481"/>
      <c r="ETM72" s="481"/>
      <c r="ETN72" s="481"/>
      <c r="ETO72" s="481"/>
      <c r="ETP72" s="481"/>
      <c r="ETQ72" s="481"/>
      <c r="ETR72" s="481"/>
      <c r="ETS72" s="481"/>
      <c r="ETT72" s="481"/>
      <c r="ETU72" s="481"/>
      <c r="ETV72" s="481"/>
      <c r="ETW72" s="481"/>
      <c r="ETX72" s="481"/>
      <c r="ETY72" s="481"/>
      <c r="ETZ72" s="481"/>
      <c r="EUA72" s="481"/>
      <c r="EUB72" s="481"/>
      <c r="EUC72" s="481"/>
      <c r="EUD72" s="481"/>
      <c r="EUE72" s="481"/>
      <c r="EUF72" s="481"/>
      <c r="EUG72" s="481"/>
      <c r="EUH72" s="481"/>
      <c r="EUI72" s="481"/>
      <c r="EUJ72" s="481"/>
      <c r="EUK72" s="481"/>
      <c r="EUL72" s="481"/>
      <c r="EUM72" s="481"/>
      <c r="EUN72" s="481"/>
      <c r="EUO72" s="481"/>
      <c r="EUP72" s="481"/>
      <c r="EUQ72" s="481"/>
      <c r="EUR72" s="481"/>
      <c r="EUS72" s="481"/>
      <c r="EUT72" s="481"/>
      <c r="EUU72" s="481"/>
      <c r="EUV72" s="481"/>
      <c r="EUW72" s="481"/>
      <c r="EUX72" s="481"/>
      <c r="EUY72" s="481"/>
      <c r="EUZ72" s="481"/>
      <c r="EVA72" s="481"/>
      <c r="EVB72" s="481"/>
      <c r="EVC72" s="481"/>
      <c r="EVD72" s="481"/>
      <c r="EVE72" s="481"/>
      <c r="EVF72" s="481"/>
      <c r="EVG72" s="481"/>
      <c r="EVH72" s="481"/>
      <c r="EVI72" s="481"/>
      <c r="EVJ72" s="481"/>
      <c r="EVK72" s="481"/>
      <c r="EVL72" s="481"/>
      <c r="EVM72" s="481"/>
      <c r="EVN72" s="481"/>
      <c r="EVO72" s="481"/>
      <c r="EVP72" s="481"/>
      <c r="EVQ72" s="481"/>
      <c r="EVR72" s="481"/>
      <c r="EVS72" s="481"/>
      <c r="EVT72" s="481"/>
      <c r="EVU72" s="481"/>
      <c r="EVV72" s="481"/>
      <c r="EVW72" s="481"/>
      <c r="EVX72" s="481"/>
      <c r="EVY72" s="481"/>
      <c r="EVZ72" s="481"/>
      <c r="EWA72" s="481"/>
      <c r="EWB72" s="481"/>
      <c r="EWC72" s="481"/>
      <c r="EWD72" s="481"/>
      <c r="EWE72" s="481"/>
      <c r="EWF72" s="481"/>
      <c r="EWG72" s="481"/>
      <c r="EWH72" s="481"/>
      <c r="EWI72" s="481"/>
      <c r="EWJ72" s="481"/>
      <c r="EWK72" s="481"/>
      <c r="EWL72" s="481"/>
      <c r="EWM72" s="481"/>
      <c r="EWN72" s="481"/>
      <c r="EWO72" s="481"/>
      <c r="EWP72" s="481"/>
      <c r="EWQ72" s="481"/>
      <c r="EWR72" s="481"/>
      <c r="EWS72" s="481"/>
      <c r="EWT72" s="481"/>
      <c r="EWU72" s="481"/>
      <c r="EWV72" s="481"/>
      <c r="EWW72" s="481"/>
      <c r="EWX72" s="481"/>
      <c r="EWY72" s="481"/>
      <c r="EWZ72" s="481"/>
      <c r="EXA72" s="481"/>
      <c r="EXB72" s="481"/>
      <c r="EXC72" s="481"/>
      <c r="EXD72" s="481"/>
      <c r="EXE72" s="481"/>
      <c r="EXF72" s="481"/>
      <c r="EXG72" s="481"/>
      <c r="EXH72" s="481"/>
      <c r="EXI72" s="481"/>
      <c r="EXJ72" s="481"/>
      <c r="EXK72" s="481"/>
      <c r="EXL72" s="481"/>
      <c r="EXM72" s="481"/>
      <c r="EXN72" s="481"/>
      <c r="EXO72" s="481"/>
      <c r="EXP72" s="481"/>
      <c r="EXQ72" s="481"/>
      <c r="EXR72" s="481"/>
      <c r="EXS72" s="481"/>
      <c r="EXT72" s="481"/>
      <c r="EXU72" s="481"/>
      <c r="EXV72" s="481"/>
      <c r="EXW72" s="481"/>
      <c r="EXX72" s="481"/>
      <c r="EXY72" s="481"/>
      <c r="EXZ72" s="481"/>
      <c r="EYA72" s="481"/>
      <c r="EYB72" s="481"/>
      <c r="EYC72" s="481"/>
      <c r="EYD72" s="481"/>
      <c r="EYE72" s="481"/>
      <c r="EYF72" s="481"/>
      <c r="EYG72" s="481"/>
      <c r="EYH72" s="481"/>
      <c r="EYI72" s="481"/>
      <c r="EYJ72" s="481"/>
      <c r="EYK72" s="481"/>
      <c r="EYL72" s="481"/>
      <c r="EYM72" s="481"/>
      <c r="EYN72" s="481"/>
      <c r="EYO72" s="481"/>
      <c r="EYP72" s="481"/>
      <c r="EYQ72" s="481"/>
      <c r="EYR72" s="481"/>
      <c r="EYS72" s="481"/>
      <c r="EYT72" s="481"/>
      <c r="EYU72" s="481"/>
      <c r="EYV72" s="481"/>
      <c r="EYW72" s="481"/>
      <c r="EYX72" s="481"/>
      <c r="EYY72" s="481"/>
      <c r="EYZ72" s="481"/>
      <c r="EZA72" s="481"/>
      <c r="EZB72" s="481"/>
      <c r="EZC72" s="481"/>
      <c r="EZD72" s="481"/>
      <c r="EZE72" s="481"/>
      <c r="EZF72" s="481"/>
      <c r="EZG72" s="481"/>
      <c r="EZH72" s="481"/>
      <c r="EZI72" s="481"/>
      <c r="EZJ72" s="481"/>
      <c r="EZK72" s="481"/>
      <c r="EZL72" s="481"/>
      <c r="EZM72" s="481"/>
      <c r="EZN72" s="481"/>
      <c r="EZO72" s="481"/>
      <c r="EZP72" s="481"/>
      <c r="EZQ72" s="481"/>
      <c r="EZR72" s="481"/>
      <c r="EZS72" s="481"/>
      <c r="EZT72" s="481"/>
      <c r="EZU72" s="481"/>
      <c r="EZV72" s="481"/>
      <c r="EZW72" s="481"/>
      <c r="EZX72" s="481"/>
      <c r="EZY72" s="481"/>
      <c r="EZZ72" s="481"/>
      <c r="FAA72" s="481"/>
      <c r="FAB72" s="481"/>
      <c r="FAC72" s="481"/>
      <c r="FAD72" s="481"/>
      <c r="FAE72" s="481"/>
      <c r="FAF72" s="481"/>
      <c r="FAG72" s="481"/>
      <c r="FAH72" s="481"/>
      <c r="FAI72" s="481"/>
      <c r="FAJ72" s="481"/>
      <c r="FAK72" s="481"/>
      <c r="FAL72" s="481"/>
      <c r="FAM72" s="481"/>
      <c r="FAN72" s="481"/>
      <c r="FAO72" s="481"/>
      <c r="FAP72" s="481"/>
      <c r="FAQ72" s="481"/>
      <c r="FAR72" s="481"/>
      <c r="FAS72" s="481"/>
      <c r="FAT72" s="481"/>
      <c r="FAU72" s="481"/>
      <c r="FAV72" s="481"/>
      <c r="FAW72" s="481"/>
      <c r="FAX72" s="481"/>
      <c r="FAY72" s="481"/>
      <c r="FAZ72" s="481"/>
      <c r="FBA72" s="481"/>
      <c r="FBB72" s="481"/>
      <c r="FBC72" s="481"/>
      <c r="FBD72" s="481"/>
      <c r="FBE72" s="481"/>
      <c r="FBF72" s="481"/>
      <c r="FBG72" s="481"/>
      <c r="FBH72" s="481"/>
      <c r="FBI72" s="481"/>
      <c r="FBJ72" s="481"/>
      <c r="FBK72" s="481"/>
      <c r="FBL72" s="481"/>
      <c r="FBM72" s="481"/>
      <c r="FBN72" s="481"/>
      <c r="FBO72" s="481"/>
      <c r="FBP72" s="481"/>
      <c r="FBQ72" s="481"/>
      <c r="FBR72" s="481"/>
      <c r="FBS72" s="481"/>
      <c r="FBT72" s="481"/>
      <c r="FBU72" s="481"/>
      <c r="FBV72" s="481"/>
      <c r="FBW72" s="481"/>
      <c r="FBX72" s="481"/>
      <c r="FBY72" s="481"/>
      <c r="FBZ72" s="481"/>
      <c r="FCA72" s="481"/>
      <c r="FCB72" s="481"/>
      <c r="FCC72" s="481"/>
      <c r="FCD72" s="481"/>
      <c r="FCE72" s="481"/>
      <c r="FCF72" s="481"/>
      <c r="FCG72" s="481"/>
      <c r="FCH72" s="481"/>
      <c r="FCI72" s="481"/>
      <c r="FCJ72" s="481"/>
      <c r="FCK72" s="481"/>
      <c r="FCL72" s="481"/>
      <c r="FCM72" s="481"/>
      <c r="FCN72" s="481"/>
      <c r="FCO72" s="481"/>
      <c r="FCP72" s="481"/>
      <c r="FCQ72" s="481"/>
      <c r="FCR72" s="481"/>
      <c r="FCS72" s="481"/>
      <c r="FCT72" s="481"/>
      <c r="FCU72" s="481"/>
      <c r="FCV72" s="481"/>
      <c r="FCW72" s="481"/>
      <c r="FCX72" s="481"/>
      <c r="FCY72" s="481"/>
      <c r="FCZ72" s="481"/>
      <c r="FDA72" s="481"/>
      <c r="FDB72" s="481"/>
      <c r="FDC72" s="481"/>
      <c r="FDD72" s="481"/>
      <c r="FDE72" s="481"/>
      <c r="FDF72" s="481"/>
      <c r="FDG72" s="481"/>
      <c r="FDH72" s="481"/>
      <c r="FDI72" s="481"/>
      <c r="FDJ72" s="481"/>
      <c r="FDK72" s="481"/>
      <c r="FDL72" s="481"/>
      <c r="FDM72" s="481"/>
      <c r="FDN72" s="481"/>
      <c r="FDO72" s="481"/>
      <c r="FDP72" s="481"/>
      <c r="FDQ72" s="481"/>
      <c r="FDR72" s="481"/>
      <c r="FDS72" s="481"/>
      <c r="FDT72" s="481"/>
      <c r="FDU72" s="481"/>
      <c r="FDV72" s="481"/>
      <c r="FDW72" s="481"/>
      <c r="FDX72" s="481"/>
      <c r="FDY72" s="481"/>
      <c r="FDZ72" s="481"/>
      <c r="FEA72" s="481"/>
      <c r="FEB72" s="481"/>
      <c r="FEC72" s="481"/>
      <c r="FED72" s="481"/>
      <c r="FEE72" s="481"/>
      <c r="FEF72" s="481"/>
      <c r="FEG72" s="481"/>
      <c r="FEH72" s="481"/>
      <c r="FEI72" s="481"/>
      <c r="FEJ72" s="481"/>
      <c r="FEK72" s="481"/>
      <c r="FEL72" s="481"/>
      <c r="FEM72" s="481"/>
      <c r="FEN72" s="481"/>
      <c r="FEO72" s="481"/>
      <c r="FEP72" s="481"/>
      <c r="FEQ72" s="481"/>
      <c r="FER72" s="481"/>
      <c r="FES72" s="481"/>
      <c r="FET72" s="481"/>
      <c r="FEU72" s="481"/>
      <c r="FEV72" s="481"/>
      <c r="FEW72" s="481"/>
      <c r="FEX72" s="481"/>
      <c r="FEY72" s="481"/>
      <c r="FEZ72" s="481"/>
      <c r="FFA72" s="481"/>
      <c r="FFB72" s="481"/>
      <c r="FFC72" s="481"/>
      <c r="FFD72" s="481"/>
      <c r="FFE72" s="481"/>
      <c r="FFF72" s="481"/>
      <c r="FFG72" s="481"/>
      <c r="FFH72" s="481"/>
      <c r="FFI72" s="481"/>
      <c r="FFJ72" s="481"/>
      <c r="FFK72" s="481"/>
      <c r="FFL72" s="481"/>
      <c r="FFM72" s="481"/>
      <c r="FFN72" s="481"/>
      <c r="FFO72" s="481"/>
      <c r="FFP72" s="481"/>
      <c r="FFQ72" s="481"/>
      <c r="FFR72" s="481"/>
      <c r="FFS72" s="481"/>
      <c r="FFT72" s="481"/>
      <c r="FFU72" s="481"/>
      <c r="FFV72" s="481"/>
      <c r="FFW72" s="481"/>
      <c r="FFX72" s="481"/>
      <c r="FFY72" s="481"/>
      <c r="FFZ72" s="481"/>
      <c r="FGA72" s="481"/>
      <c r="FGB72" s="481"/>
      <c r="FGC72" s="481"/>
      <c r="FGD72" s="481"/>
      <c r="FGE72" s="481"/>
      <c r="FGF72" s="481"/>
      <c r="FGG72" s="481"/>
      <c r="FGH72" s="481"/>
      <c r="FGI72" s="481"/>
      <c r="FGJ72" s="481"/>
      <c r="FGK72" s="481"/>
      <c r="FGL72" s="481"/>
      <c r="FGM72" s="481"/>
      <c r="FGN72" s="481"/>
      <c r="FGO72" s="481"/>
      <c r="FGP72" s="481"/>
      <c r="FGQ72" s="481"/>
      <c r="FGR72" s="481"/>
      <c r="FGS72" s="481"/>
      <c r="FGT72" s="481"/>
      <c r="FGU72" s="481"/>
      <c r="FGV72" s="481"/>
      <c r="FGW72" s="481"/>
      <c r="FGX72" s="481"/>
      <c r="FGY72" s="481"/>
      <c r="FGZ72" s="481"/>
      <c r="FHA72" s="481"/>
      <c r="FHB72" s="481"/>
      <c r="FHC72" s="481"/>
      <c r="FHD72" s="481"/>
      <c r="FHE72" s="481"/>
      <c r="FHF72" s="481"/>
      <c r="FHG72" s="481"/>
      <c r="FHH72" s="481"/>
      <c r="FHI72" s="481"/>
      <c r="FHJ72" s="481"/>
      <c r="FHK72" s="481"/>
      <c r="FHL72" s="481"/>
      <c r="FHM72" s="481"/>
      <c r="FHN72" s="481"/>
      <c r="FHO72" s="481"/>
      <c r="FHP72" s="481"/>
      <c r="FHQ72" s="481"/>
      <c r="FHR72" s="481"/>
      <c r="FHS72" s="481"/>
      <c r="FHT72" s="481"/>
      <c r="FHU72" s="481"/>
      <c r="FHV72" s="481"/>
      <c r="FHW72" s="481"/>
      <c r="FHX72" s="481"/>
      <c r="FHY72" s="481"/>
      <c r="FHZ72" s="481"/>
      <c r="FIA72" s="481"/>
      <c r="FIB72" s="481"/>
      <c r="FIC72" s="481"/>
      <c r="FID72" s="481"/>
      <c r="FIE72" s="481"/>
      <c r="FIF72" s="481"/>
      <c r="FIG72" s="481"/>
      <c r="FIH72" s="481"/>
      <c r="FII72" s="481"/>
      <c r="FIJ72" s="481"/>
      <c r="FIK72" s="481"/>
      <c r="FIL72" s="481"/>
      <c r="FIM72" s="481"/>
      <c r="FIN72" s="481"/>
      <c r="FIO72" s="481"/>
      <c r="FIP72" s="481"/>
      <c r="FIQ72" s="481"/>
      <c r="FIR72" s="481"/>
      <c r="FIS72" s="481"/>
      <c r="FIT72" s="481"/>
      <c r="FIU72" s="481"/>
      <c r="FIV72" s="481"/>
      <c r="FIW72" s="481"/>
      <c r="FIX72" s="481"/>
      <c r="FIY72" s="481"/>
      <c r="FIZ72" s="481"/>
      <c r="FJA72" s="481"/>
      <c r="FJB72" s="481"/>
      <c r="FJC72" s="481"/>
      <c r="FJD72" s="481"/>
      <c r="FJE72" s="481"/>
      <c r="FJF72" s="481"/>
      <c r="FJG72" s="481"/>
      <c r="FJH72" s="481"/>
      <c r="FJI72" s="481"/>
      <c r="FJJ72" s="481"/>
      <c r="FJK72" s="481"/>
      <c r="FJL72" s="481"/>
      <c r="FJM72" s="481"/>
      <c r="FJN72" s="481"/>
      <c r="FJO72" s="481"/>
      <c r="FJP72" s="481"/>
      <c r="FJQ72" s="481"/>
      <c r="FJR72" s="481"/>
      <c r="FJS72" s="481"/>
      <c r="FJT72" s="481"/>
      <c r="FJU72" s="481"/>
      <c r="FJV72" s="481"/>
      <c r="FJW72" s="481"/>
      <c r="FJX72" s="481"/>
      <c r="FJY72" s="481"/>
      <c r="FJZ72" s="481"/>
      <c r="FKA72" s="481"/>
      <c r="FKB72" s="481"/>
      <c r="FKC72" s="481"/>
      <c r="FKD72" s="481"/>
      <c r="FKE72" s="481"/>
      <c r="FKF72" s="481"/>
      <c r="FKG72" s="481"/>
      <c r="FKH72" s="481"/>
      <c r="FKI72" s="481"/>
      <c r="FKJ72" s="481"/>
      <c r="FKK72" s="481"/>
      <c r="FKL72" s="481"/>
      <c r="FKM72" s="481"/>
      <c r="FKN72" s="481"/>
      <c r="FKO72" s="481"/>
      <c r="FKP72" s="481"/>
      <c r="FKQ72" s="481"/>
      <c r="FKR72" s="481"/>
      <c r="FKS72" s="481"/>
      <c r="FKT72" s="481"/>
      <c r="FKU72" s="481"/>
      <c r="FKV72" s="481"/>
      <c r="FKW72" s="481"/>
      <c r="FKX72" s="481"/>
      <c r="FKY72" s="481"/>
      <c r="FKZ72" s="481"/>
      <c r="FLA72" s="481"/>
      <c r="FLB72" s="481"/>
      <c r="FLC72" s="481"/>
      <c r="FLD72" s="481"/>
      <c r="FLE72" s="481"/>
      <c r="FLF72" s="481"/>
      <c r="FLG72" s="481"/>
      <c r="FLH72" s="481"/>
      <c r="FLI72" s="481"/>
      <c r="FLJ72" s="481"/>
      <c r="FLK72" s="481"/>
      <c r="FLL72" s="481"/>
      <c r="FLM72" s="481"/>
      <c r="FLN72" s="481"/>
      <c r="FLO72" s="481"/>
      <c r="FLP72" s="481"/>
      <c r="FLQ72" s="481"/>
      <c r="FLR72" s="481"/>
      <c r="FLS72" s="481"/>
      <c r="FLT72" s="481"/>
      <c r="FLU72" s="481"/>
      <c r="FLV72" s="481"/>
      <c r="FLW72" s="481"/>
      <c r="FLX72" s="481"/>
      <c r="FLY72" s="481"/>
      <c r="FLZ72" s="481"/>
      <c r="FMA72" s="481"/>
      <c r="FMB72" s="481"/>
      <c r="FMC72" s="481"/>
      <c r="FMD72" s="481"/>
      <c r="FME72" s="481"/>
      <c r="FMF72" s="481"/>
      <c r="FMG72" s="481"/>
      <c r="FMH72" s="481"/>
      <c r="FMI72" s="481"/>
      <c r="FMJ72" s="481"/>
      <c r="FMK72" s="481"/>
      <c r="FML72" s="481"/>
      <c r="FMM72" s="481"/>
      <c r="FMN72" s="481"/>
      <c r="FMO72" s="481"/>
      <c r="FMP72" s="481"/>
      <c r="FMQ72" s="481"/>
      <c r="FMR72" s="481"/>
      <c r="FMS72" s="481"/>
      <c r="FMT72" s="481"/>
      <c r="FMU72" s="481"/>
      <c r="FMV72" s="481"/>
      <c r="FMW72" s="481"/>
      <c r="FMX72" s="481"/>
      <c r="FMY72" s="481"/>
      <c r="FMZ72" s="481"/>
      <c r="FNA72" s="481"/>
      <c r="FNB72" s="481"/>
      <c r="FNC72" s="481"/>
      <c r="FND72" s="481"/>
      <c r="FNE72" s="481"/>
      <c r="FNF72" s="481"/>
      <c r="FNG72" s="481"/>
      <c r="FNH72" s="481"/>
      <c r="FNI72" s="481"/>
      <c r="FNJ72" s="481"/>
      <c r="FNK72" s="481"/>
      <c r="FNL72" s="481"/>
      <c r="FNM72" s="481"/>
      <c r="FNN72" s="481"/>
      <c r="FNO72" s="481"/>
      <c r="FNP72" s="481"/>
      <c r="FNQ72" s="481"/>
      <c r="FNR72" s="481"/>
      <c r="FNS72" s="481"/>
      <c r="FNT72" s="481"/>
      <c r="FNU72" s="481"/>
      <c r="FNV72" s="481"/>
      <c r="FNW72" s="481"/>
      <c r="FNX72" s="481"/>
      <c r="FNY72" s="481"/>
      <c r="FNZ72" s="481"/>
      <c r="FOA72" s="481"/>
      <c r="FOB72" s="481"/>
      <c r="FOC72" s="481"/>
      <c r="FOD72" s="481"/>
      <c r="FOE72" s="481"/>
      <c r="FOF72" s="481"/>
      <c r="FOG72" s="481"/>
      <c r="FOH72" s="481"/>
      <c r="FOI72" s="481"/>
      <c r="FOJ72" s="481"/>
      <c r="FOK72" s="481"/>
      <c r="FOL72" s="481"/>
      <c r="FOM72" s="481"/>
      <c r="FON72" s="481"/>
      <c r="FOO72" s="481"/>
      <c r="FOP72" s="481"/>
      <c r="FOQ72" s="481"/>
      <c r="FOR72" s="481"/>
      <c r="FOS72" s="481"/>
      <c r="FOT72" s="481"/>
      <c r="FOU72" s="481"/>
      <c r="FOV72" s="481"/>
      <c r="FOW72" s="481"/>
      <c r="FOX72" s="481"/>
      <c r="FOY72" s="481"/>
      <c r="FOZ72" s="481"/>
      <c r="FPA72" s="481"/>
      <c r="FPB72" s="481"/>
      <c r="FPC72" s="481"/>
      <c r="FPD72" s="481"/>
      <c r="FPE72" s="481"/>
      <c r="FPF72" s="481"/>
      <c r="FPG72" s="481"/>
      <c r="FPH72" s="481"/>
      <c r="FPI72" s="481"/>
      <c r="FPJ72" s="481"/>
      <c r="FPK72" s="481"/>
      <c r="FPL72" s="481"/>
      <c r="FPM72" s="481"/>
      <c r="FPN72" s="481"/>
      <c r="FPO72" s="481"/>
      <c r="FPP72" s="481"/>
      <c r="FPQ72" s="481"/>
      <c r="FPR72" s="481"/>
      <c r="FPS72" s="481"/>
      <c r="FPT72" s="481"/>
      <c r="FPU72" s="481"/>
      <c r="FPV72" s="481"/>
      <c r="FPW72" s="481"/>
      <c r="FPX72" s="481"/>
      <c r="FPY72" s="481"/>
      <c r="FPZ72" s="481"/>
      <c r="FQA72" s="481"/>
      <c r="FQB72" s="481"/>
      <c r="FQC72" s="481"/>
      <c r="FQD72" s="481"/>
      <c r="FQE72" s="481"/>
      <c r="FQF72" s="481"/>
      <c r="FQG72" s="481"/>
      <c r="FQH72" s="481"/>
      <c r="FQI72" s="481"/>
      <c r="FQJ72" s="481"/>
      <c r="FQK72" s="481"/>
      <c r="FQL72" s="481"/>
      <c r="FQM72" s="481"/>
      <c r="FQN72" s="481"/>
      <c r="FQO72" s="481"/>
      <c r="FQP72" s="481"/>
      <c r="FQQ72" s="481"/>
      <c r="FQR72" s="481"/>
      <c r="FQS72" s="481"/>
      <c r="FQT72" s="481"/>
      <c r="FQU72" s="481"/>
      <c r="FQV72" s="481"/>
      <c r="FQW72" s="481"/>
      <c r="FQX72" s="481"/>
      <c r="FQY72" s="481"/>
      <c r="FQZ72" s="481"/>
      <c r="FRA72" s="481"/>
      <c r="FRB72" s="481"/>
      <c r="FRC72" s="481"/>
      <c r="FRD72" s="481"/>
      <c r="FRE72" s="481"/>
      <c r="FRF72" s="481"/>
      <c r="FRG72" s="481"/>
      <c r="FRH72" s="481"/>
      <c r="FRI72" s="481"/>
      <c r="FRJ72" s="481"/>
      <c r="FRK72" s="481"/>
      <c r="FRL72" s="481"/>
      <c r="FRM72" s="481"/>
      <c r="FRN72" s="481"/>
      <c r="FRO72" s="481"/>
      <c r="FRP72" s="481"/>
      <c r="FRQ72" s="481"/>
      <c r="FRR72" s="481"/>
      <c r="FRS72" s="481"/>
      <c r="FRT72" s="481"/>
      <c r="FRU72" s="481"/>
      <c r="FRV72" s="481"/>
      <c r="FRW72" s="481"/>
      <c r="FRX72" s="481"/>
      <c r="FRY72" s="481"/>
      <c r="FRZ72" s="481"/>
      <c r="FSA72" s="481"/>
      <c r="FSB72" s="481"/>
      <c r="FSC72" s="481"/>
      <c r="FSD72" s="481"/>
      <c r="FSE72" s="481"/>
      <c r="FSF72" s="481"/>
      <c r="FSG72" s="481"/>
      <c r="FSH72" s="481"/>
      <c r="FSI72" s="481"/>
      <c r="FSJ72" s="481"/>
      <c r="FSK72" s="481"/>
      <c r="FSL72" s="481"/>
      <c r="FSM72" s="481"/>
      <c r="FSN72" s="481"/>
      <c r="FSO72" s="481"/>
      <c r="FSP72" s="481"/>
      <c r="FSQ72" s="481"/>
      <c r="FSR72" s="481"/>
      <c r="FSS72" s="481"/>
      <c r="FST72" s="481"/>
      <c r="FSU72" s="481"/>
      <c r="FSV72" s="481"/>
      <c r="FSW72" s="481"/>
      <c r="FSX72" s="481"/>
      <c r="FSY72" s="481"/>
      <c r="FSZ72" s="481"/>
      <c r="FTA72" s="481"/>
      <c r="FTB72" s="481"/>
      <c r="FTC72" s="481"/>
      <c r="FTD72" s="481"/>
      <c r="FTE72" s="481"/>
      <c r="FTF72" s="481"/>
      <c r="FTG72" s="481"/>
      <c r="FTH72" s="481"/>
      <c r="FTI72" s="481"/>
      <c r="FTJ72" s="481"/>
      <c r="FTK72" s="481"/>
      <c r="FTL72" s="481"/>
      <c r="FTM72" s="481"/>
      <c r="FTN72" s="481"/>
      <c r="FTO72" s="481"/>
      <c r="FTP72" s="481"/>
      <c r="FTQ72" s="481"/>
      <c r="FTR72" s="481"/>
      <c r="FTS72" s="481"/>
      <c r="FTT72" s="481"/>
      <c r="FTU72" s="481"/>
      <c r="FTV72" s="481"/>
      <c r="FTW72" s="481"/>
      <c r="FTX72" s="481"/>
      <c r="FTY72" s="481"/>
      <c r="FTZ72" s="481"/>
      <c r="FUA72" s="481"/>
      <c r="FUB72" s="481"/>
      <c r="FUC72" s="481"/>
      <c r="FUD72" s="481"/>
      <c r="FUE72" s="481"/>
      <c r="FUF72" s="481"/>
      <c r="FUG72" s="481"/>
      <c r="FUH72" s="481"/>
      <c r="FUI72" s="481"/>
      <c r="FUJ72" s="481"/>
      <c r="FUK72" s="481"/>
      <c r="FUL72" s="481"/>
      <c r="FUM72" s="481"/>
      <c r="FUN72" s="481"/>
      <c r="FUO72" s="481"/>
      <c r="FUP72" s="481"/>
      <c r="FUQ72" s="481"/>
      <c r="FUR72" s="481"/>
      <c r="FUS72" s="481"/>
      <c r="FUT72" s="481"/>
      <c r="FUU72" s="481"/>
      <c r="FUV72" s="481"/>
      <c r="FUW72" s="481"/>
      <c r="FUX72" s="481"/>
      <c r="FUY72" s="481"/>
      <c r="FUZ72" s="481"/>
      <c r="FVA72" s="481"/>
      <c r="FVB72" s="481"/>
      <c r="FVC72" s="481"/>
      <c r="FVD72" s="481"/>
      <c r="FVE72" s="481"/>
      <c r="FVF72" s="481"/>
      <c r="FVG72" s="481"/>
      <c r="FVH72" s="481"/>
      <c r="FVI72" s="481"/>
      <c r="FVJ72" s="481"/>
      <c r="FVK72" s="481"/>
      <c r="FVL72" s="481"/>
      <c r="FVM72" s="481"/>
      <c r="FVN72" s="481"/>
      <c r="FVO72" s="481"/>
      <c r="FVP72" s="481"/>
      <c r="FVQ72" s="481"/>
      <c r="FVR72" s="481"/>
      <c r="FVS72" s="481"/>
      <c r="FVT72" s="481"/>
      <c r="FVU72" s="481"/>
      <c r="FVV72" s="481"/>
      <c r="FVW72" s="481"/>
      <c r="FVX72" s="481"/>
      <c r="FVY72" s="481"/>
      <c r="FVZ72" s="481"/>
      <c r="FWA72" s="481"/>
      <c r="FWB72" s="481"/>
      <c r="FWC72" s="481"/>
      <c r="FWD72" s="481"/>
      <c r="FWE72" s="481"/>
      <c r="FWF72" s="481"/>
      <c r="FWG72" s="481"/>
      <c r="FWH72" s="481"/>
      <c r="FWI72" s="481"/>
      <c r="FWJ72" s="481"/>
      <c r="FWK72" s="481"/>
      <c r="FWL72" s="481"/>
      <c r="FWM72" s="481"/>
      <c r="FWN72" s="481"/>
      <c r="FWO72" s="481"/>
      <c r="FWP72" s="481"/>
      <c r="FWQ72" s="481"/>
      <c r="FWR72" s="481"/>
      <c r="FWS72" s="481"/>
      <c r="FWT72" s="481"/>
      <c r="FWU72" s="481"/>
      <c r="FWV72" s="481"/>
      <c r="FWW72" s="481"/>
      <c r="FWX72" s="481"/>
      <c r="FWY72" s="481"/>
      <c r="FWZ72" s="481"/>
      <c r="FXA72" s="481"/>
      <c r="FXB72" s="481"/>
      <c r="FXC72" s="481"/>
      <c r="FXD72" s="481"/>
      <c r="FXE72" s="481"/>
      <c r="FXF72" s="481"/>
      <c r="FXG72" s="481"/>
      <c r="FXH72" s="481"/>
      <c r="FXI72" s="481"/>
      <c r="FXJ72" s="481"/>
      <c r="FXK72" s="481"/>
      <c r="FXL72" s="481"/>
      <c r="FXM72" s="481"/>
      <c r="FXN72" s="481"/>
      <c r="FXO72" s="481"/>
      <c r="FXP72" s="481"/>
      <c r="FXQ72" s="481"/>
      <c r="FXR72" s="481"/>
      <c r="FXS72" s="481"/>
      <c r="FXT72" s="481"/>
      <c r="FXU72" s="481"/>
      <c r="FXV72" s="481"/>
      <c r="FXW72" s="481"/>
      <c r="FXX72" s="481"/>
      <c r="FXY72" s="481"/>
      <c r="FXZ72" s="481"/>
      <c r="FYA72" s="481"/>
      <c r="FYB72" s="481"/>
      <c r="FYC72" s="481"/>
      <c r="FYD72" s="481"/>
      <c r="FYE72" s="481"/>
      <c r="FYF72" s="481"/>
      <c r="FYG72" s="481"/>
      <c r="FYH72" s="481"/>
      <c r="FYI72" s="481"/>
      <c r="FYJ72" s="481"/>
      <c r="FYK72" s="481"/>
      <c r="FYL72" s="481"/>
      <c r="FYM72" s="481"/>
      <c r="FYN72" s="481"/>
      <c r="FYO72" s="481"/>
      <c r="FYP72" s="481"/>
      <c r="FYQ72" s="481"/>
      <c r="FYR72" s="481"/>
      <c r="FYS72" s="481"/>
      <c r="FYT72" s="481"/>
      <c r="FYU72" s="481"/>
      <c r="FYV72" s="481"/>
      <c r="FYW72" s="481"/>
      <c r="FYX72" s="481"/>
      <c r="FYY72" s="481"/>
      <c r="FYZ72" s="481"/>
      <c r="FZA72" s="481"/>
      <c r="FZB72" s="481"/>
      <c r="FZC72" s="481"/>
      <c r="FZD72" s="481"/>
      <c r="FZE72" s="481"/>
      <c r="FZF72" s="481"/>
      <c r="FZG72" s="481"/>
      <c r="FZH72" s="481"/>
      <c r="FZI72" s="481"/>
      <c r="FZJ72" s="481"/>
      <c r="FZK72" s="481"/>
      <c r="FZL72" s="481"/>
      <c r="FZM72" s="481"/>
      <c r="FZN72" s="481"/>
      <c r="FZO72" s="481"/>
      <c r="FZP72" s="481"/>
      <c r="FZQ72" s="481"/>
      <c r="FZR72" s="481"/>
      <c r="FZS72" s="481"/>
      <c r="FZT72" s="481"/>
      <c r="FZU72" s="481"/>
      <c r="FZV72" s="481"/>
      <c r="FZW72" s="481"/>
      <c r="FZX72" s="481"/>
      <c r="FZY72" s="481"/>
      <c r="FZZ72" s="481"/>
      <c r="GAA72" s="481"/>
      <c r="GAB72" s="481"/>
      <c r="GAC72" s="481"/>
      <c r="GAD72" s="481"/>
      <c r="GAE72" s="481"/>
      <c r="GAF72" s="481"/>
      <c r="GAG72" s="481"/>
      <c r="GAH72" s="481"/>
      <c r="GAI72" s="481"/>
      <c r="GAJ72" s="481"/>
      <c r="GAK72" s="481"/>
      <c r="GAL72" s="481"/>
      <c r="GAM72" s="481"/>
      <c r="GAN72" s="481"/>
      <c r="GAO72" s="481"/>
      <c r="GAP72" s="481"/>
      <c r="GAQ72" s="481"/>
      <c r="GAR72" s="481"/>
      <c r="GAS72" s="481"/>
      <c r="GAT72" s="481"/>
      <c r="GAU72" s="481"/>
      <c r="GAV72" s="481"/>
      <c r="GAW72" s="481"/>
      <c r="GAX72" s="481"/>
      <c r="GAY72" s="481"/>
      <c r="GAZ72" s="481"/>
      <c r="GBA72" s="481"/>
      <c r="GBB72" s="481"/>
      <c r="GBC72" s="481"/>
      <c r="GBD72" s="481"/>
      <c r="GBE72" s="481"/>
      <c r="GBF72" s="481"/>
      <c r="GBG72" s="481"/>
      <c r="GBH72" s="481"/>
      <c r="GBI72" s="481"/>
      <c r="GBJ72" s="481"/>
      <c r="GBK72" s="481"/>
      <c r="GBL72" s="481"/>
      <c r="GBM72" s="481"/>
      <c r="GBN72" s="481"/>
      <c r="GBO72" s="481"/>
      <c r="GBP72" s="481"/>
      <c r="GBQ72" s="481"/>
      <c r="GBR72" s="481"/>
      <c r="GBS72" s="481"/>
      <c r="GBT72" s="481"/>
      <c r="GBU72" s="481"/>
      <c r="GBV72" s="481"/>
      <c r="GBW72" s="481"/>
      <c r="GBX72" s="481"/>
      <c r="GBY72" s="481"/>
      <c r="GBZ72" s="481"/>
      <c r="GCA72" s="481"/>
      <c r="GCB72" s="481"/>
      <c r="GCC72" s="481"/>
      <c r="GCD72" s="481"/>
      <c r="GCE72" s="481"/>
      <c r="GCF72" s="481"/>
      <c r="GCG72" s="481"/>
      <c r="GCH72" s="481"/>
      <c r="GCI72" s="481"/>
      <c r="GCJ72" s="481"/>
      <c r="GCK72" s="481"/>
      <c r="GCL72" s="481"/>
      <c r="GCM72" s="481"/>
      <c r="GCN72" s="481"/>
      <c r="GCO72" s="481"/>
      <c r="GCP72" s="481"/>
      <c r="GCQ72" s="481"/>
      <c r="GCR72" s="481"/>
      <c r="GCS72" s="481"/>
      <c r="GCT72" s="481"/>
      <c r="GCU72" s="481"/>
      <c r="GCV72" s="481"/>
      <c r="GCW72" s="481"/>
      <c r="GCX72" s="481"/>
      <c r="GCY72" s="481"/>
      <c r="GCZ72" s="481"/>
      <c r="GDA72" s="481"/>
      <c r="GDB72" s="481"/>
      <c r="GDC72" s="481"/>
      <c r="GDD72" s="481"/>
      <c r="GDE72" s="481"/>
      <c r="GDF72" s="481"/>
      <c r="GDG72" s="481"/>
      <c r="GDH72" s="481"/>
      <c r="GDI72" s="481"/>
      <c r="GDJ72" s="481"/>
      <c r="GDK72" s="481"/>
      <c r="GDL72" s="481"/>
      <c r="GDM72" s="481"/>
      <c r="GDN72" s="481"/>
      <c r="GDO72" s="481"/>
      <c r="GDP72" s="481"/>
      <c r="GDQ72" s="481"/>
      <c r="GDR72" s="481"/>
      <c r="GDS72" s="481"/>
      <c r="GDT72" s="481"/>
      <c r="GDU72" s="481"/>
      <c r="GDV72" s="481"/>
      <c r="GDW72" s="481"/>
      <c r="GDX72" s="481"/>
      <c r="GDY72" s="481"/>
      <c r="GDZ72" s="481"/>
      <c r="GEA72" s="481"/>
      <c r="GEB72" s="481"/>
      <c r="GEC72" s="481"/>
      <c r="GED72" s="481"/>
      <c r="GEE72" s="481"/>
      <c r="GEF72" s="481"/>
      <c r="GEG72" s="481"/>
      <c r="GEH72" s="481"/>
      <c r="GEI72" s="481"/>
      <c r="GEJ72" s="481"/>
      <c r="GEK72" s="481"/>
      <c r="GEL72" s="481"/>
      <c r="GEM72" s="481"/>
      <c r="GEN72" s="481"/>
      <c r="GEO72" s="481"/>
      <c r="GEP72" s="481"/>
      <c r="GEQ72" s="481"/>
      <c r="GER72" s="481"/>
      <c r="GES72" s="481"/>
      <c r="GET72" s="481"/>
      <c r="GEU72" s="481"/>
      <c r="GEV72" s="481"/>
      <c r="GEW72" s="481"/>
      <c r="GEX72" s="481"/>
      <c r="GEY72" s="481"/>
      <c r="GEZ72" s="481"/>
      <c r="GFA72" s="481"/>
      <c r="GFB72" s="481"/>
      <c r="GFC72" s="481"/>
      <c r="GFD72" s="481"/>
      <c r="GFE72" s="481"/>
      <c r="GFF72" s="481"/>
      <c r="GFG72" s="481"/>
      <c r="GFH72" s="481"/>
      <c r="GFI72" s="481"/>
      <c r="GFJ72" s="481"/>
      <c r="GFK72" s="481"/>
      <c r="GFL72" s="481"/>
      <c r="GFM72" s="481"/>
      <c r="GFN72" s="481"/>
      <c r="GFO72" s="481"/>
      <c r="GFP72" s="481"/>
      <c r="GFQ72" s="481"/>
      <c r="GFR72" s="481"/>
      <c r="GFS72" s="481"/>
      <c r="GFT72" s="481"/>
      <c r="GFU72" s="481"/>
      <c r="GFV72" s="481"/>
      <c r="GFW72" s="481"/>
      <c r="GFX72" s="481"/>
      <c r="GFY72" s="481"/>
      <c r="GFZ72" s="481"/>
      <c r="GGA72" s="481"/>
      <c r="GGB72" s="481"/>
      <c r="GGC72" s="481"/>
      <c r="GGD72" s="481"/>
      <c r="GGE72" s="481"/>
      <c r="GGF72" s="481"/>
      <c r="GGG72" s="481"/>
      <c r="GGH72" s="481"/>
      <c r="GGI72" s="481"/>
      <c r="GGJ72" s="481"/>
      <c r="GGK72" s="481"/>
      <c r="GGL72" s="481"/>
      <c r="GGM72" s="481"/>
      <c r="GGN72" s="481"/>
      <c r="GGO72" s="481"/>
      <c r="GGP72" s="481"/>
      <c r="GGQ72" s="481"/>
      <c r="GGR72" s="481"/>
      <c r="GGS72" s="481"/>
      <c r="GGT72" s="481"/>
      <c r="GGU72" s="481"/>
      <c r="GGV72" s="481"/>
      <c r="GGW72" s="481"/>
      <c r="GGX72" s="481"/>
      <c r="GGY72" s="481"/>
      <c r="GGZ72" s="481"/>
      <c r="GHA72" s="481"/>
      <c r="GHB72" s="481"/>
      <c r="GHC72" s="481"/>
      <c r="GHD72" s="481"/>
      <c r="GHE72" s="481"/>
      <c r="GHF72" s="481"/>
      <c r="GHG72" s="481"/>
      <c r="GHH72" s="481"/>
      <c r="GHI72" s="481"/>
      <c r="GHJ72" s="481"/>
      <c r="GHK72" s="481"/>
      <c r="GHL72" s="481"/>
      <c r="GHM72" s="481"/>
      <c r="GHN72" s="481"/>
      <c r="GHO72" s="481"/>
      <c r="GHP72" s="481"/>
      <c r="GHQ72" s="481"/>
      <c r="GHR72" s="481"/>
      <c r="GHS72" s="481"/>
      <c r="GHT72" s="481"/>
      <c r="GHU72" s="481"/>
      <c r="GHV72" s="481"/>
      <c r="GHW72" s="481"/>
      <c r="GHX72" s="481"/>
      <c r="GHY72" s="481"/>
      <c r="GHZ72" s="481"/>
      <c r="GIA72" s="481"/>
      <c r="GIB72" s="481"/>
      <c r="GIC72" s="481"/>
      <c r="GID72" s="481"/>
      <c r="GIE72" s="481"/>
      <c r="GIF72" s="481"/>
      <c r="GIG72" s="481"/>
      <c r="GIH72" s="481"/>
      <c r="GII72" s="481"/>
      <c r="GIJ72" s="481"/>
      <c r="GIK72" s="481"/>
      <c r="GIL72" s="481"/>
      <c r="GIM72" s="481"/>
      <c r="GIN72" s="481"/>
      <c r="GIO72" s="481"/>
      <c r="GIP72" s="481"/>
      <c r="GIQ72" s="481"/>
      <c r="GIR72" s="481"/>
      <c r="GIS72" s="481"/>
      <c r="GIT72" s="481"/>
      <c r="GIU72" s="481"/>
      <c r="GIV72" s="481"/>
      <c r="GIW72" s="481"/>
      <c r="GIX72" s="481"/>
      <c r="GIY72" s="481"/>
      <c r="GIZ72" s="481"/>
      <c r="GJA72" s="481"/>
      <c r="GJB72" s="481"/>
      <c r="GJC72" s="481"/>
      <c r="GJD72" s="481"/>
      <c r="GJE72" s="481"/>
      <c r="GJF72" s="481"/>
      <c r="GJG72" s="481"/>
      <c r="GJH72" s="481"/>
      <c r="GJI72" s="481"/>
      <c r="GJJ72" s="481"/>
      <c r="GJK72" s="481"/>
      <c r="GJL72" s="481"/>
      <c r="GJM72" s="481"/>
      <c r="GJN72" s="481"/>
      <c r="GJO72" s="481"/>
      <c r="GJP72" s="481"/>
      <c r="GJQ72" s="481"/>
      <c r="GJR72" s="481"/>
      <c r="GJS72" s="481"/>
      <c r="GJT72" s="481"/>
      <c r="GJU72" s="481"/>
      <c r="GJV72" s="481"/>
      <c r="GJW72" s="481"/>
      <c r="GJX72" s="481"/>
      <c r="GJY72" s="481"/>
      <c r="GJZ72" s="481"/>
      <c r="GKA72" s="481"/>
      <c r="GKB72" s="481"/>
      <c r="GKC72" s="481"/>
      <c r="GKD72" s="481"/>
      <c r="GKE72" s="481"/>
      <c r="GKF72" s="481"/>
      <c r="GKG72" s="481"/>
      <c r="GKH72" s="481"/>
      <c r="GKI72" s="481"/>
      <c r="GKJ72" s="481"/>
      <c r="GKK72" s="481"/>
      <c r="GKL72" s="481"/>
      <c r="GKM72" s="481"/>
      <c r="GKN72" s="481"/>
      <c r="GKO72" s="481"/>
      <c r="GKP72" s="481"/>
      <c r="GKQ72" s="481"/>
      <c r="GKR72" s="481"/>
      <c r="GKS72" s="481"/>
      <c r="GKT72" s="481"/>
      <c r="GKU72" s="481"/>
      <c r="GKV72" s="481"/>
      <c r="GKW72" s="481"/>
      <c r="GKX72" s="481"/>
      <c r="GKY72" s="481"/>
      <c r="GKZ72" s="481"/>
      <c r="GLA72" s="481"/>
      <c r="GLB72" s="481"/>
      <c r="GLC72" s="481"/>
      <c r="GLD72" s="481"/>
      <c r="GLE72" s="481"/>
      <c r="GLF72" s="481"/>
      <c r="GLG72" s="481"/>
      <c r="GLH72" s="481"/>
      <c r="GLI72" s="481"/>
      <c r="GLJ72" s="481"/>
      <c r="GLK72" s="481"/>
      <c r="GLL72" s="481"/>
      <c r="GLM72" s="481"/>
      <c r="GLN72" s="481"/>
      <c r="GLO72" s="481"/>
      <c r="GLP72" s="481"/>
      <c r="GLQ72" s="481"/>
      <c r="GLR72" s="481"/>
      <c r="GLS72" s="481"/>
      <c r="GLT72" s="481"/>
      <c r="GLU72" s="481"/>
      <c r="GLV72" s="481"/>
      <c r="GLW72" s="481"/>
      <c r="GLX72" s="481"/>
      <c r="GLY72" s="481"/>
      <c r="GLZ72" s="481"/>
      <c r="GMA72" s="481"/>
      <c r="GMB72" s="481"/>
      <c r="GMC72" s="481"/>
      <c r="GMD72" s="481"/>
      <c r="GME72" s="481"/>
      <c r="GMF72" s="481"/>
      <c r="GMG72" s="481"/>
      <c r="GMH72" s="481"/>
      <c r="GMI72" s="481"/>
      <c r="GMJ72" s="481"/>
      <c r="GMK72" s="481"/>
      <c r="GML72" s="481"/>
      <c r="GMM72" s="481"/>
      <c r="GMN72" s="481"/>
      <c r="GMO72" s="481"/>
      <c r="GMP72" s="481"/>
      <c r="GMQ72" s="481"/>
      <c r="GMR72" s="481"/>
      <c r="GMS72" s="481"/>
      <c r="GMT72" s="481"/>
      <c r="GMU72" s="481"/>
      <c r="GMV72" s="481"/>
      <c r="GMW72" s="481"/>
      <c r="GMX72" s="481"/>
      <c r="GMY72" s="481"/>
      <c r="GMZ72" s="481"/>
      <c r="GNA72" s="481"/>
      <c r="GNB72" s="481"/>
      <c r="GNC72" s="481"/>
      <c r="GND72" s="481"/>
      <c r="GNE72" s="481"/>
      <c r="GNF72" s="481"/>
      <c r="GNG72" s="481"/>
      <c r="GNH72" s="481"/>
      <c r="GNI72" s="481"/>
      <c r="GNJ72" s="481"/>
      <c r="GNK72" s="481"/>
      <c r="GNL72" s="481"/>
      <c r="GNM72" s="481"/>
      <c r="GNN72" s="481"/>
      <c r="GNO72" s="481"/>
      <c r="GNP72" s="481"/>
      <c r="GNQ72" s="481"/>
      <c r="GNR72" s="481"/>
      <c r="GNS72" s="481"/>
      <c r="GNT72" s="481"/>
      <c r="GNU72" s="481"/>
      <c r="GNV72" s="481"/>
      <c r="GNW72" s="481"/>
      <c r="GNX72" s="481"/>
      <c r="GNY72" s="481"/>
      <c r="GNZ72" s="481"/>
      <c r="GOA72" s="481"/>
      <c r="GOB72" s="481"/>
      <c r="GOC72" s="481"/>
      <c r="GOD72" s="481"/>
      <c r="GOE72" s="481"/>
      <c r="GOF72" s="481"/>
      <c r="GOG72" s="481"/>
      <c r="GOH72" s="481"/>
      <c r="GOI72" s="481"/>
      <c r="GOJ72" s="481"/>
      <c r="GOK72" s="481"/>
      <c r="GOL72" s="481"/>
      <c r="GOM72" s="481"/>
      <c r="GON72" s="481"/>
      <c r="GOO72" s="481"/>
      <c r="GOP72" s="481"/>
      <c r="GOQ72" s="481"/>
      <c r="GOR72" s="481"/>
      <c r="GOS72" s="481"/>
      <c r="GOT72" s="481"/>
      <c r="GOU72" s="481"/>
      <c r="GOV72" s="481"/>
      <c r="GOW72" s="481"/>
      <c r="GOX72" s="481"/>
      <c r="GOY72" s="481"/>
      <c r="GOZ72" s="481"/>
      <c r="GPA72" s="481"/>
      <c r="GPB72" s="481"/>
      <c r="GPC72" s="481"/>
      <c r="GPD72" s="481"/>
      <c r="GPE72" s="481"/>
      <c r="GPF72" s="481"/>
      <c r="GPG72" s="481"/>
      <c r="GPH72" s="481"/>
      <c r="GPI72" s="481"/>
      <c r="GPJ72" s="481"/>
      <c r="GPK72" s="481"/>
      <c r="GPL72" s="481"/>
      <c r="GPM72" s="481"/>
      <c r="GPN72" s="481"/>
      <c r="GPO72" s="481"/>
      <c r="GPP72" s="481"/>
      <c r="GPQ72" s="481"/>
      <c r="GPR72" s="481"/>
      <c r="GPS72" s="481"/>
      <c r="GPT72" s="481"/>
      <c r="GPU72" s="481"/>
      <c r="GPV72" s="481"/>
      <c r="GPW72" s="481"/>
      <c r="GPX72" s="481"/>
      <c r="GPY72" s="481"/>
      <c r="GPZ72" s="481"/>
      <c r="GQA72" s="481"/>
      <c r="GQB72" s="481"/>
      <c r="GQC72" s="481"/>
      <c r="GQD72" s="481"/>
      <c r="GQE72" s="481"/>
      <c r="GQF72" s="481"/>
      <c r="GQG72" s="481"/>
      <c r="GQH72" s="481"/>
      <c r="GQI72" s="481"/>
      <c r="GQJ72" s="481"/>
      <c r="GQK72" s="481"/>
      <c r="GQL72" s="481"/>
      <c r="GQM72" s="481"/>
      <c r="GQN72" s="481"/>
      <c r="GQO72" s="481"/>
      <c r="GQP72" s="481"/>
      <c r="GQQ72" s="481"/>
      <c r="GQR72" s="481"/>
      <c r="GQS72" s="481"/>
      <c r="GQT72" s="481"/>
      <c r="GQU72" s="481"/>
      <c r="GQV72" s="481"/>
      <c r="GQW72" s="481"/>
      <c r="GQX72" s="481"/>
      <c r="GQY72" s="481"/>
      <c r="GQZ72" s="481"/>
      <c r="GRA72" s="481"/>
      <c r="GRB72" s="481"/>
      <c r="GRC72" s="481"/>
      <c r="GRD72" s="481"/>
      <c r="GRE72" s="481"/>
      <c r="GRF72" s="481"/>
      <c r="GRG72" s="481"/>
      <c r="GRH72" s="481"/>
      <c r="GRI72" s="481"/>
      <c r="GRJ72" s="481"/>
      <c r="GRK72" s="481"/>
      <c r="GRL72" s="481"/>
      <c r="GRM72" s="481"/>
      <c r="GRN72" s="481"/>
      <c r="GRO72" s="481"/>
      <c r="GRP72" s="481"/>
      <c r="GRQ72" s="481"/>
      <c r="GRR72" s="481"/>
      <c r="GRS72" s="481"/>
      <c r="GRT72" s="481"/>
      <c r="GRU72" s="481"/>
      <c r="GRV72" s="481"/>
      <c r="GRW72" s="481"/>
      <c r="GRX72" s="481"/>
      <c r="GRY72" s="481"/>
      <c r="GRZ72" s="481"/>
      <c r="GSA72" s="481"/>
      <c r="GSB72" s="481"/>
      <c r="GSC72" s="481"/>
      <c r="GSD72" s="481"/>
      <c r="GSE72" s="481"/>
      <c r="GSF72" s="481"/>
      <c r="GSG72" s="481"/>
      <c r="GSH72" s="481"/>
      <c r="GSI72" s="481"/>
      <c r="GSJ72" s="481"/>
      <c r="GSK72" s="481"/>
      <c r="GSL72" s="481"/>
      <c r="GSM72" s="481"/>
      <c r="GSN72" s="481"/>
      <c r="GSO72" s="481"/>
      <c r="GSP72" s="481"/>
      <c r="GSQ72" s="481"/>
      <c r="GSR72" s="481"/>
      <c r="GSS72" s="481"/>
      <c r="GST72" s="481"/>
      <c r="GSU72" s="481"/>
      <c r="GSV72" s="481"/>
      <c r="GSW72" s="481"/>
      <c r="GSX72" s="481"/>
      <c r="GSY72" s="481"/>
      <c r="GSZ72" s="481"/>
      <c r="GTA72" s="481"/>
      <c r="GTB72" s="481"/>
      <c r="GTC72" s="481"/>
      <c r="GTD72" s="481"/>
      <c r="GTE72" s="481"/>
      <c r="GTF72" s="481"/>
      <c r="GTG72" s="481"/>
      <c r="GTH72" s="481"/>
      <c r="GTI72" s="481"/>
      <c r="GTJ72" s="481"/>
      <c r="GTK72" s="481"/>
      <c r="GTL72" s="481"/>
      <c r="GTM72" s="481"/>
      <c r="GTN72" s="481"/>
      <c r="GTO72" s="481"/>
      <c r="GTP72" s="481"/>
      <c r="GTQ72" s="481"/>
      <c r="GTR72" s="481"/>
      <c r="GTS72" s="481"/>
      <c r="GTT72" s="481"/>
      <c r="GTU72" s="481"/>
      <c r="GTV72" s="481"/>
      <c r="GTW72" s="481"/>
      <c r="GTX72" s="481"/>
      <c r="GTY72" s="481"/>
      <c r="GTZ72" s="481"/>
      <c r="GUA72" s="481"/>
      <c r="GUB72" s="481"/>
      <c r="GUC72" s="481"/>
      <c r="GUD72" s="481"/>
      <c r="GUE72" s="481"/>
      <c r="GUF72" s="481"/>
      <c r="GUG72" s="481"/>
      <c r="GUH72" s="481"/>
      <c r="GUI72" s="481"/>
      <c r="GUJ72" s="481"/>
      <c r="GUK72" s="481"/>
      <c r="GUL72" s="481"/>
      <c r="GUM72" s="481"/>
      <c r="GUN72" s="481"/>
      <c r="GUO72" s="481"/>
      <c r="GUP72" s="481"/>
      <c r="GUQ72" s="481"/>
      <c r="GUR72" s="481"/>
      <c r="GUS72" s="481"/>
      <c r="GUT72" s="481"/>
      <c r="GUU72" s="481"/>
      <c r="GUV72" s="481"/>
      <c r="GUW72" s="481"/>
      <c r="GUX72" s="481"/>
      <c r="GUY72" s="481"/>
      <c r="GUZ72" s="481"/>
      <c r="GVA72" s="481"/>
      <c r="GVB72" s="481"/>
      <c r="GVC72" s="481"/>
      <c r="GVD72" s="481"/>
      <c r="GVE72" s="481"/>
      <c r="GVF72" s="481"/>
      <c r="GVG72" s="481"/>
      <c r="GVH72" s="481"/>
      <c r="GVI72" s="481"/>
      <c r="GVJ72" s="481"/>
      <c r="GVK72" s="481"/>
      <c r="GVL72" s="481"/>
      <c r="GVM72" s="481"/>
      <c r="GVN72" s="481"/>
      <c r="GVO72" s="481"/>
      <c r="GVP72" s="481"/>
      <c r="GVQ72" s="481"/>
      <c r="GVR72" s="481"/>
      <c r="GVS72" s="481"/>
      <c r="GVT72" s="481"/>
      <c r="GVU72" s="481"/>
      <c r="GVV72" s="481"/>
      <c r="GVW72" s="481"/>
      <c r="GVX72" s="481"/>
      <c r="GVY72" s="481"/>
      <c r="GVZ72" s="481"/>
      <c r="GWA72" s="481"/>
      <c r="GWB72" s="481"/>
      <c r="GWC72" s="481"/>
      <c r="GWD72" s="481"/>
      <c r="GWE72" s="481"/>
      <c r="GWF72" s="481"/>
      <c r="GWG72" s="481"/>
      <c r="GWH72" s="481"/>
      <c r="GWI72" s="481"/>
      <c r="GWJ72" s="481"/>
      <c r="GWK72" s="481"/>
      <c r="GWL72" s="481"/>
      <c r="GWM72" s="481"/>
      <c r="GWN72" s="481"/>
      <c r="GWO72" s="481"/>
      <c r="GWP72" s="481"/>
      <c r="GWQ72" s="481"/>
      <c r="GWR72" s="481"/>
      <c r="GWS72" s="481"/>
      <c r="GWT72" s="481"/>
      <c r="GWU72" s="481"/>
      <c r="GWV72" s="481"/>
      <c r="GWW72" s="481"/>
      <c r="GWX72" s="481"/>
      <c r="GWY72" s="481"/>
      <c r="GWZ72" s="481"/>
      <c r="GXA72" s="481"/>
      <c r="GXB72" s="481"/>
      <c r="GXC72" s="481"/>
      <c r="GXD72" s="481"/>
      <c r="GXE72" s="481"/>
      <c r="GXF72" s="481"/>
      <c r="GXG72" s="481"/>
      <c r="GXH72" s="481"/>
      <c r="GXI72" s="481"/>
      <c r="GXJ72" s="481"/>
      <c r="GXK72" s="481"/>
      <c r="GXL72" s="481"/>
      <c r="GXM72" s="481"/>
      <c r="GXN72" s="481"/>
      <c r="GXO72" s="481"/>
      <c r="GXP72" s="481"/>
      <c r="GXQ72" s="481"/>
      <c r="GXR72" s="481"/>
      <c r="GXS72" s="481"/>
      <c r="GXT72" s="481"/>
      <c r="GXU72" s="481"/>
      <c r="GXV72" s="481"/>
      <c r="GXW72" s="481"/>
      <c r="GXX72" s="481"/>
      <c r="GXY72" s="481"/>
      <c r="GXZ72" s="481"/>
      <c r="GYA72" s="481"/>
      <c r="GYB72" s="481"/>
      <c r="GYC72" s="481"/>
      <c r="GYD72" s="481"/>
      <c r="GYE72" s="481"/>
      <c r="GYF72" s="481"/>
      <c r="GYG72" s="481"/>
      <c r="GYH72" s="481"/>
      <c r="GYI72" s="481"/>
      <c r="GYJ72" s="481"/>
      <c r="GYK72" s="481"/>
      <c r="GYL72" s="481"/>
      <c r="GYM72" s="481"/>
      <c r="GYN72" s="481"/>
      <c r="GYO72" s="481"/>
      <c r="GYP72" s="481"/>
      <c r="GYQ72" s="481"/>
      <c r="GYR72" s="481"/>
      <c r="GYS72" s="481"/>
      <c r="GYT72" s="481"/>
      <c r="GYU72" s="481"/>
      <c r="GYV72" s="481"/>
      <c r="GYW72" s="481"/>
      <c r="GYX72" s="481"/>
      <c r="GYY72" s="481"/>
      <c r="GYZ72" s="481"/>
      <c r="GZA72" s="481"/>
      <c r="GZB72" s="481"/>
      <c r="GZC72" s="481"/>
      <c r="GZD72" s="481"/>
      <c r="GZE72" s="481"/>
      <c r="GZF72" s="481"/>
      <c r="GZG72" s="481"/>
      <c r="GZH72" s="481"/>
      <c r="GZI72" s="481"/>
      <c r="GZJ72" s="481"/>
      <c r="GZK72" s="481"/>
      <c r="GZL72" s="481"/>
      <c r="GZM72" s="481"/>
      <c r="GZN72" s="481"/>
      <c r="GZO72" s="481"/>
      <c r="GZP72" s="481"/>
      <c r="GZQ72" s="481"/>
      <c r="GZR72" s="481"/>
      <c r="GZS72" s="481"/>
      <c r="GZT72" s="481"/>
      <c r="GZU72" s="481"/>
      <c r="GZV72" s="481"/>
      <c r="GZW72" s="481"/>
      <c r="GZX72" s="481"/>
      <c r="GZY72" s="481"/>
      <c r="GZZ72" s="481"/>
      <c r="HAA72" s="481"/>
      <c r="HAB72" s="481"/>
      <c r="HAC72" s="481"/>
      <c r="HAD72" s="481"/>
      <c r="HAE72" s="481"/>
      <c r="HAF72" s="481"/>
      <c r="HAG72" s="481"/>
      <c r="HAH72" s="481"/>
      <c r="HAI72" s="481"/>
      <c r="HAJ72" s="481"/>
      <c r="HAK72" s="481"/>
      <c r="HAL72" s="481"/>
      <c r="HAM72" s="481"/>
      <c r="HAN72" s="481"/>
      <c r="HAO72" s="481"/>
      <c r="HAP72" s="481"/>
      <c r="HAQ72" s="481"/>
      <c r="HAR72" s="481"/>
      <c r="HAS72" s="481"/>
      <c r="HAT72" s="481"/>
      <c r="HAU72" s="481"/>
      <c r="HAV72" s="481"/>
      <c r="HAW72" s="481"/>
      <c r="HAX72" s="481"/>
      <c r="HAY72" s="481"/>
      <c r="HAZ72" s="481"/>
      <c r="HBA72" s="481"/>
      <c r="HBB72" s="481"/>
      <c r="HBC72" s="481"/>
      <c r="HBD72" s="481"/>
      <c r="HBE72" s="481"/>
      <c r="HBF72" s="481"/>
      <c r="HBG72" s="481"/>
      <c r="HBH72" s="481"/>
      <c r="HBI72" s="481"/>
      <c r="HBJ72" s="481"/>
      <c r="HBK72" s="481"/>
      <c r="HBL72" s="481"/>
      <c r="HBM72" s="481"/>
      <c r="HBN72" s="481"/>
      <c r="HBO72" s="481"/>
      <c r="HBP72" s="481"/>
      <c r="HBQ72" s="481"/>
      <c r="HBR72" s="481"/>
      <c r="HBS72" s="481"/>
      <c r="HBT72" s="481"/>
      <c r="HBU72" s="481"/>
      <c r="HBV72" s="481"/>
      <c r="HBW72" s="481"/>
      <c r="HBX72" s="481"/>
      <c r="HBY72" s="481"/>
      <c r="HBZ72" s="481"/>
      <c r="HCA72" s="481"/>
      <c r="HCB72" s="481"/>
      <c r="HCC72" s="481"/>
      <c r="HCD72" s="481"/>
      <c r="HCE72" s="481"/>
      <c r="HCF72" s="481"/>
      <c r="HCG72" s="481"/>
      <c r="HCH72" s="481"/>
      <c r="HCI72" s="481"/>
      <c r="HCJ72" s="481"/>
      <c r="HCK72" s="481"/>
      <c r="HCL72" s="481"/>
      <c r="HCM72" s="481"/>
      <c r="HCN72" s="481"/>
      <c r="HCO72" s="481"/>
      <c r="HCP72" s="481"/>
      <c r="HCQ72" s="481"/>
      <c r="HCR72" s="481"/>
      <c r="HCS72" s="481"/>
      <c r="HCT72" s="481"/>
      <c r="HCU72" s="481"/>
      <c r="HCV72" s="481"/>
      <c r="HCW72" s="481"/>
      <c r="HCX72" s="481"/>
      <c r="HCY72" s="481"/>
      <c r="HCZ72" s="481"/>
      <c r="HDA72" s="481"/>
      <c r="HDB72" s="481"/>
      <c r="HDC72" s="481"/>
      <c r="HDD72" s="481"/>
      <c r="HDE72" s="481"/>
      <c r="HDF72" s="481"/>
      <c r="HDG72" s="481"/>
      <c r="HDH72" s="481"/>
      <c r="HDI72" s="481"/>
      <c r="HDJ72" s="481"/>
      <c r="HDK72" s="481"/>
      <c r="HDL72" s="481"/>
      <c r="HDM72" s="481"/>
      <c r="HDN72" s="481"/>
      <c r="HDO72" s="481"/>
      <c r="HDP72" s="481"/>
      <c r="HDQ72" s="481"/>
      <c r="HDR72" s="481"/>
      <c r="HDS72" s="481"/>
      <c r="HDT72" s="481"/>
      <c r="HDU72" s="481"/>
      <c r="HDV72" s="481"/>
      <c r="HDW72" s="481"/>
      <c r="HDX72" s="481"/>
      <c r="HDY72" s="481"/>
      <c r="HDZ72" s="481"/>
      <c r="HEA72" s="481"/>
      <c r="HEB72" s="481"/>
      <c r="HEC72" s="481"/>
      <c r="HED72" s="481"/>
      <c r="HEE72" s="481"/>
      <c r="HEF72" s="481"/>
      <c r="HEG72" s="481"/>
      <c r="HEH72" s="481"/>
      <c r="HEI72" s="481"/>
      <c r="HEJ72" s="481"/>
      <c r="HEK72" s="481"/>
      <c r="HEL72" s="481"/>
      <c r="HEM72" s="481"/>
      <c r="HEN72" s="481"/>
      <c r="HEO72" s="481"/>
      <c r="HEP72" s="481"/>
      <c r="HEQ72" s="481"/>
      <c r="HER72" s="481"/>
      <c r="HES72" s="481"/>
      <c r="HET72" s="481"/>
      <c r="HEU72" s="481"/>
      <c r="HEV72" s="481"/>
      <c r="HEW72" s="481"/>
      <c r="HEX72" s="481"/>
      <c r="HEY72" s="481"/>
      <c r="HEZ72" s="481"/>
      <c r="HFA72" s="481"/>
      <c r="HFB72" s="481"/>
      <c r="HFC72" s="481"/>
      <c r="HFD72" s="481"/>
      <c r="HFE72" s="481"/>
      <c r="HFF72" s="481"/>
      <c r="HFG72" s="481"/>
      <c r="HFH72" s="481"/>
      <c r="HFI72" s="481"/>
      <c r="HFJ72" s="481"/>
      <c r="HFK72" s="481"/>
      <c r="HFL72" s="481"/>
      <c r="HFM72" s="481"/>
      <c r="HFN72" s="481"/>
      <c r="HFO72" s="481"/>
      <c r="HFP72" s="481"/>
      <c r="HFQ72" s="481"/>
      <c r="HFR72" s="481"/>
      <c r="HFS72" s="481"/>
      <c r="HFT72" s="481"/>
      <c r="HFU72" s="481"/>
      <c r="HFV72" s="481"/>
      <c r="HFW72" s="481"/>
      <c r="HFX72" s="481"/>
      <c r="HFY72" s="481"/>
      <c r="HFZ72" s="481"/>
      <c r="HGA72" s="481"/>
      <c r="HGB72" s="481"/>
      <c r="HGC72" s="481"/>
      <c r="HGD72" s="481"/>
      <c r="HGE72" s="481"/>
      <c r="HGF72" s="481"/>
      <c r="HGG72" s="481"/>
      <c r="HGH72" s="481"/>
      <c r="HGI72" s="481"/>
      <c r="HGJ72" s="481"/>
      <c r="HGK72" s="481"/>
      <c r="HGL72" s="481"/>
      <c r="HGM72" s="481"/>
      <c r="HGN72" s="481"/>
      <c r="HGO72" s="481"/>
      <c r="HGP72" s="481"/>
      <c r="HGQ72" s="481"/>
      <c r="HGR72" s="481"/>
      <c r="HGS72" s="481"/>
      <c r="HGT72" s="481"/>
      <c r="HGU72" s="481"/>
      <c r="HGV72" s="481"/>
      <c r="HGW72" s="481"/>
      <c r="HGX72" s="481"/>
      <c r="HGY72" s="481"/>
      <c r="HGZ72" s="481"/>
      <c r="HHA72" s="481"/>
      <c r="HHB72" s="481"/>
      <c r="HHC72" s="481"/>
      <c r="HHD72" s="481"/>
      <c r="HHE72" s="481"/>
      <c r="HHF72" s="481"/>
      <c r="HHG72" s="481"/>
      <c r="HHH72" s="481"/>
      <c r="HHI72" s="481"/>
      <c r="HHJ72" s="481"/>
      <c r="HHK72" s="481"/>
      <c r="HHL72" s="481"/>
      <c r="HHM72" s="481"/>
      <c r="HHN72" s="481"/>
      <c r="HHO72" s="481"/>
      <c r="HHP72" s="481"/>
      <c r="HHQ72" s="481"/>
      <c r="HHR72" s="481"/>
      <c r="HHS72" s="481"/>
      <c r="HHT72" s="481"/>
      <c r="HHU72" s="481"/>
      <c r="HHV72" s="481"/>
      <c r="HHW72" s="481"/>
      <c r="HHX72" s="481"/>
      <c r="HHY72" s="481"/>
      <c r="HHZ72" s="481"/>
      <c r="HIA72" s="481"/>
      <c r="HIB72" s="481"/>
      <c r="HIC72" s="481"/>
      <c r="HID72" s="481"/>
      <c r="HIE72" s="481"/>
      <c r="HIF72" s="481"/>
      <c r="HIG72" s="481"/>
      <c r="HIH72" s="481"/>
      <c r="HII72" s="481"/>
      <c r="HIJ72" s="481"/>
      <c r="HIK72" s="481"/>
      <c r="HIL72" s="481"/>
      <c r="HIM72" s="481"/>
      <c r="HIN72" s="481"/>
      <c r="HIO72" s="481"/>
      <c r="HIP72" s="481"/>
      <c r="HIQ72" s="481"/>
      <c r="HIR72" s="481"/>
      <c r="HIS72" s="481"/>
      <c r="HIT72" s="481"/>
      <c r="HIU72" s="481"/>
      <c r="HIV72" s="481"/>
      <c r="HIW72" s="481"/>
      <c r="HIX72" s="481"/>
      <c r="HIY72" s="481"/>
      <c r="HIZ72" s="481"/>
      <c r="HJA72" s="481"/>
      <c r="HJB72" s="481"/>
      <c r="HJC72" s="481"/>
      <c r="HJD72" s="481"/>
      <c r="HJE72" s="481"/>
      <c r="HJF72" s="481"/>
      <c r="HJG72" s="481"/>
      <c r="HJH72" s="481"/>
      <c r="HJI72" s="481"/>
      <c r="HJJ72" s="481"/>
      <c r="HJK72" s="481"/>
      <c r="HJL72" s="481"/>
      <c r="HJM72" s="481"/>
      <c r="HJN72" s="481"/>
      <c r="HJO72" s="481"/>
      <c r="HJP72" s="481"/>
      <c r="HJQ72" s="481"/>
      <c r="HJR72" s="481"/>
      <c r="HJS72" s="481"/>
      <c r="HJT72" s="481"/>
      <c r="HJU72" s="481"/>
      <c r="HJV72" s="481"/>
      <c r="HJW72" s="481"/>
      <c r="HJX72" s="481"/>
      <c r="HJY72" s="481"/>
      <c r="HJZ72" s="481"/>
      <c r="HKA72" s="481"/>
      <c r="HKB72" s="481"/>
      <c r="HKC72" s="481"/>
      <c r="HKD72" s="481"/>
      <c r="HKE72" s="481"/>
      <c r="HKF72" s="481"/>
      <c r="HKG72" s="481"/>
      <c r="HKH72" s="481"/>
      <c r="HKI72" s="481"/>
      <c r="HKJ72" s="481"/>
      <c r="HKK72" s="481"/>
      <c r="HKL72" s="481"/>
      <c r="HKM72" s="481"/>
      <c r="HKN72" s="481"/>
      <c r="HKO72" s="481"/>
      <c r="HKP72" s="481"/>
      <c r="HKQ72" s="481"/>
      <c r="HKR72" s="481"/>
      <c r="HKS72" s="481"/>
      <c r="HKT72" s="481"/>
      <c r="HKU72" s="481"/>
      <c r="HKV72" s="481"/>
      <c r="HKW72" s="481"/>
      <c r="HKX72" s="481"/>
      <c r="HKY72" s="481"/>
      <c r="HKZ72" s="481"/>
      <c r="HLA72" s="481"/>
      <c r="HLB72" s="481"/>
      <c r="HLC72" s="481"/>
      <c r="HLD72" s="481"/>
      <c r="HLE72" s="481"/>
      <c r="HLF72" s="481"/>
      <c r="HLG72" s="481"/>
      <c r="HLH72" s="481"/>
      <c r="HLI72" s="481"/>
      <c r="HLJ72" s="481"/>
      <c r="HLK72" s="481"/>
      <c r="HLL72" s="481"/>
      <c r="HLM72" s="481"/>
      <c r="HLN72" s="481"/>
      <c r="HLO72" s="481"/>
      <c r="HLP72" s="481"/>
      <c r="HLQ72" s="481"/>
      <c r="HLR72" s="481"/>
      <c r="HLS72" s="481"/>
      <c r="HLT72" s="481"/>
      <c r="HLU72" s="481"/>
      <c r="HLV72" s="481"/>
      <c r="HLW72" s="481"/>
      <c r="HLX72" s="481"/>
      <c r="HLY72" s="481"/>
      <c r="HLZ72" s="481"/>
      <c r="HMA72" s="481"/>
      <c r="HMB72" s="481"/>
      <c r="HMC72" s="481"/>
      <c r="HMD72" s="481"/>
      <c r="HME72" s="481"/>
      <c r="HMF72" s="481"/>
      <c r="HMG72" s="481"/>
      <c r="HMH72" s="481"/>
      <c r="HMI72" s="481"/>
      <c r="HMJ72" s="481"/>
      <c r="HMK72" s="481"/>
      <c r="HML72" s="481"/>
      <c r="HMM72" s="481"/>
      <c r="HMN72" s="481"/>
      <c r="HMO72" s="481"/>
      <c r="HMP72" s="481"/>
      <c r="HMQ72" s="481"/>
      <c r="HMR72" s="481"/>
      <c r="HMS72" s="481"/>
      <c r="HMT72" s="481"/>
      <c r="HMU72" s="481"/>
      <c r="HMV72" s="481"/>
      <c r="HMW72" s="481"/>
      <c r="HMX72" s="481"/>
      <c r="HMY72" s="481"/>
      <c r="HMZ72" s="481"/>
      <c r="HNA72" s="481"/>
      <c r="HNB72" s="481"/>
      <c r="HNC72" s="481"/>
      <c r="HND72" s="481"/>
      <c r="HNE72" s="481"/>
      <c r="HNF72" s="481"/>
      <c r="HNG72" s="481"/>
      <c r="HNH72" s="481"/>
      <c r="HNI72" s="481"/>
      <c r="HNJ72" s="481"/>
      <c r="HNK72" s="481"/>
      <c r="HNL72" s="481"/>
      <c r="HNM72" s="481"/>
      <c r="HNN72" s="481"/>
      <c r="HNO72" s="481"/>
      <c r="HNP72" s="481"/>
      <c r="HNQ72" s="481"/>
      <c r="HNR72" s="481"/>
      <c r="HNS72" s="481"/>
      <c r="HNT72" s="481"/>
      <c r="HNU72" s="481"/>
      <c r="HNV72" s="481"/>
      <c r="HNW72" s="481"/>
      <c r="HNX72" s="481"/>
      <c r="HNY72" s="481"/>
      <c r="HNZ72" s="481"/>
      <c r="HOA72" s="481"/>
      <c r="HOB72" s="481"/>
      <c r="HOC72" s="481"/>
      <c r="HOD72" s="481"/>
      <c r="HOE72" s="481"/>
      <c r="HOF72" s="481"/>
      <c r="HOG72" s="481"/>
      <c r="HOH72" s="481"/>
      <c r="HOI72" s="481"/>
      <c r="HOJ72" s="481"/>
      <c r="HOK72" s="481"/>
      <c r="HOL72" s="481"/>
      <c r="HOM72" s="481"/>
      <c r="HON72" s="481"/>
      <c r="HOO72" s="481"/>
      <c r="HOP72" s="481"/>
      <c r="HOQ72" s="481"/>
      <c r="HOR72" s="481"/>
      <c r="HOS72" s="481"/>
      <c r="HOT72" s="481"/>
      <c r="HOU72" s="481"/>
      <c r="HOV72" s="481"/>
      <c r="HOW72" s="481"/>
      <c r="HOX72" s="481"/>
      <c r="HOY72" s="481"/>
      <c r="HOZ72" s="481"/>
      <c r="HPA72" s="481"/>
      <c r="HPB72" s="481"/>
      <c r="HPC72" s="481"/>
      <c r="HPD72" s="481"/>
      <c r="HPE72" s="481"/>
      <c r="HPF72" s="481"/>
      <c r="HPG72" s="481"/>
      <c r="HPH72" s="481"/>
      <c r="HPI72" s="481"/>
      <c r="HPJ72" s="481"/>
      <c r="HPK72" s="481"/>
      <c r="HPL72" s="481"/>
      <c r="HPM72" s="481"/>
      <c r="HPN72" s="481"/>
      <c r="HPO72" s="481"/>
      <c r="HPP72" s="481"/>
      <c r="HPQ72" s="481"/>
      <c r="HPR72" s="481"/>
      <c r="HPS72" s="481"/>
      <c r="HPT72" s="481"/>
      <c r="HPU72" s="481"/>
      <c r="HPV72" s="481"/>
      <c r="HPW72" s="481"/>
      <c r="HPX72" s="481"/>
      <c r="HPY72" s="481"/>
      <c r="HPZ72" s="481"/>
      <c r="HQA72" s="481"/>
      <c r="HQB72" s="481"/>
      <c r="HQC72" s="481"/>
      <c r="HQD72" s="481"/>
      <c r="HQE72" s="481"/>
      <c r="HQF72" s="481"/>
      <c r="HQG72" s="481"/>
      <c r="HQH72" s="481"/>
      <c r="HQI72" s="481"/>
      <c r="HQJ72" s="481"/>
      <c r="HQK72" s="481"/>
      <c r="HQL72" s="481"/>
      <c r="HQM72" s="481"/>
      <c r="HQN72" s="481"/>
      <c r="HQO72" s="481"/>
      <c r="HQP72" s="481"/>
      <c r="HQQ72" s="481"/>
      <c r="HQR72" s="481"/>
      <c r="HQS72" s="481"/>
      <c r="HQT72" s="481"/>
      <c r="HQU72" s="481"/>
      <c r="HQV72" s="481"/>
      <c r="HQW72" s="481"/>
      <c r="HQX72" s="481"/>
      <c r="HQY72" s="481"/>
      <c r="HQZ72" s="481"/>
      <c r="HRA72" s="481"/>
      <c r="HRB72" s="481"/>
      <c r="HRC72" s="481"/>
      <c r="HRD72" s="481"/>
      <c r="HRE72" s="481"/>
      <c r="HRF72" s="481"/>
      <c r="HRG72" s="481"/>
      <c r="HRH72" s="481"/>
      <c r="HRI72" s="481"/>
      <c r="HRJ72" s="481"/>
      <c r="HRK72" s="481"/>
      <c r="HRL72" s="481"/>
      <c r="HRM72" s="481"/>
      <c r="HRN72" s="481"/>
      <c r="HRO72" s="481"/>
      <c r="HRP72" s="481"/>
      <c r="HRQ72" s="481"/>
      <c r="HRR72" s="481"/>
      <c r="HRS72" s="481"/>
      <c r="HRT72" s="481"/>
      <c r="HRU72" s="481"/>
      <c r="HRV72" s="481"/>
      <c r="HRW72" s="481"/>
      <c r="HRX72" s="481"/>
      <c r="HRY72" s="481"/>
      <c r="HRZ72" s="481"/>
      <c r="HSA72" s="481"/>
      <c r="HSB72" s="481"/>
      <c r="HSC72" s="481"/>
      <c r="HSD72" s="481"/>
      <c r="HSE72" s="481"/>
      <c r="HSF72" s="481"/>
      <c r="HSG72" s="481"/>
      <c r="HSH72" s="481"/>
      <c r="HSI72" s="481"/>
      <c r="HSJ72" s="481"/>
      <c r="HSK72" s="481"/>
      <c r="HSL72" s="481"/>
      <c r="HSM72" s="481"/>
      <c r="HSN72" s="481"/>
      <c r="HSO72" s="481"/>
      <c r="HSP72" s="481"/>
      <c r="HSQ72" s="481"/>
      <c r="HSR72" s="481"/>
      <c r="HSS72" s="481"/>
      <c r="HST72" s="481"/>
      <c r="HSU72" s="481"/>
      <c r="HSV72" s="481"/>
      <c r="HSW72" s="481"/>
      <c r="HSX72" s="481"/>
      <c r="HSY72" s="481"/>
      <c r="HSZ72" s="481"/>
      <c r="HTA72" s="481"/>
      <c r="HTB72" s="481"/>
      <c r="HTC72" s="481"/>
      <c r="HTD72" s="481"/>
      <c r="HTE72" s="481"/>
      <c r="HTF72" s="481"/>
      <c r="HTG72" s="481"/>
      <c r="HTH72" s="481"/>
      <c r="HTI72" s="481"/>
      <c r="HTJ72" s="481"/>
      <c r="HTK72" s="481"/>
      <c r="HTL72" s="481"/>
      <c r="HTM72" s="481"/>
      <c r="HTN72" s="481"/>
      <c r="HTO72" s="481"/>
      <c r="HTP72" s="481"/>
      <c r="HTQ72" s="481"/>
      <c r="HTR72" s="481"/>
      <c r="HTS72" s="481"/>
      <c r="HTT72" s="481"/>
      <c r="HTU72" s="481"/>
      <c r="HTV72" s="481"/>
      <c r="HTW72" s="481"/>
      <c r="HTX72" s="481"/>
      <c r="HTY72" s="481"/>
      <c r="HTZ72" s="481"/>
      <c r="HUA72" s="481"/>
      <c r="HUB72" s="481"/>
      <c r="HUC72" s="481"/>
      <c r="HUD72" s="481"/>
      <c r="HUE72" s="481"/>
      <c r="HUF72" s="481"/>
      <c r="HUG72" s="481"/>
      <c r="HUH72" s="481"/>
      <c r="HUI72" s="481"/>
      <c r="HUJ72" s="481"/>
      <c r="HUK72" s="481"/>
      <c r="HUL72" s="481"/>
      <c r="HUM72" s="481"/>
      <c r="HUN72" s="481"/>
      <c r="HUO72" s="481"/>
      <c r="HUP72" s="481"/>
      <c r="HUQ72" s="481"/>
      <c r="HUR72" s="481"/>
      <c r="HUS72" s="481"/>
      <c r="HUT72" s="481"/>
      <c r="HUU72" s="481"/>
      <c r="HUV72" s="481"/>
      <c r="HUW72" s="481"/>
      <c r="HUX72" s="481"/>
      <c r="HUY72" s="481"/>
      <c r="HUZ72" s="481"/>
      <c r="HVA72" s="481"/>
      <c r="HVB72" s="481"/>
      <c r="HVC72" s="481"/>
      <c r="HVD72" s="481"/>
      <c r="HVE72" s="481"/>
      <c r="HVF72" s="481"/>
      <c r="HVG72" s="481"/>
      <c r="HVH72" s="481"/>
      <c r="HVI72" s="481"/>
      <c r="HVJ72" s="481"/>
      <c r="HVK72" s="481"/>
      <c r="HVL72" s="481"/>
      <c r="HVM72" s="481"/>
      <c r="HVN72" s="481"/>
      <c r="HVO72" s="481"/>
      <c r="HVP72" s="481"/>
      <c r="HVQ72" s="481"/>
      <c r="HVR72" s="481"/>
      <c r="HVS72" s="481"/>
      <c r="HVT72" s="481"/>
      <c r="HVU72" s="481"/>
      <c r="HVV72" s="481"/>
      <c r="HVW72" s="481"/>
      <c r="HVX72" s="481"/>
      <c r="HVY72" s="481"/>
      <c r="HVZ72" s="481"/>
      <c r="HWA72" s="481"/>
      <c r="HWB72" s="481"/>
      <c r="HWC72" s="481"/>
      <c r="HWD72" s="481"/>
      <c r="HWE72" s="481"/>
      <c r="HWF72" s="481"/>
      <c r="HWG72" s="481"/>
      <c r="HWH72" s="481"/>
      <c r="HWI72" s="481"/>
      <c r="HWJ72" s="481"/>
      <c r="HWK72" s="481"/>
      <c r="HWL72" s="481"/>
      <c r="HWM72" s="481"/>
      <c r="HWN72" s="481"/>
      <c r="HWO72" s="481"/>
      <c r="HWP72" s="481"/>
      <c r="HWQ72" s="481"/>
      <c r="HWR72" s="481"/>
      <c r="HWS72" s="481"/>
      <c r="HWT72" s="481"/>
      <c r="HWU72" s="481"/>
      <c r="HWV72" s="481"/>
      <c r="HWW72" s="481"/>
      <c r="HWX72" s="481"/>
      <c r="HWY72" s="481"/>
      <c r="HWZ72" s="481"/>
      <c r="HXA72" s="481"/>
      <c r="HXB72" s="481"/>
      <c r="HXC72" s="481"/>
      <c r="HXD72" s="481"/>
      <c r="HXE72" s="481"/>
      <c r="HXF72" s="481"/>
      <c r="HXG72" s="481"/>
      <c r="HXH72" s="481"/>
      <c r="HXI72" s="481"/>
      <c r="HXJ72" s="481"/>
      <c r="HXK72" s="481"/>
      <c r="HXL72" s="481"/>
      <c r="HXM72" s="481"/>
      <c r="HXN72" s="481"/>
      <c r="HXO72" s="481"/>
      <c r="HXP72" s="481"/>
      <c r="HXQ72" s="481"/>
      <c r="HXR72" s="481"/>
      <c r="HXS72" s="481"/>
      <c r="HXT72" s="481"/>
      <c r="HXU72" s="481"/>
      <c r="HXV72" s="481"/>
      <c r="HXW72" s="481"/>
      <c r="HXX72" s="481"/>
      <c r="HXY72" s="481"/>
      <c r="HXZ72" s="481"/>
      <c r="HYA72" s="481"/>
      <c r="HYB72" s="481"/>
      <c r="HYC72" s="481"/>
      <c r="HYD72" s="481"/>
      <c r="HYE72" s="481"/>
      <c r="HYF72" s="481"/>
      <c r="HYG72" s="481"/>
      <c r="HYH72" s="481"/>
      <c r="HYI72" s="481"/>
      <c r="HYJ72" s="481"/>
      <c r="HYK72" s="481"/>
      <c r="HYL72" s="481"/>
      <c r="HYM72" s="481"/>
      <c r="HYN72" s="481"/>
      <c r="HYO72" s="481"/>
      <c r="HYP72" s="481"/>
      <c r="HYQ72" s="481"/>
      <c r="HYR72" s="481"/>
      <c r="HYS72" s="481"/>
      <c r="HYT72" s="481"/>
      <c r="HYU72" s="481"/>
      <c r="HYV72" s="481"/>
      <c r="HYW72" s="481"/>
      <c r="HYX72" s="481"/>
      <c r="HYY72" s="481"/>
      <c r="HYZ72" s="481"/>
      <c r="HZA72" s="481"/>
      <c r="HZB72" s="481"/>
      <c r="HZC72" s="481"/>
      <c r="HZD72" s="481"/>
      <c r="HZE72" s="481"/>
      <c r="HZF72" s="481"/>
      <c r="HZG72" s="481"/>
      <c r="HZH72" s="481"/>
      <c r="HZI72" s="481"/>
      <c r="HZJ72" s="481"/>
      <c r="HZK72" s="481"/>
      <c r="HZL72" s="481"/>
      <c r="HZM72" s="481"/>
      <c r="HZN72" s="481"/>
      <c r="HZO72" s="481"/>
      <c r="HZP72" s="481"/>
      <c r="HZQ72" s="481"/>
      <c r="HZR72" s="481"/>
      <c r="HZS72" s="481"/>
      <c r="HZT72" s="481"/>
      <c r="HZU72" s="481"/>
      <c r="HZV72" s="481"/>
      <c r="HZW72" s="481"/>
      <c r="HZX72" s="481"/>
      <c r="HZY72" s="481"/>
      <c r="HZZ72" s="481"/>
      <c r="IAA72" s="481"/>
      <c r="IAB72" s="481"/>
      <c r="IAC72" s="481"/>
      <c r="IAD72" s="481"/>
      <c r="IAE72" s="481"/>
      <c r="IAF72" s="481"/>
      <c r="IAG72" s="481"/>
      <c r="IAH72" s="481"/>
      <c r="IAI72" s="481"/>
      <c r="IAJ72" s="481"/>
      <c r="IAK72" s="481"/>
      <c r="IAL72" s="481"/>
      <c r="IAM72" s="481"/>
      <c r="IAN72" s="481"/>
      <c r="IAO72" s="481"/>
      <c r="IAP72" s="481"/>
      <c r="IAQ72" s="481"/>
      <c r="IAR72" s="481"/>
      <c r="IAS72" s="481"/>
      <c r="IAT72" s="481"/>
      <c r="IAU72" s="481"/>
      <c r="IAV72" s="481"/>
      <c r="IAW72" s="481"/>
      <c r="IAX72" s="481"/>
      <c r="IAY72" s="481"/>
      <c r="IAZ72" s="481"/>
      <c r="IBA72" s="481"/>
      <c r="IBB72" s="481"/>
      <c r="IBC72" s="481"/>
      <c r="IBD72" s="481"/>
      <c r="IBE72" s="481"/>
      <c r="IBF72" s="481"/>
      <c r="IBG72" s="481"/>
      <c r="IBH72" s="481"/>
      <c r="IBI72" s="481"/>
      <c r="IBJ72" s="481"/>
      <c r="IBK72" s="481"/>
      <c r="IBL72" s="481"/>
      <c r="IBM72" s="481"/>
      <c r="IBN72" s="481"/>
      <c r="IBO72" s="481"/>
      <c r="IBP72" s="481"/>
      <c r="IBQ72" s="481"/>
      <c r="IBR72" s="481"/>
      <c r="IBS72" s="481"/>
      <c r="IBT72" s="481"/>
      <c r="IBU72" s="481"/>
      <c r="IBV72" s="481"/>
      <c r="IBW72" s="481"/>
      <c r="IBX72" s="481"/>
      <c r="IBY72" s="481"/>
      <c r="IBZ72" s="481"/>
      <c r="ICA72" s="481"/>
      <c r="ICB72" s="481"/>
      <c r="ICC72" s="481"/>
      <c r="ICD72" s="481"/>
      <c r="ICE72" s="481"/>
      <c r="ICF72" s="481"/>
      <c r="ICG72" s="481"/>
      <c r="ICH72" s="481"/>
      <c r="ICI72" s="481"/>
      <c r="ICJ72" s="481"/>
      <c r="ICK72" s="481"/>
      <c r="ICL72" s="481"/>
      <c r="ICM72" s="481"/>
      <c r="ICN72" s="481"/>
      <c r="ICO72" s="481"/>
      <c r="ICP72" s="481"/>
      <c r="ICQ72" s="481"/>
      <c r="ICR72" s="481"/>
      <c r="ICS72" s="481"/>
      <c r="ICT72" s="481"/>
      <c r="ICU72" s="481"/>
      <c r="ICV72" s="481"/>
      <c r="ICW72" s="481"/>
      <c r="ICX72" s="481"/>
      <c r="ICY72" s="481"/>
      <c r="ICZ72" s="481"/>
      <c r="IDA72" s="481"/>
      <c r="IDB72" s="481"/>
      <c r="IDC72" s="481"/>
      <c r="IDD72" s="481"/>
      <c r="IDE72" s="481"/>
      <c r="IDF72" s="481"/>
      <c r="IDG72" s="481"/>
      <c r="IDH72" s="481"/>
      <c r="IDI72" s="481"/>
      <c r="IDJ72" s="481"/>
      <c r="IDK72" s="481"/>
      <c r="IDL72" s="481"/>
      <c r="IDM72" s="481"/>
      <c r="IDN72" s="481"/>
      <c r="IDO72" s="481"/>
      <c r="IDP72" s="481"/>
      <c r="IDQ72" s="481"/>
      <c r="IDR72" s="481"/>
      <c r="IDS72" s="481"/>
      <c r="IDT72" s="481"/>
      <c r="IDU72" s="481"/>
      <c r="IDV72" s="481"/>
      <c r="IDW72" s="481"/>
      <c r="IDX72" s="481"/>
      <c r="IDY72" s="481"/>
      <c r="IDZ72" s="481"/>
      <c r="IEA72" s="481"/>
      <c r="IEB72" s="481"/>
      <c r="IEC72" s="481"/>
      <c r="IED72" s="481"/>
      <c r="IEE72" s="481"/>
      <c r="IEF72" s="481"/>
      <c r="IEG72" s="481"/>
      <c r="IEH72" s="481"/>
      <c r="IEI72" s="481"/>
      <c r="IEJ72" s="481"/>
      <c r="IEK72" s="481"/>
      <c r="IEL72" s="481"/>
      <c r="IEM72" s="481"/>
      <c r="IEN72" s="481"/>
      <c r="IEO72" s="481"/>
      <c r="IEP72" s="481"/>
      <c r="IEQ72" s="481"/>
      <c r="IER72" s="481"/>
      <c r="IES72" s="481"/>
      <c r="IET72" s="481"/>
      <c r="IEU72" s="481"/>
      <c r="IEV72" s="481"/>
      <c r="IEW72" s="481"/>
      <c r="IEX72" s="481"/>
      <c r="IEY72" s="481"/>
      <c r="IEZ72" s="481"/>
      <c r="IFA72" s="481"/>
      <c r="IFB72" s="481"/>
      <c r="IFC72" s="481"/>
      <c r="IFD72" s="481"/>
      <c r="IFE72" s="481"/>
      <c r="IFF72" s="481"/>
      <c r="IFG72" s="481"/>
      <c r="IFH72" s="481"/>
      <c r="IFI72" s="481"/>
      <c r="IFJ72" s="481"/>
      <c r="IFK72" s="481"/>
      <c r="IFL72" s="481"/>
      <c r="IFM72" s="481"/>
      <c r="IFN72" s="481"/>
      <c r="IFO72" s="481"/>
      <c r="IFP72" s="481"/>
      <c r="IFQ72" s="481"/>
      <c r="IFR72" s="481"/>
      <c r="IFS72" s="481"/>
      <c r="IFT72" s="481"/>
      <c r="IFU72" s="481"/>
      <c r="IFV72" s="481"/>
      <c r="IFW72" s="481"/>
      <c r="IFX72" s="481"/>
      <c r="IFY72" s="481"/>
      <c r="IFZ72" s="481"/>
      <c r="IGA72" s="481"/>
      <c r="IGB72" s="481"/>
      <c r="IGC72" s="481"/>
      <c r="IGD72" s="481"/>
      <c r="IGE72" s="481"/>
      <c r="IGF72" s="481"/>
      <c r="IGG72" s="481"/>
      <c r="IGH72" s="481"/>
      <c r="IGI72" s="481"/>
      <c r="IGJ72" s="481"/>
      <c r="IGK72" s="481"/>
      <c r="IGL72" s="481"/>
      <c r="IGM72" s="481"/>
      <c r="IGN72" s="481"/>
      <c r="IGO72" s="481"/>
      <c r="IGP72" s="481"/>
      <c r="IGQ72" s="481"/>
      <c r="IGR72" s="481"/>
      <c r="IGS72" s="481"/>
      <c r="IGT72" s="481"/>
      <c r="IGU72" s="481"/>
      <c r="IGV72" s="481"/>
      <c r="IGW72" s="481"/>
      <c r="IGX72" s="481"/>
      <c r="IGY72" s="481"/>
      <c r="IGZ72" s="481"/>
      <c r="IHA72" s="481"/>
      <c r="IHB72" s="481"/>
      <c r="IHC72" s="481"/>
      <c r="IHD72" s="481"/>
      <c r="IHE72" s="481"/>
      <c r="IHF72" s="481"/>
      <c r="IHG72" s="481"/>
      <c r="IHH72" s="481"/>
      <c r="IHI72" s="481"/>
      <c r="IHJ72" s="481"/>
      <c r="IHK72" s="481"/>
      <c r="IHL72" s="481"/>
      <c r="IHM72" s="481"/>
      <c r="IHN72" s="481"/>
      <c r="IHO72" s="481"/>
      <c r="IHP72" s="481"/>
      <c r="IHQ72" s="481"/>
      <c r="IHR72" s="481"/>
      <c r="IHS72" s="481"/>
      <c r="IHT72" s="481"/>
      <c r="IHU72" s="481"/>
      <c r="IHV72" s="481"/>
      <c r="IHW72" s="481"/>
      <c r="IHX72" s="481"/>
      <c r="IHY72" s="481"/>
      <c r="IHZ72" s="481"/>
      <c r="IIA72" s="481"/>
      <c r="IIB72" s="481"/>
      <c r="IIC72" s="481"/>
      <c r="IID72" s="481"/>
      <c r="IIE72" s="481"/>
      <c r="IIF72" s="481"/>
      <c r="IIG72" s="481"/>
      <c r="IIH72" s="481"/>
      <c r="III72" s="481"/>
      <c r="IIJ72" s="481"/>
      <c r="IIK72" s="481"/>
      <c r="IIL72" s="481"/>
      <c r="IIM72" s="481"/>
      <c r="IIN72" s="481"/>
      <c r="IIO72" s="481"/>
      <c r="IIP72" s="481"/>
      <c r="IIQ72" s="481"/>
      <c r="IIR72" s="481"/>
      <c r="IIS72" s="481"/>
      <c r="IIT72" s="481"/>
      <c r="IIU72" s="481"/>
      <c r="IIV72" s="481"/>
      <c r="IIW72" s="481"/>
      <c r="IIX72" s="481"/>
      <c r="IIY72" s="481"/>
      <c r="IIZ72" s="481"/>
      <c r="IJA72" s="481"/>
      <c r="IJB72" s="481"/>
      <c r="IJC72" s="481"/>
      <c r="IJD72" s="481"/>
      <c r="IJE72" s="481"/>
      <c r="IJF72" s="481"/>
      <c r="IJG72" s="481"/>
      <c r="IJH72" s="481"/>
      <c r="IJI72" s="481"/>
      <c r="IJJ72" s="481"/>
      <c r="IJK72" s="481"/>
      <c r="IJL72" s="481"/>
      <c r="IJM72" s="481"/>
      <c r="IJN72" s="481"/>
      <c r="IJO72" s="481"/>
      <c r="IJP72" s="481"/>
      <c r="IJQ72" s="481"/>
      <c r="IJR72" s="481"/>
      <c r="IJS72" s="481"/>
      <c r="IJT72" s="481"/>
      <c r="IJU72" s="481"/>
      <c r="IJV72" s="481"/>
      <c r="IJW72" s="481"/>
      <c r="IJX72" s="481"/>
      <c r="IJY72" s="481"/>
      <c r="IJZ72" s="481"/>
      <c r="IKA72" s="481"/>
      <c r="IKB72" s="481"/>
      <c r="IKC72" s="481"/>
      <c r="IKD72" s="481"/>
      <c r="IKE72" s="481"/>
      <c r="IKF72" s="481"/>
      <c r="IKG72" s="481"/>
      <c r="IKH72" s="481"/>
      <c r="IKI72" s="481"/>
      <c r="IKJ72" s="481"/>
      <c r="IKK72" s="481"/>
      <c r="IKL72" s="481"/>
      <c r="IKM72" s="481"/>
      <c r="IKN72" s="481"/>
      <c r="IKO72" s="481"/>
      <c r="IKP72" s="481"/>
      <c r="IKQ72" s="481"/>
      <c r="IKR72" s="481"/>
      <c r="IKS72" s="481"/>
      <c r="IKT72" s="481"/>
      <c r="IKU72" s="481"/>
      <c r="IKV72" s="481"/>
      <c r="IKW72" s="481"/>
      <c r="IKX72" s="481"/>
      <c r="IKY72" s="481"/>
      <c r="IKZ72" s="481"/>
      <c r="ILA72" s="481"/>
      <c r="ILB72" s="481"/>
      <c r="ILC72" s="481"/>
      <c r="ILD72" s="481"/>
      <c r="ILE72" s="481"/>
      <c r="ILF72" s="481"/>
      <c r="ILG72" s="481"/>
      <c r="ILH72" s="481"/>
      <c r="ILI72" s="481"/>
      <c r="ILJ72" s="481"/>
      <c r="ILK72" s="481"/>
      <c r="ILL72" s="481"/>
      <c r="ILM72" s="481"/>
      <c r="ILN72" s="481"/>
      <c r="ILO72" s="481"/>
      <c r="ILP72" s="481"/>
      <c r="ILQ72" s="481"/>
      <c r="ILR72" s="481"/>
      <c r="ILS72" s="481"/>
      <c r="ILT72" s="481"/>
      <c r="ILU72" s="481"/>
      <c r="ILV72" s="481"/>
      <c r="ILW72" s="481"/>
      <c r="ILX72" s="481"/>
      <c r="ILY72" s="481"/>
      <c r="ILZ72" s="481"/>
      <c r="IMA72" s="481"/>
      <c r="IMB72" s="481"/>
      <c r="IMC72" s="481"/>
      <c r="IMD72" s="481"/>
      <c r="IME72" s="481"/>
      <c r="IMF72" s="481"/>
      <c r="IMG72" s="481"/>
      <c r="IMH72" s="481"/>
      <c r="IMI72" s="481"/>
      <c r="IMJ72" s="481"/>
      <c r="IMK72" s="481"/>
      <c r="IML72" s="481"/>
      <c r="IMM72" s="481"/>
      <c r="IMN72" s="481"/>
      <c r="IMO72" s="481"/>
      <c r="IMP72" s="481"/>
      <c r="IMQ72" s="481"/>
      <c r="IMR72" s="481"/>
      <c r="IMS72" s="481"/>
      <c r="IMT72" s="481"/>
      <c r="IMU72" s="481"/>
      <c r="IMV72" s="481"/>
      <c r="IMW72" s="481"/>
      <c r="IMX72" s="481"/>
      <c r="IMY72" s="481"/>
      <c r="IMZ72" s="481"/>
      <c r="INA72" s="481"/>
      <c r="INB72" s="481"/>
      <c r="INC72" s="481"/>
      <c r="IND72" s="481"/>
      <c r="INE72" s="481"/>
      <c r="INF72" s="481"/>
      <c r="ING72" s="481"/>
      <c r="INH72" s="481"/>
      <c r="INI72" s="481"/>
      <c r="INJ72" s="481"/>
      <c r="INK72" s="481"/>
      <c r="INL72" s="481"/>
      <c r="INM72" s="481"/>
      <c r="INN72" s="481"/>
      <c r="INO72" s="481"/>
      <c r="INP72" s="481"/>
      <c r="INQ72" s="481"/>
      <c r="INR72" s="481"/>
      <c r="INS72" s="481"/>
      <c r="INT72" s="481"/>
      <c r="INU72" s="481"/>
      <c r="INV72" s="481"/>
      <c r="INW72" s="481"/>
      <c r="INX72" s="481"/>
      <c r="INY72" s="481"/>
      <c r="INZ72" s="481"/>
      <c r="IOA72" s="481"/>
      <c r="IOB72" s="481"/>
      <c r="IOC72" s="481"/>
      <c r="IOD72" s="481"/>
      <c r="IOE72" s="481"/>
      <c r="IOF72" s="481"/>
      <c r="IOG72" s="481"/>
      <c r="IOH72" s="481"/>
      <c r="IOI72" s="481"/>
      <c r="IOJ72" s="481"/>
      <c r="IOK72" s="481"/>
      <c r="IOL72" s="481"/>
      <c r="IOM72" s="481"/>
      <c r="ION72" s="481"/>
      <c r="IOO72" s="481"/>
      <c r="IOP72" s="481"/>
      <c r="IOQ72" s="481"/>
      <c r="IOR72" s="481"/>
      <c r="IOS72" s="481"/>
      <c r="IOT72" s="481"/>
      <c r="IOU72" s="481"/>
      <c r="IOV72" s="481"/>
      <c r="IOW72" s="481"/>
      <c r="IOX72" s="481"/>
      <c r="IOY72" s="481"/>
      <c r="IOZ72" s="481"/>
      <c r="IPA72" s="481"/>
      <c r="IPB72" s="481"/>
      <c r="IPC72" s="481"/>
      <c r="IPD72" s="481"/>
      <c r="IPE72" s="481"/>
      <c r="IPF72" s="481"/>
      <c r="IPG72" s="481"/>
      <c r="IPH72" s="481"/>
      <c r="IPI72" s="481"/>
      <c r="IPJ72" s="481"/>
      <c r="IPK72" s="481"/>
      <c r="IPL72" s="481"/>
      <c r="IPM72" s="481"/>
      <c r="IPN72" s="481"/>
      <c r="IPO72" s="481"/>
      <c r="IPP72" s="481"/>
      <c r="IPQ72" s="481"/>
      <c r="IPR72" s="481"/>
      <c r="IPS72" s="481"/>
      <c r="IPT72" s="481"/>
      <c r="IPU72" s="481"/>
      <c r="IPV72" s="481"/>
      <c r="IPW72" s="481"/>
      <c r="IPX72" s="481"/>
      <c r="IPY72" s="481"/>
      <c r="IPZ72" s="481"/>
      <c r="IQA72" s="481"/>
      <c r="IQB72" s="481"/>
      <c r="IQC72" s="481"/>
      <c r="IQD72" s="481"/>
      <c r="IQE72" s="481"/>
      <c r="IQF72" s="481"/>
      <c r="IQG72" s="481"/>
      <c r="IQH72" s="481"/>
      <c r="IQI72" s="481"/>
      <c r="IQJ72" s="481"/>
      <c r="IQK72" s="481"/>
      <c r="IQL72" s="481"/>
      <c r="IQM72" s="481"/>
      <c r="IQN72" s="481"/>
      <c r="IQO72" s="481"/>
      <c r="IQP72" s="481"/>
      <c r="IQQ72" s="481"/>
      <c r="IQR72" s="481"/>
      <c r="IQS72" s="481"/>
      <c r="IQT72" s="481"/>
      <c r="IQU72" s="481"/>
      <c r="IQV72" s="481"/>
      <c r="IQW72" s="481"/>
      <c r="IQX72" s="481"/>
      <c r="IQY72" s="481"/>
      <c r="IQZ72" s="481"/>
      <c r="IRA72" s="481"/>
      <c r="IRB72" s="481"/>
      <c r="IRC72" s="481"/>
      <c r="IRD72" s="481"/>
      <c r="IRE72" s="481"/>
      <c r="IRF72" s="481"/>
      <c r="IRG72" s="481"/>
      <c r="IRH72" s="481"/>
      <c r="IRI72" s="481"/>
      <c r="IRJ72" s="481"/>
      <c r="IRK72" s="481"/>
      <c r="IRL72" s="481"/>
      <c r="IRM72" s="481"/>
      <c r="IRN72" s="481"/>
      <c r="IRO72" s="481"/>
      <c r="IRP72" s="481"/>
      <c r="IRQ72" s="481"/>
      <c r="IRR72" s="481"/>
      <c r="IRS72" s="481"/>
      <c r="IRT72" s="481"/>
      <c r="IRU72" s="481"/>
      <c r="IRV72" s="481"/>
      <c r="IRW72" s="481"/>
      <c r="IRX72" s="481"/>
      <c r="IRY72" s="481"/>
      <c r="IRZ72" s="481"/>
      <c r="ISA72" s="481"/>
      <c r="ISB72" s="481"/>
      <c r="ISC72" s="481"/>
      <c r="ISD72" s="481"/>
      <c r="ISE72" s="481"/>
      <c r="ISF72" s="481"/>
      <c r="ISG72" s="481"/>
      <c r="ISH72" s="481"/>
      <c r="ISI72" s="481"/>
      <c r="ISJ72" s="481"/>
      <c r="ISK72" s="481"/>
      <c r="ISL72" s="481"/>
      <c r="ISM72" s="481"/>
      <c r="ISN72" s="481"/>
      <c r="ISO72" s="481"/>
      <c r="ISP72" s="481"/>
      <c r="ISQ72" s="481"/>
      <c r="ISR72" s="481"/>
      <c r="ISS72" s="481"/>
      <c r="IST72" s="481"/>
      <c r="ISU72" s="481"/>
      <c r="ISV72" s="481"/>
      <c r="ISW72" s="481"/>
      <c r="ISX72" s="481"/>
      <c r="ISY72" s="481"/>
      <c r="ISZ72" s="481"/>
      <c r="ITA72" s="481"/>
      <c r="ITB72" s="481"/>
      <c r="ITC72" s="481"/>
      <c r="ITD72" s="481"/>
      <c r="ITE72" s="481"/>
      <c r="ITF72" s="481"/>
      <c r="ITG72" s="481"/>
      <c r="ITH72" s="481"/>
      <c r="ITI72" s="481"/>
      <c r="ITJ72" s="481"/>
      <c r="ITK72" s="481"/>
      <c r="ITL72" s="481"/>
      <c r="ITM72" s="481"/>
      <c r="ITN72" s="481"/>
      <c r="ITO72" s="481"/>
      <c r="ITP72" s="481"/>
      <c r="ITQ72" s="481"/>
      <c r="ITR72" s="481"/>
      <c r="ITS72" s="481"/>
      <c r="ITT72" s="481"/>
      <c r="ITU72" s="481"/>
      <c r="ITV72" s="481"/>
      <c r="ITW72" s="481"/>
      <c r="ITX72" s="481"/>
      <c r="ITY72" s="481"/>
      <c r="ITZ72" s="481"/>
      <c r="IUA72" s="481"/>
      <c r="IUB72" s="481"/>
      <c r="IUC72" s="481"/>
      <c r="IUD72" s="481"/>
      <c r="IUE72" s="481"/>
      <c r="IUF72" s="481"/>
      <c r="IUG72" s="481"/>
      <c r="IUH72" s="481"/>
      <c r="IUI72" s="481"/>
      <c r="IUJ72" s="481"/>
      <c r="IUK72" s="481"/>
      <c r="IUL72" s="481"/>
      <c r="IUM72" s="481"/>
      <c r="IUN72" s="481"/>
      <c r="IUO72" s="481"/>
      <c r="IUP72" s="481"/>
      <c r="IUQ72" s="481"/>
      <c r="IUR72" s="481"/>
      <c r="IUS72" s="481"/>
      <c r="IUT72" s="481"/>
      <c r="IUU72" s="481"/>
      <c r="IUV72" s="481"/>
      <c r="IUW72" s="481"/>
      <c r="IUX72" s="481"/>
      <c r="IUY72" s="481"/>
      <c r="IUZ72" s="481"/>
      <c r="IVA72" s="481"/>
      <c r="IVB72" s="481"/>
      <c r="IVC72" s="481"/>
      <c r="IVD72" s="481"/>
      <c r="IVE72" s="481"/>
      <c r="IVF72" s="481"/>
      <c r="IVG72" s="481"/>
      <c r="IVH72" s="481"/>
      <c r="IVI72" s="481"/>
      <c r="IVJ72" s="481"/>
      <c r="IVK72" s="481"/>
      <c r="IVL72" s="481"/>
      <c r="IVM72" s="481"/>
      <c r="IVN72" s="481"/>
      <c r="IVO72" s="481"/>
      <c r="IVP72" s="481"/>
      <c r="IVQ72" s="481"/>
      <c r="IVR72" s="481"/>
      <c r="IVS72" s="481"/>
      <c r="IVT72" s="481"/>
      <c r="IVU72" s="481"/>
      <c r="IVV72" s="481"/>
      <c r="IVW72" s="481"/>
      <c r="IVX72" s="481"/>
      <c r="IVY72" s="481"/>
      <c r="IVZ72" s="481"/>
      <c r="IWA72" s="481"/>
      <c r="IWB72" s="481"/>
      <c r="IWC72" s="481"/>
      <c r="IWD72" s="481"/>
      <c r="IWE72" s="481"/>
      <c r="IWF72" s="481"/>
      <c r="IWG72" s="481"/>
      <c r="IWH72" s="481"/>
      <c r="IWI72" s="481"/>
      <c r="IWJ72" s="481"/>
      <c r="IWK72" s="481"/>
      <c r="IWL72" s="481"/>
      <c r="IWM72" s="481"/>
      <c r="IWN72" s="481"/>
      <c r="IWO72" s="481"/>
      <c r="IWP72" s="481"/>
      <c r="IWQ72" s="481"/>
      <c r="IWR72" s="481"/>
      <c r="IWS72" s="481"/>
      <c r="IWT72" s="481"/>
      <c r="IWU72" s="481"/>
      <c r="IWV72" s="481"/>
      <c r="IWW72" s="481"/>
      <c r="IWX72" s="481"/>
      <c r="IWY72" s="481"/>
      <c r="IWZ72" s="481"/>
      <c r="IXA72" s="481"/>
      <c r="IXB72" s="481"/>
      <c r="IXC72" s="481"/>
      <c r="IXD72" s="481"/>
      <c r="IXE72" s="481"/>
      <c r="IXF72" s="481"/>
      <c r="IXG72" s="481"/>
      <c r="IXH72" s="481"/>
      <c r="IXI72" s="481"/>
      <c r="IXJ72" s="481"/>
      <c r="IXK72" s="481"/>
      <c r="IXL72" s="481"/>
      <c r="IXM72" s="481"/>
      <c r="IXN72" s="481"/>
      <c r="IXO72" s="481"/>
      <c r="IXP72" s="481"/>
      <c r="IXQ72" s="481"/>
      <c r="IXR72" s="481"/>
      <c r="IXS72" s="481"/>
      <c r="IXT72" s="481"/>
      <c r="IXU72" s="481"/>
      <c r="IXV72" s="481"/>
      <c r="IXW72" s="481"/>
      <c r="IXX72" s="481"/>
      <c r="IXY72" s="481"/>
      <c r="IXZ72" s="481"/>
      <c r="IYA72" s="481"/>
      <c r="IYB72" s="481"/>
      <c r="IYC72" s="481"/>
      <c r="IYD72" s="481"/>
      <c r="IYE72" s="481"/>
      <c r="IYF72" s="481"/>
      <c r="IYG72" s="481"/>
      <c r="IYH72" s="481"/>
      <c r="IYI72" s="481"/>
      <c r="IYJ72" s="481"/>
      <c r="IYK72" s="481"/>
      <c r="IYL72" s="481"/>
      <c r="IYM72" s="481"/>
      <c r="IYN72" s="481"/>
      <c r="IYO72" s="481"/>
      <c r="IYP72" s="481"/>
      <c r="IYQ72" s="481"/>
      <c r="IYR72" s="481"/>
      <c r="IYS72" s="481"/>
      <c r="IYT72" s="481"/>
      <c r="IYU72" s="481"/>
      <c r="IYV72" s="481"/>
      <c r="IYW72" s="481"/>
      <c r="IYX72" s="481"/>
      <c r="IYY72" s="481"/>
      <c r="IYZ72" s="481"/>
      <c r="IZA72" s="481"/>
      <c r="IZB72" s="481"/>
      <c r="IZC72" s="481"/>
      <c r="IZD72" s="481"/>
      <c r="IZE72" s="481"/>
      <c r="IZF72" s="481"/>
      <c r="IZG72" s="481"/>
      <c r="IZH72" s="481"/>
      <c r="IZI72" s="481"/>
      <c r="IZJ72" s="481"/>
      <c r="IZK72" s="481"/>
      <c r="IZL72" s="481"/>
      <c r="IZM72" s="481"/>
      <c r="IZN72" s="481"/>
      <c r="IZO72" s="481"/>
      <c r="IZP72" s="481"/>
      <c r="IZQ72" s="481"/>
      <c r="IZR72" s="481"/>
      <c r="IZS72" s="481"/>
      <c r="IZT72" s="481"/>
      <c r="IZU72" s="481"/>
      <c r="IZV72" s="481"/>
      <c r="IZW72" s="481"/>
      <c r="IZX72" s="481"/>
      <c r="IZY72" s="481"/>
      <c r="IZZ72" s="481"/>
      <c r="JAA72" s="481"/>
      <c r="JAB72" s="481"/>
      <c r="JAC72" s="481"/>
      <c r="JAD72" s="481"/>
      <c r="JAE72" s="481"/>
      <c r="JAF72" s="481"/>
      <c r="JAG72" s="481"/>
      <c r="JAH72" s="481"/>
      <c r="JAI72" s="481"/>
      <c r="JAJ72" s="481"/>
      <c r="JAK72" s="481"/>
      <c r="JAL72" s="481"/>
      <c r="JAM72" s="481"/>
      <c r="JAN72" s="481"/>
      <c r="JAO72" s="481"/>
      <c r="JAP72" s="481"/>
      <c r="JAQ72" s="481"/>
      <c r="JAR72" s="481"/>
      <c r="JAS72" s="481"/>
      <c r="JAT72" s="481"/>
      <c r="JAU72" s="481"/>
      <c r="JAV72" s="481"/>
      <c r="JAW72" s="481"/>
      <c r="JAX72" s="481"/>
      <c r="JAY72" s="481"/>
      <c r="JAZ72" s="481"/>
      <c r="JBA72" s="481"/>
      <c r="JBB72" s="481"/>
      <c r="JBC72" s="481"/>
      <c r="JBD72" s="481"/>
      <c r="JBE72" s="481"/>
      <c r="JBF72" s="481"/>
      <c r="JBG72" s="481"/>
      <c r="JBH72" s="481"/>
      <c r="JBI72" s="481"/>
      <c r="JBJ72" s="481"/>
      <c r="JBK72" s="481"/>
      <c r="JBL72" s="481"/>
      <c r="JBM72" s="481"/>
      <c r="JBN72" s="481"/>
      <c r="JBO72" s="481"/>
      <c r="JBP72" s="481"/>
      <c r="JBQ72" s="481"/>
      <c r="JBR72" s="481"/>
      <c r="JBS72" s="481"/>
      <c r="JBT72" s="481"/>
      <c r="JBU72" s="481"/>
      <c r="JBV72" s="481"/>
      <c r="JBW72" s="481"/>
      <c r="JBX72" s="481"/>
      <c r="JBY72" s="481"/>
      <c r="JBZ72" s="481"/>
      <c r="JCA72" s="481"/>
      <c r="JCB72" s="481"/>
      <c r="JCC72" s="481"/>
      <c r="JCD72" s="481"/>
      <c r="JCE72" s="481"/>
      <c r="JCF72" s="481"/>
      <c r="JCG72" s="481"/>
      <c r="JCH72" s="481"/>
      <c r="JCI72" s="481"/>
      <c r="JCJ72" s="481"/>
      <c r="JCK72" s="481"/>
      <c r="JCL72" s="481"/>
      <c r="JCM72" s="481"/>
      <c r="JCN72" s="481"/>
      <c r="JCO72" s="481"/>
      <c r="JCP72" s="481"/>
      <c r="JCQ72" s="481"/>
      <c r="JCR72" s="481"/>
      <c r="JCS72" s="481"/>
      <c r="JCT72" s="481"/>
      <c r="JCU72" s="481"/>
      <c r="JCV72" s="481"/>
      <c r="JCW72" s="481"/>
      <c r="JCX72" s="481"/>
      <c r="JCY72" s="481"/>
      <c r="JCZ72" s="481"/>
      <c r="JDA72" s="481"/>
      <c r="JDB72" s="481"/>
      <c r="JDC72" s="481"/>
      <c r="JDD72" s="481"/>
      <c r="JDE72" s="481"/>
      <c r="JDF72" s="481"/>
      <c r="JDG72" s="481"/>
      <c r="JDH72" s="481"/>
      <c r="JDI72" s="481"/>
      <c r="JDJ72" s="481"/>
      <c r="JDK72" s="481"/>
      <c r="JDL72" s="481"/>
      <c r="JDM72" s="481"/>
      <c r="JDN72" s="481"/>
      <c r="JDO72" s="481"/>
      <c r="JDP72" s="481"/>
      <c r="JDQ72" s="481"/>
      <c r="JDR72" s="481"/>
      <c r="JDS72" s="481"/>
      <c r="JDT72" s="481"/>
      <c r="JDU72" s="481"/>
      <c r="JDV72" s="481"/>
      <c r="JDW72" s="481"/>
      <c r="JDX72" s="481"/>
      <c r="JDY72" s="481"/>
      <c r="JDZ72" s="481"/>
      <c r="JEA72" s="481"/>
      <c r="JEB72" s="481"/>
      <c r="JEC72" s="481"/>
      <c r="JED72" s="481"/>
      <c r="JEE72" s="481"/>
      <c r="JEF72" s="481"/>
      <c r="JEG72" s="481"/>
      <c r="JEH72" s="481"/>
      <c r="JEI72" s="481"/>
      <c r="JEJ72" s="481"/>
      <c r="JEK72" s="481"/>
      <c r="JEL72" s="481"/>
      <c r="JEM72" s="481"/>
      <c r="JEN72" s="481"/>
      <c r="JEO72" s="481"/>
      <c r="JEP72" s="481"/>
      <c r="JEQ72" s="481"/>
      <c r="JER72" s="481"/>
      <c r="JES72" s="481"/>
      <c r="JET72" s="481"/>
      <c r="JEU72" s="481"/>
      <c r="JEV72" s="481"/>
      <c r="JEW72" s="481"/>
      <c r="JEX72" s="481"/>
      <c r="JEY72" s="481"/>
      <c r="JEZ72" s="481"/>
      <c r="JFA72" s="481"/>
      <c r="JFB72" s="481"/>
      <c r="JFC72" s="481"/>
      <c r="JFD72" s="481"/>
      <c r="JFE72" s="481"/>
      <c r="JFF72" s="481"/>
      <c r="JFG72" s="481"/>
      <c r="JFH72" s="481"/>
      <c r="JFI72" s="481"/>
      <c r="JFJ72" s="481"/>
      <c r="JFK72" s="481"/>
      <c r="JFL72" s="481"/>
      <c r="JFM72" s="481"/>
      <c r="JFN72" s="481"/>
      <c r="JFO72" s="481"/>
      <c r="JFP72" s="481"/>
      <c r="JFQ72" s="481"/>
      <c r="JFR72" s="481"/>
      <c r="JFS72" s="481"/>
      <c r="JFT72" s="481"/>
      <c r="JFU72" s="481"/>
      <c r="JFV72" s="481"/>
      <c r="JFW72" s="481"/>
      <c r="JFX72" s="481"/>
      <c r="JFY72" s="481"/>
      <c r="JFZ72" s="481"/>
      <c r="JGA72" s="481"/>
      <c r="JGB72" s="481"/>
      <c r="JGC72" s="481"/>
      <c r="JGD72" s="481"/>
      <c r="JGE72" s="481"/>
      <c r="JGF72" s="481"/>
      <c r="JGG72" s="481"/>
      <c r="JGH72" s="481"/>
      <c r="JGI72" s="481"/>
      <c r="JGJ72" s="481"/>
      <c r="JGK72" s="481"/>
      <c r="JGL72" s="481"/>
      <c r="JGM72" s="481"/>
      <c r="JGN72" s="481"/>
      <c r="JGO72" s="481"/>
      <c r="JGP72" s="481"/>
      <c r="JGQ72" s="481"/>
      <c r="JGR72" s="481"/>
      <c r="JGS72" s="481"/>
      <c r="JGT72" s="481"/>
      <c r="JGU72" s="481"/>
      <c r="JGV72" s="481"/>
      <c r="JGW72" s="481"/>
      <c r="JGX72" s="481"/>
      <c r="JGY72" s="481"/>
      <c r="JGZ72" s="481"/>
      <c r="JHA72" s="481"/>
      <c r="JHB72" s="481"/>
      <c r="JHC72" s="481"/>
      <c r="JHD72" s="481"/>
      <c r="JHE72" s="481"/>
      <c r="JHF72" s="481"/>
      <c r="JHG72" s="481"/>
      <c r="JHH72" s="481"/>
      <c r="JHI72" s="481"/>
      <c r="JHJ72" s="481"/>
      <c r="JHK72" s="481"/>
      <c r="JHL72" s="481"/>
      <c r="JHM72" s="481"/>
      <c r="JHN72" s="481"/>
      <c r="JHO72" s="481"/>
      <c r="JHP72" s="481"/>
      <c r="JHQ72" s="481"/>
      <c r="JHR72" s="481"/>
      <c r="JHS72" s="481"/>
      <c r="JHT72" s="481"/>
      <c r="JHU72" s="481"/>
      <c r="JHV72" s="481"/>
      <c r="JHW72" s="481"/>
      <c r="JHX72" s="481"/>
      <c r="JHY72" s="481"/>
      <c r="JHZ72" s="481"/>
      <c r="JIA72" s="481"/>
      <c r="JIB72" s="481"/>
      <c r="JIC72" s="481"/>
      <c r="JID72" s="481"/>
      <c r="JIE72" s="481"/>
      <c r="JIF72" s="481"/>
      <c r="JIG72" s="481"/>
      <c r="JIH72" s="481"/>
      <c r="JII72" s="481"/>
      <c r="JIJ72" s="481"/>
      <c r="JIK72" s="481"/>
      <c r="JIL72" s="481"/>
      <c r="JIM72" s="481"/>
      <c r="JIN72" s="481"/>
      <c r="JIO72" s="481"/>
      <c r="JIP72" s="481"/>
      <c r="JIQ72" s="481"/>
      <c r="JIR72" s="481"/>
      <c r="JIS72" s="481"/>
      <c r="JIT72" s="481"/>
      <c r="JIU72" s="481"/>
      <c r="JIV72" s="481"/>
      <c r="JIW72" s="481"/>
      <c r="JIX72" s="481"/>
      <c r="JIY72" s="481"/>
      <c r="JIZ72" s="481"/>
      <c r="JJA72" s="481"/>
      <c r="JJB72" s="481"/>
      <c r="JJC72" s="481"/>
      <c r="JJD72" s="481"/>
      <c r="JJE72" s="481"/>
      <c r="JJF72" s="481"/>
      <c r="JJG72" s="481"/>
      <c r="JJH72" s="481"/>
      <c r="JJI72" s="481"/>
      <c r="JJJ72" s="481"/>
      <c r="JJK72" s="481"/>
      <c r="JJL72" s="481"/>
      <c r="JJM72" s="481"/>
      <c r="JJN72" s="481"/>
      <c r="JJO72" s="481"/>
      <c r="JJP72" s="481"/>
      <c r="JJQ72" s="481"/>
      <c r="JJR72" s="481"/>
      <c r="JJS72" s="481"/>
      <c r="JJT72" s="481"/>
      <c r="JJU72" s="481"/>
      <c r="JJV72" s="481"/>
      <c r="JJW72" s="481"/>
      <c r="JJX72" s="481"/>
      <c r="JJY72" s="481"/>
      <c r="JJZ72" s="481"/>
      <c r="JKA72" s="481"/>
      <c r="JKB72" s="481"/>
      <c r="JKC72" s="481"/>
      <c r="JKD72" s="481"/>
      <c r="JKE72" s="481"/>
      <c r="JKF72" s="481"/>
      <c r="JKG72" s="481"/>
      <c r="JKH72" s="481"/>
      <c r="JKI72" s="481"/>
      <c r="JKJ72" s="481"/>
      <c r="JKK72" s="481"/>
      <c r="JKL72" s="481"/>
      <c r="JKM72" s="481"/>
      <c r="JKN72" s="481"/>
      <c r="JKO72" s="481"/>
      <c r="JKP72" s="481"/>
      <c r="JKQ72" s="481"/>
      <c r="JKR72" s="481"/>
      <c r="JKS72" s="481"/>
      <c r="JKT72" s="481"/>
      <c r="JKU72" s="481"/>
      <c r="JKV72" s="481"/>
      <c r="JKW72" s="481"/>
      <c r="JKX72" s="481"/>
      <c r="JKY72" s="481"/>
      <c r="JKZ72" s="481"/>
      <c r="JLA72" s="481"/>
      <c r="JLB72" s="481"/>
      <c r="JLC72" s="481"/>
      <c r="JLD72" s="481"/>
      <c r="JLE72" s="481"/>
      <c r="JLF72" s="481"/>
      <c r="JLG72" s="481"/>
      <c r="JLH72" s="481"/>
      <c r="JLI72" s="481"/>
      <c r="JLJ72" s="481"/>
      <c r="JLK72" s="481"/>
      <c r="JLL72" s="481"/>
      <c r="JLM72" s="481"/>
      <c r="JLN72" s="481"/>
      <c r="JLO72" s="481"/>
      <c r="JLP72" s="481"/>
      <c r="JLQ72" s="481"/>
      <c r="JLR72" s="481"/>
      <c r="JLS72" s="481"/>
      <c r="JLT72" s="481"/>
      <c r="JLU72" s="481"/>
      <c r="JLV72" s="481"/>
      <c r="JLW72" s="481"/>
      <c r="JLX72" s="481"/>
      <c r="JLY72" s="481"/>
      <c r="JLZ72" s="481"/>
      <c r="JMA72" s="481"/>
      <c r="JMB72" s="481"/>
      <c r="JMC72" s="481"/>
      <c r="JMD72" s="481"/>
      <c r="JME72" s="481"/>
      <c r="JMF72" s="481"/>
      <c r="JMG72" s="481"/>
      <c r="JMH72" s="481"/>
      <c r="JMI72" s="481"/>
      <c r="JMJ72" s="481"/>
      <c r="JMK72" s="481"/>
      <c r="JML72" s="481"/>
      <c r="JMM72" s="481"/>
      <c r="JMN72" s="481"/>
      <c r="JMO72" s="481"/>
      <c r="JMP72" s="481"/>
      <c r="JMQ72" s="481"/>
      <c r="JMR72" s="481"/>
      <c r="JMS72" s="481"/>
      <c r="JMT72" s="481"/>
      <c r="JMU72" s="481"/>
      <c r="JMV72" s="481"/>
      <c r="JMW72" s="481"/>
      <c r="JMX72" s="481"/>
      <c r="JMY72" s="481"/>
      <c r="JMZ72" s="481"/>
      <c r="JNA72" s="481"/>
      <c r="JNB72" s="481"/>
      <c r="JNC72" s="481"/>
      <c r="JND72" s="481"/>
      <c r="JNE72" s="481"/>
      <c r="JNF72" s="481"/>
      <c r="JNG72" s="481"/>
      <c r="JNH72" s="481"/>
      <c r="JNI72" s="481"/>
      <c r="JNJ72" s="481"/>
      <c r="JNK72" s="481"/>
      <c r="JNL72" s="481"/>
      <c r="JNM72" s="481"/>
      <c r="JNN72" s="481"/>
      <c r="JNO72" s="481"/>
      <c r="JNP72" s="481"/>
      <c r="JNQ72" s="481"/>
      <c r="JNR72" s="481"/>
      <c r="JNS72" s="481"/>
      <c r="JNT72" s="481"/>
      <c r="JNU72" s="481"/>
      <c r="JNV72" s="481"/>
      <c r="JNW72" s="481"/>
      <c r="JNX72" s="481"/>
      <c r="JNY72" s="481"/>
      <c r="JNZ72" s="481"/>
      <c r="JOA72" s="481"/>
      <c r="JOB72" s="481"/>
      <c r="JOC72" s="481"/>
      <c r="JOD72" s="481"/>
      <c r="JOE72" s="481"/>
      <c r="JOF72" s="481"/>
      <c r="JOG72" s="481"/>
      <c r="JOH72" s="481"/>
      <c r="JOI72" s="481"/>
      <c r="JOJ72" s="481"/>
      <c r="JOK72" s="481"/>
      <c r="JOL72" s="481"/>
      <c r="JOM72" s="481"/>
      <c r="JON72" s="481"/>
      <c r="JOO72" s="481"/>
      <c r="JOP72" s="481"/>
      <c r="JOQ72" s="481"/>
      <c r="JOR72" s="481"/>
      <c r="JOS72" s="481"/>
      <c r="JOT72" s="481"/>
      <c r="JOU72" s="481"/>
      <c r="JOV72" s="481"/>
      <c r="JOW72" s="481"/>
      <c r="JOX72" s="481"/>
      <c r="JOY72" s="481"/>
      <c r="JOZ72" s="481"/>
      <c r="JPA72" s="481"/>
      <c r="JPB72" s="481"/>
      <c r="JPC72" s="481"/>
      <c r="JPD72" s="481"/>
      <c r="JPE72" s="481"/>
      <c r="JPF72" s="481"/>
      <c r="JPG72" s="481"/>
      <c r="JPH72" s="481"/>
      <c r="JPI72" s="481"/>
      <c r="JPJ72" s="481"/>
      <c r="JPK72" s="481"/>
      <c r="JPL72" s="481"/>
      <c r="JPM72" s="481"/>
      <c r="JPN72" s="481"/>
      <c r="JPO72" s="481"/>
      <c r="JPP72" s="481"/>
      <c r="JPQ72" s="481"/>
      <c r="JPR72" s="481"/>
      <c r="JPS72" s="481"/>
      <c r="JPT72" s="481"/>
      <c r="JPU72" s="481"/>
      <c r="JPV72" s="481"/>
      <c r="JPW72" s="481"/>
      <c r="JPX72" s="481"/>
      <c r="JPY72" s="481"/>
      <c r="JPZ72" s="481"/>
      <c r="JQA72" s="481"/>
      <c r="JQB72" s="481"/>
      <c r="JQC72" s="481"/>
      <c r="JQD72" s="481"/>
      <c r="JQE72" s="481"/>
      <c r="JQF72" s="481"/>
      <c r="JQG72" s="481"/>
      <c r="JQH72" s="481"/>
      <c r="JQI72" s="481"/>
      <c r="JQJ72" s="481"/>
      <c r="JQK72" s="481"/>
      <c r="JQL72" s="481"/>
      <c r="JQM72" s="481"/>
      <c r="JQN72" s="481"/>
      <c r="JQO72" s="481"/>
      <c r="JQP72" s="481"/>
      <c r="JQQ72" s="481"/>
      <c r="JQR72" s="481"/>
      <c r="JQS72" s="481"/>
      <c r="JQT72" s="481"/>
      <c r="JQU72" s="481"/>
      <c r="JQV72" s="481"/>
      <c r="JQW72" s="481"/>
      <c r="JQX72" s="481"/>
      <c r="JQY72" s="481"/>
      <c r="JQZ72" s="481"/>
      <c r="JRA72" s="481"/>
      <c r="JRB72" s="481"/>
      <c r="JRC72" s="481"/>
      <c r="JRD72" s="481"/>
      <c r="JRE72" s="481"/>
      <c r="JRF72" s="481"/>
      <c r="JRG72" s="481"/>
      <c r="JRH72" s="481"/>
      <c r="JRI72" s="481"/>
      <c r="JRJ72" s="481"/>
      <c r="JRK72" s="481"/>
      <c r="JRL72" s="481"/>
      <c r="JRM72" s="481"/>
      <c r="JRN72" s="481"/>
      <c r="JRO72" s="481"/>
      <c r="JRP72" s="481"/>
      <c r="JRQ72" s="481"/>
      <c r="JRR72" s="481"/>
      <c r="JRS72" s="481"/>
      <c r="JRT72" s="481"/>
      <c r="JRU72" s="481"/>
      <c r="JRV72" s="481"/>
      <c r="JRW72" s="481"/>
      <c r="JRX72" s="481"/>
      <c r="JRY72" s="481"/>
      <c r="JRZ72" s="481"/>
      <c r="JSA72" s="481"/>
      <c r="JSB72" s="481"/>
      <c r="JSC72" s="481"/>
      <c r="JSD72" s="481"/>
      <c r="JSE72" s="481"/>
      <c r="JSF72" s="481"/>
      <c r="JSG72" s="481"/>
      <c r="JSH72" s="481"/>
      <c r="JSI72" s="481"/>
      <c r="JSJ72" s="481"/>
      <c r="JSK72" s="481"/>
      <c r="JSL72" s="481"/>
      <c r="JSM72" s="481"/>
      <c r="JSN72" s="481"/>
      <c r="JSO72" s="481"/>
      <c r="JSP72" s="481"/>
      <c r="JSQ72" s="481"/>
      <c r="JSR72" s="481"/>
      <c r="JSS72" s="481"/>
      <c r="JST72" s="481"/>
      <c r="JSU72" s="481"/>
      <c r="JSV72" s="481"/>
      <c r="JSW72" s="481"/>
      <c r="JSX72" s="481"/>
      <c r="JSY72" s="481"/>
      <c r="JSZ72" s="481"/>
      <c r="JTA72" s="481"/>
      <c r="JTB72" s="481"/>
      <c r="JTC72" s="481"/>
      <c r="JTD72" s="481"/>
      <c r="JTE72" s="481"/>
      <c r="JTF72" s="481"/>
      <c r="JTG72" s="481"/>
      <c r="JTH72" s="481"/>
      <c r="JTI72" s="481"/>
      <c r="JTJ72" s="481"/>
      <c r="JTK72" s="481"/>
      <c r="JTL72" s="481"/>
      <c r="JTM72" s="481"/>
      <c r="JTN72" s="481"/>
      <c r="JTO72" s="481"/>
      <c r="JTP72" s="481"/>
      <c r="JTQ72" s="481"/>
      <c r="JTR72" s="481"/>
      <c r="JTS72" s="481"/>
      <c r="JTT72" s="481"/>
      <c r="JTU72" s="481"/>
      <c r="JTV72" s="481"/>
      <c r="JTW72" s="481"/>
      <c r="JTX72" s="481"/>
      <c r="JTY72" s="481"/>
      <c r="JTZ72" s="481"/>
      <c r="JUA72" s="481"/>
      <c r="JUB72" s="481"/>
      <c r="JUC72" s="481"/>
      <c r="JUD72" s="481"/>
      <c r="JUE72" s="481"/>
      <c r="JUF72" s="481"/>
      <c r="JUG72" s="481"/>
      <c r="JUH72" s="481"/>
      <c r="JUI72" s="481"/>
      <c r="JUJ72" s="481"/>
      <c r="JUK72" s="481"/>
      <c r="JUL72" s="481"/>
      <c r="JUM72" s="481"/>
      <c r="JUN72" s="481"/>
      <c r="JUO72" s="481"/>
      <c r="JUP72" s="481"/>
      <c r="JUQ72" s="481"/>
      <c r="JUR72" s="481"/>
      <c r="JUS72" s="481"/>
      <c r="JUT72" s="481"/>
      <c r="JUU72" s="481"/>
      <c r="JUV72" s="481"/>
      <c r="JUW72" s="481"/>
      <c r="JUX72" s="481"/>
      <c r="JUY72" s="481"/>
      <c r="JUZ72" s="481"/>
      <c r="JVA72" s="481"/>
      <c r="JVB72" s="481"/>
      <c r="JVC72" s="481"/>
      <c r="JVD72" s="481"/>
      <c r="JVE72" s="481"/>
      <c r="JVF72" s="481"/>
      <c r="JVG72" s="481"/>
      <c r="JVH72" s="481"/>
      <c r="JVI72" s="481"/>
      <c r="JVJ72" s="481"/>
      <c r="JVK72" s="481"/>
      <c r="JVL72" s="481"/>
      <c r="JVM72" s="481"/>
      <c r="JVN72" s="481"/>
      <c r="JVO72" s="481"/>
      <c r="JVP72" s="481"/>
      <c r="JVQ72" s="481"/>
      <c r="JVR72" s="481"/>
      <c r="JVS72" s="481"/>
      <c r="JVT72" s="481"/>
      <c r="JVU72" s="481"/>
      <c r="JVV72" s="481"/>
      <c r="JVW72" s="481"/>
      <c r="JVX72" s="481"/>
      <c r="JVY72" s="481"/>
      <c r="JVZ72" s="481"/>
      <c r="JWA72" s="481"/>
      <c r="JWB72" s="481"/>
      <c r="JWC72" s="481"/>
      <c r="JWD72" s="481"/>
      <c r="JWE72" s="481"/>
      <c r="JWF72" s="481"/>
      <c r="JWG72" s="481"/>
      <c r="JWH72" s="481"/>
      <c r="JWI72" s="481"/>
      <c r="JWJ72" s="481"/>
      <c r="JWK72" s="481"/>
      <c r="JWL72" s="481"/>
      <c r="JWM72" s="481"/>
      <c r="JWN72" s="481"/>
      <c r="JWO72" s="481"/>
      <c r="JWP72" s="481"/>
      <c r="JWQ72" s="481"/>
      <c r="JWR72" s="481"/>
      <c r="JWS72" s="481"/>
      <c r="JWT72" s="481"/>
      <c r="JWU72" s="481"/>
      <c r="JWV72" s="481"/>
      <c r="JWW72" s="481"/>
      <c r="JWX72" s="481"/>
      <c r="JWY72" s="481"/>
      <c r="JWZ72" s="481"/>
      <c r="JXA72" s="481"/>
      <c r="JXB72" s="481"/>
      <c r="JXC72" s="481"/>
      <c r="JXD72" s="481"/>
      <c r="JXE72" s="481"/>
      <c r="JXF72" s="481"/>
      <c r="JXG72" s="481"/>
      <c r="JXH72" s="481"/>
      <c r="JXI72" s="481"/>
      <c r="JXJ72" s="481"/>
      <c r="JXK72" s="481"/>
      <c r="JXL72" s="481"/>
      <c r="JXM72" s="481"/>
      <c r="JXN72" s="481"/>
      <c r="JXO72" s="481"/>
      <c r="JXP72" s="481"/>
      <c r="JXQ72" s="481"/>
      <c r="JXR72" s="481"/>
      <c r="JXS72" s="481"/>
      <c r="JXT72" s="481"/>
      <c r="JXU72" s="481"/>
      <c r="JXV72" s="481"/>
      <c r="JXW72" s="481"/>
      <c r="JXX72" s="481"/>
      <c r="JXY72" s="481"/>
      <c r="JXZ72" s="481"/>
      <c r="JYA72" s="481"/>
      <c r="JYB72" s="481"/>
      <c r="JYC72" s="481"/>
      <c r="JYD72" s="481"/>
      <c r="JYE72" s="481"/>
      <c r="JYF72" s="481"/>
      <c r="JYG72" s="481"/>
      <c r="JYH72" s="481"/>
      <c r="JYI72" s="481"/>
      <c r="JYJ72" s="481"/>
      <c r="JYK72" s="481"/>
      <c r="JYL72" s="481"/>
      <c r="JYM72" s="481"/>
      <c r="JYN72" s="481"/>
      <c r="JYO72" s="481"/>
      <c r="JYP72" s="481"/>
      <c r="JYQ72" s="481"/>
      <c r="JYR72" s="481"/>
      <c r="JYS72" s="481"/>
      <c r="JYT72" s="481"/>
      <c r="JYU72" s="481"/>
      <c r="JYV72" s="481"/>
      <c r="JYW72" s="481"/>
      <c r="JYX72" s="481"/>
      <c r="JYY72" s="481"/>
      <c r="JYZ72" s="481"/>
      <c r="JZA72" s="481"/>
      <c r="JZB72" s="481"/>
      <c r="JZC72" s="481"/>
      <c r="JZD72" s="481"/>
      <c r="JZE72" s="481"/>
      <c r="JZF72" s="481"/>
      <c r="JZG72" s="481"/>
      <c r="JZH72" s="481"/>
      <c r="JZI72" s="481"/>
      <c r="JZJ72" s="481"/>
      <c r="JZK72" s="481"/>
      <c r="JZL72" s="481"/>
      <c r="JZM72" s="481"/>
      <c r="JZN72" s="481"/>
      <c r="JZO72" s="481"/>
      <c r="JZP72" s="481"/>
      <c r="JZQ72" s="481"/>
      <c r="JZR72" s="481"/>
      <c r="JZS72" s="481"/>
      <c r="JZT72" s="481"/>
      <c r="JZU72" s="481"/>
      <c r="JZV72" s="481"/>
      <c r="JZW72" s="481"/>
      <c r="JZX72" s="481"/>
      <c r="JZY72" s="481"/>
      <c r="JZZ72" s="481"/>
      <c r="KAA72" s="481"/>
      <c r="KAB72" s="481"/>
      <c r="KAC72" s="481"/>
      <c r="KAD72" s="481"/>
      <c r="KAE72" s="481"/>
      <c r="KAF72" s="481"/>
      <c r="KAG72" s="481"/>
      <c r="KAH72" s="481"/>
      <c r="KAI72" s="481"/>
      <c r="KAJ72" s="481"/>
      <c r="KAK72" s="481"/>
      <c r="KAL72" s="481"/>
      <c r="KAM72" s="481"/>
      <c r="KAN72" s="481"/>
      <c r="KAO72" s="481"/>
      <c r="KAP72" s="481"/>
      <c r="KAQ72" s="481"/>
      <c r="KAR72" s="481"/>
      <c r="KAS72" s="481"/>
      <c r="KAT72" s="481"/>
      <c r="KAU72" s="481"/>
      <c r="KAV72" s="481"/>
      <c r="KAW72" s="481"/>
      <c r="KAX72" s="481"/>
      <c r="KAY72" s="481"/>
      <c r="KAZ72" s="481"/>
      <c r="KBA72" s="481"/>
      <c r="KBB72" s="481"/>
      <c r="KBC72" s="481"/>
      <c r="KBD72" s="481"/>
      <c r="KBE72" s="481"/>
      <c r="KBF72" s="481"/>
      <c r="KBG72" s="481"/>
      <c r="KBH72" s="481"/>
      <c r="KBI72" s="481"/>
      <c r="KBJ72" s="481"/>
      <c r="KBK72" s="481"/>
      <c r="KBL72" s="481"/>
      <c r="KBM72" s="481"/>
      <c r="KBN72" s="481"/>
      <c r="KBO72" s="481"/>
      <c r="KBP72" s="481"/>
      <c r="KBQ72" s="481"/>
      <c r="KBR72" s="481"/>
      <c r="KBS72" s="481"/>
      <c r="KBT72" s="481"/>
      <c r="KBU72" s="481"/>
      <c r="KBV72" s="481"/>
      <c r="KBW72" s="481"/>
      <c r="KBX72" s="481"/>
      <c r="KBY72" s="481"/>
      <c r="KBZ72" s="481"/>
      <c r="KCA72" s="481"/>
      <c r="KCB72" s="481"/>
      <c r="KCC72" s="481"/>
      <c r="KCD72" s="481"/>
      <c r="KCE72" s="481"/>
      <c r="KCF72" s="481"/>
      <c r="KCG72" s="481"/>
      <c r="KCH72" s="481"/>
      <c r="KCI72" s="481"/>
      <c r="KCJ72" s="481"/>
      <c r="KCK72" s="481"/>
      <c r="KCL72" s="481"/>
      <c r="KCM72" s="481"/>
      <c r="KCN72" s="481"/>
      <c r="KCO72" s="481"/>
      <c r="KCP72" s="481"/>
      <c r="KCQ72" s="481"/>
      <c r="KCR72" s="481"/>
      <c r="KCS72" s="481"/>
      <c r="KCT72" s="481"/>
      <c r="KCU72" s="481"/>
      <c r="KCV72" s="481"/>
      <c r="KCW72" s="481"/>
      <c r="KCX72" s="481"/>
      <c r="KCY72" s="481"/>
      <c r="KCZ72" s="481"/>
      <c r="KDA72" s="481"/>
      <c r="KDB72" s="481"/>
      <c r="KDC72" s="481"/>
      <c r="KDD72" s="481"/>
      <c r="KDE72" s="481"/>
      <c r="KDF72" s="481"/>
      <c r="KDG72" s="481"/>
      <c r="KDH72" s="481"/>
      <c r="KDI72" s="481"/>
      <c r="KDJ72" s="481"/>
      <c r="KDK72" s="481"/>
      <c r="KDL72" s="481"/>
      <c r="KDM72" s="481"/>
      <c r="KDN72" s="481"/>
      <c r="KDO72" s="481"/>
      <c r="KDP72" s="481"/>
      <c r="KDQ72" s="481"/>
      <c r="KDR72" s="481"/>
      <c r="KDS72" s="481"/>
      <c r="KDT72" s="481"/>
      <c r="KDU72" s="481"/>
      <c r="KDV72" s="481"/>
      <c r="KDW72" s="481"/>
      <c r="KDX72" s="481"/>
      <c r="KDY72" s="481"/>
      <c r="KDZ72" s="481"/>
      <c r="KEA72" s="481"/>
      <c r="KEB72" s="481"/>
      <c r="KEC72" s="481"/>
      <c r="KED72" s="481"/>
      <c r="KEE72" s="481"/>
      <c r="KEF72" s="481"/>
      <c r="KEG72" s="481"/>
      <c r="KEH72" s="481"/>
      <c r="KEI72" s="481"/>
      <c r="KEJ72" s="481"/>
      <c r="KEK72" s="481"/>
      <c r="KEL72" s="481"/>
      <c r="KEM72" s="481"/>
      <c r="KEN72" s="481"/>
      <c r="KEO72" s="481"/>
      <c r="KEP72" s="481"/>
      <c r="KEQ72" s="481"/>
      <c r="KER72" s="481"/>
      <c r="KES72" s="481"/>
      <c r="KET72" s="481"/>
      <c r="KEU72" s="481"/>
      <c r="KEV72" s="481"/>
      <c r="KEW72" s="481"/>
      <c r="KEX72" s="481"/>
      <c r="KEY72" s="481"/>
      <c r="KEZ72" s="481"/>
      <c r="KFA72" s="481"/>
      <c r="KFB72" s="481"/>
      <c r="KFC72" s="481"/>
      <c r="KFD72" s="481"/>
      <c r="KFE72" s="481"/>
      <c r="KFF72" s="481"/>
      <c r="KFG72" s="481"/>
      <c r="KFH72" s="481"/>
      <c r="KFI72" s="481"/>
      <c r="KFJ72" s="481"/>
      <c r="KFK72" s="481"/>
      <c r="KFL72" s="481"/>
      <c r="KFM72" s="481"/>
      <c r="KFN72" s="481"/>
      <c r="KFO72" s="481"/>
      <c r="KFP72" s="481"/>
      <c r="KFQ72" s="481"/>
      <c r="KFR72" s="481"/>
      <c r="KFS72" s="481"/>
      <c r="KFT72" s="481"/>
      <c r="KFU72" s="481"/>
      <c r="KFV72" s="481"/>
      <c r="KFW72" s="481"/>
      <c r="KFX72" s="481"/>
      <c r="KFY72" s="481"/>
      <c r="KFZ72" s="481"/>
      <c r="KGA72" s="481"/>
      <c r="KGB72" s="481"/>
      <c r="KGC72" s="481"/>
      <c r="KGD72" s="481"/>
      <c r="KGE72" s="481"/>
      <c r="KGF72" s="481"/>
      <c r="KGG72" s="481"/>
      <c r="KGH72" s="481"/>
      <c r="KGI72" s="481"/>
      <c r="KGJ72" s="481"/>
      <c r="KGK72" s="481"/>
      <c r="KGL72" s="481"/>
      <c r="KGM72" s="481"/>
      <c r="KGN72" s="481"/>
      <c r="KGO72" s="481"/>
      <c r="KGP72" s="481"/>
      <c r="KGQ72" s="481"/>
      <c r="KGR72" s="481"/>
      <c r="KGS72" s="481"/>
      <c r="KGT72" s="481"/>
      <c r="KGU72" s="481"/>
      <c r="KGV72" s="481"/>
      <c r="KGW72" s="481"/>
      <c r="KGX72" s="481"/>
      <c r="KGY72" s="481"/>
      <c r="KGZ72" s="481"/>
      <c r="KHA72" s="481"/>
      <c r="KHB72" s="481"/>
      <c r="KHC72" s="481"/>
      <c r="KHD72" s="481"/>
      <c r="KHE72" s="481"/>
      <c r="KHF72" s="481"/>
      <c r="KHG72" s="481"/>
      <c r="KHH72" s="481"/>
      <c r="KHI72" s="481"/>
      <c r="KHJ72" s="481"/>
      <c r="KHK72" s="481"/>
      <c r="KHL72" s="481"/>
      <c r="KHM72" s="481"/>
      <c r="KHN72" s="481"/>
      <c r="KHO72" s="481"/>
      <c r="KHP72" s="481"/>
      <c r="KHQ72" s="481"/>
      <c r="KHR72" s="481"/>
      <c r="KHS72" s="481"/>
      <c r="KHT72" s="481"/>
      <c r="KHU72" s="481"/>
      <c r="KHV72" s="481"/>
      <c r="KHW72" s="481"/>
      <c r="KHX72" s="481"/>
      <c r="KHY72" s="481"/>
      <c r="KHZ72" s="481"/>
      <c r="KIA72" s="481"/>
      <c r="KIB72" s="481"/>
      <c r="KIC72" s="481"/>
      <c r="KID72" s="481"/>
      <c r="KIE72" s="481"/>
      <c r="KIF72" s="481"/>
      <c r="KIG72" s="481"/>
      <c r="KIH72" s="481"/>
      <c r="KII72" s="481"/>
      <c r="KIJ72" s="481"/>
      <c r="KIK72" s="481"/>
      <c r="KIL72" s="481"/>
      <c r="KIM72" s="481"/>
      <c r="KIN72" s="481"/>
      <c r="KIO72" s="481"/>
      <c r="KIP72" s="481"/>
      <c r="KIQ72" s="481"/>
      <c r="KIR72" s="481"/>
      <c r="KIS72" s="481"/>
      <c r="KIT72" s="481"/>
      <c r="KIU72" s="481"/>
      <c r="KIV72" s="481"/>
      <c r="KIW72" s="481"/>
      <c r="KIX72" s="481"/>
      <c r="KIY72" s="481"/>
      <c r="KIZ72" s="481"/>
      <c r="KJA72" s="481"/>
      <c r="KJB72" s="481"/>
      <c r="KJC72" s="481"/>
      <c r="KJD72" s="481"/>
      <c r="KJE72" s="481"/>
      <c r="KJF72" s="481"/>
      <c r="KJG72" s="481"/>
      <c r="KJH72" s="481"/>
      <c r="KJI72" s="481"/>
      <c r="KJJ72" s="481"/>
      <c r="KJK72" s="481"/>
      <c r="KJL72" s="481"/>
      <c r="KJM72" s="481"/>
      <c r="KJN72" s="481"/>
      <c r="KJO72" s="481"/>
      <c r="KJP72" s="481"/>
      <c r="KJQ72" s="481"/>
      <c r="KJR72" s="481"/>
      <c r="KJS72" s="481"/>
      <c r="KJT72" s="481"/>
      <c r="KJU72" s="481"/>
      <c r="KJV72" s="481"/>
      <c r="KJW72" s="481"/>
      <c r="KJX72" s="481"/>
      <c r="KJY72" s="481"/>
      <c r="KJZ72" s="481"/>
      <c r="KKA72" s="481"/>
      <c r="KKB72" s="481"/>
      <c r="KKC72" s="481"/>
      <c r="KKD72" s="481"/>
      <c r="KKE72" s="481"/>
      <c r="KKF72" s="481"/>
      <c r="KKG72" s="481"/>
      <c r="KKH72" s="481"/>
      <c r="KKI72" s="481"/>
      <c r="KKJ72" s="481"/>
      <c r="KKK72" s="481"/>
      <c r="KKL72" s="481"/>
      <c r="KKM72" s="481"/>
      <c r="KKN72" s="481"/>
      <c r="KKO72" s="481"/>
      <c r="KKP72" s="481"/>
      <c r="KKQ72" s="481"/>
      <c r="KKR72" s="481"/>
      <c r="KKS72" s="481"/>
      <c r="KKT72" s="481"/>
      <c r="KKU72" s="481"/>
      <c r="KKV72" s="481"/>
      <c r="KKW72" s="481"/>
      <c r="KKX72" s="481"/>
      <c r="KKY72" s="481"/>
      <c r="KKZ72" s="481"/>
      <c r="KLA72" s="481"/>
      <c r="KLB72" s="481"/>
      <c r="KLC72" s="481"/>
      <c r="KLD72" s="481"/>
      <c r="KLE72" s="481"/>
      <c r="KLF72" s="481"/>
      <c r="KLG72" s="481"/>
      <c r="KLH72" s="481"/>
      <c r="KLI72" s="481"/>
      <c r="KLJ72" s="481"/>
      <c r="KLK72" s="481"/>
      <c r="KLL72" s="481"/>
      <c r="KLM72" s="481"/>
      <c r="KLN72" s="481"/>
      <c r="KLO72" s="481"/>
      <c r="KLP72" s="481"/>
      <c r="KLQ72" s="481"/>
      <c r="KLR72" s="481"/>
      <c r="KLS72" s="481"/>
      <c r="KLT72" s="481"/>
      <c r="KLU72" s="481"/>
      <c r="KLV72" s="481"/>
      <c r="KLW72" s="481"/>
      <c r="KLX72" s="481"/>
      <c r="KLY72" s="481"/>
      <c r="KLZ72" s="481"/>
      <c r="KMA72" s="481"/>
      <c r="KMB72" s="481"/>
      <c r="KMC72" s="481"/>
      <c r="KMD72" s="481"/>
      <c r="KME72" s="481"/>
      <c r="KMF72" s="481"/>
      <c r="KMG72" s="481"/>
      <c r="KMH72" s="481"/>
      <c r="KMI72" s="481"/>
      <c r="KMJ72" s="481"/>
      <c r="KMK72" s="481"/>
      <c r="KML72" s="481"/>
      <c r="KMM72" s="481"/>
      <c r="KMN72" s="481"/>
      <c r="KMO72" s="481"/>
      <c r="KMP72" s="481"/>
      <c r="KMQ72" s="481"/>
      <c r="KMR72" s="481"/>
      <c r="KMS72" s="481"/>
      <c r="KMT72" s="481"/>
      <c r="KMU72" s="481"/>
      <c r="KMV72" s="481"/>
      <c r="KMW72" s="481"/>
      <c r="KMX72" s="481"/>
      <c r="KMY72" s="481"/>
      <c r="KMZ72" s="481"/>
      <c r="KNA72" s="481"/>
      <c r="KNB72" s="481"/>
      <c r="KNC72" s="481"/>
      <c r="KND72" s="481"/>
      <c r="KNE72" s="481"/>
      <c r="KNF72" s="481"/>
      <c r="KNG72" s="481"/>
      <c r="KNH72" s="481"/>
      <c r="KNI72" s="481"/>
      <c r="KNJ72" s="481"/>
      <c r="KNK72" s="481"/>
      <c r="KNL72" s="481"/>
      <c r="KNM72" s="481"/>
      <c r="KNN72" s="481"/>
      <c r="KNO72" s="481"/>
      <c r="KNP72" s="481"/>
      <c r="KNQ72" s="481"/>
      <c r="KNR72" s="481"/>
      <c r="KNS72" s="481"/>
      <c r="KNT72" s="481"/>
      <c r="KNU72" s="481"/>
      <c r="KNV72" s="481"/>
      <c r="KNW72" s="481"/>
      <c r="KNX72" s="481"/>
      <c r="KNY72" s="481"/>
      <c r="KNZ72" s="481"/>
      <c r="KOA72" s="481"/>
      <c r="KOB72" s="481"/>
      <c r="KOC72" s="481"/>
      <c r="KOD72" s="481"/>
      <c r="KOE72" s="481"/>
      <c r="KOF72" s="481"/>
      <c r="KOG72" s="481"/>
      <c r="KOH72" s="481"/>
      <c r="KOI72" s="481"/>
      <c r="KOJ72" s="481"/>
      <c r="KOK72" s="481"/>
      <c r="KOL72" s="481"/>
      <c r="KOM72" s="481"/>
      <c r="KON72" s="481"/>
      <c r="KOO72" s="481"/>
      <c r="KOP72" s="481"/>
      <c r="KOQ72" s="481"/>
      <c r="KOR72" s="481"/>
      <c r="KOS72" s="481"/>
      <c r="KOT72" s="481"/>
      <c r="KOU72" s="481"/>
      <c r="KOV72" s="481"/>
      <c r="KOW72" s="481"/>
      <c r="KOX72" s="481"/>
      <c r="KOY72" s="481"/>
      <c r="KOZ72" s="481"/>
      <c r="KPA72" s="481"/>
      <c r="KPB72" s="481"/>
      <c r="KPC72" s="481"/>
      <c r="KPD72" s="481"/>
      <c r="KPE72" s="481"/>
      <c r="KPF72" s="481"/>
      <c r="KPG72" s="481"/>
      <c r="KPH72" s="481"/>
      <c r="KPI72" s="481"/>
      <c r="KPJ72" s="481"/>
      <c r="KPK72" s="481"/>
      <c r="KPL72" s="481"/>
      <c r="KPM72" s="481"/>
      <c r="KPN72" s="481"/>
      <c r="KPO72" s="481"/>
      <c r="KPP72" s="481"/>
      <c r="KPQ72" s="481"/>
      <c r="KPR72" s="481"/>
      <c r="KPS72" s="481"/>
      <c r="KPT72" s="481"/>
      <c r="KPU72" s="481"/>
      <c r="KPV72" s="481"/>
      <c r="KPW72" s="481"/>
      <c r="KPX72" s="481"/>
      <c r="KPY72" s="481"/>
      <c r="KPZ72" s="481"/>
      <c r="KQA72" s="481"/>
      <c r="KQB72" s="481"/>
      <c r="KQC72" s="481"/>
      <c r="KQD72" s="481"/>
      <c r="KQE72" s="481"/>
      <c r="KQF72" s="481"/>
      <c r="KQG72" s="481"/>
      <c r="KQH72" s="481"/>
      <c r="KQI72" s="481"/>
      <c r="KQJ72" s="481"/>
      <c r="KQK72" s="481"/>
      <c r="KQL72" s="481"/>
      <c r="KQM72" s="481"/>
      <c r="KQN72" s="481"/>
      <c r="KQO72" s="481"/>
      <c r="KQP72" s="481"/>
      <c r="KQQ72" s="481"/>
      <c r="KQR72" s="481"/>
      <c r="KQS72" s="481"/>
      <c r="KQT72" s="481"/>
      <c r="KQU72" s="481"/>
      <c r="KQV72" s="481"/>
      <c r="KQW72" s="481"/>
      <c r="KQX72" s="481"/>
      <c r="KQY72" s="481"/>
      <c r="KQZ72" s="481"/>
      <c r="KRA72" s="481"/>
      <c r="KRB72" s="481"/>
      <c r="KRC72" s="481"/>
      <c r="KRD72" s="481"/>
      <c r="KRE72" s="481"/>
      <c r="KRF72" s="481"/>
      <c r="KRG72" s="481"/>
      <c r="KRH72" s="481"/>
      <c r="KRI72" s="481"/>
      <c r="KRJ72" s="481"/>
      <c r="KRK72" s="481"/>
      <c r="KRL72" s="481"/>
      <c r="KRM72" s="481"/>
      <c r="KRN72" s="481"/>
      <c r="KRO72" s="481"/>
      <c r="KRP72" s="481"/>
      <c r="KRQ72" s="481"/>
      <c r="KRR72" s="481"/>
      <c r="KRS72" s="481"/>
      <c r="KRT72" s="481"/>
      <c r="KRU72" s="481"/>
      <c r="KRV72" s="481"/>
      <c r="KRW72" s="481"/>
      <c r="KRX72" s="481"/>
      <c r="KRY72" s="481"/>
      <c r="KRZ72" s="481"/>
      <c r="KSA72" s="481"/>
      <c r="KSB72" s="481"/>
      <c r="KSC72" s="481"/>
      <c r="KSD72" s="481"/>
      <c r="KSE72" s="481"/>
      <c r="KSF72" s="481"/>
      <c r="KSG72" s="481"/>
      <c r="KSH72" s="481"/>
      <c r="KSI72" s="481"/>
      <c r="KSJ72" s="481"/>
      <c r="KSK72" s="481"/>
      <c r="KSL72" s="481"/>
      <c r="KSM72" s="481"/>
      <c r="KSN72" s="481"/>
      <c r="KSO72" s="481"/>
      <c r="KSP72" s="481"/>
      <c r="KSQ72" s="481"/>
      <c r="KSR72" s="481"/>
      <c r="KSS72" s="481"/>
      <c r="KST72" s="481"/>
      <c r="KSU72" s="481"/>
      <c r="KSV72" s="481"/>
      <c r="KSW72" s="481"/>
      <c r="KSX72" s="481"/>
      <c r="KSY72" s="481"/>
      <c r="KSZ72" s="481"/>
      <c r="KTA72" s="481"/>
      <c r="KTB72" s="481"/>
      <c r="KTC72" s="481"/>
      <c r="KTD72" s="481"/>
      <c r="KTE72" s="481"/>
      <c r="KTF72" s="481"/>
      <c r="KTG72" s="481"/>
      <c r="KTH72" s="481"/>
      <c r="KTI72" s="481"/>
      <c r="KTJ72" s="481"/>
      <c r="KTK72" s="481"/>
      <c r="KTL72" s="481"/>
      <c r="KTM72" s="481"/>
      <c r="KTN72" s="481"/>
      <c r="KTO72" s="481"/>
      <c r="KTP72" s="481"/>
      <c r="KTQ72" s="481"/>
      <c r="KTR72" s="481"/>
      <c r="KTS72" s="481"/>
      <c r="KTT72" s="481"/>
      <c r="KTU72" s="481"/>
      <c r="KTV72" s="481"/>
      <c r="KTW72" s="481"/>
      <c r="KTX72" s="481"/>
      <c r="KTY72" s="481"/>
      <c r="KTZ72" s="481"/>
      <c r="KUA72" s="481"/>
      <c r="KUB72" s="481"/>
      <c r="KUC72" s="481"/>
      <c r="KUD72" s="481"/>
      <c r="KUE72" s="481"/>
      <c r="KUF72" s="481"/>
      <c r="KUG72" s="481"/>
      <c r="KUH72" s="481"/>
      <c r="KUI72" s="481"/>
      <c r="KUJ72" s="481"/>
      <c r="KUK72" s="481"/>
      <c r="KUL72" s="481"/>
      <c r="KUM72" s="481"/>
      <c r="KUN72" s="481"/>
      <c r="KUO72" s="481"/>
      <c r="KUP72" s="481"/>
      <c r="KUQ72" s="481"/>
      <c r="KUR72" s="481"/>
      <c r="KUS72" s="481"/>
      <c r="KUT72" s="481"/>
      <c r="KUU72" s="481"/>
      <c r="KUV72" s="481"/>
      <c r="KUW72" s="481"/>
      <c r="KUX72" s="481"/>
      <c r="KUY72" s="481"/>
      <c r="KUZ72" s="481"/>
      <c r="KVA72" s="481"/>
      <c r="KVB72" s="481"/>
      <c r="KVC72" s="481"/>
      <c r="KVD72" s="481"/>
      <c r="KVE72" s="481"/>
      <c r="KVF72" s="481"/>
      <c r="KVG72" s="481"/>
      <c r="KVH72" s="481"/>
      <c r="KVI72" s="481"/>
      <c r="KVJ72" s="481"/>
      <c r="KVK72" s="481"/>
      <c r="KVL72" s="481"/>
      <c r="KVM72" s="481"/>
      <c r="KVN72" s="481"/>
      <c r="KVO72" s="481"/>
      <c r="KVP72" s="481"/>
      <c r="KVQ72" s="481"/>
      <c r="KVR72" s="481"/>
      <c r="KVS72" s="481"/>
      <c r="KVT72" s="481"/>
      <c r="KVU72" s="481"/>
      <c r="KVV72" s="481"/>
      <c r="KVW72" s="481"/>
      <c r="KVX72" s="481"/>
      <c r="KVY72" s="481"/>
      <c r="KVZ72" s="481"/>
      <c r="KWA72" s="481"/>
      <c r="KWB72" s="481"/>
      <c r="KWC72" s="481"/>
      <c r="KWD72" s="481"/>
      <c r="KWE72" s="481"/>
      <c r="KWF72" s="481"/>
      <c r="KWG72" s="481"/>
      <c r="KWH72" s="481"/>
      <c r="KWI72" s="481"/>
      <c r="KWJ72" s="481"/>
      <c r="KWK72" s="481"/>
      <c r="KWL72" s="481"/>
      <c r="KWM72" s="481"/>
      <c r="KWN72" s="481"/>
      <c r="KWO72" s="481"/>
      <c r="KWP72" s="481"/>
      <c r="KWQ72" s="481"/>
      <c r="KWR72" s="481"/>
      <c r="KWS72" s="481"/>
      <c r="KWT72" s="481"/>
      <c r="KWU72" s="481"/>
      <c r="KWV72" s="481"/>
      <c r="KWW72" s="481"/>
      <c r="KWX72" s="481"/>
      <c r="KWY72" s="481"/>
      <c r="KWZ72" s="481"/>
      <c r="KXA72" s="481"/>
      <c r="KXB72" s="481"/>
      <c r="KXC72" s="481"/>
      <c r="KXD72" s="481"/>
      <c r="KXE72" s="481"/>
      <c r="KXF72" s="481"/>
      <c r="KXG72" s="481"/>
      <c r="KXH72" s="481"/>
      <c r="KXI72" s="481"/>
      <c r="KXJ72" s="481"/>
      <c r="KXK72" s="481"/>
      <c r="KXL72" s="481"/>
      <c r="KXM72" s="481"/>
      <c r="KXN72" s="481"/>
      <c r="KXO72" s="481"/>
      <c r="KXP72" s="481"/>
      <c r="KXQ72" s="481"/>
      <c r="KXR72" s="481"/>
      <c r="KXS72" s="481"/>
      <c r="KXT72" s="481"/>
      <c r="KXU72" s="481"/>
      <c r="KXV72" s="481"/>
      <c r="KXW72" s="481"/>
      <c r="KXX72" s="481"/>
      <c r="KXY72" s="481"/>
      <c r="KXZ72" s="481"/>
      <c r="KYA72" s="481"/>
      <c r="KYB72" s="481"/>
      <c r="KYC72" s="481"/>
      <c r="KYD72" s="481"/>
      <c r="KYE72" s="481"/>
      <c r="KYF72" s="481"/>
      <c r="KYG72" s="481"/>
      <c r="KYH72" s="481"/>
      <c r="KYI72" s="481"/>
      <c r="KYJ72" s="481"/>
      <c r="KYK72" s="481"/>
      <c r="KYL72" s="481"/>
      <c r="KYM72" s="481"/>
      <c r="KYN72" s="481"/>
      <c r="KYO72" s="481"/>
      <c r="KYP72" s="481"/>
      <c r="KYQ72" s="481"/>
      <c r="KYR72" s="481"/>
      <c r="KYS72" s="481"/>
      <c r="KYT72" s="481"/>
      <c r="KYU72" s="481"/>
      <c r="KYV72" s="481"/>
      <c r="KYW72" s="481"/>
      <c r="KYX72" s="481"/>
      <c r="KYY72" s="481"/>
      <c r="KYZ72" s="481"/>
      <c r="KZA72" s="481"/>
      <c r="KZB72" s="481"/>
      <c r="KZC72" s="481"/>
      <c r="KZD72" s="481"/>
      <c r="KZE72" s="481"/>
      <c r="KZF72" s="481"/>
      <c r="KZG72" s="481"/>
      <c r="KZH72" s="481"/>
      <c r="KZI72" s="481"/>
      <c r="KZJ72" s="481"/>
      <c r="KZK72" s="481"/>
      <c r="KZL72" s="481"/>
      <c r="KZM72" s="481"/>
      <c r="KZN72" s="481"/>
      <c r="KZO72" s="481"/>
      <c r="KZP72" s="481"/>
      <c r="KZQ72" s="481"/>
      <c r="KZR72" s="481"/>
      <c r="KZS72" s="481"/>
      <c r="KZT72" s="481"/>
      <c r="KZU72" s="481"/>
      <c r="KZV72" s="481"/>
      <c r="KZW72" s="481"/>
      <c r="KZX72" s="481"/>
      <c r="KZY72" s="481"/>
      <c r="KZZ72" s="481"/>
      <c r="LAA72" s="481"/>
      <c r="LAB72" s="481"/>
      <c r="LAC72" s="481"/>
      <c r="LAD72" s="481"/>
      <c r="LAE72" s="481"/>
      <c r="LAF72" s="481"/>
      <c r="LAG72" s="481"/>
      <c r="LAH72" s="481"/>
      <c r="LAI72" s="481"/>
      <c r="LAJ72" s="481"/>
      <c r="LAK72" s="481"/>
      <c r="LAL72" s="481"/>
      <c r="LAM72" s="481"/>
      <c r="LAN72" s="481"/>
      <c r="LAO72" s="481"/>
      <c r="LAP72" s="481"/>
      <c r="LAQ72" s="481"/>
      <c r="LAR72" s="481"/>
      <c r="LAS72" s="481"/>
      <c r="LAT72" s="481"/>
      <c r="LAU72" s="481"/>
      <c r="LAV72" s="481"/>
      <c r="LAW72" s="481"/>
      <c r="LAX72" s="481"/>
      <c r="LAY72" s="481"/>
      <c r="LAZ72" s="481"/>
      <c r="LBA72" s="481"/>
      <c r="LBB72" s="481"/>
      <c r="LBC72" s="481"/>
      <c r="LBD72" s="481"/>
      <c r="LBE72" s="481"/>
      <c r="LBF72" s="481"/>
      <c r="LBG72" s="481"/>
      <c r="LBH72" s="481"/>
      <c r="LBI72" s="481"/>
      <c r="LBJ72" s="481"/>
      <c r="LBK72" s="481"/>
      <c r="LBL72" s="481"/>
      <c r="LBM72" s="481"/>
      <c r="LBN72" s="481"/>
      <c r="LBO72" s="481"/>
      <c r="LBP72" s="481"/>
      <c r="LBQ72" s="481"/>
      <c r="LBR72" s="481"/>
      <c r="LBS72" s="481"/>
      <c r="LBT72" s="481"/>
      <c r="LBU72" s="481"/>
      <c r="LBV72" s="481"/>
      <c r="LBW72" s="481"/>
      <c r="LBX72" s="481"/>
      <c r="LBY72" s="481"/>
      <c r="LBZ72" s="481"/>
      <c r="LCA72" s="481"/>
      <c r="LCB72" s="481"/>
      <c r="LCC72" s="481"/>
      <c r="LCD72" s="481"/>
      <c r="LCE72" s="481"/>
      <c r="LCF72" s="481"/>
      <c r="LCG72" s="481"/>
      <c r="LCH72" s="481"/>
      <c r="LCI72" s="481"/>
      <c r="LCJ72" s="481"/>
      <c r="LCK72" s="481"/>
      <c r="LCL72" s="481"/>
      <c r="LCM72" s="481"/>
      <c r="LCN72" s="481"/>
      <c r="LCO72" s="481"/>
      <c r="LCP72" s="481"/>
      <c r="LCQ72" s="481"/>
      <c r="LCR72" s="481"/>
      <c r="LCS72" s="481"/>
      <c r="LCT72" s="481"/>
      <c r="LCU72" s="481"/>
      <c r="LCV72" s="481"/>
      <c r="LCW72" s="481"/>
      <c r="LCX72" s="481"/>
      <c r="LCY72" s="481"/>
      <c r="LCZ72" s="481"/>
      <c r="LDA72" s="481"/>
      <c r="LDB72" s="481"/>
      <c r="LDC72" s="481"/>
      <c r="LDD72" s="481"/>
      <c r="LDE72" s="481"/>
      <c r="LDF72" s="481"/>
      <c r="LDG72" s="481"/>
      <c r="LDH72" s="481"/>
      <c r="LDI72" s="481"/>
      <c r="LDJ72" s="481"/>
      <c r="LDK72" s="481"/>
      <c r="LDL72" s="481"/>
      <c r="LDM72" s="481"/>
      <c r="LDN72" s="481"/>
      <c r="LDO72" s="481"/>
      <c r="LDP72" s="481"/>
      <c r="LDQ72" s="481"/>
      <c r="LDR72" s="481"/>
      <c r="LDS72" s="481"/>
      <c r="LDT72" s="481"/>
      <c r="LDU72" s="481"/>
      <c r="LDV72" s="481"/>
      <c r="LDW72" s="481"/>
      <c r="LDX72" s="481"/>
      <c r="LDY72" s="481"/>
      <c r="LDZ72" s="481"/>
      <c r="LEA72" s="481"/>
      <c r="LEB72" s="481"/>
      <c r="LEC72" s="481"/>
      <c r="LED72" s="481"/>
      <c r="LEE72" s="481"/>
      <c r="LEF72" s="481"/>
      <c r="LEG72" s="481"/>
      <c r="LEH72" s="481"/>
      <c r="LEI72" s="481"/>
      <c r="LEJ72" s="481"/>
      <c r="LEK72" s="481"/>
      <c r="LEL72" s="481"/>
      <c r="LEM72" s="481"/>
      <c r="LEN72" s="481"/>
      <c r="LEO72" s="481"/>
      <c r="LEP72" s="481"/>
      <c r="LEQ72" s="481"/>
      <c r="LER72" s="481"/>
      <c r="LES72" s="481"/>
      <c r="LET72" s="481"/>
      <c r="LEU72" s="481"/>
      <c r="LEV72" s="481"/>
      <c r="LEW72" s="481"/>
      <c r="LEX72" s="481"/>
      <c r="LEY72" s="481"/>
      <c r="LEZ72" s="481"/>
      <c r="LFA72" s="481"/>
      <c r="LFB72" s="481"/>
      <c r="LFC72" s="481"/>
      <c r="LFD72" s="481"/>
      <c r="LFE72" s="481"/>
      <c r="LFF72" s="481"/>
      <c r="LFG72" s="481"/>
      <c r="LFH72" s="481"/>
      <c r="LFI72" s="481"/>
      <c r="LFJ72" s="481"/>
      <c r="LFK72" s="481"/>
      <c r="LFL72" s="481"/>
      <c r="LFM72" s="481"/>
      <c r="LFN72" s="481"/>
      <c r="LFO72" s="481"/>
      <c r="LFP72" s="481"/>
      <c r="LFQ72" s="481"/>
      <c r="LFR72" s="481"/>
      <c r="LFS72" s="481"/>
      <c r="LFT72" s="481"/>
      <c r="LFU72" s="481"/>
      <c r="LFV72" s="481"/>
      <c r="LFW72" s="481"/>
      <c r="LFX72" s="481"/>
      <c r="LFY72" s="481"/>
      <c r="LFZ72" s="481"/>
      <c r="LGA72" s="481"/>
      <c r="LGB72" s="481"/>
      <c r="LGC72" s="481"/>
      <c r="LGD72" s="481"/>
      <c r="LGE72" s="481"/>
      <c r="LGF72" s="481"/>
      <c r="LGG72" s="481"/>
      <c r="LGH72" s="481"/>
      <c r="LGI72" s="481"/>
      <c r="LGJ72" s="481"/>
      <c r="LGK72" s="481"/>
      <c r="LGL72" s="481"/>
      <c r="LGM72" s="481"/>
      <c r="LGN72" s="481"/>
      <c r="LGO72" s="481"/>
      <c r="LGP72" s="481"/>
      <c r="LGQ72" s="481"/>
      <c r="LGR72" s="481"/>
      <c r="LGS72" s="481"/>
      <c r="LGT72" s="481"/>
      <c r="LGU72" s="481"/>
      <c r="LGV72" s="481"/>
      <c r="LGW72" s="481"/>
      <c r="LGX72" s="481"/>
      <c r="LGY72" s="481"/>
      <c r="LGZ72" s="481"/>
      <c r="LHA72" s="481"/>
      <c r="LHB72" s="481"/>
      <c r="LHC72" s="481"/>
      <c r="LHD72" s="481"/>
      <c r="LHE72" s="481"/>
      <c r="LHF72" s="481"/>
      <c r="LHG72" s="481"/>
      <c r="LHH72" s="481"/>
      <c r="LHI72" s="481"/>
      <c r="LHJ72" s="481"/>
      <c r="LHK72" s="481"/>
      <c r="LHL72" s="481"/>
      <c r="LHM72" s="481"/>
      <c r="LHN72" s="481"/>
      <c r="LHO72" s="481"/>
      <c r="LHP72" s="481"/>
      <c r="LHQ72" s="481"/>
      <c r="LHR72" s="481"/>
      <c r="LHS72" s="481"/>
      <c r="LHT72" s="481"/>
      <c r="LHU72" s="481"/>
      <c r="LHV72" s="481"/>
      <c r="LHW72" s="481"/>
      <c r="LHX72" s="481"/>
      <c r="LHY72" s="481"/>
      <c r="LHZ72" s="481"/>
      <c r="LIA72" s="481"/>
      <c r="LIB72" s="481"/>
      <c r="LIC72" s="481"/>
      <c r="LID72" s="481"/>
      <c r="LIE72" s="481"/>
      <c r="LIF72" s="481"/>
      <c r="LIG72" s="481"/>
      <c r="LIH72" s="481"/>
      <c r="LII72" s="481"/>
      <c r="LIJ72" s="481"/>
      <c r="LIK72" s="481"/>
      <c r="LIL72" s="481"/>
      <c r="LIM72" s="481"/>
      <c r="LIN72" s="481"/>
      <c r="LIO72" s="481"/>
      <c r="LIP72" s="481"/>
      <c r="LIQ72" s="481"/>
      <c r="LIR72" s="481"/>
      <c r="LIS72" s="481"/>
      <c r="LIT72" s="481"/>
      <c r="LIU72" s="481"/>
      <c r="LIV72" s="481"/>
      <c r="LIW72" s="481"/>
      <c r="LIX72" s="481"/>
      <c r="LIY72" s="481"/>
      <c r="LIZ72" s="481"/>
      <c r="LJA72" s="481"/>
      <c r="LJB72" s="481"/>
      <c r="LJC72" s="481"/>
      <c r="LJD72" s="481"/>
      <c r="LJE72" s="481"/>
      <c r="LJF72" s="481"/>
      <c r="LJG72" s="481"/>
      <c r="LJH72" s="481"/>
      <c r="LJI72" s="481"/>
      <c r="LJJ72" s="481"/>
      <c r="LJK72" s="481"/>
      <c r="LJL72" s="481"/>
      <c r="LJM72" s="481"/>
      <c r="LJN72" s="481"/>
      <c r="LJO72" s="481"/>
      <c r="LJP72" s="481"/>
      <c r="LJQ72" s="481"/>
      <c r="LJR72" s="481"/>
      <c r="LJS72" s="481"/>
      <c r="LJT72" s="481"/>
      <c r="LJU72" s="481"/>
      <c r="LJV72" s="481"/>
      <c r="LJW72" s="481"/>
      <c r="LJX72" s="481"/>
      <c r="LJY72" s="481"/>
      <c r="LJZ72" s="481"/>
      <c r="LKA72" s="481"/>
      <c r="LKB72" s="481"/>
      <c r="LKC72" s="481"/>
      <c r="LKD72" s="481"/>
      <c r="LKE72" s="481"/>
      <c r="LKF72" s="481"/>
      <c r="LKG72" s="481"/>
      <c r="LKH72" s="481"/>
      <c r="LKI72" s="481"/>
      <c r="LKJ72" s="481"/>
      <c r="LKK72" s="481"/>
      <c r="LKL72" s="481"/>
      <c r="LKM72" s="481"/>
      <c r="LKN72" s="481"/>
      <c r="LKO72" s="481"/>
      <c r="LKP72" s="481"/>
      <c r="LKQ72" s="481"/>
      <c r="LKR72" s="481"/>
      <c r="LKS72" s="481"/>
      <c r="LKT72" s="481"/>
      <c r="LKU72" s="481"/>
      <c r="LKV72" s="481"/>
      <c r="LKW72" s="481"/>
      <c r="LKX72" s="481"/>
      <c r="LKY72" s="481"/>
      <c r="LKZ72" s="481"/>
      <c r="LLA72" s="481"/>
      <c r="LLB72" s="481"/>
      <c r="LLC72" s="481"/>
      <c r="LLD72" s="481"/>
      <c r="LLE72" s="481"/>
      <c r="LLF72" s="481"/>
      <c r="LLG72" s="481"/>
      <c r="LLH72" s="481"/>
      <c r="LLI72" s="481"/>
      <c r="LLJ72" s="481"/>
      <c r="LLK72" s="481"/>
      <c r="LLL72" s="481"/>
      <c r="LLM72" s="481"/>
      <c r="LLN72" s="481"/>
      <c r="LLO72" s="481"/>
      <c r="LLP72" s="481"/>
      <c r="LLQ72" s="481"/>
      <c r="LLR72" s="481"/>
      <c r="LLS72" s="481"/>
      <c r="LLT72" s="481"/>
      <c r="LLU72" s="481"/>
      <c r="LLV72" s="481"/>
      <c r="LLW72" s="481"/>
      <c r="LLX72" s="481"/>
      <c r="LLY72" s="481"/>
      <c r="LLZ72" s="481"/>
      <c r="LMA72" s="481"/>
      <c r="LMB72" s="481"/>
      <c r="LMC72" s="481"/>
      <c r="LMD72" s="481"/>
      <c r="LME72" s="481"/>
      <c r="LMF72" s="481"/>
      <c r="LMG72" s="481"/>
      <c r="LMH72" s="481"/>
      <c r="LMI72" s="481"/>
      <c r="LMJ72" s="481"/>
      <c r="LMK72" s="481"/>
      <c r="LML72" s="481"/>
      <c r="LMM72" s="481"/>
      <c r="LMN72" s="481"/>
      <c r="LMO72" s="481"/>
      <c r="LMP72" s="481"/>
      <c r="LMQ72" s="481"/>
      <c r="LMR72" s="481"/>
      <c r="LMS72" s="481"/>
      <c r="LMT72" s="481"/>
      <c r="LMU72" s="481"/>
      <c r="LMV72" s="481"/>
      <c r="LMW72" s="481"/>
      <c r="LMX72" s="481"/>
      <c r="LMY72" s="481"/>
      <c r="LMZ72" s="481"/>
      <c r="LNA72" s="481"/>
      <c r="LNB72" s="481"/>
      <c r="LNC72" s="481"/>
      <c r="LND72" s="481"/>
      <c r="LNE72" s="481"/>
      <c r="LNF72" s="481"/>
      <c r="LNG72" s="481"/>
      <c r="LNH72" s="481"/>
      <c r="LNI72" s="481"/>
      <c r="LNJ72" s="481"/>
      <c r="LNK72" s="481"/>
      <c r="LNL72" s="481"/>
      <c r="LNM72" s="481"/>
      <c r="LNN72" s="481"/>
      <c r="LNO72" s="481"/>
      <c r="LNP72" s="481"/>
      <c r="LNQ72" s="481"/>
      <c r="LNR72" s="481"/>
      <c r="LNS72" s="481"/>
      <c r="LNT72" s="481"/>
      <c r="LNU72" s="481"/>
      <c r="LNV72" s="481"/>
      <c r="LNW72" s="481"/>
      <c r="LNX72" s="481"/>
      <c r="LNY72" s="481"/>
      <c r="LNZ72" s="481"/>
      <c r="LOA72" s="481"/>
      <c r="LOB72" s="481"/>
      <c r="LOC72" s="481"/>
      <c r="LOD72" s="481"/>
      <c r="LOE72" s="481"/>
      <c r="LOF72" s="481"/>
      <c r="LOG72" s="481"/>
      <c r="LOH72" s="481"/>
      <c r="LOI72" s="481"/>
      <c r="LOJ72" s="481"/>
      <c r="LOK72" s="481"/>
      <c r="LOL72" s="481"/>
      <c r="LOM72" s="481"/>
      <c r="LON72" s="481"/>
      <c r="LOO72" s="481"/>
      <c r="LOP72" s="481"/>
      <c r="LOQ72" s="481"/>
      <c r="LOR72" s="481"/>
      <c r="LOS72" s="481"/>
      <c r="LOT72" s="481"/>
      <c r="LOU72" s="481"/>
      <c r="LOV72" s="481"/>
      <c r="LOW72" s="481"/>
      <c r="LOX72" s="481"/>
      <c r="LOY72" s="481"/>
      <c r="LOZ72" s="481"/>
      <c r="LPA72" s="481"/>
      <c r="LPB72" s="481"/>
      <c r="LPC72" s="481"/>
      <c r="LPD72" s="481"/>
      <c r="LPE72" s="481"/>
      <c r="LPF72" s="481"/>
      <c r="LPG72" s="481"/>
      <c r="LPH72" s="481"/>
      <c r="LPI72" s="481"/>
      <c r="LPJ72" s="481"/>
      <c r="LPK72" s="481"/>
      <c r="LPL72" s="481"/>
      <c r="LPM72" s="481"/>
      <c r="LPN72" s="481"/>
      <c r="LPO72" s="481"/>
      <c r="LPP72" s="481"/>
      <c r="LPQ72" s="481"/>
      <c r="LPR72" s="481"/>
      <c r="LPS72" s="481"/>
      <c r="LPT72" s="481"/>
      <c r="LPU72" s="481"/>
      <c r="LPV72" s="481"/>
      <c r="LPW72" s="481"/>
      <c r="LPX72" s="481"/>
      <c r="LPY72" s="481"/>
      <c r="LPZ72" s="481"/>
      <c r="LQA72" s="481"/>
      <c r="LQB72" s="481"/>
      <c r="LQC72" s="481"/>
      <c r="LQD72" s="481"/>
      <c r="LQE72" s="481"/>
      <c r="LQF72" s="481"/>
      <c r="LQG72" s="481"/>
      <c r="LQH72" s="481"/>
      <c r="LQI72" s="481"/>
      <c r="LQJ72" s="481"/>
      <c r="LQK72" s="481"/>
      <c r="LQL72" s="481"/>
      <c r="LQM72" s="481"/>
      <c r="LQN72" s="481"/>
      <c r="LQO72" s="481"/>
      <c r="LQP72" s="481"/>
      <c r="LQQ72" s="481"/>
      <c r="LQR72" s="481"/>
      <c r="LQS72" s="481"/>
      <c r="LQT72" s="481"/>
      <c r="LQU72" s="481"/>
      <c r="LQV72" s="481"/>
      <c r="LQW72" s="481"/>
      <c r="LQX72" s="481"/>
      <c r="LQY72" s="481"/>
      <c r="LQZ72" s="481"/>
      <c r="LRA72" s="481"/>
      <c r="LRB72" s="481"/>
      <c r="LRC72" s="481"/>
      <c r="LRD72" s="481"/>
      <c r="LRE72" s="481"/>
      <c r="LRF72" s="481"/>
      <c r="LRG72" s="481"/>
      <c r="LRH72" s="481"/>
      <c r="LRI72" s="481"/>
      <c r="LRJ72" s="481"/>
      <c r="LRK72" s="481"/>
      <c r="LRL72" s="481"/>
      <c r="LRM72" s="481"/>
      <c r="LRN72" s="481"/>
      <c r="LRO72" s="481"/>
      <c r="LRP72" s="481"/>
      <c r="LRQ72" s="481"/>
      <c r="LRR72" s="481"/>
      <c r="LRS72" s="481"/>
      <c r="LRT72" s="481"/>
      <c r="LRU72" s="481"/>
      <c r="LRV72" s="481"/>
      <c r="LRW72" s="481"/>
      <c r="LRX72" s="481"/>
      <c r="LRY72" s="481"/>
      <c r="LRZ72" s="481"/>
      <c r="LSA72" s="481"/>
      <c r="LSB72" s="481"/>
      <c r="LSC72" s="481"/>
      <c r="LSD72" s="481"/>
      <c r="LSE72" s="481"/>
      <c r="LSF72" s="481"/>
      <c r="LSG72" s="481"/>
      <c r="LSH72" s="481"/>
      <c r="LSI72" s="481"/>
      <c r="LSJ72" s="481"/>
      <c r="LSK72" s="481"/>
      <c r="LSL72" s="481"/>
      <c r="LSM72" s="481"/>
      <c r="LSN72" s="481"/>
      <c r="LSO72" s="481"/>
      <c r="LSP72" s="481"/>
      <c r="LSQ72" s="481"/>
      <c r="LSR72" s="481"/>
      <c r="LSS72" s="481"/>
      <c r="LST72" s="481"/>
      <c r="LSU72" s="481"/>
      <c r="LSV72" s="481"/>
      <c r="LSW72" s="481"/>
      <c r="LSX72" s="481"/>
      <c r="LSY72" s="481"/>
      <c r="LSZ72" s="481"/>
      <c r="LTA72" s="481"/>
      <c r="LTB72" s="481"/>
      <c r="LTC72" s="481"/>
      <c r="LTD72" s="481"/>
      <c r="LTE72" s="481"/>
      <c r="LTF72" s="481"/>
      <c r="LTG72" s="481"/>
      <c r="LTH72" s="481"/>
      <c r="LTI72" s="481"/>
      <c r="LTJ72" s="481"/>
      <c r="LTK72" s="481"/>
      <c r="LTL72" s="481"/>
      <c r="LTM72" s="481"/>
      <c r="LTN72" s="481"/>
      <c r="LTO72" s="481"/>
      <c r="LTP72" s="481"/>
      <c r="LTQ72" s="481"/>
      <c r="LTR72" s="481"/>
      <c r="LTS72" s="481"/>
      <c r="LTT72" s="481"/>
      <c r="LTU72" s="481"/>
      <c r="LTV72" s="481"/>
      <c r="LTW72" s="481"/>
      <c r="LTX72" s="481"/>
      <c r="LTY72" s="481"/>
      <c r="LTZ72" s="481"/>
      <c r="LUA72" s="481"/>
      <c r="LUB72" s="481"/>
      <c r="LUC72" s="481"/>
      <c r="LUD72" s="481"/>
      <c r="LUE72" s="481"/>
      <c r="LUF72" s="481"/>
      <c r="LUG72" s="481"/>
      <c r="LUH72" s="481"/>
      <c r="LUI72" s="481"/>
      <c r="LUJ72" s="481"/>
      <c r="LUK72" s="481"/>
      <c r="LUL72" s="481"/>
      <c r="LUM72" s="481"/>
      <c r="LUN72" s="481"/>
      <c r="LUO72" s="481"/>
      <c r="LUP72" s="481"/>
      <c r="LUQ72" s="481"/>
      <c r="LUR72" s="481"/>
      <c r="LUS72" s="481"/>
      <c r="LUT72" s="481"/>
      <c r="LUU72" s="481"/>
      <c r="LUV72" s="481"/>
      <c r="LUW72" s="481"/>
      <c r="LUX72" s="481"/>
      <c r="LUY72" s="481"/>
      <c r="LUZ72" s="481"/>
      <c r="LVA72" s="481"/>
      <c r="LVB72" s="481"/>
      <c r="LVC72" s="481"/>
      <c r="LVD72" s="481"/>
      <c r="LVE72" s="481"/>
      <c r="LVF72" s="481"/>
      <c r="LVG72" s="481"/>
      <c r="LVH72" s="481"/>
      <c r="LVI72" s="481"/>
      <c r="LVJ72" s="481"/>
      <c r="LVK72" s="481"/>
      <c r="LVL72" s="481"/>
      <c r="LVM72" s="481"/>
      <c r="LVN72" s="481"/>
      <c r="LVO72" s="481"/>
      <c r="LVP72" s="481"/>
      <c r="LVQ72" s="481"/>
      <c r="LVR72" s="481"/>
      <c r="LVS72" s="481"/>
      <c r="LVT72" s="481"/>
      <c r="LVU72" s="481"/>
      <c r="LVV72" s="481"/>
      <c r="LVW72" s="481"/>
      <c r="LVX72" s="481"/>
      <c r="LVY72" s="481"/>
      <c r="LVZ72" s="481"/>
      <c r="LWA72" s="481"/>
      <c r="LWB72" s="481"/>
      <c r="LWC72" s="481"/>
      <c r="LWD72" s="481"/>
      <c r="LWE72" s="481"/>
      <c r="LWF72" s="481"/>
      <c r="LWG72" s="481"/>
      <c r="LWH72" s="481"/>
      <c r="LWI72" s="481"/>
      <c r="LWJ72" s="481"/>
      <c r="LWK72" s="481"/>
      <c r="LWL72" s="481"/>
      <c r="LWM72" s="481"/>
      <c r="LWN72" s="481"/>
      <c r="LWO72" s="481"/>
      <c r="LWP72" s="481"/>
      <c r="LWQ72" s="481"/>
      <c r="LWR72" s="481"/>
      <c r="LWS72" s="481"/>
      <c r="LWT72" s="481"/>
      <c r="LWU72" s="481"/>
      <c r="LWV72" s="481"/>
      <c r="LWW72" s="481"/>
      <c r="LWX72" s="481"/>
      <c r="LWY72" s="481"/>
      <c r="LWZ72" s="481"/>
      <c r="LXA72" s="481"/>
      <c r="LXB72" s="481"/>
      <c r="LXC72" s="481"/>
      <c r="LXD72" s="481"/>
      <c r="LXE72" s="481"/>
      <c r="LXF72" s="481"/>
      <c r="LXG72" s="481"/>
      <c r="LXH72" s="481"/>
      <c r="LXI72" s="481"/>
      <c r="LXJ72" s="481"/>
      <c r="LXK72" s="481"/>
      <c r="LXL72" s="481"/>
      <c r="LXM72" s="481"/>
      <c r="LXN72" s="481"/>
      <c r="LXO72" s="481"/>
      <c r="LXP72" s="481"/>
      <c r="LXQ72" s="481"/>
      <c r="LXR72" s="481"/>
      <c r="LXS72" s="481"/>
      <c r="LXT72" s="481"/>
      <c r="LXU72" s="481"/>
      <c r="LXV72" s="481"/>
      <c r="LXW72" s="481"/>
      <c r="LXX72" s="481"/>
      <c r="LXY72" s="481"/>
      <c r="LXZ72" s="481"/>
      <c r="LYA72" s="481"/>
      <c r="LYB72" s="481"/>
      <c r="LYC72" s="481"/>
      <c r="LYD72" s="481"/>
      <c r="LYE72" s="481"/>
      <c r="LYF72" s="481"/>
      <c r="LYG72" s="481"/>
      <c r="LYH72" s="481"/>
      <c r="LYI72" s="481"/>
      <c r="LYJ72" s="481"/>
      <c r="LYK72" s="481"/>
      <c r="LYL72" s="481"/>
      <c r="LYM72" s="481"/>
      <c r="LYN72" s="481"/>
      <c r="LYO72" s="481"/>
      <c r="LYP72" s="481"/>
      <c r="LYQ72" s="481"/>
      <c r="LYR72" s="481"/>
      <c r="LYS72" s="481"/>
      <c r="LYT72" s="481"/>
      <c r="LYU72" s="481"/>
      <c r="LYV72" s="481"/>
      <c r="LYW72" s="481"/>
      <c r="LYX72" s="481"/>
      <c r="LYY72" s="481"/>
      <c r="LYZ72" s="481"/>
      <c r="LZA72" s="481"/>
      <c r="LZB72" s="481"/>
      <c r="LZC72" s="481"/>
      <c r="LZD72" s="481"/>
      <c r="LZE72" s="481"/>
      <c r="LZF72" s="481"/>
      <c r="LZG72" s="481"/>
      <c r="LZH72" s="481"/>
      <c r="LZI72" s="481"/>
      <c r="LZJ72" s="481"/>
      <c r="LZK72" s="481"/>
      <c r="LZL72" s="481"/>
      <c r="LZM72" s="481"/>
      <c r="LZN72" s="481"/>
      <c r="LZO72" s="481"/>
      <c r="LZP72" s="481"/>
      <c r="LZQ72" s="481"/>
      <c r="LZR72" s="481"/>
      <c r="LZS72" s="481"/>
      <c r="LZT72" s="481"/>
      <c r="LZU72" s="481"/>
      <c r="LZV72" s="481"/>
      <c r="LZW72" s="481"/>
      <c r="LZX72" s="481"/>
      <c r="LZY72" s="481"/>
      <c r="LZZ72" s="481"/>
      <c r="MAA72" s="481"/>
      <c r="MAB72" s="481"/>
      <c r="MAC72" s="481"/>
      <c r="MAD72" s="481"/>
      <c r="MAE72" s="481"/>
      <c r="MAF72" s="481"/>
      <c r="MAG72" s="481"/>
      <c r="MAH72" s="481"/>
      <c r="MAI72" s="481"/>
      <c r="MAJ72" s="481"/>
      <c r="MAK72" s="481"/>
      <c r="MAL72" s="481"/>
      <c r="MAM72" s="481"/>
      <c r="MAN72" s="481"/>
      <c r="MAO72" s="481"/>
      <c r="MAP72" s="481"/>
      <c r="MAQ72" s="481"/>
      <c r="MAR72" s="481"/>
      <c r="MAS72" s="481"/>
      <c r="MAT72" s="481"/>
      <c r="MAU72" s="481"/>
      <c r="MAV72" s="481"/>
      <c r="MAW72" s="481"/>
      <c r="MAX72" s="481"/>
      <c r="MAY72" s="481"/>
      <c r="MAZ72" s="481"/>
      <c r="MBA72" s="481"/>
      <c r="MBB72" s="481"/>
      <c r="MBC72" s="481"/>
      <c r="MBD72" s="481"/>
      <c r="MBE72" s="481"/>
      <c r="MBF72" s="481"/>
      <c r="MBG72" s="481"/>
      <c r="MBH72" s="481"/>
      <c r="MBI72" s="481"/>
      <c r="MBJ72" s="481"/>
      <c r="MBK72" s="481"/>
      <c r="MBL72" s="481"/>
      <c r="MBM72" s="481"/>
      <c r="MBN72" s="481"/>
      <c r="MBO72" s="481"/>
      <c r="MBP72" s="481"/>
      <c r="MBQ72" s="481"/>
      <c r="MBR72" s="481"/>
      <c r="MBS72" s="481"/>
      <c r="MBT72" s="481"/>
      <c r="MBU72" s="481"/>
      <c r="MBV72" s="481"/>
      <c r="MBW72" s="481"/>
      <c r="MBX72" s="481"/>
      <c r="MBY72" s="481"/>
      <c r="MBZ72" s="481"/>
      <c r="MCA72" s="481"/>
      <c r="MCB72" s="481"/>
      <c r="MCC72" s="481"/>
      <c r="MCD72" s="481"/>
      <c r="MCE72" s="481"/>
      <c r="MCF72" s="481"/>
      <c r="MCG72" s="481"/>
      <c r="MCH72" s="481"/>
      <c r="MCI72" s="481"/>
      <c r="MCJ72" s="481"/>
      <c r="MCK72" s="481"/>
      <c r="MCL72" s="481"/>
      <c r="MCM72" s="481"/>
      <c r="MCN72" s="481"/>
      <c r="MCO72" s="481"/>
      <c r="MCP72" s="481"/>
      <c r="MCQ72" s="481"/>
      <c r="MCR72" s="481"/>
      <c r="MCS72" s="481"/>
      <c r="MCT72" s="481"/>
      <c r="MCU72" s="481"/>
      <c r="MCV72" s="481"/>
      <c r="MCW72" s="481"/>
      <c r="MCX72" s="481"/>
      <c r="MCY72" s="481"/>
      <c r="MCZ72" s="481"/>
      <c r="MDA72" s="481"/>
      <c r="MDB72" s="481"/>
      <c r="MDC72" s="481"/>
      <c r="MDD72" s="481"/>
      <c r="MDE72" s="481"/>
      <c r="MDF72" s="481"/>
      <c r="MDG72" s="481"/>
      <c r="MDH72" s="481"/>
      <c r="MDI72" s="481"/>
      <c r="MDJ72" s="481"/>
      <c r="MDK72" s="481"/>
      <c r="MDL72" s="481"/>
      <c r="MDM72" s="481"/>
      <c r="MDN72" s="481"/>
      <c r="MDO72" s="481"/>
      <c r="MDP72" s="481"/>
      <c r="MDQ72" s="481"/>
      <c r="MDR72" s="481"/>
      <c r="MDS72" s="481"/>
      <c r="MDT72" s="481"/>
      <c r="MDU72" s="481"/>
      <c r="MDV72" s="481"/>
      <c r="MDW72" s="481"/>
      <c r="MDX72" s="481"/>
      <c r="MDY72" s="481"/>
      <c r="MDZ72" s="481"/>
      <c r="MEA72" s="481"/>
      <c r="MEB72" s="481"/>
      <c r="MEC72" s="481"/>
      <c r="MED72" s="481"/>
      <c r="MEE72" s="481"/>
      <c r="MEF72" s="481"/>
      <c r="MEG72" s="481"/>
      <c r="MEH72" s="481"/>
      <c r="MEI72" s="481"/>
      <c r="MEJ72" s="481"/>
      <c r="MEK72" s="481"/>
      <c r="MEL72" s="481"/>
      <c r="MEM72" s="481"/>
      <c r="MEN72" s="481"/>
      <c r="MEO72" s="481"/>
      <c r="MEP72" s="481"/>
      <c r="MEQ72" s="481"/>
      <c r="MER72" s="481"/>
      <c r="MES72" s="481"/>
      <c r="MET72" s="481"/>
      <c r="MEU72" s="481"/>
      <c r="MEV72" s="481"/>
      <c r="MEW72" s="481"/>
      <c r="MEX72" s="481"/>
      <c r="MEY72" s="481"/>
      <c r="MEZ72" s="481"/>
      <c r="MFA72" s="481"/>
      <c r="MFB72" s="481"/>
      <c r="MFC72" s="481"/>
      <c r="MFD72" s="481"/>
      <c r="MFE72" s="481"/>
      <c r="MFF72" s="481"/>
      <c r="MFG72" s="481"/>
      <c r="MFH72" s="481"/>
      <c r="MFI72" s="481"/>
      <c r="MFJ72" s="481"/>
      <c r="MFK72" s="481"/>
      <c r="MFL72" s="481"/>
      <c r="MFM72" s="481"/>
      <c r="MFN72" s="481"/>
      <c r="MFO72" s="481"/>
      <c r="MFP72" s="481"/>
      <c r="MFQ72" s="481"/>
      <c r="MFR72" s="481"/>
      <c r="MFS72" s="481"/>
      <c r="MFT72" s="481"/>
      <c r="MFU72" s="481"/>
      <c r="MFV72" s="481"/>
      <c r="MFW72" s="481"/>
      <c r="MFX72" s="481"/>
      <c r="MFY72" s="481"/>
      <c r="MFZ72" s="481"/>
      <c r="MGA72" s="481"/>
      <c r="MGB72" s="481"/>
      <c r="MGC72" s="481"/>
      <c r="MGD72" s="481"/>
      <c r="MGE72" s="481"/>
      <c r="MGF72" s="481"/>
      <c r="MGG72" s="481"/>
      <c r="MGH72" s="481"/>
      <c r="MGI72" s="481"/>
      <c r="MGJ72" s="481"/>
      <c r="MGK72" s="481"/>
      <c r="MGL72" s="481"/>
      <c r="MGM72" s="481"/>
      <c r="MGN72" s="481"/>
      <c r="MGO72" s="481"/>
      <c r="MGP72" s="481"/>
      <c r="MGQ72" s="481"/>
      <c r="MGR72" s="481"/>
      <c r="MGS72" s="481"/>
      <c r="MGT72" s="481"/>
      <c r="MGU72" s="481"/>
      <c r="MGV72" s="481"/>
      <c r="MGW72" s="481"/>
      <c r="MGX72" s="481"/>
      <c r="MGY72" s="481"/>
      <c r="MGZ72" s="481"/>
      <c r="MHA72" s="481"/>
      <c r="MHB72" s="481"/>
      <c r="MHC72" s="481"/>
      <c r="MHD72" s="481"/>
      <c r="MHE72" s="481"/>
      <c r="MHF72" s="481"/>
      <c r="MHG72" s="481"/>
      <c r="MHH72" s="481"/>
      <c r="MHI72" s="481"/>
      <c r="MHJ72" s="481"/>
      <c r="MHK72" s="481"/>
      <c r="MHL72" s="481"/>
      <c r="MHM72" s="481"/>
      <c r="MHN72" s="481"/>
      <c r="MHO72" s="481"/>
      <c r="MHP72" s="481"/>
      <c r="MHQ72" s="481"/>
      <c r="MHR72" s="481"/>
      <c r="MHS72" s="481"/>
      <c r="MHT72" s="481"/>
      <c r="MHU72" s="481"/>
      <c r="MHV72" s="481"/>
      <c r="MHW72" s="481"/>
      <c r="MHX72" s="481"/>
      <c r="MHY72" s="481"/>
      <c r="MHZ72" s="481"/>
      <c r="MIA72" s="481"/>
      <c r="MIB72" s="481"/>
      <c r="MIC72" s="481"/>
      <c r="MID72" s="481"/>
      <c r="MIE72" s="481"/>
      <c r="MIF72" s="481"/>
      <c r="MIG72" s="481"/>
      <c r="MIH72" s="481"/>
      <c r="MII72" s="481"/>
      <c r="MIJ72" s="481"/>
      <c r="MIK72" s="481"/>
      <c r="MIL72" s="481"/>
      <c r="MIM72" s="481"/>
      <c r="MIN72" s="481"/>
      <c r="MIO72" s="481"/>
      <c r="MIP72" s="481"/>
      <c r="MIQ72" s="481"/>
      <c r="MIR72" s="481"/>
      <c r="MIS72" s="481"/>
      <c r="MIT72" s="481"/>
      <c r="MIU72" s="481"/>
      <c r="MIV72" s="481"/>
      <c r="MIW72" s="481"/>
      <c r="MIX72" s="481"/>
      <c r="MIY72" s="481"/>
      <c r="MIZ72" s="481"/>
      <c r="MJA72" s="481"/>
      <c r="MJB72" s="481"/>
      <c r="MJC72" s="481"/>
      <c r="MJD72" s="481"/>
      <c r="MJE72" s="481"/>
      <c r="MJF72" s="481"/>
      <c r="MJG72" s="481"/>
      <c r="MJH72" s="481"/>
      <c r="MJI72" s="481"/>
      <c r="MJJ72" s="481"/>
      <c r="MJK72" s="481"/>
      <c r="MJL72" s="481"/>
      <c r="MJM72" s="481"/>
      <c r="MJN72" s="481"/>
      <c r="MJO72" s="481"/>
      <c r="MJP72" s="481"/>
      <c r="MJQ72" s="481"/>
      <c r="MJR72" s="481"/>
      <c r="MJS72" s="481"/>
      <c r="MJT72" s="481"/>
      <c r="MJU72" s="481"/>
      <c r="MJV72" s="481"/>
      <c r="MJW72" s="481"/>
      <c r="MJX72" s="481"/>
      <c r="MJY72" s="481"/>
      <c r="MJZ72" s="481"/>
      <c r="MKA72" s="481"/>
      <c r="MKB72" s="481"/>
      <c r="MKC72" s="481"/>
      <c r="MKD72" s="481"/>
      <c r="MKE72" s="481"/>
      <c r="MKF72" s="481"/>
      <c r="MKG72" s="481"/>
      <c r="MKH72" s="481"/>
      <c r="MKI72" s="481"/>
      <c r="MKJ72" s="481"/>
      <c r="MKK72" s="481"/>
      <c r="MKL72" s="481"/>
      <c r="MKM72" s="481"/>
      <c r="MKN72" s="481"/>
      <c r="MKO72" s="481"/>
      <c r="MKP72" s="481"/>
      <c r="MKQ72" s="481"/>
      <c r="MKR72" s="481"/>
      <c r="MKS72" s="481"/>
      <c r="MKT72" s="481"/>
      <c r="MKU72" s="481"/>
      <c r="MKV72" s="481"/>
      <c r="MKW72" s="481"/>
      <c r="MKX72" s="481"/>
      <c r="MKY72" s="481"/>
      <c r="MKZ72" s="481"/>
      <c r="MLA72" s="481"/>
      <c r="MLB72" s="481"/>
      <c r="MLC72" s="481"/>
      <c r="MLD72" s="481"/>
      <c r="MLE72" s="481"/>
      <c r="MLF72" s="481"/>
      <c r="MLG72" s="481"/>
      <c r="MLH72" s="481"/>
      <c r="MLI72" s="481"/>
      <c r="MLJ72" s="481"/>
      <c r="MLK72" s="481"/>
      <c r="MLL72" s="481"/>
      <c r="MLM72" s="481"/>
      <c r="MLN72" s="481"/>
      <c r="MLO72" s="481"/>
      <c r="MLP72" s="481"/>
      <c r="MLQ72" s="481"/>
      <c r="MLR72" s="481"/>
      <c r="MLS72" s="481"/>
      <c r="MLT72" s="481"/>
      <c r="MLU72" s="481"/>
      <c r="MLV72" s="481"/>
      <c r="MLW72" s="481"/>
      <c r="MLX72" s="481"/>
      <c r="MLY72" s="481"/>
      <c r="MLZ72" s="481"/>
      <c r="MMA72" s="481"/>
      <c r="MMB72" s="481"/>
      <c r="MMC72" s="481"/>
      <c r="MMD72" s="481"/>
      <c r="MME72" s="481"/>
      <c r="MMF72" s="481"/>
      <c r="MMG72" s="481"/>
      <c r="MMH72" s="481"/>
      <c r="MMI72" s="481"/>
      <c r="MMJ72" s="481"/>
      <c r="MMK72" s="481"/>
      <c r="MML72" s="481"/>
      <c r="MMM72" s="481"/>
      <c r="MMN72" s="481"/>
      <c r="MMO72" s="481"/>
      <c r="MMP72" s="481"/>
      <c r="MMQ72" s="481"/>
      <c r="MMR72" s="481"/>
      <c r="MMS72" s="481"/>
      <c r="MMT72" s="481"/>
      <c r="MMU72" s="481"/>
      <c r="MMV72" s="481"/>
      <c r="MMW72" s="481"/>
      <c r="MMX72" s="481"/>
      <c r="MMY72" s="481"/>
      <c r="MMZ72" s="481"/>
      <c r="MNA72" s="481"/>
      <c r="MNB72" s="481"/>
      <c r="MNC72" s="481"/>
      <c r="MND72" s="481"/>
      <c r="MNE72" s="481"/>
      <c r="MNF72" s="481"/>
      <c r="MNG72" s="481"/>
      <c r="MNH72" s="481"/>
      <c r="MNI72" s="481"/>
      <c r="MNJ72" s="481"/>
      <c r="MNK72" s="481"/>
      <c r="MNL72" s="481"/>
      <c r="MNM72" s="481"/>
      <c r="MNN72" s="481"/>
      <c r="MNO72" s="481"/>
      <c r="MNP72" s="481"/>
      <c r="MNQ72" s="481"/>
      <c r="MNR72" s="481"/>
      <c r="MNS72" s="481"/>
      <c r="MNT72" s="481"/>
      <c r="MNU72" s="481"/>
      <c r="MNV72" s="481"/>
      <c r="MNW72" s="481"/>
      <c r="MNX72" s="481"/>
      <c r="MNY72" s="481"/>
      <c r="MNZ72" s="481"/>
      <c r="MOA72" s="481"/>
      <c r="MOB72" s="481"/>
      <c r="MOC72" s="481"/>
      <c r="MOD72" s="481"/>
      <c r="MOE72" s="481"/>
      <c r="MOF72" s="481"/>
      <c r="MOG72" s="481"/>
      <c r="MOH72" s="481"/>
      <c r="MOI72" s="481"/>
      <c r="MOJ72" s="481"/>
      <c r="MOK72" s="481"/>
      <c r="MOL72" s="481"/>
      <c r="MOM72" s="481"/>
      <c r="MON72" s="481"/>
      <c r="MOO72" s="481"/>
      <c r="MOP72" s="481"/>
      <c r="MOQ72" s="481"/>
      <c r="MOR72" s="481"/>
      <c r="MOS72" s="481"/>
      <c r="MOT72" s="481"/>
      <c r="MOU72" s="481"/>
      <c r="MOV72" s="481"/>
      <c r="MOW72" s="481"/>
      <c r="MOX72" s="481"/>
      <c r="MOY72" s="481"/>
      <c r="MOZ72" s="481"/>
      <c r="MPA72" s="481"/>
      <c r="MPB72" s="481"/>
      <c r="MPC72" s="481"/>
      <c r="MPD72" s="481"/>
      <c r="MPE72" s="481"/>
      <c r="MPF72" s="481"/>
      <c r="MPG72" s="481"/>
      <c r="MPH72" s="481"/>
      <c r="MPI72" s="481"/>
      <c r="MPJ72" s="481"/>
      <c r="MPK72" s="481"/>
      <c r="MPL72" s="481"/>
      <c r="MPM72" s="481"/>
      <c r="MPN72" s="481"/>
      <c r="MPO72" s="481"/>
      <c r="MPP72" s="481"/>
      <c r="MPQ72" s="481"/>
      <c r="MPR72" s="481"/>
      <c r="MPS72" s="481"/>
      <c r="MPT72" s="481"/>
      <c r="MPU72" s="481"/>
      <c r="MPV72" s="481"/>
      <c r="MPW72" s="481"/>
      <c r="MPX72" s="481"/>
      <c r="MPY72" s="481"/>
      <c r="MPZ72" s="481"/>
      <c r="MQA72" s="481"/>
      <c r="MQB72" s="481"/>
      <c r="MQC72" s="481"/>
      <c r="MQD72" s="481"/>
      <c r="MQE72" s="481"/>
      <c r="MQF72" s="481"/>
      <c r="MQG72" s="481"/>
      <c r="MQH72" s="481"/>
      <c r="MQI72" s="481"/>
      <c r="MQJ72" s="481"/>
      <c r="MQK72" s="481"/>
      <c r="MQL72" s="481"/>
      <c r="MQM72" s="481"/>
      <c r="MQN72" s="481"/>
      <c r="MQO72" s="481"/>
      <c r="MQP72" s="481"/>
      <c r="MQQ72" s="481"/>
      <c r="MQR72" s="481"/>
      <c r="MQS72" s="481"/>
      <c r="MQT72" s="481"/>
      <c r="MQU72" s="481"/>
      <c r="MQV72" s="481"/>
      <c r="MQW72" s="481"/>
      <c r="MQX72" s="481"/>
      <c r="MQY72" s="481"/>
      <c r="MQZ72" s="481"/>
      <c r="MRA72" s="481"/>
      <c r="MRB72" s="481"/>
      <c r="MRC72" s="481"/>
      <c r="MRD72" s="481"/>
      <c r="MRE72" s="481"/>
      <c r="MRF72" s="481"/>
      <c r="MRG72" s="481"/>
      <c r="MRH72" s="481"/>
      <c r="MRI72" s="481"/>
      <c r="MRJ72" s="481"/>
      <c r="MRK72" s="481"/>
      <c r="MRL72" s="481"/>
      <c r="MRM72" s="481"/>
      <c r="MRN72" s="481"/>
      <c r="MRO72" s="481"/>
      <c r="MRP72" s="481"/>
      <c r="MRQ72" s="481"/>
      <c r="MRR72" s="481"/>
      <c r="MRS72" s="481"/>
      <c r="MRT72" s="481"/>
      <c r="MRU72" s="481"/>
      <c r="MRV72" s="481"/>
      <c r="MRW72" s="481"/>
      <c r="MRX72" s="481"/>
      <c r="MRY72" s="481"/>
      <c r="MRZ72" s="481"/>
      <c r="MSA72" s="481"/>
      <c r="MSB72" s="481"/>
      <c r="MSC72" s="481"/>
      <c r="MSD72" s="481"/>
      <c r="MSE72" s="481"/>
      <c r="MSF72" s="481"/>
      <c r="MSG72" s="481"/>
      <c r="MSH72" s="481"/>
      <c r="MSI72" s="481"/>
      <c r="MSJ72" s="481"/>
      <c r="MSK72" s="481"/>
      <c r="MSL72" s="481"/>
      <c r="MSM72" s="481"/>
      <c r="MSN72" s="481"/>
      <c r="MSO72" s="481"/>
      <c r="MSP72" s="481"/>
      <c r="MSQ72" s="481"/>
      <c r="MSR72" s="481"/>
      <c r="MSS72" s="481"/>
      <c r="MST72" s="481"/>
      <c r="MSU72" s="481"/>
      <c r="MSV72" s="481"/>
      <c r="MSW72" s="481"/>
      <c r="MSX72" s="481"/>
      <c r="MSY72" s="481"/>
      <c r="MSZ72" s="481"/>
      <c r="MTA72" s="481"/>
      <c r="MTB72" s="481"/>
      <c r="MTC72" s="481"/>
      <c r="MTD72" s="481"/>
      <c r="MTE72" s="481"/>
      <c r="MTF72" s="481"/>
      <c r="MTG72" s="481"/>
      <c r="MTH72" s="481"/>
      <c r="MTI72" s="481"/>
      <c r="MTJ72" s="481"/>
      <c r="MTK72" s="481"/>
      <c r="MTL72" s="481"/>
      <c r="MTM72" s="481"/>
      <c r="MTN72" s="481"/>
      <c r="MTO72" s="481"/>
      <c r="MTP72" s="481"/>
      <c r="MTQ72" s="481"/>
      <c r="MTR72" s="481"/>
      <c r="MTS72" s="481"/>
      <c r="MTT72" s="481"/>
      <c r="MTU72" s="481"/>
      <c r="MTV72" s="481"/>
      <c r="MTW72" s="481"/>
      <c r="MTX72" s="481"/>
      <c r="MTY72" s="481"/>
      <c r="MTZ72" s="481"/>
      <c r="MUA72" s="481"/>
      <c r="MUB72" s="481"/>
      <c r="MUC72" s="481"/>
      <c r="MUD72" s="481"/>
      <c r="MUE72" s="481"/>
      <c r="MUF72" s="481"/>
      <c r="MUG72" s="481"/>
      <c r="MUH72" s="481"/>
      <c r="MUI72" s="481"/>
      <c r="MUJ72" s="481"/>
      <c r="MUK72" s="481"/>
      <c r="MUL72" s="481"/>
      <c r="MUM72" s="481"/>
      <c r="MUN72" s="481"/>
      <c r="MUO72" s="481"/>
      <c r="MUP72" s="481"/>
      <c r="MUQ72" s="481"/>
      <c r="MUR72" s="481"/>
      <c r="MUS72" s="481"/>
      <c r="MUT72" s="481"/>
      <c r="MUU72" s="481"/>
      <c r="MUV72" s="481"/>
      <c r="MUW72" s="481"/>
      <c r="MUX72" s="481"/>
      <c r="MUY72" s="481"/>
      <c r="MUZ72" s="481"/>
      <c r="MVA72" s="481"/>
      <c r="MVB72" s="481"/>
      <c r="MVC72" s="481"/>
      <c r="MVD72" s="481"/>
      <c r="MVE72" s="481"/>
      <c r="MVF72" s="481"/>
      <c r="MVG72" s="481"/>
      <c r="MVH72" s="481"/>
      <c r="MVI72" s="481"/>
      <c r="MVJ72" s="481"/>
      <c r="MVK72" s="481"/>
      <c r="MVL72" s="481"/>
      <c r="MVM72" s="481"/>
      <c r="MVN72" s="481"/>
      <c r="MVO72" s="481"/>
      <c r="MVP72" s="481"/>
      <c r="MVQ72" s="481"/>
      <c r="MVR72" s="481"/>
      <c r="MVS72" s="481"/>
      <c r="MVT72" s="481"/>
      <c r="MVU72" s="481"/>
      <c r="MVV72" s="481"/>
      <c r="MVW72" s="481"/>
      <c r="MVX72" s="481"/>
      <c r="MVY72" s="481"/>
      <c r="MVZ72" s="481"/>
      <c r="MWA72" s="481"/>
      <c r="MWB72" s="481"/>
      <c r="MWC72" s="481"/>
      <c r="MWD72" s="481"/>
      <c r="MWE72" s="481"/>
      <c r="MWF72" s="481"/>
      <c r="MWG72" s="481"/>
      <c r="MWH72" s="481"/>
      <c r="MWI72" s="481"/>
      <c r="MWJ72" s="481"/>
      <c r="MWK72" s="481"/>
      <c r="MWL72" s="481"/>
      <c r="MWM72" s="481"/>
      <c r="MWN72" s="481"/>
      <c r="MWO72" s="481"/>
      <c r="MWP72" s="481"/>
      <c r="MWQ72" s="481"/>
      <c r="MWR72" s="481"/>
      <c r="MWS72" s="481"/>
      <c r="MWT72" s="481"/>
      <c r="MWU72" s="481"/>
      <c r="MWV72" s="481"/>
      <c r="MWW72" s="481"/>
      <c r="MWX72" s="481"/>
      <c r="MWY72" s="481"/>
      <c r="MWZ72" s="481"/>
      <c r="MXA72" s="481"/>
      <c r="MXB72" s="481"/>
      <c r="MXC72" s="481"/>
      <c r="MXD72" s="481"/>
      <c r="MXE72" s="481"/>
      <c r="MXF72" s="481"/>
      <c r="MXG72" s="481"/>
      <c r="MXH72" s="481"/>
      <c r="MXI72" s="481"/>
      <c r="MXJ72" s="481"/>
      <c r="MXK72" s="481"/>
      <c r="MXL72" s="481"/>
      <c r="MXM72" s="481"/>
      <c r="MXN72" s="481"/>
      <c r="MXO72" s="481"/>
      <c r="MXP72" s="481"/>
      <c r="MXQ72" s="481"/>
      <c r="MXR72" s="481"/>
      <c r="MXS72" s="481"/>
      <c r="MXT72" s="481"/>
      <c r="MXU72" s="481"/>
      <c r="MXV72" s="481"/>
      <c r="MXW72" s="481"/>
      <c r="MXX72" s="481"/>
      <c r="MXY72" s="481"/>
      <c r="MXZ72" s="481"/>
      <c r="MYA72" s="481"/>
      <c r="MYB72" s="481"/>
      <c r="MYC72" s="481"/>
      <c r="MYD72" s="481"/>
      <c r="MYE72" s="481"/>
      <c r="MYF72" s="481"/>
      <c r="MYG72" s="481"/>
      <c r="MYH72" s="481"/>
      <c r="MYI72" s="481"/>
      <c r="MYJ72" s="481"/>
      <c r="MYK72" s="481"/>
      <c r="MYL72" s="481"/>
      <c r="MYM72" s="481"/>
      <c r="MYN72" s="481"/>
      <c r="MYO72" s="481"/>
      <c r="MYP72" s="481"/>
      <c r="MYQ72" s="481"/>
      <c r="MYR72" s="481"/>
      <c r="MYS72" s="481"/>
      <c r="MYT72" s="481"/>
      <c r="MYU72" s="481"/>
      <c r="MYV72" s="481"/>
      <c r="MYW72" s="481"/>
      <c r="MYX72" s="481"/>
      <c r="MYY72" s="481"/>
      <c r="MYZ72" s="481"/>
      <c r="MZA72" s="481"/>
      <c r="MZB72" s="481"/>
      <c r="MZC72" s="481"/>
      <c r="MZD72" s="481"/>
      <c r="MZE72" s="481"/>
      <c r="MZF72" s="481"/>
      <c r="MZG72" s="481"/>
      <c r="MZH72" s="481"/>
      <c r="MZI72" s="481"/>
      <c r="MZJ72" s="481"/>
      <c r="MZK72" s="481"/>
      <c r="MZL72" s="481"/>
      <c r="MZM72" s="481"/>
      <c r="MZN72" s="481"/>
      <c r="MZO72" s="481"/>
      <c r="MZP72" s="481"/>
      <c r="MZQ72" s="481"/>
      <c r="MZR72" s="481"/>
      <c r="MZS72" s="481"/>
      <c r="MZT72" s="481"/>
      <c r="MZU72" s="481"/>
      <c r="MZV72" s="481"/>
      <c r="MZW72" s="481"/>
      <c r="MZX72" s="481"/>
      <c r="MZY72" s="481"/>
      <c r="MZZ72" s="481"/>
      <c r="NAA72" s="481"/>
      <c r="NAB72" s="481"/>
      <c r="NAC72" s="481"/>
      <c r="NAD72" s="481"/>
      <c r="NAE72" s="481"/>
      <c r="NAF72" s="481"/>
      <c r="NAG72" s="481"/>
      <c r="NAH72" s="481"/>
      <c r="NAI72" s="481"/>
      <c r="NAJ72" s="481"/>
      <c r="NAK72" s="481"/>
      <c r="NAL72" s="481"/>
      <c r="NAM72" s="481"/>
      <c r="NAN72" s="481"/>
      <c r="NAO72" s="481"/>
      <c r="NAP72" s="481"/>
      <c r="NAQ72" s="481"/>
      <c r="NAR72" s="481"/>
      <c r="NAS72" s="481"/>
      <c r="NAT72" s="481"/>
      <c r="NAU72" s="481"/>
      <c r="NAV72" s="481"/>
      <c r="NAW72" s="481"/>
      <c r="NAX72" s="481"/>
      <c r="NAY72" s="481"/>
      <c r="NAZ72" s="481"/>
      <c r="NBA72" s="481"/>
      <c r="NBB72" s="481"/>
      <c r="NBC72" s="481"/>
      <c r="NBD72" s="481"/>
      <c r="NBE72" s="481"/>
      <c r="NBF72" s="481"/>
      <c r="NBG72" s="481"/>
      <c r="NBH72" s="481"/>
      <c r="NBI72" s="481"/>
      <c r="NBJ72" s="481"/>
      <c r="NBK72" s="481"/>
      <c r="NBL72" s="481"/>
      <c r="NBM72" s="481"/>
      <c r="NBN72" s="481"/>
      <c r="NBO72" s="481"/>
      <c r="NBP72" s="481"/>
      <c r="NBQ72" s="481"/>
      <c r="NBR72" s="481"/>
      <c r="NBS72" s="481"/>
      <c r="NBT72" s="481"/>
      <c r="NBU72" s="481"/>
      <c r="NBV72" s="481"/>
      <c r="NBW72" s="481"/>
      <c r="NBX72" s="481"/>
      <c r="NBY72" s="481"/>
      <c r="NBZ72" s="481"/>
      <c r="NCA72" s="481"/>
      <c r="NCB72" s="481"/>
      <c r="NCC72" s="481"/>
      <c r="NCD72" s="481"/>
      <c r="NCE72" s="481"/>
      <c r="NCF72" s="481"/>
      <c r="NCG72" s="481"/>
      <c r="NCH72" s="481"/>
      <c r="NCI72" s="481"/>
      <c r="NCJ72" s="481"/>
      <c r="NCK72" s="481"/>
      <c r="NCL72" s="481"/>
      <c r="NCM72" s="481"/>
      <c r="NCN72" s="481"/>
      <c r="NCO72" s="481"/>
      <c r="NCP72" s="481"/>
      <c r="NCQ72" s="481"/>
      <c r="NCR72" s="481"/>
      <c r="NCS72" s="481"/>
      <c r="NCT72" s="481"/>
      <c r="NCU72" s="481"/>
      <c r="NCV72" s="481"/>
      <c r="NCW72" s="481"/>
      <c r="NCX72" s="481"/>
      <c r="NCY72" s="481"/>
      <c r="NCZ72" s="481"/>
      <c r="NDA72" s="481"/>
      <c r="NDB72" s="481"/>
      <c r="NDC72" s="481"/>
      <c r="NDD72" s="481"/>
      <c r="NDE72" s="481"/>
      <c r="NDF72" s="481"/>
      <c r="NDG72" s="481"/>
      <c r="NDH72" s="481"/>
      <c r="NDI72" s="481"/>
      <c r="NDJ72" s="481"/>
      <c r="NDK72" s="481"/>
      <c r="NDL72" s="481"/>
      <c r="NDM72" s="481"/>
      <c r="NDN72" s="481"/>
      <c r="NDO72" s="481"/>
      <c r="NDP72" s="481"/>
      <c r="NDQ72" s="481"/>
      <c r="NDR72" s="481"/>
      <c r="NDS72" s="481"/>
      <c r="NDT72" s="481"/>
      <c r="NDU72" s="481"/>
      <c r="NDV72" s="481"/>
      <c r="NDW72" s="481"/>
      <c r="NDX72" s="481"/>
      <c r="NDY72" s="481"/>
      <c r="NDZ72" s="481"/>
      <c r="NEA72" s="481"/>
      <c r="NEB72" s="481"/>
      <c r="NEC72" s="481"/>
      <c r="NED72" s="481"/>
      <c r="NEE72" s="481"/>
      <c r="NEF72" s="481"/>
      <c r="NEG72" s="481"/>
      <c r="NEH72" s="481"/>
      <c r="NEI72" s="481"/>
      <c r="NEJ72" s="481"/>
      <c r="NEK72" s="481"/>
      <c r="NEL72" s="481"/>
      <c r="NEM72" s="481"/>
      <c r="NEN72" s="481"/>
      <c r="NEO72" s="481"/>
      <c r="NEP72" s="481"/>
      <c r="NEQ72" s="481"/>
      <c r="NER72" s="481"/>
      <c r="NES72" s="481"/>
      <c r="NET72" s="481"/>
      <c r="NEU72" s="481"/>
      <c r="NEV72" s="481"/>
      <c r="NEW72" s="481"/>
      <c r="NEX72" s="481"/>
      <c r="NEY72" s="481"/>
      <c r="NEZ72" s="481"/>
      <c r="NFA72" s="481"/>
      <c r="NFB72" s="481"/>
      <c r="NFC72" s="481"/>
      <c r="NFD72" s="481"/>
      <c r="NFE72" s="481"/>
      <c r="NFF72" s="481"/>
      <c r="NFG72" s="481"/>
      <c r="NFH72" s="481"/>
      <c r="NFI72" s="481"/>
      <c r="NFJ72" s="481"/>
      <c r="NFK72" s="481"/>
      <c r="NFL72" s="481"/>
      <c r="NFM72" s="481"/>
      <c r="NFN72" s="481"/>
      <c r="NFO72" s="481"/>
      <c r="NFP72" s="481"/>
      <c r="NFQ72" s="481"/>
      <c r="NFR72" s="481"/>
      <c r="NFS72" s="481"/>
      <c r="NFT72" s="481"/>
      <c r="NFU72" s="481"/>
      <c r="NFV72" s="481"/>
      <c r="NFW72" s="481"/>
      <c r="NFX72" s="481"/>
      <c r="NFY72" s="481"/>
      <c r="NFZ72" s="481"/>
      <c r="NGA72" s="481"/>
      <c r="NGB72" s="481"/>
      <c r="NGC72" s="481"/>
      <c r="NGD72" s="481"/>
      <c r="NGE72" s="481"/>
      <c r="NGF72" s="481"/>
      <c r="NGG72" s="481"/>
      <c r="NGH72" s="481"/>
      <c r="NGI72" s="481"/>
      <c r="NGJ72" s="481"/>
      <c r="NGK72" s="481"/>
      <c r="NGL72" s="481"/>
      <c r="NGM72" s="481"/>
      <c r="NGN72" s="481"/>
      <c r="NGO72" s="481"/>
      <c r="NGP72" s="481"/>
      <c r="NGQ72" s="481"/>
      <c r="NGR72" s="481"/>
      <c r="NGS72" s="481"/>
      <c r="NGT72" s="481"/>
      <c r="NGU72" s="481"/>
      <c r="NGV72" s="481"/>
      <c r="NGW72" s="481"/>
      <c r="NGX72" s="481"/>
      <c r="NGY72" s="481"/>
      <c r="NGZ72" s="481"/>
      <c r="NHA72" s="481"/>
      <c r="NHB72" s="481"/>
      <c r="NHC72" s="481"/>
      <c r="NHD72" s="481"/>
      <c r="NHE72" s="481"/>
      <c r="NHF72" s="481"/>
      <c r="NHG72" s="481"/>
      <c r="NHH72" s="481"/>
      <c r="NHI72" s="481"/>
      <c r="NHJ72" s="481"/>
      <c r="NHK72" s="481"/>
      <c r="NHL72" s="481"/>
      <c r="NHM72" s="481"/>
      <c r="NHN72" s="481"/>
      <c r="NHO72" s="481"/>
      <c r="NHP72" s="481"/>
      <c r="NHQ72" s="481"/>
      <c r="NHR72" s="481"/>
      <c r="NHS72" s="481"/>
      <c r="NHT72" s="481"/>
      <c r="NHU72" s="481"/>
      <c r="NHV72" s="481"/>
      <c r="NHW72" s="481"/>
      <c r="NHX72" s="481"/>
      <c r="NHY72" s="481"/>
      <c r="NHZ72" s="481"/>
      <c r="NIA72" s="481"/>
      <c r="NIB72" s="481"/>
      <c r="NIC72" s="481"/>
      <c r="NID72" s="481"/>
      <c r="NIE72" s="481"/>
      <c r="NIF72" s="481"/>
      <c r="NIG72" s="481"/>
      <c r="NIH72" s="481"/>
      <c r="NII72" s="481"/>
      <c r="NIJ72" s="481"/>
      <c r="NIK72" s="481"/>
      <c r="NIL72" s="481"/>
      <c r="NIM72" s="481"/>
      <c r="NIN72" s="481"/>
      <c r="NIO72" s="481"/>
      <c r="NIP72" s="481"/>
      <c r="NIQ72" s="481"/>
      <c r="NIR72" s="481"/>
      <c r="NIS72" s="481"/>
      <c r="NIT72" s="481"/>
      <c r="NIU72" s="481"/>
      <c r="NIV72" s="481"/>
      <c r="NIW72" s="481"/>
      <c r="NIX72" s="481"/>
      <c r="NIY72" s="481"/>
      <c r="NIZ72" s="481"/>
      <c r="NJA72" s="481"/>
      <c r="NJB72" s="481"/>
      <c r="NJC72" s="481"/>
      <c r="NJD72" s="481"/>
      <c r="NJE72" s="481"/>
      <c r="NJF72" s="481"/>
      <c r="NJG72" s="481"/>
      <c r="NJH72" s="481"/>
      <c r="NJI72" s="481"/>
      <c r="NJJ72" s="481"/>
      <c r="NJK72" s="481"/>
      <c r="NJL72" s="481"/>
      <c r="NJM72" s="481"/>
      <c r="NJN72" s="481"/>
      <c r="NJO72" s="481"/>
      <c r="NJP72" s="481"/>
      <c r="NJQ72" s="481"/>
      <c r="NJR72" s="481"/>
      <c r="NJS72" s="481"/>
      <c r="NJT72" s="481"/>
      <c r="NJU72" s="481"/>
      <c r="NJV72" s="481"/>
      <c r="NJW72" s="481"/>
      <c r="NJX72" s="481"/>
      <c r="NJY72" s="481"/>
      <c r="NJZ72" s="481"/>
      <c r="NKA72" s="481"/>
      <c r="NKB72" s="481"/>
      <c r="NKC72" s="481"/>
      <c r="NKD72" s="481"/>
      <c r="NKE72" s="481"/>
      <c r="NKF72" s="481"/>
      <c r="NKG72" s="481"/>
      <c r="NKH72" s="481"/>
      <c r="NKI72" s="481"/>
      <c r="NKJ72" s="481"/>
      <c r="NKK72" s="481"/>
      <c r="NKL72" s="481"/>
      <c r="NKM72" s="481"/>
      <c r="NKN72" s="481"/>
      <c r="NKO72" s="481"/>
      <c r="NKP72" s="481"/>
      <c r="NKQ72" s="481"/>
      <c r="NKR72" s="481"/>
      <c r="NKS72" s="481"/>
      <c r="NKT72" s="481"/>
      <c r="NKU72" s="481"/>
      <c r="NKV72" s="481"/>
      <c r="NKW72" s="481"/>
      <c r="NKX72" s="481"/>
      <c r="NKY72" s="481"/>
      <c r="NKZ72" s="481"/>
      <c r="NLA72" s="481"/>
      <c r="NLB72" s="481"/>
      <c r="NLC72" s="481"/>
      <c r="NLD72" s="481"/>
      <c r="NLE72" s="481"/>
      <c r="NLF72" s="481"/>
      <c r="NLG72" s="481"/>
      <c r="NLH72" s="481"/>
      <c r="NLI72" s="481"/>
      <c r="NLJ72" s="481"/>
      <c r="NLK72" s="481"/>
      <c r="NLL72" s="481"/>
      <c r="NLM72" s="481"/>
      <c r="NLN72" s="481"/>
      <c r="NLO72" s="481"/>
      <c r="NLP72" s="481"/>
      <c r="NLQ72" s="481"/>
      <c r="NLR72" s="481"/>
      <c r="NLS72" s="481"/>
      <c r="NLT72" s="481"/>
      <c r="NLU72" s="481"/>
      <c r="NLV72" s="481"/>
      <c r="NLW72" s="481"/>
      <c r="NLX72" s="481"/>
      <c r="NLY72" s="481"/>
      <c r="NLZ72" s="481"/>
      <c r="NMA72" s="481"/>
      <c r="NMB72" s="481"/>
      <c r="NMC72" s="481"/>
      <c r="NMD72" s="481"/>
      <c r="NME72" s="481"/>
      <c r="NMF72" s="481"/>
      <c r="NMG72" s="481"/>
      <c r="NMH72" s="481"/>
      <c r="NMI72" s="481"/>
      <c r="NMJ72" s="481"/>
      <c r="NMK72" s="481"/>
      <c r="NML72" s="481"/>
      <c r="NMM72" s="481"/>
      <c r="NMN72" s="481"/>
      <c r="NMO72" s="481"/>
      <c r="NMP72" s="481"/>
      <c r="NMQ72" s="481"/>
      <c r="NMR72" s="481"/>
      <c r="NMS72" s="481"/>
      <c r="NMT72" s="481"/>
      <c r="NMU72" s="481"/>
      <c r="NMV72" s="481"/>
      <c r="NMW72" s="481"/>
      <c r="NMX72" s="481"/>
      <c r="NMY72" s="481"/>
      <c r="NMZ72" s="481"/>
      <c r="NNA72" s="481"/>
      <c r="NNB72" s="481"/>
      <c r="NNC72" s="481"/>
      <c r="NND72" s="481"/>
      <c r="NNE72" s="481"/>
      <c r="NNF72" s="481"/>
      <c r="NNG72" s="481"/>
      <c r="NNH72" s="481"/>
      <c r="NNI72" s="481"/>
      <c r="NNJ72" s="481"/>
      <c r="NNK72" s="481"/>
      <c r="NNL72" s="481"/>
      <c r="NNM72" s="481"/>
      <c r="NNN72" s="481"/>
      <c r="NNO72" s="481"/>
      <c r="NNP72" s="481"/>
      <c r="NNQ72" s="481"/>
      <c r="NNR72" s="481"/>
      <c r="NNS72" s="481"/>
      <c r="NNT72" s="481"/>
      <c r="NNU72" s="481"/>
      <c r="NNV72" s="481"/>
      <c r="NNW72" s="481"/>
      <c r="NNX72" s="481"/>
      <c r="NNY72" s="481"/>
      <c r="NNZ72" s="481"/>
      <c r="NOA72" s="481"/>
      <c r="NOB72" s="481"/>
      <c r="NOC72" s="481"/>
      <c r="NOD72" s="481"/>
      <c r="NOE72" s="481"/>
      <c r="NOF72" s="481"/>
      <c r="NOG72" s="481"/>
      <c r="NOH72" s="481"/>
      <c r="NOI72" s="481"/>
      <c r="NOJ72" s="481"/>
      <c r="NOK72" s="481"/>
      <c r="NOL72" s="481"/>
      <c r="NOM72" s="481"/>
      <c r="NON72" s="481"/>
      <c r="NOO72" s="481"/>
      <c r="NOP72" s="481"/>
      <c r="NOQ72" s="481"/>
      <c r="NOR72" s="481"/>
      <c r="NOS72" s="481"/>
      <c r="NOT72" s="481"/>
      <c r="NOU72" s="481"/>
      <c r="NOV72" s="481"/>
      <c r="NOW72" s="481"/>
      <c r="NOX72" s="481"/>
      <c r="NOY72" s="481"/>
      <c r="NOZ72" s="481"/>
      <c r="NPA72" s="481"/>
      <c r="NPB72" s="481"/>
      <c r="NPC72" s="481"/>
      <c r="NPD72" s="481"/>
      <c r="NPE72" s="481"/>
      <c r="NPF72" s="481"/>
      <c r="NPG72" s="481"/>
      <c r="NPH72" s="481"/>
      <c r="NPI72" s="481"/>
      <c r="NPJ72" s="481"/>
      <c r="NPK72" s="481"/>
      <c r="NPL72" s="481"/>
      <c r="NPM72" s="481"/>
      <c r="NPN72" s="481"/>
      <c r="NPO72" s="481"/>
      <c r="NPP72" s="481"/>
      <c r="NPQ72" s="481"/>
      <c r="NPR72" s="481"/>
      <c r="NPS72" s="481"/>
      <c r="NPT72" s="481"/>
      <c r="NPU72" s="481"/>
      <c r="NPV72" s="481"/>
      <c r="NPW72" s="481"/>
      <c r="NPX72" s="481"/>
      <c r="NPY72" s="481"/>
      <c r="NPZ72" s="481"/>
      <c r="NQA72" s="481"/>
      <c r="NQB72" s="481"/>
      <c r="NQC72" s="481"/>
      <c r="NQD72" s="481"/>
      <c r="NQE72" s="481"/>
      <c r="NQF72" s="481"/>
      <c r="NQG72" s="481"/>
      <c r="NQH72" s="481"/>
      <c r="NQI72" s="481"/>
      <c r="NQJ72" s="481"/>
      <c r="NQK72" s="481"/>
      <c r="NQL72" s="481"/>
      <c r="NQM72" s="481"/>
      <c r="NQN72" s="481"/>
      <c r="NQO72" s="481"/>
      <c r="NQP72" s="481"/>
      <c r="NQQ72" s="481"/>
      <c r="NQR72" s="481"/>
      <c r="NQS72" s="481"/>
      <c r="NQT72" s="481"/>
      <c r="NQU72" s="481"/>
      <c r="NQV72" s="481"/>
      <c r="NQW72" s="481"/>
      <c r="NQX72" s="481"/>
      <c r="NQY72" s="481"/>
      <c r="NQZ72" s="481"/>
      <c r="NRA72" s="481"/>
      <c r="NRB72" s="481"/>
      <c r="NRC72" s="481"/>
      <c r="NRD72" s="481"/>
      <c r="NRE72" s="481"/>
      <c r="NRF72" s="481"/>
      <c r="NRG72" s="481"/>
      <c r="NRH72" s="481"/>
      <c r="NRI72" s="481"/>
      <c r="NRJ72" s="481"/>
      <c r="NRK72" s="481"/>
      <c r="NRL72" s="481"/>
      <c r="NRM72" s="481"/>
      <c r="NRN72" s="481"/>
      <c r="NRO72" s="481"/>
      <c r="NRP72" s="481"/>
      <c r="NRQ72" s="481"/>
      <c r="NRR72" s="481"/>
      <c r="NRS72" s="481"/>
      <c r="NRT72" s="481"/>
      <c r="NRU72" s="481"/>
      <c r="NRV72" s="481"/>
      <c r="NRW72" s="481"/>
      <c r="NRX72" s="481"/>
      <c r="NRY72" s="481"/>
      <c r="NRZ72" s="481"/>
      <c r="NSA72" s="481"/>
      <c r="NSB72" s="481"/>
      <c r="NSC72" s="481"/>
      <c r="NSD72" s="481"/>
      <c r="NSE72" s="481"/>
      <c r="NSF72" s="481"/>
      <c r="NSG72" s="481"/>
      <c r="NSH72" s="481"/>
      <c r="NSI72" s="481"/>
      <c r="NSJ72" s="481"/>
      <c r="NSK72" s="481"/>
      <c r="NSL72" s="481"/>
      <c r="NSM72" s="481"/>
      <c r="NSN72" s="481"/>
      <c r="NSO72" s="481"/>
      <c r="NSP72" s="481"/>
      <c r="NSQ72" s="481"/>
      <c r="NSR72" s="481"/>
      <c r="NSS72" s="481"/>
      <c r="NST72" s="481"/>
      <c r="NSU72" s="481"/>
      <c r="NSV72" s="481"/>
      <c r="NSW72" s="481"/>
      <c r="NSX72" s="481"/>
      <c r="NSY72" s="481"/>
      <c r="NSZ72" s="481"/>
      <c r="NTA72" s="481"/>
      <c r="NTB72" s="481"/>
      <c r="NTC72" s="481"/>
      <c r="NTD72" s="481"/>
      <c r="NTE72" s="481"/>
      <c r="NTF72" s="481"/>
      <c r="NTG72" s="481"/>
      <c r="NTH72" s="481"/>
      <c r="NTI72" s="481"/>
      <c r="NTJ72" s="481"/>
      <c r="NTK72" s="481"/>
      <c r="NTL72" s="481"/>
      <c r="NTM72" s="481"/>
      <c r="NTN72" s="481"/>
      <c r="NTO72" s="481"/>
      <c r="NTP72" s="481"/>
      <c r="NTQ72" s="481"/>
      <c r="NTR72" s="481"/>
      <c r="NTS72" s="481"/>
      <c r="NTT72" s="481"/>
      <c r="NTU72" s="481"/>
      <c r="NTV72" s="481"/>
      <c r="NTW72" s="481"/>
      <c r="NTX72" s="481"/>
      <c r="NTY72" s="481"/>
      <c r="NTZ72" s="481"/>
      <c r="NUA72" s="481"/>
      <c r="NUB72" s="481"/>
      <c r="NUC72" s="481"/>
      <c r="NUD72" s="481"/>
      <c r="NUE72" s="481"/>
      <c r="NUF72" s="481"/>
      <c r="NUG72" s="481"/>
      <c r="NUH72" s="481"/>
      <c r="NUI72" s="481"/>
      <c r="NUJ72" s="481"/>
      <c r="NUK72" s="481"/>
      <c r="NUL72" s="481"/>
      <c r="NUM72" s="481"/>
      <c r="NUN72" s="481"/>
      <c r="NUO72" s="481"/>
      <c r="NUP72" s="481"/>
      <c r="NUQ72" s="481"/>
      <c r="NUR72" s="481"/>
      <c r="NUS72" s="481"/>
      <c r="NUT72" s="481"/>
      <c r="NUU72" s="481"/>
      <c r="NUV72" s="481"/>
      <c r="NUW72" s="481"/>
      <c r="NUX72" s="481"/>
      <c r="NUY72" s="481"/>
      <c r="NUZ72" s="481"/>
      <c r="NVA72" s="481"/>
      <c r="NVB72" s="481"/>
      <c r="NVC72" s="481"/>
      <c r="NVD72" s="481"/>
      <c r="NVE72" s="481"/>
      <c r="NVF72" s="481"/>
      <c r="NVG72" s="481"/>
      <c r="NVH72" s="481"/>
      <c r="NVI72" s="481"/>
      <c r="NVJ72" s="481"/>
      <c r="NVK72" s="481"/>
      <c r="NVL72" s="481"/>
      <c r="NVM72" s="481"/>
      <c r="NVN72" s="481"/>
      <c r="NVO72" s="481"/>
      <c r="NVP72" s="481"/>
      <c r="NVQ72" s="481"/>
      <c r="NVR72" s="481"/>
      <c r="NVS72" s="481"/>
      <c r="NVT72" s="481"/>
      <c r="NVU72" s="481"/>
      <c r="NVV72" s="481"/>
      <c r="NVW72" s="481"/>
      <c r="NVX72" s="481"/>
      <c r="NVY72" s="481"/>
      <c r="NVZ72" s="481"/>
      <c r="NWA72" s="481"/>
      <c r="NWB72" s="481"/>
      <c r="NWC72" s="481"/>
      <c r="NWD72" s="481"/>
      <c r="NWE72" s="481"/>
      <c r="NWF72" s="481"/>
      <c r="NWG72" s="481"/>
      <c r="NWH72" s="481"/>
      <c r="NWI72" s="481"/>
      <c r="NWJ72" s="481"/>
      <c r="NWK72" s="481"/>
      <c r="NWL72" s="481"/>
      <c r="NWM72" s="481"/>
      <c r="NWN72" s="481"/>
      <c r="NWO72" s="481"/>
      <c r="NWP72" s="481"/>
      <c r="NWQ72" s="481"/>
      <c r="NWR72" s="481"/>
      <c r="NWS72" s="481"/>
      <c r="NWT72" s="481"/>
      <c r="NWU72" s="481"/>
      <c r="NWV72" s="481"/>
      <c r="NWW72" s="481"/>
      <c r="NWX72" s="481"/>
      <c r="NWY72" s="481"/>
      <c r="NWZ72" s="481"/>
      <c r="NXA72" s="481"/>
      <c r="NXB72" s="481"/>
      <c r="NXC72" s="481"/>
      <c r="NXD72" s="481"/>
      <c r="NXE72" s="481"/>
      <c r="NXF72" s="481"/>
      <c r="NXG72" s="481"/>
      <c r="NXH72" s="481"/>
      <c r="NXI72" s="481"/>
      <c r="NXJ72" s="481"/>
      <c r="NXK72" s="481"/>
      <c r="NXL72" s="481"/>
      <c r="NXM72" s="481"/>
      <c r="NXN72" s="481"/>
      <c r="NXO72" s="481"/>
      <c r="NXP72" s="481"/>
      <c r="NXQ72" s="481"/>
      <c r="NXR72" s="481"/>
      <c r="NXS72" s="481"/>
      <c r="NXT72" s="481"/>
      <c r="NXU72" s="481"/>
      <c r="NXV72" s="481"/>
      <c r="NXW72" s="481"/>
      <c r="NXX72" s="481"/>
      <c r="NXY72" s="481"/>
      <c r="NXZ72" s="481"/>
      <c r="NYA72" s="481"/>
      <c r="NYB72" s="481"/>
      <c r="NYC72" s="481"/>
      <c r="NYD72" s="481"/>
      <c r="NYE72" s="481"/>
      <c r="NYF72" s="481"/>
      <c r="NYG72" s="481"/>
      <c r="NYH72" s="481"/>
      <c r="NYI72" s="481"/>
      <c r="NYJ72" s="481"/>
      <c r="NYK72" s="481"/>
      <c r="NYL72" s="481"/>
      <c r="NYM72" s="481"/>
      <c r="NYN72" s="481"/>
      <c r="NYO72" s="481"/>
      <c r="NYP72" s="481"/>
      <c r="NYQ72" s="481"/>
      <c r="NYR72" s="481"/>
      <c r="NYS72" s="481"/>
      <c r="NYT72" s="481"/>
      <c r="NYU72" s="481"/>
      <c r="NYV72" s="481"/>
      <c r="NYW72" s="481"/>
      <c r="NYX72" s="481"/>
      <c r="NYY72" s="481"/>
      <c r="NYZ72" s="481"/>
      <c r="NZA72" s="481"/>
      <c r="NZB72" s="481"/>
      <c r="NZC72" s="481"/>
      <c r="NZD72" s="481"/>
      <c r="NZE72" s="481"/>
      <c r="NZF72" s="481"/>
      <c r="NZG72" s="481"/>
      <c r="NZH72" s="481"/>
      <c r="NZI72" s="481"/>
      <c r="NZJ72" s="481"/>
      <c r="NZK72" s="481"/>
      <c r="NZL72" s="481"/>
      <c r="NZM72" s="481"/>
      <c r="NZN72" s="481"/>
      <c r="NZO72" s="481"/>
      <c r="NZP72" s="481"/>
      <c r="NZQ72" s="481"/>
      <c r="NZR72" s="481"/>
      <c r="NZS72" s="481"/>
      <c r="NZT72" s="481"/>
      <c r="NZU72" s="481"/>
      <c r="NZV72" s="481"/>
      <c r="NZW72" s="481"/>
      <c r="NZX72" s="481"/>
      <c r="NZY72" s="481"/>
      <c r="NZZ72" s="481"/>
      <c r="OAA72" s="481"/>
      <c r="OAB72" s="481"/>
      <c r="OAC72" s="481"/>
      <c r="OAD72" s="481"/>
      <c r="OAE72" s="481"/>
      <c r="OAF72" s="481"/>
      <c r="OAG72" s="481"/>
      <c r="OAH72" s="481"/>
      <c r="OAI72" s="481"/>
      <c r="OAJ72" s="481"/>
      <c r="OAK72" s="481"/>
      <c r="OAL72" s="481"/>
      <c r="OAM72" s="481"/>
      <c r="OAN72" s="481"/>
      <c r="OAO72" s="481"/>
      <c r="OAP72" s="481"/>
      <c r="OAQ72" s="481"/>
      <c r="OAR72" s="481"/>
      <c r="OAS72" s="481"/>
      <c r="OAT72" s="481"/>
      <c r="OAU72" s="481"/>
      <c r="OAV72" s="481"/>
      <c r="OAW72" s="481"/>
      <c r="OAX72" s="481"/>
      <c r="OAY72" s="481"/>
      <c r="OAZ72" s="481"/>
      <c r="OBA72" s="481"/>
      <c r="OBB72" s="481"/>
      <c r="OBC72" s="481"/>
      <c r="OBD72" s="481"/>
      <c r="OBE72" s="481"/>
      <c r="OBF72" s="481"/>
      <c r="OBG72" s="481"/>
      <c r="OBH72" s="481"/>
      <c r="OBI72" s="481"/>
      <c r="OBJ72" s="481"/>
      <c r="OBK72" s="481"/>
      <c r="OBL72" s="481"/>
      <c r="OBM72" s="481"/>
      <c r="OBN72" s="481"/>
      <c r="OBO72" s="481"/>
      <c r="OBP72" s="481"/>
      <c r="OBQ72" s="481"/>
      <c r="OBR72" s="481"/>
      <c r="OBS72" s="481"/>
      <c r="OBT72" s="481"/>
      <c r="OBU72" s="481"/>
      <c r="OBV72" s="481"/>
      <c r="OBW72" s="481"/>
      <c r="OBX72" s="481"/>
      <c r="OBY72" s="481"/>
      <c r="OBZ72" s="481"/>
      <c r="OCA72" s="481"/>
      <c r="OCB72" s="481"/>
      <c r="OCC72" s="481"/>
      <c r="OCD72" s="481"/>
      <c r="OCE72" s="481"/>
      <c r="OCF72" s="481"/>
      <c r="OCG72" s="481"/>
      <c r="OCH72" s="481"/>
      <c r="OCI72" s="481"/>
      <c r="OCJ72" s="481"/>
      <c r="OCK72" s="481"/>
      <c r="OCL72" s="481"/>
      <c r="OCM72" s="481"/>
      <c r="OCN72" s="481"/>
      <c r="OCO72" s="481"/>
      <c r="OCP72" s="481"/>
      <c r="OCQ72" s="481"/>
      <c r="OCR72" s="481"/>
      <c r="OCS72" s="481"/>
      <c r="OCT72" s="481"/>
      <c r="OCU72" s="481"/>
      <c r="OCV72" s="481"/>
      <c r="OCW72" s="481"/>
      <c r="OCX72" s="481"/>
      <c r="OCY72" s="481"/>
      <c r="OCZ72" s="481"/>
      <c r="ODA72" s="481"/>
      <c r="ODB72" s="481"/>
      <c r="ODC72" s="481"/>
      <c r="ODD72" s="481"/>
      <c r="ODE72" s="481"/>
      <c r="ODF72" s="481"/>
      <c r="ODG72" s="481"/>
      <c r="ODH72" s="481"/>
      <c r="ODI72" s="481"/>
      <c r="ODJ72" s="481"/>
      <c r="ODK72" s="481"/>
      <c r="ODL72" s="481"/>
      <c r="ODM72" s="481"/>
      <c r="ODN72" s="481"/>
      <c r="ODO72" s="481"/>
      <c r="ODP72" s="481"/>
      <c r="ODQ72" s="481"/>
      <c r="ODR72" s="481"/>
      <c r="ODS72" s="481"/>
      <c r="ODT72" s="481"/>
      <c r="ODU72" s="481"/>
      <c r="ODV72" s="481"/>
      <c r="ODW72" s="481"/>
      <c r="ODX72" s="481"/>
      <c r="ODY72" s="481"/>
      <c r="ODZ72" s="481"/>
      <c r="OEA72" s="481"/>
      <c r="OEB72" s="481"/>
      <c r="OEC72" s="481"/>
      <c r="OED72" s="481"/>
      <c r="OEE72" s="481"/>
      <c r="OEF72" s="481"/>
      <c r="OEG72" s="481"/>
      <c r="OEH72" s="481"/>
      <c r="OEI72" s="481"/>
      <c r="OEJ72" s="481"/>
      <c r="OEK72" s="481"/>
      <c r="OEL72" s="481"/>
      <c r="OEM72" s="481"/>
      <c r="OEN72" s="481"/>
      <c r="OEO72" s="481"/>
      <c r="OEP72" s="481"/>
      <c r="OEQ72" s="481"/>
      <c r="OER72" s="481"/>
      <c r="OES72" s="481"/>
      <c r="OET72" s="481"/>
      <c r="OEU72" s="481"/>
      <c r="OEV72" s="481"/>
      <c r="OEW72" s="481"/>
      <c r="OEX72" s="481"/>
      <c r="OEY72" s="481"/>
      <c r="OEZ72" s="481"/>
      <c r="OFA72" s="481"/>
      <c r="OFB72" s="481"/>
      <c r="OFC72" s="481"/>
      <c r="OFD72" s="481"/>
      <c r="OFE72" s="481"/>
      <c r="OFF72" s="481"/>
      <c r="OFG72" s="481"/>
      <c r="OFH72" s="481"/>
      <c r="OFI72" s="481"/>
      <c r="OFJ72" s="481"/>
      <c r="OFK72" s="481"/>
      <c r="OFL72" s="481"/>
      <c r="OFM72" s="481"/>
      <c r="OFN72" s="481"/>
      <c r="OFO72" s="481"/>
      <c r="OFP72" s="481"/>
      <c r="OFQ72" s="481"/>
      <c r="OFR72" s="481"/>
      <c r="OFS72" s="481"/>
      <c r="OFT72" s="481"/>
      <c r="OFU72" s="481"/>
      <c r="OFV72" s="481"/>
      <c r="OFW72" s="481"/>
      <c r="OFX72" s="481"/>
      <c r="OFY72" s="481"/>
      <c r="OFZ72" s="481"/>
      <c r="OGA72" s="481"/>
      <c r="OGB72" s="481"/>
      <c r="OGC72" s="481"/>
      <c r="OGD72" s="481"/>
      <c r="OGE72" s="481"/>
      <c r="OGF72" s="481"/>
      <c r="OGG72" s="481"/>
      <c r="OGH72" s="481"/>
      <c r="OGI72" s="481"/>
      <c r="OGJ72" s="481"/>
      <c r="OGK72" s="481"/>
      <c r="OGL72" s="481"/>
      <c r="OGM72" s="481"/>
      <c r="OGN72" s="481"/>
      <c r="OGO72" s="481"/>
      <c r="OGP72" s="481"/>
      <c r="OGQ72" s="481"/>
      <c r="OGR72" s="481"/>
      <c r="OGS72" s="481"/>
      <c r="OGT72" s="481"/>
      <c r="OGU72" s="481"/>
      <c r="OGV72" s="481"/>
      <c r="OGW72" s="481"/>
      <c r="OGX72" s="481"/>
      <c r="OGY72" s="481"/>
      <c r="OGZ72" s="481"/>
      <c r="OHA72" s="481"/>
      <c r="OHB72" s="481"/>
      <c r="OHC72" s="481"/>
      <c r="OHD72" s="481"/>
      <c r="OHE72" s="481"/>
      <c r="OHF72" s="481"/>
      <c r="OHG72" s="481"/>
      <c r="OHH72" s="481"/>
      <c r="OHI72" s="481"/>
      <c r="OHJ72" s="481"/>
      <c r="OHK72" s="481"/>
      <c r="OHL72" s="481"/>
      <c r="OHM72" s="481"/>
      <c r="OHN72" s="481"/>
      <c r="OHO72" s="481"/>
      <c r="OHP72" s="481"/>
      <c r="OHQ72" s="481"/>
      <c r="OHR72" s="481"/>
      <c r="OHS72" s="481"/>
      <c r="OHT72" s="481"/>
      <c r="OHU72" s="481"/>
      <c r="OHV72" s="481"/>
      <c r="OHW72" s="481"/>
      <c r="OHX72" s="481"/>
      <c r="OHY72" s="481"/>
      <c r="OHZ72" s="481"/>
      <c r="OIA72" s="481"/>
      <c r="OIB72" s="481"/>
      <c r="OIC72" s="481"/>
      <c r="OID72" s="481"/>
      <c r="OIE72" s="481"/>
      <c r="OIF72" s="481"/>
      <c r="OIG72" s="481"/>
      <c r="OIH72" s="481"/>
      <c r="OII72" s="481"/>
      <c r="OIJ72" s="481"/>
      <c r="OIK72" s="481"/>
      <c r="OIL72" s="481"/>
      <c r="OIM72" s="481"/>
      <c r="OIN72" s="481"/>
      <c r="OIO72" s="481"/>
      <c r="OIP72" s="481"/>
      <c r="OIQ72" s="481"/>
      <c r="OIR72" s="481"/>
      <c r="OIS72" s="481"/>
      <c r="OIT72" s="481"/>
      <c r="OIU72" s="481"/>
      <c r="OIV72" s="481"/>
      <c r="OIW72" s="481"/>
      <c r="OIX72" s="481"/>
      <c r="OIY72" s="481"/>
      <c r="OIZ72" s="481"/>
      <c r="OJA72" s="481"/>
      <c r="OJB72" s="481"/>
      <c r="OJC72" s="481"/>
      <c r="OJD72" s="481"/>
      <c r="OJE72" s="481"/>
      <c r="OJF72" s="481"/>
      <c r="OJG72" s="481"/>
      <c r="OJH72" s="481"/>
      <c r="OJI72" s="481"/>
      <c r="OJJ72" s="481"/>
      <c r="OJK72" s="481"/>
      <c r="OJL72" s="481"/>
      <c r="OJM72" s="481"/>
      <c r="OJN72" s="481"/>
      <c r="OJO72" s="481"/>
      <c r="OJP72" s="481"/>
      <c r="OJQ72" s="481"/>
      <c r="OJR72" s="481"/>
      <c r="OJS72" s="481"/>
      <c r="OJT72" s="481"/>
      <c r="OJU72" s="481"/>
      <c r="OJV72" s="481"/>
      <c r="OJW72" s="481"/>
      <c r="OJX72" s="481"/>
      <c r="OJY72" s="481"/>
      <c r="OJZ72" s="481"/>
      <c r="OKA72" s="481"/>
      <c r="OKB72" s="481"/>
      <c r="OKC72" s="481"/>
      <c r="OKD72" s="481"/>
      <c r="OKE72" s="481"/>
      <c r="OKF72" s="481"/>
      <c r="OKG72" s="481"/>
      <c r="OKH72" s="481"/>
      <c r="OKI72" s="481"/>
      <c r="OKJ72" s="481"/>
      <c r="OKK72" s="481"/>
      <c r="OKL72" s="481"/>
      <c r="OKM72" s="481"/>
      <c r="OKN72" s="481"/>
      <c r="OKO72" s="481"/>
      <c r="OKP72" s="481"/>
      <c r="OKQ72" s="481"/>
      <c r="OKR72" s="481"/>
      <c r="OKS72" s="481"/>
      <c r="OKT72" s="481"/>
      <c r="OKU72" s="481"/>
      <c r="OKV72" s="481"/>
      <c r="OKW72" s="481"/>
      <c r="OKX72" s="481"/>
      <c r="OKY72" s="481"/>
      <c r="OKZ72" s="481"/>
      <c r="OLA72" s="481"/>
      <c r="OLB72" s="481"/>
      <c r="OLC72" s="481"/>
      <c r="OLD72" s="481"/>
      <c r="OLE72" s="481"/>
      <c r="OLF72" s="481"/>
      <c r="OLG72" s="481"/>
      <c r="OLH72" s="481"/>
      <c r="OLI72" s="481"/>
      <c r="OLJ72" s="481"/>
      <c r="OLK72" s="481"/>
      <c r="OLL72" s="481"/>
      <c r="OLM72" s="481"/>
      <c r="OLN72" s="481"/>
      <c r="OLO72" s="481"/>
      <c r="OLP72" s="481"/>
      <c r="OLQ72" s="481"/>
      <c r="OLR72" s="481"/>
      <c r="OLS72" s="481"/>
      <c r="OLT72" s="481"/>
      <c r="OLU72" s="481"/>
      <c r="OLV72" s="481"/>
      <c r="OLW72" s="481"/>
      <c r="OLX72" s="481"/>
      <c r="OLY72" s="481"/>
      <c r="OLZ72" s="481"/>
      <c r="OMA72" s="481"/>
      <c r="OMB72" s="481"/>
      <c r="OMC72" s="481"/>
      <c r="OMD72" s="481"/>
      <c r="OME72" s="481"/>
      <c r="OMF72" s="481"/>
      <c r="OMG72" s="481"/>
      <c r="OMH72" s="481"/>
      <c r="OMI72" s="481"/>
      <c r="OMJ72" s="481"/>
      <c r="OMK72" s="481"/>
      <c r="OML72" s="481"/>
      <c r="OMM72" s="481"/>
      <c r="OMN72" s="481"/>
      <c r="OMO72" s="481"/>
      <c r="OMP72" s="481"/>
      <c r="OMQ72" s="481"/>
      <c r="OMR72" s="481"/>
      <c r="OMS72" s="481"/>
      <c r="OMT72" s="481"/>
      <c r="OMU72" s="481"/>
      <c r="OMV72" s="481"/>
      <c r="OMW72" s="481"/>
      <c r="OMX72" s="481"/>
      <c r="OMY72" s="481"/>
      <c r="OMZ72" s="481"/>
      <c r="ONA72" s="481"/>
      <c r="ONB72" s="481"/>
      <c r="ONC72" s="481"/>
      <c r="OND72" s="481"/>
      <c r="ONE72" s="481"/>
      <c r="ONF72" s="481"/>
      <c r="ONG72" s="481"/>
      <c r="ONH72" s="481"/>
      <c r="ONI72" s="481"/>
      <c r="ONJ72" s="481"/>
      <c r="ONK72" s="481"/>
      <c r="ONL72" s="481"/>
      <c r="ONM72" s="481"/>
      <c r="ONN72" s="481"/>
      <c r="ONO72" s="481"/>
      <c r="ONP72" s="481"/>
      <c r="ONQ72" s="481"/>
      <c r="ONR72" s="481"/>
      <c r="ONS72" s="481"/>
      <c r="ONT72" s="481"/>
      <c r="ONU72" s="481"/>
      <c r="ONV72" s="481"/>
      <c r="ONW72" s="481"/>
      <c r="ONX72" s="481"/>
      <c r="ONY72" s="481"/>
      <c r="ONZ72" s="481"/>
      <c r="OOA72" s="481"/>
      <c r="OOB72" s="481"/>
      <c r="OOC72" s="481"/>
      <c r="OOD72" s="481"/>
      <c r="OOE72" s="481"/>
      <c r="OOF72" s="481"/>
      <c r="OOG72" s="481"/>
      <c r="OOH72" s="481"/>
      <c r="OOI72" s="481"/>
      <c r="OOJ72" s="481"/>
      <c r="OOK72" s="481"/>
      <c r="OOL72" s="481"/>
      <c r="OOM72" s="481"/>
      <c r="OON72" s="481"/>
      <c r="OOO72" s="481"/>
      <c r="OOP72" s="481"/>
      <c r="OOQ72" s="481"/>
      <c r="OOR72" s="481"/>
      <c r="OOS72" s="481"/>
      <c r="OOT72" s="481"/>
      <c r="OOU72" s="481"/>
      <c r="OOV72" s="481"/>
      <c r="OOW72" s="481"/>
      <c r="OOX72" s="481"/>
      <c r="OOY72" s="481"/>
      <c r="OOZ72" s="481"/>
      <c r="OPA72" s="481"/>
      <c r="OPB72" s="481"/>
      <c r="OPC72" s="481"/>
      <c r="OPD72" s="481"/>
      <c r="OPE72" s="481"/>
      <c r="OPF72" s="481"/>
      <c r="OPG72" s="481"/>
      <c r="OPH72" s="481"/>
      <c r="OPI72" s="481"/>
      <c r="OPJ72" s="481"/>
      <c r="OPK72" s="481"/>
      <c r="OPL72" s="481"/>
      <c r="OPM72" s="481"/>
      <c r="OPN72" s="481"/>
      <c r="OPO72" s="481"/>
      <c r="OPP72" s="481"/>
      <c r="OPQ72" s="481"/>
      <c r="OPR72" s="481"/>
      <c r="OPS72" s="481"/>
      <c r="OPT72" s="481"/>
      <c r="OPU72" s="481"/>
      <c r="OPV72" s="481"/>
      <c r="OPW72" s="481"/>
      <c r="OPX72" s="481"/>
      <c r="OPY72" s="481"/>
      <c r="OPZ72" s="481"/>
      <c r="OQA72" s="481"/>
      <c r="OQB72" s="481"/>
      <c r="OQC72" s="481"/>
      <c r="OQD72" s="481"/>
      <c r="OQE72" s="481"/>
      <c r="OQF72" s="481"/>
      <c r="OQG72" s="481"/>
      <c r="OQH72" s="481"/>
      <c r="OQI72" s="481"/>
      <c r="OQJ72" s="481"/>
      <c r="OQK72" s="481"/>
      <c r="OQL72" s="481"/>
      <c r="OQM72" s="481"/>
      <c r="OQN72" s="481"/>
      <c r="OQO72" s="481"/>
      <c r="OQP72" s="481"/>
      <c r="OQQ72" s="481"/>
      <c r="OQR72" s="481"/>
      <c r="OQS72" s="481"/>
      <c r="OQT72" s="481"/>
      <c r="OQU72" s="481"/>
      <c r="OQV72" s="481"/>
      <c r="OQW72" s="481"/>
      <c r="OQX72" s="481"/>
      <c r="OQY72" s="481"/>
      <c r="OQZ72" s="481"/>
      <c r="ORA72" s="481"/>
      <c r="ORB72" s="481"/>
      <c r="ORC72" s="481"/>
      <c r="ORD72" s="481"/>
      <c r="ORE72" s="481"/>
      <c r="ORF72" s="481"/>
      <c r="ORG72" s="481"/>
      <c r="ORH72" s="481"/>
      <c r="ORI72" s="481"/>
      <c r="ORJ72" s="481"/>
      <c r="ORK72" s="481"/>
      <c r="ORL72" s="481"/>
      <c r="ORM72" s="481"/>
      <c r="ORN72" s="481"/>
      <c r="ORO72" s="481"/>
      <c r="ORP72" s="481"/>
      <c r="ORQ72" s="481"/>
      <c r="ORR72" s="481"/>
      <c r="ORS72" s="481"/>
      <c r="ORT72" s="481"/>
      <c r="ORU72" s="481"/>
      <c r="ORV72" s="481"/>
      <c r="ORW72" s="481"/>
      <c r="ORX72" s="481"/>
      <c r="ORY72" s="481"/>
      <c r="ORZ72" s="481"/>
      <c r="OSA72" s="481"/>
      <c r="OSB72" s="481"/>
      <c r="OSC72" s="481"/>
      <c r="OSD72" s="481"/>
      <c r="OSE72" s="481"/>
      <c r="OSF72" s="481"/>
      <c r="OSG72" s="481"/>
      <c r="OSH72" s="481"/>
      <c r="OSI72" s="481"/>
      <c r="OSJ72" s="481"/>
      <c r="OSK72" s="481"/>
      <c r="OSL72" s="481"/>
      <c r="OSM72" s="481"/>
      <c r="OSN72" s="481"/>
      <c r="OSO72" s="481"/>
      <c r="OSP72" s="481"/>
      <c r="OSQ72" s="481"/>
      <c r="OSR72" s="481"/>
      <c r="OSS72" s="481"/>
      <c r="OST72" s="481"/>
      <c r="OSU72" s="481"/>
      <c r="OSV72" s="481"/>
      <c r="OSW72" s="481"/>
      <c r="OSX72" s="481"/>
      <c r="OSY72" s="481"/>
      <c r="OSZ72" s="481"/>
      <c r="OTA72" s="481"/>
      <c r="OTB72" s="481"/>
      <c r="OTC72" s="481"/>
      <c r="OTD72" s="481"/>
      <c r="OTE72" s="481"/>
      <c r="OTF72" s="481"/>
      <c r="OTG72" s="481"/>
      <c r="OTH72" s="481"/>
      <c r="OTI72" s="481"/>
      <c r="OTJ72" s="481"/>
      <c r="OTK72" s="481"/>
      <c r="OTL72" s="481"/>
      <c r="OTM72" s="481"/>
      <c r="OTN72" s="481"/>
      <c r="OTO72" s="481"/>
      <c r="OTP72" s="481"/>
      <c r="OTQ72" s="481"/>
      <c r="OTR72" s="481"/>
      <c r="OTS72" s="481"/>
      <c r="OTT72" s="481"/>
      <c r="OTU72" s="481"/>
      <c r="OTV72" s="481"/>
      <c r="OTW72" s="481"/>
      <c r="OTX72" s="481"/>
      <c r="OTY72" s="481"/>
      <c r="OTZ72" s="481"/>
      <c r="OUA72" s="481"/>
      <c r="OUB72" s="481"/>
      <c r="OUC72" s="481"/>
      <c r="OUD72" s="481"/>
      <c r="OUE72" s="481"/>
      <c r="OUF72" s="481"/>
      <c r="OUG72" s="481"/>
      <c r="OUH72" s="481"/>
      <c r="OUI72" s="481"/>
      <c r="OUJ72" s="481"/>
      <c r="OUK72" s="481"/>
      <c r="OUL72" s="481"/>
      <c r="OUM72" s="481"/>
      <c r="OUN72" s="481"/>
      <c r="OUO72" s="481"/>
      <c r="OUP72" s="481"/>
      <c r="OUQ72" s="481"/>
      <c r="OUR72" s="481"/>
      <c r="OUS72" s="481"/>
      <c r="OUT72" s="481"/>
      <c r="OUU72" s="481"/>
      <c r="OUV72" s="481"/>
      <c r="OUW72" s="481"/>
      <c r="OUX72" s="481"/>
      <c r="OUY72" s="481"/>
      <c r="OUZ72" s="481"/>
      <c r="OVA72" s="481"/>
      <c r="OVB72" s="481"/>
      <c r="OVC72" s="481"/>
      <c r="OVD72" s="481"/>
      <c r="OVE72" s="481"/>
      <c r="OVF72" s="481"/>
      <c r="OVG72" s="481"/>
      <c r="OVH72" s="481"/>
      <c r="OVI72" s="481"/>
      <c r="OVJ72" s="481"/>
      <c r="OVK72" s="481"/>
      <c r="OVL72" s="481"/>
      <c r="OVM72" s="481"/>
      <c r="OVN72" s="481"/>
      <c r="OVO72" s="481"/>
      <c r="OVP72" s="481"/>
      <c r="OVQ72" s="481"/>
      <c r="OVR72" s="481"/>
      <c r="OVS72" s="481"/>
      <c r="OVT72" s="481"/>
      <c r="OVU72" s="481"/>
      <c r="OVV72" s="481"/>
      <c r="OVW72" s="481"/>
      <c r="OVX72" s="481"/>
      <c r="OVY72" s="481"/>
      <c r="OVZ72" s="481"/>
      <c r="OWA72" s="481"/>
      <c r="OWB72" s="481"/>
      <c r="OWC72" s="481"/>
      <c r="OWD72" s="481"/>
      <c r="OWE72" s="481"/>
      <c r="OWF72" s="481"/>
      <c r="OWG72" s="481"/>
      <c r="OWH72" s="481"/>
      <c r="OWI72" s="481"/>
      <c r="OWJ72" s="481"/>
      <c r="OWK72" s="481"/>
      <c r="OWL72" s="481"/>
      <c r="OWM72" s="481"/>
      <c r="OWN72" s="481"/>
      <c r="OWO72" s="481"/>
      <c r="OWP72" s="481"/>
      <c r="OWQ72" s="481"/>
      <c r="OWR72" s="481"/>
      <c r="OWS72" s="481"/>
      <c r="OWT72" s="481"/>
      <c r="OWU72" s="481"/>
      <c r="OWV72" s="481"/>
      <c r="OWW72" s="481"/>
      <c r="OWX72" s="481"/>
      <c r="OWY72" s="481"/>
      <c r="OWZ72" s="481"/>
      <c r="OXA72" s="481"/>
      <c r="OXB72" s="481"/>
      <c r="OXC72" s="481"/>
      <c r="OXD72" s="481"/>
      <c r="OXE72" s="481"/>
      <c r="OXF72" s="481"/>
      <c r="OXG72" s="481"/>
      <c r="OXH72" s="481"/>
      <c r="OXI72" s="481"/>
      <c r="OXJ72" s="481"/>
      <c r="OXK72" s="481"/>
      <c r="OXL72" s="481"/>
      <c r="OXM72" s="481"/>
      <c r="OXN72" s="481"/>
      <c r="OXO72" s="481"/>
      <c r="OXP72" s="481"/>
      <c r="OXQ72" s="481"/>
      <c r="OXR72" s="481"/>
      <c r="OXS72" s="481"/>
      <c r="OXT72" s="481"/>
      <c r="OXU72" s="481"/>
      <c r="OXV72" s="481"/>
      <c r="OXW72" s="481"/>
      <c r="OXX72" s="481"/>
      <c r="OXY72" s="481"/>
      <c r="OXZ72" s="481"/>
      <c r="OYA72" s="481"/>
      <c r="OYB72" s="481"/>
      <c r="OYC72" s="481"/>
      <c r="OYD72" s="481"/>
      <c r="OYE72" s="481"/>
      <c r="OYF72" s="481"/>
      <c r="OYG72" s="481"/>
      <c r="OYH72" s="481"/>
      <c r="OYI72" s="481"/>
      <c r="OYJ72" s="481"/>
      <c r="OYK72" s="481"/>
      <c r="OYL72" s="481"/>
      <c r="OYM72" s="481"/>
      <c r="OYN72" s="481"/>
      <c r="OYO72" s="481"/>
      <c r="OYP72" s="481"/>
      <c r="OYQ72" s="481"/>
      <c r="OYR72" s="481"/>
      <c r="OYS72" s="481"/>
      <c r="OYT72" s="481"/>
      <c r="OYU72" s="481"/>
      <c r="OYV72" s="481"/>
      <c r="OYW72" s="481"/>
      <c r="OYX72" s="481"/>
      <c r="OYY72" s="481"/>
      <c r="OYZ72" s="481"/>
      <c r="OZA72" s="481"/>
      <c r="OZB72" s="481"/>
      <c r="OZC72" s="481"/>
      <c r="OZD72" s="481"/>
      <c r="OZE72" s="481"/>
      <c r="OZF72" s="481"/>
      <c r="OZG72" s="481"/>
      <c r="OZH72" s="481"/>
      <c r="OZI72" s="481"/>
      <c r="OZJ72" s="481"/>
      <c r="OZK72" s="481"/>
      <c r="OZL72" s="481"/>
      <c r="OZM72" s="481"/>
      <c r="OZN72" s="481"/>
      <c r="OZO72" s="481"/>
      <c r="OZP72" s="481"/>
      <c r="OZQ72" s="481"/>
      <c r="OZR72" s="481"/>
      <c r="OZS72" s="481"/>
      <c r="OZT72" s="481"/>
      <c r="OZU72" s="481"/>
      <c r="OZV72" s="481"/>
      <c r="OZW72" s="481"/>
      <c r="OZX72" s="481"/>
      <c r="OZY72" s="481"/>
      <c r="OZZ72" s="481"/>
      <c r="PAA72" s="481"/>
      <c r="PAB72" s="481"/>
      <c r="PAC72" s="481"/>
      <c r="PAD72" s="481"/>
      <c r="PAE72" s="481"/>
      <c r="PAF72" s="481"/>
      <c r="PAG72" s="481"/>
      <c r="PAH72" s="481"/>
      <c r="PAI72" s="481"/>
      <c r="PAJ72" s="481"/>
      <c r="PAK72" s="481"/>
      <c r="PAL72" s="481"/>
      <c r="PAM72" s="481"/>
      <c r="PAN72" s="481"/>
      <c r="PAO72" s="481"/>
      <c r="PAP72" s="481"/>
      <c r="PAQ72" s="481"/>
      <c r="PAR72" s="481"/>
      <c r="PAS72" s="481"/>
      <c r="PAT72" s="481"/>
      <c r="PAU72" s="481"/>
      <c r="PAV72" s="481"/>
      <c r="PAW72" s="481"/>
      <c r="PAX72" s="481"/>
      <c r="PAY72" s="481"/>
      <c r="PAZ72" s="481"/>
      <c r="PBA72" s="481"/>
      <c r="PBB72" s="481"/>
      <c r="PBC72" s="481"/>
      <c r="PBD72" s="481"/>
      <c r="PBE72" s="481"/>
      <c r="PBF72" s="481"/>
      <c r="PBG72" s="481"/>
      <c r="PBH72" s="481"/>
      <c r="PBI72" s="481"/>
      <c r="PBJ72" s="481"/>
      <c r="PBK72" s="481"/>
      <c r="PBL72" s="481"/>
      <c r="PBM72" s="481"/>
      <c r="PBN72" s="481"/>
      <c r="PBO72" s="481"/>
      <c r="PBP72" s="481"/>
      <c r="PBQ72" s="481"/>
      <c r="PBR72" s="481"/>
      <c r="PBS72" s="481"/>
      <c r="PBT72" s="481"/>
      <c r="PBU72" s="481"/>
      <c r="PBV72" s="481"/>
      <c r="PBW72" s="481"/>
      <c r="PBX72" s="481"/>
      <c r="PBY72" s="481"/>
      <c r="PBZ72" s="481"/>
      <c r="PCA72" s="481"/>
      <c r="PCB72" s="481"/>
      <c r="PCC72" s="481"/>
      <c r="PCD72" s="481"/>
      <c r="PCE72" s="481"/>
      <c r="PCF72" s="481"/>
      <c r="PCG72" s="481"/>
      <c r="PCH72" s="481"/>
      <c r="PCI72" s="481"/>
      <c r="PCJ72" s="481"/>
      <c r="PCK72" s="481"/>
      <c r="PCL72" s="481"/>
      <c r="PCM72" s="481"/>
      <c r="PCN72" s="481"/>
      <c r="PCO72" s="481"/>
      <c r="PCP72" s="481"/>
      <c r="PCQ72" s="481"/>
      <c r="PCR72" s="481"/>
      <c r="PCS72" s="481"/>
      <c r="PCT72" s="481"/>
      <c r="PCU72" s="481"/>
      <c r="PCV72" s="481"/>
      <c r="PCW72" s="481"/>
      <c r="PCX72" s="481"/>
      <c r="PCY72" s="481"/>
      <c r="PCZ72" s="481"/>
      <c r="PDA72" s="481"/>
      <c r="PDB72" s="481"/>
      <c r="PDC72" s="481"/>
      <c r="PDD72" s="481"/>
      <c r="PDE72" s="481"/>
      <c r="PDF72" s="481"/>
      <c r="PDG72" s="481"/>
      <c r="PDH72" s="481"/>
      <c r="PDI72" s="481"/>
      <c r="PDJ72" s="481"/>
      <c r="PDK72" s="481"/>
      <c r="PDL72" s="481"/>
      <c r="PDM72" s="481"/>
      <c r="PDN72" s="481"/>
      <c r="PDO72" s="481"/>
      <c r="PDP72" s="481"/>
      <c r="PDQ72" s="481"/>
      <c r="PDR72" s="481"/>
      <c r="PDS72" s="481"/>
      <c r="PDT72" s="481"/>
      <c r="PDU72" s="481"/>
      <c r="PDV72" s="481"/>
      <c r="PDW72" s="481"/>
      <c r="PDX72" s="481"/>
      <c r="PDY72" s="481"/>
      <c r="PDZ72" s="481"/>
      <c r="PEA72" s="481"/>
      <c r="PEB72" s="481"/>
      <c r="PEC72" s="481"/>
      <c r="PED72" s="481"/>
      <c r="PEE72" s="481"/>
      <c r="PEF72" s="481"/>
      <c r="PEG72" s="481"/>
      <c r="PEH72" s="481"/>
      <c r="PEI72" s="481"/>
      <c r="PEJ72" s="481"/>
      <c r="PEK72" s="481"/>
      <c r="PEL72" s="481"/>
      <c r="PEM72" s="481"/>
      <c r="PEN72" s="481"/>
      <c r="PEO72" s="481"/>
      <c r="PEP72" s="481"/>
      <c r="PEQ72" s="481"/>
      <c r="PER72" s="481"/>
      <c r="PES72" s="481"/>
      <c r="PET72" s="481"/>
      <c r="PEU72" s="481"/>
      <c r="PEV72" s="481"/>
      <c r="PEW72" s="481"/>
      <c r="PEX72" s="481"/>
      <c r="PEY72" s="481"/>
      <c r="PEZ72" s="481"/>
      <c r="PFA72" s="481"/>
      <c r="PFB72" s="481"/>
      <c r="PFC72" s="481"/>
      <c r="PFD72" s="481"/>
      <c r="PFE72" s="481"/>
      <c r="PFF72" s="481"/>
      <c r="PFG72" s="481"/>
      <c r="PFH72" s="481"/>
      <c r="PFI72" s="481"/>
      <c r="PFJ72" s="481"/>
      <c r="PFK72" s="481"/>
      <c r="PFL72" s="481"/>
      <c r="PFM72" s="481"/>
      <c r="PFN72" s="481"/>
      <c r="PFO72" s="481"/>
      <c r="PFP72" s="481"/>
      <c r="PFQ72" s="481"/>
      <c r="PFR72" s="481"/>
      <c r="PFS72" s="481"/>
      <c r="PFT72" s="481"/>
      <c r="PFU72" s="481"/>
      <c r="PFV72" s="481"/>
      <c r="PFW72" s="481"/>
      <c r="PFX72" s="481"/>
      <c r="PFY72" s="481"/>
      <c r="PFZ72" s="481"/>
      <c r="PGA72" s="481"/>
      <c r="PGB72" s="481"/>
      <c r="PGC72" s="481"/>
      <c r="PGD72" s="481"/>
      <c r="PGE72" s="481"/>
      <c r="PGF72" s="481"/>
      <c r="PGG72" s="481"/>
      <c r="PGH72" s="481"/>
      <c r="PGI72" s="481"/>
      <c r="PGJ72" s="481"/>
      <c r="PGK72" s="481"/>
      <c r="PGL72" s="481"/>
      <c r="PGM72" s="481"/>
      <c r="PGN72" s="481"/>
      <c r="PGO72" s="481"/>
      <c r="PGP72" s="481"/>
      <c r="PGQ72" s="481"/>
      <c r="PGR72" s="481"/>
      <c r="PGS72" s="481"/>
      <c r="PGT72" s="481"/>
      <c r="PGU72" s="481"/>
      <c r="PGV72" s="481"/>
      <c r="PGW72" s="481"/>
      <c r="PGX72" s="481"/>
      <c r="PGY72" s="481"/>
      <c r="PGZ72" s="481"/>
      <c r="PHA72" s="481"/>
      <c r="PHB72" s="481"/>
      <c r="PHC72" s="481"/>
      <c r="PHD72" s="481"/>
      <c r="PHE72" s="481"/>
      <c r="PHF72" s="481"/>
      <c r="PHG72" s="481"/>
      <c r="PHH72" s="481"/>
      <c r="PHI72" s="481"/>
      <c r="PHJ72" s="481"/>
      <c r="PHK72" s="481"/>
      <c r="PHL72" s="481"/>
      <c r="PHM72" s="481"/>
      <c r="PHN72" s="481"/>
      <c r="PHO72" s="481"/>
      <c r="PHP72" s="481"/>
      <c r="PHQ72" s="481"/>
      <c r="PHR72" s="481"/>
      <c r="PHS72" s="481"/>
      <c r="PHT72" s="481"/>
      <c r="PHU72" s="481"/>
      <c r="PHV72" s="481"/>
      <c r="PHW72" s="481"/>
      <c r="PHX72" s="481"/>
      <c r="PHY72" s="481"/>
      <c r="PHZ72" s="481"/>
      <c r="PIA72" s="481"/>
      <c r="PIB72" s="481"/>
      <c r="PIC72" s="481"/>
      <c r="PID72" s="481"/>
      <c r="PIE72" s="481"/>
      <c r="PIF72" s="481"/>
      <c r="PIG72" s="481"/>
      <c r="PIH72" s="481"/>
      <c r="PII72" s="481"/>
      <c r="PIJ72" s="481"/>
      <c r="PIK72" s="481"/>
      <c r="PIL72" s="481"/>
      <c r="PIM72" s="481"/>
      <c r="PIN72" s="481"/>
      <c r="PIO72" s="481"/>
      <c r="PIP72" s="481"/>
      <c r="PIQ72" s="481"/>
      <c r="PIR72" s="481"/>
      <c r="PIS72" s="481"/>
      <c r="PIT72" s="481"/>
      <c r="PIU72" s="481"/>
      <c r="PIV72" s="481"/>
      <c r="PIW72" s="481"/>
      <c r="PIX72" s="481"/>
      <c r="PIY72" s="481"/>
      <c r="PIZ72" s="481"/>
      <c r="PJA72" s="481"/>
      <c r="PJB72" s="481"/>
      <c r="PJC72" s="481"/>
      <c r="PJD72" s="481"/>
      <c r="PJE72" s="481"/>
      <c r="PJF72" s="481"/>
      <c r="PJG72" s="481"/>
      <c r="PJH72" s="481"/>
      <c r="PJI72" s="481"/>
      <c r="PJJ72" s="481"/>
      <c r="PJK72" s="481"/>
      <c r="PJL72" s="481"/>
      <c r="PJM72" s="481"/>
      <c r="PJN72" s="481"/>
      <c r="PJO72" s="481"/>
      <c r="PJP72" s="481"/>
      <c r="PJQ72" s="481"/>
      <c r="PJR72" s="481"/>
      <c r="PJS72" s="481"/>
      <c r="PJT72" s="481"/>
      <c r="PJU72" s="481"/>
      <c r="PJV72" s="481"/>
      <c r="PJW72" s="481"/>
      <c r="PJX72" s="481"/>
      <c r="PJY72" s="481"/>
      <c r="PJZ72" s="481"/>
      <c r="PKA72" s="481"/>
      <c r="PKB72" s="481"/>
      <c r="PKC72" s="481"/>
      <c r="PKD72" s="481"/>
      <c r="PKE72" s="481"/>
      <c r="PKF72" s="481"/>
      <c r="PKG72" s="481"/>
      <c r="PKH72" s="481"/>
      <c r="PKI72" s="481"/>
      <c r="PKJ72" s="481"/>
      <c r="PKK72" s="481"/>
      <c r="PKL72" s="481"/>
      <c r="PKM72" s="481"/>
      <c r="PKN72" s="481"/>
      <c r="PKO72" s="481"/>
      <c r="PKP72" s="481"/>
      <c r="PKQ72" s="481"/>
      <c r="PKR72" s="481"/>
      <c r="PKS72" s="481"/>
      <c r="PKT72" s="481"/>
      <c r="PKU72" s="481"/>
      <c r="PKV72" s="481"/>
      <c r="PKW72" s="481"/>
      <c r="PKX72" s="481"/>
      <c r="PKY72" s="481"/>
      <c r="PKZ72" s="481"/>
      <c r="PLA72" s="481"/>
      <c r="PLB72" s="481"/>
      <c r="PLC72" s="481"/>
      <c r="PLD72" s="481"/>
      <c r="PLE72" s="481"/>
      <c r="PLF72" s="481"/>
      <c r="PLG72" s="481"/>
      <c r="PLH72" s="481"/>
      <c r="PLI72" s="481"/>
      <c r="PLJ72" s="481"/>
      <c r="PLK72" s="481"/>
      <c r="PLL72" s="481"/>
      <c r="PLM72" s="481"/>
      <c r="PLN72" s="481"/>
      <c r="PLO72" s="481"/>
      <c r="PLP72" s="481"/>
      <c r="PLQ72" s="481"/>
      <c r="PLR72" s="481"/>
      <c r="PLS72" s="481"/>
      <c r="PLT72" s="481"/>
      <c r="PLU72" s="481"/>
      <c r="PLV72" s="481"/>
      <c r="PLW72" s="481"/>
      <c r="PLX72" s="481"/>
      <c r="PLY72" s="481"/>
      <c r="PLZ72" s="481"/>
      <c r="PMA72" s="481"/>
      <c r="PMB72" s="481"/>
      <c r="PMC72" s="481"/>
      <c r="PMD72" s="481"/>
      <c r="PME72" s="481"/>
      <c r="PMF72" s="481"/>
      <c r="PMG72" s="481"/>
      <c r="PMH72" s="481"/>
      <c r="PMI72" s="481"/>
      <c r="PMJ72" s="481"/>
      <c r="PMK72" s="481"/>
      <c r="PML72" s="481"/>
      <c r="PMM72" s="481"/>
      <c r="PMN72" s="481"/>
      <c r="PMO72" s="481"/>
      <c r="PMP72" s="481"/>
      <c r="PMQ72" s="481"/>
      <c r="PMR72" s="481"/>
      <c r="PMS72" s="481"/>
      <c r="PMT72" s="481"/>
      <c r="PMU72" s="481"/>
      <c r="PMV72" s="481"/>
      <c r="PMW72" s="481"/>
      <c r="PMX72" s="481"/>
      <c r="PMY72" s="481"/>
      <c r="PMZ72" s="481"/>
      <c r="PNA72" s="481"/>
      <c r="PNB72" s="481"/>
      <c r="PNC72" s="481"/>
      <c r="PND72" s="481"/>
      <c r="PNE72" s="481"/>
      <c r="PNF72" s="481"/>
      <c r="PNG72" s="481"/>
      <c r="PNH72" s="481"/>
      <c r="PNI72" s="481"/>
      <c r="PNJ72" s="481"/>
      <c r="PNK72" s="481"/>
      <c r="PNL72" s="481"/>
      <c r="PNM72" s="481"/>
      <c r="PNN72" s="481"/>
      <c r="PNO72" s="481"/>
      <c r="PNP72" s="481"/>
      <c r="PNQ72" s="481"/>
      <c r="PNR72" s="481"/>
      <c r="PNS72" s="481"/>
      <c r="PNT72" s="481"/>
      <c r="PNU72" s="481"/>
      <c r="PNV72" s="481"/>
      <c r="PNW72" s="481"/>
      <c r="PNX72" s="481"/>
      <c r="PNY72" s="481"/>
      <c r="PNZ72" s="481"/>
      <c r="POA72" s="481"/>
      <c r="POB72" s="481"/>
      <c r="POC72" s="481"/>
      <c r="POD72" s="481"/>
      <c r="POE72" s="481"/>
      <c r="POF72" s="481"/>
      <c r="POG72" s="481"/>
      <c r="POH72" s="481"/>
      <c r="POI72" s="481"/>
      <c r="POJ72" s="481"/>
      <c r="POK72" s="481"/>
      <c r="POL72" s="481"/>
      <c r="POM72" s="481"/>
      <c r="PON72" s="481"/>
      <c r="POO72" s="481"/>
      <c r="POP72" s="481"/>
      <c r="POQ72" s="481"/>
      <c r="POR72" s="481"/>
      <c r="POS72" s="481"/>
      <c r="POT72" s="481"/>
      <c r="POU72" s="481"/>
      <c r="POV72" s="481"/>
      <c r="POW72" s="481"/>
      <c r="POX72" s="481"/>
      <c r="POY72" s="481"/>
      <c r="POZ72" s="481"/>
      <c r="PPA72" s="481"/>
      <c r="PPB72" s="481"/>
      <c r="PPC72" s="481"/>
      <c r="PPD72" s="481"/>
      <c r="PPE72" s="481"/>
      <c r="PPF72" s="481"/>
      <c r="PPG72" s="481"/>
      <c r="PPH72" s="481"/>
      <c r="PPI72" s="481"/>
      <c r="PPJ72" s="481"/>
      <c r="PPK72" s="481"/>
      <c r="PPL72" s="481"/>
      <c r="PPM72" s="481"/>
      <c r="PPN72" s="481"/>
      <c r="PPO72" s="481"/>
      <c r="PPP72" s="481"/>
      <c r="PPQ72" s="481"/>
      <c r="PPR72" s="481"/>
      <c r="PPS72" s="481"/>
      <c r="PPT72" s="481"/>
      <c r="PPU72" s="481"/>
      <c r="PPV72" s="481"/>
      <c r="PPW72" s="481"/>
      <c r="PPX72" s="481"/>
      <c r="PPY72" s="481"/>
      <c r="PPZ72" s="481"/>
      <c r="PQA72" s="481"/>
      <c r="PQB72" s="481"/>
      <c r="PQC72" s="481"/>
      <c r="PQD72" s="481"/>
      <c r="PQE72" s="481"/>
      <c r="PQF72" s="481"/>
      <c r="PQG72" s="481"/>
      <c r="PQH72" s="481"/>
      <c r="PQI72" s="481"/>
      <c r="PQJ72" s="481"/>
      <c r="PQK72" s="481"/>
      <c r="PQL72" s="481"/>
      <c r="PQM72" s="481"/>
      <c r="PQN72" s="481"/>
      <c r="PQO72" s="481"/>
      <c r="PQP72" s="481"/>
      <c r="PQQ72" s="481"/>
      <c r="PQR72" s="481"/>
      <c r="PQS72" s="481"/>
      <c r="PQT72" s="481"/>
      <c r="PQU72" s="481"/>
      <c r="PQV72" s="481"/>
      <c r="PQW72" s="481"/>
      <c r="PQX72" s="481"/>
      <c r="PQY72" s="481"/>
      <c r="PQZ72" s="481"/>
      <c r="PRA72" s="481"/>
      <c r="PRB72" s="481"/>
      <c r="PRC72" s="481"/>
      <c r="PRD72" s="481"/>
      <c r="PRE72" s="481"/>
      <c r="PRF72" s="481"/>
      <c r="PRG72" s="481"/>
      <c r="PRH72" s="481"/>
      <c r="PRI72" s="481"/>
      <c r="PRJ72" s="481"/>
      <c r="PRK72" s="481"/>
      <c r="PRL72" s="481"/>
      <c r="PRM72" s="481"/>
      <c r="PRN72" s="481"/>
      <c r="PRO72" s="481"/>
      <c r="PRP72" s="481"/>
      <c r="PRQ72" s="481"/>
      <c r="PRR72" s="481"/>
      <c r="PRS72" s="481"/>
      <c r="PRT72" s="481"/>
      <c r="PRU72" s="481"/>
      <c r="PRV72" s="481"/>
      <c r="PRW72" s="481"/>
      <c r="PRX72" s="481"/>
      <c r="PRY72" s="481"/>
      <c r="PRZ72" s="481"/>
      <c r="PSA72" s="481"/>
      <c r="PSB72" s="481"/>
      <c r="PSC72" s="481"/>
      <c r="PSD72" s="481"/>
      <c r="PSE72" s="481"/>
      <c r="PSF72" s="481"/>
      <c r="PSG72" s="481"/>
      <c r="PSH72" s="481"/>
      <c r="PSI72" s="481"/>
      <c r="PSJ72" s="481"/>
      <c r="PSK72" s="481"/>
      <c r="PSL72" s="481"/>
      <c r="PSM72" s="481"/>
      <c r="PSN72" s="481"/>
      <c r="PSO72" s="481"/>
      <c r="PSP72" s="481"/>
      <c r="PSQ72" s="481"/>
      <c r="PSR72" s="481"/>
      <c r="PSS72" s="481"/>
      <c r="PST72" s="481"/>
      <c r="PSU72" s="481"/>
      <c r="PSV72" s="481"/>
      <c r="PSW72" s="481"/>
      <c r="PSX72" s="481"/>
      <c r="PSY72" s="481"/>
      <c r="PSZ72" s="481"/>
      <c r="PTA72" s="481"/>
      <c r="PTB72" s="481"/>
      <c r="PTC72" s="481"/>
      <c r="PTD72" s="481"/>
      <c r="PTE72" s="481"/>
      <c r="PTF72" s="481"/>
      <c r="PTG72" s="481"/>
      <c r="PTH72" s="481"/>
      <c r="PTI72" s="481"/>
      <c r="PTJ72" s="481"/>
      <c r="PTK72" s="481"/>
      <c r="PTL72" s="481"/>
      <c r="PTM72" s="481"/>
      <c r="PTN72" s="481"/>
      <c r="PTO72" s="481"/>
      <c r="PTP72" s="481"/>
      <c r="PTQ72" s="481"/>
      <c r="PTR72" s="481"/>
      <c r="PTS72" s="481"/>
      <c r="PTT72" s="481"/>
      <c r="PTU72" s="481"/>
      <c r="PTV72" s="481"/>
      <c r="PTW72" s="481"/>
      <c r="PTX72" s="481"/>
      <c r="PTY72" s="481"/>
      <c r="PTZ72" s="481"/>
      <c r="PUA72" s="481"/>
      <c r="PUB72" s="481"/>
      <c r="PUC72" s="481"/>
      <c r="PUD72" s="481"/>
      <c r="PUE72" s="481"/>
      <c r="PUF72" s="481"/>
      <c r="PUG72" s="481"/>
      <c r="PUH72" s="481"/>
      <c r="PUI72" s="481"/>
      <c r="PUJ72" s="481"/>
      <c r="PUK72" s="481"/>
      <c r="PUL72" s="481"/>
      <c r="PUM72" s="481"/>
      <c r="PUN72" s="481"/>
      <c r="PUO72" s="481"/>
      <c r="PUP72" s="481"/>
      <c r="PUQ72" s="481"/>
      <c r="PUR72" s="481"/>
      <c r="PUS72" s="481"/>
      <c r="PUT72" s="481"/>
      <c r="PUU72" s="481"/>
      <c r="PUV72" s="481"/>
      <c r="PUW72" s="481"/>
      <c r="PUX72" s="481"/>
      <c r="PUY72" s="481"/>
      <c r="PUZ72" s="481"/>
      <c r="PVA72" s="481"/>
      <c r="PVB72" s="481"/>
      <c r="PVC72" s="481"/>
      <c r="PVD72" s="481"/>
      <c r="PVE72" s="481"/>
      <c r="PVF72" s="481"/>
      <c r="PVG72" s="481"/>
      <c r="PVH72" s="481"/>
      <c r="PVI72" s="481"/>
      <c r="PVJ72" s="481"/>
      <c r="PVK72" s="481"/>
      <c r="PVL72" s="481"/>
      <c r="PVM72" s="481"/>
      <c r="PVN72" s="481"/>
      <c r="PVO72" s="481"/>
      <c r="PVP72" s="481"/>
      <c r="PVQ72" s="481"/>
      <c r="PVR72" s="481"/>
      <c r="PVS72" s="481"/>
      <c r="PVT72" s="481"/>
      <c r="PVU72" s="481"/>
      <c r="PVV72" s="481"/>
      <c r="PVW72" s="481"/>
      <c r="PVX72" s="481"/>
      <c r="PVY72" s="481"/>
      <c r="PVZ72" s="481"/>
      <c r="PWA72" s="481"/>
      <c r="PWB72" s="481"/>
      <c r="PWC72" s="481"/>
      <c r="PWD72" s="481"/>
      <c r="PWE72" s="481"/>
      <c r="PWF72" s="481"/>
      <c r="PWG72" s="481"/>
      <c r="PWH72" s="481"/>
      <c r="PWI72" s="481"/>
      <c r="PWJ72" s="481"/>
      <c r="PWK72" s="481"/>
      <c r="PWL72" s="481"/>
      <c r="PWM72" s="481"/>
      <c r="PWN72" s="481"/>
      <c r="PWO72" s="481"/>
      <c r="PWP72" s="481"/>
      <c r="PWQ72" s="481"/>
      <c r="PWR72" s="481"/>
      <c r="PWS72" s="481"/>
      <c r="PWT72" s="481"/>
      <c r="PWU72" s="481"/>
      <c r="PWV72" s="481"/>
      <c r="PWW72" s="481"/>
      <c r="PWX72" s="481"/>
      <c r="PWY72" s="481"/>
      <c r="PWZ72" s="481"/>
      <c r="PXA72" s="481"/>
      <c r="PXB72" s="481"/>
      <c r="PXC72" s="481"/>
      <c r="PXD72" s="481"/>
      <c r="PXE72" s="481"/>
      <c r="PXF72" s="481"/>
      <c r="PXG72" s="481"/>
      <c r="PXH72" s="481"/>
      <c r="PXI72" s="481"/>
      <c r="PXJ72" s="481"/>
      <c r="PXK72" s="481"/>
      <c r="PXL72" s="481"/>
      <c r="PXM72" s="481"/>
      <c r="PXN72" s="481"/>
      <c r="PXO72" s="481"/>
      <c r="PXP72" s="481"/>
      <c r="PXQ72" s="481"/>
      <c r="PXR72" s="481"/>
      <c r="PXS72" s="481"/>
      <c r="PXT72" s="481"/>
      <c r="PXU72" s="481"/>
      <c r="PXV72" s="481"/>
      <c r="PXW72" s="481"/>
      <c r="PXX72" s="481"/>
      <c r="PXY72" s="481"/>
      <c r="PXZ72" s="481"/>
      <c r="PYA72" s="481"/>
      <c r="PYB72" s="481"/>
      <c r="PYC72" s="481"/>
      <c r="PYD72" s="481"/>
      <c r="PYE72" s="481"/>
      <c r="PYF72" s="481"/>
      <c r="PYG72" s="481"/>
      <c r="PYH72" s="481"/>
      <c r="PYI72" s="481"/>
      <c r="PYJ72" s="481"/>
      <c r="PYK72" s="481"/>
      <c r="PYL72" s="481"/>
      <c r="PYM72" s="481"/>
      <c r="PYN72" s="481"/>
      <c r="PYO72" s="481"/>
      <c r="PYP72" s="481"/>
      <c r="PYQ72" s="481"/>
      <c r="PYR72" s="481"/>
      <c r="PYS72" s="481"/>
      <c r="PYT72" s="481"/>
      <c r="PYU72" s="481"/>
      <c r="PYV72" s="481"/>
      <c r="PYW72" s="481"/>
      <c r="PYX72" s="481"/>
      <c r="PYY72" s="481"/>
      <c r="PYZ72" s="481"/>
      <c r="PZA72" s="481"/>
      <c r="PZB72" s="481"/>
      <c r="PZC72" s="481"/>
      <c r="PZD72" s="481"/>
      <c r="PZE72" s="481"/>
      <c r="PZF72" s="481"/>
      <c r="PZG72" s="481"/>
      <c r="PZH72" s="481"/>
      <c r="PZI72" s="481"/>
      <c r="PZJ72" s="481"/>
      <c r="PZK72" s="481"/>
      <c r="PZL72" s="481"/>
      <c r="PZM72" s="481"/>
      <c r="PZN72" s="481"/>
      <c r="PZO72" s="481"/>
      <c r="PZP72" s="481"/>
      <c r="PZQ72" s="481"/>
      <c r="PZR72" s="481"/>
      <c r="PZS72" s="481"/>
      <c r="PZT72" s="481"/>
      <c r="PZU72" s="481"/>
      <c r="PZV72" s="481"/>
      <c r="PZW72" s="481"/>
      <c r="PZX72" s="481"/>
      <c r="PZY72" s="481"/>
      <c r="PZZ72" s="481"/>
      <c r="QAA72" s="481"/>
      <c r="QAB72" s="481"/>
      <c r="QAC72" s="481"/>
      <c r="QAD72" s="481"/>
      <c r="QAE72" s="481"/>
      <c r="QAF72" s="481"/>
      <c r="QAG72" s="481"/>
      <c r="QAH72" s="481"/>
      <c r="QAI72" s="481"/>
      <c r="QAJ72" s="481"/>
      <c r="QAK72" s="481"/>
      <c r="QAL72" s="481"/>
      <c r="QAM72" s="481"/>
      <c r="QAN72" s="481"/>
      <c r="QAO72" s="481"/>
      <c r="QAP72" s="481"/>
      <c r="QAQ72" s="481"/>
      <c r="QAR72" s="481"/>
      <c r="QAS72" s="481"/>
      <c r="QAT72" s="481"/>
      <c r="QAU72" s="481"/>
      <c r="QAV72" s="481"/>
      <c r="QAW72" s="481"/>
      <c r="QAX72" s="481"/>
      <c r="QAY72" s="481"/>
      <c r="QAZ72" s="481"/>
      <c r="QBA72" s="481"/>
      <c r="QBB72" s="481"/>
      <c r="QBC72" s="481"/>
      <c r="QBD72" s="481"/>
      <c r="QBE72" s="481"/>
      <c r="QBF72" s="481"/>
      <c r="QBG72" s="481"/>
      <c r="QBH72" s="481"/>
      <c r="QBI72" s="481"/>
      <c r="QBJ72" s="481"/>
      <c r="QBK72" s="481"/>
      <c r="QBL72" s="481"/>
      <c r="QBM72" s="481"/>
      <c r="QBN72" s="481"/>
      <c r="QBO72" s="481"/>
      <c r="QBP72" s="481"/>
      <c r="QBQ72" s="481"/>
      <c r="QBR72" s="481"/>
      <c r="QBS72" s="481"/>
      <c r="QBT72" s="481"/>
      <c r="QBU72" s="481"/>
      <c r="QBV72" s="481"/>
      <c r="QBW72" s="481"/>
      <c r="QBX72" s="481"/>
      <c r="QBY72" s="481"/>
      <c r="QBZ72" s="481"/>
      <c r="QCA72" s="481"/>
      <c r="QCB72" s="481"/>
      <c r="QCC72" s="481"/>
      <c r="QCD72" s="481"/>
      <c r="QCE72" s="481"/>
      <c r="QCF72" s="481"/>
      <c r="QCG72" s="481"/>
      <c r="QCH72" s="481"/>
      <c r="QCI72" s="481"/>
      <c r="QCJ72" s="481"/>
      <c r="QCK72" s="481"/>
      <c r="QCL72" s="481"/>
      <c r="QCM72" s="481"/>
      <c r="QCN72" s="481"/>
      <c r="QCO72" s="481"/>
      <c r="QCP72" s="481"/>
      <c r="QCQ72" s="481"/>
      <c r="QCR72" s="481"/>
      <c r="QCS72" s="481"/>
      <c r="QCT72" s="481"/>
      <c r="QCU72" s="481"/>
      <c r="QCV72" s="481"/>
      <c r="QCW72" s="481"/>
      <c r="QCX72" s="481"/>
      <c r="QCY72" s="481"/>
      <c r="QCZ72" s="481"/>
      <c r="QDA72" s="481"/>
      <c r="QDB72" s="481"/>
      <c r="QDC72" s="481"/>
      <c r="QDD72" s="481"/>
      <c r="QDE72" s="481"/>
      <c r="QDF72" s="481"/>
      <c r="QDG72" s="481"/>
      <c r="QDH72" s="481"/>
      <c r="QDI72" s="481"/>
      <c r="QDJ72" s="481"/>
      <c r="QDK72" s="481"/>
      <c r="QDL72" s="481"/>
      <c r="QDM72" s="481"/>
      <c r="QDN72" s="481"/>
      <c r="QDO72" s="481"/>
      <c r="QDP72" s="481"/>
      <c r="QDQ72" s="481"/>
      <c r="QDR72" s="481"/>
      <c r="QDS72" s="481"/>
      <c r="QDT72" s="481"/>
      <c r="QDU72" s="481"/>
      <c r="QDV72" s="481"/>
      <c r="QDW72" s="481"/>
      <c r="QDX72" s="481"/>
      <c r="QDY72" s="481"/>
      <c r="QDZ72" s="481"/>
      <c r="QEA72" s="481"/>
      <c r="QEB72" s="481"/>
      <c r="QEC72" s="481"/>
      <c r="QED72" s="481"/>
      <c r="QEE72" s="481"/>
      <c r="QEF72" s="481"/>
      <c r="QEG72" s="481"/>
      <c r="QEH72" s="481"/>
      <c r="QEI72" s="481"/>
      <c r="QEJ72" s="481"/>
      <c r="QEK72" s="481"/>
      <c r="QEL72" s="481"/>
      <c r="QEM72" s="481"/>
      <c r="QEN72" s="481"/>
      <c r="QEO72" s="481"/>
      <c r="QEP72" s="481"/>
      <c r="QEQ72" s="481"/>
      <c r="QER72" s="481"/>
      <c r="QES72" s="481"/>
      <c r="QET72" s="481"/>
      <c r="QEU72" s="481"/>
      <c r="QEV72" s="481"/>
      <c r="QEW72" s="481"/>
      <c r="QEX72" s="481"/>
      <c r="QEY72" s="481"/>
      <c r="QEZ72" s="481"/>
      <c r="QFA72" s="481"/>
      <c r="QFB72" s="481"/>
      <c r="QFC72" s="481"/>
      <c r="QFD72" s="481"/>
      <c r="QFE72" s="481"/>
      <c r="QFF72" s="481"/>
      <c r="QFG72" s="481"/>
      <c r="QFH72" s="481"/>
      <c r="QFI72" s="481"/>
      <c r="QFJ72" s="481"/>
      <c r="QFK72" s="481"/>
      <c r="QFL72" s="481"/>
      <c r="QFM72" s="481"/>
      <c r="QFN72" s="481"/>
      <c r="QFO72" s="481"/>
      <c r="QFP72" s="481"/>
      <c r="QFQ72" s="481"/>
      <c r="QFR72" s="481"/>
      <c r="QFS72" s="481"/>
      <c r="QFT72" s="481"/>
      <c r="QFU72" s="481"/>
      <c r="QFV72" s="481"/>
      <c r="QFW72" s="481"/>
      <c r="QFX72" s="481"/>
      <c r="QFY72" s="481"/>
      <c r="QFZ72" s="481"/>
      <c r="QGA72" s="481"/>
      <c r="QGB72" s="481"/>
      <c r="QGC72" s="481"/>
      <c r="QGD72" s="481"/>
      <c r="QGE72" s="481"/>
      <c r="QGF72" s="481"/>
      <c r="QGG72" s="481"/>
      <c r="QGH72" s="481"/>
      <c r="QGI72" s="481"/>
      <c r="QGJ72" s="481"/>
      <c r="QGK72" s="481"/>
      <c r="QGL72" s="481"/>
      <c r="QGM72" s="481"/>
      <c r="QGN72" s="481"/>
      <c r="QGO72" s="481"/>
      <c r="QGP72" s="481"/>
      <c r="QGQ72" s="481"/>
      <c r="QGR72" s="481"/>
      <c r="QGS72" s="481"/>
      <c r="QGT72" s="481"/>
      <c r="QGU72" s="481"/>
      <c r="QGV72" s="481"/>
      <c r="QGW72" s="481"/>
      <c r="QGX72" s="481"/>
      <c r="QGY72" s="481"/>
      <c r="QGZ72" s="481"/>
      <c r="QHA72" s="481"/>
      <c r="QHB72" s="481"/>
      <c r="QHC72" s="481"/>
      <c r="QHD72" s="481"/>
      <c r="QHE72" s="481"/>
      <c r="QHF72" s="481"/>
      <c r="QHG72" s="481"/>
      <c r="QHH72" s="481"/>
      <c r="QHI72" s="481"/>
      <c r="QHJ72" s="481"/>
      <c r="QHK72" s="481"/>
      <c r="QHL72" s="481"/>
      <c r="QHM72" s="481"/>
      <c r="QHN72" s="481"/>
      <c r="QHO72" s="481"/>
      <c r="QHP72" s="481"/>
      <c r="QHQ72" s="481"/>
      <c r="QHR72" s="481"/>
      <c r="QHS72" s="481"/>
      <c r="QHT72" s="481"/>
      <c r="QHU72" s="481"/>
      <c r="QHV72" s="481"/>
      <c r="QHW72" s="481"/>
      <c r="QHX72" s="481"/>
      <c r="QHY72" s="481"/>
      <c r="QHZ72" s="481"/>
      <c r="QIA72" s="481"/>
      <c r="QIB72" s="481"/>
      <c r="QIC72" s="481"/>
      <c r="QID72" s="481"/>
      <c r="QIE72" s="481"/>
      <c r="QIF72" s="481"/>
      <c r="QIG72" s="481"/>
      <c r="QIH72" s="481"/>
      <c r="QII72" s="481"/>
      <c r="QIJ72" s="481"/>
      <c r="QIK72" s="481"/>
      <c r="QIL72" s="481"/>
      <c r="QIM72" s="481"/>
      <c r="QIN72" s="481"/>
      <c r="QIO72" s="481"/>
      <c r="QIP72" s="481"/>
      <c r="QIQ72" s="481"/>
      <c r="QIR72" s="481"/>
      <c r="QIS72" s="481"/>
      <c r="QIT72" s="481"/>
      <c r="QIU72" s="481"/>
      <c r="QIV72" s="481"/>
      <c r="QIW72" s="481"/>
      <c r="QIX72" s="481"/>
      <c r="QIY72" s="481"/>
      <c r="QIZ72" s="481"/>
      <c r="QJA72" s="481"/>
      <c r="QJB72" s="481"/>
      <c r="QJC72" s="481"/>
      <c r="QJD72" s="481"/>
      <c r="QJE72" s="481"/>
      <c r="QJF72" s="481"/>
      <c r="QJG72" s="481"/>
      <c r="QJH72" s="481"/>
      <c r="QJI72" s="481"/>
      <c r="QJJ72" s="481"/>
      <c r="QJK72" s="481"/>
      <c r="QJL72" s="481"/>
      <c r="QJM72" s="481"/>
      <c r="QJN72" s="481"/>
      <c r="QJO72" s="481"/>
      <c r="QJP72" s="481"/>
      <c r="QJQ72" s="481"/>
      <c r="QJR72" s="481"/>
      <c r="QJS72" s="481"/>
      <c r="QJT72" s="481"/>
      <c r="QJU72" s="481"/>
      <c r="QJV72" s="481"/>
      <c r="QJW72" s="481"/>
      <c r="QJX72" s="481"/>
      <c r="QJY72" s="481"/>
      <c r="QJZ72" s="481"/>
      <c r="QKA72" s="481"/>
      <c r="QKB72" s="481"/>
      <c r="QKC72" s="481"/>
      <c r="QKD72" s="481"/>
      <c r="QKE72" s="481"/>
      <c r="QKF72" s="481"/>
      <c r="QKG72" s="481"/>
      <c r="QKH72" s="481"/>
      <c r="QKI72" s="481"/>
      <c r="QKJ72" s="481"/>
      <c r="QKK72" s="481"/>
      <c r="QKL72" s="481"/>
      <c r="QKM72" s="481"/>
      <c r="QKN72" s="481"/>
      <c r="QKO72" s="481"/>
      <c r="QKP72" s="481"/>
      <c r="QKQ72" s="481"/>
      <c r="QKR72" s="481"/>
      <c r="QKS72" s="481"/>
      <c r="QKT72" s="481"/>
      <c r="QKU72" s="481"/>
      <c r="QKV72" s="481"/>
      <c r="QKW72" s="481"/>
      <c r="QKX72" s="481"/>
      <c r="QKY72" s="481"/>
      <c r="QKZ72" s="481"/>
      <c r="QLA72" s="481"/>
      <c r="QLB72" s="481"/>
      <c r="QLC72" s="481"/>
      <c r="QLD72" s="481"/>
      <c r="QLE72" s="481"/>
      <c r="QLF72" s="481"/>
      <c r="QLG72" s="481"/>
      <c r="QLH72" s="481"/>
      <c r="QLI72" s="481"/>
      <c r="QLJ72" s="481"/>
      <c r="QLK72" s="481"/>
      <c r="QLL72" s="481"/>
      <c r="QLM72" s="481"/>
      <c r="QLN72" s="481"/>
      <c r="QLO72" s="481"/>
      <c r="QLP72" s="481"/>
      <c r="QLQ72" s="481"/>
      <c r="QLR72" s="481"/>
      <c r="QLS72" s="481"/>
      <c r="QLT72" s="481"/>
      <c r="QLU72" s="481"/>
      <c r="QLV72" s="481"/>
      <c r="QLW72" s="481"/>
      <c r="QLX72" s="481"/>
      <c r="QLY72" s="481"/>
      <c r="QLZ72" s="481"/>
      <c r="QMA72" s="481"/>
      <c r="QMB72" s="481"/>
      <c r="QMC72" s="481"/>
      <c r="QMD72" s="481"/>
      <c r="QME72" s="481"/>
      <c r="QMF72" s="481"/>
      <c r="QMG72" s="481"/>
      <c r="QMH72" s="481"/>
      <c r="QMI72" s="481"/>
      <c r="QMJ72" s="481"/>
      <c r="QMK72" s="481"/>
      <c r="QML72" s="481"/>
      <c r="QMM72" s="481"/>
      <c r="QMN72" s="481"/>
      <c r="QMO72" s="481"/>
      <c r="QMP72" s="481"/>
      <c r="QMQ72" s="481"/>
      <c r="QMR72" s="481"/>
      <c r="QMS72" s="481"/>
      <c r="QMT72" s="481"/>
      <c r="QMU72" s="481"/>
      <c r="QMV72" s="481"/>
      <c r="QMW72" s="481"/>
      <c r="QMX72" s="481"/>
      <c r="QMY72" s="481"/>
      <c r="QMZ72" s="481"/>
      <c r="QNA72" s="481"/>
      <c r="QNB72" s="481"/>
      <c r="QNC72" s="481"/>
      <c r="QND72" s="481"/>
      <c r="QNE72" s="481"/>
      <c r="QNF72" s="481"/>
      <c r="QNG72" s="481"/>
      <c r="QNH72" s="481"/>
      <c r="QNI72" s="481"/>
      <c r="QNJ72" s="481"/>
      <c r="QNK72" s="481"/>
      <c r="QNL72" s="481"/>
      <c r="QNM72" s="481"/>
      <c r="QNN72" s="481"/>
      <c r="QNO72" s="481"/>
      <c r="QNP72" s="481"/>
      <c r="QNQ72" s="481"/>
      <c r="QNR72" s="481"/>
      <c r="QNS72" s="481"/>
      <c r="QNT72" s="481"/>
      <c r="QNU72" s="481"/>
      <c r="QNV72" s="481"/>
      <c r="QNW72" s="481"/>
      <c r="QNX72" s="481"/>
      <c r="QNY72" s="481"/>
      <c r="QNZ72" s="481"/>
      <c r="QOA72" s="481"/>
      <c r="QOB72" s="481"/>
      <c r="QOC72" s="481"/>
      <c r="QOD72" s="481"/>
      <c r="QOE72" s="481"/>
      <c r="QOF72" s="481"/>
      <c r="QOG72" s="481"/>
      <c r="QOH72" s="481"/>
      <c r="QOI72" s="481"/>
      <c r="QOJ72" s="481"/>
      <c r="QOK72" s="481"/>
      <c r="QOL72" s="481"/>
      <c r="QOM72" s="481"/>
      <c r="QON72" s="481"/>
      <c r="QOO72" s="481"/>
      <c r="QOP72" s="481"/>
      <c r="QOQ72" s="481"/>
      <c r="QOR72" s="481"/>
      <c r="QOS72" s="481"/>
      <c r="QOT72" s="481"/>
      <c r="QOU72" s="481"/>
      <c r="QOV72" s="481"/>
      <c r="QOW72" s="481"/>
      <c r="QOX72" s="481"/>
      <c r="QOY72" s="481"/>
      <c r="QOZ72" s="481"/>
      <c r="QPA72" s="481"/>
      <c r="QPB72" s="481"/>
      <c r="QPC72" s="481"/>
      <c r="QPD72" s="481"/>
      <c r="QPE72" s="481"/>
      <c r="QPF72" s="481"/>
      <c r="QPG72" s="481"/>
      <c r="QPH72" s="481"/>
      <c r="QPI72" s="481"/>
      <c r="QPJ72" s="481"/>
      <c r="QPK72" s="481"/>
      <c r="QPL72" s="481"/>
      <c r="QPM72" s="481"/>
      <c r="QPN72" s="481"/>
      <c r="QPO72" s="481"/>
      <c r="QPP72" s="481"/>
      <c r="QPQ72" s="481"/>
      <c r="QPR72" s="481"/>
      <c r="QPS72" s="481"/>
      <c r="QPT72" s="481"/>
      <c r="QPU72" s="481"/>
      <c r="QPV72" s="481"/>
      <c r="QPW72" s="481"/>
      <c r="QPX72" s="481"/>
      <c r="QPY72" s="481"/>
      <c r="QPZ72" s="481"/>
      <c r="QQA72" s="481"/>
      <c r="QQB72" s="481"/>
      <c r="QQC72" s="481"/>
      <c r="QQD72" s="481"/>
      <c r="QQE72" s="481"/>
      <c r="QQF72" s="481"/>
      <c r="QQG72" s="481"/>
      <c r="QQH72" s="481"/>
      <c r="QQI72" s="481"/>
      <c r="QQJ72" s="481"/>
      <c r="QQK72" s="481"/>
      <c r="QQL72" s="481"/>
      <c r="QQM72" s="481"/>
      <c r="QQN72" s="481"/>
      <c r="QQO72" s="481"/>
      <c r="QQP72" s="481"/>
      <c r="QQQ72" s="481"/>
      <c r="QQR72" s="481"/>
      <c r="QQS72" s="481"/>
      <c r="QQT72" s="481"/>
      <c r="QQU72" s="481"/>
      <c r="QQV72" s="481"/>
      <c r="QQW72" s="481"/>
      <c r="QQX72" s="481"/>
      <c r="QQY72" s="481"/>
      <c r="QQZ72" s="481"/>
      <c r="QRA72" s="481"/>
      <c r="QRB72" s="481"/>
      <c r="QRC72" s="481"/>
      <c r="QRD72" s="481"/>
      <c r="QRE72" s="481"/>
      <c r="QRF72" s="481"/>
      <c r="QRG72" s="481"/>
      <c r="QRH72" s="481"/>
      <c r="QRI72" s="481"/>
      <c r="QRJ72" s="481"/>
      <c r="QRK72" s="481"/>
      <c r="QRL72" s="481"/>
      <c r="QRM72" s="481"/>
      <c r="QRN72" s="481"/>
      <c r="QRO72" s="481"/>
      <c r="QRP72" s="481"/>
      <c r="QRQ72" s="481"/>
      <c r="QRR72" s="481"/>
      <c r="QRS72" s="481"/>
      <c r="QRT72" s="481"/>
      <c r="QRU72" s="481"/>
      <c r="QRV72" s="481"/>
      <c r="QRW72" s="481"/>
      <c r="QRX72" s="481"/>
      <c r="QRY72" s="481"/>
      <c r="QRZ72" s="481"/>
      <c r="QSA72" s="481"/>
      <c r="QSB72" s="481"/>
      <c r="QSC72" s="481"/>
      <c r="QSD72" s="481"/>
      <c r="QSE72" s="481"/>
      <c r="QSF72" s="481"/>
      <c r="QSG72" s="481"/>
      <c r="QSH72" s="481"/>
      <c r="QSI72" s="481"/>
      <c r="QSJ72" s="481"/>
      <c r="QSK72" s="481"/>
      <c r="QSL72" s="481"/>
      <c r="QSM72" s="481"/>
      <c r="QSN72" s="481"/>
      <c r="QSO72" s="481"/>
      <c r="QSP72" s="481"/>
      <c r="QSQ72" s="481"/>
      <c r="QSR72" s="481"/>
      <c r="QSS72" s="481"/>
      <c r="QST72" s="481"/>
      <c r="QSU72" s="481"/>
      <c r="QSV72" s="481"/>
      <c r="QSW72" s="481"/>
      <c r="QSX72" s="481"/>
      <c r="QSY72" s="481"/>
      <c r="QSZ72" s="481"/>
      <c r="QTA72" s="481"/>
      <c r="QTB72" s="481"/>
      <c r="QTC72" s="481"/>
      <c r="QTD72" s="481"/>
      <c r="QTE72" s="481"/>
      <c r="QTF72" s="481"/>
      <c r="QTG72" s="481"/>
      <c r="QTH72" s="481"/>
      <c r="QTI72" s="481"/>
      <c r="QTJ72" s="481"/>
      <c r="QTK72" s="481"/>
      <c r="QTL72" s="481"/>
      <c r="QTM72" s="481"/>
      <c r="QTN72" s="481"/>
      <c r="QTO72" s="481"/>
      <c r="QTP72" s="481"/>
      <c r="QTQ72" s="481"/>
      <c r="QTR72" s="481"/>
      <c r="QTS72" s="481"/>
      <c r="QTT72" s="481"/>
      <c r="QTU72" s="481"/>
      <c r="QTV72" s="481"/>
      <c r="QTW72" s="481"/>
      <c r="QTX72" s="481"/>
      <c r="QTY72" s="481"/>
      <c r="QTZ72" s="481"/>
      <c r="QUA72" s="481"/>
      <c r="QUB72" s="481"/>
      <c r="QUC72" s="481"/>
      <c r="QUD72" s="481"/>
      <c r="QUE72" s="481"/>
      <c r="QUF72" s="481"/>
      <c r="QUG72" s="481"/>
      <c r="QUH72" s="481"/>
      <c r="QUI72" s="481"/>
      <c r="QUJ72" s="481"/>
      <c r="QUK72" s="481"/>
      <c r="QUL72" s="481"/>
      <c r="QUM72" s="481"/>
      <c r="QUN72" s="481"/>
      <c r="QUO72" s="481"/>
      <c r="QUP72" s="481"/>
      <c r="QUQ72" s="481"/>
      <c r="QUR72" s="481"/>
      <c r="QUS72" s="481"/>
      <c r="QUT72" s="481"/>
      <c r="QUU72" s="481"/>
      <c r="QUV72" s="481"/>
      <c r="QUW72" s="481"/>
      <c r="QUX72" s="481"/>
      <c r="QUY72" s="481"/>
      <c r="QUZ72" s="481"/>
      <c r="QVA72" s="481"/>
      <c r="QVB72" s="481"/>
      <c r="QVC72" s="481"/>
      <c r="QVD72" s="481"/>
      <c r="QVE72" s="481"/>
      <c r="QVF72" s="481"/>
      <c r="QVG72" s="481"/>
      <c r="QVH72" s="481"/>
      <c r="QVI72" s="481"/>
      <c r="QVJ72" s="481"/>
      <c r="QVK72" s="481"/>
      <c r="QVL72" s="481"/>
      <c r="QVM72" s="481"/>
      <c r="QVN72" s="481"/>
      <c r="QVO72" s="481"/>
      <c r="QVP72" s="481"/>
      <c r="QVQ72" s="481"/>
      <c r="QVR72" s="481"/>
      <c r="QVS72" s="481"/>
      <c r="QVT72" s="481"/>
      <c r="QVU72" s="481"/>
      <c r="QVV72" s="481"/>
      <c r="QVW72" s="481"/>
      <c r="QVX72" s="481"/>
      <c r="QVY72" s="481"/>
      <c r="QVZ72" s="481"/>
      <c r="QWA72" s="481"/>
      <c r="QWB72" s="481"/>
      <c r="QWC72" s="481"/>
      <c r="QWD72" s="481"/>
      <c r="QWE72" s="481"/>
      <c r="QWF72" s="481"/>
      <c r="QWG72" s="481"/>
      <c r="QWH72" s="481"/>
      <c r="QWI72" s="481"/>
      <c r="QWJ72" s="481"/>
      <c r="QWK72" s="481"/>
      <c r="QWL72" s="481"/>
      <c r="QWM72" s="481"/>
      <c r="QWN72" s="481"/>
      <c r="QWO72" s="481"/>
      <c r="QWP72" s="481"/>
      <c r="QWQ72" s="481"/>
      <c r="QWR72" s="481"/>
      <c r="QWS72" s="481"/>
      <c r="QWT72" s="481"/>
      <c r="QWU72" s="481"/>
      <c r="QWV72" s="481"/>
      <c r="QWW72" s="481"/>
      <c r="QWX72" s="481"/>
      <c r="QWY72" s="481"/>
      <c r="QWZ72" s="481"/>
      <c r="QXA72" s="481"/>
      <c r="QXB72" s="481"/>
      <c r="QXC72" s="481"/>
      <c r="QXD72" s="481"/>
      <c r="QXE72" s="481"/>
      <c r="QXF72" s="481"/>
      <c r="QXG72" s="481"/>
      <c r="QXH72" s="481"/>
      <c r="QXI72" s="481"/>
      <c r="QXJ72" s="481"/>
      <c r="QXK72" s="481"/>
      <c r="QXL72" s="481"/>
      <c r="QXM72" s="481"/>
      <c r="QXN72" s="481"/>
      <c r="QXO72" s="481"/>
      <c r="QXP72" s="481"/>
      <c r="QXQ72" s="481"/>
      <c r="QXR72" s="481"/>
      <c r="QXS72" s="481"/>
      <c r="QXT72" s="481"/>
      <c r="QXU72" s="481"/>
      <c r="QXV72" s="481"/>
      <c r="QXW72" s="481"/>
      <c r="QXX72" s="481"/>
      <c r="QXY72" s="481"/>
      <c r="QXZ72" s="481"/>
      <c r="QYA72" s="481"/>
      <c r="QYB72" s="481"/>
      <c r="QYC72" s="481"/>
      <c r="QYD72" s="481"/>
      <c r="QYE72" s="481"/>
      <c r="QYF72" s="481"/>
      <c r="QYG72" s="481"/>
      <c r="QYH72" s="481"/>
      <c r="QYI72" s="481"/>
      <c r="QYJ72" s="481"/>
      <c r="QYK72" s="481"/>
      <c r="QYL72" s="481"/>
      <c r="QYM72" s="481"/>
      <c r="QYN72" s="481"/>
      <c r="QYO72" s="481"/>
      <c r="QYP72" s="481"/>
      <c r="QYQ72" s="481"/>
      <c r="QYR72" s="481"/>
      <c r="QYS72" s="481"/>
      <c r="QYT72" s="481"/>
      <c r="QYU72" s="481"/>
      <c r="QYV72" s="481"/>
      <c r="QYW72" s="481"/>
      <c r="QYX72" s="481"/>
      <c r="QYY72" s="481"/>
      <c r="QYZ72" s="481"/>
      <c r="QZA72" s="481"/>
      <c r="QZB72" s="481"/>
      <c r="QZC72" s="481"/>
      <c r="QZD72" s="481"/>
      <c r="QZE72" s="481"/>
      <c r="QZF72" s="481"/>
      <c r="QZG72" s="481"/>
      <c r="QZH72" s="481"/>
      <c r="QZI72" s="481"/>
      <c r="QZJ72" s="481"/>
      <c r="QZK72" s="481"/>
      <c r="QZL72" s="481"/>
      <c r="QZM72" s="481"/>
      <c r="QZN72" s="481"/>
      <c r="QZO72" s="481"/>
      <c r="QZP72" s="481"/>
      <c r="QZQ72" s="481"/>
      <c r="QZR72" s="481"/>
      <c r="QZS72" s="481"/>
      <c r="QZT72" s="481"/>
      <c r="QZU72" s="481"/>
      <c r="QZV72" s="481"/>
      <c r="QZW72" s="481"/>
      <c r="QZX72" s="481"/>
      <c r="QZY72" s="481"/>
      <c r="QZZ72" s="481"/>
      <c r="RAA72" s="481"/>
      <c r="RAB72" s="481"/>
      <c r="RAC72" s="481"/>
      <c r="RAD72" s="481"/>
      <c r="RAE72" s="481"/>
      <c r="RAF72" s="481"/>
      <c r="RAG72" s="481"/>
      <c r="RAH72" s="481"/>
      <c r="RAI72" s="481"/>
      <c r="RAJ72" s="481"/>
      <c r="RAK72" s="481"/>
      <c r="RAL72" s="481"/>
      <c r="RAM72" s="481"/>
      <c r="RAN72" s="481"/>
      <c r="RAO72" s="481"/>
      <c r="RAP72" s="481"/>
      <c r="RAQ72" s="481"/>
      <c r="RAR72" s="481"/>
      <c r="RAS72" s="481"/>
      <c r="RAT72" s="481"/>
      <c r="RAU72" s="481"/>
      <c r="RAV72" s="481"/>
      <c r="RAW72" s="481"/>
      <c r="RAX72" s="481"/>
      <c r="RAY72" s="481"/>
      <c r="RAZ72" s="481"/>
      <c r="RBA72" s="481"/>
      <c r="RBB72" s="481"/>
      <c r="RBC72" s="481"/>
      <c r="RBD72" s="481"/>
      <c r="RBE72" s="481"/>
      <c r="RBF72" s="481"/>
      <c r="RBG72" s="481"/>
      <c r="RBH72" s="481"/>
      <c r="RBI72" s="481"/>
      <c r="RBJ72" s="481"/>
      <c r="RBK72" s="481"/>
      <c r="RBL72" s="481"/>
      <c r="RBM72" s="481"/>
      <c r="RBN72" s="481"/>
      <c r="RBO72" s="481"/>
      <c r="RBP72" s="481"/>
      <c r="RBQ72" s="481"/>
      <c r="RBR72" s="481"/>
      <c r="RBS72" s="481"/>
      <c r="RBT72" s="481"/>
      <c r="RBU72" s="481"/>
      <c r="RBV72" s="481"/>
      <c r="RBW72" s="481"/>
      <c r="RBX72" s="481"/>
      <c r="RBY72" s="481"/>
      <c r="RBZ72" s="481"/>
      <c r="RCA72" s="481"/>
      <c r="RCB72" s="481"/>
      <c r="RCC72" s="481"/>
      <c r="RCD72" s="481"/>
      <c r="RCE72" s="481"/>
      <c r="RCF72" s="481"/>
      <c r="RCG72" s="481"/>
      <c r="RCH72" s="481"/>
      <c r="RCI72" s="481"/>
      <c r="RCJ72" s="481"/>
      <c r="RCK72" s="481"/>
      <c r="RCL72" s="481"/>
      <c r="RCM72" s="481"/>
      <c r="RCN72" s="481"/>
      <c r="RCO72" s="481"/>
      <c r="RCP72" s="481"/>
      <c r="RCQ72" s="481"/>
      <c r="RCR72" s="481"/>
      <c r="RCS72" s="481"/>
      <c r="RCT72" s="481"/>
      <c r="RCU72" s="481"/>
      <c r="RCV72" s="481"/>
      <c r="RCW72" s="481"/>
      <c r="RCX72" s="481"/>
      <c r="RCY72" s="481"/>
      <c r="RCZ72" s="481"/>
      <c r="RDA72" s="481"/>
      <c r="RDB72" s="481"/>
      <c r="RDC72" s="481"/>
      <c r="RDD72" s="481"/>
      <c r="RDE72" s="481"/>
      <c r="RDF72" s="481"/>
      <c r="RDG72" s="481"/>
      <c r="RDH72" s="481"/>
      <c r="RDI72" s="481"/>
      <c r="RDJ72" s="481"/>
      <c r="RDK72" s="481"/>
      <c r="RDL72" s="481"/>
      <c r="RDM72" s="481"/>
      <c r="RDN72" s="481"/>
      <c r="RDO72" s="481"/>
      <c r="RDP72" s="481"/>
      <c r="RDQ72" s="481"/>
      <c r="RDR72" s="481"/>
      <c r="RDS72" s="481"/>
      <c r="RDT72" s="481"/>
      <c r="RDU72" s="481"/>
      <c r="RDV72" s="481"/>
      <c r="RDW72" s="481"/>
      <c r="RDX72" s="481"/>
      <c r="RDY72" s="481"/>
      <c r="RDZ72" s="481"/>
      <c r="REA72" s="481"/>
      <c r="REB72" s="481"/>
      <c r="REC72" s="481"/>
      <c r="RED72" s="481"/>
      <c r="REE72" s="481"/>
      <c r="REF72" s="481"/>
      <c r="REG72" s="481"/>
      <c r="REH72" s="481"/>
      <c r="REI72" s="481"/>
      <c r="REJ72" s="481"/>
      <c r="REK72" s="481"/>
      <c r="REL72" s="481"/>
      <c r="REM72" s="481"/>
      <c r="REN72" s="481"/>
      <c r="REO72" s="481"/>
      <c r="REP72" s="481"/>
      <c r="REQ72" s="481"/>
      <c r="RER72" s="481"/>
      <c r="RES72" s="481"/>
      <c r="RET72" s="481"/>
      <c r="REU72" s="481"/>
      <c r="REV72" s="481"/>
      <c r="REW72" s="481"/>
      <c r="REX72" s="481"/>
      <c r="REY72" s="481"/>
      <c r="REZ72" s="481"/>
      <c r="RFA72" s="481"/>
      <c r="RFB72" s="481"/>
      <c r="RFC72" s="481"/>
      <c r="RFD72" s="481"/>
      <c r="RFE72" s="481"/>
      <c r="RFF72" s="481"/>
      <c r="RFG72" s="481"/>
      <c r="RFH72" s="481"/>
      <c r="RFI72" s="481"/>
      <c r="RFJ72" s="481"/>
      <c r="RFK72" s="481"/>
      <c r="RFL72" s="481"/>
      <c r="RFM72" s="481"/>
      <c r="RFN72" s="481"/>
      <c r="RFO72" s="481"/>
      <c r="RFP72" s="481"/>
      <c r="RFQ72" s="481"/>
      <c r="RFR72" s="481"/>
      <c r="RFS72" s="481"/>
      <c r="RFT72" s="481"/>
      <c r="RFU72" s="481"/>
      <c r="RFV72" s="481"/>
      <c r="RFW72" s="481"/>
      <c r="RFX72" s="481"/>
      <c r="RFY72" s="481"/>
      <c r="RFZ72" s="481"/>
      <c r="RGA72" s="481"/>
      <c r="RGB72" s="481"/>
      <c r="RGC72" s="481"/>
      <c r="RGD72" s="481"/>
      <c r="RGE72" s="481"/>
      <c r="RGF72" s="481"/>
      <c r="RGG72" s="481"/>
      <c r="RGH72" s="481"/>
      <c r="RGI72" s="481"/>
      <c r="RGJ72" s="481"/>
      <c r="RGK72" s="481"/>
      <c r="RGL72" s="481"/>
      <c r="RGM72" s="481"/>
      <c r="RGN72" s="481"/>
      <c r="RGO72" s="481"/>
      <c r="RGP72" s="481"/>
      <c r="RGQ72" s="481"/>
      <c r="RGR72" s="481"/>
      <c r="RGS72" s="481"/>
      <c r="RGT72" s="481"/>
      <c r="RGU72" s="481"/>
      <c r="RGV72" s="481"/>
      <c r="RGW72" s="481"/>
      <c r="RGX72" s="481"/>
      <c r="RGY72" s="481"/>
      <c r="RGZ72" s="481"/>
      <c r="RHA72" s="481"/>
      <c r="RHB72" s="481"/>
      <c r="RHC72" s="481"/>
      <c r="RHD72" s="481"/>
      <c r="RHE72" s="481"/>
      <c r="RHF72" s="481"/>
      <c r="RHG72" s="481"/>
      <c r="RHH72" s="481"/>
      <c r="RHI72" s="481"/>
      <c r="RHJ72" s="481"/>
      <c r="RHK72" s="481"/>
      <c r="RHL72" s="481"/>
      <c r="RHM72" s="481"/>
      <c r="RHN72" s="481"/>
      <c r="RHO72" s="481"/>
      <c r="RHP72" s="481"/>
      <c r="RHQ72" s="481"/>
      <c r="RHR72" s="481"/>
      <c r="RHS72" s="481"/>
      <c r="RHT72" s="481"/>
      <c r="RHU72" s="481"/>
      <c r="RHV72" s="481"/>
      <c r="RHW72" s="481"/>
      <c r="RHX72" s="481"/>
      <c r="RHY72" s="481"/>
      <c r="RHZ72" s="481"/>
      <c r="RIA72" s="481"/>
      <c r="RIB72" s="481"/>
      <c r="RIC72" s="481"/>
      <c r="RID72" s="481"/>
      <c r="RIE72" s="481"/>
      <c r="RIF72" s="481"/>
      <c r="RIG72" s="481"/>
      <c r="RIH72" s="481"/>
      <c r="RII72" s="481"/>
      <c r="RIJ72" s="481"/>
      <c r="RIK72" s="481"/>
      <c r="RIL72" s="481"/>
      <c r="RIM72" s="481"/>
      <c r="RIN72" s="481"/>
      <c r="RIO72" s="481"/>
      <c r="RIP72" s="481"/>
      <c r="RIQ72" s="481"/>
      <c r="RIR72" s="481"/>
      <c r="RIS72" s="481"/>
      <c r="RIT72" s="481"/>
      <c r="RIU72" s="481"/>
      <c r="RIV72" s="481"/>
      <c r="RIW72" s="481"/>
      <c r="RIX72" s="481"/>
      <c r="RIY72" s="481"/>
      <c r="RIZ72" s="481"/>
      <c r="RJA72" s="481"/>
      <c r="RJB72" s="481"/>
      <c r="RJC72" s="481"/>
      <c r="RJD72" s="481"/>
      <c r="RJE72" s="481"/>
      <c r="RJF72" s="481"/>
      <c r="RJG72" s="481"/>
      <c r="RJH72" s="481"/>
      <c r="RJI72" s="481"/>
      <c r="RJJ72" s="481"/>
      <c r="RJK72" s="481"/>
      <c r="RJL72" s="481"/>
      <c r="RJM72" s="481"/>
      <c r="RJN72" s="481"/>
      <c r="RJO72" s="481"/>
      <c r="RJP72" s="481"/>
      <c r="RJQ72" s="481"/>
      <c r="RJR72" s="481"/>
      <c r="RJS72" s="481"/>
      <c r="RJT72" s="481"/>
      <c r="RJU72" s="481"/>
      <c r="RJV72" s="481"/>
      <c r="RJW72" s="481"/>
      <c r="RJX72" s="481"/>
      <c r="RJY72" s="481"/>
      <c r="RJZ72" s="481"/>
      <c r="RKA72" s="481"/>
      <c r="RKB72" s="481"/>
      <c r="RKC72" s="481"/>
      <c r="RKD72" s="481"/>
      <c r="RKE72" s="481"/>
      <c r="RKF72" s="481"/>
      <c r="RKG72" s="481"/>
      <c r="RKH72" s="481"/>
      <c r="RKI72" s="481"/>
      <c r="RKJ72" s="481"/>
      <c r="RKK72" s="481"/>
      <c r="RKL72" s="481"/>
      <c r="RKM72" s="481"/>
      <c r="RKN72" s="481"/>
      <c r="RKO72" s="481"/>
      <c r="RKP72" s="481"/>
      <c r="RKQ72" s="481"/>
      <c r="RKR72" s="481"/>
      <c r="RKS72" s="481"/>
      <c r="RKT72" s="481"/>
      <c r="RKU72" s="481"/>
      <c r="RKV72" s="481"/>
      <c r="RKW72" s="481"/>
      <c r="RKX72" s="481"/>
      <c r="RKY72" s="481"/>
      <c r="RKZ72" s="481"/>
      <c r="RLA72" s="481"/>
      <c r="RLB72" s="481"/>
      <c r="RLC72" s="481"/>
      <c r="RLD72" s="481"/>
      <c r="RLE72" s="481"/>
      <c r="RLF72" s="481"/>
      <c r="RLG72" s="481"/>
      <c r="RLH72" s="481"/>
      <c r="RLI72" s="481"/>
      <c r="RLJ72" s="481"/>
      <c r="RLK72" s="481"/>
      <c r="RLL72" s="481"/>
      <c r="RLM72" s="481"/>
      <c r="RLN72" s="481"/>
      <c r="RLO72" s="481"/>
      <c r="RLP72" s="481"/>
      <c r="RLQ72" s="481"/>
      <c r="RLR72" s="481"/>
      <c r="RLS72" s="481"/>
      <c r="RLT72" s="481"/>
      <c r="RLU72" s="481"/>
      <c r="RLV72" s="481"/>
      <c r="RLW72" s="481"/>
      <c r="RLX72" s="481"/>
      <c r="RLY72" s="481"/>
      <c r="RLZ72" s="481"/>
      <c r="RMA72" s="481"/>
      <c r="RMB72" s="481"/>
      <c r="RMC72" s="481"/>
      <c r="RMD72" s="481"/>
      <c r="RME72" s="481"/>
      <c r="RMF72" s="481"/>
      <c r="RMG72" s="481"/>
      <c r="RMH72" s="481"/>
      <c r="RMI72" s="481"/>
      <c r="RMJ72" s="481"/>
      <c r="RMK72" s="481"/>
      <c r="RML72" s="481"/>
      <c r="RMM72" s="481"/>
      <c r="RMN72" s="481"/>
      <c r="RMO72" s="481"/>
      <c r="RMP72" s="481"/>
      <c r="RMQ72" s="481"/>
      <c r="RMR72" s="481"/>
      <c r="RMS72" s="481"/>
      <c r="RMT72" s="481"/>
      <c r="RMU72" s="481"/>
      <c r="RMV72" s="481"/>
      <c r="RMW72" s="481"/>
      <c r="RMX72" s="481"/>
      <c r="RMY72" s="481"/>
      <c r="RMZ72" s="481"/>
      <c r="RNA72" s="481"/>
      <c r="RNB72" s="481"/>
      <c r="RNC72" s="481"/>
      <c r="RND72" s="481"/>
      <c r="RNE72" s="481"/>
      <c r="RNF72" s="481"/>
      <c r="RNG72" s="481"/>
      <c r="RNH72" s="481"/>
      <c r="RNI72" s="481"/>
      <c r="RNJ72" s="481"/>
      <c r="RNK72" s="481"/>
      <c r="RNL72" s="481"/>
      <c r="RNM72" s="481"/>
      <c r="RNN72" s="481"/>
      <c r="RNO72" s="481"/>
      <c r="RNP72" s="481"/>
      <c r="RNQ72" s="481"/>
      <c r="RNR72" s="481"/>
      <c r="RNS72" s="481"/>
      <c r="RNT72" s="481"/>
      <c r="RNU72" s="481"/>
      <c r="RNV72" s="481"/>
      <c r="RNW72" s="481"/>
      <c r="RNX72" s="481"/>
      <c r="RNY72" s="481"/>
      <c r="RNZ72" s="481"/>
      <c r="ROA72" s="481"/>
      <c r="ROB72" s="481"/>
      <c r="ROC72" s="481"/>
      <c r="ROD72" s="481"/>
      <c r="ROE72" s="481"/>
      <c r="ROF72" s="481"/>
      <c r="ROG72" s="481"/>
      <c r="ROH72" s="481"/>
      <c r="ROI72" s="481"/>
      <c r="ROJ72" s="481"/>
      <c r="ROK72" s="481"/>
      <c r="ROL72" s="481"/>
      <c r="ROM72" s="481"/>
      <c r="RON72" s="481"/>
      <c r="ROO72" s="481"/>
      <c r="ROP72" s="481"/>
      <c r="ROQ72" s="481"/>
      <c r="ROR72" s="481"/>
      <c r="ROS72" s="481"/>
      <c r="ROT72" s="481"/>
      <c r="ROU72" s="481"/>
      <c r="ROV72" s="481"/>
      <c r="ROW72" s="481"/>
      <c r="ROX72" s="481"/>
      <c r="ROY72" s="481"/>
      <c r="ROZ72" s="481"/>
      <c r="RPA72" s="481"/>
      <c r="RPB72" s="481"/>
      <c r="RPC72" s="481"/>
      <c r="RPD72" s="481"/>
      <c r="RPE72" s="481"/>
      <c r="RPF72" s="481"/>
      <c r="RPG72" s="481"/>
      <c r="RPH72" s="481"/>
      <c r="RPI72" s="481"/>
      <c r="RPJ72" s="481"/>
      <c r="RPK72" s="481"/>
      <c r="RPL72" s="481"/>
      <c r="RPM72" s="481"/>
      <c r="RPN72" s="481"/>
      <c r="RPO72" s="481"/>
      <c r="RPP72" s="481"/>
      <c r="RPQ72" s="481"/>
      <c r="RPR72" s="481"/>
      <c r="RPS72" s="481"/>
      <c r="RPT72" s="481"/>
      <c r="RPU72" s="481"/>
      <c r="RPV72" s="481"/>
      <c r="RPW72" s="481"/>
      <c r="RPX72" s="481"/>
      <c r="RPY72" s="481"/>
      <c r="RPZ72" s="481"/>
      <c r="RQA72" s="481"/>
      <c r="RQB72" s="481"/>
      <c r="RQC72" s="481"/>
      <c r="RQD72" s="481"/>
      <c r="RQE72" s="481"/>
      <c r="RQF72" s="481"/>
      <c r="RQG72" s="481"/>
      <c r="RQH72" s="481"/>
      <c r="RQI72" s="481"/>
      <c r="RQJ72" s="481"/>
      <c r="RQK72" s="481"/>
      <c r="RQL72" s="481"/>
      <c r="RQM72" s="481"/>
      <c r="RQN72" s="481"/>
      <c r="RQO72" s="481"/>
      <c r="RQP72" s="481"/>
      <c r="RQQ72" s="481"/>
      <c r="RQR72" s="481"/>
      <c r="RQS72" s="481"/>
      <c r="RQT72" s="481"/>
      <c r="RQU72" s="481"/>
      <c r="RQV72" s="481"/>
      <c r="RQW72" s="481"/>
      <c r="RQX72" s="481"/>
      <c r="RQY72" s="481"/>
      <c r="RQZ72" s="481"/>
      <c r="RRA72" s="481"/>
      <c r="RRB72" s="481"/>
      <c r="RRC72" s="481"/>
      <c r="RRD72" s="481"/>
      <c r="RRE72" s="481"/>
      <c r="RRF72" s="481"/>
      <c r="RRG72" s="481"/>
      <c r="RRH72" s="481"/>
      <c r="RRI72" s="481"/>
      <c r="RRJ72" s="481"/>
      <c r="RRK72" s="481"/>
      <c r="RRL72" s="481"/>
      <c r="RRM72" s="481"/>
      <c r="RRN72" s="481"/>
      <c r="RRO72" s="481"/>
      <c r="RRP72" s="481"/>
      <c r="RRQ72" s="481"/>
      <c r="RRR72" s="481"/>
      <c r="RRS72" s="481"/>
      <c r="RRT72" s="481"/>
      <c r="RRU72" s="481"/>
      <c r="RRV72" s="481"/>
      <c r="RRW72" s="481"/>
      <c r="RRX72" s="481"/>
      <c r="RRY72" s="481"/>
      <c r="RRZ72" s="481"/>
      <c r="RSA72" s="481"/>
      <c r="RSB72" s="481"/>
      <c r="RSC72" s="481"/>
      <c r="RSD72" s="481"/>
      <c r="RSE72" s="481"/>
      <c r="RSF72" s="481"/>
      <c r="RSG72" s="481"/>
      <c r="RSH72" s="481"/>
      <c r="RSI72" s="481"/>
      <c r="RSJ72" s="481"/>
      <c r="RSK72" s="481"/>
      <c r="RSL72" s="481"/>
      <c r="RSM72" s="481"/>
      <c r="RSN72" s="481"/>
      <c r="RSO72" s="481"/>
      <c r="RSP72" s="481"/>
      <c r="RSQ72" s="481"/>
      <c r="RSR72" s="481"/>
      <c r="RSS72" s="481"/>
      <c r="RST72" s="481"/>
      <c r="RSU72" s="481"/>
      <c r="RSV72" s="481"/>
      <c r="RSW72" s="481"/>
      <c r="RSX72" s="481"/>
      <c r="RSY72" s="481"/>
      <c r="RSZ72" s="481"/>
      <c r="RTA72" s="481"/>
      <c r="RTB72" s="481"/>
      <c r="RTC72" s="481"/>
      <c r="RTD72" s="481"/>
      <c r="RTE72" s="481"/>
      <c r="RTF72" s="481"/>
      <c r="RTG72" s="481"/>
      <c r="RTH72" s="481"/>
      <c r="RTI72" s="481"/>
      <c r="RTJ72" s="481"/>
      <c r="RTK72" s="481"/>
      <c r="RTL72" s="481"/>
      <c r="RTM72" s="481"/>
      <c r="RTN72" s="481"/>
      <c r="RTO72" s="481"/>
      <c r="RTP72" s="481"/>
      <c r="RTQ72" s="481"/>
      <c r="RTR72" s="481"/>
      <c r="RTS72" s="481"/>
      <c r="RTT72" s="481"/>
      <c r="RTU72" s="481"/>
      <c r="RTV72" s="481"/>
      <c r="RTW72" s="481"/>
      <c r="RTX72" s="481"/>
      <c r="RTY72" s="481"/>
      <c r="RTZ72" s="481"/>
      <c r="RUA72" s="481"/>
      <c r="RUB72" s="481"/>
      <c r="RUC72" s="481"/>
      <c r="RUD72" s="481"/>
      <c r="RUE72" s="481"/>
      <c r="RUF72" s="481"/>
      <c r="RUG72" s="481"/>
      <c r="RUH72" s="481"/>
      <c r="RUI72" s="481"/>
      <c r="RUJ72" s="481"/>
      <c r="RUK72" s="481"/>
      <c r="RUL72" s="481"/>
      <c r="RUM72" s="481"/>
      <c r="RUN72" s="481"/>
      <c r="RUO72" s="481"/>
      <c r="RUP72" s="481"/>
      <c r="RUQ72" s="481"/>
      <c r="RUR72" s="481"/>
      <c r="RUS72" s="481"/>
      <c r="RUT72" s="481"/>
      <c r="RUU72" s="481"/>
      <c r="RUV72" s="481"/>
      <c r="RUW72" s="481"/>
      <c r="RUX72" s="481"/>
      <c r="RUY72" s="481"/>
      <c r="RUZ72" s="481"/>
      <c r="RVA72" s="481"/>
      <c r="RVB72" s="481"/>
      <c r="RVC72" s="481"/>
      <c r="RVD72" s="481"/>
      <c r="RVE72" s="481"/>
      <c r="RVF72" s="481"/>
      <c r="RVG72" s="481"/>
      <c r="RVH72" s="481"/>
      <c r="RVI72" s="481"/>
      <c r="RVJ72" s="481"/>
      <c r="RVK72" s="481"/>
      <c r="RVL72" s="481"/>
      <c r="RVM72" s="481"/>
      <c r="RVN72" s="481"/>
      <c r="RVO72" s="481"/>
      <c r="RVP72" s="481"/>
      <c r="RVQ72" s="481"/>
      <c r="RVR72" s="481"/>
      <c r="RVS72" s="481"/>
      <c r="RVT72" s="481"/>
      <c r="RVU72" s="481"/>
      <c r="RVV72" s="481"/>
      <c r="RVW72" s="481"/>
      <c r="RVX72" s="481"/>
      <c r="RVY72" s="481"/>
      <c r="RVZ72" s="481"/>
      <c r="RWA72" s="481"/>
      <c r="RWB72" s="481"/>
      <c r="RWC72" s="481"/>
      <c r="RWD72" s="481"/>
      <c r="RWE72" s="481"/>
      <c r="RWF72" s="481"/>
      <c r="RWG72" s="481"/>
      <c r="RWH72" s="481"/>
      <c r="RWI72" s="481"/>
      <c r="RWJ72" s="481"/>
      <c r="RWK72" s="481"/>
      <c r="RWL72" s="481"/>
      <c r="RWM72" s="481"/>
      <c r="RWN72" s="481"/>
      <c r="RWO72" s="481"/>
      <c r="RWP72" s="481"/>
      <c r="RWQ72" s="481"/>
      <c r="RWR72" s="481"/>
      <c r="RWS72" s="481"/>
      <c r="RWT72" s="481"/>
      <c r="RWU72" s="481"/>
      <c r="RWV72" s="481"/>
      <c r="RWW72" s="481"/>
      <c r="RWX72" s="481"/>
      <c r="RWY72" s="481"/>
      <c r="RWZ72" s="481"/>
      <c r="RXA72" s="481"/>
      <c r="RXB72" s="481"/>
      <c r="RXC72" s="481"/>
      <c r="RXD72" s="481"/>
      <c r="RXE72" s="481"/>
      <c r="RXF72" s="481"/>
      <c r="RXG72" s="481"/>
      <c r="RXH72" s="481"/>
      <c r="RXI72" s="481"/>
      <c r="RXJ72" s="481"/>
      <c r="RXK72" s="481"/>
      <c r="RXL72" s="481"/>
      <c r="RXM72" s="481"/>
      <c r="RXN72" s="481"/>
      <c r="RXO72" s="481"/>
      <c r="RXP72" s="481"/>
      <c r="RXQ72" s="481"/>
      <c r="RXR72" s="481"/>
      <c r="RXS72" s="481"/>
      <c r="RXT72" s="481"/>
      <c r="RXU72" s="481"/>
      <c r="RXV72" s="481"/>
      <c r="RXW72" s="481"/>
      <c r="RXX72" s="481"/>
      <c r="RXY72" s="481"/>
      <c r="RXZ72" s="481"/>
      <c r="RYA72" s="481"/>
      <c r="RYB72" s="481"/>
      <c r="RYC72" s="481"/>
      <c r="RYD72" s="481"/>
      <c r="RYE72" s="481"/>
      <c r="RYF72" s="481"/>
      <c r="RYG72" s="481"/>
      <c r="RYH72" s="481"/>
      <c r="RYI72" s="481"/>
      <c r="RYJ72" s="481"/>
      <c r="RYK72" s="481"/>
      <c r="RYL72" s="481"/>
      <c r="RYM72" s="481"/>
      <c r="RYN72" s="481"/>
      <c r="RYO72" s="481"/>
      <c r="RYP72" s="481"/>
      <c r="RYQ72" s="481"/>
      <c r="RYR72" s="481"/>
      <c r="RYS72" s="481"/>
      <c r="RYT72" s="481"/>
      <c r="RYU72" s="481"/>
      <c r="RYV72" s="481"/>
      <c r="RYW72" s="481"/>
      <c r="RYX72" s="481"/>
      <c r="RYY72" s="481"/>
      <c r="RYZ72" s="481"/>
      <c r="RZA72" s="481"/>
      <c r="RZB72" s="481"/>
      <c r="RZC72" s="481"/>
      <c r="RZD72" s="481"/>
      <c r="RZE72" s="481"/>
      <c r="RZF72" s="481"/>
      <c r="RZG72" s="481"/>
      <c r="RZH72" s="481"/>
      <c r="RZI72" s="481"/>
      <c r="RZJ72" s="481"/>
      <c r="RZK72" s="481"/>
      <c r="RZL72" s="481"/>
      <c r="RZM72" s="481"/>
      <c r="RZN72" s="481"/>
      <c r="RZO72" s="481"/>
      <c r="RZP72" s="481"/>
      <c r="RZQ72" s="481"/>
      <c r="RZR72" s="481"/>
      <c r="RZS72" s="481"/>
      <c r="RZT72" s="481"/>
      <c r="RZU72" s="481"/>
      <c r="RZV72" s="481"/>
      <c r="RZW72" s="481"/>
      <c r="RZX72" s="481"/>
      <c r="RZY72" s="481"/>
      <c r="RZZ72" s="481"/>
      <c r="SAA72" s="481"/>
      <c r="SAB72" s="481"/>
      <c r="SAC72" s="481"/>
      <c r="SAD72" s="481"/>
      <c r="SAE72" s="481"/>
      <c r="SAF72" s="481"/>
      <c r="SAG72" s="481"/>
      <c r="SAH72" s="481"/>
      <c r="SAI72" s="481"/>
      <c r="SAJ72" s="481"/>
      <c r="SAK72" s="481"/>
      <c r="SAL72" s="481"/>
      <c r="SAM72" s="481"/>
      <c r="SAN72" s="481"/>
      <c r="SAO72" s="481"/>
      <c r="SAP72" s="481"/>
      <c r="SAQ72" s="481"/>
      <c r="SAR72" s="481"/>
      <c r="SAS72" s="481"/>
      <c r="SAT72" s="481"/>
      <c r="SAU72" s="481"/>
      <c r="SAV72" s="481"/>
      <c r="SAW72" s="481"/>
      <c r="SAX72" s="481"/>
      <c r="SAY72" s="481"/>
      <c r="SAZ72" s="481"/>
      <c r="SBA72" s="481"/>
      <c r="SBB72" s="481"/>
      <c r="SBC72" s="481"/>
      <c r="SBD72" s="481"/>
      <c r="SBE72" s="481"/>
      <c r="SBF72" s="481"/>
      <c r="SBG72" s="481"/>
      <c r="SBH72" s="481"/>
      <c r="SBI72" s="481"/>
      <c r="SBJ72" s="481"/>
      <c r="SBK72" s="481"/>
      <c r="SBL72" s="481"/>
      <c r="SBM72" s="481"/>
      <c r="SBN72" s="481"/>
      <c r="SBO72" s="481"/>
      <c r="SBP72" s="481"/>
      <c r="SBQ72" s="481"/>
      <c r="SBR72" s="481"/>
      <c r="SBS72" s="481"/>
      <c r="SBT72" s="481"/>
      <c r="SBU72" s="481"/>
      <c r="SBV72" s="481"/>
      <c r="SBW72" s="481"/>
      <c r="SBX72" s="481"/>
      <c r="SBY72" s="481"/>
      <c r="SBZ72" s="481"/>
      <c r="SCA72" s="481"/>
      <c r="SCB72" s="481"/>
      <c r="SCC72" s="481"/>
      <c r="SCD72" s="481"/>
      <c r="SCE72" s="481"/>
      <c r="SCF72" s="481"/>
      <c r="SCG72" s="481"/>
      <c r="SCH72" s="481"/>
      <c r="SCI72" s="481"/>
      <c r="SCJ72" s="481"/>
      <c r="SCK72" s="481"/>
      <c r="SCL72" s="481"/>
      <c r="SCM72" s="481"/>
      <c r="SCN72" s="481"/>
      <c r="SCO72" s="481"/>
      <c r="SCP72" s="481"/>
      <c r="SCQ72" s="481"/>
      <c r="SCR72" s="481"/>
      <c r="SCS72" s="481"/>
      <c r="SCT72" s="481"/>
      <c r="SCU72" s="481"/>
      <c r="SCV72" s="481"/>
      <c r="SCW72" s="481"/>
      <c r="SCX72" s="481"/>
      <c r="SCY72" s="481"/>
      <c r="SCZ72" s="481"/>
      <c r="SDA72" s="481"/>
      <c r="SDB72" s="481"/>
      <c r="SDC72" s="481"/>
      <c r="SDD72" s="481"/>
      <c r="SDE72" s="481"/>
      <c r="SDF72" s="481"/>
      <c r="SDG72" s="481"/>
      <c r="SDH72" s="481"/>
      <c r="SDI72" s="481"/>
      <c r="SDJ72" s="481"/>
      <c r="SDK72" s="481"/>
      <c r="SDL72" s="481"/>
      <c r="SDM72" s="481"/>
      <c r="SDN72" s="481"/>
      <c r="SDO72" s="481"/>
      <c r="SDP72" s="481"/>
      <c r="SDQ72" s="481"/>
      <c r="SDR72" s="481"/>
      <c r="SDS72" s="481"/>
      <c r="SDT72" s="481"/>
      <c r="SDU72" s="481"/>
      <c r="SDV72" s="481"/>
      <c r="SDW72" s="481"/>
      <c r="SDX72" s="481"/>
      <c r="SDY72" s="481"/>
      <c r="SDZ72" s="481"/>
      <c r="SEA72" s="481"/>
      <c r="SEB72" s="481"/>
      <c r="SEC72" s="481"/>
      <c r="SED72" s="481"/>
      <c r="SEE72" s="481"/>
      <c r="SEF72" s="481"/>
      <c r="SEG72" s="481"/>
      <c r="SEH72" s="481"/>
      <c r="SEI72" s="481"/>
      <c r="SEJ72" s="481"/>
      <c r="SEK72" s="481"/>
      <c r="SEL72" s="481"/>
      <c r="SEM72" s="481"/>
      <c r="SEN72" s="481"/>
      <c r="SEO72" s="481"/>
      <c r="SEP72" s="481"/>
      <c r="SEQ72" s="481"/>
      <c r="SER72" s="481"/>
      <c r="SES72" s="481"/>
      <c r="SET72" s="481"/>
      <c r="SEU72" s="481"/>
      <c r="SEV72" s="481"/>
      <c r="SEW72" s="481"/>
      <c r="SEX72" s="481"/>
      <c r="SEY72" s="481"/>
      <c r="SEZ72" s="481"/>
      <c r="SFA72" s="481"/>
      <c r="SFB72" s="481"/>
      <c r="SFC72" s="481"/>
      <c r="SFD72" s="481"/>
      <c r="SFE72" s="481"/>
      <c r="SFF72" s="481"/>
      <c r="SFG72" s="481"/>
      <c r="SFH72" s="481"/>
      <c r="SFI72" s="481"/>
      <c r="SFJ72" s="481"/>
      <c r="SFK72" s="481"/>
      <c r="SFL72" s="481"/>
      <c r="SFM72" s="481"/>
      <c r="SFN72" s="481"/>
      <c r="SFO72" s="481"/>
      <c r="SFP72" s="481"/>
      <c r="SFQ72" s="481"/>
      <c r="SFR72" s="481"/>
      <c r="SFS72" s="481"/>
      <c r="SFT72" s="481"/>
      <c r="SFU72" s="481"/>
      <c r="SFV72" s="481"/>
      <c r="SFW72" s="481"/>
      <c r="SFX72" s="481"/>
      <c r="SFY72" s="481"/>
      <c r="SFZ72" s="481"/>
      <c r="SGA72" s="481"/>
      <c r="SGB72" s="481"/>
      <c r="SGC72" s="481"/>
      <c r="SGD72" s="481"/>
      <c r="SGE72" s="481"/>
      <c r="SGF72" s="481"/>
      <c r="SGG72" s="481"/>
      <c r="SGH72" s="481"/>
      <c r="SGI72" s="481"/>
      <c r="SGJ72" s="481"/>
      <c r="SGK72" s="481"/>
      <c r="SGL72" s="481"/>
      <c r="SGM72" s="481"/>
      <c r="SGN72" s="481"/>
      <c r="SGO72" s="481"/>
      <c r="SGP72" s="481"/>
      <c r="SGQ72" s="481"/>
      <c r="SGR72" s="481"/>
      <c r="SGS72" s="481"/>
      <c r="SGT72" s="481"/>
      <c r="SGU72" s="481"/>
      <c r="SGV72" s="481"/>
      <c r="SGW72" s="481"/>
      <c r="SGX72" s="481"/>
      <c r="SGY72" s="481"/>
      <c r="SGZ72" s="481"/>
      <c r="SHA72" s="481"/>
      <c r="SHB72" s="481"/>
      <c r="SHC72" s="481"/>
      <c r="SHD72" s="481"/>
      <c r="SHE72" s="481"/>
      <c r="SHF72" s="481"/>
      <c r="SHG72" s="481"/>
      <c r="SHH72" s="481"/>
      <c r="SHI72" s="481"/>
      <c r="SHJ72" s="481"/>
      <c r="SHK72" s="481"/>
      <c r="SHL72" s="481"/>
      <c r="SHM72" s="481"/>
      <c r="SHN72" s="481"/>
      <c r="SHO72" s="481"/>
      <c r="SHP72" s="481"/>
      <c r="SHQ72" s="481"/>
      <c r="SHR72" s="481"/>
      <c r="SHS72" s="481"/>
      <c r="SHT72" s="481"/>
      <c r="SHU72" s="481"/>
      <c r="SHV72" s="481"/>
      <c r="SHW72" s="481"/>
      <c r="SHX72" s="481"/>
      <c r="SHY72" s="481"/>
      <c r="SHZ72" s="481"/>
      <c r="SIA72" s="481"/>
      <c r="SIB72" s="481"/>
      <c r="SIC72" s="481"/>
      <c r="SID72" s="481"/>
      <c r="SIE72" s="481"/>
      <c r="SIF72" s="481"/>
      <c r="SIG72" s="481"/>
      <c r="SIH72" s="481"/>
      <c r="SII72" s="481"/>
      <c r="SIJ72" s="481"/>
      <c r="SIK72" s="481"/>
      <c r="SIL72" s="481"/>
      <c r="SIM72" s="481"/>
      <c r="SIN72" s="481"/>
      <c r="SIO72" s="481"/>
      <c r="SIP72" s="481"/>
      <c r="SIQ72" s="481"/>
      <c r="SIR72" s="481"/>
      <c r="SIS72" s="481"/>
      <c r="SIT72" s="481"/>
      <c r="SIU72" s="481"/>
      <c r="SIV72" s="481"/>
      <c r="SIW72" s="481"/>
      <c r="SIX72" s="481"/>
      <c r="SIY72" s="481"/>
      <c r="SIZ72" s="481"/>
      <c r="SJA72" s="481"/>
      <c r="SJB72" s="481"/>
      <c r="SJC72" s="481"/>
      <c r="SJD72" s="481"/>
      <c r="SJE72" s="481"/>
      <c r="SJF72" s="481"/>
      <c r="SJG72" s="481"/>
      <c r="SJH72" s="481"/>
      <c r="SJI72" s="481"/>
      <c r="SJJ72" s="481"/>
      <c r="SJK72" s="481"/>
      <c r="SJL72" s="481"/>
      <c r="SJM72" s="481"/>
      <c r="SJN72" s="481"/>
      <c r="SJO72" s="481"/>
      <c r="SJP72" s="481"/>
      <c r="SJQ72" s="481"/>
      <c r="SJR72" s="481"/>
      <c r="SJS72" s="481"/>
      <c r="SJT72" s="481"/>
      <c r="SJU72" s="481"/>
      <c r="SJV72" s="481"/>
      <c r="SJW72" s="481"/>
      <c r="SJX72" s="481"/>
      <c r="SJY72" s="481"/>
      <c r="SJZ72" s="481"/>
      <c r="SKA72" s="481"/>
      <c r="SKB72" s="481"/>
      <c r="SKC72" s="481"/>
      <c r="SKD72" s="481"/>
      <c r="SKE72" s="481"/>
      <c r="SKF72" s="481"/>
      <c r="SKG72" s="481"/>
      <c r="SKH72" s="481"/>
      <c r="SKI72" s="481"/>
      <c r="SKJ72" s="481"/>
      <c r="SKK72" s="481"/>
      <c r="SKL72" s="481"/>
      <c r="SKM72" s="481"/>
      <c r="SKN72" s="481"/>
      <c r="SKO72" s="481"/>
      <c r="SKP72" s="481"/>
      <c r="SKQ72" s="481"/>
      <c r="SKR72" s="481"/>
      <c r="SKS72" s="481"/>
      <c r="SKT72" s="481"/>
      <c r="SKU72" s="481"/>
      <c r="SKV72" s="481"/>
      <c r="SKW72" s="481"/>
      <c r="SKX72" s="481"/>
      <c r="SKY72" s="481"/>
      <c r="SKZ72" s="481"/>
      <c r="SLA72" s="481"/>
      <c r="SLB72" s="481"/>
      <c r="SLC72" s="481"/>
      <c r="SLD72" s="481"/>
      <c r="SLE72" s="481"/>
      <c r="SLF72" s="481"/>
      <c r="SLG72" s="481"/>
      <c r="SLH72" s="481"/>
      <c r="SLI72" s="481"/>
      <c r="SLJ72" s="481"/>
      <c r="SLK72" s="481"/>
      <c r="SLL72" s="481"/>
      <c r="SLM72" s="481"/>
      <c r="SLN72" s="481"/>
      <c r="SLO72" s="481"/>
      <c r="SLP72" s="481"/>
      <c r="SLQ72" s="481"/>
      <c r="SLR72" s="481"/>
      <c r="SLS72" s="481"/>
      <c r="SLT72" s="481"/>
      <c r="SLU72" s="481"/>
      <c r="SLV72" s="481"/>
      <c r="SLW72" s="481"/>
      <c r="SLX72" s="481"/>
      <c r="SLY72" s="481"/>
      <c r="SLZ72" s="481"/>
      <c r="SMA72" s="481"/>
      <c r="SMB72" s="481"/>
      <c r="SMC72" s="481"/>
      <c r="SMD72" s="481"/>
      <c r="SME72" s="481"/>
      <c r="SMF72" s="481"/>
      <c r="SMG72" s="481"/>
      <c r="SMH72" s="481"/>
      <c r="SMI72" s="481"/>
      <c r="SMJ72" s="481"/>
      <c r="SMK72" s="481"/>
      <c r="SML72" s="481"/>
      <c r="SMM72" s="481"/>
      <c r="SMN72" s="481"/>
      <c r="SMO72" s="481"/>
      <c r="SMP72" s="481"/>
      <c r="SMQ72" s="481"/>
      <c r="SMR72" s="481"/>
      <c r="SMS72" s="481"/>
      <c r="SMT72" s="481"/>
      <c r="SMU72" s="481"/>
      <c r="SMV72" s="481"/>
      <c r="SMW72" s="481"/>
      <c r="SMX72" s="481"/>
      <c r="SMY72" s="481"/>
      <c r="SMZ72" s="481"/>
      <c r="SNA72" s="481"/>
      <c r="SNB72" s="481"/>
      <c r="SNC72" s="481"/>
      <c r="SND72" s="481"/>
      <c r="SNE72" s="481"/>
      <c r="SNF72" s="481"/>
      <c r="SNG72" s="481"/>
      <c r="SNH72" s="481"/>
      <c r="SNI72" s="481"/>
      <c r="SNJ72" s="481"/>
      <c r="SNK72" s="481"/>
      <c r="SNL72" s="481"/>
      <c r="SNM72" s="481"/>
      <c r="SNN72" s="481"/>
      <c r="SNO72" s="481"/>
      <c r="SNP72" s="481"/>
      <c r="SNQ72" s="481"/>
      <c r="SNR72" s="481"/>
      <c r="SNS72" s="481"/>
      <c r="SNT72" s="481"/>
      <c r="SNU72" s="481"/>
      <c r="SNV72" s="481"/>
      <c r="SNW72" s="481"/>
      <c r="SNX72" s="481"/>
      <c r="SNY72" s="481"/>
      <c r="SNZ72" s="481"/>
      <c r="SOA72" s="481"/>
      <c r="SOB72" s="481"/>
      <c r="SOC72" s="481"/>
      <c r="SOD72" s="481"/>
      <c r="SOE72" s="481"/>
      <c r="SOF72" s="481"/>
      <c r="SOG72" s="481"/>
      <c r="SOH72" s="481"/>
      <c r="SOI72" s="481"/>
      <c r="SOJ72" s="481"/>
      <c r="SOK72" s="481"/>
      <c r="SOL72" s="481"/>
      <c r="SOM72" s="481"/>
      <c r="SON72" s="481"/>
      <c r="SOO72" s="481"/>
      <c r="SOP72" s="481"/>
      <c r="SOQ72" s="481"/>
      <c r="SOR72" s="481"/>
      <c r="SOS72" s="481"/>
      <c r="SOT72" s="481"/>
      <c r="SOU72" s="481"/>
      <c r="SOV72" s="481"/>
      <c r="SOW72" s="481"/>
      <c r="SOX72" s="481"/>
      <c r="SOY72" s="481"/>
      <c r="SOZ72" s="481"/>
      <c r="SPA72" s="481"/>
      <c r="SPB72" s="481"/>
      <c r="SPC72" s="481"/>
      <c r="SPD72" s="481"/>
      <c r="SPE72" s="481"/>
      <c r="SPF72" s="481"/>
      <c r="SPG72" s="481"/>
      <c r="SPH72" s="481"/>
      <c r="SPI72" s="481"/>
      <c r="SPJ72" s="481"/>
      <c r="SPK72" s="481"/>
      <c r="SPL72" s="481"/>
      <c r="SPM72" s="481"/>
      <c r="SPN72" s="481"/>
      <c r="SPO72" s="481"/>
      <c r="SPP72" s="481"/>
      <c r="SPQ72" s="481"/>
      <c r="SPR72" s="481"/>
      <c r="SPS72" s="481"/>
      <c r="SPT72" s="481"/>
      <c r="SPU72" s="481"/>
      <c r="SPV72" s="481"/>
      <c r="SPW72" s="481"/>
      <c r="SPX72" s="481"/>
      <c r="SPY72" s="481"/>
      <c r="SPZ72" s="481"/>
      <c r="SQA72" s="481"/>
      <c r="SQB72" s="481"/>
      <c r="SQC72" s="481"/>
      <c r="SQD72" s="481"/>
      <c r="SQE72" s="481"/>
      <c r="SQF72" s="481"/>
      <c r="SQG72" s="481"/>
      <c r="SQH72" s="481"/>
      <c r="SQI72" s="481"/>
      <c r="SQJ72" s="481"/>
      <c r="SQK72" s="481"/>
      <c r="SQL72" s="481"/>
      <c r="SQM72" s="481"/>
      <c r="SQN72" s="481"/>
      <c r="SQO72" s="481"/>
      <c r="SQP72" s="481"/>
      <c r="SQQ72" s="481"/>
      <c r="SQR72" s="481"/>
      <c r="SQS72" s="481"/>
      <c r="SQT72" s="481"/>
      <c r="SQU72" s="481"/>
      <c r="SQV72" s="481"/>
      <c r="SQW72" s="481"/>
      <c r="SQX72" s="481"/>
      <c r="SQY72" s="481"/>
      <c r="SQZ72" s="481"/>
      <c r="SRA72" s="481"/>
      <c r="SRB72" s="481"/>
      <c r="SRC72" s="481"/>
      <c r="SRD72" s="481"/>
      <c r="SRE72" s="481"/>
      <c r="SRF72" s="481"/>
      <c r="SRG72" s="481"/>
      <c r="SRH72" s="481"/>
      <c r="SRI72" s="481"/>
      <c r="SRJ72" s="481"/>
      <c r="SRK72" s="481"/>
      <c r="SRL72" s="481"/>
      <c r="SRM72" s="481"/>
      <c r="SRN72" s="481"/>
      <c r="SRO72" s="481"/>
      <c r="SRP72" s="481"/>
      <c r="SRQ72" s="481"/>
      <c r="SRR72" s="481"/>
      <c r="SRS72" s="481"/>
      <c r="SRT72" s="481"/>
      <c r="SRU72" s="481"/>
      <c r="SRV72" s="481"/>
      <c r="SRW72" s="481"/>
      <c r="SRX72" s="481"/>
      <c r="SRY72" s="481"/>
      <c r="SRZ72" s="481"/>
      <c r="SSA72" s="481"/>
      <c r="SSB72" s="481"/>
      <c r="SSC72" s="481"/>
      <c r="SSD72" s="481"/>
      <c r="SSE72" s="481"/>
      <c r="SSF72" s="481"/>
      <c r="SSG72" s="481"/>
      <c r="SSH72" s="481"/>
      <c r="SSI72" s="481"/>
      <c r="SSJ72" s="481"/>
      <c r="SSK72" s="481"/>
      <c r="SSL72" s="481"/>
      <c r="SSM72" s="481"/>
      <c r="SSN72" s="481"/>
      <c r="SSO72" s="481"/>
      <c r="SSP72" s="481"/>
      <c r="SSQ72" s="481"/>
      <c r="SSR72" s="481"/>
      <c r="SSS72" s="481"/>
      <c r="SST72" s="481"/>
      <c r="SSU72" s="481"/>
      <c r="SSV72" s="481"/>
      <c r="SSW72" s="481"/>
      <c r="SSX72" s="481"/>
      <c r="SSY72" s="481"/>
      <c r="SSZ72" s="481"/>
      <c r="STA72" s="481"/>
      <c r="STB72" s="481"/>
      <c r="STC72" s="481"/>
      <c r="STD72" s="481"/>
      <c r="STE72" s="481"/>
      <c r="STF72" s="481"/>
      <c r="STG72" s="481"/>
      <c r="STH72" s="481"/>
      <c r="STI72" s="481"/>
      <c r="STJ72" s="481"/>
      <c r="STK72" s="481"/>
      <c r="STL72" s="481"/>
      <c r="STM72" s="481"/>
      <c r="STN72" s="481"/>
      <c r="STO72" s="481"/>
      <c r="STP72" s="481"/>
      <c r="STQ72" s="481"/>
      <c r="STR72" s="481"/>
      <c r="STS72" s="481"/>
      <c r="STT72" s="481"/>
      <c r="STU72" s="481"/>
      <c r="STV72" s="481"/>
      <c r="STW72" s="481"/>
      <c r="STX72" s="481"/>
      <c r="STY72" s="481"/>
      <c r="STZ72" s="481"/>
      <c r="SUA72" s="481"/>
      <c r="SUB72" s="481"/>
      <c r="SUC72" s="481"/>
      <c r="SUD72" s="481"/>
      <c r="SUE72" s="481"/>
      <c r="SUF72" s="481"/>
      <c r="SUG72" s="481"/>
      <c r="SUH72" s="481"/>
      <c r="SUI72" s="481"/>
      <c r="SUJ72" s="481"/>
      <c r="SUK72" s="481"/>
      <c r="SUL72" s="481"/>
      <c r="SUM72" s="481"/>
      <c r="SUN72" s="481"/>
      <c r="SUO72" s="481"/>
      <c r="SUP72" s="481"/>
      <c r="SUQ72" s="481"/>
      <c r="SUR72" s="481"/>
      <c r="SUS72" s="481"/>
      <c r="SUT72" s="481"/>
      <c r="SUU72" s="481"/>
      <c r="SUV72" s="481"/>
      <c r="SUW72" s="481"/>
      <c r="SUX72" s="481"/>
      <c r="SUY72" s="481"/>
      <c r="SUZ72" s="481"/>
      <c r="SVA72" s="481"/>
      <c r="SVB72" s="481"/>
      <c r="SVC72" s="481"/>
      <c r="SVD72" s="481"/>
      <c r="SVE72" s="481"/>
      <c r="SVF72" s="481"/>
      <c r="SVG72" s="481"/>
      <c r="SVH72" s="481"/>
      <c r="SVI72" s="481"/>
      <c r="SVJ72" s="481"/>
      <c r="SVK72" s="481"/>
      <c r="SVL72" s="481"/>
      <c r="SVM72" s="481"/>
      <c r="SVN72" s="481"/>
      <c r="SVO72" s="481"/>
      <c r="SVP72" s="481"/>
      <c r="SVQ72" s="481"/>
      <c r="SVR72" s="481"/>
      <c r="SVS72" s="481"/>
      <c r="SVT72" s="481"/>
      <c r="SVU72" s="481"/>
      <c r="SVV72" s="481"/>
      <c r="SVW72" s="481"/>
      <c r="SVX72" s="481"/>
      <c r="SVY72" s="481"/>
      <c r="SVZ72" s="481"/>
      <c r="SWA72" s="481"/>
      <c r="SWB72" s="481"/>
      <c r="SWC72" s="481"/>
      <c r="SWD72" s="481"/>
      <c r="SWE72" s="481"/>
      <c r="SWF72" s="481"/>
      <c r="SWG72" s="481"/>
      <c r="SWH72" s="481"/>
      <c r="SWI72" s="481"/>
      <c r="SWJ72" s="481"/>
      <c r="SWK72" s="481"/>
      <c r="SWL72" s="481"/>
      <c r="SWM72" s="481"/>
      <c r="SWN72" s="481"/>
      <c r="SWO72" s="481"/>
      <c r="SWP72" s="481"/>
      <c r="SWQ72" s="481"/>
      <c r="SWR72" s="481"/>
      <c r="SWS72" s="481"/>
      <c r="SWT72" s="481"/>
      <c r="SWU72" s="481"/>
      <c r="SWV72" s="481"/>
      <c r="SWW72" s="481"/>
      <c r="SWX72" s="481"/>
      <c r="SWY72" s="481"/>
      <c r="SWZ72" s="481"/>
      <c r="SXA72" s="481"/>
      <c r="SXB72" s="481"/>
      <c r="SXC72" s="481"/>
      <c r="SXD72" s="481"/>
      <c r="SXE72" s="481"/>
      <c r="SXF72" s="481"/>
      <c r="SXG72" s="481"/>
      <c r="SXH72" s="481"/>
      <c r="SXI72" s="481"/>
      <c r="SXJ72" s="481"/>
      <c r="SXK72" s="481"/>
      <c r="SXL72" s="481"/>
      <c r="SXM72" s="481"/>
      <c r="SXN72" s="481"/>
      <c r="SXO72" s="481"/>
      <c r="SXP72" s="481"/>
      <c r="SXQ72" s="481"/>
      <c r="SXR72" s="481"/>
      <c r="SXS72" s="481"/>
      <c r="SXT72" s="481"/>
      <c r="SXU72" s="481"/>
      <c r="SXV72" s="481"/>
      <c r="SXW72" s="481"/>
      <c r="SXX72" s="481"/>
      <c r="SXY72" s="481"/>
      <c r="SXZ72" s="481"/>
      <c r="SYA72" s="481"/>
      <c r="SYB72" s="481"/>
      <c r="SYC72" s="481"/>
      <c r="SYD72" s="481"/>
      <c r="SYE72" s="481"/>
      <c r="SYF72" s="481"/>
      <c r="SYG72" s="481"/>
      <c r="SYH72" s="481"/>
      <c r="SYI72" s="481"/>
      <c r="SYJ72" s="481"/>
      <c r="SYK72" s="481"/>
      <c r="SYL72" s="481"/>
      <c r="SYM72" s="481"/>
      <c r="SYN72" s="481"/>
      <c r="SYO72" s="481"/>
      <c r="SYP72" s="481"/>
      <c r="SYQ72" s="481"/>
      <c r="SYR72" s="481"/>
      <c r="SYS72" s="481"/>
      <c r="SYT72" s="481"/>
      <c r="SYU72" s="481"/>
      <c r="SYV72" s="481"/>
      <c r="SYW72" s="481"/>
      <c r="SYX72" s="481"/>
      <c r="SYY72" s="481"/>
      <c r="SYZ72" s="481"/>
      <c r="SZA72" s="481"/>
      <c r="SZB72" s="481"/>
      <c r="SZC72" s="481"/>
      <c r="SZD72" s="481"/>
      <c r="SZE72" s="481"/>
      <c r="SZF72" s="481"/>
      <c r="SZG72" s="481"/>
      <c r="SZH72" s="481"/>
      <c r="SZI72" s="481"/>
      <c r="SZJ72" s="481"/>
      <c r="SZK72" s="481"/>
      <c r="SZL72" s="481"/>
      <c r="SZM72" s="481"/>
      <c r="SZN72" s="481"/>
      <c r="SZO72" s="481"/>
      <c r="SZP72" s="481"/>
      <c r="SZQ72" s="481"/>
      <c r="SZR72" s="481"/>
      <c r="SZS72" s="481"/>
      <c r="SZT72" s="481"/>
      <c r="SZU72" s="481"/>
      <c r="SZV72" s="481"/>
      <c r="SZW72" s="481"/>
      <c r="SZX72" s="481"/>
      <c r="SZY72" s="481"/>
      <c r="SZZ72" s="481"/>
      <c r="TAA72" s="481"/>
      <c r="TAB72" s="481"/>
      <c r="TAC72" s="481"/>
      <c r="TAD72" s="481"/>
      <c r="TAE72" s="481"/>
      <c r="TAF72" s="481"/>
      <c r="TAG72" s="481"/>
      <c r="TAH72" s="481"/>
      <c r="TAI72" s="481"/>
      <c r="TAJ72" s="481"/>
      <c r="TAK72" s="481"/>
      <c r="TAL72" s="481"/>
      <c r="TAM72" s="481"/>
      <c r="TAN72" s="481"/>
      <c r="TAO72" s="481"/>
      <c r="TAP72" s="481"/>
      <c r="TAQ72" s="481"/>
      <c r="TAR72" s="481"/>
      <c r="TAS72" s="481"/>
      <c r="TAT72" s="481"/>
      <c r="TAU72" s="481"/>
      <c r="TAV72" s="481"/>
      <c r="TAW72" s="481"/>
      <c r="TAX72" s="481"/>
      <c r="TAY72" s="481"/>
      <c r="TAZ72" s="481"/>
      <c r="TBA72" s="481"/>
      <c r="TBB72" s="481"/>
      <c r="TBC72" s="481"/>
      <c r="TBD72" s="481"/>
      <c r="TBE72" s="481"/>
      <c r="TBF72" s="481"/>
      <c r="TBG72" s="481"/>
      <c r="TBH72" s="481"/>
      <c r="TBI72" s="481"/>
      <c r="TBJ72" s="481"/>
      <c r="TBK72" s="481"/>
      <c r="TBL72" s="481"/>
      <c r="TBM72" s="481"/>
      <c r="TBN72" s="481"/>
      <c r="TBO72" s="481"/>
      <c r="TBP72" s="481"/>
      <c r="TBQ72" s="481"/>
      <c r="TBR72" s="481"/>
      <c r="TBS72" s="481"/>
      <c r="TBT72" s="481"/>
      <c r="TBU72" s="481"/>
      <c r="TBV72" s="481"/>
      <c r="TBW72" s="481"/>
      <c r="TBX72" s="481"/>
      <c r="TBY72" s="481"/>
      <c r="TBZ72" s="481"/>
      <c r="TCA72" s="481"/>
      <c r="TCB72" s="481"/>
      <c r="TCC72" s="481"/>
      <c r="TCD72" s="481"/>
      <c r="TCE72" s="481"/>
      <c r="TCF72" s="481"/>
      <c r="TCG72" s="481"/>
      <c r="TCH72" s="481"/>
      <c r="TCI72" s="481"/>
      <c r="TCJ72" s="481"/>
      <c r="TCK72" s="481"/>
      <c r="TCL72" s="481"/>
      <c r="TCM72" s="481"/>
      <c r="TCN72" s="481"/>
      <c r="TCO72" s="481"/>
      <c r="TCP72" s="481"/>
      <c r="TCQ72" s="481"/>
      <c r="TCR72" s="481"/>
      <c r="TCS72" s="481"/>
      <c r="TCT72" s="481"/>
      <c r="TCU72" s="481"/>
      <c r="TCV72" s="481"/>
      <c r="TCW72" s="481"/>
      <c r="TCX72" s="481"/>
      <c r="TCY72" s="481"/>
      <c r="TCZ72" s="481"/>
      <c r="TDA72" s="481"/>
      <c r="TDB72" s="481"/>
      <c r="TDC72" s="481"/>
      <c r="TDD72" s="481"/>
      <c r="TDE72" s="481"/>
      <c r="TDF72" s="481"/>
      <c r="TDG72" s="481"/>
      <c r="TDH72" s="481"/>
      <c r="TDI72" s="481"/>
      <c r="TDJ72" s="481"/>
      <c r="TDK72" s="481"/>
      <c r="TDL72" s="481"/>
      <c r="TDM72" s="481"/>
      <c r="TDN72" s="481"/>
      <c r="TDO72" s="481"/>
      <c r="TDP72" s="481"/>
      <c r="TDQ72" s="481"/>
      <c r="TDR72" s="481"/>
      <c r="TDS72" s="481"/>
      <c r="TDT72" s="481"/>
      <c r="TDU72" s="481"/>
      <c r="TDV72" s="481"/>
      <c r="TDW72" s="481"/>
      <c r="TDX72" s="481"/>
      <c r="TDY72" s="481"/>
      <c r="TDZ72" s="481"/>
      <c r="TEA72" s="481"/>
      <c r="TEB72" s="481"/>
      <c r="TEC72" s="481"/>
      <c r="TED72" s="481"/>
      <c r="TEE72" s="481"/>
      <c r="TEF72" s="481"/>
      <c r="TEG72" s="481"/>
      <c r="TEH72" s="481"/>
      <c r="TEI72" s="481"/>
      <c r="TEJ72" s="481"/>
      <c r="TEK72" s="481"/>
      <c r="TEL72" s="481"/>
      <c r="TEM72" s="481"/>
      <c r="TEN72" s="481"/>
      <c r="TEO72" s="481"/>
      <c r="TEP72" s="481"/>
      <c r="TEQ72" s="481"/>
      <c r="TER72" s="481"/>
      <c r="TES72" s="481"/>
      <c r="TET72" s="481"/>
      <c r="TEU72" s="481"/>
      <c r="TEV72" s="481"/>
      <c r="TEW72" s="481"/>
      <c r="TEX72" s="481"/>
      <c r="TEY72" s="481"/>
      <c r="TEZ72" s="481"/>
      <c r="TFA72" s="481"/>
      <c r="TFB72" s="481"/>
      <c r="TFC72" s="481"/>
      <c r="TFD72" s="481"/>
      <c r="TFE72" s="481"/>
      <c r="TFF72" s="481"/>
      <c r="TFG72" s="481"/>
      <c r="TFH72" s="481"/>
      <c r="TFI72" s="481"/>
      <c r="TFJ72" s="481"/>
      <c r="TFK72" s="481"/>
      <c r="TFL72" s="481"/>
      <c r="TFM72" s="481"/>
      <c r="TFN72" s="481"/>
      <c r="TFO72" s="481"/>
      <c r="TFP72" s="481"/>
      <c r="TFQ72" s="481"/>
      <c r="TFR72" s="481"/>
      <c r="TFS72" s="481"/>
      <c r="TFT72" s="481"/>
      <c r="TFU72" s="481"/>
      <c r="TFV72" s="481"/>
      <c r="TFW72" s="481"/>
      <c r="TFX72" s="481"/>
      <c r="TFY72" s="481"/>
      <c r="TFZ72" s="481"/>
      <c r="TGA72" s="481"/>
      <c r="TGB72" s="481"/>
      <c r="TGC72" s="481"/>
      <c r="TGD72" s="481"/>
      <c r="TGE72" s="481"/>
      <c r="TGF72" s="481"/>
      <c r="TGG72" s="481"/>
      <c r="TGH72" s="481"/>
      <c r="TGI72" s="481"/>
      <c r="TGJ72" s="481"/>
      <c r="TGK72" s="481"/>
      <c r="TGL72" s="481"/>
      <c r="TGM72" s="481"/>
      <c r="TGN72" s="481"/>
      <c r="TGO72" s="481"/>
      <c r="TGP72" s="481"/>
      <c r="TGQ72" s="481"/>
      <c r="TGR72" s="481"/>
      <c r="TGS72" s="481"/>
      <c r="TGT72" s="481"/>
      <c r="TGU72" s="481"/>
      <c r="TGV72" s="481"/>
      <c r="TGW72" s="481"/>
      <c r="TGX72" s="481"/>
      <c r="TGY72" s="481"/>
      <c r="TGZ72" s="481"/>
      <c r="THA72" s="481"/>
      <c r="THB72" s="481"/>
      <c r="THC72" s="481"/>
      <c r="THD72" s="481"/>
      <c r="THE72" s="481"/>
      <c r="THF72" s="481"/>
      <c r="THG72" s="481"/>
      <c r="THH72" s="481"/>
      <c r="THI72" s="481"/>
      <c r="THJ72" s="481"/>
      <c r="THK72" s="481"/>
      <c r="THL72" s="481"/>
      <c r="THM72" s="481"/>
      <c r="THN72" s="481"/>
      <c r="THO72" s="481"/>
      <c r="THP72" s="481"/>
      <c r="THQ72" s="481"/>
      <c r="THR72" s="481"/>
      <c r="THS72" s="481"/>
      <c r="THT72" s="481"/>
      <c r="THU72" s="481"/>
      <c r="THV72" s="481"/>
      <c r="THW72" s="481"/>
      <c r="THX72" s="481"/>
      <c r="THY72" s="481"/>
      <c r="THZ72" s="481"/>
      <c r="TIA72" s="481"/>
      <c r="TIB72" s="481"/>
      <c r="TIC72" s="481"/>
      <c r="TID72" s="481"/>
      <c r="TIE72" s="481"/>
      <c r="TIF72" s="481"/>
      <c r="TIG72" s="481"/>
      <c r="TIH72" s="481"/>
      <c r="TII72" s="481"/>
      <c r="TIJ72" s="481"/>
      <c r="TIK72" s="481"/>
      <c r="TIL72" s="481"/>
      <c r="TIM72" s="481"/>
      <c r="TIN72" s="481"/>
      <c r="TIO72" s="481"/>
      <c r="TIP72" s="481"/>
      <c r="TIQ72" s="481"/>
      <c r="TIR72" s="481"/>
      <c r="TIS72" s="481"/>
      <c r="TIT72" s="481"/>
      <c r="TIU72" s="481"/>
      <c r="TIV72" s="481"/>
      <c r="TIW72" s="481"/>
      <c r="TIX72" s="481"/>
      <c r="TIY72" s="481"/>
      <c r="TIZ72" s="481"/>
      <c r="TJA72" s="481"/>
      <c r="TJB72" s="481"/>
      <c r="TJC72" s="481"/>
      <c r="TJD72" s="481"/>
      <c r="TJE72" s="481"/>
      <c r="TJF72" s="481"/>
      <c r="TJG72" s="481"/>
      <c r="TJH72" s="481"/>
      <c r="TJI72" s="481"/>
      <c r="TJJ72" s="481"/>
      <c r="TJK72" s="481"/>
      <c r="TJL72" s="481"/>
      <c r="TJM72" s="481"/>
      <c r="TJN72" s="481"/>
      <c r="TJO72" s="481"/>
      <c r="TJP72" s="481"/>
      <c r="TJQ72" s="481"/>
      <c r="TJR72" s="481"/>
      <c r="TJS72" s="481"/>
      <c r="TJT72" s="481"/>
      <c r="TJU72" s="481"/>
      <c r="TJV72" s="481"/>
      <c r="TJW72" s="481"/>
      <c r="TJX72" s="481"/>
      <c r="TJY72" s="481"/>
      <c r="TJZ72" s="481"/>
      <c r="TKA72" s="481"/>
      <c r="TKB72" s="481"/>
      <c r="TKC72" s="481"/>
      <c r="TKD72" s="481"/>
      <c r="TKE72" s="481"/>
      <c r="TKF72" s="481"/>
      <c r="TKG72" s="481"/>
      <c r="TKH72" s="481"/>
      <c r="TKI72" s="481"/>
      <c r="TKJ72" s="481"/>
      <c r="TKK72" s="481"/>
      <c r="TKL72" s="481"/>
      <c r="TKM72" s="481"/>
      <c r="TKN72" s="481"/>
      <c r="TKO72" s="481"/>
      <c r="TKP72" s="481"/>
      <c r="TKQ72" s="481"/>
      <c r="TKR72" s="481"/>
      <c r="TKS72" s="481"/>
      <c r="TKT72" s="481"/>
      <c r="TKU72" s="481"/>
      <c r="TKV72" s="481"/>
      <c r="TKW72" s="481"/>
      <c r="TKX72" s="481"/>
      <c r="TKY72" s="481"/>
      <c r="TKZ72" s="481"/>
      <c r="TLA72" s="481"/>
      <c r="TLB72" s="481"/>
      <c r="TLC72" s="481"/>
      <c r="TLD72" s="481"/>
      <c r="TLE72" s="481"/>
      <c r="TLF72" s="481"/>
      <c r="TLG72" s="481"/>
      <c r="TLH72" s="481"/>
      <c r="TLI72" s="481"/>
      <c r="TLJ72" s="481"/>
      <c r="TLK72" s="481"/>
      <c r="TLL72" s="481"/>
      <c r="TLM72" s="481"/>
      <c r="TLN72" s="481"/>
      <c r="TLO72" s="481"/>
      <c r="TLP72" s="481"/>
      <c r="TLQ72" s="481"/>
      <c r="TLR72" s="481"/>
      <c r="TLS72" s="481"/>
      <c r="TLT72" s="481"/>
      <c r="TLU72" s="481"/>
      <c r="TLV72" s="481"/>
      <c r="TLW72" s="481"/>
      <c r="TLX72" s="481"/>
      <c r="TLY72" s="481"/>
      <c r="TLZ72" s="481"/>
      <c r="TMA72" s="481"/>
      <c r="TMB72" s="481"/>
      <c r="TMC72" s="481"/>
      <c r="TMD72" s="481"/>
      <c r="TME72" s="481"/>
      <c r="TMF72" s="481"/>
      <c r="TMG72" s="481"/>
      <c r="TMH72" s="481"/>
      <c r="TMI72" s="481"/>
      <c r="TMJ72" s="481"/>
      <c r="TMK72" s="481"/>
      <c r="TML72" s="481"/>
      <c r="TMM72" s="481"/>
      <c r="TMN72" s="481"/>
      <c r="TMO72" s="481"/>
      <c r="TMP72" s="481"/>
      <c r="TMQ72" s="481"/>
      <c r="TMR72" s="481"/>
      <c r="TMS72" s="481"/>
      <c r="TMT72" s="481"/>
      <c r="TMU72" s="481"/>
      <c r="TMV72" s="481"/>
      <c r="TMW72" s="481"/>
      <c r="TMX72" s="481"/>
      <c r="TMY72" s="481"/>
      <c r="TMZ72" s="481"/>
      <c r="TNA72" s="481"/>
      <c r="TNB72" s="481"/>
      <c r="TNC72" s="481"/>
      <c r="TND72" s="481"/>
      <c r="TNE72" s="481"/>
      <c r="TNF72" s="481"/>
      <c r="TNG72" s="481"/>
      <c r="TNH72" s="481"/>
      <c r="TNI72" s="481"/>
      <c r="TNJ72" s="481"/>
      <c r="TNK72" s="481"/>
      <c r="TNL72" s="481"/>
      <c r="TNM72" s="481"/>
      <c r="TNN72" s="481"/>
      <c r="TNO72" s="481"/>
      <c r="TNP72" s="481"/>
      <c r="TNQ72" s="481"/>
      <c r="TNR72" s="481"/>
      <c r="TNS72" s="481"/>
      <c r="TNT72" s="481"/>
      <c r="TNU72" s="481"/>
      <c r="TNV72" s="481"/>
      <c r="TNW72" s="481"/>
      <c r="TNX72" s="481"/>
      <c r="TNY72" s="481"/>
      <c r="TNZ72" s="481"/>
      <c r="TOA72" s="481"/>
      <c r="TOB72" s="481"/>
      <c r="TOC72" s="481"/>
      <c r="TOD72" s="481"/>
      <c r="TOE72" s="481"/>
      <c r="TOF72" s="481"/>
      <c r="TOG72" s="481"/>
      <c r="TOH72" s="481"/>
      <c r="TOI72" s="481"/>
      <c r="TOJ72" s="481"/>
      <c r="TOK72" s="481"/>
      <c r="TOL72" s="481"/>
      <c r="TOM72" s="481"/>
      <c r="TON72" s="481"/>
      <c r="TOO72" s="481"/>
      <c r="TOP72" s="481"/>
      <c r="TOQ72" s="481"/>
      <c r="TOR72" s="481"/>
      <c r="TOS72" s="481"/>
      <c r="TOT72" s="481"/>
      <c r="TOU72" s="481"/>
      <c r="TOV72" s="481"/>
      <c r="TOW72" s="481"/>
      <c r="TOX72" s="481"/>
      <c r="TOY72" s="481"/>
      <c r="TOZ72" s="481"/>
      <c r="TPA72" s="481"/>
      <c r="TPB72" s="481"/>
      <c r="TPC72" s="481"/>
      <c r="TPD72" s="481"/>
      <c r="TPE72" s="481"/>
      <c r="TPF72" s="481"/>
      <c r="TPG72" s="481"/>
      <c r="TPH72" s="481"/>
      <c r="TPI72" s="481"/>
      <c r="TPJ72" s="481"/>
      <c r="TPK72" s="481"/>
      <c r="TPL72" s="481"/>
      <c r="TPM72" s="481"/>
      <c r="TPN72" s="481"/>
      <c r="TPO72" s="481"/>
      <c r="TPP72" s="481"/>
      <c r="TPQ72" s="481"/>
      <c r="TPR72" s="481"/>
      <c r="TPS72" s="481"/>
      <c r="TPT72" s="481"/>
      <c r="TPU72" s="481"/>
      <c r="TPV72" s="481"/>
      <c r="TPW72" s="481"/>
      <c r="TPX72" s="481"/>
      <c r="TPY72" s="481"/>
      <c r="TPZ72" s="481"/>
      <c r="TQA72" s="481"/>
      <c r="TQB72" s="481"/>
      <c r="TQC72" s="481"/>
      <c r="TQD72" s="481"/>
      <c r="TQE72" s="481"/>
      <c r="TQF72" s="481"/>
      <c r="TQG72" s="481"/>
      <c r="TQH72" s="481"/>
      <c r="TQI72" s="481"/>
      <c r="TQJ72" s="481"/>
      <c r="TQK72" s="481"/>
      <c r="TQL72" s="481"/>
      <c r="TQM72" s="481"/>
      <c r="TQN72" s="481"/>
      <c r="TQO72" s="481"/>
      <c r="TQP72" s="481"/>
      <c r="TQQ72" s="481"/>
      <c r="TQR72" s="481"/>
      <c r="TQS72" s="481"/>
      <c r="TQT72" s="481"/>
      <c r="TQU72" s="481"/>
      <c r="TQV72" s="481"/>
      <c r="TQW72" s="481"/>
      <c r="TQX72" s="481"/>
      <c r="TQY72" s="481"/>
      <c r="TQZ72" s="481"/>
      <c r="TRA72" s="481"/>
      <c r="TRB72" s="481"/>
      <c r="TRC72" s="481"/>
      <c r="TRD72" s="481"/>
      <c r="TRE72" s="481"/>
      <c r="TRF72" s="481"/>
      <c r="TRG72" s="481"/>
      <c r="TRH72" s="481"/>
      <c r="TRI72" s="481"/>
      <c r="TRJ72" s="481"/>
      <c r="TRK72" s="481"/>
      <c r="TRL72" s="481"/>
      <c r="TRM72" s="481"/>
      <c r="TRN72" s="481"/>
      <c r="TRO72" s="481"/>
      <c r="TRP72" s="481"/>
      <c r="TRQ72" s="481"/>
      <c r="TRR72" s="481"/>
      <c r="TRS72" s="481"/>
      <c r="TRT72" s="481"/>
      <c r="TRU72" s="481"/>
      <c r="TRV72" s="481"/>
      <c r="TRW72" s="481"/>
      <c r="TRX72" s="481"/>
      <c r="TRY72" s="481"/>
      <c r="TRZ72" s="481"/>
      <c r="TSA72" s="481"/>
      <c r="TSB72" s="481"/>
      <c r="TSC72" s="481"/>
      <c r="TSD72" s="481"/>
      <c r="TSE72" s="481"/>
      <c r="TSF72" s="481"/>
      <c r="TSG72" s="481"/>
      <c r="TSH72" s="481"/>
      <c r="TSI72" s="481"/>
      <c r="TSJ72" s="481"/>
      <c r="TSK72" s="481"/>
      <c r="TSL72" s="481"/>
      <c r="TSM72" s="481"/>
      <c r="TSN72" s="481"/>
      <c r="TSO72" s="481"/>
      <c r="TSP72" s="481"/>
      <c r="TSQ72" s="481"/>
      <c r="TSR72" s="481"/>
      <c r="TSS72" s="481"/>
      <c r="TST72" s="481"/>
      <c r="TSU72" s="481"/>
      <c r="TSV72" s="481"/>
      <c r="TSW72" s="481"/>
      <c r="TSX72" s="481"/>
      <c r="TSY72" s="481"/>
      <c r="TSZ72" s="481"/>
      <c r="TTA72" s="481"/>
      <c r="TTB72" s="481"/>
      <c r="TTC72" s="481"/>
      <c r="TTD72" s="481"/>
      <c r="TTE72" s="481"/>
      <c r="TTF72" s="481"/>
      <c r="TTG72" s="481"/>
      <c r="TTH72" s="481"/>
      <c r="TTI72" s="481"/>
      <c r="TTJ72" s="481"/>
      <c r="TTK72" s="481"/>
      <c r="TTL72" s="481"/>
      <c r="TTM72" s="481"/>
      <c r="TTN72" s="481"/>
      <c r="TTO72" s="481"/>
      <c r="TTP72" s="481"/>
      <c r="TTQ72" s="481"/>
      <c r="TTR72" s="481"/>
      <c r="TTS72" s="481"/>
      <c r="TTT72" s="481"/>
      <c r="TTU72" s="481"/>
      <c r="TTV72" s="481"/>
      <c r="TTW72" s="481"/>
      <c r="TTX72" s="481"/>
      <c r="TTY72" s="481"/>
      <c r="TTZ72" s="481"/>
      <c r="TUA72" s="481"/>
      <c r="TUB72" s="481"/>
      <c r="TUC72" s="481"/>
      <c r="TUD72" s="481"/>
      <c r="TUE72" s="481"/>
      <c r="TUF72" s="481"/>
      <c r="TUG72" s="481"/>
      <c r="TUH72" s="481"/>
      <c r="TUI72" s="481"/>
      <c r="TUJ72" s="481"/>
      <c r="TUK72" s="481"/>
      <c r="TUL72" s="481"/>
      <c r="TUM72" s="481"/>
      <c r="TUN72" s="481"/>
      <c r="TUO72" s="481"/>
      <c r="TUP72" s="481"/>
      <c r="TUQ72" s="481"/>
      <c r="TUR72" s="481"/>
      <c r="TUS72" s="481"/>
      <c r="TUT72" s="481"/>
      <c r="TUU72" s="481"/>
      <c r="TUV72" s="481"/>
      <c r="TUW72" s="481"/>
      <c r="TUX72" s="481"/>
      <c r="TUY72" s="481"/>
      <c r="TUZ72" s="481"/>
      <c r="TVA72" s="481"/>
      <c r="TVB72" s="481"/>
      <c r="TVC72" s="481"/>
      <c r="TVD72" s="481"/>
      <c r="TVE72" s="481"/>
      <c r="TVF72" s="481"/>
      <c r="TVG72" s="481"/>
      <c r="TVH72" s="481"/>
      <c r="TVI72" s="481"/>
      <c r="TVJ72" s="481"/>
      <c r="TVK72" s="481"/>
      <c r="TVL72" s="481"/>
      <c r="TVM72" s="481"/>
      <c r="TVN72" s="481"/>
      <c r="TVO72" s="481"/>
      <c r="TVP72" s="481"/>
      <c r="TVQ72" s="481"/>
      <c r="TVR72" s="481"/>
      <c r="TVS72" s="481"/>
      <c r="TVT72" s="481"/>
      <c r="TVU72" s="481"/>
      <c r="TVV72" s="481"/>
      <c r="TVW72" s="481"/>
      <c r="TVX72" s="481"/>
      <c r="TVY72" s="481"/>
      <c r="TVZ72" s="481"/>
      <c r="TWA72" s="481"/>
      <c r="TWB72" s="481"/>
      <c r="TWC72" s="481"/>
      <c r="TWD72" s="481"/>
      <c r="TWE72" s="481"/>
      <c r="TWF72" s="481"/>
      <c r="TWG72" s="481"/>
      <c r="TWH72" s="481"/>
      <c r="TWI72" s="481"/>
      <c r="TWJ72" s="481"/>
      <c r="TWK72" s="481"/>
      <c r="TWL72" s="481"/>
      <c r="TWM72" s="481"/>
      <c r="TWN72" s="481"/>
      <c r="TWO72" s="481"/>
      <c r="TWP72" s="481"/>
      <c r="TWQ72" s="481"/>
      <c r="TWR72" s="481"/>
      <c r="TWS72" s="481"/>
      <c r="TWT72" s="481"/>
      <c r="TWU72" s="481"/>
      <c r="TWV72" s="481"/>
      <c r="TWW72" s="481"/>
      <c r="TWX72" s="481"/>
      <c r="TWY72" s="481"/>
      <c r="TWZ72" s="481"/>
      <c r="TXA72" s="481"/>
      <c r="TXB72" s="481"/>
      <c r="TXC72" s="481"/>
      <c r="TXD72" s="481"/>
      <c r="TXE72" s="481"/>
      <c r="TXF72" s="481"/>
      <c r="TXG72" s="481"/>
      <c r="TXH72" s="481"/>
      <c r="TXI72" s="481"/>
      <c r="TXJ72" s="481"/>
      <c r="TXK72" s="481"/>
      <c r="TXL72" s="481"/>
      <c r="TXM72" s="481"/>
      <c r="TXN72" s="481"/>
      <c r="TXO72" s="481"/>
      <c r="TXP72" s="481"/>
      <c r="TXQ72" s="481"/>
      <c r="TXR72" s="481"/>
      <c r="TXS72" s="481"/>
      <c r="TXT72" s="481"/>
      <c r="TXU72" s="481"/>
      <c r="TXV72" s="481"/>
      <c r="TXW72" s="481"/>
      <c r="TXX72" s="481"/>
      <c r="TXY72" s="481"/>
      <c r="TXZ72" s="481"/>
      <c r="TYA72" s="481"/>
      <c r="TYB72" s="481"/>
      <c r="TYC72" s="481"/>
      <c r="TYD72" s="481"/>
      <c r="TYE72" s="481"/>
      <c r="TYF72" s="481"/>
      <c r="TYG72" s="481"/>
      <c r="TYH72" s="481"/>
      <c r="TYI72" s="481"/>
      <c r="TYJ72" s="481"/>
      <c r="TYK72" s="481"/>
      <c r="TYL72" s="481"/>
      <c r="TYM72" s="481"/>
      <c r="TYN72" s="481"/>
      <c r="TYO72" s="481"/>
      <c r="TYP72" s="481"/>
      <c r="TYQ72" s="481"/>
      <c r="TYR72" s="481"/>
      <c r="TYS72" s="481"/>
      <c r="TYT72" s="481"/>
      <c r="TYU72" s="481"/>
      <c r="TYV72" s="481"/>
      <c r="TYW72" s="481"/>
      <c r="TYX72" s="481"/>
      <c r="TYY72" s="481"/>
      <c r="TYZ72" s="481"/>
      <c r="TZA72" s="481"/>
      <c r="TZB72" s="481"/>
      <c r="TZC72" s="481"/>
      <c r="TZD72" s="481"/>
      <c r="TZE72" s="481"/>
      <c r="TZF72" s="481"/>
      <c r="TZG72" s="481"/>
      <c r="TZH72" s="481"/>
      <c r="TZI72" s="481"/>
      <c r="TZJ72" s="481"/>
      <c r="TZK72" s="481"/>
      <c r="TZL72" s="481"/>
      <c r="TZM72" s="481"/>
      <c r="TZN72" s="481"/>
      <c r="TZO72" s="481"/>
      <c r="TZP72" s="481"/>
      <c r="TZQ72" s="481"/>
      <c r="TZR72" s="481"/>
      <c r="TZS72" s="481"/>
      <c r="TZT72" s="481"/>
      <c r="TZU72" s="481"/>
      <c r="TZV72" s="481"/>
      <c r="TZW72" s="481"/>
      <c r="TZX72" s="481"/>
      <c r="TZY72" s="481"/>
      <c r="TZZ72" s="481"/>
      <c r="UAA72" s="481"/>
      <c r="UAB72" s="481"/>
      <c r="UAC72" s="481"/>
      <c r="UAD72" s="481"/>
      <c r="UAE72" s="481"/>
      <c r="UAF72" s="481"/>
      <c r="UAG72" s="481"/>
      <c r="UAH72" s="481"/>
      <c r="UAI72" s="481"/>
      <c r="UAJ72" s="481"/>
      <c r="UAK72" s="481"/>
      <c r="UAL72" s="481"/>
      <c r="UAM72" s="481"/>
      <c r="UAN72" s="481"/>
      <c r="UAO72" s="481"/>
      <c r="UAP72" s="481"/>
      <c r="UAQ72" s="481"/>
      <c r="UAR72" s="481"/>
      <c r="UAS72" s="481"/>
      <c r="UAT72" s="481"/>
      <c r="UAU72" s="481"/>
      <c r="UAV72" s="481"/>
      <c r="UAW72" s="481"/>
      <c r="UAX72" s="481"/>
      <c r="UAY72" s="481"/>
      <c r="UAZ72" s="481"/>
      <c r="UBA72" s="481"/>
      <c r="UBB72" s="481"/>
      <c r="UBC72" s="481"/>
      <c r="UBD72" s="481"/>
      <c r="UBE72" s="481"/>
      <c r="UBF72" s="481"/>
      <c r="UBG72" s="481"/>
      <c r="UBH72" s="481"/>
      <c r="UBI72" s="481"/>
      <c r="UBJ72" s="481"/>
      <c r="UBK72" s="481"/>
      <c r="UBL72" s="481"/>
      <c r="UBM72" s="481"/>
      <c r="UBN72" s="481"/>
      <c r="UBO72" s="481"/>
      <c r="UBP72" s="481"/>
      <c r="UBQ72" s="481"/>
      <c r="UBR72" s="481"/>
      <c r="UBS72" s="481"/>
      <c r="UBT72" s="481"/>
      <c r="UBU72" s="481"/>
      <c r="UBV72" s="481"/>
      <c r="UBW72" s="481"/>
      <c r="UBX72" s="481"/>
      <c r="UBY72" s="481"/>
      <c r="UBZ72" s="481"/>
      <c r="UCA72" s="481"/>
      <c r="UCB72" s="481"/>
      <c r="UCC72" s="481"/>
      <c r="UCD72" s="481"/>
      <c r="UCE72" s="481"/>
      <c r="UCF72" s="481"/>
      <c r="UCG72" s="481"/>
      <c r="UCH72" s="481"/>
      <c r="UCI72" s="481"/>
      <c r="UCJ72" s="481"/>
      <c r="UCK72" s="481"/>
      <c r="UCL72" s="481"/>
      <c r="UCM72" s="481"/>
      <c r="UCN72" s="481"/>
      <c r="UCO72" s="481"/>
      <c r="UCP72" s="481"/>
      <c r="UCQ72" s="481"/>
      <c r="UCR72" s="481"/>
      <c r="UCS72" s="481"/>
      <c r="UCT72" s="481"/>
      <c r="UCU72" s="481"/>
      <c r="UCV72" s="481"/>
      <c r="UCW72" s="481"/>
      <c r="UCX72" s="481"/>
      <c r="UCY72" s="481"/>
      <c r="UCZ72" s="481"/>
      <c r="UDA72" s="481"/>
      <c r="UDB72" s="481"/>
      <c r="UDC72" s="481"/>
      <c r="UDD72" s="481"/>
      <c r="UDE72" s="481"/>
      <c r="UDF72" s="481"/>
      <c r="UDG72" s="481"/>
      <c r="UDH72" s="481"/>
      <c r="UDI72" s="481"/>
      <c r="UDJ72" s="481"/>
      <c r="UDK72" s="481"/>
      <c r="UDL72" s="481"/>
      <c r="UDM72" s="481"/>
      <c r="UDN72" s="481"/>
      <c r="UDO72" s="481"/>
      <c r="UDP72" s="481"/>
      <c r="UDQ72" s="481"/>
      <c r="UDR72" s="481"/>
      <c r="UDS72" s="481"/>
      <c r="UDT72" s="481"/>
      <c r="UDU72" s="481"/>
      <c r="UDV72" s="481"/>
      <c r="UDW72" s="481"/>
      <c r="UDX72" s="481"/>
      <c r="UDY72" s="481"/>
      <c r="UDZ72" s="481"/>
      <c r="UEA72" s="481"/>
      <c r="UEB72" s="481"/>
      <c r="UEC72" s="481"/>
      <c r="UED72" s="481"/>
      <c r="UEE72" s="481"/>
      <c r="UEF72" s="481"/>
      <c r="UEG72" s="481"/>
      <c r="UEH72" s="481"/>
      <c r="UEI72" s="481"/>
      <c r="UEJ72" s="481"/>
      <c r="UEK72" s="481"/>
      <c r="UEL72" s="481"/>
      <c r="UEM72" s="481"/>
      <c r="UEN72" s="481"/>
      <c r="UEO72" s="481"/>
      <c r="UEP72" s="481"/>
      <c r="UEQ72" s="481"/>
      <c r="UER72" s="481"/>
      <c r="UES72" s="481"/>
      <c r="UET72" s="481"/>
      <c r="UEU72" s="481"/>
      <c r="UEV72" s="481"/>
      <c r="UEW72" s="481"/>
      <c r="UEX72" s="481"/>
      <c r="UEY72" s="481"/>
      <c r="UEZ72" s="481"/>
      <c r="UFA72" s="481"/>
      <c r="UFB72" s="481"/>
      <c r="UFC72" s="481"/>
      <c r="UFD72" s="481"/>
      <c r="UFE72" s="481"/>
      <c r="UFF72" s="481"/>
      <c r="UFG72" s="481"/>
      <c r="UFH72" s="481"/>
      <c r="UFI72" s="481"/>
      <c r="UFJ72" s="481"/>
      <c r="UFK72" s="481"/>
      <c r="UFL72" s="481"/>
      <c r="UFM72" s="481"/>
      <c r="UFN72" s="481"/>
      <c r="UFO72" s="481"/>
      <c r="UFP72" s="481"/>
      <c r="UFQ72" s="481"/>
      <c r="UFR72" s="481"/>
      <c r="UFS72" s="481"/>
      <c r="UFT72" s="481"/>
      <c r="UFU72" s="481"/>
      <c r="UFV72" s="481"/>
      <c r="UFW72" s="481"/>
      <c r="UFX72" s="481"/>
      <c r="UFY72" s="481"/>
      <c r="UFZ72" s="481"/>
      <c r="UGA72" s="481"/>
      <c r="UGB72" s="481"/>
      <c r="UGC72" s="481"/>
      <c r="UGD72" s="481"/>
      <c r="UGE72" s="481"/>
      <c r="UGF72" s="481"/>
      <c r="UGG72" s="481"/>
      <c r="UGH72" s="481"/>
      <c r="UGI72" s="481"/>
      <c r="UGJ72" s="481"/>
      <c r="UGK72" s="481"/>
      <c r="UGL72" s="481"/>
      <c r="UGM72" s="481"/>
      <c r="UGN72" s="481"/>
      <c r="UGO72" s="481"/>
      <c r="UGP72" s="481"/>
      <c r="UGQ72" s="481"/>
      <c r="UGR72" s="481"/>
      <c r="UGS72" s="481"/>
      <c r="UGT72" s="481"/>
      <c r="UGU72" s="481"/>
      <c r="UGV72" s="481"/>
      <c r="UGW72" s="481"/>
      <c r="UGX72" s="481"/>
      <c r="UGY72" s="481"/>
      <c r="UGZ72" s="481"/>
      <c r="UHA72" s="481"/>
      <c r="UHB72" s="481"/>
      <c r="UHC72" s="481"/>
      <c r="UHD72" s="481"/>
      <c r="UHE72" s="481"/>
      <c r="UHF72" s="481"/>
      <c r="UHG72" s="481"/>
      <c r="UHH72" s="481"/>
      <c r="UHI72" s="481"/>
      <c r="UHJ72" s="481"/>
      <c r="UHK72" s="481"/>
      <c r="UHL72" s="481"/>
      <c r="UHM72" s="481"/>
      <c r="UHN72" s="481"/>
      <c r="UHO72" s="481"/>
      <c r="UHP72" s="481"/>
      <c r="UHQ72" s="481"/>
      <c r="UHR72" s="481"/>
      <c r="UHS72" s="481"/>
      <c r="UHT72" s="481"/>
      <c r="UHU72" s="481"/>
      <c r="UHV72" s="481"/>
      <c r="UHW72" s="481"/>
      <c r="UHX72" s="481"/>
      <c r="UHY72" s="481"/>
      <c r="UHZ72" s="481"/>
      <c r="UIA72" s="481"/>
      <c r="UIB72" s="481"/>
      <c r="UIC72" s="481"/>
      <c r="UID72" s="481"/>
      <c r="UIE72" s="481"/>
      <c r="UIF72" s="481"/>
      <c r="UIG72" s="481"/>
      <c r="UIH72" s="481"/>
      <c r="UII72" s="481"/>
      <c r="UIJ72" s="481"/>
      <c r="UIK72" s="481"/>
      <c r="UIL72" s="481"/>
      <c r="UIM72" s="481"/>
      <c r="UIN72" s="481"/>
      <c r="UIO72" s="481"/>
      <c r="UIP72" s="481"/>
      <c r="UIQ72" s="481"/>
      <c r="UIR72" s="481"/>
      <c r="UIS72" s="481"/>
      <c r="UIT72" s="481"/>
      <c r="UIU72" s="481"/>
      <c r="UIV72" s="481"/>
      <c r="UIW72" s="481"/>
      <c r="UIX72" s="481"/>
      <c r="UIY72" s="481"/>
      <c r="UIZ72" s="481"/>
      <c r="UJA72" s="481"/>
      <c r="UJB72" s="481"/>
      <c r="UJC72" s="481"/>
      <c r="UJD72" s="481"/>
      <c r="UJE72" s="481"/>
      <c r="UJF72" s="481"/>
      <c r="UJG72" s="481"/>
      <c r="UJH72" s="481"/>
      <c r="UJI72" s="481"/>
      <c r="UJJ72" s="481"/>
      <c r="UJK72" s="481"/>
      <c r="UJL72" s="481"/>
      <c r="UJM72" s="481"/>
      <c r="UJN72" s="481"/>
      <c r="UJO72" s="481"/>
      <c r="UJP72" s="481"/>
      <c r="UJQ72" s="481"/>
      <c r="UJR72" s="481"/>
      <c r="UJS72" s="481"/>
      <c r="UJT72" s="481"/>
      <c r="UJU72" s="481"/>
      <c r="UJV72" s="481"/>
      <c r="UJW72" s="481"/>
      <c r="UJX72" s="481"/>
      <c r="UJY72" s="481"/>
      <c r="UJZ72" s="481"/>
      <c r="UKA72" s="481"/>
      <c r="UKB72" s="481"/>
      <c r="UKC72" s="481"/>
      <c r="UKD72" s="481"/>
      <c r="UKE72" s="481"/>
      <c r="UKF72" s="481"/>
      <c r="UKG72" s="481"/>
      <c r="UKH72" s="481"/>
      <c r="UKI72" s="481"/>
      <c r="UKJ72" s="481"/>
      <c r="UKK72" s="481"/>
      <c r="UKL72" s="481"/>
      <c r="UKM72" s="481"/>
      <c r="UKN72" s="481"/>
      <c r="UKO72" s="481"/>
      <c r="UKP72" s="481"/>
      <c r="UKQ72" s="481"/>
      <c r="UKR72" s="481"/>
      <c r="UKS72" s="481"/>
      <c r="UKT72" s="481"/>
      <c r="UKU72" s="481"/>
      <c r="UKV72" s="481"/>
      <c r="UKW72" s="481"/>
      <c r="UKX72" s="481"/>
      <c r="UKY72" s="481"/>
      <c r="UKZ72" s="481"/>
      <c r="ULA72" s="481"/>
      <c r="ULB72" s="481"/>
      <c r="ULC72" s="481"/>
      <c r="ULD72" s="481"/>
      <c r="ULE72" s="481"/>
      <c r="ULF72" s="481"/>
      <c r="ULG72" s="481"/>
      <c r="ULH72" s="481"/>
      <c r="ULI72" s="481"/>
      <c r="ULJ72" s="481"/>
      <c r="ULK72" s="481"/>
      <c r="ULL72" s="481"/>
      <c r="ULM72" s="481"/>
      <c r="ULN72" s="481"/>
      <c r="ULO72" s="481"/>
      <c r="ULP72" s="481"/>
      <c r="ULQ72" s="481"/>
      <c r="ULR72" s="481"/>
      <c r="ULS72" s="481"/>
      <c r="ULT72" s="481"/>
      <c r="ULU72" s="481"/>
      <c r="ULV72" s="481"/>
      <c r="ULW72" s="481"/>
      <c r="ULX72" s="481"/>
      <c r="ULY72" s="481"/>
      <c r="ULZ72" s="481"/>
      <c r="UMA72" s="481"/>
      <c r="UMB72" s="481"/>
      <c r="UMC72" s="481"/>
      <c r="UMD72" s="481"/>
      <c r="UME72" s="481"/>
      <c r="UMF72" s="481"/>
      <c r="UMG72" s="481"/>
      <c r="UMH72" s="481"/>
      <c r="UMI72" s="481"/>
      <c r="UMJ72" s="481"/>
      <c r="UMK72" s="481"/>
      <c r="UML72" s="481"/>
      <c r="UMM72" s="481"/>
      <c r="UMN72" s="481"/>
      <c r="UMO72" s="481"/>
      <c r="UMP72" s="481"/>
      <c r="UMQ72" s="481"/>
      <c r="UMR72" s="481"/>
      <c r="UMS72" s="481"/>
      <c r="UMT72" s="481"/>
      <c r="UMU72" s="481"/>
      <c r="UMV72" s="481"/>
      <c r="UMW72" s="481"/>
      <c r="UMX72" s="481"/>
      <c r="UMY72" s="481"/>
      <c r="UMZ72" s="481"/>
      <c r="UNA72" s="481"/>
      <c r="UNB72" s="481"/>
      <c r="UNC72" s="481"/>
      <c r="UND72" s="481"/>
      <c r="UNE72" s="481"/>
      <c r="UNF72" s="481"/>
      <c r="UNG72" s="481"/>
      <c r="UNH72" s="481"/>
      <c r="UNI72" s="481"/>
      <c r="UNJ72" s="481"/>
      <c r="UNK72" s="481"/>
      <c r="UNL72" s="481"/>
      <c r="UNM72" s="481"/>
      <c r="UNN72" s="481"/>
      <c r="UNO72" s="481"/>
      <c r="UNP72" s="481"/>
      <c r="UNQ72" s="481"/>
      <c r="UNR72" s="481"/>
      <c r="UNS72" s="481"/>
      <c r="UNT72" s="481"/>
      <c r="UNU72" s="481"/>
      <c r="UNV72" s="481"/>
      <c r="UNW72" s="481"/>
      <c r="UNX72" s="481"/>
      <c r="UNY72" s="481"/>
      <c r="UNZ72" s="481"/>
      <c r="UOA72" s="481"/>
      <c r="UOB72" s="481"/>
      <c r="UOC72" s="481"/>
      <c r="UOD72" s="481"/>
      <c r="UOE72" s="481"/>
      <c r="UOF72" s="481"/>
      <c r="UOG72" s="481"/>
      <c r="UOH72" s="481"/>
      <c r="UOI72" s="481"/>
      <c r="UOJ72" s="481"/>
      <c r="UOK72" s="481"/>
      <c r="UOL72" s="481"/>
      <c r="UOM72" s="481"/>
      <c r="UON72" s="481"/>
      <c r="UOO72" s="481"/>
      <c r="UOP72" s="481"/>
      <c r="UOQ72" s="481"/>
      <c r="UOR72" s="481"/>
      <c r="UOS72" s="481"/>
      <c r="UOT72" s="481"/>
      <c r="UOU72" s="481"/>
      <c r="UOV72" s="481"/>
      <c r="UOW72" s="481"/>
      <c r="UOX72" s="481"/>
      <c r="UOY72" s="481"/>
      <c r="UOZ72" s="481"/>
      <c r="UPA72" s="481"/>
      <c r="UPB72" s="481"/>
      <c r="UPC72" s="481"/>
      <c r="UPD72" s="481"/>
      <c r="UPE72" s="481"/>
      <c r="UPF72" s="481"/>
      <c r="UPG72" s="481"/>
      <c r="UPH72" s="481"/>
      <c r="UPI72" s="481"/>
      <c r="UPJ72" s="481"/>
      <c r="UPK72" s="481"/>
      <c r="UPL72" s="481"/>
      <c r="UPM72" s="481"/>
      <c r="UPN72" s="481"/>
      <c r="UPO72" s="481"/>
      <c r="UPP72" s="481"/>
      <c r="UPQ72" s="481"/>
      <c r="UPR72" s="481"/>
      <c r="UPS72" s="481"/>
      <c r="UPT72" s="481"/>
      <c r="UPU72" s="481"/>
      <c r="UPV72" s="481"/>
      <c r="UPW72" s="481"/>
      <c r="UPX72" s="481"/>
      <c r="UPY72" s="481"/>
      <c r="UPZ72" s="481"/>
      <c r="UQA72" s="481"/>
      <c r="UQB72" s="481"/>
      <c r="UQC72" s="481"/>
      <c r="UQD72" s="481"/>
      <c r="UQE72" s="481"/>
      <c r="UQF72" s="481"/>
      <c r="UQG72" s="481"/>
      <c r="UQH72" s="481"/>
      <c r="UQI72" s="481"/>
      <c r="UQJ72" s="481"/>
      <c r="UQK72" s="481"/>
      <c r="UQL72" s="481"/>
      <c r="UQM72" s="481"/>
      <c r="UQN72" s="481"/>
      <c r="UQO72" s="481"/>
      <c r="UQP72" s="481"/>
      <c r="UQQ72" s="481"/>
      <c r="UQR72" s="481"/>
      <c r="UQS72" s="481"/>
      <c r="UQT72" s="481"/>
      <c r="UQU72" s="481"/>
      <c r="UQV72" s="481"/>
      <c r="UQW72" s="481"/>
      <c r="UQX72" s="481"/>
      <c r="UQY72" s="481"/>
      <c r="UQZ72" s="481"/>
      <c r="URA72" s="481"/>
      <c r="URB72" s="481"/>
      <c r="URC72" s="481"/>
      <c r="URD72" s="481"/>
      <c r="URE72" s="481"/>
      <c r="URF72" s="481"/>
      <c r="URG72" s="481"/>
      <c r="URH72" s="481"/>
      <c r="URI72" s="481"/>
      <c r="URJ72" s="481"/>
      <c r="URK72" s="481"/>
      <c r="URL72" s="481"/>
      <c r="URM72" s="481"/>
      <c r="URN72" s="481"/>
      <c r="URO72" s="481"/>
      <c r="URP72" s="481"/>
      <c r="URQ72" s="481"/>
      <c r="URR72" s="481"/>
      <c r="URS72" s="481"/>
      <c r="URT72" s="481"/>
      <c r="URU72" s="481"/>
      <c r="URV72" s="481"/>
      <c r="URW72" s="481"/>
      <c r="URX72" s="481"/>
      <c r="URY72" s="481"/>
      <c r="URZ72" s="481"/>
      <c r="USA72" s="481"/>
      <c r="USB72" s="481"/>
      <c r="USC72" s="481"/>
      <c r="USD72" s="481"/>
      <c r="USE72" s="481"/>
      <c r="USF72" s="481"/>
      <c r="USG72" s="481"/>
      <c r="USH72" s="481"/>
      <c r="USI72" s="481"/>
      <c r="USJ72" s="481"/>
      <c r="USK72" s="481"/>
      <c r="USL72" s="481"/>
      <c r="USM72" s="481"/>
      <c r="USN72" s="481"/>
      <c r="USO72" s="481"/>
      <c r="USP72" s="481"/>
      <c r="USQ72" s="481"/>
      <c r="USR72" s="481"/>
      <c r="USS72" s="481"/>
      <c r="UST72" s="481"/>
      <c r="USU72" s="481"/>
      <c r="USV72" s="481"/>
      <c r="USW72" s="481"/>
      <c r="USX72" s="481"/>
      <c r="USY72" s="481"/>
      <c r="USZ72" s="481"/>
      <c r="UTA72" s="481"/>
      <c r="UTB72" s="481"/>
      <c r="UTC72" s="481"/>
      <c r="UTD72" s="481"/>
      <c r="UTE72" s="481"/>
      <c r="UTF72" s="481"/>
      <c r="UTG72" s="481"/>
      <c r="UTH72" s="481"/>
      <c r="UTI72" s="481"/>
      <c r="UTJ72" s="481"/>
      <c r="UTK72" s="481"/>
      <c r="UTL72" s="481"/>
      <c r="UTM72" s="481"/>
      <c r="UTN72" s="481"/>
      <c r="UTO72" s="481"/>
      <c r="UTP72" s="481"/>
      <c r="UTQ72" s="481"/>
      <c r="UTR72" s="481"/>
      <c r="UTS72" s="481"/>
      <c r="UTT72" s="481"/>
      <c r="UTU72" s="481"/>
      <c r="UTV72" s="481"/>
      <c r="UTW72" s="481"/>
      <c r="UTX72" s="481"/>
      <c r="UTY72" s="481"/>
      <c r="UTZ72" s="481"/>
      <c r="UUA72" s="481"/>
      <c r="UUB72" s="481"/>
      <c r="UUC72" s="481"/>
      <c r="UUD72" s="481"/>
      <c r="UUE72" s="481"/>
      <c r="UUF72" s="481"/>
      <c r="UUG72" s="481"/>
      <c r="UUH72" s="481"/>
      <c r="UUI72" s="481"/>
      <c r="UUJ72" s="481"/>
      <c r="UUK72" s="481"/>
      <c r="UUL72" s="481"/>
      <c r="UUM72" s="481"/>
      <c r="UUN72" s="481"/>
      <c r="UUO72" s="481"/>
      <c r="UUP72" s="481"/>
      <c r="UUQ72" s="481"/>
      <c r="UUR72" s="481"/>
      <c r="UUS72" s="481"/>
      <c r="UUT72" s="481"/>
      <c r="UUU72" s="481"/>
      <c r="UUV72" s="481"/>
      <c r="UUW72" s="481"/>
      <c r="UUX72" s="481"/>
      <c r="UUY72" s="481"/>
      <c r="UUZ72" s="481"/>
      <c r="UVA72" s="481"/>
      <c r="UVB72" s="481"/>
      <c r="UVC72" s="481"/>
      <c r="UVD72" s="481"/>
      <c r="UVE72" s="481"/>
      <c r="UVF72" s="481"/>
      <c r="UVG72" s="481"/>
      <c r="UVH72" s="481"/>
      <c r="UVI72" s="481"/>
      <c r="UVJ72" s="481"/>
      <c r="UVK72" s="481"/>
      <c r="UVL72" s="481"/>
      <c r="UVM72" s="481"/>
      <c r="UVN72" s="481"/>
      <c r="UVO72" s="481"/>
      <c r="UVP72" s="481"/>
      <c r="UVQ72" s="481"/>
      <c r="UVR72" s="481"/>
      <c r="UVS72" s="481"/>
      <c r="UVT72" s="481"/>
      <c r="UVU72" s="481"/>
      <c r="UVV72" s="481"/>
      <c r="UVW72" s="481"/>
      <c r="UVX72" s="481"/>
      <c r="UVY72" s="481"/>
      <c r="UVZ72" s="481"/>
      <c r="UWA72" s="481"/>
      <c r="UWB72" s="481"/>
      <c r="UWC72" s="481"/>
      <c r="UWD72" s="481"/>
      <c r="UWE72" s="481"/>
      <c r="UWF72" s="481"/>
      <c r="UWG72" s="481"/>
      <c r="UWH72" s="481"/>
      <c r="UWI72" s="481"/>
      <c r="UWJ72" s="481"/>
      <c r="UWK72" s="481"/>
      <c r="UWL72" s="481"/>
      <c r="UWM72" s="481"/>
      <c r="UWN72" s="481"/>
      <c r="UWO72" s="481"/>
      <c r="UWP72" s="481"/>
      <c r="UWQ72" s="481"/>
      <c r="UWR72" s="481"/>
      <c r="UWS72" s="481"/>
      <c r="UWT72" s="481"/>
      <c r="UWU72" s="481"/>
      <c r="UWV72" s="481"/>
      <c r="UWW72" s="481"/>
      <c r="UWX72" s="481"/>
      <c r="UWY72" s="481"/>
      <c r="UWZ72" s="481"/>
      <c r="UXA72" s="481"/>
      <c r="UXB72" s="481"/>
      <c r="UXC72" s="481"/>
      <c r="UXD72" s="481"/>
      <c r="UXE72" s="481"/>
      <c r="UXF72" s="481"/>
      <c r="UXG72" s="481"/>
      <c r="UXH72" s="481"/>
      <c r="UXI72" s="481"/>
      <c r="UXJ72" s="481"/>
      <c r="UXK72" s="481"/>
      <c r="UXL72" s="481"/>
      <c r="UXM72" s="481"/>
      <c r="UXN72" s="481"/>
      <c r="UXO72" s="481"/>
      <c r="UXP72" s="481"/>
      <c r="UXQ72" s="481"/>
      <c r="UXR72" s="481"/>
      <c r="UXS72" s="481"/>
      <c r="UXT72" s="481"/>
      <c r="UXU72" s="481"/>
      <c r="UXV72" s="481"/>
      <c r="UXW72" s="481"/>
      <c r="UXX72" s="481"/>
      <c r="UXY72" s="481"/>
      <c r="UXZ72" s="481"/>
      <c r="UYA72" s="481"/>
      <c r="UYB72" s="481"/>
      <c r="UYC72" s="481"/>
      <c r="UYD72" s="481"/>
      <c r="UYE72" s="481"/>
      <c r="UYF72" s="481"/>
      <c r="UYG72" s="481"/>
      <c r="UYH72" s="481"/>
      <c r="UYI72" s="481"/>
      <c r="UYJ72" s="481"/>
      <c r="UYK72" s="481"/>
      <c r="UYL72" s="481"/>
      <c r="UYM72" s="481"/>
      <c r="UYN72" s="481"/>
      <c r="UYO72" s="481"/>
      <c r="UYP72" s="481"/>
      <c r="UYQ72" s="481"/>
      <c r="UYR72" s="481"/>
      <c r="UYS72" s="481"/>
      <c r="UYT72" s="481"/>
      <c r="UYU72" s="481"/>
      <c r="UYV72" s="481"/>
      <c r="UYW72" s="481"/>
      <c r="UYX72" s="481"/>
      <c r="UYY72" s="481"/>
      <c r="UYZ72" s="481"/>
      <c r="UZA72" s="481"/>
      <c r="UZB72" s="481"/>
      <c r="UZC72" s="481"/>
      <c r="UZD72" s="481"/>
      <c r="UZE72" s="481"/>
      <c r="UZF72" s="481"/>
      <c r="UZG72" s="481"/>
      <c r="UZH72" s="481"/>
      <c r="UZI72" s="481"/>
      <c r="UZJ72" s="481"/>
      <c r="UZK72" s="481"/>
      <c r="UZL72" s="481"/>
      <c r="UZM72" s="481"/>
      <c r="UZN72" s="481"/>
      <c r="UZO72" s="481"/>
      <c r="UZP72" s="481"/>
      <c r="UZQ72" s="481"/>
      <c r="UZR72" s="481"/>
      <c r="UZS72" s="481"/>
      <c r="UZT72" s="481"/>
      <c r="UZU72" s="481"/>
      <c r="UZV72" s="481"/>
      <c r="UZW72" s="481"/>
      <c r="UZX72" s="481"/>
      <c r="UZY72" s="481"/>
      <c r="UZZ72" s="481"/>
      <c r="VAA72" s="481"/>
      <c r="VAB72" s="481"/>
      <c r="VAC72" s="481"/>
      <c r="VAD72" s="481"/>
      <c r="VAE72" s="481"/>
      <c r="VAF72" s="481"/>
      <c r="VAG72" s="481"/>
      <c r="VAH72" s="481"/>
      <c r="VAI72" s="481"/>
      <c r="VAJ72" s="481"/>
      <c r="VAK72" s="481"/>
      <c r="VAL72" s="481"/>
      <c r="VAM72" s="481"/>
      <c r="VAN72" s="481"/>
      <c r="VAO72" s="481"/>
      <c r="VAP72" s="481"/>
      <c r="VAQ72" s="481"/>
      <c r="VAR72" s="481"/>
      <c r="VAS72" s="481"/>
      <c r="VAT72" s="481"/>
      <c r="VAU72" s="481"/>
      <c r="VAV72" s="481"/>
      <c r="VAW72" s="481"/>
      <c r="VAX72" s="481"/>
      <c r="VAY72" s="481"/>
      <c r="VAZ72" s="481"/>
      <c r="VBA72" s="481"/>
      <c r="VBB72" s="481"/>
      <c r="VBC72" s="481"/>
      <c r="VBD72" s="481"/>
      <c r="VBE72" s="481"/>
      <c r="VBF72" s="481"/>
      <c r="VBG72" s="481"/>
      <c r="VBH72" s="481"/>
      <c r="VBI72" s="481"/>
      <c r="VBJ72" s="481"/>
      <c r="VBK72" s="481"/>
      <c r="VBL72" s="481"/>
      <c r="VBM72" s="481"/>
      <c r="VBN72" s="481"/>
      <c r="VBO72" s="481"/>
      <c r="VBP72" s="481"/>
      <c r="VBQ72" s="481"/>
      <c r="VBR72" s="481"/>
      <c r="VBS72" s="481"/>
      <c r="VBT72" s="481"/>
      <c r="VBU72" s="481"/>
      <c r="VBV72" s="481"/>
      <c r="VBW72" s="481"/>
      <c r="VBX72" s="481"/>
      <c r="VBY72" s="481"/>
      <c r="VBZ72" s="481"/>
      <c r="VCA72" s="481"/>
      <c r="VCB72" s="481"/>
      <c r="VCC72" s="481"/>
      <c r="VCD72" s="481"/>
      <c r="VCE72" s="481"/>
      <c r="VCF72" s="481"/>
      <c r="VCG72" s="481"/>
      <c r="VCH72" s="481"/>
      <c r="VCI72" s="481"/>
      <c r="VCJ72" s="481"/>
      <c r="VCK72" s="481"/>
      <c r="VCL72" s="481"/>
      <c r="VCM72" s="481"/>
      <c r="VCN72" s="481"/>
      <c r="VCO72" s="481"/>
      <c r="VCP72" s="481"/>
      <c r="VCQ72" s="481"/>
      <c r="VCR72" s="481"/>
      <c r="VCS72" s="481"/>
      <c r="VCT72" s="481"/>
      <c r="VCU72" s="481"/>
      <c r="VCV72" s="481"/>
      <c r="VCW72" s="481"/>
      <c r="VCX72" s="481"/>
      <c r="VCY72" s="481"/>
      <c r="VCZ72" s="481"/>
      <c r="VDA72" s="481"/>
      <c r="VDB72" s="481"/>
      <c r="VDC72" s="481"/>
      <c r="VDD72" s="481"/>
      <c r="VDE72" s="481"/>
      <c r="VDF72" s="481"/>
      <c r="VDG72" s="481"/>
      <c r="VDH72" s="481"/>
      <c r="VDI72" s="481"/>
      <c r="VDJ72" s="481"/>
      <c r="VDK72" s="481"/>
      <c r="VDL72" s="481"/>
      <c r="VDM72" s="481"/>
      <c r="VDN72" s="481"/>
      <c r="VDO72" s="481"/>
      <c r="VDP72" s="481"/>
      <c r="VDQ72" s="481"/>
      <c r="VDR72" s="481"/>
      <c r="VDS72" s="481"/>
      <c r="VDT72" s="481"/>
      <c r="VDU72" s="481"/>
      <c r="VDV72" s="481"/>
      <c r="VDW72" s="481"/>
      <c r="VDX72" s="481"/>
      <c r="VDY72" s="481"/>
      <c r="VDZ72" s="481"/>
      <c r="VEA72" s="481"/>
      <c r="VEB72" s="481"/>
      <c r="VEC72" s="481"/>
      <c r="VED72" s="481"/>
      <c r="VEE72" s="481"/>
      <c r="VEF72" s="481"/>
      <c r="VEG72" s="481"/>
      <c r="VEH72" s="481"/>
      <c r="VEI72" s="481"/>
      <c r="VEJ72" s="481"/>
      <c r="VEK72" s="481"/>
      <c r="VEL72" s="481"/>
      <c r="VEM72" s="481"/>
      <c r="VEN72" s="481"/>
      <c r="VEO72" s="481"/>
      <c r="VEP72" s="481"/>
      <c r="VEQ72" s="481"/>
      <c r="VER72" s="481"/>
      <c r="VES72" s="481"/>
      <c r="VET72" s="481"/>
      <c r="VEU72" s="481"/>
      <c r="VEV72" s="481"/>
      <c r="VEW72" s="481"/>
      <c r="VEX72" s="481"/>
      <c r="VEY72" s="481"/>
      <c r="VEZ72" s="481"/>
      <c r="VFA72" s="481"/>
      <c r="VFB72" s="481"/>
      <c r="VFC72" s="481"/>
      <c r="VFD72" s="481"/>
      <c r="VFE72" s="481"/>
      <c r="VFF72" s="481"/>
      <c r="VFG72" s="481"/>
      <c r="VFH72" s="481"/>
      <c r="VFI72" s="481"/>
      <c r="VFJ72" s="481"/>
      <c r="VFK72" s="481"/>
      <c r="VFL72" s="481"/>
      <c r="VFM72" s="481"/>
      <c r="VFN72" s="481"/>
      <c r="VFO72" s="481"/>
      <c r="VFP72" s="481"/>
      <c r="VFQ72" s="481"/>
      <c r="VFR72" s="481"/>
      <c r="VFS72" s="481"/>
      <c r="VFT72" s="481"/>
      <c r="VFU72" s="481"/>
      <c r="VFV72" s="481"/>
      <c r="VFW72" s="481"/>
      <c r="VFX72" s="481"/>
      <c r="VFY72" s="481"/>
      <c r="VFZ72" s="481"/>
      <c r="VGA72" s="481"/>
      <c r="VGB72" s="481"/>
      <c r="VGC72" s="481"/>
      <c r="VGD72" s="481"/>
      <c r="VGE72" s="481"/>
      <c r="VGF72" s="481"/>
      <c r="VGG72" s="481"/>
      <c r="VGH72" s="481"/>
      <c r="VGI72" s="481"/>
      <c r="VGJ72" s="481"/>
      <c r="VGK72" s="481"/>
      <c r="VGL72" s="481"/>
      <c r="VGM72" s="481"/>
      <c r="VGN72" s="481"/>
      <c r="VGO72" s="481"/>
      <c r="VGP72" s="481"/>
      <c r="VGQ72" s="481"/>
      <c r="VGR72" s="481"/>
      <c r="VGS72" s="481"/>
      <c r="VGT72" s="481"/>
      <c r="VGU72" s="481"/>
      <c r="VGV72" s="481"/>
      <c r="VGW72" s="481"/>
      <c r="VGX72" s="481"/>
      <c r="VGY72" s="481"/>
      <c r="VGZ72" s="481"/>
      <c r="VHA72" s="481"/>
      <c r="VHB72" s="481"/>
      <c r="VHC72" s="481"/>
      <c r="VHD72" s="481"/>
      <c r="VHE72" s="481"/>
      <c r="VHF72" s="481"/>
      <c r="VHG72" s="481"/>
      <c r="VHH72" s="481"/>
      <c r="VHI72" s="481"/>
      <c r="VHJ72" s="481"/>
      <c r="VHK72" s="481"/>
      <c r="VHL72" s="481"/>
      <c r="VHM72" s="481"/>
      <c r="VHN72" s="481"/>
      <c r="VHO72" s="481"/>
      <c r="VHP72" s="481"/>
      <c r="VHQ72" s="481"/>
      <c r="VHR72" s="481"/>
      <c r="VHS72" s="481"/>
      <c r="VHT72" s="481"/>
      <c r="VHU72" s="481"/>
      <c r="VHV72" s="481"/>
      <c r="VHW72" s="481"/>
      <c r="VHX72" s="481"/>
      <c r="VHY72" s="481"/>
      <c r="VHZ72" s="481"/>
      <c r="VIA72" s="481"/>
      <c r="VIB72" s="481"/>
      <c r="VIC72" s="481"/>
      <c r="VID72" s="481"/>
      <c r="VIE72" s="481"/>
      <c r="VIF72" s="481"/>
      <c r="VIG72" s="481"/>
      <c r="VIH72" s="481"/>
      <c r="VII72" s="481"/>
      <c r="VIJ72" s="481"/>
      <c r="VIK72" s="481"/>
      <c r="VIL72" s="481"/>
      <c r="VIM72" s="481"/>
      <c r="VIN72" s="481"/>
      <c r="VIO72" s="481"/>
      <c r="VIP72" s="481"/>
      <c r="VIQ72" s="481"/>
      <c r="VIR72" s="481"/>
      <c r="VIS72" s="481"/>
      <c r="VIT72" s="481"/>
      <c r="VIU72" s="481"/>
      <c r="VIV72" s="481"/>
      <c r="VIW72" s="481"/>
      <c r="VIX72" s="481"/>
      <c r="VIY72" s="481"/>
      <c r="VIZ72" s="481"/>
      <c r="VJA72" s="481"/>
      <c r="VJB72" s="481"/>
      <c r="VJC72" s="481"/>
      <c r="VJD72" s="481"/>
      <c r="VJE72" s="481"/>
      <c r="VJF72" s="481"/>
      <c r="VJG72" s="481"/>
      <c r="VJH72" s="481"/>
      <c r="VJI72" s="481"/>
      <c r="VJJ72" s="481"/>
      <c r="VJK72" s="481"/>
      <c r="VJL72" s="481"/>
      <c r="VJM72" s="481"/>
      <c r="VJN72" s="481"/>
      <c r="VJO72" s="481"/>
      <c r="VJP72" s="481"/>
      <c r="VJQ72" s="481"/>
      <c r="VJR72" s="481"/>
      <c r="VJS72" s="481"/>
      <c r="VJT72" s="481"/>
      <c r="VJU72" s="481"/>
      <c r="VJV72" s="481"/>
      <c r="VJW72" s="481"/>
      <c r="VJX72" s="481"/>
      <c r="VJY72" s="481"/>
      <c r="VJZ72" s="481"/>
      <c r="VKA72" s="481"/>
      <c r="VKB72" s="481"/>
      <c r="VKC72" s="481"/>
      <c r="VKD72" s="481"/>
      <c r="VKE72" s="481"/>
      <c r="VKF72" s="481"/>
      <c r="VKG72" s="481"/>
      <c r="VKH72" s="481"/>
      <c r="VKI72" s="481"/>
      <c r="VKJ72" s="481"/>
      <c r="VKK72" s="481"/>
      <c r="VKL72" s="481"/>
      <c r="VKM72" s="481"/>
      <c r="VKN72" s="481"/>
      <c r="VKO72" s="481"/>
      <c r="VKP72" s="481"/>
      <c r="VKQ72" s="481"/>
      <c r="VKR72" s="481"/>
      <c r="VKS72" s="481"/>
      <c r="VKT72" s="481"/>
      <c r="VKU72" s="481"/>
      <c r="VKV72" s="481"/>
      <c r="VKW72" s="481"/>
      <c r="VKX72" s="481"/>
      <c r="VKY72" s="481"/>
      <c r="VKZ72" s="481"/>
      <c r="VLA72" s="481"/>
      <c r="VLB72" s="481"/>
      <c r="VLC72" s="481"/>
      <c r="VLD72" s="481"/>
      <c r="VLE72" s="481"/>
      <c r="VLF72" s="481"/>
      <c r="VLG72" s="481"/>
      <c r="VLH72" s="481"/>
      <c r="VLI72" s="481"/>
      <c r="VLJ72" s="481"/>
      <c r="VLK72" s="481"/>
      <c r="VLL72" s="481"/>
      <c r="VLM72" s="481"/>
      <c r="VLN72" s="481"/>
      <c r="VLO72" s="481"/>
      <c r="VLP72" s="481"/>
      <c r="VLQ72" s="481"/>
      <c r="VLR72" s="481"/>
      <c r="VLS72" s="481"/>
      <c r="VLT72" s="481"/>
      <c r="VLU72" s="481"/>
      <c r="VLV72" s="481"/>
      <c r="VLW72" s="481"/>
      <c r="VLX72" s="481"/>
      <c r="VLY72" s="481"/>
      <c r="VLZ72" s="481"/>
      <c r="VMA72" s="481"/>
      <c r="VMB72" s="481"/>
      <c r="VMC72" s="481"/>
      <c r="VMD72" s="481"/>
      <c r="VME72" s="481"/>
      <c r="VMF72" s="481"/>
      <c r="VMG72" s="481"/>
      <c r="VMH72" s="481"/>
      <c r="VMI72" s="481"/>
      <c r="VMJ72" s="481"/>
      <c r="VMK72" s="481"/>
      <c r="VML72" s="481"/>
      <c r="VMM72" s="481"/>
      <c r="VMN72" s="481"/>
      <c r="VMO72" s="481"/>
      <c r="VMP72" s="481"/>
      <c r="VMQ72" s="481"/>
      <c r="VMR72" s="481"/>
      <c r="VMS72" s="481"/>
      <c r="VMT72" s="481"/>
      <c r="VMU72" s="481"/>
      <c r="VMV72" s="481"/>
      <c r="VMW72" s="481"/>
      <c r="VMX72" s="481"/>
      <c r="VMY72" s="481"/>
      <c r="VMZ72" s="481"/>
      <c r="VNA72" s="481"/>
      <c r="VNB72" s="481"/>
      <c r="VNC72" s="481"/>
      <c r="VND72" s="481"/>
      <c r="VNE72" s="481"/>
      <c r="VNF72" s="481"/>
      <c r="VNG72" s="481"/>
      <c r="VNH72" s="481"/>
      <c r="VNI72" s="481"/>
      <c r="VNJ72" s="481"/>
      <c r="VNK72" s="481"/>
      <c r="VNL72" s="481"/>
      <c r="VNM72" s="481"/>
      <c r="VNN72" s="481"/>
      <c r="VNO72" s="481"/>
      <c r="VNP72" s="481"/>
      <c r="VNQ72" s="481"/>
      <c r="VNR72" s="481"/>
      <c r="VNS72" s="481"/>
      <c r="VNT72" s="481"/>
      <c r="VNU72" s="481"/>
      <c r="VNV72" s="481"/>
      <c r="VNW72" s="481"/>
      <c r="VNX72" s="481"/>
      <c r="VNY72" s="481"/>
      <c r="VNZ72" s="481"/>
      <c r="VOA72" s="481"/>
      <c r="VOB72" s="481"/>
      <c r="VOC72" s="481"/>
      <c r="VOD72" s="481"/>
      <c r="VOE72" s="481"/>
      <c r="VOF72" s="481"/>
      <c r="VOG72" s="481"/>
      <c r="VOH72" s="481"/>
      <c r="VOI72" s="481"/>
      <c r="VOJ72" s="481"/>
      <c r="VOK72" s="481"/>
      <c r="VOL72" s="481"/>
      <c r="VOM72" s="481"/>
      <c r="VON72" s="481"/>
      <c r="VOO72" s="481"/>
      <c r="VOP72" s="481"/>
      <c r="VOQ72" s="481"/>
      <c r="VOR72" s="481"/>
      <c r="VOS72" s="481"/>
      <c r="VOT72" s="481"/>
      <c r="VOU72" s="481"/>
      <c r="VOV72" s="481"/>
      <c r="VOW72" s="481"/>
      <c r="VOX72" s="481"/>
      <c r="VOY72" s="481"/>
      <c r="VOZ72" s="481"/>
      <c r="VPA72" s="481"/>
      <c r="VPB72" s="481"/>
      <c r="VPC72" s="481"/>
      <c r="VPD72" s="481"/>
      <c r="VPE72" s="481"/>
      <c r="VPF72" s="481"/>
      <c r="VPG72" s="481"/>
      <c r="VPH72" s="481"/>
      <c r="VPI72" s="481"/>
      <c r="VPJ72" s="481"/>
      <c r="VPK72" s="481"/>
      <c r="VPL72" s="481"/>
      <c r="VPM72" s="481"/>
      <c r="VPN72" s="481"/>
      <c r="VPO72" s="481"/>
      <c r="VPP72" s="481"/>
      <c r="VPQ72" s="481"/>
      <c r="VPR72" s="481"/>
      <c r="VPS72" s="481"/>
      <c r="VPT72" s="481"/>
      <c r="VPU72" s="481"/>
      <c r="VPV72" s="481"/>
      <c r="VPW72" s="481"/>
      <c r="VPX72" s="481"/>
      <c r="VPY72" s="481"/>
      <c r="VPZ72" s="481"/>
      <c r="VQA72" s="481"/>
      <c r="VQB72" s="481"/>
      <c r="VQC72" s="481"/>
      <c r="VQD72" s="481"/>
      <c r="VQE72" s="481"/>
      <c r="VQF72" s="481"/>
      <c r="VQG72" s="481"/>
      <c r="VQH72" s="481"/>
      <c r="VQI72" s="481"/>
      <c r="VQJ72" s="481"/>
      <c r="VQK72" s="481"/>
      <c r="VQL72" s="481"/>
      <c r="VQM72" s="481"/>
      <c r="VQN72" s="481"/>
      <c r="VQO72" s="481"/>
      <c r="VQP72" s="481"/>
      <c r="VQQ72" s="481"/>
      <c r="VQR72" s="481"/>
      <c r="VQS72" s="481"/>
      <c r="VQT72" s="481"/>
      <c r="VQU72" s="481"/>
      <c r="VQV72" s="481"/>
      <c r="VQW72" s="481"/>
      <c r="VQX72" s="481"/>
      <c r="VQY72" s="481"/>
      <c r="VQZ72" s="481"/>
      <c r="VRA72" s="481"/>
      <c r="VRB72" s="481"/>
      <c r="VRC72" s="481"/>
      <c r="VRD72" s="481"/>
      <c r="VRE72" s="481"/>
      <c r="VRF72" s="481"/>
      <c r="VRG72" s="481"/>
      <c r="VRH72" s="481"/>
      <c r="VRI72" s="481"/>
      <c r="VRJ72" s="481"/>
      <c r="VRK72" s="481"/>
      <c r="VRL72" s="481"/>
      <c r="VRM72" s="481"/>
      <c r="VRN72" s="481"/>
      <c r="VRO72" s="481"/>
      <c r="VRP72" s="481"/>
      <c r="VRQ72" s="481"/>
      <c r="VRR72" s="481"/>
      <c r="VRS72" s="481"/>
      <c r="VRT72" s="481"/>
      <c r="VRU72" s="481"/>
      <c r="VRV72" s="481"/>
      <c r="VRW72" s="481"/>
      <c r="VRX72" s="481"/>
      <c r="VRY72" s="481"/>
      <c r="VRZ72" s="481"/>
      <c r="VSA72" s="481"/>
      <c r="VSB72" s="481"/>
      <c r="VSC72" s="481"/>
      <c r="VSD72" s="481"/>
      <c r="VSE72" s="481"/>
      <c r="VSF72" s="481"/>
      <c r="VSG72" s="481"/>
      <c r="VSH72" s="481"/>
      <c r="VSI72" s="481"/>
      <c r="VSJ72" s="481"/>
      <c r="VSK72" s="481"/>
      <c r="VSL72" s="481"/>
      <c r="VSM72" s="481"/>
      <c r="VSN72" s="481"/>
      <c r="VSO72" s="481"/>
      <c r="VSP72" s="481"/>
      <c r="VSQ72" s="481"/>
      <c r="VSR72" s="481"/>
      <c r="VSS72" s="481"/>
      <c r="VST72" s="481"/>
      <c r="VSU72" s="481"/>
      <c r="VSV72" s="481"/>
      <c r="VSW72" s="481"/>
      <c r="VSX72" s="481"/>
      <c r="VSY72" s="481"/>
      <c r="VSZ72" s="481"/>
      <c r="VTA72" s="481"/>
      <c r="VTB72" s="481"/>
      <c r="VTC72" s="481"/>
      <c r="VTD72" s="481"/>
      <c r="VTE72" s="481"/>
      <c r="VTF72" s="481"/>
      <c r="VTG72" s="481"/>
      <c r="VTH72" s="481"/>
      <c r="VTI72" s="481"/>
      <c r="VTJ72" s="481"/>
      <c r="VTK72" s="481"/>
      <c r="VTL72" s="481"/>
      <c r="VTM72" s="481"/>
      <c r="VTN72" s="481"/>
      <c r="VTO72" s="481"/>
      <c r="VTP72" s="481"/>
      <c r="VTQ72" s="481"/>
      <c r="VTR72" s="481"/>
      <c r="VTS72" s="481"/>
      <c r="VTT72" s="481"/>
      <c r="VTU72" s="481"/>
      <c r="VTV72" s="481"/>
      <c r="VTW72" s="481"/>
      <c r="VTX72" s="481"/>
      <c r="VTY72" s="481"/>
      <c r="VTZ72" s="481"/>
      <c r="VUA72" s="481"/>
      <c r="VUB72" s="481"/>
      <c r="VUC72" s="481"/>
      <c r="VUD72" s="481"/>
      <c r="VUE72" s="481"/>
      <c r="VUF72" s="481"/>
      <c r="VUG72" s="481"/>
      <c r="VUH72" s="481"/>
      <c r="VUI72" s="481"/>
      <c r="VUJ72" s="481"/>
      <c r="VUK72" s="481"/>
      <c r="VUL72" s="481"/>
      <c r="VUM72" s="481"/>
      <c r="VUN72" s="481"/>
      <c r="VUO72" s="481"/>
      <c r="VUP72" s="481"/>
      <c r="VUQ72" s="481"/>
      <c r="VUR72" s="481"/>
      <c r="VUS72" s="481"/>
      <c r="VUT72" s="481"/>
      <c r="VUU72" s="481"/>
      <c r="VUV72" s="481"/>
      <c r="VUW72" s="481"/>
      <c r="VUX72" s="481"/>
      <c r="VUY72" s="481"/>
      <c r="VUZ72" s="481"/>
      <c r="VVA72" s="481"/>
      <c r="VVB72" s="481"/>
      <c r="VVC72" s="481"/>
      <c r="VVD72" s="481"/>
      <c r="VVE72" s="481"/>
      <c r="VVF72" s="481"/>
      <c r="VVG72" s="481"/>
      <c r="VVH72" s="481"/>
      <c r="VVI72" s="481"/>
      <c r="VVJ72" s="481"/>
      <c r="VVK72" s="481"/>
      <c r="VVL72" s="481"/>
      <c r="VVM72" s="481"/>
      <c r="VVN72" s="481"/>
      <c r="VVO72" s="481"/>
      <c r="VVP72" s="481"/>
      <c r="VVQ72" s="481"/>
      <c r="VVR72" s="481"/>
      <c r="VVS72" s="481"/>
      <c r="VVT72" s="481"/>
      <c r="VVU72" s="481"/>
      <c r="VVV72" s="481"/>
      <c r="VVW72" s="481"/>
      <c r="VVX72" s="481"/>
      <c r="VVY72" s="481"/>
      <c r="VVZ72" s="481"/>
      <c r="VWA72" s="481"/>
      <c r="VWB72" s="481"/>
      <c r="VWC72" s="481"/>
      <c r="VWD72" s="481"/>
      <c r="VWE72" s="481"/>
      <c r="VWF72" s="481"/>
      <c r="VWG72" s="481"/>
      <c r="VWH72" s="481"/>
      <c r="VWI72" s="481"/>
      <c r="VWJ72" s="481"/>
      <c r="VWK72" s="481"/>
      <c r="VWL72" s="481"/>
      <c r="VWM72" s="481"/>
      <c r="VWN72" s="481"/>
      <c r="VWO72" s="481"/>
      <c r="VWP72" s="481"/>
      <c r="VWQ72" s="481"/>
      <c r="VWR72" s="481"/>
      <c r="VWS72" s="481"/>
      <c r="VWT72" s="481"/>
      <c r="VWU72" s="481"/>
      <c r="VWV72" s="481"/>
      <c r="VWW72" s="481"/>
      <c r="VWX72" s="481"/>
      <c r="VWY72" s="481"/>
      <c r="VWZ72" s="481"/>
      <c r="VXA72" s="481"/>
      <c r="VXB72" s="481"/>
      <c r="VXC72" s="481"/>
      <c r="VXD72" s="481"/>
      <c r="VXE72" s="481"/>
      <c r="VXF72" s="481"/>
      <c r="VXG72" s="481"/>
      <c r="VXH72" s="481"/>
      <c r="VXI72" s="481"/>
      <c r="VXJ72" s="481"/>
      <c r="VXK72" s="481"/>
      <c r="VXL72" s="481"/>
      <c r="VXM72" s="481"/>
      <c r="VXN72" s="481"/>
      <c r="VXO72" s="481"/>
      <c r="VXP72" s="481"/>
      <c r="VXQ72" s="481"/>
      <c r="VXR72" s="481"/>
      <c r="VXS72" s="481"/>
      <c r="VXT72" s="481"/>
      <c r="VXU72" s="481"/>
      <c r="VXV72" s="481"/>
      <c r="VXW72" s="481"/>
      <c r="VXX72" s="481"/>
      <c r="VXY72" s="481"/>
      <c r="VXZ72" s="481"/>
      <c r="VYA72" s="481"/>
      <c r="VYB72" s="481"/>
      <c r="VYC72" s="481"/>
      <c r="VYD72" s="481"/>
      <c r="VYE72" s="481"/>
      <c r="VYF72" s="481"/>
      <c r="VYG72" s="481"/>
      <c r="VYH72" s="481"/>
      <c r="VYI72" s="481"/>
      <c r="VYJ72" s="481"/>
      <c r="VYK72" s="481"/>
      <c r="VYL72" s="481"/>
      <c r="VYM72" s="481"/>
      <c r="VYN72" s="481"/>
      <c r="VYO72" s="481"/>
      <c r="VYP72" s="481"/>
      <c r="VYQ72" s="481"/>
      <c r="VYR72" s="481"/>
      <c r="VYS72" s="481"/>
      <c r="VYT72" s="481"/>
      <c r="VYU72" s="481"/>
      <c r="VYV72" s="481"/>
      <c r="VYW72" s="481"/>
      <c r="VYX72" s="481"/>
      <c r="VYY72" s="481"/>
      <c r="VYZ72" s="481"/>
      <c r="VZA72" s="481"/>
      <c r="VZB72" s="481"/>
      <c r="VZC72" s="481"/>
      <c r="VZD72" s="481"/>
      <c r="VZE72" s="481"/>
      <c r="VZF72" s="481"/>
      <c r="VZG72" s="481"/>
      <c r="VZH72" s="481"/>
      <c r="VZI72" s="481"/>
      <c r="VZJ72" s="481"/>
      <c r="VZK72" s="481"/>
      <c r="VZL72" s="481"/>
      <c r="VZM72" s="481"/>
      <c r="VZN72" s="481"/>
      <c r="VZO72" s="481"/>
      <c r="VZP72" s="481"/>
      <c r="VZQ72" s="481"/>
      <c r="VZR72" s="481"/>
      <c r="VZS72" s="481"/>
      <c r="VZT72" s="481"/>
      <c r="VZU72" s="481"/>
      <c r="VZV72" s="481"/>
      <c r="VZW72" s="481"/>
      <c r="VZX72" s="481"/>
      <c r="VZY72" s="481"/>
      <c r="VZZ72" s="481"/>
      <c r="WAA72" s="481"/>
      <c r="WAB72" s="481"/>
      <c r="WAC72" s="481"/>
      <c r="WAD72" s="481"/>
      <c r="WAE72" s="481"/>
      <c r="WAF72" s="481"/>
      <c r="WAG72" s="481"/>
      <c r="WAH72" s="481"/>
      <c r="WAI72" s="481"/>
      <c r="WAJ72" s="481"/>
      <c r="WAK72" s="481"/>
      <c r="WAL72" s="481"/>
      <c r="WAM72" s="481"/>
      <c r="WAN72" s="481"/>
      <c r="WAO72" s="481"/>
      <c r="WAP72" s="481"/>
      <c r="WAQ72" s="481"/>
      <c r="WAR72" s="481"/>
      <c r="WAS72" s="481"/>
      <c r="WAT72" s="481"/>
      <c r="WAU72" s="481"/>
      <c r="WAV72" s="481"/>
      <c r="WAW72" s="481"/>
      <c r="WAX72" s="481"/>
      <c r="WAY72" s="481"/>
      <c r="WAZ72" s="481"/>
      <c r="WBA72" s="481"/>
      <c r="WBB72" s="481"/>
      <c r="WBC72" s="481"/>
      <c r="WBD72" s="481"/>
      <c r="WBE72" s="481"/>
      <c r="WBF72" s="481"/>
      <c r="WBG72" s="481"/>
      <c r="WBH72" s="481"/>
      <c r="WBI72" s="481"/>
      <c r="WBJ72" s="481"/>
      <c r="WBK72" s="481"/>
      <c r="WBL72" s="481"/>
      <c r="WBM72" s="481"/>
      <c r="WBN72" s="481"/>
      <c r="WBO72" s="481"/>
      <c r="WBP72" s="481"/>
      <c r="WBQ72" s="481"/>
      <c r="WBR72" s="481"/>
      <c r="WBS72" s="481"/>
      <c r="WBT72" s="481"/>
      <c r="WBU72" s="481"/>
      <c r="WBV72" s="481"/>
      <c r="WBW72" s="481"/>
      <c r="WBX72" s="481"/>
      <c r="WBY72" s="481"/>
      <c r="WBZ72" s="481"/>
      <c r="WCA72" s="481"/>
      <c r="WCB72" s="481"/>
      <c r="WCC72" s="481"/>
      <c r="WCD72" s="481"/>
      <c r="WCE72" s="481"/>
      <c r="WCF72" s="481"/>
      <c r="WCG72" s="481"/>
      <c r="WCH72" s="481"/>
      <c r="WCI72" s="481"/>
      <c r="WCJ72" s="481"/>
      <c r="WCK72" s="481"/>
      <c r="WCL72" s="481"/>
      <c r="WCM72" s="481"/>
      <c r="WCN72" s="481"/>
      <c r="WCO72" s="481"/>
      <c r="WCP72" s="481"/>
      <c r="WCQ72" s="481"/>
      <c r="WCR72" s="481"/>
      <c r="WCS72" s="481"/>
      <c r="WCT72" s="481"/>
      <c r="WCU72" s="481"/>
      <c r="WCV72" s="481"/>
      <c r="WCW72" s="481"/>
      <c r="WCX72" s="481"/>
      <c r="WCY72" s="481"/>
      <c r="WCZ72" s="481"/>
      <c r="WDA72" s="481"/>
      <c r="WDB72" s="481"/>
      <c r="WDC72" s="481"/>
      <c r="WDD72" s="481"/>
      <c r="WDE72" s="481"/>
      <c r="WDF72" s="481"/>
      <c r="WDG72" s="481"/>
      <c r="WDH72" s="481"/>
      <c r="WDI72" s="481"/>
      <c r="WDJ72" s="481"/>
      <c r="WDK72" s="481"/>
      <c r="WDL72" s="481"/>
      <c r="WDM72" s="481"/>
      <c r="WDN72" s="481"/>
      <c r="WDO72" s="481"/>
      <c r="WDP72" s="481"/>
      <c r="WDQ72" s="481"/>
      <c r="WDR72" s="481"/>
      <c r="WDS72" s="481"/>
      <c r="WDT72" s="481"/>
      <c r="WDU72" s="481"/>
      <c r="WDV72" s="481"/>
      <c r="WDW72" s="481"/>
      <c r="WDX72" s="481"/>
      <c r="WDY72" s="481"/>
      <c r="WDZ72" s="481"/>
      <c r="WEA72" s="481"/>
      <c r="WEB72" s="481"/>
      <c r="WEC72" s="481"/>
      <c r="WED72" s="481"/>
      <c r="WEE72" s="481"/>
      <c r="WEF72" s="481"/>
      <c r="WEG72" s="481"/>
      <c r="WEH72" s="481"/>
      <c r="WEI72" s="481"/>
      <c r="WEJ72" s="481"/>
      <c r="WEK72" s="481"/>
      <c r="WEL72" s="481"/>
      <c r="WEM72" s="481"/>
      <c r="WEN72" s="481"/>
      <c r="WEO72" s="481"/>
      <c r="WEP72" s="481"/>
      <c r="WEQ72" s="481"/>
      <c r="WER72" s="481"/>
      <c r="WES72" s="481"/>
      <c r="WET72" s="481"/>
      <c r="WEU72" s="481"/>
      <c r="WEV72" s="481"/>
      <c r="WEW72" s="481"/>
      <c r="WEX72" s="481"/>
      <c r="WEY72" s="481"/>
      <c r="WEZ72" s="481"/>
      <c r="WFA72" s="481"/>
      <c r="WFB72" s="481"/>
      <c r="WFC72" s="481"/>
      <c r="WFD72" s="481"/>
      <c r="WFE72" s="481"/>
      <c r="WFF72" s="481"/>
      <c r="WFG72" s="481"/>
      <c r="WFH72" s="481"/>
      <c r="WFI72" s="481"/>
      <c r="WFJ72" s="481"/>
      <c r="WFK72" s="481"/>
      <c r="WFL72" s="481"/>
      <c r="WFM72" s="481"/>
      <c r="WFN72" s="481"/>
      <c r="WFO72" s="481"/>
      <c r="WFP72" s="481"/>
      <c r="WFQ72" s="481"/>
      <c r="WFR72" s="481"/>
      <c r="WFS72" s="481"/>
      <c r="WFT72" s="481"/>
      <c r="WFU72" s="481"/>
      <c r="WFV72" s="481"/>
      <c r="WFW72" s="481"/>
      <c r="WFX72" s="481"/>
      <c r="WFY72" s="481"/>
      <c r="WFZ72" s="481"/>
      <c r="WGA72" s="481"/>
      <c r="WGB72" s="481"/>
      <c r="WGC72" s="481"/>
      <c r="WGD72" s="481"/>
      <c r="WGE72" s="481"/>
      <c r="WGF72" s="481"/>
      <c r="WGG72" s="481"/>
      <c r="WGH72" s="481"/>
      <c r="WGI72" s="481"/>
      <c r="WGJ72" s="481"/>
      <c r="WGK72" s="481"/>
      <c r="WGL72" s="481"/>
      <c r="WGM72" s="481"/>
      <c r="WGN72" s="481"/>
      <c r="WGO72" s="481"/>
      <c r="WGP72" s="481"/>
      <c r="WGQ72" s="481"/>
      <c r="WGR72" s="481"/>
      <c r="WGS72" s="481"/>
      <c r="WGT72" s="481"/>
      <c r="WGU72" s="481"/>
      <c r="WGV72" s="481"/>
      <c r="WGW72" s="481"/>
      <c r="WGX72" s="481"/>
      <c r="WGY72" s="481"/>
      <c r="WGZ72" s="481"/>
      <c r="WHA72" s="481"/>
      <c r="WHB72" s="481"/>
      <c r="WHC72" s="481"/>
      <c r="WHD72" s="481"/>
      <c r="WHE72" s="481"/>
      <c r="WHF72" s="481"/>
      <c r="WHG72" s="481"/>
      <c r="WHH72" s="481"/>
      <c r="WHI72" s="481"/>
      <c r="WHJ72" s="481"/>
      <c r="WHK72" s="481"/>
      <c r="WHL72" s="481"/>
      <c r="WHM72" s="481"/>
      <c r="WHN72" s="481"/>
      <c r="WHO72" s="481"/>
      <c r="WHP72" s="481"/>
      <c r="WHQ72" s="481"/>
      <c r="WHR72" s="481"/>
      <c r="WHS72" s="481"/>
      <c r="WHT72" s="481"/>
      <c r="WHU72" s="481"/>
      <c r="WHV72" s="481"/>
      <c r="WHW72" s="481"/>
      <c r="WHX72" s="481"/>
      <c r="WHY72" s="481"/>
      <c r="WHZ72" s="481"/>
      <c r="WIA72" s="481"/>
      <c r="WIB72" s="481"/>
      <c r="WIC72" s="481"/>
      <c r="WID72" s="481"/>
      <c r="WIE72" s="481"/>
      <c r="WIF72" s="481"/>
      <c r="WIG72" s="481"/>
      <c r="WIH72" s="481"/>
      <c r="WII72" s="481"/>
      <c r="WIJ72" s="481"/>
      <c r="WIK72" s="481"/>
      <c r="WIL72" s="481"/>
      <c r="WIM72" s="481"/>
      <c r="WIN72" s="481"/>
      <c r="WIO72" s="481"/>
      <c r="WIP72" s="481"/>
      <c r="WIQ72" s="481"/>
      <c r="WIR72" s="481"/>
      <c r="WIS72" s="481"/>
      <c r="WIT72" s="481"/>
      <c r="WIU72" s="481"/>
      <c r="WIV72" s="481"/>
      <c r="WIW72" s="481"/>
      <c r="WIX72" s="481"/>
      <c r="WIY72" s="481"/>
      <c r="WIZ72" s="481"/>
      <c r="WJA72" s="481"/>
      <c r="WJB72" s="481"/>
      <c r="WJC72" s="481"/>
      <c r="WJD72" s="481"/>
      <c r="WJE72" s="481"/>
      <c r="WJF72" s="481"/>
      <c r="WJG72" s="481"/>
      <c r="WJH72" s="481"/>
      <c r="WJI72" s="481"/>
      <c r="WJJ72" s="481"/>
      <c r="WJK72" s="481"/>
      <c r="WJL72" s="481"/>
      <c r="WJM72" s="481"/>
      <c r="WJN72" s="481"/>
      <c r="WJO72" s="481"/>
      <c r="WJP72" s="481"/>
      <c r="WJQ72" s="481"/>
      <c r="WJR72" s="481"/>
      <c r="WJS72" s="481"/>
      <c r="WJT72" s="481"/>
      <c r="WJU72" s="481"/>
      <c r="WJV72" s="481"/>
      <c r="WJW72" s="481"/>
      <c r="WJX72" s="481"/>
      <c r="WJY72" s="481"/>
      <c r="WJZ72" s="481"/>
      <c r="WKA72" s="481"/>
      <c r="WKB72" s="481"/>
      <c r="WKC72" s="481"/>
      <c r="WKD72" s="481"/>
      <c r="WKE72" s="481"/>
      <c r="WKF72" s="481"/>
      <c r="WKG72" s="481"/>
      <c r="WKH72" s="481"/>
      <c r="WKI72" s="481"/>
      <c r="WKJ72" s="481"/>
      <c r="WKK72" s="481"/>
      <c r="WKL72" s="481"/>
      <c r="WKM72" s="481"/>
      <c r="WKN72" s="481"/>
      <c r="WKO72" s="481"/>
      <c r="WKP72" s="481"/>
      <c r="WKQ72" s="481"/>
      <c r="WKR72" s="481"/>
      <c r="WKS72" s="481"/>
      <c r="WKT72" s="481"/>
      <c r="WKU72" s="481"/>
      <c r="WKV72" s="481"/>
      <c r="WKW72" s="481"/>
      <c r="WKX72" s="481"/>
      <c r="WKY72" s="481"/>
      <c r="WKZ72" s="481"/>
      <c r="WLA72" s="481"/>
      <c r="WLB72" s="481"/>
      <c r="WLC72" s="481"/>
      <c r="WLD72" s="481"/>
      <c r="WLE72" s="481"/>
      <c r="WLF72" s="481"/>
      <c r="WLG72" s="481"/>
      <c r="WLH72" s="481"/>
      <c r="WLI72" s="481"/>
      <c r="WLJ72" s="481"/>
      <c r="WLK72" s="481"/>
      <c r="WLL72" s="481"/>
      <c r="WLM72" s="481"/>
      <c r="WLN72" s="481"/>
      <c r="WLO72" s="481"/>
      <c r="WLP72" s="481"/>
      <c r="WLQ72" s="481"/>
      <c r="WLR72" s="481"/>
      <c r="WLS72" s="481"/>
      <c r="WLT72" s="481"/>
      <c r="WLU72" s="481"/>
      <c r="WLV72" s="481"/>
      <c r="WLW72" s="481"/>
      <c r="WLX72" s="481"/>
      <c r="WLY72" s="481"/>
      <c r="WLZ72" s="481"/>
      <c r="WMA72" s="481"/>
      <c r="WMB72" s="481"/>
      <c r="WMC72" s="481"/>
      <c r="WMD72" s="481"/>
      <c r="WME72" s="481"/>
      <c r="WMF72" s="481"/>
      <c r="WMG72" s="481"/>
      <c r="WMH72" s="481"/>
      <c r="WMI72" s="481"/>
      <c r="WMJ72" s="481"/>
      <c r="WMK72" s="481"/>
      <c r="WML72" s="481"/>
      <c r="WMM72" s="481"/>
      <c r="WMN72" s="481"/>
      <c r="WMO72" s="481"/>
      <c r="WMP72" s="481"/>
      <c r="WMQ72" s="481"/>
      <c r="WMR72" s="481"/>
      <c r="WMS72" s="481"/>
      <c r="WMT72" s="481"/>
      <c r="WMU72" s="481"/>
      <c r="WMV72" s="481"/>
      <c r="WMW72" s="481"/>
      <c r="WMX72" s="481"/>
      <c r="WMY72" s="481"/>
      <c r="WMZ72" s="481"/>
      <c r="WNA72" s="481"/>
      <c r="WNB72" s="481"/>
      <c r="WNC72" s="481"/>
      <c r="WND72" s="481"/>
      <c r="WNE72" s="481"/>
      <c r="WNF72" s="481"/>
      <c r="WNG72" s="481"/>
      <c r="WNH72" s="481"/>
      <c r="WNI72" s="481"/>
      <c r="WNJ72" s="481"/>
      <c r="WNK72" s="481"/>
      <c r="WNL72" s="481"/>
      <c r="WNM72" s="481"/>
      <c r="WNN72" s="481"/>
      <c r="WNO72" s="481"/>
      <c r="WNP72" s="481"/>
      <c r="WNQ72" s="481"/>
      <c r="WNR72" s="481"/>
      <c r="WNS72" s="481"/>
      <c r="WNT72" s="481"/>
      <c r="WNU72" s="481"/>
      <c r="WNV72" s="481"/>
      <c r="WNW72" s="481"/>
      <c r="WNX72" s="481"/>
      <c r="WNY72" s="481"/>
      <c r="WNZ72" s="481"/>
      <c r="WOA72" s="481"/>
      <c r="WOB72" s="481"/>
      <c r="WOC72" s="481"/>
      <c r="WOD72" s="481"/>
      <c r="WOE72" s="481"/>
      <c r="WOF72" s="481"/>
      <c r="WOG72" s="481"/>
      <c r="WOH72" s="481"/>
      <c r="WOI72" s="481"/>
      <c r="WOJ72" s="481"/>
      <c r="WOK72" s="481"/>
      <c r="WOL72" s="481"/>
      <c r="WOM72" s="481"/>
      <c r="WON72" s="481"/>
      <c r="WOO72" s="481"/>
      <c r="WOP72" s="481"/>
      <c r="WOQ72" s="481"/>
      <c r="WOR72" s="481"/>
      <c r="WOS72" s="481"/>
      <c r="WOT72" s="481"/>
      <c r="WOU72" s="481"/>
      <c r="WOV72" s="481"/>
      <c r="WOW72" s="481"/>
      <c r="WOX72" s="481"/>
      <c r="WOY72" s="481"/>
      <c r="WOZ72" s="481"/>
      <c r="WPA72" s="481"/>
      <c r="WPB72" s="481"/>
      <c r="WPC72" s="481"/>
      <c r="WPD72" s="481"/>
      <c r="WPE72" s="481"/>
      <c r="WPF72" s="481"/>
      <c r="WPG72" s="481"/>
      <c r="WPH72" s="481"/>
      <c r="WPI72" s="481"/>
      <c r="WPJ72" s="481"/>
      <c r="WPK72" s="481"/>
      <c r="WPL72" s="481"/>
      <c r="WPM72" s="481"/>
      <c r="WPN72" s="481"/>
      <c r="WPO72" s="481"/>
      <c r="WPP72" s="481"/>
      <c r="WPQ72" s="481"/>
      <c r="WPR72" s="481"/>
      <c r="WPS72" s="481"/>
      <c r="WPT72" s="481"/>
      <c r="WPU72" s="481"/>
      <c r="WPV72" s="481"/>
      <c r="WPW72" s="481"/>
      <c r="WPX72" s="481"/>
      <c r="WPY72" s="481"/>
      <c r="WPZ72" s="481"/>
      <c r="WQA72" s="481"/>
      <c r="WQB72" s="481"/>
      <c r="WQC72" s="481"/>
      <c r="WQD72" s="481"/>
      <c r="WQE72" s="481"/>
      <c r="WQF72" s="481"/>
      <c r="WQG72" s="481"/>
      <c r="WQH72" s="481"/>
      <c r="WQI72" s="481"/>
      <c r="WQJ72" s="481"/>
      <c r="WQK72" s="481"/>
      <c r="WQL72" s="481"/>
      <c r="WQM72" s="481"/>
      <c r="WQN72" s="481"/>
      <c r="WQO72" s="481"/>
      <c r="WQP72" s="481"/>
      <c r="WQQ72" s="481"/>
      <c r="WQR72" s="481"/>
      <c r="WQS72" s="481"/>
      <c r="WQT72" s="481"/>
      <c r="WQU72" s="481"/>
      <c r="WQV72" s="481"/>
      <c r="WQW72" s="481"/>
      <c r="WQX72" s="481"/>
      <c r="WQY72" s="481"/>
      <c r="WQZ72" s="481"/>
      <c r="WRA72" s="481"/>
      <c r="WRB72" s="481"/>
      <c r="WRC72" s="481"/>
      <c r="WRD72" s="481"/>
      <c r="WRE72" s="481"/>
      <c r="WRF72" s="481"/>
      <c r="WRG72" s="481"/>
      <c r="WRH72" s="481"/>
      <c r="WRI72" s="481"/>
      <c r="WRJ72" s="481"/>
      <c r="WRK72" s="481"/>
      <c r="WRL72" s="481"/>
      <c r="WRM72" s="481"/>
      <c r="WRN72" s="481"/>
      <c r="WRO72" s="481"/>
      <c r="WRP72" s="481"/>
      <c r="WRQ72" s="481"/>
      <c r="WRR72" s="481"/>
      <c r="WRS72" s="481"/>
      <c r="WRT72" s="481"/>
      <c r="WRU72" s="481"/>
      <c r="WRV72" s="481"/>
      <c r="WRW72" s="481"/>
      <c r="WRX72" s="481"/>
      <c r="WRY72" s="481"/>
      <c r="WRZ72" s="481"/>
      <c r="WSA72" s="481"/>
      <c r="WSB72" s="481"/>
      <c r="WSC72" s="481"/>
      <c r="WSD72" s="481"/>
      <c r="WSE72" s="481"/>
      <c r="WSF72" s="481"/>
      <c r="WSG72" s="481"/>
      <c r="WSH72" s="481"/>
      <c r="WSI72" s="481"/>
      <c r="WSJ72" s="481"/>
      <c r="WSK72" s="481"/>
      <c r="WSL72" s="481"/>
      <c r="WSM72" s="481"/>
      <c r="WSN72" s="481"/>
      <c r="WSO72" s="481"/>
      <c r="WSP72" s="481"/>
      <c r="WSQ72" s="481"/>
      <c r="WSR72" s="481"/>
      <c r="WSS72" s="481"/>
      <c r="WST72" s="481"/>
      <c r="WSU72" s="481"/>
      <c r="WSV72" s="481"/>
      <c r="WSW72" s="481"/>
      <c r="WSX72" s="481"/>
      <c r="WSY72" s="481"/>
      <c r="WSZ72" s="481"/>
      <c r="WTA72" s="481"/>
      <c r="WTB72" s="481"/>
      <c r="WTC72" s="481"/>
      <c r="WTD72" s="481"/>
      <c r="WTE72" s="481"/>
      <c r="WTF72" s="481"/>
      <c r="WTG72" s="481"/>
      <c r="WTH72" s="481"/>
      <c r="WTI72" s="481"/>
    </row>
    <row r="73" spans="1:16077" s="776" customFormat="1" ht="409.5" hidden="1">
      <c r="A73" s="783">
        <v>57</v>
      </c>
      <c r="B73" s="451">
        <v>57</v>
      </c>
      <c r="C73" s="213" t="s">
        <v>623</v>
      </c>
      <c r="D73" s="87" t="s">
        <v>17</v>
      </c>
      <c r="E73" s="213" t="s">
        <v>624</v>
      </c>
      <c r="F73" s="87" t="s">
        <v>17</v>
      </c>
      <c r="G73" s="79" t="s">
        <v>278</v>
      </c>
      <c r="H73" s="518" t="s">
        <v>307</v>
      </c>
      <c r="I73" s="71"/>
      <c r="J73" s="10" t="s">
        <v>11</v>
      </c>
      <c r="K73" s="71"/>
      <c r="L73" s="71"/>
      <c r="M73" s="71"/>
      <c r="N73" s="799" t="s">
        <v>16</v>
      </c>
      <c r="O73" s="71"/>
      <c r="P73" s="71"/>
      <c r="Q73" s="71"/>
      <c r="R73" s="71"/>
      <c r="S73" s="71"/>
      <c r="T73" s="71"/>
      <c r="U73" s="66">
        <f t="shared" si="8"/>
        <v>1</v>
      </c>
      <c r="V73" s="71"/>
      <c r="W73" s="71"/>
      <c r="X73" s="71"/>
      <c r="Y73" s="71"/>
      <c r="Z73" s="71"/>
      <c r="AA73" s="71"/>
      <c r="AB73" s="71"/>
      <c r="AC73" s="71"/>
      <c r="AD73" s="71"/>
      <c r="AE73" s="71"/>
      <c r="AF73" s="71"/>
      <c r="AG73" s="71"/>
      <c r="AH73" s="799" t="s">
        <v>728</v>
      </c>
      <c r="AI73" s="799" t="s">
        <v>728</v>
      </c>
      <c r="AJ73" s="799" t="s">
        <v>728</v>
      </c>
      <c r="AK73" s="799" t="s">
        <v>728</v>
      </c>
      <c r="AL73" s="799" t="s">
        <v>728</v>
      </c>
      <c r="AM73" s="71"/>
      <c r="AN73" s="71"/>
      <c r="AO73" s="71"/>
      <c r="AP73" s="71"/>
      <c r="AQ73" s="71"/>
      <c r="AR73" s="71"/>
      <c r="AS73" s="71"/>
      <c r="AT73" s="71"/>
      <c r="AU73" s="71"/>
      <c r="AV73" s="71"/>
      <c r="AW73" s="71"/>
      <c r="AX73" s="71"/>
      <c r="AY73" s="71"/>
      <c r="AZ73" s="71"/>
      <c r="BA73" s="71"/>
      <c r="BB73" s="71"/>
      <c r="BC73" s="71"/>
      <c r="BD73" s="71"/>
      <c r="BE73" s="20">
        <v>2</v>
      </c>
      <c r="BF73" s="20">
        <v>2</v>
      </c>
      <c r="BG73" s="20">
        <v>2</v>
      </c>
      <c r="BH73" s="20">
        <v>2</v>
      </c>
      <c r="BI73" s="20">
        <v>2</v>
      </c>
      <c r="BJ73" s="20">
        <v>1</v>
      </c>
      <c r="BK73" s="20">
        <v>2</v>
      </c>
      <c r="BL73" s="20">
        <v>2</v>
      </c>
      <c r="BM73" s="20">
        <v>2</v>
      </c>
      <c r="BN73" s="20">
        <v>2</v>
      </c>
      <c r="BO73" s="20">
        <v>1</v>
      </c>
      <c r="BP73" s="20">
        <v>2</v>
      </c>
      <c r="BQ73" s="20">
        <v>1</v>
      </c>
      <c r="BR73" s="20">
        <v>2</v>
      </c>
      <c r="BS73" s="20">
        <v>2</v>
      </c>
      <c r="BT73" s="20">
        <v>1</v>
      </c>
      <c r="BU73" s="20">
        <v>2</v>
      </c>
      <c r="BV73" s="20"/>
      <c r="BW73" s="20"/>
      <c r="BX73" s="20"/>
      <c r="BY73" s="20">
        <v>2</v>
      </c>
      <c r="BZ73" s="21">
        <f>COUNTIF($BE73:$BY73,2)</f>
        <v>14</v>
      </c>
      <c r="CA73" s="22">
        <f>BZ73/COUNTA($BE73:$BY73)</f>
        <v>0.77777777777777779</v>
      </c>
      <c r="CB73" s="21">
        <f>COUNTIF($BE73:$BY73,1)</f>
        <v>4</v>
      </c>
      <c r="CC73" s="22">
        <f>CB73/COUNTA($BE73:$BY73)</f>
        <v>0.22222222222222221</v>
      </c>
      <c r="CD73" s="21">
        <f>COUNTIF($BE73:$BY73,0)</f>
        <v>0</v>
      </c>
      <c r="CE73" s="22">
        <f>CD73/COUNTA($BE73:$BY73)</f>
        <v>0</v>
      </c>
      <c r="CF73" s="21">
        <f>(((BZ73*2)+(CB73*1)+(CD73*0)))/COUNTA($BE73:$BY73)</f>
        <v>1.7777777777777777</v>
      </c>
      <c r="CG73" s="427" t="str">
        <f>IF(CF73&gt;=1.6,"Đạt mục tiêu",IF(CF73&gt;=1,"Cần cố gắng","Chưa đạt"))</f>
        <v>Đạt mục tiêu</v>
      </c>
    </row>
    <row r="74" spans="1:16077" s="817" customFormat="1" ht="409.5" hidden="1">
      <c r="A74" s="19">
        <v>58</v>
      </c>
      <c r="B74" s="451">
        <v>58</v>
      </c>
      <c r="C74" s="519" t="s">
        <v>625</v>
      </c>
      <c r="D74" s="87" t="s">
        <v>17</v>
      </c>
      <c r="E74" s="86" t="s">
        <v>626</v>
      </c>
      <c r="F74" s="87" t="s">
        <v>17</v>
      </c>
      <c r="G74" s="79" t="s">
        <v>308</v>
      </c>
      <c r="H74" s="96" t="s">
        <v>309</v>
      </c>
      <c r="I74" s="71"/>
      <c r="J74" s="10" t="s">
        <v>11</v>
      </c>
      <c r="K74" s="71"/>
      <c r="L74" s="71"/>
      <c r="M74" s="71"/>
      <c r="N74" s="71"/>
      <c r="O74" s="130" t="s">
        <v>16</v>
      </c>
      <c r="P74" s="71"/>
      <c r="Q74" s="71"/>
      <c r="R74" s="71"/>
      <c r="S74" s="71"/>
      <c r="T74" s="71"/>
      <c r="U74" s="66">
        <f t="shared" si="8"/>
        <v>1</v>
      </c>
      <c r="V74" s="71"/>
      <c r="W74" s="71"/>
      <c r="X74" s="71"/>
      <c r="Y74" s="71"/>
      <c r="Z74" s="71"/>
      <c r="AA74" s="71"/>
      <c r="AB74" s="71"/>
      <c r="AC74" s="71"/>
      <c r="AD74" s="71"/>
      <c r="AE74" s="71"/>
      <c r="AF74" s="71"/>
      <c r="AG74" s="71"/>
      <c r="AH74" s="71"/>
      <c r="AI74" s="71"/>
      <c r="AJ74" s="71"/>
      <c r="AK74" s="71"/>
      <c r="AL74" s="71"/>
      <c r="AM74" s="72" t="s">
        <v>727</v>
      </c>
      <c r="AN74" s="72" t="s">
        <v>727</v>
      </c>
      <c r="AO74" s="72" t="s">
        <v>727</v>
      </c>
      <c r="AP74" s="72" t="s">
        <v>728</v>
      </c>
      <c r="AQ74" s="71"/>
      <c r="AR74" s="71"/>
      <c r="AS74" s="71"/>
      <c r="AT74" s="71"/>
      <c r="AU74" s="71"/>
      <c r="AV74" s="71"/>
      <c r="AW74" s="71"/>
      <c r="AX74" s="71"/>
      <c r="AY74" s="71"/>
      <c r="AZ74" s="71"/>
      <c r="BA74" s="71"/>
      <c r="BB74" s="71"/>
      <c r="BC74" s="71"/>
      <c r="BD74" s="71"/>
      <c r="BE74" s="79">
        <v>2</v>
      </c>
      <c r="BF74" s="79">
        <v>2</v>
      </c>
      <c r="BG74" s="79">
        <v>2</v>
      </c>
      <c r="BH74" s="79">
        <v>1</v>
      </c>
      <c r="BI74" s="79">
        <v>2</v>
      </c>
      <c r="BJ74" s="79">
        <v>2</v>
      </c>
      <c r="BK74" s="79">
        <v>2</v>
      </c>
      <c r="BL74" s="79">
        <v>2</v>
      </c>
      <c r="BM74" s="79">
        <v>2</v>
      </c>
      <c r="BN74" s="79">
        <v>2</v>
      </c>
      <c r="BO74" s="79">
        <v>2</v>
      </c>
      <c r="BP74" s="79">
        <v>2</v>
      </c>
      <c r="BQ74" s="79">
        <v>2</v>
      </c>
      <c r="BR74" s="79">
        <v>1</v>
      </c>
      <c r="BS74" s="79">
        <v>1</v>
      </c>
      <c r="BT74" s="79">
        <v>2</v>
      </c>
      <c r="BU74" s="79">
        <v>2</v>
      </c>
      <c r="BV74" s="79"/>
      <c r="BW74" s="79"/>
      <c r="BX74" s="79"/>
      <c r="BY74" s="79">
        <v>1</v>
      </c>
      <c r="BZ74" s="821">
        <f>COUNTIF($BE74:$BY74,2)</f>
        <v>14</v>
      </c>
      <c r="CA74" s="81">
        <f>BZ74/COUNTA($BE74:$BY74)</f>
        <v>0.77777777777777779</v>
      </c>
      <c r="CB74" s="821">
        <f>COUNTIF($BE74:$BY74,1)</f>
        <v>4</v>
      </c>
      <c r="CC74" s="81">
        <f>CB74/COUNTA($BE74:$BY74)</f>
        <v>0.22222222222222221</v>
      </c>
      <c r="CD74" s="821">
        <f>COUNTIF($BE74:$BY74,0)</f>
        <v>0</v>
      </c>
      <c r="CE74" s="81">
        <f>CD74/COUNTA($BE74:$BY74)</f>
        <v>0</v>
      </c>
      <c r="CF74" s="821">
        <f>(((BZ74*2)+(CB74*1)+(CD74*0)))/COUNTA($BE74:$BY74)</f>
        <v>1.7777777777777777</v>
      </c>
      <c r="CG74" s="822" t="str">
        <f t="shared" ref="CG74" si="15">IF(CF74&gt;=1.6,"Đạt mục tiêu",IF(CF74&gt;=1,"Cần cố gắng","Chưa đạt"))</f>
        <v>Đạt mục tiêu</v>
      </c>
    </row>
    <row r="75" spans="1:16077" hidden="1">
      <c r="A75" s="802">
        <v>59</v>
      </c>
      <c r="B75" s="451">
        <v>59</v>
      </c>
      <c r="C75" s="1447" t="s">
        <v>629</v>
      </c>
      <c r="D75" s="1368"/>
      <c r="E75" s="1449"/>
      <c r="F75" s="5" t="s">
        <v>316</v>
      </c>
      <c r="G75" s="176" t="s">
        <v>316</v>
      </c>
      <c r="H75" s="239" t="s">
        <v>316</v>
      </c>
      <c r="I75" s="5" t="s">
        <v>316</v>
      </c>
      <c r="J75" s="5" t="s">
        <v>316</v>
      </c>
      <c r="K75" s="506" t="s">
        <v>316</v>
      </c>
      <c r="L75" s="5" t="s">
        <v>316</v>
      </c>
      <c r="M75" s="5" t="s">
        <v>316</v>
      </c>
      <c r="N75" s="148" t="s">
        <v>316</v>
      </c>
      <c r="O75" s="5" t="s">
        <v>316</v>
      </c>
      <c r="P75" s="5" t="s">
        <v>316</v>
      </c>
      <c r="Q75" s="5" t="s">
        <v>316</v>
      </c>
      <c r="R75" s="5"/>
      <c r="S75" s="176" t="s">
        <v>316</v>
      </c>
      <c r="T75" s="5" t="s">
        <v>316</v>
      </c>
      <c r="U75" s="5" t="s">
        <v>316</v>
      </c>
      <c r="V75" s="176" t="s">
        <v>316</v>
      </c>
      <c r="W75" s="176" t="s">
        <v>316</v>
      </c>
      <c r="X75" s="176" t="s">
        <v>316</v>
      </c>
      <c r="Y75" s="176" t="s">
        <v>316</v>
      </c>
      <c r="Z75" s="5" t="s">
        <v>316</v>
      </c>
      <c r="AA75" s="5" t="s">
        <v>316</v>
      </c>
      <c r="AB75" s="5" t="s">
        <v>316</v>
      </c>
      <c r="AC75" s="5" t="s">
        <v>316</v>
      </c>
      <c r="AD75" s="5" t="s">
        <v>316</v>
      </c>
      <c r="AE75" s="5" t="s">
        <v>316</v>
      </c>
      <c r="AF75" s="5" t="s">
        <v>316</v>
      </c>
      <c r="AG75" s="5" t="s">
        <v>316</v>
      </c>
      <c r="AH75" s="148" t="s">
        <v>316</v>
      </c>
      <c r="AI75" s="148" t="s">
        <v>316</v>
      </c>
      <c r="AJ75" s="148" t="s">
        <v>316</v>
      </c>
      <c r="AK75" s="148" t="s">
        <v>316</v>
      </c>
      <c r="AL75" s="148" t="s">
        <v>316</v>
      </c>
      <c r="AM75" s="5" t="s">
        <v>316</v>
      </c>
      <c r="AN75" s="5" t="s">
        <v>316</v>
      </c>
      <c r="AO75" s="5" t="s">
        <v>316</v>
      </c>
      <c r="AP75" s="5" t="s">
        <v>316</v>
      </c>
      <c r="AQ75" s="5"/>
      <c r="AR75" s="5"/>
      <c r="AS75" s="5" t="s">
        <v>316</v>
      </c>
      <c r="AT75" s="5" t="s">
        <v>316</v>
      </c>
      <c r="AU75" s="5" t="s">
        <v>316</v>
      </c>
      <c r="AV75" s="5" t="s">
        <v>316</v>
      </c>
      <c r="AW75" s="5" t="s">
        <v>316</v>
      </c>
      <c r="AX75" s="5"/>
      <c r="AY75" s="5"/>
      <c r="AZ75" s="176" t="s">
        <v>316</v>
      </c>
      <c r="BA75" s="176"/>
      <c r="BB75" s="176"/>
      <c r="BC75" s="5"/>
      <c r="BD75" s="5" t="s">
        <v>316</v>
      </c>
      <c r="BE75" s="521" t="s">
        <v>316</v>
      </c>
      <c r="BF75" s="521" t="s">
        <v>316</v>
      </c>
      <c r="BG75" s="521" t="s">
        <v>316</v>
      </c>
      <c r="BH75" s="521" t="s">
        <v>316</v>
      </c>
      <c r="BI75" s="521" t="s">
        <v>316</v>
      </c>
      <c r="BJ75" s="521" t="s">
        <v>316</v>
      </c>
      <c r="BK75" s="521" t="s">
        <v>316</v>
      </c>
      <c r="BL75" s="521" t="s">
        <v>316</v>
      </c>
      <c r="BM75" s="521" t="s">
        <v>316</v>
      </c>
      <c r="BN75" s="521" t="s">
        <v>316</v>
      </c>
      <c r="BO75" s="521" t="s">
        <v>316</v>
      </c>
      <c r="BP75" s="521" t="s">
        <v>316</v>
      </c>
      <c r="BQ75" s="521" t="s">
        <v>316</v>
      </c>
      <c r="BR75" s="521" t="s">
        <v>316</v>
      </c>
      <c r="BS75" s="521" t="s">
        <v>316</v>
      </c>
      <c r="BT75" s="521" t="s">
        <v>316</v>
      </c>
      <c r="BU75" s="521" t="s">
        <v>316</v>
      </c>
      <c r="BV75" s="521"/>
      <c r="BW75" s="521"/>
      <c r="BX75" s="521"/>
      <c r="BY75" s="521" t="s">
        <v>316</v>
      </c>
      <c r="BZ75" s="521" t="s">
        <v>316</v>
      </c>
      <c r="CA75" s="522" t="s">
        <v>316</v>
      </c>
      <c r="CB75" s="521" t="s">
        <v>316</v>
      </c>
      <c r="CC75" s="522" t="s">
        <v>316</v>
      </c>
      <c r="CD75" s="521" t="s">
        <v>316</v>
      </c>
      <c r="CE75" s="521" t="s">
        <v>316</v>
      </c>
      <c r="CF75" s="521" t="s">
        <v>316</v>
      </c>
      <c r="CG75" s="522" t="s">
        <v>316</v>
      </c>
    </row>
    <row r="76" spans="1:16077" s="776" customFormat="1" ht="409.5" hidden="1">
      <c r="A76" s="802">
        <v>60</v>
      </c>
      <c r="B76" s="451">
        <v>60</v>
      </c>
      <c r="C76" s="212" t="s">
        <v>630</v>
      </c>
      <c r="D76" s="77" t="s">
        <v>18</v>
      </c>
      <c r="E76" s="78" t="s">
        <v>631</v>
      </c>
      <c r="F76" s="77" t="s">
        <v>18</v>
      </c>
      <c r="G76" s="186" t="s">
        <v>631</v>
      </c>
      <c r="H76" s="190" t="s">
        <v>653</v>
      </c>
      <c r="I76" s="79"/>
      <c r="J76" s="10" t="s">
        <v>11</v>
      </c>
      <c r="K76" s="802" t="s">
        <v>16</v>
      </c>
      <c r="L76" s="79"/>
      <c r="M76" s="79"/>
      <c r="N76" s="821"/>
      <c r="O76" s="821"/>
      <c r="P76" s="79"/>
      <c r="Q76" s="79"/>
      <c r="R76" s="79"/>
      <c r="S76" s="79"/>
      <c r="T76" s="79"/>
      <c r="U76" s="66">
        <f t="shared" si="8"/>
        <v>1</v>
      </c>
      <c r="V76" s="823" t="s">
        <v>725</v>
      </c>
      <c r="W76" s="823" t="s">
        <v>723</v>
      </c>
      <c r="X76" s="823" t="s">
        <v>725</v>
      </c>
      <c r="Y76" s="823" t="s">
        <v>723</v>
      </c>
      <c r="Z76" s="79"/>
      <c r="AA76" s="79"/>
      <c r="AB76" s="79"/>
      <c r="AC76" s="79"/>
      <c r="AD76" s="79"/>
      <c r="AE76" s="79"/>
      <c r="AF76" s="79"/>
      <c r="AG76" s="79"/>
      <c r="AH76" s="79"/>
      <c r="AI76" s="79"/>
      <c r="AJ76" s="79"/>
      <c r="AK76" s="79"/>
      <c r="AL76" s="79"/>
      <c r="AM76" s="79"/>
      <c r="AN76" s="79"/>
      <c r="AO76" s="79"/>
      <c r="AP76" s="79"/>
      <c r="AQ76" s="79"/>
      <c r="AR76" s="79"/>
      <c r="AS76" s="79"/>
      <c r="AT76" s="79"/>
      <c r="AU76" s="79"/>
      <c r="AV76" s="79"/>
      <c r="AW76" s="79"/>
      <c r="AX76" s="79"/>
      <c r="AY76" s="79"/>
      <c r="AZ76" s="79"/>
      <c r="BA76" s="79"/>
      <c r="BB76" s="79"/>
      <c r="BC76" s="79"/>
      <c r="BD76" s="79"/>
      <c r="BE76" s="799" t="s">
        <v>281</v>
      </c>
      <c r="BF76" s="799" t="s">
        <v>281</v>
      </c>
      <c r="BG76" s="799" t="s">
        <v>1160</v>
      </c>
      <c r="BH76" s="799" t="s">
        <v>281</v>
      </c>
      <c r="BI76" s="799" t="s">
        <v>1160</v>
      </c>
      <c r="BJ76" s="799" t="s">
        <v>1160</v>
      </c>
      <c r="BK76" s="799" t="s">
        <v>1160</v>
      </c>
      <c r="BL76" s="799" t="s">
        <v>281</v>
      </c>
      <c r="BM76" s="799" t="s">
        <v>281</v>
      </c>
      <c r="BN76" s="799" t="s">
        <v>281</v>
      </c>
      <c r="BO76" s="799" t="s">
        <v>281</v>
      </c>
      <c r="BP76" s="799" t="s">
        <v>281</v>
      </c>
      <c r="BQ76" s="799" t="s">
        <v>281</v>
      </c>
      <c r="BR76" s="799" t="s">
        <v>281</v>
      </c>
      <c r="BS76" s="799" t="s">
        <v>281</v>
      </c>
      <c r="BT76" s="799" t="s">
        <v>281</v>
      </c>
      <c r="BU76" s="799" t="s">
        <v>281</v>
      </c>
      <c r="BV76" s="799"/>
      <c r="BW76" s="799"/>
      <c r="BX76" s="799"/>
      <c r="BY76" s="799" t="s">
        <v>281</v>
      </c>
      <c r="BZ76" s="783">
        <f>COUNTIF($BE76:$BY76,2)</f>
        <v>14</v>
      </c>
      <c r="CA76" s="510">
        <f>BZ76/COUNTA($BE76:$BY76)</f>
        <v>0.77777777777777779</v>
      </c>
      <c r="CB76" s="783">
        <f>COUNTIF($BE76:$BY76,1)</f>
        <v>4</v>
      </c>
      <c r="CC76" s="510">
        <f>CB76/COUNTA($BE76:$BY76)</f>
        <v>0.22222222222222221</v>
      </c>
      <c r="CD76" s="783">
        <f>COUNTIF($BE76:$BY76,0)</f>
        <v>0</v>
      </c>
      <c r="CE76" s="511">
        <f>CD76/COUNTA($BE76:$BY76)</f>
        <v>0</v>
      </c>
      <c r="CF76" s="783">
        <f>(((BZ76*2)+(CB76*1)+(CD76*0)))/COUNTA($BE76:$BY76)</f>
        <v>1.7777777777777777</v>
      </c>
      <c r="CG76" s="784" t="str">
        <f>IF(CF76&gt;=1.6,"Đạt mục tiêu",IF(CF76&gt;=1,"Cần cố gắng","Chưa đạt"))</f>
        <v>Đạt mục tiêu</v>
      </c>
    </row>
    <row r="77" spans="1:16077" s="3" customFormat="1" ht="409.5" hidden="1">
      <c r="A77" s="19">
        <v>61</v>
      </c>
      <c r="B77" s="451">
        <v>61</v>
      </c>
      <c r="C77" s="78" t="s">
        <v>632</v>
      </c>
      <c r="D77" s="77" t="s">
        <v>14</v>
      </c>
      <c r="E77" s="78" t="s">
        <v>633</v>
      </c>
      <c r="F77" s="77" t="s">
        <v>17</v>
      </c>
      <c r="G77" s="78" t="s">
        <v>633</v>
      </c>
      <c r="H77" s="78" t="s">
        <v>652</v>
      </c>
      <c r="I77" s="805"/>
      <c r="J77" s="799" t="s">
        <v>11</v>
      </c>
      <c r="K77" s="805"/>
      <c r="L77" s="805"/>
      <c r="M77" s="805" t="s">
        <v>16</v>
      </c>
      <c r="N77" s="774"/>
      <c r="O77" s="774"/>
      <c r="P77" s="805"/>
      <c r="Q77" s="805"/>
      <c r="R77" s="805"/>
      <c r="S77" s="805"/>
      <c r="T77" s="805"/>
      <c r="U77" s="493">
        <f t="shared" si="8"/>
        <v>1</v>
      </c>
      <c r="V77" s="805"/>
      <c r="W77" s="805"/>
      <c r="X77" s="805"/>
      <c r="Y77" s="805"/>
      <c r="Z77" s="805"/>
      <c r="AA77" s="805"/>
      <c r="AB77" s="805"/>
      <c r="AC77" s="805"/>
      <c r="AD77" s="805" t="s">
        <v>728</v>
      </c>
      <c r="AE77" s="805" t="s">
        <v>728</v>
      </c>
      <c r="AF77" s="805" t="s">
        <v>728</v>
      </c>
      <c r="AG77" s="805" t="s">
        <v>728</v>
      </c>
      <c r="AH77" s="805"/>
      <c r="AI77" s="805"/>
      <c r="AJ77" s="805"/>
      <c r="AK77" s="805"/>
      <c r="AL77" s="805"/>
      <c r="AM77" s="805"/>
      <c r="AN77" s="805"/>
      <c r="AO77" s="805"/>
      <c r="AP77" s="805"/>
      <c r="AQ77" s="805"/>
      <c r="AR77" s="805"/>
      <c r="AS77" s="805"/>
      <c r="AT77" s="805"/>
      <c r="AU77" s="805"/>
      <c r="AV77" s="805"/>
      <c r="AW77" s="805"/>
      <c r="AX77" s="805"/>
      <c r="AY77" s="805"/>
      <c r="AZ77" s="805"/>
      <c r="BA77" s="805"/>
      <c r="BB77" s="805"/>
      <c r="BC77" s="805"/>
      <c r="BD77" s="805"/>
      <c r="BE77" s="805">
        <v>2</v>
      </c>
      <c r="BF77" s="805">
        <v>1</v>
      </c>
      <c r="BG77" s="805">
        <v>2</v>
      </c>
      <c r="BH77" s="805">
        <v>2</v>
      </c>
      <c r="BI77" s="805">
        <v>2</v>
      </c>
      <c r="BJ77" s="805">
        <v>2</v>
      </c>
      <c r="BK77" s="805">
        <v>2</v>
      </c>
      <c r="BL77" s="805">
        <v>2</v>
      </c>
      <c r="BM77" s="805">
        <v>2</v>
      </c>
      <c r="BN77" s="805">
        <v>2</v>
      </c>
      <c r="BO77" s="805">
        <v>2</v>
      </c>
      <c r="BP77" s="805">
        <v>2</v>
      </c>
      <c r="BQ77" s="805">
        <v>1</v>
      </c>
      <c r="BR77" s="805">
        <v>2</v>
      </c>
      <c r="BS77" s="805">
        <v>1</v>
      </c>
      <c r="BT77" s="805">
        <v>2</v>
      </c>
      <c r="BU77" s="805">
        <v>2</v>
      </c>
      <c r="BV77" s="805"/>
      <c r="BW77" s="805"/>
      <c r="BX77" s="805"/>
      <c r="BY77" s="805">
        <v>2</v>
      </c>
      <c r="BZ77" s="774">
        <f>COUNTIF($BE77:$BY77,2)</f>
        <v>15</v>
      </c>
      <c r="CA77" s="514">
        <f>BZ77/COUNTA($BE77:$BY77)</f>
        <v>0.83333333333333337</v>
      </c>
      <c r="CB77" s="774">
        <f>COUNTIF($BE77:$BY77,1)</f>
        <v>3</v>
      </c>
      <c r="CC77" s="514">
        <f>CB77/COUNTA($BE77:$BY77)</f>
        <v>0.16666666666666666</v>
      </c>
      <c r="CD77" s="774">
        <f>COUNTIF($BE77:$BY77,0)</f>
        <v>0</v>
      </c>
      <c r="CE77" s="228">
        <f>CD77/COUNTA($BE77:$BY77)</f>
        <v>0</v>
      </c>
      <c r="CF77" s="774">
        <f>(((BZ77*2)+(CB77*1)+(CD77*0)))/COUNTA($BE77:$BY77)</f>
        <v>1.8333333333333333</v>
      </c>
      <c r="CG77" s="775" t="str">
        <f>IF(CF77&gt;=1.6,"Đạt mục tiêu",IF(CF77&gt;=1,"Cần cố gắng","Chưa đạt"))</f>
        <v>Đạt mục tiêu</v>
      </c>
    </row>
    <row r="78" spans="1:16077" s="817" customFormat="1" ht="360" hidden="1">
      <c r="A78" s="19">
        <v>62</v>
      </c>
      <c r="B78" s="451">
        <v>62</v>
      </c>
      <c r="C78" s="523" t="s">
        <v>634</v>
      </c>
      <c r="D78" s="77" t="s">
        <v>14</v>
      </c>
      <c r="E78" s="78" t="s">
        <v>635</v>
      </c>
      <c r="F78" s="77" t="s">
        <v>17</v>
      </c>
      <c r="G78" s="78" t="s">
        <v>635</v>
      </c>
      <c r="H78" s="23" t="s">
        <v>311</v>
      </c>
      <c r="I78" s="79"/>
      <c r="J78" s="10" t="s">
        <v>11</v>
      </c>
      <c r="K78" s="79"/>
      <c r="L78" s="79"/>
      <c r="M78" s="79"/>
      <c r="N78" s="821"/>
      <c r="O78" s="144" t="s">
        <v>16</v>
      </c>
      <c r="P78" s="79"/>
      <c r="Q78" s="79"/>
      <c r="R78" s="79"/>
      <c r="S78" s="79"/>
      <c r="T78" s="79"/>
      <c r="U78" s="66">
        <f t="shared" si="8"/>
        <v>1</v>
      </c>
      <c r="V78" s="79"/>
      <c r="W78" s="79"/>
      <c r="X78" s="79"/>
      <c r="Y78" s="79"/>
      <c r="Z78" s="79"/>
      <c r="AA78" s="79"/>
      <c r="AB78" s="79"/>
      <c r="AC78" s="79"/>
      <c r="AD78" s="79"/>
      <c r="AE78" s="79"/>
      <c r="AF78" s="79"/>
      <c r="AG78" s="79"/>
      <c r="AH78" s="79"/>
      <c r="AI78" s="79"/>
      <c r="AJ78" s="79"/>
      <c r="AK78" s="79"/>
      <c r="AL78" s="79"/>
      <c r="AM78" s="79" t="s">
        <v>728</v>
      </c>
      <c r="AN78" s="79" t="s">
        <v>728</v>
      </c>
      <c r="AO78" s="79" t="s">
        <v>728</v>
      </c>
      <c r="AP78" s="79" t="s">
        <v>723</v>
      </c>
      <c r="AQ78" s="79"/>
      <c r="AR78" s="79"/>
      <c r="AS78" s="79"/>
      <c r="AT78" s="79"/>
      <c r="AU78" s="79"/>
      <c r="AV78" s="79"/>
      <c r="AW78" s="79"/>
      <c r="AX78" s="79"/>
      <c r="AY78" s="79"/>
      <c r="AZ78" s="79"/>
      <c r="BA78" s="79"/>
      <c r="BB78" s="79"/>
      <c r="BC78" s="79"/>
      <c r="BD78" s="79"/>
      <c r="BE78" s="79">
        <v>2</v>
      </c>
      <c r="BF78" s="79">
        <v>1</v>
      </c>
      <c r="BG78" s="79">
        <v>2</v>
      </c>
      <c r="BH78" s="79">
        <v>1</v>
      </c>
      <c r="BI78" s="79">
        <v>2</v>
      </c>
      <c r="BJ78" s="79">
        <v>2</v>
      </c>
      <c r="BK78" s="79">
        <v>2</v>
      </c>
      <c r="BL78" s="79">
        <v>2</v>
      </c>
      <c r="BM78" s="79">
        <v>2</v>
      </c>
      <c r="BN78" s="79">
        <v>2</v>
      </c>
      <c r="BO78" s="79">
        <v>2</v>
      </c>
      <c r="BP78" s="79">
        <v>2</v>
      </c>
      <c r="BQ78" s="79">
        <v>2</v>
      </c>
      <c r="BR78" s="79">
        <v>2</v>
      </c>
      <c r="BS78" s="79">
        <v>2</v>
      </c>
      <c r="BT78" s="79">
        <v>2</v>
      </c>
      <c r="BU78" s="79">
        <v>2</v>
      </c>
      <c r="BV78" s="79"/>
      <c r="BW78" s="79"/>
      <c r="BX78" s="79"/>
      <c r="BY78" s="79">
        <v>1</v>
      </c>
      <c r="BZ78" s="821">
        <f>COUNTIF($BE78:$BY78,2)</f>
        <v>15</v>
      </c>
      <c r="CA78" s="81">
        <f>BZ78/COUNTA($BE78:$BY78)</f>
        <v>0.83333333333333337</v>
      </c>
      <c r="CB78" s="821">
        <f>COUNTIF($BE78:$BY78,1)</f>
        <v>3</v>
      </c>
      <c r="CC78" s="81">
        <f>CB78/COUNTA($BE78:$BY78)</f>
        <v>0.16666666666666666</v>
      </c>
      <c r="CD78" s="821">
        <f>COUNTIF($BE78:$BY78,0)</f>
        <v>0</v>
      </c>
      <c r="CE78" s="81">
        <f>CD78/COUNTA($BE78:$BY78)</f>
        <v>0</v>
      </c>
      <c r="CF78" s="821">
        <f>(((BZ78*2)+(CB78*1)+(CD78*0)))/COUNTA($BE78:$BY78)</f>
        <v>1.8333333333333333</v>
      </c>
      <c r="CG78" s="822" t="str">
        <f t="shared" ref="CG78" si="16">IF(CF78&gt;=1.6,"Đạt mục tiêu",IF(CF78&gt;=1,"Cần cố gắng","Chưa đạt"))</f>
        <v>Đạt mục tiêu</v>
      </c>
    </row>
    <row r="79" spans="1:16077" s="817" customFormat="1" ht="81" hidden="1" customHeight="1">
      <c r="A79" s="19">
        <v>63</v>
      </c>
      <c r="B79" s="451">
        <v>63</v>
      </c>
      <c r="C79" s="78" t="s">
        <v>636</v>
      </c>
      <c r="D79" s="77" t="s">
        <v>14</v>
      </c>
      <c r="E79" s="78" t="s">
        <v>637</v>
      </c>
      <c r="F79" s="77" t="s">
        <v>17</v>
      </c>
      <c r="G79" s="78" t="s">
        <v>637</v>
      </c>
      <c r="H79" s="96" t="s">
        <v>651</v>
      </c>
      <c r="I79" s="79"/>
      <c r="J79" s="10" t="s">
        <v>11</v>
      </c>
      <c r="K79" s="79"/>
      <c r="L79" s="79"/>
      <c r="M79" s="79"/>
      <c r="N79" s="821"/>
      <c r="O79" s="821"/>
      <c r="P79" s="79"/>
      <c r="Q79" s="79" t="s">
        <v>16</v>
      </c>
      <c r="R79" s="79"/>
      <c r="S79" s="79"/>
      <c r="T79" s="79"/>
      <c r="U79" s="66">
        <f t="shared" si="8"/>
        <v>1</v>
      </c>
      <c r="V79" s="79"/>
      <c r="W79" s="79"/>
      <c r="X79" s="79"/>
      <c r="Y79" s="79"/>
      <c r="Z79" s="79"/>
      <c r="AA79" s="79"/>
      <c r="AB79" s="79"/>
      <c r="AC79" s="79"/>
      <c r="AD79" s="79"/>
      <c r="AE79" s="79"/>
      <c r="AF79" s="79"/>
      <c r="AG79" s="79"/>
      <c r="AH79" s="79"/>
      <c r="AI79" s="79"/>
      <c r="AJ79" s="79"/>
      <c r="AK79" s="79"/>
      <c r="AL79" s="79"/>
      <c r="AM79" s="79"/>
      <c r="AN79" s="79"/>
      <c r="AO79" s="79"/>
      <c r="AP79" s="79"/>
      <c r="AQ79" s="79"/>
      <c r="AR79" s="79"/>
      <c r="AS79" s="79"/>
      <c r="AT79" s="79" t="s">
        <v>728</v>
      </c>
      <c r="AU79" s="79" t="s">
        <v>725</v>
      </c>
      <c r="AV79" s="79" t="s">
        <v>725</v>
      </c>
      <c r="AW79" s="79" t="s">
        <v>728</v>
      </c>
      <c r="AX79" s="79"/>
      <c r="AY79" s="79"/>
      <c r="AZ79" s="79"/>
      <c r="BA79" s="79"/>
      <c r="BB79" s="79"/>
      <c r="BC79" s="79"/>
      <c r="BD79" s="79"/>
      <c r="BE79" s="79"/>
      <c r="BF79" s="79"/>
      <c r="BG79" s="79"/>
      <c r="BH79" s="79"/>
      <c r="BI79" s="79"/>
      <c r="BJ79" s="79"/>
      <c r="BK79" s="79"/>
      <c r="BL79" s="79"/>
      <c r="BM79" s="79"/>
      <c r="BN79" s="79"/>
      <c r="BO79" s="79"/>
      <c r="BP79" s="79"/>
      <c r="BQ79" s="79"/>
      <c r="BR79" s="79"/>
      <c r="BS79" s="79"/>
      <c r="BT79" s="79"/>
      <c r="BU79" s="79"/>
      <c r="BV79" s="79"/>
      <c r="BW79" s="79"/>
      <c r="BX79" s="79"/>
      <c r="BY79" s="79"/>
      <c r="BZ79" s="821"/>
      <c r="CA79" s="81"/>
      <c r="CB79" s="821"/>
      <c r="CC79" s="81"/>
      <c r="CD79" s="821"/>
      <c r="CE79" s="81"/>
      <c r="CF79" s="821"/>
      <c r="CG79" s="821"/>
    </row>
    <row r="80" spans="1:16077" s="817" customFormat="1" ht="409.5" hidden="1">
      <c r="A80" s="19">
        <v>64</v>
      </c>
      <c r="B80" s="451">
        <v>64</v>
      </c>
      <c r="C80" s="78" t="s">
        <v>638</v>
      </c>
      <c r="D80" s="77" t="s">
        <v>18</v>
      </c>
      <c r="E80" s="78" t="s">
        <v>639</v>
      </c>
      <c r="F80" s="77" t="s">
        <v>18</v>
      </c>
      <c r="G80" s="78" t="s">
        <v>639</v>
      </c>
      <c r="H80" s="96" t="s">
        <v>650</v>
      </c>
      <c r="I80" s="79"/>
      <c r="J80" s="10" t="s">
        <v>11</v>
      </c>
      <c r="K80" s="79"/>
      <c r="L80" s="79" t="s">
        <v>16</v>
      </c>
      <c r="M80" s="79"/>
      <c r="N80" s="821"/>
      <c r="O80" s="821"/>
      <c r="P80" s="79"/>
      <c r="Q80" s="79"/>
      <c r="R80" s="79"/>
      <c r="S80" s="79"/>
      <c r="T80" s="79"/>
      <c r="U80" s="66">
        <f t="shared" si="8"/>
        <v>1</v>
      </c>
      <c r="V80" s="79"/>
      <c r="W80" s="79"/>
      <c r="X80" s="79"/>
      <c r="Y80" s="79"/>
      <c r="Z80" s="79" t="s">
        <v>728</v>
      </c>
      <c r="AA80" s="79" t="s">
        <v>728</v>
      </c>
      <c r="AB80" s="79" t="s">
        <v>728</v>
      </c>
      <c r="AC80" s="79" t="s">
        <v>728</v>
      </c>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79">
        <v>2</v>
      </c>
      <c r="BF80" s="79">
        <v>2</v>
      </c>
      <c r="BG80" s="79">
        <v>2</v>
      </c>
      <c r="BH80" s="79">
        <v>2</v>
      </c>
      <c r="BI80" s="79">
        <v>1</v>
      </c>
      <c r="BJ80" s="79">
        <v>2</v>
      </c>
      <c r="BK80" s="79">
        <v>2</v>
      </c>
      <c r="BL80" s="79">
        <v>2</v>
      </c>
      <c r="BM80" s="79">
        <v>2</v>
      </c>
      <c r="BN80" s="79">
        <v>1</v>
      </c>
      <c r="BO80" s="79">
        <v>1</v>
      </c>
      <c r="BP80" s="79">
        <v>2</v>
      </c>
      <c r="BQ80" s="79">
        <v>2</v>
      </c>
      <c r="BR80" s="79">
        <v>1</v>
      </c>
      <c r="BS80" s="79">
        <v>2</v>
      </c>
      <c r="BT80" s="79">
        <v>2</v>
      </c>
      <c r="BU80" s="79">
        <v>2</v>
      </c>
      <c r="BV80" s="79"/>
      <c r="BW80" s="79"/>
      <c r="BX80" s="79"/>
      <c r="BY80" s="79">
        <v>2</v>
      </c>
      <c r="BZ80" s="821">
        <f>COUNTIF($BE80:$BY80,2)</f>
        <v>14</v>
      </c>
      <c r="CA80" s="512">
        <f>BZ80/COUNTA($BE80:$BY80)</f>
        <v>0.77777777777777779</v>
      </c>
      <c r="CB80" s="821">
        <f>COUNTIF($BE80:$BY80,1)</f>
        <v>4</v>
      </c>
      <c r="CC80" s="512">
        <f>CB80/COUNTA($BE80:$BY80)</f>
        <v>0.22222222222222221</v>
      </c>
      <c r="CD80" s="821">
        <f>COUNTIF($BE80:$BY80,0)</f>
        <v>0</v>
      </c>
      <c r="CE80" s="81">
        <f>CD80/COUNTA($BE80:$BY80)</f>
        <v>0</v>
      </c>
      <c r="CF80" s="821">
        <f>(((BZ80*2)+(CB80*1)+(CD80*0)))/COUNTA($BE80:$BY80)</f>
        <v>1.7777777777777777</v>
      </c>
      <c r="CG80" s="822" t="str">
        <f t="shared" ref="CG80" si="17">IF(CF80&gt;=1.6,"Đạt mục tiêu",IF(CF80&gt;=1,"Cần cố gắng","Chưa đạt"))</f>
        <v>Đạt mục tiêu</v>
      </c>
    </row>
    <row r="81" spans="1:90" s="776" customFormat="1" ht="360" hidden="1">
      <c r="A81" s="783">
        <v>65</v>
      </c>
      <c r="B81" s="451">
        <v>65</v>
      </c>
      <c r="C81" s="213" t="s">
        <v>640</v>
      </c>
      <c r="D81" s="77" t="s">
        <v>18</v>
      </c>
      <c r="E81" s="213" t="s">
        <v>641</v>
      </c>
      <c r="F81" s="77" t="s">
        <v>17</v>
      </c>
      <c r="G81" s="78" t="s">
        <v>641</v>
      </c>
      <c r="H81" s="518" t="s">
        <v>649</v>
      </c>
      <c r="I81" s="79"/>
      <c r="J81" s="10" t="s">
        <v>11</v>
      </c>
      <c r="K81" s="79"/>
      <c r="L81" s="79"/>
      <c r="M81" s="79"/>
      <c r="N81" s="783" t="s">
        <v>16</v>
      </c>
      <c r="O81" s="821"/>
      <c r="P81" s="79"/>
      <c r="Q81" s="79"/>
      <c r="R81" s="79"/>
      <c r="S81" s="79"/>
      <c r="T81" s="79"/>
      <c r="U81" s="66">
        <f t="shared" si="8"/>
        <v>1</v>
      </c>
      <c r="V81" s="79"/>
      <c r="W81" s="79"/>
      <c r="X81" s="79"/>
      <c r="Y81" s="79"/>
      <c r="Z81" s="79"/>
      <c r="AA81" s="79"/>
      <c r="AB81" s="79"/>
      <c r="AC81" s="79"/>
      <c r="AD81" s="79"/>
      <c r="AE81" s="79"/>
      <c r="AF81" s="79"/>
      <c r="AG81" s="79"/>
      <c r="AH81" s="783" t="s">
        <v>728</v>
      </c>
      <c r="AI81" s="783" t="s">
        <v>728</v>
      </c>
      <c r="AJ81" s="783" t="s">
        <v>728</v>
      </c>
      <c r="AK81" s="783" t="s">
        <v>728</v>
      </c>
      <c r="AL81" s="783" t="s">
        <v>728</v>
      </c>
      <c r="AM81" s="79"/>
      <c r="AN81" s="79"/>
      <c r="AO81" s="79"/>
      <c r="AP81" s="79"/>
      <c r="AQ81" s="79"/>
      <c r="AR81" s="79"/>
      <c r="AS81" s="79"/>
      <c r="AT81" s="79"/>
      <c r="AU81" s="79"/>
      <c r="AV81" s="79"/>
      <c r="AW81" s="79"/>
      <c r="AX81" s="79"/>
      <c r="AY81" s="79"/>
      <c r="AZ81" s="79"/>
      <c r="BA81" s="79"/>
      <c r="BB81" s="79"/>
      <c r="BC81" s="79"/>
      <c r="BD81" s="79"/>
      <c r="BE81" s="20">
        <v>2</v>
      </c>
      <c r="BF81" s="20">
        <v>2</v>
      </c>
      <c r="BG81" s="20">
        <v>2</v>
      </c>
      <c r="BH81" s="20">
        <v>2</v>
      </c>
      <c r="BI81" s="20">
        <v>2</v>
      </c>
      <c r="BJ81" s="20">
        <v>1</v>
      </c>
      <c r="BK81" s="20">
        <v>2</v>
      </c>
      <c r="BL81" s="20">
        <v>2</v>
      </c>
      <c r="BM81" s="20">
        <v>1</v>
      </c>
      <c r="BN81" s="20">
        <v>2</v>
      </c>
      <c r="BO81" s="20">
        <v>2</v>
      </c>
      <c r="BP81" s="20">
        <v>2</v>
      </c>
      <c r="BQ81" s="20">
        <v>2</v>
      </c>
      <c r="BR81" s="20">
        <v>2</v>
      </c>
      <c r="BS81" s="20">
        <v>1</v>
      </c>
      <c r="BT81" s="20">
        <v>2</v>
      </c>
      <c r="BU81" s="20">
        <v>2</v>
      </c>
      <c r="BV81" s="20"/>
      <c r="BW81" s="20"/>
      <c r="BX81" s="20"/>
      <c r="BY81" s="20">
        <v>2</v>
      </c>
      <c r="BZ81" s="21">
        <f>COUNTIF($BE81:$BY81,2)</f>
        <v>15</v>
      </c>
      <c r="CA81" s="22">
        <f>BZ81/COUNTA($BE81:$BY81)</f>
        <v>0.83333333333333337</v>
      </c>
      <c r="CB81" s="21">
        <f>COUNTIF($BE81:$BY81,1)</f>
        <v>3</v>
      </c>
      <c r="CC81" s="22">
        <f>CB81/COUNTA($BE81:$BY81)</f>
        <v>0.16666666666666666</v>
      </c>
      <c r="CD81" s="21">
        <f>COUNTIF($BE81:$BY81,0)</f>
        <v>0</v>
      </c>
      <c r="CE81" s="22">
        <f>CD81/COUNTA($BE81:$BY81)</f>
        <v>0</v>
      </c>
      <c r="CF81" s="21">
        <f>(((BZ81*2)+(CB81*1)+(CD81*0)))/COUNTA($BE81:$BY81)</f>
        <v>1.8333333333333333</v>
      </c>
      <c r="CG81" s="427" t="str">
        <f>IF(CF81&gt;=1.6,"Đạt mục tiêu",IF(CF81&gt;=1,"Cần cố gắng","Chưa đạt"))</f>
        <v>Đạt mục tiêu</v>
      </c>
    </row>
    <row r="82" spans="1:90" s="817" customFormat="1" ht="60.75" hidden="1" customHeight="1">
      <c r="A82" s="19">
        <v>66</v>
      </c>
      <c r="B82" s="451">
        <v>66</v>
      </c>
      <c r="C82" s="523" t="s">
        <v>642</v>
      </c>
      <c r="D82" s="77" t="s">
        <v>17</v>
      </c>
      <c r="E82" s="78" t="s">
        <v>643</v>
      </c>
      <c r="F82" s="77" t="s">
        <v>17</v>
      </c>
      <c r="G82" s="78" t="s">
        <v>643</v>
      </c>
      <c r="H82" s="23" t="s">
        <v>312</v>
      </c>
      <c r="I82" s="79"/>
      <c r="J82" s="10" t="s">
        <v>11</v>
      </c>
      <c r="K82" s="79"/>
      <c r="L82" s="79"/>
      <c r="M82" s="79"/>
      <c r="N82" s="821"/>
      <c r="O82" s="144" t="s">
        <v>16</v>
      </c>
      <c r="P82" s="79"/>
      <c r="Q82" s="79"/>
      <c r="R82" s="79"/>
      <c r="S82" s="79"/>
      <c r="T82" s="79"/>
      <c r="U82" s="66">
        <f t="shared" si="8"/>
        <v>1</v>
      </c>
      <c r="V82" s="79"/>
      <c r="W82" s="79"/>
      <c r="X82" s="79"/>
      <c r="Y82" s="79"/>
      <c r="Z82" s="79"/>
      <c r="AA82" s="79"/>
      <c r="AB82" s="79"/>
      <c r="AC82" s="79"/>
      <c r="AD82" s="79"/>
      <c r="AE82" s="79"/>
      <c r="AF82" s="79"/>
      <c r="AG82" s="79"/>
      <c r="AH82" s="79"/>
      <c r="AI82" s="79"/>
      <c r="AJ82" s="79"/>
      <c r="AK82" s="79"/>
      <c r="AL82" s="79"/>
      <c r="AM82" s="79" t="s">
        <v>723</v>
      </c>
      <c r="AN82" s="79" t="s">
        <v>725</v>
      </c>
      <c r="AO82" s="79" t="s">
        <v>728</v>
      </c>
      <c r="AP82" s="79" t="s">
        <v>725</v>
      </c>
      <c r="AQ82" s="79"/>
      <c r="AR82" s="79"/>
      <c r="AS82" s="79"/>
      <c r="AT82" s="79"/>
      <c r="AU82" s="79"/>
      <c r="AV82" s="79"/>
      <c r="AW82" s="79"/>
      <c r="AX82" s="79"/>
      <c r="AY82" s="79"/>
      <c r="AZ82" s="79"/>
      <c r="BA82" s="79"/>
      <c r="BB82" s="79"/>
      <c r="BC82" s="79"/>
      <c r="BD82" s="79"/>
      <c r="BE82" s="79">
        <v>2</v>
      </c>
      <c r="BF82" s="79">
        <v>2</v>
      </c>
      <c r="BG82" s="79">
        <v>2</v>
      </c>
      <c r="BH82" s="79">
        <v>1</v>
      </c>
      <c r="BI82" s="79">
        <v>2</v>
      </c>
      <c r="BJ82" s="79">
        <v>2</v>
      </c>
      <c r="BK82" s="79">
        <v>2</v>
      </c>
      <c r="BL82" s="79">
        <v>2</v>
      </c>
      <c r="BM82" s="79">
        <v>2</v>
      </c>
      <c r="BN82" s="79">
        <v>2</v>
      </c>
      <c r="BO82" s="79">
        <v>2</v>
      </c>
      <c r="BP82" s="79">
        <v>2</v>
      </c>
      <c r="BQ82" s="79">
        <v>2</v>
      </c>
      <c r="BR82" s="79">
        <v>1</v>
      </c>
      <c r="BS82" s="79">
        <v>1</v>
      </c>
      <c r="BT82" s="79">
        <v>2</v>
      </c>
      <c r="BU82" s="79">
        <v>2</v>
      </c>
      <c r="BV82" s="79"/>
      <c r="BW82" s="79"/>
      <c r="BX82" s="79"/>
      <c r="BY82" s="79">
        <v>1</v>
      </c>
      <c r="BZ82" s="821">
        <f>COUNTIF($BE82:$BY82,2)</f>
        <v>14</v>
      </c>
      <c r="CA82" s="81">
        <f>BZ82/COUNTA($BE82:$BY82)</f>
        <v>0.77777777777777779</v>
      </c>
      <c r="CB82" s="821">
        <f>COUNTIF($BE82:$BY82,1)</f>
        <v>4</v>
      </c>
      <c r="CC82" s="81">
        <f>CB82/COUNTA($BE82:$BY82)</f>
        <v>0.22222222222222221</v>
      </c>
      <c r="CD82" s="821">
        <f>COUNTIF($BE82:$BY82,0)</f>
        <v>0</v>
      </c>
      <c r="CE82" s="81">
        <f>CD82/COUNTA($BE82:$BY82)</f>
        <v>0</v>
      </c>
      <c r="CF82" s="821">
        <f>(((BZ82*2)+(CB82*1)+(CD82*0)))/COUNTA($BE82:$BY82)</f>
        <v>1.7777777777777777</v>
      </c>
      <c r="CG82" s="822" t="str">
        <f t="shared" ref="CG82:CG83" si="18">IF(CF82&gt;=1.6,"Đạt mục tiêu",IF(CF82&gt;=1,"Cần cố gắng","Chưa đạt"))</f>
        <v>Đạt mục tiêu</v>
      </c>
    </row>
    <row r="83" spans="1:90" s="817" customFormat="1" ht="409.5" hidden="1">
      <c r="A83" s="19">
        <v>67</v>
      </c>
      <c r="B83" s="451">
        <v>67</v>
      </c>
      <c r="C83" s="78" t="s">
        <v>644</v>
      </c>
      <c r="D83" s="77" t="s">
        <v>17</v>
      </c>
      <c r="E83" s="78" t="s">
        <v>645</v>
      </c>
      <c r="F83" s="77" t="s">
        <v>17</v>
      </c>
      <c r="G83" s="78" t="s">
        <v>645</v>
      </c>
      <c r="H83" s="23" t="s">
        <v>313</v>
      </c>
      <c r="I83" s="79"/>
      <c r="J83" s="10" t="s">
        <v>11</v>
      </c>
      <c r="K83" s="79"/>
      <c r="L83" s="79" t="s">
        <v>16</v>
      </c>
      <c r="M83" s="79"/>
      <c r="N83" s="821"/>
      <c r="O83" s="821"/>
      <c r="P83" s="79"/>
      <c r="Q83" s="79"/>
      <c r="R83" s="79"/>
      <c r="S83" s="79"/>
      <c r="T83" s="79"/>
      <c r="U83" s="66">
        <f t="shared" si="8"/>
        <v>1</v>
      </c>
      <c r="V83" s="79"/>
      <c r="W83" s="79"/>
      <c r="X83" s="79"/>
      <c r="Y83" s="79"/>
      <c r="Z83" s="79" t="s">
        <v>728</v>
      </c>
      <c r="AA83" s="79" t="s">
        <v>728</v>
      </c>
      <c r="AB83" s="79" t="s">
        <v>728</v>
      </c>
      <c r="AC83" s="79" t="s">
        <v>728</v>
      </c>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v>2</v>
      </c>
      <c r="BF83" s="79">
        <v>2</v>
      </c>
      <c r="BG83" s="79">
        <v>2</v>
      </c>
      <c r="BH83" s="79">
        <v>2</v>
      </c>
      <c r="BI83" s="79">
        <v>2</v>
      </c>
      <c r="BJ83" s="79">
        <v>2</v>
      </c>
      <c r="BK83" s="79">
        <v>2</v>
      </c>
      <c r="BL83" s="79">
        <v>2</v>
      </c>
      <c r="BM83" s="79">
        <v>1</v>
      </c>
      <c r="BN83" s="79">
        <v>1</v>
      </c>
      <c r="BO83" s="79">
        <v>1</v>
      </c>
      <c r="BP83" s="79">
        <v>2</v>
      </c>
      <c r="BQ83" s="79">
        <v>2</v>
      </c>
      <c r="BR83" s="79">
        <v>1</v>
      </c>
      <c r="BS83" s="79">
        <v>2</v>
      </c>
      <c r="BT83" s="79">
        <v>2</v>
      </c>
      <c r="BU83" s="79">
        <v>2</v>
      </c>
      <c r="BV83" s="79"/>
      <c r="BW83" s="79"/>
      <c r="BX83" s="79"/>
      <c r="BY83" s="79">
        <v>2</v>
      </c>
      <c r="BZ83" s="821">
        <f>COUNTIF($BE83:$BY83,2)</f>
        <v>14</v>
      </c>
      <c r="CA83" s="512">
        <f>BZ83/COUNTA($BE83:$BY83)</f>
        <v>0.77777777777777779</v>
      </c>
      <c r="CB83" s="821">
        <f>COUNTIF($BE83:$BY83,1)</f>
        <v>4</v>
      </c>
      <c r="CC83" s="512">
        <f>CB83/COUNTA($BE83:$BY83)</f>
        <v>0.22222222222222221</v>
      </c>
      <c r="CD83" s="821">
        <f>COUNTIF($BE83:$BY83,0)</f>
        <v>0</v>
      </c>
      <c r="CE83" s="81">
        <f>CD83/COUNTA($BE83:$BY83)</f>
        <v>0</v>
      </c>
      <c r="CF83" s="821">
        <f>(((BZ83*2)+(CB83*1)+(CD83*0)))/COUNTA($BE83:$BY83)</f>
        <v>1.7777777777777777</v>
      </c>
      <c r="CG83" s="822" t="str">
        <f t="shared" si="18"/>
        <v>Đạt mục tiêu</v>
      </c>
    </row>
    <row r="84" spans="1:90" s="184" customFormat="1" ht="117.75" customHeight="1">
      <c r="A84" s="171">
        <v>68</v>
      </c>
      <c r="B84" s="451">
        <v>68</v>
      </c>
      <c r="C84" s="186" t="s">
        <v>646</v>
      </c>
      <c r="D84" s="77" t="s">
        <v>14</v>
      </c>
      <c r="E84" s="186" t="s">
        <v>647</v>
      </c>
      <c r="F84" s="77" t="s">
        <v>14</v>
      </c>
      <c r="G84" s="78" t="s">
        <v>647</v>
      </c>
      <c r="H84" s="190" t="s">
        <v>648</v>
      </c>
      <c r="I84" s="79"/>
      <c r="J84" s="10" t="s">
        <v>11</v>
      </c>
      <c r="K84" s="79"/>
      <c r="L84" s="79"/>
      <c r="M84" s="79"/>
      <c r="N84" s="821"/>
      <c r="O84" s="821"/>
      <c r="P84" s="79"/>
      <c r="Q84" s="79"/>
      <c r="R84" s="79"/>
      <c r="S84" s="823" t="s">
        <v>16</v>
      </c>
      <c r="T84" s="79"/>
      <c r="U84" s="66">
        <f t="shared" si="8"/>
        <v>1</v>
      </c>
      <c r="V84" s="79"/>
      <c r="W84" s="79"/>
      <c r="X84" s="79"/>
      <c r="Y84" s="79"/>
      <c r="Z84" s="79"/>
      <c r="AA84" s="79"/>
      <c r="AB84" s="79"/>
      <c r="AC84" s="79"/>
      <c r="AD84" s="79"/>
      <c r="AE84" s="79"/>
      <c r="AF84" s="79"/>
      <c r="AG84" s="79"/>
      <c r="AH84" s="79"/>
      <c r="AI84" s="79"/>
      <c r="AJ84" s="79"/>
      <c r="AK84" s="79"/>
      <c r="AL84" s="79"/>
      <c r="AM84" s="79"/>
      <c r="AN84" s="79"/>
      <c r="AO84" s="79"/>
      <c r="AP84" s="79"/>
      <c r="AQ84" s="79"/>
      <c r="AR84" s="79"/>
      <c r="AS84" s="79"/>
      <c r="AT84" s="79"/>
      <c r="AU84" s="79"/>
      <c r="AV84" s="79"/>
      <c r="AW84" s="79"/>
      <c r="AX84" s="79"/>
      <c r="AY84" s="79"/>
      <c r="AZ84" s="1226" t="s">
        <v>728</v>
      </c>
      <c r="BA84" s="1226" t="s">
        <v>728</v>
      </c>
      <c r="BB84" s="1226" t="s">
        <v>728</v>
      </c>
      <c r="BC84" s="79"/>
      <c r="BD84" s="79"/>
      <c r="BE84" s="79"/>
      <c r="BF84" s="79"/>
      <c r="BG84" s="79"/>
      <c r="BH84" s="79"/>
      <c r="BI84" s="79"/>
      <c r="BJ84" s="79"/>
      <c r="BK84" s="79"/>
      <c r="BL84" s="79"/>
      <c r="BM84" s="79"/>
      <c r="BN84" s="79"/>
      <c r="BO84" s="79"/>
      <c r="BP84" s="79"/>
      <c r="BQ84" s="79"/>
      <c r="BR84" s="79"/>
      <c r="BS84" s="79"/>
      <c r="BT84" s="79"/>
      <c r="BU84" s="79"/>
      <c r="BV84" s="79"/>
      <c r="BW84" s="79"/>
      <c r="BX84" s="79"/>
      <c r="BY84" s="79"/>
      <c r="BZ84" s="821"/>
      <c r="CA84" s="81"/>
      <c r="CB84" s="821"/>
      <c r="CC84" s="81"/>
      <c r="CD84" s="821"/>
      <c r="CE84" s="81"/>
      <c r="CF84" s="821"/>
      <c r="CG84" s="821"/>
    </row>
    <row r="85" spans="1:90" hidden="1">
      <c r="A85" s="802">
        <v>69</v>
      </c>
      <c r="B85" s="451">
        <v>69</v>
      </c>
      <c r="C85" s="1447" t="s">
        <v>314</v>
      </c>
      <c r="D85" s="1368"/>
      <c r="E85" s="1449"/>
      <c r="F85" s="5" t="s">
        <v>316</v>
      </c>
      <c r="G85" s="176" t="s">
        <v>316</v>
      </c>
      <c r="H85" s="239" t="s">
        <v>316</v>
      </c>
      <c r="I85" s="5" t="s">
        <v>316</v>
      </c>
      <c r="J85" s="5" t="s">
        <v>316</v>
      </c>
      <c r="K85" s="506" t="s">
        <v>316</v>
      </c>
      <c r="L85" s="5" t="s">
        <v>316</v>
      </c>
      <c r="M85" s="5" t="s">
        <v>316</v>
      </c>
      <c r="N85" s="148" t="s">
        <v>316</v>
      </c>
      <c r="O85" s="5" t="s">
        <v>316</v>
      </c>
      <c r="P85" s="5" t="s">
        <v>316</v>
      </c>
      <c r="Q85" s="5" t="s">
        <v>316</v>
      </c>
      <c r="R85" s="5"/>
      <c r="S85" s="176" t="s">
        <v>316</v>
      </c>
      <c r="T85" s="5" t="s">
        <v>316</v>
      </c>
      <c r="U85" s="5" t="s">
        <v>316</v>
      </c>
      <c r="V85" s="176" t="s">
        <v>316</v>
      </c>
      <c r="W85" s="176" t="s">
        <v>316</v>
      </c>
      <c r="X85" s="176" t="s">
        <v>316</v>
      </c>
      <c r="Y85" s="176" t="s">
        <v>316</v>
      </c>
      <c r="Z85" s="5" t="s">
        <v>316</v>
      </c>
      <c r="AA85" s="5" t="s">
        <v>316</v>
      </c>
      <c r="AB85" s="5" t="s">
        <v>316</v>
      </c>
      <c r="AC85" s="5" t="s">
        <v>316</v>
      </c>
      <c r="AD85" s="5" t="s">
        <v>316</v>
      </c>
      <c r="AE85" s="5" t="s">
        <v>316</v>
      </c>
      <c r="AF85" s="5" t="s">
        <v>316</v>
      </c>
      <c r="AG85" s="5" t="s">
        <v>316</v>
      </c>
      <c r="AH85" s="148" t="s">
        <v>316</v>
      </c>
      <c r="AI85" s="148" t="s">
        <v>316</v>
      </c>
      <c r="AJ85" s="148" t="s">
        <v>316</v>
      </c>
      <c r="AK85" s="148" t="s">
        <v>316</v>
      </c>
      <c r="AL85" s="148" t="s">
        <v>316</v>
      </c>
      <c r="AM85" s="5" t="s">
        <v>316</v>
      </c>
      <c r="AN85" s="5" t="s">
        <v>316</v>
      </c>
      <c r="AO85" s="5" t="s">
        <v>316</v>
      </c>
      <c r="AP85" s="5" t="s">
        <v>316</v>
      </c>
      <c r="AQ85" s="5"/>
      <c r="AR85" s="5"/>
      <c r="AS85" s="5" t="s">
        <v>316</v>
      </c>
      <c r="AT85" s="5" t="s">
        <v>316</v>
      </c>
      <c r="AU85" s="5" t="s">
        <v>316</v>
      </c>
      <c r="AV85" s="5" t="s">
        <v>316</v>
      </c>
      <c r="AW85" s="5" t="s">
        <v>316</v>
      </c>
      <c r="AX85" s="5"/>
      <c r="AY85" s="5"/>
      <c r="AZ85" s="176" t="s">
        <v>316</v>
      </c>
      <c r="BA85" s="176"/>
      <c r="BB85" s="176"/>
      <c r="BC85" s="5"/>
      <c r="BD85" s="5" t="s">
        <v>316</v>
      </c>
      <c r="BE85" s="521" t="s">
        <v>316</v>
      </c>
      <c r="BF85" s="521" t="s">
        <v>316</v>
      </c>
      <c r="BG85" s="521" t="s">
        <v>316</v>
      </c>
      <c r="BH85" s="521" t="s">
        <v>316</v>
      </c>
      <c r="BI85" s="521" t="s">
        <v>316</v>
      </c>
      <c r="BJ85" s="521" t="s">
        <v>316</v>
      </c>
      <c r="BK85" s="521" t="s">
        <v>316</v>
      </c>
      <c r="BL85" s="521" t="s">
        <v>316</v>
      </c>
      <c r="BM85" s="521" t="s">
        <v>316</v>
      </c>
      <c r="BN85" s="521" t="s">
        <v>316</v>
      </c>
      <c r="BO85" s="521" t="s">
        <v>316</v>
      </c>
      <c r="BP85" s="521" t="s">
        <v>316</v>
      </c>
      <c r="BQ85" s="521" t="s">
        <v>316</v>
      </c>
      <c r="BR85" s="521" t="s">
        <v>316</v>
      </c>
      <c r="BS85" s="521" t="s">
        <v>316</v>
      </c>
      <c r="BT85" s="521" t="s">
        <v>316</v>
      </c>
      <c r="BU85" s="521" t="s">
        <v>316</v>
      </c>
      <c r="BV85" s="521"/>
      <c r="BW85" s="521"/>
      <c r="BX85" s="521"/>
      <c r="BY85" s="521" t="s">
        <v>316</v>
      </c>
      <c r="BZ85" s="21">
        <f>COUNTIF($BE85:$BY85,2)</f>
        <v>0</v>
      </c>
      <c r="CA85" s="22">
        <f>BZ85/COUNTA($BE85:$BY85)</f>
        <v>0</v>
      </c>
      <c r="CB85" s="21">
        <f>COUNTIF($BE85:$BY85,1)</f>
        <v>0</v>
      </c>
      <c r="CC85" s="22">
        <f>CB85/COUNTA($BE85:$BY85)</f>
        <v>0</v>
      </c>
      <c r="CD85" s="21">
        <f>COUNTIF($BE85:$BY85,0)</f>
        <v>0</v>
      </c>
      <c r="CE85" s="22">
        <f>CD85/COUNTA($BE85:$BY85)</f>
        <v>0</v>
      </c>
      <c r="CF85" s="21">
        <f>(((BZ85*2)+(CB85*1)+(CD85*0)))/COUNTA($BE85:$BY85)</f>
        <v>0</v>
      </c>
      <c r="CG85" s="21" t="str">
        <f>IF(CF85&gt;=1.6,"Đạt mục tiêu",IF(CF85&gt;=1,"Cần cố gắng","Chưa đạt"))</f>
        <v>Chưa đạt</v>
      </c>
    </row>
    <row r="86" spans="1:90" s="170" customFormat="1" ht="192.75" hidden="1" customHeight="1">
      <c r="A86" s="171">
        <v>70</v>
      </c>
      <c r="B86" s="451">
        <v>70</v>
      </c>
      <c r="C86" s="186" t="s">
        <v>658</v>
      </c>
      <c r="D86" s="77" t="s">
        <v>14</v>
      </c>
      <c r="E86" s="186" t="s">
        <v>656</v>
      </c>
      <c r="F86" s="77" t="s">
        <v>17</v>
      </c>
      <c r="G86" s="804" t="s">
        <v>705</v>
      </c>
      <c r="H86" s="210" t="s">
        <v>654</v>
      </c>
      <c r="I86" s="805" t="s">
        <v>212</v>
      </c>
      <c r="J86" s="799" t="s">
        <v>11</v>
      </c>
      <c r="K86" s="805"/>
      <c r="L86" s="805"/>
      <c r="M86" s="805" t="s">
        <v>16</v>
      </c>
      <c r="N86" s="805"/>
      <c r="O86" s="805"/>
      <c r="P86" s="805"/>
      <c r="Q86" s="19"/>
      <c r="R86" s="171" t="s">
        <v>16</v>
      </c>
      <c r="S86" s="805"/>
      <c r="T86" s="783"/>
      <c r="U86" s="493">
        <f t="shared" si="8"/>
        <v>2</v>
      </c>
      <c r="V86" s="805"/>
      <c r="W86" s="805"/>
      <c r="X86" s="805"/>
      <c r="Y86" s="805"/>
      <c r="Z86" s="805"/>
      <c r="AA86" s="805"/>
      <c r="AB86" s="805"/>
      <c r="AC86" s="805"/>
      <c r="AD86" s="805" t="s">
        <v>723</v>
      </c>
      <c r="AE86" s="805" t="s">
        <v>725</v>
      </c>
      <c r="AF86" s="805" t="s">
        <v>727</v>
      </c>
      <c r="AG86" s="805" t="s">
        <v>725</v>
      </c>
      <c r="AH86" s="805"/>
      <c r="AI86" s="805"/>
      <c r="AJ86" s="805"/>
      <c r="AK86" s="805"/>
      <c r="AL86" s="805"/>
      <c r="AM86" s="805"/>
      <c r="AN86" s="805"/>
      <c r="AO86" s="805"/>
      <c r="AP86" s="805"/>
      <c r="AQ86" s="805"/>
      <c r="AR86" s="805"/>
      <c r="AS86" s="805"/>
      <c r="AT86" s="805"/>
      <c r="AU86" s="805"/>
      <c r="AV86" s="805"/>
      <c r="AW86" s="805"/>
      <c r="AX86" s="804" t="s">
        <v>723</v>
      </c>
      <c r="AY86" s="804" t="s">
        <v>725</v>
      </c>
      <c r="AZ86" s="805"/>
      <c r="BA86" s="805"/>
      <c r="BB86" s="805"/>
      <c r="BC86" s="805"/>
      <c r="BD86" s="805"/>
      <c r="BE86" s="805">
        <v>2</v>
      </c>
      <c r="BF86" s="805">
        <v>2</v>
      </c>
      <c r="BG86" s="805">
        <v>2</v>
      </c>
      <c r="BH86" s="805">
        <v>2</v>
      </c>
      <c r="BI86" s="805">
        <v>2</v>
      </c>
      <c r="BJ86" s="805">
        <v>2</v>
      </c>
      <c r="BK86" s="805">
        <v>2</v>
      </c>
      <c r="BL86" s="805">
        <v>2</v>
      </c>
      <c r="BM86" s="805">
        <v>2</v>
      </c>
      <c r="BN86" s="805">
        <v>2</v>
      </c>
      <c r="BO86" s="805">
        <v>2</v>
      </c>
      <c r="BP86" s="805">
        <v>2</v>
      </c>
      <c r="BQ86" s="805">
        <v>1</v>
      </c>
      <c r="BR86" s="805">
        <v>2</v>
      </c>
      <c r="BS86" s="805">
        <v>1</v>
      </c>
      <c r="BT86" s="805">
        <v>2</v>
      </c>
      <c r="BU86" s="805">
        <v>2</v>
      </c>
      <c r="BV86" s="805"/>
      <c r="BW86" s="805"/>
      <c r="BX86" s="805"/>
      <c r="BY86" s="805">
        <v>2</v>
      </c>
      <c r="BZ86" s="774">
        <f>COUNTIF($BE86:$BY86,2)</f>
        <v>16</v>
      </c>
      <c r="CA86" s="514">
        <f>BZ86/COUNTA($BE86:$BY86)</f>
        <v>0.88888888888888884</v>
      </c>
      <c r="CB86" s="774">
        <f>COUNTIF($BE86:$BY86,1)</f>
        <v>2</v>
      </c>
      <c r="CC86" s="514">
        <f>CB86/COUNTA($BE86:$BY86)</f>
        <v>0.1111111111111111</v>
      </c>
      <c r="CD86" s="774">
        <f>COUNTIF($BE86:$BY86,0)</f>
        <v>0</v>
      </c>
      <c r="CE86" s="228">
        <f>CD86/COUNTA($BE86:$BY86)</f>
        <v>0</v>
      </c>
      <c r="CF86" s="774">
        <f>(((BZ86*2)+(CB86*1)+(CD86*0)))/COUNTA($BE86:$BY86)</f>
        <v>1.8888888888888888</v>
      </c>
      <c r="CG86" s="775" t="str">
        <f>IF(CF86&gt;=1.6,"Đạt mục tiêu",IF(CF86&gt;=1,"Cần cố gắng","Chưa đạt"))</f>
        <v>Đạt mục tiêu</v>
      </c>
      <c r="CH86" s="3"/>
      <c r="CI86" s="3"/>
      <c r="CJ86" s="3"/>
      <c r="CK86" s="3"/>
      <c r="CL86" s="3"/>
    </row>
    <row r="87" spans="1:90" s="173" customFormat="1" ht="105.75" hidden="1" customHeight="1">
      <c r="A87" s="171">
        <v>71</v>
      </c>
      <c r="B87" s="451">
        <v>71</v>
      </c>
      <c r="C87" s="186" t="s">
        <v>657</v>
      </c>
      <c r="D87" s="77" t="s">
        <v>14</v>
      </c>
      <c r="E87" s="186" t="s">
        <v>655</v>
      </c>
      <c r="F87" s="77" t="s">
        <v>17</v>
      </c>
      <c r="G87" s="540" t="s">
        <v>82</v>
      </c>
      <c r="H87" s="542" t="s">
        <v>315</v>
      </c>
      <c r="I87" s="20" t="s">
        <v>212</v>
      </c>
      <c r="J87" s="10" t="s">
        <v>11</v>
      </c>
      <c r="K87" s="20"/>
      <c r="L87" s="20" t="s">
        <v>16</v>
      </c>
      <c r="M87" s="20"/>
      <c r="N87" s="79"/>
      <c r="O87" s="79"/>
      <c r="P87" s="20" t="s">
        <v>16</v>
      </c>
      <c r="Q87" s="20"/>
      <c r="R87" s="540" t="s">
        <v>16</v>
      </c>
      <c r="S87" s="21"/>
      <c r="T87" s="20"/>
      <c r="U87" s="66">
        <f t="shared" si="8"/>
        <v>3</v>
      </c>
      <c r="V87" s="20"/>
      <c r="W87" s="20"/>
      <c r="X87" s="20"/>
      <c r="Y87" s="20"/>
      <c r="Z87" s="20" t="s">
        <v>727</v>
      </c>
      <c r="AA87" s="20" t="s">
        <v>725</v>
      </c>
      <c r="AB87" s="20" t="s">
        <v>727</v>
      </c>
      <c r="AC87" s="20" t="s">
        <v>725</v>
      </c>
      <c r="AD87" s="20"/>
      <c r="AE87" s="20"/>
      <c r="AF87" s="20"/>
      <c r="AG87" s="20"/>
      <c r="AH87" s="20"/>
      <c r="AI87" s="20"/>
      <c r="AJ87" s="20"/>
      <c r="AK87" s="20"/>
      <c r="AL87" s="20"/>
      <c r="AM87" s="20"/>
      <c r="AN87" s="20"/>
      <c r="AO87" s="20"/>
      <c r="AP87" s="20"/>
      <c r="AQ87" s="20" t="s">
        <v>727</v>
      </c>
      <c r="AR87" s="20" t="s">
        <v>727</v>
      </c>
      <c r="AS87" s="20" t="s">
        <v>727</v>
      </c>
      <c r="AT87" s="20"/>
      <c r="AU87" s="20"/>
      <c r="AV87" s="20"/>
      <c r="AW87" s="20"/>
      <c r="AX87" s="540" t="s">
        <v>725</v>
      </c>
      <c r="AY87" s="540" t="s">
        <v>723</v>
      </c>
      <c r="AZ87" s="20"/>
      <c r="BA87" s="20"/>
      <c r="BB87" s="20"/>
      <c r="BC87" s="20"/>
      <c r="BD87" s="20"/>
      <c r="BE87" s="20">
        <v>2</v>
      </c>
      <c r="BF87" s="20">
        <v>2</v>
      </c>
      <c r="BG87" s="20">
        <v>2</v>
      </c>
      <c r="BH87" s="20">
        <v>1</v>
      </c>
      <c r="BI87" s="20">
        <v>2</v>
      </c>
      <c r="BJ87" s="20">
        <v>2</v>
      </c>
      <c r="BK87" s="20">
        <v>2</v>
      </c>
      <c r="BL87" s="20">
        <v>2</v>
      </c>
      <c r="BM87" s="20">
        <v>1</v>
      </c>
      <c r="BN87" s="20">
        <v>2</v>
      </c>
      <c r="BO87" s="20">
        <v>2</v>
      </c>
      <c r="BP87" s="20">
        <v>1</v>
      </c>
      <c r="BQ87" s="20">
        <v>2</v>
      </c>
      <c r="BR87" s="20">
        <v>1</v>
      </c>
      <c r="BS87" s="20">
        <v>1</v>
      </c>
      <c r="BT87" s="20">
        <v>1</v>
      </c>
      <c r="BU87" s="20">
        <v>2</v>
      </c>
      <c r="BV87" s="20"/>
      <c r="BW87" s="20"/>
      <c r="BX87" s="20"/>
      <c r="BY87" s="20">
        <v>2</v>
      </c>
      <c r="BZ87" s="21">
        <f>COUNTIF($BE87:$BY87,2)</f>
        <v>12</v>
      </c>
      <c r="CA87" s="524">
        <f>BZ87/COUNTA($BE87:$BY87)</f>
        <v>0.66666666666666663</v>
      </c>
      <c r="CB87" s="21">
        <f>COUNTIF($BE87:$BY87,1)</f>
        <v>6</v>
      </c>
      <c r="CC87" s="524">
        <f>CB87/COUNTA($BE87:$BY87)</f>
        <v>0.33333333333333331</v>
      </c>
      <c r="CD87" s="21">
        <f>COUNTIF($BE87:$BY87,0)</f>
        <v>0</v>
      </c>
      <c r="CE87" s="22">
        <f>CD87/COUNTA($BE87:$BY87)</f>
        <v>0</v>
      </c>
      <c r="CF87" s="21">
        <f>(((BZ87*2)+(CB87*1)+(CD87*0)))/COUNTA($BE87:$BY87)</f>
        <v>1.6666666666666667</v>
      </c>
      <c r="CG87" s="427" t="str">
        <f>IF(CF87&gt;=1.6,"Đạt mục tiêu",IF(CF87&gt;=1,"Cần cố gắng","Chưa đạt"))</f>
        <v>Đạt mục tiêu</v>
      </c>
      <c r="CH87" s="2"/>
      <c r="CI87" s="2"/>
      <c r="CJ87" s="2"/>
      <c r="CK87" s="2"/>
      <c r="CL87" s="2"/>
    </row>
    <row r="88" spans="1:90" ht="41.25" hidden="1" customHeight="1">
      <c r="A88" s="802">
        <v>72</v>
      </c>
      <c r="B88" s="451">
        <v>72</v>
      </c>
      <c r="C88" s="1450" t="s">
        <v>22</v>
      </c>
      <c r="D88" s="1370"/>
      <c r="E88" s="1451"/>
      <c r="F88" s="1370"/>
      <c r="G88" s="1452"/>
      <c r="H88" s="815" t="s">
        <v>316</v>
      </c>
      <c r="I88" s="815" t="s">
        <v>316</v>
      </c>
      <c r="J88" s="815" t="s">
        <v>316</v>
      </c>
      <c r="K88" s="815" t="s">
        <v>316</v>
      </c>
      <c r="L88" s="815" t="s">
        <v>316</v>
      </c>
      <c r="M88" s="815" t="s">
        <v>316</v>
      </c>
      <c r="N88" s="815" t="s">
        <v>316</v>
      </c>
      <c r="O88" s="815" t="s">
        <v>316</v>
      </c>
      <c r="P88" s="815" t="s">
        <v>316</v>
      </c>
      <c r="Q88" s="815" t="s">
        <v>316</v>
      </c>
      <c r="R88" s="815" t="s">
        <v>316</v>
      </c>
      <c r="S88" s="815" t="s">
        <v>316</v>
      </c>
      <c r="T88" s="815" t="s">
        <v>316</v>
      </c>
      <c r="U88" s="815" t="s">
        <v>316</v>
      </c>
      <c r="V88" s="815" t="s">
        <v>316</v>
      </c>
      <c r="W88" s="815" t="s">
        <v>316</v>
      </c>
      <c r="X88" s="815" t="s">
        <v>316</v>
      </c>
      <c r="Y88" s="815" t="s">
        <v>316</v>
      </c>
      <c r="Z88" s="815" t="s">
        <v>316</v>
      </c>
      <c r="AA88" s="815" t="s">
        <v>316</v>
      </c>
      <c r="AB88" s="815" t="s">
        <v>316</v>
      </c>
      <c r="AC88" s="815" t="s">
        <v>316</v>
      </c>
      <c r="AD88" s="815" t="s">
        <v>316</v>
      </c>
      <c r="AE88" s="815" t="s">
        <v>316</v>
      </c>
      <c r="AF88" s="815" t="s">
        <v>316</v>
      </c>
      <c r="AG88" s="815" t="s">
        <v>316</v>
      </c>
      <c r="AH88" s="815" t="s">
        <v>316</v>
      </c>
      <c r="AI88" s="815" t="s">
        <v>316</v>
      </c>
      <c r="AJ88" s="815" t="s">
        <v>316</v>
      </c>
      <c r="AK88" s="815" t="s">
        <v>316</v>
      </c>
      <c r="AL88" s="815" t="s">
        <v>316</v>
      </c>
      <c r="AM88" s="815" t="s">
        <v>316</v>
      </c>
      <c r="AN88" s="815" t="s">
        <v>316</v>
      </c>
      <c r="AO88" s="815" t="s">
        <v>316</v>
      </c>
      <c r="AP88" s="815" t="s">
        <v>316</v>
      </c>
      <c r="AQ88" s="815" t="s">
        <v>316</v>
      </c>
      <c r="AR88" s="815" t="s">
        <v>316</v>
      </c>
      <c r="AS88" s="815" t="s">
        <v>316</v>
      </c>
      <c r="AT88" s="815" t="s">
        <v>316</v>
      </c>
      <c r="AU88" s="815" t="s">
        <v>316</v>
      </c>
      <c r="AV88" s="815" t="s">
        <v>316</v>
      </c>
      <c r="AW88" s="815" t="s">
        <v>316</v>
      </c>
      <c r="AX88" s="815" t="s">
        <v>316</v>
      </c>
      <c r="AY88" s="815" t="s">
        <v>316</v>
      </c>
      <c r="AZ88" s="1221" t="s">
        <v>316</v>
      </c>
      <c r="BA88" s="1221" t="s">
        <v>316</v>
      </c>
      <c r="BB88" s="1221"/>
      <c r="BC88" s="815" t="s">
        <v>316</v>
      </c>
      <c r="BD88" s="815" t="s">
        <v>316</v>
      </c>
      <c r="BE88" s="815" t="s">
        <v>316</v>
      </c>
      <c r="BF88" s="815" t="s">
        <v>316</v>
      </c>
      <c r="BG88" s="815" t="s">
        <v>316</v>
      </c>
      <c r="BH88" s="815" t="s">
        <v>316</v>
      </c>
      <c r="BI88" s="815" t="s">
        <v>316</v>
      </c>
      <c r="BJ88" s="815" t="s">
        <v>316</v>
      </c>
      <c r="BK88" s="815" t="s">
        <v>316</v>
      </c>
      <c r="BL88" s="815" t="s">
        <v>316</v>
      </c>
      <c r="BM88" s="815" t="s">
        <v>316</v>
      </c>
      <c r="BN88" s="815" t="s">
        <v>316</v>
      </c>
      <c r="BO88" s="815" t="s">
        <v>316</v>
      </c>
      <c r="BP88" s="815" t="s">
        <v>316</v>
      </c>
      <c r="BQ88" s="815" t="s">
        <v>316</v>
      </c>
      <c r="BR88" s="815" t="s">
        <v>316</v>
      </c>
      <c r="BS88" s="815" t="s">
        <v>316</v>
      </c>
      <c r="BT88" s="815" t="s">
        <v>316</v>
      </c>
      <c r="BU88" s="815" t="s">
        <v>316</v>
      </c>
      <c r="BV88" s="815" t="s">
        <v>316</v>
      </c>
      <c r="BW88" s="815" t="s">
        <v>316</v>
      </c>
      <c r="BX88" s="815" t="s">
        <v>316</v>
      </c>
      <c r="BY88" s="815" t="s">
        <v>316</v>
      </c>
      <c r="BZ88" s="815" t="s">
        <v>316</v>
      </c>
      <c r="CA88" s="815" t="s">
        <v>316</v>
      </c>
      <c r="CB88" s="815" t="s">
        <v>316</v>
      </c>
      <c r="CC88" s="815" t="s">
        <v>316</v>
      </c>
      <c r="CD88" s="815" t="s">
        <v>316</v>
      </c>
      <c r="CE88" s="815" t="s">
        <v>316</v>
      </c>
      <c r="CF88" s="815" t="s">
        <v>316</v>
      </c>
      <c r="CG88" s="815" t="s">
        <v>316</v>
      </c>
      <c r="CH88" s="815" t="s">
        <v>316</v>
      </c>
      <c r="CI88" s="815" t="s">
        <v>316</v>
      </c>
      <c r="CJ88" s="815" t="s">
        <v>316</v>
      </c>
      <c r="CK88" s="815" t="s">
        <v>316</v>
      </c>
      <c r="CL88" s="815" t="s">
        <v>316</v>
      </c>
    </row>
    <row r="89" spans="1:90" hidden="1">
      <c r="A89" s="802">
        <v>73</v>
      </c>
      <c r="B89" s="451">
        <v>73</v>
      </c>
      <c r="C89" s="1447" t="s">
        <v>85</v>
      </c>
      <c r="D89" s="1368"/>
      <c r="E89" s="1449"/>
      <c r="F89" s="6" t="s">
        <v>316</v>
      </c>
      <c r="G89" s="176" t="s">
        <v>316</v>
      </c>
      <c r="H89" s="239" t="s">
        <v>316</v>
      </c>
      <c r="I89" s="6" t="s">
        <v>316</v>
      </c>
      <c r="J89" s="6" t="s">
        <v>316</v>
      </c>
      <c r="K89" s="506" t="s">
        <v>316</v>
      </c>
      <c r="L89" s="6" t="s">
        <v>316</v>
      </c>
      <c r="M89" s="6" t="s">
        <v>316</v>
      </c>
      <c r="N89" s="11" t="s">
        <v>316</v>
      </c>
      <c r="O89" s="6" t="s">
        <v>316</v>
      </c>
      <c r="P89" s="6" t="s">
        <v>316</v>
      </c>
      <c r="Q89" s="6" t="s">
        <v>316</v>
      </c>
      <c r="R89" s="6"/>
      <c r="S89" s="176" t="s">
        <v>316</v>
      </c>
      <c r="T89" s="6" t="s">
        <v>316</v>
      </c>
      <c r="U89" s="6" t="s">
        <v>316</v>
      </c>
      <c r="V89" s="176" t="s">
        <v>316</v>
      </c>
      <c r="W89" s="176" t="s">
        <v>316</v>
      </c>
      <c r="X89" s="176" t="s">
        <v>316</v>
      </c>
      <c r="Y89" s="176" t="s">
        <v>316</v>
      </c>
      <c r="Z89" s="6" t="s">
        <v>316</v>
      </c>
      <c r="AA89" s="6" t="s">
        <v>316</v>
      </c>
      <c r="AB89" s="6" t="s">
        <v>316</v>
      </c>
      <c r="AC89" s="6" t="s">
        <v>316</v>
      </c>
      <c r="AD89" s="6" t="s">
        <v>316</v>
      </c>
      <c r="AE89" s="6" t="s">
        <v>316</v>
      </c>
      <c r="AF89" s="6" t="s">
        <v>316</v>
      </c>
      <c r="AG89" s="6" t="s">
        <v>316</v>
      </c>
      <c r="AH89" s="11" t="s">
        <v>316</v>
      </c>
      <c r="AI89" s="11" t="s">
        <v>316</v>
      </c>
      <c r="AJ89" s="11" t="s">
        <v>316</v>
      </c>
      <c r="AK89" s="11" t="s">
        <v>316</v>
      </c>
      <c r="AL89" s="11" t="s">
        <v>316</v>
      </c>
      <c r="AM89" s="6" t="s">
        <v>316</v>
      </c>
      <c r="AN89" s="6" t="s">
        <v>316</v>
      </c>
      <c r="AO89" s="6" t="s">
        <v>316</v>
      </c>
      <c r="AP89" s="6" t="s">
        <v>316</v>
      </c>
      <c r="AQ89" s="6"/>
      <c r="AR89" s="6"/>
      <c r="AS89" s="6" t="s">
        <v>316</v>
      </c>
      <c r="AT89" s="6" t="s">
        <v>316</v>
      </c>
      <c r="AU89" s="6" t="s">
        <v>316</v>
      </c>
      <c r="AV89" s="6" t="s">
        <v>316</v>
      </c>
      <c r="AW89" s="6" t="s">
        <v>316</v>
      </c>
      <c r="AX89" s="6"/>
      <c r="AY89" s="6"/>
      <c r="AZ89" s="176" t="s">
        <v>316</v>
      </c>
      <c r="BA89" s="176"/>
      <c r="BB89" s="176"/>
      <c r="BC89" s="6"/>
      <c r="BD89" s="6" t="s">
        <v>316</v>
      </c>
      <c r="BE89" s="507" t="s">
        <v>316</v>
      </c>
      <c r="BF89" s="507" t="s">
        <v>316</v>
      </c>
      <c r="BG89" s="507" t="s">
        <v>316</v>
      </c>
      <c r="BH89" s="507" t="s">
        <v>316</v>
      </c>
      <c r="BI89" s="507" t="s">
        <v>316</v>
      </c>
      <c r="BJ89" s="507" t="s">
        <v>316</v>
      </c>
      <c r="BK89" s="507" t="s">
        <v>316</v>
      </c>
      <c r="BL89" s="507" t="s">
        <v>316</v>
      </c>
      <c r="BM89" s="507" t="s">
        <v>316</v>
      </c>
      <c r="BN89" s="507" t="s">
        <v>316</v>
      </c>
      <c r="BO89" s="507" t="s">
        <v>316</v>
      </c>
      <c r="BP89" s="507" t="s">
        <v>316</v>
      </c>
      <c r="BQ89" s="507" t="s">
        <v>316</v>
      </c>
      <c r="BR89" s="507" t="s">
        <v>316</v>
      </c>
      <c r="BS89" s="507" t="s">
        <v>316</v>
      </c>
      <c r="BT89" s="507" t="s">
        <v>316</v>
      </c>
      <c r="BU89" s="507" t="s">
        <v>316</v>
      </c>
      <c r="BV89" s="507"/>
      <c r="BW89" s="507"/>
      <c r="BX89" s="507"/>
      <c r="BY89" s="507" t="s">
        <v>316</v>
      </c>
      <c r="BZ89" s="507" t="s">
        <v>316</v>
      </c>
      <c r="CA89" s="508" t="s">
        <v>316</v>
      </c>
      <c r="CB89" s="507" t="s">
        <v>316</v>
      </c>
      <c r="CC89" s="508" t="s">
        <v>316</v>
      </c>
      <c r="CD89" s="507" t="s">
        <v>316</v>
      </c>
      <c r="CE89" s="507" t="s">
        <v>316</v>
      </c>
      <c r="CF89" s="507" t="s">
        <v>316</v>
      </c>
      <c r="CG89" s="508" t="s">
        <v>316</v>
      </c>
    </row>
    <row r="90" spans="1:90" s="2" customFormat="1" ht="55.5" hidden="1" customHeight="1">
      <c r="A90" s="19">
        <v>74</v>
      </c>
      <c r="B90" s="451">
        <v>74</v>
      </c>
      <c r="C90" s="390" t="s">
        <v>91</v>
      </c>
      <c r="D90" s="8" t="s">
        <v>17</v>
      </c>
      <c r="E90" s="390" t="s">
        <v>317</v>
      </c>
      <c r="F90" s="8" t="s">
        <v>17</v>
      </c>
      <c r="G90" s="20" t="s">
        <v>86</v>
      </c>
      <c r="H90" s="125" t="s">
        <v>733</v>
      </c>
      <c r="I90" s="20" t="s">
        <v>275</v>
      </c>
      <c r="J90" s="63" t="s">
        <v>23</v>
      </c>
      <c r="K90" s="20"/>
      <c r="L90" s="20"/>
      <c r="M90" s="20"/>
      <c r="N90" s="79"/>
      <c r="O90" s="79"/>
      <c r="P90" s="20"/>
      <c r="Q90" s="20" t="s">
        <v>16</v>
      </c>
      <c r="R90" s="20"/>
      <c r="S90" s="21"/>
      <c r="T90" s="20"/>
      <c r="U90" s="66">
        <f t="shared" si="8"/>
        <v>1</v>
      </c>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t="s">
        <v>723</v>
      </c>
      <c r="AU90" s="20" t="s">
        <v>727</v>
      </c>
      <c r="AV90" s="20" t="s">
        <v>723</v>
      </c>
      <c r="AW90" s="20" t="s">
        <v>723</v>
      </c>
      <c r="AX90" s="20"/>
      <c r="AY90" s="20"/>
      <c r="AZ90" s="20"/>
      <c r="BA90" s="20"/>
      <c r="BB90" s="20"/>
      <c r="BC90" s="20"/>
      <c r="BD90" s="20"/>
      <c r="BE90" s="20">
        <v>1</v>
      </c>
      <c r="BF90" s="20">
        <v>2</v>
      </c>
      <c r="BG90" s="20">
        <v>1</v>
      </c>
      <c r="BH90" s="20">
        <v>2</v>
      </c>
      <c r="BI90" s="20">
        <v>2</v>
      </c>
      <c r="BJ90" s="20">
        <v>2</v>
      </c>
      <c r="BK90" s="20">
        <v>2</v>
      </c>
      <c r="BL90" s="20">
        <v>2</v>
      </c>
      <c r="BM90" s="20">
        <v>1</v>
      </c>
      <c r="BN90" s="20">
        <v>2</v>
      </c>
      <c r="BO90" s="20">
        <v>2</v>
      </c>
      <c r="BP90" s="20">
        <v>2</v>
      </c>
      <c r="BQ90" s="20">
        <v>1</v>
      </c>
      <c r="BR90" s="50">
        <v>1</v>
      </c>
      <c r="BS90" s="50">
        <v>2</v>
      </c>
      <c r="BT90" s="50">
        <v>1</v>
      </c>
      <c r="BU90" s="20">
        <v>2</v>
      </c>
      <c r="BV90" s="20"/>
      <c r="BW90" s="20"/>
      <c r="BX90" s="20"/>
      <c r="BY90" s="20">
        <v>2</v>
      </c>
      <c r="BZ90" s="21">
        <f>COUNTIF($BE90:$BY90,2)</f>
        <v>12</v>
      </c>
      <c r="CA90" s="22">
        <f>BZ90/COUNTA($BE90:$BY90)</f>
        <v>0.66666666666666663</v>
      </c>
      <c r="CB90" s="21">
        <f>COUNTIF($BE90:$BY90,1)</f>
        <v>6</v>
      </c>
      <c r="CC90" s="22">
        <f>CB90/COUNTA($BE90:$BY90)</f>
        <v>0.33333333333333331</v>
      </c>
      <c r="CD90" s="21">
        <f>COUNTIF($BE90:$BY90,0)</f>
        <v>0</v>
      </c>
      <c r="CE90" s="22">
        <f>CD90/COUNTA($BE90:$BY90)</f>
        <v>0</v>
      </c>
      <c r="CF90" s="21">
        <f>(((BZ90*2)+(CB90*1)+(CD90*0)))/COUNTA($BE90:$BY90)</f>
        <v>1.6666666666666667</v>
      </c>
      <c r="CG90" s="21" t="str">
        <f>IF(CF90&gt;=1.6,"Đạt mục tiêu",IF(CF90&gt;=1,"Cần cố gắng","Chưa đạt"))</f>
        <v>Đạt mục tiêu</v>
      </c>
    </row>
    <row r="91" spans="1:90" s="817" customFormat="1" ht="57.75" hidden="1" customHeight="1">
      <c r="A91" s="19">
        <v>75</v>
      </c>
      <c r="B91" s="451">
        <v>75</v>
      </c>
      <c r="C91" s="86" t="s">
        <v>659</v>
      </c>
      <c r="D91" s="87" t="s">
        <v>17</v>
      </c>
      <c r="E91" s="86" t="s">
        <v>660</v>
      </c>
      <c r="F91" s="87" t="s">
        <v>17</v>
      </c>
      <c r="G91" s="79" t="s">
        <v>318</v>
      </c>
      <c r="H91" s="128" t="s">
        <v>327</v>
      </c>
      <c r="I91" s="79" t="s">
        <v>212</v>
      </c>
      <c r="J91" s="63" t="s">
        <v>23</v>
      </c>
      <c r="K91" s="79"/>
      <c r="L91" s="79"/>
      <c r="M91" s="79"/>
      <c r="N91" s="79"/>
      <c r="O91" s="79"/>
      <c r="P91" s="79"/>
      <c r="Q91" s="79" t="s">
        <v>16</v>
      </c>
      <c r="R91" s="79"/>
      <c r="S91" s="821"/>
      <c r="T91" s="79"/>
      <c r="U91" s="66">
        <f t="shared" si="8"/>
        <v>1</v>
      </c>
      <c r="V91" s="79"/>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t="s">
        <v>725</v>
      </c>
      <c r="AU91" s="79"/>
      <c r="AV91" s="79" t="s">
        <v>727</v>
      </c>
      <c r="AW91" s="79" t="s">
        <v>725</v>
      </c>
      <c r="AX91" s="79"/>
      <c r="AY91" s="79"/>
      <c r="AZ91" s="79"/>
      <c r="BA91" s="79"/>
      <c r="BB91" s="79"/>
      <c r="BC91" s="79"/>
      <c r="BD91" s="79"/>
      <c r="BE91" s="79"/>
      <c r="BF91" s="79"/>
      <c r="BG91" s="79"/>
      <c r="BH91" s="79"/>
      <c r="BI91" s="79"/>
      <c r="BJ91" s="79"/>
      <c r="BK91" s="79"/>
      <c r="BL91" s="79"/>
      <c r="BM91" s="79"/>
      <c r="BN91" s="79"/>
      <c r="BO91" s="79"/>
      <c r="BP91" s="79"/>
      <c r="BQ91" s="79"/>
      <c r="BR91" s="103"/>
      <c r="BS91" s="103"/>
      <c r="BT91" s="103"/>
      <c r="BU91" s="79"/>
      <c r="BV91" s="79"/>
      <c r="BW91" s="79"/>
      <c r="BX91" s="79"/>
      <c r="BY91" s="79"/>
      <c r="BZ91" s="821"/>
      <c r="CA91" s="81"/>
      <c r="CB91" s="821"/>
      <c r="CC91" s="81"/>
      <c r="CD91" s="821"/>
      <c r="CE91" s="81"/>
      <c r="CF91" s="821"/>
      <c r="CG91" s="821"/>
    </row>
    <row r="92" spans="1:90" s="776" customFormat="1" ht="409.5" hidden="1">
      <c r="A92" s="783">
        <v>76</v>
      </c>
      <c r="B92" s="451">
        <v>76</v>
      </c>
      <c r="C92" s="213" t="s">
        <v>661</v>
      </c>
      <c r="D92" s="87" t="s">
        <v>17</v>
      </c>
      <c r="E92" s="213" t="s">
        <v>662</v>
      </c>
      <c r="F92" s="87" t="s">
        <v>17</v>
      </c>
      <c r="G92" s="79" t="s">
        <v>319</v>
      </c>
      <c r="H92" s="518" t="s">
        <v>328</v>
      </c>
      <c r="I92" s="79" t="s">
        <v>212</v>
      </c>
      <c r="J92" s="63" t="s">
        <v>23</v>
      </c>
      <c r="K92" s="79"/>
      <c r="L92" s="79"/>
      <c r="M92" s="79"/>
      <c r="N92" s="783" t="s">
        <v>16</v>
      </c>
      <c r="O92" s="79"/>
      <c r="P92" s="79"/>
      <c r="Q92" s="79"/>
      <c r="R92" s="79"/>
      <c r="S92" s="821"/>
      <c r="T92" s="79"/>
      <c r="U92" s="66">
        <f t="shared" si="8"/>
        <v>1</v>
      </c>
      <c r="V92" s="79"/>
      <c r="W92" s="79"/>
      <c r="X92" s="79"/>
      <c r="Y92" s="79"/>
      <c r="Z92" s="79"/>
      <c r="AA92" s="79"/>
      <c r="AB92" s="79"/>
      <c r="AC92" s="79"/>
      <c r="AD92" s="79"/>
      <c r="AE92" s="79"/>
      <c r="AF92" s="79"/>
      <c r="AG92" s="79"/>
      <c r="AH92" s="783" t="s">
        <v>727</v>
      </c>
      <c r="AI92" s="783" t="s">
        <v>727</v>
      </c>
      <c r="AJ92" s="783" t="s">
        <v>727</v>
      </c>
      <c r="AK92" s="783" t="s">
        <v>727</v>
      </c>
      <c r="AL92" s="783" t="s">
        <v>727</v>
      </c>
      <c r="AM92" s="79"/>
      <c r="AN92" s="79"/>
      <c r="AO92" s="79"/>
      <c r="AP92" s="79"/>
      <c r="AQ92" s="79"/>
      <c r="AR92" s="79"/>
      <c r="AS92" s="79"/>
      <c r="AT92" s="79"/>
      <c r="AU92" s="79"/>
      <c r="AV92" s="79"/>
      <c r="AW92" s="79"/>
      <c r="AX92" s="79"/>
      <c r="AY92" s="79"/>
      <c r="AZ92" s="79"/>
      <c r="BA92" s="79"/>
      <c r="BB92" s="79"/>
      <c r="BC92" s="79"/>
      <c r="BD92" s="79"/>
      <c r="BE92" s="20">
        <v>2</v>
      </c>
      <c r="BF92" s="20">
        <v>2</v>
      </c>
      <c r="BG92" s="20">
        <v>2</v>
      </c>
      <c r="BH92" s="20">
        <v>2</v>
      </c>
      <c r="BI92" s="20">
        <v>2</v>
      </c>
      <c r="BJ92" s="20">
        <v>1</v>
      </c>
      <c r="BK92" s="20">
        <v>2</v>
      </c>
      <c r="BL92" s="20">
        <v>2</v>
      </c>
      <c r="BM92" s="20">
        <v>2</v>
      </c>
      <c r="BN92" s="20">
        <v>1</v>
      </c>
      <c r="BO92" s="20">
        <v>2</v>
      </c>
      <c r="BP92" s="20">
        <v>2</v>
      </c>
      <c r="BQ92" s="20">
        <v>2</v>
      </c>
      <c r="BR92" s="20">
        <v>2</v>
      </c>
      <c r="BS92" s="20">
        <v>2</v>
      </c>
      <c r="BT92" s="20">
        <v>2</v>
      </c>
      <c r="BU92" s="20">
        <v>1</v>
      </c>
      <c r="BV92" s="20"/>
      <c r="BW92" s="20"/>
      <c r="BX92" s="20"/>
      <c r="BY92" s="20">
        <v>2</v>
      </c>
      <c r="BZ92" s="21">
        <f>COUNTIF($BE92:$BY92,2)</f>
        <v>15</v>
      </c>
      <c r="CA92" s="22">
        <f>BZ92/COUNTA($BE92:$BY92)</f>
        <v>0.83333333333333337</v>
      </c>
      <c r="CB92" s="21">
        <f>COUNTIF($BE92:$BY92,1)</f>
        <v>3</v>
      </c>
      <c r="CC92" s="22">
        <f>CB92/COUNTA($BE92:$BY92)</f>
        <v>0.16666666666666666</v>
      </c>
      <c r="CD92" s="21">
        <f>COUNTIF($BE92:$BY92,0)</f>
        <v>0</v>
      </c>
      <c r="CE92" s="22">
        <f>CD92/COUNTA($BE92:$BY92)</f>
        <v>0</v>
      </c>
      <c r="CF92" s="21">
        <f>(((BZ92*2)+(CB92*1)+(CD92*0)))/COUNTA($BE92:$BY92)</f>
        <v>1.8333333333333333</v>
      </c>
      <c r="CG92" s="427" t="str">
        <f>IF(CF92&gt;=1.6,"Đạt mục tiêu",IF(CF92&gt;=1,"Cần cố gắng","Chưa đạt"))</f>
        <v>Đạt mục tiêu</v>
      </c>
    </row>
    <row r="93" spans="1:90" s="817" customFormat="1" ht="87" hidden="1" customHeight="1">
      <c r="A93" s="19">
        <v>77</v>
      </c>
      <c r="B93" s="451">
        <v>77</v>
      </c>
      <c r="C93" s="519" t="s">
        <v>663</v>
      </c>
      <c r="D93" s="87" t="s">
        <v>17</v>
      </c>
      <c r="E93" s="86" t="s">
        <v>664</v>
      </c>
      <c r="F93" s="87" t="s">
        <v>17</v>
      </c>
      <c r="G93" s="79" t="s">
        <v>326</v>
      </c>
      <c r="H93" s="128" t="s">
        <v>669</v>
      </c>
      <c r="I93" s="79"/>
      <c r="J93" s="63" t="s">
        <v>23</v>
      </c>
      <c r="K93" s="79"/>
      <c r="L93" s="79"/>
      <c r="M93" s="79"/>
      <c r="N93" s="79"/>
      <c r="O93" s="79" t="s">
        <v>16</v>
      </c>
      <c r="P93" s="79"/>
      <c r="Q93" s="79"/>
      <c r="R93" s="79"/>
      <c r="S93" s="821"/>
      <c r="T93" s="79"/>
      <c r="U93" s="66">
        <f t="shared" si="8"/>
        <v>1</v>
      </c>
      <c r="V93" s="79"/>
      <c r="W93" s="79"/>
      <c r="X93" s="79"/>
      <c r="Y93" s="79"/>
      <c r="Z93" s="79"/>
      <c r="AA93" s="79"/>
      <c r="AB93" s="79"/>
      <c r="AC93" s="79"/>
      <c r="AD93" s="79"/>
      <c r="AE93" s="79"/>
      <c r="AF93" s="79"/>
      <c r="AG93" s="79"/>
      <c r="AH93" s="79"/>
      <c r="AI93" s="79"/>
      <c r="AJ93" s="79"/>
      <c r="AK93" s="79"/>
      <c r="AL93" s="79"/>
      <c r="AM93" s="79" t="s">
        <v>725</v>
      </c>
      <c r="AN93" s="79" t="s">
        <v>727</v>
      </c>
      <c r="AO93" s="79" t="s">
        <v>725</v>
      </c>
      <c r="AP93" s="79" t="s">
        <v>723</v>
      </c>
      <c r="AQ93" s="79"/>
      <c r="AR93" s="79"/>
      <c r="AS93" s="79"/>
      <c r="AT93" s="79"/>
      <c r="AU93" s="79"/>
      <c r="AV93" s="79"/>
      <c r="AW93" s="79"/>
      <c r="AX93" s="79"/>
      <c r="AY93" s="79"/>
      <c r="AZ93" s="79"/>
      <c r="BA93" s="79"/>
      <c r="BB93" s="79"/>
      <c r="BC93" s="79"/>
      <c r="BD93" s="79"/>
      <c r="BE93" s="79">
        <v>1</v>
      </c>
      <c r="BF93" s="79">
        <v>2</v>
      </c>
      <c r="BG93" s="79">
        <v>2</v>
      </c>
      <c r="BH93" s="79">
        <v>2</v>
      </c>
      <c r="BI93" s="79">
        <v>2</v>
      </c>
      <c r="BJ93" s="79">
        <v>2</v>
      </c>
      <c r="BK93" s="79">
        <v>2</v>
      </c>
      <c r="BL93" s="79">
        <v>2</v>
      </c>
      <c r="BM93" s="79">
        <v>2</v>
      </c>
      <c r="BN93" s="79">
        <v>2</v>
      </c>
      <c r="BO93" s="79">
        <v>2</v>
      </c>
      <c r="BP93" s="79">
        <v>2</v>
      </c>
      <c r="BQ93" s="79">
        <v>2</v>
      </c>
      <c r="BR93" s="79">
        <v>1</v>
      </c>
      <c r="BS93" s="79">
        <v>1</v>
      </c>
      <c r="BT93" s="79">
        <v>2</v>
      </c>
      <c r="BU93" s="79">
        <v>2</v>
      </c>
      <c r="BV93" s="79"/>
      <c r="BW93" s="79"/>
      <c r="BX93" s="79"/>
      <c r="BY93" s="79">
        <v>1</v>
      </c>
      <c r="BZ93" s="821">
        <f>COUNTIF($BE93:$BY93,2)</f>
        <v>14</v>
      </c>
      <c r="CA93" s="512">
        <f>BZ93/COUNTA($BE93:$BY93)</f>
        <v>0.77777777777777779</v>
      </c>
      <c r="CB93" s="821">
        <f>COUNTIF($BE93:$BY93,1)</f>
        <v>4</v>
      </c>
      <c r="CC93" s="512">
        <f>CB93/COUNTA($BE93:$BY93)</f>
        <v>0.22222222222222221</v>
      </c>
      <c r="CD93" s="821">
        <f>COUNTIF($BE93:$BY93,0)</f>
        <v>0</v>
      </c>
      <c r="CE93" s="81">
        <f>CD93/COUNTA($BE93:$BY93)</f>
        <v>0</v>
      </c>
      <c r="CF93" s="821">
        <f>(((BZ93*2)+(CB93*1)+(CD93*0)))/COUNTA($BE93:$BY93)</f>
        <v>1.7777777777777777</v>
      </c>
      <c r="CG93" s="822" t="str">
        <f t="shared" ref="CG93" si="19">IF(CF93&gt;=1.6,"Đạt mục tiêu",IF(CF93&gt;=1,"Cần cố gắng","Chưa đạt"))</f>
        <v>Đạt mục tiêu</v>
      </c>
    </row>
    <row r="94" spans="1:90" s="817" customFormat="1" ht="409.5" hidden="1">
      <c r="A94" s="19">
        <v>78</v>
      </c>
      <c r="B94" s="451">
        <v>78</v>
      </c>
      <c r="C94" s="86" t="s">
        <v>665</v>
      </c>
      <c r="D94" s="87" t="s">
        <v>17</v>
      </c>
      <c r="E94" s="86" t="s">
        <v>666</v>
      </c>
      <c r="F94" s="87" t="s">
        <v>17</v>
      </c>
      <c r="G94" s="79" t="s">
        <v>320</v>
      </c>
      <c r="H94" s="96" t="s">
        <v>329</v>
      </c>
      <c r="I94" s="79"/>
      <c r="J94" s="63" t="s">
        <v>23</v>
      </c>
      <c r="K94" s="79"/>
      <c r="L94" s="821" t="s">
        <v>16</v>
      </c>
      <c r="M94" s="79"/>
      <c r="N94" s="79"/>
      <c r="O94" s="79"/>
      <c r="P94" s="79"/>
      <c r="Q94" s="79"/>
      <c r="R94" s="79"/>
      <c r="S94" s="821"/>
      <c r="T94" s="79"/>
      <c r="U94" s="66">
        <f t="shared" si="8"/>
        <v>1</v>
      </c>
      <c r="V94" s="79"/>
      <c r="W94" s="79"/>
      <c r="X94" s="79"/>
      <c r="Y94" s="79"/>
      <c r="Z94" s="79" t="s">
        <v>727</v>
      </c>
      <c r="AA94" s="79" t="s">
        <v>723</v>
      </c>
      <c r="AB94" s="79" t="s">
        <v>726</v>
      </c>
      <c r="AC94" s="79" t="s">
        <v>724</v>
      </c>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v>2</v>
      </c>
      <c r="BF94" s="79">
        <v>2</v>
      </c>
      <c r="BG94" s="79">
        <v>2</v>
      </c>
      <c r="BH94" s="79">
        <v>2</v>
      </c>
      <c r="BI94" s="79">
        <v>2</v>
      </c>
      <c r="BJ94" s="79">
        <v>2</v>
      </c>
      <c r="BK94" s="79">
        <v>2</v>
      </c>
      <c r="BL94" s="79">
        <v>2</v>
      </c>
      <c r="BM94" s="79">
        <v>1</v>
      </c>
      <c r="BN94" s="79">
        <v>1</v>
      </c>
      <c r="BO94" s="79">
        <v>1</v>
      </c>
      <c r="BP94" s="79">
        <v>2</v>
      </c>
      <c r="BQ94" s="79">
        <v>2</v>
      </c>
      <c r="BR94" s="79">
        <v>1</v>
      </c>
      <c r="BS94" s="79">
        <v>2</v>
      </c>
      <c r="BT94" s="79">
        <v>2</v>
      </c>
      <c r="BU94" s="79">
        <v>2</v>
      </c>
      <c r="BV94" s="79"/>
      <c r="BW94" s="79"/>
      <c r="BX94" s="79"/>
      <c r="BY94" s="79">
        <v>2</v>
      </c>
      <c r="BZ94" s="21">
        <f>COUNTIF($BE94:$BY94,2)</f>
        <v>14</v>
      </c>
      <c r="CA94" s="524">
        <f>BZ94/COUNTA($BE94:$BY94)</f>
        <v>0.77777777777777779</v>
      </c>
      <c r="CB94" s="21">
        <f>COUNTIF($BE94:$BY94,1)</f>
        <v>4</v>
      </c>
      <c r="CC94" s="524">
        <f>CB94/COUNTA($BE94:$BY94)</f>
        <v>0.22222222222222221</v>
      </c>
      <c r="CD94" s="21">
        <f>COUNTIF($BE94:$BY94,0)</f>
        <v>0</v>
      </c>
      <c r="CE94" s="22">
        <f>CD94/COUNTA($BE94:$BY94)</f>
        <v>0</v>
      </c>
      <c r="CF94" s="21">
        <f>(((BZ94*2)+(CB94*1)+(CD94*0)))/COUNTA($BE94:$BY94)</f>
        <v>1.7777777777777777</v>
      </c>
      <c r="CG94" s="427" t="str">
        <f>IF(CF94&gt;=1.6,"Đạt mục tiêu",IF(CF94&gt;=1,"Cần cố gắng","Chưa đạt"))</f>
        <v>Đạt mục tiêu</v>
      </c>
    </row>
    <row r="95" spans="1:90" s="817" customFormat="1" ht="64.5" hidden="1" customHeight="1">
      <c r="A95" s="19">
        <v>79</v>
      </c>
      <c r="B95" s="451">
        <v>79</v>
      </c>
      <c r="C95" s="86" t="s">
        <v>667</v>
      </c>
      <c r="D95" s="87" t="s">
        <v>17</v>
      </c>
      <c r="E95" s="86" t="s">
        <v>668</v>
      </c>
      <c r="F95" s="87" t="s">
        <v>17</v>
      </c>
      <c r="G95" s="79" t="s">
        <v>321</v>
      </c>
      <c r="H95" s="96" t="s">
        <v>330</v>
      </c>
      <c r="I95" s="79"/>
      <c r="J95" s="63" t="s">
        <v>23</v>
      </c>
      <c r="K95" s="79"/>
      <c r="L95" s="79"/>
      <c r="M95" s="79"/>
      <c r="N95" s="79"/>
      <c r="O95" s="79"/>
      <c r="P95" s="79" t="s">
        <v>16</v>
      </c>
      <c r="Q95" s="79"/>
      <c r="R95" s="79"/>
      <c r="S95" s="821"/>
      <c r="T95" s="79"/>
      <c r="U95" s="66">
        <f t="shared" si="8"/>
        <v>1</v>
      </c>
      <c r="V95" s="79"/>
      <c r="W95" s="79"/>
      <c r="X95" s="79"/>
      <c r="Y95" s="79"/>
      <c r="Z95" s="79"/>
      <c r="AA95" s="79"/>
      <c r="AB95" s="79"/>
      <c r="AC95" s="79"/>
      <c r="AD95" s="79"/>
      <c r="AE95" s="79"/>
      <c r="AF95" s="79"/>
      <c r="AG95" s="79"/>
      <c r="AH95" s="79"/>
      <c r="AI95" s="79"/>
      <c r="AJ95" s="79"/>
      <c r="AK95" s="79"/>
      <c r="AL95" s="79"/>
      <c r="AM95" s="79"/>
      <c r="AN95" s="79"/>
      <c r="AO95" s="79"/>
      <c r="AP95" s="79"/>
      <c r="AQ95" s="79" t="s">
        <v>724</v>
      </c>
      <c r="AR95" s="79" t="s">
        <v>724</v>
      </c>
      <c r="AS95" s="79" t="s">
        <v>724</v>
      </c>
      <c r="AT95" s="79"/>
      <c r="AU95" s="79"/>
      <c r="AV95" s="79"/>
      <c r="AW95" s="79"/>
      <c r="AX95" s="79"/>
      <c r="AY95" s="79"/>
      <c r="AZ95" s="79"/>
      <c r="BA95" s="79"/>
      <c r="BB95" s="79"/>
      <c r="BC95" s="79"/>
      <c r="BD95" s="79"/>
      <c r="BE95" s="79"/>
      <c r="BF95" s="79"/>
      <c r="BG95" s="79"/>
      <c r="BH95" s="79"/>
      <c r="BI95" s="79"/>
      <c r="BJ95" s="79"/>
      <c r="BK95" s="79"/>
      <c r="BL95" s="79"/>
      <c r="BM95" s="79"/>
      <c r="BN95" s="79"/>
      <c r="BO95" s="79"/>
      <c r="BP95" s="79"/>
      <c r="BQ95" s="79"/>
      <c r="BR95" s="103"/>
      <c r="BS95" s="103"/>
      <c r="BT95" s="103"/>
      <c r="BU95" s="79"/>
      <c r="BV95" s="79"/>
      <c r="BW95" s="79"/>
      <c r="BX95" s="79"/>
      <c r="BY95" s="79"/>
      <c r="BZ95" s="821"/>
      <c r="CA95" s="81"/>
      <c r="CB95" s="821"/>
      <c r="CC95" s="81"/>
      <c r="CD95" s="821"/>
      <c r="CE95" s="81"/>
      <c r="CF95" s="821"/>
      <c r="CG95" s="821"/>
    </row>
    <row r="96" spans="1:90" hidden="1">
      <c r="A96" s="802">
        <v>80</v>
      </c>
      <c r="B96" s="451">
        <v>80</v>
      </c>
      <c r="C96" s="1447" t="s">
        <v>96</v>
      </c>
      <c r="D96" s="1565"/>
      <c r="E96" s="1449"/>
      <c r="F96" s="5" t="s">
        <v>316</v>
      </c>
      <c r="G96" s="176" t="s">
        <v>316</v>
      </c>
      <c r="H96" s="239" t="s">
        <v>316</v>
      </c>
      <c r="I96" s="5" t="s">
        <v>316</v>
      </c>
      <c r="J96" s="5" t="s">
        <v>316</v>
      </c>
      <c r="K96" s="506" t="s">
        <v>316</v>
      </c>
      <c r="L96" s="5" t="s">
        <v>316</v>
      </c>
      <c r="M96" s="5" t="s">
        <v>316</v>
      </c>
      <c r="N96" s="148" t="s">
        <v>316</v>
      </c>
      <c r="O96" s="5" t="s">
        <v>316</v>
      </c>
      <c r="P96" s="5" t="s">
        <v>316</v>
      </c>
      <c r="Q96" s="5" t="s">
        <v>316</v>
      </c>
      <c r="R96" s="5"/>
      <c r="S96" s="176" t="s">
        <v>316</v>
      </c>
      <c r="T96" s="5" t="s">
        <v>316</v>
      </c>
      <c r="U96" s="5" t="s">
        <v>316</v>
      </c>
      <c r="V96" s="176" t="s">
        <v>316</v>
      </c>
      <c r="W96" s="176" t="s">
        <v>316</v>
      </c>
      <c r="X96" s="176" t="s">
        <v>316</v>
      </c>
      <c r="Y96" s="176" t="s">
        <v>316</v>
      </c>
      <c r="Z96" s="5" t="s">
        <v>316</v>
      </c>
      <c r="AA96" s="5" t="s">
        <v>316</v>
      </c>
      <c r="AB96" s="5" t="s">
        <v>316</v>
      </c>
      <c r="AC96" s="5" t="s">
        <v>316</v>
      </c>
      <c r="AD96" s="5" t="s">
        <v>316</v>
      </c>
      <c r="AE96" s="5" t="s">
        <v>316</v>
      </c>
      <c r="AF96" s="5" t="s">
        <v>316</v>
      </c>
      <c r="AG96" s="5" t="s">
        <v>316</v>
      </c>
      <c r="AH96" s="148" t="s">
        <v>316</v>
      </c>
      <c r="AI96" s="148" t="s">
        <v>316</v>
      </c>
      <c r="AJ96" s="148" t="s">
        <v>316</v>
      </c>
      <c r="AK96" s="148" t="s">
        <v>316</v>
      </c>
      <c r="AL96" s="148" t="s">
        <v>316</v>
      </c>
      <c r="AM96" s="5" t="s">
        <v>316</v>
      </c>
      <c r="AN96" s="5" t="s">
        <v>316</v>
      </c>
      <c r="AO96" s="5" t="s">
        <v>316</v>
      </c>
      <c r="AP96" s="5" t="s">
        <v>316</v>
      </c>
      <c r="AQ96" s="5"/>
      <c r="AR96" s="5"/>
      <c r="AS96" s="5" t="s">
        <v>316</v>
      </c>
      <c r="AT96" s="5" t="s">
        <v>316</v>
      </c>
      <c r="AU96" s="5" t="s">
        <v>316</v>
      </c>
      <c r="AV96" s="5" t="s">
        <v>316</v>
      </c>
      <c r="AW96" s="5" t="s">
        <v>316</v>
      </c>
      <c r="AX96" s="5"/>
      <c r="AY96" s="5"/>
      <c r="AZ96" s="176" t="s">
        <v>316</v>
      </c>
      <c r="BA96" s="176"/>
      <c r="BB96" s="176"/>
      <c r="BC96" s="5"/>
      <c r="BD96" s="5" t="s">
        <v>316</v>
      </c>
      <c r="BE96" s="521" t="s">
        <v>316</v>
      </c>
      <c r="BF96" s="521" t="s">
        <v>316</v>
      </c>
      <c r="BG96" s="521" t="s">
        <v>316</v>
      </c>
      <c r="BH96" s="521" t="s">
        <v>316</v>
      </c>
      <c r="BI96" s="521" t="s">
        <v>316</v>
      </c>
      <c r="BJ96" s="521" t="s">
        <v>316</v>
      </c>
      <c r="BK96" s="521" t="s">
        <v>316</v>
      </c>
      <c r="BL96" s="521" t="s">
        <v>316</v>
      </c>
      <c r="BM96" s="521" t="s">
        <v>316</v>
      </c>
      <c r="BN96" s="521" t="s">
        <v>316</v>
      </c>
      <c r="BO96" s="521" t="s">
        <v>316</v>
      </c>
      <c r="BP96" s="521" t="s">
        <v>316</v>
      </c>
      <c r="BQ96" s="521" t="s">
        <v>316</v>
      </c>
      <c r="BR96" s="521" t="s">
        <v>316</v>
      </c>
      <c r="BS96" s="521" t="s">
        <v>316</v>
      </c>
      <c r="BT96" s="521" t="s">
        <v>316</v>
      </c>
      <c r="BU96" s="521" t="s">
        <v>316</v>
      </c>
      <c r="BV96" s="521"/>
      <c r="BW96" s="521"/>
      <c r="BX96" s="521"/>
      <c r="BY96" s="521" t="s">
        <v>316</v>
      </c>
      <c r="BZ96" s="521" t="s">
        <v>316</v>
      </c>
      <c r="CA96" s="522" t="s">
        <v>316</v>
      </c>
      <c r="CB96" s="521" t="s">
        <v>316</v>
      </c>
      <c r="CC96" s="522" t="s">
        <v>316</v>
      </c>
      <c r="CD96" s="521" t="s">
        <v>316</v>
      </c>
      <c r="CE96" s="521" t="s">
        <v>316</v>
      </c>
      <c r="CF96" s="521" t="s">
        <v>316</v>
      </c>
      <c r="CG96" s="522" t="s">
        <v>316</v>
      </c>
    </row>
    <row r="97" spans="1:90" hidden="1">
      <c r="A97" s="802">
        <v>81</v>
      </c>
      <c r="B97" s="451">
        <v>81</v>
      </c>
      <c r="C97" s="1447" t="s">
        <v>670</v>
      </c>
      <c r="D97" s="1565"/>
      <c r="E97" s="1449"/>
      <c r="F97" s="5" t="s">
        <v>316</v>
      </c>
      <c r="G97" s="176" t="s">
        <v>316</v>
      </c>
      <c r="H97" s="239" t="s">
        <v>316</v>
      </c>
      <c r="I97" s="5" t="s">
        <v>316</v>
      </c>
      <c r="J97" s="5" t="s">
        <v>316</v>
      </c>
      <c r="K97" s="506" t="s">
        <v>316</v>
      </c>
      <c r="L97" s="5" t="s">
        <v>316</v>
      </c>
      <c r="M97" s="5" t="s">
        <v>316</v>
      </c>
      <c r="N97" s="148" t="s">
        <v>316</v>
      </c>
      <c r="O97" s="5" t="s">
        <v>316</v>
      </c>
      <c r="P97" s="5" t="s">
        <v>316</v>
      </c>
      <c r="Q97" s="5" t="s">
        <v>316</v>
      </c>
      <c r="R97" s="5"/>
      <c r="S97" s="176" t="s">
        <v>316</v>
      </c>
      <c r="T97" s="5" t="s">
        <v>316</v>
      </c>
      <c r="U97" s="5" t="s">
        <v>316</v>
      </c>
      <c r="V97" s="176" t="s">
        <v>316</v>
      </c>
      <c r="W97" s="176" t="s">
        <v>316</v>
      </c>
      <c r="X97" s="176" t="s">
        <v>316</v>
      </c>
      <c r="Y97" s="176" t="s">
        <v>316</v>
      </c>
      <c r="Z97" s="5" t="s">
        <v>316</v>
      </c>
      <c r="AA97" s="5" t="s">
        <v>316</v>
      </c>
      <c r="AB97" s="5" t="s">
        <v>316</v>
      </c>
      <c r="AC97" s="5" t="s">
        <v>316</v>
      </c>
      <c r="AD97" s="5" t="s">
        <v>316</v>
      </c>
      <c r="AE97" s="5" t="s">
        <v>316</v>
      </c>
      <c r="AF97" s="5" t="s">
        <v>316</v>
      </c>
      <c r="AG97" s="5" t="s">
        <v>316</v>
      </c>
      <c r="AH97" s="148" t="s">
        <v>316</v>
      </c>
      <c r="AI97" s="148" t="s">
        <v>316</v>
      </c>
      <c r="AJ97" s="148" t="s">
        <v>316</v>
      </c>
      <c r="AK97" s="148" t="s">
        <v>316</v>
      </c>
      <c r="AL97" s="148" t="s">
        <v>316</v>
      </c>
      <c r="AM97" s="5" t="s">
        <v>316</v>
      </c>
      <c r="AN97" s="5" t="s">
        <v>316</v>
      </c>
      <c r="AO97" s="5" t="s">
        <v>316</v>
      </c>
      <c r="AP97" s="5" t="s">
        <v>316</v>
      </c>
      <c r="AQ97" s="5"/>
      <c r="AR97" s="5"/>
      <c r="AS97" s="5" t="s">
        <v>316</v>
      </c>
      <c r="AT97" s="5" t="s">
        <v>316</v>
      </c>
      <c r="AU97" s="5" t="s">
        <v>316</v>
      </c>
      <c r="AV97" s="5" t="s">
        <v>316</v>
      </c>
      <c r="AW97" s="5" t="s">
        <v>316</v>
      </c>
      <c r="AX97" s="5"/>
      <c r="AY97" s="5"/>
      <c r="AZ97" s="176" t="s">
        <v>316</v>
      </c>
      <c r="BA97" s="176"/>
      <c r="BB97" s="176"/>
      <c r="BC97" s="5"/>
      <c r="BD97" s="5" t="s">
        <v>316</v>
      </c>
      <c r="BE97" s="521" t="s">
        <v>316</v>
      </c>
      <c r="BF97" s="521" t="s">
        <v>316</v>
      </c>
      <c r="BG97" s="521" t="s">
        <v>316</v>
      </c>
      <c r="BH97" s="521" t="s">
        <v>316</v>
      </c>
      <c r="BI97" s="521" t="s">
        <v>316</v>
      </c>
      <c r="BJ97" s="521" t="s">
        <v>316</v>
      </c>
      <c r="BK97" s="521" t="s">
        <v>316</v>
      </c>
      <c r="BL97" s="521" t="s">
        <v>316</v>
      </c>
      <c r="BM97" s="521" t="s">
        <v>316</v>
      </c>
      <c r="BN97" s="521" t="s">
        <v>316</v>
      </c>
      <c r="BO97" s="521" t="s">
        <v>316</v>
      </c>
      <c r="BP97" s="521" t="s">
        <v>316</v>
      </c>
      <c r="BQ97" s="521" t="s">
        <v>316</v>
      </c>
      <c r="BR97" s="521" t="s">
        <v>316</v>
      </c>
      <c r="BS97" s="521" t="s">
        <v>316</v>
      </c>
      <c r="BT97" s="521" t="s">
        <v>316</v>
      </c>
      <c r="BU97" s="521" t="s">
        <v>316</v>
      </c>
      <c r="BV97" s="521"/>
      <c r="BW97" s="521"/>
      <c r="BX97" s="521"/>
      <c r="BY97" s="521" t="s">
        <v>316</v>
      </c>
      <c r="BZ97" s="521" t="s">
        <v>316</v>
      </c>
      <c r="CA97" s="522" t="s">
        <v>316</v>
      </c>
      <c r="CB97" s="521" t="s">
        <v>316</v>
      </c>
      <c r="CC97" s="522" t="s">
        <v>316</v>
      </c>
      <c r="CD97" s="521" t="s">
        <v>316</v>
      </c>
      <c r="CE97" s="521" t="s">
        <v>316</v>
      </c>
      <c r="CF97" s="521" t="s">
        <v>316</v>
      </c>
      <c r="CG97" s="522" t="s">
        <v>316</v>
      </c>
    </row>
    <row r="98" spans="1:90" s="776" customFormat="1" ht="409.5" hidden="1">
      <c r="A98" s="802">
        <v>82</v>
      </c>
      <c r="B98" s="451">
        <v>82</v>
      </c>
      <c r="C98" s="212" t="s">
        <v>671</v>
      </c>
      <c r="D98" s="87" t="s">
        <v>14</v>
      </c>
      <c r="E98" s="86" t="s">
        <v>672</v>
      </c>
      <c r="F98" s="87" t="s">
        <v>17</v>
      </c>
      <c r="G98" s="188" t="s">
        <v>672</v>
      </c>
      <c r="H98" s="190" t="s">
        <v>966</v>
      </c>
      <c r="I98" s="821"/>
      <c r="J98" s="63" t="s">
        <v>23</v>
      </c>
      <c r="K98" s="525" t="s">
        <v>16</v>
      </c>
      <c r="L98" s="66"/>
      <c r="M98" s="79"/>
      <c r="N98" s="79"/>
      <c r="O98" s="79"/>
      <c r="P98" s="79"/>
      <c r="Q98" s="79"/>
      <c r="R98" s="79"/>
      <c r="S98" s="79"/>
      <c r="T98" s="79"/>
      <c r="U98" s="66">
        <f t="shared" si="8"/>
        <v>1</v>
      </c>
      <c r="V98" s="823" t="s">
        <v>726</v>
      </c>
      <c r="W98" s="823" t="s">
        <v>723</v>
      </c>
      <c r="X98" s="823" t="s">
        <v>723</v>
      </c>
      <c r="Y98" s="823" t="s">
        <v>724</v>
      </c>
      <c r="Z98" s="79"/>
      <c r="AA98" s="79"/>
      <c r="AB98" s="79"/>
      <c r="AC98" s="79"/>
      <c r="AD98" s="79"/>
      <c r="AE98" s="79"/>
      <c r="AF98" s="79"/>
      <c r="AG98" s="79"/>
      <c r="AH98" s="79"/>
      <c r="AI98" s="79"/>
      <c r="AJ98" s="79"/>
      <c r="AK98" s="79"/>
      <c r="AL98" s="79"/>
      <c r="AM98" s="79"/>
      <c r="AN98" s="79"/>
      <c r="AO98" s="79"/>
      <c r="AP98" s="79"/>
      <c r="AQ98" s="79"/>
      <c r="AR98" s="79"/>
      <c r="AS98" s="79"/>
      <c r="AT98" s="79"/>
      <c r="AU98" s="79"/>
      <c r="AV98" s="79"/>
      <c r="AW98" s="79"/>
      <c r="AX98" s="79"/>
      <c r="AY98" s="79"/>
      <c r="AZ98" s="79"/>
      <c r="BA98" s="79"/>
      <c r="BB98" s="79"/>
      <c r="BC98" s="79"/>
      <c r="BD98" s="79"/>
      <c r="BE98" s="799" t="s">
        <v>281</v>
      </c>
      <c r="BF98" s="799" t="s">
        <v>281</v>
      </c>
      <c r="BG98" s="799" t="s">
        <v>1160</v>
      </c>
      <c r="BH98" s="799" t="s">
        <v>281</v>
      </c>
      <c r="BI98" s="799" t="s">
        <v>1160</v>
      </c>
      <c r="BJ98" s="799" t="s">
        <v>281</v>
      </c>
      <c r="BK98" s="799" t="s">
        <v>281</v>
      </c>
      <c r="BL98" s="799" t="s">
        <v>281</v>
      </c>
      <c r="BM98" s="799" t="s">
        <v>281</v>
      </c>
      <c r="BN98" s="799" t="s">
        <v>281</v>
      </c>
      <c r="BO98" s="799" t="s">
        <v>281</v>
      </c>
      <c r="BP98" s="799" t="s">
        <v>281</v>
      </c>
      <c r="BQ98" s="799" t="s">
        <v>281</v>
      </c>
      <c r="BR98" s="799" t="s">
        <v>281</v>
      </c>
      <c r="BS98" s="799" t="s">
        <v>281</v>
      </c>
      <c r="BT98" s="799" t="s">
        <v>281</v>
      </c>
      <c r="BU98" s="799" t="s">
        <v>281</v>
      </c>
      <c r="BV98" s="799"/>
      <c r="BW98" s="799"/>
      <c r="BX98" s="799"/>
      <c r="BY98" s="799" t="s">
        <v>281</v>
      </c>
      <c r="BZ98" s="783">
        <f>COUNTIF($BE98:$BY98,2)</f>
        <v>16</v>
      </c>
      <c r="CA98" s="510">
        <f>BZ98/COUNTA($BE98:$BY98)</f>
        <v>0.88888888888888884</v>
      </c>
      <c r="CB98" s="783">
        <f>COUNTIF($BE98:$BY98,1)</f>
        <v>2</v>
      </c>
      <c r="CC98" s="510">
        <f>CB98/COUNTA($BE98:$BY98)</f>
        <v>0.1111111111111111</v>
      </c>
      <c r="CD98" s="783">
        <f>COUNTIF($BE98:$BY98,0)</f>
        <v>0</v>
      </c>
      <c r="CE98" s="511">
        <f>CD98/COUNTA($BE98:$BY98)</f>
        <v>0</v>
      </c>
      <c r="CF98" s="783">
        <f>(((BZ98*2)+(CB98*1)+(CD98*0)))/COUNTA($BE98:$BY98)</f>
        <v>1.8888888888888888</v>
      </c>
      <c r="CG98" s="784" t="str">
        <f>IF(CF98&gt;=1.6,"Đạt mục tiêu",IF(CF98&gt;=1,"Cần cố gắng","Chưa đạt"))</f>
        <v>Đạt mục tiêu</v>
      </c>
    </row>
    <row r="99" spans="1:90" s="776" customFormat="1" ht="409.5" hidden="1">
      <c r="A99" s="802">
        <v>83</v>
      </c>
      <c r="B99" s="451">
        <v>83</v>
      </c>
      <c r="C99" s="402" t="s">
        <v>673</v>
      </c>
      <c r="D99" s="87" t="s">
        <v>14</v>
      </c>
      <c r="E99" s="86" t="s">
        <v>674</v>
      </c>
      <c r="F99" s="87" t="s">
        <v>17</v>
      </c>
      <c r="G99" s="823" t="s">
        <v>322</v>
      </c>
      <c r="H99" s="190" t="s">
        <v>967</v>
      </c>
      <c r="I99" s="821"/>
      <c r="J99" s="63" t="s">
        <v>23</v>
      </c>
      <c r="K99" s="525" t="s">
        <v>16</v>
      </c>
      <c r="L99" s="66"/>
      <c r="M99" s="79"/>
      <c r="N99" s="79"/>
      <c r="O99" s="79"/>
      <c r="P99" s="79"/>
      <c r="Q99" s="79"/>
      <c r="R99" s="79"/>
      <c r="S99" s="79"/>
      <c r="T99" s="79"/>
      <c r="U99" s="66">
        <f t="shared" si="8"/>
        <v>1</v>
      </c>
      <c r="V99" s="823" t="s">
        <v>727</v>
      </c>
      <c r="W99" s="823" t="s">
        <v>726</v>
      </c>
      <c r="X99" s="823" t="s">
        <v>727</v>
      </c>
      <c r="Y99" s="823" t="s">
        <v>723</v>
      </c>
      <c r="Z99" s="79"/>
      <c r="AA99" s="79"/>
      <c r="AB99" s="79"/>
      <c r="AC99" s="79"/>
      <c r="AD99" s="79"/>
      <c r="AE99" s="79"/>
      <c r="AF99" s="79"/>
      <c r="AG99" s="79"/>
      <c r="AH99" s="79"/>
      <c r="AI99" s="79"/>
      <c r="AJ99" s="79"/>
      <c r="AK99" s="79"/>
      <c r="AL99" s="79"/>
      <c r="AM99" s="79"/>
      <c r="AN99" s="79"/>
      <c r="AO99" s="79"/>
      <c r="AP99" s="79"/>
      <c r="AQ99" s="79"/>
      <c r="AR99" s="79"/>
      <c r="AS99" s="79"/>
      <c r="AT99" s="79"/>
      <c r="AU99" s="79"/>
      <c r="AV99" s="79"/>
      <c r="AW99" s="79"/>
      <c r="AX99" s="79"/>
      <c r="AY99" s="79"/>
      <c r="AZ99" s="79"/>
      <c r="BA99" s="79"/>
      <c r="BB99" s="79"/>
      <c r="BC99" s="79"/>
      <c r="BD99" s="79"/>
      <c r="BE99" s="799" t="s">
        <v>281</v>
      </c>
      <c r="BF99" s="799" t="s">
        <v>281</v>
      </c>
      <c r="BG99" s="799" t="s">
        <v>1160</v>
      </c>
      <c r="BH99" s="799" t="s">
        <v>281</v>
      </c>
      <c r="BI99" s="799" t="s">
        <v>1160</v>
      </c>
      <c r="BJ99" s="799" t="s">
        <v>1160</v>
      </c>
      <c r="BK99" s="799" t="s">
        <v>1160</v>
      </c>
      <c r="BL99" s="799" t="s">
        <v>281</v>
      </c>
      <c r="BM99" s="799" t="s">
        <v>281</v>
      </c>
      <c r="BN99" s="799" t="s">
        <v>281</v>
      </c>
      <c r="BO99" s="799" t="s">
        <v>281</v>
      </c>
      <c r="BP99" s="799" t="s">
        <v>281</v>
      </c>
      <c r="BQ99" s="799" t="s">
        <v>281</v>
      </c>
      <c r="BR99" s="799" t="s">
        <v>281</v>
      </c>
      <c r="BS99" s="799" t="s">
        <v>281</v>
      </c>
      <c r="BT99" s="799" t="s">
        <v>281</v>
      </c>
      <c r="BU99" s="799" t="s">
        <v>281</v>
      </c>
      <c r="BV99" s="799"/>
      <c r="BW99" s="799"/>
      <c r="BX99" s="799"/>
      <c r="BY99" s="799" t="s">
        <v>281</v>
      </c>
      <c r="BZ99" s="783">
        <f>COUNTIF($BE99:$BY99,2)</f>
        <v>14</v>
      </c>
      <c r="CA99" s="510">
        <f>BZ99/COUNTA($BE99:$BY99)</f>
        <v>0.77777777777777779</v>
      </c>
      <c r="CB99" s="783">
        <f>COUNTIF($BE99:$BY99,1)</f>
        <v>4</v>
      </c>
      <c r="CC99" s="510">
        <f>CB99/COUNTA($BE99:$BY99)</f>
        <v>0.22222222222222221</v>
      </c>
      <c r="CD99" s="783">
        <f>COUNTIF($BE99:$BY99,0)</f>
        <v>0</v>
      </c>
      <c r="CE99" s="511">
        <f>CD99/COUNTA($BE99:$BY99)</f>
        <v>0</v>
      </c>
      <c r="CF99" s="783">
        <f>(((BZ99*2)+(CB99*1)+(CD99*0)))/COUNTA($BE99:$BY99)</f>
        <v>1.7777777777777777</v>
      </c>
      <c r="CG99" s="784" t="str">
        <f>IF(CF99&gt;=1.6,"Đạt mục tiêu",IF(CF99&gt;=1,"Cần cố gắng","Chưa đạt"))</f>
        <v>Đạt mục tiêu</v>
      </c>
    </row>
    <row r="100" spans="1:90" hidden="1">
      <c r="A100" s="802">
        <v>84</v>
      </c>
      <c r="B100" s="451">
        <v>84</v>
      </c>
      <c r="C100" s="1447" t="s">
        <v>675</v>
      </c>
      <c r="D100" s="1565"/>
      <c r="E100" s="1449"/>
      <c r="F100" s="5" t="s">
        <v>316</v>
      </c>
      <c r="G100" s="176" t="s">
        <v>316</v>
      </c>
      <c r="H100" s="239" t="s">
        <v>316</v>
      </c>
      <c r="I100" s="5" t="s">
        <v>316</v>
      </c>
      <c r="J100" s="5" t="s">
        <v>316</v>
      </c>
      <c r="K100" s="506" t="s">
        <v>316</v>
      </c>
      <c r="L100" s="5" t="s">
        <v>316</v>
      </c>
      <c r="M100" s="5" t="s">
        <v>316</v>
      </c>
      <c r="N100" s="148" t="s">
        <v>316</v>
      </c>
      <c r="O100" s="5" t="s">
        <v>316</v>
      </c>
      <c r="P100" s="5" t="s">
        <v>316</v>
      </c>
      <c r="Q100" s="5" t="s">
        <v>316</v>
      </c>
      <c r="R100" s="5"/>
      <c r="S100" s="176" t="s">
        <v>316</v>
      </c>
      <c r="T100" s="5" t="s">
        <v>316</v>
      </c>
      <c r="U100" s="5" t="s">
        <v>316</v>
      </c>
      <c r="V100" s="176" t="s">
        <v>316</v>
      </c>
      <c r="W100" s="176" t="s">
        <v>316</v>
      </c>
      <c r="X100" s="176" t="s">
        <v>316</v>
      </c>
      <c r="Y100" s="176" t="s">
        <v>316</v>
      </c>
      <c r="Z100" s="5" t="s">
        <v>316</v>
      </c>
      <c r="AA100" s="5" t="s">
        <v>316</v>
      </c>
      <c r="AB100" s="5" t="s">
        <v>316</v>
      </c>
      <c r="AC100" s="5" t="s">
        <v>316</v>
      </c>
      <c r="AD100" s="5" t="s">
        <v>316</v>
      </c>
      <c r="AE100" s="5" t="s">
        <v>316</v>
      </c>
      <c r="AF100" s="5" t="s">
        <v>316</v>
      </c>
      <c r="AG100" s="5" t="s">
        <v>316</v>
      </c>
      <c r="AH100" s="148" t="s">
        <v>316</v>
      </c>
      <c r="AI100" s="148" t="s">
        <v>316</v>
      </c>
      <c r="AJ100" s="148" t="s">
        <v>316</v>
      </c>
      <c r="AK100" s="148" t="s">
        <v>316</v>
      </c>
      <c r="AL100" s="148" t="s">
        <v>316</v>
      </c>
      <c r="AM100" s="5" t="s">
        <v>316</v>
      </c>
      <c r="AN100" s="5" t="s">
        <v>316</v>
      </c>
      <c r="AO100" s="5" t="s">
        <v>316</v>
      </c>
      <c r="AP100" s="5" t="s">
        <v>316</v>
      </c>
      <c r="AQ100" s="5"/>
      <c r="AR100" s="5"/>
      <c r="AS100" s="5" t="s">
        <v>316</v>
      </c>
      <c r="AT100" s="5" t="s">
        <v>316</v>
      </c>
      <c r="AU100" s="5" t="s">
        <v>316</v>
      </c>
      <c r="AV100" s="5" t="s">
        <v>316</v>
      </c>
      <c r="AW100" s="5" t="s">
        <v>316</v>
      </c>
      <c r="AX100" s="5"/>
      <c r="AY100" s="5"/>
      <c r="AZ100" s="176" t="s">
        <v>316</v>
      </c>
      <c r="BA100" s="176"/>
      <c r="BB100" s="176"/>
      <c r="BC100" s="5"/>
      <c r="BD100" s="5" t="s">
        <v>316</v>
      </c>
      <c r="BE100" s="521" t="s">
        <v>316</v>
      </c>
      <c r="BF100" s="521" t="s">
        <v>316</v>
      </c>
      <c r="BG100" s="521" t="s">
        <v>316</v>
      </c>
      <c r="BH100" s="521" t="s">
        <v>316</v>
      </c>
      <c r="BI100" s="521" t="s">
        <v>316</v>
      </c>
      <c r="BJ100" s="521" t="s">
        <v>316</v>
      </c>
      <c r="BK100" s="521" t="s">
        <v>316</v>
      </c>
      <c r="BL100" s="521" t="s">
        <v>316</v>
      </c>
      <c r="BM100" s="521" t="s">
        <v>316</v>
      </c>
      <c r="BN100" s="521" t="s">
        <v>316</v>
      </c>
      <c r="BO100" s="521" t="s">
        <v>316</v>
      </c>
      <c r="BP100" s="521" t="s">
        <v>316</v>
      </c>
      <c r="BQ100" s="521" t="s">
        <v>316</v>
      </c>
      <c r="BR100" s="521" t="s">
        <v>316</v>
      </c>
      <c r="BS100" s="521" t="s">
        <v>316</v>
      </c>
      <c r="BT100" s="521" t="s">
        <v>316</v>
      </c>
      <c r="BU100" s="521" t="s">
        <v>316</v>
      </c>
      <c r="BV100" s="521"/>
      <c r="BW100" s="521"/>
      <c r="BX100" s="521"/>
      <c r="BY100" s="521" t="s">
        <v>316</v>
      </c>
      <c r="BZ100" s="521" t="s">
        <v>316</v>
      </c>
      <c r="CA100" s="522" t="s">
        <v>316</v>
      </c>
      <c r="CB100" s="521" t="s">
        <v>316</v>
      </c>
      <c r="CC100" s="522" t="s">
        <v>316</v>
      </c>
      <c r="CD100" s="521" t="s">
        <v>316</v>
      </c>
      <c r="CE100" s="521" t="s">
        <v>316</v>
      </c>
      <c r="CF100" s="521" t="s">
        <v>316</v>
      </c>
      <c r="CG100" s="522" t="s">
        <v>316</v>
      </c>
    </row>
    <row r="101" spans="1:90" s="173" customFormat="1" ht="114" hidden="1" customHeight="1">
      <c r="A101" s="171"/>
      <c r="B101" s="451"/>
      <c r="C101" s="186" t="s">
        <v>676</v>
      </c>
      <c r="D101" s="78" t="s">
        <v>676</v>
      </c>
      <c r="E101" s="186" t="s">
        <v>676</v>
      </c>
      <c r="F101" s="78" t="s">
        <v>676</v>
      </c>
      <c r="G101" s="186" t="s">
        <v>676</v>
      </c>
      <c r="H101" s="542" t="s">
        <v>1012</v>
      </c>
      <c r="I101" s="5"/>
      <c r="J101" s="5"/>
      <c r="K101" s="148"/>
      <c r="L101" s="148"/>
      <c r="M101" s="148"/>
      <c r="N101" s="148"/>
      <c r="O101" s="148"/>
      <c r="P101" s="148"/>
      <c r="Q101" s="148"/>
      <c r="R101" s="239" t="s">
        <v>16</v>
      </c>
      <c r="S101" s="148"/>
      <c r="T101" s="148"/>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40" t="s">
        <v>726</v>
      </c>
      <c r="AY101" s="540" t="s">
        <v>727</v>
      </c>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2"/>
      <c r="CI101" s="2"/>
      <c r="CJ101" s="2"/>
      <c r="CK101" s="2"/>
      <c r="CL101" s="2"/>
    </row>
    <row r="102" spans="1:90" s="2" customFormat="1" ht="409.5" hidden="1">
      <c r="A102" s="19">
        <v>85</v>
      </c>
      <c r="B102" s="451">
        <v>85</v>
      </c>
      <c r="C102" s="78" t="s">
        <v>676</v>
      </c>
      <c r="D102" s="77" t="s">
        <v>17</v>
      </c>
      <c r="E102" s="78" t="s">
        <v>677</v>
      </c>
      <c r="F102" s="77" t="s">
        <v>17</v>
      </c>
      <c r="G102" s="20" t="s">
        <v>323</v>
      </c>
      <c r="H102" s="23" t="s">
        <v>678</v>
      </c>
      <c r="I102" s="20" t="s">
        <v>275</v>
      </c>
      <c r="J102" s="10" t="s">
        <v>23</v>
      </c>
      <c r="K102" s="44"/>
      <c r="L102" s="44" t="s">
        <v>16</v>
      </c>
      <c r="M102" s="20"/>
      <c r="N102" s="79"/>
      <c r="O102" s="79"/>
      <c r="P102" s="20"/>
      <c r="Q102" s="20"/>
      <c r="R102" s="20"/>
      <c r="S102" s="20"/>
      <c r="T102" s="20"/>
      <c r="U102" s="66">
        <f t="shared" si="8"/>
        <v>1</v>
      </c>
      <c r="V102" s="20"/>
      <c r="W102" s="20"/>
      <c r="X102" s="20"/>
      <c r="Y102" s="20"/>
      <c r="Z102" s="20" t="s">
        <v>726</v>
      </c>
      <c r="AA102" s="20" t="s">
        <v>727</v>
      </c>
      <c r="AB102" s="20" t="s">
        <v>723</v>
      </c>
      <c r="AC102" s="20" t="s">
        <v>727</v>
      </c>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v>1</v>
      </c>
      <c r="BF102" s="20">
        <v>2</v>
      </c>
      <c r="BG102" s="20">
        <v>2</v>
      </c>
      <c r="BH102" s="20">
        <v>2</v>
      </c>
      <c r="BI102" s="20">
        <v>2</v>
      </c>
      <c r="BJ102" s="20">
        <v>2</v>
      </c>
      <c r="BK102" s="20">
        <v>2</v>
      </c>
      <c r="BL102" s="20">
        <v>2</v>
      </c>
      <c r="BM102" s="20">
        <v>2</v>
      </c>
      <c r="BN102" s="20">
        <v>2</v>
      </c>
      <c r="BO102" s="20">
        <v>2</v>
      </c>
      <c r="BP102" s="20">
        <v>2</v>
      </c>
      <c r="BQ102" s="20">
        <v>1</v>
      </c>
      <c r="BR102" s="20">
        <v>1</v>
      </c>
      <c r="BS102" s="20">
        <v>2</v>
      </c>
      <c r="BT102" s="20">
        <v>2</v>
      </c>
      <c r="BU102" s="20">
        <v>2</v>
      </c>
      <c r="BV102" s="20"/>
      <c r="BW102" s="20"/>
      <c r="BX102" s="20"/>
      <c r="BY102" s="20">
        <v>2</v>
      </c>
      <c r="BZ102" s="21">
        <f>COUNTIF($BE102:$BY102,2)</f>
        <v>15</v>
      </c>
      <c r="CA102" s="524">
        <f>BZ102/COUNTA($BE102:$BY102)</f>
        <v>0.83333333333333337</v>
      </c>
      <c r="CB102" s="21">
        <f>COUNTIF($BE102:$BY102,1)</f>
        <v>3</v>
      </c>
      <c r="CC102" s="524">
        <f>CB102/COUNTA($BE102:$BY102)</f>
        <v>0.16666666666666666</v>
      </c>
      <c r="CD102" s="21">
        <f>COUNTIF($BE102:$BY102,0)</f>
        <v>0</v>
      </c>
      <c r="CE102" s="22">
        <f>CD102/COUNTA($BE102:$BY102)</f>
        <v>0</v>
      </c>
      <c r="CF102" s="21">
        <f>(((BZ102*2)+(CB102*1)+(CD102*0)))/COUNTA($BE102:$BY102)</f>
        <v>1.8333333333333333</v>
      </c>
      <c r="CG102" s="427" t="str">
        <f>IF(CF102&gt;=1.6,"Đạt mục tiêu",IF(CF102&gt;=1,"Cần cố gắng","Chưa đạt"))</f>
        <v>Đạt mục tiêu</v>
      </c>
    </row>
    <row r="103" spans="1:90" s="2" customFormat="1" ht="63.75" hidden="1" customHeight="1">
      <c r="A103" s="19">
        <v>86</v>
      </c>
      <c r="B103" s="451">
        <v>86</v>
      </c>
      <c r="C103" s="78" t="s">
        <v>676</v>
      </c>
      <c r="D103" s="77" t="s">
        <v>17</v>
      </c>
      <c r="E103" s="78" t="s">
        <v>677</v>
      </c>
      <c r="F103" s="77" t="s">
        <v>17</v>
      </c>
      <c r="G103" s="20" t="s">
        <v>1405</v>
      </c>
      <c r="H103" s="23" t="s">
        <v>1014</v>
      </c>
      <c r="I103" s="20"/>
      <c r="J103" s="10" t="s">
        <v>23</v>
      </c>
      <c r="K103" s="44"/>
      <c r="L103" s="44"/>
      <c r="M103" s="20"/>
      <c r="N103" s="79"/>
      <c r="O103" s="79"/>
      <c r="P103" s="21" t="s">
        <v>16</v>
      </c>
      <c r="Q103" s="20"/>
      <c r="R103" s="20"/>
      <c r="S103" s="20"/>
      <c r="T103" s="20"/>
      <c r="U103" s="66">
        <f t="shared" si="8"/>
        <v>1</v>
      </c>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t="s">
        <v>726</v>
      </c>
      <c r="AR103" s="20" t="s">
        <v>725</v>
      </c>
      <c r="AS103" s="20" t="s">
        <v>725</v>
      </c>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0"/>
      <c r="BW103" s="20"/>
      <c r="BX103" s="20"/>
      <c r="BY103" s="20"/>
      <c r="BZ103" s="21"/>
      <c r="CA103" s="22"/>
      <c r="CB103" s="21"/>
      <c r="CC103" s="22"/>
      <c r="CD103" s="21"/>
      <c r="CE103" s="22"/>
      <c r="CF103" s="21"/>
      <c r="CG103" s="21"/>
    </row>
    <row r="104" spans="1:90" s="173" customFormat="1" ht="117.75" hidden="1" customHeight="1">
      <c r="A104" s="171"/>
      <c r="B104" s="451"/>
      <c r="C104" s="186" t="s">
        <v>676</v>
      </c>
      <c r="D104" s="78" t="s">
        <v>676</v>
      </c>
      <c r="E104" s="186" t="s">
        <v>676</v>
      </c>
      <c r="F104" s="78" t="s">
        <v>676</v>
      </c>
      <c r="G104" s="186" t="s">
        <v>676</v>
      </c>
      <c r="H104" s="542" t="s">
        <v>1013</v>
      </c>
      <c r="I104" s="20"/>
      <c r="J104" s="10"/>
      <c r="K104" s="44"/>
      <c r="L104" s="44"/>
      <c r="M104" s="20"/>
      <c r="N104" s="79"/>
      <c r="O104" s="79"/>
      <c r="P104" s="21"/>
      <c r="Q104" s="20"/>
      <c r="R104" s="541" t="s">
        <v>16</v>
      </c>
      <c r="S104" s="20"/>
      <c r="T104" s="20"/>
      <c r="U104" s="66"/>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540" t="s">
        <v>723</v>
      </c>
      <c r="AY104" s="540" t="s">
        <v>726</v>
      </c>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0"/>
      <c r="BW104" s="20"/>
      <c r="BX104" s="20"/>
      <c r="BY104" s="20"/>
      <c r="BZ104" s="21"/>
      <c r="CA104" s="22"/>
      <c r="CB104" s="21"/>
      <c r="CC104" s="22"/>
      <c r="CD104" s="21"/>
      <c r="CE104" s="22"/>
      <c r="CF104" s="21"/>
      <c r="CG104" s="21"/>
      <c r="CH104" s="2"/>
      <c r="CI104" s="2"/>
      <c r="CJ104" s="2"/>
      <c r="CK104" s="2"/>
      <c r="CL104" s="2"/>
    </row>
    <row r="105" spans="1:90" s="173" customFormat="1" ht="108" customHeight="1">
      <c r="A105" s="171">
        <v>87</v>
      </c>
      <c r="B105" s="451">
        <v>87</v>
      </c>
      <c r="C105" s="186" t="s">
        <v>676</v>
      </c>
      <c r="D105" s="77" t="s">
        <v>17</v>
      </c>
      <c r="E105" s="186" t="s">
        <v>677</v>
      </c>
      <c r="F105" s="77" t="s">
        <v>17</v>
      </c>
      <c r="G105" s="20" t="s">
        <v>712</v>
      </c>
      <c r="H105" s="542" t="s">
        <v>1021</v>
      </c>
      <c r="I105" s="20"/>
      <c r="J105" s="10" t="s">
        <v>23</v>
      </c>
      <c r="K105" s="44"/>
      <c r="L105" s="44"/>
      <c r="M105" s="20"/>
      <c r="N105" s="79"/>
      <c r="O105" s="79"/>
      <c r="P105" s="20"/>
      <c r="Q105" s="20"/>
      <c r="R105" s="20"/>
      <c r="S105" s="541" t="s">
        <v>16</v>
      </c>
      <c r="T105" s="20"/>
      <c r="U105" s="66">
        <f t="shared" si="8"/>
        <v>1</v>
      </c>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540" t="s">
        <v>726</v>
      </c>
      <c r="BA105" s="540" t="s">
        <v>723</v>
      </c>
      <c r="BB105" s="540" t="s">
        <v>726</v>
      </c>
      <c r="BC105" s="20"/>
      <c r="BD105" s="20"/>
      <c r="BE105" s="20"/>
      <c r="BF105" s="20"/>
      <c r="BG105" s="20"/>
      <c r="BH105" s="20"/>
      <c r="BI105" s="20"/>
      <c r="BJ105" s="20"/>
      <c r="BK105" s="20"/>
      <c r="BL105" s="20"/>
      <c r="BM105" s="20"/>
      <c r="BN105" s="20"/>
      <c r="BO105" s="20"/>
      <c r="BP105" s="20"/>
      <c r="BQ105" s="20"/>
      <c r="BR105" s="20"/>
      <c r="BS105" s="20"/>
      <c r="BT105" s="20"/>
      <c r="BU105" s="20"/>
      <c r="BV105" s="20"/>
      <c r="BW105" s="20"/>
      <c r="BX105" s="20"/>
      <c r="BY105" s="20"/>
      <c r="BZ105" s="21"/>
      <c r="CA105" s="22"/>
      <c r="CB105" s="21"/>
      <c r="CC105" s="22"/>
      <c r="CD105" s="21"/>
      <c r="CE105" s="22"/>
      <c r="CF105" s="21"/>
      <c r="CG105" s="21"/>
    </row>
    <row r="106" spans="1:90" hidden="1">
      <c r="A106" s="802">
        <v>88</v>
      </c>
      <c r="B106" s="451">
        <v>88</v>
      </c>
      <c r="C106" s="1447" t="s">
        <v>679</v>
      </c>
      <c r="D106" s="1565"/>
      <c r="E106" s="1449"/>
      <c r="F106" s="5" t="s">
        <v>316</v>
      </c>
      <c r="G106" s="176" t="s">
        <v>316</v>
      </c>
      <c r="H106" s="239" t="s">
        <v>316</v>
      </c>
      <c r="I106" s="5" t="s">
        <v>316</v>
      </c>
      <c r="J106" s="5" t="s">
        <v>316</v>
      </c>
      <c r="K106" s="506" t="s">
        <v>316</v>
      </c>
      <c r="L106" s="5" t="s">
        <v>316</v>
      </c>
      <c r="M106" s="5" t="s">
        <v>316</v>
      </c>
      <c r="N106" s="148" t="s">
        <v>316</v>
      </c>
      <c r="O106" s="5" t="s">
        <v>316</v>
      </c>
      <c r="P106" s="5" t="s">
        <v>316</v>
      </c>
      <c r="Q106" s="5" t="s">
        <v>316</v>
      </c>
      <c r="R106" s="5"/>
      <c r="S106" s="176" t="s">
        <v>316</v>
      </c>
      <c r="T106" s="5" t="s">
        <v>316</v>
      </c>
      <c r="U106" s="5" t="s">
        <v>316</v>
      </c>
      <c r="V106" s="176" t="s">
        <v>316</v>
      </c>
      <c r="W106" s="176" t="s">
        <v>316</v>
      </c>
      <c r="X106" s="176" t="s">
        <v>316</v>
      </c>
      <c r="Y106" s="176" t="s">
        <v>316</v>
      </c>
      <c r="Z106" s="5" t="s">
        <v>316</v>
      </c>
      <c r="AA106" s="5" t="s">
        <v>316</v>
      </c>
      <c r="AB106" s="5" t="s">
        <v>316</v>
      </c>
      <c r="AC106" s="5" t="s">
        <v>316</v>
      </c>
      <c r="AD106" s="5" t="s">
        <v>316</v>
      </c>
      <c r="AE106" s="5" t="s">
        <v>316</v>
      </c>
      <c r="AF106" s="5" t="s">
        <v>316</v>
      </c>
      <c r="AG106" s="5" t="s">
        <v>316</v>
      </c>
      <c r="AH106" s="148" t="s">
        <v>316</v>
      </c>
      <c r="AI106" s="148" t="s">
        <v>316</v>
      </c>
      <c r="AJ106" s="148" t="s">
        <v>316</v>
      </c>
      <c r="AK106" s="148" t="s">
        <v>316</v>
      </c>
      <c r="AL106" s="148" t="s">
        <v>316</v>
      </c>
      <c r="AM106" s="5" t="s">
        <v>316</v>
      </c>
      <c r="AN106" s="5" t="s">
        <v>316</v>
      </c>
      <c r="AO106" s="5" t="s">
        <v>316</v>
      </c>
      <c r="AP106" s="5" t="s">
        <v>316</v>
      </c>
      <c r="AQ106" s="5"/>
      <c r="AR106" s="5"/>
      <c r="AS106" s="5" t="s">
        <v>316</v>
      </c>
      <c r="AT106" s="5" t="s">
        <v>316</v>
      </c>
      <c r="AU106" s="5" t="s">
        <v>316</v>
      </c>
      <c r="AV106" s="5" t="s">
        <v>316</v>
      </c>
      <c r="AW106" s="5" t="s">
        <v>316</v>
      </c>
      <c r="AX106" s="5"/>
      <c r="AY106" s="5"/>
      <c r="AZ106" s="176" t="s">
        <v>316</v>
      </c>
      <c r="BA106" s="176"/>
      <c r="BB106" s="176"/>
      <c r="BC106" s="5"/>
      <c r="BD106" s="5" t="s">
        <v>316</v>
      </c>
      <c r="BE106" s="521" t="s">
        <v>316</v>
      </c>
      <c r="BF106" s="521" t="s">
        <v>316</v>
      </c>
      <c r="BG106" s="521" t="s">
        <v>316</v>
      </c>
      <c r="BH106" s="521" t="s">
        <v>316</v>
      </c>
      <c r="BI106" s="521" t="s">
        <v>316</v>
      </c>
      <c r="BJ106" s="521" t="s">
        <v>316</v>
      </c>
      <c r="BK106" s="521" t="s">
        <v>316</v>
      </c>
      <c r="BL106" s="521" t="s">
        <v>316</v>
      </c>
      <c r="BM106" s="521" t="s">
        <v>316</v>
      </c>
      <c r="BN106" s="521" t="s">
        <v>316</v>
      </c>
      <c r="BO106" s="521" t="s">
        <v>316</v>
      </c>
      <c r="BP106" s="521" t="s">
        <v>316</v>
      </c>
      <c r="BQ106" s="521" t="s">
        <v>316</v>
      </c>
      <c r="BR106" s="521" t="s">
        <v>316</v>
      </c>
      <c r="BS106" s="521" t="s">
        <v>316</v>
      </c>
      <c r="BT106" s="521" t="s">
        <v>316</v>
      </c>
      <c r="BU106" s="521" t="s">
        <v>316</v>
      </c>
      <c r="BV106" s="521"/>
      <c r="BW106" s="521"/>
      <c r="BX106" s="521"/>
      <c r="BY106" s="521" t="s">
        <v>316</v>
      </c>
      <c r="BZ106" s="521" t="s">
        <v>316</v>
      </c>
      <c r="CA106" s="522" t="s">
        <v>316</v>
      </c>
      <c r="CB106" s="521" t="s">
        <v>316</v>
      </c>
      <c r="CC106" s="522" t="s">
        <v>316</v>
      </c>
      <c r="CD106" s="521" t="s">
        <v>316</v>
      </c>
      <c r="CE106" s="521" t="s">
        <v>316</v>
      </c>
      <c r="CF106" s="521" t="s">
        <v>316</v>
      </c>
      <c r="CG106" s="522" t="s">
        <v>316</v>
      </c>
    </row>
    <row r="107" spans="1:90" s="2" customFormat="1" ht="86.25" hidden="1" customHeight="1">
      <c r="A107" s="19">
        <v>89</v>
      </c>
      <c r="B107" s="451">
        <v>89</v>
      </c>
      <c r="C107" s="390" t="s">
        <v>101</v>
      </c>
      <c r="D107" s="8" t="s">
        <v>17</v>
      </c>
      <c r="E107" s="390" t="s">
        <v>324</v>
      </c>
      <c r="F107" s="8" t="s">
        <v>17</v>
      </c>
      <c r="G107" s="23" t="s">
        <v>1411</v>
      </c>
      <c r="H107" s="23" t="s">
        <v>1410</v>
      </c>
      <c r="I107" s="20" t="s">
        <v>275</v>
      </c>
      <c r="J107" s="10" t="s">
        <v>23</v>
      </c>
      <c r="K107" s="20"/>
      <c r="L107" s="20"/>
      <c r="M107" s="20"/>
      <c r="N107" s="79"/>
      <c r="O107" s="79"/>
      <c r="P107" s="20"/>
      <c r="Q107" s="44" t="s">
        <v>16</v>
      </c>
      <c r="R107" s="44"/>
      <c r="S107" s="20"/>
      <c r="T107" s="20"/>
      <c r="U107" s="66">
        <f t="shared" ref="U107:U179" si="20">COUNTIF(K107:T107,"x")</f>
        <v>1</v>
      </c>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t="s">
        <v>726</v>
      </c>
      <c r="AU107" s="20" t="s">
        <v>723</v>
      </c>
      <c r="AV107" s="20" t="s">
        <v>726</v>
      </c>
      <c r="AW107" s="20" t="s">
        <v>727</v>
      </c>
      <c r="AX107" s="20"/>
      <c r="AY107" s="20"/>
      <c r="AZ107" s="20"/>
      <c r="BA107" s="20"/>
      <c r="BB107" s="20"/>
      <c r="BC107" s="20"/>
      <c r="BD107" s="20"/>
      <c r="BE107" s="20">
        <v>2</v>
      </c>
      <c r="BF107" s="20">
        <v>2</v>
      </c>
      <c r="BG107" s="20">
        <v>2</v>
      </c>
      <c r="BH107" s="20">
        <v>2</v>
      </c>
      <c r="BI107" s="20">
        <v>1</v>
      </c>
      <c r="BJ107" s="20">
        <v>2</v>
      </c>
      <c r="BK107" s="20">
        <v>2</v>
      </c>
      <c r="BL107" s="20">
        <v>2</v>
      </c>
      <c r="BM107" s="20">
        <v>2</v>
      </c>
      <c r="BN107" s="20">
        <v>2</v>
      </c>
      <c r="BO107" s="20">
        <v>1</v>
      </c>
      <c r="BP107" s="20">
        <v>2</v>
      </c>
      <c r="BQ107" s="20">
        <v>2</v>
      </c>
      <c r="BR107" s="20">
        <v>1</v>
      </c>
      <c r="BS107" s="20">
        <v>1</v>
      </c>
      <c r="BT107" s="20">
        <v>1</v>
      </c>
      <c r="BU107" s="20">
        <v>2</v>
      </c>
      <c r="BV107" s="20"/>
      <c r="BW107" s="20"/>
      <c r="BX107" s="20"/>
      <c r="BY107" s="20">
        <v>1</v>
      </c>
      <c r="BZ107" s="21">
        <f>COUNTIF($BE107:$BY107,2)</f>
        <v>12</v>
      </c>
      <c r="CA107" s="22">
        <f>BZ107/COUNTA($BE107:$BY107)</f>
        <v>0.66666666666666663</v>
      </c>
      <c r="CB107" s="21">
        <f>COUNTIF($BE107:$BY107,1)</f>
        <v>6</v>
      </c>
      <c r="CC107" s="22">
        <f>CB107/COUNTA($BE107:$BY107)</f>
        <v>0.33333333333333331</v>
      </c>
      <c r="CD107" s="21">
        <f>COUNTIF($BE107:$BY107,0)</f>
        <v>0</v>
      </c>
      <c r="CE107" s="22">
        <f>CD107/COUNTA($BE107:$BY107)</f>
        <v>0</v>
      </c>
      <c r="CF107" s="21">
        <f>(((BZ107*2)+(CB107*1)+(CD107*0)))/COUNTA($BE107:$BY107)</f>
        <v>1.6666666666666667</v>
      </c>
      <c r="CG107" s="21" t="str">
        <f>IF(CF107&gt;=1.6,"Đạt mục tiêu",IF(CF107&gt;=1,"Cần cố gắng","Chưa đạt"))</f>
        <v>Đạt mục tiêu</v>
      </c>
    </row>
    <row r="108" spans="1:90" hidden="1">
      <c r="A108" s="802">
        <v>90</v>
      </c>
      <c r="B108" s="451">
        <v>90</v>
      </c>
      <c r="C108" s="1447" t="s">
        <v>681</v>
      </c>
      <c r="D108" s="1565"/>
      <c r="E108" s="1449"/>
      <c r="F108" s="5" t="s">
        <v>316</v>
      </c>
      <c r="G108" s="176" t="s">
        <v>316</v>
      </c>
      <c r="H108" s="819" t="s">
        <v>316</v>
      </c>
      <c r="I108" s="5" t="s">
        <v>316</v>
      </c>
      <c r="J108" s="5" t="s">
        <v>316</v>
      </c>
      <c r="K108" s="506" t="s">
        <v>316</v>
      </c>
      <c r="L108" s="5" t="s">
        <v>316</v>
      </c>
      <c r="M108" s="5" t="s">
        <v>316</v>
      </c>
      <c r="N108" s="148" t="s">
        <v>316</v>
      </c>
      <c r="O108" s="5" t="s">
        <v>316</v>
      </c>
      <c r="P108" s="5" t="s">
        <v>316</v>
      </c>
      <c r="Q108" s="5" t="s">
        <v>316</v>
      </c>
      <c r="R108" s="5"/>
      <c r="S108" s="176" t="s">
        <v>316</v>
      </c>
      <c r="T108" s="5" t="s">
        <v>316</v>
      </c>
      <c r="U108" s="5" t="s">
        <v>316</v>
      </c>
      <c r="V108" s="176" t="s">
        <v>316</v>
      </c>
      <c r="W108" s="176" t="s">
        <v>316</v>
      </c>
      <c r="X108" s="176" t="s">
        <v>316</v>
      </c>
      <c r="Y108" s="176" t="s">
        <v>316</v>
      </c>
      <c r="Z108" s="5" t="s">
        <v>316</v>
      </c>
      <c r="AA108" s="5" t="s">
        <v>316</v>
      </c>
      <c r="AB108" s="5" t="s">
        <v>316</v>
      </c>
      <c r="AC108" s="5" t="s">
        <v>316</v>
      </c>
      <c r="AD108" s="5" t="s">
        <v>316</v>
      </c>
      <c r="AE108" s="5" t="s">
        <v>316</v>
      </c>
      <c r="AF108" s="5" t="s">
        <v>316</v>
      </c>
      <c r="AG108" s="5" t="s">
        <v>316</v>
      </c>
      <c r="AH108" s="148" t="s">
        <v>316</v>
      </c>
      <c r="AI108" s="148" t="s">
        <v>316</v>
      </c>
      <c r="AJ108" s="148" t="s">
        <v>316</v>
      </c>
      <c r="AK108" s="148" t="s">
        <v>316</v>
      </c>
      <c r="AL108" s="148" t="s">
        <v>316</v>
      </c>
      <c r="AM108" s="5" t="s">
        <v>316</v>
      </c>
      <c r="AN108" s="5" t="s">
        <v>316</v>
      </c>
      <c r="AO108" s="5" t="s">
        <v>316</v>
      </c>
      <c r="AP108" s="5" t="s">
        <v>316</v>
      </c>
      <c r="AQ108" s="5"/>
      <c r="AR108" s="5"/>
      <c r="AS108" s="5" t="s">
        <v>316</v>
      </c>
      <c r="AT108" s="5" t="s">
        <v>316</v>
      </c>
      <c r="AU108" s="5" t="s">
        <v>316</v>
      </c>
      <c r="AV108" s="5" t="s">
        <v>316</v>
      </c>
      <c r="AW108" s="5" t="s">
        <v>316</v>
      </c>
      <c r="AX108" s="5"/>
      <c r="AY108" s="5"/>
      <c r="AZ108" s="176" t="s">
        <v>316</v>
      </c>
      <c r="BA108" s="176"/>
      <c r="BB108" s="176"/>
      <c r="BC108" s="5"/>
      <c r="BD108" s="5" t="s">
        <v>316</v>
      </c>
      <c r="BE108" s="521" t="s">
        <v>316</v>
      </c>
      <c r="BF108" s="521" t="s">
        <v>316</v>
      </c>
      <c r="BG108" s="521" t="s">
        <v>316</v>
      </c>
      <c r="BH108" s="521" t="s">
        <v>316</v>
      </c>
      <c r="BI108" s="521" t="s">
        <v>316</v>
      </c>
      <c r="BJ108" s="521" t="s">
        <v>316</v>
      </c>
      <c r="BK108" s="521" t="s">
        <v>316</v>
      </c>
      <c r="BL108" s="521" t="s">
        <v>316</v>
      </c>
      <c r="BM108" s="521" t="s">
        <v>316</v>
      </c>
      <c r="BN108" s="521" t="s">
        <v>316</v>
      </c>
      <c r="BO108" s="521" t="s">
        <v>316</v>
      </c>
      <c r="BP108" s="521" t="s">
        <v>316</v>
      </c>
      <c r="BQ108" s="521" t="s">
        <v>316</v>
      </c>
      <c r="BR108" s="521" t="s">
        <v>316</v>
      </c>
      <c r="BS108" s="521" t="s">
        <v>316</v>
      </c>
      <c r="BT108" s="521" t="s">
        <v>316</v>
      </c>
      <c r="BU108" s="521" t="s">
        <v>316</v>
      </c>
      <c r="BV108" s="521"/>
      <c r="BW108" s="521"/>
      <c r="BX108" s="521"/>
      <c r="BY108" s="521" t="s">
        <v>316</v>
      </c>
      <c r="BZ108" s="521" t="s">
        <v>316</v>
      </c>
      <c r="CA108" s="522" t="s">
        <v>316</v>
      </c>
      <c r="CB108" s="521" t="s">
        <v>316</v>
      </c>
      <c r="CC108" s="522" t="s">
        <v>316</v>
      </c>
      <c r="CD108" s="521" t="s">
        <v>316</v>
      </c>
      <c r="CE108" s="521" t="s">
        <v>316</v>
      </c>
      <c r="CF108" s="521" t="s">
        <v>316</v>
      </c>
      <c r="CG108" s="522" t="s">
        <v>316</v>
      </c>
    </row>
    <row r="109" spans="1:90" s="776" customFormat="1" ht="409.5" hidden="1">
      <c r="A109" s="783">
        <v>91</v>
      </c>
      <c r="B109" s="451">
        <v>91</v>
      </c>
      <c r="C109" s="213" t="s">
        <v>682</v>
      </c>
      <c r="D109" s="87" t="s">
        <v>14</v>
      </c>
      <c r="E109" s="213" t="s">
        <v>683</v>
      </c>
      <c r="F109" s="87" t="s">
        <v>17</v>
      </c>
      <c r="G109" s="79" t="s">
        <v>106</v>
      </c>
      <c r="H109" s="518" t="s">
        <v>956</v>
      </c>
      <c r="I109" s="79"/>
      <c r="J109" s="10" t="s">
        <v>23</v>
      </c>
      <c r="K109" s="79"/>
      <c r="L109" s="79"/>
      <c r="M109" s="79"/>
      <c r="N109" s="783" t="s">
        <v>16</v>
      </c>
      <c r="O109" s="66"/>
      <c r="P109" s="79"/>
      <c r="Q109" s="79"/>
      <c r="R109" s="79"/>
      <c r="S109" s="79"/>
      <c r="T109" s="79"/>
      <c r="U109" s="66">
        <f t="shared" si="20"/>
        <v>1</v>
      </c>
      <c r="V109" s="79"/>
      <c r="W109" s="79"/>
      <c r="X109" s="79"/>
      <c r="Y109" s="79"/>
      <c r="Z109" s="79"/>
      <c r="AA109" s="79"/>
      <c r="AB109" s="79"/>
      <c r="AC109" s="79"/>
      <c r="AD109" s="79"/>
      <c r="AE109" s="79"/>
      <c r="AF109" s="79"/>
      <c r="AG109" s="79"/>
      <c r="AH109" s="783" t="s">
        <v>726</v>
      </c>
      <c r="AI109" s="783" t="s">
        <v>726</v>
      </c>
      <c r="AJ109" s="783" t="s">
        <v>724</v>
      </c>
      <c r="AK109" s="783" t="s">
        <v>726</v>
      </c>
      <c r="AL109" s="783" t="s">
        <v>724</v>
      </c>
      <c r="AM109" s="79"/>
      <c r="AN109" s="79"/>
      <c r="AO109" s="79"/>
      <c r="AP109" s="79"/>
      <c r="AQ109" s="79"/>
      <c r="AR109" s="79"/>
      <c r="AS109" s="79"/>
      <c r="AT109" s="79"/>
      <c r="AU109" s="79"/>
      <c r="AV109" s="79"/>
      <c r="AW109" s="79"/>
      <c r="AX109" s="79"/>
      <c r="AY109" s="79"/>
      <c r="AZ109" s="79"/>
      <c r="BA109" s="79"/>
      <c r="BB109" s="79"/>
      <c r="BC109" s="79"/>
      <c r="BD109" s="79"/>
      <c r="BE109" s="20">
        <v>2</v>
      </c>
      <c r="BF109" s="20">
        <v>2</v>
      </c>
      <c r="BG109" s="20">
        <v>2</v>
      </c>
      <c r="BH109" s="20">
        <v>2</v>
      </c>
      <c r="BI109" s="20">
        <v>2</v>
      </c>
      <c r="BJ109" s="20">
        <v>1</v>
      </c>
      <c r="BK109" s="20">
        <v>2</v>
      </c>
      <c r="BL109" s="20">
        <v>2</v>
      </c>
      <c r="BM109" s="20">
        <v>2</v>
      </c>
      <c r="BN109" s="20">
        <v>1</v>
      </c>
      <c r="BO109" s="20">
        <v>2</v>
      </c>
      <c r="BP109" s="20">
        <v>2</v>
      </c>
      <c r="BQ109" s="20">
        <v>2</v>
      </c>
      <c r="BR109" s="20">
        <v>2</v>
      </c>
      <c r="BS109" s="20">
        <v>2</v>
      </c>
      <c r="BT109" s="20">
        <v>1</v>
      </c>
      <c r="BU109" s="20">
        <v>2</v>
      </c>
      <c r="BV109" s="20"/>
      <c r="BW109" s="20"/>
      <c r="BX109" s="20"/>
      <c r="BY109" s="20">
        <v>1</v>
      </c>
      <c r="BZ109" s="21">
        <f>COUNTIF($BE109:$BY109,2)</f>
        <v>14</v>
      </c>
      <c r="CA109" s="22">
        <f>BZ109/COUNTA($BE109:$BY109)</f>
        <v>0.77777777777777779</v>
      </c>
      <c r="CB109" s="21">
        <f>COUNTIF($BE109:$BY109,1)</f>
        <v>4</v>
      </c>
      <c r="CC109" s="22">
        <f>CB109/COUNTA($BE109:$BY109)</f>
        <v>0.22222222222222221</v>
      </c>
      <c r="CD109" s="21">
        <f>COUNTIF($BE109:$BY109,0)</f>
        <v>0</v>
      </c>
      <c r="CE109" s="22">
        <f>CD109/COUNTA($BE109:$BY109)</f>
        <v>0</v>
      </c>
      <c r="CF109" s="21">
        <f>(((BZ109*2)+(CB109*1)+(CD109*0)))/COUNTA($BE109:$BY109)</f>
        <v>1.7777777777777777</v>
      </c>
      <c r="CG109" s="427" t="str">
        <f>IF(CF109&gt;=1.6,"Đạt mục tiêu",IF(CF109&gt;=1,"Cần cố gắng","Chưa đạt"))</f>
        <v>Đạt mục tiêu</v>
      </c>
    </row>
    <row r="110" spans="1:90" hidden="1">
      <c r="A110" s="802">
        <v>92</v>
      </c>
      <c r="B110" s="451">
        <v>92</v>
      </c>
      <c r="C110" s="1447" t="s">
        <v>684</v>
      </c>
      <c r="D110" s="1565"/>
      <c r="E110" s="1449"/>
      <c r="F110" s="5" t="s">
        <v>316</v>
      </c>
      <c r="G110" s="176" t="s">
        <v>316</v>
      </c>
      <c r="H110" s="239" t="s">
        <v>316</v>
      </c>
      <c r="I110" s="5" t="s">
        <v>316</v>
      </c>
      <c r="J110" s="5" t="s">
        <v>316</v>
      </c>
      <c r="K110" s="506" t="s">
        <v>316</v>
      </c>
      <c r="L110" s="5" t="s">
        <v>316</v>
      </c>
      <c r="M110" s="5" t="s">
        <v>316</v>
      </c>
      <c r="N110" s="148" t="s">
        <v>316</v>
      </c>
      <c r="O110" s="5" t="s">
        <v>316</v>
      </c>
      <c r="P110" s="5" t="s">
        <v>316</v>
      </c>
      <c r="Q110" s="5" t="s">
        <v>316</v>
      </c>
      <c r="R110" s="5"/>
      <c r="S110" s="176" t="s">
        <v>316</v>
      </c>
      <c r="T110" s="5" t="s">
        <v>316</v>
      </c>
      <c r="U110" s="5" t="s">
        <v>316</v>
      </c>
      <c r="V110" s="176" t="s">
        <v>316</v>
      </c>
      <c r="W110" s="176" t="s">
        <v>316</v>
      </c>
      <c r="X110" s="176" t="s">
        <v>316</v>
      </c>
      <c r="Y110" s="176" t="s">
        <v>316</v>
      </c>
      <c r="Z110" s="5" t="s">
        <v>316</v>
      </c>
      <c r="AA110" s="5" t="s">
        <v>316</v>
      </c>
      <c r="AB110" s="5" t="s">
        <v>316</v>
      </c>
      <c r="AC110" s="5" t="s">
        <v>316</v>
      </c>
      <c r="AD110" s="5" t="s">
        <v>316</v>
      </c>
      <c r="AE110" s="5" t="s">
        <v>316</v>
      </c>
      <c r="AF110" s="5" t="s">
        <v>316</v>
      </c>
      <c r="AG110" s="5" t="s">
        <v>316</v>
      </c>
      <c r="AH110" s="148" t="s">
        <v>316</v>
      </c>
      <c r="AI110" s="148" t="s">
        <v>316</v>
      </c>
      <c r="AJ110" s="148" t="s">
        <v>316</v>
      </c>
      <c r="AK110" s="148" t="s">
        <v>316</v>
      </c>
      <c r="AL110" s="148" t="s">
        <v>316</v>
      </c>
      <c r="AM110" s="5" t="s">
        <v>316</v>
      </c>
      <c r="AN110" s="5" t="s">
        <v>316</v>
      </c>
      <c r="AO110" s="5" t="s">
        <v>316</v>
      </c>
      <c r="AP110" s="5" t="s">
        <v>316</v>
      </c>
      <c r="AQ110" s="5"/>
      <c r="AR110" s="5"/>
      <c r="AS110" s="5" t="s">
        <v>316</v>
      </c>
      <c r="AT110" s="5" t="s">
        <v>316</v>
      </c>
      <c r="AU110" s="5" t="s">
        <v>316</v>
      </c>
      <c r="AV110" s="5" t="s">
        <v>316</v>
      </c>
      <c r="AW110" s="5" t="s">
        <v>316</v>
      </c>
      <c r="AX110" s="5"/>
      <c r="AY110" s="5"/>
      <c r="AZ110" s="176" t="s">
        <v>316</v>
      </c>
      <c r="BA110" s="176"/>
      <c r="BB110" s="176"/>
      <c r="BC110" s="5"/>
      <c r="BD110" s="5" t="s">
        <v>316</v>
      </c>
      <c r="BE110" s="521" t="s">
        <v>316</v>
      </c>
      <c r="BF110" s="521" t="s">
        <v>316</v>
      </c>
      <c r="BG110" s="521" t="s">
        <v>316</v>
      </c>
      <c r="BH110" s="521" t="s">
        <v>316</v>
      </c>
      <c r="BI110" s="521" t="s">
        <v>316</v>
      </c>
      <c r="BJ110" s="521" t="s">
        <v>316</v>
      </c>
      <c r="BK110" s="521" t="s">
        <v>316</v>
      </c>
      <c r="BL110" s="521" t="s">
        <v>316</v>
      </c>
      <c r="BM110" s="521" t="s">
        <v>316</v>
      </c>
      <c r="BN110" s="521" t="s">
        <v>316</v>
      </c>
      <c r="BO110" s="521" t="s">
        <v>316</v>
      </c>
      <c r="BP110" s="521" t="s">
        <v>316</v>
      </c>
      <c r="BQ110" s="521" t="s">
        <v>316</v>
      </c>
      <c r="BR110" s="521" t="s">
        <v>316</v>
      </c>
      <c r="BS110" s="521" t="s">
        <v>316</v>
      </c>
      <c r="BT110" s="521" t="s">
        <v>316</v>
      </c>
      <c r="BU110" s="521" t="s">
        <v>316</v>
      </c>
      <c r="BV110" s="521"/>
      <c r="BW110" s="521"/>
      <c r="BX110" s="521"/>
      <c r="BY110" s="521" t="s">
        <v>316</v>
      </c>
      <c r="BZ110" s="521" t="s">
        <v>316</v>
      </c>
      <c r="CA110" s="522" t="s">
        <v>316</v>
      </c>
      <c r="CB110" s="521" t="s">
        <v>316</v>
      </c>
      <c r="CC110" s="522" t="s">
        <v>316</v>
      </c>
      <c r="CD110" s="521" t="s">
        <v>316</v>
      </c>
      <c r="CE110" s="521" t="s">
        <v>316</v>
      </c>
      <c r="CF110" s="521" t="s">
        <v>316</v>
      </c>
      <c r="CG110" s="522" t="s">
        <v>316</v>
      </c>
    </row>
    <row r="111" spans="1:90" s="817" customFormat="1" ht="104.25" hidden="1" customHeight="1">
      <c r="A111" s="19">
        <v>93</v>
      </c>
      <c r="B111" s="451">
        <v>93</v>
      </c>
      <c r="C111" s="519" t="s">
        <v>685</v>
      </c>
      <c r="D111" s="87" t="s">
        <v>14</v>
      </c>
      <c r="E111" s="86" t="s">
        <v>686</v>
      </c>
      <c r="F111" s="87" t="s">
        <v>17</v>
      </c>
      <c r="G111" s="79" t="s">
        <v>325</v>
      </c>
      <c r="H111" s="128" t="s">
        <v>998</v>
      </c>
      <c r="I111" s="79"/>
      <c r="J111" s="10" t="s">
        <v>23</v>
      </c>
      <c r="K111" s="79"/>
      <c r="L111" s="79"/>
      <c r="M111" s="79"/>
      <c r="N111" s="79"/>
      <c r="O111" s="66" t="s">
        <v>16</v>
      </c>
      <c r="P111" s="79"/>
      <c r="Q111" s="79"/>
      <c r="R111" s="79"/>
      <c r="S111" s="79"/>
      <c r="T111" s="79"/>
      <c r="U111" s="66">
        <f t="shared" si="20"/>
        <v>1</v>
      </c>
      <c r="V111" s="79"/>
      <c r="W111" s="79"/>
      <c r="X111" s="79"/>
      <c r="Y111" s="79"/>
      <c r="Z111" s="79"/>
      <c r="AA111" s="79"/>
      <c r="AB111" s="79"/>
      <c r="AC111" s="79"/>
      <c r="AD111" s="79"/>
      <c r="AE111" s="79"/>
      <c r="AF111" s="79"/>
      <c r="AG111" s="79"/>
      <c r="AH111" s="79"/>
      <c r="AI111" s="79"/>
      <c r="AJ111" s="79"/>
      <c r="AK111" s="79"/>
      <c r="AL111" s="79"/>
      <c r="AM111" s="79" t="s">
        <v>726</v>
      </c>
      <c r="AN111" s="79" t="s">
        <v>726</v>
      </c>
      <c r="AO111" s="79" t="s">
        <v>726</v>
      </c>
      <c r="AP111" s="79" t="s">
        <v>726</v>
      </c>
      <c r="AQ111" s="79"/>
      <c r="AR111" s="79"/>
      <c r="AS111" s="79"/>
      <c r="AT111" s="79"/>
      <c r="AU111" s="79"/>
      <c r="AV111" s="79"/>
      <c r="AW111" s="79"/>
      <c r="AX111" s="79"/>
      <c r="AY111" s="79"/>
      <c r="AZ111" s="79"/>
      <c r="BA111" s="79"/>
      <c r="BB111" s="79"/>
      <c r="BC111" s="79"/>
      <c r="BD111" s="79"/>
      <c r="BE111" s="79">
        <v>1</v>
      </c>
      <c r="BF111" s="79">
        <v>2</v>
      </c>
      <c r="BG111" s="79">
        <v>2</v>
      </c>
      <c r="BH111" s="79">
        <v>1</v>
      </c>
      <c r="BI111" s="79">
        <v>2</v>
      </c>
      <c r="BJ111" s="79">
        <v>2</v>
      </c>
      <c r="BK111" s="79">
        <v>2</v>
      </c>
      <c r="BL111" s="79">
        <v>2</v>
      </c>
      <c r="BM111" s="79">
        <v>2</v>
      </c>
      <c r="BN111" s="79">
        <v>2</v>
      </c>
      <c r="BO111" s="79">
        <v>2</v>
      </c>
      <c r="BP111" s="79">
        <v>2</v>
      </c>
      <c r="BQ111" s="79">
        <v>2</v>
      </c>
      <c r="BR111" s="79">
        <v>1</v>
      </c>
      <c r="BS111" s="79">
        <v>1</v>
      </c>
      <c r="BT111" s="79">
        <v>2</v>
      </c>
      <c r="BU111" s="79">
        <v>2</v>
      </c>
      <c r="BV111" s="79"/>
      <c r="BW111" s="79"/>
      <c r="BX111" s="79"/>
      <c r="BY111" s="79">
        <v>1</v>
      </c>
      <c r="BZ111" s="821">
        <f>COUNTIF($BE111:$BY111,2)</f>
        <v>13</v>
      </c>
      <c r="CA111" s="512">
        <f>BZ111/COUNTA($BE111:$BY111)</f>
        <v>0.72222222222222221</v>
      </c>
      <c r="CB111" s="821">
        <f>COUNTIF($BE111:$BY111,1)</f>
        <v>5</v>
      </c>
      <c r="CC111" s="512">
        <f>CB111/COUNTA($BE111:$BY111)</f>
        <v>0.27777777777777779</v>
      </c>
      <c r="CD111" s="821">
        <f>COUNTIF($BE111:$BY111,0)</f>
        <v>0</v>
      </c>
      <c r="CE111" s="81">
        <f>CD111/COUNTA($BE111:$BY111)</f>
        <v>0</v>
      </c>
      <c r="CF111" s="821">
        <f>(((BZ111*2)+(CB111*1)+(CD111*0)))/COUNTA($BE111:$BY111)</f>
        <v>1.7222222222222223</v>
      </c>
      <c r="CG111" s="822" t="str">
        <f t="shared" ref="CG111:CG123" si="21">IF(CF111&gt;=1.6,"Đạt mục tiêu",IF(CF111&gt;=1,"Cần cố gắng","Chưa đạt"))</f>
        <v>Đạt mục tiêu</v>
      </c>
    </row>
    <row r="112" spans="1:90" hidden="1">
      <c r="A112" s="802">
        <v>94</v>
      </c>
      <c r="B112" s="451">
        <v>94</v>
      </c>
      <c r="C112" s="1499" t="s">
        <v>687</v>
      </c>
      <c r="D112" s="1372"/>
      <c r="E112" s="1501"/>
      <c r="F112" s="1372"/>
      <c r="G112" s="196"/>
      <c r="H112" s="819" t="s">
        <v>316</v>
      </c>
      <c r="I112" s="94" t="s">
        <v>316</v>
      </c>
      <c r="J112" s="94" t="s">
        <v>316</v>
      </c>
      <c r="K112" s="526" t="s">
        <v>316</v>
      </c>
      <c r="L112" s="94" t="s">
        <v>316</v>
      </c>
      <c r="M112" s="94" t="s">
        <v>316</v>
      </c>
      <c r="N112" s="527" t="s">
        <v>316</v>
      </c>
      <c r="O112" s="94" t="s">
        <v>316</v>
      </c>
      <c r="P112" s="94" t="s">
        <v>316</v>
      </c>
      <c r="Q112" s="94" t="s">
        <v>316</v>
      </c>
      <c r="R112" s="94"/>
      <c r="S112" s="291" t="s">
        <v>316</v>
      </c>
      <c r="T112" s="94" t="s">
        <v>316</v>
      </c>
      <c r="U112" s="94" t="s">
        <v>316</v>
      </c>
      <c r="V112" s="291" t="s">
        <v>316</v>
      </c>
      <c r="W112" s="291" t="s">
        <v>316</v>
      </c>
      <c r="X112" s="291" t="s">
        <v>316</v>
      </c>
      <c r="Y112" s="291" t="s">
        <v>316</v>
      </c>
      <c r="Z112" s="94" t="s">
        <v>316</v>
      </c>
      <c r="AA112" s="94" t="s">
        <v>316</v>
      </c>
      <c r="AB112" s="94" t="s">
        <v>316</v>
      </c>
      <c r="AC112" s="94" t="s">
        <v>316</v>
      </c>
      <c r="AD112" s="94" t="s">
        <v>316</v>
      </c>
      <c r="AE112" s="94" t="s">
        <v>316</v>
      </c>
      <c r="AF112" s="94" t="s">
        <v>316</v>
      </c>
      <c r="AG112" s="94" t="s">
        <v>316</v>
      </c>
      <c r="AH112" s="527" t="s">
        <v>316</v>
      </c>
      <c r="AI112" s="527" t="s">
        <v>316</v>
      </c>
      <c r="AJ112" s="527" t="s">
        <v>316</v>
      </c>
      <c r="AK112" s="527" t="s">
        <v>316</v>
      </c>
      <c r="AL112" s="527" t="s">
        <v>316</v>
      </c>
      <c r="AM112" s="94" t="s">
        <v>316</v>
      </c>
      <c r="AN112" s="94" t="s">
        <v>316</v>
      </c>
      <c r="AO112" s="94" t="s">
        <v>316</v>
      </c>
      <c r="AP112" s="94" t="s">
        <v>316</v>
      </c>
      <c r="AQ112" s="94"/>
      <c r="AR112" s="94"/>
      <c r="AS112" s="94" t="s">
        <v>316</v>
      </c>
      <c r="AT112" s="94" t="s">
        <v>316</v>
      </c>
      <c r="AU112" s="94" t="s">
        <v>316</v>
      </c>
      <c r="AV112" s="94" t="s">
        <v>316</v>
      </c>
      <c r="AW112" s="94" t="s">
        <v>316</v>
      </c>
      <c r="AX112" s="94"/>
      <c r="AY112" s="94"/>
      <c r="AZ112" s="291" t="s">
        <v>316</v>
      </c>
      <c r="BA112" s="291"/>
      <c r="BB112" s="291"/>
      <c r="BC112" s="94"/>
      <c r="BD112" s="94" t="s">
        <v>316</v>
      </c>
      <c r="BE112" s="528" t="s">
        <v>316</v>
      </c>
      <c r="BF112" s="528" t="s">
        <v>316</v>
      </c>
      <c r="BG112" s="528" t="s">
        <v>316</v>
      </c>
      <c r="BH112" s="528" t="s">
        <v>316</v>
      </c>
      <c r="BI112" s="528" t="s">
        <v>316</v>
      </c>
      <c r="BJ112" s="528" t="s">
        <v>316</v>
      </c>
      <c r="BK112" s="528" t="s">
        <v>316</v>
      </c>
      <c r="BL112" s="528" t="s">
        <v>316</v>
      </c>
      <c r="BM112" s="528" t="s">
        <v>316</v>
      </c>
      <c r="BN112" s="528" t="s">
        <v>316</v>
      </c>
      <c r="BO112" s="528" t="s">
        <v>316</v>
      </c>
      <c r="BP112" s="528" t="s">
        <v>316</v>
      </c>
      <c r="BQ112" s="528" t="s">
        <v>316</v>
      </c>
      <c r="BR112" s="528" t="s">
        <v>316</v>
      </c>
      <c r="BS112" s="528" t="s">
        <v>316</v>
      </c>
      <c r="BT112" s="528" t="s">
        <v>316</v>
      </c>
      <c r="BU112" s="528" t="s">
        <v>316</v>
      </c>
      <c r="BV112" s="528"/>
      <c r="BW112" s="528"/>
      <c r="BX112" s="528"/>
      <c r="BY112" s="528" t="s">
        <v>316</v>
      </c>
      <c r="BZ112" s="528" t="s">
        <v>316</v>
      </c>
      <c r="CA112" s="529" t="s">
        <v>316</v>
      </c>
      <c r="CB112" s="528" t="s">
        <v>316</v>
      </c>
      <c r="CC112" s="529" t="s">
        <v>316</v>
      </c>
      <c r="CD112" s="528" t="s">
        <v>316</v>
      </c>
      <c r="CE112" s="528" t="s">
        <v>316</v>
      </c>
      <c r="CF112" s="528" t="s">
        <v>316</v>
      </c>
      <c r="CG112" s="529" t="s">
        <v>316</v>
      </c>
    </row>
    <row r="113" spans="1:85" s="3" customFormat="1" ht="330.75" hidden="1">
      <c r="A113" s="19">
        <v>95</v>
      </c>
      <c r="B113" s="451">
        <v>95</v>
      </c>
      <c r="C113" s="78" t="s">
        <v>690</v>
      </c>
      <c r="D113" s="116" t="s">
        <v>14</v>
      </c>
      <c r="E113" s="78" t="s">
        <v>691</v>
      </c>
      <c r="F113" s="116" t="s">
        <v>17</v>
      </c>
      <c r="G113" s="530" t="s">
        <v>706</v>
      </c>
      <c r="H113" s="531" t="s">
        <v>1168</v>
      </c>
      <c r="I113" s="530" t="s">
        <v>275</v>
      </c>
      <c r="J113" s="799" t="s">
        <v>23</v>
      </c>
      <c r="K113" s="532"/>
      <c r="L113" s="533"/>
      <c r="M113" s="532" t="s">
        <v>16</v>
      </c>
      <c r="N113" s="532"/>
      <c r="O113" s="530"/>
      <c r="P113" s="530"/>
      <c r="Q113" s="530"/>
      <c r="R113" s="530"/>
      <c r="S113" s="530"/>
      <c r="T113" s="530"/>
      <c r="U113" s="493">
        <f t="shared" si="20"/>
        <v>1</v>
      </c>
      <c r="V113" s="530"/>
      <c r="W113" s="530"/>
      <c r="X113" s="530"/>
      <c r="Y113" s="530"/>
      <c r="Z113" s="530"/>
      <c r="AA113" s="530"/>
      <c r="AB113" s="530"/>
      <c r="AC113" s="530"/>
      <c r="AD113" s="530" t="s">
        <v>724</v>
      </c>
      <c r="AE113" s="530" t="s">
        <v>726</v>
      </c>
      <c r="AF113" s="530" t="s">
        <v>723</v>
      </c>
      <c r="AG113" s="530" t="s">
        <v>726</v>
      </c>
      <c r="AH113" s="530"/>
      <c r="AI113" s="530"/>
      <c r="AJ113" s="530"/>
      <c r="AK113" s="530"/>
      <c r="AL113" s="530"/>
      <c r="AM113" s="530"/>
      <c r="AN113" s="530"/>
      <c r="AO113" s="530"/>
      <c r="AP113" s="530"/>
      <c r="AQ113" s="530"/>
      <c r="AR113" s="530"/>
      <c r="AS113" s="530"/>
      <c r="AT113" s="530"/>
      <c r="AU113" s="530"/>
      <c r="AV113" s="530"/>
      <c r="AW113" s="530"/>
      <c r="AX113" s="530"/>
      <c r="AY113" s="530"/>
      <c r="AZ113" s="530"/>
      <c r="BA113" s="530"/>
      <c r="BB113" s="530"/>
      <c r="BC113" s="530"/>
      <c r="BD113" s="530"/>
      <c r="BE113" s="530">
        <v>2</v>
      </c>
      <c r="BF113" s="530">
        <v>2</v>
      </c>
      <c r="BG113" s="530">
        <v>2</v>
      </c>
      <c r="BH113" s="530">
        <v>2</v>
      </c>
      <c r="BI113" s="530">
        <v>2</v>
      </c>
      <c r="BJ113" s="530">
        <v>2</v>
      </c>
      <c r="BK113" s="530">
        <v>2</v>
      </c>
      <c r="BL113" s="530">
        <v>1</v>
      </c>
      <c r="BM113" s="530">
        <v>1</v>
      </c>
      <c r="BN113" s="530">
        <v>2</v>
      </c>
      <c r="BO113" s="530">
        <v>2</v>
      </c>
      <c r="BP113" s="530">
        <v>2</v>
      </c>
      <c r="BQ113" s="530">
        <v>2</v>
      </c>
      <c r="BR113" s="530">
        <v>1</v>
      </c>
      <c r="BS113" s="530">
        <v>2</v>
      </c>
      <c r="BT113" s="530">
        <v>1</v>
      </c>
      <c r="BU113" s="530">
        <v>1</v>
      </c>
      <c r="BV113" s="530"/>
      <c r="BW113" s="530"/>
      <c r="BX113" s="530"/>
      <c r="BY113" s="530">
        <v>2</v>
      </c>
      <c r="BZ113" s="533">
        <f>COUNTIF($BE113:$BY113,2)</f>
        <v>13</v>
      </c>
      <c r="CA113" s="534">
        <f>BZ113/COUNTA($BE113:$BY113)</f>
        <v>0.72222222222222221</v>
      </c>
      <c r="CB113" s="533">
        <f>COUNTIF($BE113:$BY113,1)</f>
        <v>5</v>
      </c>
      <c r="CC113" s="534">
        <f>CB113/COUNTA($BE113:$BY113)</f>
        <v>0.27777777777777779</v>
      </c>
      <c r="CD113" s="533">
        <f>COUNTIF($BE113:$BY113,0)</f>
        <v>0</v>
      </c>
      <c r="CE113" s="535">
        <f>CD113/COUNTA($BE113:$BY113)</f>
        <v>0</v>
      </c>
      <c r="CF113" s="533">
        <f>(((BZ113*2)+(CB113*1)+(CD113*0)))/COUNTA($BE113:$BY113)</f>
        <v>1.7222222222222223</v>
      </c>
      <c r="CG113" s="781" t="str">
        <f t="shared" si="21"/>
        <v>Đạt mục tiêu</v>
      </c>
    </row>
    <row r="114" spans="1:85" s="776" customFormat="1" ht="378" hidden="1">
      <c r="A114" s="783">
        <v>96</v>
      </c>
      <c r="B114" s="451">
        <v>96</v>
      </c>
      <c r="C114" s="213" t="s">
        <v>690</v>
      </c>
      <c r="D114" s="116" t="s">
        <v>14</v>
      </c>
      <c r="E114" s="213" t="s">
        <v>691</v>
      </c>
      <c r="F114" s="116" t="s">
        <v>17</v>
      </c>
      <c r="G114" s="114" t="s">
        <v>707</v>
      </c>
      <c r="H114" s="531" t="s">
        <v>1169</v>
      </c>
      <c r="I114" s="114"/>
      <c r="J114" s="10" t="s">
        <v>23</v>
      </c>
      <c r="K114" s="113"/>
      <c r="L114" s="818"/>
      <c r="M114" s="113"/>
      <c r="N114" s="241" t="s">
        <v>16</v>
      </c>
      <c r="O114" s="114"/>
      <c r="P114" s="114"/>
      <c r="Q114" s="114"/>
      <c r="R114" s="114"/>
      <c r="S114" s="114"/>
      <c r="T114" s="114"/>
      <c r="U114" s="66">
        <f t="shared" si="20"/>
        <v>1</v>
      </c>
      <c r="V114" s="114"/>
      <c r="W114" s="114"/>
      <c r="X114" s="114"/>
      <c r="Y114" s="114"/>
      <c r="Z114" s="114"/>
      <c r="AA114" s="114"/>
      <c r="AB114" s="114"/>
      <c r="AC114" s="114"/>
      <c r="AD114" s="114"/>
      <c r="AE114" s="114"/>
      <c r="AF114" s="114"/>
      <c r="AG114" s="114"/>
      <c r="AH114" s="241" t="s">
        <v>723</v>
      </c>
      <c r="AI114" s="241" t="s">
        <v>727</v>
      </c>
      <c r="AJ114" s="241" t="s">
        <v>726</v>
      </c>
      <c r="AK114" s="241"/>
      <c r="AL114" s="241" t="s">
        <v>724</v>
      </c>
      <c r="AM114" s="114"/>
      <c r="AN114" s="114"/>
      <c r="AO114" s="114"/>
      <c r="AP114" s="114"/>
      <c r="AQ114" s="114"/>
      <c r="AR114" s="114"/>
      <c r="AS114" s="114"/>
      <c r="AT114" s="114"/>
      <c r="AU114" s="114"/>
      <c r="AV114" s="114"/>
      <c r="AW114" s="114"/>
      <c r="AX114" s="114"/>
      <c r="AY114" s="114"/>
      <c r="AZ114" s="114"/>
      <c r="BA114" s="114"/>
      <c r="BB114" s="114"/>
      <c r="BC114" s="114"/>
      <c r="BD114" s="114"/>
      <c r="BE114" s="20">
        <v>2</v>
      </c>
      <c r="BF114" s="20">
        <v>2</v>
      </c>
      <c r="BG114" s="20">
        <v>2</v>
      </c>
      <c r="BH114" s="20">
        <v>2</v>
      </c>
      <c r="BI114" s="20">
        <v>2</v>
      </c>
      <c r="BJ114" s="20">
        <v>1</v>
      </c>
      <c r="BK114" s="20">
        <v>2</v>
      </c>
      <c r="BL114" s="20">
        <v>2</v>
      </c>
      <c r="BM114" s="20">
        <v>2</v>
      </c>
      <c r="BN114" s="20">
        <v>1</v>
      </c>
      <c r="BO114" s="20">
        <v>2</v>
      </c>
      <c r="BP114" s="20">
        <v>2</v>
      </c>
      <c r="BQ114" s="20">
        <v>2</v>
      </c>
      <c r="BR114" s="20">
        <v>2</v>
      </c>
      <c r="BS114" s="20">
        <v>2</v>
      </c>
      <c r="BT114" s="20">
        <v>2</v>
      </c>
      <c r="BU114" s="20">
        <v>2</v>
      </c>
      <c r="BV114" s="20"/>
      <c r="BW114" s="20"/>
      <c r="BX114" s="20"/>
      <c r="BY114" s="20">
        <v>1</v>
      </c>
      <c r="BZ114" s="21">
        <f>COUNTIF($BE114:$BY114,2)</f>
        <v>15</v>
      </c>
      <c r="CA114" s="22">
        <f>BZ114/COUNTA($BE114:$BY114)</f>
        <v>0.83333333333333337</v>
      </c>
      <c r="CB114" s="21">
        <f>COUNTIF($BE114:$BY114,1)</f>
        <v>3</v>
      </c>
      <c r="CC114" s="22">
        <f>CB114/COUNTA($BE114:$BY114)</f>
        <v>0.16666666666666666</v>
      </c>
      <c r="CD114" s="21">
        <f>COUNTIF($BE114:$BY114,0)</f>
        <v>0</v>
      </c>
      <c r="CE114" s="22">
        <f>CD114/COUNTA($BE114:$BY114)</f>
        <v>0</v>
      </c>
      <c r="CF114" s="21">
        <f>(((BZ114*2)+(CB114*1)+(CD114*0)))/COUNTA($BE114:$BY114)</f>
        <v>1.8333333333333333</v>
      </c>
      <c r="CG114" s="427" t="str">
        <f>IF(CF114&gt;=1.6,"Đạt mục tiêu",IF(CF114&gt;=1,"Cần cố gắng","Chưa đạt"))</f>
        <v>Đạt mục tiêu</v>
      </c>
    </row>
    <row r="115" spans="1:85" s="817" customFormat="1" ht="59.25" hidden="1" customHeight="1">
      <c r="A115" s="19">
        <v>97</v>
      </c>
      <c r="B115" s="451">
        <v>97</v>
      </c>
      <c r="C115" s="519" t="s">
        <v>690</v>
      </c>
      <c r="D115" s="116" t="s">
        <v>14</v>
      </c>
      <c r="E115" s="86" t="s">
        <v>691</v>
      </c>
      <c r="F115" s="116" t="s">
        <v>17</v>
      </c>
      <c r="G115" s="79" t="s">
        <v>118</v>
      </c>
      <c r="H115" s="128" t="s">
        <v>974</v>
      </c>
      <c r="I115" s="79" t="s">
        <v>275</v>
      </c>
      <c r="J115" s="10" t="s">
        <v>23</v>
      </c>
      <c r="K115" s="79"/>
      <c r="L115" s="66" t="s">
        <v>16</v>
      </c>
      <c r="M115" s="79"/>
      <c r="N115" s="821"/>
      <c r="O115" s="79" t="s">
        <v>16</v>
      </c>
      <c r="P115" s="79"/>
      <c r="Q115" s="79"/>
      <c r="R115" s="79"/>
      <c r="S115" s="79"/>
      <c r="T115" s="79"/>
      <c r="U115" s="66">
        <f t="shared" si="20"/>
        <v>2</v>
      </c>
      <c r="V115" s="79"/>
      <c r="W115" s="79"/>
      <c r="X115" s="79"/>
      <c r="Y115" s="79"/>
      <c r="Z115" s="79" t="s">
        <v>727</v>
      </c>
      <c r="AA115" s="79" t="s">
        <v>726</v>
      </c>
      <c r="AB115" s="79" t="s">
        <v>724</v>
      </c>
      <c r="AC115" s="79" t="s">
        <v>727</v>
      </c>
      <c r="AD115" s="79"/>
      <c r="AE115" s="79"/>
      <c r="AF115" s="79"/>
      <c r="AG115" s="79"/>
      <c r="AH115" s="79"/>
      <c r="AI115" s="79"/>
      <c r="AJ115" s="79"/>
      <c r="AK115" s="79"/>
      <c r="AL115" s="79"/>
      <c r="AM115" s="79" t="s">
        <v>727</v>
      </c>
      <c r="AN115" s="79" t="s">
        <v>723</v>
      </c>
      <c r="AO115" s="79" t="s">
        <v>723</v>
      </c>
      <c r="AP115" s="79" t="s">
        <v>727</v>
      </c>
      <c r="AQ115" s="79"/>
      <c r="AR115" s="79"/>
      <c r="AS115" s="79"/>
      <c r="AT115" s="79"/>
      <c r="AU115" s="79"/>
      <c r="AV115" s="79"/>
      <c r="AW115" s="79"/>
      <c r="AX115" s="79"/>
      <c r="AY115" s="79"/>
      <c r="AZ115" s="79"/>
      <c r="BA115" s="79"/>
      <c r="BB115" s="79"/>
      <c r="BC115" s="79"/>
      <c r="BD115" s="79"/>
      <c r="BE115" s="79">
        <v>1</v>
      </c>
      <c r="BF115" s="79">
        <v>2</v>
      </c>
      <c r="BG115" s="79">
        <v>2</v>
      </c>
      <c r="BH115" s="79">
        <v>1</v>
      </c>
      <c r="BI115" s="79">
        <v>1</v>
      </c>
      <c r="BJ115" s="79">
        <v>2</v>
      </c>
      <c r="BK115" s="79">
        <v>2</v>
      </c>
      <c r="BL115" s="79">
        <v>2</v>
      </c>
      <c r="BM115" s="79">
        <v>2</v>
      </c>
      <c r="BN115" s="79">
        <v>2</v>
      </c>
      <c r="BO115" s="79">
        <v>1</v>
      </c>
      <c r="BP115" s="79">
        <v>2</v>
      </c>
      <c r="BQ115" s="79">
        <v>2</v>
      </c>
      <c r="BR115" s="79">
        <v>2</v>
      </c>
      <c r="BS115" s="79">
        <v>2</v>
      </c>
      <c r="BT115" s="79">
        <v>2</v>
      </c>
      <c r="BU115" s="79">
        <v>2</v>
      </c>
      <c r="BV115" s="79"/>
      <c r="BW115" s="79"/>
      <c r="BX115" s="79"/>
      <c r="BY115" s="79">
        <v>2</v>
      </c>
      <c r="BZ115" s="821">
        <f>COUNTIF($BE115:$BY115,2)</f>
        <v>14</v>
      </c>
      <c r="CA115" s="512">
        <f>BZ115/COUNTA($BE115:$BY115)</f>
        <v>0.77777777777777779</v>
      </c>
      <c r="CB115" s="821">
        <f>COUNTIF($BE115:$BY115,1)</f>
        <v>4</v>
      </c>
      <c r="CC115" s="512">
        <f>CB115/COUNTA($BE115:$BY115)</f>
        <v>0.22222222222222221</v>
      </c>
      <c r="CD115" s="821">
        <f>COUNTIF($BE115:$BY115,0)</f>
        <v>0</v>
      </c>
      <c r="CE115" s="81">
        <f>CD115/COUNTA($BE115:$BY115)</f>
        <v>0</v>
      </c>
      <c r="CF115" s="821">
        <f>(((BZ115*2)+(CB115*1)+(CD115*0)))/COUNTA($BE115:$BY115)</f>
        <v>1.7777777777777777</v>
      </c>
      <c r="CG115" s="822" t="str">
        <f t="shared" si="21"/>
        <v>Đạt mục tiêu</v>
      </c>
    </row>
    <row r="116" spans="1:85" s="817" customFormat="1" ht="47.25" hidden="1" customHeight="1">
      <c r="A116" s="19">
        <v>98</v>
      </c>
      <c r="B116" s="451">
        <v>98</v>
      </c>
      <c r="C116" s="86" t="s">
        <v>690</v>
      </c>
      <c r="D116" s="116" t="s">
        <v>14</v>
      </c>
      <c r="E116" s="86" t="s">
        <v>691</v>
      </c>
      <c r="F116" s="116" t="s">
        <v>17</v>
      </c>
      <c r="G116" s="79" t="s">
        <v>119</v>
      </c>
      <c r="H116" s="96" t="s">
        <v>708</v>
      </c>
      <c r="I116" s="79" t="s">
        <v>275</v>
      </c>
      <c r="J116" s="10" t="s">
        <v>23</v>
      </c>
      <c r="K116" s="79"/>
      <c r="L116" s="79"/>
      <c r="M116" s="79"/>
      <c r="N116" s="821"/>
      <c r="O116" s="66"/>
      <c r="P116" s="79"/>
      <c r="Q116" s="79" t="s">
        <v>16</v>
      </c>
      <c r="R116" s="79"/>
      <c r="S116" s="79"/>
      <c r="T116" s="79"/>
      <c r="U116" s="66">
        <f t="shared" si="20"/>
        <v>1</v>
      </c>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t="s">
        <v>727</v>
      </c>
      <c r="AU116" s="79" t="s">
        <v>723</v>
      </c>
      <c r="AV116" s="79" t="s">
        <v>723</v>
      </c>
      <c r="AW116" s="79"/>
      <c r="AX116" s="79"/>
      <c r="AY116" s="79"/>
      <c r="AZ116" s="79"/>
      <c r="BA116" s="79"/>
      <c r="BB116" s="79"/>
      <c r="BC116" s="79"/>
      <c r="BD116" s="79"/>
      <c r="BE116" s="79">
        <v>2</v>
      </c>
      <c r="BF116" s="79">
        <v>1</v>
      </c>
      <c r="BG116" s="79">
        <v>2</v>
      </c>
      <c r="BH116" s="79">
        <v>1</v>
      </c>
      <c r="BI116" s="79">
        <v>2</v>
      </c>
      <c r="BJ116" s="79">
        <v>1</v>
      </c>
      <c r="BK116" s="79">
        <v>2</v>
      </c>
      <c r="BL116" s="79">
        <v>2</v>
      </c>
      <c r="BM116" s="79">
        <v>2</v>
      </c>
      <c r="BN116" s="79">
        <v>2</v>
      </c>
      <c r="BO116" s="79">
        <v>2</v>
      </c>
      <c r="BP116" s="79">
        <v>1</v>
      </c>
      <c r="BQ116" s="79">
        <v>2</v>
      </c>
      <c r="BR116" s="79">
        <v>2</v>
      </c>
      <c r="BS116" s="79">
        <v>2</v>
      </c>
      <c r="BT116" s="79">
        <v>2</v>
      </c>
      <c r="BU116" s="79">
        <v>1</v>
      </c>
      <c r="BV116" s="79"/>
      <c r="BW116" s="79"/>
      <c r="BX116" s="79"/>
      <c r="BY116" s="79">
        <v>2</v>
      </c>
      <c r="BZ116" s="821">
        <f>COUNTIF($BE116:$BY116,2)</f>
        <v>13</v>
      </c>
      <c r="CA116" s="81">
        <f>BZ116/COUNTA($BE116:$BY116)</f>
        <v>0.72222222222222221</v>
      </c>
      <c r="CB116" s="821">
        <f>COUNTIF($BE116:$BY116,1)</f>
        <v>5</v>
      </c>
      <c r="CC116" s="81">
        <f>CB116/COUNTA($BE116:$BY116)</f>
        <v>0.27777777777777779</v>
      </c>
      <c r="CD116" s="821">
        <f>COUNTIF($BE116:$BY116,0)</f>
        <v>0</v>
      </c>
      <c r="CE116" s="81">
        <f>CD116/COUNTA($BE116:$BY116)</f>
        <v>0</v>
      </c>
      <c r="CF116" s="821">
        <f>(((BZ116*2)+(CB116*1)+(CD116*0)))/COUNTA($BE116:$BY116)</f>
        <v>1.7222222222222223</v>
      </c>
      <c r="CG116" s="821" t="str">
        <f t="shared" si="21"/>
        <v>Đạt mục tiêu</v>
      </c>
    </row>
    <row r="117" spans="1:85" s="184" customFormat="1" ht="76.5" customHeight="1">
      <c r="A117" s="171">
        <v>99</v>
      </c>
      <c r="B117" s="451">
        <v>99</v>
      </c>
      <c r="C117" s="188" t="s">
        <v>690</v>
      </c>
      <c r="D117" s="116" t="s">
        <v>14</v>
      </c>
      <c r="E117" s="188" t="s">
        <v>691</v>
      </c>
      <c r="F117" s="116" t="s">
        <v>17</v>
      </c>
      <c r="G117" s="79" t="s">
        <v>119</v>
      </c>
      <c r="H117" s="190" t="s">
        <v>1022</v>
      </c>
      <c r="I117" s="79"/>
      <c r="J117" s="10" t="s">
        <v>23</v>
      </c>
      <c r="K117" s="79"/>
      <c r="L117" s="79"/>
      <c r="M117" s="79"/>
      <c r="N117" s="821"/>
      <c r="O117" s="66"/>
      <c r="P117" s="79"/>
      <c r="Q117" s="79"/>
      <c r="R117" s="79"/>
      <c r="S117" s="823" t="s">
        <v>16</v>
      </c>
      <c r="T117" s="79"/>
      <c r="U117" s="66">
        <f t="shared" si="20"/>
        <v>1</v>
      </c>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1222" t="s">
        <v>724</v>
      </c>
      <c r="BA117" s="1222" t="s">
        <v>724</v>
      </c>
      <c r="BB117" s="1222" t="s">
        <v>724</v>
      </c>
      <c r="BC117" s="79"/>
      <c r="BD117" s="79"/>
      <c r="BE117" s="79"/>
      <c r="BF117" s="79"/>
      <c r="BG117" s="79"/>
      <c r="BH117" s="79"/>
      <c r="BI117" s="79"/>
      <c r="BJ117" s="79"/>
      <c r="BK117" s="79"/>
      <c r="BL117" s="79"/>
      <c r="BM117" s="79"/>
      <c r="BN117" s="79"/>
      <c r="BO117" s="79"/>
      <c r="BP117" s="79"/>
      <c r="BQ117" s="79"/>
      <c r="BR117" s="79"/>
      <c r="BS117" s="79"/>
      <c r="BT117" s="79"/>
      <c r="BU117" s="79"/>
      <c r="BV117" s="79"/>
      <c r="BW117" s="79"/>
      <c r="BX117" s="79"/>
      <c r="BY117" s="79"/>
      <c r="BZ117" s="821"/>
      <c r="CA117" s="81"/>
      <c r="CB117" s="821"/>
      <c r="CC117" s="81"/>
      <c r="CD117" s="821"/>
      <c r="CE117" s="81"/>
      <c r="CF117" s="821"/>
      <c r="CG117" s="821"/>
    </row>
    <row r="118" spans="1:85" s="817" customFormat="1" ht="43.5" hidden="1" customHeight="1">
      <c r="A118" s="19">
        <v>100</v>
      </c>
      <c r="B118" s="451">
        <v>100</v>
      </c>
      <c r="C118" s="88" t="s">
        <v>696</v>
      </c>
      <c r="D118" s="87" t="s">
        <v>17</v>
      </c>
      <c r="E118" s="86" t="s">
        <v>697</v>
      </c>
      <c r="F118" s="87" t="s">
        <v>17</v>
      </c>
      <c r="G118" s="79" t="s">
        <v>120</v>
      </c>
      <c r="H118" s="96" t="s">
        <v>332</v>
      </c>
      <c r="I118" s="79" t="s">
        <v>275</v>
      </c>
      <c r="J118" s="10" t="s">
        <v>23</v>
      </c>
      <c r="K118" s="79"/>
      <c r="L118" s="79"/>
      <c r="M118" s="79"/>
      <c r="N118" s="79"/>
      <c r="O118" s="79"/>
      <c r="P118" s="79"/>
      <c r="Q118" s="66" t="s">
        <v>16</v>
      </c>
      <c r="R118" s="66"/>
      <c r="S118" s="821"/>
      <c r="T118" s="79"/>
      <c r="U118" s="66">
        <f t="shared" si="20"/>
        <v>1</v>
      </c>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t="s">
        <v>723</v>
      </c>
      <c r="AU118" s="79" t="s">
        <v>726</v>
      </c>
      <c r="AV118" s="79" t="s">
        <v>727</v>
      </c>
      <c r="AW118" s="79" t="s">
        <v>723</v>
      </c>
      <c r="AX118" s="79"/>
      <c r="AY118" s="79"/>
      <c r="AZ118" s="79"/>
      <c r="BA118" s="79"/>
      <c r="BB118" s="79"/>
      <c r="BC118" s="79"/>
      <c r="BD118" s="79"/>
      <c r="BE118" s="79">
        <v>2</v>
      </c>
      <c r="BF118" s="79">
        <v>1</v>
      </c>
      <c r="BG118" s="79">
        <v>2</v>
      </c>
      <c r="BH118" s="79">
        <v>2</v>
      </c>
      <c r="BI118" s="79">
        <v>2</v>
      </c>
      <c r="BJ118" s="79">
        <v>2</v>
      </c>
      <c r="BK118" s="79">
        <v>2</v>
      </c>
      <c r="BL118" s="79">
        <v>2</v>
      </c>
      <c r="BM118" s="79">
        <v>2</v>
      </c>
      <c r="BN118" s="79">
        <v>1</v>
      </c>
      <c r="BO118" s="79">
        <v>1</v>
      </c>
      <c r="BP118" s="79">
        <v>2</v>
      </c>
      <c r="BQ118" s="79">
        <v>2</v>
      </c>
      <c r="BR118" s="79">
        <v>1</v>
      </c>
      <c r="BS118" s="79">
        <v>2</v>
      </c>
      <c r="BT118" s="79">
        <v>1</v>
      </c>
      <c r="BU118" s="79">
        <v>2</v>
      </c>
      <c r="BV118" s="79"/>
      <c r="BW118" s="79"/>
      <c r="BX118" s="79"/>
      <c r="BY118" s="79">
        <v>1</v>
      </c>
      <c r="BZ118" s="821">
        <f>COUNTIF($BE118:$BY118,2)</f>
        <v>12</v>
      </c>
      <c r="CA118" s="81">
        <f>BZ118/COUNTA($BE118:$BY118)</f>
        <v>0.66666666666666663</v>
      </c>
      <c r="CB118" s="821">
        <f>COUNTIF($BE118:$BY118,1)</f>
        <v>6</v>
      </c>
      <c r="CC118" s="81">
        <f>CB118/COUNTA($BE118:$BY118)</f>
        <v>0.33333333333333331</v>
      </c>
      <c r="CD118" s="821">
        <f>COUNTIF($BE118:$BY118,0)</f>
        <v>0</v>
      </c>
      <c r="CE118" s="81">
        <f>CD118/COUNTA($BE118:$BY118)</f>
        <v>0</v>
      </c>
      <c r="CF118" s="821">
        <f>(((BZ118*2)+(CB118*1)+(CD118*0)))/COUNTA($BE118:$BY118)</f>
        <v>1.6666666666666667</v>
      </c>
      <c r="CG118" s="821" t="str">
        <f t="shared" si="21"/>
        <v>Đạt mục tiêu</v>
      </c>
    </row>
    <row r="119" spans="1:85" s="817" customFormat="1" ht="30" hidden="1">
      <c r="A119" s="19"/>
      <c r="B119" s="451"/>
      <c r="C119" s="88" t="s">
        <v>692</v>
      </c>
      <c r="D119" s="87"/>
      <c r="E119" s="86"/>
      <c r="F119" s="87"/>
      <c r="G119" s="79"/>
      <c r="H119" s="96" t="s">
        <v>333</v>
      </c>
      <c r="I119" s="79"/>
      <c r="J119" s="10"/>
      <c r="K119" s="79"/>
      <c r="L119" s="79"/>
      <c r="M119" s="79"/>
      <c r="N119" s="79"/>
      <c r="O119" s="79"/>
      <c r="P119" s="79"/>
      <c r="Q119" s="66"/>
      <c r="R119" s="66"/>
      <c r="S119" s="821"/>
      <c r="T119" s="821" t="s">
        <v>16</v>
      </c>
      <c r="U119" s="66"/>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79"/>
      <c r="BA119" s="79"/>
      <c r="BB119" s="79"/>
      <c r="BC119" s="79"/>
      <c r="BD119" s="79"/>
      <c r="BE119" s="79"/>
      <c r="BF119" s="79"/>
      <c r="BG119" s="79"/>
      <c r="BH119" s="79"/>
      <c r="BI119" s="79"/>
      <c r="BJ119" s="79"/>
      <c r="BK119" s="79"/>
      <c r="BL119" s="79"/>
      <c r="BM119" s="79"/>
      <c r="BN119" s="79"/>
      <c r="BO119" s="79"/>
      <c r="BP119" s="79"/>
      <c r="BQ119" s="79"/>
      <c r="BR119" s="79"/>
      <c r="BS119" s="79"/>
      <c r="BT119" s="79"/>
      <c r="BU119" s="79"/>
      <c r="BV119" s="79"/>
      <c r="BW119" s="79"/>
      <c r="BX119" s="79"/>
      <c r="BY119" s="79"/>
      <c r="BZ119" s="821"/>
      <c r="CA119" s="81"/>
      <c r="CB119" s="821"/>
      <c r="CC119" s="81"/>
      <c r="CD119" s="821"/>
      <c r="CE119" s="81"/>
      <c r="CF119" s="821"/>
      <c r="CG119" s="821"/>
    </row>
    <row r="120" spans="1:85" s="184" customFormat="1" ht="79.5" customHeight="1">
      <c r="A120" s="171">
        <v>101</v>
      </c>
      <c r="B120" s="451">
        <v>101</v>
      </c>
      <c r="C120" s="181" t="s">
        <v>692</v>
      </c>
      <c r="D120" s="87" t="s">
        <v>17</v>
      </c>
      <c r="E120" s="188" t="s">
        <v>693</v>
      </c>
      <c r="F120" s="87" t="s">
        <v>17</v>
      </c>
      <c r="G120" s="79" t="s">
        <v>121</v>
      </c>
      <c r="H120" s="190" t="s">
        <v>333</v>
      </c>
      <c r="I120" s="79" t="s">
        <v>275</v>
      </c>
      <c r="J120" s="10" t="s">
        <v>23</v>
      </c>
      <c r="K120" s="79"/>
      <c r="L120" s="79"/>
      <c r="M120" s="79"/>
      <c r="N120" s="79"/>
      <c r="O120" s="79"/>
      <c r="P120" s="821"/>
      <c r="Q120" s="66"/>
      <c r="R120" s="66"/>
      <c r="S120" s="191" t="s">
        <v>16</v>
      </c>
      <c r="T120" s="79"/>
      <c r="U120" s="66">
        <f t="shared" si="20"/>
        <v>1</v>
      </c>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1222" t="s">
        <v>723</v>
      </c>
      <c r="BA120" s="1222" t="s">
        <v>726</v>
      </c>
      <c r="BB120" s="1222" t="s">
        <v>724</v>
      </c>
      <c r="BC120" s="79"/>
      <c r="BD120" s="79"/>
      <c r="BE120" s="79">
        <v>2</v>
      </c>
      <c r="BF120" s="79">
        <v>2</v>
      </c>
      <c r="BG120" s="79">
        <v>1</v>
      </c>
      <c r="BH120" s="79">
        <v>2</v>
      </c>
      <c r="BI120" s="79">
        <v>2</v>
      </c>
      <c r="BJ120" s="79">
        <v>2</v>
      </c>
      <c r="BK120" s="79">
        <v>1</v>
      </c>
      <c r="BL120" s="79">
        <v>2</v>
      </c>
      <c r="BM120" s="79">
        <v>2</v>
      </c>
      <c r="BN120" s="79">
        <v>2</v>
      </c>
      <c r="BO120" s="79">
        <v>2</v>
      </c>
      <c r="BP120" s="79">
        <v>2</v>
      </c>
      <c r="BQ120" s="79">
        <v>1</v>
      </c>
      <c r="BR120" s="79">
        <v>1</v>
      </c>
      <c r="BS120" s="79">
        <v>1</v>
      </c>
      <c r="BT120" s="79">
        <v>1</v>
      </c>
      <c r="BU120" s="79">
        <v>2</v>
      </c>
      <c r="BV120" s="79"/>
      <c r="BW120" s="79"/>
      <c r="BX120" s="79"/>
      <c r="BY120" s="79">
        <v>2</v>
      </c>
      <c r="BZ120" s="821">
        <f>COUNTIF($BE120:$BY120,2)</f>
        <v>12</v>
      </c>
      <c r="CA120" s="81">
        <f>BZ120/COUNTA($BE120:$BY120)</f>
        <v>0.66666666666666663</v>
      </c>
      <c r="CB120" s="821">
        <f>COUNTIF($BE120:$BY120,1)</f>
        <v>6</v>
      </c>
      <c r="CC120" s="81">
        <f>CB120/COUNTA($BE120:$BY120)</f>
        <v>0.33333333333333331</v>
      </c>
      <c r="CD120" s="821">
        <f>COUNTIF($BE120:$BY120,0)</f>
        <v>0</v>
      </c>
      <c r="CE120" s="81">
        <f>CD120/COUNTA($BE120:$BY120)</f>
        <v>0</v>
      </c>
      <c r="CF120" s="821">
        <f>(((BZ120*2)+(CB120*1)+(CD120*0)))/COUNTA($BE120:$BY120)</f>
        <v>1.6666666666666667</v>
      </c>
      <c r="CG120" s="821" t="str">
        <f t="shared" si="21"/>
        <v>Đạt mục tiêu</v>
      </c>
    </row>
    <row r="121" spans="1:85" s="817" customFormat="1" ht="34.5" hidden="1" customHeight="1">
      <c r="A121" s="19">
        <v>102</v>
      </c>
      <c r="B121" s="451">
        <v>102</v>
      </c>
      <c r="C121" s="88" t="s">
        <v>692</v>
      </c>
      <c r="D121" s="87" t="s">
        <v>17</v>
      </c>
      <c r="E121" s="86" t="s">
        <v>693</v>
      </c>
      <c r="F121" s="87" t="s">
        <v>17</v>
      </c>
      <c r="G121" s="79" t="s">
        <v>122</v>
      </c>
      <c r="H121" s="96" t="s">
        <v>334</v>
      </c>
      <c r="I121" s="79" t="s">
        <v>275</v>
      </c>
      <c r="J121" s="10" t="s">
        <v>23</v>
      </c>
      <c r="K121" s="79"/>
      <c r="L121" s="79"/>
      <c r="M121" s="79"/>
      <c r="N121" s="79"/>
      <c r="O121" s="79"/>
      <c r="P121" s="821" t="s">
        <v>16</v>
      </c>
      <c r="Q121" s="66"/>
      <c r="R121" s="66"/>
      <c r="S121" s="79"/>
      <c r="T121" s="79"/>
      <c r="U121" s="66">
        <f t="shared" si="20"/>
        <v>1</v>
      </c>
      <c r="V121" s="79"/>
      <c r="W121" s="79"/>
      <c r="X121" s="79"/>
      <c r="Y121" s="79"/>
      <c r="Z121" s="79"/>
      <c r="AA121" s="79"/>
      <c r="AB121" s="79"/>
      <c r="AC121" s="79"/>
      <c r="AD121" s="79"/>
      <c r="AE121" s="79"/>
      <c r="AF121" s="79"/>
      <c r="AG121" s="79"/>
      <c r="AH121" s="79"/>
      <c r="AI121" s="79"/>
      <c r="AJ121" s="79"/>
      <c r="AK121" s="79"/>
      <c r="AL121" s="79"/>
      <c r="AM121" s="79"/>
      <c r="AN121" s="79"/>
      <c r="AO121" s="79"/>
      <c r="AP121" s="79"/>
      <c r="AQ121" s="79" t="s">
        <v>724</v>
      </c>
      <c r="AR121" s="79" t="s">
        <v>723</v>
      </c>
      <c r="AS121" s="79" t="s">
        <v>726</v>
      </c>
      <c r="AT121" s="79"/>
      <c r="AU121" s="79"/>
      <c r="AV121" s="79"/>
      <c r="AW121" s="79"/>
      <c r="AX121" s="79"/>
      <c r="AY121" s="79"/>
      <c r="AZ121" s="79"/>
      <c r="BA121" s="79"/>
      <c r="BB121" s="79"/>
      <c r="BC121" s="79"/>
      <c r="BD121" s="79"/>
      <c r="BE121" s="79">
        <v>2</v>
      </c>
      <c r="BF121" s="79">
        <v>2</v>
      </c>
      <c r="BG121" s="79">
        <v>1</v>
      </c>
      <c r="BH121" s="79">
        <v>2</v>
      </c>
      <c r="BI121" s="79">
        <v>2</v>
      </c>
      <c r="BJ121" s="79">
        <v>2</v>
      </c>
      <c r="BK121" s="79">
        <v>1</v>
      </c>
      <c r="BL121" s="79">
        <v>2</v>
      </c>
      <c r="BM121" s="79">
        <v>2</v>
      </c>
      <c r="BN121" s="79">
        <v>2</v>
      </c>
      <c r="BO121" s="79">
        <v>1</v>
      </c>
      <c r="BP121" s="79">
        <v>2</v>
      </c>
      <c r="BQ121" s="79">
        <v>2</v>
      </c>
      <c r="BR121" s="79">
        <v>1</v>
      </c>
      <c r="BS121" s="79">
        <v>1</v>
      </c>
      <c r="BT121" s="79">
        <v>1</v>
      </c>
      <c r="BU121" s="79">
        <v>2</v>
      </c>
      <c r="BV121" s="79"/>
      <c r="BW121" s="79"/>
      <c r="BX121" s="79"/>
      <c r="BY121" s="79">
        <v>2</v>
      </c>
      <c r="BZ121" s="821">
        <f>COUNTIF($BE121:$BY121,2)</f>
        <v>12</v>
      </c>
      <c r="CA121" s="81">
        <f>BZ121/COUNTA($BE121:$BY121)</f>
        <v>0.66666666666666663</v>
      </c>
      <c r="CB121" s="821">
        <f>COUNTIF($BE121:$BY121,1)</f>
        <v>6</v>
      </c>
      <c r="CC121" s="81">
        <f>CB121/COUNTA($BE121:$BY121)</f>
        <v>0.33333333333333331</v>
      </c>
      <c r="CD121" s="821">
        <f>COUNTIF($BE121:$BY121,0)</f>
        <v>0</v>
      </c>
      <c r="CE121" s="81">
        <f>CD121/COUNTA($BE121:$BY121)</f>
        <v>0</v>
      </c>
      <c r="CF121" s="821">
        <f>(((BZ121*2)+(CB121*1)+(CD121*0)))/COUNTA($BE121:$BY121)</f>
        <v>1.6666666666666667</v>
      </c>
      <c r="CG121" s="821" t="str">
        <f t="shared" si="21"/>
        <v>Đạt mục tiêu</v>
      </c>
    </row>
    <row r="122" spans="1:85" s="817" customFormat="1" ht="173.25" hidden="1">
      <c r="A122" s="19">
        <v>103</v>
      </c>
      <c r="B122" s="451">
        <v>103</v>
      </c>
      <c r="C122" s="88" t="s">
        <v>688</v>
      </c>
      <c r="D122" s="87" t="s">
        <v>14</v>
      </c>
      <c r="E122" s="86" t="s">
        <v>689</v>
      </c>
      <c r="F122" s="87" t="s">
        <v>17</v>
      </c>
      <c r="G122" s="79" t="s">
        <v>123</v>
      </c>
      <c r="H122" s="96" t="s">
        <v>335</v>
      </c>
      <c r="I122" s="79" t="s">
        <v>275</v>
      </c>
      <c r="J122" s="10" t="s">
        <v>23</v>
      </c>
      <c r="K122" s="79"/>
      <c r="L122" s="821" t="s">
        <v>16</v>
      </c>
      <c r="M122" s="79"/>
      <c r="N122" s="79"/>
      <c r="O122" s="79"/>
      <c r="P122" s="79"/>
      <c r="Q122" s="66"/>
      <c r="R122" s="66"/>
      <c r="S122" s="79"/>
      <c r="T122" s="79"/>
      <c r="U122" s="66">
        <f t="shared" si="20"/>
        <v>1</v>
      </c>
      <c r="V122" s="79"/>
      <c r="W122" s="79"/>
      <c r="X122" s="79"/>
      <c r="Y122" s="79"/>
      <c r="Z122" s="79"/>
      <c r="AA122" s="79" t="s">
        <v>723</v>
      </c>
      <c r="AB122" s="79" t="s">
        <v>727</v>
      </c>
      <c r="AC122" s="79" t="s">
        <v>726</v>
      </c>
      <c r="AD122" s="79"/>
      <c r="AE122" s="79"/>
      <c r="AF122" s="79"/>
      <c r="AG122" s="79"/>
      <c r="AH122" s="79"/>
      <c r="AI122" s="79"/>
      <c r="AJ122" s="79"/>
      <c r="AK122" s="79"/>
      <c r="AL122" s="79"/>
      <c r="AM122" s="79"/>
      <c r="AN122" s="79"/>
      <c r="AO122" s="79"/>
      <c r="AP122" s="79"/>
      <c r="AQ122" s="79"/>
      <c r="AR122" s="79"/>
      <c r="AS122" s="79"/>
      <c r="AT122" s="79"/>
      <c r="AU122" s="79"/>
      <c r="AV122" s="79"/>
      <c r="AW122" s="79"/>
      <c r="AX122" s="79"/>
      <c r="AY122" s="79"/>
      <c r="AZ122" s="79"/>
      <c r="BA122" s="79"/>
      <c r="BB122" s="79"/>
      <c r="BC122" s="79"/>
      <c r="BD122" s="79"/>
      <c r="BE122" s="79">
        <v>1</v>
      </c>
      <c r="BF122" s="79">
        <v>2</v>
      </c>
      <c r="BG122" s="79">
        <v>2</v>
      </c>
      <c r="BH122" s="79">
        <v>1</v>
      </c>
      <c r="BI122" s="79">
        <v>1</v>
      </c>
      <c r="BJ122" s="79">
        <v>2</v>
      </c>
      <c r="BK122" s="79">
        <v>2</v>
      </c>
      <c r="BL122" s="79">
        <v>2</v>
      </c>
      <c r="BM122" s="79">
        <v>2</v>
      </c>
      <c r="BN122" s="79">
        <v>1</v>
      </c>
      <c r="BO122" s="79">
        <v>1</v>
      </c>
      <c r="BP122" s="79">
        <v>2</v>
      </c>
      <c r="BQ122" s="79">
        <v>2</v>
      </c>
      <c r="BR122" s="79">
        <v>2</v>
      </c>
      <c r="BS122" s="79">
        <v>2</v>
      </c>
      <c r="BT122" s="79">
        <v>2</v>
      </c>
      <c r="BU122" s="79">
        <v>2</v>
      </c>
      <c r="BV122" s="79"/>
      <c r="BW122" s="79"/>
      <c r="BX122" s="79"/>
      <c r="BY122" s="79">
        <v>2</v>
      </c>
      <c r="BZ122" s="821">
        <f>COUNTIF($BE122:$BY122,2)</f>
        <v>13</v>
      </c>
      <c r="CA122" s="512">
        <f>BZ122/COUNTA($BE122:$BY122)</f>
        <v>0.72222222222222221</v>
      </c>
      <c r="CB122" s="821">
        <f>COUNTIF($BE122:$BY122,1)</f>
        <v>5</v>
      </c>
      <c r="CC122" s="512">
        <f>CB122/COUNTA($BE122:$BY122)</f>
        <v>0.27777777777777779</v>
      </c>
      <c r="CD122" s="821">
        <f>COUNTIF($BE122:$BY122,0)</f>
        <v>0</v>
      </c>
      <c r="CE122" s="81">
        <f>CD122/COUNTA($BE122:$BY122)</f>
        <v>0</v>
      </c>
      <c r="CF122" s="821">
        <f>(((BZ122*2)+(CB122*1)+(CD122*0)))/COUNTA($BE122:$BY122)</f>
        <v>1.7222222222222223</v>
      </c>
      <c r="CG122" s="822" t="str">
        <f t="shared" si="21"/>
        <v>Đạt mục tiêu</v>
      </c>
    </row>
    <row r="123" spans="1:85" s="817" customFormat="1" ht="66.75" hidden="1" customHeight="1">
      <c r="A123" s="19">
        <v>104</v>
      </c>
      <c r="B123" s="451">
        <v>104</v>
      </c>
      <c r="C123" s="67" t="s">
        <v>111</v>
      </c>
      <c r="D123" s="68" t="s">
        <v>14</v>
      </c>
      <c r="E123" s="67" t="s">
        <v>123</v>
      </c>
      <c r="F123" s="68" t="s">
        <v>17</v>
      </c>
      <c r="G123" s="79" t="s">
        <v>123</v>
      </c>
      <c r="H123" s="96" t="s">
        <v>335</v>
      </c>
      <c r="I123" s="79" t="s">
        <v>275</v>
      </c>
      <c r="J123" s="10" t="s">
        <v>23</v>
      </c>
      <c r="K123" s="79"/>
      <c r="L123" s="66"/>
      <c r="M123" s="79"/>
      <c r="N123" s="79"/>
      <c r="O123" s="79"/>
      <c r="P123" s="821" t="s">
        <v>16</v>
      </c>
      <c r="Q123" s="79"/>
      <c r="R123" s="79"/>
      <c r="S123" s="79"/>
      <c r="T123" s="79"/>
      <c r="U123" s="66">
        <f t="shared" si="20"/>
        <v>1</v>
      </c>
      <c r="V123" s="79"/>
      <c r="W123" s="79"/>
      <c r="X123" s="79"/>
      <c r="Y123" s="79"/>
      <c r="Z123" s="79"/>
      <c r="AA123" s="79"/>
      <c r="AB123" s="79"/>
      <c r="AC123" s="79"/>
      <c r="AD123" s="79"/>
      <c r="AE123" s="79"/>
      <c r="AF123" s="79"/>
      <c r="AG123" s="79"/>
      <c r="AH123" s="79"/>
      <c r="AI123" s="79"/>
      <c r="AJ123" s="79"/>
      <c r="AK123" s="79"/>
      <c r="AL123" s="79"/>
      <c r="AM123" s="79"/>
      <c r="AN123" s="79"/>
      <c r="AO123" s="79"/>
      <c r="AP123" s="79"/>
      <c r="AQ123" s="79" t="s">
        <v>723</v>
      </c>
      <c r="AR123" s="79" t="s">
        <v>726</v>
      </c>
      <c r="AS123" s="79" t="s">
        <v>727</v>
      </c>
      <c r="AT123" s="79"/>
      <c r="AU123" s="79"/>
      <c r="AV123" s="79"/>
      <c r="AW123" s="79"/>
      <c r="AX123" s="79"/>
      <c r="AY123" s="79"/>
      <c r="AZ123" s="79"/>
      <c r="BA123" s="79"/>
      <c r="BB123" s="79"/>
      <c r="BC123" s="79"/>
      <c r="BD123" s="79"/>
      <c r="BE123" s="79">
        <v>2</v>
      </c>
      <c r="BF123" s="79">
        <v>1</v>
      </c>
      <c r="BG123" s="79">
        <v>2</v>
      </c>
      <c r="BH123" s="79">
        <v>1</v>
      </c>
      <c r="BI123" s="79">
        <v>2</v>
      </c>
      <c r="BJ123" s="79">
        <v>1</v>
      </c>
      <c r="BK123" s="79">
        <v>2</v>
      </c>
      <c r="BL123" s="79">
        <v>2</v>
      </c>
      <c r="BM123" s="79">
        <v>2</v>
      </c>
      <c r="BN123" s="79">
        <v>2</v>
      </c>
      <c r="BO123" s="79">
        <v>2</v>
      </c>
      <c r="BP123" s="79">
        <v>2</v>
      </c>
      <c r="BQ123" s="79">
        <v>2</v>
      </c>
      <c r="BR123" s="79">
        <v>1</v>
      </c>
      <c r="BS123" s="79">
        <v>1</v>
      </c>
      <c r="BT123" s="79">
        <v>2</v>
      </c>
      <c r="BU123" s="79">
        <v>2</v>
      </c>
      <c r="BV123" s="79"/>
      <c r="BW123" s="79"/>
      <c r="BX123" s="79"/>
      <c r="BY123" s="79">
        <v>2</v>
      </c>
      <c r="BZ123" s="821">
        <f>COUNTIF($BE123:$BY123,2)</f>
        <v>13</v>
      </c>
      <c r="CA123" s="81">
        <f>BZ123/COUNTA($BE123:$BY123)</f>
        <v>0.72222222222222221</v>
      </c>
      <c r="CB123" s="821">
        <f>COUNTIF($BE123:$BY123,1)</f>
        <v>5</v>
      </c>
      <c r="CC123" s="81">
        <f>CB123/COUNTA($BE123:$BY123)</f>
        <v>0.27777777777777779</v>
      </c>
      <c r="CD123" s="821">
        <f>COUNTIF($BE123:$BY123,0)</f>
        <v>0</v>
      </c>
      <c r="CE123" s="81">
        <f>CD123/COUNTA($BE123:$BY123)</f>
        <v>0</v>
      </c>
      <c r="CF123" s="821">
        <f>(((BZ123*2)+(CB123*1)+(CD123*0)))/COUNTA($BE123:$BY123)</f>
        <v>1.7222222222222223</v>
      </c>
      <c r="CG123" s="821" t="str">
        <f t="shared" si="21"/>
        <v>Đạt mục tiêu</v>
      </c>
    </row>
    <row r="124" spans="1:85" s="776" customFormat="1" ht="409.5" hidden="1">
      <c r="A124" s="783">
        <v>105</v>
      </c>
      <c r="B124" s="451">
        <v>105</v>
      </c>
      <c r="C124" s="515" t="s">
        <v>694</v>
      </c>
      <c r="D124" s="87" t="s">
        <v>17</v>
      </c>
      <c r="E124" s="213" t="s">
        <v>695</v>
      </c>
      <c r="F124" s="87" t="s">
        <v>17</v>
      </c>
      <c r="G124" s="79" t="s">
        <v>124</v>
      </c>
      <c r="H124" s="518" t="s">
        <v>339</v>
      </c>
      <c r="I124" s="79" t="s">
        <v>275</v>
      </c>
      <c r="J124" s="10" t="s">
        <v>23</v>
      </c>
      <c r="K124" s="79"/>
      <c r="L124" s="66"/>
      <c r="M124" s="79"/>
      <c r="N124" s="783" t="s">
        <v>16</v>
      </c>
      <c r="O124" s="79"/>
      <c r="P124" s="821"/>
      <c r="Q124" s="79"/>
      <c r="R124" s="79"/>
      <c r="S124" s="79"/>
      <c r="T124" s="79"/>
      <c r="U124" s="66">
        <f t="shared" si="20"/>
        <v>1</v>
      </c>
      <c r="V124" s="79"/>
      <c r="W124" s="79"/>
      <c r="X124" s="79"/>
      <c r="Y124" s="79"/>
      <c r="Z124" s="79"/>
      <c r="AA124" s="79"/>
      <c r="AB124" s="79"/>
      <c r="AC124" s="79"/>
      <c r="AD124" s="79"/>
      <c r="AE124" s="79"/>
      <c r="AF124" s="79"/>
      <c r="AG124" s="79"/>
      <c r="AH124" s="783" t="s">
        <v>723</v>
      </c>
      <c r="AI124" s="783" t="s">
        <v>723</v>
      </c>
      <c r="AJ124" s="783" t="s">
        <v>724</v>
      </c>
      <c r="AK124" s="783" t="s">
        <v>723</v>
      </c>
      <c r="AL124" s="783" t="s">
        <v>726</v>
      </c>
      <c r="AM124" s="79"/>
      <c r="AN124" s="79"/>
      <c r="AO124" s="79"/>
      <c r="AP124" s="79"/>
      <c r="AQ124" s="79"/>
      <c r="AR124" s="79"/>
      <c r="AS124" s="79"/>
      <c r="AT124" s="79"/>
      <c r="AU124" s="79"/>
      <c r="AV124" s="79"/>
      <c r="AW124" s="79"/>
      <c r="AX124" s="79"/>
      <c r="AY124" s="79"/>
      <c r="AZ124" s="79"/>
      <c r="BA124" s="79"/>
      <c r="BB124" s="79"/>
      <c r="BC124" s="79"/>
      <c r="BD124" s="79"/>
      <c r="BE124" s="20">
        <v>2</v>
      </c>
      <c r="BF124" s="20">
        <v>2</v>
      </c>
      <c r="BG124" s="20">
        <v>2</v>
      </c>
      <c r="BH124" s="20">
        <v>1</v>
      </c>
      <c r="BI124" s="20">
        <v>2</v>
      </c>
      <c r="BJ124" s="20">
        <v>1</v>
      </c>
      <c r="BK124" s="20">
        <v>2</v>
      </c>
      <c r="BL124" s="20">
        <v>2</v>
      </c>
      <c r="BM124" s="20">
        <v>1</v>
      </c>
      <c r="BN124" s="20">
        <v>1</v>
      </c>
      <c r="BO124" s="20">
        <v>2</v>
      </c>
      <c r="BP124" s="20">
        <v>2</v>
      </c>
      <c r="BQ124" s="20">
        <v>2</v>
      </c>
      <c r="BR124" s="20">
        <v>2</v>
      </c>
      <c r="BS124" s="20">
        <v>2</v>
      </c>
      <c r="BT124" s="20">
        <v>2</v>
      </c>
      <c r="BU124" s="20">
        <v>2</v>
      </c>
      <c r="BV124" s="20"/>
      <c r="BW124" s="20"/>
      <c r="BX124" s="20"/>
      <c r="BY124" s="20">
        <v>2</v>
      </c>
      <c r="BZ124" s="21">
        <f>COUNTIF($BE124:$BY124,2)</f>
        <v>14</v>
      </c>
      <c r="CA124" s="22">
        <f>BZ124/COUNTA($BE124:$BY124)</f>
        <v>0.77777777777777779</v>
      </c>
      <c r="CB124" s="21">
        <f>COUNTIF($BE124:$BY124,1)</f>
        <v>4</v>
      </c>
      <c r="CC124" s="22">
        <f>CB124/COUNTA($BE124:$BY124)</f>
        <v>0.22222222222222221</v>
      </c>
      <c r="CD124" s="21">
        <f>COUNTIF($BE124:$BY124,0)</f>
        <v>0</v>
      </c>
      <c r="CE124" s="22">
        <f>CD124/COUNTA($BE124:$BY124)</f>
        <v>0</v>
      </c>
      <c r="CF124" s="21">
        <f>(((BZ124*2)+(CB124*1)+(CD124*0)))/COUNTA($BE124:$BY124)</f>
        <v>1.7777777777777777</v>
      </c>
      <c r="CG124" s="427" t="str">
        <f>IF(CF124&gt;=1.6,"Đạt mục tiêu",IF(CF124&gt;=1,"Cần cố gắng","Chưa đạt"))</f>
        <v>Đạt mục tiêu</v>
      </c>
    </row>
    <row r="125" spans="1:85" s="817" customFormat="1" ht="54.75" hidden="1" customHeight="1">
      <c r="A125" s="19">
        <v>106</v>
      </c>
      <c r="B125" s="451">
        <v>106</v>
      </c>
      <c r="C125" s="88" t="s">
        <v>694</v>
      </c>
      <c r="D125" s="87" t="s">
        <v>17</v>
      </c>
      <c r="E125" s="86" t="s">
        <v>695</v>
      </c>
      <c r="F125" s="87" t="s">
        <v>17</v>
      </c>
      <c r="G125" s="79" t="s">
        <v>336</v>
      </c>
      <c r="H125" s="96" t="s">
        <v>340</v>
      </c>
      <c r="I125" s="79" t="s">
        <v>275</v>
      </c>
      <c r="J125" s="10" t="s">
        <v>23</v>
      </c>
      <c r="K125" s="79"/>
      <c r="L125" s="79"/>
      <c r="M125" s="79"/>
      <c r="N125" s="821"/>
      <c r="O125" s="79"/>
      <c r="P125" s="79"/>
      <c r="Q125" s="821" t="s">
        <v>16</v>
      </c>
      <c r="R125" s="821"/>
      <c r="S125" s="79"/>
      <c r="T125" s="66"/>
      <c r="U125" s="66">
        <f t="shared" si="20"/>
        <v>1</v>
      </c>
      <c r="V125" s="79"/>
      <c r="W125" s="79"/>
      <c r="X125" s="79"/>
      <c r="Y125" s="79"/>
      <c r="Z125" s="79"/>
      <c r="AA125" s="79"/>
      <c r="AB125" s="79"/>
      <c r="AC125" s="79"/>
      <c r="AD125" s="79"/>
      <c r="AE125" s="79"/>
      <c r="AF125" s="79"/>
      <c r="AG125" s="79"/>
      <c r="AH125" s="79"/>
      <c r="AI125" s="79"/>
      <c r="AJ125" s="79"/>
      <c r="AK125" s="79"/>
      <c r="AL125" s="79"/>
      <c r="AM125" s="79"/>
      <c r="AN125" s="79"/>
      <c r="AO125" s="79"/>
      <c r="AP125" s="79"/>
      <c r="AQ125" s="79"/>
      <c r="AR125" s="79"/>
      <c r="AS125" s="79"/>
      <c r="AT125" s="79" t="s">
        <v>723</v>
      </c>
      <c r="AU125" s="79" t="s">
        <v>727</v>
      </c>
      <c r="AV125" s="79" t="s">
        <v>723</v>
      </c>
      <c r="AW125" s="79" t="s">
        <v>726</v>
      </c>
      <c r="AX125" s="79"/>
      <c r="AY125" s="79"/>
      <c r="AZ125" s="79"/>
      <c r="BA125" s="79"/>
      <c r="BB125" s="79"/>
      <c r="BC125" s="79"/>
      <c r="BD125" s="79"/>
      <c r="BE125" s="79"/>
      <c r="BF125" s="79"/>
      <c r="BG125" s="79"/>
      <c r="BH125" s="79"/>
      <c r="BI125" s="79"/>
      <c r="BJ125" s="79"/>
      <c r="BK125" s="79"/>
      <c r="BL125" s="79"/>
      <c r="BM125" s="79"/>
      <c r="BN125" s="79"/>
      <c r="BO125" s="79"/>
      <c r="BP125" s="79"/>
      <c r="BQ125" s="79"/>
      <c r="BR125" s="79"/>
      <c r="BS125" s="79"/>
      <c r="BT125" s="79"/>
      <c r="BU125" s="79"/>
      <c r="BV125" s="79"/>
      <c r="BW125" s="79"/>
      <c r="BX125" s="79"/>
      <c r="BY125" s="79"/>
      <c r="BZ125" s="821"/>
      <c r="CA125" s="81"/>
      <c r="CB125" s="821"/>
      <c r="CC125" s="81"/>
      <c r="CD125" s="821"/>
      <c r="CE125" s="81"/>
      <c r="CF125" s="821"/>
      <c r="CG125" s="821"/>
    </row>
    <row r="126" spans="1:85" hidden="1">
      <c r="A126" s="802">
        <v>107</v>
      </c>
      <c r="B126" s="451">
        <v>107</v>
      </c>
      <c r="C126" s="1447" t="s">
        <v>698</v>
      </c>
      <c r="D126" s="1565"/>
      <c r="E126" s="1449"/>
      <c r="F126" s="5" t="s">
        <v>316</v>
      </c>
      <c r="G126" s="176" t="s">
        <v>316</v>
      </c>
      <c r="H126" s="239" t="s">
        <v>316</v>
      </c>
      <c r="I126" s="5" t="s">
        <v>316</v>
      </c>
      <c r="J126" s="5" t="s">
        <v>316</v>
      </c>
      <c r="K126" s="506" t="s">
        <v>316</v>
      </c>
      <c r="L126" s="5" t="s">
        <v>316</v>
      </c>
      <c r="M126" s="5" t="s">
        <v>316</v>
      </c>
      <c r="N126" s="148" t="s">
        <v>316</v>
      </c>
      <c r="O126" s="5" t="s">
        <v>316</v>
      </c>
      <c r="P126" s="5" t="s">
        <v>316</v>
      </c>
      <c r="Q126" s="5" t="s">
        <v>316</v>
      </c>
      <c r="R126" s="5"/>
      <c r="S126" s="176" t="s">
        <v>316</v>
      </c>
      <c r="T126" s="5" t="s">
        <v>316</v>
      </c>
      <c r="U126" s="5" t="s">
        <v>316</v>
      </c>
      <c r="V126" s="176" t="s">
        <v>316</v>
      </c>
      <c r="W126" s="176" t="s">
        <v>316</v>
      </c>
      <c r="X126" s="176" t="s">
        <v>316</v>
      </c>
      <c r="Y126" s="176" t="s">
        <v>316</v>
      </c>
      <c r="Z126" s="5" t="s">
        <v>316</v>
      </c>
      <c r="AA126" s="5" t="s">
        <v>316</v>
      </c>
      <c r="AB126" s="5" t="s">
        <v>316</v>
      </c>
      <c r="AC126" s="5" t="s">
        <v>316</v>
      </c>
      <c r="AD126" s="5" t="s">
        <v>316</v>
      </c>
      <c r="AE126" s="5" t="s">
        <v>316</v>
      </c>
      <c r="AF126" s="5" t="s">
        <v>316</v>
      </c>
      <c r="AG126" s="5" t="s">
        <v>316</v>
      </c>
      <c r="AH126" s="148" t="s">
        <v>316</v>
      </c>
      <c r="AI126" s="148" t="s">
        <v>316</v>
      </c>
      <c r="AJ126" s="148" t="s">
        <v>316</v>
      </c>
      <c r="AK126" s="148" t="s">
        <v>316</v>
      </c>
      <c r="AL126" s="148" t="s">
        <v>316</v>
      </c>
      <c r="AM126" s="5" t="s">
        <v>316</v>
      </c>
      <c r="AN126" s="5" t="s">
        <v>316</v>
      </c>
      <c r="AO126" s="5" t="s">
        <v>316</v>
      </c>
      <c r="AP126" s="5" t="s">
        <v>316</v>
      </c>
      <c r="AQ126" s="5"/>
      <c r="AR126" s="5"/>
      <c r="AS126" s="5" t="s">
        <v>316</v>
      </c>
      <c r="AT126" s="5" t="s">
        <v>316</v>
      </c>
      <c r="AU126" s="5" t="s">
        <v>316</v>
      </c>
      <c r="AV126" s="5" t="s">
        <v>316</v>
      </c>
      <c r="AW126" s="5" t="s">
        <v>316</v>
      </c>
      <c r="AX126" s="5"/>
      <c r="AY126" s="5"/>
      <c r="AZ126" s="176" t="s">
        <v>316</v>
      </c>
      <c r="BA126" s="176"/>
      <c r="BB126" s="176"/>
      <c r="BC126" s="5"/>
      <c r="BD126" s="5" t="s">
        <v>316</v>
      </c>
      <c r="BE126" s="521" t="s">
        <v>316</v>
      </c>
      <c r="BF126" s="521" t="s">
        <v>316</v>
      </c>
      <c r="BG126" s="521" t="s">
        <v>316</v>
      </c>
      <c r="BH126" s="521" t="s">
        <v>316</v>
      </c>
      <c r="BI126" s="521" t="s">
        <v>316</v>
      </c>
      <c r="BJ126" s="521" t="s">
        <v>316</v>
      </c>
      <c r="BK126" s="521" t="s">
        <v>316</v>
      </c>
      <c r="BL126" s="521" t="s">
        <v>316</v>
      </c>
      <c r="BM126" s="521" t="s">
        <v>316</v>
      </c>
      <c r="BN126" s="521" t="s">
        <v>316</v>
      </c>
      <c r="BO126" s="521" t="s">
        <v>316</v>
      </c>
      <c r="BP126" s="521" t="s">
        <v>316</v>
      </c>
      <c r="BQ126" s="521" t="s">
        <v>316</v>
      </c>
      <c r="BR126" s="521" t="s">
        <v>316</v>
      </c>
      <c r="BS126" s="521" t="s">
        <v>316</v>
      </c>
      <c r="BT126" s="521" t="s">
        <v>316</v>
      </c>
      <c r="BU126" s="521" t="s">
        <v>316</v>
      </c>
      <c r="BV126" s="521"/>
      <c r="BW126" s="521"/>
      <c r="BX126" s="521"/>
      <c r="BY126" s="521" t="s">
        <v>316</v>
      </c>
      <c r="BZ126" s="521" t="s">
        <v>316</v>
      </c>
      <c r="CA126" s="522" t="s">
        <v>316</v>
      </c>
      <c r="CB126" s="521" t="s">
        <v>316</v>
      </c>
      <c r="CC126" s="522" t="s">
        <v>316</v>
      </c>
      <c r="CD126" s="521" t="s">
        <v>316</v>
      </c>
      <c r="CE126" s="521" t="s">
        <v>316</v>
      </c>
      <c r="CF126" s="521" t="s">
        <v>316</v>
      </c>
      <c r="CG126" s="522" t="s">
        <v>316</v>
      </c>
    </row>
    <row r="127" spans="1:85" s="776" customFormat="1" ht="409.5" hidden="1">
      <c r="A127" s="802">
        <v>108</v>
      </c>
      <c r="B127" s="451">
        <v>108</v>
      </c>
      <c r="C127" s="212" t="s">
        <v>699</v>
      </c>
      <c r="D127" s="87" t="s">
        <v>17</v>
      </c>
      <c r="E127" s="86" t="s">
        <v>700</v>
      </c>
      <c r="F127" s="87" t="s">
        <v>17</v>
      </c>
      <c r="G127" s="197" t="s">
        <v>337</v>
      </c>
      <c r="H127" s="181" t="s">
        <v>338</v>
      </c>
      <c r="I127" s="79" t="s">
        <v>275</v>
      </c>
      <c r="J127" s="10" t="s">
        <v>23</v>
      </c>
      <c r="K127" s="506" t="s">
        <v>16</v>
      </c>
      <c r="L127" s="71"/>
      <c r="M127" s="71"/>
      <c r="N127" s="71"/>
      <c r="O127" s="71"/>
      <c r="P127" s="71"/>
      <c r="Q127" s="71"/>
      <c r="R127" s="71"/>
      <c r="S127" s="71"/>
      <c r="T127" s="71"/>
      <c r="U127" s="66">
        <f t="shared" si="20"/>
        <v>1</v>
      </c>
      <c r="V127" s="183" t="s">
        <v>724</v>
      </c>
      <c r="W127" s="183" t="s">
        <v>727</v>
      </c>
      <c r="X127" s="183" t="s">
        <v>724</v>
      </c>
      <c r="Y127" s="183" t="s">
        <v>726</v>
      </c>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99" t="s">
        <v>281</v>
      </c>
      <c r="BF127" s="799" t="s">
        <v>281</v>
      </c>
      <c r="BG127" s="799" t="s">
        <v>1160</v>
      </c>
      <c r="BH127" s="799" t="s">
        <v>281</v>
      </c>
      <c r="BI127" s="799" t="s">
        <v>1160</v>
      </c>
      <c r="BJ127" s="799" t="s">
        <v>281</v>
      </c>
      <c r="BK127" s="799" t="s">
        <v>281</v>
      </c>
      <c r="BL127" s="799" t="s">
        <v>281</v>
      </c>
      <c r="BM127" s="799" t="s">
        <v>281</v>
      </c>
      <c r="BN127" s="799" t="s">
        <v>281</v>
      </c>
      <c r="BO127" s="799" t="s">
        <v>281</v>
      </c>
      <c r="BP127" s="799" t="s">
        <v>281</v>
      </c>
      <c r="BQ127" s="799" t="s">
        <v>281</v>
      </c>
      <c r="BR127" s="799" t="s">
        <v>281</v>
      </c>
      <c r="BS127" s="799" t="s">
        <v>281</v>
      </c>
      <c r="BT127" s="799" t="s">
        <v>281</v>
      </c>
      <c r="BU127" s="799" t="s">
        <v>281</v>
      </c>
      <c r="BV127" s="799"/>
      <c r="BW127" s="799"/>
      <c r="BX127" s="799"/>
      <c r="BY127" s="799" t="s">
        <v>281</v>
      </c>
      <c r="BZ127" s="783">
        <f>COUNTIF($BE127:$BY127,2)</f>
        <v>16</v>
      </c>
      <c r="CA127" s="510">
        <f>BZ127/COUNTA($BE127:$BY127)</f>
        <v>0.88888888888888884</v>
      </c>
      <c r="CB127" s="783">
        <f>COUNTIF($BE127:$BY127,1)</f>
        <v>2</v>
      </c>
      <c r="CC127" s="510">
        <f>CB127/COUNTA($BE127:$BY127)</f>
        <v>0.1111111111111111</v>
      </c>
      <c r="CD127" s="783">
        <f>COUNTIF($BE127:$BY127,0)</f>
        <v>0</v>
      </c>
      <c r="CE127" s="511">
        <f>CD127/COUNTA($BE127:$BY127)</f>
        <v>0</v>
      </c>
      <c r="CF127" s="783">
        <f>(((BZ127*2)+(CB127*1)+(CD127*0)))/COUNTA($BE127:$BY127)</f>
        <v>1.8888888888888888</v>
      </c>
      <c r="CG127" s="784" t="str">
        <f>IF(CF127&gt;=1.6,"Đạt mục tiêu",IF(CF127&gt;=1,"Cần cố gắng","Chưa đạt"))</f>
        <v>Đạt mục tiêu</v>
      </c>
    </row>
    <row r="128" spans="1:85" s="817" customFormat="1" ht="30" hidden="1">
      <c r="A128" s="19"/>
      <c r="B128" s="451"/>
      <c r="C128" s="88" t="s">
        <v>701</v>
      </c>
      <c r="D128" s="87"/>
      <c r="E128" s="86"/>
      <c r="F128" s="87"/>
      <c r="G128" s="109"/>
      <c r="H128" s="96" t="s">
        <v>1029</v>
      </c>
      <c r="I128" s="79"/>
      <c r="J128" s="10"/>
      <c r="K128" s="71"/>
      <c r="L128" s="71"/>
      <c r="M128" s="71"/>
      <c r="N128" s="71"/>
      <c r="O128" s="71"/>
      <c r="P128" s="71"/>
      <c r="Q128" s="71"/>
      <c r="R128" s="71"/>
      <c r="S128" s="71"/>
      <c r="T128" s="71" t="s">
        <v>16</v>
      </c>
      <c r="U128" s="66"/>
      <c r="V128" s="72"/>
      <c r="W128" s="72"/>
      <c r="X128" s="72"/>
      <c r="Y128" s="72"/>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c r="BL128" s="71"/>
      <c r="BM128" s="71"/>
      <c r="BN128" s="71"/>
      <c r="BO128" s="71"/>
      <c r="BP128" s="71"/>
      <c r="BQ128" s="71"/>
      <c r="BR128" s="71"/>
      <c r="BS128" s="71"/>
      <c r="BT128" s="71"/>
      <c r="BU128" s="71"/>
      <c r="BV128" s="71"/>
      <c r="BW128" s="71"/>
      <c r="BX128" s="71"/>
      <c r="BY128" s="71"/>
      <c r="BZ128" s="71"/>
      <c r="CA128" s="81"/>
      <c r="CB128" s="821"/>
      <c r="CC128" s="81"/>
      <c r="CD128" s="821"/>
      <c r="CE128" s="81"/>
      <c r="CF128" s="821"/>
      <c r="CG128" s="821"/>
    </row>
    <row r="129" spans="1:90" s="776" customFormat="1" ht="34.5" hidden="1" customHeight="1">
      <c r="A129" s="802">
        <v>109</v>
      </c>
      <c r="B129" s="451">
        <v>109</v>
      </c>
      <c r="C129" s="402" t="s">
        <v>701</v>
      </c>
      <c r="D129" s="87" t="s">
        <v>17</v>
      </c>
      <c r="E129" s="86" t="s">
        <v>702</v>
      </c>
      <c r="F129" s="87" t="s">
        <v>17</v>
      </c>
      <c r="G129" s="823" t="s">
        <v>128</v>
      </c>
      <c r="H129" s="190" t="s">
        <v>968</v>
      </c>
      <c r="I129" s="79" t="s">
        <v>275</v>
      </c>
      <c r="J129" s="10" t="s">
        <v>23</v>
      </c>
      <c r="K129" s="506" t="s">
        <v>16</v>
      </c>
      <c r="L129" s="71"/>
      <c r="M129" s="71"/>
      <c r="N129" s="71"/>
      <c r="O129" s="71"/>
      <c r="P129" s="71"/>
      <c r="Q129" s="71"/>
      <c r="R129" s="71"/>
      <c r="S129" s="71"/>
      <c r="T129" s="71"/>
      <c r="U129" s="66">
        <f t="shared" si="20"/>
        <v>1</v>
      </c>
      <c r="V129" s="183" t="s">
        <v>723</v>
      </c>
      <c r="W129" s="183" t="s">
        <v>724</v>
      </c>
      <c r="X129" s="183" t="s">
        <v>726</v>
      </c>
      <c r="Y129" s="183" t="s">
        <v>724</v>
      </c>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99" t="s">
        <v>281</v>
      </c>
      <c r="BF129" s="799" t="s">
        <v>281</v>
      </c>
      <c r="BG129" s="799" t="s">
        <v>1160</v>
      </c>
      <c r="BH129" s="799" t="s">
        <v>281</v>
      </c>
      <c r="BI129" s="799" t="s">
        <v>1160</v>
      </c>
      <c r="BJ129" s="799" t="s">
        <v>1160</v>
      </c>
      <c r="BK129" s="799" t="s">
        <v>1160</v>
      </c>
      <c r="BL129" s="799" t="s">
        <v>281</v>
      </c>
      <c r="BM129" s="799" t="s">
        <v>281</v>
      </c>
      <c r="BN129" s="799" t="s">
        <v>281</v>
      </c>
      <c r="BO129" s="799" t="s">
        <v>281</v>
      </c>
      <c r="BP129" s="799" t="s">
        <v>281</v>
      </c>
      <c r="BQ129" s="799" t="s">
        <v>281</v>
      </c>
      <c r="BR129" s="799" t="s">
        <v>281</v>
      </c>
      <c r="BS129" s="799" t="s">
        <v>281</v>
      </c>
      <c r="BT129" s="799" t="s">
        <v>281</v>
      </c>
      <c r="BU129" s="799" t="s">
        <v>281</v>
      </c>
      <c r="BV129" s="799"/>
      <c r="BW129" s="799"/>
      <c r="BX129" s="799"/>
      <c r="BY129" s="799" t="s">
        <v>281</v>
      </c>
      <c r="BZ129" s="783">
        <f>COUNTIF($BE129:$BY129,2)</f>
        <v>14</v>
      </c>
      <c r="CA129" s="510">
        <f>BZ129/COUNTA($BE129:$BY129)</f>
        <v>0.77777777777777779</v>
      </c>
      <c r="CB129" s="783">
        <f>COUNTIF($BE129:$BY129,1)</f>
        <v>4</v>
      </c>
      <c r="CC129" s="510">
        <f>CB129/COUNTA($BE129:$BY129)</f>
        <v>0.22222222222222221</v>
      </c>
      <c r="CD129" s="783">
        <f>COUNTIF($BE129:$BY129,0)</f>
        <v>0</v>
      </c>
      <c r="CE129" s="511">
        <f>CD129/COUNTA($BE129:$BY129)</f>
        <v>0</v>
      </c>
      <c r="CF129" s="783">
        <f>(((BZ129*2)+(CB129*1)+(CD129*0)))/COUNTA($BE129:$BY129)</f>
        <v>1.7777777777777777</v>
      </c>
      <c r="CG129" s="784" t="str">
        <f>IF(CF129&gt;=1.6,"Đạt mục tiêu",IF(CF129&gt;=1,"Cần cố gắng","Chưa đạt"))</f>
        <v>Đạt mục tiêu</v>
      </c>
    </row>
    <row r="130" spans="1:90" s="3" customFormat="1" ht="43.5" hidden="1" customHeight="1">
      <c r="A130" s="19">
        <v>110</v>
      </c>
      <c r="B130" s="451">
        <v>110</v>
      </c>
      <c r="C130" s="537" t="s">
        <v>703</v>
      </c>
      <c r="D130" s="87" t="s">
        <v>14</v>
      </c>
      <c r="E130" s="78" t="s">
        <v>704</v>
      </c>
      <c r="F130" s="87" t="s">
        <v>17</v>
      </c>
      <c r="G130" s="488" t="s">
        <v>127</v>
      </c>
      <c r="H130" s="513" t="s">
        <v>988</v>
      </c>
      <c r="I130" s="805" t="s">
        <v>275</v>
      </c>
      <c r="J130" s="799" t="s">
        <v>23</v>
      </c>
      <c r="K130" s="11"/>
      <c r="L130" s="11"/>
      <c r="M130" s="11" t="s">
        <v>16</v>
      </c>
      <c r="N130" s="11"/>
      <c r="O130" s="11"/>
      <c r="P130" s="11"/>
      <c r="Q130" s="11"/>
      <c r="R130" s="11"/>
      <c r="S130" s="11"/>
      <c r="T130" s="11"/>
      <c r="U130" s="493">
        <f t="shared" si="20"/>
        <v>1</v>
      </c>
      <c r="V130" s="799"/>
      <c r="W130" s="799"/>
      <c r="X130" s="799"/>
      <c r="Y130" s="799"/>
      <c r="Z130" s="11"/>
      <c r="AA130" s="11"/>
      <c r="AB130" s="11"/>
      <c r="AC130" s="11"/>
      <c r="AD130" s="799" t="s">
        <v>726</v>
      </c>
      <c r="AE130" s="799" t="s">
        <v>727</v>
      </c>
      <c r="AF130" s="799" t="s">
        <v>726</v>
      </c>
      <c r="AG130" s="799" t="s">
        <v>727</v>
      </c>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c r="BE130" s="805">
        <v>2</v>
      </c>
      <c r="BF130" s="805">
        <v>1</v>
      </c>
      <c r="BG130" s="805">
        <v>2</v>
      </c>
      <c r="BH130" s="805">
        <v>2</v>
      </c>
      <c r="BI130" s="805">
        <v>2</v>
      </c>
      <c r="BJ130" s="805">
        <v>2</v>
      </c>
      <c r="BK130" s="805">
        <v>2</v>
      </c>
      <c r="BL130" s="805">
        <v>2</v>
      </c>
      <c r="BM130" s="805">
        <v>2</v>
      </c>
      <c r="BN130" s="805">
        <v>2</v>
      </c>
      <c r="BO130" s="805">
        <v>2</v>
      </c>
      <c r="BP130" s="805">
        <v>2</v>
      </c>
      <c r="BQ130" s="805">
        <v>1</v>
      </c>
      <c r="BR130" s="805">
        <v>1</v>
      </c>
      <c r="BS130" s="805">
        <v>2</v>
      </c>
      <c r="BT130" s="805">
        <v>2</v>
      </c>
      <c r="BU130" s="805">
        <v>2</v>
      </c>
      <c r="BV130" s="805"/>
      <c r="BW130" s="805"/>
      <c r="BX130" s="805"/>
      <c r="BY130" s="805">
        <v>2</v>
      </c>
      <c r="BZ130" s="533">
        <f>COUNTIF($BE130:$BY130,2)</f>
        <v>15</v>
      </c>
      <c r="CA130" s="534">
        <f>BZ130/COUNTA($BE130:$BY130)</f>
        <v>0.83333333333333337</v>
      </c>
      <c r="CB130" s="533">
        <f>COUNTIF($BE130:$BY130,1)</f>
        <v>3</v>
      </c>
      <c r="CC130" s="534">
        <f>CB130/COUNTA($BE130:$BY130)</f>
        <v>0.16666666666666666</v>
      </c>
      <c r="CD130" s="533">
        <f>COUNTIF($BE130:$BY130,0)</f>
        <v>0</v>
      </c>
      <c r="CE130" s="535">
        <f>CD130/COUNTA($BE130:$BY130)</f>
        <v>0</v>
      </c>
      <c r="CF130" s="533">
        <f>(((BZ130*2)+(CB130*1)+(CD130*0)))/COUNTA($BE130:$BY130)</f>
        <v>1.8333333333333333</v>
      </c>
      <c r="CG130" s="781" t="str">
        <f t="shared" ref="CG130:CG133" si="22">IF(CF130&gt;=1.6,"Đạt mục tiêu",IF(CF130&gt;=1,"Cần cố gắng","Chưa đạt"))</f>
        <v>Đạt mục tiêu</v>
      </c>
    </row>
    <row r="131" spans="1:90" ht="39" hidden="1" customHeight="1">
      <c r="A131" s="802">
        <v>111</v>
      </c>
      <c r="B131" s="451">
        <v>111</v>
      </c>
      <c r="C131" s="1450" t="s">
        <v>24</v>
      </c>
      <c r="D131" s="1370"/>
      <c r="E131" s="1451"/>
      <c r="F131" s="1370"/>
      <c r="G131" s="1452"/>
      <c r="H131" s="402" t="s">
        <v>316</v>
      </c>
      <c r="I131" s="402" t="s">
        <v>316</v>
      </c>
      <c r="J131" s="402" t="s">
        <v>316</v>
      </c>
      <c r="K131" s="402" t="s">
        <v>316</v>
      </c>
      <c r="L131" s="402" t="s">
        <v>316</v>
      </c>
      <c r="M131" s="402" t="s">
        <v>316</v>
      </c>
      <c r="N131" s="402" t="s">
        <v>316</v>
      </c>
      <c r="O131" s="402" t="s">
        <v>316</v>
      </c>
      <c r="P131" s="402" t="s">
        <v>316</v>
      </c>
      <c r="Q131" s="402" t="s">
        <v>316</v>
      </c>
      <c r="R131" s="402" t="s">
        <v>316</v>
      </c>
      <c r="S131" s="402" t="s">
        <v>316</v>
      </c>
      <c r="T131" s="402" t="s">
        <v>316</v>
      </c>
      <c r="U131" s="402" t="s">
        <v>316</v>
      </c>
      <c r="V131" s="402" t="s">
        <v>316</v>
      </c>
      <c r="W131" s="402" t="s">
        <v>316</v>
      </c>
      <c r="X131" s="402" t="s">
        <v>316</v>
      </c>
      <c r="Y131" s="402" t="s">
        <v>316</v>
      </c>
      <c r="Z131" s="402" t="s">
        <v>316</v>
      </c>
      <c r="AA131" s="402" t="s">
        <v>316</v>
      </c>
      <c r="AB131" s="402" t="s">
        <v>316</v>
      </c>
      <c r="AC131" s="402" t="s">
        <v>316</v>
      </c>
      <c r="AD131" s="402" t="s">
        <v>316</v>
      </c>
      <c r="AE131" s="402" t="s">
        <v>316</v>
      </c>
      <c r="AF131" s="402" t="s">
        <v>316</v>
      </c>
      <c r="AG131" s="402" t="s">
        <v>316</v>
      </c>
      <c r="AH131" s="402" t="s">
        <v>316</v>
      </c>
      <c r="AI131" s="402" t="s">
        <v>316</v>
      </c>
      <c r="AJ131" s="402" t="s">
        <v>316</v>
      </c>
      <c r="AK131" s="402" t="s">
        <v>316</v>
      </c>
      <c r="AL131" s="402" t="s">
        <v>316</v>
      </c>
      <c r="AM131" s="402" t="s">
        <v>316</v>
      </c>
      <c r="AN131" s="402" t="s">
        <v>316</v>
      </c>
      <c r="AO131" s="402" t="s">
        <v>316</v>
      </c>
      <c r="AP131" s="402" t="s">
        <v>316</v>
      </c>
      <c r="AQ131" s="402" t="s">
        <v>316</v>
      </c>
      <c r="AR131" s="402" t="s">
        <v>316</v>
      </c>
      <c r="AS131" s="402" t="s">
        <v>316</v>
      </c>
      <c r="AT131" s="402" t="s">
        <v>316</v>
      </c>
      <c r="AU131" s="402" t="s">
        <v>316</v>
      </c>
      <c r="AV131" s="402" t="s">
        <v>316</v>
      </c>
      <c r="AW131" s="402" t="s">
        <v>316</v>
      </c>
      <c r="AX131" s="402" t="s">
        <v>316</v>
      </c>
      <c r="AY131" s="402" t="s">
        <v>316</v>
      </c>
      <c r="AZ131" s="402" t="s">
        <v>316</v>
      </c>
      <c r="BA131" s="402" t="s">
        <v>316</v>
      </c>
      <c r="BB131" s="402"/>
      <c r="BC131" s="402" t="s">
        <v>316</v>
      </c>
      <c r="BD131" s="402" t="s">
        <v>316</v>
      </c>
      <c r="BE131" s="402" t="s">
        <v>316</v>
      </c>
      <c r="BF131" s="402" t="s">
        <v>316</v>
      </c>
      <c r="BG131" s="402" t="s">
        <v>316</v>
      </c>
      <c r="BH131" s="402" t="s">
        <v>316</v>
      </c>
      <c r="BI131" s="402" t="s">
        <v>316</v>
      </c>
      <c r="BJ131" s="402" t="s">
        <v>316</v>
      </c>
      <c r="BK131" s="402" t="s">
        <v>316</v>
      </c>
      <c r="BL131" s="402" t="s">
        <v>316</v>
      </c>
      <c r="BM131" s="402" t="s">
        <v>316</v>
      </c>
      <c r="BN131" s="402" t="s">
        <v>316</v>
      </c>
      <c r="BO131" s="402" t="s">
        <v>316</v>
      </c>
      <c r="BP131" s="402" t="s">
        <v>316</v>
      </c>
      <c r="BQ131" s="402" t="s">
        <v>316</v>
      </c>
      <c r="BR131" s="402" t="s">
        <v>316</v>
      </c>
      <c r="BS131" s="402" t="s">
        <v>316</v>
      </c>
      <c r="BT131" s="402" t="s">
        <v>316</v>
      </c>
      <c r="BU131" s="402" t="s">
        <v>316</v>
      </c>
      <c r="BV131" s="402" t="s">
        <v>316</v>
      </c>
      <c r="BW131" s="402" t="s">
        <v>316</v>
      </c>
      <c r="BX131" s="402" t="s">
        <v>316</v>
      </c>
      <c r="BY131" s="402" t="s">
        <v>316</v>
      </c>
      <c r="BZ131" s="402" t="s">
        <v>316</v>
      </c>
      <c r="CA131" s="402" t="s">
        <v>316</v>
      </c>
      <c r="CB131" s="402" t="s">
        <v>316</v>
      </c>
      <c r="CC131" s="402" t="s">
        <v>316</v>
      </c>
      <c r="CD131" s="402" t="s">
        <v>316</v>
      </c>
      <c r="CE131" s="402" t="s">
        <v>316</v>
      </c>
      <c r="CF131" s="402" t="s">
        <v>316</v>
      </c>
      <c r="CG131" s="402" t="s">
        <v>316</v>
      </c>
      <c r="CH131" s="402" t="s">
        <v>316</v>
      </c>
      <c r="CI131" s="402" t="s">
        <v>316</v>
      </c>
      <c r="CJ131" s="402" t="s">
        <v>316</v>
      </c>
      <c r="CK131" s="402" t="s">
        <v>316</v>
      </c>
      <c r="CL131" s="402" t="s">
        <v>316</v>
      </c>
    </row>
    <row r="132" spans="1:90" hidden="1">
      <c r="A132" s="802">
        <v>112</v>
      </c>
      <c r="B132" s="451">
        <v>112</v>
      </c>
      <c r="C132" s="1447" t="s">
        <v>116</v>
      </c>
      <c r="D132" s="1368"/>
      <c r="E132" s="1449"/>
      <c r="F132" s="6" t="s">
        <v>316</v>
      </c>
      <c r="G132" s="176" t="s">
        <v>316</v>
      </c>
      <c r="H132" s="819" t="s">
        <v>316</v>
      </c>
      <c r="I132" s="6" t="s">
        <v>316</v>
      </c>
      <c r="J132" s="6" t="s">
        <v>316</v>
      </c>
      <c r="K132" s="506" t="s">
        <v>316</v>
      </c>
      <c r="L132" s="6" t="s">
        <v>316</v>
      </c>
      <c r="M132" s="6" t="s">
        <v>316</v>
      </c>
      <c r="N132" s="11" t="s">
        <v>316</v>
      </c>
      <c r="O132" s="6" t="s">
        <v>316</v>
      </c>
      <c r="P132" s="6" t="s">
        <v>316</v>
      </c>
      <c r="Q132" s="6" t="s">
        <v>316</v>
      </c>
      <c r="R132" s="6"/>
      <c r="S132" s="176" t="s">
        <v>316</v>
      </c>
      <c r="T132" s="6" t="s">
        <v>316</v>
      </c>
      <c r="U132" s="6" t="s">
        <v>316</v>
      </c>
      <c r="V132" s="176" t="s">
        <v>316</v>
      </c>
      <c r="W132" s="176" t="s">
        <v>316</v>
      </c>
      <c r="X132" s="176" t="s">
        <v>316</v>
      </c>
      <c r="Y132" s="176" t="s">
        <v>316</v>
      </c>
      <c r="Z132" s="6" t="s">
        <v>316</v>
      </c>
      <c r="AA132" s="6" t="s">
        <v>316</v>
      </c>
      <c r="AB132" s="6" t="s">
        <v>316</v>
      </c>
      <c r="AC132" s="6" t="s">
        <v>316</v>
      </c>
      <c r="AD132" s="6" t="s">
        <v>316</v>
      </c>
      <c r="AE132" s="6" t="s">
        <v>316</v>
      </c>
      <c r="AF132" s="6" t="s">
        <v>316</v>
      </c>
      <c r="AG132" s="6" t="s">
        <v>316</v>
      </c>
      <c r="AH132" s="11" t="s">
        <v>316</v>
      </c>
      <c r="AI132" s="11" t="s">
        <v>316</v>
      </c>
      <c r="AJ132" s="11" t="s">
        <v>316</v>
      </c>
      <c r="AK132" s="11" t="s">
        <v>316</v>
      </c>
      <c r="AL132" s="11" t="s">
        <v>316</v>
      </c>
      <c r="AM132" s="6" t="s">
        <v>316</v>
      </c>
      <c r="AN132" s="6" t="s">
        <v>316</v>
      </c>
      <c r="AO132" s="6" t="s">
        <v>316</v>
      </c>
      <c r="AP132" s="6" t="s">
        <v>316</v>
      </c>
      <c r="AQ132" s="6"/>
      <c r="AR132" s="6"/>
      <c r="AS132" s="6" t="s">
        <v>316</v>
      </c>
      <c r="AT132" s="6" t="s">
        <v>316</v>
      </c>
      <c r="AU132" s="6" t="s">
        <v>316</v>
      </c>
      <c r="AV132" s="6" t="s">
        <v>316</v>
      </c>
      <c r="AW132" s="6" t="s">
        <v>316</v>
      </c>
      <c r="AX132" s="6"/>
      <c r="AY132" s="6"/>
      <c r="AZ132" s="176" t="s">
        <v>316</v>
      </c>
      <c r="BA132" s="176"/>
      <c r="BB132" s="176"/>
      <c r="BC132" s="6"/>
      <c r="BD132" s="6" t="s">
        <v>316</v>
      </c>
      <c r="BE132" s="507" t="s">
        <v>316</v>
      </c>
      <c r="BF132" s="507" t="s">
        <v>316</v>
      </c>
      <c r="BG132" s="507" t="s">
        <v>316</v>
      </c>
      <c r="BH132" s="507" t="s">
        <v>316</v>
      </c>
      <c r="BI132" s="507" t="s">
        <v>316</v>
      </c>
      <c r="BJ132" s="507" t="s">
        <v>316</v>
      </c>
      <c r="BK132" s="507" t="s">
        <v>316</v>
      </c>
      <c r="BL132" s="507" t="s">
        <v>316</v>
      </c>
      <c r="BM132" s="507" t="s">
        <v>316</v>
      </c>
      <c r="BN132" s="507" t="s">
        <v>316</v>
      </c>
      <c r="BO132" s="507" t="s">
        <v>316</v>
      </c>
      <c r="BP132" s="507" t="s">
        <v>316</v>
      </c>
      <c r="BQ132" s="507" t="s">
        <v>316</v>
      </c>
      <c r="BR132" s="507" t="s">
        <v>316</v>
      </c>
      <c r="BS132" s="507" t="s">
        <v>316</v>
      </c>
      <c r="BT132" s="507" t="s">
        <v>316</v>
      </c>
      <c r="BU132" s="507" t="s">
        <v>316</v>
      </c>
      <c r="BV132" s="507"/>
      <c r="BW132" s="507"/>
      <c r="BX132" s="507"/>
      <c r="BY132" s="507" t="s">
        <v>316</v>
      </c>
      <c r="BZ132" s="507" t="s">
        <v>316</v>
      </c>
      <c r="CA132" s="508" t="s">
        <v>316</v>
      </c>
      <c r="CB132" s="507" t="s">
        <v>316</v>
      </c>
      <c r="CC132" s="508" t="s">
        <v>316</v>
      </c>
      <c r="CD132" s="507" t="s">
        <v>316</v>
      </c>
      <c r="CE132" s="507" t="s">
        <v>316</v>
      </c>
      <c r="CF132" s="507" t="s">
        <v>316</v>
      </c>
      <c r="CG132" s="508" t="s">
        <v>316</v>
      </c>
    </row>
    <row r="133" spans="1:90" s="538" customFormat="1" ht="409.5" hidden="1">
      <c r="A133" s="19">
        <v>113</v>
      </c>
      <c r="B133" s="451">
        <v>113</v>
      </c>
      <c r="C133" s="76" t="s">
        <v>388</v>
      </c>
      <c r="D133" s="87" t="s">
        <v>17</v>
      </c>
      <c r="E133" s="78" t="s">
        <v>389</v>
      </c>
      <c r="F133" s="87" t="s">
        <v>17</v>
      </c>
      <c r="G133" s="19" t="s">
        <v>402</v>
      </c>
      <c r="H133" s="513" t="s">
        <v>403</v>
      </c>
      <c r="I133" s="805" t="s">
        <v>275</v>
      </c>
      <c r="J133" s="799" t="s">
        <v>25</v>
      </c>
      <c r="K133" s="774"/>
      <c r="L133" s="229"/>
      <c r="M133" s="229" t="s">
        <v>16</v>
      </c>
      <c r="N133" s="229"/>
      <c r="O133" s="229"/>
      <c r="P133" s="229"/>
      <c r="Q133" s="229"/>
      <c r="R133" s="229"/>
      <c r="S133" s="229"/>
      <c r="T133" s="229"/>
      <c r="U133" s="493">
        <f t="shared" si="20"/>
        <v>1</v>
      </c>
      <c r="V133" s="229"/>
      <c r="W133" s="229"/>
      <c r="X133" s="229"/>
      <c r="Y133" s="229"/>
      <c r="Z133" s="229"/>
      <c r="AA133" s="229"/>
      <c r="AB133" s="229"/>
      <c r="AC133" s="229"/>
      <c r="AD133" s="805" t="s">
        <v>724</v>
      </c>
      <c r="AE133" s="805" t="s">
        <v>723</v>
      </c>
      <c r="AF133" s="805" t="s">
        <v>724</v>
      </c>
      <c r="AG133" s="805" t="s">
        <v>723</v>
      </c>
      <c r="AH133" s="229"/>
      <c r="AI133" s="229"/>
      <c r="AJ133" s="229"/>
      <c r="AK133" s="229"/>
      <c r="AL133" s="229"/>
      <c r="AM133" s="229"/>
      <c r="AN133" s="229"/>
      <c r="AO133" s="229"/>
      <c r="AP133" s="229"/>
      <c r="AQ133" s="229"/>
      <c r="AR133" s="229"/>
      <c r="AS133" s="229"/>
      <c r="AT133" s="229"/>
      <c r="AU133" s="229"/>
      <c r="AV133" s="229"/>
      <c r="AW133" s="229"/>
      <c r="AX133" s="229"/>
      <c r="AY133" s="229"/>
      <c r="AZ133" s="229"/>
      <c r="BA133" s="229"/>
      <c r="BB133" s="229"/>
      <c r="BC133" s="229"/>
      <c r="BD133" s="229"/>
      <c r="BE133" s="805">
        <v>1</v>
      </c>
      <c r="BF133" s="805">
        <v>2</v>
      </c>
      <c r="BG133" s="805">
        <v>1</v>
      </c>
      <c r="BH133" s="805">
        <v>2</v>
      </c>
      <c r="BI133" s="805">
        <v>2</v>
      </c>
      <c r="BJ133" s="805">
        <v>2</v>
      </c>
      <c r="BK133" s="805">
        <v>2</v>
      </c>
      <c r="BL133" s="805">
        <v>2</v>
      </c>
      <c r="BM133" s="805">
        <v>2</v>
      </c>
      <c r="BN133" s="805">
        <v>2</v>
      </c>
      <c r="BO133" s="805">
        <v>2</v>
      </c>
      <c r="BP133" s="805">
        <v>2</v>
      </c>
      <c r="BQ133" s="805">
        <v>2</v>
      </c>
      <c r="BR133" s="805">
        <v>2</v>
      </c>
      <c r="BS133" s="805">
        <v>2</v>
      </c>
      <c r="BT133" s="805">
        <v>1</v>
      </c>
      <c r="BU133" s="805">
        <v>2</v>
      </c>
      <c r="BV133" s="805"/>
      <c r="BW133" s="805"/>
      <c r="BX133" s="805"/>
      <c r="BY133" s="805">
        <v>2</v>
      </c>
      <c r="BZ133" s="533">
        <f>COUNTIF($BE133:$BY133,2)</f>
        <v>15</v>
      </c>
      <c r="CA133" s="534">
        <f>BZ133/COUNTA($BE133:$BY133)</f>
        <v>0.83333333333333337</v>
      </c>
      <c r="CB133" s="533">
        <f>COUNTIF($BE133:$BY133,1)</f>
        <v>3</v>
      </c>
      <c r="CC133" s="534">
        <f>CB133/COUNTA($BE133:$BY133)</f>
        <v>0.16666666666666666</v>
      </c>
      <c r="CD133" s="533">
        <f>COUNTIF($BE133:$BY133,0)</f>
        <v>0</v>
      </c>
      <c r="CE133" s="535">
        <f>CD133/COUNTA($BE133:$BY133)</f>
        <v>0</v>
      </c>
      <c r="CF133" s="533">
        <f>(((BZ133*2)+(CB133*1)+(CD133*0)))/COUNTA($BE133:$BY133)</f>
        <v>1.8333333333333333</v>
      </c>
      <c r="CG133" s="781" t="str">
        <f t="shared" si="22"/>
        <v>Đạt mục tiêu</v>
      </c>
    </row>
    <row r="134" spans="1:90" s="776" customFormat="1" ht="409.5" hidden="1">
      <c r="A134" s="783">
        <v>114</v>
      </c>
      <c r="B134" s="451">
        <v>114</v>
      </c>
      <c r="C134" s="515" t="s">
        <v>388</v>
      </c>
      <c r="D134" s="87" t="s">
        <v>17</v>
      </c>
      <c r="E134" s="213" t="s">
        <v>389</v>
      </c>
      <c r="F134" s="87" t="s">
        <v>17</v>
      </c>
      <c r="G134" s="42" t="s">
        <v>404</v>
      </c>
      <c r="H134" s="390" t="s">
        <v>1170</v>
      </c>
      <c r="I134" s="79" t="s">
        <v>275</v>
      </c>
      <c r="J134" s="10" t="s">
        <v>25</v>
      </c>
      <c r="K134" s="97"/>
      <c r="L134" s="97"/>
      <c r="M134" s="97"/>
      <c r="N134" s="799" t="s">
        <v>16</v>
      </c>
      <c r="O134" s="97"/>
      <c r="P134" s="97"/>
      <c r="Q134" s="97"/>
      <c r="R134" s="97"/>
      <c r="S134" s="97"/>
      <c r="T134" s="97"/>
      <c r="U134" s="66">
        <f t="shared" si="20"/>
        <v>1</v>
      </c>
      <c r="V134" s="97"/>
      <c r="W134" s="97"/>
      <c r="X134" s="97"/>
      <c r="Y134" s="97"/>
      <c r="Z134" s="97"/>
      <c r="AA134" s="97"/>
      <c r="AB134" s="97"/>
      <c r="AC134" s="97"/>
      <c r="AD134" s="97"/>
      <c r="AE134" s="97"/>
      <c r="AF134" s="97"/>
      <c r="AG134" s="97"/>
      <c r="AH134" s="783" t="s">
        <v>725</v>
      </c>
      <c r="AI134" s="783" t="s">
        <v>725</v>
      </c>
      <c r="AJ134" s="783" t="s">
        <v>725</v>
      </c>
      <c r="AK134" s="783" t="s">
        <v>725</v>
      </c>
      <c r="AL134" s="783" t="s">
        <v>725</v>
      </c>
      <c r="AM134" s="97"/>
      <c r="AN134" s="97"/>
      <c r="AO134" s="97"/>
      <c r="AP134" s="97"/>
      <c r="AQ134" s="97"/>
      <c r="AR134" s="97"/>
      <c r="AS134" s="97"/>
      <c r="AT134" s="97"/>
      <c r="AU134" s="97"/>
      <c r="AV134" s="97"/>
      <c r="AW134" s="97"/>
      <c r="AX134" s="97"/>
      <c r="AY134" s="97"/>
      <c r="AZ134" s="97"/>
      <c r="BA134" s="97"/>
      <c r="BB134" s="97"/>
      <c r="BC134" s="97"/>
      <c r="BD134" s="97"/>
      <c r="BE134" s="20">
        <v>2</v>
      </c>
      <c r="BF134" s="20">
        <v>2</v>
      </c>
      <c r="BG134" s="20">
        <v>1</v>
      </c>
      <c r="BH134" s="20">
        <v>2</v>
      </c>
      <c r="BI134" s="20">
        <v>2</v>
      </c>
      <c r="BJ134" s="20">
        <v>1</v>
      </c>
      <c r="BK134" s="20">
        <v>2</v>
      </c>
      <c r="BL134" s="20">
        <v>2</v>
      </c>
      <c r="BM134" s="20">
        <v>2</v>
      </c>
      <c r="BN134" s="20">
        <v>2</v>
      </c>
      <c r="BO134" s="20">
        <v>2</v>
      </c>
      <c r="BP134" s="20">
        <v>2</v>
      </c>
      <c r="BQ134" s="20">
        <v>2</v>
      </c>
      <c r="BR134" s="20">
        <v>2</v>
      </c>
      <c r="BS134" s="20">
        <v>2</v>
      </c>
      <c r="BT134" s="20">
        <v>2</v>
      </c>
      <c r="BU134" s="20">
        <v>2</v>
      </c>
      <c r="BV134" s="20"/>
      <c r="BW134" s="20"/>
      <c r="BX134" s="20"/>
      <c r="BY134" s="20">
        <v>2</v>
      </c>
      <c r="BZ134" s="21">
        <f>COUNTIF($BE134:$BY134,2)</f>
        <v>16</v>
      </c>
      <c r="CA134" s="22">
        <f>BZ134/COUNTA($BE134:$BY134)</f>
        <v>0.88888888888888884</v>
      </c>
      <c r="CB134" s="21">
        <f>COUNTIF($BE134:$BY134,1)</f>
        <v>2</v>
      </c>
      <c r="CC134" s="22">
        <f>CB134/COUNTA($BE134:$BY134)</f>
        <v>0.1111111111111111</v>
      </c>
      <c r="CD134" s="21">
        <f>COUNTIF($BE134:$BY134,0)</f>
        <v>0</v>
      </c>
      <c r="CE134" s="22">
        <f>CD134/COUNTA($BE134:$BY134)</f>
        <v>0</v>
      </c>
      <c r="CF134" s="21">
        <f>(((BZ134*2)+(CB134*1)+(CD134*0)))/COUNTA($BE134:$BY134)</f>
        <v>1.8888888888888888</v>
      </c>
      <c r="CG134" s="427" t="str">
        <f>IF(CF134&gt;=1.6,"Đạt mục tiêu",IF(CF134&gt;=1,"Cần cố gắng","Chưa đạt"))</f>
        <v>Đạt mục tiêu</v>
      </c>
    </row>
    <row r="135" spans="1:90" s="98" customFormat="1" ht="409.5" hidden="1">
      <c r="A135" s="19">
        <v>115</v>
      </c>
      <c r="B135" s="451">
        <v>115</v>
      </c>
      <c r="C135" s="86" t="s">
        <v>390</v>
      </c>
      <c r="D135" s="87" t="s">
        <v>17</v>
      </c>
      <c r="E135" s="86" t="s">
        <v>391</v>
      </c>
      <c r="F135" s="87" t="s">
        <v>17</v>
      </c>
      <c r="G135" s="86" t="s">
        <v>406</v>
      </c>
      <c r="H135" s="70" t="s">
        <v>1171</v>
      </c>
      <c r="I135" s="79" t="s">
        <v>275</v>
      </c>
      <c r="J135" s="10" t="s">
        <v>25</v>
      </c>
      <c r="K135" s="97"/>
      <c r="L135" s="97" t="s">
        <v>16</v>
      </c>
      <c r="M135" s="97"/>
      <c r="N135" s="97"/>
      <c r="O135" s="97"/>
      <c r="P135" s="97"/>
      <c r="Q135" s="97"/>
      <c r="R135" s="97"/>
      <c r="S135" s="97"/>
      <c r="T135" s="97"/>
      <c r="U135" s="66">
        <f t="shared" si="20"/>
        <v>1</v>
      </c>
      <c r="V135" s="97"/>
      <c r="W135" s="97"/>
      <c r="X135" s="97"/>
      <c r="Y135" s="97"/>
      <c r="Z135" s="20" t="s">
        <v>727</v>
      </c>
      <c r="AA135" s="20" t="s">
        <v>723</v>
      </c>
      <c r="AB135" s="20" t="s">
        <v>727</v>
      </c>
      <c r="AC135" s="20" t="s">
        <v>727</v>
      </c>
      <c r="AD135" s="97"/>
      <c r="AE135" s="97"/>
      <c r="AF135" s="97"/>
      <c r="AG135" s="9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79">
        <v>2</v>
      </c>
      <c r="BF135" s="79">
        <v>2</v>
      </c>
      <c r="BG135" s="79">
        <v>2</v>
      </c>
      <c r="BH135" s="79">
        <v>2</v>
      </c>
      <c r="BI135" s="79">
        <v>1</v>
      </c>
      <c r="BJ135" s="79">
        <v>2</v>
      </c>
      <c r="BK135" s="79">
        <v>2</v>
      </c>
      <c r="BL135" s="79">
        <v>2</v>
      </c>
      <c r="BM135" s="79">
        <v>2</v>
      </c>
      <c r="BN135" s="79">
        <v>1</v>
      </c>
      <c r="BO135" s="79">
        <v>1</v>
      </c>
      <c r="BP135" s="79">
        <v>2</v>
      </c>
      <c r="BQ135" s="79">
        <v>2</v>
      </c>
      <c r="BR135" s="79">
        <v>2</v>
      </c>
      <c r="BS135" s="79">
        <v>2</v>
      </c>
      <c r="BT135" s="79">
        <v>2</v>
      </c>
      <c r="BU135" s="79">
        <v>2</v>
      </c>
      <c r="BV135" s="79"/>
      <c r="BW135" s="79"/>
      <c r="BX135" s="79"/>
      <c r="BY135" s="79">
        <v>2</v>
      </c>
      <c r="BZ135" s="821">
        <f>COUNTIF($BE135:$BY135,2)</f>
        <v>15</v>
      </c>
      <c r="CA135" s="512">
        <f>BZ135/COUNTA($BE135:$BY135)</f>
        <v>0.83333333333333337</v>
      </c>
      <c r="CB135" s="821">
        <f>COUNTIF($BE135:$BY135,1)</f>
        <v>3</v>
      </c>
      <c r="CC135" s="512">
        <f>CB135/COUNTA($BE135:$BY135)</f>
        <v>0.16666666666666666</v>
      </c>
      <c r="CD135" s="821">
        <f>COUNTIF($BE135:$BY135,0)</f>
        <v>0</v>
      </c>
      <c r="CE135" s="81">
        <f>CD135/COUNTA($BE135:$BY135)</f>
        <v>0</v>
      </c>
      <c r="CF135" s="821">
        <f>(((BZ135*2)+(CB135*1)+(CD135*0)))/COUNTA($BE135:$BY135)</f>
        <v>1.8333333333333333</v>
      </c>
      <c r="CG135" s="822" t="str">
        <f t="shared" ref="CG135" si="23">IF(CF135&gt;=1.6,"Đạt mục tiêu",IF(CF135&gt;=1,"Cần cố gắng","Chưa đạt"))</f>
        <v>Đạt mục tiêu</v>
      </c>
    </row>
    <row r="136" spans="1:90" ht="113.25" hidden="1" customHeight="1">
      <c r="A136" s="802">
        <v>116</v>
      </c>
      <c r="B136" s="451">
        <v>116</v>
      </c>
      <c r="C136" s="212" t="s">
        <v>392</v>
      </c>
      <c r="D136" s="87" t="s">
        <v>14</v>
      </c>
      <c r="E136" s="188" t="s">
        <v>393</v>
      </c>
      <c r="F136" s="87" t="s">
        <v>14</v>
      </c>
      <c r="G136" s="188" t="s">
        <v>411</v>
      </c>
      <c r="H136" s="181" t="s">
        <v>408</v>
      </c>
      <c r="I136" s="79" t="s">
        <v>275</v>
      </c>
      <c r="J136" s="10" t="s">
        <v>25</v>
      </c>
      <c r="K136" s="506" t="s">
        <v>16</v>
      </c>
      <c r="L136" s="97"/>
      <c r="M136" s="97"/>
      <c r="N136" s="97"/>
      <c r="O136" s="97"/>
      <c r="P136" s="97"/>
      <c r="Q136" s="97"/>
      <c r="R136" s="198" t="s">
        <v>16</v>
      </c>
      <c r="S136" s="97"/>
      <c r="T136" s="97"/>
      <c r="U136" s="66">
        <f t="shared" si="20"/>
        <v>2</v>
      </c>
      <c r="V136" s="183" t="s">
        <v>723</v>
      </c>
      <c r="W136" s="183" t="s">
        <v>725</v>
      </c>
      <c r="X136" s="183" t="s">
        <v>728</v>
      </c>
      <c r="Y136" s="183" t="s">
        <v>727</v>
      </c>
      <c r="Z136" s="97"/>
      <c r="AA136" s="97"/>
      <c r="AB136" s="97"/>
      <c r="AC136" s="97"/>
      <c r="AD136" s="97"/>
      <c r="AE136" s="97"/>
      <c r="AF136" s="97"/>
      <c r="AG136" s="97"/>
      <c r="AH136" s="97"/>
      <c r="AI136" s="97"/>
      <c r="AJ136" s="97"/>
      <c r="AK136" s="97"/>
      <c r="AL136" s="97"/>
      <c r="AM136" s="97"/>
      <c r="AN136" s="97"/>
      <c r="AO136" s="97"/>
      <c r="AP136" s="97"/>
      <c r="AQ136" s="97"/>
      <c r="AR136" s="97"/>
      <c r="AS136" s="97"/>
      <c r="AT136" s="97"/>
      <c r="AU136" s="97"/>
      <c r="AV136" s="97"/>
      <c r="AW136" s="97"/>
      <c r="AX136" s="540" t="s">
        <v>724</v>
      </c>
      <c r="AY136" s="540" t="s">
        <v>728</v>
      </c>
      <c r="AZ136" s="97"/>
      <c r="BA136" s="97"/>
      <c r="BB136" s="97"/>
      <c r="BC136" s="97"/>
      <c r="BD136" s="97"/>
      <c r="BE136" s="799" t="s">
        <v>281</v>
      </c>
      <c r="BF136" s="799" t="s">
        <v>281</v>
      </c>
      <c r="BG136" s="799" t="s">
        <v>1160</v>
      </c>
      <c r="BH136" s="799" t="s">
        <v>281</v>
      </c>
      <c r="BI136" s="799" t="s">
        <v>1160</v>
      </c>
      <c r="BJ136" s="799" t="s">
        <v>281</v>
      </c>
      <c r="BK136" s="799" t="s">
        <v>281</v>
      </c>
      <c r="BL136" s="799" t="s">
        <v>281</v>
      </c>
      <c r="BM136" s="799" t="s">
        <v>281</v>
      </c>
      <c r="BN136" s="799" t="s">
        <v>281</v>
      </c>
      <c r="BO136" s="799" t="s">
        <v>281</v>
      </c>
      <c r="BP136" s="799" t="s">
        <v>281</v>
      </c>
      <c r="BQ136" s="799" t="s">
        <v>281</v>
      </c>
      <c r="BR136" s="799" t="s">
        <v>281</v>
      </c>
      <c r="BS136" s="799" t="s">
        <v>281</v>
      </c>
      <c r="BT136" s="799" t="s">
        <v>281</v>
      </c>
      <c r="BU136" s="799" t="s">
        <v>281</v>
      </c>
      <c r="BV136" s="799"/>
      <c r="BW136" s="799"/>
      <c r="BX136" s="799"/>
      <c r="BY136" s="799" t="s">
        <v>281</v>
      </c>
      <c r="BZ136" s="783">
        <f>COUNTIF($BE136:$BY136,2)</f>
        <v>16</v>
      </c>
      <c r="CA136" s="510">
        <f>BZ136/COUNTA($BE136:$BY136)</f>
        <v>0.88888888888888884</v>
      </c>
      <c r="CB136" s="783">
        <f>COUNTIF($BE136:$BY136,1)</f>
        <v>2</v>
      </c>
      <c r="CC136" s="510">
        <f>CB136/COUNTA($BE136:$BY136)</f>
        <v>0.1111111111111111</v>
      </c>
      <c r="CD136" s="783">
        <f>COUNTIF($BE136:$BY136,0)</f>
        <v>0</v>
      </c>
      <c r="CE136" s="511">
        <f>CD136/COUNTA($BE136:$BY136)</f>
        <v>0</v>
      </c>
      <c r="CF136" s="783">
        <f>(((BZ136*2)+(CB136*1)+(CD136*0)))/COUNTA($BE136:$BY136)</f>
        <v>1.8888888888888888</v>
      </c>
      <c r="CG136" s="784" t="str">
        <f>IF(CF136&gt;=1.6,"Đạt mục tiêu",IF(CF136&gt;=1,"Cần cố gắng","Chưa đạt"))</f>
        <v>Đạt mục tiêu</v>
      </c>
      <c r="CH136" s="776"/>
    </row>
    <row r="137" spans="1:90" s="199" customFormat="1" ht="123.75" hidden="1" customHeight="1">
      <c r="A137" s="171">
        <v>117</v>
      </c>
      <c r="B137" s="451">
        <v>117</v>
      </c>
      <c r="C137" s="188" t="s">
        <v>392</v>
      </c>
      <c r="D137" s="87" t="s">
        <v>14</v>
      </c>
      <c r="E137" s="188" t="s">
        <v>393</v>
      </c>
      <c r="F137" s="87" t="s">
        <v>14</v>
      </c>
      <c r="G137" s="188" t="s">
        <v>1413</v>
      </c>
      <c r="H137" s="181" t="s">
        <v>409</v>
      </c>
      <c r="I137" s="79" t="s">
        <v>275</v>
      </c>
      <c r="J137" s="10" t="s">
        <v>25</v>
      </c>
      <c r="K137" s="97"/>
      <c r="L137" s="97" t="s">
        <v>16</v>
      </c>
      <c r="M137" s="97"/>
      <c r="N137" s="97"/>
      <c r="O137" s="97"/>
      <c r="P137" s="97"/>
      <c r="Q137" s="97"/>
      <c r="R137" s="198" t="s">
        <v>16</v>
      </c>
      <c r="S137" s="97"/>
      <c r="T137" s="97"/>
      <c r="U137" s="66">
        <f t="shared" si="20"/>
        <v>2</v>
      </c>
      <c r="V137" s="97"/>
      <c r="W137" s="97"/>
      <c r="X137" s="97"/>
      <c r="Y137" s="97"/>
      <c r="Z137" s="20" t="s">
        <v>725</v>
      </c>
      <c r="AA137" s="20" t="s">
        <v>727</v>
      </c>
      <c r="AB137" s="20" t="s">
        <v>725</v>
      </c>
      <c r="AC137" s="20" t="s">
        <v>727</v>
      </c>
      <c r="AD137" s="97"/>
      <c r="AE137" s="97"/>
      <c r="AF137" s="97"/>
      <c r="AG137" s="97"/>
      <c r="AH137" s="97"/>
      <c r="AI137" s="97"/>
      <c r="AJ137" s="97"/>
      <c r="AK137" s="97"/>
      <c r="AL137" s="97"/>
      <c r="AM137" s="97"/>
      <c r="AN137" s="97"/>
      <c r="AO137" s="97"/>
      <c r="AP137" s="97"/>
      <c r="AQ137" s="97"/>
      <c r="AR137" s="97"/>
      <c r="AS137" s="97"/>
      <c r="AT137" s="97"/>
      <c r="AU137" s="97"/>
      <c r="AV137" s="97"/>
      <c r="AW137" s="97"/>
      <c r="AX137" s="540" t="s">
        <v>723</v>
      </c>
      <c r="AY137" s="540" t="s">
        <v>724</v>
      </c>
      <c r="AZ137" s="97"/>
      <c r="BA137" s="97"/>
      <c r="BB137" s="97"/>
      <c r="BC137" s="97"/>
      <c r="BD137" s="97"/>
      <c r="BE137" s="79">
        <v>2</v>
      </c>
      <c r="BF137" s="79">
        <v>2</v>
      </c>
      <c r="BG137" s="79">
        <v>2</v>
      </c>
      <c r="BH137" s="79">
        <v>1</v>
      </c>
      <c r="BI137" s="79">
        <v>1</v>
      </c>
      <c r="BJ137" s="79">
        <v>2</v>
      </c>
      <c r="BK137" s="79">
        <v>2</v>
      </c>
      <c r="BL137" s="79">
        <v>2</v>
      </c>
      <c r="BM137" s="79">
        <v>2</v>
      </c>
      <c r="BN137" s="79">
        <v>1</v>
      </c>
      <c r="BO137" s="79">
        <v>1</v>
      </c>
      <c r="BP137" s="79">
        <v>2</v>
      </c>
      <c r="BQ137" s="79">
        <v>2</v>
      </c>
      <c r="BR137" s="79">
        <v>1</v>
      </c>
      <c r="BS137" s="79">
        <v>2</v>
      </c>
      <c r="BT137" s="79">
        <v>2</v>
      </c>
      <c r="BU137" s="79">
        <v>2</v>
      </c>
      <c r="BV137" s="79"/>
      <c r="BW137" s="79"/>
      <c r="BX137" s="79"/>
      <c r="BY137" s="79">
        <v>2</v>
      </c>
      <c r="BZ137" s="821">
        <f>COUNTIF($BE137:$BY137,2)</f>
        <v>13</v>
      </c>
      <c r="CA137" s="512">
        <f>BZ137/COUNTA($BE137:$BY137)</f>
        <v>0.72222222222222221</v>
      </c>
      <c r="CB137" s="821">
        <f>COUNTIF($BE137:$BY137,1)</f>
        <v>5</v>
      </c>
      <c r="CC137" s="512">
        <f>CB137/COUNTA($BE137:$BY137)</f>
        <v>0.27777777777777779</v>
      </c>
      <c r="CD137" s="821">
        <f>COUNTIF($BE137:$BY137,0)</f>
        <v>0</v>
      </c>
      <c r="CE137" s="81">
        <f>CD137/COUNTA($BE137:$BY137)</f>
        <v>0</v>
      </c>
      <c r="CF137" s="821">
        <f>(((BZ137*2)+(CB137*1)+(CD137*0)))/COUNTA($BE137:$BY137)</f>
        <v>1.7222222222222223</v>
      </c>
      <c r="CG137" s="822" t="str">
        <f t="shared" ref="CG137" si="24">IF(CF137&gt;=1.6,"Đạt mục tiêu",IF(CF137&gt;=1,"Cần cố gắng","Chưa đạt"))</f>
        <v>Đạt mục tiêu</v>
      </c>
      <c r="CH137" s="98"/>
      <c r="CI137" s="98"/>
      <c r="CJ137" s="98"/>
      <c r="CK137" s="98"/>
      <c r="CL137" s="98"/>
    </row>
    <row r="138" spans="1:90" s="98" customFormat="1" ht="94.5" hidden="1">
      <c r="A138" s="19"/>
      <c r="B138" s="451"/>
      <c r="C138" s="390" t="s">
        <v>341</v>
      </c>
      <c r="D138" s="87"/>
      <c r="E138" s="86"/>
      <c r="F138" s="87"/>
      <c r="G138" s="86"/>
      <c r="H138" s="70" t="s">
        <v>942</v>
      </c>
      <c r="I138" s="79"/>
      <c r="J138" s="10"/>
      <c r="K138" s="97"/>
      <c r="L138" s="97"/>
      <c r="M138" s="97"/>
      <c r="N138" s="97"/>
      <c r="O138" s="97"/>
      <c r="P138" s="97"/>
      <c r="Q138" s="97"/>
      <c r="R138" s="97"/>
      <c r="S138" s="97"/>
      <c r="T138" s="71" t="s">
        <v>16</v>
      </c>
      <c r="U138" s="66"/>
      <c r="V138" s="97"/>
      <c r="W138" s="97"/>
      <c r="X138" s="97"/>
      <c r="Y138" s="97"/>
      <c r="Z138" s="97"/>
      <c r="AA138" s="97"/>
      <c r="AB138" s="97"/>
      <c r="AC138" s="97"/>
      <c r="AD138" s="97"/>
      <c r="AE138" s="97"/>
      <c r="AF138" s="97"/>
      <c r="AG138" s="97"/>
      <c r="AH138" s="97"/>
      <c r="AI138" s="97"/>
      <c r="AJ138" s="97"/>
      <c r="AK138" s="97"/>
      <c r="AL138" s="97"/>
      <c r="AM138" s="97"/>
      <c r="AN138" s="97"/>
      <c r="AO138" s="97"/>
      <c r="AP138" s="97"/>
      <c r="AQ138" s="97"/>
      <c r="AR138" s="97"/>
      <c r="AS138" s="97"/>
      <c r="AT138" s="97"/>
      <c r="AU138" s="97"/>
      <c r="AV138" s="97"/>
      <c r="AW138" s="97"/>
      <c r="AX138" s="97"/>
      <c r="AY138" s="97"/>
      <c r="AZ138" s="97"/>
      <c r="BA138" s="97"/>
      <c r="BB138" s="97"/>
      <c r="BC138" s="97"/>
      <c r="BD138" s="97"/>
      <c r="BE138" s="97"/>
      <c r="BF138" s="97"/>
      <c r="BG138" s="97"/>
      <c r="BH138" s="97"/>
      <c r="BI138" s="97"/>
      <c r="BJ138" s="97"/>
      <c r="BK138" s="97"/>
      <c r="BL138" s="97"/>
      <c r="BM138" s="97"/>
      <c r="BN138" s="97"/>
      <c r="BO138" s="97"/>
      <c r="BP138" s="97"/>
      <c r="BQ138" s="97"/>
      <c r="BR138" s="97"/>
      <c r="BS138" s="97"/>
      <c r="BT138" s="97"/>
      <c r="BU138" s="97"/>
      <c r="BV138" s="97"/>
      <c r="BW138" s="97"/>
      <c r="BX138" s="97"/>
      <c r="BY138" s="97"/>
      <c r="BZ138" s="97"/>
      <c r="CA138" s="97"/>
      <c r="CB138" s="97"/>
      <c r="CC138" s="97"/>
      <c r="CD138" s="97"/>
      <c r="CE138" s="97"/>
      <c r="CF138" s="97"/>
      <c r="CG138" s="97"/>
    </row>
    <row r="139" spans="1:90" ht="409.5" hidden="1">
      <c r="A139" s="802">
        <v>118</v>
      </c>
      <c r="B139" s="451">
        <v>118</v>
      </c>
      <c r="C139" s="402" t="s">
        <v>341</v>
      </c>
      <c r="D139" s="75" t="s">
        <v>15</v>
      </c>
      <c r="E139" s="43" t="s">
        <v>131</v>
      </c>
      <c r="F139" s="75" t="s">
        <v>17</v>
      </c>
      <c r="G139" s="186" t="s">
        <v>396</v>
      </c>
      <c r="H139" s="539" t="s">
        <v>1045</v>
      </c>
      <c r="I139" s="79" t="s">
        <v>275</v>
      </c>
      <c r="J139" s="10" t="s">
        <v>25</v>
      </c>
      <c r="K139" s="802" t="s">
        <v>16</v>
      </c>
      <c r="L139" s="20"/>
      <c r="M139" s="21"/>
      <c r="N139" s="821"/>
      <c r="O139" s="821"/>
      <c r="P139" s="20"/>
      <c r="Q139" s="21"/>
      <c r="R139" s="21"/>
      <c r="S139" s="20"/>
      <c r="T139" s="20"/>
      <c r="U139" s="66">
        <f t="shared" si="20"/>
        <v>1</v>
      </c>
      <c r="V139" s="183" t="s">
        <v>726</v>
      </c>
      <c r="W139" s="540" t="s">
        <v>726</v>
      </c>
      <c r="X139" s="540" t="s">
        <v>723</v>
      </c>
      <c r="Y139" s="540" t="s">
        <v>724</v>
      </c>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799" t="s">
        <v>281</v>
      </c>
      <c r="BF139" s="799" t="s">
        <v>281</v>
      </c>
      <c r="BG139" s="799" t="s">
        <v>1160</v>
      </c>
      <c r="BH139" s="799" t="s">
        <v>281</v>
      </c>
      <c r="BI139" s="799" t="s">
        <v>1160</v>
      </c>
      <c r="BJ139" s="799" t="s">
        <v>1160</v>
      </c>
      <c r="BK139" s="799" t="s">
        <v>1160</v>
      </c>
      <c r="BL139" s="799" t="s">
        <v>281</v>
      </c>
      <c r="BM139" s="799" t="s">
        <v>281</v>
      </c>
      <c r="BN139" s="799" t="s">
        <v>281</v>
      </c>
      <c r="BO139" s="799" t="s">
        <v>281</v>
      </c>
      <c r="BP139" s="799" t="s">
        <v>281</v>
      </c>
      <c r="BQ139" s="799" t="s">
        <v>281</v>
      </c>
      <c r="BR139" s="799" t="s">
        <v>281</v>
      </c>
      <c r="BS139" s="799" t="s">
        <v>281</v>
      </c>
      <c r="BT139" s="799" t="s">
        <v>281</v>
      </c>
      <c r="BU139" s="799" t="s">
        <v>281</v>
      </c>
      <c r="BV139" s="799"/>
      <c r="BW139" s="799"/>
      <c r="BX139" s="799"/>
      <c r="BY139" s="799" t="s">
        <v>281</v>
      </c>
      <c r="BZ139" s="783">
        <f>COUNTIF($BE139:$BY139,2)</f>
        <v>14</v>
      </c>
      <c r="CA139" s="510">
        <f>BZ139/COUNTA($BE139:$BY139)</f>
        <v>0.77777777777777779</v>
      </c>
      <c r="CB139" s="783">
        <f>COUNTIF($BE139:$BY139,1)</f>
        <v>4</v>
      </c>
      <c r="CC139" s="510">
        <f>CB139/COUNTA($BE139:$BY139)</f>
        <v>0.22222222222222221</v>
      </c>
      <c r="CD139" s="783">
        <f>COUNTIF($BE139:$BY139,0)</f>
        <v>0</v>
      </c>
      <c r="CE139" s="511">
        <f>CD139/COUNTA($BE139:$BY139)</f>
        <v>0</v>
      </c>
      <c r="CF139" s="783">
        <f>(((BZ139*2)+(CB139*1)+(CD139*0)))/COUNTA($BE139:$BY139)</f>
        <v>1.7777777777777777</v>
      </c>
      <c r="CG139" s="784" t="str">
        <f>IF(CF139&gt;=1.6,"Đạt mục tiêu",IF(CF139&gt;=1,"Cần cố gắng","Chưa đạt"))</f>
        <v>Đạt mục tiêu</v>
      </c>
      <c r="CH139" s="776"/>
    </row>
    <row r="140" spans="1:90" s="173" customFormat="1" ht="409.5" hidden="1">
      <c r="A140" s="171"/>
      <c r="B140" s="451"/>
      <c r="C140" s="390" t="s">
        <v>341</v>
      </c>
      <c r="D140" s="75"/>
      <c r="E140" s="43"/>
      <c r="F140" s="75"/>
      <c r="G140" s="78" t="s">
        <v>397</v>
      </c>
      <c r="H140" s="93" t="s">
        <v>1172</v>
      </c>
      <c r="I140" s="79"/>
      <c r="J140" s="10"/>
      <c r="K140" s="541"/>
      <c r="L140" s="21" t="s">
        <v>16</v>
      </c>
      <c r="M140" s="21"/>
      <c r="N140" s="821"/>
      <c r="O140" s="821"/>
      <c r="P140" s="20"/>
      <c r="Q140" s="21"/>
      <c r="R140" s="21"/>
      <c r="S140" s="20"/>
      <c r="T140" s="20"/>
      <c r="U140" s="66"/>
      <c r="V140" s="183"/>
      <c r="W140" s="540"/>
      <c r="X140" s="540"/>
      <c r="Y140" s="540"/>
      <c r="Z140" s="20" t="s">
        <v>723</v>
      </c>
      <c r="AA140" s="20"/>
      <c r="AB140" s="20"/>
      <c r="AC140" s="20" t="s">
        <v>726</v>
      </c>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79">
        <v>1</v>
      </c>
      <c r="BF140" s="79">
        <v>2</v>
      </c>
      <c r="BG140" s="79">
        <v>2</v>
      </c>
      <c r="BH140" s="79">
        <v>2</v>
      </c>
      <c r="BI140" s="79">
        <v>1</v>
      </c>
      <c r="BJ140" s="79">
        <v>2</v>
      </c>
      <c r="BK140" s="79">
        <v>2</v>
      </c>
      <c r="BL140" s="79">
        <v>2</v>
      </c>
      <c r="BM140" s="79">
        <v>2</v>
      </c>
      <c r="BN140" s="79">
        <v>1</v>
      </c>
      <c r="BO140" s="79">
        <v>1</v>
      </c>
      <c r="BP140" s="79">
        <v>2</v>
      </c>
      <c r="BQ140" s="79">
        <v>2</v>
      </c>
      <c r="BR140" s="79">
        <v>2</v>
      </c>
      <c r="BS140" s="79">
        <v>2</v>
      </c>
      <c r="BT140" s="79">
        <v>2</v>
      </c>
      <c r="BU140" s="79">
        <v>2</v>
      </c>
      <c r="BV140" s="79"/>
      <c r="BW140" s="79"/>
      <c r="BX140" s="79"/>
      <c r="BY140" s="79">
        <v>2</v>
      </c>
      <c r="BZ140" s="821">
        <f>COUNTIF($BE140:$BY140,2)</f>
        <v>14</v>
      </c>
      <c r="CA140" s="512">
        <f>BZ140/COUNTA($BE140:$BY140)</f>
        <v>0.77777777777777779</v>
      </c>
      <c r="CB140" s="821">
        <f>COUNTIF($BE140:$BY140,1)</f>
        <v>4</v>
      </c>
      <c r="CC140" s="512">
        <f>CB140/COUNTA($BE140:$BY140)</f>
        <v>0.22222222222222221</v>
      </c>
      <c r="CD140" s="821">
        <f>COUNTIF($BE140:$BY140,0)</f>
        <v>0</v>
      </c>
      <c r="CE140" s="81">
        <f>CD140/COUNTA($BE140:$BY140)</f>
        <v>0</v>
      </c>
      <c r="CF140" s="821">
        <f>(((BZ140*2)+(CB140*1)+(CD140*0)))/COUNTA($BE140:$BY140)</f>
        <v>1.7777777777777777</v>
      </c>
      <c r="CG140" s="822" t="str">
        <f t="shared" ref="CG140:CG142" si="25">IF(CF140&gt;=1.6,"Đạt mục tiêu",IF(CF140&gt;=1,"Cần cố gắng","Chưa đạt"))</f>
        <v>Đạt mục tiêu</v>
      </c>
      <c r="CH140" s="2"/>
    </row>
    <row r="141" spans="1:90" s="2" customFormat="1" ht="409.5" hidden="1">
      <c r="A141" s="19">
        <v>119</v>
      </c>
      <c r="B141" s="451">
        <v>119</v>
      </c>
      <c r="C141" s="390" t="s">
        <v>341</v>
      </c>
      <c r="D141" s="75" t="s">
        <v>15</v>
      </c>
      <c r="E141" s="390" t="s">
        <v>131</v>
      </c>
      <c r="F141" s="75" t="s">
        <v>17</v>
      </c>
      <c r="G141" s="78" t="s">
        <v>397</v>
      </c>
      <c r="H141" s="125" t="s">
        <v>1173</v>
      </c>
      <c r="I141" s="79" t="s">
        <v>275</v>
      </c>
      <c r="J141" s="10" t="s">
        <v>25</v>
      </c>
      <c r="K141" s="20"/>
      <c r="L141" s="21" t="s">
        <v>16</v>
      </c>
      <c r="M141" s="21"/>
      <c r="N141" s="821"/>
      <c r="O141" s="821"/>
      <c r="P141" s="20"/>
      <c r="Q141" s="21"/>
      <c r="R141" s="21"/>
      <c r="S141" s="20"/>
      <c r="T141" s="20"/>
      <c r="U141" s="66">
        <f t="shared" si="20"/>
        <v>1</v>
      </c>
      <c r="V141" s="20"/>
      <c r="W141" s="20"/>
      <c r="X141" s="20"/>
      <c r="Y141" s="20"/>
      <c r="Z141" s="20" t="s">
        <v>723</v>
      </c>
      <c r="AA141" s="20" t="s">
        <v>727</v>
      </c>
      <c r="AB141" s="20" t="s">
        <v>726</v>
      </c>
      <c r="AC141" s="20" t="s">
        <v>724</v>
      </c>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79">
        <v>2</v>
      </c>
      <c r="BF141" s="79">
        <v>2</v>
      </c>
      <c r="BG141" s="79">
        <v>2</v>
      </c>
      <c r="BH141" s="79">
        <v>1</v>
      </c>
      <c r="BI141" s="79">
        <v>1</v>
      </c>
      <c r="BJ141" s="79">
        <v>2</v>
      </c>
      <c r="BK141" s="79">
        <v>2</v>
      </c>
      <c r="BL141" s="79">
        <v>2</v>
      </c>
      <c r="BM141" s="79">
        <v>2</v>
      </c>
      <c r="BN141" s="79">
        <v>2</v>
      </c>
      <c r="BO141" s="79">
        <v>2</v>
      </c>
      <c r="BP141" s="79">
        <v>2</v>
      </c>
      <c r="BQ141" s="79">
        <v>2</v>
      </c>
      <c r="BR141" s="79">
        <v>1</v>
      </c>
      <c r="BS141" s="79">
        <v>2</v>
      </c>
      <c r="BT141" s="79">
        <v>2</v>
      </c>
      <c r="BU141" s="79">
        <v>2</v>
      </c>
      <c r="BV141" s="79"/>
      <c r="BW141" s="79"/>
      <c r="BX141" s="79"/>
      <c r="BY141" s="79">
        <v>2</v>
      </c>
      <c r="BZ141" s="821">
        <f>COUNTIF($BE141:$BY141,2)</f>
        <v>15</v>
      </c>
      <c r="CA141" s="512">
        <f>BZ141/COUNTA($BE141:$BY141)</f>
        <v>0.83333333333333337</v>
      </c>
      <c r="CB141" s="821">
        <f>COUNTIF($BE141:$BY141,1)</f>
        <v>3</v>
      </c>
      <c r="CC141" s="512">
        <f>CB141/COUNTA($BE141:$BY141)</f>
        <v>0.16666666666666666</v>
      </c>
      <c r="CD141" s="821">
        <f>COUNTIF($BE141:$BY141,0)</f>
        <v>0</v>
      </c>
      <c r="CE141" s="81">
        <f>CD141/COUNTA($BE141:$BY141)</f>
        <v>0</v>
      </c>
      <c r="CF141" s="821">
        <f>(((BZ141*2)+(CB141*1)+(CD141*0)))/COUNTA($BE141:$BY141)</f>
        <v>1.8333333333333333</v>
      </c>
      <c r="CG141" s="822" t="str">
        <f t="shared" si="25"/>
        <v>Đạt mục tiêu</v>
      </c>
    </row>
    <row r="142" spans="1:90" s="3" customFormat="1" ht="409.5" hidden="1">
      <c r="A142" s="19">
        <v>120</v>
      </c>
      <c r="B142" s="451">
        <v>120</v>
      </c>
      <c r="C142" s="390" t="s">
        <v>341</v>
      </c>
      <c r="D142" s="75" t="s">
        <v>15</v>
      </c>
      <c r="E142" s="390" t="s">
        <v>131</v>
      </c>
      <c r="F142" s="75" t="s">
        <v>17</v>
      </c>
      <c r="G142" s="78" t="s">
        <v>398</v>
      </c>
      <c r="H142" s="520" t="s">
        <v>982</v>
      </c>
      <c r="I142" s="805" t="s">
        <v>275</v>
      </c>
      <c r="J142" s="799" t="s">
        <v>25</v>
      </c>
      <c r="K142" s="805"/>
      <c r="L142" s="805"/>
      <c r="M142" s="774" t="s">
        <v>16</v>
      </c>
      <c r="N142" s="774"/>
      <c r="O142" s="774"/>
      <c r="P142" s="805"/>
      <c r="Q142" s="774"/>
      <c r="R142" s="774"/>
      <c r="S142" s="805"/>
      <c r="T142" s="805"/>
      <c r="U142" s="493">
        <f t="shared" si="20"/>
        <v>1</v>
      </c>
      <c r="V142" s="805"/>
      <c r="W142" s="805"/>
      <c r="X142" s="805"/>
      <c r="Y142" s="805"/>
      <c r="Z142" s="805"/>
      <c r="AA142" s="805"/>
      <c r="AB142" s="805"/>
      <c r="AC142" s="805"/>
      <c r="AD142" s="805" t="s">
        <v>724</v>
      </c>
      <c r="AE142" s="805" t="s">
        <v>726</v>
      </c>
      <c r="AF142" s="805" t="s">
        <v>723</v>
      </c>
      <c r="AG142" s="805" t="s">
        <v>724</v>
      </c>
      <c r="AH142" s="805"/>
      <c r="AI142" s="805"/>
      <c r="AJ142" s="805"/>
      <c r="AK142" s="805"/>
      <c r="AL142" s="805"/>
      <c r="AM142" s="805"/>
      <c r="AN142" s="805"/>
      <c r="AO142" s="805"/>
      <c r="AP142" s="805"/>
      <c r="AQ142" s="805"/>
      <c r="AR142" s="805"/>
      <c r="AS142" s="805"/>
      <c r="AT142" s="805"/>
      <c r="AU142" s="805"/>
      <c r="AV142" s="805"/>
      <c r="AW142" s="805"/>
      <c r="AX142" s="805"/>
      <c r="AY142" s="805"/>
      <c r="AZ142" s="805"/>
      <c r="BA142" s="805"/>
      <c r="BB142" s="805"/>
      <c r="BC142" s="805"/>
      <c r="BD142" s="805"/>
      <c r="BE142" s="805">
        <v>2</v>
      </c>
      <c r="BF142" s="805">
        <v>1</v>
      </c>
      <c r="BG142" s="805">
        <v>2</v>
      </c>
      <c r="BH142" s="805">
        <v>2</v>
      </c>
      <c r="BI142" s="805">
        <v>2</v>
      </c>
      <c r="BJ142" s="805">
        <v>2</v>
      </c>
      <c r="BK142" s="805">
        <v>2</v>
      </c>
      <c r="BL142" s="805">
        <v>2</v>
      </c>
      <c r="BM142" s="805">
        <v>2</v>
      </c>
      <c r="BN142" s="805">
        <v>2</v>
      </c>
      <c r="BO142" s="805">
        <v>2</v>
      </c>
      <c r="BP142" s="805">
        <v>2</v>
      </c>
      <c r="BQ142" s="805">
        <v>1</v>
      </c>
      <c r="BR142" s="805">
        <v>2</v>
      </c>
      <c r="BS142" s="805">
        <v>1</v>
      </c>
      <c r="BT142" s="805">
        <v>2</v>
      </c>
      <c r="BU142" s="805">
        <v>2</v>
      </c>
      <c r="BV142" s="805"/>
      <c r="BW142" s="805"/>
      <c r="BX142" s="805"/>
      <c r="BY142" s="805">
        <v>2</v>
      </c>
      <c r="BZ142" s="533">
        <f>COUNTIF($BE142:$BY142,2)</f>
        <v>15</v>
      </c>
      <c r="CA142" s="534">
        <f>BZ142/COUNTA($BE142:$BY142)</f>
        <v>0.83333333333333337</v>
      </c>
      <c r="CB142" s="533">
        <f>COUNTIF($BE142:$BY142,1)</f>
        <v>3</v>
      </c>
      <c r="CC142" s="534">
        <f>CB142/COUNTA($BE142:$BY142)</f>
        <v>0.16666666666666666</v>
      </c>
      <c r="CD142" s="533">
        <f>COUNTIF($BE142:$BY142,0)</f>
        <v>0</v>
      </c>
      <c r="CE142" s="535">
        <f>CD142/COUNTA($BE142:$BY142)</f>
        <v>0</v>
      </c>
      <c r="CF142" s="533">
        <f>(((BZ142*2)+(CB142*1)+(CD142*0)))/COUNTA($BE142:$BY142)</f>
        <v>1.8333333333333333</v>
      </c>
      <c r="CG142" s="781" t="str">
        <f t="shared" si="25"/>
        <v>Đạt mục tiêu</v>
      </c>
    </row>
    <row r="143" spans="1:90" s="776" customFormat="1" ht="409.5" hidden="1">
      <c r="A143" s="783">
        <v>121</v>
      </c>
      <c r="B143" s="451">
        <v>121</v>
      </c>
      <c r="C143" s="390" t="s">
        <v>341</v>
      </c>
      <c r="D143" s="75" t="s">
        <v>15</v>
      </c>
      <c r="E143" s="390" t="s">
        <v>131</v>
      </c>
      <c r="F143" s="75" t="s">
        <v>17</v>
      </c>
      <c r="G143" s="78" t="s">
        <v>399</v>
      </c>
      <c r="H143" s="518" t="s">
        <v>1174</v>
      </c>
      <c r="I143" s="79" t="s">
        <v>275</v>
      </c>
      <c r="J143" s="10" t="s">
        <v>25</v>
      </c>
      <c r="K143" s="20"/>
      <c r="L143" s="20"/>
      <c r="M143" s="21"/>
      <c r="N143" s="783" t="s">
        <v>16</v>
      </c>
      <c r="O143" s="821"/>
      <c r="P143" s="20"/>
      <c r="Q143" s="21"/>
      <c r="R143" s="21"/>
      <c r="S143" s="20"/>
      <c r="T143" s="20"/>
      <c r="U143" s="66">
        <f t="shared" si="20"/>
        <v>1</v>
      </c>
      <c r="V143" s="20"/>
      <c r="W143" s="20"/>
      <c r="X143" s="20"/>
      <c r="Y143" s="20"/>
      <c r="Z143" s="20"/>
      <c r="AA143" s="20"/>
      <c r="AB143" s="20"/>
      <c r="AC143" s="20"/>
      <c r="AD143" s="20"/>
      <c r="AE143" s="20"/>
      <c r="AF143" s="20"/>
      <c r="AG143" s="20"/>
      <c r="AH143" s="783" t="s">
        <v>723</v>
      </c>
      <c r="AI143" s="783" t="s">
        <v>724</v>
      </c>
      <c r="AJ143" s="783" t="s">
        <v>726</v>
      </c>
      <c r="AK143" s="783" t="s">
        <v>724</v>
      </c>
      <c r="AL143" s="783" t="s">
        <v>726</v>
      </c>
      <c r="AM143" s="20"/>
      <c r="AN143" s="20"/>
      <c r="AO143" s="20"/>
      <c r="AP143" s="20"/>
      <c r="AQ143" s="20"/>
      <c r="AR143" s="20"/>
      <c r="AS143" s="20"/>
      <c r="AT143" s="20"/>
      <c r="AU143" s="20"/>
      <c r="AV143" s="20"/>
      <c r="AW143" s="20"/>
      <c r="AX143" s="20"/>
      <c r="AY143" s="20"/>
      <c r="AZ143" s="20"/>
      <c r="BA143" s="20"/>
      <c r="BB143" s="20"/>
      <c r="BC143" s="20"/>
      <c r="BD143" s="20"/>
      <c r="BE143" s="20">
        <v>2</v>
      </c>
      <c r="BF143" s="20">
        <v>2</v>
      </c>
      <c r="BG143" s="20">
        <v>2</v>
      </c>
      <c r="BH143" s="20">
        <v>2</v>
      </c>
      <c r="BI143" s="20">
        <v>2</v>
      </c>
      <c r="BJ143" s="20">
        <v>1</v>
      </c>
      <c r="BK143" s="20">
        <v>2</v>
      </c>
      <c r="BL143" s="20">
        <v>2</v>
      </c>
      <c r="BM143" s="20">
        <v>2</v>
      </c>
      <c r="BN143" s="20">
        <v>1</v>
      </c>
      <c r="BO143" s="20">
        <v>2</v>
      </c>
      <c r="BP143" s="20">
        <v>2</v>
      </c>
      <c r="BQ143" s="20">
        <v>2</v>
      </c>
      <c r="BR143" s="20">
        <v>2</v>
      </c>
      <c r="BS143" s="20">
        <v>2</v>
      </c>
      <c r="BT143" s="20">
        <v>1</v>
      </c>
      <c r="BU143" s="20">
        <v>2</v>
      </c>
      <c r="BV143" s="20"/>
      <c r="BW143" s="20"/>
      <c r="BX143" s="20"/>
      <c r="BY143" s="20">
        <v>2</v>
      </c>
      <c r="BZ143" s="21">
        <f>COUNTIF($BE143:$BY143,2)</f>
        <v>15</v>
      </c>
      <c r="CA143" s="22">
        <f>BZ143/COUNTA($BE143:$BY143)</f>
        <v>0.83333333333333337</v>
      </c>
      <c r="CB143" s="21">
        <f>COUNTIF($BE143:$BY143,1)</f>
        <v>3</v>
      </c>
      <c r="CC143" s="22">
        <f>CB143/COUNTA($BE143:$BY143)</f>
        <v>0.16666666666666666</v>
      </c>
      <c r="CD143" s="21">
        <f>COUNTIF($BE143:$BY143,0)</f>
        <v>0</v>
      </c>
      <c r="CE143" s="22">
        <f>CD143/COUNTA($BE143:$BY143)</f>
        <v>0</v>
      </c>
      <c r="CF143" s="21">
        <f>(((BZ143*2)+(CB143*1)+(CD143*0)))/COUNTA($BE143:$BY143)</f>
        <v>1.8333333333333333</v>
      </c>
      <c r="CG143" s="427" t="str">
        <f>IF(CF143&gt;=1.6,"Đạt mục tiêu",IF(CF143&gt;=1,"Cần cố gắng","Chưa đạt"))</f>
        <v>Đạt mục tiêu</v>
      </c>
    </row>
    <row r="144" spans="1:90" s="2" customFormat="1" ht="409.5" hidden="1">
      <c r="A144" s="19">
        <v>122</v>
      </c>
      <c r="B144" s="451">
        <v>122</v>
      </c>
      <c r="C144" s="390" t="s">
        <v>341</v>
      </c>
      <c r="D144" s="75" t="s">
        <v>15</v>
      </c>
      <c r="E144" s="390" t="s">
        <v>131</v>
      </c>
      <c r="F144" s="75" t="s">
        <v>17</v>
      </c>
      <c r="G144" s="78" t="s">
        <v>1404</v>
      </c>
      <c r="H144" s="93" t="s">
        <v>735</v>
      </c>
      <c r="I144" s="79" t="s">
        <v>275</v>
      </c>
      <c r="J144" s="10" t="s">
        <v>25</v>
      </c>
      <c r="K144" s="20"/>
      <c r="L144" s="20"/>
      <c r="M144" s="21"/>
      <c r="N144" s="821"/>
      <c r="O144" s="821"/>
      <c r="P144" s="21" t="s">
        <v>16</v>
      </c>
      <c r="Q144" s="21"/>
      <c r="R144" s="21"/>
      <c r="S144" s="20"/>
      <c r="T144" s="20"/>
      <c r="U144" s="66">
        <f t="shared" si="20"/>
        <v>1</v>
      </c>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t="s">
        <v>723</v>
      </c>
      <c r="AR144" s="20" t="s">
        <v>726</v>
      </c>
      <c r="AS144" s="20" t="s">
        <v>724</v>
      </c>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0"/>
      <c r="BW144" s="20"/>
      <c r="BX144" s="20"/>
      <c r="BY144" s="20"/>
      <c r="BZ144" s="21"/>
      <c r="CA144" s="22"/>
      <c r="CB144" s="21"/>
      <c r="CC144" s="22"/>
      <c r="CD144" s="21"/>
      <c r="CE144" s="22"/>
      <c r="CF144" s="21"/>
      <c r="CG144" s="21"/>
    </row>
    <row r="145" spans="1:90" s="173" customFormat="1" ht="214.5" hidden="1" customHeight="1">
      <c r="A145" s="171"/>
      <c r="B145" s="451"/>
      <c r="C145" s="402" t="s">
        <v>341</v>
      </c>
      <c r="D145" s="390" t="s">
        <v>341</v>
      </c>
      <c r="E145" s="402" t="s">
        <v>341</v>
      </c>
      <c r="F145" s="390" t="s">
        <v>341</v>
      </c>
      <c r="G145" s="402" t="s">
        <v>341</v>
      </c>
      <c r="H145" s="539" t="s">
        <v>1417</v>
      </c>
      <c r="I145" s="79"/>
      <c r="J145" s="10"/>
      <c r="K145" s="20"/>
      <c r="L145" s="20"/>
      <c r="M145" s="21"/>
      <c r="N145" s="821"/>
      <c r="O145" s="821"/>
      <c r="P145" s="21"/>
      <c r="Q145" s="21"/>
      <c r="R145" s="541" t="s">
        <v>16</v>
      </c>
      <c r="S145" s="20"/>
      <c r="T145" s="20"/>
      <c r="U145" s="66"/>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540" t="s">
        <v>726</v>
      </c>
      <c r="AY145" s="540" t="s">
        <v>724</v>
      </c>
      <c r="AZ145" s="20"/>
      <c r="BA145" s="20"/>
      <c r="BB145" s="20"/>
      <c r="BC145" s="20"/>
      <c r="BD145" s="20"/>
      <c r="BE145" s="20"/>
      <c r="BF145" s="20"/>
      <c r="BG145" s="20"/>
      <c r="BH145" s="20"/>
      <c r="BI145" s="20"/>
      <c r="BJ145" s="20"/>
      <c r="BK145" s="20"/>
      <c r="BL145" s="20"/>
      <c r="BM145" s="20"/>
      <c r="BN145" s="20"/>
      <c r="BO145" s="20"/>
      <c r="BP145" s="20"/>
      <c r="BQ145" s="20"/>
      <c r="BR145" s="20"/>
      <c r="BS145" s="20"/>
      <c r="BT145" s="20"/>
      <c r="BU145" s="20"/>
      <c r="BV145" s="20"/>
      <c r="BW145" s="20"/>
      <c r="BX145" s="20"/>
      <c r="BY145" s="20"/>
      <c r="BZ145" s="21"/>
      <c r="CA145" s="22"/>
      <c r="CB145" s="21"/>
      <c r="CC145" s="22"/>
      <c r="CD145" s="21"/>
      <c r="CE145" s="22"/>
      <c r="CF145" s="21"/>
      <c r="CG145" s="21"/>
      <c r="CH145" s="2"/>
      <c r="CI145" s="2"/>
      <c r="CJ145" s="2"/>
      <c r="CK145" s="2"/>
      <c r="CL145" s="2"/>
    </row>
    <row r="146" spans="1:90" s="2" customFormat="1" ht="409.5" hidden="1">
      <c r="A146" s="19">
        <v>123</v>
      </c>
      <c r="B146" s="451">
        <v>123</v>
      </c>
      <c r="C146" s="390" t="s">
        <v>341</v>
      </c>
      <c r="D146" s="75" t="s">
        <v>15</v>
      </c>
      <c r="E146" s="390" t="s">
        <v>131</v>
      </c>
      <c r="F146" s="75" t="s">
        <v>17</v>
      </c>
      <c r="G146" s="78" t="s">
        <v>400</v>
      </c>
      <c r="H146" s="125" t="s">
        <v>999</v>
      </c>
      <c r="I146" s="79" t="s">
        <v>275</v>
      </c>
      <c r="J146" s="10" t="s">
        <v>25</v>
      </c>
      <c r="K146" s="20"/>
      <c r="L146" s="20"/>
      <c r="M146" s="21"/>
      <c r="N146" s="821"/>
      <c r="O146" s="821" t="s">
        <v>16</v>
      </c>
      <c r="P146" s="20"/>
      <c r="Q146" s="21"/>
      <c r="R146" s="21"/>
      <c r="S146" s="20"/>
      <c r="T146" s="20"/>
      <c r="U146" s="66">
        <f t="shared" si="20"/>
        <v>1</v>
      </c>
      <c r="V146" s="20"/>
      <c r="W146" s="20"/>
      <c r="X146" s="20"/>
      <c r="Y146" s="20"/>
      <c r="Z146" s="20"/>
      <c r="AA146" s="20"/>
      <c r="AB146" s="20"/>
      <c r="AC146" s="20"/>
      <c r="AD146" s="20"/>
      <c r="AE146" s="20"/>
      <c r="AF146" s="20"/>
      <c r="AG146" s="20"/>
      <c r="AH146" s="20"/>
      <c r="AI146" s="20"/>
      <c r="AJ146" s="20"/>
      <c r="AK146" s="20"/>
      <c r="AL146" s="20"/>
      <c r="AM146" s="20" t="s">
        <v>723</v>
      </c>
      <c r="AN146" s="20" t="s">
        <v>726</v>
      </c>
      <c r="AO146" s="20" t="s">
        <v>724</v>
      </c>
      <c r="AP146" s="20" t="s">
        <v>723</v>
      </c>
      <c r="AQ146" s="20"/>
      <c r="AR146" s="20"/>
      <c r="AS146" s="20"/>
      <c r="AT146" s="20"/>
      <c r="AU146" s="20"/>
      <c r="AV146" s="20"/>
      <c r="AW146" s="20"/>
      <c r="AX146" s="20"/>
      <c r="AY146" s="20"/>
      <c r="AZ146" s="20"/>
      <c r="BA146" s="20"/>
      <c r="BB146" s="20"/>
      <c r="BC146" s="20"/>
      <c r="BD146" s="20"/>
      <c r="BE146" s="79">
        <v>1</v>
      </c>
      <c r="BF146" s="79">
        <v>2</v>
      </c>
      <c r="BG146" s="79">
        <v>2</v>
      </c>
      <c r="BH146" s="79">
        <v>1</v>
      </c>
      <c r="BI146" s="79">
        <v>1</v>
      </c>
      <c r="BJ146" s="79">
        <v>2</v>
      </c>
      <c r="BK146" s="79">
        <v>2</v>
      </c>
      <c r="BL146" s="79">
        <v>2</v>
      </c>
      <c r="BM146" s="79">
        <v>2</v>
      </c>
      <c r="BN146" s="79">
        <v>2</v>
      </c>
      <c r="BO146" s="79">
        <v>1</v>
      </c>
      <c r="BP146" s="79">
        <v>2</v>
      </c>
      <c r="BQ146" s="79">
        <v>2</v>
      </c>
      <c r="BR146" s="79">
        <v>2</v>
      </c>
      <c r="BS146" s="79">
        <v>2</v>
      </c>
      <c r="BT146" s="79">
        <v>2</v>
      </c>
      <c r="BU146" s="79">
        <v>2</v>
      </c>
      <c r="BV146" s="79"/>
      <c r="BW146" s="79"/>
      <c r="BX146" s="79"/>
      <c r="BY146" s="79">
        <v>2</v>
      </c>
      <c r="BZ146" s="21">
        <f>COUNTIF($BE146:$BY146,2)</f>
        <v>14</v>
      </c>
      <c r="CA146" s="22">
        <f>BZ146/COUNTA($BE146:$BY146)</f>
        <v>0.77777777777777779</v>
      </c>
      <c r="CB146" s="21">
        <f>COUNTIF($BE146:$BY146,1)</f>
        <v>4</v>
      </c>
      <c r="CC146" s="22">
        <f>CB146/COUNTA($BE146:$BY146)</f>
        <v>0.22222222222222221</v>
      </c>
      <c r="CD146" s="21">
        <f>COUNTIF($BE146:$BY146,0)</f>
        <v>0</v>
      </c>
      <c r="CE146" s="22">
        <f>CD146/COUNTA($BE146:$BY146)</f>
        <v>0</v>
      </c>
      <c r="CF146" s="21">
        <f>(((BZ146*2)+(CB146*1)+(CD146*0)))/COUNTA($BE146:$BY146)</f>
        <v>1.7777777777777777</v>
      </c>
      <c r="CG146" s="427" t="str">
        <f>IF(CF146&gt;=1.6,"Đạt mục tiêu",IF(CF146&gt;=1,"Cần cố gắng","Chưa đạt"))</f>
        <v>Đạt mục tiêu</v>
      </c>
    </row>
    <row r="147" spans="1:90" s="2" customFormat="1" ht="135.75" hidden="1" customHeight="1">
      <c r="A147" s="19">
        <v>124</v>
      </c>
      <c r="B147" s="451">
        <v>124</v>
      </c>
      <c r="C147" s="390" t="s">
        <v>341</v>
      </c>
      <c r="D147" s="75" t="s">
        <v>15</v>
      </c>
      <c r="E147" s="390" t="s">
        <v>131</v>
      </c>
      <c r="F147" s="75" t="s">
        <v>17</v>
      </c>
      <c r="G147" s="78" t="s">
        <v>395</v>
      </c>
      <c r="H147" s="125" t="s">
        <v>713</v>
      </c>
      <c r="I147" s="79" t="s">
        <v>275</v>
      </c>
      <c r="J147" s="10" t="s">
        <v>25</v>
      </c>
      <c r="K147" s="20"/>
      <c r="L147" s="20"/>
      <c r="M147" s="21"/>
      <c r="N147" s="821"/>
      <c r="O147" s="821"/>
      <c r="P147" s="20"/>
      <c r="Q147" s="21" t="s">
        <v>16</v>
      </c>
      <c r="R147" s="21"/>
      <c r="S147" s="20"/>
      <c r="T147" s="20"/>
      <c r="U147" s="66">
        <f t="shared" si="20"/>
        <v>1</v>
      </c>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t="s">
        <v>727</v>
      </c>
      <c r="AU147" s="20" t="s">
        <v>726</v>
      </c>
      <c r="AV147" s="20" t="s">
        <v>724</v>
      </c>
      <c r="AW147" s="20" t="s">
        <v>726</v>
      </c>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20"/>
      <c r="BT147" s="20"/>
      <c r="BU147" s="20"/>
      <c r="BV147" s="20"/>
      <c r="BW147" s="20"/>
      <c r="BX147" s="20"/>
      <c r="BY147" s="20"/>
      <c r="BZ147" s="21"/>
      <c r="CA147" s="22"/>
      <c r="CB147" s="21"/>
      <c r="CC147" s="22"/>
      <c r="CD147" s="21"/>
      <c r="CE147" s="22"/>
      <c r="CF147" s="21"/>
      <c r="CG147" s="21"/>
    </row>
    <row r="148" spans="1:90" s="173" customFormat="1" ht="192" customHeight="1">
      <c r="A148" s="171">
        <v>125</v>
      </c>
      <c r="B148" s="451">
        <v>125</v>
      </c>
      <c r="C148" s="402" t="s">
        <v>341</v>
      </c>
      <c r="D148" s="75" t="s">
        <v>15</v>
      </c>
      <c r="E148" s="402" t="s">
        <v>131</v>
      </c>
      <c r="F148" s="75" t="s">
        <v>17</v>
      </c>
      <c r="G148" s="78" t="s">
        <v>401</v>
      </c>
      <c r="H148" s="539" t="s">
        <v>1424</v>
      </c>
      <c r="I148" s="79" t="s">
        <v>275</v>
      </c>
      <c r="J148" s="10" t="s">
        <v>25</v>
      </c>
      <c r="K148" s="20"/>
      <c r="L148" s="20"/>
      <c r="M148" s="21"/>
      <c r="N148" s="821"/>
      <c r="O148" s="821"/>
      <c r="P148" s="20"/>
      <c r="Q148" s="21"/>
      <c r="R148" s="21"/>
      <c r="S148" s="540" t="s">
        <v>16</v>
      </c>
      <c r="T148" s="20"/>
      <c r="U148" s="66">
        <f t="shared" si="20"/>
        <v>1</v>
      </c>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540" t="s">
        <v>723</v>
      </c>
      <c r="BA148" s="540" t="s">
        <v>724</v>
      </c>
      <c r="BB148" s="540" t="s">
        <v>723</v>
      </c>
      <c r="BC148" s="20"/>
      <c r="BD148" s="20"/>
      <c r="BE148" s="20"/>
      <c r="BF148" s="20"/>
      <c r="BG148" s="20"/>
      <c r="BH148" s="20"/>
      <c r="BI148" s="20"/>
      <c r="BJ148" s="20"/>
      <c r="BK148" s="20"/>
      <c r="BL148" s="20"/>
      <c r="BM148" s="20"/>
      <c r="BN148" s="20"/>
      <c r="BO148" s="20"/>
      <c r="BP148" s="20"/>
      <c r="BQ148" s="20"/>
      <c r="BR148" s="20"/>
      <c r="BS148" s="20"/>
      <c r="BT148" s="20"/>
      <c r="BU148" s="20"/>
      <c r="BV148" s="20"/>
      <c r="BW148" s="20"/>
      <c r="BX148" s="20"/>
      <c r="BY148" s="20"/>
      <c r="BZ148" s="21"/>
      <c r="CA148" s="22"/>
      <c r="CB148" s="21"/>
      <c r="CC148" s="22"/>
      <c r="CD148" s="21"/>
      <c r="CE148" s="22"/>
      <c r="CF148" s="21"/>
      <c r="CG148" s="21"/>
    </row>
    <row r="149" spans="1:90" s="3" customFormat="1" ht="409.5" hidden="1">
      <c r="A149" s="19">
        <v>126</v>
      </c>
      <c r="B149" s="451">
        <v>126</v>
      </c>
      <c r="C149" s="78" t="s">
        <v>412</v>
      </c>
      <c r="D149" s="77" t="s">
        <v>14</v>
      </c>
      <c r="E149" s="78" t="s">
        <v>413</v>
      </c>
      <c r="F149" s="77" t="s">
        <v>17</v>
      </c>
      <c r="G149" s="78" t="s">
        <v>414</v>
      </c>
      <c r="H149" s="518" t="s">
        <v>417</v>
      </c>
      <c r="I149" s="805" t="s">
        <v>275</v>
      </c>
      <c r="J149" s="799" t="s">
        <v>25</v>
      </c>
      <c r="K149" s="805"/>
      <c r="L149" s="805"/>
      <c r="M149" s="783" t="s">
        <v>16</v>
      </c>
      <c r="N149" s="774"/>
      <c r="O149" s="774"/>
      <c r="P149" s="805"/>
      <c r="Q149" s="774"/>
      <c r="R149" s="774"/>
      <c r="S149" s="805"/>
      <c r="T149" s="805"/>
      <c r="U149" s="493">
        <f t="shared" si="20"/>
        <v>1</v>
      </c>
      <c r="V149" s="805"/>
      <c r="W149" s="805"/>
      <c r="X149" s="805"/>
      <c r="Y149" s="805"/>
      <c r="Z149" s="805"/>
      <c r="AA149" s="805"/>
      <c r="AB149" s="805"/>
      <c r="AC149" s="805"/>
      <c r="AD149" s="805" t="s">
        <v>723</v>
      </c>
      <c r="AE149" s="805" t="s">
        <v>724</v>
      </c>
      <c r="AF149" s="805" t="s">
        <v>727</v>
      </c>
      <c r="AG149" s="805" t="s">
        <v>724</v>
      </c>
      <c r="AH149" s="805"/>
      <c r="AI149" s="805"/>
      <c r="AJ149" s="805"/>
      <c r="AK149" s="805"/>
      <c r="AL149" s="805"/>
      <c r="AM149" s="805"/>
      <c r="AN149" s="805"/>
      <c r="AO149" s="805"/>
      <c r="AP149" s="805"/>
      <c r="AQ149" s="805"/>
      <c r="AR149" s="805"/>
      <c r="AS149" s="805"/>
      <c r="AT149" s="805"/>
      <c r="AU149" s="805"/>
      <c r="AV149" s="805"/>
      <c r="AW149" s="805"/>
      <c r="AX149" s="805"/>
      <c r="AY149" s="805"/>
      <c r="AZ149" s="805"/>
      <c r="BA149" s="805"/>
      <c r="BB149" s="805"/>
      <c r="BC149" s="805"/>
      <c r="BD149" s="805"/>
      <c r="BE149" s="805">
        <v>1</v>
      </c>
      <c r="BF149" s="805">
        <v>2</v>
      </c>
      <c r="BG149" s="805">
        <v>2</v>
      </c>
      <c r="BH149" s="805">
        <v>2</v>
      </c>
      <c r="BI149" s="805">
        <v>2</v>
      </c>
      <c r="BJ149" s="805">
        <v>2</v>
      </c>
      <c r="BK149" s="805">
        <v>2</v>
      </c>
      <c r="BL149" s="805">
        <v>2</v>
      </c>
      <c r="BM149" s="805">
        <v>2</v>
      </c>
      <c r="BN149" s="805">
        <v>2</v>
      </c>
      <c r="BO149" s="805">
        <v>2</v>
      </c>
      <c r="BP149" s="805">
        <v>2</v>
      </c>
      <c r="BQ149" s="805">
        <v>2</v>
      </c>
      <c r="BR149" s="805">
        <v>2</v>
      </c>
      <c r="BS149" s="805">
        <v>2</v>
      </c>
      <c r="BT149" s="805">
        <v>1</v>
      </c>
      <c r="BU149" s="805">
        <v>2</v>
      </c>
      <c r="BV149" s="805"/>
      <c r="BW149" s="805"/>
      <c r="BX149" s="805"/>
      <c r="BY149" s="805">
        <v>2</v>
      </c>
      <c r="BZ149" s="533">
        <f>COUNTIF($BE149:$BY149,2)</f>
        <v>16</v>
      </c>
      <c r="CA149" s="534">
        <f>BZ149/COUNTA($BE149:$BY149)</f>
        <v>0.88888888888888884</v>
      </c>
      <c r="CB149" s="533">
        <f>COUNTIF($BE149:$BY149,1)</f>
        <v>2</v>
      </c>
      <c r="CC149" s="534">
        <f>CB149/COUNTA($BE149:$BY149)</f>
        <v>0.1111111111111111</v>
      </c>
      <c r="CD149" s="533">
        <f>COUNTIF($BE149:$BY149,0)</f>
        <v>0</v>
      </c>
      <c r="CE149" s="535">
        <f>CD149/COUNTA($BE149:$BY149)</f>
        <v>0</v>
      </c>
      <c r="CF149" s="533">
        <f>(((BZ149*2)+(CB149*1)+(CD149*0)))/COUNTA($BE149:$BY149)</f>
        <v>1.8888888888888888</v>
      </c>
      <c r="CG149" s="781" t="str">
        <f t="shared" ref="CG149" si="26">IF(CF149&gt;=1.6,"Đạt mục tiêu",IF(CF149&gt;=1,"Cần cố gắng","Chưa đạt"))</f>
        <v>Đạt mục tiêu</v>
      </c>
    </row>
    <row r="150" spans="1:90" s="2" customFormat="1" ht="409.5" hidden="1">
      <c r="A150" s="19">
        <v>127</v>
      </c>
      <c r="B150" s="451">
        <v>127</v>
      </c>
      <c r="C150" s="78" t="s">
        <v>412</v>
      </c>
      <c r="D150" s="77" t="s">
        <v>14</v>
      </c>
      <c r="E150" s="78" t="s">
        <v>413</v>
      </c>
      <c r="F150" s="77" t="s">
        <v>17</v>
      </c>
      <c r="G150" s="78" t="s">
        <v>1403</v>
      </c>
      <c r="H150" s="125" t="s">
        <v>714</v>
      </c>
      <c r="I150" s="79" t="s">
        <v>275</v>
      </c>
      <c r="J150" s="10" t="s">
        <v>25</v>
      </c>
      <c r="K150" s="20"/>
      <c r="L150" s="20"/>
      <c r="M150" s="21"/>
      <c r="N150" s="821"/>
      <c r="O150" s="821"/>
      <c r="P150" s="20" t="s">
        <v>16</v>
      </c>
      <c r="Q150" s="21"/>
      <c r="R150" s="21"/>
      <c r="S150" s="20"/>
      <c r="T150" s="20"/>
      <c r="U150" s="66">
        <f t="shared" si="20"/>
        <v>1</v>
      </c>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t="s">
        <v>725</v>
      </c>
      <c r="AR150" s="20" t="s">
        <v>723</v>
      </c>
      <c r="AS150" s="20" t="s">
        <v>723</v>
      </c>
      <c r="AT150" s="20"/>
      <c r="AU150" s="20"/>
      <c r="AV150" s="20"/>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20"/>
      <c r="BV150" s="20"/>
      <c r="BW150" s="20"/>
      <c r="BX150" s="20"/>
      <c r="BY150" s="20"/>
      <c r="BZ150" s="21"/>
      <c r="CA150" s="22"/>
      <c r="CB150" s="21"/>
      <c r="CC150" s="22"/>
      <c r="CD150" s="21"/>
      <c r="CE150" s="22"/>
      <c r="CF150" s="21"/>
      <c r="CG150" s="21"/>
    </row>
    <row r="151" spans="1:90" s="2" customFormat="1" ht="67.5" hidden="1" customHeight="1">
      <c r="A151" s="19">
        <v>128</v>
      </c>
      <c r="B151" s="451">
        <v>128</v>
      </c>
      <c r="C151" s="78" t="s">
        <v>412</v>
      </c>
      <c r="D151" s="77" t="s">
        <v>14</v>
      </c>
      <c r="E151" s="78" t="s">
        <v>413</v>
      </c>
      <c r="F151" s="77" t="s">
        <v>17</v>
      </c>
      <c r="G151" s="78" t="s">
        <v>416</v>
      </c>
      <c r="H151" s="125" t="s">
        <v>418</v>
      </c>
      <c r="I151" s="79" t="s">
        <v>275</v>
      </c>
      <c r="J151" s="10" t="s">
        <v>25</v>
      </c>
      <c r="K151" s="20"/>
      <c r="L151" s="20"/>
      <c r="M151" s="21"/>
      <c r="N151" s="821"/>
      <c r="O151" s="821"/>
      <c r="P151" s="20"/>
      <c r="Q151" s="47" t="s">
        <v>16</v>
      </c>
      <c r="R151" s="21"/>
      <c r="S151" s="20"/>
      <c r="T151" s="20"/>
      <c r="U151" s="66">
        <f t="shared" si="20"/>
        <v>1</v>
      </c>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t="s">
        <v>723</v>
      </c>
      <c r="AU151" s="20" t="s">
        <v>724</v>
      </c>
      <c r="AV151" s="20" t="s">
        <v>727</v>
      </c>
      <c r="AW151" s="20" t="s">
        <v>723</v>
      </c>
      <c r="AX151" s="20"/>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20"/>
      <c r="BV151" s="20"/>
      <c r="BW151" s="20"/>
      <c r="BX151" s="20"/>
      <c r="BY151" s="20"/>
      <c r="BZ151" s="21"/>
      <c r="CA151" s="22"/>
      <c r="CB151" s="21"/>
      <c r="CC151" s="22"/>
      <c r="CD151" s="21"/>
      <c r="CE151" s="22"/>
      <c r="CF151" s="21"/>
      <c r="CG151" s="21"/>
    </row>
    <row r="152" spans="1:90" hidden="1">
      <c r="A152" s="802">
        <v>129</v>
      </c>
      <c r="B152" s="451">
        <v>129</v>
      </c>
      <c r="C152" s="1447" t="s">
        <v>284</v>
      </c>
      <c r="D152" s="1368"/>
      <c r="E152" s="1449"/>
      <c r="F152" s="5" t="s">
        <v>316</v>
      </c>
      <c r="G152" s="176" t="s">
        <v>316</v>
      </c>
      <c r="H152" s="239" t="s">
        <v>316</v>
      </c>
      <c r="I152" s="5" t="s">
        <v>316</v>
      </c>
      <c r="J152" s="5" t="s">
        <v>316</v>
      </c>
      <c r="K152" s="506" t="s">
        <v>316</v>
      </c>
      <c r="L152" s="5" t="s">
        <v>316</v>
      </c>
      <c r="M152" s="5" t="s">
        <v>316</v>
      </c>
      <c r="N152" s="148" t="s">
        <v>316</v>
      </c>
      <c r="O152" s="5" t="s">
        <v>316</v>
      </c>
      <c r="P152" s="5" t="s">
        <v>316</v>
      </c>
      <c r="Q152" s="5" t="s">
        <v>316</v>
      </c>
      <c r="R152" s="5"/>
      <c r="S152" s="176" t="s">
        <v>316</v>
      </c>
      <c r="T152" s="5" t="s">
        <v>316</v>
      </c>
      <c r="U152" s="5" t="s">
        <v>316</v>
      </c>
      <c r="V152" s="176" t="s">
        <v>316</v>
      </c>
      <c r="W152" s="176" t="s">
        <v>316</v>
      </c>
      <c r="X152" s="176" t="s">
        <v>316</v>
      </c>
      <c r="Y152" s="176" t="s">
        <v>316</v>
      </c>
      <c r="Z152" s="5" t="s">
        <v>316</v>
      </c>
      <c r="AA152" s="5" t="s">
        <v>316</v>
      </c>
      <c r="AB152" s="5" t="s">
        <v>316</v>
      </c>
      <c r="AC152" s="5" t="s">
        <v>316</v>
      </c>
      <c r="AD152" s="5" t="s">
        <v>316</v>
      </c>
      <c r="AE152" s="5" t="s">
        <v>316</v>
      </c>
      <c r="AF152" s="5" t="s">
        <v>316</v>
      </c>
      <c r="AG152" s="5" t="s">
        <v>316</v>
      </c>
      <c r="AH152" s="148" t="s">
        <v>316</v>
      </c>
      <c r="AI152" s="148" t="s">
        <v>316</v>
      </c>
      <c r="AJ152" s="148" t="s">
        <v>316</v>
      </c>
      <c r="AK152" s="148" t="s">
        <v>316</v>
      </c>
      <c r="AL152" s="148" t="s">
        <v>316</v>
      </c>
      <c r="AM152" s="5" t="s">
        <v>316</v>
      </c>
      <c r="AN152" s="5" t="s">
        <v>316</v>
      </c>
      <c r="AO152" s="5" t="s">
        <v>316</v>
      </c>
      <c r="AP152" s="5" t="s">
        <v>316</v>
      </c>
      <c r="AQ152" s="5"/>
      <c r="AR152" s="5"/>
      <c r="AS152" s="5" t="s">
        <v>316</v>
      </c>
      <c r="AT152" s="5" t="s">
        <v>316</v>
      </c>
      <c r="AU152" s="5" t="s">
        <v>316</v>
      </c>
      <c r="AV152" s="5" t="s">
        <v>316</v>
      </c>
      <c r="AW152" s="5" t="s">
        <v>316</v>
      </c>
      <c r="AX152" s="5"/>
      <c r="AY152" s="5"/>
      <c r="AZ152" s="176" t="s">
        <v>316</v>
      </c>
      <c r="BA152" s="176"/>
      <c r="BB152" s="176"/>
      <c r="BC152" s="5"/>
      <c r="BD152" s="5" t="s">
        <v>316</v>
      </c>
      <c r="BE152" s="521" t="s">
        <v>316</v>
      </c>
      <c r="BF152" s="521" t="s">
        <v>316</v>
      </c>
      <c r="BG152" s="521" t="s">
        <v>316</v>
      </c>
      <c r="BH152" s="521" t="s">
        <v>316</v>
      </c>
      <c r="BI152" s="521" t="s">
        <v>316</v>
      </c>
      <c r="BJ152" s="521" t="s">
        <v>316</v>
      </c>
      <c r="BK152" s="521" t="s">
        <v>316</v>
      </c>
      <c r="BL152" s="521" t="s">
        <v>316</v>
      </c>
      <c r="BM152" s="521" t="s">
        <v>316</v>
      </c>
      <c r="BN152" s="521" t="s">
        <v>316</v>
      </c>
      <c r="BO152" s="521" t="s">
        <v>316</v>
      </c>
      <c r="BP152" s="521" t="s">
        <v>316</v>
      </c>
      <c r="BQ152" s="521" t="s">
        <v>316</v>
      </c>
      <c r="BR152" s="521" t="s">
        <v>316</v>
      </c>
      <c r="BS152" s="521" t="s">
        <v>316</v>
      </c>
      <c r="BT152" s="521" t="s">
        <v>316</v>
      </c>
      <c r="BU152" s="521" t="s">
        <v>316</v>
      </c>
      <c r="BV152" s="521"/>
      <c r="BW152" s="521"/>
      <c r="BX152" s="521"/>
      <c r="BY152" s="521" t="s">
        <v>316</v>
      </c>
      <c r="BZ152" s="521" t="s">
        <v>316</v>
      </c>
      <c r="CA152" s="522" t="s">
        <v>316</v>
      </c>
      <c r="CB152" s="521" t="s">
        <v>316</v>
      </c>
      <c r="CC152" s="522" t="s">
        <v>316</v>
      </c>
      <c r="CD152" s="521" t="s">
        <v>316</v>
      </c>
      <c r="CE152" s="521" t="s">
        <v>316</v>
      </c>
      <c r="CF152" s="521" t="s">
        <v>316</v>
      </c>
      <c r="CG152" s="522" t="s">
        <v>316</v>
      </c>
    </row>
    <row r="153" spans="1:90" s="2" customFormat="1" ht="47.25" hidden="1" customHeight="1">
      <c r="A153" s="19">
        <v>130</v>
      </c>
      <c r="B153" s="451">
        <v>130</v>
      </c>
      <c r="C153" s="390" t="s">
        <v>144</v>
      </c>
      <c r="D153" s="8" t="s">
        <v>14</v>
      </c>
      <c r="E153" s="390" t="s">
        <v>140</v>
      </c>
      <c r="F153" s="8" t="s">
        <v>17</v>
      </c>
      <c r="G153" s="20" t="s">
        <v>140</v>
      </c>
      <c r="H153" s="23" t="s">
        <v>283</v>
      </c>
      <c r="I153" s="20" t="s">
        <v>275</v>
      </c>
      <c r="J153" s="10" t="s">
        <v>25</v>
      </c>
      <c r="K153" s="20"/>
      <c r="L153" s="20"/>
      <c r="M153" s="20"/>
      <c r="N153" s="79"/>
      <c r="O153" s="79"/>
      <c r="P153" s="20"/>
      <c r="Q153" s="20" t="s">
        <v>16</v>
      </c>
      <c r="R153" s="20"/>
      <c r="S153" s="20"/>
      <c r="T153" s="20"/>
      <c r="U153" s="66">
        <f t="shared" si="20"/>
        <v>1</v>
      </c>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t="s">
        <v>723</v>
      </c>
      <c r="AU153" s="20" t="s">
        <v>723</v>
      </c>
      <c r="AV153" s="20" t="s">
        <v>723</v>
      </c>
      <c r="AW153" s="20" t="s">
        <v>727</v>
      </c>
      <c r="AX153" s="20"/>
      <c r="AY153" s="20"/>
      <c r="AZ153" s="20"/>
      <c r="BA153" s="20"/>
      <c r="BB153" s="20"/>
      <c r="BC153" s="20"/>
      <c r="BD153" s="20"/>
      <c r="BE153" s="20">
        <v>2</v>
      </c>
      <c r="BF153" s="20">
        <v>2</v>
      </c>
      <c r="BG153" s="20">
        <v>2</v>
      </c>
      <c r="BH153" s="20">
        <v>2</v>
      </c>
      <c r="BI153" s="20">
        <v>2</v>
      </c>
      <c r="BJ153" s="20">
        <v>2</v>
      </c>
      <c r="BK153" s="20">
        <v>1</v>
      </c>
      <c r="BL153" s="20">
        <v>2</v>
      </c>
      <c r="BM153" s="20">
        <v>2</v>
      </c>
      <c r="BN153" s="20">
        <v>2</v>
      </c>
      <c r="BO153" s="20">
        <v>2</v>
      </c>
      <c r="BP153" s="20">
        <v>2</v>
      </c>
      <c r="BQ153" s="20">
        <v>2</v>
      </c>
      <c r="BR153" s="20">
        <v>1</v>
      </c>
      <c r="BS153" s="20">
        <v>1</v>
      </c>
      <c r="BT153" s="20">
        <v>2</v>
      </c>
      <c r="BU153" s="20">
        <v>2</v>
      </c>
      <c r="BV153" s="20"/>
      <c r="BW153" s="20"/>
      <c r="BX153" s="20"/>
      <c r="BY153" s="20">
        <v>2</v>
      </c>
      <c r="BZ153" s="21">
        <f>COUNTIF($BE153:$BY153,2)</f>
        <v>15</v>
      </c>
      <c r="CA153" s="22">
        <f>BZ153/COUNTA($BE153:$BY153)</f>
        <v>0.83333333333333337</v>
      </c>
      <c r="CB153" s="21">
        <f>COUNTIF($BE153:$BY153,1)</f>
        <v>3</v>
      </c>
      <c r="CC153" s="22">
        <f>CB153/COUNTA($BE153:$BY153)</f>
        <v>0.16666666666666666</v>
      </c>
      <c r="CD153" s="21">
        <f>COUNTIF($BE153:$BY153,0)</f>
        <v>0</v>
      </c>
      <c r="CE153" s="22">
        <f>CD153/COUNTA($BE153:$BY153)</f>
        <v>0</v>
      </c>
      <c r="CF153" s="21">
        <f>(((BZ153*2)+(CB153*1)+(CD153*0)))/COUNTA($BE153:$BY153)</f>
        <v>1.8333333333333333</v>
      </c>
      <c r="CG153" s="21" t="str">
        <f>IF(CF153&gt;=1.6,"Đạt mục tiêu",IF(CF153&gt;=1,"Cần cố gắng","Chưa đạt"))</f>
        <v>Đạt mục tiêu</v>
      </c>
    </row>
    <row r="154" spans="1:90" s="173" customFormat="1" ht="84" customHeight="1">
      <c r="A154" s="171">
        <v>131</v>
      </c>
      <c r="B154" s="451">
        <v>131</v>
      </c>
      <c r="C154" s="186" t="s">
        <v>346</v>
      </c>
      <c r="D154" s="77" t="s">
        <v>17</v>
      </c>
      <c r="E154" s="186" t="s">
        <v>347</v>
      </c>
      <c r="F154" s="77" t="s">
        <v>17</v>
      </c>
      <c r="G154" s="78" t="s">
        <v>419</v>
      </c>
      <c r="H154" s="542" t="s">
        <v>420</v>
      </c>
      <c r="I154" s="20" t="s">
        <v>275</v>
      </c>
      <c r="J154" s="10" t="s">
        <v>25</v>
      </c>
      <c r="K154" s="20"/>
      <c r="L154" s="20"/>
      <c r="M154" s="20"/>
      <c r="N154" s="79"/>
      <c r="O154" s="79"/>
      <c r="P154" s="20"/>
      <c r="Q154" s="20"/>
      <c r="R154" s="20"/>
      <c r="S154" s="540" t="s">
        <v>16</v>
      </c>
      <c r="T154" s="20"/>
      <c r="U154" s="66">
        <f t="shared" si="20"/>
        <v>1</v>
      </c>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540" t="s">
        <v>727</v>
      </c>
      <c r="BA154" s="540" t="s">
        <v>725</v>
      </c>
      <c r="BB154" s="540" t="s">
        <v>725</v>
      </c>
      <c r="BC154" s="20"/>
      <c r="BD154" s="20"/>
      <c r="BE154" s="20"/>
      <c r="BF154" s="20"/>
      <c r="BG154" s="20"/>
      <c r="BH154" s="20"/>
      <c r="BI154" s="20"/>
      <c r="BJ154" s="20"/>
      <c r="BK154" s="20"/>
      <c r="BL154" s="20"/>
      <c r="BM154" s="20"/>
      <c r="BN154" s="20"/>
      <c r="BO154" s="20"/>
      <c r="BP154" s="20"/>
      <c r="BQ154" s="20"/>
      <c r="BR154" s="20"/>
      <c r="BS154" s="20"/>
      <c r="BT154" s="20"/>
      <c r="BU154" s="20"/>
      <c r="BV154" s="20"/>
      <c r="BW154" s="20"/>
      <c r="BX154" s="20"/>
      <c r="BY154" s="20"/>
      <c r="BZ154" s="21"/>
      <c r="CA154" s="22"/>
      <c r="CB154" s="21"/>
      <c r="CC154" s="22"/>
      <c r="CD154" s="21"/>
      <c r="CE154" s="22"/>
      <c r="CF154" s="21"/>
      <c r="CG154" s="21"/>
    </row>
    <row r="155" spans="1:90" s="2" customFormat="1" ht="409.5" hidden="1">
      <c r="A155" s="19">
        <v>132</v>
      </c>
      <c r="B155" s="451">
        <v>132</v>
      </c>
      <c r="C155" s="78" t="s">
        <v>348</v>
      </c>
      <c r="D155" s="77" t="s">
        <v>17</v>
      </c>
      <c r="E155" s="78" t="s">
        <v>349</v>
      </c>
      <c r="F155" s="77" t="s">
        <v>17</v>
      </c>
      <c r="G155" s="78" t="s">
        <v>421</v>
      </c>
      <c r="H155" s="23" t="s">
        <v>422</v>
      </c>
      <c r="I155" s="20" t="s">
        <v>275</v>
      </c>
      <c r="J155" s="10" t="s">
        <v>25</v>
      </c>
      <c r="K155" s="20"/>
      <c r="L155" s="20"/>
      <c r="M155" s="20"/>
      <c r="N155" s="79"/>
      <c r="O155" s="79"/>
      <c r="P155" s="20"/>
      <c r="Q155" s="20"/>
      <c r="R155" s="20"/>
      <c r="S155" s="20"/>
      <c r="T155" s="20" t="s">
        <v>16</v>
      </c>
      <c r="U155" s="66">
        <f t="shared" si="20"/>
        <v>1</v>
      </c>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0"/>
      <c r="BU155" s="20"/>
      <c r="BV155" s="20"/>
      <c r="BW155" s="20"/>
      <c r="BX155" s="20"/>
      <c r="BY155" s="20"/>
      <c r="BZ155" s="21"/>
      <c r="CA155" s="22"/>
      <c r="CB155" s="21"/>
      <c r="CC155" s="22"/>
      <c r="CD155" s="21"/>
      <c r="CE155" s="22"/>
      <c r="CF155" s="21"/>
      <c r="CG155" s="21"/>
    </row>
    <row r="156" spans="1:90" s="776" customFormat="1" ht="409.5" hidden="1">
      <c r="A156" s="783">
        <v>133</v>
      </c>
      <c r="B156" s="451">
        <v>133</v>
      </c>
      <c r="C156" s="213" t="s">
        <v>350</v>
      </c>
      <c r="D156" s="77" t="s">
        <v>17</v>
      </c>
      <c r="E156" s="213" t="s">
        <v>351</v>
      </c>
      <c r="F156" s="77" t="s">
        <v>17</v>
      </c>
      <c r="G156" s="78" t="s">
        <v>423</v>
      </c>
      <c r="H156" s="518" t="s">
        <v>427</v>
      </c>
      <c r="I156" s="20" t="s">
        <v>275</v>
      </c>
      <c r="J156" s="10" t="s">
        <v>25</v>
      </c>
      <c r="K156" s="20"/>
      <c r="L156" s="20"/>
      <c r="M156" s="20"/>
      <c r="N156" s="783" t="s">
        <v>16</v>
      </c>
      <c r="O156" s="79"/>
      <c r="P156" s="20"/>
      <c r="Q156" s="20"/>
      <c r="R156" s="20"/>
      <c r="S156" s="20"/>
      <c r="T156" s="20"/>
      <c r="U156" s="66">
        <f t="shared" si="20"/>
        <v>1</v>
      </c>
      <c r="V156" s="20"/>
      <c r="W156" s="20"/>
      <c r="X156" s="20"/>
      <c r="Y156" s="20"/>
      <c r="Z156" s="20"/>
      <c r="AA156" s="20"/>
      <c r="AB156" s="20"/>
      <c r="AC156" s="20"/>
      <c r="AD156" s="20"/>
      <c r="AE156" s="20"/>
      <c r="AF156" s="20"/>
      <c r="AG156" s="20"/>
      <c r="AH156" s="783" t="s">
        <v>723</v>
      </c>
      <c r="AI156" s="783" t="s">
        <v>724</v>
      </c>
      <c r="AJ156" s="783" t="s">
        <v>723</v>
      </c>
      <c r="AK156" s="783" t="s">
        <v>724</v>
      </c>
      <c r="AL156" s="783" t="s">
        <v>723</v>
      </c>
      <c r="AM156" s="20"/>
      <c r="AN156" s="20"/>
      <c r="AO156" s="20"/>
      <c r="AP156" s="20"/>
      <c r="AQ156" s="20"/>
      <c r="AR156" s="20"/>
      <c r="AS156" s="20"/>
      <c r="AT156" s="20"/>
      <c r="AU156" s="20"/>
      <c r="AV156" s="20"/>
      <c r="AW156" s="20"/>
      <c r="AX156" s="20"/>
      <c r="AY156" s="20"/>
      <c r="AZ156" s="20"/>
      <c r="BA156" s="20"/>
      <c r="BB156" s="20"/>
      <c r="BC156" s="20"/>
      <c r="BD156" s="20"/>
      <c r="BE156" s="20">
        <v>2</v>
      </c>
      <c r="BF156" s="20">
        <v>2</v>
      </c>
      <c r="BG156" s="20">
        <v>2</v>
      </c>
      <c r="BH156" s="20">
        <v>1</v>
      </c>
      <c r="BI156" s="20">
        <v>2</v>
      </c>
      <c r="BJ156" s="20">
        <v>2</v>
      </c>
      <c r="BK156" s="20">
        <v>2</v>
      </c>
      <c r="BL156" s="20">
        <v>2</v>
      </c>
      <c r="BM156" s="20">
        <v>2</v>
      </c>
      <c r="BN156" s="20">
        <v>1</v>
      </c>
      <c r="BO156" s="20">
        <v>2</v>
      </c>
      <c r="BP156" s="20">
        <v>2</v>
      </c>
      <c r="BQ156" s="20">
        <v>2</v>
      </c>
      <c r="BR156" s="20">
        <v>2</v>
      </c>
      <c r="BS156" s="20">
        <v>1</v>
      </c>
      <c r="BT156" s="20">
        <v>2</v>
      </c>
      <c r="BU156" s="20">
        <v>2</v>
      </c>
      <c r="BV156" s="20"/>
      <c r="BW156" s="20"/>
      <c r="BX156" s="20"/>
      <c r="BY156" s="20">
        <v>1</v>
      </c>
      <c r="BZ156" s="21">
        <f>COUNTIF($BE156:$BY156,2)</f>
        <v>14</v>
      </c>
      <c r="CA156" s="22">
        <f>BZ156/COUNTA($BE156:$BY156)</f>
        <v>0.77777777777777779</v>
      </c>
      <c r="CB156" s="21">
        <f>COUNTIF($BE156:$BY156,1)</f>
        <v>4</v>
      </c>
      <c r="CC156" s="22">
        <f>CB156/COUNTA($BE156:$BY156)</f>
        <v>0.22222222222222221</v>
      </c>
      <c r="CD156" s="21">
        <f>COUNTIF($BE156:$BY156,0)</f>
        <v>0</v>
      </c>
      <c r="CE156" s="22">
        <f>CD156/COUNTA($BE156:$BY156)</f>
        <v>0</v>
      </c>
      <c r="CF156" s="21">
        <f>(((BZ156*2)+(CB156*1)+(CD156*0)))/COUNTA($BE156:$BY156)</f>
        <v>1.7777777777777777</v>
      </c>
      <c r="CG156" s="427" t="str">
        <f>IF(CF156&gt;=1.6,"Đạt mục tiêu",IF(CF156&gt;=1,"Cần cố gắng","Chưa đạt"))</f>
        <v>Đạt mục tiêu</v>
      </c>
    </row>
    <row r="157" spans="1:90" s="2" customFormat="1" ht="409.5" hidden="1">
      <c r="A157" s="19">
        <v>134</v>
      </c>
      <c r="B157" s="451">
        <v>134</v>
      </c>
      <c r="C157" s="78" t="s">
        <v>350</v>
      </c>
      <c r="D157" s="77" t="s">
        <v>17</v>
      </c>
      <c r="E157" s="78" t="s">
        <v>351</v>
      </c>
      <c r="F157" s="77" t="s">
        <v>17</v>
      </c>
      <c r="G157" s="78" t="s">
        <v>1402</v>
      </c>
      <c r="H157" s="23" t="s">
        <v>428</v>
      </c>
      <c r="I157" s="20" t="s">
        <v>275</v>
      </c>
      <c r="J157" s="10" t="s">
        <v>25</v>
      </c>
      <c r="K157" s="20"/>
      <c r="L157" s="20"/>
      <c r="M157" s="20"/>
      <c r="N157" s="79"/>
      <c r="O157" s="79"/>
      <c r="P157" s="20" t="s">
        <v>16</v>
      </c>
      <c r="Q157" s="20"/>
      <c r="R157" s="20"/>
      <c r="S157" s="20"/>
      <c r="T157" s="20"/>
      <c r="U157" s="66">
        <f t="shared" si="20"/>
        <v>1</v>
      </c>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t="s">
        <v>727</v>
      </c>
      <c r="AR157" s="20" t="s">
        <v>727</v>
      </c>
      <c r="AS157" s="20" t="s">
        <v>727</v>
      </c>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20"/>
      <c r="BV157" s="20"/>
      <c r="BW157" s="20"/>
      <c r="BX157" s="20"/>
      <c r="BY157" s="20"/>
      <c r="BZ157" s="21"/>
      <c r="CA157" s="22"/>
      <c r="CB157" s="21"/>
      <c r="CC157" s="22"/>
      <c r="CD157" s="21"/>
      <c r="CE157" s="22"/>
      <c r="CF157" s="21"/>
      <c r="CG157" s="21"/>
    </row>
    <row r="158" spans="1:90" s="2" customFormat="1" ht="409.5" hidden="1">
      <c r="A158" s="19">
        <v>135</v>
      </c>
      <c r="B158" s="451">
        <v>135</v>
      </c>
      <c r="C158" s="78" t="s">
        <v>350</v>
      </c>
      <c r="D158" s="77" t="s">
        <v>17</v>
      </c>
      <c r="E158" s="78" t="s">
        <v>351</v>
      </c>
      <c r="F158" s="77" t="s">
        <v>17</v>
      </c>
      <c r="G158" s="78" t="s">
        <v>426</v>
      </c>
      <c r="H158" s="23" t="s">
        <v>429</v>
      </c>
      <c r="I158" s="20" t="s">
        <v>275</v>
      </c>
      <c r="J158" s="10" t="s">
        <v>25</v>
      </c>
      <c r="K158" s="20"/>
      <c r="L158" s="20"/>
      <c r="M158" s="20"/>
      <c r="N158" s="79"/>
      <c r="O158" s="79"/>
      <c r="P158" s="20"/>
      <c r="Q158" s="20"/>
      <c r="R158" s="20"/>
      <c r="S158" s="20"/>
      <c r="T158" s="20" t="s">
        <v>16</v>
      </c>
      <c r="U158" s="66">
        <f t="shared" si="20"/>
        <v>1</v>
      </c>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0"/>
      <c r="BX158" s="20"/>
      <c r="BY158" s="20"/>
      <c r="BZ158" s="21"/>
      <c r="CA158" s="22"/>
      <c r="CB158" s="21"/>
      <c r="CC158" s="22"/>
      <c r="CD158" s="21"/>
      <c r="CE158" s="22"/>
      <c r="CF158" s="21"/>
      <c r="CG158" s="21"/>
    </row>
    <row r="159" spans="1:90" s="173" customFormat="1" ht="131.25" customHeight="1">
      <c r="A159" s="171">
        <v>136</v>
      </c>
      <c r="B159" s="451">
        <v>136</v>
      </c>
      <c r="C159" s="186" t="s">
        <v>352</v>
      </c>
      <c r="D159" s="77" t="s">
        <v>17</v>
      </c>
      <c r="E159" s="186" t="s">
        <v>353</v>
      </c>
      <c r="F159" s="77" t="s">
        <v>17</v>
      </c>
      <c r="G159" s="78" t="s">
        <v>430</v>
      </c>
      <c r="H159" s="542" t="s">
        <v>431</v>
      </c>
      <c r="I159" s="20" t="s">
        <v>275</v>
      </c>
      <c r="J159" s="10" t="s">
        <v>25</v>
      </c>
      <c r="K159" s="20"/>
      <c r="L159" s="20"/>
      <c r="M159" s="20"/>
      <c r="N159" s="79"/>
      <c r="O159" s="79"/>
      <c r="P159" s="20"/>
      <c r="Q159" s="20"/>
      <c r="R159" s="20"/>
      <c r="S159" s="540" t="s">
        <v>16</v>
      </c>
      <c r="T159" s="20"/>
      <c r="U159" s="66">
        <f t="shared" si="20"/>
        <v>1</v>
      </c>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540" t="s">
        <v>724</v>
      </c>
      <c r="BA159" s="540" t="s">
        <v>1580</v>
      </c>
      <c r="BB159" s="540" t="s">
        <v>724</v>
      </c>
      <c r="BC159" s="20"/>
      <c r="BD159" s="20"/>
      <c r="BE159" s="20"/>
      <c r="BF159" s="20"/>
      <c r="BG159" s="20"/>
      <c r="BH159" s="20"/>
      <c r="BI159" s="20"/>
      <c r="BJ159" s="20"/>
      <c r="BK159" s="20"/>
      <c r="BL159" s="20"/>
      <c r="BM159" s="20"/>
      <c r="BN159" s="20"/>
      <c r="BO159" s="20"/>
      <c r="BP159" s="20"/>
      <c r="BQ159" s="20"/>
      <c r="BR159" s="20"/>
      <c r="BS159" s="20"/>
      <c r="BT159" s="20"/>
      <c r="BU159" s="20"/>
      <c r="BV159" s="20"/>
      <c r="BW159" s="20"/>
      <c r="BX159" s="20"/>
      <c r="BY159" s="20"/>
      <c r="BZ159" s="21"/>
      <c r="CA159" s="22"/>
      <c r="CB159" s="21"/>
      <c r="CC159" s="22"/>
      <c r="CD159" s="21"/>
      <c r="CE159" s="22"/>
      <c r="CF159" s="21"/>
      <c r="CG159" s="21"/>
    </row>
    <row r="160" spans="1:90" s="776" customFormat="1" ht="409.5" hidden="1">
      <c r="A160" s="802">
        <v>137</v>
      </c>
      <c r="B160" s="451">
        <v>137</v>
      </c>
      <c r="C160" s="402" t="s">
        <v>432</v>
      </c>
      <c r="D160" s="77" t="s">
        <v>14</v>
      </c>
      <c r="E160" s="78" t="s">
        <v>438</v>
      </c>
      <c r="F160" s="77" t="s">
        <v>17</v>
      </c>
      <c r="G160" s="186" t="s">
        <v>437</v>
      </c>
      <c r="H160" s="542" t="s">
        <v>973</v>
      </c>
      <c r="I160" s="20" t="s">
        <v>275</v>
      </c>
      <c r="J160" s="10" t="s">
        <v>25</v>
      </c>
      <c r="K160" s="802" t="s">
        <v>16</v>
      </c>
      <c r="L160" s="20"/>
      <c r="M160" s="20"/>
      <c r="N160" s="79"/>
      <c r="O160" s="79"/>
      <c r="P160" s="20"/>
      <c r="Q160" s="20"/>
      <c r="R160" s="20"/>
      <c r="S160" s="20"/>
      <c r="T160" s="20"/>
      <c r="U160" s="66">
        <f t="shared" si="20"/>
        <v>1</v>
      </c>
      <c r="V160" s="183" t="s">
        <v>725</v>
      </c>
      <c r="W160" s="540" t="s">
        <v>723</v>
      </c>
      <c r="X160" s="540" t="s">
        <v>726</v>
      </c>
      <c r="Y160" s="540" t="s">
        <v>726</v>
      </c>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799" t="s">
        <v>281</v>
      </c>
      <c r="BF160" s="799" t="s">
        <v>281</v>
      </c>
      <c r="BG160" s="799" t="s">
        <v>1160</v>
      </c>
      <c r="BH160" s="799" t="s">
        <v>281</v>
      </c>
      <c r="BI160" s="799" t="s">
        <v>1160</v>
      </c>
      <c r="BJ160" s="799" t="s">
        <v>281</v>
      </c>
      <c r="BK160" s="799" t="s">
        <v>281</v>
      </c>
      <c r="BL160" s="799" t="s">
        <v>281</v>
      </c>
      <c r="BM160" s="799" t="s">
        <v>281</v>
      </c>
      <c r="BN160" s="799" t="s">
        <v>281</v>
      </c>
      <c r="BO160" s="799" t="s">
        <v>281</v>
      </c>
      <c r="BP160" s="799" t="s">
        <v>281</v>
      </c>
      <c r="BQ160" s="799" t="s">
        <v>281</v>
      </c>
      <c r="BR160" s="799" t="s">
        <v>281</v>
      </c>
      <c r="BS160" s="799" t="s">
        <v>281</v>
      </c>
      <c r="BT160" s="799" t="s">
        <v>281</v>
      </c>
      <c r="BU160" s="799" t="s">
        <v>281</v>
      </c>
      <c r="BV160" s="799"/>
      <c r="BW160" s="799"/>
      <c r="BX160" s="799"/>
      <c r="BY160" s="799" t="s">
        <v>281</v>
      </c>
      <c r="BZ160" s="783">
        <f>COUNTIF($BE160:$BY160,2)</f>
        <v>16</v>
      </c>
      <c r="CA160" s="510">
        <f>BZ160/COUNTA($BE160:$BY160)</f>
        <v>0.88888888888888884</v>
      </c>
      <c r="CB160" s="783">
        <f>COUNTIF($BE160:$BY160,1)</f>
        <v>2</v>
      </c>
      <c r="CC160" s="510">
        <f>CB160/COUNTA($BE160:$BY160)</f>
        <v>0.1111111111111111</v>
      </c>
      <c r="CD160" s="783">
        <f>COUNTIF($BE160:$BY160,0)</f>
        <v>0</v>
      </c>
      <c r="CE160" s="511">
        <f>CD160/COUNTA($BE160:$BY160)</f>
        <v>0</v>
      </c>
      <c r="CF160" s="783">
        <f>(((BZ160*2)+(CB160*1)+(CD160*0)))/COUNTA($BE160:$BY160)</f>
        <v>1.8888888888888888</v>
      </c>
      <c r="CG160" s="784" t="str">
        <f>IF(CF160&gt;=1.6,"Đạt mục tiêu",IF(CF160&gt;=1,"Cần cố gắng","Chưa đạt"))</f>
        <v>Đạt mục tiêu</v>
      </c>
    </row>
    <row r="161" spans="1:90" s="173" customFormat="1" ht="84.75" hidden="1" customHeight="1">
      <c r="A161" s="171"/>
      <c r="B161" s="451"/>
      <c r="C161" s="402" t="s">
        <v>432</v>
      </c>
      <c r="D161" s="390" t="s">
        <v>432</v>
      </c>
      <c r="E161" s="402" t="s">
        <v>432</v>
      </c>
      <c r="F161" s="390" t="s">
        <v>432</v>
      </c>
      <c r="G161" s="402" t="s">
        <v>432</v>
      </c>
      <c r="H161" s="542" t="s">
        <v>1015</v>
      </c>
      <c r="I161" s="20"/>
      <c r="J161" s="10"/>
      <c r="K161" s="21"/>
      <c r="L161" s="20"/>
      <c r="M161" s="20"/>
      <c r="N161" s="79"/>
      <c r="O161" s="79"/>
      <c r="P161" s="20"/>
      <c r="Q161" s="20"/>
      <c r="R161" s="541" t="s">
        <v>16</v>
      </c>
      <c r="S161" s="20"/>
      <c r="T161" s="20"/>
      <c r="U161" s="66"/>
      <c r="V161" s="72"/>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540" t="s">
        <v>724</v>
      </c>
      <c r="AY161" s="540" t="s">
        <v>726</v>
      </c>
      <c r="AZ161" s="20"/>
      <c r="BA161" s="20"/>
      <c r="BB161" s="20"/>
      <c r="BC161" s="20"/>
      <c r="BD161" s="20"/>
      <c r="BE161" s="20"/>
      <c r="BF161" s="20"/>
      <c r="BG161" s="20"/>
      <c r="BH161" s="20"/>
      <c r="BI161" s="20"/>
      <c r="BJ161" s="20"/>
      <c r="BK161" s="20"/>
      <c r="BL161" s="20"/>
      <c r="BM161" s="20"/>
      <c r="BN161" s="20"/>
      <c r="BO161" s="20"/>
      <c r="BP161" s="20"/>
      <c r="BQ161" s="20"/>
      <c r="BR161" s="20"/>
      <c r="BS161" s="20"/>
      <c r="BT161" s="20"/>
      <c r="BU161" s="20"/>
      <c r="BV161" s="20"/>
      <c r="BW161" s="20"/>
      <c r="BX161" s="20"/>
      <c r="BY161" s="20"/>
      <c r="BZ161" s="21"/>
      <c r="CA161" s="22"/>
      <c r="CB161" s="21"/>
      <c r="CC161" s="22"/>
      <c r="CD161" s="21"/>
      <c r="CE161" s="22"/>
      <c r="CF161" s="21"/>
      <c r="CG161" s="21"/>
      <c r="CH161" s="2"/>
      <c r="CI161" s="2"/>
      <c r="CJ161" s="2"/>
      <c r="CK161" s="2"/>
      <c r="CL161" s="2"/>
    </row>
    <row r="162" spans="1:90" s="2" customFormat="1" ht="409.5" hidden="1">
      <c r="A162" s="19"/>
      <c r="B162" s="451"/>
      <c r="C162" s="390" t="s">
        <v>432</v>
      </c>
      <c r="D162" s="77"/>
      <c r="E162" s="78"/>
      <c r="F162" s="77"/>
      <c r="G162" s="78" t="s">
        <v>439</v>
      </c>
      <c r="H162" s="23" t="s">
        <v>1048</v>
      </c>
      <c r="I162" s="20"/>
      <c r="J162" s="10"/>
      <c r="K162" s="21"/>
      <c r="L162" s="21" t="s">
        <v>16</v>
      </c>
      <c r="M162" s="20"/>
      <c r="N162" s="79"/>
      <c r="O162" s="79"/>
      <c r="P162" s="20"/>
      <c r="Q162" s="20"/>
      <c r="R162" s="21"/>
      <c r="S162" s="20"/>
      <c r="T162" s="20"/>
      <c r="U162" s="66"/>
      <c r="V162" s="72"/>
      <c r="W162" s="20"/>
      <c r="X162" s="20"/>
      <c r="Y162" s="20"/>
      <c r="Z162" s="20" t="s">
        <v>726</v>
      </c>
      <c r="AA162" s="20" t="s">
        <v>723</v>
      </c>
      <c r="AB162" s="20" t="s">
        <v>727</v>
      </c>
      <c r="AC162" s="20" t="s">
        <v>723</v>
      </c>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79">
        <v>1</v>
      </c>
      <c r="BF162" s="79">
        <v>2</v>
      </c>
      <c r="BG162" s="79">
        <v>2</v>
      </c>
      <c r="BH162" s="79">
        <v>2</v>
      </c>
      <c r="BI162" s="79">
        <v>1</v>
      </c>
      <c r="BJ162" s="79">
        <v>2</v>
      </c>
      <c r="BK162" s="79">
        <v>2</v>
      </c>
      <c r="BL162" s="79">
        <v>2</v>
      </c>
      <c r="BM162" s="79">
        <v>2</v>
      </c>
      <c r="BN162" s="79">
        <v>1</v>
      </c>
      <c r="BO162" s="79">
        <v>1</v>
      </c>
      <c r="BP162" s="79">
        <v>2</v>
      </c>
      <c r="BQ162" s="79">
        <v>2</v>
      </c>
      <c r="BR162" s="79">
        <v>2</v>
      </c>
      <c r="BS162" s="79">
        <v>2</v>
      </c>
      <c r="BT162" s="79">
        <v>2</v>
      </c>
      <c r="BU162" s="79">
        <v>2</v>
      </c>
      <c r="BV162" s="79"/>
      <c r="BW162" s="79"/>
      <c r="BX162" s="79"/>
      <c r="BY162" s="79">
        <v>2</v>
      </c>
      <c r="BZ162" s="821">
        <f>COUNTIF($BE162:$BY162,2)</f>
        <v>14</v>
      </c>
      <c r="CA162" s="512">
        <f>BZ162/COUNTA($BE162:$BY162)</f>
        <v>0.77777777777777779</v>
      </c>
      <c r="CB162" s="821">
        <f>COUNTIF($BE162:$BY162,1)</f>
        <v>4</v>
      </c>
      <c r="CC162" s="512">
        <f>CB162/COUNTA($BE162:$BY162)</f>
        <v>0.22222222222222221</v>
      </c>
      <c r="CD162" s="821">
        <f>COUNTIF($BE162:$BY162,0)</f>
        <v>0</v>
      </c>
      <c r="CE162" s="81">
        <f>CD162/COUNTA($BE162:$BY162)</f>
        <v>0</v>
      </c>
      <c r="CF162" s="821">
        <f>(((BZ162*2)+(CB162*1)+(CD162*0)))/COUNTA($BE162:$BY162)</f>
        <v>1.7777777777777777</v>
      </c>
      <c r="CG162" s="822" t="str">
        <f t="shared" ref="CG162:CG164" si="27">IF(CF162&gt;=1.6,"Đạt mục tiêu",IF(CF162&gt;=1,"Cần cố gắng","Chưa đạt"))</f>
        <v>Đạt mục tiêu</v>
      </c>
    </row>
    <row r="163" spans="1:90" s="2" customFormat="1" ht="409.5" hidden="1">
      <c r="A163" s="19">
        <v>138</v>
      </c>
      <c r="B163" s="451">
        <v>138</v>
      </c>
      <c r="C163" s="390" t="s">
        <v>432</v>
      </c>
      <c r="D163" s="77" t="s">
        <v>14</v>
      </c>
      <c r="E163" s="78" t="s">
        <v>438</v>
      </c>
      <c r="F163" s="77" t="s">
        <v>17</v>
      </c>
      <c r="G163" s="78" t="s">
        <v>439</v>
      </c>
      <c r="H163" s="23" t="s">
        <v>1049</v>
      </c>
      <c r="I163" s="20" t="s">
        <v>275</v>
      </c>
      <c r="J163" s="10" t="s">
        <v>25</v>
      </c>
      <c r="K163" s="20"/>
      <c r="L163" s="21" t="s">
        <v>16</v>
      </c>
      <c r="M163" s="20"/>
      <c r="N163" s="79"/>
      <c r="O163" s="79"/>
      <c r="P163" s="20"/>
      <c r="Q163" s="20"/>
      <c r="R163" s="20"/>
      <c r="S163" s="20"/>
      <c r="T163" s="20"/>
      <c r="U163" s="66">
        <f t="shared" si="20"/>
        <v>1</v>
      </c>
      <c r="V163" s="20"/>
      <c r="W163" s="20"/>
      <c r="X163" s="20"/>
      <c r="Y163" s="20"/>
      <c r="Z163" s="20" t="s">
        <v>724</v>
      </c>
      <c r="AA163" s="20" t="s">
        <v>726</v>
      </c>
      <c r="AB163" s="20" t="s">
        <v>723</v>
      </c>
      <c r="AC163" s="20" t="s">
        <v>724</v>
      </c>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79">
        <v>2</v>
      </c>
      <c r="BF163" s="79">
        <v>2</v>
      </c>
      <c r="BG163" s="79">
        <v>2</v>
      </c>
      <c r="BH163" s="79">
        <v>2</v>
      </c>
      <c r="BI163" s="79">
        <v>2</v>
      </c>
      <c r="BJ163" s="79">
        <v>2</v>
      </c>
      <c r="BK163" s="79">
        <v>2</v>
      </c>
      <c r="BL163" s="79">
        <v>2</v>
      </c>
      <c r="BM163" s="79">
        <v>2</v>
      </c>
      <c r="BN163" s="79">
        <v>1</v>
      </c>
      <c r="BO163" s="79">
        <v>1</v>
      </c>
      <c r="BP163" s="79">
        <v>2</v>
      </c>
      <c r="BQ163" s="79">
        <v>2</v>
      </c>
      <c r="BR163" s="79">
        <v>1</v>
      </c>
      <c r="BS163" s="79">
        <v>2</v>
      </c>
      <c r="BT163" s="79">
        <v>2</v>
      </c>
      <c r="BU163" s="79">
        <v>2</v>
      </c>
      <c r="BV163" s="79"/>
      <c r="BW163" s="79"/>
      <c r="BX163" s="79"/>
      <c r="BY163" s="79">
        <v>2</v>
      </c>
      <c r="BZ163" s="821">
        <f>COUNTIF($BE163:$BY163,2)</f>
        <v>15</v>
      </c>
      <c r="CA163" s="512">
        <f>BZ163/COUNTA($BE163:$BY163)</f>
        <v>0.83333333333333337</v>
      </c>
      <c r="CB163" s="821">
        <f>COUNTIF($BE163:$BY163,1)</f>
        <v>3</v>
      </c>
      <c r="CC163" s="512">
        <f>CB163/COUNTA($BE163:$BY163)</f>
        <v>0.16666666666666666</v>
      </c>
      <c r="CD163" s="821">
        <f>COUNTIF($BE163:$BY163,0)</f>
        <v>0</v>
      </c>
      <c r="CE163" s="81">
        <f>CD163/COUNTA($BE163:$BY163)</f>
        <v>0</v>
      </c>
      <c r="CF163" s="821">
        <f>(((BZ163*2)+(CB163*1)+(CD163*0)))/COUNTA($BE163:$BY163)</f>
        <v>1.8333333333333333</v>
      </c>
      <c r="CG163" s="822" t="str">
        <f t="shared" si="27"/>
        <v>Đạt mục tiêu</v>
      </c>
    </row>
    <row r="164" spans="1:90" s="3" customFormat="1" ht="409.5" hidden="1">
      <c r="A164" s="19">
        <v>139</v>
      </c>
      <c r="B164" s="451">
        <v>139</v>
      </c>
      <c r="C164" s="390" t="s">
        <v>432</v>
      </c>
      <c r="D164" s="77" t="s">
        <v>14</v>
      </c>
      <c r="E164" s="78" t="s">
        <v>438</v>
      </c>
      <c r="F164" s="77" t="s">
        <v>17</v>
      </c>
      <c r="G164" s="78" t="s">
        <v>433</v>
      </c>
      <c r="H164" s="37" t="s">
        <v>983</v>
      </c>
      <c r="I164" s="805" t="s">
        <v>275</v>
      </c>
      <c r="J164" s="799" t="s">
        <v>25</v>
      </c>
      <c r="K164" s="805"/>
      <c r="L164" s="805"/>
      <c r="M164" s="774" t="s">
        <v>16</v>
      </c>
      <c r="N164" s="805"/>
      <c r="O164" s="805"/>
      <c r="P164" s="805"/>
      <c r="Q164" s="805"/>
      <c r="R164" s="805"/>
      <c r="S164" s="805"/>
      <c r="T164" s="805"/>
      <c r="U164" s="493">
        <f t="shared" si="20"/>
        <v>1</v>
      </c>
      <c r="V164" s="805"/>
      <c r="W164" s="805"/>
      <c r="X164" s="805"/>
      <c r="Y164" s="805"/>
      <c r="Z164" s="805"/>
      <c r="AA164" s="805"/>
      <c r="AB164" s="805"/>
      <c r="AC164" s="805"/>
      <c r="AD164" s="805" t="s">
        <v>726</v>
      </c>
      <c r="AE164" s="805" t="s">
        <v>723</v>
      </c>
      <c r="AF164" s="805" t="s">
        <v>726</v>
      </c>
      <c r="AG164" s="805" t="s">
        <v>723</v>
      </c>
      <c r="AH164" s="805"/>
      <c r="AI164" s="805"/>
      <c r="AJ164" s="805"/>
      <c r="AK164" s="805"/>
      <c r="AL164" s="805"/>
      <c r="AM164" s="805"/>
      <c r="AN164" s="805"/>
      <c r="AO164" s="805"/>
      <c r="AP164" s="805"/>
      <c r="AQ164" s="805"/>
      <c r="AR164" s="805"/>
      <c r="AS164" s="805"/>
      <c r="AT164" s="805"/>
      <c r="AU164" s="805"/>
      <c r="AV164" s="805"/>
      <c r="AW164" s="805"/>
      <c r="AX164" s="805"/>
      <c r="AY164" s="805"/>
      <c r="AZ164" s="805"/>
      <c r="BA164" s="805"/>
      <c r="BB164" s="805"/>
      <c r="BC164" s="805"/>
      <c r="BD164" s="805"/>
      <c r="BE164" s="805">
        <v>2</v>
      </c>
      <c r="BF164" s="805">
        <v>1</v>
      </c>
      <c r="BG164" s="805">
        <v>2</v>
      </c>
      <c r="BH164" s="805">
        <v>2</v>
      </c>
      <c r="BI164" s="805">
        <v>2</v>
      </c>
      <c r="BJ164" s="805">
        <v>2</v>
      </c>
      <c r="BK164" s="805">
        <v>2</v>
      </c>
      <c r="BL164" s="805">
        <v>2</v>
      </c>
      <c r="BM164" s="805">
        <v>2</v>
      </c>
      <c r="BN164" s="805">
        <v>2</v>
      </c>
      <c r="BO164" s="805">
        <v>2</v>
      </c>
      <c r="BP164" s="805">
        <v>2</v>
      </c>
      <c r="BQ164" s="805">
        <v>1</v>
      </c>
      <c r="BR164" s="805">
        <v>1</v>
      </c>
      <c r="BS164" s="805">
        <v>1</v>
      </c>
      <c r="BT164" s="805">
        <v>2</v>
      </c>
      <c r="BU164" s="805">
        <v>2</v>
      </c>
      <c r="BV164" s="805"/>
      <c r="BW164" s="805"/>
      <c r="BX164" s="805"/>
      <c r="BY164" s="805">
        <v>2</v>
      </c>
      <c r="BZ164" s="533">
        <f>COUNTIF($BE164:$BY164,2)</f>
        <v>14</v>
      </c>
      <c r="CA164" s="534">
        <f>BZ164/COUNTA($BE164:$BY164)</f>
        <v>0.77777777777777779</v>
      </c>
      <c r="CB164" s="533">
        <f>COUNTIF($BE164:$BY164,1)</f>
        <v>4</v>
      </c>
      <c r="CC164" s="534">
        <f>CB164/COUNTA($BE164:$BY164)</f>
        <v>0.22222222222222221</v>
      </c>
      <c r="CD164" s="533">
        <f>COUNTIF($BE164:$BY164,0)</f>
        <v>0</v>
      </c>
      <c r="CE164" s="535">
        <f>CD164/COUNTA($BE164:$BY164)</f>
        <v>0</v>
      </c>
      <c r="CF164" s="533">
        <f>(((BZ164*2)+(CB164*1)+(CD164*0)))/COUNTA($BE164:$BY164)</f>
        <v>1.7777777777777777</v>
      </c>
      <c r="CG164" s="781" t="str">
        <f t="shared" si="27"/>
        <v>Đạt mục tiêu</v>
      </c>
    </row>
    <row r="165" spans="1:90" s="776" customFormat="1" ht="409.5" hidden="1">
      <c r="A165" s="783">
        <v>140</v>
      </c>
      <c r="B165" s="451">
        <v>140</v>
      </c>
      <c r="C165" s="390" t="s">
        <v>432</v>
      </c>
      <c r="D165" s="77" t="s">
        <v>14</v>
      </c>
      <c r="E165" s="213" t="s">
        <v>438</v>
      </c>
      <c r="F165" s="77" t="s">
        <v>17</v>
      </c>
      <c r="G165" s="78" t="s">
        <v>440</v>
      </c>
      <c r="H165" s="518" t="s">
        <v>715</v>
      </c>
      <c r="I165" s="20" t="s">
        <v>275</v>
      </c>
      <c r="J165" s="10" t="s">
        <v>25</v>
      </c>
      <c r="K165" s="20"/>
      <c r="L165" s="20"/>
      <c r="M165" s="20"/>
      <c r="N165" s="783" t="s">
        <v>16</v>
      </c>
      <c r="O165" s="79"/>
      <c r="P165" s="20"/>
      <c r="Q165" s="20"/>
      <c r="R165" s="20"/>
      <c r="S165" s="20"/>
      <c r="T165" s="20"/>
      <c r="U165" s="66">
        <f t="shared" si="20"/>
        <v>1</v>
      </c>
      <c r="V165" s="20"/>
      <c r="W165" s="20"/>
      <c r="X165" s="20"/>
      <c r="Y165" s="20"/>
      <c r="Z165" s="20"/>
      <c r="AA165" s="20"/>
      <c r="AB165" s="20"/>
      <c r="AC165" s="20"/>
      <c r="AD165" s="20"/>
      <c r="AE165" s="20"/>
      <c r="AF165" s="20"/>
      <c r="AG165" s="20"/>
      <c r="AH165" s="783" t="s">
        <v>726</v>
      </c>
      <c r="AI165" s="783" t="s">
        <v>726</v>
      </c>
      <c r="AJ165" s="783" t="s">
        <v>723</v>
      </c>
      <c r="AK165" s="783" t="s">
        <v>726</v>
      </c>
      <c r="AL165" s="783" t="s">
        <v>724</v>
      </c>
      <c r="AM165" s="20"/>
      <c r="AN165" s="20"/>
      <c r="AO165" s="20"/>
      <c r="AP165" s="20"/>
      <c r="AQ165" s="20"/>
      <c r="AR165" s="20"/>
      <c r="AS165" s="20"/>
      <c r="AT165" s="20"/>
      <c r="AU165" s="20"/>
      <c r="AV165" s="20"/>
      <c r="AW165" s="20"/>
      <c r="AX165" s="20"/>
      <c r="AY165" s="20"/>
      <c r="AZ165" s="20"/>
      <c r="BA165" s="20"/>
      <c r="BB165" s="20"/>
      <c r="BC165" s="20"/>
      <c r="BD165" s="20"/>
      <c r="BE165" s="20">
        <v>2</v>
      </c>
      <c r="BF165" s="20">
        <v>2</v>
      </c>
      <c r="BG165" s="20">
        <v>2</v>
      </c>
      <c r="BH165" s="20">
        <v>1</v>
      </c>
      <c r="BI165" s="20">
        <v>2</v>
      </c>
      <c r="BJ165" s="20">
        <v>1</v>
      </c>
      <c r="BK165" s="20">
        <v>2</v>
      </c>
      <c r="BL165" s="20">
        <v>2</v>
      </c>
      <c r="BM165" s="20">
        <v>2</v>
      </c>
      <c r="BN165" s="20">
        <v>1</v>
      </c>
      <c r="BO165" s="20">
        <v>2</v>
      </c>
      <c r="BP165" s="20">
        <v>2</v>
      </c>
      <c r="BQ165" s="20">
        <v>2</v>
      </c>
      <c r="BR165" s="20">
        <v>2</v>
      </c>
      <c r="BS165" s="20">
        <v>1</v>
      </c>
      <c r="BT165" s="20">
        <v>1</v>
      </c>
      <c r="BU165" s="20">
        <v>2</v>
      </c>
      <c r="BV165" s="20"/>
      <c r="BW165" s="20"/>
      <c r="BX165" s="20"/>
      <c r="BY165" s="20">
        <v>1</v>
      </c>
      <c r="BZ165" s="21">
        <f>COUNTIF($BE165:$BY165,2)</f>
        <v>12</v>
      </c>
      <c r="CA165" s="22">
        <f>BZ165/COUNTA($BE165:$BY165)</f>
        <v>0.66666666666666663</v>
      </c>
      <c r="CB165" s="21">
        <f>COUNTIF($BE165:$BY165,1)</f>
        <v>6</v>
      </c>
      <c r="CC165" s="22">
        <f>CB165/COUNTA($BE165:$BY165)</f>
        <v>0.33333333333333331</v>
      </c>
      <c r="CD165" s="21">
        <f>COUNTIF($BE165:$BY165,0)</f>
        <v>0</v>
      </c>
      <c r="CE165" s="22">
        <f>CD165/COUNTA($BE165:$BY165)</f>
        <v>0</v>
      </c>
      <c r="CF165" s="21">
        <f>(((BZ165*2)+(CB165*1)+(CD165*0)))/COUNTA($BE165:$BY165)</f>
        <v>1.6666666666666667</v>
      </c>
      <c r="CG165" s="427" t="str">
        <f>IF(CF165&gt;=1.6,"Đạt mục tiêu",IF(CF165&gt;=1,"Cần cố gắng","Chưa đạt"))</f>
        <v>Đạt mục tiêu</v>
      </c>
    </row>
    <row r="166" spans="1:90" s="776" customFormat="1" ht="409.5" hidden="1">
      <c r="A166" s="783"/>
      <c r="B166" s="451"/>
      <c r="C166" s="390" t="s">
        <v>432</v>
      </c>
      <c r="D166" s="77"/>
      <c r="E166" s="213"/>
      <c r="F166" s="77"/>
      <c r="G166" s="78" t="s">
        <v>434</v>
      </c>
      <c r="H166" s="23" t="s">
        <v>1408</v>
      </c>
      <c r="I166" s="20"/>
      <c r="J166" s="10"/>
      <c r="K166" s="20"/>
      <c r="L166" s="20"/>
      <c r="M166" s="20"/>
      <c r="N166" s="783"/>
      <c r="O166" s="79"/>
      <c r="P166" s="20"/>
      <c r="Q166" s="20"/>
      <c r="R166" s="20"/>
      <c r="S166" s="20"/>
      <c r="T166" s="20"/>
      <c r="U166" s="66"/>
      <c r="V166" s="20"/>
      <c r="W166" s="20"/>
      <c r="X166" s="20"/>
      <c r="Y166" s="20"/>
      <c r="Z166" s="20"/>
      <c r="AA166" s="20"/>
      <c r="AB166" s="20"/>
      <c r="AC166" s="20"/>
      <c r="AD166" s="20"/>
      <c r="AE166" s="20"/>
      <c r="AF166" s="20"/>
      <c r="AG166" s="20"/>
      <c r="AH166" s="783"/>
      <c r="AI166" s="783"/>
      <c r="AJ166" s="783"/>
      <c r="AK166" s="783"/>
      <c r="AL166" s="783"/>
      <c r="AM166" s="20"/>
      <c r="AN166" s="20"/>
      <c r="AO166" s="20"/>
      <c r="AP166" s="20"/>
      <c r="AQ166" s="20" t="s">
        <v>723</v>
      </c>
      <c r="AR166" s="20" t="s">
        <v>724</v>
      </c>
      <c r="AS166" s="20" t="s">
        <v>726</v>
      </c>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0"/>
      <c r="BU166" s="20"/>
      <c r="BV166" s="20"/>
      <c r="BW166" s="20"/>
      <c r="BX166" s="20"/>
      <c r="BY166" s="20"/>
      <c r="BZ166" s="21"/>
      <c r="CA166" s="22"/>
      <c r="CB166" s="21"/>
      <c r="CC166" s="22"/>
      <c r="CD166" s="21"/>
      <c r="CE166" s="22"/>
      <c r="CF166" s="21"/>
      <c r="CG166" s="427"/>
    </row>
    <row r="167" spans="1:90" s="2" customFormat="1" ht="409.5" hidden="1">
      <c r="A167" s="19">
        <v>141</v>
      </c>
      <c r="B167" s="451">
        <v>141</v>
      </c>
      <c r="C167" s="390" t="s">
        <v>432</v>
      </c>
      <c r="D167" s="77" t="s">
        <v>14</v>
      </c>
      <c r="E167" s="78" t="s">
        <v>438</v>
      </c>
      <c r="F167" s="77" t="s">
        <v>17</v>
      </c>
      <c r="G167" s="78" t="s">
        <v>1401</v>
      </c>
      <c r="H167" s="23" t="s">
        <v>1176</v>
      </c>
      <c r="I167" s="20" t="s">
        <v>275</v>
      </c>
      <c r="J167" s="10" t="s">
        <v>25</v>
      </c>
      <c r="K167" s="20"/>
      <c r="L167" s="20"/>
      <c r="M167" s="20"/>
      <c r="N167" s="821"/>
      <c r="O167" s="79"/>
      <c r="P167" s="21" t="s">
        <v>16</v>
      </c>
      <c r="Q167" s="20"/>
      <c r="R167" s="20"/>
      <c r="S167" s="20"/>
      <c r="T167" s="20"/>
      <c r="U167" s="66">
        <f t="shared" si="20"/>
        <v>1</v>
      </c>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t="s">
        <v>726</v>
      </c>
      <c r="AR167" s="20" t="s">
        <v>723</v>
      </c>
      <c r="AS167" s="20" t="s">
        <v>724</v>
      </c>
      <c r="AT167" s="20"/>
      <c r="AU167" s="20"/>
      <c r="AV167" s="20"/>
      <c r="AW167" s="20"/>
      <c r="AX167" s="20"/>
      <c r="AY167" s="20"/>
      <c r="AZ167" s="20"/>
      <c r="BA167" s="20"/>
      <c r="BB167" s="20"/>
      <c r="BC167" s="20"/>
      <c r="BD167" s="20"/>
      <c r="BE167" s="20">
        <v>2</v>
      </c>
      <c r="BF167" s="20">
        <v>1</v>
      </c>
      <c r="BG167" s="20">
        <v>1</v>
      </c>
      <c r="BH167" s="20">
        <v>2</v>
      </c>
      <c r="BI167" s="20">
        <v>2</v>
      </c>
      <c r="BJ167" s="20">
        <v>2</v>
      </c>
      <c r="BK167" s="20">
        <v>2</v>
      </c>
      <c r="BL167" s="20">
        <v>2</v>
      </c>
      <c r="BM167" s="20">
        <v>2</v>
      </c>
      <c r="BN167" s="20">
        <v>2</v>
      </c>
      <c r="BO167" s="20">
        <v>2</v>
      </c>
      <c r="BP167" s="20">
        <v>2</v>
      </c>
      <c r="BQ167" s="20">
        <v>2</v>
      </c>
      <c r="BR167" s="20">
        <v>1</v>
      </c>
      <c r="BS167" s="20">
        <v>1</v>
      </c>
      <c r="BT167" s="20">
        <v>1</v>
      </c>
      <c r="BU167" s="20">
        <v>2</v>
      </c>
      <c r="BV167" s="20"/>
      <c r="BW167" s="20"/>
      <c r="BX167" s="20"/>
      <c r="BY167" s="20">
        <v>2</v>
      </c>
      <c r="BZ167" s="21">
        <f>COUNTIF($BE167:$BY167,2)</f>
        <v>13</v>
      </c>
      <c r="CA167" s="22">
        <f>BZ167/COUNTA($BE167:$BY167)</f>
        <v>0.72222222222222221</v>
      </c>
      <c r="CB167" s="21">
        <f>COUNTIF($BE167:$BY167,1)</f>
        <v>5</v>
      </c>
      <c r="CC167" s="22">
        <f>CB167/COUNTA($BE167:$BY167)</f>
        <v>0.27777777777777779</v>
      </c>
      <c r="CD167" s="21">
        <f>COUNTIF($BE167:$BY167,0)</f>
        <v>0</v>
      </c>
      <c r="CE167" s="22">
        <f>CD167/COUNTA($BE167:$BY167)</f>
        <v>0</v>
      </c>
      <c r="CF167" s="21">
        <f>(((BZ167*2)+(CB167*1)+(CD167*0)))/COUNTA($BE167:$BY167)</f>
        <v>1.7222222222222223</v>
      </c>
      <c r="CG167" s="21" t="str">
        <f>IF(CF167&gt;=1.6,"Đạt mục tiêu",IF(CF167&gt;=1,"Cần cố gắng","Chưa đạt"))</f>
        <v>Đạt mục tiêu</v>
      </c>
    </row>
    <row r="168" spans="1:90" s="2" customFormat="1" ht="409.5" hidden="1">
      <c r="A168" s="19">
        <v>142</v>
      </c>
      <c r="B168" s="451">
        <v>142</v>
      </c>
      <c r="C168" s="390" t="s">
        <v>432</v>
      </c>
      <c r="D168" s="77" t="s">
        <v>14</v>
      </c>
      <c r="E168" s="78" t="s">
        <v>438</v>
      </c>
      <c r="F168" s="77" t="s">
        <v>17</v>
      </c>
      <c r="G168" s="78" t="s">
        <v>441</v>
      </c>
      <c r="H168" s="23" t="s">
        <v>442</v>
      </c>
      <c r="I168" s="20" t="s">
        <v>275</v>
      </c>
      <c r="J168" s="10" t="s">
        <v>25</v>
      </c>
      <c r="K168" s="20"/>
      <c r="L168" s="20"/>
      <c r="M168" s="20"/>
      <c r="N168" s="821"/>
      <c r="O168" s="821" t="s">
        <v>16</v>
      </c>
      <c r="P168" s="20"/>
      <c r="Q168" s="20"/>
      <c r="R168" s="20"/>
      <c r="S168" s="20"/>
      <c r="T168" s="20"/>
      <c r="U168" s="66">
        <f t="shared" si="20"/>
        <v>1</v>
      </c>
      <c r="V168" s="20"/>
      <c r="W168" s="20"/>
      <c r="X168" s="20"/>
      <c r="Y168" s="20"/>
      <c r="Z168" s="20"/>
      <c r="AA168" s="20"/>
      <c r="AB168" s="20"/>
      <c r="AC168" s="20"/>
      <c r="AD168" s="20"/>
      <c r="AE168" s="20"/>
      <c r="AF168" s="20"/>
      <c r="AG168" s="20"/>
      <c r="AH168" s="20"/>
      <c r="AI168" s="20"/>
      <c r="AJ168" s="20"/>
      <c r="AK168" s="20"/>
      <c r="AL168" s="20"/>
      <c r="AM168" s="20" t="s">
        <v>726</v>
      </c>
      <c r="AN168" s="20" t="s">
        <v>723</v>
      </c>
      <c r="AO168" s="20" t="s">
        <v>726</v>
      </c>
      <c r="AP168" s="20" t="s">
        <v>726</v>
      </c>
      <c r="AQ168" s="20"/>
      <c r="AR168" s="20"/>
      <c r="AS168" s="20"/>
      <c r="AT168" s="20"/>
      <c r="AU168" s="20"/>
      <c r="AV168" s="20"/>
      <c r="AW168" s="20"/>
      <c r="AX168" s="20"/>
      <c r="AY168" s="20"/>
      <c r="AZ168" s="20"/>
      <c r="BA168" s="20"/>
      <c r="BB168" s="20"/>
      <c r="BC168" s="20"/>
      <c r="BD168" s="20"/>
      <c r="BE168" s="79">
        <v>1</v>
      </c>
      <c r="BF168" s="79">
        <v>2</v>
      </c>
      <c r="BG168" s="79">
        <v>2</v>
      </c>
      <c r="BH168" s="79">
        <v>1</v>
      </c>
      <c r="BI168" s="79">
        <v>2</v>
      </c>
      <c r="BJ168" s="79">
        <v>2</v>
      </c>
      <c r="BK168" s="79">
        <v>2</v>
      </c>
      <c r="BL168" s="79">
        <v>2</v>
      </c>
      <c r="BM168" s="79">
        <v>2</v>
      </c>
      <c r="BN168" s="79">
        <v>2</v>
      </c>
      <c r="BO168" s="79">
        <v>1</v>
      </c>
      <c r="BP168" s="79">
        <v>2</v>
      </c>
      <c r="BQ168" s="79">
        <v>2</v>
      </c>
      <c r="BR168" s="79">
        <v>2</v>
      </c>
      <c r="BS168" s="79">
        <v>2</v>
      </c>
      <c r="BT168" s="79">
        <v>2</v>
      </c>
      <c r="BU168" s="79">
        <v>2</v>
      </c>
      <c r="BV168" s="79"/>
      <c r="BW168" s="79"/>
      <c r="BX168" s="79"/>
      <c r="BY168" s="79">
        <v>2</v>
      </c>
      <c r="BZ168" s="21">
        <f>COUNTIF($BE168:$BY168,2)</f>
        <v>15</v>
      </c>
      <c r="CA168" s="22">
        <f>BZ168/COUNTA($BE168:$BY168)</f>
        <v>0.83333333333333337</v>
      </c>
      <c r="CB168" s="21">
        <f>COUNTIF($BE168:$BY168,1)</f>
        <v>3</v>
      </c>
      <c r="CC168" s="22">
        <f>CB168/COUNTA($BE168:$BY168)</f>
        <v>0.16666666666666666</v>
      </c>
      <c r="CD168" s="21">
        <f>COUNTIF($BE168:$BY168,0)</f>
        <v>0</v>
      </c>
      <c r="CE168" s="22">
        <f>CD168/COUNTA($BE168:$BY168)</f>
        <v>0</v>
      </c>
      <c r="CF168" s="21">
        <f>(((BZ168*2)+(CB168*1)+(CD168*0)))/COUNTA($BE168:$BY168)</f>
        <v>1.8333333333333333</v>
      </c>
      <c r="CG168" s="427" t="str">
        <f>IF(CF168&gt;=1.6,"Đạt mục tiêu",IF(CF168&gt;=1,"Cần cố gắng","Chưa đạt"))</f>
        <v>Đạt mục tiêu</v>
      </c>
    </row>
    <row r="169" spans="1:90" s="2" customFormat="1" ht="51.75" hidden="1" customHeight="1">
      <c r="A169" s="19">
        <v>143</v>
      </c>
      <c r="B169" s="451">
        <v>143</v>
      </c>
      <c r="C169" s="390" t="s">
        <v>432</v>
      </c>
      <c r="D169" s="77" t="s">
        <v>14</v>
      </c>
      <c r="E169" s="78" t="s">
        <v>438</v>
      </c>
      <c r="F169" s="77" t="s">
        <v>17</v>
      </c>
      <c r="G169" s="78" t="s">
        <v>435</v>
      </c>
      <c r="H169" s="23" t="s">
        <v>1412</v>
      </c>
      <c r="I169" s="20" t="s">
        <v>275</v>
      </c>
      <c r="J169" s="10" t="s">
        <v>25</v>
      </c>
      <c r="K169" s="20"/>
      <c r="L169" s="20"/>
      <c r="M169" s="20"/>
      <c r="N169" s="821"/>
      <c r="O169" s="79"/>
      <c r="P169" s="20"/>
      <c r="Q169" s="21" t="s">
        <v>16</v>
      </c>
      <c r="R169" s="20"/>
      <c r="S169" s="20"/>
      <c r="T169" s="20"/>
      <c r="U169" s="66">
        <f t="shared" si="20"/>
        <v>1</v>
      </c>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t="s">
        <v>726</v>
      </c>
      <c r="AU169" s="20" t="s">
        <v>727</v>
      </c>
      <c r="AV169" s="20" t="s">
        <v>726</v>
      </c>
      <c r="AW169" s="20" t="s">
        <v>724</v>
      </c>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0"/>
      <c r="BU169" s="20"/>
      <c r="BV169" s="20"/>
      <c r="BW169" s="20"/>
      <c r="BX169" s="20"/>
      <c r="BY169" s="20"/>
      <c r="BZ169" s="21"/>
      <c r="CA169" s="22"/>
      <c r="CB169" s="21"/>
      <c r="CC169" s="22"/>
      <c r="CD169" s="21"/>
      <c r="CE169" s="22"/>
      <c r="CF169" s="21"/>
      <c r="CG169" s="21"/>
    </row>
    <row r="170" spans="1:90" s="173" customFormat="1" ht="118.5" customHeight="1">
      <c r="A170" s="171">
        <v>144</v>
      </c>
      <c r="B170" s="451">
        <v>144</v>
      </c>
      <c r="C170" s="402" t="s">
        <v>432</v>
      </c>
      <c r="D170" s="77" t="s">
        <v>14</v>
      </c>
      <c r="E170" s="186" t="s">
        <v>438</v>
      </c>
      <c r="F170" s="77" t="s">
        <v>17</v>
      </c>
      <c r="G170" s="78" t="s">
        <v>436</v>
      </c>
      <c r="H170" s="542" t="s">
        <v>1023</v>
      </c>
      <c r="I170" s="20" t="s">
        <v>275</v>
      </c>
      <c r="J170" s="10" t="s">
        <v>25</v>
      </c>
      <c r="K170" s="20"/>
      <c r="L170" s="20"/>
      <c r="M170" s="20"/>
      <c r="N170" s="821"/>
      <c r="O170" s="79"/>
      <c r="P170" s="20"/>
      <c r="Q170" s="20"/>
      <c r="R170" s="20"/>
      <c r="S170" s="541" t="s">
        <v>16</v>
      </c>
      <c r="T170" s="20"/>
      <c r="U170" s="66">
        <f t="shared" si="20"/>
        <v>1</v>
      </c>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540" t="s">
        <v>726</v>
      </c>
      <c r="BA170" s="540" t="s">
        <v>723</v>
      </c>
      <c r="BB170" s="540" t="s">
        <v>726</v>
      </c>
      <c r="BC170" s="20"/>
      <c r="BD170" s="20"/>
      <c r="BE170" s="20"/>
      <c r="BF170" s="20"/>
      <c r="BG170" s="20"/>
      <c r="BH170" s="20"/>
      <c r="BI170" s="20"/>
      <c r="BJ170" s="20"/>
      <c r="BK170" s="20"/>
      <c r="BL170" s="20"/>
      <c r="BM170" s="20"/>
      <c r="BN170" s="20"/>
      <c r="BO170" s="20"/>
      <c r="BP170" s="20"/>
      <c r="BQ170" s="20"/>
      <c r="BR170" s="20"/>
      <c r="BS170" s="20"/>
      <c r="BT170" s="20"/>
      <c r="BU170" s="20"/>
      <c r="BV170" s="20"/>
      <c r="BW170" s="20"/>
      <c r="BX170" s="20"/>
      <c r="BY170" s="20"/>
      <c r="BZ170" s="21"/>
      <c r="CA170" s="22"/>
      <c r="CB170" s="21"/>
      <c r="CC170" s="22"/>
      <c r="CD170" s="21"/>
      <c r="CE170" s="22"/>
      <c r="CF170" s="21"/>
      <c r="CG170" s="21"/>
    </row>
    <row r="171" spans="1:90" s="2" customFormat="1" ht="409.5" hidden="1">
      <c r="A171" s="19">
        <v>145</v>
      </c>
      <c r="B171" s="451">
        <v>145</v>
      </c>
      <c r="C171" s="390" t="s">
        <v>432</v>
      </c>
      <c r="D171" s="77" t="s">
        <v>14</v>
      </c>
      <c r="E171" s="78" t="s">
        <v>438</v>
      </c>
      <c r="F171" s="77" t="s">
        <v>17</v>
      </c>
      <c r="G171" s="20" t="s">
        <v>342</v>
      </c>
      <c r="H171" s="125" t="s">
        <v>738</v>
      </c>
      <c r="I171" s="20" t="s">
        <v>275</v>
      </c>
      <c r="J171" s="10" t="s">
        <v>25</v>
      </c>
      <c r="K171" s="20"/>
      <c r="L171" s="20"/>
      <c r="M171" s="20"/>
      <c r="N171" s="821"/>
      <c r="O171" s="79"/>
      <c r="P171" s="20"/>
      <c r="Q171" s="20"/>
      <c r="R171" s="20"/>
      <c r="S171" s="20"/>
      <c r="T171" s="21" t="s">
        <v>16</v>
      </c>
      <c r="U171" s="66">
        <f t="shared" si="20"/>
        <v>1</v>
      </c>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20"/>
      <c r="BG171" s="20"/>
      <c r="BH171" s="20"/>
      <c r="BI171" s="20"/>
      <c r="BJ171" s="20"/>
      <c r="BK171" s="20"/>
      <c r="BL171" s="20"/>
      <c r="BM171" s="20"/>
      <c r="BN171" s="20"/>
      <c r="BO171" s="20"/>
      <c r="BP171" s="20"/>
      <c r="BQ171" s="20"/>
      <c r="BR171" s="20"/>
      <c r="BS171" s="20"/>
      <c r="BT171" s="20"/>
      <c r="BU171" s="20"/>
      <c r="BV171" s="20"/>
      <c r="BW171" s="20"/>
      <c r="BX171" s="20"/>
      <c r="BY171" s="20"/>
      <c r="BZ171" s="21"/>
      <c r="CA171" s="22"/>
      <c r="CB171" s="21"/>
      <c r="CC171" s="22"/>
      <c r="CD171" s="21"/>
      <c r="CE171" s="22"/>
      <c r="CF171" s="21"/>
      <c r="CG171" s="21"/>
    </row>
    <row r="172" spans="1:90" s="173" customFormat="1" ht="80.25" customHeight="1">
      <c r="A172" s="171">
        <v>146</v>
      </c>
      <c r="B172" s="451">
        <v>146</v>
      </c>
      <c r="C172" s="402" t="s">
        <v>432</v>
      </c>
      <c r="D172" s="8"/>
      <c r="E172" s="402" t="s">
        <v>143</v>
      </c>
      <c r="F172" s="8"/>
      <c r="G172" s="20" t="s">
        <v>443</v>
      </c>
      <c r="H172" s="542" t="s">
        <v>1024</v>
      </c>
      <c r="I172" s="20" t="s">
        <v>275</v>
      </c>
      <c r="J172" s="10" t="s">
        <v>25</v>
      </c>
      <c r="K172" s="20"/>
      <c r="L172" s="20"/>
      <c r="M172" s="20"/>
      <c r="N172" s="821"/>
      <c r="O172" s="79"/>
      <c r="P172" s="20"/>
      <c r="Q172" s="20"/>
      <c r="R172" s="20"/>
      <c r="S172" s="541" t="s">
        <v>16</v>
      </c>
      <c r="T172" s="20"/>
      <c r="U172" s="66">
        <f t="shared" si="20"/>
        <v>1</v>
      </c>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540" t="s">
        <v>723</v>
      </c>
      <c r="BA172" s="540" t="s">
        <v>726</v>
      </c>
      <c r="BB172" s="540" t="s">
        <v>723</v>
      </c>
      <c r="BC172" s="20"/>
      <c r="BD172" s="20"/>
      <c r="BE172" s="20"/>
      <c r="BF172" s="20"/>
      <c r="BG172" s="20"/>
      <c r="BH172" s="20"/>
      <c r="BI172" s="20"/>
      <c r="BJ172" s="20"/>
      <c r="BK172" s="20"/>
      <c r="BL172" s="20"/>
      <c r="BM172" s="20"/>
      <c r="BN172" s="20"/>
      <c r="BO172" s="20"/>
      <c r="BP172" s="20"/>
      <c r="BQ172" s="20"/>
      <c r="BR172" s="20"/>
      <c r="BS172" s="20"/>
      <c r="BT172" s="20"/>
      <c r="BU172" s="20"/>
      <c r="BV172" s="20"/>
      <c r="BW172" s="20"/>
      <c r="BX172" s="20"/>
      <c r="BY172" s="20"/>
      <c r="BZ172" s="21"/>
      <c r="CA172" s="22"/>
      <c r="CB172" s="21"/>
      <c r="CC172" s="22"/>
      <c r="CD172" s="21"/>
      <c r="CE172" s="22"/>
      <c r="CF172" s="21"/>
      <c r="CG172" s="21"/>
    </row>
    <row r="173" spans="1:90" hidden="1">
      <c r="A173" s="802">
        <v>147</v>
      </c>
      <c r="B173" s="451">
        <v>147</v>
      </c>
      <c r="C173" s="1447" t="s">
        <v>253</v>
      </c>
      <c r="D173" s="1368"/>
      <c r="E173" s="1449"/>
      <c r="F173" s="5" t="s">
        <v>316</v>
      </c>
      <c r="G173" s="176" t="s">
        <v>316</v>
      </c>
      <c r="H173" s="239" t="s">
        <v>316</v>
      </c>
      <c r="I173" s="5" t="s">
        <v>316</v>
      </c>
      <c r="J173" s="5" t="s">
        <v>316</v>
      </c>
      <c r="K173" s="506" t="s">
        <v>316</v>
      </c>
      <c r="L173" s="5" t="s">
        <v>316</v>
      </c>
      <c r="M173" s="5" t="s">
        <v>316</v>
      </c>
      <c r="N173" s="148" t="s">
        <v>316</v>
      </c>
      <c r="O173" s="5" t="s">
        <v>316</v>
      </c>
      <c r="P173" s="5" t="s">
        <v>316</v>
      </c>
      <c r="Q173" s="5" t="s">
        <v>316</v>
      </c>
      <c r="R173" s="5"/>
      <c r="S173" s="176" t="s">
        <v>316</v>
      </c>
      <c r="T173" s="5" t="s">
        <v>316</v>
      </c>
      <c r="U173" s="5" t="s">
        <v>316</v>
      </c>
      <c r="V173" s="176" t="s">
        <v>316</v>
      </c>
      <c r="W173" s="176" t="s">
        <v>316</v>
      </c>
      <c r="X173" s="176" t="s">
        <v>316</v>
      </c>
      <c r="Y173" s="176" t="s">
        <v>316</v>
      </c>
      <c r="Z173" s="5" t="s">
        <v>316</v>
      </c>
      <c r="AA173" s="5" t="s">
        <v>316</v>
      </c>
      <c r="AB173" s="5" t="s">
        <v>316</v>
      </c>
      <c r="AC173" s="5" t="s">
        <v>316</v>
      </c>
      <c r="AD173" s="5" t="s">
        <v>316</v>
      </c>
      <c r="AE173" s="5" t="s">
        <v>316</v>
      </c>
      <c r="AF173" s="5" t="s">
        <v>316</v>
      </c>
      <c r="AG173" s="5" t="s">
        <v>316</v>
      </c>
      <c r="AH173" s="148" t="s">
        <v>316</v>
      </c>
      <c r="AI173" s="148" t="s">
        <v>316</v>
      </c>
      <c r="AJ173" s="148" t="s">
        <v>316</v>
      </c>
      <c r="AK173" s="148" t="s">
        <v>316</v>
      </c>
      <c r="AL173" s="148" t="s">
        <v>316</v>
      </c>
      <c r="AM173" s="5" t="s">
        <v>316</v>
      </c>
      <c r="AN173" s="5" t="s">
        <v>316</v>
      </c>
      <c r="AO173" s="5" t="s">
        <v>316</v>
      </c>
      <c r="AP173" s="5" t="s">
        <v>316</v>
      </c>
      <c r="AQ173" s="5"/>
      <c r="AR173" s="5"/>
      <c r="AS173" s="5" t="s">
        <v>316</v>
      </c>
      <c r="AT173" s="5" t="s">
        <v>316</v>
      </c>
      <c r="AU173" s="5" t="s">
        <v>316</v>
      </c>
      <c r="AV173" s="5" t="s">
        <v>316</v>
      </c>
      <c r="AW173" s="5" t="s">
        <v>316</v>
      </c>
      <c r="AX173" s="5"/>
      <c r="AY173" s="5"/>
      <c r="AZ173" s="176" t="s">
        <v>316</v>
      </c>
      <c r="BA173" s="176"/>
      <c r="BB173" s="176"/>
      <c r="BC173" s="5"/>
      <c r="BD173" s="5" t="s">
        <v>316</v>
      </c>
      <c r="BE173" s="521" t="s">
        <v>316</v>
      </c>
      <c r="BF173" s="521" t="s">
        <v>316</v>
      </c>
      <c r="BG173" s="521" t="s">
        <v>316</v>
      </c>
      <c r="BH173" s="521" t="s">
        <v>316</v>
      </c>
      <c r="BI173" s="521" t="s">
        <v>316</v>
      </c>
      <c r="BJ173" s="521" t="s">
        <v>316</v>
      </c>
      <c r="BK173" s="521" t="s">
        <v>316</v>
      </c>
      <c r="BL173" s="521" t="s">
        <v>316</v>
      </c>
      <c r="BM173" s="521" t="s">
        <v>316</v>
      </c>
      <c r="BN173" s="521" t="s">
        <v>316</v>
      </c>
      <c r="BO173" s="521" t="s">
        <v>316</v>
      </c>
      <c r="BP173" s="521" t="s">
        <v>316</v>
      </c>
      <c r="BQ173" s="521" t="s">
        <v>316</v>
      </c>
      <c r="BR173" s="521" t="s">
        <v>316</v>
      </c>
      <c r="BS173" s="521" t="s">
        <v>316</v>
      </c>
      <c r="BT173" s="521" t="s">
        <v>316</v>
      </c>
      <c r="BU173" s="521" t="s">
        <v>316</v>
      </c>
      <c r="BV173" s="521"/>
      <c r="BW173" s="521"/>
      <c r="BX173" s="521"/>
      <c r="BY173" s="521" t="s">
        <v>316</v>
      </c>
      <c r="BZ173" s="521" t="s">
        <v>316</v>
      </c>
      <c r="CA173" s="522" t="s">
        <v>316</v>
      </c>
      <c r="CB173" s="521" t="s">
        <v>316</v>
      </c>
      <c r="CC173" s="522" t="s">
        <v>316</v>
      </c>
      <c r="CD173" s="521" t="s">
        <v>316</v>
      </c>
      <c r="CE173" s="521" t="s">
        <v>316</v>
      </c>
      <c r="CF173" s="521" t="s">
        <v>316</v>
      </c>
      <c r="CG173" s="522" t="s">
        <v>316</v>
      </c>
    </row>
    <row r="174" spans="1:90" s="3" customFormat="1" ht="409.5" hidden="1">
      <c r="A174" s="19">
        <v>148</v>
      </c>
      <c r="B174" s="451">
        <v>148</v>
      </c>
      <c r="C174" s="76" t="s">
        <v>444</v>
      </c>
      <c r="D174" s="77" t="s">
        <v>14</v>
      </c>
      <c r="E174" s="78" t="s">
        <v>343</v>
      </c>
      <c r="F174" s="77" t="s">
        <v>14</v>
      </c>
      <c r="G174" s="78" t="s">
        <v>424</v>
      </c>
      <c r="H174" s="37" t="s">
        <v>445</v>
      </c>
      <c r="I174" s="805" t="s">
        <v>275</v>
      </c>
      <c r="J174" s="799" t="s">
        <v>25</v>
      </c>
      <c r="K174" s="11"/>
      <c r="L174" s="11"/>
      <c r="M174" s="799" t="s">
        <v>16</v>
      </c>
      <c r="N174" s="11"/>
      <c r="O174" s="11"/>
      <c r="P174" s="11"/>
      <c r="Q174" s="11"/>
      <c r="R174" s="11"/>
      <c r="S174" s="11"/>
      <c r="T174" s="11"/>
      <c r="U174" s="493">
        <f t="shared" si="20"/>
        <v>1</v>
      </c>
      <c r="V174" s="11"/>
      <c r="W174" s="11"/>
      <c r="X174" s="11"/>
      <c r="Y174" s="11"/>
      <c r="Z174" s="11"/>
      <c r="AA174" s="11"/>
      <c r="AB174" s="11"/>
      <c r="AC174" s="11"/>
      <c r="AD174" s="799" t="s">
        <v>727</v>
      </c>
      <c r="AE174" s="799" t="s">
        <v>724</v>
      </c>
      <c r="AF174" s="799" t="s">
        <v>727</v>
      </c>
      <c r="AG174" s="799" t="s">
        <v>724</v>
      </c>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805">
        <v>1</v>
      </c>
      <c r="BF174" s="805">
        <v>2</v>
      </c>
      <c r="BG174" s="805">
        <v>1</v>
      </c>
      <c r="BH174" s="805">
        <v>2</v>
      </c>
      <c r="BI174" s="805">
        <v>2</v>
      </c>
      <c r="BJ174" s="805">
        <v>2</v>
      </c>
      <c r="BK174" s="805">
        <v>2</v>
      </c>
      <c r="BL174" s="805">
        <v>2</v>
      </c>
      <c r="BM174" s="805">
        <v>2</v>
      </c>
      <c r="BN174" s="805">
        <v>2</v>
      </c>
      <c r="BO174" s="805">
        <v>2</v>
      </c>
      <c r="BP174" s="805">
        <v>2</v>
      </c>
      <c r="BQ174" s="805">
        <v>2</v>
      </c>
      <c r="BR174" s="805">
        <v>2</v>
      </c>
      <c r="BS174" s="805">
        <v>2</v>
      </c>
      <c r="BT174" s="805">
        <v>1</v>
      </c>
      <c r="BU174" s="805">
        <v>2</v>
      </c>
      <c r="BV174" s="805"/>
      <c r="BW174" s="805"/>
      <c r="BX174" s="805"/>
      <c r="BY174" s="805">
        <v>2</v>
      </c>
      <c r="BZ174" s="533">
        <f>COUNTIF($BE174:$BY174,2)</f>
        <v>15</v>
      </c>
      <c r="CA174" s="534">
        <f>BZ174/COUNTA($BE174:$BY174)</f>
        <v>0.83333333333333337</v>
      </c>
      <c r="CB174" s="533">
        <f>COUNTIF($BE174:$BY174,1)</f>
        <v>3</v>
      </c>
      <c r="CC174" s="534">
        <f>CB174/COUNTA($BE174:$BY174)</f>
        <v>0.16666666666666666</v>
      </c>
      <c r="CD174" s="533">
        <f>COUNTIF($BE174:$BY174,0)</f>
        <v>0</v>
      </c>
      <c r="CE174" s="535">
        <f>CD174/COUNTA($BE174:$BY174)</f>
        <v>0</v>
      </c>
      <c r="CF174" s="533">
        <f>(((BZ174*2)+(CB174*1)+(CD174*0)))/COUNTA($BE174:$BY174)</f>
        <v>1.8333333333333333</v>
      </c>
      <c r="CG174" s="781" t="str">
        <f t="shared" ref="CG174" si="28">IF(CF174&gt;=1.6,"Đạt mục tiêu",IF(CF174&gt;=1,"Cần cố gắng","Chưa đạt"))</f>
        <v>Đạt mục tiêu</v>
      </c>
    </row>
    <row r="175" spans="1:90" s="2" customFormat="1" ht="409.5" hidden="1">
      <c r="A175" s="19">
        <v>149</v>
      </c>
      <c r="B175" s="451">
        <v>149</v>
      </c>
      <c r="C175" s="76" t="s">
        <v>444</v>
      </c>
      <c r="D175" s="77" t="s">
        <v>14</v>
      </c>
      <c r="E175" s="78" t="s">
        <v>343</v>
      </c>
      <c r="F175" s="77" t="s">
        <v>14</v>
      </c>
      <c r="G175" s="78" t="s">
        <v>426</v>
      </c>
      <c r="H175" s="23" t="s">
        <v>446</v>
      </c>
      <c r="I175" s="20" t="s">
        <v>275</v>
      </c>
      <c r="J175" s="10" t="s">
        <v>25</v>
      </c>
      <c r="K175" s="71"/>
      <c r="L175" s="71"/>
      <c r="M175" s="71"/>
      <c r="N175" s="71"/>
      <c r="O175" s="71"/>
      <c r="P175" s="71"/>
      <c r="Q175" s="71"/>
      <c r="R175" s="71"/>
      <c r="S175" s="71"/>
      <c r="T175" s="71" t="s">
        <v>16</v>
      </c>
      <c r="U175" s="66">
        <f t="shared" si="20"/>
        <v>1</v>
      </c>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49"/>
      <c r="BS175" s="49"/>
      <c r="BT175" s="49"/>
      <c r="BU175" s="6"/>
      <c r="BV175" s="6"/>
      <c r="BW175" s="6"/>
      <c r="BX175" s="6"/>
      <c r="BY175" s="6"/>
      <c r="BZ175" s="6"/>
      <c r="CA175" s="6"/>
      <c r="CB175" s="6"/>
      <c r="CC175" s="6"/>
      <c r="CD175" s="6"/>
      <c r="CE175" s="6"/>
      <c r="CF175" s="6"/>
      <c r="CG175" s="6"/>
    </row>
    <row r="176" spans="1:90" s="2" customFormat="1" ht="409.5" hidden="1">
      <c r="A176" s="19">
        <v>150</v>
      </c>
      <c r="B176" s="451">
        <v>150</v>
      </c>
      <c r="C176" s="76" t="s">
        <v>344</v>
      </c>
      <c r="D176" s="77" t="s">
        <v>17</v>
      </c>
      <c r="E176" s="78" t="s">
        <v>345</v>
      </c>
      <c r="F176" s="77" t="s">
        <v>14</v>
      </c>
      <c r="G176" s="78" t="s">
        <v>448</v>
      </c>
      <c r="H176" s="70" t="s">
        <v>447</v>
      </c>
      <c r="I176" s="20" t="s">
        <v>275</v>
      </c>
      <c r="J176" s="10" t="s">
        <v>25</v>
      </c>
      <c r="K176" s="71"/>
      <c r="L176" s="71"/>
      <c r="M176" s="71"/>
      <c r="N176" s="71"/>
      <c r="O176" s="71"/>
      <c r="P176" s="71"/>
      <c r="Q176" s="71"/>
      <c r="R176" s="71"/>
      <c r="S176" s="71"/>
      <c r="T176" s="71" t="s">
        <v>16</v>
      </c>
      <c r="U176" s="66">
        <f t="shared" si="20"/>
        <v>1</v>
      </c>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49"/>
      <c r="BS176" s="49"/>
      <c r="BT176" s="49"/>
      <c r="BU176" s="6"/>
      <c r="BV176" s="6"/>
      <c r="BW176" s="6"/>
      <c r="BX176" s="6"/>
      <c r="BY176" s="6"/>
      <c r="BZ176" s="6"/>
      <c r="CA176" s="6"/>
      <c r="CB176" s="6"/>
      <c r="CC176" s="6"/>
      <c r="CD176" s="6"/>
      <c r="CE176" s="6"/>
      <c r="CF176" s="6"/>
      <c r="CG176" s="6"/>
    </row>
    <row r="177" spans="1:90" ht="48" hidden="1">
      <c r="A177" s="802">
        <v>151</v>
      </c>
      <c r="B177" s="451">
        <v>151</v>
      </c>
      <c r="C177" s="1447" t="s">
        <v>254</v>
      </c>
      <c r="D177" s="1368"/>
      <c r="E177" s="1449"/>
      <c r="F177" s="5" t="s">
        <v>316</v>
      </c>
      <c r="G177" s="176" t="s">
        <v>316</v>
      </c>
      <c r="H177" s="239" t="s">
        <v>316</v>
      </c>
      <c r="I177" s="5" t="s">
        <v>316</v>
      </c>
      <c r="J177" s="5" t="s">
        <v>316</v>
      </c>
      <c r="K177" s="506" t="s">
        <v>316</v>
      </c>
      <c r="L177" s="5" t="s">
        <v>316</v>
      </c>
      <c r="M177" s="148" t="s">
        <v>316</v>
      </c>
      <c r="N177" s="148" t="s">
        <v>316</v>
      </c>
      <c r="O177" s="5" t="s">
        <v>316</v>
      </c>
      <c r="P177" s="5" t="s">
        <v>316</v>
      </c>
      <c r="Q177" s="5" t="s">
        <v>316</v>
      </c>
      <c r="R177" s="5"/>
      <c r="S177" s="176" t="s">
        <v>316</v>
      </c>
      <c r="T177" s="5" t="s">
        <v>316</v>
      </c>
      <c r="U177" s="5" t="s">
        <v>316</v>
      </c>
      <c r="V177" s="176" t="s">
        <v>316</v>
      </c>
      <c r="W177" s="176" t="s">
        <v>316</v>
      </c>
      <c r="X177" s="176" t="s">
        <v>316</v>
      </c>
      <c r="Y177" s="176" t="s">
        <v>316</v>
      </c>
      <c r="Z177" s="5" t="s">
        <v>316</v>
      </c>
      <c r="AA177" s="5" t="s">
        <v>316</v>
      </c>
      <c r="AB177" s="5" t="s">
        <v>316</v>
      </c>
      <c r="AC177" s="5" t="s">
        <v>316</v>
      </c>
      <c r="AD177" s="5" t="s">
        <v>316</v>
      </c>
      <c r="AE177" s="5" t="s">
        <v>316</v>
      </c>
      <c r="AF177" s="5" t="s">
        <v>316</v>
      </c>
      <c r="AG177" s="5" t="s">
        <v>316</v>
      </c>
      <c r="AH177" s="148" t="s">
        <v>316</v>
      </c>
      <c r="AI177" s="148" t="s">
        <v>316</v>
      </c>
      <c r="AJ177" s="148" t="s">
        <v>316</v>
      </c>
      <c r="AK177" s="148" t="s">
        <v>316</v>
      </c>
      <c r="AL177" s="148" t="s">
        <v>316</v>
      </c>
      <c r="AM177" s="5" t="s">
        <v>316</v>
      </c>
      <c r="AN177" s="5" t="s">
        <v>316</v>
      </c>
      <c r="AO177" s="5" t="s">
        <v>316</v>
      </c>
      <c r="AP177" s="5" t="s">
        <v>316</v>
      </c>
      <c r="AQ177" s="5"/>
      <c r="AR177" s="5"/>
      <c r="AS177" s="5" t="s">
        <v>316</v>
      </c>
      <c r="AT177" s="5" t="s">
        <v>316</v>
      </c>
      <c r="AU177" s="5" t="s">
        <v>316</v>
      </c>
      <c r="AV177" s="5" t="s">
        <v>316</v>
      </c>
      <c r="AW177" s="5" t="s">
        <v>316</v>
      </c>
      <c r="AX177" s="5"/>
      <c r="AY177" s="5"/>
      <c r="AZ177" s="176" t="s">
        <v>316</v>
      </c>
      <c r="BA177" s="176"/>
      <c r="BB177" s="176"/>
      <c r="BC177" s="5"/>
      <c r="BD177" s="5" t="s">
        <v>316</v>
      </c>
      <c r="BE177" s="521" t="s">
        <v>316</v>
      </c>
      <c r="BF177" s="521" t="s">
        <v>316</v>
      </c>
      <c r="BG177" s="20">
        <v>2</v>
      </c>
      <c r="BH177" s="20">
        <v>1</v>
      </c>
      <c r="BI177" s="521" t="s">
        <v>316</v>
      </c>
      <c r="BJ177" s="521" t="s">
        <v>316</v>
      </c>
      <c r="BK177" s="521" t="s">
        <v>316</v>
      </c>
      <c r="BL177" s="521" t="s">
        <v>316</v>
      </c>
      <c r="BM177" s="521" t="s">
        <v>316</v>
      </c>
      <c r="BN177" s="521" t="s">
        <v>316</v>
      </c>
      <c r="BO177" s="521" t="s">
        <v>316</v>
      </c>
      <c r="BP177" s="521" t="s">
        <v>316</v>
      </c>
      <c r="BQ177" s="521" t="s">
        <v>316</v>
      </c>
      <c r="BR177" s="521" t="s">
        <v>316</v>
      </c>
      <c r="BS177" s="20">
        <v>1</v>
      </c>
      <c r="BT177" s="521" t="s">
        <v>316</v>
      </c>
      <c r="BU177" s="521" t="s">
        <v>316</v>
      </c>
      <c r="BV177" s="521"/>
      <c r="BW177" s="521"/>
      <c r="BX177" s="521"/>
      <c r="BY177" s="521" t="s">
        <v>316</v>
      </c>
      <c r="BZ177" s="21">
        <f>COUNTIF($BE177:$BY177,2)</f>
        <v>1</v>
      </c>
      <c r="CA177" s="22">
        <f>BZ177/COUNTA($BE177:$BY177)</f>
        <v>5.5555555555555552E-2</v>
      </c>
      <c r="CB177" s="21">
        <f>COUNTIF($BE177:$BY177,1)</f>
        <v>2</v>
      </c>
      <c r="CC177" s="22">
        <f>CB177/COUNTA($BE177:$BY177)</f>
        <v>0.1111111111111111</v>
      </c>
      <c r="CD177" s="21">
        <f>COUNTIF($BE177:$BY177,0)</f>
        <v>0</v>
      </c>
      <c r="CE177" s="22">
        <f>CD177/COUNTA($BE177:$BY177)</f>
        <v>0</v>
      </c>
      <c r="CF177" s="21">
        <f>(((BZ177*2)+(CB177*1)+(CD177*0)))/COUNTA($BE177:$BY177)</f>
        <v>0.22222222222222221</v>
      </c>
      <c r="CG177" s="427" t="str">
        <f>IF(CF177&gt;=1.6,"Đạt mục tiêu",IF(CF177&gt;=1,"Cần cố gắng","Chưa đạt"))</f>
        <v>Chưa đạt</v>
      </c>
    </row>
    <row r="178" spans="1:90" s="776" customFormat="1" ht="409.5" hidden="1">
      <c r="A178" s="783">
        <v>152</v>
      </c>
      <c r="B178" s="451">
        <v>152</v>
      </c>
      <c r="C178" s="390" t="s">
        <v>153</v>
      </c>
      <c r="D178" s="8" t="s">
        <v>14</v>
      </c>
      <c r="E178" s="390" t="s">
        <v>154</v>
      </c>
      <c r="F178" s="8" t="s">
        <v>17</v>
      </c>
      <c r="G178" s="20" t="s">
        <v>449</v>
      </c>
      <c r="H178" s="518" t="s">
        <v>732</v>
      </c>
      <c r="I178" s="20" t="s">
        <v>275</v>
      </c>
      <c r="J178" s="10" t="s">
        <v>25</v>
      </c>
      <c r="K178" s="20"/>
      <c r="L178" s="20"/>
      <c r="M178" s="20"/>
      <c r="N178" s="783" t="s">
        <v>16</v>
      </c>
      <c r="O178" s="79"/>
      <c r="P178" s="20"/>
      <c r="Q178" s="20"/>
      <c r="R178" s="20"/>
      <c r="S178" s="20"/>
      <c r="T178" s="20"/>
      <c r="U178" s="66">
        <f t="shared" si="20"/>
        <v>1</v>
      </c>
      <c r="V178" s="20"/>
      <c r="W178" s="20"/>
      <c r="X178" s="20"/>
      <c r="Y178" s="20"/>
      <c r="Z178" s="20"/>
      <c r="AA178" s="20"/>
      <c r="AB178" s="20"/>
      <c r="AC178" s="20"/>
      <c r="AD178" s="20"/>
      <c r="AE178" s="20"/>
      <c r="AF178" s="20"/>
      <c r="AG178" s="20"/>
      <c r="AH178" s="783" t="s">
        <v>724</v>
      </c>
      <c r="AI178" s="783" t="s">
        <v>723</v>
      </c>
      <c r="AJ178" s="783" t="s">
        <v>724</v>
      </c>
      <c r="AK178" s="783" t="s">
        <v>723</v>
      </c>
      <c r="AL178" s="783" t="s">
        <v>724</v>
      </c>
      <c r="AM178" s="20"/>
      <c r="AN178" s="20"/>
      <c r="AO178" s="20"/>
      <c r="AP178" s="20"/>
      <c r="AQ178" s="20"/>
      <c r="AR178" s="20"/>
      <c r="AS178" s="20"/>
      <c r="AT178" s="20"/>
      <c r="AU178" s="20"/>
      <c r="AV178" s="20"/>
      <c r="AW178" s="20"/>
      <c r="AX178" s="20"/>
      <c r="AY178" s="20"/>
      <c r="AZ178" s="20"/>
      <c r="BA178" s="20"/>
      <c r="BB178" s="20"/>
      <c r="BC178" s="20"/>
      <c r="BD178" s="20"/>
      <c r="BE178" s="20">
        <v>2</v>
      </c>
      <c r="BF178" s="20">
        <v>2</v>
      </c>
      <c r="BG178" s="20">
        <v>2</v>
      </c>
      <c r="BH178" s="20">
        <v>1</v>
      </c>
      <c r="BI178" s="20">
        <v>2</v>
      </c>
      <c r="BJ178" s="20">
        <v>1</v>
      </c>
      <c r="BK178" s="20">
        <v>2</v>
      </c>
      <c r="BL178" s="20">
        <v>2</v>
      </c>
      <c r="BM178" s="20">
        <v>2</v>
      </c>
      <c r="BN178" s="20">
        <v>1</v>
      </c>
      <c r="BO178" s="20">
        <v>2</v>
      </c>
      <c r="BP178" s="20">
        <v>2</v>
      </c>
      <c r="BQ178" s="20">
        <v>2</v>
      </c>
      <c r="BR178" s="20">
        <v>2</v>
      </c>
      <c r="BS178" s="20">
        <v>1</v>
      </c>
      <c r="BT178" s="20">
        <v>2</v>
      </c>
      <c r="BU178" s="20">
        <v>2</v>
      </c>
      <c r="BV178" s="20"/>
      <c r="BW178" s="20"/>
      <c r="BX178" s="20"/>
      <c r="BY178" s="20">
        <v>1</v>
      </c>
      <c r="BZ178" s="21">
        <f>COUNTIF($BE178:$BY178,2)</f>
        <v>13</v>
      </c>
      <c r="CA178" s="22">
        <f>BZ178/COUNTA($BE178:$BY178)</f>
        <v>0.72222222222222221</v>
      </c>
      <c r="CB178" s="21">
        <f>COUNTIF($BE178:$BY178,1)</f>
        <v>5</v>
      </c>
      <c r="CC178" s="22">
        <f>CB178/COUNTA($BE178:$BY178)</f>
        <v>0.27777777777777779</v>
      </c>
      <c r="CD178" s="21">
        <f>COUNTIF($BE178:$BY178,0)</f>
        <v>0</v>
      </c>
      <c r="CE178" s="22">
        <f>CD178/COUNTA($BE178:$BY178)</f>
        <v>0</v>
      </c>
      <c r="CF178" s="21">
        <f>(((BZ178*2)+(CB178*1)+(CD178*0)))/COUNTA($BE178:$BY178)</f>
        <v>1.7222222222222223</v>
      </c>
      <c r="CG178" s="427" t="str">
        <f>IF(CF178&gt;=1.6,"Đạt mục tiêu",IF(CF178&gt;=1,"Cần cố gắng","Chưa đạt"))</f>
        <v>Đạt mục tiêu</v>
      </c>
    </row>
    <row r="179" spans="1:90" s="2" customFormat="1" ht="409.5" hidden="1">
      <c r="A179" s="19">
        <v>153</v>
      </c>
      <c r="B179" s="451">
        <v>153</v>
      </c>
      <c r="C179" s="390" t="s">
        <v>153</v>
      </c>
      <c r="D179" s="8" t="s">
        <v>14</v>
      </c>
      <c r="E179" s="390" t="s">
        <v>154</v>
      </c>
      <c r="F179" s="8" t="s">
        <v>17</v>
      </c>
      <c r="G179" s="390" t="s">
        <v>450</v>
      </c>
      <c r="H179" s="125" t="s">
        <v>1000</v>
      </c>
      <c r="I179" s="20" t="s">
        <v>275</v>
      </c>
      <c r="J179" s="10" t="s">
        <v>25</v>
      </c>
      <c r="K179" s="20"/>
      <c r="L179" s="20"/>
      <c r="M179" s="20"/>
      <c r="N179" s="821"/>
      <c r="O179" s="79" t="s">
        <v>16</v>
      </c>
      <c r="P179" s="20"/>
      <c r="Q179" s="20"/>
      <c r="R179" s="20"/>
      <c r="S179" s="20"/>
      <c r="T179" s="20"/>
      <c r="U179" s="66">
        <f t="shared" si="20"/>
        <v>1</v>
      </c>
      <c r="V179" s="20"/>
      <c r="W179" s="20"/>
      <c r="X179" s="20"/>
      <c r="Y179" s="20"/>
      <c r="Z179" s="20"/>
      <c r="AA179" s="20"/>
      <c r="AB179" s="20"/>
      <c r="AC179" s="20"/>
      <c r="AD179" s="20"/>
      <c r="AE179" s="20"/>
      <c r="AF179" s="20"/>
      <c r="AG179" s="20"/>
      <c r="AH179" s="20"/>
      <c r="AI179" s="20"/>
      <c r="AJ179" s="20"/>
      <c r="AK179" s="20"/>
      <c r="AL179" s="20"/>
      <c r="AM179" s="20" t="s">
        <v>724</v>
      </c>
      <c r="AN179" s="20" t="s">
        <v>727</v>
      </c>
      <c r="AO179" s="20" t="s">
        <v>724</v>
      </c>
      <c r="AP179" s="20" t="s">
        <v>727</v>
      </c>
      <c r="AQ179" s="20"/>
      <c r="AR179" s="20"/>
      <c r="AS179" s="20"/>
      <c r="AT179" s="20"/>
      <c r="AU179" s="20"/>
      <c r="AV179" s="20"/>
      <c r="AW179" s="20"/>
      <c r="AX179" s="20"/>
      <c r="AY179" s="20"/>
      <c r="AZ179" s="20"/>
      <c r="BA179" s="20"/>
      <c r="BB179" s="20"/>
      <c r="BC179" s="20"/>
      <c r="BD179" s="20"/>
      <c r="BE179" s="79">
        <v>1</v>
      </c>
      <c r="BF179" s="79">
        <v>2</v>
      </c>
      <c r="BG179" s="79">
        <v>2</v>
      </c>
      <c r="BH179" s="79">
        <v>1</v>
      </c>
      <c r="BI179" s="79">
        <v>1</v>
      </c>
      <c r="BJ179" s="79">
        <v>2</v>
      </c>
      <c r="BK179" s="79">
        <v>2</v>
      </c>
      <c r="BL179" s="79">
        <v>2</v>
      </c>
      <c r="BM179" s="79">
        <v>2</v>
      </c>
      <c r="BN179" s="79">
        <v>2</v>
      </c>
      <c r="BO179" s="79">
        <v>1</v>
      </c>
      <c r="BP179" s="79">
        <v>2</v>
      </c>
      <c r="BQ179" s="79">
        <v>2</v>
      </c>
      <c r="BR179" s="79">
        <v>2</v>
      </c>
      <c r="BS179" s="79">
        <v>2</v>
      </c>
      <c r="BT179" s="79">
        <v>2</v>
      </c>
      <c r="BU179" s="79">
        <v>2</v>
      </c>
      <c r="BV179" s="79"/>
      <c r="BW179" s="79"/>
      <c r="BX179" s="79"/>
      <c r="BY179" s="79">
        <v>2</v>
      </c>
      <c r="BZ179" s="21">
        <f>COUNTIF($BE179:$BY179,2)</f>
        <v>14</v>
      </c>
      <c r="CA179" s="22">
        <f>BZ179/COUNTA($BE179:$BY179)</f>
        <v>0.77777777777777779</v>
      </c>
      <c r="CB179" s="21">
        <f>COUNTIF($BE179:$BY179,1)</f>
        <v>4</v>
      </c>
      <c r="CC179" s="22">
        <f>CB179/COUNTA($BE179:$BY179)</f>
        <v>0.22222222222222221</v>
      </c>
      <c r="CD179" s="21">
        <f>COUNTIF($BE179:$BY179,0)</f>
        <v>0</v>
      </c>
      <c r="CE179" s="22">
        <f>CD179/COUNTA($BE179:$BY179)</f>
        <v>0</v>
      </c>
      <c r="CF179" s="21">
        <f>(((BZ179*2)+(CB179*1)+(CD179*0)))/COUNTA($BE179:$BY179)</f>
        <v>1.7777777777777777</v>
      </c>
      <c r="CG179" s="427" t="str">
        <f>IF(CF179&gt;=1.6,"Đạt mục tiêu",IF(CF179&gt;=1,"Cần cố gắng","Chưa đạt"))</f>
        <v>Đạt mục tiêu</v>
      </c>
    </row>
    <row r="180" spans="1:90" s="173" customFormat="1" ht="100.5" customHeight="1">
      <c r="A180" s="171">
        <v>154</v>
      </c>
      <c r="B180" s="451">
        <v>154</v>
      </c>
      <c r="C180" s="402" t="s">
        <v>153</v>
      </c>
      <c r="D180" s="8" t="s">
        <v>14</v>
      </c>
      <c r="E180" s="402" t="s">
        <v>154</v>
      </c>
      <c r="F180" s="8" t="s">
        <v>17</v>
      </c>
      <c r="G180" s="390" t="s">
        <v>451</v>
      </c>
      <c r="H180" s="542" t="s">
        <v>1000</v>
      </c>
      <c r="I180" s="20" t="s">
        <v>275</v>
      </c>
      <c r="J180" s="10" t="s">
        <v>25</v>
      </c>
      <c r="K180" s="20"/>
      <c r="L180" s="20"/>
      <c r="M180" s="20"/>
      <c r="N180" s="821"/>
      <c r="O180" s="79"/>
      <c r="P180" s="20"/>
      <c r="Q180" s="20"/>
      <c r="R180" s="20"/>
      <c r="S180" s="540" t="s">
        <v>16</v>
      </c>
      <c r="T180" s="20"/>
      <c r="U180" s="66">
        <f t="shared" ref="U180:U254" si="29">COUNTIF(K180:T180,"x")</f>
        <v>1</v>
      </c>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540" t="s">
        <v>723</v>
      </c>
      <c r="BA180" s="540" t="s">
        <v>727</v>
      </c>
      <c r="BB180" s="540" t="s">
        <v>727</v>
      </c>
      <c r="BC180" s="20"/>
      <c r="BD180" s="20"/>
      <c r="BE180" s="20"/>
      <c r="BF180" s="20"/>
      <c r="BG180" s="20"/>
      <c r="BH180" s="20"/>
      <c r="BI180" s="20"/>
      <c r="BJ180" s="20"/>
      <c r="BK180" s="20"/>
      <c r="BL180" s="20"/>
      <c r="BM180" s="20"/>
      <c r="BN180" s="20"/>
      <c r="BO180" s="20"/>
      <c r="BP180" s="20"/>
      <c r="BQ180" s="20"/>
      <c r="BR180" s="20"/>
      <c r="BS180" s="20"/>
      <c r="BT180" s="20"/>
      <c r="BU180" s="20"/>
      <c r="BV180" s="20"/>
      <c r="BW180" s="20"/>
      <c r="BX180" s="20"/>
      <c r="BY180" s="20"/>
      <c r="BZ180" s="21"/>
      <c r="CA180" s="22"/>
      <c r="CB180" s="21"/>
      <c r="CC180" s="22"/>
      <c r="CD180" s="21"/>
      <c r="CE180" s="22"/>
      <c r="CF180" s="21"/>
      <c r="CG180" s="21"/>
    </row>
    <row r="181" spans="1:90" s="776" customFormat="1" ht="409.5" hidden="1">
      <c r="A181" s="783">
        <v>155</v>
      </c>
      <c r="B181" s="451">
        <v>155</v>
      </c>
      <c r="C181" s="213" t="s">
        <v>354</v>
      </c>
      <c r="D181" s="77" t="s">
        <v>17</v>
      </c>
      <c r="E181" s="213" t="s">
        <v>355</v>
      </c>
      <c r="F181" s="8" t="s">
        <v>17</v>
      </c>
      <c r="G181" s="20" t="s">
        <v>452</v>
      </c>
      <c r="H181" s="518" t="s">
        <v>453</v>
      </c>
      <c r="I181" s="20" t="s">
        <v>275</v>
      </c>
      <c r="J181" s="10" t="s">
        <v>25</v>
      </c>
      <c r="K181" s="20"/>
      <c r="L181" s="20"/>
      <c r="M181" s="20"/>
      <c r="N181" s="783" t="s">
        <v>16</v>
      </c>
      <c r="O181" s="79"/>
      <c r="P181" s="20"/>
      <c r="Q181" s="20"/>
      <c r="R181" s="20"/>
      <c r="S181" s="20"/>
      <c r="T181" s="20"/>
      <c r="U181" s="66">
        <f t="shared" si="29"/>
        <v>1</v>
      </c>
      <c r="V181" s="20"/>
      <c r="W181" s="20"/>
      <c r="X181" s="20"/>
      <c r="Y181" s="20"/>
      <c r="Z181" s="20"/>
      <c r="AA181" s="20"/>
      <c r="AB181" s="20"/>
      <c r="AC181" s="20"/>
      <c r="AD181" s="20"/>
      <c r="AE181" s="20"/>
      <c r="AF181" s="20"/>
      <c r="AG181" s="20"/>
      <c r="AH181" s="783" t="s">
        <v>727</v>
      </c>
      <c r="AI181" s="783" t="s">
        <v>724</v>
      </c>
      <c r="AJ181" s="783" t="s">
        <v>727</v>
      </c>
      <c r="AK181" s="783" t="s">
        <v>724</v>
      </c>
      <c r="AL181" s="783" t="s">
        <v>723</v>
      </c>
      <c r="AM181" s="20"/>
      <c r="AN181" s="20"/>
      <c r="AO181" s="20"/>
      <c r="AP181" s="20"/>
      <c r="AQ181" s="20"/>
      <c r="AR181" s="20"/>
      <c r="AS181" s="20"/>
      <c r="AT181" s="20"/>
      <c r="AU181" s="20"/>
      <c r="AV181" s="20"/>
      <c r="AW181" s="20"/>
      <c r="AX181" s="20"/>
      <c r="AY181" s="20"/>
      <c r="AZ181" s="20"/>
      <c r="BA181" s="20"/>
      <c r="BB181" s="20"/>
      <c r="BC181" s="20"/>
      <c r="BD181" s="20"/>
      <c r="BE181" s="20">
        <v>2</v>
      </c>
      <c r="BF181" s="20">
        <v>2</v>
      </c>
      <c r="BG181" s="20">
        <v>2</v>
      </c>
      <c r="BH181" s="20">
        <v>1</v>
      </c>
      <c r="BI181" s="20">
        <v>2</v>
      </c>
      <c r="BJ181" s="20">
        <v>1</v>
      </c>
      <c r="BK181" s="20">
        <v>2</v>
      </c>
      <c r="BL181" s="20">
        <v>2</v>
      </c>
      <c r="BM181" s="20">
        <v>2</v>
      </c>
      <c r="BN181" s="20">
        <v>1</v>
      </c>
      <c r="BO181" s="20">
        <v>2</v>
      </c>
      <c r="BP181" s="20">
        <v>2</v>
      </c>
      <c r="BQ181" s="20">
        <v>2</v>
      </c>
      <c r="BR181" s="20">
        <v>2</v>
      </c>
      <c r="BS181" s="20">
        <v>1</v>
      </c>
      <c r="BT181" s="20">
        <v>2</v>
      </c>
      <c r="BU181" s="20">
        <v>2</v>
      </c>
      <c r="BV181" s="20"/>
      <c r="BW181" s="20"/>
      <c r="BX181" s="20"/>
      <c r="BY181" s="20">
        <v>2</v>
      </c>
      <c r="BZ181" s="21">
        <f>COUNTIF($BE181:$BY181,2)</f>
        <v>14</v>
      </c>
      <c r="CA181" s="22">
        <f>BZ181/COUNTA($BE181:$BY181)</f>
        <v>0.77777777777777779</v>
      </c>
      <c r="CB181" s="21">
        <f>COUNTIF($BE181:$BY181,1)</f>
        <v>4</v>
      </c>
      <c r="CC181" s="22">
        <f>CB181/COUNTA($BE181:$BY181)</f>
        <v>0.22222222222222221</v>
      </c>
      <c r="CD181" s="21">
        <f>COUNTIF($BE181:$BY181,0)</f>
        <v>0</v>
      </c>
      <c r="CE181" s="22">
        <f>CD181/COUNTA($BE181:$BY181)</f>
        <v>0</v>
      </c>
      <c r="CF181" s="21">
        <f>(((BZ181*2)+(CB181*1)+(CD181*0)))/COUNTA($BE181:$BY181)</f>
        <v>1.7777777777777777</v>
      </c>
      <c r="CG181" s="427" t="str">
        <f>IF(CF181&gt;=1.6,"Đạt mục tiêu",IF(CF181&gt;=1,"Cần cố gắng","Chưa đạt"))</f>
        <v>Đạt mục tiêu</v>
      </c>
    </row>
    <row r="182" spans="1:90" s="2" customFormat="1" ht="409.5" hidden="1">
      <c r="A182" s="19">
        <v>156</v>
      </c>
      <c r="B182" s="451">
        <v>156</v>
      </c>
      <c r="C182" s="523" t="s">
        <v>354</v>
      </c>
      <c r="D182" s="77" t="s">
        <v>17</v>
      </c>
      <c r="E182" s="78" t="s">
        <v>355</v>
      </c>
      <c r="F182" s="8" t="s">
        <v>17</v>
      </c>
      <c r="G182" s="20" t="s">
        <v>1177</v>
      </c>
      <c r="H182" s="23" t="s">
        <v>455</v>
      </c>
      <c r="I182" s="20" t="s">
        <v>275</v>
      </c>
      <c r="J182" s="10" t="s">
        <v>25</v>
      </c>
      <c r="K182" s="20"/>
      <c r="L182" s="20"/>
      <c r="M182" s="20"/>
      <c r="N182" s="79"/>
      <c r="O182" s="79" t="s">
        <v>16</v>
      </c>
      <c r="P182" s="20"/>
      <c r="Q182" s="20"/>
      <c r="R182" s="20"/>
      <c r="S182" s="20"/>
      <c r="T182" s="20"/>
      <c r="U182" s="66">
        <f t="shared" si="29"/>
        <v>1</v>
      </c>
      <c r="V182" s="20"/>
      <c r="W182" s="20"/>
      <c r="X182" s="20"/>
      <c r="Y182" s="20"/>
      <c r="Z182" s="20"/>
      <c r="AA182" s="20"/>
      <c r="AB182" s="20"/>
      <c r="AC182" s="20"/>
      <c r="AD182" s="20"/>
      <c r="AE182" s="20"/>
      <c r="AF182" s="20"/>
      <c r="AG182" s="20"/>
      <c r="AH182" s="20"/>
      <c r="AI182" s="20"/>
      <c r="AJ182" s="20"/>
      <c r="AK182" s="20"/>
      <c r="AL182" s="20"/>
      <c r="AM182" s="20" t="s">
        <v>727</v>
      </c>
      <c r="AN182" s="20" t="s">
        <v>724</v>
      </c>
      <c r="AO182" s="20" t="s">
        <v>727</v>
      </c>
      <c r="AP182" s="20" t="s">
        <v>724</v>
      </c>
      <c r="AQ182" s="20"/>
      <c r="AR182" s="20"/>
      <c r="AS182" s="20"/>
      <c r="AT182" s="20"/>
      <c r="AU182" s="20"/>
      <c r="AV182" s="20"/>
      <c r="AW182" s="20"/>
      <c r="AX182" s="20"/>
      <c r="AY182" s="20"/>
      <c r="AZ182" s="20"/>
      <c r="BA182" s="20"/>
      <c r="BB182" s="20"/>
      <c r="BC182" s="20"/>
      <c r="BD182" s="20"/>
      <c r="BE182" s="20">
        <v>2</v>
      </c>
      <c r="BF182" s="20">
        <v>2</v>
      </c>
      <c r="BG182" s="20">
        <v>2</v>
      </c>
      <c r="BH182" s="20">
        <v>2</v>
      </c>
      <c r="BI182" s="20">
        <v>2</v>
      </c>
      <c r="BJ182" s="20">
        <v>2</v>
      </c>
      <c r="BK182" s="20">
        <v>2</v>
      </c>
      <c r="BL182" s="20">
        <v>2</v>
      </c>
      <c r="BM182" s="20">
        <v>2</v>
      </c>
      <c r="BN182" s="20">
        <v>2</v>
      </c>
      <c r="BO182" s="20">
        <v>2</v>
      </c>
      <c r="BP182" s="20">
        <v>2</v>
      </c>
      <c r="BQ182" s="20">
        <v>1</v>
      </c>
      <c r="BR182" s="20">
        <v>1</v>
      </c>
      <c r="BS182" s="20">
        <v>1</v>
      </c>
      <c r="BT182" s="20">
        <v>1</v>
      </c>
      <c r="BU182" s="20">
        <v>2</v>
      </c>
      <c r="BV182" s="20"/>
      <c r="BW182" s="20"/>
      <c r="BX182" s="20"/>
      <c r="BY182" s="20">
        <v>2</v>
      </c>
      <c r="BZ182" s="21">
        <f>COUNTIF($BE182:$BY182,2)</f>
        <v>14</v>
      </c>
      <c r="CA182" s="22">
        <f>BZ182/COUNTA($BE182:$BY182)</f>
        <v>0.77777777777777779</v>
      </c>
      <c r="CB182" s="21">
        <f>COUNTIF($BE182:$BY182,1)</f>
        <v>4</v>
      </c>
      <c r="CC182" s="22">
        <f>CB182/COUNTA($BE182:$BY182)</f>
        <v>0.22222222222222221</v>
      </c>
      <c r="CD182" s="21">
        <f>COUNTIF($BE182:$BY182,0)</f>
        <v>0</v>
      </c>
      <c r="CE182" s="22">
        <f>CD182/COUNTA($BE182:$BY182)</f>
        <v>0</v>
      </c>
      <c r="CF182" s="21">
        <f>(((BZ182*2)+(CB182*1)+(CD182*0)))/COUNTA($BE182:$BY182)</f>
        <v>1.7777777777777777</v>
      </c>
      <c r="CG182" s="427" t="str">
        <f>IF(CF182&gt;=1.6,"Đạt mục tiêu",IF(CF182&gt;=1,"Cần cố gắng","Chưa đạt"))</f>
        <v>Đạt mục tiêu</v>
      </c>
    </row>
    <row r="183" spans="1:90" s="3" customFormat="1" ht="409.5" hidden="1">
      <c r="A183" s="19">
        <v>157</v>
      </c>
      <c r="B183" s="451">
        <v>157</v>
      </c>
      <c r="C183" s="76" t="s">
        <v>356</v>
      </c>
      <c r="D183" s="77" t="s">
        <v>18</v>
      </c>
      <c r="E183" s="78" t="s">
        <v>356</v>
      </c>
      <c r="F183" s="77" t="s">
        <v>18</v>
      </c>
      <c r="G183" s="78" t="s">
        <v>456</v>
      </c>
      <c r="H183" s="543" t="s">
        <v>457</v>
      </c>
      <c r="I183" s="805" t="s">
        <v>275</v>
      </c>
      <c r="J183" s="799" t="s">
        <v>25</v>
      </c>
      <c r="K183" s="544"/>
      <c r="L183" s="544"/>
      <c r="M183" s="544" t="s">
        <v>16</v>
      </c>
      <c r="N183" s="544"/>
      <c r="O183" s="544"/>
      <c r="P183" s="544"/>
      <c r="Q183" s="544"/>
      <c r="R183" s="544"/>
      <c r="S183" s="544"/>
      <c r="T183" s="544"/>
      <c r="U183" s="493">
        <f t="shared" si="29"/>
        <v>1</v>
      </c>
      <c r="V183" s="799" t="s">
        <v>723</v>
      </c>
      <c r="W183" s="799" t="s">
        <v>723</v>
      </c>
      <c r="X183" s="799" t="s">
        <v>723</v>
      </c>
      <c r="Y183" s="799" t="s">
        <v>723</v>
      </c>
      <c r="Z183" s="805"/>
      <c r="AA183" s="805"/>
      <c r="AB183" s="805"/>
      <c r="AC183" s="805"/>
      <c r="AD183" s="805" t="s">
        <v>727</v>
      </c>
      <c r="AE183" s="805" t="s">
        <v>723</v>
      </c>
      <c r="AF183" s="805" t="s">
        <v>724</v>
      </c>
      <c r="AG183" s="805" t="s">
        <v>723</v>
      </c>
      <c r="AH183" s="805"/>
      <c r="AI183" s="805"/>
      <c r="AJ183" s="805"/>
      <c r="AK183" s="805"/>
      <c r="AL183" s="805"/>
      <c r="AM183" s="805"/>
      <c r="AN183" s="805"/>
      <c r="AO183" s="805"/>
      <c r="AP183" s="805"/>
      <c r="AQ183" s="805"/>
      <c r="AR183" s="805"/>
      <c r="AS183" s="805"/>
      <c r="AT183" s="805"/>
      <c r="AU183" s="805"/>
      <c r="AV183" s="805"/>
      <c r="AW183" s="805"/>
      <c r="AX183" s="805"/>
      <c r="AY183" s="805"/>
      <c r="AZ183" s="805"/>
      <c r="BA183" s="805"/>
      <c r="BB183" s="805"/>
      <c r="BC183" s="805"/>
      <c r="BD183" s="805"/>
      <c r="BE183" s="805">
        <v>2</v>
      </c>
      <c r="BF183" s="805">
        <v>1</v>
      </c>
      <c r="BG183" s="805">
        <v>2</v>
      </c>
      <c r="BH183" s="805">
        <v>2</v>
      </c>
      <c r="BI183" s="805">
        <v>2</v>
      </c>
      <c r="BJ183" s="805">
        <v>2</v>
      </c>
      <c r="BK183" s="805">
        <v>2</v>
      </c>
      <c r="BL183" s="805">
        <v>2</v>
      </c>
      <c r="BM183" s="805">
        <v>2</v>
      </c>
      <c r="BN183" s="805">
        <v>2</v>
      </c>
      <c r="BO183" s="805">
        <v>2</v>
      </c>
      <c r="BP183" s="805">
        <v>2</v>
      </c>
      <c r="BQ183" s="805">
        <v>1</v>
      </c>
      <c r="BR183" s="805">
        <v>2</v>
      </c>
      <c r="BS183" s="805">
        <v>1</v>
      </c>
      <c r="BT183" s="805">
        <v>2</v>
      </c>
      <c r="BU183" s="805">
        <v>2</v>
      </c>
      <c r="BV183" s="805"/>
      <c r="BW183" s="805"/>
      <c r="BX183" s="805"/>
      <c r="BY183" s="805">
        <v>2</v>
      </c>
      <c r="BZ183" s="533">
        <f>COUNTIF($BE183:$BY183,2)</f>
        <v>15</v>
      </c>
      <c r="CA183" s="534">
        <f>BZ183/COUNTA($BE183:$BY183)</f>
        <v>0.83333333333333337</v>
      </c>
      <c r="CB183" s="533">
        <f>COUNTIF($BE183:$BY183,1)</f>
        <v>3</v>
      </c>
      <c r="CC183" s="534">
        <f>CB183/COUNTA($BE183:$BY183)</f>
        <v>0.16666666666666666</v>
      </c>
      <c r="CD183" s="533">
        <f>COUNTIF($BE183:$BY183,0)</f>
        <v>0</v>
      </c>
      <c r="CE183" s="535">
        <f>CD183/COUNTA($BE183:$BY183)</f>
        <v>0</v>
      </c>
      <c r="CF183" s="533">
        <f>(((BZ183*2)+(CB183*1)+(CD183*0)))/COUNTA($BE183:$BY183)</f>
        <v>1.8333333333333333</v>
      </c>
      <c r="CG183" s="781" t="str">
        <f t="shared" ref="CG183" si="30">IF(CF183&gt;=1.6,"Đạt mục tiêu",IF(CF183&gt;=1,"Cần cố gắng","Chưa đạt"))</f>
        <v>Đạt mục tiêu</v>
      </c>
    </row>
    <row r="184" spans="1:90" ht="39.75" hidden="1" customHeight="1">
      <c r="A184" s="802">
        <v>158</v>
      </c>
      <c r="B184" s="451">
        <v>158</v>
      </c>
      <c r="C184" s="1450" t="s">
        <v>157</v>
      </c>
      <c r="D184" s="1370"/>
      <c r="E184" s="1451"/>
      <c r="F184" s="1370"/>
      <c r="G184" s="1452"/>
      <c r="H184" s="242" t="s">
        <v>316</v>
      </c>
      <c r="I184" s="242" t="s">
        <v>316</v>
      </c>
      <c r="J184" s="242" t="s">
        <v>316</v>
      </c>
      <c r="K184" s="242" t="s">
        <v>316</v>
      </c>
      <c r="L184" s="242" t="s">
        <v>316</v>
      </c>
      <c r="M184" s="242" t="s">
        <v>316</v>
      </c>
      <c r="N184" s="242" t="s">
        <v>316</v>
      </c>
      <c r="O184" s="242" t="s">
        <v>316</v>
      </c>
      <c r="P184" s="242" t="s">
        <v>316</v>
      </c>
      <c r="Q184" s="242" t="s">
        <v>316</v>
      </c>
      <c r="R184" s="242" t="s">
        <v>316</v>
      </c>
      <c r="S184" s="242" t="s">
        <v>316</v>
      </c>
      <c r="T184" s="242" t="s">
        <v>316</v>
      </c>
      <c r="U184" s="242" t="s">
        <v>316</v>
      </c>
      <c r="V184" s="242" t="s">
        <v>316</v>
      </c>
      <c r="W184" s="242" t="s">
        <v>316</v>
      </c>
      <c r="X184" s="242" t="s">
        <v>316</v>
      </c>
      <c r="Y184" s="242" t="s">
        <v>316</v>
      </c>
      <c r="Z184" s="242" t="s">
        <v>316</v>
      </c>
      <c r="AA184" s="242" t="s">
        <v>316</v>
      </c>
      <c r="AB184" s="242" t="s">
        <v>316</v>
      </c>
      <c r="AC184" s="242" t="s">
        <v>316</v>
      </c>
      <c r="AD184" s="242" t="s">
        <v>316</v>
      </c>
      <c r="AE184" s="242" t="s">
        <v>316</v>
      </c>
      <c r="AF184" s="242" t="s">
        <v>316</v>
      </c>
      <c r="AG184" s="242" t="s">
        <v>316</v>
      </c>
      <c r="AH184" s="242" t="s">
        <v>316</v>
      </c>
      <c r="AI184" s="242" t="s">
        <v>316</v>
      </c>
      <c r="AJ184" s="242" t="s">
        <v>316</v>
      </c>
      <c r="AK184" s="242" t="s">
        <v>316</v>
      </c>
      <c r="AL184" s="242" t="s">
        <v>316</v>
      </c>
      <c r="AM184" s="242" t="s">
        <v>316</v>
      </c>
      <c r="AN184" s="242" t="s">
        <v>316</v>
      </c>
      <c r="AO184" s="242" t="s">
        <v>316</v>
      </c>
      <c r="AP184" s="242" t="s">
        <v>316</v>
      </c>
      <c r="AQ184" s="242" t="s">
        <v>316</v>
      </c>
      <c r="AR184" s="242" t="s">
        <v>316</v>
      </c>
      <c r="AS184" s="242" t="s">
        <v>316</v>
      </c>
      <c r="AT184" s="242" t="s">
        <v>316</v>
      </c>
      <c r="AU184" s="242" t="s">
        <v>316</v>
      </c>
      <c r="AV184" s="242" t="s">
        <v>316</v>
      </c>
      <c r="AW184" s="242" t="s">
        <v>316</v>
      </c>
      <c r="AX184" s="242" t="s">
        <v>316</v>
      </c>
      <c r="AY184" s="402" t="s">
        <v>316</v>
      </c>
      <c r="AZ184" s="1223" t="s">
        <v>316</v>
      </c>
      <c r="BA184" s="1223"/>
      <c r="BB184" s="1223"/>
      <c r="BC184" s="230"/>
      <c r="BD184" s="230" t="s">
        <v>316</v>
      </c>
      <c r="BE184" s="546" t="s">
        <v>316</v>
      </c>
      <c r="BF184" s="546" t="s">
        <v>316</v>
      </c>
      <c r="BG184" s="546" t="s">
        <v>316</v>
      </c>
      <c r="BH184" s="546" t="s">
        <v>316</v>
      </c>
      <c r="BI184" s="546" t="s">
        <v>316</v>
      </c>
      <c r="BJ184" s="546" t="s">
        <v>316</v>
      </c>
      <c r="BK184" s="546" t="s">
        <v>316</v>
      </c>
      <c r="BL184" s="546" t="s">
        <v>316</v>
      </c>
      <c r="BM184" s="546" t="s">
        <v>316</v>
      </c>
      <c r="BN184" s="546" t="s">
        <v>316</v>
      </c>
      <c r="BO184" s="546" t="s">
        <v>316</v>
      </c>
      <c r="BP184" s="546" t="s">
        <v>316</v>
      </c>
      <c r="BQ184" s="546" t="s">
        <v>316</v>
      </c>
      <c r="BR184" s="546" t="s">
        <v>316</v>
      </c>
      <c r="BS184" s="546" t="s">
        <v>316</v>
      </c>
      <c r="BT184" s="546" t="s">
        <v>316</v>
      </c>
      <c r="BU184" s="507" t="s">
        <v>316</v>
      </c>
      <c r="BV184" s="507"/>
      <c r="BW184" s="507"/>
      <c r="BX184" s="507"/>
      <c r="BY184" s="507" t="s">
        <v>316</v>
      </c>
      <c r="BZ184" s="507" t="s">
        <v>316</v>
      </c>
      <c r="CA184" s="507" t="s">
        <v>316</v>
      </c>
      <c r="CB184" s="507" t="s">
        <v>316</v>
      </c>
      <c r="CC184" s="507" t="s">
        <v>316</v>
      </c>
      <c r="CD184" s="507" t="s">
        <v>316</v>
      </c>
      <c r="CE184" s="507" t="s">
        <v>316</v>
      </c>
      <c r="CF184" s="507" t="s">
        <v>316</v>
      </c>
      <c r="CG184" s="508" t="s">
        <v>316</v>
      </c>
    </row>
    <row r="185" spans="1:90" hidden="1">
      <c r="A185" s="802">
        <v>159</v>
      </c>
      <c r="B185" s="451">
        <v>159</v>
      </c>
      <c r="C185" s="1447" t="s">
        <v>357</v>
      </c>
      <c r="D185" s="1565"/>
      <c r="E185" s="1449"/>
      <c r="F185" s="811"/>
      <c r="G185" s="290" t="s">
        <v>316</v>
      </c>
      <c r="H185" s="786" t="s">
        <v>316</v>
      </c>
      <c r="I185" s="13" t="s">
        <v>316</v>
      </c>
      <c r="J185" s="13" t="s">
        <v>316</v>
      </c>
      <c r="K185" s="225" t="s">
        <v>316</v>
      </c>
      <c r="L185" s="13" t="s">
        <v>316</v>
      </c>
      <c r="M185" s="230" t="s">
        <v>316</v>
      </c>
      <c r="N185" s="230" t="s">
        <v>316</v>
      </c>
      <c r="O185" s="13" t="s">
        <v>316</v>
      </c>
      <c r="P185" s="13" t="s">
        <v>316</v>
      </c>
      <c r="Q185" s="13" t="s">
        <v>316</v>
      </c>
      <c r="R185" s="13"/>
      <c r="S185" s="290" t="s">
        <v>316</v>
      </c>
      <c r="T185" s="13" t="s">
        <v>316</v>
      </c>
      <c r="U185" s="13" t="s">
        <v>316</v>
      </c>
      <c r="V185" s="176"/>
      <c r="W185" s="176"/>
      <c r="X185" s="176"/>
      <c r="Y185" s="176"/>
      <c r="Z185" s="6"/>
      <c r="AA185" s="6"/>
      <c r="AB185" s="6"/>
      <c r="AC185" s="6"/>
      <c r="AD185" s="6"/>
      <c r="AE185" s="6"/>
      <c r="AF185" s="6"/>
      <c r="AG185" s="6"/>
      <c r="AH185" s="11"/>
      <c r="AI185" s="11"/>
      <c r="AJ185" s="11"/>
      <c r="AK185" s="11"/>
      <c r="AL185" s="11"/>
      <c r="AM185" s="13" t="s">
        <v>316</v>
      </c>
      <c r="AN185" s="13" t="s">
        <v>316</v>
      </c>
      <c r="AO185" s="13" t="s">
        <v>316</v>
      </c>
      <c r="AP185" s="13" t="s">
        <v>316</v>
      </c>
      <c r="AQ185" s="824"/>
      <c r="AR185" s="824"/>
      <c r="AS185" s="13" t="s">
        <v>316</v>
      </c>
      <c r="AT185" s="13" t="s">
        <v>316</v>
      </c>
      <c r="AU185" s="13" t="s">
        <v>316</v>
      </c>
      <c r="AV185" s="13" t="s">
        <v>316</v>
      </c>
      <c r="AW185" s="13" t="s">
        <v>316</v>
      </c>
      <c r="AX185" s="13"/>
      <c r="AY185" s="13"/>
      <c r="AZ185" s="290" t="s">
        <v>316</v>
      </c>
      <c r="BA185" s="290"/>
      <c r="BB185" s="290"/>
      <c r="BC185" s="13"/>
      <c r="BD185" s="13" t="s">
        <v>316</v>
      </c>
      <c r="BE185" s="547" t="s">
        <v>316</v>
      </c>
      <c r="BF185" s="547" t="s">
        <v>316</v>
      </c>
      <c r="BG185" s="547" t="s">
        <v>316</v>
      </c>
      <c r="BH185" s="547" t="s">
        <v>316</v>
      </c>
      <c r="BI185" s="547" t="s">
        <v>316</v>
      </c>
      <c r="BJ185" s="547" t="s">
        <v>316</v>
      </c>
      <c r="BK185" s="547" t="s">
        <v>316</v>
      </c>
      <c r="BL185" s="547" t="s">
        <v>316</v>
      </c>
      <c r="BM185" s="547" t="s">
        <v>316</v>
      </c>
      <c r="BN185" s="547" t="s">
        <v>316</v>
      </c>
      <c r="BO185" s="547" t="s">
        <v>316</v>
      </c>
      <c r="BP185" s="547" t="s">
        <v>316</v>
      </c>
      <c r="BQ185" s="547" t="s">
        <v>316</v>
      </c>
      <c r="BR185" s="547" t="s">
        <v>316</v>
      </c>
      <c r="BS185" s="547" t="s">
        <v>316</v>
      </c>
      <c r="BT185" s="547" t="s">
        <v>316</v>
      </c>
      <c r="BU185" s="547" t="s">
        <v>316</v>
      </c>
      <c r="BV185" s="547"/>
      <c r="BW185" s="547"/>
      <c r="BX185" s="547"/>
      <c r="BY185" s="507" t="s">
        <v>316</v>
      </c>
      <c r="BZ185" s="507" t="s">
        <v>316</v>
      </c>
      <c r="CA185" s="508" t="s">
        <v>316</v>
      </c>
      <c r="CB185" s="507" t="s">
        <v>316</v>
      </c>
      <c r="CC185" s="508" t="s">
        <v>316</v>
      </c>
      <c r="CD185" s="507" t="s">
        <v>316</v>
      </c>
      <c r="CE185" s="507" t="s">
        <v>316</v>
      </c>
      <c r="CF185" s="507" t="s">
        <v>316</v>
      </c>
      <c r="CG185" s="508" t="s">
        <v>316</v>
      </c>
    </row>
    <row r="186" spans="1:90" hidden="1">
      <c r="A186" s="802">
        <v>160</v>
      </c>
      <c r="B186" s="451">
        <v>160</v>
      </c>
      <c r="C186" s="1447" t="s">
        <v>358</v>
      </c>
      <c r="D186" s="1565"/>
      <c r="E186" s="1449"/>
      <c r="F186" s="811"/>
      <c r="G186" s="290" t="s">
        <v>316</v>
      </c>
      <c r="H186" s="786" t="s">
        <v>316</v>
      </c>
      <c r="I186" s="13" t="s">
        <v>316</v>
      </c>
      <c r="J186" s="13" t="s">
        <v>316</v>
      </c>
      <c r="K186" s="225" t="s">
        <v>316</v>
      </c>
      <c r="L186" s="13" t="s">
        <v>316</v>
      </c>
      <c r="M186" s="230" t="s">
        <v>316</v>
      </c>
      <c r="N186" s="230" t="s">
        <v>316</v>
      </c>
      <c r="O186" s="13" t="s">
        <v>316</v>
      </c>
      <c r="P186" s="13" t="s">
        <v>316</v>
      </c>
      <c r="Q186" s="13" t="s">
        <v>316</v>
      </c>
      <c r="R186" s="13"/>
      <c r="S186" s="290" t="s">
        <v>316</v>
      </c>
      <c r="T186" s="13" t="s">
        <v>316</v>
      </c>
      <c r="U186" s="13" t="s">
        <v>316</v>
      </c>
      <c r="V186" s="176"/>
      <c r="W186" s="176"/>
      <c r="X186" s="176"/>
      <c r="Y186" s="176"/>
      <c r="Z186" s="6"/>
      <c r="AA186" s="6"/>
      <c r="AB186" s="6"/>
      <c r="AC186" s="6"/>
      <c r="AD186" s="6"/>
      <c r="AE186" s="6"/>
      <c r="AF186" s="6"/>
      <c r="AG186" s="6"/>
      <c r="AH186" s="11"/>
      <c r="AI186" s="11"/>
      <c r="AJ186" s="11"/>
      <c r="AK186" s="11"/>
      <c r="AL186" s="11"/>
      <c r="AM186" s="13" t="s">
        <v>316</v>
      </c>
      <c r="AN186" s="13" t="s">
        <v>316</v>
      </c>
      <c r="AO186" s="13" t="s">
        <v>316</v>
      </c>
      <c r="AP186" s="13" t="s">
        <v>316</v>
      </c>
      <c r="AQ186" s="824"/>
      <c r="AR186" s="824"/>
      <c r="AS186" s="13" t="s">
        <v>316</v>
      </c>
      <c r="AT186" s="13" t="s">
        <v>316</v>
      </c>
      <c r="AU186" s="13" t="s">
        <v>316</v>
      </c>
      <c r="AV186" s="13" t="s">
        <v>316</v>
      </c>
      <c r="AW186" s="13" t="s">
        <v>316</v>
      </c>
      <c r="AX186" s="13"/>
      <c r="AY186" s="13"/>
      <c r="AZ186" s="290" t="s">
        <v>316</v>
      </c>
      <c r="BA186" s="290"/>
      <c r="BB186" s="290"/>
      <c r="BC186" s="13"/>
      <c r="BD186" s="13" t="s">
        <v>316</v>
      </c>
      <c r="BE186" s="547" t="s">
        <v>316</v>
      </c>
      <c r="BF186" s="547" t="s">
        <v>316</v>
      </c>
      <c r="BG186" s="547" t="s">
        <v>316</v>
      </c>
      <c r="BH186" s="547" t="s">
        <v>316</v>
      </c>
      <c r="BI186" s="547" t="s">
        <v>316</v>
      </c>
      <c r="BJ186" s="547" t="s">
        <v>316</v>
      </c>
      <c r="BK186" s="547" t="s">
        <v>316</v>
      </c>
      <c r="BL186" s="547" t="s">
        <v>316</v>
      </c>
      <c r="BM186" s="547" t="s">
        <v>316</v>
      </c>
      <c r="BN186" s="547" t="s">
        <v>316</v>
      </c>
      <c r="BO186" s="547" t="s">
        <v>316</v>
      </c>
      <c r="BP186" s="547" t="s">
        <v>316</v>
      </c>
      <c r="BQ186" s="547" t="s">
        <v>316</v>
      </c>
      <c r="BR186" s="547" t="s">
        <v>316</v>
      </c>
      <c r="BS186" s="547" t="s">
        <v>316</v>
      </c>
      <c r="BT186" s="547" t="s">
        <v>316</v>
      </c>
      <c r="BU186" s="507" t="s">
        <v>316</v>
      </c>
      <c r="BV186" s="507"/>
      <c r="BW186" s="507"/>
      <c r="BX186" s="507"/>
      <c r="BY186" s="507" t="s">
        <v>316</v>
      </c>
      <c r="BZ186" s="507" t="s">
        <v>316</v>
      </c>
      <c r="CA186" s="508" t="s">
        <v>316</v>
      </c>
      <c r="CB186" s="507" t="s">
        <v>316</v>
      </c>
      <c r="CC186" s="508" t="s">
        <v>316</v>
      </c>
      <c r="CD186" s="507" t="s">
        <v>316</v>
      </c>
      <c r="CE186" s="507" t="s">
        <v>316</v>
      </c>
      <c r="CF186" s="507" t="s">
        <v>316</v>
      </c>
      <c r="CG186" s="508" t="s">
        <v>316</v>
      </c>
    </row>
    <row r="187" spans="1:90" s="776" customFormat="1" ht="409.5" hidden="1">
      <c r="A187" s="802">
        <v>161</v>
      </c>
      <c r="B187" s="451">
        <v>161</v>
      </c>
      <c r="C187" s="212" t="s">
        <v>359</v>
      </c>
      <c r="D187" s="87" t="s">
        <v>14</v>
      </c>
      <c r="E187" s="86" t="s">
        <v>360</v>
      </c>
      <c r="F187" s="87" t="s">
        <v>17</v>
      </c>
      <c r="G187" s="823" t="s">
        <v>279</v>
      </c>
      <c r="H187" s="190" t="s">
        <v>458</v>
      </c>
      <c r="I187" s="83"/>
      <c r="J187" s="111" t="s">
        <v>192</v>
      </c>
      <c r="K187" s="225" t="s">
        <v>16</v>
      </c>
      <c r="L187" s="83"/>
      <c r="M187" s="83"/>
      <c r="N187" s="83"/>
      <c r="O187" s="83"/>
      <c r="P187" s="83"/>
      <c r="Q187" s="83"/>
      <c r="R187" s="83"/>
      <c r="S187" s="83"/>
      <c r="T187" s="83"/>
      <c r="U187" s="66">
        <f t="shared" si="29"/>
        <v>1</v>
      </c>
      <c r="V187" s="183" t="s">
        <v>727</v>
      </c>
      <c r="W187" s="183" t="s">
        <v>725</v>
      </c>
      <c r="X187" s="183" t="s">
        <v>727</v>
      </c>
      <c r="Y187" s="183" t="s">
        <v>727</v>
      </c>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99" t="s">
        <v>281</v>
      </c>
      <c r="BF187" s="799" t="s">
        <v>281</v>
      </c>
      <c r="BG187" s="799" t="s">
        <v>1160</v>
      </c>
      <c r="BH187" s="799" t="s">
        <v>281</v>
      </c>
      <c r="BI187" s="799" t="s">
        <v>1160</v>
      </c>
      <c r="BJ187" s="799" t="s">
        <v>281</v>
      </c>
      <c r="BK187" s="799" t="s">
        <v>1160</v>
      </c>
      <c r="BL187" s="799" t="s">
        <v>281</v>
      </c>
      <c r="BM187" s="799" t="s">
        <v>281</v>
      </c>
      <c r="BN187" s="799" t="s">
        <v>281</v>
      </c>
      <c r="BO187" s="799" t="s">
        <v>281</v>
      </c>
      <c r="BP187" s="799" t="s">
        <v>281</v>
      </c>
      <c r="BQ187" s="799" t="s">
        <v>281</v>
      </c>
      <c r="BR187" s="799" t="s">
        <v>281</v>
      </c>
      <c r="BS187" s="799" t="s">
        <v>281</v>
      </c>
      <c r="BT187" s="799" t="s">
        <v>281</v>
      </c>
      <c r="BU187" s="799" t="s">
        <v>281</v>
      </c>
      <c r="BV187" s="799"/>
      <c r="BW187" s="799"/>
      <c r="BX187" s="799"/>
      <c r="BY187" s="799" t="s">
        <v>281</v>
      </c>
      <c r="BZ187" s="783">
        <f>COUNTIF($BE187:$BY187,2)</f>
        <v>15</v>
      </c>
      <c r="CA187" s="510">
        <f>BZ187/COUNTA($BE187:$BY187)</f>
        <v>0.83333333333333337</v>
      </c>
      <c r="CB187" s="783">
        <f>COUNTIF($BE187:$BY187,1)</f>
        <v>3</v>
      </c>
      <c r="CC187" s="510">
        <f>CB187/COUNTA($BE187:$BY187)</f>
        <v>0.16666666666666666</v>
      </c>
      <c r="CD187" s="783">
        <f>COUNTIF($BE187:$BY187,0)</f>
        <v>0</v>
      </c>
      <c r="CE187" s="511">
        <f>CD187/COUNTA($BE187:$BY187)</f>
        <v>0</v>
      </c>
      <c r="CF187" s="783">
        <f>(((BZ187*2)+(CB187*1)+(CD187*0)))/COUNTA($BE187:$BY187)</f>
        <v>1.8333333333333333</v>
      </c>
      <c r="CG187" s="784" t="str">
        <f>IF(CF187&gt;=1.6,"Đạt mục tiêu",IF(CF187&gt;=1,"Cần cố gắng","Chưa đạt"))</f>
        <v>Đạt mục tiêu</v>
      </c>
    </row>
    <row r="188" spans="1:90" s="84" customFormat="1" ht="409.5" hidden="1">
      <c r="A188" s="19">
        <v>162</v>
      </c>
      <c r="B188" s="451">
        <v>162</v>
      </c>
      <c r="C188" s="86" t="s">
        <v>361</v>
      </c>
      <c r="D188" s="87" t="s">
        <v>14</v>
      </c>
      <c r="E188" s="86" t="s">
        <v>362</v>
      </c>
      <c r="F188" s="87" t="s">
        <v>17</v>
      </c>
      <c r="G188" s="79" t="s">
        <v>1178</v>
      </c>
      <c r="H188" s="126" t="s">
        <v>460</v>
      </c>
      <c r="I188" s="83"/>
      <c r="J188" s="111" t="s">
        <v>192</v>
      </c>
      <c r="K188" s="83"/>
      <c r="L188" s="147" t="s">
        <v>16</v>
      </c>
      <c r="M188" s="83"/>
      <c r="N188" s="83"/>
      <c r="O188" s="83"/>
      <c r="P188" s="83"/>
      <c r="Q188" s="83"/>
      <c r="R188" s="83"/>
      <c r="S188" s="83"/>
      <c r="T188" s="83"/>
      <c r="U188" s="66">
        <f t="shared" si="29"/>
        <v>1</v>
      </c>
      <c r="V188" s="71"/>
      <c r="W188" s="71"/>
      <c r="X188" s="71"/>
      <c r="Y188" s="71"/>
      <c r="Z188" s="72" t="s">
        <v>727</v>
      </c>
      <c r="AA188" s="72" t="s">
        <v>723</v>
      </c>
      <c r="AB188" s="72" t="s">
        <v>727</v>
      </c>
      <c r="AC188" s="72"/>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9">
        <v>1</v>
      </c>
      <c r="BF188" s="79">
        <v>2</v>
      </c>
      <c r="BG188" s="79">
        <v>2</v>
      </c>
      <c r="BH188" s="79">
        <v>2</v>
      </c>
      <c r="BI188" s="79">
        <v>1</v>
      </c>
      <c r="BJ188" s="79">
        <v>2</v>
      </c>
      <c r="BK188" s="79">
        <v>2</v>
      </c>
      <c r="BL188" s="79">
        <v>2</v>
      </c>
      <c r="BM188" s="79">
        <v>2</v>
      </c>
      <c r="BN188" s="79">
        <v>1</v>
      </c>
      <c r="BO188" s="79">
        <v>1</v>
      </c>
      <c r="BP188" s="79">
        <v>2</v>
      </c>
      <c r="BQ188" s="79">
        <v>2</v>
      </c>
      <c r="BR188" s="79">
        <v>2</v>
      </c>
      <c r="BS188" s="79">
        <v>2</v>
      </c>
      <c r="BT188" s="79">
        <v>2</v>
      </c>
      <c r="BU188" s="79">
        <v>2</v>
      </c>
      <c r="BV188" s="79"/>
      <c r="BW188" s="79"/>
      <c r="BX188" s="79"/>
      <c r="BY188" s="79">
        <v>2</v>
      </c>
      <c r="BZ188" s="821">
        <f>COUNTIF($BE188:$BY188,2)</f>
        <v>14</v>
      </c>
      <c r="CA188" s="512">
        <f>BZ188/COUNTA($BE188:$BY188)</f>
        <v>0.77777777777777779</v>
      </c>
      <c r="CB188" s="821">
        <f>COUNTIF($BE188:$BY188,1)</f>
        <v>4</v>
      </c>
      <c r="CC188" s="512">
        <f>CB188/COUNTA($BE188:$BY188)</f>
        <v>0.22222222222222221</v>
      </c>
      <c r="CD188" s="821">
        <f>COUNTIF($BE188:$BY188,0)</f>
        <v>0</v>
      </c>
      <c r="CE188" s="81">
        <f>CD188/COUNTA($BE188:$BY188)</f>
        <v>0</v>
      </c>
      <c r="CF188" s="821">
        <f>(((BZ188*2)+(CB188*1)+(CD188*0)))/COUNTA($BE188:$BY188)</f>
        <v>1.7777777777777777</v>
      </c>
      <c r="CG188" s="822" t="str">
        <f t="shared" ref="CG188" si="31">IF(CF188&gt;=1.6,"Đạt mục tiêu",IF(CF188&gt;=1,"Cần cố gắng","Chưa đạt"))</f>
        <v>Đạt mục tiêu</v>
      </c>
    </row>
    <row r="189" spans="1:90" s="202" customFormat="1" ht="85.5" hidden="1" customHeight="1">
      <c r="A189" s="171"/>
      <c r="B189" s="451"/>
      <c r="C189" s="185" t="s">
        <v>363</v>
      </c>
      <c r="D189" s="76" t="s">
        <v>363</v>
      </c>
      <c r="E189" s="185" t="s">
        <v>363</v>
      </c>
      <c r="F189" s="76" t="s">
        <v>363</v>
      </c>
      <c r="G189" s="185" t="s">
        <v>363</v>
      </c>
      <c r="H189" s="773" t="s">
        <v>1018</v>
      </c>
      <c r="I189" s="83"/>
      <c r="J189" s="111"/>
      <c r="K189" s="83"/>
      <c r="L189" s="147"/>
      <c r="M189" s="83"/>
      <c r="N189" s="83"/>
      <c r="O189" s="83"/>
      <c r="P189" s="83"/>
      <c r="Q189" s="83"/>
      <c r="R189" s="820" t="s">
        <v>16</v>
      </c>
      <c r="S189" s="83"/>
      <c r="T189" s="83"/>
      <c r="U189" s="66"/>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182" t="s">
        <v>726</v>
      </c>
      <c r="AY189" s="182" t="s">
        <v>724</v>
      </c>
      <c r="AZ189" s="71"/>
      <c r="BA189" s="71"/>
      <c r="BB189" s="71"/>
      <c r="BC189" s="71"/>
      <c r="BD189" s="71"/>
      <c r="BE189" s="71"/>
      <c r="BF189" s="71"/>
      <c r="BG189" s="71"/>
      <c r="BH189" s="71"/>
      <c r="BI189" s="71"/>
      <c r="BJ189" s="71"/>
      <c r="BK189" s="71"/>
      <c r="BL189" s="71"/>
      <c r="BM189" s="71"/>
      <c r="BN189" s="71"/>
      <c r="BO189" s="71"/>
      <c r="BP189" s="71"/>
      <c r="BQ189" s="71"/>
      <c r="BR189" s="71"/>
      <c r="BS189" s="71"/>
      <c r="BT189" s="71"/>
      <c r="BU189" s="71"/>
      <c r="BV189" s="71"/>
      <c r="BW189" s="71"/>
      <c r="BX189" s="71"/>
      <c r="BY189" s="71"/>
      <c r="BZ189" s="71"/>
      <c r="CA189" s="71"/>
      <c r="CB189" s="71"/>
      <c r="CC189" s="71"/>
      <c r="CD189" s="71"/>
      <c r="CE189" s="71"/>
      <c r="CF189" s="71"/>
      <c r="CG189" s="71"/>
      <c r="CH189" s="84"/>
      <c r="CI189" s="84"/>
      <c r="CJ189" s="84"/>
      <c r="CK189" s="84"/>
      <c r="CL189" s="84"/>
    </row>
    <row r="190" spans="1:90" s="549" customFormat="1" ht="409.5" hidden="1">
      <c r="A190" s="19">
        <v>163</v>
      </c>
      <c r="B190" s="451">
        <v>163</v>
      </c>
      <c r="C190" s="76" t="s">
        <v>363</v>
      </c>
      <c r="D190" s="77" t="s">
        <v>17</v>
      </c>
      <c r="E190" s="78" t="s">
        <v>364</v>
      </c>
      <c r="F190" s="77" t="s">
        <v>17</v>
      </c>
      <c r="G190" s="545" t="s">
        <v>461</v>
      </c>
      <c r="H190" s="548" t="s">
        <v>984</v>
      </c>
      <c r="I190" s="230"/>
      <c r="J190" s="8" t="s">
        <v>192</v>
      </c>
      <c r="K190" s="230"/>
      <c r="L190" s="230"/>
      <c r="M190" s="230" t="s">
        <v>16</v>
      </c>
      <c r="N190" s="230"/>
      <c r="O190" s="230"/>
      <c r="P190" s="230"/>
      <c r="Q190" s="230"/>
      <c r="R190" s="230"/>
      <c r="S190" s="230"/>
      <c r="T190" s="230"/>
      <c r="U190" s="493">
        <f t="shared" si="29"/>
        <v>1</v>
      </c>
      <c r="V190" s="11"/>
      <c r="W190" s="11"/>
      <c r="X190" s="11"/>
      <c r="Y190" s="11"/>
      <c r="Z190" s="11"/>
      <c r="AA190" s="11"/>
      <c r="AB190" s="11"/>
      <c r="AC190" s="11"/>
      <c r="AD190" s="799" t="s">
        <v>723</v>
      </c>
      <c r="AE190" s="799" t="s">
        <v>724</v>
      </c>
      <c r="AF190" s="799" t="s">
        <v>723</v>
      </c>
      <c r="AG190" s="799" t="s">
        <v>726</v>
      </c>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805">
        <v>1</v>
      </c>
      <c r="BF190" s="805">
        <v>2</v>
      </c>
      <c r="BG190" s="805">
        <v>1</v>
      </c>
      <c r="BH190" s="805">
        <v>2</v>
      </c>
      <c r="BI190" s="805">
        <v>2</v>
      </c>
      <c r="BJ190" s="805">
        <v>2</v>
      </c>
      <c r="BK190" s="805">
        <v>2</v>
      </c>
      <c r="BL190" s="805">
        <v>2</v>
      </c>
      <c r="BM190" s="805">
        <v>2</v>
      </c>
      <c r="BN190" s="805">
        <v>2</v>
      </c>
      <c r="BO190" s="805">
        <v>2</v>
      </c>
      <c r="BP190" s="805">
        <v>2</v>
      </c>
      <c r="BQ190" s="805">
        <v>2</v>
      </c>
      <c r="BR190" s="805">
        <v>2</v>
      </c>
      <c r="BS190" s="805">
        <v>2</v>
      </c>
      <c r="BT190" s="805">
        <v>1</v>
      </c>
      <c r="BU190" s="805">
        <v>2</v>
      </c>
      <c r="BV190" s="805"/>
      <c r="BW190" s="805"/>
      <c r="BX190" s="805"/>
      <c r="BY190" s="805">
        <v>2</v>
      </c>
      <c r="BZ190" s="533">
        <f>COUNTIF($BE190:$BY190,2)</f>
        <v>15</v>
      </c>
      <c r="CA190" s="534">
        <f>BZ190/COUNTA($BE190:$BY190)</f>
        <v>0.83333333333333337</v>
      </c>
      <c r="CB190" s="533">
        <f>COUNTIF($BE190:$BY190,1)</f>
        <v>3</v>
      </c>
      <c r="CC190" s="534">
        <f>CB190/COUNTA($BE190:$BY190)</f>
        <v>0.16666666666666666</v>
      </c>
      <c r="CD190" s="533">
        <f>COUNTIF($BE190:$BY190,0)</f>
        <v>0</v>
      </c>
      <c r="CE190" s="535">
        <f>CD190/COUNTA($BE190:$BY190)</f>
        <v>0</v>
      </c>
      <c r="CF190" s="533">
        <f>(((BZ190*2)+(CB190*1)+(CD190*0)))/COUNTA($BE190:$BY190)</f>
        <v>1.8333333333333333</v>
      </c>
      <c r="CG190" s="781" t="str">
        <f t="shared" ref="CG190" si="32">IF(CF190&gt;=1.6,"Đạt mục tiêu",IF(CF190&gt;=1,"Cần cố gắng","Chưa đạt"))</f>
        <v>Đạt mục tiêu</v>
      </c>
    </row>
    <row r="191" spans="1:90" hidden="1">
      <c r="A191" s="802">
        <v>164</v>
      </c>
      <c r="B191" s="451">
        <v>164</v>
      </c>
      <c r="C191" s="1447" t="s">
        <v>464</v>
      </c>
      <c r="D191" s="1565"/>
      <c r="E191" s="1449"/>
      <c r="F191" s="13" t="s">
        <v>316</v>
      </c>
      <c r="G191" s="290" t="s">
        <v>316</v>
      </c>
      <c r="H191" s="812" t="s">
        <v>316</v>
      </c>
      <c r="I191" s="13" t="s">
        <v>316</v>
      </c>
      <c r="J191" s="13" t="s">
        <v>316</v>
      </c>
      <c r="K191" s="225" t="s">
        <v>316</v>
      </c>
      <c r="L191" s="13" t="s">
        <v>316</v>
      </c>
      <c r="M191" s="230" t="s">
        <v>316</v>
      </c>
      <c r="N191" s="230" t="s">
        <v>316</v>
      </c>
      <c r="O191" s="13" t="s">
        <v>316</v>
      </c>
      <c r="P191" s="13" t="s">
        <v>316</v>
      </c>
      <c r="Q191" s="13" t="s">
        <v>316</v>
      </c>
      <c r="R191" s="13"/>
      <c r="S191" s="290" t="s">
        <v>316</v>
      </c>
      <c r="T191" s="13" t="s">
        <v>316</v>
      </c>
      <c r="U191" s="13" t="s">
        <v>316</v>
      </c>
      <c r="V191" s="290" t="s">
        <v>316</v>
      </c>
      <c r="W191" s="290" t="s">
        <v>316</v>
      </c>
      <c r="X191" s="290" t="s">
        <v>316</v>
      </c>
      <c r="Y191" s="290" t="s">
        <v>316</v>
      </c>
      <c r="Z191" s="13" t="s">
        <v>316</v>
      </c>
      <c r="AA191" s="13" t="s">
        <v>316</v>
      </c>
      <c r="AB191" s="13" t="s">
        <v>316</v>
      </c>
      <c r="AC191" s="13" t="s">
        <v>316</v>
      </c>
      <c r="AD191" s="13" t="s">
        <v>316</v>
      </c>
      <c r="AE191" s="13" t="s">
        <v>316</v>
      </c>
      <c r="AF191" s="13" t="s">
        <v>316</v>
      </c>
      <c r="AG191" s="13" t="s">
        <v>316</v>
      </c>
      <c r="AH191" s="230" t="s">
        <v>316</v>
      </c>
      <c r="AI191" s="230" t="s">
        <v>316</v>
      </c>
      <c r="AJ191" s="230" t="s">
        <v>316</v>
      </c>
      <c r="AK191" s="230" t="s">
        <v>316</v>
      </c>
      <c r="AL191" s="230" t="s">
        <v>316</v>
      </c>
      <c r="AM191" s="13" t="s">
        <v>316</v>
      </c>
      <c r="AN191" s="13" t="s">
        <v>316</v>
      </c>
      <c r="AO191" s="13" t="s">
        <v>316</v>
      </c>
      <c r="AP191" s="13" t="s">
        <v>316</v>
      </c>
      <c r="AQ191" s="13"/>
      <c r="AR191" s="13"/>
      <c r="AS191" s="13" t="s">
        <v>316</v>
      </c>
      <c r="AT191" s="13" t="s">
        <v>316</v>
      </c>
      <c r="AU191" s="13" t="s">
        <v>316</v>
      </c>
      <c r="AV191" s="13" t="s">
        <v>316</v>
      </c>
      <c r="AW191" s="13" t="s">
        <v>316</v>
      </c>
      <c r="AX191" s="13"/>
      <c r="AY191" s="13"/>
      <c r="AZ191" s="290" t="s">
        <v>316</v>
      </c>
      <c r="BA191" s="290"/>
      <c r="BB191" s="290"/>
      <c r="BC191" s="13"/>
      <c r="BD191" s="13" t="s">
        <v>316</v>
      </c>
      <c r="BE191" s="547" t="s">
        <v>316</v>
      </c>
      <c r="BF191" s="547" t="s">
        <v>316</v>
      </c>
      <c r="BG191" s="547" t="s">
        <v>316</v>
      </c>
      <c r="BH191" s="547" t="s">
        <v>316</v>
      </c>
      <c r="BI191" s="547" t="s">
        <v>316</v>
      </c>
      <c r="BJ191" s="547" t="s">
        <v>316</v>
      </c>
      <c r="BK191" s="547" t="s">
        <v>316</v>
      </c>
      <c r="BL191" s="547" t="s">
        <v>316</v>
      </c>
      <c r="BM191" s="547" t="s">
        <v>316</v>
      </c>
      <c r="BN191" s="547" t="s">
        <v>316</v>
      </c>
      <c r="BO191" s="547" t="s">
        <v>316</v>
      </c>
      <c r="BP191" s="547" t="s">
        <v>316</v>
      </c>
      <c r="BQ191" s="547" t="s">
        <v>316</v>
      </c>
      <c r="BR191" s="547" t="s">
        <v>316</v>
      </c>
      <c r="BS191" s="547" t="s">
        <v>316</v>
      </c>
      <c r="BT191" s="547" t="s">
        <v>316</v>
      </c>
      <c r="BU191" s="547" t="s">
        <v>316</v>
      </c>
      <c r="BV191" s="547"/>
      <c r="BW191" s="547"/>
      <c r="BX191" s="547"/>
      <c r="BY191" s="547" t="s">
        <v>316</v>
      </c>
      <c r="BZ191" s="547" t="s">
        <v>316</v>
      </c>
      <c r="CA191" s="550" t="s">
        <v>316</v>
      </c>
      <c r="CB191" s="547" t="s">
        <v>316</v>
      </c>
      <c r="CC191" s="550" t="s">
        <v>316</v>
      </c>
      <c r="CD191" s="547" t="s">
        <v>316</v>
      </c>
      <c r="CE191" s="547" t="s">
        <v>316</v>
      </c>
      <c r="CF191" s="547" t="s">
        <v>316</v>
      </c>
      <c r="CG191" s="550" t="s">
        <v>316</v>
      </c>
    </row>
    <row r="192" spans="1:90" s="3" customFormat="1" ht="409.5" hidden="1">
      <c r="A192" s="19">
        <v>165</v>
      </c>
      <c r="B192" s="451">
        <v>165</v>
      </c>
      <c r="C192" s="78" t="s">
        <v>365</v>
      </c>
      <c r="D192" s="87" t="s">
        <v>14</v>
      </c>
      <c r="E192" s="78" t="s">
        <v>366</v>
      </c>
      <c r="F192" s="87" t="s">
        <v>17</v>
      </c>
      <c r="G192" s="78" t="s">
        <v>462</v>
      </c>
      <c r="H192" s="390" t="s">
        <v>463</v>
      </c>
      <c r="I192" s="11"/>
      <c r="J192" s="8" t="s">
        <v>192</v>
      </c>
      <c r="K192" s="11"/>
      <c r="L192" s="11"/>
      <c r="M192" s="507" t="s">
        <v>16</v>
      </c>
      <c r="N192" s="11"/>
      <c r="O192" s="11"/>
      <c r="P192" s="11"/>
      <c r="Q192" s="11"/>
      <c r="R192" s="11"/>
      <c r="S192" s="11"/>
      <c r="T192" s="11"/>
      <c r="U192" s="493">
        <f t="shared" si="29"/>
        <v>1</v>
      </c>
      <c r="V192" s="11"/>
      <c r="W192" s="11"/>
      <c r="X192" s="11"/>
      <c r="Y192" s="11"/>
      <c r="Z192" s="11"/>
      <c r="AA192" s="11"/>
      <c r="AB192" s="11"/>
      <c r="AC192" s="11"/>
      <c r="AD192" s="799" t="s">
        <v>727</v>
      </c>
      <c r="AE192" s="799" t="s">
        <v>727</v>
      </c>
      <c r="AF192" s="799" t="s">
        <v>727</v>
      </c>
      <c r="AG192" s="799" t="s">
        <v>727</v>
      </c>
      <c r="AH192" s="11"/>
      <c r="AI192" s="11"/>
      <c r="AJ192" s="11"/>
      <c r="AK192" s="11"/>
      <c r="AL192" s="11"/>
      <c r="AM192" s="11"/>
      <c r="AN192" s="11"/>
      <c r="AO192" s="11"/>
      <c r="AP192" s="11"/>
      <c r="AQ192" s="11"/>
      <c r="AR192" s="11"/>
      <c r="AS192" s="11"/>
      <c r="AT192" s="11"/>
      <c r="AU192" s="11"/>
      <c r="AV192" s="11"/>
      <c r="AW192" s="11"/>
      <c r="AX192" s="11"/>
      <c r="AY192" s="11"/>
      <c r="AZ192" s="11"/>
      <c r="BA192" s="11"/>
      <c r="BB192" s="11"/>
      <c r="BC192" s="11"/>
      <c r="BD192" s="11"/>
      <c r="BE192" s="805">
        <v>2</v>
      </c>
      <c r="BF192" s="805">
        <v>1</v>
      </c>
      <c r="BG192" s="805">
        <v>2</v>
      </c>
      <c r="BH192" s="805">
        <v>2</v>
      </c>
      <c r="BI192" s="805">
        <v>2</v>
      </c>
      <c r="BJ192" s="805">
        <v>2</v>
      </c>
      <c r="BK192" s="805">
        <v>2</v>
      </c>
      <c r="BL192" s="805">
        <v>2</v>
      </c>
      <c r="BM192" s="805">
        <v>2</v>
      </c>
      <c r="BN192" s="805">
        <v>2</v>
      </c>
      <c r="BO192" s="805">
        <v>2</v>
      </c>
      <c r="BP192" s="805">
        <v>2</v>
      </c>
      <c r="BQ192" s="805">
        <v>1</v>
      </c>
      <c r="BR192" s="805">
        <v>2</v>
      </c>
      <c r="BS192" s="805">
        <v>1</v>
      </c>
      <c r="BT192" s="805">
        <v>2</v>
      </c>
      <c r="BU192" s="805">
        <v>2</v>
      </c>
      <c r="BV192" s="805"/>
      <c r="BW192" s="805"/>
      <c r="BX192" s="805"/>
      <c r="BY192" s="805">
        <v>2</v>
      </c>
      <c r="BZ192" s="533">
        <f>COUNTIF($BE192:$BY192,2)</f>
        <v>15</v>
      </c>
      <c r="CA192" s="534">
        <f>BZ192/COUNTA($BE192:$BY192)</f>
        <v>0.83333333333333337</v>
      </c>
      <c r="CB192" s="533">
        <f>COUNTIF($BE192:$BY192,1)</f>
        <v>3</v>
      </c>
      <c r="CC192" s="534">
        <f>CB192/COUNTA($BE192:$BY192)</f>
        <v>0.16666666666666666</v>
      </c>
      <c r="CD192" s="533">
        <f>COUNTIF($BE192:$BY192,0)</f>
        <v>0</v>
      </c>
      <c r="CE192" s="535">
        <f>CD192/COUNTA($BE192:$BY192)</f>
        <v>0</v>
      </c>
      <c r="CF192" s="533">
        <f>(((BZ192*2)+(CB192*1)+(CD192*0)))/COUNTA($BE192:$BY192)</f>
        <v>1.8333333333333333</v>
      </c>
      <c r="CG192" s="781" t="str">
        <f t="shared" ref="CG192" si="33">IF(CF192&gt;=1.6,"Đạt mục tiêu",IF(CF192&gt;=1,"Cần cố gắng","Chưa đạt"))</f>
        <v>Đạt mục tiêu</v>
      </c>
    </row>
    <row r="193" spans="1:90" s="2" customFormat="1" ht="15.75" hidden="1">
      <c r="A193" s="19">
        <v>166</v>
      </c>
      <c r="B193" s="451">
        <v>166</v>
      </c>
      <c r="C193" s="1566" t="s">
        <v>367</v>
      </c>
      <c r="D193" s="1565"/>
      <c r="E193" s="1567"/>
      <c r="F193" s="8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c r="CC193" s="85"/>
      <c r="CD193" s="85"/>
      <c r="CE193" s="85"/>
      <c r="CF193" s="85"/>
      <c r="CG193" s="85"/>
    </row>
    <row r="194" spans="1:90" s="2" customFormat="1" ht="15.75" hidden="1">
      <c r="A194" s="19">
        <v>167</v>
      </c>
      <c r="B194" s="451">
        <v>167</v>
      </c>
      <c r="C194" s="1566" t="s">
        <v>368</v>
      </c>
      <c r="D194" s="1565"/>
      <c r="E194" s="1567"/>
      <c r="F194" s="85"/>
      <c r="G194" s="85"/>
      <c r="H194" s="85"/>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c r="CC194" s="85"/>
      <c r="CD194" s="85"/>
      <c r="CE194" s="85"/>
      <c r="CF194" s="85"/>
      <c r="CG194" s="85"/>
    </row>
    <row r="195" spans="1:90" s="173" customFormat="1" ht="81" hidden="1" customHeight="1">
      <c r="A195" s="171"/>
      <c r="B195" s="451"/>
      <c r="C195" s="203" t="s">
        <v>369</v>
      </c>
      <c r="D195" s="124" t="s">
        <v>369</v>
      </c>
      <c r="E195" s="203" t="s">
        <v>369</v>
      </c>
      <c r="F195" s="124" t="s">
        <v>369</v>
      </c>
      <c r="G195" s="203" t="s">
        <v>369</v>
      </c>
      <c r="H195" s="179" t="s">
        <v>1019</v>
      </c>
      <c r="I195" s="404"/>
      <c r="J195" s="404"/>
      <c r="K195" s="404"/>
      <c r="L195" s="404"/>
      <c r="M195" s="404"/>
      <c r="N195" s="404"/>
      <c r="O195" s="404"/>
      <c r="P195" s="404"/>
      <c r="Q195" s="404"/>
      <c r="R195" s="182" t="s">
        <v>16</v>
      </c>
      <c r="S195" s="404"/>
      <c r="T195" s="71"/>
      <c r="U195" s="85"/>
      <c r="V195" s="85"/>
      <c r="W195" s="85"/>
      <c r="X195" s="85"/>
      <c r="Y195" s="85"/>
      <c r="Z195" s="85"/>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239" t="s">
        <v>724</v>
      </c>
      <c r="AY195" s="239" t="s">
        <v>727</v>
      </c>
      <c r="AZ195" s="85"/>
      <c r="BA195" s="85"/>
      <c r="BB195" s="85"/>
      <c r="BC195" s="85"/>
      <c r="BD195" s="85"/>
      <c r="BE195" s="85"/>
      <c r="BF195" s="85"/>
      <c r="BG195" s="85"/>
      <c r="BH195" s="85"/>
      <c r="BI195" s="85"/>
      <c r="BJ195" s="85"/>
      <c r="BK195" s="85"/>
      <c r="BL195" s="85"/>
      <c r="BM195" s="85"/>
      <c r="BN195" s="85"/>
      <c r="BO195" s="85"/>
      <c r="BP195" s="85"/>
      <c r="BQ195" s="85"/>
      <c r="BR195" s="85"/>
      <c r="BS195" s="85"/>
      <c r="BT195" s="85"/>
      <c r="BU195" s="85"/>
      <c r="BV195" s="85"/>
      <c r="BW195" s="85"/>
      <c r="BX195" s="85"/>
      <c r="BY195" s="85"/>
      <c r="BZ195" s="85"/>
      <c r="CA195" s="85"/>
      <c r="CB195" s="85"/>
      <c r="CC195" s="85"/>
      <c r="CD195" s="85"/>
      <c r="CE195" s="85"/>
      <c r="CF195" s="85"/>
      <c r="CG195" s="85"/>
      <c r="CH195" s="2"/>
      <c r="CI195" s="2"/>
      <c r="CJ195" s="2"/>
      <c r="CK195" s="2"/>
      <c r="CL195" s="2"/>
    </row>
    <row r="196" spans="1:90" ht="409.5" hidden="1">
      <c r="A196" s="802">
        <v>168</v>
      </c>
      <c r="B196" s="451">
        <v>168</v>
      </c>
      <c r="C196" s="212" t="s">
        <v>369</v>
      </c>
      <c r="D196" s="68" t="s">
        <v>14</v>
      </c>
      <c r="E196" s="124" t="s">
        <v>370</v>
      </c>
      <c r="F196" s="87" t="s">
        <v>14</v>
      </c>
      <c r="G196" s="203" t="s">
        <v>370</v>
      </c>
      <c r="H196" s="179" t="s">
        <v>729</v>
      </c>
      <c r="I196" s="71"/>
      <c r="J196" s="68" t="s">
        <v>192</v>
      </c>
      <c r="K196" s="506" t="s">
        <v>16</v>
      </c>
      <c r="L196" s="71"/>
      <c r="M196" s="71"/>
      <c r="N196" s="71"/>
      <c r="O196" s="71"/>
      <c r="P196" s="71"/>
      <c r="Q196" s="71"/>
      <c r="R196" s="71"/>
      <c r="S196" s="71"/>
      <c r="T196" s="71"/>
      <c r="U196" s="66">
        <f t="shared" si="29"/>
        <v>1</v>
      </c>
      <c r="V196" s="183" t="s">
        <v>723</v>
      </c>
      <c r="W196" s="183" t="s">
        <v>724</v>
      </c>
      <c r="X196" s="183" t="s">
        <v>724</v>
      </c>
      <c r="Y196" s="183" t="s">
        <v>726</v>
      </c>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99" t="s">
        <v>281</v>
      </c>
      <c r="BF196" s="799" t="s">
        <v>281</v>
      </c>
      <c r="BG196" s="799" t="s">
        <v>281</v>
      </c>
      <c r="BH196" s="799" t="s">
        <v>281</v>
      </c>
      <c r="BI196" s="799" t="s">
        <v>281</v>
      </c>
      <c r="BJ196" s="799" t="s">
        <v>1160</v>
      </c>
      <c r="BK196" s="799" t="s">
        <v>1160</v>
      </c>
      <c r="BL196" s="799" t="s">
        <v>281</v>
      </c>
      <c r="BM196" s="799" t="s">
        <v>281</v>
      </c>
      <c r="BN196" s="799" t="s">
        <v>281</v>
      </c>
      <c r="BO196" s="799" t="s">
        <v>281</v>
      </c>
      <c r="BP196" s="799" t="s">
        <v>281</v>
      </c>
      <c r="BQ196" s="799" t="s">
        <v>281</v>
      </c>
      <c r="BR196" s="799" t="s">
        <v>281</v>
      </c>
      <c r="BS196" s="799" t="s">
        <v>281</v>
      </c>
      <c r="BT196" s="799" t="s">
        <v>281</v>
      </c>
      <c r="BU196" s="799" t="s">
        <v>281</v>
      </c>
      <c r="BV196" s="799"/>
      <c r="BW196" s="799"/>
      <c r="BX196" s="799"/>
      <c r="BY196" s="799" t="s">
        <v>281</v>
      </c>
      <c r="BZ196" s="783">
        <f>COUNTIF($BE196:$BY196,2)</f>
        <v>16</v>
      </c>
      <c r="CA196" s="510">
        <f>BZ196/COUNTA($BE196:$BY196)</f>
        <v>0.88888888888888884</v>
      </c>
      <c r="CB196" s="783">
        <f>COUNTIF($BE196:$BY196,1)</f>
        <v>2</v>
      </c>
      <c r="CC196" s="510">
        <f>CB196/COUNTA($BE196:$BY196)</f>
        <v>0.1111111111111111</v>
      </c>
      <c r="CD196" s="783">
        <f>COUNTIF($BE196:$BY196,0)</f>
        <v>0</v>
      </c>
      <c r="CE196" s="511">
        <f>CD196/COUNTA($BE196:$BY196)</f>
        <v>0</v>
      </c>
      <c r="CF196" s="783">
        <f>(((BZ196*2)+(CB196*1)+(CD196*0)))/COUNTA($BE196:$BY196)</f>
        <v>1.8888888888888888</v>
      </c>
      <c r="CG196" s="784" t="str">
        <f>IF(CF196&gt;=1.6,"Đạt mục tiêu",IF(CF196&gt;=1,"Cần cố gắng","Chưa đạt"))</f>
        <v>Đạt mục tiêu</v>
      </c>
      <c r="CH196" s="776"/>
    </row>
    <row r="197" spans="1:90" s="776" customFormat="1" ht="409.5" hidden="1">
      <c r="A197" s="783">
        <v>169</v>
      </c>
      <c r="B197" s="451">
        <v>169</v>
      </c>
      <c r="C197" s="515" t="s">
        <v>371</v>
      </c>
      <c r="D197" s="90" t="s">
        <v>14</v>
      </c>
      <c r="E197" s="213" t="s">
        <v>372</v>
      </c>
      <c r="F197" s="87" t="s">
        <v>17</v>
      </c>
      <c r="G197" s="89" t="s">
        <v>465</v>
      </c>
      <c r="H197" s="390" t="s">
        <v>466</v>
      </c>
      <c r="I197" s="71"/>
      <c r="J197" s="68" t="s">
        <v>192</v>
      </c>
      <c r="K197" s="71"/>
      <c r="L197" s="71"/>
      <c r="M197" s="71"/>
      <c r="N197" s="799" t="s">
        <v>16</v>
      </c>
      <c r="O197" s="71"/>
      <c r="P197" s="71"/>
      <c r="Q197" s="71"/>
      <c r="R197" s="71"/>
      <c r="S197" s="71"/>
      <c r="T197" s="71"/>
      <c r="U197" s="66">
        <f t="shared" si="29"/>
        <v>1</v>
      </c>
      <c r="V197" s="71"/>
      <c r="W197" s="71"/>
      <c r="X197" s="71"/>
      <c r="Y197" s="71"/>
      <c r="Z197" s="71"/>
      <c r="AA197" s="71"/>
      <c r="AB197" s="71"/>
      <c r="AC197" s="71"/>
      <c r="AD197" s="71"/>
      <c r="AE197" s="71"/>
      <c r="AF197" s="71"/>
      <c r="AG197" s="71"/>
      <c r="AH197" s="799" t="s">
        <v>727</v>
      </c>
      <c r="AI197" s="799" t="s">
        <v>727</v>
      </c>
      <c r="AJ197" s="799" t="s">
        <v>727</v>
      </c>
      <c r="AK197" s="799" t="s">
        <v>727</v>
      </c>
      <c r="AL197" s="799" t="s">
        <v>727</v>
      </c>
      <c r="AM197" s="71"/>
      <c r="AN197" s="71"/>
      <c r="AO197" s="71"/>
      <c r="AP197" s="71"/>
      <c r="AQ197" s="71"/>
      <c r="AR197" s="71"/>
      <c r="AS197" s="71"/>
      <c r="AT197" s="71"/>
      <c r="AU197" s="71"/>
      <c r="AV197" s="71"/>
      <c r="AW197" s="71"/>
      <c r="AX197" s="71"/>
      <c r="AY197" s="71"/>
      <c r="AZ197" s="71"/>
      <c r="BA197" s="71"/>
      <c r="BB197" s="71"/>
      <c r="BC197" s="71"/>
      <c r="BD197" s="71"/>
      <c r="BE197" s="20">
        <v>2</v>
      </c>
      <c r="BF197" s="20">
        <v>2</v>
      </c>
      <c r="BG197" s="20">
        <v>2</v>
      </c>
      <c r="BH197" s="20">
        <v>2</v>
      </c>
      <c r="BI197" s="20">
        <v>2</v>
      </c>
      <c r="BJ197" s="20">
        <v>1</v>
      </c>
      <c r="BK197" s="20">
        <v>2</v>
      </c>
      <c r="BL197" s="20">
        <v>2</v>
      </c>
      <c r="BM197" s="20">
        <v>1</v>
      </c>
      <c r="BN197" s="20">
        <v>2</v>
      </c>
      <c r="BO197" s="20">
        <v>2</v>
      </c>
      <c r="BP197" s="20">
        <v>2</v>
      </c>
      <c r="BQ197" s="20">
        <v>2</v>
      </c>
      <c r="BR197" s="20">
        <v>2</v>
      </c>
      <c r="BS197" s="20">
        <v>2</v>
      </c>
      <c r="BT197" s="20">
        <v>2</v>
      </c>
      <c r="BU197" s="20">
        <v>2</v>
      </c>
      <c r="BV197" s="20"/>
      <c r="BW197" s="20"/>
      <c r="BX197" s="20"/>
      <c r="BY197" s="20">
        <v>1</v>
      </c>
      <c r="BZ197" s="21">
        <f>COUNTIF($BE197:$BY197,2)</f>
        <v>15</v>
      </c>
      <c r="CA197" s="22">
        <f>BZ197/COUNTA($BE197:$BY197)</f>
        <v>0.83333333333333337</v>
      </c>
      <c r="CB197" s="21">
        <f>COUNTIF($BE197:$BY197,1)</f>
        <v>3</v>
      </c>
      <c r="CC197" s="22">
        <f>CB197/COUNTA($BE197:$BY197)</f>
        <v>0.16666666666666666</v>
      </c>
      <c r="CD197" s="21">
        <f>COUNTIF($BE197:$BY197,0)</f>
        <v>0</v>
      </c>
      <c r="CE197" s="22">
        <f>CD197/COUNTA($BE197:$BY197)</f>
        <v>0</v>
      </c>
      <c r="CF197" s="21">
        <f>(((BZ197*2)+(CB197*1)+(CD197*0)))/COUNTA($BE197:$BY197)</f>
        <v>1.8333333333333333</v>
      </c>
      <c r="CG197" s="427" t="str">
        <f>IF(CF197&gt;=1.6,"Đạt mục tiêu",IF(CF197&gt;=1,"Cần cố gắng","Chưa đạt"))</f>
        <v>Đạt mục tiêu</v>
      </c>
    </row>
    <row r="198" spans="1:90" s="817" customFormat="1" ht="69" hidden="1" customHeight="1">
      <c r="A198" s="19">
        <v>170</v>
      </c>
      <c r="B198" s="451">
        <v>170</v>
      </c>
      <c r="C198" s="551" t="s">
        <v>373</v>
      </c>
      <c r="D198" s="90" t="s">
        <v>18</v>
      </c>
      <c r="E198" s="124" t="s">
        <v>374</v>
      </c>
      <c r="F198" s="87" t="s">
        <v>18</v>
      </c>
      <c r="G198" s="124" t="s">
        <v>467</v>
      </c>
      <c r="H198" s="67" t="s">
        <v>468</v>
      </c>
      <c r="I198" s="71"/>
      <c r="J198" s="68" t="s">
        <v>192</v>
      </c>
      <c r="K198" s="71"/>
      <c r="L198" s="71"/>
      <c r="M198" s="71"/>
      <c r="N198" s="71"/>
      <c r="O198" s="130" t="s">
        <v>16</v>
      </c>
      <c r="P198" s="71"/>
      <c r="Q198" s="71"/>
      <c r="R198" s="71"/>
      <c r="S198" s="71"/>
      <c r="T198" s="71"/>
      <c r="U198" s="66">
        <f t="shared" si="29"/>
        <v>1</v>
      </c>
      <c r="V198" s="71"/>
      <c r="W198" s="71"/>
      <c r="X198" s="71"/>
      <c r="Y198" s="71"/>
      <c r="Z198" s="71"/>
      <c r="AA198" s="71"/>
      <c r="AB198" s="71"/>
      <c r="AC198" s="71"/>
      <c r="AD198" s="71"/>
      <c r="AE198" s="71"/>
      <c r="AF198" s="71"/>
      <c r="AG198" s="71"/>
      <c r="AH198" s="71"/>
      <c r="AI198" s="71"/>
      <c r="AJ198" s="71"/>
      <c r="AK198" s="71"/>
      <c r="AL198" s="71"/>
      <c r="AM198" s="72" t="s">
        <v>727</v>
      </c>
      <c r="AN198" s="72" t="s">
        <v>727</v>
      </c>
      <c r="AO198" s="72" t="s">
        <v>727</v>
      </c>
      <c r="AP198" s="72" t="s">
        <v>727</v>
      </c>
      <c r="AQ198" s="71"/>
      <c r="AR198" s="71"/>
      <c r="AS198" s="71"/>
      <c r="AT198" s="71"/>
      <c r="AU198" s="71"/>
      <c r="AV198" s="71"/>
      <c r="AW198" s="71"/>
      <c r="AX198" s="71"/>
      <c r="AY198" s="71"/>
      <c r="AZ198" s="71"/>
      <c r="BA198" s="71"/>
      <c r="BB198" s="71"/>
      <c r="BC198" s="71"/>
      <c r="BD198" s="71"/>
      <c r="BE198" s="20">
        <v>2</v>
      </c>
      <c r="BF198" s="20">
        <v>2</v>
      </c>
      <c r="BG198" s="20">
        <v>2</v>
      </c>
      <c r="BH198" s="20">
        <v>2</v>
      </c>
      <c r="BI198" s="20">
        <v>2</v>
      </c>
      <c r="BJ198" s="20">
        <v>2</v>
      </c>
      <c r="BK198" s="20">
        <v>1</v>
      </c>
      <c r="BL198" s="20">
        <v>2</v>
      </c>
      <c r="BM198" s="20">
        <v>2</v>
      </c>
      <c r="BN198" s="20">
        <v>2</v>
      </c>
      <c r="BO198" s="20">
        <v>2</v>
      </c>
      <c r="BP198" s="20">
        <v>2</v>
      </c>
      <c r="BQ198" s="20">
        <v>2</v>
      </c>
      <c r="BR198" s="20">
        <v>1</v>
      </c>
      <c r="BS198" s="20">
        <v>1</v>
      </c>
      <c r="BT198" s="20">
        <v>1</v>
      </c>
      <c r="BU198" s="20">
        <v>2</v>
      </c>
      <c r="BV198" s="20"/>
      <c r="BW198" s="20"/>
      <c r="BX198" s="20"/>
      <c r="BY198" s="20">
        <v>2</v>
      </c>
      <c r="BZ198" s="21">
        <f>COUNTIF($BE198:$BY198,2)</f>
        <v>14</v>
      </c>
      <c r="CA198" s="22">
        <f>BZ198/COUNTA($BE198:$BY198)</f>
        <v>0.77777777777777779</v>
      </c>
      <c r="CB198" s="21">
        <f>COUNTIF($BE198:$BY198,1)</f>
        <v>4</v>
      </c>
      <c r="CC198" s="22">
        <f>CB198/COUNTA($BE198:$BY198)</f>
        <v>0.22222222222222221</v>
      </c>
      <c r="CD198" s="21">
        <f>COUNTIF($BE198:$BY198,0)</f>
        <v>0</v>
      </c>
      <c r="CE198" s="22">
        <f>CD198/COUNTA($BE198:$BY198)</f>
        <v>0</v>
      </c>
      <c r="CF198" s="21">
        <f>(((BZ198*2)+(CB198*1)+(CD198*0)))/COUNTA($BE198:$BY198)</f>
        <v>1.7777777777777777</v>
      </c>
      <c r="CG198" s="427" t="str">
        <f>IF(CF198&gt;=1.6,"Đạt mục tiêu",IF(CF198&gt;=1,"Cần cố gắng","Chưa đạt"))</f>
        <v>Đạt mục tiêu</v>
      </c>
    </row>
    <row r="199" spans="1:90" s="170" customFormat="1">
      <c r="A199" s="171">
        <v>171</v>
      </c>
      <c r="B199" s="451">
        <v>171</v>
      </c>
      <c r="C199" s="1502" t="s">
        <v>375</v>
      </c>
      <c r="D199" s="1565"/>
      <c r="E199" s="1503"/>
      <c r="F199" s="1565"/>
      <c r="G199" s="1504"/>
      <c r="H199" s="819" t="s">
        <v>316</v>
      </c>
      <c r="I199" s="796" t="s">
        <v>316</v>
      </c>
      <c r="J199" s="796" t="s">
        <v>316</v>
      </c>
      <c r="K199" s="291" t="s">
        <v>316</v>
      </c>
      <c r="L199" s="796" t="s">
        <v>316</v>
      </c>
      <c r="M199" s="795" t="s">
        <v>316</v>
      </c>
      <c r="N199" s="795" t="s">
        <v>316</v>
      </c>
      <c r="O199" s="796" t="s">
        <v>316</v>
      </c>
      <c r="P199" s="796" t="s">
        <v>316</v>
      </c>
      <c r="Q199" s="796" t="s">
        <v>316</v>
      </c>
      <c r="R199" s="796"/>
      <c r="S199" s="291" t="s">
        <v>316</v>
      </c>
      <c r="T199" s="796" t="s">
        <v>316</v>
      </c>
      <c r="U199" s="796" t="s">
        <v>316</v>
      </c>
      <c r="V199" s="176"/>
      <c r="W199" s="176"/>
      <c r="X199" s="176"/>
      <c r="Y199" s="176"/>
      <c r="Z199" s="6"/>
      <c r="AA199" s="6"/>
      <c r="AB199" s="6"/>
      <c r="AC199" s="6"/>
      <c r="AD199" s="6"/>
      <c r="AE199" s="6"/>
      <c r="AF199" s="6"/>
      <c r="AG199" s="6"/>
      <c r="AH199" s="11"/>
      <c r="AI199" s="11"/>
      <c r="AJ199" s="11"/>
      <c r="AK199" s="11"/>
      <c r="AL199" s="11"/>
      <c r="AM199" s="6"/>
      <c r="AN199" s="6"/>
      <c r="AO199" s="6"/>
      <c r="AP199" s="6"/>
      <c r="AQ199" s="6"/>
      <c r="AR199" s="6"/>
      <c r="AS199" s="6"/>
      <c r="AT199" s="6"/>
      <c r="AU199" s="6"/>
      <c r="AV199" s="6"/>
      <c r="AW199" s="6"/>
      <c r="AX199" s="6"/>
      <c r="AY199" s="6"/>
      <c r="AZ199" s="176"/>
      <c r="BA199" s="176"/>
      <c r="BB199" s="176"/>
      <c r="BC199" s="6"/>
      <c r="BD199" s="6"/>
      <c r="BE199" s="11"/>
      <c r="BF199" s="11"/>
      <c r="BG199" s="11"/>
      <c r="BH199" s="11"/>
      <c r="BI199" s="11"/>
      <c r="BJ199" s="11"/>
      <c r="BK199" s="11"/>
      <c r="BL199" s="11"/>
      <c r="BM199" s="11"/>
      <c r="BN199" s="11"/>
      <c r="BO199" s="11"/>
      <c r="BP199" s="11"/>
      <c r="BQ199" s="11"/>
      <c r="BR199" s="227"/>
      <c r="BS199" s="227"/>
      <c r="BT199" s="227"/>
      <c r="BU199" s="11"/>
      <c r="BV199" s="11"/>
      <c r="BW199" s="11"/>
      <c r="BX199" s="11"/>
      <c r="BY199" s="11"/>
      <c r="BZ199" s="11"/>
      <c r="CA199" s="231"/>
      <c r="CB199" s="11"/>
      <c r="CC199" s="231"/>
      <c r="CD199" s="11"/>
      <c r="CE199" s="11"/>
      <c r="CF199" s="11"/>
      <c r="CG199" s="231"/>
    </row>
    <row r="200" spans="1:90" s="170" customFormat="1" ht="93.75" hidden="1" customHeight="1">
      <c r="A200" s="171">
        <v>172</v>
      </c>
      <c r="B200" s="451">
        <v>172</v>
      </c>
      <c r="C200" s="186" t="s">
        <v>376</v>
      </c>
      <c r="D200" s="87" t="s">
        <v>14</v>
      </c>
      <c r="E200" s="186" t="s">
        <v>377</v>
      </c>
      <c r="F200" s="87" t="s">
        <v>17</v>
      </c>
      <c r="G200" s="244" t="s">
        <v>469</v>
      </c>
      <c r="H200" s="185" t="s">
        <v>470</v>
      </c>
      <c r="I200" s="11"/>
      <c r="J200" s="8" t="s">
        <v>192</v>
      </c>
      <c r="K200" s="11"/>
      <c r="L200" s="11"/>
      <c r="M200" s="507" t="s">
        <v>16</v>
      </c>
      <c r="N200" s="11"/>
      <c r="O200" s="11"/>
      <c r="P200" s="11"/>
      <c r="Q200" s="11"/>
      <c r="R200" s="506" t="s">
        <v>16</v>
      </c>
      <c r="S200" s="11"/>
      <c r="T200" s="11"/>
      <c r="U200" s="493">
        <f t="shared" si="29"/>
        <v>2</v>
      </c>
      <c r="V200" s="11"/>
      <c r="W200" s="11"/>
      <c r="X200" s="11"/>
      <c r="Y200" s="11"/>
      <c r="Z200" s="11"/>
      <c r="AA200" s="11"/>
      <c r="AB200" s="11"/>
      <c r="AC200" s="11"/>
      <c r="AD200" s="799" t="s">
        <v>725</v>
      </c>
      <c r="AE200" s="799" t="s">
        <v>725</v>
      </c>
      <c r="AF200" s="799" t="s">
        <v>725</v>
      </c>
      <c r="AG200" s="799" t="s">
        <v>725</v>
      </c>
      <c r="AH200" s="11"/>
      <c r="AI200" s="11"/>
      <c r="AJ200" s="11"/>
      <c r="AK200" s="11"/>
      <c r="AL200" s="11"/>
      <c r="AM200" s="11"/>
      <c r="AN200" s="11"/>
      <c r="AO200" s="11"/>
      <c r="AP200" s="11"/>
      <c r="AQ200" s="11"/>
      <c r="AR200" s="11"/>
      <c r="AS200" s="11"/>
      <c r="AT200" s="11"/>
      <c r="AU200" s="11"/>
      <c r="AV200" s="11"/>
      <c r="AW200" s="11"/>
      <c r="AX200" s="239" t="s">
        <v>724</v>
      </c>
      <c r="AY200" s="239" t="s">
        <v>724</v>
      </c>
      <c r="AZ200" s="11"/>
      <c r="BA200" s="11"/>
      <c r="BB200" s="11"/>
      <c r="BC200" s="11"/>
      <c r="BD200" s="11"/>
      <c r="BE200" s="805">
        <v>1</v>
      </c>
      <c r="BF200" s="805">
        <v>2</v>
      </c>
      <c r="BG200" s="805">
        <v>2</v>
      </c>
      <c r="BH200" s="805">
        <v>2</v>
      </c>
      <c r="BI200" s="805">
        <v>2</v>
      </c>
      <c r="BJ200" s="805">
        <v>2</v>
      </c>
      <c r="BK200" s="805">
        <v>2</v>
      </c>
      <c r="BL200" s="805">
        <v>2</v>
      </c>
      <c r="BM200" s="805">
        <v>2</v>
      </c>
      <c r="BN200" s="805">
        <v>2</v>
      </c>
      <c r="BO200" s="805">
        <v>2</v>
      </c>
      <c r="BP200" s="805">
        <v>2</v>
      </c>
      <c r="BQ200" s="805">
        <v>2</v>
      </c>
      <c r="BR200" s="805">
        <v>2</v>
      </c>
      <c r="BS200" s="805">
        <v>2</v>
      </c>
      <c r="BT200" s="805">
        <v>1</v>
      </c>
      <c r="BU200" s="805">
        <v>2</v>
      </c>
      <c r="BV200" s="805"/>
      <c r="BW200" s="805"/>
      <c r="BX200" s="805"/>
      <c r="BY200" s="805">
        <v>2</v>
      </c>
      <c r="BZ200" s="533">
        <f>COUNTIF($BE200:$BY200,2)</f>
        <v>16</v>
      </c>
      <c r="CA200" s="534">
        <f>BZ200/COUNTA($BE200:$BY200)</f>
        <v>0.88888888888888884</v>
      </c>
      <c r="CB200" s="533">
        <f>COUNTIF($BE200:$BY200,1)</f>
        <v>2</v>
      </c>
      <c r="CC200" s="534">
        <f>CB200/COUNTA($BE200:$BY200)</f>
        <v>0.1111111111111111</v>
      </c>
      <c r="CD200" s="533">
        <f>COUNTIF($BE200:$BY200,0)</f>
        <v>0</v>
      </c>
      <c r="CE200" s="535">
        <f>CD200/COUNTA($BE200:$BY200)</f>
        <v>0</v>
      </c>
      <c r="CF200" s="533">
        <f>(((BZ200*2)+(CB200*1)+(CD200*0)))/COUNTA($BE200:$BY200)</f>
        <v>1.8888888888888888</v>
      </c>
      <c r="CG200" s="781" t="str">
        <f t="shared" ref="CG200:CG201" si="34">IF(CF200&gt;=1.6,"Đạt mục tiêu",IF(CF200&gt;=1,"Cần cố gắng","Chưa đạt"))</f>
        <v>Đạt mục tiêu</v>
      </c>
      <c r="CH200" s="3"/>
      <c r="CI200" s="3"/>
      <c r="CJ200" s="3"/>
      <c r="CK200" s="3"/>
      <c r="CL200" s="3"/>
    </row>
    <row r="201" spans="1:90" s="817" customFormat="1" ht="409.5" hidden="1">
      <c r="A201" s="19">
        <v>173</v>
      </c>
      <c r="B201" s="451">
        <v>173</v>
      </c>
      <c r="C201" s="86" t="s">
        <v>378</v>
      </c>
      <c r="D201" s="87" t="s">
        <v>14</v>
      </c>
      <c r="E201" s="86" t="s">
        <v>379</v>
      </c>
      <c r="F201" s="87" t="s">
        <v>14</v>
      </c>
      <c r="G201" s="110" t="s">
        <v>1179</v>
      </c>
      <c r="H201" s="96" t="s">
        <v>544</v>
      </c>
      <c r="I201" s="71"/>
      <c r="J201" s="111" t="s">
        <v>192</v>
      </c>
      <c r="K201" s="71"/>
      <c r="L201" s="71" t="s">
        <v>16</v>
      </c>
      <c r="M201" s="71"/>
      <c r="N201" s="71"/>
      <c r="O201" s="71"/>
      <c r="P201" s="71"/>
      <c r="Q201" s="71"/>
      <c r="R201" s="71"/>
      <c r="S201" s="71"/>
      <c r="T201" s="71"/>
      <c r="U201" s="66">
        <f t="shared" si="29"/>
        <v>1</v>
      </c>
      <c r="V201" s="71"/>
      <c r="W201" s="71"/>
      <c r="X201" s="71"/>
      <c r="Y201" s="71"/>
      <c r="Z201" s="72" t="s">
        <v>726</v>
      </c>
      <c r="AA201" s="72" t="s">
        <v>724</v>
      </c>
      <c r="AB201" s="72" t="s">
        <v>724</v>
      </c>
      <c r="AC201" s="72" t="s">
        <v>723</v>
      </c>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9">
        <v>2</v>
      </c>
      <c r="BF201" s="79">
        <v>2</v>
      </c>
      <c r="BG201" s="79">
        <v>2</v>
      </c>
      <c r="BH201" s="79">
        <v>1</v>
      </c>
      <c r="BI201" s="79">
        <v>2</v>
      </c>
      <c r="BJ201" s="79">
        <v>2</v>
      </c>
      <c r="BK201" s="79">
        <v>2</v>
      </c>
      <c r="BL201" s="79">
        <v>2</v>
      </c>
      <c r="BM201" s="79">
        <v>2</v>
      </c>
      <c r="BN201" s="79">
        <v>1</v>
      </c>
      <c r="BO201" s="79">
        <v>1</v>
      </c>
      <c r="BP201" s="79">
        <v>2</v>
      </c>
      <c r="BQ201" s="79">
        <v>2</v>
      </c>
      <c r="BR201" s="79">
        <v>1</v>
      </c>
      <c r="BS201" s="79">
        <v>2</v>
      </c>
      <c r="BT201" s="79">
        <v>2</v>
      </c>
      <c r="BU201" s="79">
        <v>2</v>
      </c>
      <c r="BV201" s="79"/>
      <c r="BW201" s="79"/>
      <c r="BX201" s="79"/>
      <c r="BY201" s="79">
        <v>2</v>
      </c>
      <c r="BZ201" s="821">
        <f>COUNTIF($BE201:$BY201,2)</f>
        <v>14</v>
      </c>
      <c r="CA201" s="512">
        <f>BZ201/COUNTA($BE201:$BY201)</f>
        <v>0.77777777777777779</v>
      </c>
      <c r="CB201" s="821">
        <f>COUNTIF($BE201:$BY201,1)</f>
        <v>4</v>
      </c>
      <c r="CC201" s="512">
        <f>CB201/COUNTA($BE201:$BY201)</f>
        <v>0.22222222222222221</v>
      </c>
      <c r="CD201" s="821">
        <f>COUNTIF($BE201:$BY201,0)</f>
        <v>0</v>
      </c>
      <c r="CE201" s="81">
        <f>CD201/COUNTA($BE201:$BY201)</f>
        <v>0</v>
      </c>
      <c r="CF201" s="821">
        <f>(((BZ201*2)+(CB201*1)+(CD201*0)))/COUNTA($BE201:$BY201)</f>
        <v>1.7777777777777777</v>
      </c>
      <c r="CG201" s="822" t="str">
        <f t="shared" si="34"/>
        <v>Đạt mục tiêu</v>
      </c>
    </row>
    <row r="202" spans="1:90" s="817" customFormat="1" ht="86.25" hidden="1" customHeight="1">
      <c r="A202" s="19">
        <v>174</v>
      </c>
      <c r="B202" s="451">
        <v>174</v>
      </c>
      <c r="C202" s="86" t="s">
        <v>380</v>
      </c>
      <c r="D202" s="87" t="s">
        <v>14</v>
      </c>
      <c r="E202" s="86" t="s">
        <v>381</v>
      </c>
      <c r="F202" s="87" t="s">
        <v>14</v>
      </c>
      <c r="G202" s="817" t="s">
        <v>473</v>
      </c>
      <c r="H202" s="96" t="s">
        <v>474</v>
      </c>
      <c r="I202" s="71"/>
      <c r="J202" s="111" t="s">
        <v>192</v>
      </c>
      <c r="K202" s="71"/>
      <c r="L202" s="71"/>
      <c r="M202" s="71"/>
      <c r="N202" s="71"/>
      <c r="O202" s="71"/>
      <c r="P202" s="71"/>
      <c r="Q202" s="130" t="s">
        <v>16</v>
      </c>
      <c r="R202" s="71"/>
      <c r="S202" s="71"/>
      <c r="T202" s="71"/>
      <c r="U202" s="66">
        <f t="shared" si="29"/>
        <v>1</v>
      </c>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t="s">
        <v>727</v>
      </c>
      <c r="AU202" s="71" t="s">
        <v>728</v>
      </c>
      <c r="AV202" s="71" t="s">
        <v>728</v>
      </c>
      <c r="AW202" s="71" t="s">
        <v>723</v>
      </c>
      <c r="AX202" s="71"/>
      <c r="AY202" s="71"/>
      <c r="AZ202" s="71"/>
      <c r="BA202" s="71"/>
      <c r="BB202" s="71"/>
      <c r="BC202" s="71"/>
      <c r="BD202" s="71"/>
      <c r="BE202" s="71"/>
      <c r="BF202" s="71"/>
      <c r="BG202" s="71"/>
      <c r="BH202" s="71"/>
      <c r="BI202" s="71"/>
      <c r="BJ202" s="71"/>
      <c r="BK202" s="71"/>
      <c r="BL202" s="71"/>
      <c r="BM202" s="71"/>
      <c r="BN202" s="71"/>
      <c r="BO202" s="71"/>
      <c r="BP202" s="71"/>
      <c r="BQ202" s="71"/>
      <c r="BR202" s="73"/>
      <c r="BS202" s="73"/>
      <c r="BT202" s="73"/>
      <c r="BU202" s="71"/>
      <c r="BV202" s="71"/>
      <c r="BW202" s="71"/>
      <c r="BX202" s="71"/>
      <c r="BY202" s="71"/>
      <c r="BZ202" s="71"/>
      <c r="CA202" s="71"/>
      <c r="CB202" s="71"/>
      <c r="CC202" s="71"/>
      <c r="CD202" s="71"/>
      <c r="CE202" s="71"/>
      <c r="CF202" s="71"/>
      <c r="CG202" s="71"/>
    </row>
    <row r="203" spans="1:90" s="817" customFormat="1" ht="409.5" hidden="1">
      <c r="A203" s="19">
        <v>175</v>
      </c>
      <c r="B203" s="451">
        <v>175</v>
      </c>
      <c r="C203" s="86" t="s">
        <v>382</v>
      </c>
      <c r="D203" s="87" t="s">
        <v>14</v>
      </c>
      <c r="E203" s="86" t="s">
        <v>383</v>
      </c>
      <c r="F203" s="87" t="s">
        <v>17</v>
      </c>
      <c r="G203" s="67" t="s">
        <v>472</v>
      </c>
      <c r="H203" s="67" t="s">
        <v>1032</v>
      </c>
      <c r="I203" s="71"/>
      <c r="J203" s="111" t="s">
        <v>192</v>
      </c>
      <c r="K203" s="71"/>
      <c r="L203" s="71"/>
      <c r="M203" s="71"/>
      <c r="N203" s="71"/>
      <c r="O203" s="71"/>
      <c r="P203" s="71"/>
      <c r="Q203" s="71"/>
      <c r="R203" s="71"/>
      <c r="S203" s="71"/>
      <c r="T203" s="71" t="s">
        <v>16</v>
      </c>
      <c r="U203" s="66">
        <f t="shared" si="29"/>
        <v>1</v>
      </c>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1"/>
      <c r="BG203" s="71"/>
      <c r="BH203" s="71"/>
      <c r="BI203" s="71"/>
      <c r="BJ203" s="71"/>
      <c r="BK203" s="71"/>
      <c r="BL203" s="71"/>
      <c r="BM203" s="71"/>
      <c r="BN203" s="71"/>
      <c r="BO203" s="71"/>
      <c r="BP203" s="71"/>
      <c r="BQ203" s="71"/>
      <c r="BR203" s="73"/>
      <c r="BS203" s="73"/>
      <c r="BT203" s="73"/>
      <c r="BU203" s="71"/>
      <c r="BV203" s="71"/>
      <c r="BW203" s="71"/>
      <c r="BX203" s="71"/>
      <c r="BY203" s="71"/>
      <c r="BZ203" s="71"/>
      <c r="CA203" s="71"/>
      <c r="CB203" s="71"/>
      <c r="CC203" s="71"/>
      <c r="CD203" s="71"/>
      <c r="CE203" s="71"/>
      <c r="CF203" s="71"/>
      <c r="CG203" s="71"/>
    </row>
    <row r="204" spans="1:90" s="817" customFormat="1" ht="117" hidden="1" customHeight="1">
      <c r="A204" s="19">
        <v>176</v>
      </c>
      <c r="B204" s="451">
        <v>176</v>
      </c>
      <c r="C204" s="519" t="s">
        <v>384</v>
      </c>
      <c r="D204" s="87" t="s">
        <v>17</v>
      </c>
      <c r="E204" s="86" t="s">
        <v>385</v>
      </c>
      <c r="F204" s="87" t="s">
        <v>17</v>
      </c>
      <c r="G204" s="79" t="s">
        <v>181</v>
      </c>
      <c r="H204" s="67" t="s">
        <v>471</v>
      </c>
      <c r="I204" s="71"/>
      <c r="J204" s="111" t="s">
        <v>192</v>
      </c>
      <c r="K204" s="71"/>
      <c r="L204" s="71"/>
      <c r="M204" s="71"/>
      <c r="N204" s="71"/>
      <c r="O204" s="130" t="s">
        <v>16</v>
      </c>
      <c r="P204" s="71"/>
      <c r="Q204" s="71"/>
      <c r="R204" s="71"/>
      <c r="S204" s="71"/>
      <c r="T204" s="71"/>
      <c r="U204" s="66">
        <f t="shared" si="29"/>
        <v>1</v>
      </c>
      <c r="V204" s="71"/>
      <c r="W204" s="71"/>
      <c r="X204" s="71"/>
      <c r="Y204" s="71"/>
      <c r="Z204" s="71"/>
      <c r="AA204" s="71"/>
      <c r="AB204" s="71"/>
      <c r="AC204" s="71"/>
      <c r="AD204" s="71"/>
      <c r="AE204" s="71"/>
      <c r="AF204" s="71"/>
      <c r="AG204" s="71"/>
      <c r="AH204" s="71"/>
      <c r="AI204" s="71"/>
      <c r="AJ204" s="71"/>
      <c r="AK204" s="71"/>
      <c r="AL204" s="71"/>
      <c r="AM204" s="72" t="s">
        <v>724</v>
      </c>
      <c r="AN204" s="72" t="s">
        <v>723</v>
      </c>
      <c r="AO204" s="72" t="s">
        <v>723</v>
      </c>
      <c r="AP204" s="72" t="s">
        <v>728</v>
      </c>
      <c r="AQ204" s="71"/>
      <c r="AR204" s="71"/>
      <c r="AS204" s="71"/>
      <c r="AT204" s="71"/>
      <c r="AU204" s="71"/>
      <c r="AV204" s="71"/>
      <c r="AW204" s="71"/>
      <c r="AX204" s="71"/>
      <c r="AY204" s="71"/>
      <c r="AZ204" s="71"/>
      <c r="BA204" s="71"/>
      <c r="BB204" s="71"/>
      <c r="BC204" s="71"/>
      <c r="BD204" s="71"/>
      <c r="BE204" s="20">
        <v>2</v>
      </c>
      <c r="BF204" s="20">
        <v>2</v>
      </c>
      <c r="BG204" s="20">
        <v>2</v>
      </c>
      <c r="BH204" s="20">
        <v>2</v>
      </c>
      <c r="BI204" s="20">
        <v>2</v>
      </c>
      <c r="BJ204" s="20">
        <v>2</v>
      </c>
      <c r="BK204" s="20">
        <v>2</v>
      </c>
      <c r="BL204" s="20">
        <v>2</v>
      </c>
      <c r="BM204" s="20">
        <v>2</v>
      </c>
      <c r="BN204" s="20">
        <v>2</v>
      </c>
      <c r="BO204" s="20">
        <v>2</v>
      </c>
      <c r="BP204" s="20">
        <v>2</v>
      </c>
      <c r="BQ204" s="20">
        <v>2</v>
      </c>
      <c r="BR204" s="20">
        <v>1</v>
      </c>
      <c r="BS204" s="20">
        <v>1</v>
      </c>
      <c r="BT204" s="20">
        <v>1</v>
      </c>
      <c r="BU204" s="20">
        <v>2</v>
      </c>
      <c r="BV204" s="20"/>
      <c r="BW204" s="20"/>
      <c r="BX204" s="20"/>
      <c r="BY204" s="20">
        <v>2</v>
      </c>
      <c r="BZ204" s="21">
        <f>COUNTIF($BE204:$BY204,2)</f>
        <v>15</v>
      </c>
      <c r="CA204" s="22">
        <f>BZ204/COUNTA($BE204:$BY204)</f>
        <v>0.83333333333333337</v>
      </c>
      <c r="CB204" s="21">
        <f>COUNTIF($BE204:$BY204,1)</f>
        <v>3</v>
      </c>
      <c r="CC204" s="22">
        <f>CB204/COUNTA($BE204:$BY204)</f>
        <v>0.16666666666666666</v>
      </c>
      <c r="CD204" s="21">
        <f>COUNTIF($BE204:$BY204,0)</f>
        <v>0</v>
      </c>
      <c r="CE204" s="22">
        <f>CD204/COUNTA($BE204:$BY204)</f>
        <v>0</v>
      </c>
      <c r="CF204" s="21">
        <f>(((BZ204*2)+(CB204*1)+(CD204*0)))/COUNTA($BE204:$BY204)</f>
        <v>1.8333333333333333</v>
      </c>
      <c r="CG204" s="427" t="str">
        <f>IF(CF204&gt;=1.6,"Đạt mục tiêu",IF(CF204&gt;=1,"Cần cố gắng","Chưa đạt"))</f>
        <v>Đạt mục tiêu</v>
      </c>
    </row>
    <row r="205" spans="1:90" s="170" customFormat="1" hidden="1">
      <c r="A205" s="171">
        <v>177</v>
      </c>
      <c r="B205" s="451">
        <v>177</v>
      </c>
      <c r="C205" s="1502" t="s">
        <v>386</v>
      </c>
      <c r="D205" s="1565"/>
      <c r="E205" s="1449"/>
      <c r="F205" s="25"/>
      <c r="G205" s="204" t="s">
        <v>316</v>
      </c>
      <c r="H205" s="416" t="s">
        <v>316</v>
      </c>
      <c r="I205" s="813" t="s">
        <v>316</v>
      </c>
      <c r="J205" s="813" t="s">
        <v>316</v>
      </c>
      <c r="K205" s="204" t="s">
        <v>316</v>
      </c>
      <c r="L205" s="813" t="s">
        <v>316</v>
      </c>
      <c r="M205" s="774" t="s">
        <v>316</v>
      </c>
      <c r="N205" s="774" t="s">
        <v>316</v>
      </c>
      <c r="O205" s="813" t="s">
        <v>316</v>
      </c>
      <c r="P205" s="813" t="s">
        <v>316</v>
      </c>
      <c r="Q205" s="813" t="s">
        <v>316</v>
      </c>
      <c r="R205" s="813"/>
      <c r="S205" s="204" t="s">
        <v>316</v>
      </c>
      <c r="T205" s="813" t="s">
        <v>316</v>
      </c>
      <c r="U205" s="813" t="s">
        <v>316</v>
      </c>
      <c r="V205" s="204" t="s">
        <v>316</v>
      </c>
      <c r="W205" s="204" t="s">
        <v>316</v>
      </c>
      <c r="X205" s="204" t="s">
        <v>316</v>
      </c>
      <c r="Y205" s="204" t="s">
        <v>316</v>
      </c>
      <c r="Z205" s="813" t="s">
        <v>316</v>
      </c>
      <c r="AA205" s="813" t="s">
        <v>316</v>
      </c>
      <c r="AB205" s="813" t="s">
        <v>316</v>
      </c>
      <c r="AC205" s="813" t="s">
        <v>316</v>
      </c>
      <c r="AD205" s="813" t="s">
        <v>316</v>
      </c>
      <c r="AE205" s="813" t="s">
        <v>316</v>
      </c>
      <c r="AF205" s="813" t="s">
        <v>316</v>
      </c>
      <c r="AG205" s="813" t="s">
        <v>316</v>
      </c>
      <c r="AH205" s="774" t="s">
        <v>316</v>
      </c>
      <c r="AI205" s="774" t="s">
        <v>316</v>
      </c>
      <c r="AJ205" s="774" t="s">
        <v>316</v>
      </c>
      <c r="AK205" s="774" t="s">
        <v>316</v>
      </c>
      <c r="AL205" s="774" t="s">
        <v>316</v>
      </c>
      <c r="AM205" s="813" t="s">
        <v>316</v>
      </c>
      <c r="AN205" s="813" t="s">
        <v>316</v>
      </c>
      <c r="AO205" s="813" t="s">
        <v>316</v>
      </c>
      <c r="AP205" s="813" t="s">
        <v>316</v>
      </c>
      <c r="AQ205" s="813"/>
      <c r="AR205" s="813"/>
      <c r="AS205" s="813" t="s">
        <v>316</v>
      </c>
      <c r="AT205" s="813" t="s">
        <v>316</v>
      </c>
      <c r="AU205" s="813" t="s">
        <v>316</v>
      </c>
      <c r="AV205" s="813" t="s">
        <v>316</v>
      </c>
      <c r="AW205" s="813" t="s">
        <v>316</v>
      </c>
      <c r="AX205" s="813"/>
      <c r="AY205" s="813"/>
      <c r="AZ205" s="204" t="s">
        <v>316</v>
      </c>
      <c r="BA205" s="204"/>
      <c r="BB205" s="204"/>
      <c r="BC205" s="813"/>
      <c r="BD205" s="813" t="s">
        <v>316</v>
      </c>
      <c r="BE205" s="774" t="s">
        <v>316</v>
      </c>
      <c r="BF205" s="774" t="s">
        <v>316</v>
      </c>
      <c r="BG205" s="774" t="s">
        <v>316</v>
      </c>
      <c r="BH205" s="774" t="s">
        <v>316</v>
      </c>
      <c r="BI205" s="774" t="s">
        <v>316</v>
      </c>
      <c r="BJ205" s="774" t="s">
        <v>316</v>
      </c>
      <c r="BK205" s="774" t="s">
        <v>316</v>
      </c>
      <c r="BL205" s="774" t="s">
        <v>316</v>
      </c>
      <c r="BM205" s="774" t="s">
        <v>316</v>
      </c>
      <c r="BN205" s="774" t="s">
        <v>316</v>
      </c>
      <c r="BO205" s="774" t="s">
        <v>316</v>
      </c>
      <c r="BP205" s="774" t="s">
        <v>316</v>
      </c>
      <c r="BQ205" s="774" t="s">
        <v>316</v>
      </c>
      <c r="BR205" s="774" t="s">
        <v>316</v>
      </c>
      <c r="BS205" s="774" t="s">
        <v>316</v>
      </c>
      <c r="BT205" s="774" t="s">
        <v>316</v>
      </c>
      <c r="BU205" s="774" t="s">
        <v>316</v>
      </c>
      <c r="BV205" s="774"/>
      <c r="BW205" s="774"/>
      <c r="BX205" s="774"/>
      <c r="BY205" s="774" t="s">
        <v>316</v>
      </c>
      <c r="BZ205" s="774" t="s">
        <v>316</v>
      </c>
      <c r="CA205" s="775" t="s">
        <v>316</v>
      </c>
      <c r="CB205" s="774" t="s">
        <v>316</v>
      </c>
      <c r="CC205" s="775" t="s">
        <v>316</v>
      </c>
      <c r="CD205" s="774" t="s">
        <v>316</v>
      </c>
      <c r="CE205" s="774" t="s">
        <v>316</v>
      </c>
      <c r="CF205" s="774" t="s">
        <v>316</v>
      </c>
      <c r="CG205" s="775" t="s">
        <v>316</v>
      </c>
    </row>
    <row r="206" spans="1:90" s="170" customFormat="1" hidden="1">
      <c r="A206" s="171">
        <v>178</v>
      </c>
      <c r="B206" s="451">
        <v>178</v>
      </c>
      <c r="C206" s="1502" t="s">
        <v>387</v>
      </c>
      <c r="D206" s="1565"/>
      <c r="E206" s="1449"/>
      <c r="F206" s="25"/>
      <c r="G206" s="204" t="s">
        <v>316</v>
      </c>
      <c r="H206" s="416" t="s">
        <v>316</v>
      </c>
      <c r="I206" s="813" t="s">
        <v>316</v>
      </c>
      <c r="J206" s="813" t="s">
        <v>316</v>
      </c>
      <c r="K206" s="204" t="s">
        <v>316</v>
      </c>
      <c r="L206" s="813" t="s">
        <v>316</v>
      </c>
      <c r="M206" s="774" t="s">
        <v>316</v>
      </c>
      <c r="N206" s="774" t="s">
        <v>316</v>
      </c>
      <c r="O206" s="813" t="s">
        <v>316</v>
      </c>
      <c r="P206" s="813" t="s">
        <v>316</v>
      </c>
      <c r="Q206" s="813" t="s">
        <v>316</v>
      </c>
      <c r="R206" s="813"/>
      <c r="S206" s="204" t="s">
        <v>316</v>
      </c>
      <c r="T206" s="813" t="s">
        <v>316</v>
      </c>
      <c r="U206" s="813" t="s">
        <v>316</v>
      </c>
      <c r="V206" s="204" t="s">
        <v>316</v>
      </c>
      <c r="W206" s="204" t="s">
        <v>316</v>
      </c>
      <c r="X206" s="204" t="s">
        <v>316</v>
      </c>
      <c r="Y206" s="204" t="s">
        <v>316</v>
      </c>
      <c r="Z206" s="813" t="s">
        <v>316</v>
      </c>
      <c r="AA206" s="813" t="s">
        <v>316</v>
      </c>
      <c r="AB206" s="813" t="s">
        <v>316</v>
      </c>
      <c r="AC206" s="813" t="s">
        <v>316</v>
      </c>
      <c r="AD206" s="813" t="s">
        <v>316</v>
      </c>
      <c r="AE206" s="813" t="s">
        <v>316</v>
      </c>
      <c r="AF206" s="813" t="s">
        <v>316</v>
      </c>
      <c r="AG206" s="813" t="s">
        <v>316</v>
      </c>
      <c r="AH206" s="774" t="s">
        <v>316</v>
      </c>
      <c r="AI206" s="774" t="s">
        <v>316</v>
      </c>
      <c r="AJ206" s="774" t="s">
        <v>316</v>
      </c>
      <c r="AK206" s="774" t="s">
        <v>316</v>
      </c>
      <c r="AL206" s="774" t="s">
        <v>316</v>
      </c>
      <c r="AM206" s="813" t="s">
        <v>316</v>
      </c>
      <c r="AN206" s="813" t="s">
        <v>316</v>
      </c>
      <c r="AO206" s="813" t="s">
        <v>316</v>
      </c>
      <c r="AP206" s="813" t="s">
        <v>316</v>
      </c>
      <c r="AQ206" s="813"/>
      <c r="AR206" s="813"/>
      <c r="AS206" s="813" t="s">
        <v>316</v>
      </c>
      <c r="AT206" s="813" t="s">
        <v>316</v>
      </c>
      <c r="AU206" s="813" t="s">
        <v>316</v>
      </c>
      <c r="AV206" s="813" t="s">
        <v>316</v>
      </c>
      <c r="AW206" s="813" t="s">
        <v>316</v>
      </c>
      <c r="AX206" s="813"/>
      <c r="AY206" s="813"/>
      <c r="AZ206" s="204" t="s">
        <v>316</v>
      </c>
      <c r="BA206" s="204"/>
      <c r="BB206" s="204"/>
      <c r="BC206" s="813"/>
      <c r="BD206" s="813" t="s">
        <v>316</v>
      </c>
      <c r="BE206" s="774" t="s">
        <v>316</v>
      </c>
      <c r="BF206" s="774" t="s">
        <v>316</v>
      </c>
      <c r="BG206" s="774" t="s">
        <v>316</v>
      </c>
      <c r="BH206" s="774" t="s">
        <v>316</v>
      </c>
      <c r="BI206" s="774" t="s">
        <v>316</v>
      </c>
      <c r="BJ206" s="774" t="s">
        <v>316</v>
      </c>
      <c r="BK206" s="774" t="s">
        <v>316</v>
      </c>
      <c r="BL206" s="774" t="s">
        <v>316</v>
      </c>
      <c r="BM206" s="774" t="s">
        <v>316</v>
      </c>
      <c r="BN206" s="774" t="s">
        <v>316</v>
      </c>
      <c r="BO206" s="774" t="s">
        <v>316</v>
      </c>
      <c r="BP206" s="774" t="s">
        <v>316</v>
      </c>
      <c r="BQ206" s="774" t="s">
        <v>316</v>
      </c>
      <c r="BR206" s="774" t="s">
        <v>316</v>
      </c>
      <c r="BS206" s="774" t="s">
        <v>316</v>
      </c>
      <c r="BT206" s="774" t="s">
        <v>316</v>
      </c>
      <c r="BU206" s="774" t="s">
        <v>316</v>
      </c>
      <c r="BV206" s="774"/>
      <c r="BW206" s="774"/>
      <c r="BX206" s="774"/>
      <c r="BY206" s="774" t="s">
        <v>316</v>
      </c>
      <c r="BZ206" s="774" t="s">
        <v>316</v>
      </c>
      <c r="CA206" s="775" t="s">
        <v>316</v>
      </c>
      <c r="CB206" s="774" t="s">
        <v>316</v>
      </c>
      <c r="CC206" s="775" t="s">
        <v>316</v>
      </c>
      <c r="CD206" s="774" t="s">
        <v>316</v>
      </c>
      <c r="CE206" s="774" t="s">
        <v>316</v>
      </c>
      <c r="CF206" s="774" t="s">
        <v>316</v>
      </c>
      <c r="CG206" s="775" t="s">
        <v>316</v>
      </c>
    </row>
    <row r="207" spans="1:90" s="817" customFormat="1" ht="47.25" hidden="1">
      <c r="A207" s="19"/>
      <c r="B207" s="451"/>
      <c r="C207" s="390" t="s">
        <v>730</v>
      </c>
      <c r="D207" s="787"/>
      <c r="E207" s="792"/>
      <c r="F207" s="25"/>
      <c r="G207" s="813"/>
      <c r="H207" s="23" t="s">
        <v>1030</v>
      </c>
      <c r="I207" s="813"/>
      <c r="J207" s="813"/>
      <c r="K207" s="774"/>
      <c r="L207" s="774"/>
      <c r="M207" s="774"/>
      <c r="N207" s="774"/>
      <c r="O207" s="774"/>
      <c r="P207" s="774"/>
      <c r="Q207" s="774"/>
      <c r="R207" s="774"/>
      <c r="S207" s="774"/>
      <c r="T207" s="774" t="s">
        <v>16</v>
      </c>
      <c r="U207" s="813"/>
      <c r="V207" s="813"/>
      <c r="W207" s="813"/>
      <c r="X207" s="813"/>
      <c r="Y207" s="813"/>
      <c r="Z207" s="813"/>
      <c r="AA207" s="813"/>
      <c r="AB207" s="813"/>
      <c r="AC207" s="813"/>
      <c r="AD207" s="813"/>
      <c r="AE207" s="813"/>
      <c r="AF207" s="813"/>
      <c r="AG207" s="813"/>
      <c r="AH207" s="813"/>
      <c r="AI207" s="813"/>
      <c r="AJ207" s="813"/>
      <c r="AK207" s="813"/>
      <c r="AL207" s="813"/>
      <c r="AM207" s="813"/>
      <c r="AN207" s="813"/>
      <c r="AO207" s="813"/>
      <c r="AP207" s="813"/>
      <c r="AQ207" s="813"/>
      <c r="AR207" s="813"/>
      <c r="AS207" s="813"/>
      <c r="AT207" s="813"/>
      <c r="AU207" s="813"/>
      <c r="AV207" s="813"/>
      <c r="AW207" s="813"/>
      <c r="AX207" s="813"/>
      <c r="AY207" s="813"/>
      <c r="AZ207" s="813"/>
      <c r="BA207" s="813"/>
      <c r="BB207" s="813"/>
      <c r="BC207" s="813"/>
      <c r="BD207" s="813"/>
      <c r="BE207" s="813"/>
      <c r="BF207" s="813"/>
      <c r="BG207" s="813"/>
      <c r="BH207" s="813"/>
      <c r="BI207" s="813"/>
      <c r="BJ207" s="813"/>
      <c r="BK207" s="813"/>
      <c r="BL207" s="813"/>
      <c r="BM207" s="813"/>
      <c r="BN207" s="813"/>
      <c r="BO207" s="813"/>
      <c r="BP207" s="813"/>
      <c r="BQ207" s="813"/>
      <c r="BR207" s="813"/>
      <c r="BS207" s="813"/>
      <c r="BT207" s="813"/>
      <c r="BU207" s="813"/>
      <c r="BV207" s="813"/>
      <c r="BW207" s="813"/>
      <c r="BX207" s="813"/>
      <c r="BY207" s="813"/>
      <c r="BZ207" s="813"/>
      <c r="CA207" s="813"/>
      <c r="CB207" s="813"/>
      <c r="CC207" s="813"/>
      <c r="CD207" s="813"/>
      <c r="CE207" s="813"/>
      <c r="CF207" s="813"/>
      <c r="CG207" s="813"/>
    </row>
    <row r="208" spans="1:90" ht="409.5" hidden="1">
      <c r="A208" s="802">
        <v>179</v>
      </c>
      <c r="B208" s="451">
        <v>179</v>
      </c>
      <c r="C208" s="402" t="s">
        <v>730</v>
      </c>
      <c r="D208" s="77" t="s">
        <v>14</v>
      </c>
      <c r="E208" s="78" t="s">
        <v>480</v>
      </c>
      <c r="F208" s="77" t="s">
        <v>17</v>
      </c>
      <c r="G208" s="186" t="s">
        <v>731</v>
      </c>
      <c r="H208" s="542" t="s">
        <v>969</v>
      </c>
      <c r="I208" s="20" t="s">
        <v>275</v>
      </c>
      <c r="J208" s="111" t="s">
        <v>192</v>
      </c>
      <c r="K208" s="802" t="s">
        <v>16</v>
      </c>
      <c r="L208" s="21"/>
      <c r="M208" s="21"/>
      <c r="N208" s="821"/>
      <c r="O208" s="821"/>
      <c r="P208" s="20"/>
      <c r="Q208" s="20"/>
      <c r="R208" s="20"/>
      <c r="S208" s="21"/>
      <c r="T208" s="20"/>
      <c r="U208" s="66">
        <f t="shared" si="29"/>
        <v>1</v>
      </c>
      <c r="V208" s="540" t="s">
        <v>726</v>
      </c>
      <c r="W208" s="540" t="s">
        <v>724</v>
      </c>
      <c r="X208" s="540" t="s">
        <v>725</v>
      </c>
      <c r="Y208" s="540" t="s">
        <v>725</v>
      </c>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799" t="s">
        <v>281</v>
      </c>
      <c r="BF208" s="799" t="s">
        <v>281</v>
      </c>
      <c r="BG208" s="799" t="s">
        <v>1160</v>
      </c>
      <c r="BH208" s="799" t="s">
        <v>281</v>
      </c>
      <c r="BI208" s="799" t="s">
        <v>1160</v>
      </c>
      <c r="BJ208" s="799" t="s">
        <v>281</v>
      </c>
      <c r="BK208" s="799" t="s">
        <v>281</v>
      </c>
      <c r="BL208" s="799" t="s">
        <v>281</v>
      </c>
      <c r="BM208" s="799" t="s">
        <v>281</v>
      </c>
      <c r="BN208" s="799" t="s">
        <v>281</v>
      </c>
      <c r="BO208" s="799" t="s">
        <v>281</v>
      </c>
      <c r="BP208" s="799" t="s">
        <v>281</v>
      </c>
      <c r="BQ208" s="799" t="s">
        <v>281</v>
      </c>
      <c r="BR208" s="799" t="s">
        <v>281</v>
      </c>
      <c r="BS208" s="799" t="s">
        <v>281</v>
      </c>
      <c r="BT208" s="799" t="s">
        <v>281</v>
      </c>
      <c r="BU208" s="799" t="s">
        <v>281</v>
      </c>
      <c r="BV208" s="799"/>
      <c r="BW208" s="799"/>
      <c r="BX208" s="799"/>
      <c r="BY208" s="799" t="s">
        <v>281</v>
      </c>
      <c r="BZ208" s="783">
        <f>COUNTIF($BE208:$BY208,2)</f>
        <v>16</v>
      </c>
      <c r="CA208" s="510">
        <f>BZ208/COUNTA($BE208:$BY208)</f>
        <v>0.88888888888888884</v>
      </c>
      <c r="CB208" s="783">
        <f>COUNTIF($BE208:$BY208,1)</f>
        <v>2</v>
      </c>
      <c r="CC208" s="510">
        <f>CB208/COUNTA($BE208:$BY208)</f>
        <v>0.1111111111111111</v>
      </c>
      <c r="CD208" s="783">
        <f>COUNTIF($BE208:$BY208,0)</f>
        <v>0</v>
      </c>
      <c r="CE208" s="511">
        <f>CD208/COUNTA($BE208:$BY208)</f>
        <v>0</v>
      </c>
      <c r="CF208" s="783">
        <f>(((BZ208*2)+(CB208*1)+(CD208*0)))/COUNTA($BE208:$BY208)</f>
        <v>1.8888888888888888</v>
      </c>
      <c r="CG208" s="784" t="str">
        <f>IF(CF208&gt;=1.6,"Đạt mục tiêu",IF(CF208&gt;=1,"Cần cố gắng","Chưa đạt"))</f>
        <v>Đạt mục tiêu</v>
      </c>
      <c r="CH208" s="776"/>
    </row>
    <row r="209" spans="1:90" s="173" customFormat="1" ht="409.5" hidden="1">
      <c r="A209" s="171"/>
      <c r="B209" s="451"/>
      <c r="C209" s="402" t="s">
        <v>730</v>
      </c>
      <c r="D209" s="390" t="s">
        <v>730</v>
      </c>
      <c r="E209" s="402" t="s">
        <v>730</v>
      </c>
      <c r="F209" s="390" t="s">
        <v>730</v>
      </c>
      <c r="G209" s="402" t="s">
        <v>730</v>
      </c>
      <c r="H209" s="542" t="s">
        <v>1414</v>
      </c>
      <c r="I209" s="20"/>
      <c r="J209" s="111"/>
      <c r="K209" s="21"/>
      <c r="L209" s="21"/>
      <c r="M209" s="21"/>
      <c r="N209" s="821"/>
      <c r="O209" s="821"/>
      <c r="P209" s="20"/>
      <c r="Q209" s="20"/>
      <c r="R209" s="541" t="s">
        <v>16</v>
      </c>
      <c r="S209" s="21"/>
      <c r="T209" s="20"/>
      <c r="U209" s="66"/>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540" t="s">
        <v>726</v>
      </c>
      <c r="AY209" s="540" t="s">
        <v>726</v>
      </c>
      <c r="AZ209" s="20"/>
      <c r="BA209" s="20"/>
      <c r="BB209" s="20"/>
      <c r="BC209" s="20"/>
      <c r="BD209" s="20"/>
      <c r="BE209" s="20"/>
      <c r="BF209" s="20"/>
      <c r="BG209" s="20"/>
      <c r="BH209" s="20"/>
      <c r="BI209" s="20"/>
      <c r="BJ209" s="20"/>
      <c r="BK209" s="20"/>
      <c r="BL209" s="20"/>
      <c r="BM209" s="20"/>
      <c r="BN209" s="20"/>
      <c r="BO209" s="20"/>
      <c r="BP209" s="20"/>
      <c r="BQ209" s="20"/>
      <c r="BR209" s="50"/>
      <c r="BS209" s="50"/>
      <c r="BT209" s="50"/>
      <c r="BU209" s="20"/>
      <c r="BV209" s="20"/>
      <c r="BW209" s="20"/>
      <c r="BX209" s="20"/>
      <c r="BY209" s="20"/>
      <c r="BZ209" s="21"/>
      <c r="CA209" s="22"/>
      <c r="CB209" s="21"/>
      <c r="CC209" s="22"/>
      <c r="CD209" s="21"/>
      <c r="CE209" s="22"/>
      <c r="CF209" s="21"/>
      <c r="CG209" s="21"/>
      <c r="CH209" s="2"/>
      <c r="CI209" s="2"/>
      <c r="CJ209" s="2"/>
      <c r="CK209" s="2"/>
      <c r="CL209" s="2"/>
    </row>
    <row r="210" spans="1:90" s="2" customFormat="1" ht="409.5" hidden="1">
      <c r="A210" s="19"/>
      <c r="B210" s="451"/>
      <c r="C210" s="390" t="s">
        <v>479</v>
      </c>
      <c r="D210" s="77"/>
      <c r="E210" s="78"/>
      <c r="F210" s="77"/>
      <c r="G210" s="78" t="s">
        <v>481</v>
      </c>
      <c r="H210" s="23" t="s">
        <v>1050</v>
      </c>
      <c r="I210" s="20"/>
      <c r="J210" s="111"/>
      <c r="K210" s="21"/>
      <c r="L210" s="21" t="s">
        <v>16</v>
      </c>
      <c r="M210" s="21"/>
      <c r="N210" s="821"/>
      <c r="O210" s="821"/>
      <c r="P210" s="20"/>
      <c r="Q210" s="20"/>
      <c r="R210" s="21"/>
      <c r="S210" s="21"/>
      <c r="T210" s="20"/>
      <c r="U210" s="66"/>
      <c r="V210" s="20"/>
      <c r="W210" s="20"/>
      <c r="X210" s="20"/>
      <c r="Y210" s="20"/>
      <c r="Z210" s="20" t="s">
        <v>726</v>
      </c>
      <c r="AA210" s="20" t="s">
        <v>724</v>
      </c>
      <c r="AB210" s="20" t="s">
        <v>723</v>
      </c>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79">
        <v>1</v>
      </c>
      <c r="BF210" s="79">
        <v>2</v>
      </c>
      <c r="BG210" s="79">
        <v>2</v>
      </c>
      <c r="BH210" s="79">
        <v>2</v>
      </c>
      <c r="BI210" s="79">
        <v>1</v>
      </c>
      <c r="BJ210" s="79">
        <v>2</v>
      </c>
      <c r="BK210" s="79">
        <v>2</v>
      </c>
      <c r="BL210" s="79">
        <v>2</v>
      </c>
      <c r="BM210" s="79">
        <v>2</v>
      </c>
      <c r="BN210" s="79">
        <v>1</v>
      </c>
      <c r="BO210" s="79">
        <v>1</v>
      </c>
      <c r="BP210" s="79">
        <v>2</v>
      </c>
      <c r="BQ210" s="79">
        <v>2</v>
      </c>
      <c r="BR210" s="79">
        <v>2</v>
      </c>
      <c r="BS210" s="79">
        <v>2</v>
      </c>
      <c r="BT210" s="79">
        <v>2</v>
      </c>
      <c r="BU210" s="79">
        <v>2</v>
      </c>
      <c r="BV210" s="79"/>
      <c r="BW210" s="79"/>
      <c r="BX210" s="79"/>
      <c r="BY210" s="79">
        <v>2</v>
      </c>
      <c r="BZ210" s="821">
        <f>COUNTIF($BE210:$BY210,2)</f>
        <v>14</v>
      </c>
      <c r="CA210" s="512">
        <f>BZ210/COUNTA($BE210:$BY210)</f>
        <v>0.77777777777777779</v>
      </c>
      <c r="CB210" s="821">
        <f>COUNTIF($BE210:$BY210,1)</f>
        <v>4</v>
      </c>
      <c r="CC210" s="512">
        <f>CB210/COUNTA($BE210:$BY210)</f>
        <v>0.22222222222222221</v>
      </c>
      <c r="CD210" s="821">
        <f>COUNTIF($BE210:$BY210,0)</f>
        <v>0</v>
      </c>
      <c r="CE210" s="81">
        <f>CD210/COUNTA($BE210:$BY210)</f>
        <v>0</v>
      </c>
      <c r="CF210" s="821">
        <f>(((BZ210*2)+(CB210*1)+(CD210*0)))/COUNTA($BE210:$BY210)</f>
        <v>1.7777777777777777</v>
      </c>
      <c r="CG210" s="822" t="str">
        <f t="shared" ref="CG210:CG212" si="35">IF(CF210&gt;=1.6,"Đạt mục tiêu",IF(CF210&gt;=1,"Cần cố gắng","Chưa đạt"))</f>
        <v>Đạt mục tiêu</v>
      </c>
    </row>
    <row r="211" spans="1:90" s="2" customFormat="1" ht="409.5" hidden="1">
      <c r="A211" s="19">
        <v>180</v>
      </c>
      <c r="B211" s="451">
        <v>180</v>
      </c>
      <c r="C211" s="390" t="s">
        <v>479</v>
      </c>
      <c r="D211" s="77" t="s">
        <v>14</v>
      </c>
      <c r="E211" s="78" t="s">
        <v>480</v>
      </c>
      <c r="F211" s="77" t="s">
        <v>17</v>
      </c>
      <c r="G211" s="78" t="s">
        <v>481</v>
      </c>
      <c r="H211" s="23" t="s">
        <v>1051</v>
      </c>
      <c r="I211" s="20" t="s">
        <v>275</v>
      </c>
      <c r="J211" s="111" t="s">
        <v>192</v>
      </c>
      <c r="K211" s="21"/>
      <c r="L211" s="21" t="s">
        <v>16</v>
      </c>
      <c r="M211" s="21"/>
      <c r="N211" s="821"/>
      <c r="O211" s="821"/>
      <c r="P211" s="20"/>
      <c r="Q211" s="20"/>
      <c r="R211" s="20"/>
      <c r="S211" s="21"/>
      <c r="T211" s="20"/>
      <c r="U211" s="66">
        <f t="shared" si="29"/>
        <v>1</v>
      </c>
      <c r="V211" s="20"/>
      <c r="W211" s="20"/>
      <c r="X211" s="20"/>
      <c r="Y211" s="20"/>
      <c r="Z211" s="20"/>
      <c r="AA211" s="20" t="s">
        <v>724</v>
      </c>
      <c r="AB211" s="20" t="s">
        <v>726</v>
      </c>
      <c r="AC211" s="20" t="s">
        <v>723</v>
      </c>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79">
        <v>2</v>
      </c>
      <c r="BF211" s="79">
        <v>2</v>
      </c>
      <c r="BG211" s="79">
        <v>2</v>
      </c>
      <c r="BH211" s="79">
        <v>1</v>
      </c>
      <c r="BI211" s="79">
        <v>2</v>
      </c>
      <c r="BJ211" s="79">
        <v>2</v>
      </c>
      <c r="BK211" s="79">
        <v>2</v>
      </c>
      <c r="BL211" s="79">
        <v>2</v>
      </c>
      <c r="BM211" s="79">
        <v>2</v>
      </c>
      <c r="BN211" s="79">
        <v>1</v>
      </c>
      <c r="BO211" s="79">
        <v>1</v>
      </c>
      <c r="BP211" s="79">
        <v>2</v>
      </c>
      <c r="BQ211" s="79">
        <v>2</v>
      </c>
      <c r="BR211" s="79">
        <v>1</v>
      </c>
      <c r="BS211" s="79">
        <v>2</v>
      </c>
      <c r="BT211" s="79">
        <v>2</v>
      </c>
      <c r="BU211" s="79">
        <v>2</v>
      </c>
      <c r="BV211" s="79"/>
      <c r="BW211" s="79"/>
      <c r="BX211" s="79"/>
      <c r="BY211" s="79">
        <v>2</v>
      </c>
      <c r="BZ211" s="821">
        <f>COUNTIF($BE211:$BY211,2)</f>
        <v>14</v>
      </c>
      <c r="CA211" s="512">
        <f>BZ211/COUNTA($BE211:$BY211)</f>
        <v>0.77777777777777779</v>
      </c>
      <c r="CB211" s="821">
        <f>COUNTIF($BE211:$BY211,1)</f>
        <v>4</v>
      </c>
      <c r="CC211" s="512">
        <f>CB211/COUNTA($BE211:$BY211)</f>
        <v>0.22222222222222221</v>
      </c>
      <c r="CD211" s="821">
        <f>COUNTIF($BE211:$BY211,0)</f>
        <v>0</v>
      </c>
      <c r="CE211" s="81">
        <f>CD211/COUNTA($BE211:$BY211)</f>
        <v>0</v>
      </c>
      <c r="CF211" s="821">
        <f>(((BZ211*2)+(CB211*1)+(CD211*0)))/COUNTA($BE211:$BY211)</f>
        <v>1.7777777777777777</v>
      </c>
      <c r="CG211" s="822" t="str">
        <f t="shared" si="35"/>
        <v>Đạt mục tiêu</v>
      </c>
    </row>
    <row r="212" spans="1:90" s="3" customFormat="1" ht="409.5" hidden="1">
      <c r="A212" s="19">
        <v>181</v>
      </c>
      <c r="B212" s="451">
        <v>181</v>
      </c>
      <c r="C212" s="390" t="s">
        <v>479</v>
      </c>
      <c r="D212" s="77" t="s">
        <v>14</v>
      </c>
      <c r="E212" s="78" t="s">
        <v>480</v>
      </c>
      <c r="F212" s="77" t="s">
        <v>17</v>
      </c>
      <c r="G212" s="78" t="s">
        <v>475</v>
      </c>
      <c r="H212" s="37" t="s">
        <v>483</v>
      </c>
      <c r="I212" s="805" t="s">
        <v>275</v>
      </c>
      <c r="J212" s="8" t="s">
        <v>192</v>
      </c>
      <c r="K212" s="774"/>
      <c r="L212" s="774"/>
      <c r="M212" s="774" t="s">
        <v>16</v>
      </c>
      <c r="N212" s="774"/>
      <c r="O212" s="774"/>
      <c r="P212" s="805"/>
      <c r="Q212" s="805"/>
      <c r="R212" s="805"/>
      <c r="S212" s="774"/>
      <c r="T212" s="805"/>
      <c r="U212" s="493">
        <f t="shared" si="29"/>
        <v>1</v>
      </c>
      <c r="V212" s="805"/>
      <c r="W212" s="805"/>
      <c r="X212" s="805"/>
      <c r="Y212" s="805"/>
      <c r="Z212" s="805"/>
      <c r="AA212" s="805"/>
      <c r="AB212" s="805"/>
      <c r="AC212" s="805"/>
      <c r="AD212" s="805" t="s">
        <v>724</v>
      </c>
      <c r="AE212" s="805" t="s">
        <v>723</v>
      </c>
      <c r="AF212" s="805" t="s">
        <v>726</v>
      </c>
      <c r="AG212" s="805" t="s">
        <v>724</v>
      </c>
      <c r="AH212" s="805"/>
      <c r="AI212" s="805"/>
      <c r="AJ212" s="805"/>
      <c r="AK212" s="805"/>
      <c r="AL212" s="805"/>
      <c r="AM212" s="805"/>
      <c r="AN212" s="805"/>
      <c r="AO212" s="805"/>
      <c r="AP212" s="805"/>
      <c r="AQ212" s="805"/>
      <c r="AR212" s="805"/>
      <c r="AS212" s="805"/>
      <c r="AT212" s="805"/>
      <c r="AU212" s="805"/>
      <c r="AV212" s="805"/>
      <c r="AW212" s="805"/>
      <c r="AX212" s="805"/>
      <c r="AY212" s="805"/>
      <c r="AZ212" s="805"/>
      <c r="BA212" s="805"/>
      <c r="BB212" s="805"/>
      <c r="BC212" s="805"/>
      <c r="BD212" s="805"/>
      <c r="BE212" s="805">
        <v>2</v>
      </c>
      <c r="BF212" s="805">
        <v>1</v>
      </c>
      <c r="BG212" s="805">
        <v>2</v>
      </c>
      <c r="BH212" s="805">
        <v>2</v>
      </c>
      <c r="BI212" s="805">
        <v>2</v>
      </c>
      <c r="BJ212" s="805">
        <v>2</v>
      </c>
      <c r="BK212" s="805">
        <v>2</v>
      </c>
      <c r="BL212" s="805">
        <v>2</v>
      </c>
      <c r="BM212" s="805">
        <v>2</v>
      </c>
      <c r="BN212" s="805">
        <v>2</v>
      </c>
      <c r="BO212" s="805">
        <v>2</v>
      </c>
      <c r="BP212" s="805">
        <v>2</v>
      </c>
      <c r="BQ212" s="805">
        <v>1</v>
      </c>
      <c r="BR212" s="805">
        <v>2</v>
      </c>
      <c r="BS212" s="805">
        <v>1</v>
      </c>
      <c r="BT212" s="805">
        <v>2</v>
      </c>
      <c r="BU212" s="805">
        <v>2</v>
      </c>
      <c r="BV212" s="805"/>
      <c r="BW212" s="805"/>
      <c r="BX212" s="805"/>
      <c r="BY212" s="805">
        <v>2</v>
      </c>
      <c r="BZ212" s="533">
        <f>COUNTIF($BE212:$BY212,2)</f>
        <v>15</v>
      </c>
      <c r="CA212" s="534">
        <f>BZ212/COUNTA($BE212:$BY212)</f>
        <v>0.83333333333333337</v>
      </c>
      <c r="CB212" s="533">
        <f>COUNTIF($BE212:$BY212,1)</f>
        <v>3</v>
      </c>
      <c r="CC212" s="534">
        <f>CB212/COUNTA($BE212:$BY212)</f>
        <v>0.16666666666666666</v>
      </c>
      <c r="CD212" s="533">
        <f>COUNTIF($BE212:$BY212,0)</f>
        <v>0</v>
      </c>
      <c r="CE212" s="535">
        <f>CD212/COUNTA($BE212:$BY212)</f>
        <v>0</v>
      </c>
      <c r="CF212" s="533">
        <f>(((BZ212*2)+(CB212*1)+(CD212*0)))/COUNTA($BE212:$BY212)</f>
        <v>1.8333333333333333</v>
      </c>
      <c r="CG212" s="781" t="str">
        <f t="shared" si="35"/>
        <v>Đạt mục tiêu</v>
      </c>
    </row>
    <row r="213" spans="1:90" s="776" customFormat="1" ht="409.5" hidden="1">
      <c r="A213" s="783">
        <v>182</v>
      </c>
      <c r="B213" s="451">
        <v>182</v>
      </c>
      <c r="C213" s="390" t="s">
        <v>479</v>
      </c>
      <c r="D213" s="77" t="s">
        <v>14</v>
      </c>
      <c r="E213" s="213" t="s">
        <v>480</v>
      </c>
      <c r="F213" s="77" t="s">
        <v>17</v>
      </c>
      <c r="G213" s="78" t="s">
        <v>477</v>
      </c>
      <c r="H213" s="518" t="s">
        <v>959</v>
      </c>
      <c r="I213" s="20" t="s">
        <v>275</v>
      </c>
      <c r="J213" s="111" t="s">
        <v>192</v>
      </c>
      <c r="K213" s="21"/>
      <c r="L213" s="21"/>
      <c r="M213" s="21"/>
      <c r="N213" s="783" t="s">
        <v>16</v>
      </c>
      <c r="O213" s="821"/>
      <c r="P213" s="20"/>
      <c r="Q213" s="20"/>
      <c r="R213" s="20"/>
      <c r="S213" s="21"/>
      <c r="T213" s="20"/>
      <c r="U213" s="66">
        <f t="shared" si="29"/>
        <v>1</v>
      </c>
      <c r="V213" s="20"/>
      <c r="W213" s="20"/>
      <c r="X213" s="20"/>
      <c r="Y213" s="20"/>
      <c r="Z213" s="20"/>
      <c r="AA213" s="20"/>
      <c r="AB213" s="20"/>
      <c r="AC213" s="20"/>
      <c r="AD213" s="20"/>
      <c r="AE213" s="20"/>
      <c r="AF213" s="20"/>
      <c r="AG213" s="20"/>
      <c r="AH213" s="783" t="s">
        <v>724</v>
      </c>
      <c r="AI213" s="783" t="s">
        <v>726</v>
      </c>
      <c r="AJ213" s="783" t="s">
        <v>723</v>
      </c>
      <c r="AK213" s="783" t="s">
        <v>726</v>
      </c>
      <c r="AL213" s="783" t="s">
        <v>723</v>
      </c>
      <c r="AM213" s="20"/>
      <c r="AN213" s="20"/>
      <c r="AO213" s="20"/>
      <c r="AP213" s="20"/>
      <c r="AQ213" s="20"/>
      <c r="AR213" s="20"/>
      <c r="AS213" s="20"/>
      <c r="AT213" s="20"/>
      <c r="AU213" s="20"/>
      <c r="AV213" s="20"/>
      <c r="AW213" s="20"/>
      <c r="AX213" s="20"/>
      <c r="AY213" s="20"/>
      <c r="AZ213" s="20"/>
      <c r="BA213" s="20"/>
      <c r="BB213" s="20"/>
      <c r="BC213" s="20"/>
      <c r="BD213" s="20"/>
      <c r="BE213" s="20">
        <v>2</v>
      </c>
      <c r="BF213" s="20">
        <v>2</v>
      </c>
      <c r="BG213" s="20">
        <v>2</v>
      </c>
      <c r="BH213" s="20">
        <v>2</v>
      </c>
      <c r="BI213" s="20">
        <v>2</v>
      </c>
      <c r="BJ213" s="20">
        <v>1</v>
      </c>
      <c r="BK213" s="20">
        <v>2</v>
      </c>
      <c r="BL213" s="20">
        <v>2</v>
      </c>
      <c r="BM213" s="20">
        <v>2</v>
      </c>
      <c r="BN213" s="20">
        <v>1</v>
      </c>
      <c r="BO213" s="20">
        <v>2</v>
      </c>
      <c r="BP213" s="20">
        <v>2</v>
      </c>
      <c r="BQ213" s="20">
        <v>2</v>
      </c>
      <c r="BR213" s="20">
        <v>1</v>
      </c>
      <c r="BS213" s="20">
        <v>2</v>
      </c>
      <c r="BT213" s="20">
        <v>2</v>
      </c>
      <c r="BU213" s="20">
        <v>2</v>
      </c>
      <c r="BV213" s="20"/>
      <c r="BW213" s="20"/>
      <c r="BX213" s="20"/>
      <c r="BY213" s="20">
        <v>1</v>
      </c>
      <c r="BZ213" s="21">
        <f>COUNTIF($BE213:$BY213,2)</f>
        <v>14</v>
      </c>
      <c r="CA213" s="22">
        <f>BZ213/COUNTA($BE213:$BY213)</f>
        <v>0.77777777777777779</v>
      </c>
      <c r="CB213" s="21">
        <f>COUNTIF($BE213:$BY213,1)</f>
        <v>4</v>
      </c>
      <c r="CC213" s="22">
        <f>CB213/COUNTA($BE213:$BY213)</f>
        <v>0.22222222222222221</v>
      </c>
      <c r="CD213" s="21">
        <f>COUNTIF($BE213:$BY213,0)</f>
        <v>0</v>
      </c>
      <c r="CE213" s="22">
        <f>CD213/COUNTA($BE213:$BY213)</f>
        <v>0</v>
      </c>
      <c r="CF213" s="21">
        <f>(((BZ213*2)+(CB213*1)+(CD213*0)))/COUNTA($BE213:$BY213)</f>
        <v>1.7777777777777777</v>
      </c>
      <c r="CG213" s="427" t="str">
        <f>IF(CF213&gt;=1.6,"Đạt mục tiêu",IF(CF213&gt;=1,"Cần cố gắng","Chưa đạt"))</f>
        <v>Đạt mục tiêu</v>
      </c>
    </row>
    <row r="214" spans="1:90" s="2" customFormat="1" ht="409.5" hidden="1">
      <c r="A214" s="19">
        <v>183</v>
      </c>
      <c r="B214" s="451">
        <v>183</v>
      </c>
      <c r="C214" s="390" t="s">
        <v>479</v>
      </c>
      <c r="D214" s="77" t="s">
        <v>14</v>
      </c>
      <c r="E214" s="78" t="s">
        <v>480</v>
      </c>
      <c r="F214" s="77" t="s">
        <v>17</v>
      </c>
      <c r="G214" s="78" t="s">
        <v>476</v>
      </c>
      <c r="H214" s="23" t="s">
        <v>484</v>
      </c>
      <c r="I214" s="20" t="s">
        <v>275</v>
      </c>
      <c r="J214" s="111" t="s">
        <v>192</v>
      </c>
      <c r="K214" s="21"/>
      <c r="L214" s="21"/>
      <c r="M214" s="21"/>
      <c r="N214" s="821"/>
      <c r="O214" s="821"/>
      <c r="P214" s="20"/>
      <c r="Q214" s="20"/>
      <c r="R214" s="20"/>
      <c r="S214" s="21"/>
      <c r="T214" s="20"/>
      <c r="U214" s="66">
        <f t="shared" si="29"/>
        <v>0</v>
      </c>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c r="BG214" s="20"/>
      <c r="BH214" s="20"/>
      <c r="BI214" s="20"/>
      <c r="BJ214" s="20"/>
      <c r="BK214" s="20"/>
      <c r="BL214" s="20"/>
      <c r="BM214" s="20"/>
      <c r="BN214" s="20"/>
      <c r="BO214" s="20"/>
      <c r="BP214" s="20"/>
      <c r="BQ214" s="20"/>
      <c r="BR214" s="50"/>
      <c r="BS214" s="50"/>
      <c r="BT214" s="50"/>
      <c r="BU214" s="20"/>
      <c r="BV214" s="20"/>
      <c r="BW214" s="20"/>
      <c r="BX214" s="20"/>
      <c r="BY214" s="20"/>
      <c r="BZ214" s="21"/>
      <c r="CA214" s="22"/>
      <c r="CB214" s="21"/>
      <c r="CC214" s="22"/>
      <c r="CD214" s="21"/>
      <c r="CE214" s="22"/>
      <c r="CF214" s="21"/>
      <c r="CG214" s="21"/>
    </row>
    <row r="215" spans="1:90" s="2" customFormat="1" ht="409.5" hidden="1">
      <c r="A215" s="19">
        <v>184</v>
      </c>
      <c r="B215" s="451">
        <v>184</v>
      </c>
      <c r="C215" s="390" t="s">
        <v>479</v>
      </c>
      <c r="D215" s="77" t="s">
        <v>14</v>
      </c>
      <c r="E215" s="78" t="s">
        <v>480</v>
      </c>
      <c r="F215" s="77" t="s">
        <v>17</v>
      </c>
      <c r="G215" s="78" t="s">
        <v>482</v>
      </c>
      <c r="H215" s="23" t="s">
        <v>1211</v>
      </c>
      <c r="I215" s="20" t="s">
        <v>275</v>
      </c>
      <c r="J215" s="111" t="s">
        <v>192</v>
      </c>
      <c r="K215" s="21"/>
      <c r="L215" s="21"/>
      <c r="M215" s="21"/>
      <c r="N215" s="821"/>
      <c r="O215" s="821" t="s">
        <v>16</v>
      </c>
      <c r="P215" s="20"/>
      <c r="Q215" s="20"/>
      <c r="R215" s="20"/>
      <c r="S215" s="21"/>
      <c r="T215" s="20"/>
      <c r="U215" s="66">
        <f t="shared" si="29"/>
        <v>1</v>
      </c>
      <c r="V215" s="20"/>
      <c r="W215" s="20"/>
      <c r="X215" s="20"/>
      <c r="Y215" s="20"/>
      <c r="Z215" s="20"/>
      <c r="AA215" s="20"/>
      <c r="AB215" s="20"/>
      <c r="AC215" s="20"/>
      <c r="AD215" s="20"/>
      <c r="AE215" s="20"/>
      <c r="AF215" s="20"/>
      <c r="AG215" s="20"/>
      <c r="AH215" s="20"/>
      <c r="AI215" s="20"/>
      <c r="AJ215" s="20"/>
      <c r="AK215" s="20"/>
      <c r="AL215" s="20"/>
      <c r="AM215" s="20" t="s">
        <v>726</v>
      </c>
      <c r="AN215" s="20" t="s">
        <v>726</v>
      </c>
      <c r="AO215" s="20" t="s">
        <v>726</v>
      </c>
      <c r="AP215" s="20" t="s">
        <v>726</v>
      </c>
      <c r="AQ215" s="20"/>
      <c r="AR215" s="20"/>
      <c r="AS215" s="20"/>
      <c r="AT215" s="20"/>
      <c r="AU215" s="20"/>
      <c r="AV215" s="20"/>
      <c r="AW215" s="20"/>
      <c r="AX215" s="20"/>
      <c r="AY215" s="20"/>
      <c r="AZ215" s="20"/>
      <c r="BA215" s="20"/>
      <c r="BB215" s="20"/>
      <c r="BC215" s="20"/>
      <c r="BD215" s="20"/>
      <c r="BE215" s="20">
        <v>2</v>
      </c>
      <c r="BF215" s="20">
        <v>2</v>
      </c>
      <c r="BG215" s="20">
        <v>2</v>
      </c>
      <c r="BH215" s="20">
        <v>2</v>
      </c>
      <c r="BI215" s="20">
        <v>2</v>
      </c>
      <c r="BJ215" s="20">
        <v>2</v>
      </c>
      <c r="BK215" s="20">
        <v>2</v>
      </c>
      <c r="BL215" s="20">
        <v>2</v>
      </c>
      <c r="BM215" s="20">
        <v>2</v>
      </c>
      <c r="BN215" s="20">
        <v>2</v>
      </c>
      <c r="BO215" s="20">
        <v>2</v>
      </c>
      <c r="BP215" s="20">
        <v>2</v>
      </c>
      <c r="BQ215" s="20">
        <v>2</v>
      </c>
      <c r="BR215" s="20">
        <v>1</v>
      </c>
      <c r="BS215" s="20">
        <v>1</v>
      </c>
      <c r="BT215" s="20">
        <v>1</v>
      </c>
      <c r="BU215" s="20">
        <v>2</v>
      </c>
      <c r="BV215" s="20"/>
      <c r="BW215" s="20"/>
      <c r="BX215" s="20"/>
      <c r="BY215" s="20">
        <v>2</v>
      </c>
      <c r="BZ215" s="21">
        <f>COUNTIF($BE215:$BY215,2)</f>
        <v>15</v>
      </c>
      <c r="CA215" s="22">
        <f>BZ215/COUNTA($BE215:$BY215)</f>
        <v>0.83333333333333337</v>
      </c>
      <c r="CB215" s="21">
        <f>COUNTIF($BE215:$BY215,1)</f>
        <v>3</v>
      </c>
      <c r="CC215" s="22">
        <f>CB215/COUNTA($BE215:$BY215)</f>
        <v>0.16666666666666666</v>
      </c>
      <c r="CD215" s="21">
        <f>COUNTIF($BE215:$BY215,0)</f>
        <v>0</v>
      </c>
      <c r="CE215" s="22">
        <f>CD215/COUNTA($BE215:$BY215)</f>
        <v>0</v>
      </c>
      <c r="CF215" s="21">
        <f>(((BZ215*2)+(CB215*1)+(CD215*0)))/COUNTA($BE215:$BY215)</f>
        <v>1.8333333333333333</v>
      </c>
      <c r="CG215" s="427" t="str">
        <f>IF(CF215&gt;=1.6,"Đạt mục tiêu",IF(CF215&gt;=1,"Cần cố gắng","Chưa đạt"))</f>
        <v>Đạt mục tiêu</v>
      </c>
    </row>
    <row r="216" spans="1:90" s="2" customFormat="1" ht="409.5" hidden="1">
      <c r="A216" s="19">
        <v>185</v>
      </c>
      <c r="B216" s="451">
        <v>185</v>
      </c>
      <c r="C216" s="390" t="s">
        <v>479</v>
      </c>
      <c r="D216" s="77" t="s">
        <v>14</v>
      </c>
      <c r="E216" s="78" t="s">
        <v>480</v>
      </c>
      <c r="F216" s="77" t="s">
        <v>17</v>
      </c>
      <c r="G216" s="78" t="s">
        <v>478</v>
      </c>
      <c r="H216" s="23" t="s">
        <v>1008</v>
      </c>
      <c r="I216" s="20" t="s">
        <v>275</v>
      </c>
      <c r="J216" s="111" t="s">
        <v>192</v>
      </c>
      <c r="K216" s="21"/>
      <c r="L216" s="21"/>
      <c r="M216" s="21"/>
      <c r="N216" s="821"/>
      <c r="O216" s="821"/>
      <c r="P216" s="20"/>
      <c r="Q216" s="21" t="s">
        <v>16</v>
      </c>
      <c r="R216" s="20"/>
      <c r="S216" s="21"/>
      <c r="T216" s="20"/>
      <c r="U216" s="66">
        <f t="shared" si="29"/>
        <v>1</v>
      </c>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t="s">
        <v>724</v>
      </c>
      <c r="AU216" s="20" t="s">
        <v>726</v>
      </c>
      <c r="AV216" s="20" t="s">
        <v>727</v>
      </c>
      <c r="AW216" s="20" t="s">
        <v>726</v>
      </c>
      <c r="AX216" s="20"/>
      <c r="AY216" s="20"/>
      <c r="AZ216" s="20"/>
      <c r="BA216" s="20"/>
      <c r="BB216" s="20"/>
      <c r="BC216" s="20"/>
      <c r="BD216" s="20"/>
      <c r="BE216" s="20"/>
      <c r="BF216" s="20"/>
      <c r="BG216" s="20"/>
      <c r="BH216" s="20"/>
      <c r="BI216" s="20"/>
      <c r="BJ216" s="20"/>
      <c r="BK216" s="20"/>
      <c r="BL216" s="20"/>
      <c r="BM216" s="20"/>
      <c r="BN216" s="20"/>
      <c r="BO216" s="20"/>
      <c r="BP216" s="20"/>
      <c r="BQ216" s="20"/>
      <c r="BR216" s="50"/>
      <c r="BS216" s="50"/>
      <c r="BT216" s="50"/>
      <c r="BU216" s="20"/>
      <c r="BV216" s="20"/>
      <c r="BW216" s="20"/>
      <c r="BX216" s="20"/>
      <c r="BY216" s="20"/>
      <c r="BZ216" s="21"/>
      <c r="CA216" s="22"/>
      <c r="CB216" s="21"/>
      <c r="CC216" s="22"/>
      <c r="CD216" s="21"/>
      <c r="CE216" s="22"/>
      <c r="CF216" s="21"/>
      <c r="CG216" s="21"/>
    </row>
    <row r="217" spans="1:90" s="776" customFormat="1" ht="409.5" hidden="1">
      <c r="A217" s="802">
        <v>186</v>
      </c>
      <c r="B217" s="451">
        <v>186</v>
      </c>
      <c r="C217" s="402" t="s">
        <v>479</v>
      </c>
      <c r="D217" s="77" t="s">
        <v>14</v>
      </c>
      <c r="E217" s="78" t="s">
        <v>485</v>
      </c>
      <c r="F217" s="77" t="s">
        <v>17</v>
      </c>
      <c r="G217" s="186" t="s">
        <v>491</v>
      </c>
      <c r="H217" s="552" t="s">
        <v>1046</v>
      </c>
      <c r="I217" s="20" t="s">
        <v>275</v>
      </c>
      <c r="J217" s="111" t="s">
        <v>192</v>
      </c>
      <c r="K217" s="802" t="s">
        <v>16</v>
      </c>
      <c r="L217" s="21"/>
      <c r="M217" s="21"/>
      <c r="N217" s="821"/>
      <c r="O217" s="821"/>
      <c r="P217" s="20"/>
      <c r="Q217" s="20"/>
      <c r="R217" s="20"/>
      <c r="S217" s="21"/>
      <c r="T217" s="20"/>
      <c r="U217" s="66">
        <f t="shared" si="29"/>
        <v>1</v>
      </c>
      <c r="V217" s="540" t="s">
        <v>724</v>
      </c>
      <c r="W217" s="540" t="s">
        <v>726</v>
      </c>
      <c r="X217" s="540" t="s">
        <v>726</v>
      </c>
      <c r="Y217" s="540" t="s">
        <v>726</v>
      </c>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783"/>
      <c r="BF217" s="783"/>
      <c r="BG217" s="783"/>
      <c r="BH217" s="783"/>
      <c r="BI217" s="783"/>
      <c r="BJ217" s="783"/>
      <c r="BK217" s="783"/>
      <c r="BL217" s="783"/>
      <c r="BM217" s="783"/>
      <c r="BN217" s="783"/>
      <c r="BO217" s="783"/>
      <c r="BP217" s="783"/>
      <c r="BQ217" s="783"/>
      <c r="BR217" s="783"/>
      <c r="BS217" s="783"/>
      <c r="BT217" s="783"/>
      <c r="BU217" s="783"/>
      <c r="BV217" s="783"/>
      <c r="BW217" s="783"/>
      <c r="BX217" s="783"/>
      <c r="BY217" s="783"/>
      <c r="BZ217" s="783">
        <f>COUNTIF($BE217:$BY217,2)</f>
        <v>0</v>
      </c>
      <c r="CA217" s="511" t="e">
        <f>BZ217/COUNTA($BE217:$BY217)</f>
        <v>#DIV/0!</v>
      </c>
      <c r="CB217" s="783">
        <f>COUNTIF($BE217:$BY217,1)</f>
        <v>0</v>
      </c>
      <c r="CC217" s="511" t="e">
        <f>CB217/COUNTA($BE217:$BY217)</f>
        <v>#DIV/0!</v>
      </c>
      <c r="CD217" s="783">
        <f>COUNTIF($BE217:$BY217,0)</f>
        <v>0</v>
      </c>
      <c r="CE217" s="511" t="e">
        <f>CD217/COUNTA($BE217:$BY217)</f>
        <v>#DIV/0!</v>
      </c>
      <c r="CF217" s="783" t="e">
        <f>(((BZ217*2)+(CB217*1)+(CD217*0)))/COUNTA($BE217:$BY217)</f>
        <v>#DIV/0!</v>
      </c>
      <c r="CG217" s="783" t="e">
        <f>IF(CF217&gt;=1.6,"Đạt mục tiêu",IF(CF217&gt;=1,"Cần cố gắng","Chưa đạt"))</f>
        <v>#DIV/0!</v>
      </c>
    </row>
    <row r="218" spans="1:90" s="2" customFormat="1" ht="409.5" hidden="1">
      <c r="A218" s="19">
        <v>187</v>
      </c>
      <c r="B218" s="451">
        <v>187</v>
      </c>
      <c r="C218" s="390" t="s">
        <v>479</v>
      </c>
      <c r="D218" s="77" t="s">
        <v>14</v>
      </c>
      <c r="E218" s="78" t="s">
        <v>485</v>
      </c>
      <c r="F218" s="77" t="s">
        <v>17</v>
      </c>
      <c r="G218" s="78" t="s">
        <v>492</v>
      </c>
      <c r="H218" s="23" t="s">
        <v>493</v>
      </c>
      <c r="I218" s="20" t="s">
        <v>275</v>
      </c>
      <c r="J218" s="111" t="s">
        <v>192</v>
      </c>
      <c r="K218" s="21"/>
      <c r="L218" s="21"/>
      <c r="M218" s="21"/>
      <c r="N218" s="821"/>
      <c r="O218" s="821"/>
      <c r="P218" s="20"/>
      <c r="Q218" s="20"/>
      <c r="R218" s="20"/>
      <c r="S218" s="21"/>
      <c r="T218" s="20"/>
      <c r="U218" s="66">
        <f t="shared" si="29"/>
        <v>0</v>
      </c>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c r="BG218" s="20"/>
      <c r="BH218" s="20"/>
      <c r="BI218" s="20"/>
      <c r="BJ218" s="20"/>
      <c r="BK218" s="20"/>
      <c r="BL218" s="20"/>
      <c r="BM218" s="20"/>
      <c r="BN218" s="20"/>
      <c r="BO218" s="20"/>
      <c r="BP218" s="20"/>
      <c r="BQ218" s="20"/>
      <c r="BR218" s="50"/>
      <c r="BS218" s="50"/>
      <c r="BT218" s="50"/>
      <c r="BU218" s="20"/>
      <c r="BV218" s="20"/>
      <c r="BW218" s="20"/>
      <c r="BX218" s="20"/>
      <c r="BY218" s="20"/>
      <c r="BZ218" s="21"/>
      <c r="CA218" s="22"/>
      <c r="CB218" s="21"/>
      <c r="CC218" s="22"/>
      <c r="CD218" s="21"/>
      <c r="CE218" s="22"/>
      <c r="CF218" s="21"/>
      <c r="CG218" s="21"/>
    </row>
    <row r="219" spans="1:90" s="3" customFormat="1" ht="409.5" hidden="1">
      <c r="A219" s="19">
        <v>188</v>
      </c>
      <c r="B219" s="451">
        <v>188</v>
      </c>
      <c r="C219" s="390" t="s">
        <v>479</v>
      </c>
      <c r="D219" s="77" t="s">
        <v>14</v>
      </c>
      <c r="E219" s="78" t="s">
        <v>485</v>
      </c>
      <c r="F219" s="77" t="s">
        <v>17</v>
      </c>
      <c r="G219" s="78" t="s">
        <v>486</v>
      </c>
      <c r="H219" s="37" t="s">
        <v>494</v>
      </c>
      <c r="I219" s="805" t="s">
        <v>275</v>
      </c>
      <c r="J219" s="8" t="s">
        <v>192</v>
      </c>
      <c r="K219" s="774"/>
      <c r="L219" s="774"/>
      <c r="M219" s="774" t="s">
        <v>16</v>
      </c>
      <c r="N219" s="774"/>
      <c r="O219" s="774"/>
      <c r="P219" s="805"/>
      <c r="Q219" s="805"/>
      <c r="R219" s="805"/>
      <c r="S219" s="774"/>
      <c r="T219" s="805"/>
      <c r="U219" s="493">
        <f t="shared" si="29"/>
        <v>1</v>
      </c>
      <c r="V219" s="805"/>
      <c r="W219" s="805"/>
      <c r="X219" s="805"/>
      <c r="Y219" s="805"/>
      <c r="Z219" s="805"/>
      <c r="AA219" s="805"/>
      <c r="AB219" s="805"/>
      <c r="AC219" s="805"/>
      <c r="AD219" s="805" t="s">
        <v>726</v>
      </c>
      <c r="AE219" s="805" t="s">
        <v>726</v>
      </c>
      <c r="AF219" s="805" t="s">
        <v>723</v>
      </c>
      <c r="AG219" s="805" t="s">
        <v>726</v>
      </c>
      <c r="AH219" s="805"/>
      <c r="AI219" s="805"/>
      <c r="AJ219" s="805"/>
      <c r="AK219" s="805"/>
      <c r="AL219" s="805"/>
      <c r="AM219" s="805"/>
      <c r="AN219" s="805"/>
      <c r="AO219" s="805"/>
      <c r="AP219" s="805"/>
      <c r="AQ219" s="805"/>
      <c r="AR219" s="805"/>
      <c r="AS219" s="805"/>
      <c r="AT219" s="805"/>
      <c r="AU219" s="805"/>
      <c r="AV219" s="805"/>
      <c r="AW219" s="805"/>
      <c r="AX219" s="805"/>
      <c r="AY219" s="805"/>
      <c r="AZ219" s="805"/>
      <c r="BA219" s="805"/>
      <c r="BB219" s="805"/>
      <c r="BC219" s="805"/>
      <c r="BD219" s="805"/>
      <c r="BE219" s="805">
        <v>1</v>
      </c>
      <c r="BF219" s="805">
        <v>2</v>
      </c>
      <c r="BG219" s="805">
        <v>1</v>
      </c>
      <c r="BH219" s="805">
        <v>2</v>
      </c>
      <c r="BI219" s="805">
        <v>2</v>
      </c>
      <c r="BJ219" s="805">
        <v>2</v>
      </c>
      <c r="BK219" s="805">
        <v>2</v>
      </c>
      <c r="BL219" s="805">
        <v>2</v>
      </c>
      <c r="BM219" s="805">
        <v>2</v>
      </c>
      <c r="BN219" s="805">
        <v>2</v>
      </c>
      <c r="BO219" s="805">
        <v>2</v>
      </c>
      <c r="BP219" s="805">
        <v>2</v>
      </c>
      <c r="BQ219" s="805">
        <v>2</v>
      </c>
      <c r="BR219" s="805">
        <v>2</v>
      </c>
      <c r="BS219" s="805">
        <v>2</v>
      </c>
      <c r="BT219" s="805">
        <v>1</v>
      </c>
      <c r="BU219" s="805">
        <v>2</v>
      </c>
      <c r="BV219" s="805"/>
      <c r="BW219" s="805"/>
      <c r="BX219" s="805"/>
      <c r="BY219" s="805">
        <v>2</v>
      </c>
      <c r="BZ219" s="533">
        <f>COUNTIF($BE219:$BY219,2)</f>
        <v>15</v>
      </c>
      <c r="CA219" s="534">
        <f>BZ219/COUNTA($BE219:$BY219)</f>
        <v>0.83333333333333337</v>
      </c>
      <c r="CB219" s="533">
        <f>COUNTIF($BE219:$BY219,1)</f>
        <v>3</v>
      </c>
      <c r="CC219" s="534">
        <f>CB219/COUNTA($BE219:$BY219)</f>
        <v>0.16666666666666666</v>
      </c>
      <c r="CD219" s="533">
        <f>COUNTIF($BE219:$BY219,0)</f>
        <v>0</v>
      </c>
      <c r="CE219" s="535">
        <f>CD219/COUNTA($BE219:$BY219)</f>
        <v>0</v>
      </c>
      <c r="CF219" s="533">
        <f>(((BZ219*2)+(CB219*1)+(CD219*0)))/COUNTA($BE219:$BY219)</f>
        <v>1.8333333333333333</v>
      </c>
      <c r="CG219" s="781" t="str">
        <f t="shared" ref="CG219" si="36">IF(CF219&gt;=1.6,"Đạt mục tiêu",IF(CF219&gt;=1,"Cần cố gắng","Chưa đạt"))</f>
        <v>Đạt mục tiêu</v>
      </c>
    </row>
    <row r="220" spans="1:90" s="3" customFormat="1" ht="409.5" hidden="1">
      <c r="A220" s="19"/>
      <c r="B220" s="451"/>
      <c r="C220" s="390" t="s">
        <v>479</v>
      </c>
      <c r="D220" s="77"/>
      <c r="E220" s="78"/>
      <c r="F220" s="77"/>
      <c r="G220" s="78" t="s">
        <v>1399</v>
      </c>
      <c r="H220" s="23" t="s">
        <v>1180</v>
      </c>
      <c r="I220" s="805"/>
      <c r="J220" s="8"/>
      <c r="K220" s="774"/>
      <c r="L220" s="774"/>
      <c r="M220" s="774"/>
      <c r="N220" s="774"/>
      <c r="O220" s="774"/>
      <c r="P220" s="21" t="s">
        <v>16</v>
      </c>
      <c r="Q220" s="805"/>
      <c r="R220" s="805"/>
      <c r="S220" s="774"/>
      <c r="T220" s="805"/>
      <c r="U220" s="493"/>
      <c r="V220" s="805"/>
      <c r="W220" s="805"/>
      <c r="X220" s="805"/>
      <c r="Y220" s="805"/>
      <c r="Z220" s="805"/>
      <c r="AA220" s="805"/>
      <c r="AB220" s="805"/>
      <c r="AC220" s="805"/>
      <c r="AD220" s="805"/>
      <c r="AE220" s="805"/>
      <c r="AF220" s="805"/>
      <c r="AG220" s="805"/>
      <c r="AH220" s="805"/>
      <c r="AI220" s="805"/>
      <c r="AJ220" s="805"/>
      <c r="AK220" s="805"/>
      <c r="AL220" s="805"/>
      <c r="AM220" s="805"/>
      <c r="AN220" s="805"/>
      <c r="AO220" s="805"/>
      <c r="AP220" s="805"/>
      <c r="AQ220" s="805" t="s">
        <v>726</v>
      </c>
      <c r="AR220" s="805" t="s">
        <v>727</v>
      </c>
      <c r="AS220" s="805" t="s">
        <v>727</v>
      </c>
      <c r="AT220" s="805"/>
      <c r="AU220" s="805"/>
      <c r="AV220" s="805"/>
      <c r="AW220" s="805"/>
      <c r="AX220" s="805"/>
      <c r="AY220" s="805"/>
      <c r="AZ220" s="805"/>
      <c r="BA220" s="805"/>
      <c r="BB220" s="805"/>
      <c r="BC220" s="805"/>
      <c r="BD220" s="805"/>
      <c r="BE220" s="805"/>
      <c r="BF220" s="805"/>
      <c r="BG220" s="805"/>
      <c r="BH220" s="805"/>
      <c r="BI220" s="805"/>
      <c r="BJ220" s="805"/>
      <c r="BK220" s="805"/>
      <c r="BL220" s="805"/>
      <c r="BM220" s="805"/>
      <c r="BN220" s="805"/>
      <c r="BO220" s="805"/>
      <c r="BP220" s="805"/>
      <c r="BQ220" s="805"/>
      <c r="BR220" s="805"/>
      <c r="BS220" s="805"/>
      <c r="BT220" s="805"/>
      <c r="BU220" s="805"/>
      <c r="BV220" s="805"/>
      <c r="BW220" s="805"/>
      <c r="BX220" s="805"/>
      <c r="BY220" s="805"/>
      <c r="BZ220" s="533"/>
      <c r="CA220" s="534"/>
      <c r="CB220" s="533"/>
      <c r="CC220" s="534"/>
      <c r="CD220" s="533"/>
      <c r="CE220" s="535"/>
      <c r="CF220" s="533"/>
      <c r="CG220" s="781"/>
    </row>
    <row r="221" spans="1:90" s="3" customFormat="1" ht="409.5" hidden="1">
      <c r="A221" s="19"/>
      <c r="B221" s="451"/>
      <c r="C221" s="390" t="s">
        <v>479</v>
      </c>
      <c r="D221" s="77"/>
      <c r="E221" s="78"/>
      <c r="F221" s="77"/>
      <c r="G221" s="78" t="s">
        <v>1399</v>
      </c>
      <c r="H221" s="23" t="s">
        <v>1181</v>
      </c>
      <c r="I221" s="805"/>
      <c r="J221" s="8"/>
      <c r="K221" s="774"/>
      <c r="L221" s="774"/>
      <c r="M221" s="774"/>
      <c r="N221" s="774"/>
      <c r="O221" s="774"/>
      <c r="P221" s="21" t="s">
        <v>16</v>
      </c>
      <c r="Q221" s="805"/>
      <c r="R221" s="805"/>
      <c r="S221" s="774"/>
      <c r="T221" s="805"/>
      <c r="U221" s="493"/>
      <c r="V221" s="805"/>
      <c r="W221" s="805"/>
      <c r="X221" s="805"/>
      <c r="Y221" s="805"/>
      <c r="Z221" s="805"/>
      <c r="AA221" s="805"/>
      <c r="AB221" s="805"/>
      <c r="AC221" s="805"/>
      <c r="AD221" s="805"/>
      <c r="AE221" s="805"/>
      <c r="AF221" s="805"/>
      <c r="AG221" s="805"/>
      <c r="AH221" s="805"/>
      <c r="AI221" s="805"/>
      <c r="AJ221" s="805"/>
      <c r="AK221" s="805"/>
      <c r="AL221" s="805"/>
      <c r="AM221" s="805"/>
      <c r="AN221" s="805"/>
      <c r="AO221" s="805"/>
      <c r="AP221" s="805"/>
      <c r="AQ221" s="805" t="s">
        <v>727</v>
      </c>
      <c r="AR221" s="805" t="s">
        <v>726</v>
      </c>
      <c r="AS221" s="805" t="s">
        <v>723</v>
      </c>
      <c r="AT221" s="805"/>
      <c r="AU221" s="805"/>
      <c r="AV221" s="805"/>
      <c r="AW221" s="805"/>
      <c r="AX221" s="805"/>
      <c r="AY221" s="805"/>
      <c r="AZ221" s="805"/>
      <c r="BA221" s="805"/>
      <c r="BB221" s="805"/>
      <c r="BC221" s="805"/>
      <c r="BD221" s="805"/>
      <c r="BE221" s="805"/>
      <c r="BF221" s="805"/>
      <c r="BG221" s="805"/>
      <c r="BH221" s="805"/>
      <c r="BI221" s="805"/>
      <c r="BJ221" s="805"/>
      <c r="BK221" s="805"/>
      <c r="BL221" s="805"/>
      <c r="BM221" s="805"/>
      <c r="BN221" s="805"/>
      <c r="BO221" s="805"/>
      <c r="BP221" s="805"/>
      <c r="BQ221" s="805"/>
      <c r="BR221" s="805"/>
      <c r="BS221" s="805"/>
      <c r="BT221" s="805"/>
      <c r="BU221" s="805"/>
      <c r="BV221" s="805"/>
      <c r="BW221" s="805"/>
      <c r="BX221" s="805"/>
      <c r="BY221" s="805"/>
      <c r="BZ221" s="533"/>
      <c r="CA221" s="534"/>
      <c r="CB221" s="533"/>
      <c r="CC221" s="534"/>
      <c r="CD221" s="533"/>
      <c r="CE221" s="535"/>
      <c r="CF221" s="533"/>
      <c r="CG221" s="781"/>
    </row>
    <row r="222" spans="1:90" s="2" customFormat="1" ht="409.5" hidden="1">
      <c r="A222" s="19">
        <v>189</v>
      </c>
      <c r="B222" s="451">
        <v>189</v>
      </c>
      <c r="C222" s="390" t="s">
        <v>479</v>
      </c>
      <c r="D222" s="77" t="s">
        <v>14</v>
      </c>
      <c r="E222" s="78" t="s">
        <v>485</v>
      </c>
      <c r="F222" s="77" t="s">
        <v>17</v>
      </c>
      <c r="G222" s="78" t="s">
        <v>1399</v>
      </c>
      <c r="H222" s="23" t="s">
        <v>1182</v>
      </c>
      <c r="I222" s="20" t="s">
        <v>275</v>
      </c>
      <c r="J222" s="111" t="s">
        <v>192</v>
      </c>
      <c r="K222" s="21"/>
      <c r="L222" s="21"/>
      <c r="M222" s="21"/>
      <c r="N222" s="821"/>
      <c r="O222" s="821"/>
      <c r="P222" s="21" t="s">
        <v>16</v>
      </c>
      <c r="Q222" s="20"/>
      <c r="R222" s="20"/>
      <c r="S222" s="21"/>
      <c r="T222" s="20"/>
      <c r="U222" s="66">
        <f t="shared" si="29"/>
        <v>1</v>
      </c>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t="s">
        <v>727</v>
      </c>
      <c r="AR222" s="20" t="s">
        <v>727</v>
      </c>
      <c r="AS222" s="20" t="s">
        <v>726</v>
      </c>
      <c r="AT222" s="20"/>
      <c r="AU222" s="20"/>
      <c r="AV222" s="20"/>
      <c r="AW222" s="20"/>
      <c r="AX222" s="20"/>
      <c r="AY222" s="20"/>
      <c r="AZ222" s="20"/>
      <c r="BA222" s="20"/>
      <c r="BB222" s="20"/>
      <c r="BC222" s="20"/>
      <c r="BD222" s="20"/>
      <c r="BE222" s="20"/>
      <c r="BF222" s="20"/>
      <c r="BG222" s="20"/>
      <c r="BH222" s="20"/>
      <c r="BI222" s="20"/>
      <c r="BJ222" s="20"/>
      <c r="BK222" s="20"/>
      <c r="BL222" s="20"/>
      <c r="BM222" s="20"/>
      <c r="BN222" s="20"/>
      <c r="BO222" s="20"/>
      <c r="BP222" s="20"/>
      <c r="BQ222" s="20"/>
      <c r="BR222" s="50"/>
      <c r="BS222" s="50"/>
      <c r="BT222" s="50"/>
      <c r="BU222" s="20"/>
      <c r="BV222" s="20"/>
      <c r="BW222" s="20"/>
      <c r="BX222" s="20"/>
      <c r="BY222" s="20"/>
      <c r="BZ222" s="21"/>
      <c r="CA222" s="22"/>
      <c r="CB222" s="21"/>
      <c r="CC222" s="22"/>
      <c r="CD222" s="21"/>
      <c r="CE222" s="22"/>
      <c r="CF222" s="21"/>
      <c r="CG222" s="21"/>
    </row>
    <row r="223" spans="1:90" s="776" customFormat="1" ht="409.5" hidden="1">
      <c r="A223" s="783">
        <v>190</v>
      </c>
      <c r="B223" s="451">
        <v>190</v>
      </c>
      <c r="C223" s="390" t="s">
        <v>479</v>
      </c>
      <c r="D223" s="77" t="s">
        <v>14</v>
      </c>
      <c r="E223" s="213" t="s">
        <v>485</v>
      </c>
      <c r="F223" s="77" t="s">
        <v>17</v>
      </c>
      <c r="G223" s="78" t="s">
        <v>960</v>
      </c>
      <c r="H223" s="518" t="s">
        <v>961</v>
      </c>
      <c r="I223" s="20" t="s">
        <v>275</v>
      </c>
      <c r="J223" s="111" t="s">
        <v>192</v>
      </c>
      <c r="K223" s="21"/>
      <c r="L223" s="21"/>
      <c r="M223" s="21"/>
      <c r="N223" s="783" t="s">
        <v>16</v>
      </c>
      <c r="O223" s="821"/>
      <c r="P223" s="20"/>
      <c r="Q223" s="20"/>
      <c r="R223" s="20"/>
      <c r="S223" s="21"/>
      <c r="T223" s="20"/>
      <c r="U223" s="66">
        <f t="shared" si="29"/>
        <v>1</v>
      </c>
      <c r="V223" s="20"/>
      <c r="W223" s="20"/>
      <c r="X223" s="20"/>
      <c r="Y223" s="20"/>
      <c r="Z223" s="20"/>
      <c r="AA223" s="20"/>
      <c r="AB223" s="20"/>
      <c r="AC223" s="20"/>
      <c r="AD223" s="20"/>
      <c r="AE223" s="20"/>
      <c r="AF223" s="20"/>
      <c r="AG223" s="20"/>
      <c r="AH223" s="783" t="s">
        <v>726</v>
      </c>
      <c r="AI223" s="783" t="s">
        <v>723</v>
      </c>
      <c r="AJ223" s="783" t="s">
        <v>726</v>
      </c>
      <c r="AK223" s="783" t="s">
        <v>723</v>
      </c>
      <c r="AL223" s="783" t="s">
        <v>726</v>
      </c>
      <c r="AM223" s="20"/>
      <c r="AN223" s="20"/>
      <c r="AO223" s="20"/>
      <c r="AP223" s="20"/>
      <c r="AQ223" s="20"/>
      <c r="AR223" s="20"/>
      <c r="AS223" s="20"/>
      <c r="AT223" s="20"/>
      <c r="AU223" s="20"/>
      <c r="AV223" s="20"/>
      <c r="AW223" s="20"/>
      <c r="AX223" s="20"/>
      <c r="AY223" s="20"/>
      <c r="AZ223" s="20"/>
      <c r="BA223" s="20"/>
      <c r="BB223" s="20"/>
      <c r="BC223" s="20"/>
      <c r="BD223" s="20"/>
      <c r="BE223" s="20">
        <v>2</v>
      </c>
      <c r="BF223" s="20">
        <v>2</v>
      </c>
      <c r="BG223" s="20">
        <v>2</v>
      </c>
      <c r="BH223" s="20">
        <v>2</v>
      </c>
      <c r="BI223" s="20">
        <v>2</v>
      </c>
      <c r="BJ223" s="20">
        <v>1</v>
      </c>
      <c r="BK223" s="20">
        <v>2</v>
      </c>
      <c r="BL223" s="20">
        <v>2</v>
      </c>
      <c r="BM223" s="20">
        <v>2</v>
      </c>
      <c r="BN223" s="20">
        <v>1</v>
      </c>
      <c r="BO223" s="20">
        <v>2</v>
      </c>
      <c r="BP223" s="20">
        <v>2</v>
      </c>
      <c r="BQ223" s="20">
        <v>2</v>
      </c>
      <c r="BR223" s="20">
        <v>2</v>
      </c>
      <c r="BS223" s="20">
        <v>2</v>
      </c>
      <c r="BT223" s="20">
        <v>2</v>
      </c>
      <c r="BU223" s="20">
        <v>2</v>
      </c>
      <c r="BV223" s="20"/>
      <c r="BW223" s="20"/>
      <c r="BX223" s="20"/>
      <c r="BY223" s="20">
        <v>1</v>
      </c>
      <c r="BZ223" s="21">
        <f>COUNTIF($BE223:$BY223,2)</f>
        <v>15</v>
      </c>
      <c r="CA223" s="22">
        <f>BZ223/COUNTA($BE223:$BY223)</f>
        <v>0.83333333333333337</v>
      </c>
      <c r="CB223" s="21">
        <f>COUNTIF($BE223:$BY223,1)</f>
        <v>3</v>
      </c>
      <c r="CC223" s="22">
        <f>CB223/COUNTA($BE223:$BY223)</f>
        <v>0.16666666666666666</v>
      </c>
      <c r="CD223" s="21">
        <f>COUNTIF($BE223:$BY223,0)</f>
        <v>0</v>
      </c>
      <c r="CE223" s="22">
        <f>CD223/COUNTA($BE223:$BY223)</f>
        <v>0</v>
      </c>
      <c r="CF223" s="21">
        <f>(((BZ223*2)+(CB223*1)+(CD223*0)))/COUNTA($BE223:$BY223)</f>
        <v>1.8333333333333333</v>
      </c>
      <c r="CG223" s="427" t="str">
        <f>IF(CF213&gt;=1.6,"Đạt mục tiêu",IF(CF213&gt;=1,"Cần cố gắng","Chưa đạt"))</f>
        <v>Đạt mục tiêu</v>
      </c>
    </row>
    <row r="224" spans="1:90" s="2" customFormat="1" ht="409.5" hidden="1">
      <c r="A224" s="19">
        <v>191</v>
      </c>
      <c r="B224" s="451">
        <v>191</v>
      </c>
      <c r="C224" s="390" t="s">
        <v>479</v>
      </c>
      <c r="D224" s="77" t="s">
        <v>14</v>
      </c>
      <c r="E224" s="78" t="s">
        <v>485</v>
      </c>
      <c r="F224" s="77" t="s">
        <v>17</v>
      </c>
      <c r="G224" s="78" t="s">
        <v>495</v>
      </c>
      <c r="H224" s="23" t="s">
        <v>987</v>
      </c>
      <c r="I224" s="20" t="s">
        <v>275</v>
      </c>
      <c r="J224" s="111" t="s">
        <v>192</v>
      </c>
      <c r="K224" s="21"/>
      <c r="L224" s="21"/>
      <c r="M224" s="21"/>
      <c r="N224" s="821"/>
      <c r="O224" s="821"/>
      <c r="P224" s="20"/>
      <c r="Q224" s="20"/>
      <c r="R224" s="20"/>
      <c r="S224" s="21"/>
      <c r="T224" s="20"/>
      <c r="U224" s="66">
        <f t="shared" si="29"/>
        <v>0</v>
      </c>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20"/>
      <c r="BF224" s="20"/>
      <c r="BG224" s="20"/>
      <c r="BH224" s="20"/>
      <c r="BI224" s="20"/>
      <c r="BJ224" s="20"/>
      <c r="BK224" s="20"/>
      <c r="BL224" s="20"/>
      <c r="BM224" s="20"/>
      <c r="BN224" s="20"/>
      <c r="BO224" s="20"/>
      <c r="BP224" s="20"/>
      <c r="BQ224" s="20"/>
      <c r="BR224" s="50"/>
      <c r="BS224" s="50"/>
      <c r="BT224" s="50"/>
      <c r="BU224" s="20"/>
      <c r="BV224" s="20"/>
      <c r="BW224" s="20"/>
      <c r="BX224" s="20"/>
      <c r="BY224" s="20"/>
      <c r="BZ224" s="21"/>
      <c r="CA224" s="22"/>
      <c r="CB224" s="21"/>
      <c r="CC224" s="22"/>
      <c r="CD224" s="21"/>
      <c r="CE224" s="22"/>
      <c r="CF224" s="21"/>
      <c r="CG224" s="21"/>
    </row>
    <row r="225" spans="1:85" s="2" customFormat="1" ht="409.5" hidden="1">
      <c r="A225" s="19">
        <v>192</v>
      </c>
      <c r="B225" s="451">
        <v>192</v>
      </c>
      <c r="C225" s="390" t="s">
        <v>479</v>
      </c>
      <c r="D225" s="77" t="s">
        <v>14</v>
      </c>
      <c r="E225" s="78" t="s">
        <v>485</v>
      </c>
      <c r="F225" s="77" t="s">
        <v>17</v>
      </c>
      <c r="G225" s="78" t="s">
        <v>488</v>
      </c>
      <c r="H225" s="23" t="s">
        <v>1009</v>
      </c>
      <c r="I225" s="20"/>
      <c r="J225" s="111" t="s">
        <v>192</v>
      </c>
      <c r="K225" s="21"/>
      <c r="L225" s="21"/>
      <c r="M225" s="21"/>
      <c r="N225" s="821"/>
      <c r="O225" s="821"/>
      <c r="P225" s="20"/>
      <c r="Q225" s="21" t="s">
        <v>16</v>
      </c>
      <c r="R225" s="20"/>
      <c r="S225" s="21"/>
      <c r="T225" s="20"/>
      <c r="U225" s="66">
        <f t="shared" si="29"/>
        <v>1</v>
      </c>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t="s">
        <v>726</v>
      </c>
      <c r="AU225" s="20" t="s">
        <v>727</v>
      </c>
      <c r="AV225" s="20" t="s">
        <v>726</v>
      </c>
      <c r="AW225" s="20" t="s">
        <v>724</v>
      </c>
      <c r="AX225" s="20"/>
      <c r="AY225" s="20"/>
      <c r="AZ225" s="20"/>
      <c r="BA225" s="20"/>
      <c r="BB225" s="20"/>
      <c r="BC225" s="20"/>
      <c r="BD225" s="20"/>
      <c r="BE225" s="20"/>
      <c r="BF225" s="20"/>
      <c r="BG225" s="20"/>
      <c r="BH225" s="20"/>
      <c r="BI225" s="20"/>
      <c r="BJ225" s="20"/>
      <c r="BK225" s="20"/>
      <c r="BL225" s="20"/>
      <c r="BM225" s="20"/>
      <c r="BN225" s="20"/>
      <c r="BO225" s="20"/>
      <c r="BP225" s="20"/>
      <c r="BQ225" s="20"/>
      <c r="BR225" s="50"/>
      <c r="BS225" s="50"/>
      <c r="BT225" s="50"/>
      <c r="BU225" s="20"/>
      <c r="BV225" s="20"/>
      <c r="BW225" s="20"/>
      <c r="BX225" s="20"/>
      <c r="BY225" s="20"/>
      <c r="BZ225" s="21"/>
      <c r="CA225" s="22"/>
      <c r="CB225" s="21"/>
      <c r="CC225" s="22"/>
      <c r="CD225" s="21"/>
      <c r="CE225" s="22"/>
      <c r="CF225" s="21"/>
      <c r="CG225" s="21"/>
    </row>
    <row r="226" spans="1:85" s="173" customFormat="1" ht="112.5" customHeight="1">
      <c r="A226" s="171">
        <v>193</v>
      </c>
      <c r="B226" s="451">
        <v>193</v>
      </c>
      <c r="C226" s="402" t="s">
        <v>479</v>
      </c>
      <c r="D226" s="77" t="s">
        <v>14</v>
      </c>
      <c r="E226" s="186" t="s">
        <v>485</v>
      </c>
      <c r="F226" s="77" t="s">
        <v>17</v>
      </c>
      <c r="G226" s="78" t="s">
        <v>489</v>
      </c>
      <c r="H226" s="542" t="s">
        <v>1595</v>
      </c>
      <c r="I226" s="20"/>
      <c r="J226" s="111" t="s">
        <v>192</v>
      </c>
      <c r="K226" s="21"/>
      <c r="L226" s="21"/>
      <c r="M226" s="21"/>
      <c r="N226" s="821"/>
      <c r="O226" s="821"/>
      <c r="P226" s="20"/>
      <c r="Q226" s="20"/>
      <c r="R226" s="20"/>
      <c r="S226" s="541" t="s">
        <v>16</v>
      </c>
      <c r="T226" s="20"/>
      <c r="U226" s="66">
        <f t="shared" si="29"/>
        <v>1</v>
      </c>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540" t="s">
        <v>726</v>
      </c>
      <c r="BA226" s="540" t="s">
        <v>726</v>
      </c>
      <c r="BB226" s="540" t="s">
        <v>726</v>
      </c>
      <c r="BC226" s="20"/>
      <c r="BD226" s="20"/>
      <c r="BE226" s="20"/>
      <c r="BF226" s="20"/>
      <c r="BG226" s="20"/>
      <c r="BH226" s="20"/>
      <c r="BI226" s="20"/>
      <c r="BJ226" s="20"/>
      <c r="BK226" s="20"/>
      <c r="BL226" s="20"/>
      <c r="BM226" s="20"/>
      <c r="BN226" s="20"/>
      <c r="BO226" s="20"/>
      <c r="BP226" s="20"/>
      <c r="BQ226" s="20"/>
      <c r="BR226" s="50"/>
      <c r="BS226" s="50"/>
      <c r="BT226" s="50"/>
      <c r="BU226" s="20"/>
      <c r="BV226" s="20"/>
      <c r="BW226" s="20"/>
      <c r="BX226" s="20"/>
      <c r="BY226" s="20"/>
      <c r="BZ226" s="21"/>
      <c r="CA226" s="22"/>
      <c r="CB226" s="21"/>
      <c r="CC226" s="22"/>
      <c r="CD226" s="21"/>
      <c r="CE226" s="22"/>
      <c r="CF226" s="21"/>
      <c r="CG226" s="21"/>
    </row>
    <row r="227" spans="1:85" s="2" customFormat="1" ht="47.25" hidden="1">
      <c r="A227" s="19"/>
      <c r="B227" s="451"/>
      <c r="C227" s="390" t="s">
        <v>479</v>
      </c>
      <c r="D227" s="77"/>
      <c r="E227" s="78"/>
      <c r="F227" s="77"/>
      <c r="G227" s="78"/>
      <c r="H227" s="23" t="s">
        <v>1031</v>
      </c>
      <c r="I227" s="20"/>
      <c r="J227" s="111"/>
      <c r="K227" s="21"/>
      <c r="L227" s="21"/>
      <c r="M227" s="21"/>
      <c r="N227" s="821"/>
      <c r="O227" s="821"/>
      <c r="P227" s="20"/>
      <c r="Q227" s="20"/>
      <c r="R227" s="20"/>
      <c r="S227" s="21"/>
      <c r="T227" s="21" t="s">
        <v>16</v>
      </c>
      <c r="U227" s="66"/>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c r="BG227" s="20"/>
      <c r="BH227" s="20"/>
      <c r="BI227" s="20"/>
      <c r="BJ227" s="20"/>
      <c r="BK227" s="20"/>
      <c r="BL227" s="20"/>
      <c r="BM227" s="20"/>
      <c r="BN227" s="20"/>
      <c r="BO227" s="20"/>
      <c r="BP227" s="20"/>
      <c r="BQ227" s="20"/>
      <c r="BR227" s="50"/>
      <c r="BS227" s="50"/>
      <c r="BT227" s="50"/>
      <c r="BU227" s="20"/>
      <c r="BV227" s="20"/>
      <c r="BW227" s="20"/>
      <c r="BX227" s="20"/>
      <c r="BY227" s="20"/>
      <c r="BZ227" s="21"/>
      <c r="CA227" s="22"/>
      <c r="CB227" s="21"/>
      <c r="CC227" s="22"/>
      <c r="CD227" s="21"/>
      <c r="CE227" s="22"/>
      <c r="CF227" s="21"/>
      <c r="CG227" s="21"/>
    </row>
    <row r="228" spans="1:85" s="2" customFormat="1" ht="409.5" hidden="1">
      <c r="A228" s="19"/>
      <c r="B228" s="451"/>
      <c r="C228" s="390" t="s">
        <v>479</v>
      </c>
      <c r="D228" s="77"/>
      <c r="E228" s="78"/>
      <c r="F228" s="77"/>
      <c r="G228" s="78" t="s">
        <v>490</v>
      </c>
      <c r="H228" s="23" t="s">
        <v>1052</v>
      </c>
      <c r="I228" s="20"/>
      <c r="J228" s="111"/>
      <c r="K228" s="21"/>
      <c r="L228" s="21" t="s">
        <v>16</v>
      </c>
      <c r="M228" s="21"/>
      <c r="N228" s="821"/>
      <c r="O228" s="821"/>
      <c r="P228" s="20"/>
      <c r="Q228" s="20"/>
      <c r="R228" s="20"/>
      <c r="S228" s="21"/>
      <c r="T228" s="21"/>
      <c r="U228" s="66"/>
      <c r="V228" s="20"/>
      <c r="W228" s="20"/>
      <c r="X228" s="20"/>
      <c r="Y228" s="20"/>
      <c r="Z228" s="20" t="s">
        <v>723</v>
      </c>
      <c r="AA228" s="20" t="s">
        <v>724</v>
      </c>
      <c r="AB228" s="20"/>
      <c r="AC228" s="20" t="s">
        <v>726</v>
      </c>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79">
        <v>1</v>
      </c>
      <c r="BF228" s="79">
        <v>2</v>
      </c>
      <c r="BG228" s="79">
        <v>2</v>
      </c>
      <c r="BH228" s="79">
        <v>2</v>
      </c>
      <c r="BI228" s="79">
        <v>1</v>
      </c>
      <c r="BJ228" s="79">
        <v>2</v>
      </c>
      <c r="BK228" s="79">
        <v>2</v>
      </c>
      <c r="BL228" s="79">
        <v>2</v>
      </c>
      <c r="BM228" s="79">
        <v>2</v>
      </c>
      <c r="BN228" s="79">
        <v>1</v>
      </c>
      <c r="BO228" s="79">
        <v>1</v>
      </c>
      <c r="BP228" s="79">
        <v>2</v>
      </c>
      <c r="BQ228" s="79">
        <v>2</v>
      </c>
      <c r="BR228" s="79">
        <v>2</v>
      </c>
      <c r="BS228" s="79">
        <v>2</v>
      </c>
      <c r="BT228" s="79">
        <v>2</v>
      </c>
      <c r="BU228" s="79">
        <v>2</v>
      </c>
      <c r="BV228" s="79"/>
      <c r="BW228" s="79"/>
      <c r="BX228" s="79"/>
      <c r="BY228" s="79">
        <v>2</v>
      </c>
      <c r="BZ228" s="821">
        <f>COUNTIF($BE228:$BY228,2)</f>
        <v>14</v>
      </c>
      <c r="CA228" s="512">
        <f>BZ228/COUNTA($BE228:$BY228)</f>
        <v>0.77777777777777779</v>
      </c>
      <c r="CB228" s="821">
        <f>COUNTIF($BE228:$BY228,1)</f>
        <v>4</v>
      </c>
      <c r="CC228" s="512">
        <f>CB228/COUNTA($BE228:$BY228)</f>
        <v>0.22222222222222221</v>
      </c>
      <c r="CD228" s="821">
        <f>COUNTIF($BE228:$BY228,0)</f>
        <v>0</v>
      </c>
      <c r="CE228" s="81">
        <f>CD228/COUNTA($BE228:$BY228)</f>
        <v>0</v>
      </c>
      <c r="CF228" s="821">
        <f>(((BZ228*2)+(CB228*1)+(CD228*0)))/COUNTA($BE228:$BY228)</f>
        <v>1.7777777777777777</v>
      </c>
      <c r="CG228" s="822" t="str">
        <f t="shared" ref="CG228:CG229" si="37">IF(CF228&gt;=1.6,"Đạt mục tiêu",IF(CF228&gt;=1,"Cần cố gắng","Chưa đạt"))</f>
        <v>Đạt mục tiêu</v>
      </c>
    </row>
    <row r="229" spans="1:85" s="2" customFormat="1" ht="409.5" hidden="1">
      <c r="A229" s="19">
        <v>194</v>
      </c>
      <c r="B229" s="451">
        <v>194</v>
      </c>
      <c r="C229" s="390" t="s">
        <v>479</v>
      </c>
      <c r="D229" s="77" t="s">
        <v>14</v>
      </c>
      <c r="E229" s="78" t="s">
        <v>485</v>
      </c>
      <c r="F229" s="77" t="s">
        <v>17</v>
      </c>
      <c r="G229" s="78" t="s">
        <v>490</v>
      </c>
      <c r="H229" s="23" t="s">
        <v>1183</v>
      </c>
      <c r="I229" s="20" t="s">
        <v>275</v>
      </c>
      <c r="J229" s="111" t="s">
        <v>192</v>
      </c>
      <c r="K229" s="21"/>
      <c r="L229" s="21" t="s">
        <v>16</v>
      </c>
      <c r="M229" s="21"/>
      <c r="N229" s="821"/>
      <c r="O229" s="821"/>
      <c r="P229" s="20"/>
      <c r="Q229" s="20"/>
      <c r="R229" s="20"/>
      <c r="S229" s="21"/>
      <c r="T229" s="20"/>
      <c r="U229" s="66">
        <f t="shared" si="29"/>
        <v>1</v>
      </c>
      <c r="V229" s="20"/>
      <c r="W229" s="20"/>
      <c r="X229" s="20"/>
      <c r="Y229" s="20"/>
      <c r="Z229" s="20"/>
      <c r="AA229" s="20" t="s">
        <v>726</v>
      </c>
      <c r="AB229" s="20" t="s">
        <v>724</v>
      </c>
      <c r="AC229" s="20" t="s">
        <v>723</v>
      </c>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79">
        <v>2</v>
      </c>
      <c r="BF229" s="79">
        <v>2</v>
      </c>
      <c r="BG229" s="79">
        <v>2</v>
      </c>
      <c r="BH229" s="79">
        <v>1</v>
      </c>
      <c r="BI229" s="79">
        <v>2</v>
      </c>
      <c r="BJ229" s="79">
        <v>2</v>
      </c>
      <c r="BK229" s="79">
        <v>2</v>
      </c>
      <c r="BL229" s="79">
        <v>2</v>
      </c>
      <c r="BM229" s="79">
        <v>2</v>
      </c>
      <c r="BN229" s="79">
        <v>1</v>
      </c>
      <c r="BO229" s="79">
        <v>1</v>
      </c>
      <c r="BP229" s="79">
        <v>2</v>
      </c>
      <c r="BQ229" s="79">
        <v>2</v>
      </c>
      <c r="BR229" s="79">
        <v>1</v>
      </c>
      <c r="BS229" s="79">
        <v>2</v>
      </c>
      <c r="BT229" s="79">
        <v>2</v>
      </c>
      <c r="BU229" s="79">
        <v>2</v>
      </c>
      <c r="BV229" s="79"/>
      <c r="BW229" s="79"/>
      <c r="BX229" s="79"/>
      <c r="BY229" s="79">
        <v>2</v>
      </c>
      <c r="BZ229" s="821">
        <f>COUNTIF($BE229:$BY229,2)</f>
        <v>14</v>
      </c>
      <c r="CA229" s="512">
        <f>BZ229/COUNTA($BE229:$BY229)</f>
        <v>0.77777777777777779</v>
      </c>
      <c r="CB229" s="821">
        <f>COUNTIF($BE229:$BY229,1)</f>
        <v>4</v>
      </c>
      <c r="CC229" s="512">
        <f>CB229/COUNTA($BE229:$BY229)</f>
        <v>0.22222222222222221</v>
      </c>
      <c r="CD229" s="821">
        <f>COUNTIF($BE229:$BY229,0)</f>
        <v>0</v>
      </c>
      <c r="CE229" s="81">
        <f>CD229/COUNTA($BE229:$BY229)</f>
        <v>0</v>
      </c>
      <c r="CF229" s="821">
        <f>(((BZ229*2)+(CB229*1)+(CD229*0)))/COUNTA($BE229:$BY229)</f>
        <v>1.7777777777777777</v>
      </c>
      <c r="CG229" s="822" t="str">
        <f t="shared" si="37"/>
        <v>Đạt mục tiêu</v>
      </c>
    </row>
    <row r="230" spans="1:85" hidden="1">
      <c r="A230" s="802">
        <v>195</v>
      </c>
      <c r="B230" s="451">
        <v>195</v>
      </c>
      <c r="C230" s="1447" t="s">
        <v>187</v>
      </c>
      <c r="D230" s="1368"/>
      <c r="E230" s="1449"/>
      <c r="F230" s="13" t="s">
        <v>316</v>
      </c>
      <c r="G230" s="290" t="s">
        <v>316</v>
      </c>
      <c r="H230" s="812" t="s">
        <v>316</v>
      </c>
      <c r="I230" s="13" t="s">
        <v>316</v>
      </c>
      <c r="J230" s="13" t="s">
        <v>316</v>
      </c>
      <c r="K230" s="225" t="s">
        <v>316</v>
      </c>
      <c r="L230" s="13" t="s">
        <v>316</v>
      </c>
      <c r="M230" s="230" t="s">
        <v>316</v>
      </c>
      <c r="N230" s="230" t="s">
        <v>316</v>
      </c>
      <c r="O230" s="13" t="s">
        <v>316</v>
      </c>
      <c r="P230" s="13" t="s">
        <v>316</v>
      </c>
      <c r="Q230" s="13" t="s">
        <v>316</v>
      </c>
      <c r="R230" s="13"/>
      <c r="S230" s="290" t="s">
        <v>316</v>
      </c>
      <c r="T230" s="13" t="s">
        <v>316</v>
      </c>
      <c r="U230" s="13" t="s">
        <v>316</v>
      </c>
      <c r="V230" s="290" t="s">
        <v>316</v>
      </c>
      <c r="W230" s="290" t="s">
        <v>316</v>
      </c>
      <c r="X230" s="290" t="s">
        <v>316</v>
      </c>
      <c r="Y230" s="290" t="s">
        <v>316</v>
      </c>
      <c r="Z230" s="13" t="s">
        <v>316</v>
      </c>
      <c r="AA230" s="13" t="s">
        <v>316</v>
      </c>
      <c r="AB230" s="13" t="s">
        <v>316</v>
      </c>
      <c r="AC230" s="13" t="s">
        <v>316</v>
      </c>
      <c r="AD230" s="13" t="s">
        <v>316</v>
      </c>
      <c r="AE230" s="13" t="s">
        <v>316</v>
      </c>
      <c r="AF230" s="13" t="s">
        <v>316</v>
      </c>
      <c r="AG230" s="13" t="s">
        <v>316</v>
      </c>
      <c r="AH230" s="230" t="s">
        <v>316</v>
      </c>
      <c r="AI230" s="230" t="s">
        <v>316</v>
      </c>
      <c r="AJ230" s="230" t="s">
        <v>316</v>
      </c>
      <c r="AK230" s="230" t="s">
        <v>316</v>
      </c>
      <c r="AL230" s="230" t="s">
        <v>316</v>
      </c>
      <c r="AM230" s="13" t="s">
        <v>316</v>
      </c>
      <c r="AN230" s="13" t="s">
        <v>316</v>
      </c>
      <c r="AO230" s="13" t="s">
        <v>316</v>
      </c>
      <c r="AP230" s="13" t="s">
        <v>316</v>
      </c>
      <c r="AQ230" s="13"/>
      <c r="AR230" s="13"/>
      <c r="AS230" s="13" t="s">
        <v>316</v>
      </c>
      <c r="AT230" s="13" t="s">
        <v>316</v>
      </c>
      <c r="AU230" s="13" t="s">
        <v>316</v>
      </c>
      <c r="AV230" s="13" t="s">
        <v>316</v>
      </c>
      <c r="AW230" s="13" t="s">
        <v>316</v>
      </c>
      <c r="AX230" s="13"/>
      <c r="AY230" s="13"/>
      <c r="AZ230" s="290" t="s">
        <v>316</v>
      </c>
      <c r="BA230" s="290"/>
      <c r="BB230" s="290"/>
      <c r="BC230" s="13"/>
      <c r="BD230" s="13" t="s">
        <v>316</v>
      </c>
      <c r="BE230" s="547" t="s">
        <v>316</v>
      </c>
      <c r="BF230" s="547" t="s">
        <v>316</v>
      </c>
      <c r="BG230" s="547" t="s">
        <v>316</v>
      </c>
      <c r="BH230" s="547" t="s">
        <v>316</v>
      </c>
      <c r="BI230" s="547" t="s">
        <v>316</v>
      </c>
      <c r="BJ230" s="547" t="s">
        <v>316</v>
      </c>
      <c r="BK230" s="547" t="s">
        <v>316</v>
      </c>
      <c r="BL230" s="547" t="s">
        <v>316</v>
      </c>
      <c r="BM230" s="547" t="s">
        <v>316</v>
      </c>
      <c r="BN230" s="547" t="s">
        <v>316</v>
      </c>
      <c r="BO230" s="547" t="s">
        <v>316</v>
      </c>
      <c r="BP230" s="547" t="s">
        <v>316</v>
      </c>
      <c r="BQ230" s="547" t="s">
        <v>316</v>
      </c>
      <c r="BR230" s="547" t="s">
        <v>316</v>
      </c>
      <c r="BS230" s="547" t="s">
        <v>316</v>
      </c>
      <c r="BT230" s="547" t="s">
        <v>316</v>
      </c>
      <c r="BU230" s="547" t="s">
        <v>316</v>
      </c>
      <c r="BV230" s="547"/>
      <c r="BW230" s="547"/>
      <c r="BX230" s="547"/>
      <c r="BY230" s="547" t="s">
        <v>316</v>
      </c>
      <c r="BZ230" s="547" t="s">
        <v>316</v>
      </c>
      <c r="CA230" s="550" t="s">
        <v>316</v>
      </c>
      <c r="CB230" s="547" t="s">
        <v>316</v>
      </c>
      <c r="CC230" s="550" t="s">
        <v>316</v>
      </c>
      <c r="CD230" s="547" t="s">
        <v>316</v>
      </c>
      <c r="CE230" s="547" t="s">
        <v>316</v>
      </c>
      <c r="CF230" s="547" t="s">
        <v>316</v>
      </c>
      <c r="CG230" s="550" t="s">
        <v>316</v>
      </c>
    </row>
    <row r="231" spans="1:85" hidden="1">
      <c r="A231" s="802">
        <v>196</v>
      </c>
      <c r="B231" s="451">
        <v>196</v>
      </c>
      <c r="C231" s="788"/>
      <c r="D231" s="789"/>
      <c r="E231" s="814"/>
      <c r="F231" s="13" t="s">
        <v>316</v>
      </c>
      <c r="G231" s="290" t="s">
        <v>316</v>
      </c>
      <c r="H231" s="812" t="s">
        <v>316</v>
      </c>
      <c r="I231" s="13" t="s">
        <v>316</v>
      </c>
      <c r="J231" s="13" t="s">
        <v>316</v>
      </c>
      <c r="K231" s="225" t="s">
        <v>316</v>
      </c>
      <c r="L231" s="13" t="s">
        <v>316</v>
      </c>
      <c r="M231" s="230" t="s">
        <v>316</v>
      </c>
      <c r="N231" s="230" t="s">
        <v>316</v>
      </c>
      <c r="O231" s="13" t="s">
        <v>316</v>
      </c>
      <c r="P231" s="13" t="s">
        <v>316</v>
      </c>
      <c r="Q231" s="13" t="s">
        <v>316</v>
      </c>
      <c r="R231" s="13"/>
      <c r="S231" s="290" t="s">
        <v>316</v>
      </c>
      <c r="T231" s="13" t="s">
        <v>316</v>
      </c>
      <c r="U231" s="13" t="s">
        <v>316</v>
      </c>
      <c r="V231" s="290" t="s">
        <v>316</v>
      </c>
      <c r="W231" s="290" t="s">
        <v>316</v>
      </c>
      <c r="X231" s="290" t="s">
        <v>316</v>
      </c>
      <c r="Y231" s="290" t="s">
        <v>316</v>
      </c>
      <c r="Z231" s="13" t="s">
        <v>316</v>
      </c>
      <c r="AA231" s="13" t="s">
        <v>316</v>
      </c>
      <c r="AB231" s="13" t="s">
        <v>316</v>
      </c>
      <c r="AC231" s="13" t="s">
        <v>316</v>
      </c>
      <c r="AD231" s="13" t="s">
        <v>316</v>
      </c>
      <c r="AE231" s="13" t="s">
        <v>316</v>
      </c>
      <c r="AF231" s="13" t="s">
        <v>316</v>
      </c>
      <c r="AG231" s="13" t="s">
        <v>316</v>
      </c>
      <c r="AH231" s="230" t="s">
        <v>316</v>
      </c>
      <c r="AI231" s="230" t="s">
        <v>316</v>
      </c>
      <c r="AJ231" s="230" t="s">
        <v>316</v>
      </c>
      <c r="AK231" s="230" t="s">
        <v>316</v>
      </c>
      <c r="AL231" s="230" t="s">
        <v>316</v>
      </c>
      <c r="AM231" s="13" t="s">
        <v>316</v>
      </c>
      <c r="AN231" s="13" t="s">
        <v>316</v>
      </c>
      <c r="AO231" s="13" t="s">
        <v>316</v>
      </c>
      <c r="AP231" s="13" t="s">
        <v>316</v>
      </c>
      <c r="AQ231" s="13"/>
      <c r="AR231" s="13"/>
      <c r="AS231" s="13" t="s">
        <v>316</v>
      </c>
      <c r="AT231" s="13" t="s">
        <v>316</v>
      </c>
      <c r="AU231" s="13" t="s">
        <v>316</v>
      </c>
      <c r="AV231" s="13" t="s">
        <v>316</v>
      </c>
      <c r="AW231" s="13" t="s">
        <v>316</v>
      </c>
      <c r="AX231" s="13"/>
      <c r="AY231" s="13"/>
      <c r="AZ231" s="290" t="s">
        <v>316</v>
      </c>
      <c r="BA231" s="290"/>
      <c r="BB231" s="290"/>
      <c r="BC231" s="13"/>
      <c r="BD231" s="13" t="s">
        <v>316</v>
      </c>
      <c r="BE231" s="547" t="s">
        <v>316</v>
      </c>
      <c r="BF231" s="547" t="s">
        <v>316</v>
      </c>
      <c r="BG231" s="547" t="s">
        <v>316</v>
      </c>
      <c r="BH231" s="547" t="s">
        <v>316</v>
      </c>
      <c r="BI231" s="547" t="s">
        <v>316</v>
      </c>
      <c r="BJ231" s="547" t="s">
        <v>316</v>
      </c>
      <c r="BK231" s="547" t="s">
        <v>316</v>
      </c>
      <c r="BL231" s="547" t="s">
        <v>316</v>
      </c>
      <c r="BM231" s="547" t="s">
        <v>316</v>
      </c>
      <c r="BN231" s="547" t="s">
        <v>316</v>
      </c>
      <c r="BO231" s="547" t="s">
        <v>316</v>
      </c>
      <c r="BP231" s="547" t="s">
        <v>316</v>
      </c>
      <c r="BQ231" s="547" t="s">
        <v>316</v>
      </c>
      <c r="BR231" s="547" t="s">
        <v>316</v>
      </c>
      <c r="BS231" s="547" t="s">
        <v>316</v>
      </c>
      <c r="BT231" s="547" t="s">
        <v>316</v>
      </c>
      <c r="BU231" s="547" t="s">
        <v>316</v>
      </c>
      <c r="BV231" s="547"/>
      <c r="BW231" s="547"/>
      <c r="BX231" s="547"/>
      <c r="BY231" s="547" t="s">
        <v>316</v>
      </c>
      <c r="BZ231" s="547" t="s">
        <v>316</v>
      </c>
      <c r="CA231" s="550" t="s">
        <v>316</v>
      </c>
      <c r="CB231" s="547" t="s">
        <v>316</v>
      </c>
      <c r="CC231" s="550" t="s">
        <v>316</v>
      </c>
      <c r="CD231" s="547" t="s">
        <v>316</v>
      </c>
      <c r="CE231" s="547" t="s">
        <v>316</v>
      </c>
      <c r="CF231" s="547" t="s">
        <v>316</v>
      </c>
      <c r="CG231" s="550" t="s">
        <v>316</v>
      </c>
    </row>
    <row r="232" spans="1:85" s="2" customFormat="1" ht="409.5" hidden="1">
      <c r="A232" s="19">
        <v>197</v>
      </c>
      <c r="B232" s="451">
        <v>197</v>
      </c>
      <c r="C232" s="78" t="s">
        <v>496</v>
      </c>
      <c r="D232" s="77" t="s">
        <v>14</v>
      </c>
      <c r="E232" s="101" t="s">
        <v>497</v>
      </c>
      <c r="F232" s="77" t="s">
        <v>17</v>
      </c>
      <c r="G232" s="23" t="s">
        <v>506</v>
      </c>
      <c r="H232" s="23" t="s">
        <v>1184</v>
      </c>
      <c r="I232" s="20" t="s">
        <v>275</v>
      </c>
      <c r="J232" s="111" t="s">
        <v>192</v>
      </c>
      <c r="K232" s="21"/>
      <c r="L232" s="21" t="s">
        <v>16</v>
      </c>
      <c r="M232" s="21"/>
      <c r="N232" s="821"/>
      <c r="O232" s="821"/>
      <c r="P232" s="20"/>
      <c r="Q232" s="20"/>
      <c r="R232" s="20"/>
      <c r="S232" s="21"/>
      <c r="T232" s="20"/>
      <c r="U232" s="66">
        <f t="shared" si="29"/>
        <v>1</v>
      </c>
      <c r="V232" s="20"/>
      <c r="W232" s="20"/>
      <c r="X232" s="20"/>
      <c r="Y232" s="20"/>
      <c r="Z232" s="20" t="s">
        <v>723</v>
      </c>
      <c r="AA232" s="20" t="s">
        <v>724</v>
      </c>
      <c r="AB232" s="20" t="s">
        <v>726</v>
      </c>
      <c r="AC232" s="20" t="s">
        <v>724</v>
      </c>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79">
        <v>1</v>
      </c>
      <c r="BF232" s="79">
        <v>2</v>
      </c>
      <c r="BG232" s="79">
        <v>2</v>
      </c>
      <c r="BH232" s="79">
        <v>2</v>
      </c>
      <c r="BI232" s="79">
        <v>1</v>
      </c>
      <c r="BJ232" s="79">
        <v>2</v>
      </c>
      <c r="BK232" s="79">
        <v>2</v>
      </c>
      <c r="BL232" s="79">
        <v>2</v>
      </c>
      <c r="BM232" s="79">
        <v>2</v>
      </c>
      <c r="BN232" s="79">
        <v>1</v>
      </c>
      <c r="BO232" s="79">
        <v>1</v>
      </c>
      <c r="BP232" s="79">
        <v>2</v>
      </c>
      <c r="BQ232" s="79">
        <v>2</v>
      </c>
      <c r="BR232" s="79">
        <v>2</v>
      </c>
      <c r="BS232" s="79">
        <v>2</v>
      </c>
      <c r="BT232" s="79">
        <v>2</v>
      </c>
      <c r="BU232" s="79">
        <v>2</v>
      </c>
      <c r="BV232" s="79"/>
      <c r="BW232" s="79"/>
      <c r="BX232" s="79"/>
      <c r="BY232" s="79">
        <v>2</v>
      </c>
      <c r="BZ232" s="21">
        <f t="shared" ref="BZ232:BZ237" si="38">COUNTIF($BE232:$BY232,2)</f>
        <v>14</v>
      </c>
      <c r="CA232" s="524">
        <f t="shared" ref="CA232:CA237" si="39">BZ232/COUNTA($BE232:$BY232)</f>
        <v>0.77777777777777779</v>
      </c>
      <c r="CB232" s="21">
        <f t="shared" ref="CB232:CB237" si="40">COUNTIF($BE232:$BY232,1)</f>
        <v>4</v>
      </c>
      <c r="CC232" s="524">
        <f t="shared" ref="CC232:CC237" si="41">CB232/COUNTA($BE232:$BY232)</f>
        <v>0.22222222222222221</v>
      </c>
      <c r="CD232" s="21">
        <f t="shared" ref="CD232:CD237" si="42">COUNTIF($BE232:$BY232,0)</f>
        <v>0</v>
      </c>
      <c r="CE232" s="81">
        <f t="shared" ref="CE232:CE237" si="43">CD232/COUNTA($BE232:$BY232)</f>
        <v>0</v>
      </c>
      <c r="CF232" s="21">
        <f t="shared" ref="CF232:CF237" si="44">(((BZ232*2)+(CB232*1)+(CD232*0)))/COUNTA($BE232:$BY232)</f>
        <v>1.7777777777777777</v>
      </c>
      <c r="CG232" s="427" t="str">
        <f>IF(CF232&gt;=1.6,"Đạt mục tiêu",IF(CF232&gt;=1,"Cần cố gắng","Chưa đạt"))</f>
        <v>Đạt mục tiêu</v>
      </c>
    </row>
    <row r="233" spans="1:85" s="2" customFormat="1" ht="409.5" hidden="1">
      <c r="A233" s="19">
        <v>198</v>
      </c>
      <c r="B233" s="451">
        <v>198</v>
      </c>
      <c r="C233" s="523" t="s">
        <v>498</v>
      </c>
      <c r="D233" s="77" t="s">
        <v>14</v>
      </c>
      <c r="E233" s="213" t="s">
        <v>499</v>
      </c>
      <c r="F233" s="77" t="s">
        <v>17</v>
      </c>
      <c r="G233" s="390" t="s">
        <v>1185</v>
      </c>
      <c r="H233" s="23" t="s">
        <v>1186</v>
      </c>
      <c r="I233" s="20" t="s">
        <v>275</v>
      </c>
      <c r="J233" s="111" t="s">
        <v>192</v>
      </c>
      <c r="K233" s="21"/>
      <c r="L233" s="21"/>
      <c r="M233" s="21"/>
      <c r="N233" s="821"/>
      <c r="O233" s="144" t="s">
        <v>16</v>
      </c>
      <c r="P233" s="20"/>
      <c r="Q233" s="20"/>
      <c r="R233" s="20"/>
      <c r="S233" s="21"/>
      <c r="T233" s="20"/>
      <c r="U233" s="66">
        <f t="shared" si="29"/>
        <v>1</v>
      </c>
      <c r="V233" s="20"/>
      <c r="W233" s="20"/>
      <c r="X233" s="20"/>
      <c r="Y233" s="20"/>
      <c r="Z233" s="20"/>
      <c r="AA233" s="20"/>
      <c r="AB233" s="20"/>
      <c r="AC233" s="20"/>
      <c r="AD233" s="20"/>
      <c r="AE233" s="20"/>
      <c r="AF233" s="20"/>
      <c r="AG233" s="20"/>
      <c r="AH233" s="20"/>
      <c r="AI233" s="20"/>
      <c r="AJ233" s="20"/>
      <c r="AK233" s="20"/>
      <c r="AL233" s="20"/>
      <c r="AM233" s="20" t="s">
        <v>723</v>
      </c>
      <c r="AN233" s="20" t="s">
        <v>724</v>
      </c>
      <c r="AO233" s="20" t="s">
        <v>723</v>
      </c>
      <c r="AP233" s="20" t="s">
        <v>727</v>
      </c>
      <c r="AQ233" s="20"/>
      <c r="AR233" s="20"/>
      <c r="AS233" s="20"/>
      <c r="AT233" s="20"/>
      <c r="AU233" s="20"/>
      <c r="AV233" s="20"/>
      <c r="AW233" s="20"/>
      <c r="AX233" s="20"/>
      <c r="AY233" s="20"/>
      <c r="AZ233" s="20"/>
      <c r="BA233" s="20"/>
      <c r="BB233" s="20"/>
      <c r="BC233" s="20"/>
      <c r="BD233" s="20"/>
      <c r="BE233" s="20">
        <v>2</v>
      </c>
      <c r="BF233" s="20">
        <v>2</v>
      </c>
      <c r="BG233" s="20">
        <v>2</v>
      </c>
      <c r="BH233" s="20">
        <v>2</v>
      </c>
      <c r="BI233" s="20">
        <v>2</v>
      </c>
      <c r="BJ233" s="20">
        <v>2</v>
      </c>
      <c r="BK233" s="20">
        <v>2</v>
      </c>
      <c r="BL233" s="20">
        <v>1</v>
      </c>
      <c r="BM233" s="20">
        <v>2</v>
      </c>
      <c r="BN233" s="20">
        <v>2</v>
      </c>
      <c r="BO233" s="20">
        <v>2</v>
      </c>
      <c r="BP233" s="20">
        <v>2</v>
      </c>
      <c r="BQ233" s="20">
        <v>2</v>
      </c>
      <c r="BR233" s="20">
        <v>1</v>
      </c>
      <c r="BS233" s="20">
        <v>1</v>
      </c>
      <c r="BT233" s="20">
        <v>1</v>
      </c>
      <c r="BU233" s="20">
        <v>2</v>
      </c>
      <c r="BV233" s="20"/>
      <c r="BW233" s="20"/>
      <c r="BX233" s="20"/>
      <c r="BY233" s="20">
        <v>2</v>
      </c>
      <c r="BZ233" s="21">
        <f t="shared" si="38"/>
        <v>14</v>
      </c>
      <c r="CA233" s="22">
        <f t="shared" si="39"/>
        <v>0.77777777777777779</v>
      </c>
      <c r="CB233" s="21">
        <f t="shared" si="40"/>
        <v>4</v>
      </c>
      <c r="CC233" s="22">
        <f t="shared" si="41"/>
        <v>0.22222222222222221</v>
      </c>
      <c r="CD233" s="21">
        <f t="shared" si="42"/>
        <v>0</v>
      </c>
      <c r="CE233" s="22">
        <f t="shared" si="43"/>
        <v>0</v>
      </c>
      <c r="CF233" s="21">
        <f t="shared" si="44"/>
        <v>1.7777777777777777</v>
      </c>
      <c r="CG233" s="427" t="str">
        <f>IF(CF233&gt;=1.6,"Đạt mục tiêu",IF(CF233&gt;=1,"Cần cố gắng","Chưa đạt"))</f>
        <v>Đạt mục tiêu</v>
      </c>
    </row>
    <row r="234" spans="1:85" s="776" customFormat="1" ht="409.5" hidden="1">
      <c r="A234" s="802">
        <v>199</v>
      </c>
      <c r="B234" s="451">
        <v>199</v>
      </c>
      <c r="C234" s="212" t="s">
        <v>500</v>
      </c>
      <c r="D234" s="77" t="s">
        <v>14</v>
      </c>
      <c r="E234" s="101" t="s">
        <v>509</v>
      </c>
      <c r="F234" s="77" t="s">
        <v>17</v>
      </c>
      <c r="G234" s="212" t="s">
        <v>510</v>
      </c>
      <c r="H234" s="542" t="s">
        <v>1047</v>
      </c>
      <c r="I234" s="20" t="s">
        <v>275</v>
      </c>
      <c r="J234" s="111" t="s">
        <v>192</v>
      </c>
      <c r="K234" s="802" t="s">
        <v>16</v>
      </c>
      <c r="L234" s="21"/>
      <c r="M234" s="21"/>
      <c r="N234" s="821"/>
      <c r="O234" s="821"/>
      <c r="P234" s="20"/>
      <c r="Q234" s="20"/>
      <c r="R234" s="20"/>
      <c r="S234" s="21"/>
      <c r="T234" s="20"/>
      <c r="U234" s="66">
        <f t="shared" si="29"/>
        <v>1</v>
      </c>
      <c r="V234" s="540" t="s">
        <v>726</v>
      </c>
      <c r="W234" s="540" t="s">
        <v>726</v>
      </c>
      <c r="X234" s="540" t="s">
        <v>724</v>
      </c>
      <c r="Y234" s="540" t="s">
        <v>723</v>
      </c>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799" t="s">
        <v>281</v>
      </c>
      <c r="BF234" s="799" t="s">
        <v>281</v>
      </c>
      <c r="BG234" s="799" t="s">
        <v>1160</v>
      </c>
      <c r="BH234" s="799" t="s">
        <v>281</v>
      </c>
      <c r="BI234" s="799" t="s">
        <v>1160</v>
      </c>
      <c r="BJ234" s="799" t="s">
        <v>1160</v>
      </c>
      <c r="BK234" s="799" t="s">
        <v>1160</v>
      </c>
      <c r="BL234" s="799" t="s">
        <v>281</v>
      </c>
      <c r="BM234" s="799" t="s">
        <v>281</v>
      </c>
      <c r="BN234" s="799" t="s">
        <v>281</v>
      </c>
      <c r="BO234" s="799" t="s">
        <v>281</v>
      </c>
      <c r="BP234" s="799" t="s">
        <v>281</v>
      </c>
      <c r="BQ234" s="799" t="s">
        <v>281</v>
      </c>
      <c r="BR234" s="799" t="s">
        <v>281</v>
      </c>
      <c r="BS234" s="799" t="s">
        <v>281</v>
      </c>
      <c r="BT234" s="799" t="s">
        <v>281</v>
      </c>
      <c r="BU234" s="799" t="s">
        <v>281</v>
      </c>
      <c r="BV234" s="799"/>
      <c r="BW234" s="799"/>
      <c r="BX234" s="799"/>
      <c r="BY234" s="799" t="s">
        <v>281</v>
      </c>
      <c r="BZ234" s="783">
        <f t="shared" si="38"/>
        <v>14</v>
      </c>
      <c r="CA234" s="510">
        <f t="shared" si="39"/>
        <v>0.77777777777777779</v>
      </c>
      <c r="CB234" s="783">
        <f t="shared" si="40"/>
        <v>4</v>
      </c>
      <c r="CC234" s="510">
        <f t="shared" si="41"/>
        <v>0.22222222222222221</v>
      </c>
      <c r="CD234" s="783">
        <f t="shared" si="42"/>
        <v>0</v>
      </c>
      <c r="CE234" s="511">
        <f t="shared" si="43"/>
        <v>0</v>
      </c>
      <c r="CF234" s="783">
        <f t="shared" si="44"/>
        <v>1.7777777777777777</v>
      </c>
      <c r="CG234" s="784" t="str">
        <f>IF(CF234&gt;=1.6,"Đạt mục tiêu",IF(CF234&gt;=1,"Cần cố gắng","Chưa đạt"))</f>
        <v>Đạt mục tiêu</v>
      </c>
    </row>
    <row r="235" spans="1:85" s="2" customFormat="1" ht="409.5" hidden="1">
      <c r="A235" s="19">
        <v>200</v>
      </c>
      <c r="B235" s="451">
        <v>200</v>
      </c>
      <c r="C235" s="78" t="s">
        <v>500</v>
      </c>
      <c r="D235" s="77" t="s">
        <v>14</v>
      </c>
      <c r="E235" s="101" t="s">
        <v>509</v>
      </c>
      <c r="F235" s="77" t="s">
        <v>17</v>
      </c>
      <c r="G235" s="213" t="s">
        <v>514</v>
      </c>
      <c r="H235" s="23" t="s">
        <v>1053</v>
      </c>
      <c r="I235" s="20" t="s">
        <v>275</v>
      </c>
      <c r="J235" s="111" t="s">
        <v>192</v>
      </c>
      <c r="K235" s="21"/>
      <c r="L235" s="21" t="s">
        <v>16</v>
      </c>
      <c r="M235" s="21"/>
      <c r="N235" s="821"/>
      <c r="O235" s="821"/>
      <c r="P235" s="20"/>
      <c r="Q235" s="20"/>
      <c r="R235" s="20"/>
      <c r="S235" s="21"/>
      <c r="T235" s="20"/>
      <c r="U235" s="66">
        <f t="shared" si="29"/>
        <v>1</v>
      </c>
      <c r="V235" s="20"/>
      <c r="W235" s="20"/>
      <c r="X235" s="20"/>
      <c r="Y235" s="20"/>
      <c r="Z235" s="20" t="s">
        <v>724</v>
      </c>
      <c r="AA235" s="20" t="s">
        <v>726</v>
      </c>
      <c r="AB235" s="20" t="s">
        <v>723</v>
      </c>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79">
        <v>2</v>
      </c>
      <c r="BF235" s="79">
        <v>2</v>
      </c>
      <c r="BG235" s="79">
        <v>2</v>
      </c>
      <c r="BH235" s="79">
        <v>1</v>
      </c>
      <c r="BI235" s="79">
        <v>2</v>
      </c>
      <c r="BJ235" s="79">
        <v>2</v>
      </c>
      <c r="BK235" s="79">
        <v>2</v>
      </c>
      <c r="BL235" s="79">
        <v>2</v>
      </c>
      <c r="BM235" s="79">
        <v>2</v>
      </c>
      <c r="BN235" s="79">
        <v>1</v>
      </c>
      <c r="BO235" s="79">
        <v>1</v>
      </c>
      <c r="BP235" s="79">
        <v>2</v>
      </c>
      <c r="BQ235" s="79">
        <v>2</v>
      </c>
      <c r="BR235" s="79">
        <v>1</v>
      </c>
      <c r="BS235" s="79">
        <v>2</v>
      </c>
      <c r="BT235" s="79">
        <v>2</v>
      </c>
      <c r="BU235" s="79">
        <v>2</v>
      </c>
      <c r="BV235" s="79"/>
      <c r="BW235" s="79"/>
      <c r="BX235" s="79"/>
      <c r="BY235" s="79">
        <v>2</v>
      </c>
      <c r="BZ235" s="21">
        <f t="shared" si="38"/>
        <v>14</v>
      </c>
      <c r="CA235" s="524">
        <f t="shared" si="39"/>
        <v>0.77777777777777779</v>
      </c>
      <c r="CB235" s="21">
        <f t="shared" si="40"/>
        <v>4</v>
      </c>
      <c r="CC235" s="524">
        <f t="shared" si="41"/>
        <v>0.22222222222222221</v>
      </c>
      <c r="CD235" s="21">
        <f t="shared" si="42"/>
        <v>0</v>
      </c>
      <c r="CE235" s="81">
        <f t="shared" si="43"/>
        <v>0</v>
      </c>
      <c r="CF235" s="21">
        <f t="shared" si="44"/>
        <v>1.7777777777777777</v>
      </c>
      <c r="CG235" s="427" t="str">
        <f>IF(CF235&gt;=1.6,"Đạt mục tiêu",IF(CF235&gt;=1,"Cần cố gắng","Chưa đạt"))</f>
        <v>Đạt mục tiêu</v>
      </c>
    </row>
    <row r="236" spans="1:85" s="3" customFormat="1" ht="409.5" hidden="1">
      <c r="A236" s="19">
        <v>201</v>
      </c>
      <c r="B236" s="451">
        <v>201</v>
      </c>
      <c r="C236" s="78" t="s">
        <v>500</v>
      </c>
      <c r="D236" s="77" t="s">
        <v>14</v>
      </c>
      <c r="E236" s="101" t="s">
        <v>509</v>
      </c>
      <c r="F236" s="77" t="s">
        <v>17</v>
      </c>
      <c r="G236" s="213" t="s">
        <v>515</v>
      </c>
      <c r="H236" s="37" t="s">
        <v>717</v>
      </c>
      <c r="I236" s="805" t="s">
        <v>275</v>
      </c>
      <c r="J236" s="8" t="s">
        <v>192</v>
      </c>
      <c r="K236" s="774"/>
      <c r="L236" s="774"/>
      <c r="M236" s="774" t="s">
        <v>16</v>
      </c>
      <c r="N236" s="774"/>
      <c r="O236" s="774"/>
      <c r="P236" s="805"/>
      <c r="Q236" s="805"/>
      <c r="R236" s="805"/>
      <c r="S236" s="774"/>
      <c r="T236" s="805"/>
      <c r="U236" s="493">
        <f t="shared" si="29"/>
        <v>1</v>
      </c>
      <c r="V236" s="805"/>
      <c r="W236" s="805"/>
      <c r="X236" s="805"/>
      <c r="Y236" s="805"/>
      <c r="Z236" s="805"/>
      <c r="AA236" s="805"/>
      <c r="AB236" s="805"/>
      <c r="AC236" s="805"/>
      <c r="AD236" s="805" t="s">
        <v>726</v>
      </c>
      <c r="AE236" s="805" t="s">
        <v>724</v>
      </c>
      <c r="AF236" s="805" t="s">
        <v>723</v>
      </c>
      <c r="AG236" s="805" t="s">
        <v>723</v>
      </c>
      <c r="AH236" s="805"/>
      <c r="AI236" s="805"/>
      <c r="AJ236" s="805"/>
      <c r="AK236" s="805"/>
      <c r="AL236" s="805"/>
      <c r="AM236" s="805"/>
      <c r="AN236" s="805"/>
      <c r="AO236" s="805"/>
      <c r="AP236" s="805"/>
      <c r="AQ236" s="805"/>
      <c r="AR236" s="805"/>
      <c r="AS236" s="805"/>
      <c r="AT236" s="805"/>
      <c r="AU236" s="805"/>
      <c r="AV236" s="805"/>
      <c r="AW236" s="805"/>
      <c r="AX236" s="805"/>
      <c r="AY236" s="805"/>
      <c r="AZ236" s="805"/>
      <c r="BA236" s="805"/>
      <c r="BB236" s="805"/>
      <c r="BC236" s="805"/>
      <c r="BD236" s="805"/>
      <c r="BE236" s="805">
        <v>2</v>
      </c>
      <c r="BF236" s="805">
        <v>1</v>
      </c>
      <c r="BG236" s="805">
        <v>2</v>
      </c>
      <c r="BH236" s="805">
        <v>2</v>
      </c>
      <c r="BI236" s="805">
        <v>2</v>
      </c>
      <c r="BJ236" s="805">
        <v>2</v>
      </c>
      <c r="BK236" s="805">
        <v>2</v>
      </c>
      <c r="BL236" s="805">
        <v>2</v>
      </c>
      <c r="BM236" s="805">
        <v>2</v>
      </c>
      <c r="BN236" s="805">
        <v>2</v>
      </c>
      <c r="BO236" s="805">
        <v>2</v>
      </c>
      <c r="BP236" s="805">
        <v>2</v>
      </c>
      <c r="BQ236" s="805">
        <v>2</v>
      </c>
      <c r="BR236" s="805">
        <v>1</v>
      </c>
      <c r="BS236" s="805">
        <v>1</v>
      </c>
      <c r="BT236" s="805">
        <v>2</v>
      </c>
      <c r="BU236" s="805">
        <v>2</v>
      </c>
      <c r="BV236" s="805"/>
      <c r="BW236" s="805"/>
      <c r="BX236" s="805"/>
      <c r="BY236" s="805">
        <v>2</v>
      </c>
      <c r="BZ236" s="533">
        <f t="shared" si="38"/>
        <v>15</v>
      </c>
      <c r="CA236" s="534">
        <f t="shared" si="39"/>
        <v>0.83333333333333337</v>
      </c>
      <c r="CB236" s="533">
        <f t="shared" si="40"/>
        <v>3</v>
      </c>
      <c r="CC236" s="534">
        <f t="shared" si="41"/>
        <v>0.16666666666666666</v>
      </c>
      <c r="CD236" s="533">
        <f t="shared" si="42"/>
        <v>0</v>
      </c>
      <c r="CE236" s="535">
        <f t="shared" si="43"/>
        <v>0</v>
      </c>
      <c r="CF236" s="533">
        <f t="shared" si="44"/>
        <v>1.8333333333333333</v>
      </c>
      <c r="CG236" s="781" t="str">
        <f t="shared" ref="CG236" si="45">IF(CF236&gt;=1.6,"Đạt mục tiêu",IF(CF236&gt;=1,"Cần cố gắng","Chưa đạt"))</f>
        <v>Đạt mục tiêu</v>
      </c>
    </row>
    <row r="237" spans="1:85" s="776" customFormat="1" ht="409.5" hidden="1">
      <c r="A237" s="783">
        <v>202</v>
      </c>
      <c r="B237" s="451">
        <v>202</v>
      </c>
      <c r="C237" s="213" t="s">
        <v>500</v>
      </c>
      <c r="D237" s="77" t="s">
        <v>14</v>
      </c>
      <c r="E237" s="213" t="s">
        <v>509</v>
      </c>
      <c r="F237" s="77" t="s">
        <v>17</v>
      </c>
      <c r="G237" s="101" t="s">
        <v>516</v>
      </c>
      <c r="H237" s="518" t="s">
        <v>962</v>
      </c>
      <c r="I237" s="20" t="s">
        <v>275</v>
      </c>
      <c r="J237" s="111" t="s">
        <v>192</v>
      </c>
      <c r="K237" s="21"/>
      <c r="L237" s="21"/>
      <c r="M237" s="21"/>
      <c r="N237" s="783" t="s">
        <v>16</v>
      </c>
      <c r="O237" s="821"/>
      <c r="P237" s="20"/>
      <c r="Q237" s="20"/>
      <c r="R237" s="20"/>
      <c r="S237" s="21"/>
      <c r="T237" s="20"/>
      <c r="U237" s="66">
        <f t="shared" si="29"/>
        <v>1</v>
      </c>
      <c r="V237" s="20"/>
      <c r="W237" s="20"/>
      <c r="X237" s="20"/>
      <c r="Y237" s="20"/>
      <c r="Z237" s="20"/>
      <c r="AA237" s="20"/>
      <c r="AB237" s="20"/>
      <c r="AC237" s="20"/>
      <c r="AD237" s="20"/>
      <c r="AE237" s="20"/>
      <c r="AF237" s="20"/>
      <c r="AG237" s="20"/>
      <c r="AH237" s="783" t="s">
        <v>723</v>
      </c>
      <c r="AI237" s="783" t="s">
        <v>723</v>
      </c>
      <c r="AJ237" s="783" t="s">
        <v>726</v>
      </c>
      <c r="AK237" s="783" t="s">
        <v>723</v>
      </c>
      <c r="AL237" s="783" t="s">
        <v>726</v>
      </c>
      <c r="AM237" s="20"/>
      <c r="AN237" s="20"/>
      <c r="AO237" s="20"/>
      <c r="AP237" s="20"/>
      <c r="AQ237" s="20"/>
      <c r="AR237" s="20"/>
      <c r="AS237" s="20"/>
      <c r="AT237" s="20"/>
      <c r="AU237" s="20"/>
      <c r="AV237" s="20"/>
      <c r="AW237" s="20"/>
      <c r="AX237" s="20"/>
      <c r="AY237" s="20"/>
      <c r="AZ237" s="20"/>
      <c r="BA237" s="20"/>
      <c r="BB237" s="20"/>
      <c r="BC237" s="20"/>
      <c r="BD237" s="20"/>
      <c r="BE237" s="20">
        <v>2</v>
      </c>
      <c r="BF237" s="20">
        <v>2</v>
      </c>
      <c r="BG237" s="20">
        <v>2</v>
      </c>
      <c r="BH237" s="20">
        <v>2</v>
      </c>
      <c r="BI237" s="20">
        <v>2</v>
      </c>
      <c r="BJ237" s="20">
        <v>1</v>
      </c>
      <c r="BK237" s="20">
        <v>2</v>
      </c>
      <c r="BL237" s="20">
        <v>1</v>
      </c>
      <c r="BM237" s="20">
        <v>2</v>
      </c>
      <c r="BN237" s="20">
        <v>2</v>
      </c>
      <c r="BO237" s="20">
        <v>2</v>
      </c>
      <c r="BP237" s="20">
        <v>2</v>
      </c>
      <c r="BQ237" s="20">
        <v>2</v>
      </c>
      <c r="BR237" s="20">
        <v>2</v>
      </c>
      <c r="BS237" s="20">
        <v>2</v>
      </c>
      <c r="BT237" s="20">
        <v>1</v>
      </c>
      <c r="BU237" s="20">
        <v>2</v>
      </c>
      <c r="BV237" s="20"/>
      <c r="BW237" s="20"/>
      <c r="BX237" s="20"/>
      <c r="BY237" s="20">
        <v>2</v>
      </c>
      <c r="BZ237" s="21">
        <f t="shared" si="38"/>
        <v>15</v>
      </c>
      <c r="CA237" s="22">
        <f t="shared" si="39"/>
        <v>0.83333333333333337</v>
      </c>
      <c r="CB237" s="21">
        <f t="shared" si="40"/>
        <v>3</v>
      </c>
      <c r="CC237" s="22">
        <f t="shared" si="41"/>
        <v>0.16666666666666666</v>
      </c>
      <c r="CD237" s="21">
        <f t="shared" si="42"/>
        <v>0</v>
      </c>
      <c r="CE237" s="22">
        <f t="shared" si="43"/>
        <v>0</v>
      </c>
      <c r="CF237" s="21">
        <f t="shared" si="44"/>
        <v>1.8333333333333333</v>
      </c>
      <c r="CG237" s="427" t="str">
        <f>IF(CF229&gt;=1.6,"Đạt mục tiêu",IF(CF229&gt;=1,"Cần cố gắng","Chưa đạt"))</f>
        <v>Đạt mục tiêu</v>
      </c>
    </row>
    <row r="238" spans="1:85" s="2" customFormat="1" ht="390" hidden="1">
      <c r="A238" s="19">
        <v>203</v>
      </c>
      <c r="B238" s="451">
        <v>203</v>
      </c>
      <c r="C238" s="78" t="s">
        <v>500</v>
      </c>
      <c r="D238" s="77" t="s">
        <v>14</v>
      </c>
      <c r="E238" s="101" t="s">
        <v>509</v>
      </c>
      <c r="F238" s="77" t="s">
        <v>17</v>
      </c>
      <c r="G238" s="213" t="s">
        <v>1400</v>
      </c>
      <c r="H238" s="23" t="s">
        <v>718</v>
      </c>
      <c r="I238" s="20" t="s">
        <v>275</v>
      </c>
      <c r="J238" s="111" t="s">
        <v>192</v>
      </c>
      <c r="K238" s="21"/>
      <c r="L238" s="21"/>
      <c r="M238" s="21"/>
      <c r="N238" s="821"/>
      <c r="O238" s="821"/>
      <c r="P238" s="21" t="s">
        <v>16</v>
      </c>
      <c r="Q238" s="20"/>
      <c r="R238" s="20"/>
      <c r="S238" s="21"/>
      <c r="T238" s="20"/>
      <c r="U238" s="66">
        <f t="shared" si="29"/>
        <v>1</v>
      </c>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t="s">
        <v>724</v>
      </c>
      <c r="AR238" s="20" t="s">
        <v>726</v>
      </c>
      <c r="AS238" s="20" t="s">
        <v>723</v>
      </c>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50"/>
      <c r="BS238" s="50"/>
      <c r="BT238" s="50"/>
      <c r="BU238" s="20"/>
      <c r="BV238" s="20"/>
      <c r="BW238" s="20"/>
      <c r="BX238" s="20"/>
      <c r="BY238" s="20"/>
      <c r="BZ238" s="21"/>
      <c r="CA238" s="22"/>
      <c r="CB238" s="21"/>
      <c r="CC238" s="22"/>
      <c r="CD238" s="21"/>
      <c r="CE238" s="22"/>
      <c r="CF238" s="21"/>
      <c r="CG238" s="21"/>
    </row>
    <row r="239" spans="1:85" s="173" customFormat="1" ht="63.75" customHeight="1">
      <c r="A239" s="171">
        <v>203</v>
      </c>
      <c r="B239" s="451"/>
      <c r="C239" s="186" t="s">
        <v>500</v>
      </c>
      <c r="D239" s="186" t="s">
        <v>500</v>
      </c>
      <c r="E239" s="186" t="s">
        <v>500</v>
      </c>
      <c r="F239" s="186" t="s">
        <v>500</v>
      </c>
      <c r="G239" s="186" t="s">
        <v>500</v>
      </c>
      <c r="H239" s="542" t="s">
        <v>1426</v>
      </c>
      <c r="I239" s="20"/>
      <c r="J239" s="111"/>
      <c r="K239" s="21"/>
      <c r="L239" s="21"/>
      <c r="M239" s="21"/>
      <c r="N239" s="821"/>
      <c r="O239" s="821"/>
      <c r="P239" s="21"/>
      <c r="Q239" s="20"/>
      <c r="R239" s="20"/>
      <c r="S239" s="541" t="s">
        <v>16</v>
      </c>
      <c r="T239" s="20"/>
      <c r="U239" s="66"/>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540" t="s">
        <v>726</v>
      </c>
      <c r="BA239" s="540" t="s">
        <v>724</v>
      </c>
      <c r="BB239" s="540" t="s">
        <v>723</v>
      </c>
      <c r="BC239" s="20"/>
      <c r="BD239" s="20"/>
      <c r="BE239" s="20"/>
      <c r="BF239" s="20"/>
      <c r="BG239" s="20"/>
      <c r="BH239" s="20"/>
      <c r="BI239" s="20"/>
      <c r="BJ239" s="20"/>
      <c r="BK239" s="20"/>
      <c r="BL239" s="20"/>
      <c r="BM239" s="20"/>
      <c r="BN239" s="20"/>
      <c r="BO239" s="20"/>
      <c r="BP239" s="20"/>
      <c r="BQ239" s="20"/>
      <c r="BR239" s="50"/>
      <c r="BS239" s="50"/>
      <c r="BT239" s="50"/>
      <c r="BU239" s="20"/>
      <c r="BV239" s="20"/>
      <c r="BW239" s="20"/>
      <c r="BX239" s="20"/>
      <c r="BY239" s="20"/>
      <c r="BZ239" s="21"/>
      <c r="CA239" s="22"/>
      <c r="CB239" s="21"/>
      <c r="CC239" s="22"/>
      <c r="CD239" s="21"/>
      <c r="CE239" s="22"/>
      <c r="CF239" s="21"/>
      <c r="CG239" s="21"/>
    </row>
    <row r="240" spans="1:85" s="2" customFormat="1" ht="31.5" hidden="1">
      <c r="A240" s="19"/>
      <c r="B240" s="451"/>
      <c r="C240" s="523" t="s">
        <v>500</v>
      </c>
      <c r="D240" s="77"/>
      <c r="E240" s="213" t="s">
        <v>509</v>
      </c>
      <c r="F240" s="77"/>
      <c r="G240" s="101"/>
      <c r="H240" s="23" t="s">
        <v>1418</v>
      </c>
      <c r="I240" s="20"/>
      <c r="J240" s="111"/>
      <c r="K240" s="21"/>
      <c r="L240" s="21"/>
      <c r="M240" s="21"/>
      <c r="N240" s="821"/>
      <c r="O240" s="821"/>
      <c r="P240" s="21"/>
      <c r="Q240" s="20"/>
      <c r="R240" s="20" t="s">
        <v>16</v>
      </c>
      <c r="S240" s="21"/>
      <c r="T240" s="20"/>
      <c r="U240" s="66"/>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t="s">
        <v>724</v>
      </c>
      <c r="AY240" s="20" t="s">
        <v>726</v>
      </c>
      <c r="AZ240" s="20"/>
      <c r="BA240" s="20"/>
      <c r="BB240" s="20"/>
      <c r="BC240" s="20"/>
      <c r="BD240" s="20"/>
      <c r="BE240" s="20"/>
      <c r="BF240" s="20"/>
      <c r="BG240" s="20"/>
      <c r="BH240" s="20"/>
      <c r="BI240" s="20"/>
      <c r="BJ240" s="20"/>
      <c r="BK240" s="20"/>
      <c r="BL240" s="20"/>
      <c r="BM240" s="20"/>
      <c r="BN240" s="20"/>
      <c r="BO240" s="20"/>
      <c r="BP240" s="20"/>
      <c r="BQ240" s="20"/>
      <c r="BR240" s="50"/>
      <c r="BS240" s="50"/>
      <c r="BT240" s="50"/>
      <c r="BU240" s="20"/>
      <c r="BV240" s="20"/>
      <c r="BW240" s="20"/>
      <c r="BX240" s="20"/>
      <c r="BY240" s="20"/>
      <c r="BZ240" s="21"/>
      <c r="CA240" s="22"/>
      <c r="CB240" s="21"/>
      <c r="CC240" s="22"/>
      <c r="CD240" s="21"/>
      <c r="CE240" s="22"/>
      <c r="CF240" s="21"/>
      <c r="CG240" s="21"/>
    </row>
    <row r="241" spans="1:85" s="2" customFormat="1" ht="409.5" hidden="1">
      <c r="A241" s="19">
        <v>203</v>
      </c>
      <c r="B241" s="451">
        <v>204</v>
      </c>
      <c r="C241" s="523" t="s">
        <v>500</v>
      </c>
      <c r="D241" s="77" t="s">
        <v>14</v>
      </c>
      <c r="E241" s="213" t="s">
        <v>509</v>
      </c>
      <c r="F241" s="77" t="s">
        <v>17</v>
      </c>
      <c r="G241" s="213" t="s">
        <v>518</v>
      </c>
      <c r="H241" s="23" t="s">
        <v>719</v>
      </c>
      <c r="I241" s="20" t="s">
        <v>275</v>
      </c>
      <c r="J241" s="111" t="s">
        <v>192</v>
      </c>
      <c r="K241" s="21"/>
      <c r="L241" s="21"/>
      <c r="M241" s="21"/>
      <c r="N241" s="821"/>
      <c r="O241" s="821" t="s">
        <v>16</v>
      </c>
      <c r="P241" s="20"/>
      <c r="Q241" s="20"/>
      <c r="R241" s="20"/>
      <c r="S241" s="21"/>
      <c r="T241" s="20"/>
      <c r="U241" s="66">
        <f t="shared" si="29"/>
        <v>1</v>
      </c>
      <c r="V241" s="20"/>
      <c r="W241" s="20"/>
      <c r="X241" s="20"/>
      <c r="Y241" s="20"/>
      <c r="Z241" s="20"/>
      <c r="AA241" s="20"/>
      <c r="AB241" s="20"/>
      <c r="AC241" s="20"/>
      <c r="AD241" s="20"/>
      <c r="AE241" s="20"/>
      <c r="AF241" s="20"/>
      <c r="AG241" s="20"/>
      <c r="AH241" s="20"/>
      <c r="AI241" s="20"/>
      <c r="AJ241" s="20"/>
      <c r="AK241" s="20"/>
      <c r="AL241" s="20"/>
      <c r="AM241" s="20" t="s">
        <v>723</v>
      </c>
      <c r="AN241" s="20" t="s">
        <v>724</v>
      </c>
      <c r="AO241" s="20" t="s">
        <v>724</v>
      </c>
      <c r="AP241" s="20" t="s">
        <v>726</v>
      </c>
      <c r="AQ241" s="20"/>
      <c r="AR241" s="20"/>
      <c r="AS241" s="20"/>
      <c r="AT241" s="20"/>
      <c r="AU241" s="20"/>
      <c r="AV241" s="20"/>
      <c r="AW241" s="20"/>
      <c r="AX241" s="20"/>
      <c r="AY241" s="20"/>
      <c r="AZ241" s="20"/>
      <c r="BA241" s="20"/>
      <c r="BB241" s="20"/>
      <c r="BC241" s="20"/>
      <c r="BD241" s="20"/>
      <c r="BE241" s="20">
        <v>2</v>
      </c>
      <c r="BF241" s="20">
        <v>2</v>
      </c>
      <c r="BG241" s="20">
        <v>2</v>
      </c>
      <c r="BH241" s="20">
        <v>2</v>
      </c>
      <c r="BI241" s="20">
        <v>2</v>
      </c>
      <c r="BJ241" s="20">
        <v>2</v>
      </c>
      <c r="BK241" s="20">
        <v>2</v>
      </c>
      <c r="BL241" s="20">
        <v>2</v>
      </c>
      <c r="BM241" s="20">
        <v>2</v>
      </c>
      <c r="BN241" s="20">
        <v>2</v>
      </c>
      <c r="BO241" s="20">
        <v>2</v>
      </c>
      <c r="BP241" s="20">
        <v>2</v>
      </c>
      <c r="BQ241" s="20">
        <v>2</v>
      </c>
      <c r="BR241" s="20">
        <v>2</v>
      </c>
      <c r="BS241" s="20">
        <v>1</v>
      </c>
      <c r="BT241" s="20">
        <v>1</v>
      </c>
      <c r="BU241" s="20">
        <v>2</v>
      </c>
      <c r="BV241" s="20"/>
      <c r="BW241" s="20"/>
      <c r="BX241" s="20"/>
      <c r="BY241" s="20">
        <v>2</v>
      </c>
      <c r="BZ241" s="21">
        <f>COUNTIF($BE241:$BY241,2)</f>
        <v>16</v>
      </c>
      <c r="CA241" s="22">
        <f>BZ241/COUNTA($BE241:$BY241)</f>
        <v>0.88888888888888884</v>
      </c>
      <c r="CB241" s="21">
        <f>COUNTIF($BE241:$BY241,1)</f>
        <v>2</v>
      </c>
      <c r="CC241" s="22">
        <f>CB241/COUNTA($BE241:$BY241)</f>
        <v>0.1111111111111111</v>
      </c>
      <c r="CD241" s="21">
        <f>COUNTIF($BE241:$BY241,0)</f>
        <v>0</v>
      </c>
      <c r="CE241" s="22">
        <f>CD241/COUNTA($BE241:$BY241)</f>
        <v>0</v>
      </c>
      <c r="CF241" s="21">
        <f>(((BZ241*2)+(CB241*1)+(CD241*0)))/COUNTA($BE241:$BY241)</f>
        <v>1.8888888888888888</v>
      </c>
      <c r="CG241" s="427" t="str">
        <f>IF(CF241&gt;=1.6,"Đạt mục tiêu",IF(CF241&gt;=1,"Cần cố gắng","Chưa đạt"))</f>
        <v>Đạt mục tiêu</v>
      </c>
    </row>
    <row r="242" spans="1:85" s="173" customFormat="1" ht="117" customHeight="1">
      <c r="A242" s="171">
        <v>205</v>
      </c>
      <c r="B242" s="451">
        <v>205</v>
      </c>
      <c r="C242" s="186" t="s">
        <v>501</v>
      </c>
      <c r="D242" s="77" t="s">
        <v>14</v>
      </c>
      <c r="E242" s="212" t="s">
        <v>511</v>
      </c>
      <c r="F242" s="77" t="s">
        <v>17</v>
      </c>
      <c r="G242" s="101" t="s">
        <v>519</v>
      </c>
      <c r="H242" s="542" t="s">
        <v>520</v>
      </c>
      <c r="I242" s="20" t="s">
        <v>275</v>
      </c>
      <c r="J242" s="111" t="s">
        <v>192</v>
      </c>
      <c r="K242" s="21"/>
      <c r="L242" s="21"/>
      <c r="M242" s="21"/>
      <c r="N242" s="821"/>
      <c r="O242" s="821"/>
      <c r="P242" s="20"/>
      <c r="Q242" s="20"/>
      <c r="R242" s="20"/>
      <c r="S242" s="541" t="s">
        <v>16</v>
      </c>
      <c r="T242" s="20"/>
      <c r="U242" s="66">
        <f t="shared" si="29"/>
        <v>1</v>
      </c>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540" t="s">
        <v>724</v>
      </c>
      <c r="BA242" s="540" t="s">
        <v>726</v>
      </c>
      <c r="BB242" s="540" t="s">
        <v>723</v>
      </c>
      <c r="BC242" s="20"/>
      <c r="BD242" s="20"/>
      <c r="BE242" s="20"/>
      <c r="BF242" s="20"/>
      <c r="BG242" s="20"/>
      <c r="BH242" s="20"/>
      <c r="BI242" s="20"/>
      <c r="BJ242" s="20"/>
      <c r="BK242" s="20"/>
      <c r="BL242" s="20"/>
      <c r="BM242" s="20"/>
      <c r="BN242" s="20"/>
      <c r="BO242" s="20"/>
      <c r="BP242" s="20"/>
      <c r="BQ242" s="20"/>
      <c r="BR242" s="50"/>
      <c r="BS242" s="50"/>
      <c r="BT242" s="50"/>
      <c r="BU242" s="20"/>
      <c r="BV242" s="20"/>
      <c r="BW242" s="20"/>
      <c r="BX242" s="20"/>
      <c r="BY242" s="20"/>
      <c r="BZ242" s="21"/>
      <c r="CA242" s="22"/>
      <c r="CB242" s="21"/>
      <c r="CC242" s="22"/>
      <c r="CD242" s="21"/>
      <c r="CE242" s="22"/>
      <c r="CF242" s="21"/>
      <c r="CG242" s="21"/>
    </row>
    <row r="243" spans="1:85" s="2" customFormat="1" ht="409.5" hidden="1">
      <c r="A243" s="19">
        <v>206</v>
      </c>
      <c r="B243" s="451">
        <v>206</v>
      </c>
      <c r="C243" s="78" t="s">
        <v>501</v>
      </c>
      <c r="D243" s="77" t="s">
        <v>14</v>
      </c>
      <c r="E243" s="101" t="s">
        <v>511</v>
      </c>
      <c r="F243" s="77" t="s">
        <v>17</v>
      </c>
      <c r="G243" s="213" t="s">
        <v>502</v>
      </c>
      <c r="H243" s="23" t="s">
        <v>521</v>
      </c>
      <c r="I243" s="20" t="s">
        <v>275</v>
      </c>
      <c r="J243" s="111" t="s">
        <v>192</v>
      </c>
      <c r="K243" s="21"/>
      <c r="L243" s="21"/>
      <c r="M243" s="21"/>
      <c r="N243" s="821"/>
      <c r="O243" s="821"/>
      <c r="P243" s="20"/>
      <c r="Q243" s="21" t="s">
        <v>16</v>
      </c>
      <c r="R243" s="20"/>
      <c r="S243" s="21"/>
      <c r="T243" s="20"/>
      <c r="U243" s="66">
        <f t="shared" si="29"/>
        <v>1</v>
      </c>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t="s">
        <v>723</v>
      </c>
      <c r="AV243" s="20" t="s">
        <v>724</v>
      </c>
      <c r="AW243" s="20" t="s">
        <v>726</v>
      </c>
      <c r="AX243" s="20"/>
      <c r="AY243" s="20"/>
      <c r="AZ243" s="20"/>
      <c r="BA243" s="20"/>
      <c r="BB243" s="20"/>
      <c r="BC243" s="20"/>
      <c r="BD243" s="20"/>
      <c r="BE243" s="20"/>
      <c r="BF243" s="20"/>
      <c r="BG243" s="20"/>
      <c r="BH243" s="20"/>
      <c r="BI243" s="20"/>
      <c r="BJ243" s="20"/>
      <c r="BK243" s="20"/>
      <c r="BL243" s="20"/>
      <c r="BM243" s="20"/>
      <c r="BN243" s="20"/>
      <c r="BO243" s="20"/>
      <c r="BP243" s="20"/>
      <c r="BQ243" s="20"/>
      <c r="BR243" s="50"/>
      <c r="BS243" s="50"/>
      <c r="BT243" s="50"/>
      <c r="BU243" s="20"/>
      <c r="BV243" s="20"/>
      <c r="BW243" s="20"/>
      <c r="BX243" s="20"/>
      <c r="BY243" s="20"/>
      <c r="BZ243" s="21"/>
      <c r="CA243" s="22"/>
      <c r="CB243" s="21"/>
      <c r="CC243" s="22"/>
      <c r="CD243" s="21"/>
      <c r="CE243" s="22"/>
      <c r="CF243" s="21"/>
      <c r="CG243" s="21"/>
    </row>
    <row r="244" spans="1:85" s="2" customFormat="1" ht="409.5" hidden="1">
      <c r="A244" s="19">
        <v>207</v>
      </c>
      <c r="B244" s="451">
        <v>207</v>
      </c>
      <c r="C244" s="78" t="s">
        <v>503</v>
      </c>
      <c r="D244" s="77" t="s">
        <v>14</v>
      </c>
      <c r="E244" s="101" t="s">
        <v>512</v>
      </c>
      <c r="F244" s="77" t="s">
        <v>17</v>
      </c>
      <c r="G244" s="101" t="s">
        <v>963</v>
      </c>
      <c r="H244" s="23" t="s">
        <v>964</v>
      </c>
      <c r="I244" s="20" t="s">
        <v>275</v>
      </c>
      <c r="J244" s="111" t="s">
        <v>192</v>
      </c>
      <c r="K244" s="21"/>
      <c r="L244" s="21"/>
      <c r="M244" s="21"/>
      <c r="N244" s="821"/>
      <c r="O244" s="821"/>
      <c r="P244" s="20"/>
      <c r="Q244" s="20"/>
      <c r="R244" s="20"/>
      <c r="S244" s="21"/>
      <c r="T244" s="20"/>
      <c r="U244" s="66">
        <f t="shared" si="29"/>
        <v>0</v>
      </c>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c r="AZ244" s="20"/>
      <c r="BA244" s="20"/>
      <c r="BB244" s="20"/>
      <c r="BC244" s="20"/>
      <c r="BD244" s="20"/>
      <c r="BE244" s="20"/>
      <c r="BF244" s="20"/>
      <c r="BG244" s="20"/>
      <c r="BH244" s="20"/>
      <c r="BI244" s="20"/>
      <c r="BJ244" s="20"/>
      <c r="BK244" s="20"/>
      <c r="BL244" s="20"/>
      <c r="BM244" s="20"/>
      <c r="BN244" s="20"/>
      <c r="BO244" s="20"/>
      <c r="BP244" s="20"/>
      <c r="BQ244" s="20"/>
      <c r="BR244" s="50"/>
      <c r="BS244" s="50"/>
      <c r="BT244" s="50"/>
      <c r="BU244" s="20"/>
      <c r="BV244" s="20"/>
      <c r="BW244" s="20"/>
      <c r="BX244" s="20"/>
      <c r="BY244" s="20"/>
      <c r="BZ244" s="21"/>
      <c r="CA244" s="22"/>
      <c r="CB244" s="21"/>
      <c r="CC244" s="22"/>
      <c r="CD244" s="21"/>
      <c r="CE244" s="22"/>
      <c r="CF244" s="21"/>
      <c r="CG244" s="21"/>
    </row>
    <row r="245" spans="1:85" s="2" customFormat="1" ht="409.5" hidden="1">
      <c r="A245" s="19">
        <v>208</v>
      </c>
      <c r="B245" s="451">
        <v>208</v>
      </c>
      <c r="C245" s="523" t="s">
        <v>503</v>
      </c>
      <c r="D245" s="77" t="s">
        <v>14</v>
      </c>
      <c r="E245" s="213" t="s">
        <v>512</v>
      </c>
      <c r="F245" s="77" t="s">
        <v>17</v>
      </c>
      <c r="G245" s="213" t="s">
        <v>535</v>
      </c>
      <c r="H245" s="23" t="s">
        <v>1002</v>
      </c>
      <c r="I245" s="20" t="s">
        <v>275</v>
      </c>
      <c r="J245" s="111" t="s">
        <v>192</v>
      </c>
      <c r="K245" s="20"/>
      <c r="L245" s="20"/>
      <c r="M245" s="20"/>
      <c r="N245" s="821"/>
      <c r="O245" s="821" t="s">
        <v>16</v>
      </c>
      <c r="P245" s="20"/>
      <c r="Q245" s="21"/>
      <c r="R245" s="21"/>
      <c r="S245" s="20"/>
      <c r="T245" s="20"/>
      <c r="U245" s="66">
        <f t="shared" si="29"/>
        <v>1</v>
      </c>
      <c r="V245" s="20"/>
      <c r="W245" s="20"/>
      <c r="X245" s="20"/>
      <c r="Y245" s="20"/>
      <c r="Z245" s="20"/>
      <c r="AA245" s="20"/>
      <c r="AB245" s="20"/>
      <c r="AC245" s="20"/>
      <c r="AD245" s="20"/>
      <c r="AE245" s="20"/>
      <c r="AF245" s="20"/>
      <c r="AG245" s="20"/>
      <c r="AH245" s="20"/>
      <c r="AI245" s="20"/>
      <c r="AJ245" s="20"/>
      <c r="AK245" s="20"/>
      <c r="AL245" s="20"/>
      <c r="AM245" s="20" t="s">
        <v>726</v>
      </c>
      <c r="AN245" s="20" t="s">
        <v>723</v>
      </c>
      <c r="AO245" s="20" t="s">
        <v>726</v>
      </c>
      <c r="AP245" s="20" t="s">
        <v>724</v>
      </c>
      <c r="AQ245" s="20"/>
      <c r="AR245" s="20"/>
      <c r="AS245" s="20"/>
      <c r="AT245" s="20"/>
      <c r="AU245" s="20"/>
      <c r="AV245" s="20"/>
      <c r="AW245" s="20"/>
      <c r="AX245" s="20"/>
      <c r="AY245" s="20"/>
      <c r="AZ245" s="20"/>
      <c r="BA245" s="20"/>
      <c r="BB245" s="20"/>
      <c r="BC245" s="20"/>
      <c r="BD245" s="20"/>
      <c r="BE245" s="20">
        <v>2</v>
      </c>
      <c r="BF245" s="20">
        <v>2</v>
      </c>
      <c r="BG245" s="20">
        <v>2</v>
      </c>
      <c r="BH245" s="20">
        <v>2</v>
      </c>
      <c r="BI245" s="20">
        <v>2</v>
      </c>
      <c r="BJ245" s="20">
        <v>2</v>
      </c>
      <c r="BK245" s="20">
        <v>2</v>
      </c>
      <c r="BL245" s="20">
        <v>2</v>
      </c>
      <c r="BM245" s="20">
        <v>2</v>
      </c>
      <c r="BN245" s="20">
        <v>2</v>
      </c>
      <c r="BO245" s="20">
        <v>2</v>
      </c>
      <c r="BP245" s="20">
        <v>2</v>
      </c>
      <c r="BQ245" s="20">
        <v>2</v>
      </c>
      <c r="BR245" s="20">
        <v>1</v>
      </c>
      <c r="BS245" s="20">
        <v>1</v>
      </c>
      <c r="BT245" s="20">
        <v>1</v>
      </c>
      <c r="BU245" s="20">
        <v>2</v>
      </c>
      <c r="BV245" s="20"/>
      <c r="BW245" s="20"/>
      <c r="BX245" s="20"/>
      <c r="BY245" s="20">
        <v>2</v>
      </c>
      <c r="BZ245" s="21">
        <f>COUNTIF($BE245:$BY245,2)</f>
        <v>15</v>
      </c>
      <c r="CA245" s="22">
        <f>BZ245/COUNTA($BE245:$BY245)</f>
        <v>0.83333333333333337</v>
      </c>
      <c r="CB245" s="21">
        <f>COUNTIF($BE245:$BY245,1)</f>
        <v>3</v>
      </c>
      <c r="CC245" s="22">
        <f>CB245/COUNTA($BE245:$BY245)</f>
        <v>0.16666666666666666</v>
      </c>
      <c r="CD245" s="21">
        <f>COUNTIF($BE245:$BY245,0)</f>
        <v>0</v>
      </c>
      <c r="CE245" s="22">
        <f>CD245/COUNTA($BE245:$BY245)</f>
        <v>0</v>
      </c>
      <c r="CF245" s="21">
        <f>(((BZ245*2)+(CB245*1)+(CD245*0)))/COUNTA($BE245:$BY245)</f>
        <v>1.8333333333333333</v>
      </c>
      <c r="CG245" s="427" t="str">
        <f>IF(CF245&gt;=1.6,"Đạt mục tiêu",IF(CF245&gt;=1,"Cần cố gắng","Chưa đạt"))</f>
        <v>Đạt mục tiêu</v>
      </c>
    </row>
    <row r="246" spans="1:85" s="2" customFormat="1" ht="409.5" hidden="1">
      <c r="A246" s="19">
        <v>209</v>
      </c>
      <c r="B246" s="451">
        <v>209</v>
      </c>
      <c r="C246" s="78" t="s">
        <v>503</v>
      </c>
      <c r="D246" s="77" t="s">
        <v>14</v>
      </c>
      <c r="E246" s="101" t="s">
        <v>513</v>
      </c>
      <c r="F246" s="77" t="s">
        <v>17</v>
      </c>
      <c r="G246" s="101" t="s">
        <v>504</v>
      </c>
      <c r="H246" s="23" t="s">
        <v>522</v>
      </c>
      <c r="I246" s="20" t="s">
        <v>275</v>
      </c>
      <c r="J246" s="111" t="s">
        <v>192</v>
      </c>
      <c r="K246" s="20"/>
      <c r="L246" s="20"/>
      <c r="M246" s="20"/>
      <c r="N246" s="821"/>
      <c r="O246" s="821"/>
      <c r="P246" s="20"/>
      <c r="Q246" s="21"/>
      <c r="R246" s="21"/>
      <c r="S246" s="20"/>
      <c r="T246" s="21" t="s">
        <v>16</v>
      </c>
      <c r="U246" s="66">
        <f t="shared" si="29"/>
        <v>1</v>
      </c>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c r="BB246" s="20"/>
      <c r="BC246" s="20"/>
      <c r="BD246" s="20"/>
      <c r="BE246" s="20"/>
      <c r="BF246" s="20"/>
      <c r="BG246" s="20"/>
      <c r="BH246" s="20"/>
      <c r="BI246" s="20"/>
      <c r="BJ246" s="20"/>
      <c r="BK246" s="20"/>
      <c r="BL246" s="20"/>
      <c r="BM246" s="20"/>
      <c r="BN246" s="20"/>
      <c r="BO246" s="20"/>
      <c r="BP246" s="20"/>
      <c r="BQ246" s="20"/>
      <c r="BR246" s="50"/>
      <c r="BS246" s="50"/>
      <c r="BT246" s="50"/>
      <c r="BU246" s="20"/>
      <c r="BV246" s="20"/>
      <c r="BW246" s="20"/>
      <c r="BX246" s="20"/>
      <c r="BY246" s="20"/>
      <c r="BZ246" s="21"/>
      <c r="CA246" s="22"/>
      <c r="CB246" s="21"/>
      <c r="CC246" s="22"/>
      <c r="CD246" s="21"/>
      <c r="CE246" s="22"/>
      <c r="CF246" s="21"/>
      <c r="CG246" s="21"/>
    </row>
    <row r="247" spans="1:85" s="2" customFormat="1" ht="409.5" hidden="1">
      <c r="A247" s="19"/>
      <c r="B247" s="451"/>
      <c r="C247" s="78" t="s">
        <v>505</v>
      </c>
      <c r="D247" s="77"/>
      <c r="E247" s="101"/>
      <c r="F247" s="77"/>
      <c r="G247" s="213" t="s">
        <v>505</v>
      </c>
      <c r="H247" s="23" t="s">
        <v>1010</v>
      </c>
      <c r="I247" s="20"/>
      <c r="J247" s="111"/>
      <c r="K247" s="20"/>
      <c r="L247" s="20"/>
      <c r="M247" s="20"/>
      <c r="N247" s="821"/>
      <c r="O247" s="821"/>
      <c r="P247" s="20"/>
      <c r="Q247" s="21" t="s">
        <v>16</v>
      </c>
      <c r="R247" s="21"/>
      <c r="S247" s="20"/>
      <c r="T247" s="20"/>
      <c r="U247" s="66"/>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t="s">
        <v>724</v>
      </c>
      <c r="AU247" s="20" t="s">
        <v>726</v>
      </c>
      <c r="AV247" s="20" t="s">
        <v>723</v>
      </c>
      <c r="AW247" s="20" t="s">
        <v>727</v>
      </c>
      <c r="AX247" s="20"/>
      <c r="AY247" s="20"/>
      <c r="AZ247" s="20"/>
      <c r="BA247" s="20"/>
      <c r="BB247" s="20"/>
      <c r="BC247" s="20"/>
      <c r="BD247" s="20"/>
      <c r="BE247" s="20"/>
      <c r="BF247" s="20"/>
      <c r="BG247" s="20"/>
      <c r="BH247" s="20"/>
      <c r="BI247" s="20"/>
      <c r="BJ247" s="20"/>
      <c r="BK247" s="20"/>
      <c r="BL247" s="20"/>
      <c r="BM247" s="20"/>
      <c r="BN247" s="20"/>
      <c r="BO247" s="20"/>
      <c r="BP247" s="20"/>
      <c r="BQ247" s="20"/>
      <c r="BR247" s="50"/>
      <c r="BS247" s="50"/>
      <c r="BT247" s="50"/>
      <c r="BU247" s="20"/>
      <c r="BV247" s="20"/>
      <c r="BW247" s="20"/>
      <c r="BX247" s="20"/>
      <c r="BY247" s="20"/>
      <c r="BZ247" s="21"/>
      <c r="CA247" s="22"/>
      <c r="CB247" s="21"/>
      <c r="CC247" s="22"/>
      <c r="CD247" s="21"/>
      <c r="CE247" s="22"/>
      <c r="CF247" s="21"/>
      <c r="CG247" s="21"/>
    </row>
    <row r="248" spans="1:85" s="2" customFormat="1" ht="409.5" hidden="1">
      <c r="A248" s="19">
        <v>210</v>
      </c>
      <c r="B248" s="451">
        <v>210</v>
      </c>
      <c r="C248" s="523" t="s">
        <v>505</v>
      </c>
      <c r="D248" s="77" t="s">
        <v>14</v>
      </c>
      <c r="E248" s="213" t="s">
        <v>525</v>
      </c>
      <c r="F248" s="77" t="s">
        <v>17</v>
      </c>
      <c r="G248" s="213" t="s">
        <v>526</v>
      </c>
      <c r="H248" s="23" t="s">
        <v>527</v>
      </c>
      <c r="I248" s="20" t="s">
        <v>275</v>
      </c>
      <c r="J248" s="111" t="s">
        <v>192</v>
      </c>
      <c r="K248" s="20"/>
      <c r="L248" s="20"/>
      <c r="M248" s="20"/>
      <c r="N248" s="821"/>
      <c r="O248" s="821" t="s">
        <v>16</v>
      </c>
      <c r="P248" s="20"/>
      <c r="Q248" s="21"/>
      <c r="R248" s="21"/>
      <c r="S248" s="20"/>
      <c r="T248" s="20"/>
      <c r="U248" s="66">
        <f t="shared" si="29"/>
        <v>1</v>
      </c>
      <c r="V248" s="20"/>
      <c r="W248" s="20"/>
      <c r="X248" s="20"/>
      <c r="Y248" s="20"/>
      <c r="Z248" s="20"/>
      <c r="AA248" s="20"/>
      <c r="AB248" s="20"/>
      <c r="AC248" s="20"/>
      <c r="AD248" s="20"/>
      <c r="AE248" s="20"/>
      <c r="AF248" s="20"/>
      <c r="AG248" s="20"/>
      <c r="AH248" s="20"/>
      <c r="AI248" s="20"/>
      <c r="AJ248" s="20"/>
      <c r="AK248" s="20"/>
      <c r="AL248" s="20"/>
      <c r="AM248" s="20" t="s">
        <v>724</v>
      </c>
      <c r="AN248" s="20" t="s">
        <v>726</v>
      </c>
      <c r="AO248" s="20" t="s">
        <v>723</v>
      </c>
      <c r="AP248" s="20" t="s">
        <v>724</v>
      </c>
      <c r="AQ248" s="20"/>
      <c r="AR248" s="20"/>
      <c r="AS248" s="20"/>
      <c r="AT248" s="20"/>
      <c r="AU248" s="20"/>
      <c r="AV248" s="20"/>
      <c r="AW248" s="20"/>
      <c r="AX248" s="20"/>
      <c r="AY248" s="20"/>
      <c r="AZ248" s="20"/>
      <c r="BA248" s="20"/>
      <c r="BB248" s="20"/>
      <c r="BC248" s="20"/>
      <c r="BD248" s="20"/>
      <c r="BE248" s="20">
        <v>2</v>
      </c>
      <c r="BF248" s="20">
        <v>2</v>
      </c>
      <c r="BG248" s="20">
        <v>2</v>
      </c>
      <c r="BH248" s="20">
        <v>2</v>
      </c>
      <c r="BI248" s="20">
        <v>2</v>
      </c>
      <c r="BJ248" s="20">
        <v>2</v>
      </c>
      <c r="BK248" s="20">
        <v>2</v>
      </c>
      <c r="BL248" s="20">
        <v>2</v>
      </c>
      <c r="BM248" s="20">
        <v>2</v>
      </c>
      <c r="BN248" s="20">
        <v>2</v>
      </c>
      <c r="BO248" s="20">
        <v>1</v>
      </c>
      <c r="BP248" s="20">
        <v>2</v>
      </c>
      <c r="BQ248" s="20">
        <v>2</v>
      </c>
      <c r="BR248" s="20">
        <v>1</v>
      </c>
      <c r="BS248" s="20">
        <v>1</v>
      </c>
      <c r="BT248" s="20">
        <v>1</v>
      </c>
      <c r="BU248" s="20">
        <v>2</v>
      </c>
      <c r="BV248" s="20"/>
      <c r="BW248" s="20"/>
      <c r="BX248" s="20"/>
      <c r="BY248" s="20">
        <v>2</v>
      </c>
      <c r="BZ248" s="21">
        <f>COUNTIF($BE248:$BY248,2)</f>
        <v>14</v>
      </c>
      <c r="CA248" s="22">
        <f>BZ248/COUNTA($BE248:$BY248)</f>
        <v>0.77777777777777779</v>
      </c>
      <c r="CB248" s="21">
        <f>COUNTIF($BE248:$BY248,1)</f>
        <v>4</v>
      </c>
      <c r="CC248" s="22">
        <f>CB248/COUNTA($BE248:$BY248)</f>
        <v>0.22222222222222221</v>
      </c>
      <c r="CD248" s="21">
        <f>COUNTIF($BE248:$BY248,0)</f>
        <v>0</v>
      </c>
      <c r="CE248" s="22">
        <f>CD248/COUNTA($BE248:$BY248)</f>
        <v>0</v>
      </c>
      <c r="CF248" s="21">
        <f>(((BZ248*2)+(CB248*1)+(CD248*0)))/COUNTA($BE248:$BY248)</f>
        <v>1.7777777777777777</v>
      </c>
      <c r="CG248" s="427" t="str">
        <f>IF(CF248&gt;=1.6,"Đạt mục tiêu",IF(CF248&gt;=1,"Cần cố gắng","Chưa đạt"))</f>
        <v>Đạt mục tiêu</v>
      </c>
    </row>
    <row r="249" spans="1:85" s="776" customFormat="1" ht="409.5" hidden="1">
      <c r="A249" s="802">
        <v>211</v>
      </c>
      <c r="B249" s="451">
        <v>211</v>
      </c>
      <c r="C249" s="402" t="s">
        <v>523</v>
      </c>
      <c r="D249" s="77" t="s">
        <v>14</v>
      </c>
      <c r="E249" s="67" t="s">
        <v>524</v>
      </c>
      <c r="F249" s="102" t="s">
        <v>17</v>
      </c>
      <c r="G249" s="190" t="s">
        <v>529</v>
      </c>
      <c r="H249" s="190" t="s">
        <v>528</v>
      </c>
      <c r="I249" s="79" t="s">
        <v>275</v>
      </c>
      <c r="J249" s="111" t="s">
        <v>192</v>
      </c>
      <c r="K249" s="802" t="s">
        <v>16</v>
      </c>
      <c r="L249" s="79"/>
      <c r="M249" s="79"/>
      <c r="N249" s="821"/>
      <c r="O249" s="821"/>
      <c r="P249" s="79"/>
      <c r="Q249" s="821"/>
      <c r="R249" s="821"/>
      <c r="S249" s="79"/>
      <c r="T249" s="79"/>
      <c r="U249" s="66">
        <f t="shared" si="29"/>
        <v>1</v>
      </c>
      <c r="V249" s="823" t="s">
        <v>727</v>
      </c>
      <c r="W249" s="823" t="s">
        <v>724</v>
      </c>
      <c r="X249" s="823" t="s">
        <v>726</v>
      </c>
      <c r="Y249" s="823" t="s">
        <v>723</v>
      </c>
      <c r="Z249" s="79"/>
      <c r="AA249" s="79"/>
      <c r="AB249" s="79"/>
      <c r="AC249" s="79"/>
      <c r="AD249" s="79"/>
      <c r="AE249" s="79"/>
      <c r="AF249" s="79"/>
      <c r="AG249" s="79"/>
      <c r="AH249" s="79"/>
      <c r="AI249" s="79"/>
      <c r="AJ249" s="79"/>
      <c r="AK249" s="79"/>
      <c r="AL249" s="79"/>
      <c r="AM249" s="79"/>
      <c r="AN249" s="79"/>
      <c r="AO249" s="79"/>
      <c r="AP249" s="79"/>
      <c r="AQ249" s="79"/>
      <c r="AR249" s="79"/>
      <c r="AS249" s="79"/>
      <c r="AT249" s="79"/>
      <c r="AU249" s="79"/>
      <c r="AV249" s="79"/>
      <c r="AW249" s="79"/>
      <c r="AX249" s="79"/>
      <c r="AY249" s="79"/>
      <c r="AZ249" s="79"/>
      <c r="BA249" s="79"/>
      <c r="BB249" s="79"/>
      <c r="BC249" s="79"/>
      <c r="BD249" s="79"/>
      <c r="BE249" s="799" t="s">
        <v>281</v>
      </c>
      <c r="BF249" s="799" t="s">
        <v>281</v>
      </c>
      <c r="BG249" s="799" t="s">
        <v>1160</v>
      </c>
      <c r="BH249" s="799" t="s">
        <v>281</v>
      </c>
      <c r="BI249" s="799" t="s">
        <v>1160</v>
      </c>
      <c r="BJ249" s="799" t="s">
        <v>281</v>
      </c>
      <c r="BK249" s="799" t="s">
        <v>281</v>
      </c>
      <c r="BL249" s="799" t="s">
        <v>281</v>
      </c>
      <c r="BM249" s="799" t="s">
        <v>281</v>
      </c>
      <c r="BN249" s="799" t="s">
        <v>281</v>
      </c>
      <c r="BO249" s="799" t="s">
        <v>281</v>
      </c>
      <c r="BP249" s="799" t="s">
        <v>281</v>
      </c>
      <c r="BQ249" s="799" t="s">
        <v>281</v>
      </c>
      <c r="BR249" s="799" t="s">
        <v>281</v>
      </c>
      <c r="BS249" s="799" t="s">
        <v>281</v>
      </c>
      <c r="BT249" s="799" t="s">
        <v>281</v>
      </c>
      <c r="BU249" s="799" t="s">
        <v>281</v>
      </c>
      <c r="BV249" s="799"/>
      <c r="BW249" s="799"/>
      <c r="BX249" s="799"/>
      <c r="BY249" s="799" t="s">
        <v>281</v>
      </c>
      <c r="BZ249" s="783">
        <f>COUNTIF($BE249:$BY249,2)</f>
        <v>16</v>
      </c>
      <c r="CA249" s="510">
        <f>BZ249/COUNTA($BE249:$BY249)</f>
        <v>0.88888888888888884</v>
      </c>
      <c r="CB249" s="783">
        <f>COUNTIF($BE249:$BY249,1)</f>
        <v>2</v>
      </c>
      <c r="CC249" s="510">
        <f>CB249/COUNTA($BE249:$BY249)</f>
        <v>0.1111111111111111</v>
      </c>
      <c r="CD249" s="783">
        <f>COUNTIF($BE249:$BY249,0)</f>
        <v>0</v>
      </c>
      <c r="CE249" s="511">
        <f>CD249/COUNTA($BE249:$BY249)</f>
        <v>0</v>
      </c>
      <c r="CF249" s="783">
        <f>(((BZ249*2)+(CB249*1)+(CD249*0)))/COUNTA($BE249:$BY249)</f>
        <v>1.8888888888888888</v>
      </c>
      <c r="CG249" s="784" t="str">
        <f>IF(CF249&gt;=1.6,"Đạt mục tiêu",IF(CF249&gt;=1,"Cần cố gắng","Chưa đạt"))</f>
        <v>Đạt mục tiêu</v>
      </c>
    </row>
    <row r="250" spans="1:85" s="817" customFormat="1" ht="409.5" hidden="1">
      <c r="A250" s="19">
        <v>212</v>
      </c>
      <c r="B250" s="451">
        <v>212</v>
      </c>
      <c r="C250" s="67" t="s">
        <v>523</v>
      </c>
      <c r="D250" s="77" t="s">
        <v>14</v>
      </c>
      <c r="E250" s="67" t="s">
        <v>524</v>
      </c>
      <c r="F250" s="102" t="s">
        <v>17</v>
      </c>
      <c r="G250" s="96" t="s">
        <v>530</v>
      </c>
      <c r="H250" s="96" t="s">
        <v>531</v>
      </c>
      <c r="I250" s="79" t="s">
        <v>275</v>
      </c>
      <c r="J250" s="111" t="s">
        <v>192</v>
      </c>
      <c r="K250" s="79"/>
      <c r="L250" s="821" t="s">
        <v>16</v>
      </c>
      <c r="M250" s="79"/>
      <c r="N250" s="821"/>
      <c r="O250" s="821"/>
      <c r="P250" s="79"/>
      <c r="Q250" s="821"/>
      <c r="R250" s="821"/>
      <c r="S250" s="79"/>
      <c r="T250" s="79"/>
      <c r="U250" s="66">
        <f t="shared" si="29"/>
        <v>1</v>
      </c>
      <c r="V250" s="79"/>
      <c r="W250" s="79"/>
      <c r="X250" s="79"/>
      <c r="Y250" s="79"/>
      <c r="Z250" s="79" t="s">
        <v>724</v>
      </c>
      <c r="AA250" s="79"/>
      <c r="AB250" s="79" t="s">
        <v>724</v>
      </c>
      <c r="AC250" s="79" t="s">
        <v>726</v>
      </c>
      <c r="AD250" s="79"/>
      <c r="AE250" s="79"/>
      <c r="AF250" s="79"/>
      <c r="AG250" s="79"/>
      <c r="AH250" s="79"/>
      <c r="AI250" s="79"/>
      <c r="AJ250" s="79"/>
      <c r="AK250" s="79"/>
      <c r="AL250" s="79"/>
      <c r="AM250" s="79"/>
      <c r="AN250" s="79"/>
      <c r="AO250" s="79"/>
      <c r="AP250" s="79"/>
      <c r="AQ250" s="79"/>
      <c r="AR250" s="79"/>
      <c r="AS250" s="79"/>
      <c r="AT250" s="79"/>
      <c r="AU250" s="79"/>
      <c r="AV250" s="79"/>
      <c r="AW250" s="79"/>
      <c r="AX250" s="79"/>
      <c r="AY250" s="79"/>
      <c r="AZ250" s="79"/>
      <c r="BA250" s="79"/>
      <c r="BB250" s="79"/>
      <c r="BC250" s="79"/>
      <c r="BD250" s="79"/>
      <c r="BE250" s="79">
        <v>1</v>
      </c>
      <c r="BF250" s="79">
        <v>2</v>
      </c>
      <c r="BG250" s="79">
        <v>2</v>
      </c>
      <c r="BH250" s="79">
        <v>2</v>
      </c>
      <c r="BI250" s="79">
        <v>1</v>
      </c>
      <c r="BJ250" s="79">
        <v>2</v>
      </c>
      <c r="BK250" s="79">
        <v>2</v>
      </c>
      <c r="BL250" s="79">
        <v>2</v>
      </c>
      <c r="BM250" s="79">
        <v>2</v>
      </c>
      <c r="BN250" s="79">
        <v>1</v>
      </c>
      <c r="BO250" s="79">
        <v>1</v>
      </c>
      <c r="BP250" s="79">
        <v>2</v>
      </c>
      <c r="BQ250" s="79">
        <v>2</v>
      </c>
      <c r="BR250" s="79">
        <v>2</v>
      </c>
      <c r="BS250" s="79">
        <v>2</v>
      </c>
      <c r="BT250" s="79">
        <v>2</v>
      </c>
      <c r="BU250" s="79">
        <v>2</v>
      </c>
      <c r="BV250" s="79"/>
      <c r="BW250" s="79"/>
      <c r="BX250" s="79"/>
      <c r="BY250" s="79">
        <v>2</v>
      </c>
      <c r="BZ250" s="21">
        <f>COUNTIF($BE250:$BY250,2)</f>
        <v>14</v>
      </c>
      <c r="CA250" s="524">
        <f>BZ250/COUNTA($BE250:$BY250)</f>
        <v>0.77777777777777779</v>
      </c>
      <c r="CB250" s="21">
        <f>COUNTIF($BE250:$BY250,1)</f>
        <v>4</v>
      </c>
      <c r="CC250" s="524">
        <f>CB250/COUNTA($BE250:$BY250)</f>
        <v>0.22222222222222221</v>
      </c>
      <c r="CD250" s="21">
        <f>COUNTIF($BE250:$BY250,0)</f>
        <v>0</v>
      </c>
      <c r="CE250" s="81">
        <f>CD250/COUNTA($BE250:$BY250)</f>
        <v>0</v>
      </c>
      <c r="CF250" s="21">
        <f>(((BZ250*2)+(CB250*1)+(CD250*0)))/COUNTA($BE250:$BY250)</f>
        <v>1.7777777777777777</v>
      </c>
      <c r="CG250" s="427" t="str">
        <f>IF(CF250&gt;=1.6,"Đạt mục tiêu",IF(CF250&gt;=1,"Cần cố gắng","Chưa đạt"))</f>
        <v>Đạt mục tiêu</v>
      </c>
    </row>
    <row r="251" spans="1:85" s="3" customFormat="1" ht="409.5" hidden="1">
      <c r="A251" s="19">
        <v>213</v>
      </c>
      <c r="B251" s="451">
        <v>213</v>
      </c>
      <c r="C251" s="390" t="s">
        <v>523</v>
      </c>
      <c r="D251" s="77" t="s">
        <v>14</v>
      </c>
      <c r="E251" s="390" t="s">
        <v>524</v>
      </c>
      <c r="F251" s="102" t="s">
        <v>17</v>
      </c>
      <c r="G251" s="37" t="s">
        <v>532</v>
      </c>
      <c r="H251" s="37" t="s">
        <v>1187</v>
      </c>
      <c r="I251" s="805" t="s">
        <v>275</v>
      </c>
      <c r="J251" s="8" t="s">
        <v>192</v>
      </c>
      <c r="K251" s="805"/>
      <c r="L251" s="805"/>
      <c r="M251" s="774" t="s">
        <v>16</v>
      </c>
      <c r="N251" s="774"/>
      <c r="O251" s="774"/>
      <c r="P251" s="805"/>
      <c r="Q251" s="774"/>
      <c r="R251" s="774"/>
      <c r="S251" s="805"/>
      <c r="T251" s="805"/>
      <c r="U251" s="493">
        <f t="shared" si="29"/>
        <v>1</v>
      </c>
      <c r="V251" s="805"/>
      <c r="W251" s="805"/>
      <c r="X251" s="805"/>
      <c r="Y251" s="805"/>
      <c r="Z251" s="805"/>
      <c r="AA251" s="805"/>
      <c r="AB251" s="805"/>
      <c r="AC251" s="805"/>
      <c r="AD251" s="805" t="s">
        <v>723</v>
      </c>
      <c r="AE251" s="805" t="s">
        <v>726</v>
      </c>
      <c r="AF251" s="805" t="s">
        <v>726</v>
      </c>
      <c r="AG251" s="805" t="s">
        <v>726</v>
      </c>
      <c r="AH251" s="805"/>
      <c r="AI251" s="805"/>
      <c r="AJ251" s="805"/>
      <c r="AK251" s="805"/>
      <c r="AL251" s="805"/>
      <c r="AM251" s="805"/>
      <c r="AN251" s="805"/>
      <c r="AO251" s="805"/>
      <c r="AP251" s="805"/>
      <c r="AQ251" s="805"/>
      <c r="AR251" s="805"/>
      <c r="AS251" s="805"/>
      <c r="AT251" s="805"/>
      <c r="AU251" s="805"/>
      <c r="AV251" s="805"/>
      <c r="AW251" s="805"/>
      <c r="AX251" s="805"/>
      <c r="AY251" s="805"/>
      <c r="AZ251" s="805"/>
      <c r="BA251" s="805"/>
      <c r="BB251" s="805"/>
      <c r="BC251" s="805"/>
      <c r="BD251" s="805"/>
      <c r="BE251" s="805">
        <v>1</v>
      </c>
      <c r="BF251" s="805">
        <v>2</v>
      </c>
      <c r="BG251" s="805">
        <v>1</v>
      </c>
      <c r="BH251" s="805">
        <v>2</v>
      </c>
      <c r="BI251" s="805">
        <v>2</v>
      </c>
      <c r="BJ251" s="805">
        <v>2</v>
      </c>
      <c r="BK251" s="805">
        <v>2</v>
      </c>
      <c r="BL251" s="805">
        <v>2</v>
      </c>
      <c r="BM251" s="805">
        <v>2</v>
      </c>
      <c r="BN251" s="805">
        <v>2</v>
      </c>
      <c r="BO251" s="805">
        <v>2</v>
      </c>
      <c r="BP251" s="805">
        <v>2</v>
      </c>
      <c r="BQ251" s="805">
        <v>2</v>
      </c>
      <c r="BR251" s="805">
        <v>2</v>
      </c>
      <c r="BS251" s="805">
        <v>2</v>
      </c>
      <c r="BT251" s="805">
        <v>1</v>
      </c>
      <c r="BU251" s="805">
        <v>2</v>
      </c>
      <c r="BV251" s="805"/>
      <c r="BW251" s="805"/>
      <c r="BX251" s="805"/>
      <c r="BY251" s="805">
        <v>2</v>
      </c>
      <c r="BZ251" s="533">
        <f>COUNTIF($BE251:$BY251,2)</f>
        <v>15</v>
      </c>
      <c r="CA251" s="534">
        <f>BZ251/COUNTA($BE251:$BY251)</f>
        <v>0.83333333333333337</v>
      </c>
      <c r="CB251" s="533">
        <f>COUNTIF($BE251:$BY251,1)</f>
        <v>3</v>
      </c>
      <c r="CC251" s="534">
        <f>CB251/COUNTA($BE251:$BY251)</f>
        <v>0.16666666666666666</v>
      </c>
      <c r="CD251" s="533">
        <f>COUNTIF($BE251:$BY251,0)</f>
        <v>0</v>
      </c>
      <c r="CE251" s="535">
        <f>CD251/COUNTA($BE251:$BY251)</f>
        <v>0</v>
      </c>
      <c r="CF251" s="533">
        <f>(((BZ251*2)+(CB251*1)+(CD251*0)))/COUNTA($BE251:$BY251)</f>
        <v>1.8333333333333333</v>
      </c>
      <c r="CG251" s="781" t="str">
        <f t="shared" ref="CG251" si="46">IF(CF251&gt;=1.6,"Đạt mục tiêu",IF(CF251&gt;=1,"Cần cố gắng","Chưa đạt"))</f>
        <v>Đạt mục tiêu</v>
      </c>
    </row>
    <row r="252" spans="1:85" s="776" customFormat="1" ht="409.5" hidden="1">
      <c r="A252" s="783">
        <v>214</v>
      </c>
      <c r="B252" s="451">
        <v>214</v>
      </c>
      <c r="C252" s="390" t="s">
        <v>523</v>
      </c>
      <c r="D252" s="77" t="s">
        <v>14</v>
      </c>
      <c r="E252" s="390" t="s">
        <v>524</v>
      </c>
      <c r="F252" s="102" t="s">
        <v>17</v>
      </c>
      <c r="G252" s="96" t="s">
        <v>533</v>
      </c>
      <c r="H252" s="518" t="s">
        <v>534</v>
      </c>
      <c r="I252" s="79" t="s">
        <v>275</v>
      </c>
      <c r="J252" s="111" t="s">
        <v>192</v>
      </c>
      <c r="K252" s="79"/>
      <c r="L252" s="79"/>
      <c r="M252" s="79"/>
      <c r="N252" s="783" t="s">
        <v>16</v>
      </c>
      <c r="O252" s="821"/>
      <c r="P252" s="79"/>
      <c r="Q252" s="821"/>
      <c r="R252" s="821"/>
      <c r="S252" s="79"/>
      <c r="T252" s="79"/>
      <c r="U252" s="66">
        <f t="shared" si="29"/>
        <v>1</v>
      </c>
      <c r="V252" s="79"/>
      <c r="W252" s="79"/>
      <c r="X252" s="79"/>
      <c r="Y252" s="79"/>
      <c r="Z252" s="79"/>
      <c r="AA252" s="79"/>
      <c r="AB252" s="79"/>
      <c r="AC252" s="79"/>
      <c r="AD252" s="79"/>
      <c r="AE252" s="79"/>
      <c r="AF252" s="79"/>
      <c r="AG252" s="79"/>
      <c r="AH252" s="783" t="s">
        <v>726</v>
      </c>
      <c r="AI252" s="783" t="s">
        <v>726</v>
      </c>
      <c r="AJ252" s="783" t="s">
        <v>723</v>
      </c>
      <c r="AK252" s="783" t="s">
        <v>726</v>
      </c>
      <c r="AL252" s="783" t="s">
        <v>723</v>
      </c>
      <c r="AM252" s="79"/>
      <c r="AN252" s="79"/>
      <c r="AO252" s="79"/>
      <c r="AP252" s="79"/>
      <c r="AQ252" s="79"/>
      <c r="AR252" s="79"/>
      <c r="AS252" s="79"/>
      <c r="AT252" s="79"/>
      <c r="AU252" s="79"/>
      <c r="AV252" s="79"/>
      <c r="AW252" s="79"/>
      <c r="AX252" s="79"/>
      <c r="AY252" s="79"/>
      <c r="AZ252" s="79"/>
      <c r="BA252" s="79"/>
      <c r="BB252" s="79"/>
      <c r="BC252" s="79"/>
      <c r="BD252" s="79"/>
      <c r="BE252" s="20">
        <v>2</v>
      </c>
      <c r="BF252" s="20">
        <v>2</v>
      </c>
      <c r="BG252" s="20">
        <v>2</v>
      </c>
      <c r="BH252" s="20">
        <v>2</v>
      </c>
      <c r="BI252" s="20">
        <v>2</v>
      </c>
      <c r="BJ252" s="20">
        <v>1</v>
      </c>
      <c r="BK252" s="20">
        <v>2</v>
      </c>
      <c r="BL252" s="20">
        <v>2</v>
      </c>
      <c r="BM252" s="20">
        <v>1</v>
      </c>
      <c r="BN252" s="20">
        <v>1</v>
      </c>
      <c r="BO252" s="20">
        <v>2</v>
      </c>
      <c r="BP252" s="20">
        <v>2</v>
      </c>
      <c r="BQ252" s="20">
        <v>2</v>
      </c>
      <c r="BR252" s="20">
        <v>2</v>
      </c>
      <c r="BS252" s="20">
        <v>2</v>
      </c>
      <c r="BT252" s="20">
        <v>2</v>
      </c>
      <c r="BU252" s="20">
        <v>1</v>
      </c>
      <c r="BV252" s="20"/>
      <c r="BW252" s="20"/>
      <c r="BX252" s="20"/>
      <c r="BY252" s="20">
        <v>2</v>
      </c>
      <c r="BZ252" s="21">
        <f>COUNTIF($BE252:$BY252,2)</f>
        <v>14</v>
      </c>
      <c r="CA252" s="22">
        <f>BZ252/COUNTA($BE252:$BY252)</f>
        <v>0.77777777777777779</v>
      </c>
      <c r="CB252" s="21">
        <f>COUNTIF($BE252:$BY252,1)</f>
        <v>4</v>
      </c>
      <c r="CC252" s="22">
        <f>CB252/COUNTA($BE252:$BY252)</f>
        <v>0.22222222222222221</v>
      </c>
      <c r="CD252" s="21">
        <f>COUNTIF($BE252:$BY252,0)</f>
        <v>0</v>
      </c>
      <c r="CE252" s="22">
        <f>CD252/COUNTA($BE252:$BY252)</f>
        <v>0</v>
      </c>
      <c r="CF252" s="21">
        <f>(((BZ252*2)+(CB252*1)+(CD252*0)))/COUNTA($BE252:$BY252)</f>
        <v>1.7777777777777777</v>
      </c>
      <c r="CG252" s="427" t="str">
        <f>IF(CF244&gt;=1.6,"Đạt mục tiêu",IF(CF244&gt;=1,"Cần cố gắng","Chưa đạt"))</f>
        <v>Chưa đạt</v>
      </c>
    </row>
    <row r="253" spans="1:85" s="817" customFormat="1" ht="409.5" hidden="1">
      <c r="A253" s="19">
        <v>215</v>
      </c>
      <c r="B253" s="451">
        <v>215</v>
      </c>
      <c r="C253" s="67" t="s">
        <v>523</v>
      </c>
      <c r="D253" s="77" t="s">
        <v>14</v>
      </c>
      <c r="E253" s="67" t="s">
        <v>524</v>
      </c>
      <c r="F253" s="102" t="s">
        <v>17</v>
      </c>
      <c r="G253" s="96" t="s">
        <v>536</v>
      </c>
      <c r="H253" s="96" t="s">
        <v>993</v>
      </c>
      <c r="I253" s="79" t="s">
        <v>275</v>
      </c>
      <c r="J253" s="111" t="s">
        <v>192</v>
      </c>
      <c r="K253" s="79"/>
      <c r="L253" s="79"/>
      <c r="M253" s="79"/>
      <c r="N253" s="821"/>
      <c r="O253" s="821"/>
      <c r="P253" s="821" t="s">
        <v>16</v>
      </c>
      <c r="Q253" s="821"/>
      <c r="R253" s="821"/>
      <c r="S253" s="79"/>
      <c r="T253" s="79"/>
      <c r="U253" s="66">
        <f t="shared" si="29"/>
        <v>1</v>
      </c>
      <c r="V253" s="79"/>
      <c r="W253" s="79"/>
      <c r="X253" s="79"/>
      <c r="Y253" s="79"/>
      <c r="Z253" s="79"/>
      <c r="AA253" s="79"/>
      <c r="AB253" s="79"/>
      <c r="AC253" s="79"/>
      <c r="AD253" s="79"/>
      <c r="AE253" s="79"/>
      <c r="AF253" s="79"/>
      <c r="AG253" s="79"/>
      <c r="AH253" s="79"/>
      <c r="AI253" s="79"/>
      <c r="AJ253" s="79"/>
      <c r="AK253" s="79"/>
      <c r="AL253" s="79"/>
      <c r="AM253" s="79"/>
      <c r="AN253" s="79"/>
      <c r="AO253" s="79"/>
      <c r="AP253" s="79"/>
      <c r="AQ253" s="79" t="s">
        <v>726</v>
      </c>
      <c r="AR253" s="79" t="s">
        <v>723</v>
      </c>
      <c r="AS253" s="79" t="s">
        <v>726</v>
      </c>
      <c r="AT253" s="79"/>
      <c r="AU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103"/>
      <c r="BS253" s="103"/>
      <c r="BT253" s="103"/>
      <c r="BU253" s="79"/>
      <c r="BV253" s="79"/>
      <c r="BW253" s="79"/>
      <c r="BX253" s="79"/>
      <c r="BY253" s="79"/>
      <c r="BZ253" s="821"/>
      <c r="CA253" s="81"/>
      <c r="CB253" s="821"/>
      <c r="CC253" s="81"/>
      <c r="CD253" s="821"/>
      <c r="CE253" s="81"/>
      <c r="CF253" s="821"/>
      <c r="CG253" s="821"/>
    </row>
    <row r="254" spans="1:85" s="817" customFormat="1" ht="409.5" hidden="1">
      <c r="A254" s="19">
        <v>216</v>
      </c>
      <c r="B254" s="451">
        <v>216</v>
      </c>
      <c r="C254" s="67" t="s">
        <v>523</v>
      </c>
      <c r="D254" s="77" t="s">
        <v>14</v>
      </c>
      <c r="E254" s="67" t="s">
        <v>524</v>
      </c>
      <c r="F254" s="102" t="s">
        <v>17</v>
      </c>
      <c r="G254" s="96" t="s">
        <v>537</v>
      </c>
      <c r="H254" s="96" t="s">
        <v>538</v>
      </c>
      <c r="I254" s="79" t="s">
        <v>275</v>
      </c>
      <c r="J254" s="111" t="s">
        <v>192</v>
      </c>
      <c r="K254" s="79"/>
      <c r="L254" s="79"/>
      <c r="M254" s="79"/>
      <c r="N254" s="821"/>
      <c r="O254" s="144" t="s">
        <v>16</v>
      </c>
      <c r="P254" s="79"/>
      <c r="Q254" s="821"/>
      <c r="R254" s="821"/>
      <c r="S254" s="79"/>
      <c r="T254" s="79"/>
      <c r="U254" s="66">
        <f t="shared" si="29"/>
        <v>1</v>
      </c>
      <c r="V254" s="79"/>
      <c r="W254" s="79"/>
      <c r="X254" s="79"/>
      <c r="Y254" s="79"/>
      <c r="Z254" s="79"/>
      <c r="AA254" s="79"/>
      <c r="AB254" s="79"/>
      <c r="AC254" s="79"/>
      <c r="AD254" s="79"/>
      <c r="AE254" s="79"/>
      <c r="AF254" s="79"/>
      <c r="AG254" s="79"/>
      <c r="AH254" s="79"/>
      <c r="AI254" s="79"/>
      <c r="AJ254" s="79"/>
      <c r="AK254" s="79"/>
      <c r="AL254" s="79"/>
      <c r="AM254" s="79" t="s">
        <v>724</v>
      </c>
      <c r="AN254" s="79" t="s">
        <v>724</v>
      </c>
      <c r="AO254" s="79" t="s">
        <v>724</v>
      </c>
      <c r="AP254" s="79" t="s">
        <v>724</v>
      </c>
      <c r="AQ254" s="79"/>
      <c r="AR254" s="79"/>
      <c r="AS254" s="79"/>
      <c r="AT254" s="79"/>
      <c r="AU254" s="79"/>
      <c r="AV254" s="79"/>
      <c r="AW254" s="79"/>
      <c r="AX254" s="79"/>
      <c r="AY254" s="79"/>
      <c r="AZ254" s="79"/>
      <c r="BA254" s="79"/>
      <c r="BB254" s="79"/>
      <c r="BC254" s="79"/>
      <c r="BD254" s="79"/>
      <c r="BE254" s="20">
        <v>2</v>
      </c>
      <c r="BF254" s="20">
        <v>2</v>
      </c>
      <c r="BG254" s="20">
        <v>2</v>
      </c>
      <c r="BH254" s="20">
        <v>2</v>
      </c>
      <c r="BI254" s="20">
        <v>2</v>
      </c>
      <c r="BJ254" s="20">
        <v>2</v>
      </c>
      <c r="BK254" s="20">
        <v>2</v>
      </c>
      <c r="BL254" s="20">
        <v>2</v>
      </c>
      <c r="BM254" s="20">
        <v>2</v>
      </c>
      <c r="BN254" s="20">
        <v>2</v>
      </c>
      <c r="BO254" s="20">
        <v>2</v>
      </c>
      <c r="BP254" s="20">
        <v>2</v>
      </c>
      <c r="BQ254" s="20">
        <v>2</v>
      </c>
      <c r="BR254" s="20">
        <v>2</v>
      </c>
      <c r="BS254" s="20">
        <v>1</v>
      </c>
      <c r="BT254" s="20">
        <v>1</v>
      </c>
      <c r="BU254" s="20">
        <v>2</v>
      </c>
      <c r="BV254" s="20"/>
      <c r="BW254" s="20"/>
      <c r="BX254" s="20"/>
      <c r="BY254" s="20">
        <v>2</v>
      </c>
      <c r="BZ254" s="21">
        <f>COUNTIF($BE254:$BY254,2)</f>
        <v>16</v>
      </c>
      <c r="CA254" s="22">
        <f>BZ254/COUNTA($BE254:$BY254)</f>
        <v>0.88888888888888884</v>
      </c>
      <c r="CB254" s="21">
        <f>COUNTIF($BE254:$BY254,1)</f>
        <v>2</v>
      </c>
      <c r="CC254" s="22">
        <f>CB254/COUNTA($BE254:$BY254)</f>
        <v>0.1111111111111111</v>
      </c>
      <c r="CD254" s="21">
        <f>COUNTIF($BE254:$BY254,0)</f>
        <v>0</v>
      </c>
      <c r="CE254" s="22">
        <f>CD254/COUNTA($BE254:$BY254)</f>
        <v>0</v>
      </c>
      <c r="CF254" s="21">
        <f>(((BZ254*2)+(CB254*1)+(CD254*0)))/COUNTA($BE254:$BY254)</f>
        <v>1.8888888888888888</v>
      </c>
      <c r="CG254" s="427" t="str">
        <f>IF(CF254&gt;=1.6,"Đạt mục tiêu",IF(CF254&gt;=1,"Cần cố gắng","Chưa đạt"))</f>
        <v>Đạt mục tiêu</v>
      </c>
    </row>
    <row r="255" spans="1:85" s="817" customFormat="1" ht="409.5" hidden="1">
      <c r="A255" s="19">
        <v>217</v>
      </c>
      <c r="B255" s="451">
        <v>217</v>
      </c>
      <c r="C255" s="67" t="s">
        <v>523</v>
      </c>
      <c r="D255" s="77" t="s">
        <v>14</v>
      </c>
      <c r="E255" s="67" t="s">
        <v>524</v>
      </c>
      <c r="F255" s="102" t="s">
        <v>17</v>
      </c>
      <c r="G255" s="96" t="s">
        <v>539</v>
      </c>
      <c r="H255" s="96" t="s">
        <v>540</v>
      </c>
      <c r="I255" s="79" t="s">
        <v>275</v>
      </c>
      <c r="J255" s="111" t="s">
        <v>192</v>
      </c>
      <c r="K255" s="79"/>
      <c r="L255" s="79"/>
      <c r="M255" s="79"/>
      <c r="N255" s="821"/>
      <c r="O255" s="821"/>
      <c r="P255" s="79"/>
      <c r="Q255" s="821" t="s">
        <v>16</v>
      </c>
      <c r="R255" s="821"/>
      <c r="S255" s="79"/>
      <c r="T255" s="79"/>
      <c r="U255" s="66">
        <f t="shared" ref="U255:U256" si="47">COUNTIF(K255:T255,"x")</f>
        <v>1</v>
      </c>
      <c r="V255" s="79"/>
      <c r="W255" s="79"/>
      <c r="X255" s="79"/>
      <c r="Y255" s="79"/>
      <c r="Z255" s="79"/>
      <c r="AA255" s="79"/>
      <c r="AB255" s="79"/>
      <c r="AC255" s="79"/>
      <c r="AD255" s="79"/>
      <c r="AE255" s="79"/>
      <c r="AF255" s="79"/>
      <c r="AG255" s="79"/>
      <c r="AH255" s="79"/>
      <c r="AI255" s="79"/>
      <c r="AJ255" s="79"/>
      <c r="AK255" s="79"/>
      <c r="AL255" s="79"/>
      <c r="AM255" s="79"/>
      <c r="AN255" s="79"/>
      <c r="AO255" s="79"/>
      <c r="AP255" s="79"/>
      <c r="AQ255" s="79"/>
      <c r="AR255" s="79"/>
      <c r="AS255" s="79"/>
      <c r="AT255" s="79" t="s">
        <v>726</v>
      </c>
      <c r="AU255" s="79" t="s">
        <v>724</v>
      </c>
      <c r="AV255" s="79" t="s">
        <v>726</v>
      </c>
      <c r="AW255" s="79" t="s">
        <v>727</v>
      </c>
      <c r="AX255" s="79"/>
      <c r="AY255" s="79"/>
      <c r="AZ255" s="79"/>
      <c r="BA255" s="79"/>
      <c r="BB255" s="79"/>
      <c r="BC255" s="79"/>
      <c r="BD255" s="79"/>
      <c r="BE255" s="79"/>
      <c r="BF255" s="79"/>
      <c r="BG255" s="79"/>
      <c r="BH255" s="79"/>
      <c r="BI255" s="79"/>
      <c r="BJ255" s="79"/>
      <c r="BK255" s="79"/>
      <c r="BL255" s="79"/>
      <c r="BM255" s="79"/>
      <c r="BN255" s="79"/>
      <c r="BO255" s="79"/>
      <c r="BP255" s="79"/>
      <c r="BQ255" s="79"/>
      <c r="BR255" s="103"/>
      <c r="BS255" s="103"/>
      <c r="BT255" s="103"/>
      <c r="BU255" s="79"/>
      <c r="BV255" s="79"/>
      <c r="BW255" s="79"/>
      <c r="BX255" s="79"/>
      <c r="BY255" s="79"/>
      <c r="BZ255" s="821"/>
      <c r="CA255" s="81"/>
      <c r="CB255" s="821"/>
      <c r="CC255" s="81"/>
      <c r="CD255" s="821"/>
      <c r="CE255" s="81"/>
      <c r="CF255" s="821"/>
      <c r="CG255" s="821"/>
    </row>
    <row r="256" spans="1:85" s="184" customFormat="1" ht="67.5" customHeight="1">
      <c r="A256" s="171">
        <v>218</v>
      </c>
      <c r="B256" s="451">
        <v>218</v>
      </c>
      <c r="C256" s="179" t="s">
        <v>523</v>
      </c>
      <c r="D256" s="77" t="s">
        <v>14</v>
      </c>
      <c r="E256" s="179" t="s">
        <v>524</v>
      </c>
      <c r="F256" s="102" t="s">
        <v>17</v>
      </c>
      <c r="G256" s="96" t="s">
        <v>541</v>
      </c>
      <c r="H256" s="190" t="s">
        <v>542</v>
      </c>
      <c r="I256" s="79" t="s">
        <v>275</v>
      </c>
      <c r="J256" s="111" t="s">
        <v>192</v>
      </c>
      <c r="K256" s="79"/>
      <c r="L256" s="79"/>
      <c r="M256" s="79"/>
      <c r="N256" s="821"/>
      <c r="O256" s="821"/>
      <c r="P256" s="79"/>
      <c r="Q256" s="821"/>
      <c r="R256" s="821"/>
      <c r="S256" s="823" t="s">
        <v>16</v>
      </c>
      <c r="T256" s="79"/>
      <c r="U256" s="66">
        <f t="shared" si="47"/>
        <v>1</v>
      </c>
      <c r="V256" s="79"/>
      <c r="W256" s="79"/>
      <c r="X256" s="79"/>
      <c r="Y256" s="79"/>
      <c r="Z256" s="79"/>
      <c r="AA256" s="79"/>
      <c r="AB256" s="79"/>
      <c r="AC256" s="79"/>
      <c r="AD256" s="79"/>
      <c r="AE256" s="79"/>
      <c r="AF256" s="79"/>
      <c r="AG256" s="79"/>
      <c r="AH256" s="79"/>
      <c r="AI256" s="79"/>
      <c r="AJ256" s="79"/>
      <c r="AK256" s="79"/>
      <c r="AL256" s="79"/>
      <c r="AM256" s="79"/>
      <c r="AN256" s="79"/>
      <c r="AO256" s="79"/>
      <c r="AP256" s="79"/>
      <c r="AQ256" s="79"/>
      <c r="AR256" s="79"/>
      <c r="AS256" s="79"/>
      <c r="AT256" s="79"/>
      <c r="AU256" s="79"/>
      <c r="AV256" s="79"/>
      <c r="AW256" s="79"/>
      <c r="AX256" s="79"/>
      <c r="AY256" s="79"/>
      <c r="AZ256" s="1222" t="s">
        <v>723</v>
      </c>
      <c r="BA256" s="1222" t="s">
        <v>724</v>
      </c>
      <c r="BB256" s="1222" t="s">
        <v>726</v>
      </c>
      <c r="BC256" s="79"/>
      <c r="BD256" s="79"/>
      <c r="BE256" s="79"/>
      <c r="BF256" s="79"/>
      <c r="BG256" s="79"/>
      <c r="BH256" s="79"/>
      <c r="BI256" s="79"/>
      <c r="BJ256" s="79"/>
      <c r="BK256" s="79"/>
      <c r="BL256" s="79"/>
      <c r="BM256" s="79"/>
      <c r="BN256" s="79"/>
      <c r="BO256" s="79"/>
      <c r="BP256" s="79"/>
      <c r="BQ256" s="79"/>
      <c r="BR256" s="103"/>
      <c r="BS256" s="103"/>
      <c r="BT256" s="103"/>
      <c r="BU256" s="79"/>
      <c r="BV256" s="79"/>
      <c r="BW256" s="79"/>
      <c r="BX256" s="79"/>
      <c r="BY256" s="79"/>
      <c r="BZ256" s="821"/>
      <c r="CA256" s="81"/>
      <c r="CB256" s="821"/>
      <c r="CC256" s="81"/>
      <c r="CD256" s="821"/>
      <c r="CE256" s="81"/>
      <c r="CF256" s="821"/>
      <c r="CG256" s="821"/>
    </row>
    <row r="257" spans="1:85" s="2" customFormat="1" ht="15.75" hidden="1">
      <c r="A257" s="26"/>
      <c r="B257" s="1375"/>
      <c r="C257" s="1375"/>
      <c r="D257" s="1375"/>
      <c r="E257" s="1375"/>
      <c r="F257" s="1375"/>
      <c r="G257" s="1376" t="s">
        <v>216</v>
      </c>
      <c r="H257" s="1376"/>
      <c r="I257" s="27"/>
      <c r="J257" s="451">
        <f>SUM(J258:J262)</f>
        <v>178</v>
      </c>
      <c r="K257" s="451">
        <f>SUM(K258:K262)</f>
        <v>22</v>
      </c>
      <c r="L257" s="451">
        <f t="shared" ref="L257:BD257" si="48">SUM(L258:L262)</f>
        <v>28</v>
      </c>
      <c r="M257" s="451">
        <f t="shared" si="48"/>
        <v>24</v>
      </c>
      <c r="N257" s="451">
        <f t="shared" si="48"/>
        <v>26</v>
      </c>
      <c r="O257" s="451">
        <f t="shared" si="48"/>
        <v>25</v>
      </c>
      <c r="P257" s="451">
        <f t="shared" si="48"/>
        <v>22</v>
      </c>
      <c r="Q257" s="451">
        <f t="shared" si="48"/>
        <v>22</v>
      </c>
      <c r="R257" s="451">
        <f t="shared" si="48"/>
        <v>18</v>
      </c>
      <c r="S257" s="451">
        <f t="shared" si="48"/>
        <v>18</v>
      </c>
      <c r="T257" s="451">
        <f t="shared" si="48"/>
        <v>15</v>
      </c>
      <c r="U257" s="451">
        <f t="shared" si="48"/>
        <v>0</v>
      </c>
      <c r="V257" s="451">
        <f t="shared" si="48"/>
        <v>0</v>
      </c>
      <c r="W257" s="451">
        <f t="shared" si="48"/>
        <v>0</v>
      </c>
      <c r="X257" s="451">
        <f t="shared" si="48"/>
        <v>0</v>
      </c>
      <c r="Y257" s="451">
        <f t="shared" si="48"/>
        <v>0</v>
      </c>
      <c r="Z257" s="451">
        <f t="shared" si="48"/>
        <v>0</v>
      </c>
      <c r="AA257" s="451">
        <f t="shared" si="48"/>
        <v>0</v>
      </c>
      <c r="AB257" s="451">
        <f t="shared" si="48"/>
        <v>0</v>
      </c>
      <c r="AC257" s="451">
        <f t="shared" si="48"/>
        <v>0</v>
      </c>
      <c r="AD257" s="451">
        <f t="shared" si="48"/>
        <v>0</v>
      </c>
      <c r="AE257" s="451">
        <f t="shared" si="48"/>
        <v>0</v>
      </c>
      <c r="AF257" s="451">
        <f t="shared" si="48"/>
        <v>0</v>
      </c>
      <c r="AG257" s="451">
        <f t="shared" si="48"/>
        <v>0</v>
      </c>
      <c r="AH257" s="451">
        <f t="shared" si="48"/>
        <v>0</v>
      </c>
      <c r="AI257" s="451">
        <f t="shared" si="48"/>
        <v>0</v>
      </c>
      <c r="AJ257" s="451"/>
      <c r="AK257" s="451"/>
      <c r="AL257" s="451"/>
      <c r="AM257" s="451">
        <f t="shared" ref="AM257" si="49">SUM(AM258:AM262)</f>
        <v>0</v>
      </c>
      <c r="AN257" s="451"/>
      <c r="AO257" s="451"/>
      <c r="AP257" s="451"/>
      <c r="AQ257" s="451"/>
      <c r="AR257" s="451"/>
      <c r="AS257" s="451"/>
      <c r="AT257" s="451">
        <f t="shared" si="48"/>
        <v>0</v>
      </c>
      <c r="AU257" s="451"/>
      <c r="AV257" s="451"/>
      <c r="AW257" s="451">
        <f t="shared" si="48"/>
        <v>0</v>
      </c>
      <c r="AX257" s="451"/>
      <c r="AY257" s="451"/>
      <c r="AZ257" s="451">
        <f t="shared" si="48"/>
        <v>0</v>
      </c>
      <c r="BA257" s="451"/>
      <c r="BB257" s="451"/>
      <c r="BC257" s="451"/>
      <c r="BD257" s="451">
        <f t="shared" si="48"/>
        <v>0</v>
      </c>
      <c r="BR257" s="48"/>
      <c r="BS257" s="48"/>
      <c r="BT257" s="48"/>
    </row>
    <row r="258" spans="1:85" s="2" customFormat="1" ht="15.75" hidden="1">
      <c r="A258" s="26"/>
      <c r="B258" s="1377"/>
      <c r="C258" s="1377"/>
      <c r="D258" s="1377"/>
      <c r="E258" s="1377"/>
      <c r="F258" s="1377"/>
      <c r="G258" s="1376" t="s">
        <v>255</v>
      </c>
      <c r="H258" s="1376"/>
      <c r="I258" s="27"/>
      <c r="J258" s="28">
        <f>COUNTIF(J$12:J$87,"Thể chất")</f>
        <v>57</v>
      </c>
      <c r="K258" s="28">
        <f t="shared" ref="K258:Y258" si="50">COUNTIF(K$12:K$87,"x")</f>
        <v>8</v>
      </c>
      <c r="L258" s="28">
        <f t="shared" si="50"/>
        <v>8</v>
      </c>
      <c r="M258" s="28">
        <f t="shared" si="50"/>
        <v>7</v>
      </c>
      <c r="N258" s="28">
        <f t="shared" si="50"/>
        <v>11</v>
      </c>
      <c r="O258" s="28">
        <f t="shared" si="50"/>
        <v>10</v>
      </c>
      <c r="P258" s="28">
        <f t="shared" si="50"/>
        <v>9</v>
      </c>
      <c r="Q258" s="28">
        <f t="shared" si="50"/>
        <v>6</v>
      </c>
      <c r="R258" s="28">
        <f t="shared" si="50"/>
        <v>6</v>
      </c>
      <c r="S258" s="28">
        <f t="shared" si="50"/>
        <v>5</v>
      </c>
      <c r="T258" s="28">
        <f t="shared" si="50"/>
        <v>3</v>
      </c>
      <c r="U258" s="28">
        <f t="shared" si="50"/>
        <v>0</v>
      </c>
      <c r="V258" s="28">
        <f t="shared" si="50"/>
        <v>0</v>
      </c>
      <c r="W258" s="28">
        <f t="shared" si="50"/>
        <v>0</v>
      </c>
      <c r="X258" s="28">
        <f t="shared" si="50"/>
        <v>0</v>
      </c>
      <c r="Y258" s="28">
        <f t="shared" si="50"/>
        <v>0</v>
      </c>
      <c r="Z258" s="28">
        <f t="shared" ref="Z258:AI258" si="51">COUNTIF(Z$9:Z$87,"x")</f>
        <v>0</v>
      </c>
      <c r="AA258" s="28">
        <f t="shared" si="51"/>
        <v>0</v>
      </c>
      <c r="AB258" s="28">
        <f t="shared" si="51"/>
        <v>0</v>
      </c>
      <c r="AC258" s="28">
        <f t="shared" si="51"/>
        <v>0</v>
      </c>
      <c r="AD258" s="28">
        <f t="shared" si="51"/>
        <v>0</v>
      </c>
      <c r="AE258" s="28">
        <f t="shared" si="51"/>
        <v>0</v>
      </c>
      <c r="AF258" s="28">
        <f t="shared" si="51"/>
        <v>0</v>
      </c>
      <c r="AG258" s="28">
        <f t="shared" si="51"/>
        <v>0</v>
      </c>
      <c r="AH258" s="28">
        <f t="shared" si="51"/>
        <v>0</v>
      </c>
      <c r="AI258" s="28">
        <f t="shared" si="51"/>
        <v>0</v>
      </c>
      <c r="AJ258" s="28"/>
      <c r="AK258" s="28"/>
      <c r="AL258" s="28"/>
      <c r="AM258" s="28">
        <f>COUNTIF(AM$9:AM$87,"x")</f>
        <v>0</v>
      </c>
      <c r="AN258" s="28"/>
      <c r="AO258" s="28"/>
      <c r="AP258" s="28"/>
      <c r="AQ258" s="28"/>
      <c r="AR258" s="28"/>
      <c r="AS258" s="28"/>
      <c r="AT258" s="28">
        <f>COUNTIF(AT$9:AT$87,"x")</f>
        <v>0</v>
      </c>
      <c r="AU258" s="28"/>
      <c r="AV258" s="28"/>
      <c r="AW258" s="28">
        <f>COUNTIF(AW$9:AW$87,"x")</f>
        <v>0</v>
      </c>
      <c r="AX258" s="28"/>
      <c r="AY258" s="28"/>
      <c r="AZ258" s="28">
        <f>COUNTIF(AZ$9:AZ$87,"x")</f>
        <v>0</v>
      </c>
      <c r="BA258" s="28"/>
      <c r="BB258" s="28"/>
      <c r="BC258" s="28"/>
      <c r="BD258" s="28">
        <f>COUNTIF(BD$9:BD$87,"x")</f>
        <v>0</v>
      </c>
      <c r="BR258" s="48"/>
      <c r="BS258" s="48"/>
      <c r="BT258" s="48"/>
    </row>
    <row r="259" spans="1:85" s="2" customFormat="1" ht="15.75" hidden="1">
      <c r="A259" s="26"/>
      <c r="B259" s="1377"/>
      <c r="C259" s="1377"/>
      <c r="D259" s="1377"/>
      <c r="E259" s="1377"/>
      <c r="F259" s="1377"/>
      <c r="G259" s="1376" t="s">
        <v>256</v>
      </c>
      <c r="H259" s="1376"/>
      <c r="I259" s="27"/>
      <c r="J259" s="28">
        <f>COUNTIF(J$90:J$130,"Nhận thức")</f>
        <v>29</v>
      </c>
      <c r="K259" s="28">
        <f t="shared" ref="K259:X259" si="52">COUNTIF(K$90:K$130,"x")</f>
        <v>4</v>
      </c>
      <c r="L259" s="28">
        <f t="shared" si="52"/>
        <v>4</v>
      </c>
      <c r="M259" s="28">
        <f t="shared" si="52"/>
        <v>2</v>
      </c>
      <c r="N259" s="28">
        <f t="shared" si="52"/>
        <v>4</v>
      </c>
      <c r="O259" s="28">
        <f t="shared" si="52"/>
        <v>3</v>
      </c>
      <c r="P259" s="28">
        <f t="shared" si="52"/>
        <v>4</v>
      </c>
      <c r="Q259" s="28">
        <f t="shared" si="52"/>
        <v>6</v>
      </c>
      <c r="R259" s="28">
        <f t="shared" si="52"/>
        <v>2</v>
      </c>
      <c r="S259" s="28">
        <f t="shared" si="52"/>
        <v>3</v>
      </c>
      <c r="T259" s="28">
        <f t="shared" si="52"/>
        <v>2</v>
      </c>
      <c r="U259" s="28">
        <f t="shared" si="52"/>
        <v>0</v>
      </c>
      <c r="V259" s="28">
        <f t="shared" si="52"/>
        <v>0</v>
      </c>
      <c r="W259" s="28">
        <f t="shared" si="52"/>
        <v>0</v>
      </c>
      <c r="X259" s="28">
        <f t="shared" si="52"/>
        <v>0</v>
      </c>
      <c r="Y259" s="28">
        <f t="shared" ref="Y259:AI259" si="53">COUNTIF(Y$88:Y$130,"x")</f>
        <v>0</v>
      </c>
      <c r="Z259" s="28">
        <f t="shared" si="53"/>
        <v>0</v>
      </c>
      <c r="AA259" s="28">
        <f t="shared" si="53"/>
        <v>0</v>
      </c>
      <c r="AB259" s="28">
        <f t="shared" si="53"/>
        <v>0</v>
      </c>
      <c r="AC259" s="28">
        <f t="shared" si="53"/>
        <v>0</v>
      </c>
      <c r="AD259" s="28">
        <f t="shared" si="53"/>
        <v>0</v>
      </c>
      <c r="AE259" s="28">
        <f t="shared" si="53"/>
        <v>0</v>
      </c>
      <c r="AF259" s="28">
        <f t="shared" si="53"/>
        <v>0</v>
      </c>
      <c r="AG259" s="28">
        <f t="shared" si="53"/>
        <v>0</v>
      </c>
      <c r="AH259" s="28">
        <f t="shared" si="53"/>
        <v>0</v>
      </c>
      <c r="AI259" s="28">
        <f t="shared" si="53"/>
        <v>0</v>
      </c>
      <c r="AJ259" s="28"/>
      <c r="AK259" s="28"/>
      <c r="AL259" s="28"/>
      <c r="AM259" s="28">
        <f>COUNTIF(AM$88:AM$130,"x")</f>
        <v>0</v>
      </c>
      <c r="AN259" s="28"/>
      <c r="AO259" s="28"/>
      <c r="AP259" s="28"/>
      <c r="AQ259" s="28"/>
      <c r="AR259" s="28"/>
      <c r="AS259" s="28"/>
      <c r="AT259" s="28">
        <f>COUNTIF(AT$88:AT$130,"x")</f>
        <v>0</v>
      </c>
      <c r="AU259" s="28"/>
      <c r="AV259" s="28"/>
      <c r="AW259" s="28">
        <f>COUNTIF(AW$88:AW$130,"x")</f>
        <v>0</v>
      </c>
      <c r="AX259" s="28"/>
      <c r="AY259" s="28"/>
      <c r="AZ259" s="28">
        <f>COUNTIF(AZ$88:AZ$130,"x")</f>
        <v>0</v>
      </c>
      <c r="BA259" s="28"/>
      <c r="BB259" s="28"/>
      <c r="BC259" s="28"/>
      <c r="BD259" s="28">
        <f>COUNTIF(BD$88:BD$130,"x")</f>
        <v>0</v>
      </c>
      <c r="BR259" s="48"/>
      <c r="BS259" s="48"/>
      <c r="BT259" s="48"/>
    </row>
    <row r="260" spans="1:85" s="2" customFormat="1" ht="15.75" hidden="1">
      <c r="A260" s="26"/>
      <c r="B260" s="1377"/>
      <c r="C260" s="1377"/>
      <c r="D260" s="1377"/>
      <c r="E260" s="1377"/>
      <c r="F260" s="1377"/>
      <c r="G260" s="1376" t="s">
        <v>257</v>
      </c>
      <c r="H260" s="1376"/>
      <c r="I260" s="27"/>
      <c r="J260" s="28">
        <f>COUNTIF(J$131:J$192,"Ngôn ngữ")</f>
        <v>42</v>
      </c>
      <c r="K260" s="28">
        <f>COUNTIF(K$131:K$192,"x")</f>
        <v>4</v>
      </c>
      <c r="L260" s="28">
        <f t="shared" ref="L260:W260" si="54">COUNTIF(L$131:L$192,"x")</f>
        <v>7</v>
      </c>
      <c r="M260" s="28">
        <f t="shared" si="54"/>
        <v>8</v>
      </c>
      <c r="N260" s="28">
        <f t="shared" si="54"/>
        <v>6</v>
      </c>
      <c r="O260" s="28">
        <f t="shared" si="54"/>
        <v>4</v>
      </c>
      <c r="P260" s="28">
        <f t="shared" si="54"/>
        <v>4</v>
      </c>
      <c r="Q260" s="28">
        <f t="shared" si="54"/>
        <v>4</v>
      </c>
      <c r="R260" s="28">
        <f t="shared" si="54"/>
        <v>5</v>
      </c>
      <c r="S260" s="28">
        <f t="shared" si="54"/>
        <v>6</v>
      </c>
      <c r="T260" s="28">
        <f t="shared" si="54"/>
        <v>6</v>
      </c>
      <c r="U260" s="28">
        <f t="shared" si="54"/>
        <v>0</v>
      </c>
      <c r="V260" s="28">
        <f t="shared" si="54"/>
        <v>0</v>
      </c>
      <c r="W260" s="28">
        <f t="shared" si="54"/>
        <v>0</v>
      </c>
      <c r="X260" s="28">
        <f t="shared" ref="X260:AI260" si="55">COUNTIF(X$131:X$176,"x")</f>
        <v>0</v>
      </c>
      <c r="Y260" s="28">
        <f t="shared" si="55"/>
        <v>0</v>
      </c>
      <c r="Z260" s="28">
        <f t="shared" si="55"/>
        <v>0</v>
      </c>
      <c r="AA260" s="28">
        <f t="shared" si="55"/>
        <v>0</v>
      </c>
      <c r="AB260" s="28">
        <f t="shared" si="55"/>
        <v>0</v>
      </c>
      <c r="AC260" s="28">
        <f t="shared" si="55"/>
        <v>0</v>
      </c>
      <c r="AD260" s="28">
        <f t="shared" si="55"/>
        <v>0</v>
      </c>
      <c r="AE260" s="28">
        <f t="shared" si="55"/>
        <v>0</v>
      </c>
      <c r="AF260" s="28">
        <f t="shared" si="55"/>
        <v>0</v>
      </c>
      <c r="AG260" s="28">
        <f t="shared" si="55"/>
        <v>0</v>
      </c>
      <c r="AH260" s="28">
        <f t="shared" si="55"/>
        <v>0</v>
      </c>
      <c r="AI260" s="28">
        <f t="shared" si="55"/>
        <v>0</v>
      </c>
      <c r="AJ260" s="28"/>
      <c r="AK260" s="28"/>
      <c r="AL260" s="28"/>
      <c r="AM260" s="28">
        <f>COUNTIF(AM$131:AM$176,"x")</f>
        <v>0</v>
      </c>
      <c r="AN260" s="28"/>
      <c r="AO260" s="28"/>
      <c r="AP260" s="28"/>
      <c r="AQ260" s="28"/>
      <c r="AR260" s="28"/>
      <c r="AS260" s="28"/>
      <c r="AT260" s="28">
        <f>COUNTIF(AT$131:AT$176,"x")</f>
        <v>0</v>
      </c>
      <c r="AU260" s="28"/>
      <c r="AV260" s="28"/>
      <c r="AW260" s="28">
        <f>COUNTIF(AW$131:AW$176,"x")</f>
        <v>0</v>
      </c>
      <c r="AX260" s="28"/>
      <c r="AY260" s="28"/>
      <c r="AZ260" s="28">
        <f>COUNTIF(AZ$131:AZ$176,"x")</f>
        <v>0</v>
      </c>
      <c r="BA260" s="28"/>
      <c r="BB260" s="28"/>
      <c r="BC260" s="28"/>
      <c r="BD260" s="28">
        <f>COUNTIF(BD$131:BD$176,"x")</f>
        <v>0</v>
      </c>
      <c r="BR260" s="48"/>
      <c r="BS260" s="48"/>
      <c r="BT260" s="48"/>
    </row>
    <row r="261" spans="1:85" s="2" customFormat="1" ht="15.75" hidden="1">
      <c r="A261" s="26"/>
      <c r="B261" s="1377"/>
      <c r="C261" s="1377"/>
      <c r="D261" s="1377"/>
      <c r="E261" s="1377"/>
      <c r="F261" s="1377"/>
      <c r="G261" s="1376" t="s">
        <v>258</v>
      </c>
      <c r="H261" s="1376"/>
      <c r="I261" s="27"/>
      <c r="J261" s="28">
        <f>COUNTIF(J$184:J$256,"TCKNXH-TM")</f>
        <v>50</v>
      </c>
      <c r="K261" s="28">
        <f t="shared" ref="K261:V261" si="56">COUNTIF(K$184:K$256,"x")</f>
        <v>6</v>
      </c>
      <c r="L261" s="28">
        <f t="shared" si="56"/>
        <v>9</v>
      </c>
      <c r="M261" s="28">
        <f t="shared" si="56"/>
        <v>7</v>
      </c>
      <c r="N261" s="28">
        <f t="shared" si="56"/>
        <v>5</v>
      </c>
      <c r="O261" s="28">
        <f t="shared" si="56"/>
        <v>8</v>
      </c>
      <c r="P261" s="28">
        <f t="shared" si="56"/>
        <v>5</v>
      </c>
      <c r="Q261" s="28">
        <f t="shared" si="56"/>
        <v>6</v>
      </c>
      <c r="R261" s="28">
        <f t="shared" si="56"/>
        <v>5</v>
      </c>
      <c r="S261" s="28">
        <f t="shared" si="56"/>
        <v>4</v>
      </c>
      <c r="T261" s="28">
        <f t="shared" si="56"/>
        <v>4</v>
      </c>
      <c r="U261" s="28">
        <f t="shared" si="56"/>
        <v>0</v>
      </c>
      <c r="V261" s="28">
        <f t="shared" si="56"/>
        <v>0</v>
      </c>
      <c r="W261" s="28">
        <f t="shared" ref="W261:AI261" si="57">COUNTIF(W$184:W$229,"x")</f>
        <v>0</v>
      </c>
      <c r="X261" s="28">
        <f t="shared" si="57"/>
        <v>0</v>
      </c>
      <c r="Y261" s="28">
        <f t="shared" si="57"/>
        <v>0</v>
      </c>
      <c r="Z261" s="28">
        <f t="shared" si="57"/>
        <v>0</v>
      </c>
      <c r="AA261" s="28">
        <f t="shared" si="57"/>
        <v>0</v>
      </c>
      <c r="AB261" s="28">
        <f t="shared" si="57"/>
        <v>0</v>
      </c>
      <c r="AC261" s="28">
        <f t="shared" si="57"/>
        <v>0</v>
      </c>
      <c r="AD261" s="28">
        <f t="shared" si="57"/>
        <v>0</v>
      </c>
      <c r="AE261" s="28">
        <f t="shared" si="57"/>
        <v>0</v>
      </c>
      <c r="AF261" s="28">
        <f t="shared" si="57"/>
        <v>0</v>
      </c>
      <c r="AG261" s="28">
        <f t="shared" si="57"/>
        <v>0</v>
      </c>
      <c r="AH261" s="28">
        <f t="shared" si="57"/>
        <v>0</v>
      </c>
      <c r="AI261" s="28">
        <f t="shared" si="57"/>
        <v>0</v>
      </c>
      <c r="AJ261" s="28"/>
      <c r="AK261" s="28"/>
      <c r="AL261" s="28"/>
      <c r="AM261" s="28">
        <f>COUNTIF(AM$184:AM$229,"x")</f>
        <v>0</v>
      </c>
      <c r="AN261" s="28"/>
      <c r="AO261" s="28"/>
      <c r="AP261" s="28"/>
      <c r="AQ261" s="28"/>
      <c r="AR261" s="28"/>
      <c r="AS261" s="28"/>
      <c r="AT261" s="28">
        <f>COUNTIF(AT$184:AT$229,"x")</f>
        <v>0</v>
      </c>
      <c r="AU261" s="28"/>
      <c r="AV261" s="28"/>
      <c r="AW261" s="28">
        <f>COUNTIF(AW$184:AW$229,"x")</f>
        <v>0</v>
      </c>
      <c r="AX261" s="28"/>
      <c r="AY261" s="28"/>
      <c r="AZ261" s="28">
        <f>COUNTIF(AZ$184:AZ$229,"x")</f>
        <v>0</v>
      </c>
      <c r="BA261" s="28"/>
      <c r="BB261" s="28"/>
      <c r="BC261" s="28"/>
      <c r="BD261" s="28">
        <f>COUNTIF(BD$184:BD$229,"x")</f>
        <v>0</v>
      </c>
      <c r="BR261" s="48"/>
      <c r="BS261" s="48"/>
      <c r="BT261" s="48"/>
    </row>
    <row r="262" spans="1:85" s="2" customFormat="1" ht="32.25" hidden="1" customHeight="1">
      <c r="A262" s="26"/>
      <c r="B262" s="1377"/>
      <c r="C262" s="1377"/>
      <c r="D262" s="1377"/>
      <c r="E262" s="1377"/>
      <c r="F262" s="1377"/>
      <c r="G262" s="1376"/>
      <c r="H262" s="1376"/>
      <c r="I262" s="27"/>
      <c r="J262" s="28"/>
      <c r="K262" s="28"/>
      <c r="L262" s="28"/>
      <c r="M262" s="28"/>
      <c r="N262" s="28"/>
      <c r="O262" s="28"/>
      <c r="P262" s="28"/>
      <c r="Q262" s="28"/>
      <c r="R262" s="28"/>
      <c r="S262" s="28"/>
      <c r="T262" s="28"/>
      <c r="U262" s="28"/>
      <c r="V262" s="28"/>
      <c r="W262" s="28">
        <f t="shared" ref="W262:AI262" si="58">COUNTIF(W$230:W$256,"x")</f>
        <v>0</v>
      </c>
      <c r="X262" s="28">
        <f t="shared" si="58"/>
        <v>0</v>
      </c>
      <c r="Y262" s="28">
        <f t="shared" si="58"/>
        <v>0</v>
      </c>
      <c r="Z262" s="28">
        <f t="shared" si="58"/>
        <v>0</v>
      </c>
      <c r="AA262" s="28">
        <f t="shared" si="58"/>
        <v>0</v>
      </c>
      <c r="AB262" s="28">
        <f t="shared" si="58"/>
        <v>0</v>
      </c>
      <c r="AC262" s="28">
        <f t="shared" si="58"/>
        <v>0</v>
      </c>
      <c r="AD262" s="28">
        <f t="shared" si="58"/>
        <v>0</v>
      </c>
      <c r="AE262" s="28">
        <f t="shared" si="58"/>
        <v>0</v>
      </c>
      <c r="AF262" s="28">
        <f t="shared" si="58"/>
        <v>0</v>
      </c>
      <c r="AG262" s="28">
        <f t="shared" si="58"/>
        <v>0</v>
      </c>
      <c r="AH262" s="28">
        <f t="shared" si="58"/>
        <v>0</v>
      </c>
      <c r="AI262" s="28">
        <f t="shared" si="58"/>
        <v>0</v>
      </c>
      <c r="AJ262" s="28"/>
      <c r="AK262" s="28"/>
      <c r="AL262" s="28"/>
      <c r="AM262" s="28">
        <f>COUNTIF(AM$230:AM$256,"x")</f>
        <v>0</v>
      </c>
      <c r="AN262" s="28"/>
      <c r="AO262" s="28"/>
      <c r="AP262" s="28"/>
      <c r="AQ262" s="28"/>
      <c r="AR262" s="28"/>
      <c r="AS262" s="28"/>
      <c r="AT262" s="28">
        <f>COUNTIF(AT$230:AT$256,"x")</f>
        <v>0</v>
      </c>
      <c r="AU262" s="28"/>
      <c r="AV262" s="28"/>
      <c r="AW262" s="28">
        <f>COUNTIF(AW$230:AW$256,"x")</f>
        <v>0</v>
      </c>
      <c r="AX262" s="28"/>
      <c r="AY262" s="28"/>
      <c r="AZ262" s="28">
        <f>COUNTIF(AZ$230:AZ$256,"x")</f>
        <v>0</v>
      </c>
      <c r="BA262" s="28"/>
      <c r="BB262" s="28"/>
      <c r="BC262" s="28"/>
      <c r="BD262" s="28">
        <f>COUNTIF(BD$230:BD$256,"x")</f>
        <v>0</v>
      </c>
      <c r="BR262" s="48"/>
      <c r="BS262" s="48"/>
      <c r="BT262" s="48"/>
    </row>
    <row r="263" spans="1:85" s="558" customFormat="1" ht="33.75" customHeight="1">
      <c r="A263" s="481"/>
      <c r="B263" s="3"/>
      <c r="C263" s="480"/>
      <c r="D263" s="12"/>
      <c r="E263" s="480"/>
      <c r="F263" s="12"/>
      <c r="G263" s="173"/>
      <c r="H263" s="555"/>
      <c r="I263" s="2"/>
      <c r="J263" s="2"/>
      <c r="K263" s="173"/>
      <c r="L263" s="2"/>
      <c r="M263" s="2"/>
      <c r="N263" s="556"/>
      <c r="O263" s="817"/>
      <c r="P263" s="2"/>
      <c r="Q263" s="2"/>
      <c r="R263" s="2"/>
      <c r="S263" s="173"/>
      <c r="T263" s="2"/>
      <c r="U263" s="2"/>
      <c r="V263" s="173"/>
      <c r="W263" s="173"/>
      <c r="X263" s="173"/>
      <c r="Y263" s="173"/>
      <c r="Z263" s="2"/>
      <c r="AA263" s="2"/>
      <c r="AB263" s="2"/>
      <c r="AC263" s="2"/>
      <c r="AD263" s="2"/>
      <c r="AE263" s="2"/>
      <c r="AF263" s="2"/>
      <c r="AG263" s="2"/>
      <c r="AH263" s="557"/>
      <c r="AI263" s="557"/>
      <c r="AJ263" s="557"/>
      <c r="AK263" s="557"/>
      <c r="AL263" s="557"/>
      <c r="AM263" s="2"/>
      <c r="AN263" s="2"/>
      <c r="AO263" s="2"/>
      <c r="AP263" s="2"/>
      <c r="AQ263" s="2"/>
      <c r="AR263" s="2"/>
      <c r="AS263" s="2"/>
      <c r="AT263" s="2"/>
      <c r="AU263" s="2"/>
      <c r="AV263" s="2"/>
      <c r="AW263" s="2"/>
      <c r="AX263" s="2"/>
      <c r="AY263" s="2"/>
      <c r="AZ263" s="173"/>
      <c r="BA263" s="173"/>
      <c r="BB263" s="173"/>
      <c r="BC263" s="2"/>
      <c r="BD263" s="2"/>
      <c r="BE263" s="2"/>
      <c r="BF263" s="2"/>
      <c r="BG263" s="2"/>
      <c r="BH263" s="2"/>
      <c r="BI263" s="2"/>
      <c r="BJ263" s="2"/>
      <c r="BK263" s="2"/>
      <c r="BL263" s="2"/>
      <c r="BM263" s="2"/>
      <c r="BN263" s="2"/>
      <c r="BO263" s="2"/>
      <c r="BP263" s="2"/>
      <c r="BQ263" s="2"/>
      <c r="BR263" s="48"/>
      <c r="BS263" s="48"/>
      <c r="BT263" s="48"/>
      <c r="BU263" s="2"/>
      <c r="BV263" s="2"/>
      <c r="BW263" s="2"/>
      <c r="BX263" s="2"/>
      <c r="BY263" s="2"/>
      <c r="BZ263" s="2"/>
      <c r="CA263" s="2"/>
      <c r="CB263" s="2"/>
      <c r="CC263" s="2"/>
      <c r="CD263" s="2"/>
      <c r="CE263" s="2"/>
      <c r="CF263" s="2"/>
      <c r="CG263" s="2"/>
    </row>
    <row r="264" spans="1:85" s="558" customFormat="1">
      <c r="A264" s="481"/>
      <c r="B264" s="3"/>
      <c r="C264" s="480"/>
      <c r="D264" s="12"/>
      <c r="E264" s="480"/>
      <c r="F264" s="12"/>
      <c r="G264" s="1509" t="s">
        <v>217</v>
      </c>
      <c r="H264" s="1510"/>
      <c r="I264" s="803"/>
      <c r="J264" s="803"/>
      <c r="K264" s="816"/>
      <c r="L264" s="803"/>
      <c r="M264" s="803"/>
      <c r="N264" s="559"/>
      <c r="O264" s="783"/>
      <c r="P264" s="803"/>
      <c r="Q264" s="803"/>
      <c r="R264" s="816"/>
      <c r="S264" s="816"/>
      <c r="T264" s="803"/>
      <c r="U264" s="803"/>
      <c r="V264" s="178">
        <f t="shared" ref="V264:BD264" si="59">SUM(V265:V273)</f>
        <v>22</v>
      </c>
      <c r="W264" s="178">
        <f t="shared" si="59"/>
        <v>22</v>
      </c>
      <c r="X264" s="178">
        <f t="shared" si="59"/>
        <v>22</v>
      </c>
      <c r="Y264" s="178">
        <f t="shared" si="59"/>
        <v>22</v>
      </c>
      <c r="Z264" s="451">
        <f t="shared" si="59"/>
        <v>24</v>
      </c>
      <c r="AA264" s="451">
        <f t="shared" si="59"/>
        <v>24</v>
      </c>
      <c r="AB264" s="451">
        <f t="shared" si="59"/>
        <v>24</v>
      </c>
      <c r="AC264" s="451">
        <f t="shared" si="59"/>
        <v>24</v>
      </c>
      <c r="AD264" s="451">
        <f t="shared" si="59"/>
        <v>22</v>
      </c>
      <c r="AE264" s="451">
        <f t="shared" si="59"/>
        <v>22</v>
      </c>
      <c r="AF264" s="451">
        <f t="shared" si="59"/>
        <v>22</v>
      </c>
      <c r="AG264" s="451">
        <f t="shared" si="59"/>
        <v>22</v>
      </c>
      <c r="AH264" s="559">
        <f t="shared" si="59"/>
        <v>25</v>
      </c>
      <c r="AI264" s="559">
        <f t="shared" si="59"/>
        <v>25</v>
      </c>
      <c r="AJ264" s="559">
        <f t="shared" si="59"/>
        <v>25</v>
      </c>
      <c r="AK264" s="559">
        <f t="shared" si="59"/>
        <v>25</v>
      </c>
      <c r="AL264" s="559">
        <f t="shared" si="59"/>
        <v>25</v>
      </c>
      <c r="AM264" s="560">
        <f t="shared" si="59"/>
        <v>24</v>
      </c>
      <c r="AN264" s="560">
        <f t="shared" si="59"/>
        <v>25</v>
      </c>
      <c r="AO264" s="560">
        <f t="shared" si="59"/>
        <v>25</v>
      </c>
      <c r="AP264" s="560">
        <f t="shared" si="59"/>
        <v>24</v>
      </c>
      <c r="AQ264" s="451">
        <f>SUM(AQ265:AQ273)</f>
        <v>23</v>
      </c>
      <c r="AR264" s="451">
        <f t="shared" ref="AR264:AS264" si="60">SUM(AR265:AR273)</f>
        <v>23</v>
      </c>
      <c r="AS264" s="451">
        <f t="shared" si="60"/>
        <v>23</v>
      </c>
      <c r="AT264" s="451">
        <f t="shared" si="59"/>
        <v>21</v>
      </c>
      <c r="AU264" s="451">
        <f t="shared" si="59"/>
        <v>21</v>
      </c>
      <c r="AV264" s="451">
        <f t="shared" si="59"/>
        <v>21</v>
      </c>
      <c r="AW264" s="451">
        <f t="shared" si="59"/>
        <v>21</v>
      </c>
      <c r="AX264" s="178"/>
      <c r="AY264" s="178"/>
      <c r="AZ264" s="178">
        <f t="shared" si="59"/>
        <v>18</v>
      </c>
      <c r="BA264" s="178">
        <f t="shared" si="59"/>
        <v>18</v>
      </c>
      <c r="BB264" s="178">
        <f t="shared" si="59"/>
        <v>18</v>
      </c>
      <c r="BC264" s="451"/>
      <c r="BD264" s="451">
        <f t="shared" si="59"/>
        <v>0</v>
      </c>
      <c r="BE264" s="2"/>
      <c r="BF264" s="2"/>
      <c r="BG264" s="2"/>
      <c r="BH264" s="2"/>
      <c r="BI264" s="2"/>
      <c r="BJ264" s="2"/>
      <c r="BK264" s="2"/>
      <c r="BL264" s="2"/>
      <c r="BM264" s="2"/>
      <c r="BN264" s="2"/>
      <c r="BO264" s="2"/>
      <c r="BP264" s="2"/>
      <c r="BQ264" s="2"/>
      <c r="BR264" s="48"/>
      <c r="BS264" s="48"/>
      <c r="BT264" s="48"/>
      <c r="BU264" s="2"/>
      <c r="BV264" s="2"/>
      <c r="BW264" s="2"/>
      <c r="BX264" s="2"/>
      <c r="BY264" s="2"/>
      <c r="BZ264" s="2"/>
      <c r="CA264" s="2"/>
      <c r="CB264" s="2"/>
      <c r="CC264" s="2"/>
      <c r="CD264" s="2"/>
      <c r="CE264" s="2"/>
      <c r="CF264" s="2"/>
      <c r="CG264" s="2"/>
    </row>
    <row r="265" spans="1:85" s="558" customFormat="1">
      <c r="A265" s="481"/>
      <c r="B265" s="3"/>
      <c r="C265" s="480"/>
      <c r="D265" s="12"/>
      <c r="E265" s="480"/>
      <c r="F265" s="12"/>
      <c r="G265" s="1511" t="s">
        <v>218</v>
      </c>
      <c r="H265" s="1512"/>
      <c r="I265" s="803"/>
      <c r="J265" s="803"/>
      <c r="K265" s="816"/>
      <c r="L265" s="803"/>
      <c r="M265" s="803"/>
      <c r="N265" s="559"/>
      <c r="O265" s="783"/>
      <c r="P265" s="803"/>
      <c r="Q265" s="803"/>
      <c r="R265" s="816"/>
      <c r="S265" s="816"/>
      <c r="T265" s="803"/>
      <c r="U265" s="803"/>
      <c r="V265" s="204">
        <f t="shared" ref="V265:AL265" si="61">COUNTIF(V$9:V$256,"ĐTT")</f>
        <v>2</v>
      </c>
      <c r="W265" s="204">
        <f t="shared" si="61"/>
        <v>2</v>
      </c>
      <c r="X265" s="204">
        <f t="shared" si="61"/>
        <v>2</v>
      </c>
      <c r="Y265" s="204">
        <f t="shared" si="61"/>
        <v>2</v>
      </c>
      <c r="Z265" s="813">
        <f t="shared" si="61"/>
        <v>1</v>
      </c>
      <c r="AA265" s="813">
        <f t="shared" si="61"/>
        <v>1</v>
      </c>
      <c r="AB265" s="813">
        <f t="shared" si="61"/>
        <v>1</v>
      </c>
      <c r="AC265" s="813">
        <f t="shared" si="61"/>
        <v>1</v>
      </c>
      <c r="AD265" s="813">
        <f t="shared" si="61"/>
        <v>1</v>
      </c>
      <c r="AE265" s="813">
        <f t="shared" si="61"/>
        <v>2</v>
      </c>
      <c r="AF265" s="813">
        <f t="shared" si="61"/>
        <v>1</v>
      </c>
      <c r="AG265" s="813">
        <f t="shared" si="61"/>
        <v>2</v>
      </c>
      <c r="AH265" s="559">
        <f t="shared" si="61"/>
        <v>1</v>
      </c>
      <c r="AI265" s="559">
        <f t="shared" si="61"/>
        <v>1</v>
      </c>
      <c r="AJ265" s="559">
        <f t="shared" si="61"/>
        <v>1</v>
      </c>
      <c r="AK265" s="559">
        <f t="shared" si="61"/>
        <v>1</v>
      </c>
      <c r="AL265" s="559">
        <f t="shared" si="61"/>
        <v>1</v>
      </c>
      <c r="AM265" s="783">
        <f>COUNTIF(AM$9:AM$256,"ĐTT")</f>
        <v>1</v>
      </c>
      <c r="AN265" s="783">
        <f t="shared" ref="AN265:AP265" si="62">COUNTIF(AN$9:AN$256,"ĐTT")</f>
        <v>2</v>
      </c>
      <c r="AO265" s="783">
        <f t="shared" si="62"/>
        <v>1</v>
      </c>
      <c r="AP265" s="783">
        <f t="shared" si="62"/>
        <v>1</v>
      </c>
      <c r="AQ265" s="813">
        <f>COUNTIF(AQ$9:AQ$256,"ĐTT")</f>
        <v>1</v>
      </c>
      <c r="AR265" s="813">
        <f t="shared" ref="AR265:AS265" si="63">COUNTIF(AR$9:AR$256,"ĐTT")</f>
        <v>1</v>
      </c>
      <c r="AS265" s="813">
        <f t="shared" si="63"/>
        <v>1</v>
      </c>
      <c r="AT265" s="813">
        <f>COUNTIF(AT$9:AT$256,"ĐTT")</f>
        <v>1</v>
      </c>
      <c r="AU265" s="813">
        <f t="shared" ref="AU265:AV265" si="64">COUNTIF(AU$9:AU$256,"ĐTT")</f>
        <v>1</v>
      </c>
      <c r="AV265" s="813">
        <f t="shared" si="64"/>
        <v>1</v>
      </c>
      <c r="AW265" s="813">
        <f>COUNTIF(AW$9:AW$256,"ĐTT")</f>
        <v>1</v>
      </c>
      <c r="AX265" s="204">
        <f>COUNTIF(AX$9:AX$256,"ĐTT")</f>
        <v>1</v>
      </c>
      <c r="AY265" s="204">
        <f>COUNTIF(AY$9:AY$256,"ĐTT")</f>
        <v>1</v>
      </c>
      <c r="AZ265" s="204">
        <f>COUNTIF(AZ$9:AZ$256,"ĐTT")</f>
        <v>0</v>
      </c>
      <c r="BA265" s="204">
        <f t="shared" ref="BA265:BB265" si="65">COUNTIF(BA$9:BA$256,"ĐTT")</f>
        <v>1</v>
      </c>
      <c r="BB265" s="204">
        <f t="shared" si="65"/>
        <v>1</v>
      </c>
      <c r="BC265" s="813"/>
      <c r="BD265" s="813">
        <f>COUNTIF(BD$9:BD$256,"ĐTT")</f>
        <v>0</v>
      </c>
      <c r="BE265" s="2"/>
      <c r="BF265" s="2"/>
      <c r="BG265" s="2"/>
      <c r="BH265" s="2"/>
      <c r="BI265" s="2"/>
      <c r="BJ265" s="2"/>
      <c r="BK265" s="2"/>
      <c r="BL265" s="2"/>
      <c r="BM265" s="2"/>
      <c r="BN265" s="2"/>
      <c r="BO265" s="2"/>
      <c r="BP265" s="2"/>
      <c r="BQ265" s="2"/>
      <c r="BR265" s="48"/>
      <c r="BS265" s="48"/>
      <c r="BT265" s="48"/>
      <c r="BU265" s="2"/>
      <c r="BV265" s="2"/>
      <c r="BW265" s="2"/>
      <c r="BX265" s="2"/>
      <c r="BY265" s="2"/>
      <c r="BZ265" s="2"/>
      <c r="CA265" s="2"/>
      <c r="CB265" s="2"/>
      <c r="CC265" s="2"/>
      <c r="CD265" s="2"/>
      <c r="CE265" s="2"/>
      <c r="CF265" s="2"/>
      <c r="CG265" s="2"/>
    </row>
    <row r="266" spans="1:85" s="558" customFormat="1">
      <c r="A266" s="481"/>
      <c r="B266" s="3"/>
      <c r="C266" s="480"/>
      <c r="D266" s="12"/>
      <c r="E266" s="480"/>
      <c r="F266" s="12"/>
      <c r="G266" s="1511" t="s">
        <v>1188</v>
      </c>
      <c r="H266" s="1512"/>
      <c r="I266" s="803"/>
      <c r="J266" s="803"/>
      <c r="K266" s="816"/>
      <c r="L266" s="803"/>
      <c r="M266" s="803"/>
      <c r="N266" s="559"/>
      <c r="O266" s="783"/>
      <c r="P266" s="803"/>
      <c r="Q266" s="803"/>
      <c r="R266" s="816"/>
      <c r="S266" s="816"/>
      <c r="T266" s="803"/>
      <c r="U266" s="803"/>
      <c r="V266" s="204">
        <f t="shared" ref="V266:AL266" si="66">COUNTIF(V$9:V$256,"TDS")</f>
        <v>1</v>
      </c>
      <c r="W266" s="204">
        <f t="shared" si="66"/>
        <v>1</v>
      </c>
      <c r="X266" s="204">
        <f t="shared" si="66"/>
        <v>1</v>
      </c>
      <c r="Y266" s="204">
        <f t="shared" si="66"/>
        <v>1</v>
      </c>
      <c r="Z266" s="813">
        <f t="shared" si="66"/>
        <v>1</v>
      </c>
      <c r="AA266" s="813">
        <f t="shared" si="66"/>
        <v>1</v>
      </c>
      <c r="AB266" s="813">
        <f t="shared" si="66"/>
        <v>1</v>
      </c>
      <c r="AC266" s="813">
        <f t="shared" si="66"/>
        <v>1</v>
      </c>
      <c r="AD266" s="813">
        <f t="shared" si="66"/>
        <v>1</v>
      </c>
      <c r="AE266" s="813">
        <f t="shared" si="66"/>
        <v>1</v>
      </c>
      <c r="AF266" s="813">
        <f t="shared" si="66"/>
        <v>1</v>
      </c>
      <c r="AG266" s="813">
        <f t="shared" si="66"/>
        <v>1</v>
      </c>
      <c r="AH266" s="559">
        <f t="shared" si="66"/>
        <v>1</v>
      </c>
      <c r="AI266" s="559">
        <f t="shared" si="66"/>
        <v>1</v>
      </c>
      <c r="AJ266" s="559">
        <f t="shared" si="66"/>
        <v>1</v>
      </c>
      <c r="AK266" s="559">
        <f t="shared" si="66"/>
        <v>1</v>
      </c>
      <c r="AL266" s="559">
        <f t="shared" si="66"/>
        <v>1</v>
      </c>
      <c r="AM266" s="783">
        <f>COUNTIF(AM$9:AM$256,"TDS")</f>
        <v>1</v>
      </c>
      <c r="AN266" s="783">
        <f t="shared" ref="AN266:AP266" si="67">COUNTIF(AN$9:AN$256,"TDS")</f>
        <v>1</v>
      </c>
      <c r="AO266" s="783">
        <f t="shared" si="67"/>
        <v>1</v>
      </c>
      <c r="AP266" s="783">
        <f t="shared" si="67"/>
        <v>1</v>
      </c>
      <c r="AQ266" s="813">
        <f>COUNTIF(AQ$9:AQ$256,"TDS")</f>
        <v>1</v>
      </c>
      <c r="AR266" s="813">
        <f t="shared" ref="AR266:AS266" si="68">COUNTIF(AR$9:AR$256,"TDS")</f>
        <v>1</v>
      </c>
      <c r="AS266" s="813">
        <f t="shared" si="68"/>
        <v>1</v>
      </c>
      <c r="AT266" s="813">
        <f>COUNTIF(AT$9:AT$256,"TDS")</f>
        <v>1</v>
      </c>
      <c r="AU266" s="813">
        <f t="shared" ref="AU266:AW266" si="69">COUNTIF(AU$9:AU$256,"TDS")</f>
        <v>1</v>
      </c>
      <c r="AV266" s="813">
        <f t="shared" si="69"/>
        <v>1</v>
      </c>
      <c r="AW266" s="813">
        <f t="shared" si="69"/>
        <v>1</v>
      </c>
      <c r="AX266" s="204">
        <f>COUNTIF(AX$9:AX$256,"TDS")</f>
        <v>1</v>
      </c>
      <c r="AY266" s="204">
        <f>COUNTIF(AY$9:AY$256,"TDS")</f>
        <v>1</v>
      </c>
      <c r="AZ266" s="204">
        <f>COUNTIF(AZ$9:AZ$256,"TDS")</f>
        <v>1</v>
      </c>
      <c r="BA266" s="204">
        <f t="shared" ref="BA266:BB266" si="70">COUNTIF(BA$9:BA$256,"TDS")</f>
        <v>1</v>
      </c>
      <c r="BB266" s="204">
        <f t="shared" si="70"/>
        <v>1</v>
      </c>
      <c r="BC266" s="813"/>
      <c r="BD266" s="813">
        <f>COUNTIF(BD$9:BD$256,"TDS")</f>
        <v>0</v>
      </c>
      <c r="BE266" s="2"/>
      <c r="BF266" s="2"/>
      <c r="BG266" s="2"/>
      <c r="BH266" s="2"/>
      <c r="BI266" s="2"/>
      <c r="BJ266" s="2"/>
      <c r="BK266" s="2"/>
      <c r="BL266" s="2"/>
      <c r="BM266" s="2"/>
      <c r="BN266" s="2"/>
      <c r="BO266" s="2"/>
      <c r="BP266" s="2"/>
      <c r="BQ266" s="2"/>
      <c r="BR266" s="48"/>
      <c r="BS266" s="48"/>
      <c r="BT266" s="48"/>
      <c r="BU266" s="2"/>
      <c r="BV266" s="2"/>
      <c r="BW266" s="2"/>
      <c r="BX266" s="2"/>
      <c r="BY266" s="2"/>
      <c r="BZ266" s="2"/>
      <c r="CA266" s="2"/>
      <c r="CB266" s="2"/>
      <c r="CC266" s="2"/>
      <c r="CD266" s="2"/>
      <c r="CE266" s="2"/>
      <c r="CF266" s="2"/>
      <c r="CG266" s="2"/>
    </row>
    <row r="267" spans="1:85" s="558" customFormat="1">
      <c r="A267" s="481"/>
      <c r="B267" s="3"/>
      <c r="C267" s="480"/>
      <c r="D267" s="12"/>
      <c r="E267" s="480"/>
      <c r="F267" s="12"/>
      <c r="G267" s="1511" t="s">
        <v>1189</v>
      </c>
      <c r="H267" s="1512"/>
      <c r="I267" s="803"/>
      <c r="J267" s="803"/>
      <c r="K267" s="816"/>
      <c r="L267" s="803"/>
      <c r="M267" s="803"/>
      <c r="N267" s="559"/>
      <c r="O267" s="783"/>
      <c r="P267" s="803"/>
      <c r="Q267" s="803"/>
      <c r="R267" s="816"/>
      <c r="S267" s="816"/>
      <c r="T267" s="803"/>
      <c r="U267" s="803"/>
      <c r="V267" s="204">
        <f t="shared" ref="V267:AL267" si="71">COUNTIF(V$9:V$256,"HĐG")</f>
        <v>4</v>
      </c>
      <c r="W267" s="204">
        <f t="shared" si="71"/>
        <v>4</v>
      </c>
      <c r="X267" s="204">
        <f t="shared" si="71"/>
        <v>4</v>
      </c>
      <c r="Y267" s="204">
        <f t="shared" si="71"/>
        <v>4</v>
      </c>
      <c r="Z267" s="813">
        <f t="shared" si="71"/>
        <v>5</v>
      </c>
      <c r="AA267" s="813">
        <f t="shared" si="71"/>
        <v>5</v>
      </c>
      <c r="AB267" s="813">
        <f t="shared" si="71"/>
        <v>5</v>
      </c>
      <c r="AC267" s="813">
        <f t="shared" si="71"/>
        <v>5</v>
      </c>
      <c r="AD267" s="813">
        <f t="shared" si="71"/>
        <v>5</v>
      </c>
      <c r="AE267" s="813">
        <f t="shared" si="71"/>
        <v>5</v>
      </c>
      <c r="AF267" s="813">
        <f t="shared" si="71"/>
        <v>4</v>
      </c>
      <c r="AG267" s="813">
        <f t="shared" si="71"/>
        <v>4</v>
      </c>
      <c r="AH267" s="559">
        <f t="shared" si="71"/>
        <v>5</v>
      </c>
      <c r="AI267" s="559">
        <f t="shared" si="71"/>
        <v>5</v>
      </c>
      <c r="AJ267" s="559">
        <f t="shared" si="71"/>
        <v>5</v>
      </c>
      <c r="AK267" s="559">
        <f t="shared" si="71"/>
        <v>5</v>
      </c>
      <c r="AL267" s="559">
        <f t="shared" si="71"/>
        <v>5</v>
      </c>
      <c r="AM267" s="783">
        <f>COUNTIF(AM$9:AM$256,"HĐG")</f>
        <v>5</v>
      </c>
      <c r="AN267" s="783">
        <f t="shared" ref="AN267:AP267" si="72">COUNTIF(AN$9:AN$256,"HĐG")</f>
        <v>5</v>
      </c>
      <c r="AO267" s="783">
        <f t="shared" si="72"/>
        <v>5</v>
      </c>
      <c r="AP267" s="783">
        <f t="shared" si="72"/>
        <v>5</v>
      </c>
      <c r="AQ267" s="813">
        <f>COUNTIF(AQ$9:AQ$256,"HĐG")</f>
        <v>5</v>
      </c>
      <c r="AR267" s="813">
        <f t="shared" ref="AR267:AS267" si="73">COUNTIF(AR$9:AR$256,"HĐG")</f>
        <v>5</v>
      </c>
      <c r="AS267" s="813">
        <f t="shared" si="73"/>
        <v>5</v>
      </c>
      <c r="AT267" s="813">
        <f>COUNTIF(AT$9:AT$256,"HĐG")</f>
        <v>3</v>
      </c>
      <c r="AU267" s="813">
        <f t="shared" ref="AU267:AW267" si="74">COUNTIF(AU$9:AU$256,"HĐG")</f>
        <v>3</v>
      </c>
      <c r="AV267" s="813">
        <f t="shared" si="74"/>
        <v>3</v>
      </c>
      <c r="AW267" s="813">
        <f t="shared" si="74"/>
        <v>3</v>
      </c>
      <c r="AX267" s="204">
        <f>COUNTIF(AX$9:AX$256,"HĐG")</f>
        <v>5</v>
      </c>
      <c r="AY267" s="204">
        <f>COUNTIF(AY$9:AY$256,"HĐG")</f>
        <v>4</v>
      </c>
      <c r="AZ267" s="204">
        <f>COUNTIF(AZ$9:AZ$256,"HĐG")</f>
        <v>5</v>
      </c>
      <c r="BA267" s="204">
        <f t="shared" ref="BA267:BB267" si="75">COUNTIF(BA$9:BA$256,"HĐG")</f>
        <v>5</v>
      </c>
      <c r="BB267" s="204">
        <f t="shared" si="75"/>
        <v>5</v>
      </c>
      <c r="BC267" s="813"/>
      <c r="BD267" s="813">
        <f>COUNTIF(BD$9:BD$256,"HĐG")</f>
        <v>0</v>
      </c>
      <c r="BE267" s="2"/>
      <c r="BF267" s="2"/>
      <c r="BG267" s="2"/>
      <c r="BH267" s="2"/>
      <c r="BI267" s="2"/>
      <c r="BJ267" s="2"/>
      <c r="BK267" s="2"/>
      <c r="BL267" s="2"/>
      <c r="BM267" s="2"/>
      <c r="BN267" s="2"/>
      <c r="BO267" s="2"/>
      <c r="BP267" s="2"/>
      <c r="BQ267" s="2"/>
      <c r="BR267" s="48"/>
      <c r="BS267" s="48"/>
      <c r="BT267" s="48"/>
      <c r="BU267" s="2"/>
      <c r="BV267" s="2"/>
      <c r="BW267" s="2"/>
      <c r="BX267" s="2"/>
      <c r="BY267" s="2"/>
      <c r="BZ267" s="2"/>
      <c r="CA267" s="2"/>
      <c r="CB267" s="2"/>
      <c r="CC267" s="2"/>
      <c r="CD267" s="2"/>
      <c r="CE267" s="2"/>
      <c r="CF267" s="2"/>
      <c r="CG267" s="2"/>
    </row>
    <row r="268" spans="1:85" s="558" customFormat="1">
      <c r="A268" s="481"/>
      <c r="B268" s="3"/>
      <c r="C268" s="480"/>
      <c r="D268" s="12"/>
      <c r="E268" s="480"/>
      <c r="F268" s="12"/>
      <c r="G268" s="1511" t="s">
        <v>1190</v>
      </c>
      <c r="H268" s="1512"/>
      <c r="I268" s="803"/>
      <c r="J268" s="803"/>
      <c r="K268" s="816"/>
      <c r="L268" s="803"/>
      <c r="M268" s="803"/>
      <c r="N268" s="559"/>
      <c r="O268" s="783"/>
      <c r="P268" s="803"/>
      <c r="Q268" s="803"/>
      <c r="R268" s="816"/>
      <c r="S268" s="816"/>
      <c r="T268" s="803"/>
      <c r="U268" s="803"/>
      <c r="V268" s="204">
        <f t="shared" ref="V268:AL268" si="76">COUNTIF(V$9:V$256,"HĐNT")</f>
        <v>4</v>
      </c>
      <c r="W268" s="204">
        <f t="shared" si="76"/>
        <v>4</v>
      </c>
      <c r="X268" s="204">
        <f t="shared" si="76"/>
        <v>4</v>
      </c>
      <c r="Y268" s="204">
        <f t="shared" si="76"/>
        <v>4</v>
      </c>
      <c r="Z268" s="813">
        <f t="shared" si="76"/>
        <v>5</v>
      </c>
      <c r="AA268" s="813">
        <f t="shared" si="76"/>
        <v>5</v>
      </c>
      <c r="AB268" s="813">
        <f t="shared" si="76"/>
        <v>5</v>
      </c>
      <c r="AC268" s="813">
        <f t="shared" si="76"/>
        <v>5</v>
      </c>
      <c r="AD268" s="813">
        <f t="shared" si="76"/>
        <v>4</v>
      </c>
      <c r="AE268" s="813">
        <f t="shared" si="76"/>
        <v>4</v>
      </c>
      <c r="AF268" s="813">
        <f t="shared" si="76"/>
        <v>5</v>
      </c>
      <c r="AG268" s="813">
        <f t="shared" si="76"/>
        <v>4</v>
      </c>
      <c r="AH268" s="559">
        <f t="shared" si="76"/>
        <v>5</v>
      </c>
      <c r="AI268" s="559">
        <f t="shared" si="76"/>
        <v>5</v>
      </c>
      <c r="AJ268" s="559">
        <f t="shared" si="76"/>
        <v>5</v>
      </c>
      <c r="AK268" s="559">
        <f t="shared" si="76"/>
        <v>5</v>
      </c>
      <c r="AL268" s="559">
        <f t="shared" si="76"/>
        <v>5</v>
      </c>
      <c r="AM268" s="783">
        <f>COUNTIF(AM$9:AM$256,"HĐNT")</f>
        <v>5</v>
      </c>
      <c r="AN268" s="783">
        <f t="shared" ref="AN268:AP268" si="77">COUNTIF(AN$9:AN$256,"HĐNT")</f>
        <v>5</v>
      </c>
      <c r="AO268" s="783">
        <f t="shared" si="77"/>
        <v>5</v>
      </c>
      <c r="AP268" s="783">
        <f t="shared" si="77"/>
        <v>5</v>
      </c>
      <c r="AQ268" s="813">
        <f>COUNTIF(AQ$9:AQ$256,"HĐNT")</f>
        <v>5</v>
      </c>
      <c r="AR268" s="813">
        <f t="shared" ref="AR268:AS268" si="78">COUNTIF(AR$9:AR$256,"HĐNT")</f>
        <v>5</v>
      </c>
      <c r="AS268" s="813">
        <f t="shared" si="78"/>
        <v>5</v>
      </c>
      <c r="AT268" s="813">
        <f>COUNTIF(AT$9:AT$256,"HĐNT")</f>
        <v>5</v>
      </c>
      <c r="AU268" s="813">
        <f t="shared" ref="AU268:AW268" si="79">COUNTIF(AU$9:AU$256,"HĐNT")</f>
        <v>5</v>
      </c>
      <c r="AV268" s="813">
        <f t="shared" si="79"/>
        <v>5</v>
      </c>
      <c r="AW268" s="813">
        <f t="shared" si="79"/>
        <v>5</v>
      </c>
      <c r="AX268" s="204">
        <f>COUNTIF(AX$9:AX$256,"HĐNT")</f>
        <v>1</v>
      </c>
      <c r="AY268" s="204">
        <f>COUNTIF(AY$9:AY$256,"HĐNT")</f>
        <v>3</v>
      </c>
      <c r="AZ268" s="204">
        <f>COUNTIF(AZ$9:AZ$256,"HĐNT")</f>
        <v>1</v>
      </c>
      <c r="BA268" s="204">
        <f t="shared" ref="BA268:BB268" si="80">COUNTIF(BA$9:BA$256,"HĐNT")</f>
        <v>1</v>
      </c>
      <c r="BB268" s="204">
        <f t="shared" si="80"/>
        <v>1</v>
      </c>
      <c r="BC268" s="813"/>
      <c r="BD268" s="813">
        <f>COUNTIF(BD$9:BD$256,"HĐNT")</f>
        <v>0</v>
      </c>
      <c r="BE268" s="2"/>
      <c r="BF268" s="2"/>
      <c r="BG268" s="2"/>
      <c r="BH268" s="2"/>
      <c r="BI268" s="2"/>
      <c r="BJ268" s="2"/>
      <c r="BK268" s="2"/>
      <c r="BL268" s="2"/>
      <c r="BM268" s="2"/>
      <c r="BN268" s="2"/>
      <c r="BO268" s="2"/>
      <c r="BP268" s="2"/>
      <c r="BQ268" s="2"/>
      <c r="BR268" s="48"/>
      <c r="BS268" s="48"/>
      <c r="BT268" s="48"/>
      <c r="BU268" s="2"/>
      <c r="BV268" s="2"/>
      <c r="BW268" s="2"/>
      <c r="BX268" s="2"/>
      <c r="BY268" s="2"/>
      <c r="BZ268" s="2"/>
      <c r="CA268" s="2"/>
      <c r="CB268" s="2"/>
      <c r="CC268" s="2"/>
      <c r="CD268" s="2"/>
      <c r="CE268" s="2"/>
      <c r="CF268" s="2"/>
      <c r="CG268" s="2"/>
    </row>
    <row r="269" spans="1:85" s="558" customFormat="1">
      <c r="A269" s="481"/>
      <c r="B269" s="3"/>
      <c r="C269" s="480"/>
      <c r="D269" s="12"/>
      <c r="E269" s="480"/>
      <c r="F269" s="12"/>
      <c r="G269" s="1511" t="s">
        <v>1191</v>
      </c>
      <c r="H269" s="1512"/>
      <c r="I269" s="803"/>
      <c r="J269" s="803"/>
      <c r="K269" s="816"/>
      <c r="L269" s="803"/>
      <c r="M269" s="803"/>
      <c r="N269" s="559"/>
      <c r="O269" s="783"/>
      <c r="P269" s="803"/>
      <c r="Q269" s="803"/>
      <c r="R269" s="816"/>
      <c r="S269" s="816"/>
      <c r="T269" s="803"/>
      <c r="U269" s="803"/>
      <c r="V269" s="204">
        <f t="shared" ref="V269:AL269" si="81">COUNTIF(V$9:V$256,"VS-AN")</f>
        <v>1</v>
      </c>
      <c r="W269" s="204">
        <f t="shared" si="81"/>
        <v>1</v>
      </c>
      <c r="X269" s="204">
        <f t="shared" si="81"/>
        <v>1</v>
      </c>
      <c r="Y269" s="204">
        <f t="shared" si="81"/>
        <v>1</v>
      </c>
      <c r="Z269" s="813">
        <f t="shared" si="81"/>
        <v>2</v>
      </c>
      <c r="AA269" s="813">
        <f t="shared" si="81"/>
        <v>2</v>
      </c>
      <c r="AB269" s="813">
        <f t="shared" si="81"/>
        <v>2</v>
      </c>
      <c r="AC269" s="813">
        <f t="shared" si="81"/>
        <v>2</v>
      </c>
      <c r="AD269" s="813">
        <f t="shared" si="81"/>
        <v>1</v>
      </c>
      <c r="AE269" s="813">
        <f t="shared" si="81"/>
        <v>1</v>
      </c>
      <c r="AF269" s="813">
        <f t="shared" si="81"/>
        <v>1</v>
      </c>
      <c r="AG269" s="813">
        <f t="shared" si="81"/>
        <v>1</v>
      </c>
      <c r="AH269" s="559">
        <f t="shared" si="81"/>
        <v>3</v>
      </c>
      <c r="AI269" s="559">
        <f t="shared" si="81"/>
        <v>3</v>
      </c>
      <c r="AJ269" s="559">
        <f t="shared" si="81"/>
        <v>3</v>
      </c>
      <c r="AK269" s="559">
        <f t="shared" si="81"/>
        <v>3</v>
      </c>
      <c r="AL269" s="559">
        <f t="shared" si="81"/>
        <v>3</v>
      </c>
      <c r="AM269" s="783">
        <f>COUNTIF(AM$9:AM$256,"VS-AN")</f>
        <v>2</v>
      </c>
      <c r="AN269" s="783">
        <f t="shared" ref="AN269:AP269" si="82">COUNTIF(AN$9:AN$256,"VS-AN")</f>
        <v>2</v>
      </c>
      <c r="AO269" s="783">
        <f t="shared" si="82"/>
        <v>3</v>
      </c>
      <c r="AP269" s="783">
        <f t="shared" si="82"/>
        <v>3</v>
      </c>
      <c r="AQ269" s="813">
        <f>COUNTIF(AQ$9:AQ$256,"VS-AN")</f>
        <v>1</v>
      </c>
      <c r="AR269" s="813">
        <f t="shared" ref="AR269:AS269" si="83">COUNTIF(AR$9:AR$256,"VS-AN")</f>
        <v>1</v>
      </c>
      <c r="AS269" s="813">
        <f t="shared" si="83"/>
        <v>1</v>
      </c>
      <c r="AT269" s="813">
        <f>COUNTIF(AT$9:AT$256,"VS-AN")</f>
        <v>1</v>
      </c>
      <c r="AU269" s="813">
        <f t="shared" ref="AU269:AV269" si="84">COUNTIF(AU$9:AU$256,"VS-AN")</f>
        <v>1</v>
      </c>
      <c r="AV269" s="813">
        <f t="shared" si="84"/>
        <v>1</v>
      </c>
      <c r="AW269" s="813">
        <f>COUNTIF(AW$9:AW$256,"VS-AN")</f>
        <v>1</v>
      </c>
      <c r="AX269" s="204">
        <f>COUNTIF(AX$9:AX$256,"VS-AN")</f>
        <v>1</v>
      </c>
      <c r="AY269" s="204">
        <f>COUNTIF(AY$9:AY$256,"VS-AN")</f>
        <v>1</v>
      </c>
      <c r="AZ269" s="204">
        <f>COUNTIF(AZ$9:AZ$256,"VS-AN")</f>
        <v>1</v>
      </c>
      <c r="BA269" s="204">
        <f t="shared" ref="BA269:BB269" si="85">COUNTIF(BA$9:BA$256,"VS-AN")</f>
        <v>1</v>
      </c>
      <c r="BB269" s="204">
        <f t="shared" si="85"/>
        <v>1</v>
      </c>
      <c r="BC269" s="813"/>
      <c r="BD269" s="813">
        <f>COUNTIF(BD$9:BD$256,"VS-AN")</f>
        <v>0</v>
      </c>
      <c r="BE269" s="2"/>
      <c r="BF269" s="2"/>
      <c r="BG269" s="2"/>
      <c r="BH269" s="2"/>
      <c r="BI269" s="2"/>
      <c r="BJ269" s="2"/>
      <c r="BK269" s="2"/>
      <c r="BL269" s="2"/>
      <c r="BM269" s="2"/>
      <c r="BN269" s="2"/>
      <c r="BO269" s="2"/>
      <c r="BP269" s="2"/>
      <c r="BQ269" s="2"/>
      <c r="BR269" s="48"/>
      <c r="BS269" s="48"/>
      <c r="BT269" s="48"/>
      <c r="BU269" s="2"/>
      <c r="BV269" s="2"/>
      <c r="BW269" s="2"/>
      <c r="BX269" s="2"/>
      <c r="BY269" s="2"/>
      <c r="BZ269" s="2"/>
      <c r="CA269" s="2"/>
      <c r="CB269" s="2"/>
      <c r="CC269" s="2"/>
      <c r="CD269" s="2"/>
      <c r="CE269" s="2"/>
      <c r="CF269" s="2"/>
      <c r="CG269" s="2"/>
    </row>
    <row r="270" spans="1:85" s="558" customFormat="1">
      <c r="A270" s="481"/>
      <c r="B270" s="3"/>
      <c r="C270" s="480"/>
      <c r="D270" s="12"/>
      <c r="E270" s="480"/>
      <c r="F270" s="12"/>
      <c r="G270" s="1511" t="s">
        <v>1192</v>
      </c>
      <c r="H270" s="1512"/>
      <c r="I270" s="803"/>
      <c r="J270" s="803"/>
      <c r="K270" s="816"/>
      <c r="L270" s="803"/>
      <c r="M270" s="803"/>
      <c r="N270" s="559"/>
      <c r="O270" s="783"/>
      <c r="P270" s="803"/>
      <c r="Q270" s="803"/>
      <c r="R270" s="816"/>
      <c r="S270" s="816"/>
      <c r="T270" s="803"/>
      <c r="U270" s="803"/>
      <c r="V270" s="204">
        <f t="shared" ref="V270:AL270" si="86">COUNTIF(V$9:V$256,"HĐC")</f>
        <v>5</v>
      </c>
      <c r="W270" s="204">
        <f t="shared" si="86"/>
        <v>5</v>
      </c>
      <c r="X270" s="204">
        <f t="shared" si="86"/>
        <v>5</v>
      </c>
      <c r="Y270" s="204">
        <f t="shared" si="86"/>
        <v>5</v>
      </c>
      <c r="Z270" s="813">
        <f t="shared" si="86"/>
        <v>5</v>
      </c>
      <c r="AA270" s="813">
        <f t="shared" si="86"/>
        <v>5</v>
      </c>
      <c r="AB270" s="813">
        <f t="shared" si="86"/>
        <v>5</v>
      </c>
      <c r="AC270" s="813">
        <f t="shared" si="86"/>
        <v>5</v>
      </c>
      <c r="AD270" s="813">
        <f t="shared" si="86"/>
        <v>5</v>
      </c>
      <c r="AE270" s="813">
        <f t="shared" si="86"/>
        <v>4</v>
      </c>
      <c r="AF270" s="813">
        <f t="shared" si="86"/>
        <v>5</v>
      </c>
      <c r="AG270" s="813">
        <f t="shared" si="86"/>
        <v>5</v>
      </c>
      <c r="AH270" s="559">
        <f t="shared" si="86"/>
        <v>5</v>
      </c>
      <c r="AI270" s="559">
        <f t="shared" si="86"/>
        <v>5</v>
      </c>
      <c r="AJ270" s="559">
        <f t="shared" si="86"/>
        <v>5</v>
      </c>
      <c r="AK270" s="559">
        <f t="shared" si="86"/>
        <v>5</v>
      </c>
      <c r="AL270" s="559">
        <f t="shared" si="86"/>
        <v>5</v>
      </c>
      <c r="AM270" s="783">
        <f>COUNTIF(AM$9:AM$256,"HĐC")</f>
        <v>5</v>
      </c>
      <c r="AN270" s="783">
        <f t="shared" ref="AN270:AP270" si="87">COUNTIF(AN$9:AN$256,"HĐC")</f>
        <v>5</v>
      </c>
      <c r="AO270" s="783">
        <f t="shared" si="87"/>
        <v>5</v>
      </c>
      <c r="AP270" s="783">
        <f t="shared" si="87"/>
        <v>4</v>
      </c>
      <c r="AQ270" s="813">
        <f>COUNTIF(AQ$9:AQ$256,"HĐC")</f>
        <v>5</v>
      </c>
      <c r="AR270" s="813">
        <f t="shared" ref="AR270:AS270" si="88">COUNTIF(AR$9:AR$256,"HĐC")</f>
        <v>5</v>
      </c>
      <c r="AS270" s="813">
        <f t="shared" si="88"/>
        <v>5</v>
      </c>
      <c r="AT270" s="813">
        <f>COUNTIF(AT$9:AT$256,"HĐC")</f>
        <v>5</v>
      </c>
      <c r="AU270" s="813">
        <f t="shared" ref="AU270:AV270" si="89">COUNTIF(AU$9:AU$256,"HĐC")</f>
        <v>5</v>
      </c>
      <c r="AV270" s="813">
        <f t="shared" si="89"/>
        <v>5</v>
      </c>
      <c r="AW270" s="813">
        <f>COUNTIF(AW$9:AW$256,"HĐC")</f>
        <v>5</v>
      </c>
      <c r="AX270" s="204">
        <f>COUNTIF(AX$9:AX$256,"HĐC")</f>
        <v>3</v>
      </c>
      <c r="AY270" s="204">
        <f>COUNTIF(AY$9:AY$256,"HĐC")</f>
        <v>2</v>
      </c>
      <c r="AZ270" s="204">
        <f>COUNTIF(AZ$9:AZ$256,"HĐC")</f>
        <v>5</v>
      </c>
      <c r="BA270" s="204">
        <f t="shared" ref="BA270:BB270" si="90">COUNTIF(BA$9:BA$256,"HĐC")</f>
        <v>3</v>
      </c>
      <c r="BB270" s="204">
        <f t="shared" si="90"/>
        <v>4</v>
      </c>
      <c r="BC270" s="813"/>
      <c r="BD270" s="813">
        <f>COUNTIF(BD$9:BD$256,"HĐC")</f>
        <v>0</v>
      </c>
      <c r="BE270" s="2"/>
      <c r="BF270" s="2"/>
      <c r="BG270" s="2"/>
      <c r="BH270" s="2"/>
      <c r="BI270" s="2"/>
      <c r="BJ270" s="2"/>
      <c r="BK270" s="2"/>
      <c r="BL270" s="2"/>
      <c r="BM270" s="2"/>
      <c r="BN270" s="2"/>
      <c r="BO270" s="2"/>
      <c r="BP270" s="2"/>
      <c r="BQ270" s="2"/>
      <c r="BR270" s="48"/>
      <c r="BS270" s="48"/>
      <c r="BT270" s="48"/>
      <c r="BU270" s="2"/>
      <c r="BV270" s="2"/>
      <c r="BW270" s="2"/>
      <c r="BX270" s="2"/>
      <c r="BY270" s="2"/>
      <c r="BZ270" s="2"/>
      <c r="CA270" s="2"/>
      <c r="CB270" s="2"/>
      <c r="CC270" s="2"/>
      <c r="CD270" s="2"/>
      <c r="CE270" s="2"/>
      <c r="CF270" s="2"/>
      <c r="CG270" s="2"/>
    </row>
    <row r="271" spans="1:85" s="558" customFormat="1">
      <c r="A271" s="481"/>
      <c r="B271" s="3"/>
      <c r="C271" s="480"/>
      <c r="D271" s="12"/>
      <c r="E271" s="480"/>
      <c r="F271" s="12"/>
      <c r="G271" s="1511" t="s">
        <v>1193</v>
      </c>
      <c r="H271" s="1512"/>
      <c r="I271" s="803"/>
      <c r="J271" s="803"/>
      <c r="K271" s="816"/>
      <c r="L271" s="803"/>
      <c r="M271" s="803"/>
      <c r="N271" s="559"/>
      <c r="O271" s="783"/>
      <c r="P271" s="803"/>
      <c r="Q271" s="803"/>
      <c r="R271" s="816"/>
      <c r="S271" s="816"/>
      <c r="T271" s="803"/>
      <c r="U271" s="803"/>
      <c r="V271" s="204">
        <f t="shared" ref="V271:AL271" si="91">COUNTIF(V$9:V$256,"TQDN")</f>
        <v>0</v>
      </c>
      <c r="W271" s="204">
        <f t="shared" si="91"/>
        <v>0</v>
      </c>
      <c r="X271" s="204">
        <f t="shared" si="91"/>
        <v>0</v>
      </c>
      <c r="Y271" s="204">
        <f t="shared" si="91"/>
        <v>0</v>
      </c>
      <c r="Z271" s="813">
        <f t="shared" si="91"/>
        <v>0</v>
      </c>
      <c r="AA271" s="813">
        <f t="shared" si="91"/>
        <v>0</v>
      </c>
      <c r="AB271" s="813">
        <f t="shared" si="91"/>
        <v>0</v>
      </c>
      <c r="AC271" s="813">
        <f t="shared" si="91"/>
        <v>0</v>
      </c>
      <c r="AD271" s="813">
        <f t="shared" si="91"/>
        <v>0</v>
      </c>
      <c r="AE271" s="813">
        <f t="shared" si="91"/>
        <v>0</v>
      </c>
      <c r="AF271" s="813">
        <f t="shared" si="91"/>
        <v>0</v>
      </c>
      <c r="AG271" s="813">
        <f t="shared" si="91"/>
        <v>0</v>
      </c>
      <c r="AH271" s="559">
        <f t="shared" si="91"/>
        <v>0</v>
      </c>
      <c r="AI271" s="559">
        <f t="shared" si="91"/>
        <v>0</v>
      </c>
      <c r="AJ271" s="559">
        <f t="shared" si="91"/>
        <v>0</v>
      </c>
      <c r="AK271" s="559">
        <f t="shared" si="91"/>
        <v>0</v>
      </c>
      <c r="AL271" s="559">
        <f t="shared" si="91"/>
        <v>0</v>
      </c>
      <c r="AM271" s="783">
        <f>COUNTIF(AM$9:AM$256,"TQDN")</f>
        <v>0</v>
      </c>
      <c r="AN271" s="783">
        <f t="shared" ref="AN271:AP271" si="92">COUNTIF(AN$9:AN$256,"TQDN")</f>
        <v>0</v>
      </c>
      <c r="AO271" s="783">
        <f t="shared" si="92"/>
        <v>0</v>
      </c>
      <c r="AP271" s="783">
        <f t="shared" si="92"/>
        <v>0</v>
      </c>
      <c r="AQ271" s="813">
        <f>COUNTIF(AQ$9:AQ$256,"TQDN")</f>
        <v>0</v>
      </c>
      <c r="AR271" s="813">
        <f t="shared" ref="AR271:AS271" si="93">COUNTIF(AR$9:AR$256,"TQDN")</f>
        <v>0</v>
      </c>
      <c r="AS271" s="813">
        <f t="shared" si="93"/>
        <v>0</v>
      </c>
      <c r="AT271" s="813">
        <f>COUNTIF(AT$9:AT$256,"TQDN")</f>
        <v>0</v>
      </c>
      <c r="AU271" s="813">
        <f t="shared" ref="AU271:AV271" si="94">COUNTIF(AU$9:AU$256,"TQDN")</f>
        <v>0</v>
      </c>
      <c r="AV271" s="813">
        <f t="shared" si="94"/>
        <v>0</v>
      </c>
      <c r="AW271" s="813">
        <f>COUNTIF(AW$9:AW$256,"TQDN")</f>
        <v>0</v>
      </c>
      <c r="AX271" s="204">
        <f>COUNTIF(AX$9:AX$256,"TQDN")</f>
        <v>0</v>
      </c>
      <c r="AY271" s="204">
        <f>COUNTIF(AY$9:AY$256,"TQDN")</f>
        <v>0</v>
      </c>
      <c r="AZ271" s="204">
        <f>COUNTIF(AZ$9:AZ$256,"TQDN")</f>
        <v>0</v>
      </c>
      <c r="BA271" s="204">
        <f t="shared" ref="BA271:BB271" si="95">COUNTIF(BA$9:BA$256,"TQDN")</f>
        <v>0</v>
      </c>
      <c r="BB271" s="204">
        <f t="shared" si="95"/>
        <v>0</v>
      </c>
      <c r="BC271" s="813"/>
      <c r="BD271" s="813">
        <f>COUNTIF(BD$9:BD$256,"TQDN")</f>
        <v>0</v>
      </c>
      <c r="BE271" s="2"/>
      <c r="BF271" s="2"/>
      <c r="BG271" s="2"/>
      <c r="BH271" s="2"/>
      <c r="BI271" s="2"/>
      <c r="BJ271" s="2"/>
      <c r="BK271" s="2"/>
      <c r="BL271" s="2"/>
      <c r="BM271" s="2"/>
      <c r="BN271" s="2"/>
      <c r="BO271" s="2"/>
      <c r="BP271" s="2"/>
      <c r="BQ271" s="2"/>
      <c r="BR271" s="48"/>
      <c r="BS271" s="48"/>
      <c r="BT271" s="48"/>
      <c r="BU271" s="2"/>
      <c r="BV271" s="2"/>
      <c r="BW271" s="2"/>
      <c r="BX271" s="2"/>
      <c r="BY271" s="2"/>
      <c r="BZ271" s="2"/>
      <c r="CA271" s="2"/>
      <c r="CB271" s="2"/>
      <c r="CC271" s="2"/>
      <c r="CD271" s="2"/>
      <c r="CE271" s="2"/>
      <c r="CF271" s="2"/>
      <c r="CG271" s="2"/>
    </row>
    <row r="272" spans="1:85" s="558" customFormat="1">
      <c r="A272" s="481"/>
      <c r="B272" s="3"/>
      <c r="C272" s="480"/>
      <c r="D272" s="12"/>
      <c r="E272" s="480"/>
      <c r="F272" s="12"/>
      <c r="G272" s="1511" t="s">
        <v>1194</v>
      </c>
      <c r="H272" s="1512"/>
      <c r="I272" s="803"/>
      <c r="J272" s="803"/>
      <c r="K272" s="816"/>
      <c r="L272" s="803"/>
      <c r="M272" s="803"/>
      <c r="N272" s="559"/>
      <c r="O272" s="783"/>
      <c r="P272" s="803"/>
      <c r="Q272" s="803"/>
      <c r="R272" s="204"/>
      <c r="S272" s="204"/>
      <c r="T272" s="813">
        <f t="shared" ref="T272:CD272" si="96">COUNTIF(T$9:T$256,"LH")</f>
        <v>0</v>
      </c>
      <c r="U272" s="813">
        <f t="shared" si="96"/>
        <v>0</v>
      </c>
      <c r="V272" s="813">
        <f t="shared" si="96"/>
        <v>0</v>
      </c>
      <c r="W272" s="813">
        <f t="shared" si="96"/>
        <v>0</v>
      </c>
      <c r="X272" s="813">
        <f t="shared" si="96"/>
        <v>0</v>
      </c>
      <c r="Y272" s="813">
        <f t="shared" si="96"/>
        <v>0</v>
      </c>
      <c r="Z272" s="813">
        <f t="shared" si="96"/>
        <v>0</v>
      </c>
      <c r="AA272" s="813">
        <f t="shared" si="96"/>
        <v>0</v>
      </c>
      <c r="AB272" s="813">
        <f t="shared" si="96"/>
        <v>0</v>
      </c>
      <c r="AC272" s="813">
        <f t="shared" si="96"/>
        <v>0</v>
      </c>
      <c r="AD272" s="813">
        <f t="shared" si="96"/>
        <v>0</v>
      </c>
      <c r="AE272" s="813">
        <f t="shared" si="96"/>
        <v>0</v>
      </c>
      <c r="AF272" s="813">
        <f t="shared" si="96"/>
        <v>0</v>
      </c>
      <c r="AG272" s="813">
        <f t="shared" si="96"/>
        <v>0</v>
      </c>
      <c r="AH272" s="813">
        <f t="shared" si="96"/>
        <v>0</v>
      </c>
      <c r="AI272" s="813">
        <f t="shared" si="96"/>
        <v>0</v>
      </c>
      <c r="AJ272" s="813">
        <f t="shared" si="96"/>
        <v>0</v>
      </c>
      <c r="AK272" s="813">
        <f t="shared" si="96"/>
        <v>0</v>
      </c>
      <c r="AL272" s="813">
        <f t="shared" si="96"/>
        <v>0</v>
      </c>
      <c r="AM272" s="813">
        <f t="shared" si="96"/>
        <v>0</v>
      </c>
      <c r="AN272" s="813">
        <f t="shared" si="96"/>
        <v>0</v>
      </c>
      <c r="AO272" s="813">
        <f t="shared" si="96"/>
        <v>0</v>
      </c>
      <c r="AP272" s="813">
        <f t="shared" si="96"/>
        <v>0</v>
      </c>
      <c r="AQ272" s="813">
        <f t="shared" si="96"/>
        <v>0</v>
      </c>
      <c r="AR272" s="813">
        <f t="shared" si="96"/>
        <v>0</v>
      </c>
      <c r="AS272" s="813">
        <f t="shared" si="96"/>
        <v>0</v>
      </c>
      <c r="AT272" s="813">
        <f t="shared" si="96"/>
        <v>0</v>
      </c>
      <c r="AU272" s="813">
        <f t="shared" si="96"/>
        <v>0</v>
      </c>
      <c r="AV272" s="813">
        <f t="shared" si="96"/>
        <v>0</v>
      </c>
      <c r="AW272" s="813">
        <f t="shared" si="96"/>
        <v>0</v>
      </c>
      <c r="AX272" s="204">
        <f t="shared" si="96"/>
        <v>0</v>
      </c>
      <c r="AY272" s="204">
        <f t="shared" si="96"/>
        <v>0</v>
      </c>
      <c r="AZ272" s="204">
        <f t="shared" si="96"/>
        <v>0</v>
      </c>
      <c r="BA272" s="204">
        <f t="shared" si="96"/>
        <v>1</v>
      </c>
      <c r="BB272" s="204">
        <f t="shared" si="96"/>
        <v>0</v>
      </c>
      <c r="BC272" s="813">
        <f t="shared" si="96"/>
        <v>0</v>
      </c>
      <c r="BD272" s="813">
        <f t="shared" si="96"/>
        <v>0</v>
      </c>
      <c r="BE272" s="813">
        <f t="shared" si="96"/>
        <v>0</v>
      </c>
      <c r="BF272" s="813">
        <f t="shared" si="96"/>
        <v>0</v>
      </c>
      <c r="BG272" s="813">
        <f t="shared" si="96"/>
        <v>0</v>
      </c>
      <c r="BH272" s="813">
        <f t="shared" si="96"/>
        <v>0</v>
      </c>
      <c r="BI272" s="813">
        <f t="shared" si="96"/>
        <v>0</v>
      </c>
      <c r="BJ272" s="813">
        <f t="shared" si="96"/>
        <v>0</v>
      </c>
      <c r="BK272" s="813">
        <f t="shared" si="96"/>
        <v>0</v>
      </c>
      <c r="BL272" s="813">
        <f t="shared" si="96"/>
        <v>0</v>
      </c>
      <c r="BM272" s="813">
        <f t="shared" si="96"/>
        <v>0</v>
      </c>
      <c r="BN272" s="813">
        <f t="shared" si="96"/>
        <v>0</v>
      </c>
      <c r="BO272" s="813">
        <f t="shared" si="96"/>
        <v>0</v>
      </c>
      <c r="BP272" s="813">
        <f t="shared" si="96"/>
        <v>0</v>
      </c>
      <c r="BQ272" s="813">
        <f t="shared" si="96"/>
        <v>0</v>
      </c>
      <c r="BR272" s="813">
        <f t="shared" si="96"/>
        <v>0</v>
      </c>
      <c r="BS272" s="813">
        <f t="shared" si="96"/>
        <v>0</v>
      </c>
      <c r="BT272" s="813">
        <f t="shared" si="96"/>
        <v>0</v>
      </c>
      <c r="BU272" s="813">
        <f t="shared" si="96"/>
        <v>0</v>
      </c>
      <c r="BV272" s="813"/>
      <c r="BW272" s="813"/>
      <c r="BX272" s="813"/>
      <c r="BY272" s="813">
        <f t="shared" si="96"/>
        <v>0</v>
      </c>
      <c r="BZ272" s="813">
        <f t="shared" si="96"/>
        <v>0</v>
      </c>
      <c r="CA272" s="813">
        <f t="shared" si="96"/>
        <v>0</v>
      </c>
      <c r="CB272" s="813">
        <f t="shared" si="96"/>
        <v>0</v>
      </c>
      <c r="CC272" s="813">
        <f t="shared" si="96"/>
        <v>0</v>
      </c>
      <c r="CD272" s="813">
        <f t="shared" si="96"/>
        <v>0</v>
      </c>
      <c r="CE272" s="813">
        <f t="shared" ref="CE272:CG272" si="97">COUNTIF(CE$9:CE$256,"LH")</f>
        <v>0</v>
      </c>
      <c r="CF272" s="813">
        <f t="shared" si="97"/>
        <v>0</v>
      </c>
      <c r="CG272" s="813">
        <f t="shared" si="97"/>
        <v>0</v>
      </c>
    </row>
    <row r="273" spans="1:85" s="558" customFormat="1">
      <c r="A273" s="481"/>
      <c r="B273" s="3"/>
      <c r="C273" s="480"/>
      <c r="D273" s="12"/>
      <c r="E273" s="480"/>
      <c r="F273" s="12"/>
      <c r="G273" s="1513" t="s">
        <v>1195</v>
      </c>
      <c r="H273" s="1512"/>
      <c r="I273" s="803"/>
      <c r="J273" s="803"/>
      <c r="K273" s="816"/>
      <c r="L273" s="803"/>
      <c r="M273" s="803"/>
      <c r="N273" s="559"/>
      <c r="O273" s="783"/>
      <c r="P273" s="803"/>
      <c r="Q273" s="803"/>
      <c r="R273" s="816"/>
      <c r="S273" s="816"/>
      <c r="T273" s="803"/>
      <c r="U273" s="803"/>
      <c r="V273" s="178">
        <f t="shared" ref="V273:AL273" si="98">COUNTIF(V$9:V$256,"HĐH")</f>
        <v>5</v>
      </c>
      <c r="W273" s="178">
        <f t="shared" si="98"/>
        <v>5</v>
      </c>
      <c r="X273" s="178">
        <f t="shared" si="98"/>
        <v>5</v>
      </c>
      <c r="Y273" s="178">
        <f t="shared" si="98"/>
        <v>5</v>
      </c>
      <c r="Z273" s="451">
        <f t="shared" si="98"/>
        <v>5</v>
      </c>
      <c r="AA273" s="451">
        <f t="shared" si="98"/>
        <v>5</v>
      </c>
      <c r="AB273" s="451">
        <f t="shared" si="98"/>
        <v>5</v>
      </c>
      <c r="AC273" s="451">
        <f t="shared" si="98"/>
        <v>5</v>
      </c>
      <c r="AD273" s="451">
        <f t="shared" si="98"/>
        <v>5</v>
      </c>
      <c r="AE273" s="451">
        <f t="shared" si="98"/>
        <v>5</v>
      </c>
      <c r="AF273" s="451">
        <f t="shared" si="98"/>
        <v>5</v>
      </c>
      <c r="AG273" s="451">
        <f t="shared" si="98"/>
        <v>5</v>
      </c>
      <c r="AH273" s="559">
        <f t="shared" si="98"/>
        <v>5</v>
      </c>
      <c r="AI273" s="559">
        <f t="shared" si="98"/>
        <v>5</v>
      </c>
      <c r="AJ273" s="559">
        <f t="shared" si="98"/>
        <v>5</v>
      </c>
      <c r="AK273" s="559">
        <f t="shared" si="98"/>
        <v>5</v>
      </c>
      <c r="AL273" s="559">
        <f t="shared" si="98"/>
        <v>5</v>
      </c>
      <c r="AM273" s="560">
        <f>COUNTIF(AM$9:AM$256,"HĐH")</f>
        <v>5</v>
      </c>
      <c r="AN273" s="560">
        <f t="shared" ref="AN273:AP273" si="99">COUNTIF(AN$9:AN$256,"HĐH")</f>
        <v>5</v>
      </c>
      <c r="AO273" s="560">
        <f t="shared" si="99"/>
        <v>5</v>
      </c>
      <c r="AP273" s="560">
        <f t="shared" si="99"/>
        <v>5</v>
      </c>
      <c r="AQ273" s="813">
        <f>COUNTIF(AQ$9:AQ$256,"HĐH")</f>
        <v>5</v>
      </c>
      <c r="AR273" s="813">
        <f t="shared" ref="AR273:AS273" si="100">COUNTIF(AR$9:AR$256,"HĐH")</f>
        <v>5</v>
      </c>
      <c r="AS273" s="813">
        <f t="shared" si="100"/>
        <v>5</v>
      </c>
      <c r="AT273" s="451">
        <f>COUNTIF(AT$9:AT$256,"HĐH")</f>
        <v>5</v>
      </c>
      <c r="AU273" s="451">
        <f t="shared" ref="AU273:AV273" si="101">COUNTIF(AU$9:AU$256,"HĐH")</f>
        <v>5</v>
      </c>
      <c r="AV273" s="451">
        <f t="shared" si="101"/>
        <v>5</v>
      </c>
      <c r="AW273" s="451">
        <f>COUNTIF(AW$9:AW$256,"HĐH")</f>
        <v>5</v>
      </c>
      <c r="AX273" s="204">
        <f>COUNTIF(AX$9:AX$256,"HĐH")</f>
        <v>5</v>
      </c>
      <c r="AY273" s="204">
        <f>COUNTIF(AY$9:AY$256,"HĐH")</f>
        <v>5</v>
      </c>
      <c r="AZ273" s="178">
        <f>COUNTIF(AZ$9:AZ$256,"HĐH")</f>
        <v>5</v>
      </c>
      <c r="BA273" s="178">
        <f t="shared" ref="BA273:BB273" si="102">COUNTIF(BA$9:BA$256,"HĐH")</f>
        <v>5</v>
      </c>
      <c r="BB273" s="178">
        <f t="shared" si="102"/>
        <v>5</v>
      </c>
      <c r="BC273" s="451"/>
      <c r="BD273" s="451">
        <f>COUNTIF(BD$9:BD$256,"HĐH")</f>
        <v>0</v>
      </c>
      <c r="BE273" s="2"/>
      <c r="BF273" s="2"/>
      <c r="BG273" s="2"/>
      <c r="BH273" s="2"/>
      <c r="BI273" s="2"/>
      <c r="BJ273" s="2"/>
      <c r="BK273" s="2"/>
      <c r="BL273" s="2"/>
      <c r="BM273" s="2"/>
      <c r="BN273" s="2"/>
      <c r="BO273" s="2"/>
      <c r="BP273" s="2"/>
      <c r="BQ273" s="2"/>
      <c r="BR273" s="48"/>
      <c r="BS273" s="48"/>
      <c r="BT273" s="48"/>
      <c r="BU273" s="2"/>
      <c r="BV273" s="2"/>
      <c r="BW273" s="2"/>
      <c r="BX273" s="2"/>
      <c r="BY273" s="2"/>
      <c r="BZ273" s="2"/>
      <c r="CA273" s="2"/>
      <c r="CB273" s="2"/>
      <c r="CC273" s="2"/>
      <c r="CD273" s="2"/>
      <c r="CE273" s="2"/>
      <c r="CF273" s="2"/>
      <c r="CG273" s="2"/>
    </row>
    <row r="274" spans="1:85" s="558" customFormat="1">
      <c r="A274" s="481"/>
      <c r="B274" s="3"/>
      <c r="C274" s="480"/>
      <c r="D274" s="12"/>
      <c r="E274" s="480"/>
      <c r="F274" s="12"/>
      <c r="G274" s="1514" t="s">
        <v>1196</v>
      </c>
      <c r="H274" s="1515"/>
      <c r="I274" s="803"/>
      <c r="J274" s="803"/>
      <c r="K274" s="816"/>
      <c r="L274" s="803"/>
      <c r="M274" s="803"/>
      <c r="N274" s="559"/>
      <c r="O274" s="783"/>
      <c r="P274" s="803"/>
      <c r="Q274" s="803"/>
      <c r="R274" s="816"/>
      <c r="S274" s="816"/>
      <c r="T274" s="803"/>
      <c r="U274" s="803"/>
      <c r="V274" s="211">
        <f t="shared" ref="V274:AL274" si="103">COUNTIF(V$9:V$87,"HĐH")</f>
        <v>1</v>
      </c>
      <c r="W274" s="211">
        <f t="shared" si="103"/>
        <v>1</v>
      </c>
      <c r="X274" s="211">
        <f t="shared" si="103"/>
        <v>1</v>
      </c>
      <c r="Y274" s="211">
        <f t="shared" si="103"/>
        <v>1</v>
      </c>
      <c r="Z274" s="29">
        <f t="shared" si="103"/>
        <v>1</v>
      </c>
      <c r="AA274" s="29">
        <f t="shared" si="103"/>
        <v>1</v>
      </c>
      <c r="AB274" s="29">
        <f t="shared" si="103"/>
        <v>1</v>
      </c>
      <c r="AC274" s="29">
        <f t="shared" si="103"/>
        <v>1</v>
      </c>
      <c r="AD274" s="29">
        <f t="shared" si="103"/>
        <v>1</v>
      </c>
      <c r="AE274" s="29">
        <f t="shared" si="103"/>
        <v>1</v>
      </c>
      <c r="AF274" s="29">
        <f t="shared" si="103"/>
        <v>1</v>
      </c>
      <c r="AG274" s="29">
        <f t="shared" si="103"/>
        <v>1</v>
      </c>
      <c r="AH274" s="561">
        <f t="shared" si="103"/>
        <v>1</v>
      </c>
      <c r="AI274" s="561">
        <f t="shared" si="103"/>
        <v>1</v>
      </c>
      <c r="AJ274" s="561">
        <f t="shared" si="103"/>
        <v>1</v>
      </c>
      <c r="AK274" s="561">
        <f t="shared" si="103"/>
        <v>1</v>
      </c>
      <c r="AL274" s="561">
        <f t="shared" si="103"/>
        <v>1</v>
      </c>
      <c r="AM274" s="562">
        <f>COUNTIF(AM$9:AM$87,"HĐH")</f>
        <v>1</v>
      </c>
      <c r="AN274" s="562">
        <f t="shared" ref="AN274:AP274" si="104">COUNTIF(AN$9:AN$87,"HĐH")</f>
        <v>1</v>
      </c>
      <c r="AO274" s="562">
        <f t="shared" si="104"/>
        <v>1</v>
      </c>
      <c r="AP274" s="562">
        <f t="shared" si="104"/>
        <v>1</v>
      </c>
      <c r="AQ274" s="813">
        <f>COUNTIF(AQ$9:AQ$86,"HĐH")</f>
        <v>1</v>
      </c>
      <c r="AR274" s="813">
        <f t="shared" ref="AR274:AS274" si="105">COUNTIF(AR$9:AR$86,"HĐH")</f>
        <v>1</v>
      </c>
      <c r="AS274" s="813">
        <f t="shared" si="105"/>
        <v>1</v>
      </c>
      <c r="AT274" s="29">
        <f>COUNTIF(AT$9:AT$87,"HĐH")</f>
        <v>1</v>
      </c>
      <c r="AU274" s="29">
        <f t="shared" ref="AU274:AW274" si="106">COUNTIF(AU$9:AU$87,"HĐH")</f>
        <v>1</v>
      </c>
      <c r="AV274" s="29">
        <f t="shared" si="106"/>
        <v>1</v>
      </c>
      <c r="AW274" s="29">
        <f t="shared" si="106"/>
        <v>1</v>
      </c>
      <c r="AX274" s="211">
        <f t="shared" ref="AX274:AY274" si="107">COUNTIF(AX$88:AX$130,"HĐH")</f>
        <v>1</v>
      </c>
      <c r="AY274" s="211">
        <f t="shared" si="107"/>
        <v>1</v>
      </c>
      <c r="AZ274" s="211">
        <f>COUNTIF(AZ$9:AZ$87,"HĐH")</f>
        <v>1</v>
      </c>
      <c r="BA274" s="211">
        <f t="shared" ref="BA274:BB274" si="108">COUNTIF(BA$9:BA$87,"HĐH")</f>
        <v>1</v>
      </c>
      <c r="BB274" s="211">
        <f t="shared" si="108"/>
        <v>1</v>
      </c>
      <c r="BC274" s="29"/>
      <c r="BD274" s="29">
        <f>COUNTIF(BD$9:BD$87,"HĐH")</f>
        <v>0</v>
      </c>
      <c r="BE274" s="2"/>
      <c r="BF274" s="2"/>
      <c r="BG274" s="2"/>
      <c r="BH274" s="2"/>
      <c r="BI274" s="2"/>
      <c r="BJ274" s="2"/>
      <c r="BK274" s="2"/>
      <c r="BL274" s="2"/>
      <c r="BM274" s="2"/>
      <c r="BN274" s="2"/>
      <c r="BO274" s="2"/>
      <c r="BP274" s="2"/>
      <c r="BQ274" s="2"/>
      <c r="BR274" s="48"/>
      <c r="BS274" s="48"/>
      <c r="BT274" s="48"/>
      <c r="BU274" s="2"/>
      <c r="BV274" s="2"/>
      <c r="BW274" s="2"/>
      <c r="BX274" s="2"/>
      <c r="BY274" s="2"/>
      <c r="BZ274" s="2"/>
      <c r="CA274" s="2"/>
      <c r="CB274" s="2"/>
      <c r="CC274" s="2"/>
      <c r="CD274" s="2"/>
      <c r="CE274" s="2"/>
      <c r="CF274" s="2"/>
      <c r="CG274" s="2"/>
    </row>
    <row r="275" spans="1:85" s="558" customFormat="1">
      <c r="A275" s="481"/>
      <c r="B275" s="3"/>
      <c r="C275" s="480"/>
      <c r="D275" s="12"/>
      <c r="E275" s="480"/>
      <c r="F275" s="12"/>
      <c r="G275" s="1514" t="s">
        <v>1197</v>
      </c>
      <c r="H275" s="1515"/>
      <c r="I275" s="803"/>
      <c r="J275" s="803"/>
      <c r="K275" s="816"/>
      <c r="L275" s="803"/>
      <c r="M275" s="803"/>
      <c r="N275" s="559"/>
      <c r="O275" s="783"/>
      <c r="P275" s="803"/>
      <c r="Q275" s="803"/>
      <c r="R275" s="816"/>
      <c r="S275" s="816"/>
      <c r="T275" s="803"/>
      <c r="U275" s="803"/>
      <c r="V275" s="211">
        <f t="shared" ref="V275:CG276" si="109">COUNTIF(V$88:V$130,"HĐH")</f>
        <v>1</v>
      </c>
      <c r="W275" s="211">
        <f t="shared" si="109"/>
        <v>1</v>
      </c>
      <c r="X275" s="211">
        <f t="shared" si="109"/>
        <v>1</v>
      </c>
      <c r="Y275" s="211">
        <f t="shared" si="109"/>
        <v>1</v>
      </c>
      <c r="Z275" s="29">
        <f t="shared" si="109"/>
        <v>1</v>
      </c>
      <c r="AA275" s="29">
        <f t="shared" si="109"/>
        <v>1</v>
      </c>
      <c r="AB275" s="29">
        <f t="shared" si="109"/>
        <v>1</v>
      </c>
      <c r="AC275" s="29">
        <f t="shared" si="109"/>
        <v>1</v>
      </c>
      <c r="AD275" s="29">
        <f t="shared" si="109"/>
        <v>1</v>
      </c>
      <c r="AE275" s="29">
        <f t="shared" si="109"/>
        <v>1</v>
      </c>
      <c r="AF275" s="29">
        <f t="shared" si="109"/>
        <v>1</v>
      </c>
      <c r="AG275" s="29">
        <f t="shared" si="109"/>
        <v>1</v>
      </c>
      <c r="AH275" s="561">
        <f t="shared" si="109"/>
        <v>1</v>
      </c>
      <c r="AI275" s="561">
        <f t="shared" si="109"/>
        <v>1</v>
      </c>
      <c r="AJ275" s="561">
        <f t="shared" si="109"/>
        <v>1</v>
      </c>
      <c r="AK275" s="561">
        <f t="shared" si="109"/>
        <v>1</v>
      </c>
      <c r="AL275" s="561">
        <f t="shared" si="109"/>
        <v>1</v>
      </c>
      <c r="AM275" s="562">
        <f t="shared" si="109"/>
        <v>1</v>
      </c>
      <c r="AN275" s="562">
        <f t="shared" si="109"/>
        <v>1</v>
      </c>
      <c r="AO275" s="562">
        <f t="shared" si="109"/>
        <v>1</v>
      </c>
      <c r="AP275" s="562">
        <f t="shared" si="109"/>
        <v>1</v>
      </c>
      <c r="AQ275" s="813">
        <f>COUNTIF(AQ$87:AQ$129,"HĐH")</f>
        <v>1</v>
      </c>
      <c r="AR275" s="813">
        <f t="shared" ref="AR275:AS275" si="110">COUNTIF(AR$87:AR$129,"HĐH")</f>
        <v>1</v>
      </c>
      <c r="AS275" s="813">
        <f t="shared" si="110"/>
        <v>1</v>
      </c>
      <c r="AT275" s="29">
        <f t="shared" si="109"/>
        <v>1</v>
      </c>
      <c r="AU275" s="29">
        <f t="shared" si="109"/>
        <v>1</v>
      </c>
      <c r="AV275" s="29">
        <f t="shared" si="109"/>
        <v>1</v>
      </c>
      <c r="AW275" s="29">
        <f t="shared" si="109"/>
        <v>1</v>
      </c>
      <c r="AX275" s="211">
        <f t="shared" si="109"/>
        <v>1</v>
      </c>
      <c r="AY275" s="211">
        <f t="shared" si="109"/>
        <v>1</v>
      </c>
      <c r="AZ275" s="211">
        <f t="shared" si="109"/>
        <v>1</v>
      </c>
      <c r="BA275" s="211">
        <f t="shared" si="109"/>
        <v>1</v>
      </c>
      <c r="BB275" s="211">
        <f t="shared" si="109"/>
        <v>1</v>
      </c>
      <c r="BC275" s="29">
        <f t="shared" si="109"/>
        <v>0</v>
      </c>
      <c r="BD275" s="29">
        <f t="shared" si="109"/>
        <v>0</v>
      </c>
      <c r="BE275" s="29">
        <f t="shared" si="109"/>
        <v>0</v>
      </c>
      <c r="BF275" s="29">
        <f t="shared" si="109"/>
        <v>0</v>
      </c>
      <c r="BG275" s="29">
        <f t="shared" si="109"/>
        <v>0</v>
      </c>
      <c r="BH275" s="29">
        <f t="shared" si="109"/>
        <v>0</v>
      </c>
      <c r="BI275" s="29">
        <f t="shared" si="109"/>
        <v>0</v>
      </c>
      <c r="BJ275" s="29">
        <f t="shared" si="109"/>
        <v>0</v>
      </c>
      <c r="BK275" s="29">
        <f t="shared" si="109"/>
        <v>0</v>
      </c>
      <c r="BL275" s="29">
        <f t="shared" si="109"/>
        <v>0</v>
      </c>
      <c r="BM275" s="29">
        <f t="shared" si="109"/>
        <v>0</v>
      </c>
      <c r="BN275" s="29">
        <f t="shared" si="109"/>
        <v>0</v>
      </c>
      <c r="BO275" s="29">
        <f t="shared" si="109"/>
        <v>0</v>
      </c>
      <c r="BP275" s="29">
        <f t="shared" si="109"/>
        <v>0</v>
      </c>
      <c r="BQ275" s="29">
        <f t="shared" si="109"/>
        <v>0</v>
      </c>
      <c r="BR275" s="29">
        <f t="shared" si="109"/>
        <v>0</v>
      </c>
      <c r="BS275" s="29">
        <f t="shared" si="109"/>
        <v>0</v>
      </c>
      <c r="BT275" s="29">
        <f t="shared" si="109"/>
        <v>0</v>
      </c>
      <c r="BU275" s="29">
        <f t="shared" si="109"/>
        <v>0</v>
      </c>
      <c r="BV275" s="29"/>
      <c r="BW275" s="29"/>
      <c r="BX275" s="29"/>
      <c r="BY275" s="29">
        <f t="shared" si="109"/>
        <v>0</v>
      </c>
      <c r="BZ275" s="29">
        <f t="shared" si="109"/>
        <v>0</v>
      </c>
      <c r="CA275" s="29">
        <f t="shared" si="109"/>
        <v>0</v>
      </c>
      <c r="CB275" s="29">
        <f t="shared" si="109"/>
        <v>0</v>
      </c>
      <c r="CC275" s="29">
        <f t="shared" si="109"/>
        <v>0</v>
      </c>
      <c r="CD275" s="29">
        <f t="shared" si="109"/>
        <v>0</v>
      </c>
      <c r="CE275" s="29">
        <f t="shared" si="109"/>
        <v>0</v>
      </c>
      <c r="CF275" s="29">
        <f t="shared" si="109"/>
        <v>0</v>
      </c>
      <c r="CG275" s="29">
        <f t="shared" si="109"/>
        <v>0</v>
      </c>
    </row>
    <row r="276" spans="1:85" s="558" customFormat="1">
      <c r="A276" s="481"/>
      <c r="B276" s="3"/>
      <c r="C276" s="480"/>
      <c r="D276" s="12"/>
      <c r="E276" s="480"/>
      <c r="F276" s="12"/>
      <c r="G276" s="1514" t="s">
        <v>1198</v>
      </c>
      <c r="H276" s="1515"/>
      <c r="I276" s="803"/>
      <c r="J276" s="803"/>
      <c r="K276" s="816"/>
      <c r="L276" s="803"/>
      <c r="M276" s="803"/>
      <c r="N276" s="559"/>
      <c r="O276" s="783"/>
      <c r="P276" s="803"/>
      <c r="Q276" s="803"/>
      <c r="R276" s="816"/>
      <c r="S276" s="816"/>
      <c r="T276" s="803"/>
      <c r="U276" s="803"/>
      <c r="V276" s="211">
        <f t="shared" ref="V276:AL276" si="111">COUNTIF(V$131:V$176,"HĐH")</f>
        <v>1</v>
      </c>
      <c r="W276" s="211">
        <f t="shared" si="111"/>
        <v>1</v>
      </c>
      <c r="X276" s="211">
        <f t="shared" si="111"/>
        <v>1</v>
      </c>
      <c r="Y276" s="211">
        <f t="shared" si="111"/>
        <v>1</v>
      </c>
      <c r="Z276" s="29">
        <f t="shared" si="111"/>
        <v>1</v>
      </c>
      <c r="AA276" s="29">
        <f t="shared" si="111"/>
        <v>1</v>
      </c>
      <c r="AB276" s="29">
        <f t="shared" si="111"/>
        <v>1</v>
      </c>
      <c r="AC276" s="29">
        <f t="shared" si="111"/>
        <v>1</v>
      </c>
      <c r="AD276" s="29">
        <f t="shared" si="111"/>
        <v>1</v>
      </c>
      <c r="AE276" s="29">
        <f t="shared" si="111"/>
        <v>1</v>
      </c>
      <c r="AF276" s="29">
        <f t="shared" si="111"/>
        <v>1</v>
      </c>
      <c r="AG276" s="29">
        <f t="shared" si="111"/>
        <v>0</v>
      </c>
      <c r="AH276" s="561">
        <f t="shared" si="111"/>
        <v>1</v>
      </c>
      <c r="AI276" s="561">
        <f t="shared" si="111"/>
        <v>1</v>
      </c>
      <c r="AJ276" s="561">
        <f t="shared" si="111"/>
        <v>1</v>
      </c>
      <c r="AK276" s="561">
        <f t="shared" si="111"/>
        <v>1</v>
      </c>
      <c r="AL276" s="561">
        <f t="shared" si="111"/>
        <v>1</v>
      </c>
      <c r="AM276" s="562">
        <f>COUNTIF(AM$131:AM$176,"HĐH")</f>
        <v>1</v>
      </c>
      <c r="AN276" s="562">
        <f t="shared" ref="AN276:AP276" si="112">COUNTIF(AN$131:AN$176,"HĐH")</f>
        <v>1</v>
      </c>
      <c r="AO276" s="562">
        <f t="shared" si="112"/>
        <v>1</v>
      </c>
      <c r="AP276" s="562">
        <f t="shared" si="112"/>
        <v>1</v>
      </c>
      <c r="AQ276" s="813">
        <f>COUNTIF(AQ$130:AQ$173,"HĐH")</f>
        <v>1</v>
      </c>
      <c r="AR276" s="813">
        <f t="shared" ref="AR276:AS276" si="113">COUNTIF(AR$130:AR$173,"HĐH")</f>
        <v>1</v>
      </c>
      <c r="AS276" s="813">
        <f t="shared" si="113"/>
        <v>1</v>
      </c>
      <c r="AT276" s="29">
        <f>COUNTIF(AT$131:AT$176,"HĐH")</f>
        <v>1</v>
      </c>
      <c r="AU276" s="29">
        <f t="shared" ref="AU276:AW276" si="114">COUNTIF(AU$131:AU$176,"HĐH")</f>
        <v>1</v>
      </c>
      <c r="AV276" s="29">
        <f t="shared" si="114"/>
        <v>1</v>
      </c>
      <c r="AW276" s="29">
        <f t="shared" si="114"/>
        <v>1</v>
      </c>
      <c r="AX276" s="211">
        <f t="shared" si="109"/>
        <v>1</v>
      </c>
      <c r="AY276" s="211">
        <f t="shared" si="109"/>
        <v>1</v>
      </c>
      <c r="AZ276" s="211">
        <f>COUNTIF(AZ$131:AZ$176,"HĐH")</f>
        <v>1</v>
      </c>
      <c r="BA276" s="211">
        <f t="shared" ref="BA276:BB276" si="115">COUNTIF(BA$131:BA$176,"HĐH")</f>
        <v>1</v>
      </c>
      <c r="BB276" s="211">
        <f t="shared" si="115"/>
        <v>1</v>
      </c>
      <c r="BC276" s="29"/>
      <c r="BD276" s="29">
        <f>COUNTIF(BD$131:BD$176,"HĐH")</f>
        <v>0</v>
      </c>
      <c r="BE276" s="2"/>
      <c r="BF276" s="2"/>
      <c r="BG276" s="2"/>
      <c r="BH276" s="2"/>
      <c r="BI276" s="2"/>
      <c r="BJ276" s="2"/>
      <c r="BK276" s="2"/>
      <c r="BL276" s="2"/>
      <c r="BM276" s="2"/>
      <c r="BN276" s="2"/>
      <c r="BO276" s="2"/>
      <c r="BP276" s="2"/>
      <c r="BQ276" s="2"/>
      <c r="BR276" s="48"/>
      <c r="BS276" s="48"/>
      <c r="BT276" s="48"/>
      <c r="BU276" s="2"/>
      <c r="BV276" s="2"/>
      <c r="BW276" s="2"/>
      <c r="BX276" s="2"/>
      <c r="BY276" s="2"/>
      <c r="BZ276" s="2"/>
      <c r="CA276" s="2"/>
      <c r="CB276" s="2"/>
      <c r="CC276" s="2"/>
      <c r="CD276" s="2"/>
      <c r="CE276" s="2"/>
      <c r="CF276" s="2"/>
      <c r="CG276" s="2"/>
    </row>
    <row r="277" spans="1:85" s="558" customFormat="1">
      <c r="A277" s="481"/>
      <c r="B277" s="3"/>
      <c r="C277" s="480"/>
      <c r="D277" s="12"/>
      <c r="E277" s="480"/>
      <c r="F277" s="12"/>
      <c r="G277" s="1516" t="s">
        <v>1199</v>
      </c>
      <c r="H277" s="1517"/>
      <c r="I277" s="803"/>
      <c r="J277" s="803"/>
      <c r="K277" s="816"/>
      <c r="L277" s="803"/>
      <c r="M277" s="803"/>
      <c r="N277" s="559"/>
      <c r="O277" s="783"/>
      <c r="P277" s="803"/>
      <c r="Q277" s="803"/>
      <c r="R277" s="816"/>
      <c r="S277" s="816"/>
      <c r="T277" s="803"/>
      <c r="U277" s="803"/>
      <c r="V277" s="211">
        <f t="shared" ref="V277:AP277" si="116">COUNTIF(V$208:V$256,"HĐH")</f>
        <v>2</v>
      </c>
      <c r="W277" s="211">
        <f t="shared" si="116"/>
        <v>2</v>
      </c>
      <c r="X277" s="211">
        <f t="shared" si="116"/>
        <v>2</v>
      </c>
      <c r="Y277" s="211">
        <f t="shared" si="116"/>
        <v>1</v>
      </c>
      <c r="Z277" s="29">
        <f t="shared" si="116"/>
        <v>1</v>
      </c>
      <c r="AA277" s="29">
        <f t="shared" si="116"/>
        <v>2</v>
      </c>
      <c r="AB277" s="29">
        <f t="shared" si="116"/>
        <v>2</v>
      </c>
      <c r="AC277" s="29">
        <f t="shared" si="116"/>
        <v>2</v>
      </c>
      <c r="AD277" s="29">
        <f t="shared" si="116"/>
        <v>2</v>
      </c>
      <c r="AE277" s="29">
        <f t="shared" si="116"/>
        <v>2</v>
      </c>
      <c r="AF277" s="29">
        <f t="shared" si="116"/>
        <v>2</v>
      </c>
      <c r="AG277" s="29">
        <f t="shared" si="116"/>
        <v>2</v>
      </c>
      <c r="AH277" s="561">
        <f t="shared" si="116"/>
        <v>2</v>
      </c>
      <c r="AI277" s="561">
        <f t="shared" si="116"/>
        <v>2</v>
      </c>
      <c r="AJ277" s="561">
        <f t="shared" si="116"/>
        <v>2</v>
      </c>
      <c r="AK277" s="561">
        <f t="shared" si="116"/>
        <v>2</v>
      </c>
      <c r="AL277" s="561">
        <f t="shared" si="116"/>
        <v>2</v>
      </c>
      <c r="AM277" s="562">
        <f t="shared" si="116"/>
        <v>2</v>
      </c>
      <c r="AN277" s="562">
        <f t="shared" si="116"/>
        <v>2</v>
      </c>
      <c r="AO277" s="562">
        <f t="shared" si="116"/>
        <v>2</v>
      </c>
      <c r="AP277" s="562">
        <f t="shared" si="116"/>
        <v>2</v>
      </c>
      <c r="AQ277" s="813">
        <f>COUNTIF(AQ$205:AQ$256,"HĐH")</f>
        <v>2</v>
      </c>
      <c r="AR277" s="813">
        <f t="shared" ref="AR277:AS277" si="117">COUNTIF(AR$205:AR$256,"HĐH")</f>
        <v>2</v>
      </c>
      <c r="AS277" s="813">
        <f t="shared" si="117"/>
        <v>2</v>
      </c>
      <c r="AT277" s="29">
        <f t="shared" ref="AT277:BB277" si="118">COUNTIF(AT$208:AT$256,"HĐH")</f>
        <v>2</v>
      </c>
      <c r="AU277" s="29">
        <f t="shared" si="118"/>
        <v>2</v>
      </c>
      <c r="AV277" s="29">
        <f t="shared" si="118"/>
        <v>2</v>
      </c>
      <c r="AW277" s="29">
        <f t="shared" si="118"/>
        <v>2</v>
      </c>
      <c r="AX277" s="211">
        <f>COUNTIF(AY$136:AY$209,"HĐH")</f>
        <v>2</v>
      </c>
      <c r="AY277" s="211">
        <f>COUNTIF(AY$136:AY$209,"HĐH")</f>
        <v>2</v>
      </c>
      <c r="AZ277" s="211">
        <f t="shared" si="118"/>
        <v>2</v>
      </c>
      <c r="BA277" s="211">
        <f t="shared" si="118"/>
        <v>2</v>
      </c>
      <c r="BB277" s="211">
        <f t="shared" si="118"/>
        <v>2</v>
      </c>
      <c r="BC277" s="29"/>
      <c r="BD277" s="29">
        <f>COUNTIF(BD$208:BD$256,"HĐH")</f>
        <v>0</v>
      </c>
      <c r="BE277" s="2"/>
      <c r="BF277" s="2"/>
      <c r="BG277" s="2"/>
      <c r="BH277" s="2"/>
      <c r="BI277" s="2"/>
      <c r="BJ277" s="2"/>
      <c r="BK277" s="2"/>
      <c r="BL277" s="2"/>
      <c r="BM277" s="2"/>
      <c r="BN277" s="2"/>
      <c r="BO277" s="2"/>
      <c r="BP277" s="2"/>
      <c r="BQ277" s="2"/>
      <c r="BR277" s="48"/>
      <c r="BS277" s="48"/>
      <c r="BT277" s="48"/>
      <c r="BU277" s="2"/>
      <c r="BV277" s="2"/>
      <c r="BW277" s="2"/>
      <c r="BX277" s="2"/>
      <c r="BY277" s="2"/>
      <c r="BZ277" s="2"/>
      <c r="CA277" s="2"/>
      <c r="CB277" s="2"/>
      <c r="CC277" s="2"/>
      <c r="CD277" s="2"/>
      <c r="CE277" s="2"/>
      <c r="CF277" s="2"/>
      <c r="CG277" s="2"/>
    </row>
    <row r="278" spans="1:85" s="173" customFormat="1" ht="54.75" customHeight="1">
      <c r="A278" s="170"/>
      <c r="B278" s="3"/>
      <c r="C278" s="172"/>
      <c r="D278" s="12"/>
      <c r="E278" s="172"/>
      <c r="F278" s="12"/>
      <c r="G278" s="558"/>
      <c r="H278" s="555"/>
      <c r="I278" s="2"/>
      <c r="J278" s="2"/>
      <c r="L278" s="2"/>
      <c r="M278" s="2"/>
      <c r="N278" s="817"/>
      <c r="O278" s="556"/>
      <c r="P278" s="2"/>
      <c r="Q278" s="2"/>
      <c r="T278" s="2"/>
      <c r="U278" s="2"/>
      <c r="Z278" s="2"/>
      <c r="AA278" s="2"/>
      <c r="AB278" s="2"/>
      <c r="AC278" s="2"/>
      <c r="AD278" s="2"/>
      <c r="AE278" s="2"/>
      <c r="AF278" s="2"/>
      <c r="AG278" s="2"/>
      <c r="AH278" s="2"/>
      <c r="AI278" s="2"/>
      <c r="AJ278" s="2"/>
      <c r="AK278" s="2"/>
      <c r="AL278" s="2"/>
      <c r="AM278" s="557"/>
      <c r="AN278" s="557"/>
      <c r="AO278" s="557"/>
      <c r="AP278" s="557"/>
      <c r="AQ278" s="2"/>
      <c r="AR278" s="2"/>
      <c r="AS278" s="2"/>
      <c r="AT278" s="2"/>
      <c r="AU278" s="2"/>
      <c r="AV278" s="2"/>
      <c r="AW278" s="2"/>
      <c r="BC278" s="2"/>
      <c r="BD278" s="2"/>
      <c r="BE278" s="2"/>
      <c r="BF278" s="2"/>
      <c r="BG278" s="2"/>
      <c r="BH278" s="2"/>
      <c r="BI278" s="2"/>
      <c r="BJ278" s="2"/>
      <c r="BK278" s="2"/>
      <c r="BL278" s="2"/>
      <c r="BM278" s="2"/>
      <c r="BN278" s="2"/>
      <c r="BO278" s="2"/>
      <c r="BP278" s="2"/>
      <c r="BQ278" s="2"/>
      <c r="BR278" s="48"/>
      <c r="BS278" s="48"/>
      <c r="BT278" s="48"/>
      <c r="BU278" s="2"/>
      <c r="BV278" s="2"/>
      <c r="BW278" s="2"/>
      <c r="BX278" s="2"/>
      <c r="BY278" s="2"/>
      <c r="BZ278" s="2"/>
      <c r="CA278" s="2"/>
      <c r="CB278" s="2"/>
      <c r="CC278" s="2"/>
      <c r="CD278" s="2"/>
      <c r="CE278" s="2"/>
      <c r="CF278" s="2"/>
      <c r="CG278" s="2"/>
    </row>
    <row r="279" spans="1:85" s="776" customFormat="1" ht="254.25" hidden="1" customHeight="1">
      <c r="A279" s="563" t="s">
        <v>1125</v>
      </c>
      <c r="B279" s="779"/>
      <c r="C279" s="564" t="s">
        <v>233</v>
      </c>
      <c r="D279" s="30"/>
      <c r="E279" s="31"/>
      <c r="F279" s="15"/>
      <c r="G279" s="816"/>
      <c r="H279" s="175"/>
      <c r="I279" s="803"/>
      <c r="J279" s="803"/>
      <c r="K279" s="802"/>
      <c r="L279" s="803"/>
      <c r="M279" s="805"/>
      <c r="N279" s="803"/>
      <c r="O279" s="803"/>
      <c r="P279" s="803"/>
      <c r="Q279" s="803"/>
      <c r="R279" s="803"/>
      <c r="S279" s="803"/>
      <c r="T279" s="803"/>
      <c r="U279" s="803"/>
      <c r="V279" s="816"/>
      <c r="W279" s="816"/>
      <c r="X279" s="816"/>
      <c r="Y279" s="816"/>
      <c r="Z279" s="803"/>
      <c r="AA279" s="803"/>
      <c r="AB279" s="803"/>
      <c r="AC279" s="803"/>
      <c r="AD279" s="803"/>
      <c r="AE279" s="803"/>
      <c r="AF279" s="803"/>
      <c r="AG279" s="803"/>
      <c r="AH279" s="803"/>
      <c r="AI279" s="803"/>
      <c r="AJ279" s="803"/>
      <c r="AK279" s="803"/>
      <c r="AL279" s="803"/>
      <c r="AM279" s="803"/>
      <c r="AN279" s="803"/>
      <c r="AO279" s="803"/>
      <c r="AP279" s="803"/>
      <c r="AQ279" s="803"/>
      <c r="AR279" s="803"/>
      <c r="AS279" s="803"/>
      <c r="AT279" s="803"/>
      <c r="AU279" s="803"/>
      <c r="AV279" s="803"/>
      <c r="AW279" s="803"/>
      <c r="AX279" s="803"/>
      <c r="AY279" s="803"/>
      <c r="AZ279" s="803"/>
      <c r="BA279" s="803"/>
      <c r="BB279" s="803"/>
      <c r="BC279" s="803"/>
      <c r="BD279" s="803"/>
      <c r="BE279" s="785">
        <f t="shared" ref="BE279:BY279" si="119">COUNTIFS($K$9:$K$256,"x",BE$9:BE$256,"2")</f>
        <v>20</v>
      </c>
      <c r="BF279" s="785">
        <f t="shared" si="119"/>
        <v>20</v>
      </c>
      <c r="BG279" s="785">
        <f t="shared" si="119"/>
        <v>1</v>
      </c>
      <c r="BH279" s="785">
        <f t="shared" si="119"/>
        <v>20</v>
      </c>
      <c r="BI279" s="785">
        <f t="shared" si="119"/>
        <v>2</v>
      </c>
      <c r="BJ279" s="566">
        <f t="shared" si="119"/>
        <v>10</v>
      </c>
      <c r="BK279" s="785">
        <f t="shared" si="119"/>
        <v>9</v>
      </c>
      <c r="BL279" s="785">
        <f t="shared" si="119"/>
        <v>20</v>
      </c>
      <c r="BM279" s="785">
        <f t="shared" si="119"/>
        <v>20</v>
      </c>
      <c r="BN279" s="785">
        <f t="shared" si="119"/>
        <v>20</v>
      </c>
      <c r="BO279" s="785">
        <f t="shared" si="119"/>
        <v>20</v>
      </c>
      <c r="BP279" s="785">
        <f t="shared" si="119"/>
        <v>20</v>
      </c>
      <c r="BQ279" s="785">
        <f t="shared" si="119"/>
        <v>20</v>
      </c>
      <c r="BR279" s="785">
        <f t="shared" si="119"/>
        <v>20</v>
      </c>
      <c r="BS279" s="785">
        <f t="shared" si="119"/>
        <v>20</v>
      </c>
      <c r="BT279" s="785">
        <f t="shared" si="119"/>
        <v>20</v>
      </c>
      <c r="BU279" s="785">
        <f t="shared" si="119"/>
        <v>20</v>
      </c>
      <c r="BV279" s="785"/>
      <c r="BW279" s="785"/>
      <c r="BX279" s="785"/>
      <c r="BY279" s="785">
        <f t="shared" si="119"/>
        <v>20</v>
      </c>
      <c r="BZ279" s="785"/>
      <c r="CA279" s="510"/>
      <c r="CB279" s="783"/>
      <c r="CC279" s="510"/>
      <c r="CD279" s="783"/>
      <c r="CE279" s="511"/>
      <c r="CF279" s="783"/>
      <c r="CG279" s="784"/>
    </row>
    <row r="280" spans="1:85" s="776" customFormat="1" ht="56.25" hidden="1" customHeight="1">
      <c r="A280" s="563"/>
      <c r="B280" s="779"/>
      <c r="C280" s="564" t="s">
        <v>234</v>
      </c>
      <c r="D280" s="30"/>
      <c r="E280" s="31"/>
      <c r="F280" s="15"/>
      <c r="G280" s="816"/>
      <c r="H280" s="175"/>
      <c r="I280" s="803"/>
      <c r="J280" s="803"/>
      <c r="K280" s="802"/>
      <c r="L280" s="803"/>
      <c r="M280" s="805"/>
      <c r="N280" s="803"/>
      <c r="O280" s="803"/>
      <c r="P280" s="803"/>
      <c r="Q280" s="803"/>
      <c r="R280" s="803"/>
      <c r="S280" s="803"/>
      <c r="T280" s="803"/>
      <c r="U280" s="803"/>
      <c r="V280" s="816"/>
      <c r="W280" s="816"/>
      <c r="X280" s="816"/>
      <c r="Y280" s="816"/>
      <c r="Z280" s="803"/>
      <c r="AA280" s="803"/>
      <c r="AB280" s="803"/>
      <c r="AC280" s="803"/>
      <c r="AD280" s="803"/>
      <c r="AE280" s="803"/>
      <c r="AF280" s="803"/>
      <c r="AG280" s="803"/>
      <c r="AH280" s="803"/>
      <c r="AI280" s="803"/>
      <c r="AJ280" s="803"/>
      <c r="AK280" s="803"/>
      <c r="AL280" s="803"/>
      <c r="AM280" s="803"/>
      <c r="AN280" s="803"/>
      <c r="AO280" s="803"/>
      <c r="AP280" s="803"/>
      <c r="AQ280" s="803"/>
      <c r="AR280" s="803"/>
      <c r="AS280" s="803"/>
      <c r="AT280" s="803"/>
      <c r="AU280" s="803"/>
      <c r="AV280" s="803"/>
      <c r="AW280" s="803"/>
      <c r="AX280" s="803"/>
      <c r="AY280" s="803"/>
      <c r="AZ280" s="803"/>
      <c r="BA280" s="803"/>
      <c r="BB280" s="803"/>
      <c r="BC280" s="803"/>
      <c r="BD280" s="803"/>
      <c r="BE280" s="785">
        <f t="shared" ref="BE280:BY280" si="120">COUNTIFS($K$9:$K$256,"x",BE$9:BE$256,"1")</f>
        <v>0</v>
      </c>
      <c r="BF280" s="785">
        <f t="shared" si="120"/>
        <v>0</v>
      </c>
      <c r="BG280" s="785">
        <f t="shared" si="120"/>
        <v>19</v>
      </c>
      <c r="BH280" s="785">
        <f t="shared" si="120"/>
        <v>0</v>
      </c>
      <c r="BI280" s="785">
        <f t="shared" si="120"/>
        <v>18</v>
      </c>
      <c r="BJ280" s="566">
        <f t="shared" si="120"/>
        <v>10</v>
      </c>
      <c r="BK280" s="785">
        <f t="shared" si="120"/>
        <v>11</v>
      </c>
      <c r="BL280" s="785">
        <f t="shared" si="120"/>
        <v>0</v>
      </c>
      <c r="BM280" s="785">
        <f t="shared" si="120"/>
        <v>0</v>
      </c>
      <c r="BN280" s="785">
        <f t="shared" si="120"/>
        <v>0</v>
      </c>
      <c r="BO280" s="785">
        <f t="shared" si="120"/>
        <v>0</v>
      </c>
      <c r="BP280" s="785">
        <f t="shared" si="120"/>
        <v>0</v>
      </c>
      <c r="BQ280" s="785">
        <f t="shared" si="120"/>
        <v>0</v>
      </c>
      <c r="BR280" s="785">
        <f t="shared" si="120"/>
        <v>0</v>
      </c>
      <c r="BS280" s="785">
        <f t="shared" si="120"/>
        <v>0</v>
      </c>
      <c r="BT280" s="785">
        <f t="shared" si="120"/>
        <v>0</v>
      </c>
      <c r="BU280" s="785">
        <f t="shared" si="120"/>
        <v>0</v>
      </c>
      <c r="BV280" s="785"/>
      <c r="BW280" s="785"/>
      <c r="BX280" s="785"/>
      <c r="BY280" s="785">
        <f t="shared" si="120"/>
        <v>0</v>
      </c>
      <c r="BZ280" s="783"/>
      <c r="CA280" s="510"/>
      <c r="CB280" s="783"/>
      <c r="CC280" s="510"/>
      <c r="CD280" s="783"/>
      <c r="CE280" s="511"/>
      <c r="CF280" s="783"/>
      <c r="CG280" s="784"/>
    </row>
    <row r="281" spans="1:85" s="776" customFormat="1" ht="56.25" hidden="1" customHeight="1">
      <c r="A281" s="563"/>
      <c r="B281" s="779"/>
      <c r="C281" s="567" t="s">
        <v>235</v>
      </c>
      <c r="D281" s="32"/>
      <c r="E281" s="31"/>
      <c r="F281" s="15"/>
      <c r="G281" s="816"/>
      <c r="H281" s="175"/>
      <c r="I281" s="803"/>
      <c r="J281" s="803"/>
      <c r="K281" s="802"/>
      <c r="L281" s="803"/>
      <c r="M281" s="805"/>
      <c r="N281" s="803"/>
      <c r="O281" s="803"/>
      <c r="P281" s="803"/>
      <c r="Q281" s="803"/>
      <c r="R281" s="803"/>
      <c r="S281" s="803"/>
      <c r="T281" s="803"/>
      <c r="U281" s="803"/>
      <c r="V281" s="816"/>
      <c r="W281" s="816"/>
      <c r="X281" s="816"/>
      <c r="Y281" s="816"/>
      <c r="Z281" s="803"/>
      <c r="AA281" s="803"/>
      <c r="AB281" s="803"/>
      <c r="AC281" s="803"/>
      <c r="AD281" s="803"/>
      <c r="AE281" s="803"/>
      <c r="AF281" s="803"/>
      <c r="AG281" s="803"/>
      <c r="AH281" s="803"/>
      <c r="AI281" s="803"/>
      <c r="AJ281" s="803"/>
      <c r="AK281" s="803"/>
      <c r="AL281" s="803"/>
      <c r="AM281" s="803"/>
      <c r="AN281" s="803"/>
      <c r="AO281" s="803"/>
      <c r="AP281" s="803"/>
      <c r="AQ281" s="803"/>
      <c r="AR281" s="803"/>
      <c r="AS281" s="803"/>
      <c r="AT281" s="803"/>
      <c r="AU281" s="803"/>
      <c r="AV281" s="803"/>
      <c r="AW281" s="803"/>
      <c r="AX281" s="803"/>
      <c r="AY281" s="803"/>
      <c r="AZ281" s="803"/>
      <c r="BA281" s="803"/>
      <c r="BB281" s="803"/>
      <c r="BC281" s="803"/>
      <c r="BD281" s="803"/>
      <c r="BE281" s="785">
        <f t="shared" ref="BE281:BY281" si="121">COUNTIFS($K$9:$K$256,"x",BE$9:BE$256,"0")</f>
        <v>0</v>
      </c>
      <c r="BF281" s="785">
        <f t="shared" si="121"/>
        <v>0</v>
      </c>
      <c r="BG281" s="785">
        <f t="shared" si="121"/>
        <v>0</v>
      </c>
      <c r="BH281" s="785">
        <f t="shared" si="121"/>
        <v>0</v>
      </c>
      <c r="BI281" s="785">
        <f t="shared" si="121"/>
        <v>0</v>
      </c>
      <c r="BJ281" s="566">
        <f t="shared" si="121"/>
        <v>0</v>
      </c>
      <c r="BK281" s="785">
        <f t="shared" si="121"/>
        <v>0</v>
      </c>
      <c r="BL281" s="785">
        <f t="shared" si="121"/>
        <v>0</v>
      </c>
      <c r="BM281" s="785">
        <f t="shared" si="121"/>
        <v>0</v>
      </c>
      <c r="BN281" s="785">
        <f t="shared" si="121"/>
        <v>0</v>
      </c>
      <c r="BO281" s="785">
        <f t="shared" si="121"/>
        <v>0</v>
      </c>
      <c r="BP281" s="785">
        <f t="shared" si="121"/>
        <v>0</v>
      </c>
      <c r="BQ281" s="785">
        <f t="shared" si="121"/>
        <v>0</v>
      </c>
      <c r="BR281" s="785">
        <f t="shared" si="121"/>
        <v>0</v>
      </c>
      <c r="BS281" s="785">
        <f t="shared" si="121"/>
        <v>0</v>
      </c>
      <c r="BT281" s="785">
        <f t="shared" si="121"/>
        <v>0</v>
      </c>
      <c r="BU281" s="785">
        <f t="shared" si="121"/>
        <v>0</v>
      </c>
      <c r="BV281" s="785"/>
      <c r="BW281" s="785"/>
      <c r="BX281" s="785"/>
      <c r="BY281" s="785">
        <f t="shared" si="121"/>
        <v>0</v>
      </c>
      <c r="BZ281" s="783"/>
      <c r="CA281" s="510"/>
      <c r="CB281" s="783"/>
      <c r="CC281" s="510"/>
      <c r="CD281" s="783"/>
      <c r="CE281" s="511"/>
      <c r="CF281" s="783"/>
      <c r="CG281" s="784"/>
    </row>
    <row r="282" spans="1:85" s="776" customFormat="1" ht="18.75" hidden="1" customHeight="1">
      <c r="A282" s="563"/>
      <c r="B282" s="779"/>
      <c r="C282" s="1228" t="s">
        <v>236</v>
      </c>
      <c r="D282" s="33"/>
      <c r="E282" s="31"/>
      <c r="F282" s="15"/>
      <c r="G282" s="816"/>
      <c r="H282" s="175"/>
      <c r="I282" s="803"/>
      <c r="J282" s="803"/>
      <c r="K282" s="802"/>
      <c r="L282" s="803"/>
      <c r="M282" s="805"/>
      <c r="N282" s="803"/>
      <c r="O282" s="803"/>
      <c r="P282" s="803"/>
      <c r="Q282" s="803"/>
      <c r="R282" s="803"/>
      <c r="S282" s="803"/>
      <c r="T282" s="803"/>
      <c r="U282" s="803"/>
      <c r="V282" s="816"/>
      <c r="W282" s="816"/>
      <c r="X282" s="816"/>
      <c r="Y282" s="816"/>
      <c r="Z282" s="803"/>
      <c r="AA282" s="803"/>
      <c r="AB282" s="803"/>
      <c r="AC282" s="803"/>
      <c r="AD282" s="803"/>
      <c r="AE282" s="803"/>
      <c r="AF282" s="803"/>
      <c r="AG282" s="803"/>
      <c r="AH282" s="803"/>
      <c r="AI282" s="803"/>
      <c r="AJ282" s="803"/>
      <c r="AK282" s="803"/>
      <c r="AL282" s="803"/>
      <c r="AM282" s="803"/>
      <c r="AN282" s="803"/>
      <c r="AO282" s="803"/>
      <c r="AP282" s="803"/>
      <c r="AQ282" s="803"/>
      <c r="AR282" s="803"/>
      <c r="AS282" s="803"/>
      <c r="AT282" s="803"/>
      <c r="AU282" s="803"/>
      <c r="AV282" s="803"/>
      <c r="AW282" s="803"/>
      <c r="AX282" s="803"/>
      <c r="AY282" s="803"/>
      <c r="AZ282" s="803"/>
      <c r="BA282" s="803"/>
      <c r="BB282" s="803"/>
      <c r="BC282" s="803"/>
      <c r="BD282" s="803"/>
      <c r="BE282" s="568">
        <f t="shared" ref="BE282:BY282" si="122">(((BE279*2)+(BE280*1)+(BE281*0)))/(BE279+BE280+BE281)</f>
        <v>2</v>
      </c>
      <c r="BF282" s="568">
        <f t="shared" si="122"/>
        <v>2</v>
      </c>
      <c r="BG282" s="568">
        <f t="shared" si="122"/>
        <v>1.05</v>
      </c>
      <c r="BH282" s="568">
        <f t="shared" si="122"/>
        <v>2</v>
      </c>
      <c r="BI282" s="568">
        <f t="shared" si="122"/>
        <v>1.1000000000000001</v>
      </c>
      <c r="BJ282" s="569">
        <f t="shared" si="122"/>
        <v>1.5</v>
      </c>
      <c r="BK282" s="568">
        <f t="shared" si="122"/>
        <v>1.45</v>
      </c>
      <c r="BL282" s="568">
        <f t="shared" si="122"/>
        <v>2</v>
      </c>
      <c r="BM282" s="568">
        <f t="shared" si="122"/>
        <v>2</v>
      </c>
      <c r="BN282" s="568">
        <f t="shared" si="122"/>
        <v>2</v>
      </c>
      <c r="BO282" s="568">
        <f t="shared" si="122"/>
        <v>2</v>
      </c>
      <c r="BP282" s="568">
        <f t="shared" si="122"/>
        <v>2</v>
      </c>
      <c r="BQ282" s="568">
        <f t="shared" si="122"/>
        <v>2</v>
      </c>
      <c r="BR282" s="568">
        <f t="shared" si="122"/>
        <v>2</v>
      </c>
      <c r="BS282" s="568">
        <f t="shared" si="122"/>
        <v>2</v>
      </c>
      <c r="BT282" s="568">
        <f t="shared" si="122"/>
        <v>2</v>
      </c>
      <c r="BU282" s="568">
        <f t="shared" si="122"/>
        <v>2</v>
      </c>
      <c r="BV282" s="568"/>
      <c r="BW282" s="568"/>
      <c r="BX282" s="568"/>
      <c r="BY282" s="568">
        <f t="shared" si="122"/>
        <v>2</v>
      </c>
      <c r="BZ282" s="1563">
        <f>COUNTIF($BE283:$BY283,"Đ")</f>
        <v>14</v>
      </c>
      <c r="CA282" s="1564">
        <f>BZ282/COUNTA($BE283:$BY283)</f>
        <v>0.77777777777777779</v>
      </c>
      <c r="CB282" s="1563">
        <f>COUNTIF($BE283:$BY283,"CCG")</f>
        <v>4</v>
      </c>
      <c r="CC282" s="1564">
        <f>CB282/COUNTA($BE283:$BY283)</f>
        <v>0.22222222222222221</v>
      </c>
      <c r="CD282" s="1563">
        <f>COUNTIF($BE283:$BY283,"CĐ")</f>
        <v>0</v>
      </c>
      <c r="CE282" s="1560">
        <f>CD282/COUNTA($BE283:$BY283)</f>
        <v>0</v>
      </c>
      <c r="CF282" s="1330">
        <f>(((BZ282*2)+(CB282*1)+(CD282*0)))/(BZ282+CB282+CD282)</f>
        <v>1.7777777777777777</v>
      </c>
      <c r="CG282" s="1395" t="str">
        <f>IF(CF282&gt;=1.6,"Đạt mục tiêu",IF(CF282&gt;=1,"Cần cố gắng","Chưa đạt"))</f>
        <v>Đạt mục tiêu</v>
      </c>
    </row>
    <row r="283" spans="1:85" s="776" customFormat="1" ht="18.75" hidden="1" customHeight="1">
      <c r="A283" s="563"/>
      <c r="B283" s="779"/>
      <c r="C283" s="857"/>
      <c r="D283" s="33"/>
      <c r="E283" s="31"/>
      <c r="F283" s="15"/>
      <c r="G283" s="816"/>
      <c r="H283" s="175"/>
      <c r="I283" s="803"/>
      <c r="J283" s="803"/>
      <c r="K283" s="802"/>
      <c r="L283" s="803"/>
      <c r="M283" s="805"/>
      <c r="N283" s="803"/>
      <c r="O283" s="803"/>
      <c r="P283" s="803"/>
      <c r="Q283" s="803"/>
      <c r="R283" s="803"/>
      <c r="S283" s="803"/>
      <c r="T283" s="803"/>
      <c r="U283" s="803"/>
      <c r="V283" s="816"/>
      <c r="W283" s="816"/>
      <c r="X283" s="816"/>
      <c r="Y283" s="816"/>
      <c r="Z283" s="803"/>
      <c r="AA283" s="803"/>
      <c r="AB283" s="803"/>
      <c r="AC283" s="803"/>
      <c r="AD283" s="803"/>
      <c r="AE283" s="803"/>
      <c r="AF283" s="803"/>
      <c r="AG283" s="803"/>
      <c r="AH283" s="803"/>
      <c r="AI283" s="803"/>
      <c r="AJ283" s="803"/>
      <c r="AK283" s="803"/>
      <c r="AL283" s="803"/>
      <c r="AM283" s="803"/>
      <c r="AN283" s="803"/>
      <c r="AO283" s="803"/>
      <c r="AP283" s="803"/>
      <c r="AQ283" s="803"/>
      <c r="AR283" s="803"/>
      <c r="AS283" s="803"/>
      <c r="AT283" s="803"/>
      <c r="AU283" s="803"/>
      <c r="AV283" s="803"/>
      <c r="AW283" s="803"/>
      <c r="AX283" s="803"/>
      <c r="AY283" s="803"/>
      <c r="AZ283" s="803"/>
      <c r="BA283" s="803"/>
      <c r="BB283" s="803"/>
      <c r="BC283" s="803"/>
      <c r="BD283" s="803"/>
      <c r="BE283" s="568" t="str">
        <f t="shared" ref="BE283:BY283" si="123">IF(BE282&lt;1,"CĐ",IF(BE282&lt;1.6,"CCG","Đ"))</f>
        <v>Đ</v>
      </c>
      <c r="BF283" s="568" t="str">
        <f t="shared" si="123"/>
        <v>Đ</v>
      </c>
      <c r="BG283" s="568" t="str">
        <f t="shared" si="123"/>
        <v>CCG</v>
      </c>
      <c r="BH283" s="568" t="str">
        <f t="shared" si="123"/>
        <v>Đ</v>
      </c>
      <c r="BI283" s="568" t="str">
        <f t="shared" si="123"/>
        <v>CCG</v>
      </c>
      <c r="BJ283" s="569" t="str">
        <f t="shared" si="123"/>
        <v>CCG</v>
      </c>
      <c r="BK283" s="568" t="str">
        <f t="shared" si="123"/>
        <v>CCG</v>
      </c>
      <c r="BL283" s="568" t="str">
        <f t="shared" si="123"/>
        <v>Đ</v>
      </c>
      <c r="BM283" s="568" t="str">
        <f t="shared" si="123"/>
        <v>Đ</v>
      </c>
      <c r="BN283" s="568" t="str">
        <f t="shared" si="123"/>
        <v>Đ</v>
      </c>
      <c r="BO283" s="568" t="str">
        <f t="shared" si="123"/>
        <v>Đ</v>
      </c>
      <c r="BP283" s="568" t="str">
        <f t="shared" si="123"/>
        <v>Đ</v>
      </c>
      <c r="BQ283" s="568" t="str">
        <f t="shared" si="123"/>
        <v>Đ</v>
      </c>
      <c r="BR283" s="568" t="str">
        <f t="shared" si="123"/>
        <v>Đ</v>
      </c>
      <c r="BS283" s="568" t="str">
        <f t="shared" si="123"/>
        <v>Đ</v>
      </c>
      <c r="BT283" s="568" t="str">
        <f t="shared" si="123"/>
        <v>Đ</v>
      </c>
      <c r="BU283" s="568" t="str">
        <f t="shared" si="123"/>
        <v>Đ</v>
      </c>
      <c r="BV283" s="568"/>
      <c r="BW283" s="568"/>
      <c r="BX283" s="568"/>
      <c r="BY283" s="568" t="str">
        <f t="shared" si="123"/>
        <v>Đ</v>
      </c>
      <c r="BZ283" s="1563"/>
      <c r="CA283" s="1564"/>
      <c r="CB283" s="1563"/>
      <c r="CC283" s="1564"/>
      <c r="CD283" s="1563"/>
      <c r="CE283" s="1560"/>
      <c r="CF283" s="1330"/>
      <c r="CG283" s="1395"/>
    </row>
    <row r="284" spans="1:85" s="3" customFormat="1" ht="218.25" hidden="1" customHeight="1">
      <c r="A284" s="780" t="s">
        <v>1132</v>
      </c>
      <c r="B284" s="777"/>
      <c r="C284" s="207" t="s">
        <v>233</v>
      </c>
      <c r="D284" s="36"/>
      <c r="E284" s="37"/>
      <c r="F284" s="36"/>
      <c r="G284" s="804"/>
      <c r="H284" s="210"/>
      <c r="I284" s="805"/>
      <c r="J284" s="805"/>
      <c r="K284" s="804"/>
      <c r="L284" s="805"/>
      <c r="M284" s="805"/>
      <c r="N284" s="79"/>
      <c r="O284" s="79"/>
      <c r="P284" s="805"/>
      <c r="Q284" s="805"/>
      <c r="R284" s="805"/>
      <c r="S284" s="805"/>
      <c r="T284" s="805"/>
      <c r="U284" s="805"/>
      <c r="V284" s="804"/>
      <c r="W284" s="804"/>
      <c r="X284" s="804"/>
      <c r="Y284" s="804"/>
      <c r="Z284" s="805"/>
      <c r="AA284" s="805"/>
      <c r="AB284" s="805"/>
      <c r="AC284" s="805"/>
      <c r="AD284" s="805"/>
      <c r="AE284" s="805"/>
      <c r="AF284" s="805"/>
      <c r="AG284" s="805"/>
      <c r="AH284" s="805"/>
      <c r="AI284" s="805"/>
      <c r="AJ284" s="805"/>
      <c r="AK284" s="805"/>
      <c r="AL284" s="805"/>
      <c r="AM284" s="805"/>
      <c r="AN284" s="805"/>
      <c r="AO284" s="805"/>
      <c r="AP284" s="805"/>
      <c r="AQ284" s="805"/>
      <c r="AR284" s="805"/>
      <c r="AS284" s="805"/>
      <c r="AT284" s="805"/>
      <c r="AU284" s="805"/>
      <c r="AV284" s="805"/>
      <c r="AW284" s="805"/>
      <c r="AX284" s="805"/>
      <c r="AY284" s="805"/>
      <c r="AZ284" s="805"/>
      <c r="BA284" s="805"/>
      <c r="BB284" s="805"/>
      <c r="BC284" s="805"/>
      <c r="BD284" s="805"/>
      <c r="BE284" s="778">
        <f t="shared" ref="BE284:BY284" si="124">COUNTIFS($L$9:$L$256,"x",BE$9:BE$256,"2")</f>
        <v>17</v>
      </c>
      <c r="BF284" s="778">
        <f t="shared" si="124"/>
        <v>27</v>
      </c>
      <c r="BG284" s="778">
        <f t="shared" si="124"/>
        <v>27</v>
      </c>
      <c r="BH284" s="778">
        <f t="shared" si="124"/>
        <v>17</v>
      </c>
      <c r="BI284" s="778">
        <f t="shared" si="124"/>
        <v>12</v>
      </c>
      <c r="BJ284" s="59">
        <f t="shared" si="124"/>
        <v>27</v>
      </c>
      <c r="BK284" s="778">
        <f t="shared" si="124"/>
        <v>27</v>
      </c>
      <c r="BL284" s="778">
        <f t="shared" si="124"/>
        <v>27</v>
      </c>
      <c r="BM284" s="778">
        <f t="shared" si="124"/>
        <v>21</v>
      </c>
      <c r="BN284" s="778">
        <f t="shared" si="124"/>
        <v>5</v>
      </c>
      <c r="BO284" s="778">
        <f t="shared" si="124"/>
        <v>3</v>
      </c>
      <c r="BP284" s="778">
        <f t="shared" si="124"/>
        <v>26</v>
      </c>
      <c r="BQ284" s="778">
        <f t="shared" si="124"/>
        <v>26</v>
      </c>
      <c r="BR284" s="778">
        <f t="shared" si="124"/>
        <v>10</v>
      </c>
      <c r="BS284" s="778">
        <f t="shared" si="124"/>
        <v>26</v>
      </c>
      <c r="BT284" s="778">
        <f t="shared" si="124"/>
        <v>26</v>
      </c>
      <c r="BU284" s="778">
        <f t="shared" si="124"/>
        <v>27</v>
      </c>
      <c r="BV284" s="778"/>
      <c r="BW284" s="778"/>
      <c r="BX284" s="778"/>
      <c r="BY284" s="778">
        <f t="shared" si="124"/>
        <v>27</v>
      </c>
      <c r="BZ284" s="805"/>
      <c r="CA284" s="805"/>
      <c r="CB284" s="805"/>
      <c r="CC284" s="805"/>
      <c r="CD284" s="805"/>
      <c r="CE284" s="805"/>
      <c r="CF284" s="805"/>
      <c r="CG284" s="805"/>
    </row>
    <row r="285" spans="1:85" s="3" customFormat="1" ht="56.25" hidden="1" customHeight="1">
      <c r="A285" s="780"/>
      <c r="B285" s="777"/>
      <c r="C285" s="207" t="s">
        <v>234</v>
      </c>
      <c r="D285" s="36"/>
      <c r="E285" s="37"/>
      <c r="F285" s="36"/>
      <c r="G285" s="804"/>
      <c r="H285" s="210"/>
      <c r="I285" s="805"/>
      <c r="J285" s="805"/>
      <c r="K285" s="804"/>
      <c r="L285" s="805"/>
      <c r="M285" s="805"/>
      <c r="N285" s="79"/>
      <c r="O285" s="79"/>
      <c r="P285" s="805"/>
      <c r="Q285" s="805"/>
      <c r="R285" s="805"/>
      <c r="S285" s="805"/>
      <c r="T285" s="805"/>
      <c r="U285" s="805"/>
      <c r="V285" s="804"/>
      <c r="W285" s="804"/>
      <c r="X285" s="804"/>
      <c r="Y285" s="804"/>
      <c r="Z285" s="805"/>
      <c r="AA285" s="805"/>
      <c r="AB285" s="805"/>
      <c r="AC285" s="805"/>
      <c r="AD285" s="805"/>
      <c r="AE285" s="805"/>
      <c r="AF285" s="805"/>
      <c r="AG285" s="805"/>
      <c r="AH285" s="805"/>
      <c r="AI285" s="805"/>
      <c r="AJ285" s="805"/>
      <c r="AK285" s="805"/>
      <c r="AL285" s="805"/>
      <c r="AM285" s="805"/>
      <c r="AN285" s="805"/>
      <c r="AO285" s="805"/>
      <c r="AP285" s="805"/>
      <c r="AQ285" s="805"/>
      <c r="AR285" s="805"/>
      <c r="AS285" s="805"/>
      <c r="AT285" s="805"/>
      <c r="AU285" s="805"/>
      <c r="AV285" s="805"/>
      <c r="AW285" s="805"/>
      <c r="AX285" s="805"/>
      <c r="AY285" s="805"/>
      <c r="AZ285" s="805"/>
      <c r="BA285" s="805"/>
      <c r="BB285" s="805"/>
      <c r="BC285" s="805"/>
      <c r="BD285" s="805"/>
      <c r="BE285" s="778">
        <f t="shared" ref="BE285:BY285" si="125">COUNTIFS($L$9:$L$256,"x",BE$9:BE$256,"1")</f>
        <v>10</v>
      </c>
      <c r="BF285" s="778">
        <f t="shared" si="125"/>
        <v>0</v>
      </c>
      <c r="BG285" s="778">
        <f t="shared" si="125"/>
        <v>0</v>
      </c>
      <c r="BH285" s="778">
        <f t="shared" si="125"/>
        <v>10</v>
      </c>
      <c r="BI285" s="778">
        <f t="shared" si="125"/>
        <v>15</v>
      </c>
      <c r="BJ285" s="59">
        <f t="shared" si="125"/>
        <v>0</v>
      </c>
      <c r="BK285" s="778">
        <f t="shared" si="125"/>
        <v>0</v>
      </c>
      <c r="BL285" s="778">
        <f t="shared" si="125"/>
        <v>0</v>
      </c>
      <c r="BM285" s="778">
        <f t="shared" si="125"/>
        <v>6</v>
      </c>
      <c r="BN285" s="778">
        <f t="shared" si="125"/>
        <v>22</v>
      </c>
      <c r="BO285" s="778">
        <f t="shared" si="125"/>
        <v>24</v>
      </c>
      <c r="BP285" s="778">
        <f t="shared" si="125"/>
        <v>1</v>
      </c>
      <c r="BQ285" s="778">
        <f t="shared" si="125"/>
        <v>1</v>
      </c>
      <c r="BR285" s="778">
        <f t="shared" si="125"/>
        <v>17</v>
      </c>
      <c r="BS285" s="778">
        <f t="shared" si="125"/>
        <v>1</v>
      </c>
      <c r="BT285" s="778">
        <f t="shared" si="125"/>
        <v>1</v>
      </c>
      <c r="BU285" s="778">
        <f t="shared" si="125"/>
        <v>0</v>
      </c>
      <c r="BV285" s="778"/>
      <c r="BW285" s="778"/>
      <c r="BX285" s="778"/>
      <c r="BY285" s="778">
        <f t="shared" si="125"/>
        <v>0</v>
      </c>
      <c r="BZ285" s="805"/>
      <c r="CA285" s="805"/>
      <c r="CB285" s="805"/>
      <c r="CC285" s="805"/>
      <c r="CD285" s="805"/>
      <c r="CE285" s="805"/>
      <c r="CF285" s="805"/>
      <c r="CG285" s="805"/>
    </row>
    <row r="286" spans="1:85" s="3" customFormat="1" ht="56.25" hidden="1" customHeight="1">
      <c r="A286" s="780"/>
      <c r="B286" s="777"/>
      <c r="C286" s="207" t="s">
        <v>235</v>
      </c>
      <c r="D286" s="36"/>
      <c r="E286" s="37"/>
      <c r="F286" s="36"/>
      <c r="G286" s="804"/>
      <c r="H286" s="210"/>
      <c r="I286" s="805"/>
      <c r="J286" s="805"/>
      <c r="K286" s="804"/>
      <c r="L286" s="805"/>
      <c r="M286" s="805"/>
      <c r="N286" s="79"/>
      <c r="O286" s="79"/>
      <c r="P286" s="805"/>
      <c r="Q286" s="805"/>
      <c r="R286" s="805"/>
      <c r="S286" s="805"/>
      <c r="T286" s="805"/>
      <c r="U286" s="805"/>
      <c r="V286" s="804"/>
      <c r="W286" s="804"/>
      <c r="X286" s="804"/>
      <c r="Y286" s="804"/>
      <c r="Z286" s="805"/>
      <c r="AA286" s="805"/>
      <c r="AB286" s="805"/>
      <c r="AC286" s="805"/>
      <c r="AD286" s="805"/>
      <c r="AE286" s="805"/>
      <c r="AF286" s="805"/>
      <c r="AG286" s="805"/>
      <c r="AH286" s="805"/>
      <c r="AI286" s="805"/>
      <c r="AJ286" s="805"/>
      <c r="AK286" s="805"/>
      <c r="AL286" s="805"/>
      <c r="AM286" s="805"/>
      <c r="AN286" s="805"/>
      <c r="AO286" s="805"/>
      <c r="AP286" s="805"/>
      <c r="AQ286" s="805"/>
      <c r="AR286" s="805"/>
      <c r="AS286" s="805"/>
      <c r="AT286" s="805"/>
      <c r="AU286" s="805"/>
      <c r="AV286" s="805"/>
      <c r="AW286" s="805"/>
      <c r="AX286" s="805"/>
      <c r="AY286" s="805"/>
      <c r="AZ286" s="805"/>
      <c r="BA286" s="805"/>
      <c r="BB286" s="805"/>
      <c r="BC286" s="805"/>
      <c r="BD286" s="805"/>
      <c r="BE286" s="778">
        <f t="shared" ref="BE286:BY286" si="126">COUNTIFS($L$9:$L$256,"x",BE$9:BE$256,"0")</f>
        <v>0</v>
      </c>
      <c r="BF286" s="778">
        <f t="shared" si="126"/>
        <v>0</v>
      </c>
      <c r="BG286" s="778">
        <f t="shared" si="126"/>
        <v>0</v>
      </c>
      <c r="BH286" s="778">
        <f t="shared" si="126"/>
        <v>0</v>
      </c>
      <c r="BI286" s="778">
        <f t="shared" si="126"/>
        <v>0</v>
      </c>
      <c r="BJ286" s="59">
        <f t="shared" si="126"/>
        <v>0</v>
      </c>
      <c r="BK286" s="778">
        <f t="shared" si="126"/>
        <v>0</v>
      </c>
      <c r="BL286" s="778">
        <f t="shared" si="126"/>
        <v>0</v>
      </c>
      <c r="BM286" s="778">
        <f t="shared" si="126"/>
        <v>0</v>
      </c>
      <c r="BN286" s="778">
        <f t="shared" si="126"/>
        <v>0</v>
      </c>
      <c r="BO286" s="778">
        <f t="shared" si="126"/>
        <v>0</v>
      </c>
      <c r="BP286" s="778">
        <f t="shared" si="126"/>
        <v>0</v>
      </c>
      <c r="BQ286" s="778">
        <f t="shared" si="126"/>
        <v>0</v>
      </c>
      <c r="BR286" s="778">
        <f t="shared" si="126"/>
        <v>0</v>
      </c>
      <c r="BS286" s="778">
        <f t="shared" si="126"/>
        <v>0</v>
      </c>
      <c r="BT286" s="778">
        <f t="shared" si="126"/>
        <v>0</v>
      </c>
      <c r="BU286" s="778">
        <f t="shared" si="126"/>
        <v>0</v>
      </c>
      <c r="BV286" s="778"/>
      <c r="BW286" s="778"/>
      <c r="BX286" s="778"/>
      <c r="BY286" s="778">
        <f t="shared" si="126"/>
        <v>0</v>
      </c>
      <c r="BZ286" s="805"/>
      <c r="CA286" s="805"/>
      <c r="CB286" s="805"/>
      <c r="CC286" s="805"/>
      <c r="CD286" s="805"/>
      <c r="CE286" s="805"/>
      <c r="CF286" s="805"/>
      <c r="CG286" s="805"/>
    </row>
    <row r="287" spans="1:85" s="3" customFormat="1" ht="18.75" hidden="1" customHeight="1">
      <c r="A287" s="780"/>
      <c r="B287" s="777"/>
      <c r="C287" s="1229" t="s">
        <v>236</v>
      </c>
      <c r="D287" s="36"/>
      <c r="E287" s="37"/>
      <c r="F287" s="36"/>
      <c r="G287" s="804"/>
      <c r="H287" s="210"/>
      <c r="I287" s="805"/>
      <c r="J287" s="805"/>
      <c r="K287" s="804"/>
      <c r="L287" s="805"/>
      <c r="M287" s="805"/>
      <c r="N287" s="79"/>
      <c r="O287" s="79"/>
      <c r="P287" s="805"/>
      <c r="Q287" s="805"/>
      <c r="R287" s="805"/>
      <c r="S287" s="805"/>
      <c r="T287" s="805"/>
      <c r="U287" s="805"/>
      <c r="V287" s="804"/>
      <c r="W287" s="804"/>
      <c r="X287" s="804"/>
      <c r="Y287" s="804"/>
      <c r="Z287" s="805"/>
      <c r="AA287" s="805"/>
      <c r="AB287" s="805"/>
      <c r="AC287" s="805"/>
      <c r="AD287" s="805"/>
      <c r="AE287" s="805"/>
      <c r="AF287" s="805"/>
      <c r="AG287" s="805"/>
      <c r="AH287" s="805"/>
      <c r="AI287" s="805"/>
      <c r="AJ287" s="805"/>
      <c r="AK287" s="805"/>
      <c r="AL287" s="805"/>
      <c r="AM287" s="805"/>
      <c r="AN287" s="805"/>
      <c r="AO287" s="805"/>
      <c r="AP287" s="805"/>
      <c r="AQ287" s="805"/>
      <c r="AR287" s="805"/>
      <c r="AS287" s="805"/>
      <c r="AT287" s="805"/>
      <c r="AU287" s="805"/>
      <c r="AV287" s="805"/>
      <c r="AW287" s="805"/>
      <c r="AX287" s="805"/>
      <c r="AY287" s="805"/>
      <c r="AZ287" s="805"/>
      <c r="BA287" s="805"/>
      <c r="BB287" s="805"/>
      <c r="BC287" s="805"/>
      <c r="BD287" s="805"/>
      <c r="BE287" s="38">
        <f t="shared" ref="BE287:BY287" si="127">(((BE284*2)+(BE285*1)+(BE286*0)))/(BE284+BE285+BE286)</f>
        <v>1.6296296296296295</v>
      </c>
      <c r="BF287" s="38">
        <f t="shared" si="127"/>
        <v>2</v>
      </c>
      <c r="BG287" s="38">
        <f t="shared" si="127"/>
        <v>2</v>
      </c>
      <c r="BH287" s="38">
        <f t="shared" si="127"/>
        <v>1.6296296296296295</v>
      </c>
      <c r="BI287" s="38">
        <f t="shared" si="127"/>
        <v>1.4444444444444444</v>
      </c>
      <c r="BJ287" s="60">
        <f t="shared" si="127"/>
        <v>2</v>
      </c>
      <c r="BK287" s="38">
        <f t="shared" si="127"/>
        <v>2</v>
      </c>
      <c r="BL287" s="38">
        <f t="shared" si="127"/>
        <v>2</v>
      </c>
      <c r="BM287" s="38">
        <f t="shared" si="127"/>
        <v>1.7777777777777777</v>
      </c>
      <c r="BN287" s="38">
        <f t="shared" si="127"/>
        <v>1.1851851851851851</v>
      </c>
      <c r="BO287" s="38">
        <f t="shared" si="127"/>
        <v>1.1111111111111112</v>
      </c>
      <c r="BP287" s="38">
        <f t="shared" si="127"/>
        <v>1.962962962962963</v>
      </c>
      <c r="BQ287" s="38">
        <f t="shared" si="127"/>
        <v>1.962962962962963</v>
      </c>
      <c r="BR287" s="38">
        <f t="shared" si="127"/>
        <v>1.3703703703703705</v>
      </c>
      <c r="BS287" s="38">
        <f t="shared" si="127"/>
        <v>1.962962962962963</v>
      </c>
      <c r="BT287" s="38">
        <f t="shared" si="127"/>
        <v>1.962962962962963</v>
      </c>
      <c r="BU287" s="38">
        <f t="shared" si="127"/>
        <v>2</v>
      </c>
      <c r="BV287" s="38"/>
      <c r="BW287" s="38"/>
      <c r="BX287" s="38"/>
      <c r="BY287" s="38">
        <f t="shared" si="127"/>
        <v>2</v>
      </c>
      <c r="BZ287" s="1550">
        <f>COUNTIF($BE288:$BY288,"Đ")</f>
        <v>14</v>
      </c>
      <c r="CA287" s="1561">
        <f>BZ287/COUNTA($BE288:$BY288)</f>
        <v>0.77777777777777779</v>
      </c>
      <c r="CB287" s="1550">
        <f>COUNTIF($BE288:$BY288,"CCG")</f>
        <v>4</v>
      </c>
      <c r="CC287" s="1561">
        <f>CB287/COUNTA($BE288:$BY288)</f>
        <v>0.22222222222222221</v>
      </c>
      <c r="CD287" s="1550">
        <f>COUNTIF($BE288:$BY288,"CĐ")</f>
        <v>0</v>
      </c>
      <c r="CE287" s="1549">
        <f>CD287/COUNTA($BE288:$BY288)</f>
        <v>0</v>
      </c>
      <c r="CF287" s="1407">
        <f>(((BZ287*2)+(CB287*1)+(CD287*0)))/(BZ287+CB287+CD287)</f>
        <v>1.7777777777777777</v>
      </c>
      <c r="CG287" s="1408" t="str">
        <f>IF(CF287&gt;=1.6,"Đạt mục tiêu",IF(CF287&gt;=1,"Cần cố gắng","Chưa đạt"))</f>
        <v>Đạt mục tiêu</v>
      </c>
    </row>
    <row r="288" spans="1:85" s="3" customFormat="1" ht="18.75" hidden="1" customHeight="1">
      <c r="A288" s="780"/>
      <c r="B288" s="777"/>
      <c r="C288" s="1230"/>
      <c r="D288" s="36"/>
      <c r="E288" s="37"/>
      <c r="F288" s="36"/>
      <c r="G288" s="804"/>
      <c r="H288" s="210"/>
      <c r="I288" s="805"/>
      <c r="J288" s="805"/>
      <c r="K288" s="804"/>
      <c r="L288" s="805"/>
      <c r="M288" s="805"/>
      <c r="N288" s="79"/>
      <c r="O288" s="79"/>
      <c r="P288" s="805"/>
      <c r="Q288" s="805"/>
      <c r="R288" s="805"/>
      <c r="S288" s="805"/>
      <c r="T288" s="805"/>
      <c r="U288" s="805"/>
      <c r="V288" s="804"/>
      <c r="W288" s="804"/>
      <c r="X288" s="804"/>
      <c r="Y288" s="804"/>
      <c r="Z288" s="805"/>
      <c r="AA288" s="805"/>
      <c r="AB288" s="805"/>
      <c r="AC288" s="805"/>
      <c r="AD288" s="805"/>
      <c r="AE288" s="805"/>
      <c r="AF288" s="805"/>
      <c r="AG288" s="805"/>
      <c r="AH288" s="805"/>
      <c r="AI288" s="805"/>
      <c r="AJ288" s="805"/>
      <c r="AK288" s="805"/>
      <c r="AL288" s="805"/>
      <c r="AM288" s="805"/>
      <c r="AN288" s="805"/>
      <c r="AO288" s="805"/>
      <c r="AP288" s="805"/>
      <c r="AQ288" s="805"/>
      <c r="AR288" s="805"/>
      <c r="AS288" s="805"/>
      <c r="AT288" s="805"/>
      <c r="AU288" s="805"/>
      <c r="AV288" s="805"/>
      <c r="AW288" s="805"/>
      <c r="AX288" s="805"/>
      <c r="AY288" s="805"/>
      <c r="AZ288" s="805"/>
      <c r="BA288" s="805"/>
      <c r="BB288" s="805"/>
      <c r="BC288" s="805"/>
      <c r="BD288" s="805"/>
      <c r="BE288" s="38" t="str">
        <f t="shared" ref="BE288:BY288" si="128">IF(BE287&lt;1,"CĐ",IF(BE287&lt;1.6,"CCG","Đ"))</f>
        <v>Đ</v>
      </c>
      <c r="BF288" s="38" t="str">
        <f t="shared" si="128"/>
        <v>Đ</v>
      </c>
      <c r="BG288" s="38" t="str">
        <f t="shared" si="128"/>
        <v>Đ</v>
      </c>
      <c r="BH288" s="38" t="str">
        <f t="shared" si="128"/>
        <v>Đ</v>
      </c>
      <c r="BI288" s="38" t="str">
        <f t="shared" si="128"/>
        <v>CCG</v>
      </c>
      <c r="BJ288" s="60" t="str">
        <f t="shared" si="128"/>
        <v>Đ</v>
      </c>
      <c r="BK288" s="38" t="str">
        <f t="shared" si="128"/>
        <v>Đ</v>
      </c>
      <c r="BL288" s="38" t="str">
        <f t="shared" si="128"/>
        <v>Đ</v>
      </c>
      <c r="BM288" s="38" t="str">
        <f t="shared" si="128"/>
        <v>Đ</v>
      </c>
      <c r="BN288" s="38" t="str">
        <f t="shared" si="128"/>
        <v>CCG</v>
      </c>
      <c r="BO288" s="38" t="str">
        <f t="shared" si="128"/>
        <v>CCG</v>
      </c>
      <c r="BP288" s="38" t="str">
        <f t="shared" si="128"/>
        <v>Đ</v>
      </c>
      <c r="BQ288" s="38" t="str">
        <f t="shared" si="128"/>
        <v>Đ</v>
      </c>
      <c r="BR288" s="38" t="str">
        <f t="shared" si="128"/>
        <v>CCG</v>
      </c>
      <c r="BS288" s="38" t="str">
        <f t="shared" si="128"/>
        <v>Đ</v>
      </c>
      <c r="BT288" s="38" t="str">
        <f t="shared" si="128"/>
        <v>Đ</v>
      </c>
      <c r="BU288" s="38" t="str">
        <f t="shared" si="128"/>
        <v>Đ</v>
      </c>
      <c r="BV288" s="38"/>
      <c r="BW288" s="38"/>
      <c r="BX288" s="38"/>
      <c r="BY288" s="38" t="str">
        <f t="shared" si="128"/>
        <v>Đ</v>
      </c>
      <c r="BZ288" s="1550"/>
      <c r="CA288" s="1562"/>
      <c r="CB288" s="1550"/>
      <c r="CC288" s="1562"/>
      <c r="CD288" s="1550"/>
      <c r="CE288" s="1549"/>
      <c r="CF288" s="1407"/>
      <c r="CG288" s="1409"/>
    </row>
    <row r="289" spans="1:85" s="575" customFormat="1" ht="154.5" hidden="1" customHeight="1">
      <c r="A289" s="1553" t="s">
        <v>238</v>
      </c>
      <c r="B289" s="779"/>
      <c r="C289" s="570" t="s">
        <v>233</v>
      </c>
      <c r="D289" s="15"/>
      <c r="E289" s="37"/>
      <c r="F289" s="15"/>
      <c r="G289" s="804"/>
      <c r="H289" s="210"/>
      <c r="I289" s="805"/>
      <c r="J289" s="805"/>
      <c r="K289" s="804"/>
      <c r="L289" s="805"/>
      <c r="M289" s="805"/>
      <c r="N289" s="805"/>
      <c r="O289" s="805"/>
      <c r="P289" s="805"/>
      <c r="Q289" s="805"/>
      <c r="R289" s="805"/>
      <c r="S289" s="805"/>
      <c r="T289" s="805"/>
      <c r="U289" s="805"/>
      <c r="V289" s="804"/>
      <c r="W289" s="804"/>
      <c r="X289" s="804"/>
      <c r="Y289" s="804"/>
      <c r="Z289" s="805"/>
      <c r="AA289" s="805"/>
      <c r="AB289" s="805"/>
      <c r="AC289" s="805"/>
      <c r="AD289" s="805"/>
      <c r="AE289" s="805"/>
      <c r="AF289" s="805"/>
      <c r="AG289" s="805"/>
      <c r="AH289" s="805"/>
      <c r="AI289" s="805"/>
      <c r="AJ289" s="805"/>
      <c r="AK289" s="805"/>
      <c r="AL289" s="805"/>
      <c r="AM289" s="805"/>
      <c r="AN289" s="805"/>
      <c r="AO289" s="805"/>
      <c r="AP289" s="805"/>
      <c r="AQ289" s="805"/>
      <c r="AR289" s="805"/>
      <c r="AS289" s="805"/>
      <c r="AT289" s="805"/>
      <c r="AU289" s="805"/>
      <c r="AV289" s="805"/>
      <c r="AW289" s="805"/>
      <c r="AX289" s="805"/>
      <c r="AY289" s="805"/>
      <c r="AZ289" s="805"/>
      <c r="BA289" s="805"/>
      <c r="BB289" s="805"/>
      <c r="BC289" s="805"/>
      <c r="BD289" s="805"/>
      <c r="BE289" s="782">
        <f t="shared" ref="BE289:BY289" si="129">COUNTIFS($M$9:$M$256,"x",BE$9:BE$256,"2")</f>
        <v>14</v>
      </c>
      <c r="BF289" s="782">
        <f t="shared" si="129"/>
        <v>14</v>
      </c>
      <c r="BG289" s="782">
        <f t="shared" si="129"/>
        <v>14</v>
      </c>
      <c r="BH289" s="782">
        <f t="shared" si="129"/>
        <v>22</v>
      </c>
      <c r="BI289" s="782">
        <f t="shared" si="129"/>
        <v>22</v>
      </c>
      <c r="BJ289" s="572">
        <f t="shared" si="129"/>
        <v>22</v>
      </c>
      <c r="BK289" s="782">
        <f t="shared" si="129"/>
        <v>22</v>
      </c>
      <c r="BL289" s="782">
        <f t="shared" si="129"/>
        <v>21</v>
      </c>
      <c r="BM289" s="782">
        <f t="shared" si="129"/>
        <v>21</v>
      </c>
      <c r="BN289" s="782">
        <f t="shared" si="129"/>
        <v>22</v>
      </c>
      <c r="BO289" s="782">
        <f t="shared" si="129"/>
        <v>22</v>
      </c>
      <c r="BP289" s="782">
        <f t="shared" si="129"/>
        <v>22</v>
      </c>
      <c r="BQ289" s="782">
        <f t="shared" si="129"/>
        <v>12</v>
      </c>
      <c r="BR289" s="782">
        <f t="shared" si="129"/>
        <v>17</v>
      </c>
      <c r="BS289" s="782">
        <f t="shared" si="129"/>
        <v>13</v>
      </c>
      <c r="BT289" s="782">
        <f t="shared" si="129"/>
        <v>12</v>
      </c>
      <c r="BU289" s="782">
        <f t="shared" si="129"/>
        <v>21</v>
      </c>
      <c r="BV289" s="782"/>
      <c r="BW289" s="782"/>
      <c r="BX289" s="782"/>
      <c r="BY289" s="782">
        <f t="shared" si="129"/>
        <v>22</v>
      </c>
      <c r="BZ289" s="573"/>
      <c r="CA289" s="574"/>
      <c r="CB289" s="573"/>
      <c r="CC289" s="574"/>
      <c r="CD289" s="573"/>
      <c r="CE289" s="573"/>
      <c r="CF289" s="573"/>
      <c r="CG289" s="574"/>
    </row>
    <row r="290" spans="1:85" s="575" customFormat="1" ht="30" hidden="1" customHeight="1">
      <c r="A290" s="1554"/>
      <c r="B290" s="779"/>
      <c r="C290" s="570" t="s">
        <v>234</v>
      </c>
      <c r="D290" s="15"/>
      <c r="E290" s="37"/>
      <c r="F290" s="15"/>
      <c r="G290" s="804"/>
      <c r="H290" s="210"/>
      <c r="I290" s="805"/>
      <c r="J290" s="805"/>
      <c r="K290" s="804"/>
      <c r="L290" s="805"/>
      <c r="M290" s="805"/>
      <c r="N290" s="805"/>
      <c r="O290" s="805"/>
      <c r="P290" s="805"/>
      <c r="Q290" s="805"/>
      <c r="R290" s="805"/>
      <c r="S290" s="805"/>
      <c r="T290" s="805"/>
      <c r="U290" s="805"/>
      <c r="V290" s="804"/>
      <c r="W290" s="804"/>
      <c r="X290" s="804"/>
      <c r="Y290" s="804"/>
      <c r="Z290" s="805"/>
      <c r="AA290" s="805"/>
      <c r="AB290" s="805"/>
      <c r="AC290" s="805"/>
      <c r="AD290" s="805"/>
      <c r="AE290" s="805"/>
      <c r="AF290" s="805"/>
      <c r="AG290" s="805"/>
      <c r="AH290" s="805"/>
      <c r="AI290" s="805"/>
      <c r="AJ290" s="805"/>
      <c r="AK290" s="805"/>
      <c r="AL290" s="805"/>
      <c r="AM290" s="805"/>
      <c r="AN290" s="805"/>
      <c r="AO290" s="805"/>
      <c r="AP290" s="805"/>
      <c r="AQ290" s="805"/>
      <c r="AR290" s="805"/>
      <c r="AS290" s="805"/>
      <c r="AT290" s="805"/>
      <c r="AU290" s="805"/>
      <c r="AV290" s="805"/>
      <c r="AW290" s="805"/>
      <c r="AX290" s="805"/>
      <c r="AY290" s="805"/>
      <c r="AZ290" s="805"/>
      <c r="BA290" s="805"/>
      <c r="BB290" s="805"/>
      <c r="BC290" s="805"/>
      <c r="BD290" s="805"/>
      <c r="BE290" s="782">
        <f t="shared" ref="BE290:BY290" si="130">COUNTIFS($M$9:$M$256,"x",BE$9:BE$256,"1")</f>
        <v>8</v>
      </c>
      <c r="BF290" s="782">
        <f t="shared" si="130"/>
        <v>8</v>
      </c>
      <c r="BG290" s="782">
        <f t="shared" si="130"/>
        <v>8</v>
      </c>
      <c r="BH290" s="782">
        <f t="shared" si="130"/>
        <v>0</v>
      </c>
      <c r="BI290" s="782">
        <f t="shared" si="130"/>
        <v>0</v>
      </c>
      <c r="BJ290" s="572">
        <f t="shared" si="130"/>
        <v>0</v>
      </c>
      <c r="BK290" s="782">
        <f t="shared" si="130"/>
        <v>0</v>
      </c>
      <c r="BL290" s="782">
        <f t="shared" si="130"/>
        <v>1</v>
      </c>
      <c r="BM290" s="782">
        <f t="shared" si="130"/>
        <v>1</v>
      </c>
      <c r="BN290" s="782">
        <f t="shared" si="130"/>
        <v>0</v>
      </c>
      <c r="BO290" s="782">
        <f t="shared" si="130"/>
        <v>0</v>
      </c>
      <c r="BP290" s="782">
        <f t="shared" si="130"/>
        <v>0</v>
      </c>
      <c r="BQ290" s="782">
        <f t="shared" si="130"/>
        <v>10</v>
      </c>
      <c r="BR290" s="782">
        <f t="shared" si="130"/>
        <v>5</v>
      </c>
      <c r="BS290" s="782">
        <f t="shared" si="130"/>
        <v>9</v>
      </c>
      <c r="BT290" s="782">
        <f t="shared" si="130"/>
        <v>10</v>
      </c>
      <c r="BU290" s="782">
        <f t="shared" si="130"/>
        <v>1</v>
      </c>
      <c r="BV290" s="782"/>
      <c r="BW290" s="782"/>
      <c r="BX290" s="782"/>
      <c r="BY290" s="782">
        <f t="shared" si="130"/>
        <v>0</v>
      </c>
      <c r="BZ290" s="573"/>
      <c r="CA290" s="574"/>
      <c r="CB290" s="573"/>
      <c r="CC290" s="574"/>
      <c r="CD290" s="573"/>
      <c r="CE290" s="573"/>
      <c r="CF290" s="573"/>
      <c r="CG290" s="574"/>
    </row>
    <row r="291" spans="1:85" s="575" customFormat="1" ht="30" hidden="1" customHeight="1">
      <c r="A291" s="1554"/>
      <c r="B291" s="779"/>
      <c r="C291" s="570" t="s">
        <v>235</v>
      </c>
      <c r="D291" s="15"/>
      <c r="E291" s="37"/>
      <c r="F291" s="15"/>
      <c r="G291" s="804"/>
      <c r="H291" s="210"/>
      <c r="I291" s="805"/>
      <c r="J291" s="805"/>
      <c r="K291" s="804"/>
      <c r="L291" s="805"/>
      <c r="M291" s="805"/>
      <c r="N291" s="805"/>
      <c r="O291" s="805"/>
      <c r="P291" s="805"/>
      <c r="Q291" s="805"/>
      <c r="R291" s="805"/>
      <c r="S291" s="805"/>
      <c r="T291" s="805"/>
      <c r="U291" s="805"/>
      <c r="V291" s="804"/>
      <c r="W291" s="804"/>
      <c r="X291" s="804"/>
      <c r="Y291" s="804"/>
      <c r="Z291" s="805"/>
      <c r="AA291" s="805"/>
      <c r="AB291" s="805"/>
      <c r="AC291" s="805"/>
      <c r="AD291" s="805"/>
      <c r="AE291" s="805"/>
      <c r="AF291" s="805"/>
      <c r="AG291" s="805"/>
      <c r="AH291" s="805"/>
      <c r="AI291" s="805"/>
      <c r="AJ291" s="805"/>
      <c r="AK291" s="805"/>
      <c r="AL291" s="805"/>
      <c r="AM291" s="805"/>
      <c r="AN291" s="805"/>
      <c r="AO291" s="805"/>
      <c r="AP291" s="805"/>
      <c r="AQ291" s="805"/>
      <c r="AR291" s="805"/>
      <c r="AS291" s="805"/>
      <c r="AT291" s="805"/>
      <c r="AU291" s="805"/>
      <c r="AV291" s="805"/>
      <c r="AW291" s="805"/>
      <c r="AX291" s="805"/>
      <c r="AY291" s="805"/>
      <c r="AZ291" s="805"/>
      <c r="BA291" s="805"/>
      <c r="BB291" s="805"/>
      <c r="BC291" s="805"/>
      <c r="BD291" s="805"/>
      <c r="BE291" s="782">
        <f t="shared" ref="BE291:BY291" si="131">COUNTIFS($M$9:$M$256,"x",BE$9:BE$256,"0")</f>
        <v>0</v>
      </c>
      <c r="BF291" s="782">
        <f t="shared" si="131"/>
        <v>0</v>
      </c>
      <c r="BG291" s="782">
        <f t="shared" si="131"/>
        <v>0</v>
      </c>
      <c r="BH291" s="782">
        <f t="shared" si="131"/>
        <v>0</v>
      </c>
      <c r="BI291" s="782">
        <f t="shared" si="131"/>
        <v>0</v>
      </c>
      <c r="BJ291" s="572">
        <f t="shared" si="131"/>
        <v>0</v>
      </c>
      <c r="BK291" s="782">
        <f t="shared" si="131"/>
        <v>0</v>
      </c>
      <c r="BL291" s="782">
        <f t="shared" si="131"/>
        <v>0</v>
      </c>
      <c r="BM291" s="782">
        <f t="shared" si="131"/>
        <v>0</v>
      </c>
      <c r="BN291" s="782">
        <f t="shared" si="131"/>
        <v>0</v>
      </c>
      <c r="BO291" s="782">
        <f t="shared" si="131"/>
        <v>0</v>
      </c>
      <c r="BP291" s="782">
        <f t="shared" si="131"/>
        <v>0</v>
      </c>
      <c r="BQ291" s="782">
        <f t="shared" si="131"/>
        <v>0</v>
      </c>
      <c r="BR291" s="782">
        <f t="shared" si="131"/>
        <v>0</v>
      </c>
      <c r="BS291" s="782">
        <f t="shared" si="131"/>
        <v>0</v>
      </c>
      <c r="BT291" s="782">
        <f t="shared" si="131"/>
        <v>0</v>
      </c>
      <c r="BU291" s="782">
        <f t="shared" si="131"/>
        <v>0</v>
      </c>
      <c r="BV291" s="782"/>
      <c r="BW291" s="782"/>
      <c r="BX291" s="782"/>
      <c r="BY291" s="782">
        <f t="shared" si="131"/>
        <v>0</v>
      </c>
      <c r="BZ291" s="573"/>
      <c r="CA291" s="574"/>
      <c r="CB291" s="573"/>
      <c r="CC291" s="574"/>
      <c r="CD291" s="573"/>
      <c r="CE291" s="573"/>
      <c r="CF291" s="573"/>
      <c r="CG291" s="574"/>
    </row>
    <row r="292" spans="1:85" s="575" customFormat="1" ht="18.75" hidden="1" customHeight="1">
      <c r="A292" s="1554"/>
      <c r="B292" s="779"/>
      <c r="C292" s="1231" t="s">
        <v>236</v>
      </c>
      <c r="D292" s="15"/>
      <c r="E292" s="37"/>
      <c r="F292" s="15"/>
      <c r="G292" s="804"/>
      <c r="H292" s="210"/>
      <c r="I292" s="805"/>
      <c r="J292" s="805"/>
      <c r="K292" s="804"/>
      <c r="L292" s="805"/>
      <c r="M292" s="805"/>
      <c r="N292" s="805"/>
      <c r="O292" s="805"/>
      <c r="P292" s="805"/>
      <c r="Q292" s="805"/>
      <c r="R292" s="805"/>
      <c r="S292" s="805"/>
      <c r="T292" s="805"/>
      <c r="U292" s="805"/>
      <c r="V292" s="804"/>
      <c r="W292" s="804"/>
      <c r="X292" s="804"/>
      <c r="Y292" s="804"/>
      <c r="Z292" s="805"/>
      <c r="AA292" s="805"/>
      <c r="AB292" s="805"/>
      <c r="AC292" s="805"/>
      <c r="AD292" s="805"/>
      <c r="AE292" s="805"/>
      <c r="AF292" s="805"/>
      <c r="AG292" s="805"/>
      <c r="AH292" s="805"/>
      <c r="AI292" s="805"/>
      <c r="AJ292" s="805"/>
      <c r="AK292" s="805"/>
      <c r="AL292" s="805"/>
      <c r="AM292" s="805"/>
      <c r="AN292" s="805"/>
      <c r="AO292" s="805"/>
      <c r="AP292" s="805"/>
      <c r="AQ292" s="805"/>
      <c r="AR292" s="805"/>
      <c r="AS292" s="805"/>
      <c r="AT292" s="805"/>
      <c r="AU292" s="805"/>
      <c r="AV292" s="805"/>
      <c r="AW292" s="805"/>
      <c r="AX292" s="805"/>
      <c r="AY292" s="805"/>
      <c r="AZ292" s="805"/>
      <c r="BA292" s="805"/>
      <c r="BB292" s="805"/>
      <c r="BC292" s="805"/>
      <c r="BD292" s="805"/>
      <c r="BE292" s="576">
        <f t="shared" ref="BE292:BY292" si="132">(((BE289*2)+(BE290*1)+(BE291*0)))/(BE289+BE290+BE291)</f>
        <v>1.6363636363636365</v>
      </c>
      <c r="BF292" s="576">
        <f t="shared" si="132"/>
        <v>1.6363636363636365</v>
      </c>
      <c r="BG292" s="576">
        <f t="shared" si="132"/>
        <v>1.6363636363636365</v>
      </c>
      <c r="BH292" s="576">
        <f t="shared" si="132"/>
        <v>2</v>
      </c>
      <c r="BI292" s="576">
        <f t="shared" si="132"/>
        <v>2</v>
      </c>
      <c r="BJ292" s="577">
        <f t="shared" si="132"/>
        <v>2</v>
      </c>
      <c r="BK292" s="576">
        <f t="shared" si="132"/>
        <v>2</v>
      </c>
      <c r="BL292" s="576">
        <f t="shared" si="132"/>
        <v>1.9545454545454546</v>
      </c>
      <c r="BM292" s="576">
        <f t="shared" si="132"/>
        <v>1.9545454545454546</v>
      </c>
      <c r="BN292" s="576">
        <f t="shared" si="132"/>
        <v>2</v>
      </c>
      <c r="BO292" s="576">
        <f t="shared" si="132"/>
        <v>2</v>
      </c>
      <c r="BP292" s="576">
        <f t="shared" si="132"/>
        <v>2</v>
      </c>
      <c r="BQ292" s="576">
        <f t="shared" si="132"/>
        <v>1.5454545454545454</v>
      </c>
      <c r="BR292" s="576">
        <f t="shared" si="132"/>
        <v>1.7727272727272727</v>
      </c>
      <c r="BS292" s="576">
        <f t="shared" si="132"/>
        <v>1.5909090909090908</v>
      </c>
      <c r="BT292" s="576">
        <f t="shared" si="132"/>
        <v>1.5454545454545454</v>
      </c>
      <c r="BU292" s="576">
        <f t="shared" si="132"/>
        <v>1.9545454545454546</v>
      </c>
      <c r="BV292" s="576"/>
      <c r="BW292" s="576"/>
      <c r="BX292" s="576"/>
      <c r="BY292" s="576">
        <f t="shared" si="132"/>
        <v>2</v>
      </c>
      <c r="BZ292" s="1556">
        <f>COUNTIF($BE293:$BY293,"Đ")</f>
        <v>15</v>
      </c>
      <c r="CA292" s="1557">
        <f>BZ292/COUNTA($BE293:$BY293)</f>
        <v>0.83333333333333337</v>
      </c>
      <c r="CB292" s="1556">
        <f>COUNTIF($BE293:$BY293,"CCG")</f>
        <v>3</v>
      </c>
      <c r="CC292" s="1557">
        <f>CB292/COUNTA($BE293:$BY293)</f>
        <v>0.16666666666666666</v>
      </c>
      <c r="CD292" s="1556">
        <f>COUNTIF($BE293:$BY293,"CĐ")</f>
        <v>0</v>
      </c>
      <c r="CE292" s="1558">
        <f>CD292/COUNTA($BE293:$BY293)</f>
        <v>0</v>
      </c>
      <c r="CF292" s="1559">
        <f>(((BZ292*2)+(CB292*1)+(CD292*0)))/(BZ292+CB292+CD292)</f>
        <v>1.8333333333333333</v>
      </c>
      <c r="CG292" s="1551" t="str">
        <f>IF(CF292&gt;=1.6,"Đạt mục tiêu",IF(CF292&gt;=1,"Cần cố gắng","Chưa đạt"))</f>
        <v>Đạt mục tiêu</v>
      </c>
    </row>
    <row r="293" spans="1:85" s="575" customFormat="1" ht="18.75" hidden="1" customHeight="1">
      <c r="A293" s="1555"/>
      <c r="B293" s="779"/>
      <c r="C293" s="1232"/>
      <c r="D293" s="15"/>
      <c r="E293" s="37"/>
      <c r="F293" s="15"/>
      <c r="G293" s="804"/>
      <c r="H293" s="210"/>
      <c r="I293" s="805"/>
      <c r="J293" s="805"/>
      <c r="K293" s="804"/>
      <c r="L293" s="805"/>
      <c r="M293" s="805"/>
      <c r="N293" s="805"/>
      <c r="O293" s="805"/>
      <c r="P293" s="805"/>
      <c r="Q293" s="805"/>
      <c r="R293" s="805"/>
      <c r="S293" s="805"/>
      <c r="T293" s="805"/>
      <c r="U293" s="805"/>
      <c r="V293" s="804"/>
      <c r="W293" s="804"/>
      <c r="X293" s="804"/>
      <c r="Y293" s="804"/>
      <c r="Z293" s="805"/>
      <c r="AA293" s="805"/>
      <c r="AB293" s="805"/>
      <c r="AC293" s="805"/>
      <c r="AD293" s="805"/>
      <c r="AE293" s="805"/>
      <c r="AF293" s="805"/>
      <c r="AG293" s="805"/>
      <c r="AH293" s="805"/>
      <c r="AI293" s="805"/>
      <c r="AJ293" s="805"/>
      <c r="AK293" s="805"/>
      <c r="AL293" s="805"/>
      <c r="AM293" s="805"/>
      <c r="AN293" s="805"/>
      <c r="AO293" s="805"/>
      <c r="AP293" s="805"/>
      <c r="AQ293" s="805"/>
      <c r="AR293" s="805"/>
      <c r="AS293" s="805"/>
      <c r="AT293" s="805"/>
      <c r="AU293" s="805"/>
      <c r="AV293" s="805"/>
      <c r="AW293" s="805"/>
      <c r="AX293" s="805"/>
      <c r="AY293" s="805"/>
      <c r="AZ293" s="805"/>
      <c r="BA293" s="805"/>
      <c r="BB293" s="805"/>
      <c r="BC293" s="805"/>
      <c r="BD293" s="805"/>
      <c r="BE293" s="578" t="str">
        <f t="shared" ref="BE293:BY293" si="133">IF(BE292&lt;1,"CĐ",IF(BE292&lt;1.6,"CCG","Đ"))</f>
        <v>Đ</v>
      </c>
      <c r="BF293" s="578" t="str">
        <f t="shared" si="133"/>
        <v>Đ</v>
      </c>
      <c r="BG293" s="578" t="str">
        <f t="shared" si="133"/>
        <v>Đ</v>
      </c>
      <c r="BH293" s="578" t="str">
        <f t="shared" si="133"/>
        <v>Đ</v>
      </c>
      <c r="BI293" s="578" t="str">
        <f t="shared" si="133"/>
        <v>Đ</v>
      </c>
      <c r="BJ293" s="579" t="str">
        <f t="shared" si="133"/>
        <v>Đ</v>
      </c>
      <c r="BK293" s="578" t="str">
        <f t="shared" si="133"/>
        <v>Đ</v>
      </c>
      <c r="BL293" s="578" t="str">
        <f t="shared" si="133"/>
        <v>Đ</v>
      </c>
      <c r="BM293" s="578" t="str">
        <f t="shared" si="133"/>
        <v>Đ</v>
      </c>
      <c r="BN293" s="578" t="str">
        <f t="shared" si="133"/>
        <v>Đ</v>
      </c>
      <c r="BO293" s="578" t="str">
        <f t="shared" si="133"/>
        <v>Đ</v>
      </c>
      <c r="BP293" s="578" t="str">
        <f t="shared" si="133"/>
        <v>Đ</v>
      </c>
      <c r="BQ293" s="578" t="str">
        <f t="shared" si="133"/>
        <v>CCG</v>
      </c>
      <c r="BR293" s="578" t="str">
        <f t="shared" si="133"/>
        <v>Đ</v>
      </c>
      <c r="BS293" s="578" t="str">
        <f t="shared" si="133"/>
        <v>CCG</v>
      </c>
      <c r="BT293" s="578" t="str">
        <f t="shared" si="133"/>
        <v>CCG</v>
      </c>
      <c r="BU293" s="578" t="str">
        <f t="shared" si="133"/>
        <v>Đ</v>
      </c>
      <c r="BV293" s="578"/>
      <c r="BW293" s="578"/>
      <c r="BX293" s="578"/>
      <c r="BY293" s="578" t="str">
        <f t="shared" si="133"/>
        <v>Đ</v>
      </c>
      <c r="BZ293" s="1556"/>
      <c r="CA293" s="1557"/>
      <c r="CB293" s="1556"/>
      <c r="CC293" s="1557"/>
      <c r="CD293" s="1556"/>
      <c r="CE293" s="1558"/>
      <c r="CF293" s="1559"/>
      <c r="CG293" s="1552"/>
    </row>
    <row r="294" spans="1:85" s="3" customFormat="1" ht="37.5" hidden="1" customHeight="1">
      <c r="A294" s="1431" t="s">
        <v>242</v>
      </c>
      <c r="B294" s="777"/>
      <c r="C294" s="207" t="s">
        <v>233</v>
      </c>
      <c r="D294" s="36"/>
      <c r="E294" s="37"/>
      <c r="F294" s="36"/>
      <c r="G294" s="804"/>
      <c r="H294" s="210"/>
      <c r="I294" s="805"/>
      <c r="J294" s="805"/>
      <c r="K294" s="804"/>
      <c r="L294" s="805"/>
      <c r="M294" s="805"/>
      <c r="N294" s="79"/>
      <c r="O294" s="79"/>
      <c r="P294" s="805"/>
      <c r="Q294" s="805"/>
      <c r="R294" s="805"/>
      <c r="S294" s="805"/>
      <c r="T294" s="805"/>
      <c r="U294" s="805"/>
      <c r="V294" s="804"/>
      <c r="W294" s="804"/>
      <c r="X294" s="804"/>
      <c r="Y294" s="804"/>
      <c r="Z294" s="805"/>
      <c r="AA294" s="805"/>
      <c r="AB294" s="805"/>
      <c r="AC294" s="805"/>
      <c r="AD294" s="805"/>
      <c r="AE294" s="805"/>
      <c r="AF294" s="805"/>
      <c r="AG294" s="805"/>
      <c r="AH294" s="805"/>
      <c r="AI294" s="805"/>
      <c r="AJ294" s="805"/>
      <c r="AK294" s="805"/>
      <c r="AL294" s="805"/>
      <c r="AM294" s="805"/>
      <c r="AN294" s="805"/>
      <c r="AO294" s="805"/>
      <c r="AP294" s="805"/>
      <c r="AQ294" s="805"/>
      <c r="AR294" s="805"/>
      <c r="AS294" s="805"/>
      <c r="AT294" s="805"/>
      <c r="AU294" s="805"/>
      <c r="AV294" s="805"/>
      <c r="AW294" s="805"/>
      <c r="AX294" s="805"/>
      <c r="AY294" s="805"/>
      <c r="AZ294" s="805"/>
      <c r="BA294" s="805"/>
      <c r="BB294" s="805"/>
      <c r="BC294" s="805"/>
      <c r="BD294" s="805"/>
      <c r="BE294" s="778">
        <f t="shared" ref="BE294:BT309" si="134">COUNTIFS($N$9:$N$256,"x",BE$9:BE$256,"2")</f>
        <v>26</v>
      </c>
      <c r="BF294" s="778">
        <f t="shared" si="134"/>
        <v>26</v>
      </c>
      <c r="BG294" s="778">
        <f t="shared" si="134"/>
        <v>25</v>
      </c>
      <c r="BH294" s="778">
        <f t="shared" si="134"/>
        <v>21</v>
      </c>
      <c r="BI294" s="778">
        <f t="shared" si="134"/>
        <v>26</v>
      </c>
      <c r="BJ294" s="59">
        <f t="shared" si="134"/>
        <v>2</v>
      </c>
      <c r="BK294" s="778">
        <f t="shared" si="134"/>
        <v>26</v>
      </c>
      <c r="BL294" s="778">
        <f t="shared" si="134"/>
        <v>25</v>
      </c>
      <c r="BM294" s="778">
        <f t="shared" si="134"/>
        <v>22</v>
      </c>
      <c r="BN294" s="778">
        <f t="shared" si="134"/>
        <v>7</v>
      </c>
      <c r="BO294" s="778">
        <f t="shared" si="134"/>
        <v>25</v>
      </c>
      <c r="BP294" s="778">
        <f t="shared" si="134"/>
        <v>26</v>
      </c>
      <c r="BQ294" s="778">
        <f t="shared" si="134"/>
        <v>23</v>
      </c>
      <c r="BR294" s="778">
        <f t="shared" si="134"/>
        <v>24</v>
      </c>
      <c r="BS294" s="778">
        <f t="shared" si="134"/>
        <v>21</v>
      </c>
      <c r="BT294" s="778">
        <f t="shared" si="134"/>
        <v>20</v>
      </c>
      <c r="BU294" s="778">
        <f t="shared" ref="BU294:BY294" si="135">COUNTIFS($N$9:$N$256,"x",BU$9:BU$256,"2")</f>
        <v>23</v>
      </c>
      <c r="BV294" s="778"/>
      <c r="BW294" s="778"/>
      <c r="BX294" s="778"/>
      <c r="BY294" s="778">
        <f t="shared" si="135"/>
        <v>11</v>
      </c>
      <c r="BZ294" s="805"/>
      <c r="CA294" s="805"/>
      <c r="CB294" s="805"/>
      <c r="CC294" s="805"/>
      <c r="CD294" s="805"/>
      <c r="CE294" s="805"/>
      <c r="CF294" s="805"/>
      <c r="CG294" s="254"/>
    </row>
    <row r="295" spans="1:85" s="3" customFormat="1" ht="56.25" hidden="1" customHeight="1">
      <c r="A295" s="1432"/>
      <c r="B295" s="777"/>
      <c r="C295" s="207" t="s">
        <v>234</v>
      </c>
      <c r="D295" s="36"/>
      <c r="E295" s="37"/>
      <c r="F295" s="36"/>
      <c r="G295" s="804"/>
      <c r="H295" s="210"/>
      <c r="I295" s="805"/>
      <c r="J295" s="805"/>
      <c r="K295" s="804"/>
      <c r="L295" s="805"/>
      <c r="M295" s="805"/>
      <c r="N295" s="79"/>
      <c r="O295" s="79"/>
      <c r="P295" s="805"/>
      <c r="Q295" s="805"/>
      <c r="R295" s="805"/>
      <c r="S295" s="805"/>
      <c r="T295" s="805"/>
      <c r="U295" s="805"/>
      <c r="V295" s="804"/>
      <c r="W295" s="804"/>
      <c r="X295" s="804"/>
      <c r="Y295" s="804"/>
      <c r="Z295" s="805"/>
      <c r="AA295" s="805"/>
      <c r="AB295" s="805"/>
      <c r="AC295" s="805"/>
      <c r="AD295" s="805"/>
      <c r="AE295" s="805"/>
      <c r="AF295" s="805"/>
      <c r="AG295" s="805"/>
      <c r="AH295" s="805"/>
      <c r="AI295" s="805"/>
      <c r="AJ295" s="805"/>
      <c r="AK295" s="805"/>
      <c r="AL295" s="805"/>
      <c r="AM295" s="805"/>
      <c r="AN295" s="805"/>
      <c r="AO295" s="805"/>
      <c r="AP295" s="805"/>
      <c r="AQ295" s="805"/>
      <c r="AR295" s="805"/>
      <c r="AS295" s="805"/>
      <c r="AT295" s="805"/>
      <c r="AU295" s="805"/>
      <c r="AV295" s="805"/>
      <c r="AW295" s="805"/>
      <c r="AX295" s="805"/>
      <c r="AY295" s="805"/>
      <c r="AZ295" s="805"/>
      <c r="BA295" s="805"/>
      <c r="BB295" s="805"/>
      <c r="BC295" s="805"/>
      <c r="BD295" s="805"/>
      <c r="BE295" s="778">
        <f t="shared" ref="BE295:BY295" si="136">COUNTIFS($N$9:$N$256,"x",BE$9:BE$256,"1")</f>
        <v>0</v>
      </c>
      <c r="BF295" s="778">
        <f t="shared" si="136"/>
        <v>0</v>
      </c>
      <c r="BG295" s="778">
        <f t="shared" si="136"/>
        <v>1</v>
      </c>
      <c r="BH295" s="778">
        <f t="shared" si="136"/>
        <v>5</v>
      </c>
      <c r="BI295" s="778">
        <f t="shared" si="136"/>
        <v>0</v>
      </c>
      <c r="BJ295" s="59">
        <f t="shared" si="136"/>
        <v>24</v>
      </c>
      <c r="BK295" s="778">
        <f t="shared" si="136"/>
        <v>0</v>
      </c>
      <c r="BL295" s="778">
        <f t="shared" si="136"/>
        <v>1</v>
      </c>
      <c r="BM295" s="778">
        <f t="shared" si="136"/>
        <v>4</v>
      </c>
      <c r="BN295" s="778">
        <f t="shared" si="136"/>
        <v>19</v>
      </c>
      <c r="BO295" s="778">
        <f t="shared" si="136"/>
        <v>1</v>
      </c>
      <c r="BP295" s="778">
        <f t="shared" si="136"/>
        <v>0</v>
      </c>
      <c r="BQ295" s="778">
        <f t="shared" si="136"/>
        <v>3</v>
      </c>
      <c r="BR295" s="778">
        <f t="shared" si="136"/>
        <v>2</v>
      </c>
      <c r="BS295" s="778">
        <f t="shared" si="136"/>
        <v>5</v>
      </c>
      <c r="BT295" s="778">
        <f t="shared" si="136"/>
        <v>6</v>
      </c>
      <c r="BU295" s="778">
        <f t="shared" si="136"/>
        <v>3</v>
      </c>
      <c r="BV295" s="778"/>
      <c r="BW295" s="778"/>
      <c r="BX295" s="778"/>
      <c r="BY295" s="778">
        <f t="shared" si="136"/>
        <v>15</v>
      </c>
      <c r="BZ295" s="805"/>
      <c r="CA295" s="805"/>
      <c r="CB295" s="805"/>
      <c r="CC295" s="805"/>
      <c r="CD295" s="805"/>
      <c r="CE295" s="805"/>
      <c r="CF295" s="805"/>
      <c r="CG295" s="254"/>
    </row>
    <row r="296" spans="1:85" s="3" customFormat="1" ht="56.25" hidden="1" customHeight="1">
      <c r="A296" s="1432"/>
      <c r="B296" s="777"/>
      <c r="C296" s="207" t="s">
        <v>235</v>
      </c>
      <c r="D296" s="36"/>
      <c r="E296" s="37"/>
      <c r="F296" s="36"/>
      <c r="G296" s="804"/>
      <c r="H296" s="210"/>
      <c r="I296" s="805"/>
      <c r="J296" s="805"/>
      <c r="K296" s="804"/>
      <c r="L296" s="805"/>
      <c r="M296" s="805"/>
      <c r="N296" s="79"/>
      <c r="O296" s="79"/>
      <c r="P296" s="805"/>
      <c r="Q296" s="805"/>
      <c r="R296" s="805"/>
      <c r="S296" s="805"/>
      <c r="T296" s="805"/>
      <c r="U296" s="805"/>
      <c r="V296" s="804"/>
      <c r="W296" s="804"/>
      <c r="X296" s="804"/>
      <c r="Y296" s="804"/>
      <c r="Z296" s="805"/>
      <c r="AA296" s="805"/>
      <c r="AB296" s="805"/>
      <c r="AC296" s="805"/>
      <c r="AD296" s="805"/>
      <c r="AE296" s="805"/>
      <c r="AF296" s="805"/>
      <c r="AG296" s="805"/>
      <c r="AH296" s="805"/>
      <c r="AI296" s="805"/>
      <c r="AJ296" s="805"/>
      <c r="AK296" s="805"/>
      <c r="AL296" s="805"/>
      <c r="AM296" s="805"/>
      <c r="AN296" s="805"/>
      <c r="AO296" s="805"/>
      <c r="AP296" s="805"/>
      <c r="AQ296" s="805"/>
      <c r="AR296" s="805"/>
      <c r="AS296" s="805"/>
      <c r="AT296" s="805"/>
      <c r="AU296" s="805"/>
      <c r="AV296" s="805"/>
      <c r="AW296" s="805"/>
      <c r="AX296" s="805"/>
      <c r="AY296" s="805"/>
      <c r="AZ296" s="805"/>
      <c r="BA296" s="805"/>
      <c r="BB296" s="805"/>
      <c r="BC296" s="805"/>
      <c r="BD296" s="805"/>
      <c r="BE296" s="778">
        <f t="shared" ref="BE296:BY296" si="137">COUNTIFS($N$9:$N$256,"x",BE$9:BE$256,"0")</f>
        <v>0</v>
      </c>
      <c r="BF296" s="778">
        <f t="shared" si="137"/>
        <v>0</v>
      </c>
      <c r="BG296" s="778">
        <f t="shared" si="137"/>
        <v>0</v>
      </c>
      <c r="BH296" s="778">
        <f t="shared" si="137"/>
        <v>0</v>
      </c>
      <c r="BI296" s="778">
        <f t="shared" si="137"/>
        <v>0</v>
      </c>
      <c r="BJ296" s="59">
        <f t="shared" si="137"/>
        <v>0</v>
      </c>
      <c r="BK296" s="778">
        <f t="shared" si="137"/>
        <v>0</v>
      </c>
      <c r="BL296" s="778">
        <f t="shared" si="137"/>
        <v>0</v>
      </c>
      <c r="BM296" s="778">
        <f t="shared" si="137"/>
        <v>0</v>
      </c>
      <c r="BN296" s="778">
        <f t="shared" si="137"/>
        <v>0</v>
      </c>
      <c r="BO296" s="778">
        <f t="shared" si="137"/>
        <v>0</v>
      </c>
      <c r="BP296" s="778">
        <f t="shared" si="137"/>
        <v>0</v>
      </c>
      <c r="BQ296" s="778">
        <f t="shared" si="137"/>
        <v>0</v>
      </c>
      <c r="BR296" s="778">
        <f t="shared" si="137"/>
        <v>0</v>
      </c>
      <c r="BS296" s="778">
        <f t="shared" si="137"/>
        <v>0</v>
      </c>
      <c r="BT296" s="778">
        <f t="shared" si="137"/>
        <v>0</v>
      </c>
      <c r="BU296" s="778">
        <f t="shared" si="137"/>
        <v>0</v>
      </c>
      <c r="BV296" s="778"/>
      <c r="BW296" s="778"/>
      <c r="BX296" s="778"/>
      <c r="BY296" s="778">
        <f t="shared" si="137"/>
        <v>0</v>
      </c>
      <c r="BZ296" s="805"/>
      <c r="CA296" s="805"/>
      <c r="CB296" s="805"/>
      <c r="CC296" s="805"/>
      <c r="CD296" s="805"/>
      <c r="CE296" s="805"/>
      <c r="CF296" s="805"/>
      <c r="CG296" s="254"/>
    </row>
    <row r="297" spans="1:85" s="3" customFormat="1" ht="18.75" hidden="1" customHeight="1">
      <c r="A297" s="1432"/>
      <c r="B297" s="777"/>
      <c r="C297" s="1229" t="s">
        <v>236</v>
      </c>
      <c r="D297" s="36"/>
      <c r="E297" s="37"/>
      <c r="F297" s="36"/>
      <c r="G297" s="804"/>
      <c r="H297" s="210"/>
      <c r="I297" s="805"/>
      <c r="J297" s="805"/>
      <c r="K297" s="804"/>
      <c r="L297" s="805"/>
      <c r="M297" s="805"/>
      <c r="N297" s="79"/>
      <c r="O297" s="79"/>
      <c r="P297" s="805"/>
      <c r="Q297" s="805"/>
      <c r="R297" s="805"/>
      <c r="S297" s="805"/>
      <c r="T297" s="805"/>
      <c r="U297" s="805"/>
      <c r="V297" s="804"/>
      <c r="W297" s="804"/>
      <c r="X297" s="804"/>
      <c r="Y297" s="804"/>
      <c r="Z297" s="805"/>
      <c r="AA297" s="805"/>
      <c r="AB297" s="805"/>
      <c r="AC297" s="805"/>
      <c r="AD297" s="805"/>
      <c r="AE297" s="805"/>
      <c r="AF297" s="805"/>
      <c r="AG297" s="805"/>
      <c r="AH297" s="805"/>
      <c r="AI297" s="805"/>
      <c r="AJ297" s="805"/>
      <c r="AK297" s="805"/>
      <c r="AL297" s="805"/>
      <c r="AM297" s="805"/>
      <c r="AN297" s="805"/>
      <c r="AO297" s="805"/>
      <c r="AP297" s="805"/>
      <c r="AQ297" s="805"/>
      <c r="AR297" s="805"/>
      <c r="AS297" s="805"/>
      <c r="AT297" s="805"/>
      <c r="AU297" s="805"/>
      <c r="AV297" s="805"/>
      <c r="AW297" s="805"/>
      <c r="AX297" s="805"/>
      <c r="AY297" s="805"/>
      <c r="AZ297" s="805"/>
      <c r="BA297" s="805"/>
      <c r="BB297" s="805"/>
      <c r="BC297" s="805"/>
      <c r="BD297" s="805"/>
      <c r="BE297" s="38">
        <f t="shared" ref="BE297:BY297" si="138">(((BE294*2)+(BE295*1)+(BE296*0)))/(BE294+BE295+BE296)</f>
        <v>2</v>
      </c>
      <c r="BF297" s="38">
        <f t="shared" si="138"/>
        <v>2</v>
      </c>
      <c r="BG297" s="38">
        <f t="shared" si="138"/>
        <v>1.9615384615384615</v>
      </c>
      <c r="BH297" s="38">
        <f t="shared" si="138"/>
        <v>1.8076923076923077</v>
      </c>
      <c r="BI297" s="38">
        <f t="shared" si="138"/>
        <v>2</v>
      </c>
      <c r="BJ297" s="38">
        <f t="shared" si="138"/>
        <v>1.0769230769230769</v>
      </c>
      <c r="BK297" s="38">
        <f t="shared" si="138"/>
        <v>2</v>
      </c>
      <c r="BL297" s="38">
        <f t="shared" si="138"/>
        <v>1.9615384615384615</v>
      </c>
      <c r="BM297" s="38">
        <f t="shared" si="138"/>
        <v>1.8461538461538463</v>
      </c>
      <c r="BN297" s="38">
        <f t="shared" si="138"/>
        <v>1.2692307692307692</v>
      </c>
      <c r="BO297" s="38">
        <f t="shared" si="138"/>
        <v>1.9615384615384615</v>
      </c>
      <c r="BP297" s="38">
        <f t="shared" si="138"/>
        <v>2</v>
      </c>
      <c r="BQ297" s="38">
        <f t="shared" si="138"/>
        <v>1.8846153846153846</v>
      </c>
      <c r="BR297" s="38">
        <f t="shared" si="138"/>
        <v>1.9230769230769231</v>
      </c>
      <c r="BS297" s="38">
        <f t="shared" si="138"/>
        <v>1.8076923076923077</v>
      </c>
      <c r="BT297" s="38">
        <f t="shared" si="138"/>
        <v>1.7692307692307692</v>
      </c>
      <c r="BU297" s="38">
        <f t="shared" si="138"/>
        <v>1.8846153846153846</v>
      </c>
      <c r="BV297" s="38"/>
      <c r="BW297" s="38"/>
      <c r="BX297" s="38"/>
      <c r="BY297" s="38">
        <f t="shared" si="138"/>
        <v>1.4230769230769231</v>
      </c>
      <c r="BZ297" s="1550">
        <f>COUNTIF($BE298:$BY298,"Đ")</f>
        <v>15</v>
      </c>
      <c r="CA297" s="1549">
        <f>BZ297/COUNTA($BE298:$BY298)</f>
        <v>0.83333333333333337</v>
      </c>
      <c r="CB297" s="1550">
        <f>COUNTIF($BE298:$BY298,"CCG")</f>
        <v>3</v>
      </c>
      <c r="CC297" s="1549">
        <f>CB297/COUNTA($BE298:$BY298)</f>
        <v>0.16666666666666666</v>
      </c>
      <c r="CD297" s="1550">
        <f>COUNTIF($BE298:$BY298,"CĐ")</f>
        <v>0</v>
      </c>
      <c r="CE297" s="1549">
        <f>CD297/COUNTA($BE298:$BY298)</f>
        <v>0</v>
      </c>
      <c r="CF297" s="1407">
        <f>(((BZ297*2)+(CB297*1)+(CD297*0)))/(BZ297+CB297+CD297)</f>
        <v>1.8333333333333333</v>
      </c>
      <c r="CG297" s="1410" t="str">
        <f>IF(CF297&gt;=1.6,"Đạt mục tiêu",IF(CF297&gt;=1,"Cần cố gắng","Chưa đạt"))</f>
        <v>Đạt mục tiêu</v>
      </c>
    </row>
    <row r="298" spans="1:85" s="3" customFormat="1" ht="18.75" hidden="1" customHeight="1">
      <c r="A298" s="1433"/>
      <c r="B298" s="777"/>
      <c r="C298" s="1230"/>
      <c r="D298" s="36"/>
      <c r="E298" s="37"/>
      <c r="F298" s="36"/>
      <c r="G298" s="804"/>
      <c r="H298" s="210"/>
      <c r="I298" s="805"/>
      <c r="J298" s="805"/>
      <c r="K298" s="804"/>
      <c r="L298" s="805"/>
      <c r="M298" s="805"/>
      <c r="N298" s="79"/>
      <c r="O298" s="79"/>
      <c r="P298" s="805"/>
      <c r="Q298" s="805"/>
      <c r="R298" s="805"/>
      <c r="S298" s="805"/>
      <c r="T298" s="805"/>
      <c r="U298" s="805"/>
      <c r="V298" s="804"/>
      <c r="W298" s="804"/>
      <c r="X298" s="804"/>
      <c r="Y298" s="804"/>
      <c r="Z298" s="805"/>
      <c r="AA298" s="805"/>
      <c r="AB298" s="805"/>
      <c r="AC298" s="805"/>
      <c r="AD298" s="805"/>
      <c r="AE298" s="805"/>
      <c r="AF298" s="805"/>
      <c r="AG298" s="805"/>
      <c r="AH298" s="805"/>
      <c r="AI298" s="805"/>
      <c r="AJ298" s="805"/>
      <c r="AK298" s="805"/>
      <c r="AL298" s="805"/>
      <c r="AM298" s="805"/>
      <c r="AN298" s="805"/>
      <c r="AO298" s="805"/>
      <c r="AP298" s="805"/>
      <c r="AQ298" s="805"/>
      <c r="AR298" s="805"/>
      <c r="AS298" s="805"/>
      <c r="AT298" s="805"/>
      <c r="AU298" s="805"/>
      <c r="AV298" s="805"/>
      <c r="AW298" s="805"/>
      <c r="AX298" s="805"/>
      <c r="AY298" s="805"/>
      <c r="AZ298" s="805"/>
      <c r="BA298" s="805"/>
      <c r="BB298" s="805"/>
      <c r="BC298" s="805"/>
      <c r="BD298" s="805"/>
      <c r="BE298" s="38" t="str">
        <f t="shared" ref="BE298:BY298" si="139">IF(BE297&lt;1,"CĐ",IF(BE297&lt;1.6,"CCG","Đ"))</f>
        <v>Đ</v>
      </c>
      <c r="BF298" s="38" t="str">
        <f t="shared" si="139"/>
        <v>Đ</v>
      </c>
      <c r="BG298" s="38" t="str">
        <f t="shared" si="139"/>
        <v>Đ</v>
      </c>
      <c r="BH298" s="38" t="str">
        <f t="shared" si="139"/>
        <v>Đ</v>
      </c>
      <c r="BI298" s="38" t="str">
        <f t="shared" si="139"/>
        <v>Đ</v>
      </c>
      <c r="BJ298" s="38" t="str">
        <f t="shared" si="139"/>
        <v>CCG</v>
      </c>
      <c r="BK298" s="38" t="str">
        <f t="shared" si="139"/>
        <v>Đ</v>
      </c>
      <c r="BL298" s="38" t="str">
        <f t="shared" si="139"/>
        <v>Đ</v>
      </c>
      <c r="BM298" s="38" t="str">
        <f t="shared" si="139"/>
        <v>Đ</v>
      </c>
      <c r="BN298" s="38" t="str">
        <f t="shared" si="139"/>
        <v>CCG</v>
      </c>
      <c r="BO298" s="38" t="str">
        <f t="shared" si="139"/>
        <v>Đ</v>
      </c>
      <c r="BP298" s="38" t="str">
        <f t="shared" si="139"/>
        <v>Đ</v>
      </c>
      <c r="BQ298" s="38" t="str">
        <f t="shared" si="139"/>
        <v>Đ</v>
      </c>
      <c r="BR298" s="38" t="str">
        <f t="shared" si="139"/>
        <v>Đ</v>
      </c>
      <c r="BS298" s="38" t="str">
        <f t="shared" si="139"/>
        <v>Đ</v>
      </c>
      <c r="BT298" s="38" t="str">
        <f t="shared" si="139"/>
        <v>Đ</v>
      </c>
      <c r="BU298" s="38" t="str">
        <f t="shared" si="139"/>
        <v>Đ</v>
      </c>
      <c r="BV298" s="38"/>
      <c r="BW298" s="38"/>
      <c r="BX298" s="38"/>
      <c r="BY298" s="38" t="str">
        <f t="shared" si="139"/>
        <v>CCG</v>
      </c>
      <c r="BZ298" s="1550"/>
      <c r="CA298" s="1549"/>
      <c r="CB298" s="1550"/>
      <c r="CC298" s="1549"/>
      <c r="CD298" s="1550"/>
      <c r="CE298" s="1549"/>
      <c r="CF298" s="1407"/>
      <c r="CG298" s="1410"/>
    </row>
    <row r="299" spans="1:85" s="3" customFormat="1" ht="67.5" hidden="1" customHeight="1">
      <c r="A299" s="1431" t="s">
        <v>1396</v>
      </c>
      <c r="B299" s="779"/>
      <c r="C299" s="207" t="s">
        <v>233</v>
      </c>
      <c r="D299" s="15"/>
      <c r="E299" s="31"/>
      <c r="F299" s="15"/>
      <c r="G299" s="816"/>
      <c r="H299" s="175"/>
      <c r="I299" s="803"/>
      <c r="J299" s="803"/>
      <c r="K299" s="816"/>
      <c r="L299" s="803"/>
      <c r="M299" s="805"/>
      <c r="N299" s="79"/>
      <c r="O299" s="79"/>
      <c r="P299" s="803"/>
      <c r="Q299" s="803"/>
      <c r="R299" s="803"/>
      <c r="S299" s="803"/>
      <c r="T299" s="803"/>
      <c r="U299" s="803"/>
      <c r="V299" s="816"/>
      <c r="W299" s="816"/>
      <c r="X299" s="816"/>
      <c r="Y299" s="816"/>
      <c r="Z299" s="803"/>
      <c r="AA299" s="803"/>
      <c r="AB299" s="803"/>
      <c r="AC299" s="803"/>
      <c r="AD299" s="803"/>
      <c r="AE299" s="803"/>
      <c r="AF299" s="803"/>
      <c r="AG299" s="803"/>
      <c r="AH299" s="803"/>
      <c r="AI299" s="803"/>
      <c r="AJ299" s="803"/>
      <c r="AK299" s="803"/>
      <c r="AL299" s="803"/>
      <c r="AM299" s="803"/>
      <c r="AN299" s="803"/>
      <c r="AO299" s="803"/>
      <c r="AP299" s="803"/>
      <c r="AQ299" s="803"/>
      <c r="AR299" s="803"/>
      <c r="AS299" s="803"/>
      <c r="AT299" s="803"/>
      <c r="AU299" s="803"/>
      <c r="AV299" s="803"/>
      <c r="AW299" s="803"/>
      <c r="AX299" s="803"/>
      <c r="AY299" s="803"/>
      <c r="AZ299" s="803"/>
      <c r="BA299" s="803"/>
      <c r="BB299" s="803"/>
      <c r="BC299" s="803"/>
      <c r="BD299" s="803"/>
      <c r="BE299" s="778">
        <f>COUNTIFS($O$9:$O$256,"x",BE$9:BE$256,"2")</f>
        <v>19</v>
      </c>
      <c r="BF299" s="778">
        <f t="shared" ref="BF299:BY299" si="140">COUNTIFS($O$9:$O$256,"x",BF$9:BF$256,"2")</f>
        <v>24</v>
      </c>
      <c r="BG299" s="778">
        <f t="shared" si="140"/>
        <v>25</v>
      </c>
      <c r="BH299" s="778">
        <f t="shared" si="140"/>
        <v>12</v>
      </c>
      <c r="BI299" s="778">
        <f t="shared" si="140"/>
        <v>22</v>
      </c>
      <c r="BJ299" s="778">
        <f t="shared" si="140"/>
        <v>25</v>
      </c>
      <c r="BK299" s="778">
        <f t="shared" si="140"/>
        <v>24</v>
      </c>
      <c r="BL299" s="778">
        <f t="shared" si="140"/>
        <v>24</v>
      </c>
      <c r="BM299" s="778">
        <f t="shared" si="140"/>
        <v>25</v>
      </c>
      <c r="BN299" s="778">
        <f t="shared" si="140"/>
        <v>25</v>
      </c>
      <c r="BO299" s="778">
        <f t="shared" si="140"/>
        <v>20</v>
      </c>
      <c r="BP299" s="778">
        <f t="shared" si="140"/>
        <v>25</v>
      </c>
      <c r="BQ299" s="778">
        <f t="shared" si="140"/>
        <v>21</v>
      </c>
      <c r="BR299" s="778">
        <f t="shared" si="140"/>
        <v>12</v>
      </c>
      <c r="BS299" s="778">
        <f t="shared" si="140"/>
        <v>5</v>
      </c>
      <c r="BT299" s="778">
        <f t="shared" si="140"/>
        <v>16</v>
      </c>
      <c r="BU299" s="778">
        <f t="shared" si="140"/>
        <v>25</v>
      </c>
      <c r="BV299" s="778"/>
      <c r="BW299" s="778"/>
      <c r="BX299" s="778"/>
      <c r="BY299" s="778">
        <f t="shared" si="140"/>
        <v>14</v>
      </c>
      <c r="BZ299" s="805"/>
      <c r="CA299" s="805"/>
      <c r="CB299" s="805"/>
      <c r="CC299" s="805"/>
      <c r="CD299" s="805"/>
      <c r="CE299" s="805"/>
      <c r="CF299" s="805"/>
      <c r="CG299" s="805"/>
    </row>
    <row r="300" spans="1:85" s="3" customFormat="1" ht="56.25" hidden="1" customHeight="1">
      <c r="A300" s="1432"/>
      <c r="B300" s="779"/>
      <c r="C300" s="207" t="s">
        <v>234</v>
      </c>
      <c r="D300" s="15"/>
      <c r="E300" s="31"/>
      <c r="F300" s="15"/>
      <c r="G300" s="816"/>
      <c r="H300" s="175"/>
      <c r="I300" s="803"/>
      <c r="J300" s="803"/>
      <c r="K300" s="816"/>
      <c r="L300" s="803"/>
      <c r="M300" s="805"/>
      <c r="N300" s="79"/>
      <c r="O300" s="79"/>
      <c r="P300" s="803"/>
      <c r="Q300" s="803"/>
      <c r="R300" s="803"/>
      <c r="S300" s="803"/>
      <c r="T300" s="803"/>
      <c r="U300" s="803"/>
      <c r="V300" s="816"/>
      <c r="W300" s="816"/>
      <c r="X300" s="816"/>
      <c r="Y300" s="816"/>
      <c r="Z300" s="803"/>
      <c r="AA300" s="803"/>
      <c r="AB300" s="803"/>
      <c r="AC300" s="803"/>
      <c r="AD300" s="803"/>
      <c r="AE300" s="803"/>
      <c r="AF300" s="803"/>
      <c r="AG300" s="803"/>
      <c r="AH300" s="803"/>
      <c r="AI300" s="803"/>
      <c r="AJ300" s="803"/>
      <c r="AK300" s="803"/>
      <c r="AL300" s="803"/>
      <c r="AM300" s="803"/>
      <c r="AN300" s="803"/>
      <c r="AO300" s="803"/>
      <c r="AP300" s="803"/>
      <c r="AQ300" s="803"/>
      <c r="AR300" s="803"/>
      <c r="AS300" s="803"/>
      <c r="AT300" s="803"/>
      <c r="AU300" s="803"/>
      <c r="AV300" s="803"/>
      <c r="AW300" s="803"/>
      <c r="AX300" s="803"/>
      <c r="AY300" s="803"/>
      <c r="AZ300" s="803"/>
      <c r="BA300" s="803"/>
      <c r="BB300" s="803"/>
      <c r="BC300" s="803"/>
      <c r="BD300" s="803"/>
      <c r="BE300" s="778">
        <f>COUNTIFS($O$9:$O$256,"x",BE$9:BE$256,"1")</f>
        <v>6</v>
      </c>
      <c r="BF300" s="778">
        <f t="shared" ref="BF300:BY300" si="141">COUNTIFS($O$9:$O$256,"x",BF$9:BF$256,"1")</f>
        <v>1</v>
      </c>
      <c r="BG300" s="778">
        <f t="shared" si="141"/>
        <v>0</v>
      </c>
      <c r="BH300" s="778">
        <f t="shared" si="141"/>
        <v>13</v>
      </c>
      <c r="BI300" s="778">
        <f t="shared" si="141"/>
        <v>3</v>
      </c>
      <c r="BJ300" s="778">
        <f t="shared" si="141"/>
        <v>0</v>
      </c>
      <c r="BK300" s="778">
        <f t="shared" si="141"/>
        <v>1</v>
      </c>
      <c r="BL300" s="778">
        <f t="shared" si="141"/>
        <v>1</v>
      </c>
      <c r="BM300" s="778">
        <f t="shared" si="141"/>
        <v>0</v>
      </c>
      <c r="BN300" s="778">
        <f t="shared" si="141"/>
        <v>0</v>
      </c>
      <c r="BO300" s="778">
        <f t="shared" si="141"/>
        <v>5</v>
      </c>
      <c r="BP300" s="778">
        <f t="shared" si="141"/>
        <v>0</v>
      </c>
      <c r="BQ300" s="778">
        <f t="shared" si="141"/>
        <v>4</v>
      </c>
      <c r="BR300" s="778">
        <f t="shared" si="141"/>
        <v>13</v>
      </c>
      <c r="BS300" s="778">
        <f t="shared" si="141"/>
        <v>20</v>
      </c>
      <c r="BT300" s="778">
        <f t="shared" si="141"/>
        <v>9</v>
      </c>
      <c r="BU300" s="778">
        <f t="shared" si="141"/>
        <v>0</v>
      </c>
      <c r="BV300" s="778"/>
      <c r="BW300" s="778"/>
      <c r="BX300" s="778"/>
      <c r="BY300" s="778">
        <f t="shared" si="141"/>
        <v>11</v>
      </c>
      <c r="BZ300" s="805"/>
      <c r="CA300" s="805"/>
      <c r="CB300" s="805"/>
      <c r="CC300" s="805"/>
      <c r="CD300" s="805"/>
      <c r="CE300" s="805"/>
      <c r="CF300" s="805"/>
      <c r="CG300" s="805"/>
    </row>
    <row r="301" spans="1:85" s="3" customFormat="1" ht="56.25" hidden="1" customHeight="1">
      <c r="A301" s="1432"/>
      <c r="B301" s="779"/>
      <c r="C301" s="207" t="s">
        <v>235</v>
      </c>
      <c r="D301" s="15"/>
      <c r="E301" s="31"/>
      <c r="F301" s="15"/>
      <c r="G301" s="816"/>
      <c r="H301" s="175"/>
      <c r="I301" s="803"/>
      <c r="J301" s="803"/>
      <c r="K301" s="816"/>
      <c r="L301" s="803"/>
      <c r="M301" s="805"/>
      <c r="N301" s="79"/>
      <c r="O301" s="79"/>
      <c r="P301" s="803"/>
      <c r="Q301" s="803"/>
      <c r="R301" s="803"/>
      <c r="S301" s="803"/>
      <c r="T301" s="803"/>
      <c r="U301" s="803"/>
      <c r="V301" s="816"/>
      <c r="W301" s="816"/>
      <c r="X301" s="816"/>
      <c r="Y301" s="816"/>
      <c r="Z301" s="803"/>
      <c r="AA301" s="803"/>
      <c r="AB301" s="803"/>
      <c r="AC301" s="803"/>
      <c r="AD301" s="803"/>
      <c r="AE301" s="803"/>
      <c r="AF301" s="803"/>
      <c r="AG301" s="803"/>
      <c r="AH301" s="803"/>
      <c r="AI301" s="803"/>
      <c r="AJ301" s="803"/>
      <c r="AK301" s="803"/>
      <c r="AL301" s="803"/>
      <c r="AM301" s="803"/>
      <c r="AN301" s="803"/>
      <c r="AO301" s="803"/>
      <c r="AP301" s="803"/>
      <c r="AQ301" s="803"/>
      <c r="AR301" s="803"/>
      <c r="AS301" s="803"/>
      <c r="AT301" s="803"/>
      <c r="AU301" s="803"/>
      <c r="AV301" s="803"/>
      <c r="AW301" s="803"/>
      <c r="AX301" s="803"/>
      <c r="AY301" s="803"/>
      <c r="AZ301" s="803"/>
      <c r="BA301" s="803"/>
      <c r="BB301" s="803"/>
      <c r="BC301" s="803"/>
      <c r="BD301" s="803"/>
      <c r="BE301" s="778">
        <f>COUNTIFS($O$9:$O$256,"x",BE$9:BE$256,"0")</f>
        <v>0</v>
      </c>
      <c r="BF301" s="778">
        <f t="shared" ref="BF301:BY301" si="142">COUNTIFS($O$9:$O$256,"x",BF$9:BF$256,"0")</f>
        <v>0</v>
      </c>
      <c r="BG301" s="778">
        <f t="shared" si="142"/>
        <v>0</v>
      </c>
      <c r="BH301" s="778">
        <f t="shared" si="142"/>
        <v>0</v>
      </c>
      <c r="BI301" s="778">
        <f t="shared" si="142"/>
        <v>0</v>
      </c>
      <c r="BJ301" s="778">
        <f t="shared" si="142"/>
        <v>0</v>
      </c>
      <c r="BK301" s="778">
        <f t="shared" si="142"/>
        <v>0</v>
      </c>
      <c r="BL301" s="778">
        <f t="shared" si="142"/>
        <v>0</v>
      </c>
      <c r="BM301" s="778">
        <f t="shared" si="142"/>
        <v>0</v>
      </c>
      <c r="BN301" s="778">
        <f t="shared" si="142"/>
        <v>0</v>
      </c>
      <c r="BO301" s="778">
        <f t="shared" si="142"/>
        <v>0</v>
      </c>
      <c r="BP301" s="778">
        <f t="shared" si="142"/>
        <v>0</v>
      </c>
      <c r="BQ301" s="778">
        <f t="shared" si="142"/>
        <v>0</v>
      </c>
      <c r="BR301" s="778">
        <f t="shared" si="142"/>
        <v>0</v>
      </c>
      <c r="BS301" s="778">
        <f t="shared" si="142"/>
        <v>0</v>
      </c>
      <c r="BT301" s="778">
        <f t="shared" si="142"/>
        <v>0</v>
      </c>
      <c r="BU301" s="778">
        <f t="shared" si="142"/>
        <v>0</v>
      </c>
      <c r="BV301" s="778"/>
      <c r="BW301" s="778"/>
      <c r="BX301" s="778"/>
      <c r="BY301" s="778">
        <f t="shared" si="142"/>
        <v>0</v>
      </c>
      <c r="BZ301" s="805"/>
      <c r="CA301" s="805"/>
      <c r="CB301" s="805"/>
      <c r="CC301" s="805"/>
      <c r="CD301" s="805"/>
      <c r="CE301" s="805"/>
      <c r="CF301" s="805"/>
      <c r="CG301" s="805"/>
    </row>
    <row r="302" spans="1:85" s="3" customFormat="1" ht="18.75" hidden="1" customHeight="1">
      <c r="A302" s="1432"/>
      <c r="B302" s="779"/>
      <c r="C302" s="1229" t="s">
        <v>236</v>
      </c>
      <c r="D302" s="15"/>
      <c r="E302" s="31"/>
      <c r="F302" s="15"/>
      <c r="G302" s="816"/>
      <c r="H302" s="175"/>
      <c r="I302" s="803"/>
      <c r="J302" s="803"/>
      <c r="K302" s="816"/>
      <c r="L302" s="803"/>
      <c r="M302" s="805"/>
      <c r="N302" s="79"/>
      <c r="O302" s="79"/>
      <c r="P302" s="803"/>
      <c r="Q302" s="803"/>
      <c r="R302" s="803"/>
      <c r="S302" s="803"/>
      <c r="T302" s="803"/>
      <c r="U302" s="803"/>
      <c r="V302" s="816"/>
      <c r="W302" s="816"/>
      <c r="X302" s="816"/>
      <c r="Y302" s="816"/>
      <c r="Z302" s="803"/>
      <c r="AA302" s="803"/>
      <c r="AB302" s="803"/>
      <c r="AC302" s="803"/>
      <c r="AD302" s="803"/>
      <c r="AE302" s="803"/>
      <c r="AF302" s="803"/>
      <c r="AG302" s="803"/>
      <c r="AH302" s="803"/>
      <c r="AI302" s="803"/>
      <c r="AJ302" s="803"/>
      <c r="AK302" s="803"/>
      <c r="AL302" s="803"/>
      <c r="AM302" s="803"/>
      <c r="AN302" s="803"/>
      <c r="AO302" s="803"/>
      <c r="AP302" s="803"/>
      <c r="AQ302" s="803"/>
      <c r="AR302" s="803"/>
      <c r="AS302" s="803"/>
      <c r="AT302" s="803"/>
      <c r="AU302" s="803"/>
      <c r="AV302" s="803"/>
      <c r="AW302" s="803"/>
      <c r="AX302" s="803"/>
      <c r="AY302" s="803"/>
      <c r="AZ302" s="803"/>
      <c r="BA302" s="803"/>
      <c r="BB302" s="803"/>
      <c r="BC302" s="803"/>
      <c r="BD302" s="803"/>
      <c r="BE302" s="38">
        <f>(((BE299*2)+(BE300*1)+(BE301*0)))/(BE299+BE300+BE301)</f>
        <v>1.76</v>
      </c>
      <c r="BF302" s="38">
        <f>(((BF299*2)+(BF300*1)+(BF301*0)))/(BF299+BF300+BF301)</f>
        <v>1.96</v>
      </c>
      <c r="BG302" s="38">
        <f>(((BG299*2)+(BG300*1)+(BG301*0)))/(BG299+BG300+BG301)</f>
        <v>2</v>
      </c>
      <c r="BH302" s="38">
        <f>(((BH299*2)+(BH300*1)+(BH301*0)))/(BH299+BH300+BH301)</f>
        <v>1.48</v>
      </c>
      <c r="BI302" s="38">
        <f>(((BI299*2)+(BI300*1)+(BI301*0)))/(BI299+BI300+BI301)</f>
        <v>1.88</v>
      </c>
      <c r="BJ302" s="38">
        <f t="shared" ref="BJ302:BY302" si="143">(((BJ299*2)+(BJ300*1)+(BJ301*0)))/(BJ299+BJ300+BJ301)</f>
        <v>2</v>
      </c>
      <c r="BK302" s="38">
        <f t="shared" si="143"/>
        <v>1.96</v>
      </c>
      <c r="BL302" s="38">
        <f t="shared" si="143"/>
        <v>1.96</v>
      </c>
      <c r="BM302" s="38">
        <f t="shared" si="143"/>
        <v>2</v>
      </c>
      <c r="BN302" s="38">
        <f t="shared" si="143"/>
        <v>2</v>
      </c>
      <c r="BO302" s="38">
        <f t="shared" si="143"/>
        <v>1.8</v>
      </c>
      <c r="BP302" s="38">
        <f t="shared" si="143"/>
        <v>2</v>
      </c>
      <c r="BQ302" s="38">
        <f t="shared" si="143"/>
        <v>1.84</v>
      </c>
      <c r="BR302" s="38">
        <f t="shared" si="143"/>
        <v>1.48</v>
      </c>
      <c r="BS302" s="38">
        <f t="shared" si="143"/>
        <v>1.2</v>
      </c>
      <c r="BT302" s="38">
        <f t="shared" si="143"/>
        <v>1.64</v>
      </c>
      <c r="BU302" s="38">
        <f t="shared" si="143"/>
        <v>2</v>
      </c>
      <c r="BV302" s="38"/>
      <c r="BW302" s="38"/>
      <c r="BX302" s="38"/>
      <c r="BY302" s="38">
        <f t="shared" si="143"/>
        <v>1.56</v>
      </c>
      <c r="BZ302" s="1550">
        <f>COUNTIF($BE303:$BY303,"Đ")</f>
        <v>14</v>
      </c>
      <c r="CA302" s="1549">
        <f>BZ302/COUNTA($BE303:$BY303)</f>
        <v>0.77777777777777779</v>
      </c>
      <c r="CB302" s="1550">
        <f>COUNTIF($BE303:$BY303,"CCG")</f>
        <v>4</v>
      </c>
      <c r="CC302" s="1549">
        <f>CB302/COUNTA($BE303:$BY303)</f>
        <v>0.22222222222222221</v>
      </c>
      <c r="CD302" s="1550">
        <f>COUNTIF($BE303:$BY303,"CĐ")</f>
        <v>0</v>
      </c>
      <c r="CE302" s="1549">
        <f>CD302/COUNTA($BE303:$BY303)</f>
        <v>0</v>
      </c>
      <c r="CF302" s="1407">
        <f>(((BZ302*2)+(CB302*1)+(CD302*0)))/(BZ302+CB302+CD302)</f>
        <v>1.7777777777777777</v>
      </c>
      <c r="CG302" s="1407" t="str">
        <f>IF(CF302&gt;=1.6,"Đạt mục tiêu",IF(CF302&gt;=1,"Cần cố gắng","Chưa đạt"))</f>
        <v>Đạt mục tiêu</v>
      </c>
    </row>
    <row r="303" spans="1:85" s="3" customFormat="1" ht="18.75" hidden="1" customHeight="1">
      <c r="A303" s="1433"/>
      <c r="B303" s="779"/>
      <c r="C303" s="1230"/>
      <c r="D303" s="15"/>
      <c r="E303" s="31"/>
      <c r="F303" s="15"/>
      <c r="G303" s="816"/>
      <c r="H303" s="175"/>
      <c r="I303" s="803"/>
      <c r="J303" s="803"/>
      <c r="K303" s="816"/>
      <c r="L303" s="803"/>
      <c r="M303" s="805"/>
      <c r="N303" s="79"/>
      <c r="O303" s="79"/>
      <c r="P303" s="803"/>
      <c r="Q303" s="803"/>
      <c r="R303" s="803"/>
      <c r="S303" s="803"/>
      <c r="T303" s="803"/>
      <c r="U303" s="803"/>
      <c r="V303" s="816"/>
      <c r="W303" s="816"/>
      <c r="X303" s="816"/>
      <c r="Y303" s="816"/>
      <c r="Z303" s="803"/>
      <c r="AA303" s="803"/>
      <c r="AB303" s="803"/>
      <c r="AC303" s="803"/>
      <c r="AD303" s="803"/>
      <c r="AE303" s="803"/>
      <c r="AF303" s="803"/>
      <c r="AG303" s="803"/>
      <c r="AH303" s="803"/>
      <c r="AI303" s="803"/>
      <c r="AJ303" s="803"/>
      <c r="AK303" s="803"/>
      <c r="AL303" s="803"/>
      <c r="AM303" s="803"/>
      <c r="AN303" s="803"/>
      <c r="AO303" s="803"/>
      <c r="AP303" s="803"/>
      <c r="AQ303" s="803"/>
      <c r="AR303" s="803"/>
      <c r="AS303" s="803"/>
      <c r="AT303" s="803"/>
      <c r="AU303" s="803"/>
      <c r="AV303" s="803"/>
      <c r="AW303" s="803"/>
      <c r="AX303" s="803"/>
      <c r="AY303" s="803"/>
      <c r="AZ303" s="803"/>
      <c r="BA303" s="803"/>
      <c r="BB303" s="803"/>
      <c r="BC303" s="803"/>
      <c r="BD303" s="803"/>
      <c r="BE303" s="38" t="str">
        <f>IF(BE302&lt;1,"CĐ",IF(BE302&lt;1.6,"CCG","Đ"))</f>
        <v>Đ</v>
      </c>
      <c r="BF303" s="38" t="str">
        <f>IF(BF302&lt;1,"CĐ",IF(BF302&lt;1.6,"CCG","Đ"))</f>
        <v>Đ</v>
      </c>
      <c r="BG303" s="38" t="str">
        <f>IF(BG302&lt;1,"CĐ",IF(BG302&lt;1.6,"CCG","Đ"))</f>
        <v>Đ</v>
      </c>
      <c r="BH303" s="38" t="str">
        <f>IF(BH302&lt;1,"CĐ",IF(BH302&lt;1.6,"CCG","Đ"))</f>
        <v>CCG</v>
      </c>
      <c r="BI303" s="38" t="str">
        <f>IF(BI302&lt;1,"CĐ",IF(BI302&lt;1.6,"CCG","Đ"))</f>
        <v>Đ</v>
      </c>
      <c r="BJ303" s="38" t="str">
        <f t="shared" ref="BJ303:BY303" si="144">IF(BJ302&lt;1,"CĐ",IF(BJ302&lt;1.6,"CCG","Đ"))</f>
        <v>Đ</v>
      </c>
      <c r="BK303" s="38" t="str">
        <f t="shared" si="144"/>
        <v>Đ</v>
      </c>
      <c r="BL303" s="38" t="str">
        <f t="shared" si="144"/>
        <v>Đ</v>
      </c>
      <c r="BM303" s="38" t="str">
        <f t="shared" si="144"/>
        <v>Đ</v>
      </c>
      <c r="BN303" s="38" t="str">
        <f t="shared" si="144"/>
        <v>Đ</v>
      </c>
      <c r="BO303" s="38" t="str">
        <f t="shared" si="144"/>
        <v>Đ</v>
      </c>
      <c r="BP303" s="38" t="str">
        <f t="shared" si="144"/>
        <v>Đ</v>
      </c>
      <c r="BQ303" s="38" t="str">
        <f t="shared" si="144"/>
        <v>Đ</v>
      </c>
      <c r="BR303" s="38" t="str">
        <f t="shared" si="144"/>
        <v>CCG</v>
      </c>
      <c r="BS303" s="38" t="str">
        <f t="shared" si="144"/>
        <v>CCG</v>
      </c>
      <c r="BT303" s="38" t="str">
        <f t="shared" si="144"/>
        <v>Đ</v>
      </c>
      <c r="BU303" s="38" t="str">
        <f t="shared" si="144"/>
        <v>Đ</v>
      </c>
      <c r="BV303" s="38"/>
      <c r="BW303" s="38"/>
      <c r="BX303" s="38"/>
      <c r="BY303" s="38" t="str">
        <f t="shared" si="144"/>
        <v>CCG</v>
      </c>
      <c r="BZ303" s="1550"/>
      <c r="CA303" s="1549"/>
      <c r="CB303" s="1550"/>
      <c r="CC303" s="1549"/>
      <c r="CD303" s="1550"/>
      <c r="CE303" s="1549"/>
      <c r="CF303" s="1407"/>
      <c r="CG303" s="1407"/>
    </row>
    <row r="304" spans="1:85" s="3" customFormat="1" ht="31.5" hidden="1" customHeight="1">
      <c r="A304" s="1396"/>
      <c r="B304" s="777"/>
      <c r="C304" s="35" t="s">
        <v>233</v>
      </c>
      <c r="D304" s="36"/>
      <c r="E304" s="37"/>
      <c r="F304" s="36"/>
      <c r="G304" s="804"/>
      <c r="H304" s="210"/>
      <c r="I304" s="805"/>
      <c r="J304" s="805"/>
      <c r="K304" s="804"/>
      <c r="L304" s="805"/>
      <c r="M304" s="805"/>
      <c r="N304" s="79"/>
      <c r="O304" s="79"/>
      <c r="P304" s="805"/>
      <c r="Q304" s="805"/>
      <c r="R304" s="805"/>
      <c r="S304" s="805"/>
      <c r="T304" s="805"/>
      <c r="U304" s="805"/>
      <c r="V304" s="804"/>
      <c r="W304" s="804"/>
      <c r="X304" s="804"/>
      <c r="Y304" s="804"/>
      <c r="Z304" s="805"/>
      <c r="AA304" s="805"/>
      <c r="AB304" s="805"/>
      <c r="AC304" s="805"/>
      <c r="AD304" s="805"/>
      <c r="AE304" s="805"/>
      <c r="AF304" s="805"/>
      <c r="AG304" s="805"/>
      <c r="AH304" s="805"/>
      <c r="AI304" s="805"/>
      <c r="AJ304" s="805"/>
      <c r="AK304" s="805"/>
      <c r="AL304" s="805"/>
      <c r="AM304" s="805"/>
      <c r="AN304" s="805"/>
      <c r="AO304" s="805"/>
      <c r="AP304" s="805"/>
      <c r="AQ304" s="805"/>
      <c r="AR304" s="805"/>
      <c r="AS304" s="805"/>
      <c r="AT304" s="805"/>
      <c r="AU304" s="805"/>
      <c r="AV304" s="805"/>
      <c r="AW304" s="805"/>
      <c r="AX304" s="805"/>
      <c r="AY304" s="805"/>
      <c r="AZ304" s="805"/>
      <c r="BA304" s="805"/>
      <c r="BB304" s="805"/>
      <c r="BC304" s="805"/>
      <c r="BD304" s="805"/>
      <c r="BE304" s="580"/>
      <c r="BF304" s="580"/>
      <c r="BG304" s="580"/>
      <c r="BH304" s="580"/>
      <c r="BI304" s="580"/>
      <c r="BJ304" s="580"/>
      <c r="BK304" s="580"/>
      <c r="BL304" s="580"/>
      <c r="BM304" s="580"/>
      <c r="BN304" s="580"/>
      <c r="BO304" s="580"/>
      <c r="BP304" s="580"/>
      <c r="BQ304" s="580"/>
      <c r="BR304" s="580"/>
      <c r="BS304" s="580"/>
      <c r="BT304" s="580"/>
      <c r="BU304" s="580"/>
      <c r="BV304" s="580"/>
      <c r="BW304" s="580"/>
      <c r="BX304" s="580"/>
      <c r="BY304" s="580"/>
      <c r="BZ304" s="805"/>
      <c r="CA304" s="805"/>
      <c r="CB304" s="805"/>
      <c r="CC304" s="805"/>
      <c r="CD304" s="805"/>
      <c r="CE304" s="805"/>
      <c r="CF304" s="805"/>
      <c r="CG304" s="254"/>
    </row>
    <row r="305" spans="1:85" s="3" customFormat="1" ht="31.5" hidden="1" customHeight="1">
      <c r="A305" s="1397"/>
      <c r="B305" s="777"/>
      <c r="C305" s="35" t="s">
        <v>234</v>
      </c>
      <c r="D305" s="36"/>
      <c r="E305" s="37"/>
      <c r="F305" s="36"/>
      <c r="G305" s="804"/>
      <c r="H305" s="210"/>
      <c r="I305" s="805"/>
      <c r="J305" s="805"/>
      <c r="K305" s="804"/>
      <c r="L305" s="805"/>
      <c r="M305" s="805"/>
      <c r="N305" s="79"/>
      <c r="O305" s="79"/>
      <c r="P305" s="805"/>
      <c r="Q305" s="805"/>
      <c r="R305" s="805"/>
      <c r="S305" s="805"/>
      <c r="T305" s="805"/>
      <c r="U305" s="805"/>
      <c r="V305" s="804"/>
      <c r="W305" s="804"/>
      <c r="X305" s="804"/>
      <c r="Y305" s="804"/>
      <c r="Z305" s="805"/>
      <c r="AA305" s="805"/>
      <c r="AB305" s="805"/>
      <c r="AC305" s="805"/>
      <c r="AD305" s="805"/>
      <c r="AE305" s="805"/>
      <c r="AF305" s="805"/>
      <c r="AG305" s="805"/>
      <c r="AH305" s="805"/>
      <c r="AI305" s="805"/>
      <c r="AJ305" s="805"/>
      <c r="AK305" s="805"/>
      <c r="AL305" s="805"/>
      <c r="AM305" s="805"/>
      <c r="AN305" s="805"/>
      <c r="AO305" s="805"/>
      <c r="AP305" s="805"/>
      <c r="AQ305" s="805"/>
      <c r="AR305" s="805"/>
      <c r="AS305" s="805"/>
      <c r="AT305" s="805"/>
      <c r="AU305" s="805"/>
      <c r="AV305" s="805"/>
      <c r="AW305" s="805"/>
      <c r="AX305" s="805"/>
      <c r="AY305" s="805"/>
      <c r="AZ305" s="805"/>
      <c r="BA305" s="805"/>
      <c r="BB305" s="805"/>
      <c r="BC305" s="805"/>
      <c r="BD305" s="805"/>
      <c r="BE305" s="580"/>
      <c r="BF305" s="580"/>
      <c r="BG305" s="580"/>
      <c r="BH305" s="580"/>
      <c r="BI305" s="580"/>
      <c r="BJ305" s="580"/>
      <c r="BK305" s="580"/>
      <c r="BL305" s="580"/>
      <c r="BM305" s="580"/>
      <c r="BN305" s="580"/>
      <c r="BO305" s="580"/>
      <c r="BP305" s="580"/>
      <c r="BQ305" s="580"/>
      <c r="BR305" s="580"/>
      <c r="BS305" s="580"/>
      <c r="BT305" s="580"/>
      <c r="BU305" s="580"/>
      <c r="BV305" s="580"/>
      <c r="BW305" s="580"/>
      <c r="BX305" s="580"/>
      <c r="BY305" s="580"/>
      <c r="BZ305" s="805"/>
      <c r="CA305" s="805"/>
      <c r="CB305" s="805"/>
      <c r="CC305" s="805"/>
      <c r="CD305" s="805"/>
      <c r="CE305" s="805"/>
      <c r="CF305" s="805"/>
      <c r="CG305" s="254"/>
    </row>
    <row r="306" spans="1:85" s="3" customFormat="1" ht="31.5" hidden="1" customHeight="1">
      <c r="A306" s="1397"/>
      <c r="B306" s="777"/>
      <c r="C306" s="35" t="s">
        <v>235</v>
      </c>
      <c r="D306" s="36"/>
      <c r="E306" s="37"/>
      <c r="F306" s="36"/>
      <c r="G306" s="804"/>
      <c r="H306" s="210"/>
      <c r="I306" s="805"/>
      <c r="J306" s="805"/>
      <c r="K306" s="804"/>
      <c r="L306" s="805"/>
      <c r="M306" s="805"/>
      <c r="N306" s="79"/>
      <c r="O306" s="79"/>
      <c r="P306" s="805"/>
      <c r="Q306" s="805"/>
      <c r="R306" s="805"/>
      <c r="S306" s="805"/>
      <c r="T306" s="805"/>
      <c r="U306" s="805"/>
      <c r="V306" s="804"/>
      <c r="W306" s="804"/>
      <c r="X306" s="804"/>
      <c r="Y306" s="804"/>
      <c r="Z306" s="805"/>
      <c r="AA306" s="805"/>
      <c r="AB306" s="805"/>
      <c r="AC306" s="805"/>
      <c r="AD306" s="805"/>
      <c r="AE306" s="805"/>
      <c r="AF306" s="805"/>
      <c r="AG306" s="805"/>
      <c r="AH306" s="805"/>
      <c r="AI306" s="805"/>
      <c r="AJ306" s="805"/>
      <c r="AK306" s="805"/>
      <c r="AL306" s="805"/>
      <c r="AM306" s="805"/>
      <c r="AN306" s="805"/>
      <c r="AO306" s="805"/>
      <c r="AP306" s="805"/>
      <c r="AQ306" s="805"/>
      <c r="AR306" s="805"/>
      <c r="AS306" s="805"/>
      <c r="AT306" s="805"/>
      <c r="AU306" s="805"/>
      <c r="AV306" s="805"/>
      <c r="AW306" s="805"/>
      <c r="AX306" s="805"/>
      <c r="AY306" s="805"/>
      <c r="AZ306" s="805"/>
      <c r="BA306" s="805"/>
      <c r="BB306" s="805"/>
      <c r="BC306" s="805"/>
      <c r="BD306" s="805"/>
      <c r="BE306" s="580"/>
      <c r="BF306" s="580"/>
      <c r="BG306" s="580"/>
      <c r="BH306" s="580"/>
      <c r="BI306" s="580"/>
      <c r="BJ306" s="580"/>
      <c r="BK306" s="580"/>
      <c r="BL306" s="580"/>
      <c r="BM306" s="580"/>
      <c r="BN306" s="580"/>
      <c r="BO306" s="580"/>
      <c r="BP306" s="580"/>
      <c r="BQ306" s="580"/>
      <c r="BR306" s="580"/>
      <c r="BS306" s="580"/>
      <c r="BT306" s="580"/>
      <c r="BU306" s="580"/>
      <c r="BV306" s="580"/>
      <c r="BW306" s="580"/>
      <c r="BX306" s="580"/>
      <c r="BY306" s="580"/>
      <c r="BZ306" s="805"/>
      <c r="CA306" s="805"/>
      <c r="CB306" s="805"/>
      <c r="CC306" s="805"/>
      <c r="CD306" s="805"/>
      <c r="CE306" s="805"/>
      <c r="CF306" s="805"/>
      <c r="CG306" s="254"/>
    </row>
    <row r="307" spans="1:85" s="3" customFormat="1" ht="18.75" hidden="1" customHeight="1">
      <c r="A307" s="1397"/>
      <c r="B307" s="777"/>
      <c r="C307" s="1233" t="s">
        <v>236</v>
      </c>
      <c r="D307" s="36"/>
      <c r="E307" s="37"/>
      <c r="F307" s="36"/>
      <c r="G307" s="804"/>
      <c r="H307" s="210"/>
      <c r="I307" s="805"/>
      <c r="J307" s="805"/>
      <c r="K307" s="804"/>
      <c r="L307" s="805"/>
      <c r="M307" s="805"/>
      <c r="N307" s="79"/>
      <c r="O307" s="79"/>
      <c r="P307" s="805"/>
      <c r="Q307" s="805"/>
      <c r="R307" s="805"/>
      <c r="S307" s="805"/>
      <c r="T307" s="805"/>
      <c r="U307" s="805"/>
      <c r="V307" s="804"/>
      <c r="W307" s="804"/>
      <c r="X307" s="804"/>
      <c r="Y307" s="804"/>
      <c r="Z307" s="805"/>
      <c r="AA307" s="805"/>
      <c r="AB307" s="805"/>
      <c r="AC307" s="805"/>
      <c r="AD307" s="805"/>
      <c r="AE307" s="805"/>
      <c r="AF307" s="805"/>
      <c r="AG307" s="805"/>
      <c r="AH307" s="805"/>
      <c r="AI307" s="805"/>
      <c r="AJ307" s="805"/>
      <c r="AK307" s="805"/>
      <c r="AL307" s="805"/>
      <c r="AM307" s="805"/>
      <c r="AN307" s="805"/>
      <c r="AO307" s="805"/>
      <c r="AP307" s="805"/>
      <c r="AQ307" s="805"/>
      <c r="AR307" s="805"/>
      <c r="AS307" s="805"/>
      <c r="AT307" s="805"/>
      <c r="AU307" s="805"/>
      <c r="AV307" s="805"/>
      <c r="AW307" s="805"/>
      <c r="AX307" s="805"/>
      <c r="AY307" s="805"/>
      <c r="AZ307" s="805"/>
      <c r="BA307" s="805"/>
      <c r="BB307" s="805"/>
      <c r="BC307" s="805"/>
      <c r="BD307" s="805"/>
      <c r="BE307" s="581"/>
      <c r="BF307" s="581"/>
      <c r="BG307" s="581"/>
      <c r="BH307" s="581"/>
      <c r="BI307" s="581"/>
      <c r="BJ307" s="581"/>
      <c r="BK307" s="581"/>
      <c r="BL307" s="581"/>
      <c r="BM307" s="581"/>
      <c r="BN307" s="581"/>
      <c r="BO307" s="581"/>
      <c r="BP307" s="581"/>
      <c r="BQ307" s="581"/>
      <c r="BR307" s="581"/>
      <c r="BS307" s="581"/>
      <c r="BT307" s="581"/>
      <c r="BU307" s="581"/>
      <c r="BV307" s="581"/>
      <c r="BW307" s="581"/>
      <c r="BX307" s="581"/>
      <c r="BY307" s="581"/>
      <c r="BZ307" s="1400"/>
      <c r="CA307" s="1403"/>
      <c r="CB307" s="1400"/>
      <c r="CC307" s="1403"/>
      <c r="CD307" s="1400"/>
      <c r="CE307" s="1403"/>
      <c r="CF307" s="1407"/>
      <c r="CG307" s="1410"/>
    </row>
    <row r="308" spans="1:85" s="3" customFormat="1" ht="18.75" hidden="1" customHeight="1">
      <c r="A308" s="1398"/>
      <c r="B308" s="777"/>
      <c r="C308" s="1234"/>
      <c r="D308" s="36"/>
      <c r="E308" s="37"/>
      <c r="F308" s="36"/>
      <c r="G308" s="804"/>
      <c r="H308" s="210"/>
      <c r="I308" s="805"/>
      <c r="J308" s="805"/>
      <c r="K308" s="804"/>
      <c r="L308" s="805"/>
      <c r="M308" s="805"/>
      <c r="N308" s="79"/>
      <c r="O308" s="79"/>
      <c r="P308" s="805"/>
      <c r="Q308" s="805"/>
      <c r="R308" s="805"/>
      <c r="S308" s="805"/>
      <c r="T308" s="805"/>
      <c r="U308" s="805"/>
      <c r="V308" s="804"/>
      <c r="W308" s="804"/>
      <c r="X308" s="804"/>
      <c r="Y308" s="804"/>
      <c r="Z308" s="805"/>
      <c r="AA308" s="805"/>
      <c r="AB308" s="805"/>
      <c r="AC308" s="805"/>
      <c r="AD308" s="805"/>
      <c r="AE308" s="805"/>
      <c r="AF308" s="805"/>
      <c r="AG308" s="805"/>
      <c r="AH308" s="805"/>
      <c r="AI308" s="805"/>
      <c r="AJ308" s="805"/>
      <c r="AK308" s="805"/>
      <c r="AL308" s="805"/>
      <c r="AM308" s="805"/>
      <c r="AN308" s="805"/>
      <c r="AO308" s="805"/>
      <c r="AP308" s="805"/>
      <c r="AQ308" s="805"/>
      <c r="AR308" s="805"/>
      <c r="AS308" s="805"/>
      <c r="AT308" s="805"/>
      <c r="AU308" s="805"/>
      <c r="AV308" s="805"/>
      <c r="AW308" s="805"/>
      <c r="AX308" s="805"/>
      <c r="AY308" s="805"/>
      <c r="AZ308" s="805"/>
      <c r="BA308" s="805"/>
      <c r="BB308" s="805"/>
      <c r="BC308" s="805"/>
      <c r="BD308" s="805"/>
      <c r="BE308" s="581"/>
      <c r="BF308" s="581"/>
      <c r="BG308" s="581"/>
      <c r="BH308" s="581"/>
      <c r="BI308" s="581"/>
      <c r="BJ308" s="581"/>
      <c r="BK308" s="581"/>
      <c r="BL308" s="581"/>
      <c r="BM308" s="581"/>
      <c r="BN308" s="581"/>
      <c r="BO308" s="581"/>
      <c r="BP308" s="581"/>
      <c r="BQ308" s="581"/>
      <c r="BR308" s="581"/>
      <c r="BS308" s="581"/>
      <c r="BT308" s="581"/>
      <c r="BU308" s="581"/>
      <c r="BV308" s="581"/>
      <c r="BW308" s="581"/>
      <c r="BX308" s="581"/>
      <c r="BY308" s="581"/>
      <c r="BZ308" s="1400"/>
      <c r="CA308" s="1403"/>
      <c r="CB308" s="1400"/>
      <c r="CC308" s="1403"/>
      <c r="CD308" s="1400"/>
      <c r="CE308" s="1403"/>
      <c r="CF308" s="1407"/>
      <c r="CG308" s="1410"/>
    </row>
    <row r="309" spans="1:85" s="3" customFormat="1" ht="37.5" hidden="1" customHeight="1">
      <c r="A309" s="780"/>
      <c r="B309" s="779"/>
      <c r="C309" s="207" t="s">
        <v>233</v>
      </c>
      <c r="D309" s="15"/>
      <c r="E309" s="31"/>
      <c r="F309" s="15"/>
      <c r="G309" s="816"/>
      <c r="H309" s="175"/>
      <c r="I309" s="803"/>
      <c r="J309" s="803"/>
      <c r="K309" s="816"/>
      <c r="L309" s="803"/>
      <c r="M309" s="805"/>
      <c r="N309" s="79"/>
      <c r="O309" s="79"/>
      <c r="P309" s="803"/>
      <c r="Q309" s="803"/>
      <c r="R309" s="803"/>
      <c r="S309" s="803"/>
      <c r="T309" s="803"/>
      <c r="U309" s="803"/>
      <c r="V309" s="816"/>
      <c r="W309" s="816"/>
      <c r="X309" s="816"/>
      <c r="Y309" s="816"/>
      <c r="Z309" s="803"/>
      <c r="AA309" s="803"/>
      <c r="AB309" s="803"/>
      <c r="AC309" s="803"/>
      <c r="AD309" s="803"/>
      <c r="AE309" s="803"/>
      <c r="AF309" s="803"/>
      <c r="AG309" s="803"/>
      <c r="AH309" s="803"/>
      <c r="AI309" s="803"/>
      <c r="AJ309" s="803"/>
      <c r="AK309" s="803"/>
      <c r="AL309" s="803"/>
      <c r="AM309" s="803"/>
      <c r="AN309" s="803"/>
      <c r="AO309" s="803"/>
      <c r="AP309" s="803"/>
      <c r="AQ309" s="803"/>
      <c r="AR309" s="803"/>
      <c r="AS309" s="803"/>
      <c r="AT309" s="803"/>
      <c r="AU309" s="803"/>
      <c r="AV309" s="803"/>
      <c r="AW309" s="803"/>
      <c r="AX309" s="803"/>
      <c r="AY309" s="803"/>
      <c r="AZ309" s="803"/>
      <c r="BA309" s="803"/>
      <c r="BB309" s="803"/>
      <c r="BC309" s="803"/>
      <c r="BD309" s="803"/>
      <c r="BE309" s="778">
        <f>COUNTIFS($Q$9:$Q$256,"x",BE$9:BE$256,"2")</f>
        <v>6</v>
      </c>
      <c r="BF309" s="778">
        <f>COUNTIFS($Q$9:$Q$256,"x",BF$9:BF$256,"2")</f>
        <v>3</v>
      </c>
      <c r="BG309" s="778">
        <f>COUNTIFS($Q$9:$Q$256,"x",BG$9:BG$256,"2")</f>
        <v>6</v>
      </c>
      <c r="BH309" s="778">
        <f>COUNTIFS($Q$9:$Q$256,"x",BH$9:BH$256,"2")</f>
        <v>6</v>
      </c>
      <c r="BI309" s="778">
        <f>COUNTIFS($Q$9:$Q$256,"x",BI$9:BI$256,"2")</f>
        <v>4</v>
      </c>
      <c r="BJ309" s="59"/>
      <c r="BK309" s="778"/>
      <c r="BL309" s="778"/>
      <c r="BM309" s="778"/>
      <c r="BN309" s="778"/>
      <c r="BO309" s="778"/>
      <c r="BP309" s="778"/>
      <c r="BQ309" s="778">
        <f t="shared" si="134"/>
        <v>23</v>
      </c>
      <c r="BR309" s="53"/>
      <c r="BS309" s="53"/>
      <c r="BT309" s="53"/>
      <c r="BU309" s="778">
        <f>COUNTIFS($Q$9:$Q$256,"x",BU$9:BU$256,"2")</f>
        <v>5</v>
      </c>
      <c r="BV309" s="778"/>
      <c r="BW309" s="778"/>
      <c r="BX309" s="778"/>
      <c r="BY309" s="778"/>
      <c r="BZ309" s="805"/>
      <c r="CA309" s="805"/>
      <c r="CB309" s="805"/>
      <c r="CC309" s="805"/>
      <c r="CD309" s="805"/>
      <c r="CE309" s="805"/>
      <c r="CF309" s="805"/>
      <c r="CG309" s="805"/>
    </row>
    <row r="310" spans="1:85" s="3" customFormat="1" ht="56.25" hidden="1" customHeight="1">
      <c r="A310" s="780"/>
      <c r="B310" s="779"/>
      <c r="C310" s="207" t="s">
        <v>234</v>
      </c>
      <c r="D310" s="15"/>
      <c r="E310" s="31"/>
      <c r="F310" s="15"/>
      <c r="G310" s="816"/>
      <c r="H310" s="175"/>
      <c r="I310" s="803"/>
      <c r="J310" s="803"/>
      <c r="K310" s="816"/>
      <c r="L310" s="803"/>
      <c r="M310" s="805"/>
      <c r="N310" s="79"/>
      <c r="O310" s="79"/>
      <c r="P310" s="803"/>
      <c r="Q310" s="803"/>
      <c r="R310" s="803"/>
      <c r="S310" s="803"/>
      <c r="T310" s="803"/>
      <c r="U310" s="803"/>
      <c r="V310" s="816"/>
      <c r="W310" s="816"/>
      <c r="X310" s="816"/>
      <c r="Y310" s="816"/>
      <c r="Z310" s="803"/>
      <c r="AA310" s="803"/>
      <c r="AB310" s="803"/>
      <c r="AC310" s="803"/>
      <c r="AD310" s="803"/>
      <c r="AE310" s="803"/>
      <c r="AF310" s="803"/>
      <c r="AG310" s="803"/>
      <c r="AH310" s="803"/>
      <c r="AI310" s="803"/>
      <c r="AJ310" s="803"/>
      <c r="AK310" s="803"/>
      <c r="AL310" s="803"/>
      <c r="AM310" s="803"/>
      <c r="AN310" s="803"/>
      <c r="AO310" s="803"/>
      <c r="AP310" s="803"/>
      <c r="AQ310" s="803"/>
      <c r="AR310" s="803"/>
      <c r="AS310" s="803"/>
      <c r="AT310" s="803"/>
      <c r="AU310" s="803"/>
      <c r="AV310" s="803"/>
      <c r="AW310" s="803"/>
      <c r="AX310" s="803"/>
      <c r="AY310" s="803"/>
      <c r="AZ310" s="803"/>
      <c r="BA310" s="803"/>
      <c r="BB310" s="803"/>
      <c r="BC310" s="803"/>
      <c r="BD310" s="803"/>
      <c r="BE310" s="778">
        <f>COUNTIFS($Q$9:$Q$256,"x",BE$9:BE$256,"1")</f>
        <v>1</v>
      </c>
      <c r="BF310" s="778">
        <f>COUNTIFS($Q$9:$Q$256,"x",BF$9:BF$256,"1")</f>
        <v>4</v>
      </c>
      <c r="BG310" s="778">
        <f>COUNTIFS($Q$9:$Q$256,"x",BG$9:BG$256,"1")</f>
        <v>1</v>
      </c>
      <c r="BH310" s="778">
        <f>COUNTIFS($Q$9:$Q$256,"x",BH$9:BH$256,"1")</f>
        <v>1</v>
      </c>
      <c r="BI310" s="778">
        <f>COUNTIFS($Q$9:$Q$256,"x",BI$9:BI$256,"1")</f>
        <v>3</v>
      </c>
      <c r="BJ310" s="59"/>
      <c r="BK310" s="778"/>
      <c r="BL310" s="778"/>
      <c r="BM310" s="778"/>
      <c r="BN310" s="778"/>
      <c r="BO310" s="778"/>
      <c r="BP310" s="778"/>
      <c r="BQ310" s="778">
        <f t="shared" ref="BQ310:BY353" si="145">COUNTIFS($N$9:$N$256,"x",BQ$9:BQ$256,"2")</f>
        <v>23</v>
      </c>
      <c r="BR310" s="53"/>
      <c r="BS310" s="53"/>
      <c r="BT310" s="53"/>
      <c r="BU310" s="778">
        <f>COUNTIFS($Q$9:$Q$256,"x",BU$9:BU$256,"1")</f>
        <v>2</v>
      </c>
      <c r="BV310" s="778"/>
      <c r="BW310" s="778"/>
      <c r="BX310" s="778"/>
      <c r="BY310" s="778"/>
      <c r="BZ310" s="805"/>
      <c r="CA310" s="805"/>
      <c r="CB310" s="805"/>
      <c r="CC310" s="805"/>
      <c r="CD310" s="805"/>
      <c r="CE310" s="805"/>
      <c r="CF310" s="805"/>
      <c r="CG310" s="805"/>
    </row>
    <row r="311" spans="1:85" s="3" customFormat="1" ht="56.25" hidden="1" customHeight="1">
      <c r="A311" s="780"/>
      <c r="B311" s="779"/>
      <c r="C311" s="207" t="s">
        <v>235</v>
      </c>
      <c r="D311" s="15"/>
      <c r="E311" s="31"/>
      <c r="F311" s="15"/>
      <c r="G311" s="816"/>
      <c r="H311" s="175"/>
      <c r="I311" s="803"/>
      <c r="J311" s="803"/>
      <c r="K311" s="816"/>
      <c r="L311" s="803"/>
      <c r="M311" s="805"/>
      <c r="N311" s="79"/>
      <c r="O311" s="79"/>
      <c r="P311" s="803"/>
      <c r="Q311" s="803"/>
      <c r="R311" s="803"/>
      <c r="S311" s="803"/>
      <c r="T311" s="803"/>
      <c r="U311" s="803"/>
      <c r="V311" s="816"/>
      <c r="W311" s="816"/>
      <c r="X311" s="816"/>
      <c r="Y311" s="816"/>
      <c r="Z311" s="803"/>
      <c r="AA311" s="803"/>
      <c r="AB311" s="803"/>
      <c r="AC311" s="803"/>
      <c r="AD311" s="803"/>
      <c r="AE311" s="803"/>
      <c r="AF311" s="803"/>
      <c r="AG311" s="803"/>
      <c r="AH311" s="803"/>
      <c r="AI311" s="803"/>
      <c r="AJ311" s="803"/>
      <c r="AK311" s="803"/>
      <c r="AL311" s="803"/>
      <c r="AM311" s="803"/>
      <c r="AN311" s="803"/>
      <c r="AO311" s="803"/>
      <c r="AP311" s="803"/>
      <c r="AQ311" s="803"/>
      <c r="AR311" s="803"/>
      <c r="AS311" s="803"/>
      <c r="AT311" s="803"/>
      <c r="AU311" s="803"/>
      <c r="AV311" s="803"/>
      <c r="AW311" s="803"/>
      <c r="AX311" s="803"/>
      <c r="AY311" s="803"/>
      <c r="AZ311" s="803"/>
      <c r="BA311" s="803"/>
      <c r="BB311" s="803"/>
      <c r="BC311" s="803"/>
      <c r="BD311" s="803"/>
      <c r="BE311" s="778">
        <f>COUNTIFS($Q$9:$Q$256,"x",BE$9:BE$256,"0")</f>
        <v>0</v>
      </c>
      <c r="BF311" s="778">
        <f>COUNTIFS($Q$9:$Q$256,"x",BF$9:BF$256,"0")</f>
        <v>0</v>
      </c>
      <c r="BG311" s="778">
        <f>COUNTIFS($Q$9:$Q$256,"x",BG$9:BG$256,"0")</f>
        <v>0</v>
      </c>
      <c r="BH311" s="778">
        <f>COUNTIFS($Q$9:$Q$256,"x",BH$9:BH$256,"0")</f>
        <v>0</v>
      </c>
      <c r="BI311" s="778">
        <f>COUNTIFS($Q$9:$Q$256,"x",BI$9:BI$256,"0")</f>
        <v>0</v>
      </c>
      <c r="BJ311" s="59"/>
      <c r="BK311" s="778"/>
      <c r="BL311" s="778"/>
      <c r="BM311" s="778"/>
      <c r="BN311" s="778"/>
      <c r="BO311" s="778"/>
      <c r="BP311" s="778"/>
      <c r="BQ311" s="778">
        <f t="shared" si="145"/>
        <v>23</v>
      </c>
      <c r="BR311" s="53"/>
      <c r="BS311" s="53"/>
      <c r="BT311" s="53"/>
      <c r="BU311" s="778">
        <f>COUNTIFS($Q$9:$Q$256,"x",BU$9:BU$256,"0")</f>
        <v>0</v>
      </c>
      <c r="BV311" s="778"/>
      <c r="BW311" s="778"/>
      <c r="BX311" s="778"/>
      <c r="BY311" s="778"/>
      <c r="BZ311" s="805"/>
      <c r="CA311" s="805"/>
      <c r="CB311" s="805"/>
      <c r="CC311" s="805"/>
      <c r="CD311" s="805"/>
      <c r="CE311" s="805"/>
      <c r="CF311" s="805"/>
      <c r="CG311" s="805"/>
    </row>
    <row r="312" spans="1:85" s="3" customFormat="1" ht="18.75" hidden="1" customHeight="1">
      <c r="A312" s="780"/>
      <c r="B312" s="779"/>
      <c r="C312" s="1229" t="s">
        <v>236</v>
      </c>
      <c r="D312" s="15"/>
      <c r="E312" s="31"/>
      <c r="F312" s="15"/>
      <c r="G312" s="816"/>
      <c r="H312" s="175"/>
      <c r="I312" s="803"/>
      <c r="J312" s="803"/>
      <c r="K312" s="816"/>
      <c r="L312" s="803"/>
      <c r="M312" s="805"/>
      <c r="N312" s="79"/>
      <c r="O312" s="79"/>
      <c r="P312" s="803"/>
      <c r="Q312" s="803"/>
      <c r="R312" s="803"/>
      <c r="S312" s="803"/>
      <c r="T312" s="803"/>
      <c r="U312" s="803"/>
      <c r="V312" s="816"/>
      <c r="W312" s="816"/>
      <c r="X312" s="816"/>
      <c r="Y312" s="816"/>
      <c r="Z312" s="803"/>
      <c r="AA312" s="803"/>
      <c r="AB312" s="803"/>
      <c r="AC312" s="803"/>
      <c r="AD312" s="803"/>
      <c r="AE312" s="803"/>
      <c r="AF312" s="803"/>
      <c r="AG312" s="803"/>
      <c r="AH312" s="803"/>
      <c r="AI312" s="803"/>
      <c r="AJ312" s="803"/>
      <c r="AK312" s="803"/>
      <c r="AL312" s="803"/>
      <c r="AM312" s="803"/>
      <c r="AN312" s="803"/>
      <c r="AO312" s="803"/>
      <c r="AP312" s="803"/>
      <c r="AQ312" s="803"/>
      <c r="AR312" s="803"/>
      <c r="AS312" s="803"/>
      <c r="AT312" s="803"/>
      <c r="AU312" s="803"/>
      <c r="AV312" s="803"/>
      <c r="AW312" s="803"/>
      <c r="AX312" s="803"/>
      <c r="AY312" s="803"/>
      <c r="AZ312" s="803"/>
      <c r="BA312" s="803"/>
      <c r="BB312" s="803"/>
      <c r="BC312" s="803"/>
      <c r="BD312" s="803"/>
      <c r="BE312" s="38">
        <f>(((BE309*2)+(BE310*1)+(BE311*0)))/(BE309+BE310+BE311)</f>
        <v>1.8571428571428572</v>
      </c>
      <c r="BF312" s="38">
        <f>(((BF309*2)+(BF310*1)+(BF311*0)))/(BF309+BF310+BF311)</f>
        <v>1.4285714285714286</v>
      </c>
      <c r="BG312" s="38">
        <f>(((BG309*2)+(BG310*1)+(BG311*0)))/(BG309+BG310+BG311)</f>
        <v>1.8571428571428572</v>
      </c>
      <c r="BH312" s="38">
        <f>(((BH309*2)+(BH310*1)+(BH311*0)))/(BH309+BH310+BH311)</f>
        <v>1.8571428571428572</v>
      </c>
      <c r="BI312" s="38">
        <f>(((BI309*2)+(BI310*1)+(BI311*0)))/(BI309+BI310+BI311)</f>
        <v>1.5714285714285714</v>
      </c>
      <c r="BJ312" s="60"/>
      <c r="BK312" s="38"/>
      <c r="BL312" s="38"/>
      <c r="BM312" s="38"/>
      <c r="BN312" s="38"/>
      <c r="BO312" s="38"/>
      <c r="BP312" s="38"/>
      <c r="BQ312" s="778">
        <f t="shared" si="145"/>
        <v>23</v>
      </c>
      <c r="BR312" s="54"/>
      <c r="BS312" s="54"/>
      <c r="BT312" s="54"/>
      <c r="BU312" s="38">
        <f>(((BU309*2)+(BU310*1)+(BU311*0)))/(BU309+BU310+BU311)</f>
        <v>1.7142857142857142</v>
      </c>
      <c r="BV312" s="38"/>
      <c r="BW312" s="38"/>
      <c r="BX312" s="38"/>
      <c r="BY312" s="38"/>
      <c r="BZ312" s="1550">
        <f>COUNTIF($BE313:$BY313,"Đ")</f>
        <v>4</v>
      </c>
      <c r="CA312" s="1549">
        <f>BZ312/COUNTA($BE313:$BY313)</f>
        <v>0.5714285714285714</v>
      </c>
      <c r="CB312" s="1550">
        <f>COUNTIF($BE313:$BY313,"CCG")</f>
        <v>2</v>
      </c>
      <c r="CC312" s="1549">
        <f>CB312/COUNTA($BE313:$BY313)</f>
        <v>0.2857142857142857</v>
      </c>
      <c r="CD312" s="1550">
        <f>COUNTIF($BE313:$BY313,"CĐ")</f>
        <v>0</v>
      </c>
      <c r="CE312" s="1549">
        <f>CD312/COUNTA($BE313:$BY313)</f>
        <v>0</v>
      </c>
      <c r="CF312" s="1407">
        <f>(((BZ312*2)+(CB312*1)+(CD312*0)))/(BZ312+CB312+CD312)</f>
        <v>1.6666666666666667</v>
      </c>
      <c r="CG312" s="1407" t="str">
        <f>IF(CF312&gt;=1.6,"Đạt mục tiêu",IF(CF312&gt;=1,"Cần cố gắng","Chưa đạt"))</f>
        <v>Đạt mục tiêu</v>
      </c>
    </row>
    <row r="313" spans="1:85" s="3" customFormat="1" ht="18.75" hidden="1" customHeight="1">
      <c r="A313" s="780"/>
      <c r="B313" s="779"/>
      <c r="C313" s="1230"/>
      <c r="D313" s="15"/>
      <c r="E313" s="31"/>
      <c r="F313" s="15"/>
      <c r="G313" s="816"/>
      <c r="H313" s="175"/>
      <c r="I313" s="803"/>
      <c r="J313" s="803"/>
      <c r="K313" s="816"/>
      <c r="L313" s="803"/>
      <c r="M313" s="805"/>
      <c r="N313" s="79"/>
      <c r="O313" s="79"/>
      <c r="P313" s="803"/>
      <c r="Q313" s="803"/>
      <c r="R313" s="803"/>
      <c r="S313" s="803"/>
      <c r="T313" s="803"/>
      <c r="U313" s="803"/>
      <c r="V313" s="816"/>
      <c r="W313" s="816"/>
      <c r="X313" s="816"/>
      <c r="Y313" s="816"/>
      <c r="Z313" s="803"/>
      <c r="AA313" s="803"/>
      <c r="AB313" s="803"/>
      <c r="AC313" s="803"/>
      <c r="AD313" s="803"/>
      <c r="AE313" s="803"/>
      <c r="AF313" s="803"/>
      <c r="AG313" s="803"/>
      <c r="AH313" s="803"/>
      <c r="AI313" s="803"/>
      <c r="AJ313" s="803"/>
      <c r="AK313" s="803"/>
      <c r="AL313" s="803"/>
      <c r="AM313" s="803"/>
      <c r="AN313" s="803"/>
      <c r="AO313" s="803"/>
      <c r="AP313" s="803"/>
      <c r="AQ313" s="803"/>
      <c r="AR313" s="803"/>
      <c r="AS313" s="803"/>
      <c r="AT313" s="803"/>
      <c r="AU313" s="803"/>
      <c r="AV313" s="803"/>
      <c r="AW313" s="803"/>
      <c r="AX313" s="803"/>
      <c r="AY313" s="803"/>
      <c r="AZ313" s="803"/>
      <c r="BA313" s="803"/>
      <c r="BB313" s="803"/>
      <c r="BC313" s="803"/>
      <c r="BD313" s="803"/>
      <c r="BE313" s="38" t="str">
        <f>IF(BE312&lt;1,"CĐ",IF(BE312&lt;1.6,"CCG","Đ"))</f>
        <v>Đ</v>
      </c>
      <c r="BF313" s="38" t="str">
        <f>IF(BF312&lt;1,"CĐ",IF(BF312&lt;1.6,"CCG","Đ"))</f>
        <v>CCG</v>
      </c>
      <c r="BG313" s="38" t="str">
        <f>IF(BG312&lt;1,"CĐ",IF(BG312&lt;1.6,"CCG","Đ"))</f>
        <v>Đ</v>
      </c>
      <c r="BH313" s="38" t="str">
        <f>IF(BH312&lt;1,"CĐ",IF(BH312&lt;1.6,"CCG","Đ"))</f>
        <v>Đ</v>
      </c>
      <c r="BI313" s="38" t="str">
        <f>IF(BI312&lt;1,"CĐ",IF(BI312&lt;1.6,"CCG","Đ"))</f>
        <v>CCG</v>
      </c>
      <c r="BJ313" s="60"/>
      <c r="BK313" s="38"/>
      <c r="BL313" s="38"/>
      <c r="BM313" s="38"/>
      <c r="BN313" s="38"/>
      <c r="BO313" s="38"/>
      <c r="BP313" s="38"/>
      <c r="BQ313" s="778">
        <f t="shared" si="145"/>
        <v>23</v>
      </c>
      <c r="BR313" s="54"/>
      <c r="BS313" s="54"/>
      <c r="BT313" s="54"/>
      <c r="BU313" s="38" t="str">
        <f>IF(BU312&lt;1,"CĐ",IF(BU312&lt;1.6,"CCG","Đ"))</f>
        <v>Đ</v>
      </c>
      <c r="BV313" s="38"/>
      <c r="BW313" s="38"/>
      <c r="BX313" s="38"/>
      <c r="BY313" s="38"/>
      <c r="BZ313" s="1550"/>
      <c r="CA313" s="1549"/>
      <c r="CB313" s="1550"/>
      <c r="CC313" s="1549"/>
      <c r="CD313" s="1550"/>
      <c r="CE313" s="1549"/>
      <c r="CF313" s="1407"/>
      <c r="CG313" s="1407"/>
    </row>
    <row r="314" spans="1:85" s="3" customFormat="1" ht="216" hidden="1" customHeight="1">
      <c r="A314" s="780" t="s">
        <v>243</v>
      </c>
      <c r="B314" s="777"/>
      <c r="C314" s="207" t="s">
        <v>233</v>
      </c>
      <c r="D314" s="36"/>
      <c r="E314" s="37"/>
      <c r="F314" s="36"/>
      <c r="G314" s="804"/>
      <c r="H314" s="210"/>
      <c r="I314" s="805"/>
      <c r="J314" s="805"/>
      <c r="K314" s="804"/>
      <c r="L314" s="805"/>
      <c r="M314" s="805"/>
      <c r="N314" s="79"/>
      <c r="O314" s="79"/>
      <c r="P314" s="805"/>
      <c r="Q314" s="805"/>
      <c r="R314" s="805"/>
      <c r="S314" s="805"/>
      <c r="T314" s="805"/>
      <c r="U314" s="805"/>
      <c r="V314" s="804"/>
      <c r="W314" s="804"/>
      <c r="X314" s="804"/>
      <c r="Y314" s="804"/>
      <c r="Z314" s="805"/>
      <c r="AA314" s="805"/>
      <c r="AB314" s="805"/>
      <c r="AC314" s="805"/>
      <c r="AD314" s="805"/>
      <c r="AE314" s="805"/>
      <c r="AF314" s="805"/>
      <c r="AG314" s="805"/>
      <c r="AH314" s="805"/>
      <c r="AI314" s="805"/>
      <c r="AJ314" s="805"/>
      <c r="AK314" s="805"/>
      <c r="AL314" s="805"/>
      <c r="AM314" s="805"/>
      <c r="AN314" s="805"/>
      <c r="AO314" s="805"/>
      <c r="AP314" s="805"/>
      <c r="AQ314" s="805"/>
      <c r="AR314" s="805"/>
      <c r="AS314" s="805"/>
      <c r="AT314" s="805"/>
      <c r="AU314" s="805"/>
      <c r="AV314" s="805"/>
      <c r="AW314" s="805"/>
      <c r="AX314" s="805"/>
      <c r="AY314" s="805"/>
      <c r="AZ314" s="805"/>
      <c r="BA314" s="805"/>
      <c r="BB314" s="805"/>
      <c r="BC314" s="805"/>
      <c r="BD314" s="805"/>
      <c r="BE314" s="778">
        <f>COUNTIFS($S$9:$S$256,"x",BE$9:BE$256,"2")</f>
        <v>3</v>
      </c>
      <c r="BF314" s="778">
        <f>COUNTIFS($S$9:$S$256,"x",BF$9:BF$256,"2")</f>
        <v>3</v>
      </c>
      <c r="BG314" s="778">
        <f>COUNTIFS($S$9:$S$256,"x",BG$9:BG$256,"2")</f>
        <v>1</v>
      </c>
      <c r="BH314" s="778">
        <f>COUNTIFS($S$9:$S$256,"x",BH$9:BH$256,"2")</f>
        <v>3</v>
      </c>
      <c r="BI314" s="778">
        <f>COUNTIFS($S$9:$S$256,"x",BI$9:BI$256,"2")</f>
        <v>2</v>
      </c>
      <c r="BJ314" s="59"/>
      <c r="BK314" s="778"/>
      <c r="BL314" s="778"/>
      <c r="BM314" s="778"/>
      <c r="BN314" s="778"/>
      <c r="BO314" s="778"/>
      <c r="BP314" s="778"/>
      <c r="BQ314" s="778">
        <f t="shared" si="145"/>
        <v>23</v>
      </c>
      <c r="BR314" s="53"/>
      <c r="BS314" s="53"/>
      <c r="BT314" s="53"/>
      <c r="BU314" s="778">
        <f>COUNTIFS($S$9:$S$256,"x",BU$9:BU$256,"2")</f>
        <v>3</v>
      </c>
      <c r="BV314" s="778"/>
      <c r="BW314" s="778"/>
      <c r="BX314" s="778"/>
      <c r="BY314" s="778"/>
      <c r="BZ314" s="805"/>
      <c r="CA314" s="805"/>
      <c r="CB314" s="805"/>
      <c r="CC314" s="805"/>
      <c r="CD314" s="805"/>
      <c r="CE314" s="805"/>
      <c r="CF314" s="805"/>
      <c r="CG314" s="805"/>
    </row>
    <row r="315" spans="1:85" s="3" customFormat="1" ht="56.25" hidden="1" customHeight="1">
      <c r="A315" s="780"/>
      <c r="B315" s="777"/>
      <c r="C315" s="207" t="s">
        <v>234</v>
      </c>
      <c r="D315" s="36"/>
      <c r="E315" s="37"/>
      <c r="F315" s="36"/>
      <c r="G315" s="804"/>
      <c r="H315" s="210"/>
      <c r="I315" s="805"/>
      <c r="J315" s="805"/>
      <c r="K315" s="804"/>
      <c r="L315" s="805"/>
      <c r="M315" s="805"/>
      <c r="N315" s="79"/>
      <c r="O315" s="79"/>
      <c r="P315" s="805"/>
      <c r="Q315" s="805"/>
      <c r="R315" s="805"/>
      <c r="S315" s="805"/>
      <c r="T315" s="805"/>
      <c r="U315" s="805"/>
      <c r="V315" s="804"/>
      <c r="W315" s="804"/>
      <c r="X315" s="804"/>
      <c r="Y315" s="804"/>
      <c r="Z315" s="805"/>
      <c r="AA315" s="805"/>
      <c r="AB315" s="805"/>
      <c r="AC315" s="805"/>
      <c r="AD315" s="805"/>
      <c r="AE315" s="805"/>
      <c r="AF315" s="805"/>
      <c r="AG315" s="805"/>
      <c r="AH315" s="805"/>
      <c r="AI315" s="805"/>
      <c r="AJ315" s="805"/>
      <c r="AK315" s="805"/>
      <c r="AL315" s="805"/>
      <c r="AM315" s="805"/>
      <c r="AN315" s="805"/>
      <c r="AO315" s="805"/>
      <c r="AP315" s="805"/>
      <c r="AQ315" s="805"/>
      <c r="AR315" s="805"/>
      <c r="AS315" s="805"/>
      <c r="AT315" s="805"/>
      <c r="AU315" s="805"/>
      <c r="AV315" s="805"/>
      <c r="AW315" s="805"/>
      <c r="AX315" s="805"/>
      <c r="AY315" s="805"/>
      <c r="AZ315" s="805"/>
      <c r="BA315" s="805"/>
      <c r="BB315" s="805"/>
      <c r="BC315" s="805"/>
      <c r="BD315" s="805"/>
      <c r="BE315" s="778">
        <f>COUNTIFS($S$9:$S$256,"x",BE$9:BE$256,"1")</f>
        <v>0</v>
      </c>
      <c r="BF315" s="778">
        <f>COUNTIFS($S$9:$S$256,"x",BF$9:BF$256,"1")</f>
        <v>0</v>
      </c>
      <c r="BG315" s="778">
        <f>COUNTIFS($S$9:$S$256,"x",BG$9:BG$256,"1")</f>
        <v>2</v>
      </c>
      <c r="BH315" s="778">
        <f>COUNTIFS($S$9:$S$256,"x",BH$9:BH$256,"1")</f>
        <v>0</v>
      </c>
      <c r="BI315" s="778">
        <f>COUNTIFS($S$9:$S$256,"x",BI$9:BI$256,"1")</f>
        <v>1</v>
      </c>
      <c r="BJ315" s="59"/>
      <c r="BK315" s="778"/>
      <c r="BL315" s="778"/>
      <c r="BM315" s="778"/>
      <c r="BN315" s="778"/>
      <c r="BO315" s="778"/>
      <c r="BP315" s="778"/>
      <c r="BQ315" s="778">
        <f t="shared" si="145"/>
        <v>23</v>
      </c>
      <c r="BR315" s="53"/>
      <c r="BS315" s="53"/>
      <c r="BT315" s="53"/>
      <c r="BU315" s="778">
        <f>COUNTIFS($S$9:$S$256,"x",BU$9:BU$256,"1")</f>
        <v>0</v>
      </c>
      <c r="BV315" s="778"/>
      <c r="BW315" s="778"/>
      <c r="BX315" s="778"/>
      <c r="BY315" s="778"/>
      <c r="BZ315" s="805"/>
      <c r="CA315" s="805"/>
      <c r="CB315" s="805"/>
      <c r="CC315" s="805"/>
      <c r="CD315" s="805"/>
      <c r="CE315" s="805"/>
      <c r="CF315" s="805"/>
      <c r="CG315" s="805"/>
    </row>
    <row r="316" spans="1:85" s="3" customFormat="1" ht="56.25" hidden="1" customHeight="1">
      <c r="A316" s="780"/>
      <c r="B316" s="777"/>
      <c r="C316" s="207" t="s">
        <v>235</v>
      </c>
      <c r="D316" s="36"/>
      <c r="E316" s="37"/>
      <c r="F316" s="36"/>
      <c r="G316" s="804"/>
      <c r="H316" s="210"/>
      <c r="I316" s="805"/>
      <c r="J316" s="805"/>
      <c r="K316" s="804"/>
      <c r="L316" s="805"/>
      <c r="M316" s="805"/>
      <c r="N316" s="79"/>
      <c r="O316" s="79"/>
      <c r="P316" s="805"/>
      <c r="Q316" s="805"/>
      <c r="R316" s="805"/>
      <c r="S316" s="805"/>
      <c r="T316" s="805"/>
      <c r="U316" s="805"/>
      <c r="V316" s="804"/>
      <c r="W316" s="804"/>
      <c r="X316" s="804"/>
      <c r="Y316" s="804"/>
      <c r="Z316" s="805"/>
      <c r="AA316" s="805"/>
      <c r="AB316" s="805"/>
      <c r="AC316" s="805"/>
      <c r="AD316" s="805"/>
      <c r="AE316" s="805"/>
      <c r="AF316" s="805"/>
      <c r="AG316" s="805"/>
      <c r="AH316" s="805"/>
      <c r="AI316" s="805"/>
      <c r="AJ316" s="805"/>
      <c r="AK316" s="805"/>
      <c r="AL316" s="805"/>
      <c r="AM316" s="805"/>
      <c r="AN316" s="805"/>
      <c r="AO316" s="805"/>
      <c r="AP316" s="805"/>
      <c r="AQ316" s="805"/>
      <c r="AR316" s="805"/>
      <c r="AS316" s="805"/>
      <c r="AT316" s="805"/>
      <c r="AU316" s="805"/>
      <c r="AV316" s="805"/>
      <c r="AW316" s="805"/>
      <c r="AX316" s="805"/>
      <c r="AY316" s="805"/>
      <c r="AZ316" s="805"/>
      <c r="BA316" s="805"/>
      <c r="BB316" s="805"/>
      <c r="BC316" s="805"/>
      <c r="BD316" s="805"/>
      <c r="BE316" s="778">
        <f>COUNTIFS($S$9:$S$256,"x",BE$9:BE$256,"0")</f>
        <v>0</v>
      </c>
      <c r="BF316" s="778">
        <f>COUNTIFS($S$9:$S$256,"x",BF$9:BF$256,"0")</f>
        <v>0</v>
      </c>
      <c r="BG316" s="778">
        <f>COUNTIFS($S$9:$S$256,"x",BG$9:BG$256,"0")</f>
        <v>0</v>
      </c>
      <c r="BH316" s="778">
        <f>COUNTIFS($S$9:$S$256,"x",BH$9:BH$256,"0")</f>
        <v>0</v>
      </c>
      <c r="BI316" s="778">
        <f>COUNTIFS($S$9:$S$256,"x",BI$9:BI$256,"0")</f>
        <v>0</v>
      </c>
      <c r="BJ316" s="59"/>
      <c r="BK316" s="778"/>
      <c r="BL316" s="778"/>
      <c r="BM316" s="778"/>
      <c r="BN316" s="778"/>
      <c r="BO316" s="778"/>
      <c r="BP316" s="778"/>
      <c r="BQ316" s="778">
        <f t="shared" si="145"/>
        <v>23</v>
      </c>
      <c r="BR316" s="53"/>
      <c r="BS316" s="53"/>
      <c r="BT316" s="53"/>
      <c r="BU316" s="778">
        <f>COUNTIFS($S$9:$S$256,"x",BU$9:BU$256,"0")</f>
        <v>0</v>
      </c>
      <c r="BV316" s="778"/>
      <c r="BW316" s="778"/>
      <c r="BX316" s="778"/>
      <c r="BY316" s="778"/>
      <c r="BZ316" s="805"/>
      <c r="CA316" s="805"/>
      <c r="CB316" s="805"/>
      <c r="CC316" s="805"/>
      <c r="CD316" s="805"/>
      <c r="CE316" s="805"/>
      <c r="CF316" s="805"/>
      <c r="CG316" s="805"/>
    </row>
    <row r="317" spans="1:85" s="3" customFormat="1" ht="18.75" hidden="1" customHeight="1">
      <c r="A317" s="780"/>
      <c r="B317" s="777"/>
      <c r="C317" s="1229" t="s">
        <v>236</v>
      </c>
      <c r="D317" s="36"/>
      <c r="E317" s="37"/>
      <c r="F317" s="36"/>
      <c r="G317" s="804"/>
      <c r="H317" s="210"/>
      <c r="I317" s="805"/>
      <c r="J317" s="805"/>
      <c r="K317" s="804"/>
      <c r="L317" s="805"/>
      <c r="M317" s="805"/>
      <c r="N317" s="79"/>
      <c r="O317" s="79"/>
      <c r="P317" s="805"/>
      <c r="Q317" s="805"/>
      <c r="R317" s="805"/>
      <c r="S317" s="805"/>
      <c r="T317" s="805"/>
      <c r="U317" s="805"/>
      <c r="V317" s="804"/>
      <c r="W317" s="804"/>
      <c r="X317" s="804"/>
      <c r="Y317" s="804"/>
      <c r="Z317" s="805"/>
      <c r="AA317" s="805"/>
      <c r="AB317" s="805"/>
      <c r="AC317" s="805"/>
      <c r="AD317" s="805"/>
      <c r="AE317" s="805"/>
      <c r="AF317" s="805"/>
      <c r="AG317" s="805"/>
      <c r="AH317" s="805"/>
      <c r="AI317" s="805"/>
      <c r="AJ317" s="805"/>
      <c r="AK317" s="805"/>
      <c r="AL317" s="805"/>
      <c r="AM317" s="805"/>
      <c r="AN317" s="805"/>
      <c r="AO317" s="805"/>
      <c r="AP317" s="805"/>
      <c r="AQ317" s="805"/>
      <c r="AR317" s="805"/>
      <c r="AS317" s="805"/>
      <c r="AT317" s="805"/>
      <c r="AU317" s="805"/>
      <c r="AV317" s="805"/>
      <c r="AW317" s="805"/>
      <c r="AX317" s="805"/>
      <c r="AY317" s="805"/>
      <c r="AZ317" s="805"/>
      <c r="BA317" s="805"/>
      <c r="BB317" s="805"/>
      <c r="BC317" s="805"/>
      <c r="BD317" s="805"/>
      <c r="BE317" s="38">
        <f>(((BE314*2)+(BE315*1)+(BE316*0)))/(BE314+BE315+BE316)</f>
        <v>2</v>
      </c>
      <c r="BF317" s="38">
        <f>(((BF314*2)+(BF315*1)+(BF316*0)))/(BF314+BF315+BF316)</f>
        <v>2</v>
      </c>
      <c r="BG317" s="38">
        <f>(((BG314*2)+(BG315*1)+(BG316*0)))/(BG314+BG315+BG316)</f>
        <v>1.3333333333333333</v>
      </c>
      <c r="BH317" s="38">
        <f>(((BH314*2)+(BH315*1)+(BH316*0)))/(BH314+BH315+BH316)</f>
        <v>2</v>
      </c>
      <c r="BI317" s="38">
        <f>(((BI314*2)+(BI315*1)+(BI316*0)))/(BI314+BI315+BI316)</f>
        <v>1.6666666666666667</v>
      </c>
      <c r="BJ317" s="60"/>
      <c r="BK317" s="38"/>
      <c r="BL317" s="38"/>
      <c r="BM317" s="38"/>
      <c r="BN317" s="38"/>
      <c r="BO317" s="38"/>
      <c r="BP317" s="38"/>
      <c r="BQ317" s="778">
        <f t="shared" si="145"/>
        <v>23</v>
      </c>
      <c r="BR317" s="54"/>
      <c r="BS317" s="54"/>
      <c r="BT317" s="54"/>
      <c r="BU317" s="38">
        <f>(((BU314*2)+(BU315*1)+(BU316*0)))/(BU314+BU315+BU316)</f>
        <v>2</v>
      </c>
      <c r="BV317" s="38"/>
      <c r="BW317" s="38"/>
      <c r="BX317" s="38"/>
      <c r="BY317" s="38"/>
      <c r="BZ317" s="1550">
        <f>COUNTIF($BE318:$BY318,"Đ")</f>
        <v>5</v>
      </c>
      <c r="CA317" s="1549">
        <f>BZ317/COUNTA($BE318:$BY318)</f>
        <v>0.7142857142857143</v>
      </c>
      <c r="CB317" s="1550">
        <f>COUNTIF($BE318:$BY318,"CCG")</f>
        <v>1</v>
      </c>
      <c r="CC317" s="1549">
        <f>CB317/COUNTA($BE318:$BY318)</f>
        <v>0.14285714285714285</v>
      </c>
      <c r="CD317" s="1550">
        <f>COUNTIF($BE318:$BY318,"CĐ")</f>
        <v>0</v>
      </c>
      <c r="CE317" s="1549">
        <f>CD317/COUNTA($BE318:$BY318)</f>
        <v>0</v>
      </c>
      <c r="CF317" s="1407">
        <f>(((BZ317*2)+(CB317*1)+(CD317*0)))/(BZ317+CB317+CD317)</f>
        <v>1.8333333333333333</v>
      </c>
      <c r="CG317" s="1407" t="str">
        <f>IF(CF317&gt;=1.6,"Đạt mục tiêu",IF(CF317&gt;=1,"Cần cố gắng","Chưa đạt"))</f>
        <v>Đạt mục tiêu</v>
      </c>
    </row>
    <row r="318" spans="1:85" s="3" customFormat="1" ht="18.75" hidden="1" customHeight="1">
      <c r="A318" s="780"/>
      <c r="B318" s="777"/>
      <c r="C318" s="1230"/>
      <c r="D318" s="36"/>
      <c r="E318" s="37"/>
      <c r="F318" s="36"/>
      <c r="G318" s="804"/>
      <c r="H318" s="210"/>
      <c r="I318" s="805"/>
      <c r="J318" s="805"/>
      <c r="K318" s="804"/>
      <c r="L318" s="805"/>
      <c r="M318" s="805"/>
      <c r="N318" s="79"/>
      <c r="O318" s="79"/>
      <c r="P318" s="805"/>
      <c r="Q318" s="805"/>
      <c r="R318" s="805"/>
      <c r="S318" s="805"/>
      <c r="T318" s="805"/>
      <c r="U318" s="805"/>
      <c r="V318" s="804"/>
      <c r="W318" s="804"/>
      <c r="X318" s="804"/>
      <c r="Y318" s="804"/>
      <c r="Z318" s="805"/>
      <c r="AA318" s="805"/>
      <c r="AB318" s="805"/>
      <c r="AC318" s="805"/>
      <c r="AD318" s="805"/>
      <c r="AE318" s="805"/>
      <c r="AF318" s="805"/>
      <c r="AG318" s="805"/>
      <c r="AH318" s="805"/>
      <c r="AI318" s="805"/>
      <c r="AJ318" s="805"/>
      <c r="AK318" s="805"/>
      <c r="AL318" s="805"/>
      <c r="AM318" s="805"/>
      <c r="AN318" s="805"/>
      <c r="AO318" s="805"/>
      <c r="AP318" s="805"/>
      <c r="AQ318" s="805"/>
      <c r="AR318" s="805"/>
      <c r="AS318" s="805"/>
      <c r="AT318" s="805"/>
      <c r="AU318" s="805"/>
      <c r="AV318" s="805"/>
      <c r="AW318" s="805"/>
      <c r="AX318" s="805"/>
      <c r="AY318" s="805"/>
      <c r="AZ318" s="805"/>
      <c r="BA318" s="805"/>
      <c r="BB318" s="805"/>
      <c r="BC318" s="805"/>
      <c r="BD318" s="805"/>
      <c r="BE318" s="38" t="str">
        <f>IF(BE317&lt;1,"CĐ",IF(BE317&lt;1.6,"CCG","Đ"))</f>
        <v>Đ</v>
      </c>
      <c r="BF318" s="38" t="str">
        <f>IF(BF317&lt;1,"CĐ",IF(BF317&lt;1.6,"CCG","Đ"))</f>
        <v>Đ</v>
      </c>
      <c r="BG318" s="38" t="str">
        <f>IF(BG317&lt;1,"CĐ",IF(BG317&lt;1.6,"CCG","Đ"))</f>
        <v>CCG</v>
      </c>
      <c r="BH318" s="38" t="str">
        <f>IF(BH317&lt;1,"CĐ",IF(BH317&lt;1.6,"CCG","Đ"))</f>
        <v>Đ</v>
      </c>
      <c r="BI318" s="38" t="str">
        <f>IF(BI317&lt;1,"CĐ",IF(BI317&lt;1.6,"CCG","Đ"))</f>
        <v>Đ</v>
      </c>
      <c r="BJ318" s="60"/>
      <c r="BK318" s="38"/>
      <c r="BL318" s="38"/>
      <c r="BM318" s="38"/>
      <c r="BN318" s="38"/>
      <c r="BO318" s="38"/>
      <c r="BP318" s="38"/>
      <c r="BQ318" s="778">
        <f t="shared" si="145"/>
        <v>23</v>
      </c>
      <c r="BR318" s="54"/>
      <c r="BS318" s="54"/>
      <c r="BT318" s="54"/>
      <c r="BU318" s="38" t="str">
        <f>IF(BU317&lt;1,"CĐ",IF(BU317&lt;1.6,"CCG","Đ"))</f>
        <v>Đ</v>
      </c>
      <c r="BV318" s="38"/>
      <c r="BW318" s="38"/>
      <c r="BX318" s="38"/>
      <c r="BY318" s="38"/>
      <c r="BZ318" s="1550"/>
      <c r="CA318" s="1549"/>
      <c r="CB318" s="1550"/>
      <c r="CC318" s="1549"/>
      <c r="CD318" s="1550"/>
      <c r="CE318" s="1549"/>
      <c r="CF318" s="1407"/>
      <c r="CG318" s="1407"/>
    </row>
    <row r="319" spans="1:85" s="3" customFormat="1" ht="216.75" hidden="1" customHeight="1">
      <c r="A319" s="780" t="s">
        <v>244</v>
      </c>
      <c r="B319" s="779"/>
      <c r="C319" s="207" t="s">
        <v>233</v>
      </c>
      <c r="D319" s="15"/>
      <c r="E319" s="31"/>
      <c r="F319" s="15"/>
      <c r="G319" s="816"/>
      <c r="H319" s="175"/>
      <c r="I319" s="803"/>
      <c r="J319" s="803"/>
      <c r="K319" s="816"/>
      <c r="L319" s="803"/>
      <c r="M319" s="805"/>
      <c r="N319" s="79"/>
      <c r="O319" s="79"/>
      <c r="P319" s="803"/>
      <c r="Q319" s="803"/>
      <c r="R319" s="803"/>
      <c r="S319" s="803"/>
      <c r="T319" s="803"/>
      <c r="U319" s="803"/>
      <c r="V319" s="816"/>
      <c r="W319" s="816"/>
      <c r="X319" s="816"/>
      <c r="Y319" s="816"/>
      <c r="Z319" s="803"/>
      <c r="AA319" s="803"/>
      <c r="AB319" s="803"/>
      <c r="AC319" s="803"/>
      <c r="AD319" s="803"/>
      <c r="AE319" s="803"/>
      <c r="AF319" s="803"/>
      <c r="AG319" s="803"/>
      <c r="AH319" s="803"/>
      <c r="AI319" s="803"/>
      <c r="AJ319" s="803"/>
      <c r="AK319" s="803"/>
      <c r="AL319" s="803"/>
      <c r="AM319" s="803"/>
      <c r="AN319" s="803"/>
      <c r="AO319" s="803"/>
      <c r="AP319" s="803"/>
      <c r="AQ319" s="803"/>
      <c r="AR319" s="803"/>
      <c r="AS319" s="803"/>
      <c r="AT319" s="803"/>
      <c r="AU319" s="803"/>
      <c r="AV319" s="803"/>
      <c r="AW319" s="803"/>
      <c r="AX319" s="803"/>
      <c r="AY319" s="803"/>
      <c r="AZ319" s="803"/>
      <c r="BA319" s="803"/>
      <c r="BB319" s="803"/>
      <c r="BC319" s="803"/>
      <c r="BD319" s="803"/>
      <c r="BE319" s="778">
        <f>COUNTIFS($T$9:$T$256,"x",BE$9:BE$256,"2")</f>
        <v>1</v>
      </c>
      <c r="BF319" s="778">
        <f>COUNTIFS($T$9:$T$256,"x",BF$9:BF$256,"2")</f>
        <v>1</v>
      </c>
      <c r="BG319" s="778">
        <f>COUNTIFS($T$9:$T$256,"x",BG$9:BG$256,"2")</f>
        <v>1</v>
      </c>
      <c r="BH319" s="778">
        <f>COUNTIFS($T$9:$T$256,"x",BH$9:BH$256,"2")</f>
        <v>1</v>
      </c>
      <c r="BI319" s="778">
        <f>COUNTIFS($T$9:$T$256,"x",BI$9:BI$256,"2")</f>
        <v>1</v>
      </c>
      <c r="BJ319" s="59"/>
      <c r="BK319" s="778"/>
      <c r="BL319" s="778"/>
      <c r="BM319" s="778"/>
      <c r="BN319" s="778"/>
      <c r="BO319" s="778"/>
      <c r="BP319" s="778"/>
      <c r="BQ319" s="778">
        <f t="shared" si="145"/>
        <v>23</v>
      </c>
      <c r="BR319" s="53"/>
      <c r="BS319" s="53"/>
      <c r="BT319" s="53"/>
      <c r="BU319" s="778">
        <f>COUNTIFS($T$9:$T$256,"x",BU$9:BU$256,"2")</f>
        <v>0</v>
      </c>
      <c r="BV319" s="778"/>
      <c r="BW319" s="778"/>
      <c r="BX319" s="778"/>
      <c r="BY319" s="778"/>
      <c r="BZ319" s="805"/>
      <c r="CA319" s="805"/>
      <c r="CB319" s="805"/>
      <c r="CC319" s="805"/>
      <c r="CD319" s="805"/>
      <c r="CE319" s="805"/>
      <c r="CF319" s="805"/>
      <c r="CG319" s="805"/>
    </row>
    <row r="320" spans="1:85" s="3" customFormat="1" ht="56.25" hidden="1" customHeight="1">
      <c r="A320" s="780"/>
      <c r="B320" s="779"/>
      <c r="C320" s="207" t="s">
        <v>234</v>
      </c>
      <c r="D320" s="15"/>
      <c r="E320" s="31"/>
      <c r="F320" s="15"/>
      <c r="G320" s="816"/>
      <c r="H320" s="175"/>
      <c r="I320" s="803"/>
      <c r="J320" s="803"/>
      <c r="K320" s="816"/>
      <c r="L320" s="803"/>
      <c r="M320" s="805"/>
      <c r="N320" s="79"/>
      <c r="O320" s="79"/>
      <c r="P320" s="803"/>
      <c r="Q320" s="803"/>
      <c r="R320" s="803"/>
      <c r="S320" s="803"/>
      <c r="T320" s="803"/>
      <c r="U320" s="803"/>
      <c r="V320" s="816"/>
      <c r="W320" s="816"/>
      <c r="X320" s="816"/>
      <c r="Y320" s="816"/>
      <c r="Z320" s="803"/>
      <c r="AA320" s="803"/>
      <c r="AB320" s="803"/>
      <c r="AC320" s="803"/>
      <c r="AD320" s="803"/>
      <c r="AE320" s="803"/>
      <c r="AF320" s="803"/>
      <c r="AG320" s="803"/>
      <c r="AH320" s="803"/>
      <c r="AI320" s="803"/>
      <c r="AJ320" s="803"/>
      <c r="AK320" s="803"/>
      <c r="AL320" s="803"/>
      <c r="AM320" s="803"/>
      <c r="AN320" s="803"/>
      <c r="AO320" s="803"/>
      <c r="AP320" s="803"/>
      <c r="AQ320" s="803"/>
      <c r="AR320" s="803"/>
      <c r="AS320" s="803"/>
      <c r="AT320" s="803"/>
      <c r="AU320" s="803"/>
      <c r="AV320" s="803"/>
      <c r="AW320" s="803"/>
      <c r="AX320" s="803"/>
      <c r="AY320" s="803"/>
      <c r="AZ320" s="803"/>
      <c r="BA320" s="803"/>
      <c r="BB320" s="803"/>
      <c r="BC320" s="803"/>
      <c r="BD320" s="803"/>
      <c r="BE320" s="778">
        <f>COUNTIFS($T$9:$T$256,"x",BE$9:BE$256,"1")</f>
        <v>0</v>
      </c>
      <c r="BF320" s="778">
        <f>COUNTIFS($T$9:$T$256,"x",BF$9:BF$256,"1")</f>
        <v>0</v>
      </c>
      <c r="BG320" s="778">
        <f>COUNTIFS($T$9:$T$256,"x",BG$9:BG$256,"1")</f>
        <v>0</v>
      </c>
      <c r="BH320" s="778">
        <f>COUNTIFS($T$9:$T$256,"x",BH$9:BH$256,"1")</f>
        <v>0</v>
      </c>
      <c r="BI320" s="778">
        <f>COUNTIFS($T$9:$T$256,"x",BI$9:BI$256,"1")</f>
        <v>0</v>
      </c>
      <c r="BJ320" s="59"/>
      <c r="BK320" s="778"/>
      <c r="BL320" s="778"/>
      <c r="BM320" s="778"/>
      <c r="BN320" s="778"/>
      <c r="BO320" s="778"/>
      <c r="BP320" s="778"/>
      <c r="BQ320" s="778">
        <f t="shared" si="145"/>
        <v>23</v>
      </c>
      <c r="BR320" s="53"/>
      <c r="BS320" s="53"/>
      <c r="BT320" s="53"/>
      <c r="BU320" s="778">
        <f>COUNTIFS($T$9:$T$256,"x",BU$9:BU$256,"1")</f>
        <v>1</v>
      </c>
      <c r="BV320" s="778"/>
      <c r="BW320" s="778"/>
      <c r="BX320" s="778"/>
      <c r="BY320" s="778"/>
      <c r="BZ320" s="805"/>
      <c r="CA320" s="805"/>
      <c r="CB320" s="805"/>
      <c r="CC320" s="805"/>
      <c r="CD320" s="805"/>
      <c r="CE320" s="805"/>
      <c r="CF320" s="805"/>
      <c r="CG320" s="805"/>
    </row>
    <row r="321" spans="1:85" s="3" customFormat="1" ht="56.25" hidden="1" customHeight="1">
      <c r="A321" s="780"/>
      <c r="B321" s="779"/>
      <c r="C321" s="207" t="s">
        <v>235</v>
      </c>
      <c r="D321" s="15"/>
      <c r="E321" s="31"/>
      <c r="F321" s="15"/>
      <c r="G321" s="816"/>
      <c r="H321" s="175"/>
      <c r="I321" s="803"/>
      <c r="J321" s="803"/>
      <c r="K321" s="816"/>
      <c r="L321" s="803"/>
      <c r="M321" s="805"/>
      <c r="N321" s="79"/>
      <c r="O321" s="79"/>
      <c r="P321" s="803"/>
      <c r="Q321" s="803"/>
      <c r="R321" s="803"/>
      <c r="S321" s="803"/>
      <c r="T321" s="803"/>
      <c r="U321" s="803"/>
      <c r="V321" s="816"/>
      <c r="W321" s="816"/>
      <c r="X321" s="816"/>
      <c r="Y321" s="816"/>
      <c r="Z321" s="803"/>
      <c r="AA321" s="803"/>
      <c r="AB321" s="803"/>
      <c r="AC321" s="803"/>
      <c r="AD321" s="803"/>
      <c r="AE321" s="803"/>
      <c r="AF321" s="803"/>
      <c r="AG321" s="803"/>
      <c r="AH321" s="803"/>
      <c r="AI321" s="803"/>
      <c r="AJ321" s="803"/>
      <c r="AK321" s="803"/>
      <c r="AL321" s="803"/>
      <c r="AM321" s="803"/>
      <c r="AN321" s="803"/>
      <c r="AO321" s="803"/>
      <c r="AP321" s="803"/>
      <c r="AQ321" s="803"/>
      <c r="AR321" s="803"/>
      <c r="AS321" s="803"/>
      <c r="AT321" s="803"/>
      <c r="AU321" s="803"/>
      <c r="AV321" s="803"/>
      <c r="AW321" s="803"/>
      <c r="AX321" s="803"/>
      <c r="AY321" s="803"/>
      <c r="AZ321" s="803"/>
      <c r="BA321" s="803"/>
      <c r="BB321" s="803"/>
      <c r="BC321" s="803"/>
      <c r="BD321" s="803"/>
      <c r="BE321" s="778">
        <f>COUNTIFS($T$9:$T$256,"x",BE$9:BE$256,"0")</f>
        <v>0</v>
      </c>
      <c r="BF321" s="778">
        <f>COUNTIFS($T$9:$T$256,"x",BF$9:BF$256,"0")</f>
        <v>0</v>
      </c>
      <c r="BG321" s="778">
        <f>COUNTIFS($T$9:$T$256,"x",BG$9:BG$256,"0")</f>
        <v>0</v>
      </c>
      <c r="BH321" s="778">
        <f>COUNTIFS($T$9:$T$256,"x",BH$9:BH$256,"0")</f>
        <v>0</v>
      </c>
      <c r="BI321" s="778">
        <f>COUNTIFS($T$9:$T$256,"x",BI$9:BI$256,"0")</f>
        <v>0</v>
      </c>
      <c r="BJ321" s="59"/>
      <c r="BK321" s="778"/>
      <c r="BL321" s="778"/>
      <c r="BM321" s="778"/>
      <c r="BN321" s="778"/>
      <c r="BO321" s="778"/>
      <c r="BP321" s="778"/>
      <c r="BQ321" s="778">
        <f t="shared" si="145"/>
        <v>23</v>
      </c>
      <c r="BR321" s="53"/>
      <c r="BS321" s="53"/>
      <c r="BT321" s="53"/>
      <c r="BU321" s="778">
        <f>COUNTIFS($T$9:$T$256,"x",BU$9:BU$256,"0")</f>
        <v>0</v>
      </c>
      <c r="BV321" s="778"/>
      <c r="BW321" s="778"/>
      <c r="BX321" s="778"/>
      <c r="BY321" s="778"/>
      <c r="BZ321" s="805"/>
      <c r="CA321" s="805"/>
      <c r="CB321" s="805"/>
      <c r="CC321" s="805"/>
      <c r="CD321" s="805"/>
      <c r="CE321" s="805"/>
      <c r="CF321" s="805"/>
      <c r="CG321" s="805"/>
    </row>
    <row r="322" spans="1:85" s="3" customFormat="1" ht="18.75" hidden="1" customHeight="1">
      <c r="A322" s="780"/>
      <c r="B322" s="779"/>
      <c r="C322" s="1229" t="s">
        <v>236</v>
      </c>
      <c r="D322" s="15"/>
      <c r="E322" s="31"/>
      <c r="F322" s="15"/>
      <c r="G322" s="816"/>
      <c r="H322" s="175"/>
      <c r="I322" s="803"/>
      <c r="J322" s="803"/>
      <c r="K322" s="816"/>
      <c r="L322" s="803"/>
      <c r="M322" s="805"/>
      <c r="N322" s="79"/>
      <c r="O322" s="79"/>
      <c r="P322" s="803"/>
      <c r="Q322" s="803"/>
      <c r="R322" s="803"/>
      <c r="S322" s="803"/>
      <c r="T322" s="803"/>
      <c r="U322" s="803"/>
      <c r="V322" s="816"/>
      <c r="W322" s="816"/>
      <c r="X322" s="816"/>
      <c r="Y322" s="816"/>
      <c r="Z322" s="803"/>
      <c r="AA322" s="803"/>
      <c r="AB322" s="803"/>
      <c r="AC322" s="803"/>
      <c r="AD322" s="803"/>
      <c r="AE322" s="803"/>
      <c r="AF322" s="803"/>
      <c r="AG322" s="803"/>
      <c r="AH322" s="803"/>
      <c r="AI322" s="803"/>
      <c r="AJ322" s="803"/>
      <c r="AK322" s="803"/>
      <c r="AL322" s="803"/>
      <c r="AM322" s="803"/>
      <c r="AN322" s="803"/>
      <c r="AO322" s="803"/>
      <c r="AP322" s="803"/>
      <c r="AQ322" s="803"/>
      <c r="AR322" s="803"/>
      <c r="AS322" s="803"/>
      <c r="AT322" s="803"/>
      <c r="AU322" s="803"/>
      <c r="AV322" s="803"/>
      <c r="AW322" s="803"/>
      <c r="AX322" s="803"/>
      <c r="AY322" s="803"/>
      <c r="AZ322" s="803"/>
      <c r="BA322" s="803"/>
      <c r="BB322" s="803"/>
      <c r="BC322" s="803"/>
      <c r="BD322" s="803"/>
      <c r="BE322" s="38">
        <f>(((BE319*2)+(BE320*1)+(BE321*0)))/(BE319+BE320+BE321)</f>
        <v>2</v>
      </c>
      <c r="BF322" s="38">
        <f>(((BF319*2)+(BF320*1)+(BF321*0)))/(BF319+BF320+BF321)</f>
        <v>2</v>
      </c>
      <c r="BG322" s="38">
        <f>(((BG319*2)+(BG320*1)+(BG321*0)))/(BG319+BG320+BG321)</f>
        <v>2</v>
      </c>
      <c r="BH322" s="38">
        <f>(((BH319*2)+(BH320*1)+(BH321*0)))/(BH319+BH320+BH321)</f>
        <v>2</v>
      </c>
      <c r="BI322" s="38">
        <f>(((BI319*2)+(BI320*1)+(BI321*0)))/(BI319+BI320+BI321)</f>
        <v>2</v>
      </c>
      <c r="BJ322" s="60"/>
      <c r="BK322" s="38"/>
      <c r="BL322" s="38"/>
      <c r="BM322" s="38"/>
      <c r="BN322" s="38"/>
      <c r="BO322" s="38"/>
      <c r="BP322" s="38"/>
      <c r="BQ322" s="778">
        <f t="shared" si="145"/>
        <v>23</v>
      </c>
      <c r="BR322" s="54"/>
      <c r="BS322" s="54"/>
      <c r="BT322" s="54"/>
      <c r="BU322" s="38">
        <f>(((BU319*2)+(BU320*1)+(BU321*0)))/(BU319+BU320+BU321)</f>
        <v>1</v>
      </c>
      <c r="BV322" s="38"/>
      <c r="BW322" s="38"/>
      <c r="BX322" s="38"/>
      <c r="BY322" s="38"/>
      <c r="BZ322" s="1550">
        <f>COUNTIF($BE323:$BY323,"Đ")</f>
        <v>5</v>
      </c>
      <c r="CA322" s="1549">
        <f>BZ322/COUNTA($BE323:$BY323)</f>
        <v>0.7142857142857143</v>
      </c>
      <c r="CB322" s="1550">
        <f>COUNTIF($BE323:$BY323,"CCG")</f>
        <v>1</v>
      </c>
      <c r="CC322" s="1549">
        <f>CB322/COUNTA($BE323:$BY323)</f>
        <v>0.14285714285714285</v>
      </c>
      <c r="CD322" s="1550">
        <f>COUNTIF($BE323:$BY323,"CĐ")</f>
        <v>0</v>
      </c>
      <c r="CE322" s="1549">
        <f>CD322/COUNTA($BE323:$BY323)</f>
        <v>0</v>
      </c>
      <c r="CF322" s="1407">
        <f>(((BZ322*2)+(CB322*1)+(CD322*0)))/(BZ322+CB322+CD322)</f>
        <v>1.8333333333333333</v>
      </c>
      <c r="CG322" s="1407" t="str">
        <f>IF(CF322&gt;=1.6,"Đạt mục tiêu",IF(CF322&gt;=1,"Cần cố gắng","Chưa đạt"))</f>
        <v>Đạt mục tiêu</v>
      </c>
    </row>
    <row r="323" spans="1:85" s="3" customFormat="1" ht="18.75" hidden="1" customHeight="1">
      <c r="A323" s="780"/>
      <c r="B323" s="779"/>
      <c r="C323" s="1230"/>
      <c r="D323" s="15"/>
      <c r="E323" s="31"/>
      <c r="F323" s="15"/>
      <c r="G323" s="816"/>
      <c r="H323" s="175"/>
      <c r="I323" s="803"/>
      <c r="J323" s="803"/>
      <c r="K323" s="816"/>
      <c r="L323" s="803"/>
      <c r="M323" s="805"/>
      <c r="N323" s="79"/>
      <c r="O323" s="79"/>
      <c r="P323" s="803"/>
      <c r="Q323" s="803"/>
      <c r="R323" s="803"/>
      <c r="S323" s="803"/>
      <c r="T323" s="803"/>
      <c r="U323" s="803"/>
      <c r="V323" s="816"/>
      <c r="W323" s="816"/>
      <c r="X323" s="816"/>
      <c r="Y323" s="816"/>
      <c r="Z323" s="803"/>
      <c r="AA323" s="803"/>
      <c r="AB323" s="803"/>
      <c r="AC323" s="803"/>
      <c r="AD323" s="803"/>
      <c r="AE323" s="803"/>
      <c r="AF323" s="803"/>
      <c r="AG323" s="803"/>
      <c r="AH323" s="803"/>
      <c r="AI323" s="803"/>
      <c r="AJ323" s="803"/>
      <c r="AK323" s="803"/>
      <c r="AL323" s="803"/>
      <c r="AM323" s="803"/>
      <c r="AN323" s="803"/>
      <c r="AO323" s="803"/>
      <c r="AP323" s="803"/>
      <c r="AQ323" s="803"/>
      <c r="AR323" s="803"/>
      <c r="AS323" s="803"/>
      <c r="AT323" s="803"/>
      <c r="AU323" s="803"/>
      <c r="AV323" s="803"/>
      <c r="AW323" s="803"/>
      <c r="AX323" s="803"/>
      <c r="AY323" s="803"/>
      <c r="AZ323" s="803"/>
      <c r="BA323" s="803"/>
      <c r="BB323" s="803"/>
      <c r="BC323" s="803"/>
      <c r="BD323" s="803"/>
      <c r="BE323" s="38" t="str">
        <f>IF(BE322&lt;1,"CĐ",IF(BE322&lt;1.6,"CCG","Đ"))</f>
        <v>Đ</v>
      </c>
      <c r="BF323" s="38" t="str">
        <f>IF(BF322&lt;1,"CĐ",IF(BF322&lt;1.6,"CCG","Đ"))</f>
        <v>Đ</v>
      </c>
      <c r="BG323" s="38" t="str">
        <f>IF(BG322&lt;1,"CĐ",IF(BG322&lt;1.6,"CCG","Đ"))</f>
        <v>Đ</v>
      </c>
      <c r="BH323" s="38" t="str">
        <f>IF(BH322&lt;1,"CĐ",IF(BH322&lt;1.6,"CCG","Đ"))</f>
        <v>Đ</v>
      </c>
      <c r="BI323" s="38" t="str">
        <f>IF(BI322&lt;1,"CĐ",IF(BI322&lt;1.6,"CCG","Đ"))</f>
        <v>Đ</v>
      </c>
      <c r="BJ323" s="60"/>
      <c r="BK323" s="38"/>
      <c r="BL323" s="38"/>
      <c r="BM323" s="38"/>
      <c r="BN323" s="38"/>
      <c r="BO323" s="38"/>
      <c r="BP323" s="38"/>
      <c r="BQ323" s="778">
        <f t="shared" si="145"/>
        <v>23</v>
      </c>
      <c r="BR323" s="54"/>
      <c r="BS323" s="54"/>
      <c r="BT323" s="54"/>
      <c r="BU323" s="38" t="str">
        <f>IF(BU322&lt;1,"CĐ",IF(BU322&lt;1.6,"CCG","Đ"))</f>
        <v>CCG</v>
      </c>
      <c r="BV323" s="38"/>
      <c r="BW323" s="38"/>
      <c r="BX323" s="38"/>
      <c r="BY323" s="38"/>
      <c r="BZ323" s="1550"/>
      <c r="CA323" s="1549"/>
      <c r="CB323" s="1550"/>
      <c r="CC323" s="1549"/>
      <c r="CD323" s="1550"/>
      <c r="CE323" s="1549"/>
      <c r="CF323" s="1407"/>
      <c r="CG323" s="1407"/>
    </row>
    <row r="324" spans="1:85" s="3" customFormat="1" ht="205.5" hidden="1" customHeight="1">
      <c r="A324" s="780" t="s">
        <v>245</v>
      </c>
      <c r="B324" s="777"/>
      <c r="C324" s="207" t="s">
        <v>233</v>
      </c>
      <c r="D324" s="36"/>
      <c r="E324" s="37"/>
      <c r="F324" s="36"/>
      <c r="G324" s="804"/>
      <c r="H324" s="210"/>
      <c r="I324" s="805"/>
      <c r="J324" s="805"/>
      <c r="K324" s="804"/>
      <c r="L324" s="805"/>
      <c r="M324" s="805"/>
      <c r="N324" s="79"/>
      <c r="O324" s="79"/>
      <c r="P324" s="805"/>
      <c r="Q324" s="805"/>
      <c r="R324" s="805"/>
      <c r="S324" s="805"/>
      <c r="T324" s="805"/>
      <c r="U324" s="805"/>
      <c r="V324" s="804"/>
      <c r="W324" s="804"/>
      <c r="X324" s="804"/>
      <c r="Y324" s="804"/>
      <c r="Z324" s="805"/>
      <c r="AA324" s="805"/>
      <c r="AB324" s="805"/>
      <c r="AC324" s="805"/>
      <c r="AD324" s="805"/>
      <c r="AE324" s="805"/>
      <c r="AF324" s="805"/>
      <c r="AG324" s="805"/>
      <c r="AH324" s="805"/>
      <c r="AI324" s="805"/>
      <c r="AJ324" s="805"/>
      <c r="AK324" s="805"/>
      <c r="AL324" s="805"/>
      <c r="AM324" s="805"/>
      <c r="AN324" s="805"/>
      <c r="AO324" s="805"/>
      <c r="AP324" s="805"/>
      <c r="AQ324" s="805"/>
      <c r="AR324" s="805"/>
      <c r="AS324" s="805"/>
      <c r="AT324" s="805"/>
      <c r="AU324" s="805"/>
      <c r="AV324" s="805"/>
      <c r="AW324" s="805"/>
      <c r="AX324" s="805"/>
      <c r="AY324" s="805"/>
      <c r="AZ324" s="805"/>
      <c r="BA324" s="805"/>
      <c r="BB324" s="805"/>
      <c r="BC324" s="805"/>
      <c r="BD324" s="805"/>
      <c r="BE324" s="778" t="e">
        <f>COUNTIFS(#REF!,"x",BE$9:BE$256,"2")</f>
        <v>#REF!</v>
      </c>
      <c r="BF324" s="778" t="e">
        <f>COUNTIFS(#REF!,"x",BF$9:BF$256,"2")</f>
        <v>#REF!</v>
      </c>
      <c r="BG324" s="778" t="e">
        <f>COUNTIFS(#REF!,"x",BG$9:BG$256,"2")</f>
        <v>#REF!</v>
      </c>
      <c r="BH324" s="778" t="e">
        <f>COUNTIFS(#REF!,"x",BH$9:BH$256,"2")</f>
        <v>#REF!</v>
      </c>
      <c r="BI324" s="778" t="e">
        <f>COUNTIFS(#REF!,"x",BI$9:BI$256,"2")</f>
        <v>#REF!</v>
      </c>
      <c r="BJ324" s="59"/>
      <c r="BK324" s="778"/>
      <c r="BL324" s="778"/>
      <c r="BM324" s="778"/>
      <c r="BN324" s="778"/>
      <c r="BO324" s="778"/>
      <c r="BP324" s="778"/>
      <c r="BQ324" s="778">
        <f t="shared" si="145"/>
        <v>23</v>
      </c>
      <c r="BR324" s="53"/>
      <c r="BS324" s="53"/>
      <c r="BT324" s="53"/>
      <c r="BU324" s="778" t="e">
        <f>COUNTIFS(#REF!,"x",BU$9:BU$256,"2")</f>
        <v>#REF!</v>
      </c>
      <c r="BV324" s="778"/>
      <c r="BW324" s="778"/>
      <c r="BX324" s="778"/>
      <c r="BY324" s="778"/>
      <c r="BZ324" s="805"/>
      <c r="CA324" s="805"/>
      <c r="CB324" s="805"/>
      <c r="CC324" s="805"/>
      <c r="CD324" s="805"/>
      <c r="CE324" s="805"/>
      <c r="CF324" s="805"/>
      <c r="CG324" s="805"/>
    </row>
    <row r="325" spans="1:85" s="3" customFormat="1" ht="56.25" hidden="1" customHeight="1">
      <c r="A325" s="780"/>
      <c r="B325" s="777"/>
      <c r="C325" s="207" t="s">
        <v>234</v>
      </c>
      <c r="D325" s="36"/>
      <c r="E325" s="37"/>
      <c r="F325" s="36"/>
      <c r="G325" s="804"/>
      <c r="H325" s="210"/>
      <c r="I325" s="805"/>
      <c r="J325" s="805"/>
      <c r="K325" s="804"/>
      <c r="L325" s="805"/>
      <c r="M325" s="805"/>
      <c r="N325" s="79"/>
      <c r="O325" s="79"/>
      <c r="P325" s="805"/>
      <c r="Q325" s="805"/>
      <c r="R325" s="805"/>
      <c r="S325" s="805"/>
      <c r="T325" s="805"/>
      <c r="U325" s="805"/>
      <c r="V325" s="804"/>
      <c r="W325" s="804"/>
      <c r="X325" s="804"/>
      <c r="Y325" s="804"/>
      <c r="Z325" s="805"/>
      <c r="AA325" s="805"/>
      <c r="AB325" s="805"/>
      <c r="AC325" s="805"/>
      <c r="AD325" s="805"/>
      <c r="AE325" s="805"/>
      <c r="AF325" s="805"/>
      <c r="AG325" s="805"/>
      <c r="AH325" s="805"/>
      <c r="AI325" s="805"/>
      <c r="AJ325" s="805"/>
      <c r="AK325" s="805"/>
      <c r="AL325" s="805"/>
      <c r="AM325" s="805"/>
      <c r="AN325" s="805"/>
      <c r="AO325" s="805"/>
      <c r="AP325" s="805"/>
      <c r="AQ325" s="805"/>
      <c r="AR325" s="805"/>
      <c r="AS325" s="805"/>
      <c r="AT325" s="805"/>
      <c r="AU325" s="805"/>
      <c r="AV325" s="805"/>
      <c r="AW325" s="805"/>
      <c r="AX325" s="805"/>
      <c r="AY325" s="805"/>
      <c r="AZ325" s="805"/>
      <c r="BA325" s="805"/>
      <c r="BB325" s="805"/>
      <c r="BC325" s="805"/>
      <c r="BD325" s="805"/>
      <c r="BE325" s="778" t="e">
        <f>COUNTIFS(#REF!,"x",BE$9:BE$256,"1")</f>
        <v>#REF!</v>
      </c>
      <c r="BF325" s="778" t="e">
        <f>COUNTIFS(#REF!,"x",BF$9:BF$256,"1")</f>
        <v>#REF!</v>
      </c>
      <c r="BG325" s="778" t="e">
        <f>COUNTIFS(#REF!,"x",BG$9:BG$256,"1")</f>
        <v>#REF!</v>
      </c>
      <c r="BH325" s="778" t="e">
        <f>COUNTIFS(#REF!,"x",BH$9:BH$256,"1")</f>
        <v>#REF!</v>
      </c>
      <c r="BI325" s="778" t="e">
        <f>COUNTIFS(#REF!,"x",BI$9:BI$256,"1")</f>
        <v>#REF!</v>
      </c>
      <c r="BJ325" s="59"/>
      <c r="BK325" s="778"/>
      <c r="BL325" s="778"/>
      <c r="BM325" s="778"/>
      <c r="BN325" s="778"/>
      <c r="BO325" s="778"/>
      <c r="BP325" s="778"/>
      <c r="BQ325" s="778">
        <f t="shared" si="145"/>
        <v>23</v>
      </c>
      <c r="BR325" s="53"/>
      <c r="BS325" s="53"/>
      <c r="BT325" s="53"/>
      <c r="BU325" s="778" t="e">
        <f>COUNTIFS(#REF!,"x",BU$9:BU$256,"1")</f>
        <v>#REF!</v>
      </c>
      <c r="BV325" s="778"/>
      <c r="BW325" s="778"/>
      <c r="BX325" s="778"/>
      <c r="BY325" s="778"/>
      <c r="BZ325" s="805"/>
      <c r="CA325" s="805"/>
      <c r="CB325" s="805"/>
      <c r="CC325" s="805"/>
      <c r="CD325" s="805"/>
      <c r="CE325" s="805"/>
      <c r="CF325" s="805"/>
      <c r="CG325" s="805"/>
    </row>
    <row r="326" spans="1:85" s="3" customFormat="1" ht="56.25" hidden="1" customHeight="1">
      <c r="A326" s="780"/>
      <c r="B326" s="777"/>
      <c r="C326" s="207" t="s">
        <v>235</v>
      </c>
      <c r="D326" s="36"/>
      <c r="E326" s="37"/>
      <c r="F326" s="36"/>
      <c r="G326" s="804"/>
      <c r="H326" s="210"/>
      <c r="I326" s="805"/>
      <c r="J326" s="805"/>
      <c r="K326" s="804"/>
      <c r="L326" s="805"/>
      <c r="M326" s="805"/>
      <c r="N326" s="79"/>
      <c r="O326" s="79"/>
      <c r="P326" s="805"/>
      <c r="Q326" s="805"/>
      <c r="R326" s="805"/>
      <c r="S326" s="805"/>
      <c r="T326" s="805"/>
      <c r="U326" s="805"/>
      <c r="V326" s="804"/>
      <c r="W326" s="804"/>
      <c r="X326" s="804"/>
      <c r="Y326" s="804"/>
      <c r="Z326" s="805"/>
      <c r="AA326" s="805"/>
      <c r="AB326" s="805"/>
      <c r="AC326" s="805"/>
      <c r="AD326" s="805"/>
      <c r="AE326" s="805"/>
      <c r="AF326" s="805"/>
      <c r="AG326" s="805"/>
      <c r="AH326" s="805"/>
      <c r="AI326" s="805"/>
      <c r="AJ326" s="805"/>
      <c r="AK326" s="805"/>
      <c r="AL326" s="805"/>
      <c r="AM326" s="805"/>
      <c r="AN326" s="805"/>
      <c r="AO326" s="805"/>
      <c r="AP326" s="805"/>
      <c r="AQ326" s="805"/>
      <c r="AR326" s="805"/>
      <c r="AS326" s="805"/>
      <c r="AT326" s="805"/>
      <c r="AU326" s="805"/>
      <c r="AV326" s="805"/>
      <c r="AW326" s="805"/>
      <c r="AX326" s="805"/>
      <c r="AY326" s="805"/>
      <c r="AZ326" s="805"/>
      <c r="BA326" s="805"/>
      <c r="BB326" s="805"/>
      <c r="BC326" s="805"/>
      <c r="BD326" s="805"/>
      <c r="BE326" s="778" t="e">
        <f>COUNTIFS(#REF!,"x",BE$9:BE$256,"0")</f>
        <v>#REF!</v>
      </c>
      <c r="BF326" s="778" t="e">
        <f>COUNTIFS(#REF!,"x",BF$9:BF$256,"0")</f>
        <v>#REF!</v>
      </c>
      <c r="BG326" s="778" t="e">
        <f>COUNTIFS(#REF!,"x",BG$9:BG$256,"0")</f>
        <v>#REF!</v>
      </c>
      <c r="BH326" s="778" t="e">
        <f>COUNTIFS(#REF!,"x",BH$9:BH$256,"0")</f>
        <v>#REF!</v>
      </c>
      <c r="BI326" s="778" t="e">
        <f>COUNTIFS(#REF!,"x",BI$9:BI$256,"0")</f>
        <v>#REF!</v>
      </c>
      <c r="BJ326" s="59"/>
      <c r="BK326" s="778"/>
      <c r="BL326" s="778"/>
      <c r="BM326" s="778"/>
      <c r="BN326" s="778"/>
      <c r="BO326" s="778"/>
      <c r="BP326" s="778"/>
      <c r="BQ326" s="778">
        <f t="shared" si="145"/>
        <v>23</v>
      </c>
      <c r="BR326" s="53"/>
      <c r="BS326" s="53"/>
      <c r="BT326" s="53"/>
      <c r="BU326" s="778" t="e">
        <f>COUNTIFS(#REF!,"x",BU$9:BU$256,"0")</f>
        <v>#REF!</v>
      </c>
      <c r="BV326" s="778"/>
      <c r="BW326" s="778"/>
      <c r="BX326" s="778"/>
      <c r="BY326" s="778"/>
      <c r="BZ326" s="805"/>
      <c r="CA326" s="805"/>
      <c r="CB326" s="805"/>
      <c r="CC326" s="805"/>
      <c r="CD326" s="805"/>
      <c r="CE326" s="805"/>
      <c r="CF326" s="805"/>
      <c r="CG326" s="805"/>
    </row>
    <row r="327" spans="1:85" s="3" customFormat="1" ht="18.75" hidden="1" customHeight="1">
      <c r="A327" s="780"/>
      <c r="B327" s="777"/>
      <c r="C327" s="1229" t="s">
        <v>236</v>
      </c>
      <c r="D327" s="36"/>
      <c r="E327" s="37"/>
      <c r="F327" s="36"/>
      <c r="G327" s="804"/>
      <c r="H327" s="210"/>
      <c r="I327" s="805"/>
      <c r="J327" s="805"/>
      <c r="K327" s="804"/>
      <c r="L327" s="805"/>
      <c r="M327" s="805"/>
      <c r="N327" s="79"/>
      <c r="O327" s="79"/>
      <c r="P327" s="805"/>
      <c r="Q327" s="805"/>
      <c r="R327" s="805"/>
      <c r="S327" s="805"/>
      <c r="T327" s="805"/>
      <c r="U327" s="805"/>
      <c r="V327" s="804"/>
      <c r="W327" s="804"/>
      <c r="X327" s="804"/>
      <c r="Y327" s="804"/>
      <c r="Z327" s="805"/>
      <c r="AA327" s="805"/>
      <c r="AB327" s="805"/>
      <c r="AC327" s="805"/>
      <c r="AD327" s="805"/>
      <c r="AE327" s="805"/>
      <c r="AF327" s="805"/>
      <c r="AG327" s="805"/>
      <c r="AH327" s="805"/>
      <c r="AI327" s="805"/>
      <c r="AJ327" s="805"/>
      <c r="AK327" s="805"/>
      <c r="AL327" s="805"/>
      <c r="AM327" s="805"/>
      <c r="AN327" s="805"/>
      <c r="AO327" s="805"/>
      <c r="AP327" s="805"/>
      <c r="AQ327" s="805"/>
      <c r="AR327" s="805"/>
      <c r="AS327" s="805"/>
      <c r="AT327" s="805"/>
      <c r="AU327" s="805"/>
      <c r="AV327" s="805"/>
      <c r="AW327" s="805"/>
      <c r="AX327" s="805"/>
      <c r="AY327" s="805"/>
      <c r="AZ327" s="805"/>
      <c r="BA327" s="805"/>
      <c r="BB327" s="805"/>
      <c r="BC327" s="805"/>
      <c r="BD327" s="805"/>
      <c r="BE327" s="38" t="e">
        <f>(((BE324*2)+(BE325*1)+(BE326*0)))/(BE324+BE325+BE326)</f>
        <v>#REF!</v>
      </c>
      <c r="BF327" s="38" t="e">
        <f>(((BF324*2)+(BF325*1)+(BF326*0)))/(BF324+BF325+BF326)</f>
        <v>#REF!</v>
      </c>
      <c r="BG327" s="38" t="e">
        <f>(((BG324*2)+(BG325*1)+(BG326*0)))/(BG324+BG325+BG326)</f>
        <v>#REF!</v>
      </c>
      <c r="BH327" s="38" t="e">
        <f>(((BH324*2)+(BH325*1)+(BH326*0)))/(BH324+BH325+BH326)</f>
        <v>#REF!</v>
      </c>
      <c r="BI327" s="38" t="e">
        <f>(((BI324*2)+(BI325*1)+(BI326*0)))/(BI324+BI325+BI326)</f>
        <v>#REF!</v>
      </c>
      <c r="BJ327" s="60"/>
      <c r="BK327" s="38"/>
      <c r="BL327" s="38"/>
      <c r="BM327" s="38"/>
      <c r="BN327" s="38"/>
      <c r="BO327" s="38"/>
      <c r="BP327" s="38"/>
      <c r="BQ327" s="778">
        <f t="shared" si="145"/>
        <v>23</v>
      </c>
      <c r="BR327" s="54"/>
      <c r="BS327" s="54"/>
      <c r="BT327" s="54"/>
      <c r="BU327" s="38" t="e">
        <f>(((BU324*2)+(BU325*1)+(BU326*0)))/(BU324+BU325+BU326)</f>
        <v>#REF!</v>
      </c>
      <c r="BV327" s="38"/>
      <c r="BW327" s="38"/>
      <c r="BX327" s="38"/>
      <c r="BY327" s="38"/>
      <c r="BZ327" s="1550">
        <f>COUNTIF($BE328:$BY328,"Đ")</f>
        <v>0</v>
      </c>
      <c r="CA327" s="1549">
        <f>BZ327/COUNTA($BE328:$BY328)</f>
        <v>0</v>
      </c>
      <c r="CB327" s="1550">
        <f>COUNTIF($BE328:$BY328,"CCG")</f>
        <v>0</v>
      </c>
      <c r="CC327" s="1549">
        <f>CB327/COUNTA($BE328:$BY328)</f>
        <v>0</v>
      </c>
      <c r="CD327" s="1550">
        <f>COUNTIF($BE328:$BY328,"CĐ")</f>
        <v>0</v>
      </c>
      <c r="CE327" s="1549">
        <f>CD327/COUNTA($BE328:$BY328)</f>
        <v>0</v>
      </c>
      <c r="CF327" s="1407" t="e">
        <f>(((BZ327*2)+(CB327*1)+(CD327*0)))/(BZ327+CB327+CD327)</f>
        <v>#DIV/0!</v>
      </c>
      <c r="CG327" s="1407" t="e">
        <f>IF(CF327&gt;=1.6,"Đạt mục tiêu",IF(CF327&gt;=1,"Cần cố gắng","Chưa đạt"))</f>
        <v>#DIV/0!</v>
      </c>
    </row>
    <row r="328" spans="1:85" s="3" customFormat="1" ht="18.75" hidden="1" customHeight="1">
      <c r="A328" s="780"/>
      <c r="B328" s="777"/>
      <c r="C328" s="1230"/>
      <c r="D328" s="36"/>
      <c r="E328" s="37"/>
      <c r="F328" s="36"/>
      <c r="G328" s="804"/>
      <c r="H328" s="210"/>
      <c r="I328" s="805"/>
      <c r="J328" s="805"/>
      <c r="K328" s="804"/>
      <c r="L328" s="805"/>
      <c r="M328" s="805"/>
      <c r="N328" s="79"/>
      <c r="O328" s="79"/>
      <c r="P328" s="805"/>
      <c r="Q328" s="805"/>
      <c r="R328" s="805"/>
      <c r="S328" s="805"/>
      <c r="T328" s="805"/>
      <c r="U328" s="805"/>
      <c r="V328" s="804"/>
      <c r="W328" s="804"/>
      <c r="X328" s="804"/>
      <c r="Y328" s="804"/>
      <c r="Z328" s="805"/>
      <c r="AA328" s="805"/>
      <c r="AB328" s="805"/>
      <c r="AC328" s="805"/>
      <c r="AD328" s="805"/>
      <c r="AE328" s="805"/>
      <c r="AF328" s="805"/>
      <c r="AG328" s="805"/>
      <c r="AH328" s="805"/>
      <c r="AI328" s="805"/>
      <c r="AJ328" s="805"/>
      <c r="AK328" s="805"/>
      <c r="AL328" s="805"/>
      <c r="AM328" s="805"/>
      <c r="AN328" s="805"/>
      <c r="AO328" s="805"/>
      <c r="AP328" s="805"/>
      <c r="AQ328" s="805"/>
      <c r="AR328" s="805"/>
      <c r="AS328" s="805"/>
      <c r="AT328" s="805"/>
      <c r="AU328" s="805"/>
      <c r="AV328" s="805"/>
      <c r="AW328" s="805"/>
      <c r="AX328" s="805"/>
      <c r="AY328" s="805"/>
      <c r="AZ328" s="805"/>
      <c r="BA328" s="805"/>
      <c r="BB328" s="805"/>
      <c r="BC328" s="805"/>
      <c r="BD328" s="805"/>
      <c r="BE328" s="38" t="e">
        <f>IF(BE327&lt;1,"CĐ",IF(BE327&lt;1.6,"CCG","Đ"))</f>
        <v>#REF!</v>
      </c>
      <c r="BF328" s="38" t="e">
        <f>IF(BF327&lt;1,"CĐ",IF(BF327&lt;1.6,"CCG","Đ"))</f>
        <v>#REF!</v>
      </c>
      <c r="BG328" s="38" t="e">
        <f>IF(BG327&lt;1,"CĐ",IF(BG327&lt;1.6,"CCG","Đ"))</f>
        <v>#REF!</v>
      </c>
      <c r="BH328" s="38" t="e">
        <f>IF(BH327&lt;1,"CĐ",IF(BH327&lt;1.6,"CCG","Đ"))</f>
        <v>#REF!</v>
      </c>
      <c r="BI328" s="38" t="e">
        <f>IF(BI327&lt;1,"CĐ",IF(BI327&lt;1.6,"CCG","Đ"))</f>
        <v>#REF!</v>
      </c>
      <c r="BJ328" s="60"/>
      <c r="BK328" s="38"/>
      <c r="BL328" s="38"/>
      <c r="BM328" s="38"/>
      <c r="BN328" s="38"/>
      <c r="BO328" s="38"/>
      <c r="BP328" s="38"/>
      <c r="BQ328" s="778">
        <f t="shared" si="145"/>
        <v>23</v>
      </c>
      <c r="BR328" s="54"/>
      <c r="BS328" s="54"/>
      <c r="BT328" s="54"/>
      <c r="BU328" s="38" t="e">
        <f>IF(BU327&lt;1,"CĐ",IF(BU327&lt;1.6,"CCG","Đ"))</f>
        <v>#REF!</v>
      </c>
      <c r="BV328" s="38"/>
      <c r="BW328" s="38"/>
      <c r="BX328" s="38"/>
      <c r="BY328" s="38"/>
      <c r="BZ328" s="1550"/>
      <c r="CA328" s="1549"/>
      <c r="CB328" s="1550"/>
      <c r="CC328" s="1549"/>
      <c r="CD328" s="1550"/>
      <c r="CE328" s="1549"/>
      <c r="CF328" s="1407"/>
      <c r="CG328" s="1407"/>
    </row>
    <row r="329" spans="1:85" s="3" customFormat="1" ht="37.5" hidden="1" customHeight="1">
      <c r="A329" s="1536" t="s">
        <v>1200</v>
      </c>
      <c r="B329" s="1415" t="s">
        <v>11</v>
      </c>
      <c r="C329" s="208" t="s">
        <v>233</v>
      </c>
      <c r="D329" s="15"/>
      <c r="E329" s="31"/>
      <c r="F329" s="15"/>
      <c r="G329" s="816"/>
      <c r="H329" s="175"/>
      <c r="I329" s="803"/>
      <c r="J329" s="803"/>
      <c r="K329" s="816"/>
      <c r="L329" s="803"/>
      <c r="M329" s="805"/>
      <c r="N329" s="79"/>
      <c r="O329" s="79"/>
      <c r="P329" s="803"/>
      <c r="Q329" s="803"/>
      <c r="R329" s="803"/>
      <c r="S329" s="803"/>
      <c r="T329" s="803"/>
      <c r="U329" s="803"/>
      <c r="V329" s="816"/>
      <c r="W329" s="816"/>
      <c r="X329" s="816"/>
      <c r="Y329" s="816"/>
      <c r="Z329" s="803"/>
      <c r="AA329" s="803"/>
      <c r="AB329" s="803"/>
      <c r="AC329" s="803"/>
      <c r="AD329" s="803"/>
      <c r="AE329" s="803"/>
      <c r="AF329" s="803"/>
      <c r="AG329" s="803"/>
      <c r="AH329" s="803"/>
      <c r="AI329" s="803"/>
      <c r="AJ329" s="803"/>
      <c r="AK329" s="803"/>
      <c r="AL329" s="803"/>
      <c r="AM329" s="803"/>
      <c r="AN329" s="803"/>
      <c r="AO329" s="803"/>
      <c r="AP329" s="803"/>
      <c r="AQ329" s="803"/>
      <c r="AR329" s="803"/>
      <c r="AS329" s="803"/>
      <c r="AT329" s="803"/>
      <c r="AU329" s="803"/>
      <c r="AV329" s="803"/>
      <c r="AW329" s="803"/>
      <c r="AX329" s="803"/>
      <c r="AY329" s="803"/>
      <c r="AZ329" s="803"/>
      <c r="BA329" s="803"/>
      <c r="BB329" s="803"/>
      <c r="BC329" s="803"/>
      <c r="BD329" s="803"/>
      <c r="BE329" s="41">
        <f t="shared" ref="BE329:BY329" si="146">COUNTIFS($J$9:$J$256,"Thể chất",BE$9:BE$256,"2")</f>
        <v>41</v>
      </c>
      <c r="BF329" s="41">
        <f t="shared" si="146"/>
        <v>38</v>
      </c>
      <c r="BG329" s="41">
        <f t="shared" si="146"/>
        <v>31</v>
      </c>
      <c r="BH329" s="41">
        <f t="shared" si="146"/>
        <v>33</v>
      </c>
      <c r="BI329" s="41">
        <f t="shared" si="146"/>
        <v>31</v>
      </c>
      <c r="BJ329" s="62">
        <f t="shared" si="146"/>
        <v>27</v>
      </c>
      <c r="BK329" s="41">
        <f t="shared" si="146"/>
        <v>37</v>
      </c>
      <c r="BL329" s="41">
        <f t="shared" si="146"/>
        <v>42</v>
      </c>
      <c r="BM329" s="41">
        <f t="shared" si="146"/>
        <v>37</v>
      </c>
      <c r="BN329" s="41">
        <f t="shared" si="146"/>
        <v>30</v>
      </c>
      <c r="BO329" s="41">
        <f t="shared" si="146"/>
        <v>37</v>
      </c>
      <c r="BP329" s="41">
        <f t="shared" si="146"/>
        <v>40</v>
      </c>
      <c r="BQ329" s="778">
        <f t="shared" si="145"/>
        <v>23</v>
      </c>
      <c r="BR329" s="56">
        <f t="shared" si="146"/>
        <v>32</v>
      </c>
      <c r="BS329" s="56">
        <f t="shared" si="146"/>
        <v>28</v>
      </c>
      <c r="BT329" s="56">
        <f t="shared" si="146"/>
        <v>37</v>
      </c>
      <c r="BU329" s="41">
        <f t="shared" si="146"/>
        <v>40</v>
      </c>
      <c r="BV329" s="41"/>
      <c r="BW329" s="41"/>
      <c r="BX329" s="41"/>
      <c r="BY329" s="41">
        <f t="shared" si="146"/>
        <v>27</v>
      </c>
      <c r="BZ329" s="805"/>
      <c r="CA329" s="805"/>
      <c r="CB329" s="805"/>
      <c r="CC329" s="805"/>
      <c r="CD329" s="805"/>
      <c r="CE329" s="805"/>
      <c r="CF329" s="805"/>
      <c r="CG329" s="254"/>
    </row>
    <row r="330" spans="1:85" s="3" customFormat="1" ht="56.25" hidden="1" customHeight="1">
      <c r="A330" s="1536"/>
      <c r="B330" s="1415"/>
      <c r="C330" s="208" t="s">
        <v>234</v>
      </c>
      <c r="D330" s="15"/>
      <c r="E330" s="31"/>
      <c r="F330" s="15"/>
      <c r="G330" s="816"/>
      <c r="H330" s="175"/>
      <c r="I330" s="803"/>
      <c r="J330" s="803"/>
      <c r="K330" s="816"/>
      <c r="L330" s="803"/>
      <c r="M330" s="805"/>
      <c r="N330" s="79"/>
      <c r="O330" s="79"/>
      <c r="P330" s="803"/>
      <c r="Q330" s="803"/>
      <c r="R330" s="803"/>
      <c r="S330" s="803"/>
      <c r="T330" s="803"/>
      <c r="U330" s="803"/>
      <c r="V330" s="816"/>
      <c r="W330" s="816"/>
      <c r="X330" s="816"/>
      <c r="Y330" s="816"/>
      <c r="Z330" s="803"/>
      <c r="AA330" s="803"/>
      <c r="AB330" s="803"/>
      <c r="AC330" s="803"/>
      <c r="AD330" s="803"/>
      <c r="AE330" s="803"/>
      <c r="AF330" s="803"/>
      <c r="AG330" s="803"/>
      <c r="AH330" s="803"/>
      <c r="AI330" s="803"/>
      <c r="AJ330" s="803"/>
      <c r="AK330" s="803"/>
      <c r="AL330" s="803"/>
      <c r="AM330" s="803"/>
      <c r="AN330" s="803"/>
      <c r="AO330" s="803"/>
      <c r="AP330" s="803"/>
      <c r="AQ330" s="803"/>
      <c r="AR330" s="803"/>
      <c r="AS330" s="803"/>
      <c r="AT330" s="803"/>
      <c r="AU330" s="803"/>
      <c r="AV330" s="803"/>
      <c r="AW330" s="803"/>
      <c r="AX330" s="803"/>
      <c r="AY330" s="803"/>
      <c r="AZ330" s="803"/>
      <c r="BA330" s="803"/>
      <c r="BB330" s="803"/>
      <c r="BC330" s="803"/>
      <c r="BD330" s="803"/>
      <c r="BE330" s="41">
        <f t="shared" ref="BE330:BP330" si="147">COUNTIFS($J$9:$J$256,"Thể chất",BE$9:BE$256,"1")</f>
        <v>1</v>
      </c>
      <c r="BF330" s="41">
        <f t="shared" si="147"/>
        <v>4</v>
      </c>
      <c r="BG330" s="41">
        <f t="shared" si="147"/>
        <v>11</v>
      </c>
      <c r="BH330" s="41">
        <f t="shared" si="147"/>
        <v>9</v>
      </c>
      <c r="BI330" s="41">
        <f t="shared" si="147"/>
        <v>11</v>
      </c>
      <c r="BJ330" s="62">
        <f t="shared" si="147"/>
        <v>15</v>
      </c>
      <c r="BK330" s="41">
        <f t="shared" si="147"/>
        <v>5</v>
      </c>
      <c r="BL330" s="41">
        <f t="shared" si="147"/>
        <v>0</v>
      </c>
      <c r="BM330" s="41">
        <f t="shared" si="147"/>
        <v>5</v>
      </c>
      <c r="BN330" s="41">
        <f t="shared" si="147"/>
        <v>12</v>
      </c>
      <c r="BO330" s="41">
        <f t="shared" si="147"/>
        <v>5</v>
      </c>
      <c r="BP330" s="41">
        <f t="shared" si="147"/>
        <v>2</v>
      </c>
      <c r="BQ330" s="778">
        <f t="shared" si="145"/>
        <v>23</v>
      </c>
      <c r="BR330" s="778">
        <f t="shared" si="145"/>
        <v>24</v>
      </c>
      <c r="BS330" s="778">
        <f t="shared" si="145"/>
        <v>21</v>
      </c>
      <c r="BT330" s="778">
        <f t="shared" si="145"/>
        <v>20</v>
      </c>
      <c r="BU330" s="778">
        <f t="shared" si="145"/>
        <v>23</v>
      </c>
      <c r="BV330" s="778"/>
      <c r="BW330" s="778"/>
      <c r="BX330" s="778"/>
      <c r="BY330" s="778">
        <f t="shared" si="145"/>
        <v>11</v>
      </c>
      <c r="BZ330" s="805"/>
      <c r="CA330" s="805"/>
      <c r="CB330" s="805"/>
      <c r="CC330" s="805"/>
      <c r="CD330" s="805"/>
      <c r="CE330" s="805"/>
      <c r="CF330" s="805"/>
      <c r="CG330" s="254"/>
    </row>
    <row r="331" spans="1:85" s="3" customFormat="1" ht="56.25" hidden="1" customHeight="1">
      <c r="A331" s="1536"/>
      <c r="B331" s="1415"/>
      <c r="C331" s="208" t="s">
        <v>235</v>
      </c>
      <c r="D331" s="15"/>
      <c r="E331" s="31"/>
      <c r="F331" s="15"/>
      <c r="G331" s="816"/>
      <c r="H331" s="175"/>
      <c r="I331" s="803"/>
      <c r="J331" s="803"/>
      <c r="K331" s="816"/>
      <c r="L331" s="803"/>
      <c r="M331" s="805"/>
      <c r="N331" s="79"/>
      <c r="O331" s="79"/>
      <c r="P331" s="803"/>
      <c r="Q331" s="803"/>
      <c r="R331" s="803"/>
      <c r="S331" s="803"/>
      <c r="T331" s="803"/>
      <c r="U331" s="803"/>
      <c r="V331" s="816"/>
      <c r="W331" s="816"/>
      <c r="X331" s="816"/>
      <c r="Y331" s="816"/>
      <c r="Z331" s="803"/>
      <c r="AA331" s="803"/>
      <c r="AB331" s="803"/>
      <c r="AC331" s="803"/>
      <c r="AD331" s="803"/>
      <c r="AE331" s="803"/>
      <c r="AF331" s="803"/>
      <c r="AG331" s="803"/>
      <c r="AH331" s="803"/>
      <c r="AI331" s="803"/>
      <c r="AJ331" s="803"/>
      <c r="AK331" s="803"/>
      <c r="AL331" s="803"/>
      <c r="AM331" s="803"/>
      <c r="AN331" s="803"/>
      <c r="AO331" s="803"/>
      <c r="AP331" s="803"/>
      <c r="AQ331" s="803"/>
      <c r="AR331" s="803"/>
      <c r="AS331" s="803"/>
      <c r="AT331" s="803"/>
      <c r="AU331" s="803"/>
      <c r="AV331" s="803"/>
      <c r="AW331" s="803"/>
      <c r="AX331" s="803"/>
      <c r="AY331" s="803"/>
      <c r="AZ331" s="803"/>
      <c r="BA331" s="803"/>
      <c r="BB331" s="803"/>
      <c r="BC331" s="803"/>
      <c r="BD331" s="803"/>
      <c r="BE331" s="41">
        <f t="shared" ref="BE331:BP331" si="148">COUNTIFS($J$9:$J$256,"Thể chất",BE$9:BE$256,"0")</f>
        <v>0</v>
      </c>
      <c r="BF331" s="41">
        <f t="shared" si="148"/>
        <v>0</v>
      </c>
      <c r="BG331" s="41">
        <f t="shared" si="148"/>
        <v>0</v>
      </c>
      <c r="BH331" s="41">
        <f t="shared" si="148"/>
        <v>0</v>
      </c>
      <c r="BI331" s="41">
        <f t="shared" si="148"/>
        <v>0</v>
      </c>
      <c r="BJ331" s="62">
        <f t="shared" si="148"/>
        <v>0</v>
      </c>
      <c r="BK331" s="41">
        <f t="shared" si="148"/>
        <v>0</v>
      </c>
      <c r="BL331" s="41">
        <f t="shared" si="148"/>
        <v>0</v>
      </c>
      <c r="BM331" s="41">
        <f t="shared" si="148"/>
        <v>0</v>
      </c>
      <c r="BN331" s="41">
        <f t="shared" si="148"/>
        <v>0</v>
      </c>
      <c r="BO331" s="41">
        <f t="shared" si="148"/>
        <v>0</v>
      </c>
      <c r="BP331" s="41">
        <f t="shared" si="148"/>
        <v>0</v>
      </c>
      <c r="BQ331" s="778">
        <f t="shared" si="145"/>
        <v>23</v>
      </c>
      <c r="BR331" s="778">
        <f t="shared" si="145"/>
        <v>24</v>
      </c>
      <c r="BS331" s="778">
        <f t="shared" si="145"/>
        <v>21</v>
      </c>
      <c r="BT331" s="778">
        <f t="shared" si="145"/>
        <v>20</v>
      </c>
      <c r="BU331" s="778">
        <f t="shared" si="145"/>
        <v>23</v>
      </c>
      <c r="BV331" s="778"/>
      <c r="BW331" s="778"/>
      <c r="BX331" s="778"/>
      <c r="BY331" s="778">
        <f t="shared" si="145"/>
        <v>11</v>
      </c>
      <c r="BZ331" s="805"/>
      <c r="CA331" s="805"/>
      <c r="CB331" s="805"/>
      <c r="CC331" s="805"/>
      <c r="CD331" s="805"/>
      <c r="CE331" s="805"/>
      <c r="CF331" s="805"/>
      <c r="CG331" s="254"/>
    </row>
    <row r="332" spans="1:85" s="3" customFormat="1" ht="18.75" hidden="1" customHeight="1">
      <c r="A332" s="1536"/>
      <c r="B332" s="1415"/>
      <c r="C332" s="1229" t="s">
        <v>1201</v>
      </c>
      <c r="D332" s="15"/>
      <c r="E332" s="31"/>
      <c r="F332" s="15"/>
      <c r="G332" s="816"/>
      <c r="H332" s="175"/>
      <c r="I332" s="803"/>
      <c r="J332" s="803"/>
      <c r="K332" s="816"/>
      <c r="L332" s="803"/>
      <c r="M332" s="805"/>
      <c r="N332" s="79"/>
      <c r="O332" s="79"/>
      <c r="P332" s="803"/>
      <c r="Q332" s="803"/>
      <c r="R332" s="803"/>
      <c r="S332" s="803"/>
      <c r="T332" s="803"/>
      <c r="U332" s="803"/>
      <c r="V332" s="816"/>
      <c r="W332" s="816"/>
      <c r="X332" s="816"/>
      <c r="Y332" s="816"/>
      <c r="Z332" s="803"/>
      <c r="AA332" s="803"/>
      <c r="AB332" s="803"/>
      <c r="AC332" s="803"/>
      <c r="AD332" s="803"/>
      <c r="AE332" s="803"/>
      <c r="AF332" s="803"/>
      <c r="AG332" s="803"/>
      <c r="AH332" s="803"/>
      <c r="AI332" s="803"/>
      <c r="AJ332" s="803"/>
      <c r="AK332" s="803"/>
      <c r="AL332" s="803"/>
      <c r="AM332" s="803"/>
      <c r="AN332" s="803"/>
      <c r="AO332" s="803"/>
      <c r="AP332" s="803"/>
      <c r="AQ332" s="803"/>
      <c r="AR332" s="803"/>
      <c r="AS332" s="803"/>
      <c r="AT332" s="803"/>
      <c r="AU332" s="803"/>
      <c r="AV332" s="803"/>
      <c r="AW332" s="803"/>
      <c r="AX332" s="803"/>
      <c r="AY332" s="803"/>
      <c r="AZ332" s="803"/>
      <c r="BA332" s="803"/>
      <c r="BB332" s="803"/>
      <c r="BC332" s="803"/>
      <c r="BD332" s="803"/>
      <c r="BE332" s="38">
        <f t="shared" ref="BE332:BP332" si="149">(((BE329*2)+(BE330*1)+(BE331*0)))/(BE329+BE330+BE331)</f>
        <v>1.9761904761904763</v>
      </c>
      <c r="BF332" s="38">
        <f t="shared" si="149"/>
        <v>1.9047619047619047</v>
      </c>
      <c r="BG332" s="38">
        <f t="shared" si="149"/>
        <v>1.7380952380952381</v>
      </c>
      <c r="BH332" s="38">
        <f t="shared" si="149"/>
        <v>1.7857142857142858</v>
      </c>
      <c r="BI332" s="38">
        <f t="shared" si="149"/>
        <v>1.7380952380952381</v>
      </c>
      <c r="BJ332" s="60">
        <f t="shared" si="149"/>
        <v>1.6428571428571428</v>
      </c>
      <c r="BK332" s="38">
        <f t="shared" si="149"/>
        <v>1.8809523809523809</v>
      </c>
      <c r="BL332" s="38">
        <f t="shared" si="149"/>
        <v>2</v>
      </c>
      <c r="BM332" s="38">
        <f t="shared" si="149"/>
        <v>1.8809523809523809</v>
      </c>
      <c r="BN332" s="38">
        <f t="shared" si="149"/>
        <v>1.7142857142857142</v>
      </c>
      <c r="BO332" s="38">
        <f t="shared" si="149"/>
        <v>1.8809523809523809</v>
      </c>
      <c r="BP332" s="38">
        <f t="shared" si="149"/>
        <v>1.9523809523809523</v>
      </c>
      <c r="BQ332" s="778">
        <f t="shared" si="145"/>
        <v>23</v>
      </c>
      <c r="BR332" s="778">
        <f t="shared" si="145"/>
        <v>24</v>
      </c>
      <c r="BS332" s="778">
        <f t="shared" si="145"/>
        <v>21</v>
      </c>
      <c r="BT332" s="778">
        <f t="shared" si="145"/>
        <v>20</v>
      </c>
      <c r="BU332" s="778">
        <f t="shared" si="145"/>
        <v>23</v>
      </c>
      <c r="BV332" s="778"/>
      <c r="BW332" s="778"/>
      <c r="BX332" s="778"/>
      <c r="BY332" s="778">
        <f t="shared" si="145"/>
        <v>11</v>
      </c>
      <c r="BZ332" s="1550">
        <f>COUNTIF($BE333:$BY333,"Đ")</f>
        <v>18</v>
      </c>
      <c r="CA332" s="1549">
        <f>BZ332/COUNTA($BE333:$BY333)</f>
        <v>1</v>
      </c>
      <c r="CB332" s="1550">
        <f>COUNTIF($BE333:$BY333,"CCG")</f>
        <v>0</v>
      </c>
      <c r="CC332" s="1549">
        <f>CB332/COUNTA($BE333:$BY333)</f>
        <v>0</v>
      </c>
      <c r="CD332" s="1550">
        <f>COUNTIF($BE333:$BY333,"CĐ")</f>
        <v>0</v>
      </c>
      <c r="CE332" s="1549">
        <f>CD332/COUNTA($BE333:$BY333)</f>
        <v>0</v>
      </c>
      <c r="CF332" s="1407">
        <f>(((BZ332*2)+(CB332*1)+(CD332*0)))/(BZ332+CB332+CD332)</f>
        <v>2</v>
      </c>
      <c r="CG332" s="1410" t="str">
        <f>IF(CF332&gt;=1.6,"Đạt mục tiêu",IF(CF332&gt;=1,"Cần cố gắng","Chưa đạt"))</f>
        <v>Đạt mục tiêu</v>
      </c>
    </row>
    <row r="333" spans="1:85" s="3" customFormat="1" ht="18.75" hidden="1" customHeight="1">
      <c r="A333" s="1536"/>
      <c r="B333" s="1415"/>
      <c r="C333" s="1230"/>
      <c r="D333" s="15"/>
      <c r="E333" s="31"/>
      <c r="F333" s="15"/>
      <c r="G333" s="816"/>
      <c r="H333" s="175"/>
      <c r="I333" s="803"/>
      <c r="J333" s="803"/>
      <c r="K333" s="816"/>
      <c r="L333" s="803"/>
      <c r="M333" s="805"/>
      <c r="N333" s="79"/>
      <c r="O333" s="79"/>
      <c r="P333" s="803"/>
      <c r="Q333" s="803"/>
      <c r="R333" s="803"/>
      <c r="S333" s="803"/>
      <c r="T333" s="803"/>
      <c r="U333" s="803"/>
      <c r="V333" s="816"/>
      <c r="W333" s="816"/>
      <c r="X333" s="816"/>
      <c r="Y333" s="816"/>
      <c r="Z333" s="803"/>
      <c r="AA333" s="803"/>
      <c r="AB333" s="803"/>
      <c r="AC333" s="803"/>
      <c r="AD333" s="803"/>
      <c r="AE333" s="803"/>
      <c r="AF333" s="803"/>
      <c r="AG333" s="803"/>
      <c r="AH333" s="803"/>
      <c r="AI333" s="803"/>
      <c r="AJ333" s="803"/>
      <c r="AK333" s="803"/>
      <c r="AL333" s="803"/>
      <c r="AM333" s="803"/>
      <c r="AN333" s="803"/>
      <c r="AO333" s="803"/>
      <c r="AP333" s="803"/>
      <c r="AQ333" s="803"/>
      <c r="AR333" s="803"/>
      <c r="AS333" s="803"/>
      <c r="AT333" s="803"/>
      <c r="AU333" s="803"/>
      <c r="AV333" s="803"/>
      <c r="AW333" s="803"/>
      <c r="AX333" s="803"/>
      <c r="AY333" s="803"/>
      <c r="AZ333" s="803"/>
      <c r="BA333" s="803"/>
      <c r="BB333" s="803"/>
      <c r="BC333" s="803"/>
      <c r="BD333" s="803"/>
      <c r="BE333" s="38" t="str">
        <f t="shared" ref="BE333:BY333" si="150">IF(BE332&lt;1,"CĐ",IF(BE332&lt;1.6,"CCG","Đ"))</f>
        <v>Đ</v>
      </c>
      <c r="BF333" s="38" t="str">
        <f t="shared" si="150"/>
        <v>Đ</v>
      </c>
      <c r="BG333" s="38" t="str">
        <f t="shared" si="150"/>
        <v>Đ</v>
      </c>
      <c r="BH333" s="38" t="str">
        <f t="shared" si="150"/>
        <v>Đ</v>
      </c>
      <c r="BI333" s="38" t="str">
        <f t="shared" si="150"/>
        <v>Đ</v>
      </c>
      <c r="BJ333" s="60" t="str">
        <f t="shared" si="150"/>
        <v>Đ</v>
      </c>
      <c r="BK333" s="38" t="str">
        <f t="shared" si="150"/>
        <v>Đ</v>
      </c>
      <c r="BL333" s="38" t="str">
        <f t="shared" si="150"/>
        <v>Đ</v>
      </c>
      <c r="BM333" s="38" t="str">
        <f t="shared" si="150"/>
        <v>Đ</v>
      </c>
      <c r="BN333" s="38" t="str">
        <f t="shared" si="150"/>
        <v>Đ</v>
      </c>
      <c r="BO333" s="38" t="str">
        <f t="shared" si="150"/>
        <v>Đ</v>
      </c>
      <c r="BP333" s="38" t="str">
        <f t="shared" si="150"/>
        <v>Đ</v>
      </c>
      <c r="BQ333" s="38" t="str">
        <f t="shared" si="150"/>
        <v>Đ</v>
      </c>
      <c r="BR333" s="38" t="str">
        <f t="shared" si="150"/>
        <v>Đ</v>
      </c>
      <c r="BS333" s="38" t="str">
        <f t="shared" si="150"/>
        <v>Đ</v>
      </c>
      <c r="BT333" s="38" t="str">
        <f t="shared" si="150"/>
        <v>Đ</v>
      </c>
      <c r="BU333" s="38" t="str">
        <f t="shared" si="150"/>
        <v>Đ</v>
      </c>
      <c r="BV333" s="38"/>
      <c r="BW333" s="38"/>
      <c r="BX333" s="38"/>
      <c r="BY333" s="38" t="str">
        <f t="shared" si="150"/>
        <v>Đ</v>
      </c>
      <c r="BZ333" s="1550"/>
      <c r="CA333" s="1549"/>
      <c r="CB333" s="1550"/>
      <c r="CC333" s="1549"/>
      <c r="CD333" s="1550"/>
      <c r="CE333" s="1549"/>
      <c r="CF333" s="1407"/>
      <c r="CG333" s="1410"/>
    </row>
    <row r="334" spans="1:85" s="3" customFormat="1" ht="37.5" hidden="1" customHeight="1">
      <c r="A334" s="1536"/>
      <c r="B334" s="1414" t="s">
        <v>23</v>
      </c>
      <c r="C334" s="208" t="s">
        <v>233</v>
      </c>
      <c r="D334" s="36"/>
      <c r="E334" s="37"/>
      <c r="F334" s="36"/>
      <c r="G334" s="804"/>
      <c r="H334" s="210"/>
      <c r="I334" s="805"/>
      <c r="J334" s="805"/>
      <c r="K334" s="804"/>
      <c r="L334" s="805"/>
      <c r="M334" s="805"/>
      <c r="N334" s="79"/>
      <c r="O334" s="79"/>
      <c r="P334" s="805"/>
      <c r="Q334" s="805"/>
      <c r="R334" s="805"/>
      <c r="S334" s="805"/>
      <c r="T334" s="805"/>
      <c r="U334" s="805"/>
      <c r="V334" s="804"/>
      <c r="W334" s="804"/>
      <c r="X334" s="804"/>
      <c r="Y334" s="804"/>
      <c r="Z334" s="805"/>
      <c r="AA334" s="805"/>
      <c r="AB334" s="805"/>
      <c r="AC334" s="805"/>
      <c r="AD334" s="805"/>
      <c r="AE334" s="805"/>
      <c r="AF334" s="805"/>
      <c r="AG334" s="805"/>
      <c r="AH334" s="805"/>
      <c r="AI334" s="805"/>
      <c r="AJ334" s="805"/>
      <c r="AK334" s="805"/>
      <c r="AL334" s="805"/>
      <c r="AM334" s="805"/>
      <c r="AN334" s="805"/>
      <c r="AO334" s="805"/>
      <c r="AP334" s="805"/>
      <c r="AQ334" s="805"/>
      <c r="AR334" s="805"/>
      <c r="AS334" s="805"/>
      <c r="AT334" s="805"/>
      <c r="AU334" s="805"/>
      <c r="AV334" s="805"/>
      <c r="AW334" s="805"/>
      <c r="AX334" s="805"/>
      <c r="AY334" s="805"/>
      <c r="AZ334" s="805"/>
      <c r="BA334" s="805"/>
      <c r="BB334" s="805"/>
      <c r="BC334" s="805"/>
      <c r="BD334" s="805"/>
      <c r="BE334" s="41">
        <f>COUNTIFS($J$9:$J$256,"Nhận thức",BE$9:BE$256,"2")</f>
        <v>17</v>
      </c>
      <c r="BF334" s="41">
        <f>COUNTIFS($J$9:$J$256,"Nhận thức",BF$9:BF$256,"2")</f>
        <v>19</v>
      </c>
      <c r="BG334" s="41">
        <f>COUNTIFS($J$9:$J$256,"Nhận thức",BG$9:BG$256,"2")</f>
        <v>16</v>
      </c>
      <c r="BH334" s="41">
        <f>COUNTIFS($J$9:$J$256,"Nhận thức",BH$9:BH$256,"2")</f>
        <v>17</v>
      </c>
      <c r="BI334" s="41">
        <f>COUNTIFS($J$9:$J$256,"Nhận thức",BI$9:BI$256,"2")</f>
        <v>16</v>
      </c>
      <c r="BJ334" s="41">
        <f t="shared" ref="BJ334:BY334" si="151">COUNTIFS($J$9:$J$256,"Nhận thức",BJ$9:BJ$256,"2")</f>
        <v>15</v>
      </c>
      <c r="BK334" s="41">
        <f t="shared" si="151"/>
        <v>19</v>
      </c>
      <c r="BL334" s="41">
        <f t="shared" si="151"/>
        <v>22</v>
      </c>
      <c r="BM334" s="41">
        <f t="shared" si="151"/>
        <v>19</v>
      </c>
      <c r="BN334" s="41">
        <f t="shared" si="151"/>
        <v>16</v>
      </c>
      <c r="BO334" s="41">
        <f t="shared" si="151"/>
        <v>17</v>
      </c>
      <c r="BP334" s="41">
        <f t="shared" si="151"/>
        <v>22</v>
      </c>
      <c r="BQ334" s="41">
        <f t="shared" si="151"/>
        <v>19</v>
      </c>
      <c r="BR334" s="41">
        <f t="shared" si="151"/>
        <v>11</v>
      </c>
      <c r="BS334" s="41">
        <f t="shared" si="151"/>
        <v>17</v>
      </c>
      <c r="BT334" s="41">
        <f t="shared" si="151"/>
        <v>16</v>
      </c>
      <c r="BU334" s="41">
        <f t="shared" si="151"/>
        <v>20</v>
      </c>
      <c r="BV334" s="41"/>
      <c r="BW334" s="41"/>
      <c r="BX334" s="41"/>
      <c r="BY334" s="41">
        <f t="shared" si="151"/>
        <v>17</v>
      </c>
      <c r="BZ334" s="805"/>
      <c r="CA334" s="805"/>
      <c r="CB334" s="805"/>
      <c r="CC334" s="805"/>
      <c r="CD334" s="805"/>
      <c r="CE334" s="805"/>
      <c r="CF334" s="805"/>
      <c r="CG334" s="254"/>
    </row>
    <row r="335" spans="1:85" s="3" customFormat="1" ht="56.25" hidden="1" customHeight="1">
      <c r="A335" s="1536"/>
      <c r="B335" s="1414"/>
      <c r="C335" s="208" t="s">
        <v>234</v>
      </c>
      <c r="D335" s="36"/>
      <c r="E335" s="37"/>
      <c r="F335" s="36"/>
      <c r="G335" s="804"/>
      <c r="H335" s="210"/>
      <c r="I335" s="805"/>
      <c r="J335" s="805"/>
      <c r="K335" s="804"/>
      <c r="L335" s="805"/>
      <c r="M335" s="805"/>
      <c r="N335" s="79"/>
      <c r="O335" s="79"/>
      <c r="P335" s="805"/>
      <c r="Q335" s="805"/>
      <c r="R335" s="805"/>
      <c r="S335" s="805"/>
      <c r="T335" s="805"/>
      <c r="U335" s="805"/>
      <c r="V335" s="804"/>
      <c r="W335" s="804"/>
      <c r="X335" s="804"/>
      <c r="Y335" s="804"/>
      <c r="Z335" s="805"/>
      <c r="AA335" s="805"/>
      <c r="AB335" s="805"/>
      <c r="AC335" s="805"/>
      <c r="AD335" s="805"/>
      <c r="AE335" s="805"/>
      <c r="AF335" s="805"/>
      <c r="AG335" s="805"/>
      <c r="AH335" s="805"/>
      <c r="AI335" s="805"/>
      <c r="AJ335" s="805"/>
      <c r="AK335" s="805"/>
      <c r="AL335" s="805"/>
      <c r="AM335" s="805"/>
      <c r="AN335" s="805"/>
      <c r="AO335" s="805"/>
      <c r="AP335" s="805"/>
      <c r="AQ335" s="805"/>
      <c r="AR335" s="805"/>
      <c r="AS335" s="805"/>
      <c r="AT335" s="805"/>
      <c r="AU335" s="805"/>
      <c r="AV335" s="805"/>
      <c r="AW335" s="805"/>
      <c r="AX335" s="805"/>
      <c r="AY335" s="805"/>
      <c r="AZ335" s="805"/>
      <c r="BA335" s="805"/>
      <c r="BB335" s="805"/>
      <c r="BC335" s="805"/>
      <c r="BD335" s="805"/>
      <c r="BE335" s="41">
        <f>COUNTIFS($J$9:$J$256,"Nhận thức",BE$9:BE$256,"1")</f>
        <v>6</v>
      </c>
      <c r="BF335" s="41">
        <f t="shared" ref="BF335:BY335" si="152">COUNTIFS($J$9:$J$256,"Nhận thức",BF$9:BF$256,"1")</f>
        <v>4</v>
      </c>
      <c r="BG335" s="41">
        <f t="shared" si="152"/>
        <v>7</v>
      </c>
      <c r="BH335" s="41">
        <f t="shared" si="152"/>
        <v>6</v>
      </c>
      <c r="BI335" s="41">
        <f t="shared" si="152"/>
        <v>7</v>
      </c>
      <c r="BJ335" s="41">
        <f t="shared" si="152"/>
        <v>8</v>
      </c>
      <c r="BK335" s="41">
        <f t="shared" si="152"/>
        <v>4</v>
      </c>
      <c r="BL335" s="41">
        <f t="shared" si="152"/>
        <v>1</v>
      </c>
      <c r="BM335" s="41">
        <f t="shared" si="152"/>
        <v>4</v>
      </c>
      <c r="BN335" s="41">
        <f t="shared" si="152"/>
        <v>7</v>
      </c>
      <c r="BO335" s="41">
        <f t="shared" si="152"/>
        <v>6</v>
      </c>
      <c r="BP335" s="41">
        <f t="shared" si="152"/>
        <v>1</v>
      </c>
      <c r="BQ335" s="41">
        <f t="shared" si="152"/>
        <v>4</v>
      </c>
      <c r="BR335" s="41">
        <f t="shared" si="152"/>
        <v>12</v>
      </c>
      <c r="BS335" s="41">
        <f t="shared" si="152"/>
        <v>6</v>
      </c>
      <c r="BT335" s="41">
        <f t="shared" si="152"/>
        <v>7</v>
      </c>
      <c r="BU335" s="41">
        <f t="shared" si="152"/>
        <v>3</v>
      </c>
      <c r="BV335" s="41"/>
      <c r="BW335" s="41"/>
      <c r="BX335" s="41"/>
      <c r="BY335" s="41">
        <f t="shared" si="152"/>
        <v>6</v>
      </c>
      <c r="BZ335" s="805"/>
      <c r="CA335" s="805"/>
      <c r="CB335" s="805"/>
      <c r="CC335" s="805"/>
      <c r="CD335" s="805"/>
      <c r="CE335" s="805"/>
      <c r="CF335" s="805"/>
      <c r="CG335" s="254"/>
    </row>
    <row r="336" spans="1:85" s="3" customFormat="1" ht="56.25" hidden="1" customHeight="1">
      <c r="A336" s="1536"/>
      <c r="B336" s="1414"/>
      <c r="C336" s="208" t="s">
        <v>235</v>
      </c>
      <c r="D336" s="36"/>
      <c r="E336" s="37"/>
      <c r="F336" s="36"/>
      <c r="G336" s="804"/>
      <c r="H336" s="210"/>
      <c r="I336" s="805"/>
      <c r="J336" s="805"/>
      <c r="K336" s="804"/>
      <c r="L336" s="805"/>
      <c r="M336" s="805"/>
      <c r="N336" s="79"/>
      <c r="O336" s="79"/>
      <c r="P336" s="805"/>
      <c r="Q336" s="805"/>
      <c r="R336" s="805"/>
      <c r="S336" s="805"/>
      <c r="T336" s="805"/>
      <c r="U336" s="805"/>
      <c r="V336" s="804"/>
      <c r="W336" s="804"/>
      <c r="X336" s="804"/>
      <c r="Y336" s="804"/>
      <c r="Z336" s="805"/>
      <c r="AA336" s="805"/>
      <c r="AB336" s="805"/>
      <c r="AC336" s="805"/>
      <c r="AD336" s="805"/>
      <c r="AE336" s="805"/>
      <c r="AF336" s="805"/>
      <c r="AG336" s="805"/>
      <c r="AH336" s="805"/>
      <c r="AI336" s="805"/>
      <c r="AJ336" s="805"/>
      <c r="AK336" s="805"/>
      <c r="AL336" s="805"/>
      <c r="AM336" s="805"/>
      <c r="AN336" s="805"/>
      <c r="AO336" s="805"/>
      <c r="AP336" s="805"/>
      <c r="AQ336" s="805"/>
      <c r="AR336" s="805"/>
      <c r="AS336" s="805"/>
      <c r="AT336" s="805"/>
      <c r="AU336" s="805"/>
      <c r="AV336" s="805"/>
      <c r="AW336" s="805"/>
      <c r="AX336" s="805"/>
      <c r="AY336" s="805"/>
      <c r="AZ336" s="805"/>
      <c r="BA336" s="805"/>
      <c r="BB336" s="805"/>
      <c r="BC336" s="805"/>
      <c r="BD336" s="805"/>
      <c r="BE336" s="41">
        <f>COUNTIFS($J$9:$J$256,"Nhận thức",BE$9:BE$256,"0")</f>
        <v>0</v>
      </c>
      <c r="BF336" s="41">
        <f t="shared" ref="BF336:BY336" si="153">COUNTIFS($J$9:$J$256,"Nhận thức",BF$9:BF$256,"0")</f>
        <v>0</v>
      </c>
      <c r="BG336" s="41">
        <f t="shared" si="153"/>
        <v>0</v>
      </c>
      <c r="BH336" s="41">
        <f t="shared" si="153"/>
        <v>0</v>
      </c>
      <c r="BI336" s="41">
        <f t="shared" si="153"/>
        <v>0</v>
      </c>
      <c r="BJ336" s="41">
        <f t="shared" si="153"/>
        <v>0</v>
      </c>
      <c r="BK336" s="41">
        <f t="shared" si="153"/>
        <v>0</v>
      </c>
      <c r="BL336" s="41">
        <f t="shared" si="153"/>
        <v>0</v>
      </c>
      <c r="BM336" s="41">
        <f t="shared" si="153"/>
        <v>0</v>
      </c>
      <c r="BN336" s="41">
        <f t="shared" si="153"/>
        <v>0</v>
      </c>
      <c r="BO336" s="41">
        <f t="shared" si="153"/>
        <v>0</v>
      </c>
      <c r="BP336" s="41">
        <f t="shared" si="153"/>
        <v>0</v>
      </c>
      <c r="BQ336" s="41">
        <f t="shared" si="153"/>
        <v>0</v>
      </c>
      <c r="BR336" s="41">
        <f t="shared" si="153"/>
        <v>0</v>
      </c>
      <c r="BS336" s="41">
        <f t="shared" si="153"/>
        <v>0</v>
      </c>
      <c r="BT336" s="41">
        <f t="shared" si="153"/>
        <v>0</v>
      </c>
      <c r="BU336" s="41">
        <f t="shared" si="153"/>
        <v>0</v>
      </c>
      <c r="BV336" s="41"/>
      <c r="BW336" s="41"/>
      <c r="BX336" s="41"/>
      <c r="BY336" s="41">
        <f t="shared" si="153"/>
        <v>0</v>
      </c>
      <c r="BZ336" s="805"/>
      <c r="CA336" s="805"/>
      <c r="CB336" s="805"/>
      <c r="CC336" s="805"/>
      <c r="CD336" s="805"/>
      <c r="CE336" s="805"/>
      <c r="CF336" s="805"/>
      <c r="CG336" s="254"/>
    </row>
    <row r="337" spans="1:85" s="3" customFormat="1" ht="18.75" hidden="1" customHeight="1">
      <c r="A337" s="1536"/>
      <c r="B337" s="1414"/>
      <c r="C337" s="1235" t="s">
        <v>1202</v>
      </c>
      <c r="D337" s="36"/>
      <c r="E337" s="37"/>
      <c r="F337" s="36"/>
      <c r="G337" s="804"/>
      <c r="H337" s="210"/>
      <c r="I337" s="805"/>
      <c r="J337" s="805"/>
      <c r="K337" s="804"/>
      <c r="L337" s="805"/>
      <c r="M337" s="805"/>
      <c r="N337" s="79"/>
      <c r="O337" s="79"/>
      <c r="P337" s="805"/>
      <c r="Q337" s="805"/>
      <c r="R337" s="805"/>
      <c r="S337" s="805"/>
      <c r="T337" s="805"/>
      <c r="U337" s="805"/>
      <c r="V337" s="804"/>
      <c r="W337" s="804"/>
      <c r="X337" s="804"/>
      <c r="Y337" s="804"/>
      <c r="Z337" s="805"/>
      <c r="AA337" s="805"/>
      <c r="AB337" s="805"/>
      <c r="AC337" s="805"/>
      <c r="AD337" s="805"/>
      <c r="AE337" s="805"/>
      <c r="AF337" s="805"/>
      <c r="AG337" s="805"/>
      <c r="AH337" s="805"/>
      <c r="AI337" s="805"/>
      <c r="AJ337" s="805"/>
      <c r="AK337" s="805"/>
      <c r="AL337" s="805"/>
      <c r="AM337" s="805"/>
      <c r="AN337" s="805"/>
      <c r="AO337" s="805"/>
      <c r="AP337" s="805"/>
      <c r="AQ337" s="805"/>
      <c r="AR337" s="805"/>
      <c r="AS337" s="805"/>
      <c r="AT337" s="805"/>
      <c r="AU337" s="805"/>
      <c r="AV337" s="805"/>
      <c r="AW337" s="805"/>
      <c r="AX337" s="805"/>
      <c r="AY337" s="805"/>
      <c r="AZ337" s="805"/>
      <c r="BA337" s="805"/>
      <c r="BB337" s="805"/>
      <c r="BC337" s="805"/>
      <c r="BD337" s="805"/>
      <c r="BE337" s="38">
        <f>(((BE334*2)+(BE335*1)+(BE336*0)))/(BE334+BE335+BE336)</f>
        <v>1.7391304347826086</v>
      </c>
      <c r="BF337" s="38">
        <f>(((BF334*2)+(BF335*1)+(BF336*0)))/(BF334+BF335+BF336)</f>
        <v>1.826086956521739</v>
      </c>
      <c r="BG337" s="38">
        <f>(((BG334*2)+(BG335*1)+(BG336*0)))/(BG334+BG335+BG336)</f>
        <v>1.6956521739130435</v>
      </c>
      <c r="BH337" s="38">
        <f>(((BH334*2)+(BH335*1)+(BH336*0)))/(BH334+BH335+BH336)</f>
        <v>1.7391304347826086</v>
      </c>
      <c r="BI337" s="38">
        <f>(((BI334*2)+(BI335*1)+(BI336*0)))/(BI334+BI335+BI336)</f>
        <v>1.6956521739130435</v>
      </c>
      <c r="BJ337" s="38">
        <f t="shared" ref="BJ337:BY337" si="154">(((BJ334*2)+(BJ335*1)+(BJ336*0)))/(BJ334+BJ335+BJ336)</f>
        <v>1.6521739130434783</v>
      </c>
      <c r="BK337" s="38">
        <f t="shared" si="154"/>
        <v>1.826086956521739</v>
      </c>
      <c r="BL337" s="38">
        <f t="shared" si="154"/>
        <v>1.9565217391304348</v>
      </c>
      <c r="BM337" s="38">
        <f t="shared" si="154"/>
        <v>1.826086956521739</v>
      </c>
      <c r="BN337" s="38">
        <f t="shared" si="154"/>
        <v>1.6956521739130435</v>
      </c>
      <c r="BO337" s="38">
        <f t="shared" si="154"/>
        <v>1.7391304347826086</v>
      </c>
      <c r="BP337" s="38">
        <f t="shared" si="154"/>
        <v>1.9565217391304348</v>
      </c>
      <c r="BQ337" s="38">
        <f t="shared" si="154"/>
        <v>1.826086956521739</v>
      </c>
      <c r="BR337" s="38">
        <f t="shared" si="154"/>
        <v>1.4782608695652173</v>
      </c>
      <c r="BS337" s="38">
        <f t="shared" si="154"/>
        <v>1.7391304347826086</v>
      </c>
      <c r="BT337" s="38">
        <f t="shared" si="154"/>
        <v>1.6956521739130435</v>
      </c>
      <c r="BU337" s="38">
        <f t="shared" si="154"/>
        <v>1.8695652173913044</v>
      </c>
      <c r="BV337" s="38"/>
      <c r="BW337" s="38"/>
      <c r="BX337" s="38"/>
      <c r="BY337" s="38">
        <f t="shared" si="154"/>
        <v>1.7391304347826086</v>
      </c>
      <c r="BZ337" s="1550">
        <f>COUNTIF($BE338:$BY338,"Đ")</f>
        <v>17</v>
      </c>
      <c r="CA337" s="1549">
        <f>BZ337/COUNTA($BE338:$BY338)</f>
        <v>0.94444444444444442</v>
      </c>
      <c r="CB337" s="1550">
        <f>COUNTIF($BE338:$BY338,"CCG")</f>
        <v>1</v>
      </c>
      <c r="CC337" s="1549">
        <f>CB337/COUNTA($BE338:$BY338)</f>
        <v>5.5555555555555552E-2</v>
      </c>
      <c r="CD337" s="1550">
        <f>COUNTIF($BE338:$BY338,"CĐ")</f>
        <v>0</v>
      </c>
      <c r="CE337" s="1549">
        <f>CD337/COUNTA($BE338:$BY338)</f>
        <v>0</v>
      </c>
      <c r="CF337" s="1407">
        <f>(((BZ337*2)+(CB337*1)+(CD337*0)))/(BZ337+CB337+CD337)</f>
        <v>1.9444444444444444</v>
      </c>
      <c r="CG337" s="1410" t="str">
        <f>IF(CF337&gt;=1.6,"Đạt mục tiêu",IF(CF337&gt;=1,"Cần cố gắng","Chưa đạt"))</f>
        <v>Đạt mục tiêu</v>
      </c>
    </row>
    <row r="338" spans="1:85" s="3" customFormat="1" ht="18.75" hidden="1" customHeight="1">
      <c r="A338" s="1536"/>
      <c r="B338" s="1414"/>
      <c r="C338" s="1236"/>
      <c r="D338" s="36"/>
      <c r="E338" s="37"/>
      <c r="F338" s="36"/>
      <c r="G338" s="804"/>
      <c r="H338" s="210"/>
      <c r="I338" s="805"/>
      <c r="J338" s="805"/>
      <c r="K338" s="804"/>
      <c r="L338" s="805"/>
      <c r="M338" s="805"/>
      <c r="N338" s="79"/>
      <c r="O338" s="79"/>
      <c r="P338" s="805"/>
      <c r="Q338" s="805"/>
      <c r="R338" s="805"/>
      <c r="S338" s="805"/>
      <c r="T338" s="805"/>
      <c r="U338" s="805"/>
      <c r="V338" s="804"/>
      <c r="W338" s="804"/>
      <c r="X338" s="804"/>
      <c r="Y338" s="804"/>
      <c r="Z338" s="805"/>
      <c r="AA338" s="805"/>
      <c r="AB338" s="805"/>
      <c r="AC338" s="805"/>
      <c r="AD338" s="805"/>
      <c r="AE338" s="805"/>
      <c r="AF338" s="805"/>
      <c r="AG338" s="805"/>
      <c r="AH338" s="805"/>
      <c r="AI338" s="805"/>
      <c r="AJ338" s="805"/>
      <c r="AK338" s="805"/>
      <c r="AL338" s="805"/>
      <c r="AM338" s="805"/>
      <c r="AN338" s="805"/>
      <c r="AO338" s="805"/>
      <c r="AP338" s="805"/>
      <c r="AQ338" s="805"/>
      <c r="AR338" s="805"/>
      <c r="AS338" s="805"/>
      <c r="AT338" s="805"/>
      <c r="AU338" s="805"/>
      <c r="AV338" s="805"/>
      <c r="AW338" s="805"/>
      <c r="AX338" s="805"/>
      <c r="AY338" s="805"/>
      <c r="AZ338" s="805"/>
      <c r="BA338" s="805"/>
      <c r="BB338" s="805"/>
      <c r="BC338" s="805"/>
      <c r="BD338" s="805"/>
      <c r="BE338" s="38" t="str">
        <f>IF(BE337&lt;1,"CĐ",IF(BE337&lt;1.6,"CCG","Đ"))</f>
        <v>Đ</v>
      </c>
      <c r="BF338" s="38" t="str">
        <f>IF(BF337&lt;1,"CĐ",IF(BF337&lt;1.6,"CCG","Đ"))</f>
        <v>Đ</v>
      </c>
      <c r="BG338" s="38" t="str">
        <f>IF(BG337&lt;1,"CĐ",IF(BG337&lt;1.6,"CCG","Đ"))</f>
        <v>Đ</v>
      </c>
      <c r="BH338" s="38" t="str">
        <f>IF(BH337&lt;1,"CĐ",IF(BH337&lt;1.6,"CCG","Đ"))</f>
        <v>Đ</v>
      </c>
      <c r="BI338" s="38" t="str">
        <f>IF(BI337&lt;1,"CĐ",IF(BI337&lt;1.6,"CCG","Đ"))</f>
        <v>Đ</v>
      </c>
      <c r="BJ338" s="38" t="str">
        <f t="shared" ref="BJ338:BY338" si="155">IF(BJ337&lt;1,"CĐ",IF(BJ337&lt;1.6,"CCG","Đ"))</f>
        <v>Đ</v>
      </c>
      <c r="BK338" s="38" t="str">
        <f t="shared" si="155"/>
        <v>Đ</v>
      </c>
      <c r="BL338" s="38" t="str">
        <f t="shared" si="155"/>
        <v>Đ</v>
      </c>
      <c r="BM338" s="38" t="str">
        <f t="shared" si="155"/>
        <v>Đ</v>
      </c>
      <c r="BN338" s="38" t="str">
        <f t="shared" si="155"/>
        <v>Đ</v>
      </c>
      <c r="BO338" s="38" t="str">
        <f t="shared" si="155"/>
        <v>Đ</v>
      </c>
      <c r="BP338" s="38" t="str">
        <f t="shared" si="155"/>
        <v>Đ</v>
      </c>
      <c r="BQ338" s="38" t="str">
        <f t="shared" si="155"/>
        <v>Đ</v>
      </c>
      <c r="BR338" s="38" t="str">
        <f t="shared" si="155"/>
        <v>CCG</v>
      </c>
      <c r="BS338" s="38" t="str">
        <f t="shared" si="155"/>
        <v>Đ</v>
      </c>
      <c r="BT338" s="38" t="str">
        <f t="shared" si="155"/>
        <v>Đ</v>
      </c>
      <c r="BU338" s="38" t="str">
        <f t="shared" si="155"/>
        <v>Đ</v>
      </c>
      <c r="BV338" s="38"/>
      <c r="BW338" s="38"/>
      <c r="BX338" s="38"/>
      <c r="BY338" s="38" t="str">
        <f t="shared" si="155"/>
        <v>Đ</v>
      </c>
      <c r="BZ338" s="1550"/>
      <c r="CA338" s="1549"/>
      <c r="CB338" s="1550"/>
      <c r="CC338" s="1549"/>
      <c r="CD338" s="1550"/>
      <c r="CE338" s="1549"/>
      <c r="CF338" s="1407"/>
      <c r="CG338" s="1410"/>
    </row>
    <row r="339" spans="1:85" s="3" customFormat="1" ht="37.5" hidden="1" customHeight="1">
      <c r="A339" s="1536"/>
      <c r="B339" s="1415" t="s">
        <v>25</v>
      </c>
      <c r="C339" s="208" t="s">
        <v>233</v>
      </c>
      <c r="D339" s="15"/>
      <c r="E339" s="31"/>
      <c r="F339" s="15"/>
      <c r="G339" s="816"/>
      <c r="H339" s="175"/>
      <c r="I339" s="803"/>
      <c r="J339" s="803"/>
      <c r="K339" s="816"/>
      <c r="L339" s="803"/>
      <c r="M339" s="805"/>
      <c r="N339" s="79"/>
      <c r="O339" s="79"/>
      <c r="P339" s="803"/>
      <c r="Q339" s="803"/>
      <c r="R339" s="803"/>
      <c r="S339" s="803"/>
      <c r="T339" s="803"/>
      <c r="U339" s="803"/>
      <c r="V339" s="816"/>
      <c r="W339" s="816"/>
      <c r="X339" s="816"/>
      <c r="Y339" s="816"/>
      <c r="Z339" s="803"/>
      <c r="AA339" s="803"/>
      <c r="AB339" s="803"/>
      <c r="AC339" s="803"/>
      <c r="AD339" s="803"/>
      <c r="AE339" s="803"/>
      <c r="AF339" s="803"/>
      <c r="AG339" s="803"/>
      <c r="AH339" s="803"/>
      <c r="AI339" s="803"/>
      <c r="AJ339" s="803"/>
      <c r="AK339" s="803"/>
      <c r="AL339" s="803"/>
      <c r="AM339" s="803"/>
      <c r="AN339" s="803"/>
      <c r="AO339" s="803"/>
      <c r="AP339" s="803"/>
      <c r="AQ339" s="803"/>
      <c r="AR339" s="803"/>
      <c r="AS339" s="803"/>
      <c r="AT339" s="803"/>
      <c r="AU339" s="803"/>
      <c r="AV339" s="803"/>
      <c r="AW339" s="803"/>
      <c r="AX339" s="803"/>
      <c r="AY339" s="803"/>
      <c r="AZ339" s="803"/>
      <c r="BA339" s="803"/>
      <c r="BB339" s="803"/>
      <c r="BC339" s="803"/>
      <c r="BD339" s="803"/>
      <c r="BE339" s="41">
        <f>COUNTIFS($J$9:$J$256,"Ngôn ngữ",BE$9:BE$256,"2")</f>
        <v>19</v>
      </c>
      <c r="BF339" s="41">
        <f>COUNTIFS($J$9:$J$256,"Ngôn ngữ",BF$9:BF$256,"2")</f>
        <v>21</v>
      </c>
      <c r="BG339" s="41">
        <f>COUNTIFS($J$9:$J$256,"Ngôn ngữ",BG$9:BG$256,"2")</f>
        <v>18</v>
      </c>
      <c r="BH339" s="41">
        <f>COUNTIFS($J$9:$J$256,"Ngôn ngữ",BH$9:BH$256,"2")</f>
        <v>16</v>
      </c>
      <c r="BI339" s="41">
        <f>COUNTIFS($J$9:$J$256,"Ngôn ngữ",BI$9:BI$256,"2")</f>
        <v>17</v>
      </c>
      <c r="BJ339" s="41">
        <f t="shared" ref="BJ339:BY339" si="156">COUNTIFS($J$9:$J$256,"Ngôn ngữ",BJ$9:BJ$256,"2")</f>
        <v>19</v>
      </c>
      <c r="BK339" s="41">
        <f t="shared" si="156"/>
        <v>23</v>
      </c>
      <c r="BL339" s="41">
        <f t="shared" si="156"/>
        <v>25</v>
      </c>
      <c r="BM339" s="41">
        <f t="shared" si="156"/>
        <v>25</v>
      </c>
      <c r="BN339" s="41">
        <f t="shared" si="156"/>
        <v>17</v>
      </c>
      <c r="BO339" s="41">
        <f t="shared" si="156"/>
        <v>19</v>
      </c>
      <c r="BP339" s="41">
        <f t="shared" si="156"/>
        <v>25</v>
      </c>
      <c r="BQ339" s="41">
        <f t="shared" si="156"/>
        <v>21</v>
      </c>
      <c r="BR339" s="41">
        <f t="shared" si="156"/>
        <v>18</v>
      </c>
      <c r="BS339" s="41">
        <f t="shared" si="156"/>
        <v>15</v>
      </c>
      <c r="BT339" s="41">
        <f t="shared" si="156"/>
        <v>18</v>
      </c>
      <c r="BU339" s="41">
        <f t="shared" si="156"/>
        <v>25</v>
      </c>
      <c r="BV339" s="41"/>
      <c r="BW339" s="41"/>
      <c r="BX339" s="41"/>
      <c r="BY339" s="41">
        <f t="shared" si="156"/>
        <v>22</v>
      </c>
      <c r="BZ339" s="805"/>
      <c r="CA339" s="805"/>
      <c r="CB339" s="805"/>
      <c r="CC339" s="805"/>
      <c r="CD339" s="805"/>
      <c r="CE339" s="805"/>
      <c r="CF339" s="805"/>
      <c r="CG339" s="254"/>
    </row>
    <row r="340" spans="1:85" s="3" customFormat="1" ht="56.25" hidden="1" customHeight="1">
      <c r="A340" s="1536"/>
      <c r="B340" s="1415"/>
      <c r="C340" s="208" t="s">
        <v>234</v>
      </c>
      <c r="D340" s="15"/>
      <c r="E340" s="31"/>
      <c r="F340" s="15"/>
      <c r="G340" s="816"/>
      <c r="H340" s="175"/>
      <c r="I340" s="803"/>
      <c r="J340" s="803"/>
      <c r="K340" s="816"/>
      <c r="L340" s="803"/>
      <c r="M340" s="805"/>
      <c r="N340" s="79"/>
      <c r="O340" s="79"/>
      <c r="P340" s="803"/>
      <c r="Q340" s="803"/>
      <c r="R340" s="803"/>
      <c r="S340" s="803"/>
      <c r="T340" s="803"/>
      <c r="U340" s="803"/>
      <c r="V340" s="816"/>
      <c r="W340" s="816"/>
      <c r="X340" s="816"/>
      <c r="Y340" s="816"/>
      <c r="Z340" s="803"/>
      <c r="AA340" s="803"/>
      <c r="AB340" s="803"/>
      <c r="AC340" s="803"/>
      <c r="AD340" s="803"/>
      <c r="AE340" s="803"/>
      <c r="AF340" s="803"/>
      <c r="AG340" s="803"/>
      <c r="AH340" s="803"/>
      <c r="AI340" s="803"/>
      <c r="AJ340" s="803"/>
      <c r="AK340" s="803"/>
      <c r="AL340" s="803"/>
      <c r="AM340" s="803"/>
      <c r="AN340" s="803"/>
      <c r="AO340" s="803"/>
      <c r="AP340" s="803"/>
      <c r="AQ340" s="803"/>
      <c r="AR340" s="803"/>
      <c r="AS340" s="803"/>
      <c r="AT340" s="803"/>
      <c r="AU340" s="803"/>
      <c r="AV340" s="803"/>
      <c r="AW340" s="803"/>
      <c r="AX340" s="803"/>
      <c r="AY340" s="803"/>
      <c r="AZ340" s="803"/>
      <c r="BA340" s="803"/>
      <c r="BB340" s="803"/>
      <c r="BC340" s="803"/>
      <c r="BD340" s="803"/>
      <c r="BE340" s="41">
        <f>COUNTIFS($J$9:$J$256,"Ngôn ngữ",BE$9:BE$256,"1")</f>
        <v>6</v>
      </c>
      <c r="BF340" s="41">
        <f>COUNTIFS($J$9:$J$256,"Ngôn ngữ",BF$9:BF$256,"1")</f>
        <v>4</v>
      </c>
      <c r="BG340" s="41">
        <f>COUNTIFS($J$9:$J$256,"Ngôn ngữ",BG$9:BG$256,"1")</f>
        <v>7</v>
      </c>
      <c r="BH340" s="41">
        <f>COUNTIFS($J$9:$J$256,"Ngôn ngữ",BH$9:BH$256,"1")</f>
        <v>9</v>
      </c>
      <c r="BI340" s="41">
        <f>COUNTIFS($J$9:$J$256,"Ngôn ngữ",BI$9:BI$256,"1")</f>
        <v>8</v>
      </c>
      <c r="BJ340" s="41">
        <f t="shared" ref="BJ340:BY340" si="157">COUNTIFS($J$9:$J$256,"Ngôn ngữ",BJ$9:BJ$256,"1")</f>
        <v>6</v>
      </c>
      <c r="BK340" s="41">
        <f t="shared" si="157"/>
        <v>2</v>
      </c>
      <c r="BL340" s="41">
        <f t="shared" si="157"/>
        <v>0</v>
      </c>
      <c r="BM340" s="41">
        <f t="shared" si="157"/>
        <v>0</v>
      </c>
      <c r="BN340" s="41">
        <f t="shared" si="157"/>
        <v>8</v>
      </c>
      <c r="BO340" s="41">
        <f t="shared" si="157"/>
        <v>6</v>
      </c>
      <c r="BP340" s="41">
        <f t="shared" si="157"/>
        <v>0</v>
      </c>
      <c r="BQ340" s="41">
        <f t="shared" si="157"/>
        <v>4</v>
      </c>
      <c r="BR340" s="41">
        <f t="shared" si="157"/>
        <v>7</v>
      </c>
      <c r="BS340" s="41">
        <f t="shared" si="157"/>
        <v>10</v>
      </c>
      <c r="BT340" s="41">
        <f t="shared" si="157"/>
        <v>7</v>
      </c>
      <c r="BU340" s="41">
        <f t="shared" si="157"/>
        <v>0</v>
      </c>
      <c r="BV340" s="41"/>
      <c r="BW340" s="41"/>
      <c r="BX340" s="41"/>
      <c r="BY340" s="41">
        <f t="shared" si="157"/>
        <v>3</v>
      </c>
      <c r="BZ340" s="805"/>
      <c r="CA340" s="805"/>
      <c r="CB340" s="805"/>
      <c r="CC340" s="805"/>
      <c r="CD340" s="805"/>
      <c r="CE340" s="805"/>
      <c r="CF340" s="805"/>
      <c r="CG340" s="254"/>
    </row>
    <row r="341" spans="1:85" s="3" customFormat="1" ht="56.25" hidden="1" customHeight="1">
      <c r="A341" s="1536"/>
      <c r="B341" s="1415"/>
      <c r="C341" s="208" t="s">
        <v>235</v>
      </c>
      <c r="D341" s="15"/>
      <c r="E341" s="31"/>
      <c r="F341" s="15"/>
      <c r="G341" s="816"/>
      <c r="H341" s="175"/>
      <c r="I341" s="803"/>
      <c r="J341" s="803"/>
      <c r="K341" s="816"/>
      <c r="L341" s="803"/>
      <c r="M341" s="805"/>
      <c r="N341" s="79"/>
      <c r="O341" s="79"/>
      <c r="P341" s="803"/>
      <c r="Q341" s="803"/>
      <c r="R341" s="803"/>
      <c r="S341" s="803"/>
      <c r="T341" s="803"/>
      <c r="U341" s="803"/>
      <c r="V341" s="816"/>
      <c r="W341" s="816"/>
      <c r="X341" s="816"/>
      <c r="Y341" s="816"/>
      <c r="Z341" s="803"/>
      <c r="AA341" s="803"/>
      <c r="AB341" s="803"/>
      <c r="AC341" s="803"/>
      <c r="AD341" s="803"/>
      <c r="AE341" s="803"/>
      <c r="AF341" s="803"/>
      <c r="AG341" s="803"/>
      <c r="AH341" s="803"/>
      <c r="AI341" s="803"/>
      <c r="AJ341" s="803"/>
      <c r="AK341" s="803"/>
      <c r="AL341" s="803"/>
      <c r="AM341" s="803"/>
      <c r="AN341" s="803"/>
      <c r="AO341" s="803"/>
      <c r="AP341" s="803"/>
      <c r="AQ341" s="803"/>
      <c r="AR341" s="803"/>
      <c r="AS341" s="803"/>
      <c r="AT341" s="803"/>
      <c r="AU341" s="803"/>
      <c r="AV341" s="803"/>
      <c r="AW341" s="803"/>
      <c r="AX341" s="803"/>
      <c r="AY341" s="803"/>
      <c r="AZ341" s="803"/>
      <c r="BA341" s="803"/>
      <c r="BB341" s="803"/>
      <c r="BC341" s="803"/>
      <c r="BD341" s="803"/>
      <c r="BE341" s="41">
        <f>COUNTIFS($J$9:$J$256,"Ngôn ngữ",BE$9:BE$256,"0")</f>
        <v>0</v>
      </c>
      <c r="BF341" s="41">
        <f>COUNTIFS($J$9:$J$256,"Ngôn ngữ",BF$9:BF$256,"0")</f>
        <v>0</v>
      </c>
      <c r="BG341" s="41">
        <f>COUNTIFS($J$9:$J$256,"Ngôn ngữ",BG$9:BG$256,"0")</f>
        <v>0</v>
      </c>
      <c r="BH341" s="41">
        <f>COUNTIFS($J$9:$J$256,"Ngôn ngữ",BH$9:BH$256,"0")</f>
        <v>0</v>
      </c>
      <c r="BI341" s="41">
        <f>COUNTIFS($J$9:$J$256,"Ngôn ngữ",BI$9:BI$256,"0")</f>
        <v>0</v>
      </c>
      <c r="BJ341" s="41">
        <f t="shared" ref="BJ341:BY341" si="158">COUNTIFS($J$9:$J$256,"Ngôn ngữ",BJ$9:BJ$256,"0")</f>
        <v>0</v>
      </c>
      <c r="BK341" s="41">
        <f t="shared" si="158"/>
        <v>0</v>
      </c>
      <c r="BL341" s="41">
        <f t="shared" si="158"/>
        <v>0</v>
      </c>
      <c r="BM341" s="41">
        <f t="shared" si="158"/>
        <v>0</v>
      </c>
      <c r="BN341" s="41">
        <f t="shared" si="158"/>
        <v>0</v>
      </c>
      <c r="BO341" s="41">
        <f t="shared" si="158"/>
        <v>0</v>
      </c>
      <c r="BP341" s="41">
        <f t="shared" si="158"/>
        <v>0</v>
      </c>
      <c r="BQ341" s="41">
        <f t="shared" si="158"/>
        <v>0</v>
      </c>
      <c r="BR341" s="41">
        <f t="shared" si="158"/>
        <v>0</v>
      </c>
      <c r="BS341" s="41">
        <f t="shared" si="158"/>
        <v>0</v>
      </c>
      <c r="BT341" s="41">
        <f t="shared" si="158"/>
        <v>0</v>
      </c>
      <c r="BU341" s="41">
        <f t="shared" si="158"/>
        <v>0</v>
      </c>
      <c r="BV341" s="41"/>
      <c r="BW341" s="41"/>
      <c r="BX341" s="41"/>
      <c r="BY341" s="41">
        <f t="shared" si="158"/>
        <v>0</v>
      </c>
      <c r="BZ341" s="805"/>
      <c r="CA341" s="805"/>
      <c r="CB341" s="805"/>
      <c r="CC341" s="805"/>
      <c r="CD341" s="805"/>
      <c r="CE341" s="805"/>
      <c r="CF341" s="805"/>
      <c r="CG341" s="254"/>
    </row>
    <row r="342" spans="1:85" s="3" customFormat="1" ht="18.75" hidden="1" customHeight="1">
      <c r="A342" s="1536"/>
      <c r="B342" s="1415"/>
      <c r="C342" s="1235" t="s">
        <v>1203</v>
      </c>
      <c r="D342" s="15"/>
      <c r="E342" s="31"/>
      <c r="F342" s="15"/>
      <c r="G342" s="816"/>
      <c r="H342" s="175"/>
      <c r="I342" s="803"/>
      <c r="J342" s="803"/>
      <c r="K342" s="816"/>
      <c r="L342" s="803"/>
      <c r="M342" s="805"/>
      <c r="N342" s="79"/>
      <c r="O342" s="79"/>
      <c r="P342" s="803"/>
      <c r="Q342" s="803"/>
      <c r="R342" s="803"/>
      <c r="S342" s="803"/>
      <c r="T342" s="803"/>
      <c r="U342" s="803"/>
      <c r="V342" s="816"/>
      <c r="W342" s="816"/>
      <c r="X342" s="816"/>
      <c r="Y342" s="816"/>
      <c r="Z342" s="803"/>
      <c r="AA342" s="803"/>
      <c r="AB342" s="803"/>
      <c r="AC342" s="803"/>
      <c r="AD342" s="803"/>
      <c r="AE342" s="803"/>
      <c r="AF342" s="803"/>
      <c r="AG342" s="803"/>
      <c r="AH342" s="803"/>
      <c r="AI342" s="803"/>
      <c r="AJ342" s="803"/>
      <c r="AK342" s="803"/>
      <c r="AL342" s="803"/>
      <c r="AM342" s="803"/>
      <c r="AN342" s="803"/>
      <c r="AO342" s="803"/>
      <c r="AP342" s="803"/>
      <c r="AQ342" s="803"/>
      <c r="AR342" s="803"/>
      <c r="AS342" s="803"/>
      <c r="AT342" s="803"/>
      <c r="AU342" s="803"/>
      <c r="AV342" s="803"/>
      <c r="AW342" s="803"/>
      <c r="AX342" s="803"/>
      <c r="AY342" s="803"/>
      <c r="AZ342" s="803"/>
      <c r="BA342" s="803"/>
      <c r="BB342" s="803"/>
      <c r="BC342" s="803"/>
      <c r="BD342" s="803"/>
      <c r="BE342" s="38">
        <f>(((BE339*2)+(BE340*1)+(BE341*0)))/(BE339+BE340+BE341)</f>
        <v>1.76</v>
      </c>
      <c r="BF342" s="38">
        <f>(((BF339*2)+(BF340*1)+(BF341*0)))/(BF339+BF340+BF341)</f>
        <v>1.84</v>
      </c>
      <c r="BG342" s="38">
        <f>(((BG339*2)+(BG340*1)+(BG341*0)))/(BG339+BG340+BG341)</f>
        <v>1.72</v>
      </c>
      <c r="BH342" s="38">
        <f>(((BH339*2)+(BH340*1)+(BH341*0)))/(BH339+BH340+BH341)</f>
        <v>1.64</v>
      </c>
      <c r="BI342" s="38">
        <f>(((BI339*2)+(BI340*1)+(BI341*0)))/(BI339+BI340+BI341)</f>
        <v>1.68</v>
      </c>
      <c r="BJ342" s="38">
        <f t="shared" ref="BJ342:BY342" si="159">(((BJ339*2)+(BJ340*1)+(BJ341*0)))/(BJ339+BJ340+BJ341)</f>
        <v>1.76</v>
      </c>
      <c r="BK342" s="38">
        <f t="shared" si="159"/>
        <v>1.92</v>
      </c>
      <c r="BL342" s="38">
        <f t="shared" si="159"/>
        <v>2</v>
      </c>
      <c r="BM342" s="38">
        <f t="shared" si="159"/>
        <v>2</v>
      </c>
      <c r="BN342" s="38">
        <f t="shared" si="159"/>
        <v>1.68</v>
      </c>
      <c r="BO342" s="38">
        <f t="shared" si="159"/>
        <v>1.76</v>
      </c>
      <c r="BP342" s="38">
        <f t="shared" si="159"/>
        <v>2</v>
      </c>
      <c r="BQ342" s="38">
        <f t="shared" si="159"/>
        <v>1.84</v>
      </c>
      <c r="BR342" s="38">
        <f t="shared" si="159"/>
        <v>1.72</v>
      </c>
      <c r="BS342" s="38">
        <f t="shared" si="159"/>
        <v>1.6</v>
      </c>
      <c r="BT342" s="38">
        <f t="shared" si="159"/>
        <v>1.72</v>
      </c>
      <c r="BU342" s="38">
        <f t="shared" si="159"/>
        <v>2</v>
      </c>
      <c r="BV342" s="38"/>
      <c r="BW342" s="38"/>
      <c r="BX342" s="38"/>
      <c r="BY342" s="38">
        <f t="shared" si="159"/>
        <v>1.88</v>
      </c>
      <c r="BZ342" s="1550">
        <f>COUNTIF($BE343:$BY343,"Đ")</f>
        <v>18</v>
      </c>
      <c r="CA342" s="1549">
        <f>BZ342/COUNTA($BE343:$BY343)</f>
        <v>1</v>
      </c>
      <c r="CB342" s="1550">
        <f>COUNTIF($BE343:$BY343,"CCG")</f>
        <v>0</v>
      </c>
      <c r="CC342" s="1549">
        <f>CB342/COUNTA($BE343:$BY343)</f>
        <v>0</v>
      </c>
      <c r="CD342" s="1550">
        <f>COUNTIF($BE343:$BY343,"CĐ")</f>
        <v>0</v>
      </c>
      <c r="CE342" s="1549">
        <f>CD342/COUNTA($BE343:$BY343)</f>
        <v>0</v>
      </c>
      <c r="CF342" s="1407">
        <f>(((BZ342*2)+(CB342*1)+(CD342*0)))/(BZ342+CB342+CD342)</f>
        <v>2</v>
      </c>
      <c r="CG342" s="1410" t="str">
        <f>IF(CF342&gt;=1.6,"Đạt mục tiêu",IF(CF342&gt;=1,"Cần cố gắng","Chưa đạt"))</f>
        <v>Đạt mục tiêu</v>
      </c>
    </row>
    <row r="343" spans="1:85" s="3" customFormat="1" ht="18.75" hidden="1" customHeight="1">
      <c r="A343" s="1536"/>
      <c r="B343" s="1415"/>
      <c r="C343" s="1236"/>
      <c r="D343" s="15"/>
      <c r="E343" s="31"/>
      <c r="F343" s="15"/>
      <c r="G343" s="816"/>
      <c r="H343" s="175"/>
      <c r="I343" s="803"/>
      <c r="J343" s="803"/>
      <c r="K343" s="816"/>
      <c r="L343" s="803"/>
      <c r="M343" s="805"/>
      <c r="N343" s="79"/>
      <c r="O343" s="79"/>
      <c r="P343" s="803"/>
      <c r="Q343" s="803"/>
      <c r="R343" s="803"/>
      <c r="S343" s="803"/>
      <c r="T343" s="803"/>
      <c r="U343" s="803"/>
      <c r="V343" s="816"/>
      <c r="W343" s="816"/>
      <c r="X343" s="816"/>
      <c r="Y343" s="816"/>
      <c r="Z343" s="803"/>
      <c r="AA343" s="803"/>
      <c r="AB343" s="803"/>
      <c r="AC343" s="803"/>
      <c r="AD343" s="803"/>
      <c r="AE343" s="803"/>
      <c r="AF343" s="803"/>
      <c r="AG343" s="803"/>
      <c r="AH343" s="803"/>
      <c r="AI343" s="803"/>
      <c r="AJ343" s="803"/>
      <c r="AK343" s="803"/>
      <c r="AL343" s="803"/>
      <c r="AM343" s="803"/>
      <c r="AN343" s="803"/>
      <c r="AO343" s="803"/>
      <c r="AP343" s="803"/>
      <c r="AQ343" s="803"/>
      <c r="AR343" s="803"/>
      <c r="AS343" s="803"/>
      <c r="AT343" s="803"/>
      <c r="AU343" s="803"/>
      <c r="AV343" s="803"/>
      <c r="AW343" s="803"/>
      <c r="AX343" s="803"/>
      <c r="AY343" s="803"/>
      <c r="AZ343" s="803"/>
      <c r="BA343" s="803"/>
      <c r="BB343" s="803"/>
      <c r="BC343" s="803"/>
      <c r="BD343" s="803"/>
      <c r="BE343" s="38" t="str">
        <f>IF(BE342&lt;1,"CĐ",IF(BE342&lt;1.6,"CCG","Đ"))</f>
        <v>Đ</v>
      </c>
      <c r="BF343" s="38" t="str">
        <f>IF(BF342&lt;1,"CĐ",IF(BF342&lt;1.6,"CCG","Đ"))</f>
        <v>Đ</v>
      </c>
      <c r="BG343" s="38" t="str">
        <f>IF(BG342&lt;1,"CĐ",IF(BG342&lt;1.6,"CCG","Đ"))</f>
        <v>Đ</v>
      </c>
      <c r="BH343" s="38" t="str">
        <f>IF(BH342&lt;1,"CĐ",IF(BH342&lt;1.6,"CCG","Đ"))</f>
        <v>Đ</v>
      </c>
      <c r="BI343" s="38" t="str">
        <f>IF(BI342&lt;1,"CĐ",IF(BI342&lt;1.6,"CCG","Đ"))</f>
        <v>Đ</v>
      </c>
      <c r="BJ343" s="38" t="str">
        <f t="shared" ref="BJ343:BY343" si="160">IF(BJ342&lt;1,"CĐ",IF(BJ342&lt;1.6,"CCG","Đ"))</f>
        <v>Đ</v>
      </c>
      <c r="BK343" s="38" t="str">
        <f t="shared" si="160"/>
        <v>Đ</v>
      </c>
      <c r="BL343" s="38" t="str">
        <f t="shared" si="160"/>
        <v>Đ</v>
      </c>
      <c r="BM343" s="38" t="str">
        <f t="shared" si="160"/>
        <v>Đ</v>
      </c>
      <c r="BN343" s="38" t="str">
        <f t="shared" si="160"/>
        <v>Đ</v>
      </c>
      <c r="BO343" s="38" t="str">
        <f t="shared" si="160"/>
        <v>Đ</v>
      </c>
      <c r="BP343" s="38" t="str">
        <f t="shared" si="160"/>
        <v>Đ</v>
      </c>
      <c r="BQ343" s="38" t="str">
        <f t="shared" si="160"/>
        <v>Đ</v>
      </c>
      <c r="BR343" s="38" t="str">
        <f t="shared" si="160"/>
        <v>Đ</v>
      </c>
      <c r="BS343" s="38" t="str">
        <f t="shared" si="160"/>
        <v>Đ</v>
      </c>
      <c r="BT343" s="38" t="str">
        <f t="shared" si="160"/>
        <v>Đ</v>
      </c>
      <c r="BU343" s="38" t="str">
        <f t="shared" si="160"/>
        <v>Đ</v>
      </c>
      <c r="BV343" s="38"/>
      <c r="BW343" s="38"/>
      <c r="BX343" s="38"/>
      <c r="BY343" s="38" t="str">
        <f t="shared" si="160"/>
        <v>Đ</v>
      </c>
      <c r="BZ343" s="1550"/>
      <c r="CA343" s="1549"/>
      <c r="CB343" s="1550"/>
      <c r="CC343" s="1549"/>
      <c r="CD343" s="1550"/>
      <c r="CE343" s="1549"/>
      <c r="CF343" s="1407"/>
      <c r="CG343" s="1410"/>
    </row>
    <row r="344" spans="1:85" s="3" customFormat="1" ht="37.5" hidden="1" customHeight="1">
      <c r="A344" s="1536"/>
      <c r="B344" s="1414" t="s">
        <v>214</v>
      </c>
      <c r="C344" s="208" t="s">
        <v>233</v>
      </c>
      <c r="D344" s="36"/>
      <c r="E344" s="37"/>
      <c r="F344" s="36"/>
      <c r="G344" s="804"/>
      <c r="H344" s="210"/>
      <c r="I344" s="805"/>
      <c r="J344" s="805"/>
      <c r="K344" s="804"/>
      <c r="L344" s="805"/>
      <c r="M344" s="805"/>
      <c r="N344" s="79"/>
      <c r="O344" s="79"/>
      <c r="P344" s="805"/>
      <c r="Q344" s="805"/>
      <c r="R344" s="805"/>
      <c r="S344" s="805"/>
      <c r="T344" s="805"/>
      <c r="U344" s="805"/>
      <c r="V344" s="804"/>
      <c r="W344" s="804"/>
      <c r="X344" s="804"/>
      <c r="Y344" s="804"/>
      <c r="Z344" s="805"/>
      <c r="AA344" s="805"/>
      <c r="AB344" s="805"/>
      <c r="AC344" s="805"/>
      <c r="AD344" s="805"/>
      <c r="AE344" s="805"/>
      <c r="AF344" s="805"/>
      <c r="AG344" s="805"/>
      <c r="AH344" s="805"/>
      <c r="AI344" s="805"/>
      <c r="AJ344" s="805"/>
      <c r="AK344" s="805"/>
      <c r="AL344" s="805"/>
      <c r="AM344" s="805"/>
      <c r="AN344" s="805"/>
      <c r="AO344" s="805"/>
      <c r="AP344" s="805"/>
      <c r="AQ344" s="805"/>
      <c r="AR344" s="805"/>
      <c r="AS344" s="805"/>
      <c r="AT344" s="805"/>
      <c r="AU344" s="805"/>
      <c r="AV344" s="805"/>
      <c r="AW344" s="805"/>
      <c r="AX344" s="805"/>
      <c r="AY344" s="805"/>
      <c r="AZ344" s="805"/>
      <c r="BA344" s="805"/>
      <c r="BB344" s="805"/>
      <c r="BC344" s="805"/>
      <c r="BD344" s="805"/>
      <c r="BE344" s="41">
        <f>COUNTIFS($J$9:$J$256,"TCKNXH-TM",BE$9:BE$256,"2")</f>
        <v>25</v>
      </c>
      <c r="BF344" s="41">
        <f t="shared" ref="BF344:BY344" si="161">COUNTIFS($J$9:$J$256,"TCKNXH-TM",BF$9:BF$256,"2")</f>
        <v>29</v>
      </c>
      <c r="BG344" s="41">
        <f t="shared" si="161"/>
        <v>25</v>
      </c>
      <c r="BH344" s="41">
        <f t="shared" si="161"/>
        <v>28</v>
      </c>
      <c r="BI344" s="41">
        <f t="shared" si="161"/>
        <v>25</v>
      </c>
      <c r="BJ344" s="41">
        <f t="shared" si="161"/>
        <v>25</v>
      </c>
      <c r="BK344" s="41">
        <f t="shared" si="161"/>
        <v>28</v>
      </c>
      <c r="BL344" s="41">
        <f t="shared" si="161"/>
        <v>30</v>
      </c>
      <c r="BM344" s="41">
        <f t="shared" si="161"/>
        <v>30</v>
      </c>
      <c r="BN344" s="41">
        <f t="shared" si="161"/>
        <v>22</v>
      </c>
      <c r="BO344" s="41">
        <f t="shared" si="161"/>
        <v>24</v>
      </c>
      <c r="BP344" s="41">
        <f t="shared" si="161"/>
        <v>32</v>
      </c>
      <c r="BQ344" s="41">
        <f t="shared" si="161"/>
        <v>30</v>
      </c>
      <c r="BR344" s="41">
        <f t="shared" si="161"/>
        <v>20</v>
      </c>
      <c r="BS344" s="41">
        <f t="shared" si="161"/>
        <v>21</v>
      </c>
      <c r="BT344" s="41">
        <f t="shared" si="161"/>
        <v>19</v>
      </c>
      <c r="BU344" s="41">
        <f t="shared" si="161"/>
        <v>31</v>
      </c>
      <c r="BV344" s="41"/>
      <c r="BW344" s="41"/>
      <c r="BX344" s="41"/>
      <c r="BY344" s="41">
        <f t="shared" si="161"/>
        <v>29</v>
      </c>
      <c r="BZ344" s="805"/>
      <c r="CA344" s="805"/>
      <c r="CB344" s="805"/>
      <c r="CC344" s="805"/>
      <c r="CD344" s="805"/>
      <c r="CE344" s="805"/>
      <c r="CF344" s="805"/>
      <c r="CG344" s="254"/>
    </row>
    <row r="345" spans="1:85" s="3" customFormat="1" ht="56.25" hidden="1" customHeight="1">
      <c r="A345" s="1536"/>
      <c r="B345" s="1414"/>
      <c r="C345" s="208" t="s">
        <v>234</v>
      </c>
      <c r="D345" s="36"/>
      <c r="E345" s="37"/>
      <c r="F345" s="36"/>
      <c r="G345" s="804"/>
      <c r="H345" s="210"/>
      <c r="I345" s="805"/>
      <c r="J345" s="805"/>
      <c r="K345" s="804"/>
      <c r="L345" s="805"/>
      <c r="M345" s="805"/>
      <c r="N345" s="79"/>
      <c r="O345" s="79"/>
      <c r="P345" s="805"/>
      <c r="Q345" s="805"/>
      <c r="R345" s="805"/>
      <c r="S345" s="805"/>
      <c r="T345" s="805"/>
      <c r="U345" s="805"/>
      <c r="V345" s="804"/>
      <c r="W345" s="804"/>
      <c r="X345" s="804"/>
      <c r="Y345" s="804"/>
      <c r="Z345" s="805"/>
      <c r="AA345" s="805"/>
      <c r="AB345" s="805"/>
      <c r="AC345" s="805"/>
      <c r="AD345" s="805"/>
      <c r="AE345" s="805"/>
      <c r="AF345" s="805"/>
      <c r="AG345" s="805"/>
      <c r="AH345" s="805"/>
      <c r="AI345" s="805"/>
      <c r="AJ345" s="805"/>
      <c r="AK345" s="805"/>
      <c r="AL345" s="805"/>
      <c r="AM345" s="805"/>
      <c r="AN345" s="805"/>
      <c r="AO345" s="805"/>
      <c r="AP345" s="805"/>
      <c r="AQ345" s="805"/>
      <c r="AR345" s="805"/>
      <c r="AS345" s="805"/>
      <c r="AT345" s="805"/>
      <c r="AU345" s="805"/>
      <c r="AV345" s="805"/>
      <c r="AW345" s="805"/>
      <c r="AX345" s="805"/>
      <c r="AY345" s="805"/>
      <c r="AZ345" s="805"/>
      <c r="BA345" s="805"/>
      <c r="BB345" s="805"/>
      <c r="BC345" s="805"/>
      <c r="BD345" s="805"/>
      <c r="BE345" s="41">
        <f>COUNTIFS($J$9:$J$256,"TCKNXH-TM",BE$9:BE$256,"1")</f>
        <v>7</v>
      </c>
      <c r="BF345" s="41">
        <f t="shared" ref="BF345:BY345" si="162">COUNTIFS($J$9:$J$256,"TCKNXH-TM",BF$9:BF$256,"1")</f>
        <v>3</v>
      </c>
      <c r="BG345" s="41">
        <f t="shared" si="162"/>
        <v>7</v>
      </c>
      <c r="BH345" s="41">
        <f t="shared" si="162"/>
        <v>4</v>
      </c>
      <c r="BI345" s="41">
        <f t="shared" si="162"/>
        <v>7</v>
      </c>
      <c r="BJ345" s="41">
        <f t="shared" si="162"/>
        <v>7</v>
      </c>
      <c r="BK345" s="41">
        <f t="shared" si="162"/>
        <v>4</v>
      </c>
      <c r="BL345" s="41">
        <f t="shared" si="162"/>
        <v>2</v>
      </c>
      <c r="BM345" s="41">
        <f t="shared" si="162"/>
        <v>2</v>
      </c>
      <c r="BN345" s="41">
        <f t="shared" si="162"/>
        <v>10</v>
      </c>
      <c r="BO345" s="41">
        <f t="shared" si="162"/>
        <v>8</v>
      </c>
      <c r="BP345" s="41">
        <f t="shared" si="162"/>
        <v>0</v>
      </c>
      <c r="BQ345" s="41">
        <f t="shared" si="162"/>
        <v>2</v>
      </c>
      <c r="BR345" s="41">
        <f t="shared" si="162"/>
        <v>12</v>
      </c>
      <c r="BS345" s="41">
        <f t="shared" si="162"/>
        <v>11</v>
      </c>
      <c r="BT345" s="41">
        <f t="shared" si="162"/>
        <v>13</v>
      </c>
      <c r="BU345" s="41">
        <f t="shared" si="162"/>
        <v>1</v>
      </c>
      <c r="BV345" s="41"/>
      <c r="BW345" s="41"/>
      <c r="BX345" s="41"/>
      <c r="BY345" s="41">
        <f t="shared" si="162"/>
        <v>3</v>
      </c>
      <c r="BZ345" s="805"/>
      <c r="CA345" s="805"/>
      <c r="CB345" s="805"/>
      <c r="CC345" s="805"/>
      <c r="CD345" s="805"/>
      <c r="CE345" s="805"/>
      <c r="CF345" s="805"/>
      <c r="CG345" s="254"/>
    </row>
    <row r="346" spans="1:85" s="3" customFormat="1" ht="56.25" hidden="1" customHeight="1">
      <c r="A346" s="1536"/>
      <c r="B346" s="1414"/>
      <c r="C346" s="208" t="s">
        <v>235</v>
      </c>
      <c r="D346" s="36"/>
      <c r="E346" s="37"/>
      <c r="F346" s="36"/>
      <c r="G346" s="804"/>
      <c r="H346" s="210"/>
      <c r="I346" s="805"/>
      <c r="J346" s="805"/>
      <c r="K346" s="804"/>
      <c r="L346" s="805"/>
      <c r="M346" s="805"/>
      <c r="N346" s="79"/>
      <c r="O346" s="79"/>
      <c r="P346" s="805"/>
      <c r="Q346" s="805"/>
      <c r="R346" s="805"/>
      <c r="S346" s="805"/>
      <c r="T346" s="805"/>
      <c r="U346" s="805"/>
      <c r="V346" s="804"/>
      <c r="W346" s="804"/>
      <c r="X346" s="804"/>
      <c r="Y346" s="804"/>
      <c r="Z346" s="805"/>
      <c r="AA346" s="805"/>
      <c r="AB346" s="805"/>
      <c r="AC346" s="805"/>
      <c r="AD346" s="805"/>
      <c r="AE346" s="805"/>
      <c r="AF346" s="805"/>
      <c r="AG346" s="805"/>
      <c r="AH346" s="805"/>
      <c r="AI346" s="805"/>
      <c r="AJ346" s="805"/>
      <c r="AK346" s="805"/>
      <c r="AL346" s="805"/>
      <c r="AM346" s="805"/>
      <c r="AN346" s="805"/>
      <c r="AO346" s="805"/>
      <c r="AP346" s="805"/>
      <c r="AQ346" s="805"/>
      <c r="AR346" s="805"/>
      <c r="AS346" s="805"/>
      <c r="AT346" s="805"/>
      <c r="AU346" s="805"/>
      <c r="AV346" s="805"/>
      <c r="AW346" s="805"/>
      <c r="AX346" s="805"/>
      <c r="AY346" s="805"/>
      <c r="AZ346" s="805"/>
      <c r="BA346" s="805"/>
      <c r="BB346" s="805"/>
      <c r="BC346" s="805"/>
      <c r="BD346" s="805"/>
      <c r="BE346" s="41">
        <f>COUNTIFS($J$9:$J$256,"TCKNXH",BE$9:BE$256,"0")</f>
        <v>0</v>
      </c>
      <c r="BF346" s="41">
        <f>COUNTIFS($J$9:$J$256,"TCKNXH",BF$9:BF$256,"0")</f>
        <v>0</v>
      </c>
      <c r="BG346" s="41">
        <f>COUNTIFS($J$9:$J$256,"TCKNXH",BG$9:BG$256,"0")</f>
        <v>0</v>
      </c>
      <c r="BH346" s="41">
        <f>COUNTIFS($J$9:$J$256,"TCKNXH",BH$9:BH$256,"0")</f>
        <v>0</v>
      </c>
      <c r="BI346" s="41">
        <f>COUNTIFS($J$9:$J$256,"TCKNXH",BI$9:BI$256,"0")</f>
        <v>0</v>
      </c>
      <c r="BJ346" s="41">
        <f t="shared" ref="BJ346:BY346" si="163">COUNTIFS($J$9:$J$256,"TCKNXH",BJ$9:BJ$256,"0")</f>
        <v>0</v>
      </c>
      <c r="BK346" s="41">
        <f t="shared" si="163"/>
        <v>0</v>
      </c>
      <c r="BL346" s="41">
        <f t="shared" si="163"/>
        <v>0</v>
      </c>
      <c r="BM346" s="41">
        <f t="shared" si="163"/>
        <v>0</v>
      </c>
      <c r="BN346" s="41">
        <f t="shared" si="163"/>
        <v>0</v>
      </c>
      <c r="BO346" s="41">
        <f t="shared" si="163"/>
        <v>0</v>
      </c>
      <c r="BP346" s="41">
        <f t="shared" si="163"/>
        <v>0</v>
      </c>
      <c r="BQ346" s="41">
        <f t="shared" si="163"/>
        <v>0</v>
      </c>
      <c r="BR346" s="41">
        <f t="shared" si="163"/>
        <v>0</v>
      </c>
      <c r="BS346" s="41">
        <f t="shared" si="163"/>
        <v>0</v>
      </c>
      <c r="BT346" s="41">
        <f t="shared" si="163"/>
        <v>0</v>
      </c>
      <c r="BU346" s="41">
        <f t="shared" si="163"/>
        <v>0</v>
      </c>
      <c r="BV346" s="41"/>
      <c r="BW346" s="41"/>
      <c r="BX346" s="41"/>
      <c r="BY346" s="41">
        <f t="shared" si="163"/>
        <v>0</v>
      </c>
      <c r="BZ346" s="805"/>
      <c r="CA346" s="805"/>
      <c r="CB346" s="805"/>
      <c r="CC346" s="805"/>
      <c r="CD346" s="805"/>
      <c r="CE346" s="805"/>
      <c r="CF346" s="805"/>
      <c r="CG346" s="254"/>
    </row>
    <row r="347" spans="1:85" s="3" customFormat="1" ht="18.75" hidden="1" customHeight="1">
      <c r="A347" s="1536"/>
      <c r="B347" s="1414"/>
      <c r="C347" s="1235" t="s">
        <v>1204</v>
      </c>
      <c r="D347" s="36"/>
      <c r="E347" s="37"/>
      <c r="F347" s="36"/>
      <c r="G347" s="804"/>
      <c r="H347" s="210"/>
      <c r="I347" s="805"/>
      <c r="J347" s="805"/>
      <c r="K347" s="804"/>
      <c r="L347" s="805"/>
      <c r="M347" s="805"/>
      <c r="N347" s="79"/>
      <c r="O347" s="79"/>
      <c r="P347" s="805"/>
      <c r="Q347" s="805"/>
      <c r="R347" s="805"/>
      <c r="S347" s="805"/>
      <c r="T347" s="805"/>
      <c r="U347" s="805"/>
      <c r="V347" s="804"/>
      <c r="W347" s="804"/>
      <c r="X347" s="804"/>
      <c r="Y347" s="804"/>
      <c r="Z347" s="805"/>
      <c r="AA347" s="805"/>
      <c r="AB347" s="805"/>
      <c r="AC347" s="805"/>
      <c r="AD347" s="805"/>
      <c r="AE347" s="805"/>
      <c r="AF347" s="805"/>
      <c r="AG347" s="805"/>
      <c r="AH347" s="805"/>
      <c r="AI347" s="805"/>
      <c r="AJ347" s="805"/>
      <c r="AK347" s="805"/>
      <c r="AL347" s="805"/>
      <c r="AM347" s="805"/>
      <c r="AN347" s="805"/>
      <c r="AO347" s="805"/>
      <c r="AP347" s="805"/>
      <c r="AQ347" s="805"/>
      <c r="AR347" s="805"/>
      <c r="AS347" s="805"/>
      <c r="AT347" s="805"/>
      <c r="AU347" s="805"/>
      <c r="AV347" s="805"/>
      <c r="AW347" s="805"/>
      <c r="AX347" s="805"/>
      <c r="AY347" s="805"/>
      <c r="AZ347" s="805"/>
      <c r="BA347" s="805"/>
      <c r="BB347" s="805"/>
      <c r="BC347" s="805"/>
      <c r="BD347" s="805"/>
      <c r="BE347" s="582">
        <f>(((BE344*2)+(BE345*1)+(BE346*0)))/(BE344+BE345+BE346)</f>
        <v>1.78125</v>
      </c>
      <c r="BF347" s="582">
        <f>(((BF344*2)+(BF345*1)+(BF346*0)))/(BF344+BF345+BF346)</f>
        <v>1.90625</v>
      </c>
      <c r="BG347" s="582">
        <f>(((BG344*2)+(BG345*1)+(BG346*0)))/(BG344+BG345+BG346)</f>
        <v>1.78125</v>
      </c>
      <c r="BH347" s="582">
        <f>(((BH344*2)+(BH345*1)+(BH346*0)))/(BH344+BH345+BH346)</f>
        <v>1.875</v>
      </c>
      <c r="BI347" s="582">
        <f>(((BI344*2)+(BI345*1)+(BI346*0)))/(BI344+BI345+BI346)</f>
        <v>1.78125</v>
      </c>
      <c r="BJ347" s="582">
        <f t="shared" ref="BJ347:BY347" si="164">(((BJ344*2)+(BJ345*1)+(BJ346*0)))/(BJ344+BJ345+BJ346)</f>
        <v>1.78125</v>
      </c>
      <c r="BK347" s="582">
        <f t="shared" si="164"/>
        <v>1.875</v>
      </c>
      <c r="BL347" s="582">
        <f t="shared" si="164"/>
        <v>1.9375</v>
      </c>
      <c r="BM347" s="582">
        <f t="shared" si="164"/>
        <v>1.9375</v>
      </c>
      <c r="BN347" s="582">
        <f t="shared" si="164"/>
        <v>1.6875</v>
      </c>
      <c r="BO347" s="582">
        <f t="shared" si="164"/>
        <v>1.75</v>
      </c>
      <c r="BP347" s="582">
        <f t="shared" si="164"/>
        <v>2</v>
      </c>
      <c r="BQ347" s="582">
        <f t="shared" si="164"/>
        <v>1.9375</v>
      </c>
      <c r="BR347" s="582">
        <f t="shared" si="164"/>
        <v>1.625</v>
      </c>
      <c r="BS347" s="582">
        <f t="shared" si="164"/>
        <v>1.65625</v>
      </c>
      <c r="BT347" s="582">
        <f t="shared" si="164"/>
        <v>1.59375</v>
      </c>
      <c r="BU347" s="582">
        <f t="shared" si="164"/>
        <v>1.96875</v>
      </c>
      <c r="BV347" s="582"/>
      <c r="BW347" s="582"/>
      <c r="BX347" s="582"/>
      <c r="BY347" s="582">
        <f t="shared" si="164"/>
        <v>1.90625</v>
      </c>
      <c r="BZ347" s="1550">
        <f>COUNTIF($BE348:$BY348,"Đ")</f>
        <v>17</v>
      </c>
      <c r="CA347" s="1549">
        <f>BZ347/COUNTA($BE348:$BY348)</f>
        <v>0.94444444444444442</v>
      </c>
      <c r="CB347" s="1550">
        <f>COUNTIF($BE348:$BY348,"CCG")</f>
        <v>1</v>
      </c>
      <c r="CC347" s="1549">
        <f>CB347/COUNTA($BE348:$BY348)</f>
        <v>5.5555555555555552E-2</v>
      </c>
      <c r="CD347" s="1550">
        <f>COUNTIF($BE348:$BY348,"CĐ")</f>
        <v>0</v>
      </c>
      <c r="CE347" s="1549">
        <f>CD347/COUNTA($BE348:$BY348)</f>
        <v>0</v>
      </c>
      <c r="CF347" s="1407">
        <f>(((BZ347*2)+(CB347*1)+(CD347*0)))/(BZ347+CB347+CD347)</f>
        <v>1.9444444444444444</v>
      </c>
      <c r="CG347" s="1410" t="str">
        <f>IF(CF347&gt;=1.6,"Đạt mục tiêu",IF(CF347&gt;=1,"Cần cố gắng","Chưa đạt"))</f>
        <v>Đạt mục tiêu</v>
      </c>
    </row>
    <row r="348" spans="1:85" s="3" customFormat="1" ht="18.75" hidden="1" customHeight="1">
      <c r="A348" s="1536"/>
      <c r="B348" s="1414"/>
      <c r="C348" s="1236"/>
      <c r="D348" s="36"/>
      <c r="E348" s="37"/>
      <c r="F348" s="36"/>
      <c r="G348" s="804"/>
      <c r="H348" s="210"/>
      <c r="I348" s="805"/>
      <c r="J348" s="805"/>
      <c r="K348" s="804"/>
      <c r="L348" s="805"/>
      <c r="M348" s="805"/>
      <c r="N348" s="79"/>
      <c r="O348" s="79"/>
      <c r="P348" s="805"/>
      <c r="Q348" s="805"/>
      <c r="R348" s="805"/>
      <c r="S348" s="805"/>
      <c r="T348" s="805"/>
      <c r="U348" s="805"/>
      <c r="V348" s="804"/>
      <c r="W348" s="804"/>
      <c r="X348" s="804"/>
      <c r="Y348" s="804"/>
      <c r="Z348" s="805"/>
      <c r="AA348" s="805"/>
      <c r="AB348" s="805"/>
      <c r="AC348" s="805"/>
      <c r="AD348" s="805"/>
      <c r="AE348" s="805"/>
      <c r="AF348" s="805"/>
      <c r="AG348" s="805"/>
      <c r="AH348" s="805"/>
      <c r="AI348" s="805"/>
      <c r="AJ348" s="805"/>
      <c r="AK348" s="805"/>
      <c r="AL348" s="805"/>
      <c r="AM348" s="805"/>
      <c r="AN348" s="805"/>
      <c r="AO348" s="805"/>
      <c r="AP348" s="805"/>
      <c r="AQ348" s="805"/>
      <c r="AR348" s="805"/>
      <c r="AS348" s="805"/>
      <c r="AT348" s="805"/>
      <c r="AU348" s="805"/>
      <c r="AV348" s="805"/>
      <c r="AW348" s="805"/>
      <c r="AX348" s="805"/>
      <c r="AY348" s="805"/>
      <c r="AZ348" s="805"/>
      <c r="BA348" s="805"/>
      <c r="BB348" s="805"/>
      <c r="BC348" s="805"/>
      <c r="BD348" s="805"/>
      <c r="BE348" s="38" t="str">
        <f>IF(BE347&lt;1,"CĐ",IF(BE347&lt;1.6,"CCG","Đ"))</f>
        <v>Đ</v>
      </c>
      <c r="BF348" s="38" t="str">
        <f>IF(BF347&lt;1,"CĐ",IF(BF347&lt;1.6,"CCG","Đ"))</f>
        <v>Đ</v>
      </c>
      <c r="BG348" s="38" t="str">
        <f>IF(BG347&lt;1,"CĐ",IF(BG347&lt;1.6,"CCG","Đ"))</f>
        <v>Đ</v>
      </c>
      <c r="BH348" s="38" t="str">
        <f>IF(BH347&lt;1,"CĐ",IF(BH347&lt;1.6,"CCG","Đ"))</f>
        <v>Đ</v>
      </c>
      <c r="BI348" s="38" t="str">
        <f>IF(BI347&lt;1,"CĐ",IF(BI347&lt;1.6,"CCG","Đ"))</f>
        <v>Đ</v>
      </c>
      <c r="BJ348" s="38" t="str">
        <f t="shared" ref="BJ348:BY348" si="165">IF(BJ347&lt;1,"CĐ",IF(BJ347&lt;1.6,"CCG","Đ"))</f>
        <v>Đ</v>
      </c>
      <c r="BK348" s="38" t="str">
        <f t="shared" si="165"/>
        <v>Đ</v>
      </c>
      <c r="BL348" s="38" t="str">
        <f t="shared" si="165"/>
        <v>Đ</v>
      </c>
      <c r="BM348" s="38" t="str">
        <f t="shared" si="165"/>
        <v>Đ</v>
      </c>
      <c r="BN348" s="38" t="str">
        <f t="shared" si="165"/>
        <v>Đ</v>
      </c>
      <c r="BO348" s="38" t="str">
        <f t="shared" si="165"/>
        <v>Đ</v>
      </c>
      <c r="BP348" s="38" t="str">
        <f t="shared" si="165"/>
        <v>Đ</v>
      </c>
      <c r="BQ348" s="38" t="str">
        <f t="shared" si="165"/>
        <v>Đ</v>
      </c>
      <c r="BR348" s="38" t="str">
        <f t="shared" si="165"/>
        <v>Đ</v>
      </c>
      <c r="BS348" s="38" t="str">
        <f t="shared" si="165"/>
        <v>Đ</v>
      </c>
      <c r="BT348" s="38" t="str">
        <f t="shared" si="165"/>
        <v>CCG</v>
      </c>
      <c r="BU348" s="38" t="str">
        <f t="shared" si="165"/>
        <v>Đ</v>
      </c>
      <c r="BV348" s="38"/>
      <c r="BW348" s="38"/>
      <c r="BX348" s="38"/>
      <c r="BY348" s="38" t="str">
        <f t="shared" si="165"/>
        <v>Đ</v>
      </c>
      <c r="BZ348" s="1550"/>
      <c r="CA348" s="1549"/>
      <c r="CB348" s="1550"/>
      <c r="CC348" s="1549"/>
      <c r="CD348" s="1550"/>
      <c r="CE348" s="1549"/>
      <c r="CF348" s="1407"/>
      <c r="CG348" s="1410"/>
    </row>
    <row r="349" spans="1:85" s="3" customFormat="1" ht="37.5" hidden="1" customHeight="1">
      <c r="A349" s="1536"/>
      <c r="B349" s="1415" t="s">
        <v>215</v>
      </c>
      <c r="C349" s="208" t="s">
        <v>233</v>
      </c>
      <c r="D349" s="15"/>
      <c r="E349" s="31"/>
      <c r="F349" s="15"/>
      <c r="G349" s="816"/>
      <c r="H349" s="175"/>
      <c r="I349" s="803"/>
      <c r="J349" s="803"/>
      <c r="K349" s="816"/>
      <c r="L349" s="803"/>
      <c r="M349" s="805"/>
      <c r="N349" s="79"/>
      <c r="O349" s="79"/>
      <c r="P349" s="803"/>
      <c r="Q349" s="803"/>
      <c r="R349" s="803"/>
      <c r="S349" s="803"/>
      <c r="T349" s="803"/>
      <c r="U349" s="803"/>
      <c r="V349" s="816"/>
      <c r="W349" s="816"/>
      <c r="X349" s="816"/>
      <c r="Y349" s="816"/>
      <c r="Z349" s="803"/>
      <c r="AA349" s="803"/>
      <c r="AB349" s="803"/>
      <c r="AC349" s="803"/>
      <c r="AD349" s="803"/>
      <c r="AE349" s="803"/>
      <c r="AF349" s="803"/>
      <c r="AG349" s="803"/>
      <c r="AH349" s="803"/>
      <c r="AI349" s="803"/>
      <c r="AJ349" s="803"/>
      <c r="AK349" s="803"/>
      <c r="AL349" s="803"/>
      <c r="AM349" s="803"/>
      <c r="AN349" s="803"/>
      <c r="AO349" s="803"/>
      <c r="AP349" s="803"/>
      <c r="AQ349" s="803"/>
      <c r="AR349" s="803"/>
      <c r="AS349" s="803"/>
      <c r="AT349" s="803"/>
      <c r="AU349" s="803"/>
      <c r="AV349" s="803"/>
      <c r="AW349" s="803"/>
      <c r="AX349" s="803"/>
      <c r="AY349" s="803"/>
      <c r="AZ349" s="803"/>
      <c r="BA349" s="803"/>
      <c r="BB349" s="803"/>
      <c r="BC349" s="803"/>
      <c r="BD349" s="803"/>
      <c r="BE349" s="41">
        <f>COUNTIFS($J$9:$J$256,"Thẩm mỹ",BE$9:BE$256,"2")</f>
        <v>0</v>
      </c>
      <c r="BF349" s="41">
        <f>COUNTIFS($J$9:$J$256,"Thẩm mỹ",BF$9:BF$256,"2")</f>
        <v>0</v>
      </c>
      <c r="BG349" s="41">
        <f>COUNTIFS($J$9:$J$256,"Thẩm mỹ",BG$9:BG$256,"2")</f>
        <v>0</v>
      </c>
      <c r="BH349" s="41">
        <f>COUNTIFS($J$9:$J$256,"Thẩm mỹ",BH$9:BH$256,"2")</f>
        <v>0</v>
      </c>
      <c r="BI349" s="41">
        <f>COUNTIFS($J$9:$J$256,"Thẩm mỹ",BI$9:BI$256,"2")</f>
        <v>0</v>
      </c>
      <c r="BJ349" s="62"/>
      <c r="BK349" s="41"/>
      <c r="BL349" s="41"/>
      <c r="BM349" s="41"/>
      <c r="BN349" s="41"/>
      <c r="BO349" s="41"/>
      <c r="BP349" s="41"/>
      <c r="BQ349" s="778">
        <f t="shared" si="145"/>
        <v>23</v>
      </c>
      <c r="BR349" s="56"/>
      <c r="BS349" s="56"/>
      <c r="BT349" s="56"/>
      <c r="BU349" s="41">
        <f>COUNTIFS($J$9:$J$256,"Thẩm mỹ",BU$9:BU$256,"2")</f>
        <v>0</v>
      </c>
      <c r="BV349" s="41"/>
      <c r="BW349" s="41"/>
      <c r="BX349" s="41"/>
      <c r="BY349" s="41"/>
      <c r="BZ349" s="805"/>
      <c r="CA349" s="805"/>
      <c r="CB349" s="805"/>
      <c r="CC349" s="805"/>
      <c r="CD349" s="805"/>
      <c r="CE349" s="805"/>
      <c r="CF349" s="805"/>
      <c r="CG349" s="805"/>
    </row>
    <row r="350" spans="1:85" s="3" customFormat="1" ht="56.25" hidden="1" customHeight="1">
      <c r="A350" s="1536"/>
      <c r="B350" s="1415"/>
      <c r="C350" s="208" t="s">
        <v>234</v>
      </c>
      <c r="D350" s="15"/>
      <c r="E350" s="31"/>
      <c r="F350" s="15"/>
      <c r="G350" s="816"/>
      <c r="H350" s="175"/>
      <c r="I350" s="803"/>
      <c r="J350" s="803"/>
      <c r="K350" s="816"/>
      <c r="L350" s="803"/>
      <c r="M350" s="805"/>
      <c r="N350" s="79"/>
      <c r="O350" s="79"/>
      <c r="P350" s="803"/>
      <c r="Q350" s="803"/>
      <c r="R350" s="803"/>
      <c r="S350" s="803"/>
      <c r="T350" s="803"/>
      <c r="U350" s="803"/>
      <c r="V350" s="816"/>
      <c r="W350" s="816"/>
      <c r="X350" s="816"/>
      <c r="Y350" s="816"/>
      <c r="Z350" s="803"/>
      <c r="AA350" s="803"/>
      <c r="AB350" s="803"/>
      <c r="AC350" s="803"/>
      <c r="AD350" s="803"/>
      <c r="AE350" s="803"/>
      <c r="AF350" s="803"/>
      <c r="AG350" s="803"/>
      <c r="AH350" s="803"/>
      <c r="AI350" s="803"/>
      <c r="AJ350" s="803"/>
      <c r="AK350" s="803"/>
      <c r="AL350" s="803"/>
      <c r="AM350" s="803"/>
      <c r="AN350" s="803"/>
      <c r="AO350" s="803"/>
      <c r="AP350" s="803"/>
      <c r="AQ350" s="803"/>
      <c r="AR350" s="803"/>
      <c r="AS350" s="803"/>
      <c r="AT350" s="803"/>
      <c r="AU350" s="803"/>
      <c r="AV350" s="803"/>
      <c r="AW350" s="803"/>
      <c r="AX350" s="803"/>
      <c r="AY350" s="803"/>
      <c r="AZ350" s="803"/>
      <c r="BA350" s="803"/>
      <c r="BB350" s="803"/>
      <c r="BC350" s="803"/>
      <c r="BD350" s="803"/>
      <c r="BE350" s="41">
        <f>COUNTIFS($J$9:$J$256,"Thẩm mỹ",BE$9:BE$256,"1")</f>
        <v>0</v>
      </c>
      <c r="BF350" s="41">
        <f>COUNTIFS($J$9:$J$256,"Thẩm mỹ",BF$9:BF$256,"1")</f>
        <v>0</v>
      </c>
      <c r="BG350" s="41">
        <f>COUNTIFS($J$9:$J$256,"Thẩm mỹ",BG$9:BG$256,"1")</f>
        <v>0</v>
      </c>
      <c r="BH350" s="41">
        <f>COUNTIFS($J$9:$J$256,"Thẩm mỹ",BH$9:BH$256,"1")</f>
        <v>0</v>
      </c>
      <c r="BI350" s="41">
        <f>COUNTIFS($J$9:$J$256,"Thẩm mỹ",BI$9:BI$256,"1")</f>
        <v>0</v>
      </c>
      <c r="BJ350" s="62"/>
      <c r="BK350" s="41"/>
      <c r="BL350" s="41"/>
      <c r="BM350" s="41"/>
      <c r="BN350" s="41"/>
      <c r="BO350" s="41"/>
      <c r="BP350" s="41"/>
      <c r="BQ350" s="778">
        <f t="shared" si="145"/>
        <v>23</v>
      </c>
      <c r="BR350" s="56"/>
      <c r="BS350" s="56"/>
      <c r="BT350" s="56"/>
      <c r="BU350" s="41">
        <f>COUNTIFS($J$9:$J$256,"Thẩm mỹ",BU$9:BU$256,"1")</f>
        <v>0</v>
      </c>
      <c r="BV350" s="41"/>
      <c r="BW350" s="41"/>
      <c r="BX350" s="41"/>
      <c r="BY350" s="41"/>
      <c r="BZ350" s="805"/>
      <c r="CA350" s="805"/>
      <c r="CB350" s="805"/>
      <c r="CC350" s="805"/>
      <c r="CD350" s="805"/>
      <c r="CE350" s="805"/>
      <c r="CF350" s="805"/>
      <c r="CG350" s="805"/>
    </row>
    <row r="351" spans="1:85" s="3" customFormat="1" ht="56.25" hidden="1" customHeight="1">
      <c r="A351" s="1536"/>
      <c r="B351" s="1415"/>
      <c r="C351" s="208" t="s">
        <v>235</v>
      </c>
      <c r="D351" s="15"/>
      <c r="E351" s="31"/>
      <c r="F351" s="15"/>
      <c r="G351" s="816"/>
      <c r="H351" s="175"/>
      <c r="I351" s="803"/>
      <c r="J351" s="803"/>
      <c r="K351" s="816"/>
      <c r="L351" s="803"/>
      <c r="M351" s="805"/>
      <c r="N351" s="79"/>
      <c r="O351" s="79"/>
      <c r="P351" s="803"/>
      <c r="Q351" s="803"/>
      <c r="R351" s="803"/>
      <c r="S351" s="803"/>
      <c r="T351" s="803"/>
      <c r="U351" s="803"/>
      <c r="V351" s="816"/>
      <c r="W351" s="816"/>
      <c r="X351" s="816"/>
      <c r="Y351" s="816"/>
      <c r="Z351" s="803"/>
      <c r="AA351" s="803"/>
      <c r="AB351" s="803"/>
      <c r="AC351" s="803"/>
      <c r="AD351" s="803"/>
      <c r="AE351" s="803"/>
      <c r="AF351" s="803"/>
      <c r="AG351" s="803"/>
      <c r="AH351" s="803"/>
      <c r="AI351" s="803"/>
      <c r="AJ351" s="803"/>
      <c r="AK351" s="803"/>
      <c r="AL351" s="803"/>
      <c r="AM351" s="803"/>
      <c r="AN351" s="803"/>
      <c r="AO351" s="803"/>
      <c r="AP351" s="803"/>
      <c r="AQ351" s="803"/>
      <c r="AR351" s="803"/>
      <c r="AS351" s="803"/>
      <c r="AT351" s="803"/>
      <c r="AU351" s="803"/>
      <c r="AV351" s="803"/>
      <c r="AW351" s="803"/>
      <c r="AX351" s="803"/>
      <c r="AY351" s="803"/>
      <c r="AZ351" s="803"/>
      <c r="BA351" s="803"/>
      <c r="BB351" s="803"/>
      <c r="BC351" s="803"/>
      <c r="BD351" s="803"/>
      <c r="BE351" s="41">
        <f>COUNTIFS($J$9:$J$256,"Thẩm mỹ",BE$9:BE$256,"0")</f>
        <v>0</v>
      </c>
      <c r="BF351" s="41">
        <f>COUNTIFS($J$9:$J$256,"Thẩm mỹ",BF$9:BF$256,"0")</f>
        <v>0</v>
      </c>
      <c r="BG351" s="41">
        <f>COUNTIFS($J$9:$J$256,"Thẩm mỹ",BG$9:BG$256,"0")</f>
        <v>0</v>
      </c>
      <c r="BH351" s="41">
        <f>COUNTIFS($J$9:$J$256,"Thẩm mỹ",BH$9:BH$256,"0")</f>
        <v>0</v>
      </c>
      <c r="BI351" s="41">
        <f>COUNTIFS($J$9:$J$256,"Thẩm mỹ",BI$9:BI$256,"0")</f>
        <v>0</v>
      </c>
      <c r="BJ351" s="62"/>
      <c r="BK351" s="41"/>
      <c r="BL351" s="41"/>
      <c r="BM351" s="41"/>
      <c r="BN351" s="41"/>
      <c r="BO351" s="41"/>
      <c r="BP351" s="41"/>
      <c r="BQ351" s="778">
        <f t="shared" si="145"/>
        <v>23</v>
      </c>
      <c r="BR351" s="56"/>
      <c r="BS351" s="56"/>
      <c r="BT351" s="56"/>
      <c r="BU351" s="41">
        <f>COUNTIFS($J$9:$J$256,"Thẩm mỹ",BU$9:BU$256,"0")</f>
        <v>0</v>
      </c>
      <c r="BV351" s="41"/>
      <c r="BW351" s="41"/>
      <c r="BX351" s="41"/>
      <c r="BY351" s="41"/>
      <c r="BZ351" s="805"/>
      <c r="CA351" s="805"/>
      <c r="CB351" s="805"/>
      <c r="CC351" s="805"/>
      <c r="CD351" s="805"/>
      <c r="CE351" s="805"/>
      <c r="CF351" s="805"/>
      <c r="CG351" s="805"/>
    </row>
    <row r="352" spans="1:85" s="3" customFormat="1" ht="18.75" hidden="1" customHeight="1">
      <c r="A352" s="1536"/>
      <c r="B352" s="1415"/>
      <c r="C352" s="1229" t="s">
        <v>1205</v>
      </c>
      <c r="D352" s="15"/>
      <c r="E352" s="31"/>
      <c r="F352" s="15"/>
      <c r="G352" s="816"/>
      <c r="H352" s="175"/>
      <c r="I352" s="803"/>
      <c r="J352" s="803"/>
      <c r="K352" s="816"/>
      <c r="L352" s="803"/>
      <c r="M352" s="805"/>
      <c r="N352" s="79"/>
      <c r="O352" s="79"/>
      <c r="P352" s="803"/>
      <c r="Q352" s="803"/>
      <c r="R352" s="803"/>
      <c r="S352" s="803"/>
      <c r="T352" s="803"/>
      <c r="U352" s="803"/>
      <c r="V352" s="816"/>
      <c r="W352" s="816"/>
      <c r="X352" s="816"/>
      <c r="Y352" s="816"/>
      <c r="Z352" s="803"/>
      <c r="AA352" s="803"/>
      <c r="AB352" s="803"/>
      <c r="AC352" s="803"/>
      <c r="AD352" s="803"/>
      <c r="AE352" s="803"/>
      <c r="AF352" s="803"/>
      <c r="AG352" s="803"/>
      <c r="AH352" s="803"/>
      <c r="AI352" s="803"/>
      <c r="AJ352" s="803"/>
      <c r="AK352" s="803"/>
      <c r="AL352" s="803"/>
      <c r="AM352" s="803"/>
      <c r="AN352" s="803"/>
      <c r="AO352" s="803"/>
      <c r="AP352" s="803"/>
      <c r="AQ352" s="803"/>
      <c r="AR352" s="803"/>
      <c r="AS352" s="803"/>
      <c r="AT352" s="803"/>
      <c r="AU352" s="803"/>
      <c r="AV352" s="803"/>
      <c r="AW352" s="803"/>
      <c r="AX352" s="803"/>
      <c r="AY352" s="803"/>
      <c r="AZ352" s="803"/>
      <c r="BA352" s="803"/>
      <c r="BB352" s="803"/>
      <c r="BC352" s="803"/>
      <c r="BD352" s="803"/>
      <c r="BE352" s="38" t="e">
        <f>(((BE349*2)+(BE350*1)+(BE351*0)))/(BE349+BE350+BE351)</f>
        <v>#DIV/0!</v>
      </c>
      <c r="BF352" s="38" t="e">
        <f>(((BF349*2)+(BF350*1)+(BF351*0)))/(BF349+BF350+BF351)</f>
        <v>#DIV/0!</v>
      </c>
      <c r="BG352" s="38" t="e">
        <f>(((BG349*2)+(BG350*1)+(BG351*0)))/(BG349+BG350+BG351)</f>
        <v>#DIV/0!</v>
      </c>
      <c r="BH352" s="38" t="e">
        <f>(((BH349*2)+(BH350*1)+(BH351*0)))/(BH349+BH350+BH351)</f>
        <v>#DIV/0!</v>
      </c>
      <c r="BI352" s="38" t="e">
        <f>(((BI349*2)+(BI350*1)+(BI351*0)))/(BI349+BI350+BI351)</f>
        <v>#DIV/0!</v>
      </c>
      <c r="BJ352" s="60"/>
      <c r="BK352" s="38"/>
      <c r="BL352" s="38"/>
      <c r="BM352" s="38"/>
      <c r="BN352" s="38"/>
      <c r="BO352" s="38"/>
      <c r="BP352" s="38"/>
      <c r="BQ352" s="778">
        <f t="shared" si="145"/>
        <v>23</v>
      </c>
      <c r="BR352" s="54"/>
      <c r="BS352" s="54"/>
      <c r="BT352" s="54"/>
      <c r="BU352" s="38" t="e">
        <f>(((BU349*2)+(BU350*1)+(BU351*0)))/(BU349+BU350+BU351)</f>
        <v>#DIV/0!</v>
      </c>
      <c r="BV352" s="38"/>
      <c r="BW352" s="38"/>
      <c r="BX352" s="38"/>
      <c r="BY352" s="38"/>
      <c r="BZ352" s="1550">
        <f>COUNTIF($BE353:$BY353,"Đ")</f>
        <v>0</v>
      </c>
      <c r="CA352" s="1549">
        <f>BZ352/COUNTA($BE353:$BY353)</f>
        <v>0</v>
      </c>
      <c r="CB352" s="1550">
        <f>COUNTIF($BE353:$BY353,"CCG")</f>
        <v>0</v>
      </c>
      <c r="CC352" s="1549">
        <f>CB352/COUNTA($BE353:$BY353)</f>
        <v>0</v>
      </c>
      <c r="CD352" s="1550">
        <f>COUNTIF($BE353:$BY353,"CĐ")</f>
        <v>0</v>
      </c>
      <c r="CE352" s="1549">
        <f>CD352/COUNTA($BE353:$BY353)</f>
        <v>0</v>
      </c>
      <c r="CF352" s="1407" t="e">
        <f>(((BZ352*2)+(CB352*1)+(CD352*0)))/(BZ352+CB352+CD352)</f>
        <v>#DIV/0!</v>
      </c>
      <c r="CG352" s="1407" t="e">
        <f>IF(CF352&gt;=1.6,"Đạt mục tiêu",IF(CF352&gt;=1,"Cần cố gắng","Chưa đạt"))</f>
        <v>#DIV/0!</v>
      </c>
    </row>
    <row r="353" spans="1:86" s="3" customFormat="1" ht="18.75" hidden="1" customHeight="1">
      <c r="A353" s="1536"/>
      <c r="B353" s="1415"/>
      <c r="C353" s="1230"/>
      <c r="D353" s="15"/>
      <c r="E353" s="31"/>
      <c r="F353" s="15"/>
      <c r="G353" s="816"/>
      <c r="H353" s="175"/>
      <c r="I353" s="803"/>
      <c r="J353" s="803"/>
      <c r="K353" s="816"/>
      <c r="L353" s="803"/>
      <c r="M353" s="805"/>
      <c r="N353" s="79"/>
      <c r="O353" s="79"/>
      <c r="P353" s="803"/>
      <c r="Q353" s="803"/>
      <c r="R353" s="803"/>
      <c r="S353" s="803"/>
      <c r="T353" s="803"/>
      <c r="U353" s="803"/>
      <c r="V353" s="816"/>
      <c r="W353" s="816"/>
      <c r="X353" s="816"/>
      <c r="Y353" s="816"/>
      <c r="Z353" s="803"/>
      <c r="AA353" s="803"/>
      <c r="AB353" s="803"/>
      <c r="AC353" s="803"/>
      <c r="AD353" s="803"/>
      <c r="AE353" s="803"/>
      <c r="AF353" s="803"/>
      <c r="AG353" s="803"/>
      <c r="AH353" s="803"/>
      <c r="AI353" s="803"/>
      <c r="AJ353" s="803"/>
      <c r="AK353" s="803"/>
      <c r="AL353" s="803"/>
      <c r="AM353" s="803"/>
      <c r="AN353" s="803"/>
      <c r="AO353" s="803"/>
      <c r="AP353" s="803"/>
      <c r="AQ353" s="803"/>
      <c r="AR353" s="803"/>
      <c r="AS353" s="803"/>
      <c r="AT353" s="803"/>
      <c r="AU353" s="803"/>
      <c r="AV353" s="803"/>
      <c r="AW353" s="803"/>
      <c r="AX353" s="803"/>
      <c r="AY353" s="803"/>
      <c r="AZ353" s="803"/>
      <c r="BA353" s="803"/>
      <c r="BB353" s="803"/>
      <c r="BC353" s="803"/>
      <c r="BD353" s="803"/>
      <c r="BE353" s="38" t="e">
        <f>IF(BE352&lt;1,"CĐ",IF(BE352&lt;1.6,"CCG","Đ"))</f>
        <v>#DIV/0!</v>
      </c>
      <c r="BF353" s="38" t="e">
        <f>IF(BF352&lt;1,"CĐ",IF(BF352&lt;1.6,"CCG","Đ"))</f>
        <v>#DIV/0!</v>
      </c>
      <c r="BG353" s="38" t="e">
        <f>IF(BG352&lt;1,"CĐ",IF(BG352&lt;1.6,"CCG","Đ"))</f>
        <v>#DIV/0!</v>
      </c>
      <c r="BH353" s="38" t="e">
        <f>IF(BH352&lt;1,"CĐ",IF(BH352&lt;1.6,"CCG","Đ"))</f>
        <v>#DIV/0!</v>
      </c>
      <c r="BI353" s="38" t="e">
        <f>IF(BI352&lt;1,"CĐ",IF(BI352&lt;1.6,"CCG","Đ"))</f>
        <v>#DIV/0!</v>
      </c>
      <c r="BJ353" s="60"/>
      <c r="BK353" s="38"/>
      <c r="BL353" s="38"/>
      <c r="BM353" s="38"/>
      <c r="BN353" s="38"/>
      <c r="BO353" s="38"/>
      <c r="BP353" s="38"/>
      <c r="BQ353" s="778">
        <f t="shared" si="145"/>
        <v>23</v>
      </c>
      <c r="BR353" s="54"/>
      <c r="BS353" s="54"/>
      <c r="BT353" s="54"/>
      <c r="BU353" s="38" t="e">
        <f>IF(BU352&lt;1,"CĐ",IF(BU352&lt;1.6,"CCG","Đ"))</f>
        <v>#DIV/0!</v>
      </c>
      <c r="BV353" s="38"/>
      <c r="BW353" s="38"/>
      <c r="BX353" s="38"/>
      <c r="BY353" s="38"/>
      <c r="BZ353" s="1550"/>
      <c r="CA353" s="1549"/>
      <c r="CB353" s="1550"/>
      <c r="CC353" s="1549"/>
      <c r="CD353" s="1550"/>
      <c r="CE353" s="1549"/>
      <c r="CF353" s="1407"/>
      <c r="CG353" s="1407"/>
    </row>
    <row r="354" spans="1:86" s="3" customFormat="1" ht="37.5" hidden="1" customHeight="1">
      <c r="A354" s="1536"/>
      <c r="B354" s="1414" t="s">
        <v>199</v>
      </c>
      <c r="C354" s="208" t="s">
        <v>233</v>
      </c>
      <c r="D354" s="36"/>
      <c r="E354" s="37"/>
      <c r="F354" s="36"/>
      <c r="G354" s="804"/>
      <c r="H354" s="210"/>
      <c r="I354" s="805"/>
      <c r="J354" s="805"/>
      <c r="K354" s="804"/>
      <c r="L354" s="805"/>
      <c r="M354" s="805"/>
      <c r="N354" s="79"/>
      <c r="O354" s="79"/>
      <c r="P354" s="805"/>
      <c r="Q354" s="805"/>
      <c r="R354" s="805"/>
      <c r="S354" s="805"/>
      <c r="T354" s="805"/>
      <c r="U354" s="805"/>
      <c r="V354" s="804"/>
      <c r="W354" s="804"/>
      <c r="X354" s="804"/>
      <c r="Y354" s="804"/>
      <c r="Z354" s="805"/>
      <c r="AA354" s="805"/>
      <c r="AB354" s="805"/>
      <c r="AC354" s="805"/>
      <c r="AD354" s="805"/>
      <c r="AE354" s="805"/>
      <c r="AF354" s="805"/>
      <c r="AG354" s="805"/>
      <c r="AH354" s="805"/>
      <c r="AI354" s="805"/>
      <c r="AJ354" s="805"/>
      <c r="AK354" s="805"/>
      <c r="AL354" s="805"/>
      <c r="AM354" s="805"/>
      <c r="AN354" s="805"/>
      <c r="AO354" s="805"/>
      <c r="AP354" s="805"/>
      <c r="AQ354" s="805"/>
      <c r="AR354" s="805"/>
      <c r="AS354" s="805"/>
      <c r="AT354" s="805"/>
      <c r="AU354" s="805"/>
      <c r="AV354" s="805"/>
      <c r="AW354" s="805"/>
      <c r="AX354" s="805"/>
      <c r="AY354" s="805"/>
      <c r="AZ354" s="805"/>
      <c r="BA354" s="805"/>
      <c r="BB354" s="805"/>
      <c r="BC354" s="805"/>
      <c r="BD354" s="805"/>
      <c r="BE354" s="41">
        <f t="shared" ref="BE354:BY355" si="166">BE329+BE334+BE339+BE344+BE349</f>
        <v>102</v>
      </c>
      <c r="BF354" s="41">
        <f t="shared" si="166"/>
        <v>107</v>
      </c>
      <c r="BG354" s="41">
        <f t="shared" si="166"/>
        <v>90</v>
      </c>
      <c r="BH354" s="41">
        <f t="shared" si="166"/>
        <v>94</v>
      </c>
      <c r="BI354" s="41">
        <f t="shared" si="166"/>
        <v>89</v>
      </c>
      <c r="BJ354" s="41">
        <f t="shared" si="166"/>
        <v>86</v>
      </c>
      <c r="BK354" s="41">
        <f t="shared" si="166"/>
        <v>107</v>
      </c>
      <c r="BL354" s="41">
        <f t="shared" si="166"/>
        <v>119</v>
      </c>
      <c r="BM354" s="41">
        <f t="shared" si="166"/>
        <v>111</v>
      </c>
      <c r="BN354" s="41">
        <f t="shared" si="166"/>
        <v>85</v>
      </c>
      <c r="BO354" s="41">
        <f t="shared" si="166"/>
        <v>97</v>
      </c>
      <c r="BP354" s="41">
        <f t="shared" si="166"/>
        <v>119</v>
      </c>
      <c r="BQ354" s="41">
        <f t="shared" si="166"/>
        <v>116</v>
      </c>
      <c r="BR354" s="41">
        <f t="shared" si="166"/>
        <v>81</v>
      </c>
      <c r="BS354" s="41">
        <f t="shared" si="166"/>
        <v>81</v>
      </c>
      <c r="BT354" s="41">
        <f t="shared" si="166"/>
        <v>90</v>
      </c>
      <c r="BU354" s="41">
        <f t="shared" si="166"/>
        <v>116</v>
      </c>
      <c r="BV354" s="41"/>
      <c r="BW354" s="41"/>
      <c r="BX354" s="41"/>
      <c r="BY354" s="41">
        <f t="shared" si="166"/>
        <v>95</v>
      </c>
      <c r="BZ354" s="805"/>
      <c r="CA354" s="805"/>
      <c r="CB354" s="805"/>
      <c r="CC354" s="805"/>
      <c r="CD354" s="805"/>
      <c r="CE354" s="805"/>
      <c r="CF354" s="805"/>
      <c r="CG354" s="254"/>
    </row>
    <row r="355" spans="1:86" s="3" customFormat="1" ht="56.25" hidden="1" customHeight="1">
      <c r="A355" s="1536"/>
      <c r="B355" s="1414"/>
      <c r="C355" s="208" t="s">
        <v>234</v>
      </c>
      <c r="D355" s="36"/>
      <c r="E355" s="37"/>
      <c r="F355" s="36"/>
      <c r="G355" s="804"/>
      <c r="H355" s="210"/>
      <c r="I355" s="805"/>
      <c r="J355" s="805"/>
      <c r="K355" s="804"/>
      <c r="L355" s="805"/>
      <c r="M355" s="805"/>
      <c r="N355" s="79"/>
      <c r="O355" s="79"/>
      <c r="P355" s="805"/>
      <c r="Q355" s="805"/>
      <c r="R355" s="805"/>
      <c r="S355" s="805"/>
      <c r="T355" s="805"/>
      <c r="U355" s="805"/>
      <c r="V355" s="804"/>
      <c r="W355" s="804"/>
      <c r="X355" s="804"/>
      <c r="Y355" s="804"/>
      <c r="Z355" s="805"/>
      <c r="AA355" s="805"/>
      <c r="AB355" s="805"/>
      <c r="AC355" s="805"/>
      <c r="AD355" s="805"/>
      <c r="AE355" s="805"/>
      <c r="AF355" s="805"/>
      <c r="AG355" s="805"/>
      <c r="AH355" s="805"/>
      <c r="AI355" s="805"/>
      <c r="AJ355" s="805"/>
      <c r="AK355" s="805"/>
      <c r="AL355" s="805"/>
      <c r="AM355" s="805"/>
      <c r="AN355" s="805"/>
      <c r="AO355" s="805"/>
      <c r="AP355" s="805"/>
      <c r="AQ355" s="805"/>
      <c r="AR355" s="805"/>
      <c r="AS355" s="805"/>
      <c r="AT355" s="805"/>
      <c r="AU355" s="805"/>
      <c r="AV355" s="805"/>
      <c r="AW355" s="805"/>
      <c r="AX355" s="805"/>
      <c r="AY355" s="805"/>
      <c r="AZ355" s="805"/>
      <c r="BA355" s="805"/>
      <c r="BB355" s="805"/>
      <c r="BC355" s="805"/>
      <c r="BD355" s="805"/>
      <c r="BE355" s="41">
        <f t="shared" si="166"/>
        <v>20</v>
      </c>
      <c r="BF355" s="41">
        <f t="shared" si="166"/>
        <v>15</v>
      </c>
      <c r="BG355" s="41">
        <f t="shared" si="166"/>
        <v>32</v>
      </c>
      <c r="BH355" s="41">
        <f t="shared" si="166"/>
        <v>28</v>
      </c>
      <c r="BI355" s="41">
        <f t="shared" si="166"/>
        <v>33</v>
      </c>
      <c r="BJ355" s="41">
        <f t="shared" si="166"/>
        <v>36</v>
      </c>
      <c r="BK355" s="41">
        <f t="shared" si="166"/>
        <v>15</v>
      </c>
      <c r="BL355" s="41">
        <f t="shared" si="166"/>
        <v>3</v>
      </c>
      <c r="BM355" s="41">
        <f t="shared" si="166"/>
        <v>11</v>
      </c>
      <c r="BN355" s="41">
        <f t="shared" si="166"/>
        <v>37</v>
      </c>
      <c r="BO355" s="41">
        <f t="shared" si="166"/>
        <v>25</v>
      </c>
      <c r="BP355" s="41">
        <f t="shared" si="166"/>
        <v>3</v>
      </c>
      <c r="BQ355" s="41">
        <f t="shared" si="166"/>
        <v>56</v>
      </c>
      <c r="BR355" s="41">
        <f t="shared" si="166"/>
        <v>55</v>
      </c>
      <c r="BS355" s="41">
        <f t="shared" si="166"/>
        <v>48</v>
      </c>
      <c r="BT355" s="41">
        <f t="shared" si="166"/>
        <v>47</v>
      </c>
      <c r="BU355" s="41">
        <f t="shared" si="166"/>
        <v>27</v>
      </c>
      <c r="BV355" s="41"/>
      <c r="BW355" s="41"/>
      <c r="BX355" s="41"/>
      <c r="BY355" s="41">
        <f t="shared" si="166"/>
        <v>23</v>
      </c>
      <c r="BZ355" s="805"/>
      <c r="CA355" s="805"/>
      <c r="CB355" s="805"/>
      <c r="CC355" s="805"/>
      <c r="CD355" s="805"/>
      <c r="CE355" s="805"/>
      <c r="CF355" s="805"/>
      <c r="CG355" s="254"/>
    </row>
    <row r="356" spans="1:86" s="3" customFormat="1" ht="56.25" hidden="1" customHeight="1">
      <c r="A356" s="1536"/>
      <c r="B356" s="1414"/>
      <c r="C356" s="208" t="s">
        <v>235</v>
      </c>
      <c r="D356" s="36"/>
      <c r="E356" s="37"/>
      <c r="F356" s="36"/>
      <c r="G356" s="804"/>
      <c r="H356" s="210"/>
      <c r="I356" s="805"/>
      <c r="J356" s="805"/>
      <c r="K356" s="804"/>
      <c r="L356" s="805"/>
      <c r="M356" s="805"/>
      <c r="N356" s="79"/>
      <c r="O356" s="79"/>
      <c r="P356" s="805"/>
      <c r="Q356" s="805"/>
      <c r="R356" s="805"/>
      <c r="S356" s="805"/>
      <c r="T356" s="805"/>
      <c r="U356" s="805"/>
      <c r="V356" s="804"/>
      <c r="W356" s="804"/>
      <c r="X356" s="804"/>
      <c r="Y356" s="804"/>
      <c r="Z356" s="805"/>
      <c r="AA356" s="805"/>
      <c r="AB356" s="805"/>
      <c r="AC356" s="805"/>
      <c r="AD356" s="805"/>
      <c r="AE356" s="805"/>
      <c r="AF356" s="805"/>
      <c r="AG356" s="805"/>
      <c r="AH356" s="805"/>
      <c r="AI356" s="805"/>
      <c r="AJ356" s="805"/>
      <c r="AK356" s="805"/>
      <c r="AL356" s="805"/>
      <c r="AM356" s="805"/>
      <c r="AN356" s="805"/>
      <c r="AO356" s="805"/>
      <c r="AP356" s="805"/>
      <c r="AQ356" s="805"/>
      <c r="AR356" s="805"/>
      <c r="AS356" s="805"/>
      <c r="AT356" s="805"/>
      <c r="AU356" s="805"/>
      <c r="AV356" s="805"/>
      <c r="AW356" s="805"/>
      <c r="AX356" s="805"/>
      <c r="AY356" s="805"/>
      <c r="AZ356" s="805"/>
      <c r="BA356" s="805"/>
      <c r="BB356" s="805"/>
      <c r="BC356" s="805"/>
      <c r="BD356" s="805"/>
      <c r="BE356" s="41">
        <f>BE331+BE336+BE341+BE346</f>
        <v>0</v>
      </c>
      <c r="BF356" s="41">
        <f t="shared" ref="BF356:BP356" si="167">BF331+BF336+BF341+BF346</f>
        <v>0</v>
      </c>
      <c r="BG356" s="41">
        <f t="shared" si="167"/>
        <v>0</v>
      </c>
      <c r="BH356" s="41">
        <f t="shared" si="167"/>
        <v>0</v>
      </c>
      <c r="BI356" s="41">
        <f t="shared" si="167"/>
        <v>0</v>
      </c>
      <c r="BJ356" s="41">
        <f t="shared" si="167"/>
        <v>0</v>
      </c>
      <c r="BK356" s="41">
        <f t="shared" si="167"/>
        <v>0</v>
      </c>
      <c r="BL356" s="41">
        <f t="shared" si="167"/>
        <v>0</v>
      </c>
      <c r="BM356" s="41">
        <f t="shared" si="167"/>
        <v>0</v>
      </c>
      <c r="BN356" s="41">
        <f t="shared" si="167"/>
        <v>0</v>
      </c>
      <c r="BO356" s="41">
        <f t="shared" si="167"/>
        <v>0</v>
      </c>
      <c r="BP356" s="41">
        <f t="shared" si="167"/>
        <v>0</v>
      </c>
      <c r="BQ356" s="41">
        <v>0</v>
      </c>
      <c r="BR356" s="41">
        <v>0</v>
      </c>
      <c r="BS356" s="41">
        <v>0</v>
      </c>
      <c r="BT356" s="41">
        <v>0</v>
      </c>
      <c r="BU356" s="41">
        <v>0</v>
      </c>
      <c r="BV356" s="41"/>
      <c r="BW356" s="41"/>
      <c r="BX356" s="41"/>
      <c r="BY356" s="41">
        <v>0</v>
      </c>
      <c r="BZ356" s="805"/>
      <c r="CA356" s="805"/>
      <c r="CB356" s="805"/>
      <c r="CC356" s="805"/>
      <c r="CD356" s="805"/>
      <c r="CE356" s="805"/>
      <c r="CF356" s="805"/>
      <c r="CG356" s="254"/>
    </row>
    <row r="357" spans="1:86" s="3" customFormat="1" ht="18.75" hidden="1" customHeight="1">
      <c r="A357" s="1536"/>
      <c r="B357" s="1414"/>
      <c r="C357" s="1235" t="s">
        <v>236</v>
      </c>
      <c r="D357" s="36"/>
      <c r="E357" s="37"/>
      <c r="F357" s="36"/>
      <c r="G357" s="804"/>
      <c r="H357" s="210"/>
      <c r="I357" s="805"/>
      <c r="J357" s="805"/>
      <c r="K357" s="804"/>
      <c r="L357" s="805"/>
      <c r="M357" s="805"/>
      <c r="N357" s="79"/>
      <c r="O357" s="79"/>
      <c r="P357" s="805"/>
      <c r="Q357" s="805"/>
      <c r="R357" s="805"/>
      <c r="S357" s="805"/>
      <c r="T357" s="805"/>
      <c r="U357" s="805"/>
      <c r="V357" s="804"/>
      <c r="W357" s="804"/>
      <c r="X357" s="804"/>
      <c r="Y357" s="804"/>
      <c r="Z357" s="805"/>
      <c r="AA357" s="805"/>
      <c r="AB357" s="805"/>
      <c r="AC357" s="805"/>
      <c r="AD357" s="805"/>
      <c r="AE357" s="805"/>
      <c r="AF357" s="805"/>
      <c r="AG357" s="805"/>
      <c r="AH357" s="805"/>
      <c r="AI357" s="805"/>
      <c r="AJ357" s="805"/>
      <c r="AK357" s="805"/>
      <c r="AL357" s="805"/>
      <c r="AM357" s="805"/>
      <c r="AN357" s="805"/>
      <c r="AO357" s="805"/>
      <c r="AP357" s="805"/>
      <c r="AQ357" s="805"/>
      <c r="AR357" s="805"/>
      <c r="AS357" s="805"/>
      <c r="AT357" s="805"/>
      <c r="AU357" s="805"/>
      <c r="AV357" s="805"/>
      <c r="AW357" s="805"/>
      <c r="AX357" s="805"/>
      <c r="AY357" s="805"/>
      <c r="AZ357" s="805"/>
      <c r="BA357" s="805"/>
      <c r="BB357" s="805"/>
      <c r="BC357" s="805"/>
      <c r="BD357" s="805"/>
      <c r="BE357" s="38">
        <f>(((BE354*2)+(BE355*1)+(BE356*0)))/(BE354+BE355+BE356)</f>
        <v>1.8360655737704918</v>
      </c>
      <c r="BF357" s="38">
        <f>(((BF354*2)+(BF355*1)+(BF356*0)))/(BF354+BF355+BF356)</f>
        <v>1.8770491803278688</v>
      </c>
      <c r="BG357" s="38">
        <f>(((BG354*2)+(BG355*1)+(BG356*0)))/(BG354+BG355+BG356)</f>
        <v>1.7377049180327868</v>
      </c>
      <c r="BH357" s="38">
        <f>(((BH354*2)+(BH355*1)+(BH356*0)))/(BH354+BH355+BH356)</f>
        <v>1.7704918032786885</v>
      </c>
      <c r="BI357" s="38">
        <f>(((BI354*2)+(BI355*1)+(BI356*0)))/(BI354+BI355+BI356)</f>
        <v>1.7295081967213115</v>
      </c>
      <c r="BJ357" s="38">
        <f t="shared" ref="BJ357:BY357" si="168">(((BJ354*2)+(BJ355*1)+(BJ356*0)))/(BJ354+BJ355+BJ356)</f>
        <v>1.7049180327868851</v>
      </c>
      <c r="BK357" s="38">
        <f t="shared" si="168"/>
        <v>1.8770491803278688</v>
      </c>
      <c r="BL357" s="38">
        <f t="shared" si="168"/>
        <v>1.9754098360655739</v>
      </c>
      <c r="BM357" s="38">
        <f t="shared" si="168"/>
        <v>1.9098360655737705</v>
      </c>
      <c r="BN357" s="38">
        <f t="shared" si="168"/>
        <v>1.6967213114754098</v>
      </c>
      <c r="BO357" s="38">
        <f t="shared" si="168"/>
        <v>1.7950819672131149</v>
      </c>
      <c r="BP357" s="38">
        <f t="shared" si="168"/>
        <v>1.9754098360655739</v>
      </c>
      <c r="BQ357" s="38">
        <f t="shared" si="168"/>
        <v>1.6744186046511629</v>
      </c>
      <c r="BR357" s="38">
        <f t="shared" si="168"/>
        <v>1.5955882352941178</v>
      </c>
      <c r="BS357" s="38">
        <f t="shared" si="168"/>
        <v>1.6279069767441861</v>
      </c>
      <c r="BT357" s="38">
        <f t="shared" si="168"/>
        <v>1.6569343065693432</v>
      </c>
      <c r="BU357" s="38">
        <f t="shared" si="168"/>
        <v>1.8111888111888113</v>
      </c>
      <c r="BV357" s="38"/>
      <c r="BW357" s="38"/>
      <c r="BX357" s="38"/>
      <c r="BY357" s="38">
        <f t="shared" si="168"/>
        <v>1.8050847457627119</v>
      </c>
      <c r="BZ357" s="1550">
        <f>COUNTIF($BE358:$BY358,"Đ")</f>
        <v>17</v>
      </c>
      <c r="CA357" s="1549">
        <f>BZ357/COUNTA($BE358:$BY358)</f>
        <v>0.94444444444444442</v>
      </c>
      <c r="CB357" s="1550">
        <f>COUNTIF($BE358:$BY358,"CCG")</f>
        <v>1</v>
      </c>
      <c r="CC357" s="1549">
        <f>CB357/COUNTA($BE358:$BY358)</f>
        <v>5.5555555555555552E-2</v>
      </c>
      <c r="CD357" s="1550">
        <f>COUNTIF($BE358:$BY358,"CĐ")</f>
        <v>0</v>
      </c>
      <c r="CE357" s="1549">
        <f>CD357/COUNTA($BE358:$BY358)</f>
        <v>0</v>
      </c>
      <c r="CF357" s="1407">
        <f>(((BZ357*2)+(CB357*1)+(CD357*0)))/(BZ357+CB357+CD357)</f>
        <v>1.9444444444444444</v>
      </c>
      <c r="CG357" s="1410" t="str">
        <f>IF(CF357&gt;=1.6,"Đạt mục tiêu",IF(CF357&gt;=1,"Cần cố gắng","Chưa đạt"))</f>
        <v>Đạt mục tiêu</v>
      </c>
    </row>
    <row r="358" spans="1:86" s="3" customFormat="1" ht="18.75" hidden="1" customHeight="1">
      <c r="A358" s="1536"/>
      <c r="B358" s="1414"/>
      <c r="C358" s="1236"/>
      <c r="D358" s="36"/>
      <c r="E358" s="37"/>
      <c r="F358" s="36"/>
      <c r="G358" s="804"/>
      <c r="H358" s="210"/>
      <c r="I358" s="805"/>
      <c r="J358" s="805"/>
      <c r="K358" s="804"/>
      <c r="L358" s="805"/>
      <c r="M358" s="805"/>
      <c r="N358" s="79"/>
      <c r="O358" s="79"/>
      <c r="P358" s="805"/>
      <c r="Q358" s="805"/>
      <c r="R358" s="805"/>
      <c r="S358" s="805"/>
      <c r="T358" s="805"/>
      <c r="U358" s="805"/>
      <c r="V358" s="804"/>
      <c r="W358" s="804"/>
      <c r="X358" s="804"/>
      <c r="Y358" s="804"/>
      <c r="Z358" s="805"/>
      <c r="AA358" s="805"/>
      <c r="AB358" s="805"/>
      <c r="AC358" s="805"/>
      <c r="AD358" s="805"/>
      <c r="AE358" s="805"/>
      <c r="AF358" s="805"/>
      <c r="AG358" s="805"/>
      <c r="AH358" s="805"/>
      <c r="AI358" s="805"/>
      <c r="AJ358" s="805"/>
      <c r="AK358" s="805"/>
      <c r="AL358" s="805"/>
      <c r="AM358" s="805"/>
      <c r="AN358" s="805"/>
      <c r="AO358" s="805"/>
      <c r="AP358" s="805"/>
      <c r="AQ358" s="805"/>
      <c r="AR358" s="805"/>
      <c r="AS358" s="805"/>
      <c r="AT358" s="805"/>
      <c r="AU358" s="805"/>
      <c r="AV358" s="805"/>
      <c r="AW358" s="805"/>
      <c r="AX358" s="805"/>
      <c r="AY358" s="805"/>
      <c r="AZ358" s="805"/>
      <c r="BA358" s="805"/>
      <c r="BB358" s="805"/>
      <c r="BC358" s="805"/>
      <c r="BD358" s="805"/>
      <c r="BE358" s="38" t="str">
        <f>IF(BE357&lt;1,"CĐ",IF(BE357&lt;1.6,"CCG","Đ"))</f>
        <v>Đ</v>
      </c>
      <c r="BF358" s="38" t="str">
        <f>IF(BF357&lt;1,"CĐ",IF(BF357&lt;1.6,"CCG","Đ"))</f>
        <v>Đ</v>
      </c>
      <c r="BG358" s="38" t="str">
        <f>IF(BG357&lt;1,"CĐ",IF(BG357&lt;1.6,"CCG","Đ"))</f>
        <v>Đ</v>
      </c>
      <c r="BH358" s="38" t="str">
        <f>IF(BH357&lt;1,"CĐ",IF(BH357&lt;1.6,"CCG","Đ"))</f>
        <v>Đ</v>
      </c>
      <c r="BI358" s="38" t="str">
        <f>IF(BI357&lt;1,"CĐ",IF(BI357&lt;1.6,"CCG","Đ"))</f>
        <v>Đ</v>
      </c>
      <c r="BJ358" s="38" t="str">
        <f t="shared" ref="BJ358:BY358" si="169">IF(BJ357&lt;1,"CĐ",IF(BJ357&lt;1.6,"CCG","Đ"))</f>
        <v>Đ</v>
      </c>
      <c r="BK358" s="38" t="str">
        <f t="shared" si="169"/>
        <v>Đ</v>
      </c>
      <c r="BL358" s="38" t="str">
        <f t="shared" si="169"/>
        <v>Đ</v>
      </c>
      <c r="BM358" s="38" t="str">
        <f t="shared" si="169"/>
        <v>Đ</v>
      </c>
      <c r="BN358" s="38" t="str">
        <f t="shared" si="169"/>
        <v>Đ</v>
      </c>
      <c r="BO358" s="38" t="str">
        <f t="shared" si="169"/>
        <v>Đ</v>
      </c>
      <c r="BP358" s="38" t="str">
        <f t="shared" si="169"/>
        <v>Đ</v>
      </c>
      <c r="BQ358" s="38" t="str">
        <f t="shared" si="169"/>
        <v>Đ</v>
      </c>
      <c r="BR358" s="38" t="str">
        <f t="shared" si="169"/>
        <v>CCG</v>
      </c>
      <c r="BS358" s="38" t="str">
        <f t="shared" si="169"/>
        <v>Đ</v>
      </c>
      <c r="BT358" s="38" t="str">
        <f t="shared" si="169"/>
        <v>Đ</v>
      </c>
      <c r="BU358" s="38" t="str">
        <f t="shared" si="169"/>
        <v>Đ</v>
      </c>
      <c r="BV358" s="38"/>
      <c r="BW358" s="38"/>
      <c r="BX358" s="38"/>
      <c r="BY358" s="38" t="str">
        <f t="shared" si="169"/>
        <v>Đ</v>
      </c>
      <c r="BZ358" s="1550"/>
      <c r="CA358" s="1549"/>
      <c r="CB358" s="1550"/>
      <c r="CC358" s="1549"/>
      <c r="CD358" s="1550"/>
      <c r="CE358" s="1549"/>
      <c r="CF358" s="1407"/>
      <c r="CG358" s="1410"/>
    </row>
    <row r="359" spans="1:86" s="3" customFormat="1" ht="18.75" hidden="1" customHeight="1">
      <c r="A359" s="170"/>
      <c r="C359" s="172"/>
      <c r="D359" s="12"/>
      <c r="E359" s="4"/>
      <c r="F359" s="2"/>
      <c r="G359" s="173"/>
      <c r="H359" s="174"/>
      <c r="I359" s="2"/>
      <c r="J359" s="2"/>
      <c r="K359" s="173"/>
      <c r="L359" s="2"/>
      <c r="N359" s="817"/>
      <c r="O359" s="817"/>
      <c r="P359" s="2"/>
      <c r="Q359" s="2"/>
      <c r="R359" s="2"/>
      <c r="S359" s="2"/>
      <c r="T359" s="2"/>
      <c r="U359" s="2"/>
      <c r="V359" s="173"/>
      <c r="W359" s="173"/>
      <c r="X359" s="173"/>
      <c r="Y359" s="173"/>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R359" s="232"/>
      <c r="BS359" s="232"/>
      <c r="BT359" s="232"/>
      <c r="CG359" s="255"/>
    </row>
    <row r="360" spans="1:86" ht="18.75" hidden="1" customHeight="1">
      <c r="E360" s="479"/>
      <c r="R360" s="3"/>
      <c r="S360" s="3"/>
      <c r="AX360" s="3"/>
      <c r="AY360" s="3"/>
      <c r="AZ360" s="3"/>
      <c r="BA360" s="3"/>
      <c r="BB360" s="3"/>
      <c r="CH360" s="776"/>
    </row>
    <row r="361" spans="1:86" ht="18.75" hidden="1" customHeight="1">
      <c r="E361" s="479"/>
      <c r="R361" s="3"/>
      <c r="S361" s="3"/>
      <c r="AX361" s="3"/>
      <c r="AY361" s="3"/>
      <c r="AZ361" s="3"/>
      <c r="BA361" s="3"/>
      <c r="BB361" s="3"/>
      <c r="CH361" s="776"/>
    </row>
    <row r="362" spans="1:86" s="776" customFormat="1" ht="18.75" hidden="1" customHeight="1">
      <c r="B362" s="3"/>
      <c r="C362" s="479"/>
      <c r="D362" s="12"/>
      <c r="E362" s="479"/>
      <c r="F362" s="12"/>
      <c r="G362" s="170"/>
      <c r="H362" s="480"/>
      <c r="I362" s="3"/>
      <c r="J362" s="3"/>
      <c r="K362" s="481"/>
      <c r="L362" s="3"/>
      <c r="M362" s="3"/>
      <c r="O362" s="3"/>
      <c r="P362" s="3"/>
      <c r="Q362" s="3"/>
      <c r="R362" s="3"/>
      <c r="S362" s="3"/>
      <c r="T362" s="3"/>
      <c r="U362" s="3"/>
      <c r="V362" s="170"/>
      <c r="W362" s="170"/>
      <c r="X362" s="170"/>
      <c r="Y362" s="170"/>
      <c r="Z362" s="3"/>
      <c r="AA362" s="3"/>
      <c r="AB362" s="3"/>
      <c r="AC362" s="3"/>
      <c r="AD362" s="3"/>
      <c r="AE362" s="3"/>
      <c r="AF362" s="3"/>
      <c r="AG362" s="3"/>
      <c r="AM362" s="3"/>
      <c r="AN362" s="3"/>
      <c r="AO362" s="3"/>
      <c r="AP362" s="3"/>
      <c r="AQ362" s="3"/>
      <c r="AR362" s="3"/>
      <c r="AS362" s="3"/>
      <c r="AT362" s="3"/>
      <c r="AU362" s="3"/>
      <c r="AV362" s="3"/>
      <c r="AW362" s="3"/>
      <c r="AX362" s="3"/>
      <c r="AY362" s="3"/>
      <c r="AZ362" s="3"/>
      <c r="BA362" s="3"/>
      <c r="BB362" s="3"/>
      <c r="BC362" s="3"/>
      <c r="BD362" s="3"/>
      <c r="CA362" s="482"/>
      <c r="CC362" s="482"/>
      <c r="CG362" s="482"/>
    </row>
    <row r="363" spans="1:86" s="776" customFormat="1" ht="18.75" hidden="1" customHeight="1">
      <c r="B363" s="3"/>
      <c r="C363" s="479"/>
      <c r="D363" s="12"/>
      <c r="E363" s="479"/>
      <c r="F363" s="12"/>
      <c r="G363" s="170"/>
      <c r="H363" s="480"/>
      <c r="I363" s="3"/>
      <c r="J363" s="3"/>
      <c r="K363" s="481"/>
      <c r="L363" s="3"/>
      <c r="M363" s="3"/>
      <c r="O363" s="3"/>
      <c r="P363" s="3"/>
      <c r="Q363" s="3"/>
      <c r="R363" s="3"/>
      <c r="S363" s="3"/>
      <c r="T363" s="3"/>
      <c r="U363" s="3"/>
      <c r="V363" s="170"/>
      <c r="W363" s="170"/>
      <c r="X363" s="170"/>
      <c r="Y363" s="170"/>
      <c r="Z363" s="3"/>
      <c r="AA363" s="3"/>
      <c r="AB363" s="3"/>
      <c r="AC363" s="3"/>
      <c r="AD363" s="3"/>
      <c r="AE363" s="3"/>
      <c r="AF363" s="3"/>
      <c r="AG363" s="3"/>
      <c r="AM363" s="3"/>
      <c r="AN363" s="3"/>
      <c r="AO363" s="3"/>
      <c r="AP363" s="3"/>
      <c r="AQ363" s="3"/>
      <c r="AR363" s="3"/>
      <c r="AS363" s="3"/>
      <c r="AT363" s="3"/>
      <c r="AU363" s="3"/>
      <c r="AV363" s="3"/>
      <c r="AW363" s="3"/>
      <c r="AX363" s="3"/>
      <c r="AY363" s="3"/>
      <c r="AZ363" s="3"/>
      <c r="BA363" s="3"/>
      <c r="BB363" s="3"/>
      <c r="BC363" s="3"/>
      <c r="BD363" s="3"/>
      <c r="CA363" s="482"/>
      <c r="CC363" s="482"/>
      <c r="CG363" s="482"/>
    </row>
    <row r="364" spans="1:86" s="776" customFormat="1" ht="18.75" hidden="1" customHeight="1">
      <c r="B364" s="3"/>
      <c r="C364" s="479"/>
      <c r="D364" s="12"/>
      <c r="E364" s="479"/>
      <c r="F364" s="12"/>
      <c r="G364" s="170"/>
      <c r="H364" s="480"/>
      <c r="I364" s="3"/>
      <c r="J364" s="3"/>
      <c r="K364" s="481"/>
      <c r="L364" s="3"/>
      <c r="M364" s="3"/>
      <c r="O364" s="3"/>
      <c r="P364" s="3"/>
      <c r="Q364" s="3"/>
      <c r="R364" s="3"/>
      <c r="S364" s="3"/>
      <c r="T364" s="3"/>
      <c r="U364" s="3"/>
      <c r="V364" s="170"/>
      <c r="W364" s="170"/>
      <c r="X364" s="170"/>
      <c r="Y364" s="170"/>
      <c r="Z364" s="3"/>
      <c r="AA364" s="3"/>
      <c r="AB364" s="3"/>
      <c r="AC364" s="3"/>
      <c r="AD364" s="3"/>
      <c r="AE364" s="3"/>
      <c r="AF364" s="3"/>
      <c r="AG364" s="3"/>
      <c r="AM364" s="3"/>
      <c r="AN364" s="3"/>
      <c r="AO364" s="3"/>
      <c r="AP364" s="3"/>
      <c r="AQ364" s="3"/>
      <c r="AR364" s="3"/>
      <c r="AS364" s="3"/>
      <c r="AT364" s="3"/>
      <c r="AU364" s="3"/>
      <c r="AV364" s="3"/>
      <c r="AW364" s="3"/>
      <c r="AX364" s="3"/>
      <c r="AY364" s="3"/>
      <c r="AZ364" s="3"/>
      <c r="BA364" s="3"/>
      <c r="BB364" s="3"/>
      <c r="BC364" s="3"/>
      <c r="BD364" s="3"/>
      <c r="BF364" s="1423" t="s">
        <v>1206</v>
      </c>
      <c r="BG364" s="1423"/>
      <c r="BH364" s="1423"/>
      <c r="BI364" s="1423"/>
      <c r="BJ364" s="1423"/>
      <c r="BK364" s="1423"/>
      <c r="BL364" s="1423"/>
      <c r="BM364" s="1423"/>
      <c r="BZ364" s="1423"/>
      <c r="CA364" s="1423"/>
      <c r="CB364" s="1423"/>
      <c r="CC364" s="482"/>
      <c r="CG364" s="482"/>
    </row>
    <row r="365" spans="1:86" s="776" customFormat="1" ht="18.75" hidden="1" customHeight="1">
      <c r="B365" s="3"/>
      <c r="C365" s="479"/>
      <c r="D365" s="12"/>
      <c r="E365" s="479"/>
      <c r="F365" s="12"/>
      <c r="G365" s="170"/>
      <c r="H365" s="480"/>
      <c r="I365" s="3"/>
      <c r="J365" s="3"/>
      <c r="K365" s="481"/>
      <c r="L365" s="3"/>
      <c r="M365" s="3"/>
      <c r="O365" s="3"/>
      <c r="P365" s="3"/>
      <c r="Q365" s="3"/>
      <c r="R365" s="3"/>
      <c r="S365" s="3"/>
      <c r="T365" s="3"/>
      <c r="U365" s="3"/>
      <c r="V365" s="170"/>
      <c r="W365" s="170"/>
      <c r="X365" s="170"/>
      <c r="Y365" s="170"/>
      <c r="Z365" s="3"/>
      <c r="AA365" s="3"/>
      <c r="AB365" s="3"/>
      <c r="AC365" s="3"/>
      <c r="AD365" s="3"/>
      <c r="AE365" s="3"/>
      <c r="AF365" s="3"/>
      <c r="AG365" s="3"/>
      <c r="AM365" s="3"/>
      <c r="AN365" s="3"/>
      <c r="AO365" s="3"/>
      <c r="AP365" s="3"/>
      <c r="AQ365" s="3"/>
      <c r="AR365" s="3"/>
      <c r="AS365" s="3"/>
      <c r="AT365" s="3"/>
      <c r="AU365" s="3"/>
      <c r="AV365" s="3"/>
      <c r="AW365" s="3"/>
      <c r="AX365" s="3"/>
      <c r="AY365" s="3"/>
      <c r="AZ365" s="3"/>
      <c r="BA365" s="3"/>
      <c r="BB365" s="3"/>
      <c r="BC365" s="3"/>
      <c r="BD365" s="3"/>
      <c r="CA365" s="482"/>
      <c r="CC365" s="482"/>
      <c r="CG365" s="482"/>
    </row>
    <row r="366" spans="1:86" s="776" customFormat="1" ht="18.75" hidden="1" customHeight="1">
      <c r="B366" s="3"/>
      <c r="C366" s="479"/>
      <c r="D366" s="12"/>
      <c r="E366" s="479"/>
      <c r="F366" s="12"/>
      <c r="G366" s="170"/>
      <c r="H366" s="480"/>
      <c r="I366" s="3"/>
      <c r="J366" s="3"/>
      <c r="K366" s="481"/>
      <c r="L366" s="3"/>
      <c r="M366" s="3"/>
      <c r="O366" s="3"/>
      <c r="P366" s="3"/>
      <c r="Q366" s="3"/>
      <c r="R366" s="3"/>
      <c r="S366" s="3"/>
      <c r="T366" s="3"/>
      <c r="U366" s="3"/>
      <c r="V366" s="170"/>
      <c r="W366" s="170"/>
      <c r="X366" s="170"/>
      <c r="Y366" s="170"/>
      <c r="Z366" s="3"/>
      <c r="AA366" s="3"/>
      <c r="AB366" s="3"/>
      <c r="AC366" s="3"/>
      <c r="AD366" s="3"/>
      <c r="AE366" s="3"/>
      <c r="AF366" s="3"/>
      <c r="AG366" s="3"/>
      <c r="AM366" s="3"/>
      <c r="AN366" s="3"/>
      <c r="AO366" s="3"/>
      <c r="AP366" s="3"/>
      <c r="AQ366" s="3"/>
      <c r="AR366" s="3"/>
      <c r="AS366" s="3"/>
      <c r="AT366" s="3"/>
      <c r="AU366" s="3"/>
      <c r="AV366" s="3"/>
      <c r="AW366" s="3"/>
      <c r="AX366" s="3"/>
      <c r="AY366" s="3"/>
      <c r="AZ366" s="3"/>
      <c r="BA366" s="3"/>
      <c r="BB366" s="3"/>
      <c r="BC366" s="3"/>
      <c r="BD366" s="3"/>
      <c r="CA366" s="482"/>
      <c r="CC366" s="482"/>
      <c r="CG366" s="482"/>
    </row>
    <row r="367" spans="1:86" s="776" customFormat="1" ht="18.75" hidden="1" customHeight="1">
      <c r="B367" s="3"/>
      <c r="C367" s="479"/>
      <c r="D367" s="12"/>
      <c r="E367" s="479"/>
      <c r="F367" s="12"/>
      <c r="G367" s="170"/>
      <c r="H367" s="480"/>
      <c r="I367" s="3"/>
      <c r="J367" s="3"/>
      <c r="K367" s="481"/>
      <c r="L367" s="3"/>
      <c r="M367" s="3"/>
      <c r="O367" s="3"/>
      <c r="P367" s="3"/>
      <c r="Q367" s="3"/>
      <c r="R367" s="3"/>
      <c r="S367" s="3"/>
      <c r="T367" s="3"/>
      <c r="U367" s="3"/>
      <c r="V367" s="170"/>
      <c r="W367" s="170"/>
      <c r="X367" s="170"/>
      <c r="Y367" s="170"/>
      <c r="Z367" s="3"/>
      <c r="AA367" s="3"/>
      <c r="AB367" s="3"/>
      <c r="AC367" s="3"/>
      <c r="AD367" s="3"/>
      <c r="AE367" s="3"/>
      <c r="AF367" s="3"/>
      <c r="AG367" s="3"/>
      <c r="AM367" s="3"/>
      <c r="AN367" s="3"/>
      <c r="AO367" s="3"/>
      <c r="AP367" s="3"/>
      <c r="AQ367" s="3"/>
      <c r="AR367" s="3"/>
      <c r="AS367" s="3"/>
      <c r="AT367" s="3"/>
      <c r="AU367" s="3"/>
      <c r="AV367" s="3"/>
      <c r="AW367" s="3"/>
      <c r="AX367" s="3"/>
      <c r="AY367" s="3"/>
      <c r="AZ367" s="3"/>
      <c r="BA367" s="3"/>
      <c r="BB367" s="3"/>
      <c r="BC367" s="3"/>
      <c r="BD367" s="3"/>
      <c r="CA367" s="482"/>
      <c r="CC367" s="482"/>
      <c r="CG367" s="482"/>
    </row>
    <row r="368" spans="1:86">
      <c r="C368" s="1547" t="s">
        <v>1596</v>
      </c>
      <c r="D368" s="1426"/>
      <c r="E368" s="1547"/>
      <c r="H368" s="1547" t="s">
        <v>1597</v>
      </c>
      <c r="AZ368" s="1548" t="s">
        <v>1598</v>
      </c>
      <c r="BA368" s="1548"/>
      <c r="BB368" s="1548"/>
    </row>
    <row r="369" spans="3:81">
      <c r="C369" s="1547"/>
      <c r="D369" s="1426"/>
      <c r="E369" s="1547"/>
      <c r="H369" s="1547"/>
      <c r="AZ369" s="1548"/>
      <c r="BA369" s="1548"/>
      <c r="BB369" s="1548"/>
      <c r="BF369" s="1423" t="s">
        <v>1207</v>
      </c>
      <c r="BG369" s="1423"/>
      <c r="BH369" s="1423"/>
      <c r="BI369" s="1423"/>
      <c r="BJ369" s="1423"/>
      <c r="BK369" s="1423"/>
      <c r="BL369" s="1423"/>
      <c r="BM369" s="1423"/>
      <c r="BZ369" s="1423"/>
      <c r="CA369" s="1423"/>
      <c r="CB369" s="1423"/>
      <c r="CC369" s="1423"/>
    </row>
    <row r="370" spans="3:81">
      <c r="C370" s="1547"/>
      <c r="D370" s="1426"/>
      <c r="E370" s="1547"/>
      <c r="H370" s="1547"/>
      <c r="AZ370" s="1548"/>
      <c r="BA370" s="1548"/>
      <c r="BB370" s="1548"/>
    </row>
    <row r="371" spans="3:81">
      <c r="C371" s="1547" t="s">
        <v>1599</v>
      </c>
      <c r="D371" s="1426"/>
      <c r="E371" s="1547"/>
      <c r="H371" s="1547" t="s">
        <v>1600</v>
      </c>
      <c r="AZ371" s="1548" t="s">
        <v>1601</v>
      </c>
      <c r="BA371" s="1548"/>
      <c r="BB371" s="1548"/>
    </row>
    <row r="372" spans="3:81">
      <c r="C372" s="1547"/>
      <c r="D372" s="1426"/>
      <c r="E372" s="1547"/>
      <c r="H372" s="1547"/>
      <c r="AZ372" s="1548"/>
      <c r="BA372" s="1548"/>
      <c r="BB372" s="1548"/>
    </row>
    <row r="373" spans="3:81">
      <c r="C373" s="1547"/>
      <c r="D373" s="1426"/>
      <c r="E373" s="1547"/>
      <c r="H373" s="1547"/>
      <c r="AZ373" s="1548"/>
      <c r="BA373" s="1548"/>
      <c r="BB373" s="1548"/>
    </row>
    <row r="374" spans="3:81">
      <c r="C374" s="1547"/>
      <c r="D374" s="1426"/>
      <c r="E374" s="1547"/>
      <c r="H374" s="1547"/>
      <c r="AZ374" s="1548"/>
      <c r="BA374" s="1548"/>
      <c r="BB374" s="1548"/>
    </row>
    <row r="375" spans="3:81">
      <c r="C375" s="1547"/>
      <c r="D375" s="1426"/>
      <c r="E375" s="1547"/>
      <c r="H375" s="1547"/>
      <c r="AZ375" s="1548"/>
      <c r="BA375" s="1548"/>
      <c r="BB375" s="1548"/>
    </row>
    <row r="376" spans="3:81">
      <c r="C376" s="1547"/>
      <c r="D376" s="1426"/>
      <c r="E376" s="1547"/>
      <c r="H376" s="1547"/>
      <c r="AZ376" s="1548"/>
      <c r="BA376" s="1548"/>
      <c r="BB376" s="1548"/>
    </row>
    <row r="377" spans="3:81" ht="24.75" customHeight="1">
      <c r="C377" s="1547"/>
      <c r="D377" s="1426"/>
      <c r="E377" s="1547"/>
      <c r="H377" s="1547"/>
      <c r="AZ377" s="1548"/>
      <c r="BA377" s="1548"/>
      <c r="BB377" s="1548"/>
    </row>
  </sheetData>
  <autoFilter ref="A7:CG262">
    <filterColumn colId="10"/>
    <filterColumn colId="11"/>
    <filterColumn colId="12"/>
    <filterColumn colId="13"/>
    <filterColumn colId="14"/>
    <filterColumn colId="15"/>
    <filterColumn colId="16"/>
    <filterColumn colId="17"/>
    <filterColumn colId="18">
      <filters>
        <filter val="."/>
        <filter val="x"/>
      </filters>
    </filterColumn>
    <filterColumn colId="38"/>
    <filterColumn colId="39"/>
    <filterColumn colId="40"/>
    <filterColumn colId="41"/>
    <filterColumn colId="49"/>
    <filterColumn colId="50"/>
    <filterColumn colId="51">
      <filters blank="1">
        <filter val="HĐC"/>
        <filter val="HĐG"/>
        <filter val="HĐH"/>
        <filter val="HĐNT"/>
        <filter val="TDS"/>
        <filter val="VS-AN"/>
      </filters>
    </filterColumn>
    <filterColumn colId="52" showButton="0"/>
    <filterColumn colId="53"/>
    <filterColumn colId="73"/>
    <filterColumn colId="74"/>
    <filterColumn colId="75"/>
  </autoFilter>
  <dataConsolidate link="1">
    <dataRefs count="1">
      <dataRef name="ớp học; Sân chơi; Phòng chức năng; Ngoài nhà trường" r:id="rId1"/>
    </dataRefs>
  </dataConsolidate>
  <mergeCells count="289">
    <mergeCell ref="C1:CG1"/>
    <mergeCell ref="A3:A5"/>
    <mergeCell ref="B3:B5"/>
    <mergeCell ref="C3:D5"/>
    <mergeCell ref="E3:F5"/>
    <mergeCell ref="G3:G5"/>
    <mergeCell ref="H3:H5"/>
    <mergeCell ref="I3:I5"/>
    <mergeCell ref="J3:J5"/>
    <mergeCell ref="K3:T3"/>
    <mergeCell ref="AZ3:BB4"/>
    <mergeCell ref="BC3:BD4"/>
    <mergeCell ref="BE3:BY3"/>
    <mergeCell ref="BZ3:CE3"/>
    <mergeCell ref="BN4:BN7"/>
    <mergeCell ref="BO4:BO7"/>
    <mergeCell ref="BP4:BP7"/>
    <mergeCell ref="BQ4:BQ7"/>
    <mergeCell ref="V3:Y4"/>
    <mergeCell ref="Z3:AC4"/>
    <mergeCell ref="AD3:AG4"/>
    <mergeCell ref="AH3:AL4"/>
    <mergeCell ref="AM3:AP4"/>
    <mergeCell ref="AQ3:AS4"/>
    <mergeCell ref="CF3:CG3"/>
    <mergeCell ref="BE4:BE7"/>
    <mergeCell ref="BF4:BF7"/>
    <mergeCell ref="BG4:BG7"/>
    <mergeCell ref="BH4:BH7"/>
    <mergeCell ref="BI4:BI7"/>
    <mergeCell ref="BJ4:BJ7"/>
    <mergeCell ref="BK4:BK7"/>
    <mergeCell ref="BL4:BL7"/>
    <mergeCell ref="BM4:BM7"/>
    <mergeCell ref="CG4:CG5"/>
    <mergeCell ref="BX4:BX7"/>
    <mergeCell ref="BY4:BY7"/>
    <mergeCell ref="BZ4:CA5"/>
    <mergeCell ref="CB4:CC5"/>
    <mergeCell ref="CD4:CE5"/>
    <mergeCell ref="CF4:CF5"/>
    <mergeCell ref="BR4:BR7"/>
    <mergeCell ref="BS4:BS7"/>
    <mergeCell ref="BT4:BT7"/>
    <mergeCell ref="BU4:BU7"/>
    <mergeCell ref="BV4:BV7"/>
    <mergeCell ref="BW4:BW7"/>
    <mergeCell ref="AT3:AW4"/>
    <mergeCell ref="AX3:AY4"/>
    <mergeCell ref="AT5:AU5"/>
    <mergeCell ref="AV5:AW5"/>
    <mergeCell ref="AX5:AY5"/>
    <mergeCell ref="AZ5:BA5"/>
    <mergeCell ref="B6:H6"/>
    <mergeCell ref="V7:W7"/>
    <mergeCell ref="X7:Y7"/>
    <mergeCell ref="Z7:AA7"/>
    <mergeCell ref="AB7:AC7"/>
    <mergeCell ref="AD7:AE7"/>
    <mergeCell ref="AX7:AY7"/>
    <mergeCell ref="AZ7:BA7"/>
    <mergeCell ref="AV7:AW7"/>
    <mergeCell ref="V5:W5"/>
    <mergeCell ref="X5:Y5"/>
    <mergeCell ref="Z5:AA5"/>
    <mergeCell ref="AB5:AC5"/>
    <mergeCell ref="AD5:AE5"/>
    <mergeCell ref="AI5:AJ5"/>
    <mergeCell ref="AK5:AL5"/>
    <mergeCell ref="AN5:AO5"/>
    <mergeCell ref="AQ5:AR5"/>
    <mergeCell ref="C9:G9"/>
    <mergeCell ref="C10:E10"/>
    <mergeCell ref="C11:E11"/>
    <mergeCell ref="C22:E22"/>
    <mergeCell ref="AI7:AJ7"/>
    <mergeCell ref="AK7:AL7"/>
    <mergeCell ref="AN7:AO7"/>
    <mergeCell ref="AQ7:AR7"/>
    <mergeCell ref="AT7:AU7"/>
    <mergeCell ref="C69:E69"/>
    <mergeCell ref="C75:E75"/>
    <mergeCell ref="C85:E85"/>
    <mergeCell ref="C88:G88"/>
    <mergeCell ref="C89:E89"/>
    <mergeCell ref="C96:E96"/>
    <mergeCell ref="C23:E23"/>
    <mergeCell ref="C30:E30"/>
    <mergeCell ref="C35:E35"/>
    <mergeCell ref="C39:E39"/>
    <mergeCell ref="C47:E47"/>
    <mergeCell ref="C68:E68"/>
    <mergeCell ref="C126:E126"/>
    <mergeCell ref="C131:G131"/>
    <mergeCell ref="C132:E132"/>
    <mergeCell ref="C152:E152"/>
    <mergeCell ref="C173:E173"/>
    <mergeCell ref="C177:E177"/>
    <mergeCell ref="C97:E97"/>
    <mergeCell ref="C100:E100"/>
    <mergeCell ref="C106:E106"/>
    <mergeCell ref="C108:E108"/>
    <mergeCell ref="C110:E110"/>
    <mergeCell ref="C112:F112"/>
    <mergeCell ref="C199:G199"/>
    <mergeCell ref="C205:E205"/>
    <mergeCell ref="C206:E206"/>
    <mergeCell ref="C230:E230"/>
    <mergeCell ref="B257:F257"/>
    <mergeCell ref="G257:H257"/>
    <mergeCell ref="C184:G184"/>
    <mergeCell ref="C185:E185"/>
    <mergeCell ref="C186:E186"/>
    <mergeCell ref="C191:E191"/>
    <mergeCell ref="C193:E193"/>
    <mergeCell ref="C194:E194"/>
    <mergeCell ref="B261:F261"/>
    <mergeCell ref="G261:H261"/>
    <mergeCell ref="B262:F262"/>
    <mergeCell ref="G262:H262"/>
    <mergeCell ref="G264:H264"/>
    <mergeCell ref="G265:H265"/>
    <mergeCell ref="B258:F258"/>
    <mergeCell ref="G258:H258"/>
    <mergeCell ref="B259:F259"/>
    <mergeCell ref="G259:H259"/>
    <mergeCell ref="B260:F260"/>
    <mergeCell ref="G260:H260"/>
    <mergeCell ref="G272:H272"/>
    <mergeCell ref="G273:H273"/>
    <mergeCell ref="G274:H274"/>
    <mergeCell ref="G275:H275"/>
    <mergeCell ref="G276:H276"/>
    <mergeCell ref="G277:H277"/>
    <mergeCell ref="G266:H266"/>
    <mergeCell ref="G267:H267"/>
    <mergeCell ref="G268:H268"/>
    <mergeCell ref="G269:H269"/>
    <mergeCell ref="G270:H270"/>
    <mergeCell ref="G271:H271"/>
    <mergeCell ref="CE282:CE283"/>
    <mergeCell ref="CF282:CF283"/>
    <mergeCell ref="CG282:CG283"/>
    <mergeCell ref="BZ287:BZ288"/>
    <mergeCell ref="CA287:CA288"/>
    <mergeCell ref="CB287:CB288"/>
    <mergeCell ref="CC287:CC288"/>
    <mergeCell ref="CD287:CD288"/>
    <mergeCell ref="CE287:CE288"/>
    <mergeCell ref="BZ282:BZ283"/>
    <mergeCell ref="CA282:CA283"/>
    <mergeCell ref="CB282:CB283"/>
    <mergeCell ref="CC282:CC283"/>
    <mergeCell ref="CD282:CD283"/>
    <mergeCell ref="CF287:CF288"/>
    <mergeCell ref="CG287:CG288"/>
    <mergeCell ref="CG292:CG293"/>
    <mergeCell ref="A294:A298"/>
    <mergeCell ref="BZ297:BZ298"/>
    <mergeCell ref="CA297:CA298"/>
    <mergeCell ref="CB297:CB298"/>
    <mergeCell ref="CC297:CC298"/>
    <mergeCell ref="CD297:CD298"/>
    <mergeCell ref="CE297:CE298"/>
    <mergeCell ref="CF297:CF298"/>
    <mergeCell ref="CG297:CG298"/>
    <mergeCell ref="A289:A293"/>
    <mergeCell ref="BZ292:BZ293"/>
    <mergeCell ref="CA292:CA293"/>
    <mergeCell ref="CB292:CB293"/>
    <mergeCell ref="CC292:CC293"/>
    <mergeCell ref="CD292:CD293"/>
    <mergeCell ref="CE292:CE293"/>
    <mergeCell ref="CF292:CF293"/>
    <mergeCell ref="CG302:CG303"/>
    <mergeCell ref="A304:A308"/>
    <mergeCell ref="BZ307:BZ308"/>
    <mergeCell ref="CA307:CA308"/>
    <mergeCell ref="CB307:CB308"/>
    <mergeCell ref="CC307:CC308"/>
    <mergeCell ref="CD307:CD308"/>
    <mergeCell ref="CE307:CE308"/>
    <mergeCell ref="CF307:CF308"/>
    <mergeCell ref="CG307:CG308"/>
    <mergeCell ref="A299:A303"/>
    <mergeCell ref="BZ302:BZ303"/>
    <mergeCell ref="CA302:CA303"/>
    <mergeCell ref="CB302:CB303"/>
    <mergeCell ref="CC302:CC303"/>
    <mergeCell ref="CD302:CD303"/>
    <mergeCell ref="CE302:CE303"/>
    <mergeCell ref="CF302:CF303"/>
    <mergeCell ref="BZ317:BZ318"/>
    <mergeCell ref="CA317:CA318"/>
    <mergeCell ref="CB317:CB318"/>
    <mergeCell ref="CC317:CC318"/>
    <mergeCell ref="CD317:CD318"/>
    <mergeCell ref="CE317:CE318"/>
    <mergeCell ref="CF317:CF318"/>
    <mergeCell ref="CG317:CG318"/>
    <mergeCell ref="BZ312:BZ313"/>
    <mergeCell ref="CA312:CA313"/>
    <mergeCell ref="CB312:CB313"/>
    <mergeCell ref="CC312:CC313"/>
    <mergeCell ref="CD312:CD313"/>
    <mergeCell ref="CE312:CE313"/>
    <mergeCell ref="CF312:CF313"/>
    <mergeCell ref="CG312:CG313"/>
    <mergeCell ref="A329:A358"/>
    <mergeCell ref="B329:B333"/>
    <mergeCell ref="BZ332:BZ333"/>
    <mergeCell ref="CA332:CA333"/>
    <mergeCell ref="CB332:CB333"/>
    <mergeCell ref="CC332:CC333"/>
    <mergeCell ref="CD332:CD333"/>
    <mergeCell ref="CE322:CE323"/>
    <mergeCell ref="BZ327:BZ328"/>
    <mergeCell ref="CA327:CA328"/>
    <mergeCell ref="CB327:CB328"/>
    <mergeCell ref="CC327:CC328"/>
    <mergeCell ref="CD327:CD328"/>
    <mergeCell ref="CE327:CE328"/>
    <mergeCell ref="BZ322:BZ323"/>
    <mergeCell ref="CA322:CA323"/>
    <mergeCell ref="CB322:CB323"/>
    <mergeCell ref="CC322:CC323"/>
    <mergeCell ref="CD322:CD323"/>
    <mergeCell ref="B339:B343"/>
    <mergeCell ref="CD347:CD348"/>
    <mergeCell ref="BZ342:BZ343"/>
    <mergeCell ref="CA342:CA343"/>
    <mergeCell ref="CB342:CB343"/>
    <mergeCell ref="CC342:CC343"/>
    <mergeCell ref="CD342:CD343"/>
    <mergeCell ref="CE332:CE333"/>
    <mergeCell ref="CF332:CF333"/>
    <mergeCell ref="B334:B338"/>
    <mergeCell ref="BZ337:BZ338"/>
    <mergeCell ref="CA337:CA338"/>
    <mergeCell ref="CB337:CB338"/>
    <mergeCell ref="CC337:CC338"/>
    <mergeCell ref="CD337:CD338"/>
    <mergeCell ref="CG332:CG333"/>
    <mergeCell ref="CF327:CF328"/>
    <mergeCell ref="CG327:CG328"/>
    <mergeCell ref="CF322:CF323"/>
    <mergeCell ref="CG322:CG323"/>
    <mergeCell ref="B354:B358"/>
    <mergeCell ref="BZ357:BZ358"/>
    <mergeCell ref="CA357:CA358"/>
    <mergeCell ref="CB357:CB358"/>
    <mergeCell ref="CC357:CC358"/>
    <mergeCell ref="CD357:CD358"/>
    <mergeCell ref="CE347:CE348"/>
    <mergeCell ref="CF347:CF348"/>
    <mergeCell ref="B349:B353"/>
    <mergeCell ref="BZ352:BZ353"/>
    <mergeCell ref="CA352:CA353"/>
    <mergeCell ref="CB352:CB353"/>
    <mergeCell ref="CC352:CC353"/>
    <mergeCell ref="CD352:CD353"/>
    <mergeCell ref="B344:B348"/>
    <mergeCell ref="BZ347:BZ348"/>
    <mergeCell ref="CA347:CA348"/>
    <mergeCell ref="CB347:CB348"/>
    <mergeCell ref="CC347:CC348"/>
    <mergeCell ref="CE352:CE353"/>
    <mergeCell ref="CF352:CF353"/>
    <mergeCell ref="CG352:CG353"/>
    <mergeCell ref="CG347:CG348"/>
    <mergeCell ref="CE342:CE343"/>
    <mergeCell ref="CF342:CF343"/>
    <mergeCell ref="CG342:CG343"/>
    <mergeCell ref="CE337:CE338"/>
    <mergeCell ref="CF337:CF338"/>
    <mergeCell ref="CG337:CG338"/>
    <mergeCell ref="C368:E370"/>
    <mergeCell ref="H368:H370"/>
    <mergeCell ref="AZ368:BB370"/>
    <mergeCell ref="C371:E377"/>
    <mergeCell ref="H371:H377"/>
    <mergeCell ref="AZ371:BB377"/>
    <mergeCell ref="CE357:CE358"/>
    <mergeCell ref="CF357:CF358"/>
    <mergeCell ref="CG357:CG358"/>
    <mergeCell ref="BF364:BM364"/>
    <mergeCell ref="BZ364:CB364"/>
    <mergeCell ref="BF369:BM369"/>
    <mergeCell ref="BZ369:CC369"/>
  </mergeCells>
  <dataValidations count="8">
    <dataValidation type="list" allowBlank="1" showInputMessage="1" showErrorMessage="1" sqref="BZ29:CG29 AQ185:AR190 W70:BD74 W185:AL190 V12 V24 V32 V72 V183:Y183 V136:Y136 V139:V140 V160:V162 V187 V196 AE14:AG14 W12:Y21 AA12:AD21 AE12:AF13 AE15:AF21 Z13:Z21 W196:BD204 V127:BD130 W31:BD33 W174:BD176 AM187:AP190 W192:BD192 AS187:BD190 W24:BD29 AX195:AY195 AH12:BD21 BZ16:CG16 BZ128 BZ199:CG199 BZ33:CG33 BZ189:CG189 BZ175:CG176 BZ202:CG203 BZ18:CG21 BZ27:CG27">
      <formula1>"x, ĐTT, TDS, HĐH, HĐG, HĐNT, VS-AN, HĐC, TQDN, LH"</formula1>
    </dataValidation>
    <dataValidation type="list" allowBlank="1" showInputMessage="1" showErrorMessage="1" sqref="BE70:BY74 BE90:BY95 BE111:BY111 BE113:BY125 BE192:BY192 BE127:BY130 BE40:BY46 BE153:BY172 BE196:BY204 BE98:BY99 BE102:BY105 BE139:BY151 BE76:BY84 BE86:BY87 BE133:BY137 BE36:BY38 BE31:BY34 BE12:BY21 BE179:BY183 BE48:BY67 BE174:BY176 BE109:BY109 BE187:BY190 BE107:BY107 BE24:BY29 BE208:BY229 BS177:BS178 BE178:BF178 BG177:BH178 BI178:BR178 BT178:BY178 BE232:BY256">
      <formula1>"2, 1, 0, KĐG,#"</formula1>
    </dataValidation>
    <dataValidation type="list" allowBlank="1" showInputMessage="1" showErrorMessage="1" sqref="Z12">
      <formula1>"x, ĐTT, TDS, HĐH, HĐG, HĐNT, VS-AN, HĐC, TQDN, LH, HĐH+HĐNT, HĐH+HĐC, HĐH+HĐG"</formula1>
    </dataValidation>
    <dataValidation type="list" allowBlank="1" showInputMessage="1" showErrorMessage="1" sqref="V163:V172 V76:BD84 W178:Y182 Z135:AC135 AH134:AL134 AD133:AG133 Z137:AC137 V141:V151 W139:BD151 W111:BD111 V90:BD95 V153:V159 V86:BD87 AX136:AY137 V40:BD46 V107:BD107 V113:BD125 W153:BD172 V36:BD38 V48:BD67 V98:BD99 V34:BD34 W109:BD109 V102:BD105 Z178:BD183 V208:BD229 AX101:AY101 V232:BD256">
      <formula1>"ĐTT, TDS, HĐH, HĐG, HĐNT, VS-AN, HĐC, TQDN, LH, x,#"</formula1>
    </dataValidation>
    <dataValidation type="list" allowBlank="1" showInputMessage="1" showErrorMessage="1" sqref="V73:V74 V13:V21 V188:V190 V25:V29 R195 V33 V178:V182 V31 V70:V71 V185:V186 V197:V204 T195 K90:U95 K178:U183 K24:U29 K12:U21 K174:V176 K70:U84 K232:U256 K200:U204 K196:U198 K192:V192 M40:U68 K187:U190 K153:U172 K111:V111 K109:V109 K107:U107 K133:U151 K127:U130 K98:U99 K102:U105 K86:U87 K36:U38 K31:U34 K208:U229 K113:U125 L40:L67 K40:K66">
      <formula1>"x"</formula1>
    </dataValidation>
    <dataValidation type="list" allowBlank="1" showInputMessage="1" showErrorMessage="1" sqref="T193:T194 D98:D99 R193:R194 S193:S195 I193:Q195 F196:F198 D210:D229 D12:D21 D190 D28:D29 D105 F107 F178:F183 F174:F176 F162:F172 D113:D125 F44:F46 F127:F130 D127:D130 F53:F59 F109 D111 F111 D40:D46 D90:D95 F86:F87 F70:F74 D70:D74 D178:D183 F36:F38 D31:D34 F210:F229 F240:F256 AX193:AY194 D200:D204 D196:D198 D192 F190 D162:D172 F146:F151 F113:F125 D146:D151 D174:D176 F105 D109 D53:D67 D107 D86:D87 G193:H194 F31:F34 D36:D38 F12:F21 D76:D84 F90:F95 F76:F84 F98:F99 F40:F42 F28:F29 F61:F67 D24:D26 F24:F26 F48:F51 D240:D256 D102:D103 F102:F103 D133:D144 F133:F144 F153:F160 D153:D160 F187:F188 D187:D188 F192:F194 D208 F200:F208 U193:AW195 AZ193:CG195 F232:F238 D232:D238 D48 D50:D51">
      <formula1>"KQMĐ, NDCT, TLHD, BC, ĐP"</formula1>
    </dataValidation>
    <dataValidation type="list" allowBlank="1" showInputMessage="1" showErrorMessage="1" sqref="J31:J34 J40:J66 J132:J176 J12:J21 J196:J229 J70:J84 J111:J125 J107:J109 J102:J105 J98:J99 J90:J95 J86:J87 J232:J257 J36:J38 J24:J29 J127:J130 J178:J183 J185:J192">
      <formula1>"Thể chất, Nhận thức, Ngôn ngữ, TCKNXH-TM"</formula1>
    </dataValidation>
    <dataValidation type="list" allowBlank="1" showInputMessage="1" showErrorMessage="1" sqref="I24:I29 I68:L68 I40:I66 I232:I256 I12:I21 I196:I229 I70:I84 I111:I125 I107:I109 I102:I105 I98:I99 I90:I95 I86:I87 I36:I38 I31:I34 I132:I176 I127:I130 I178:I183 I185:I192">
      <formula1>"Lớp học, Sân chơi, Phòng chức năng, Ngoài nhà trường"</formula1>
    </dataValidation>
  </dataValidations>
  <pageMargins left="0.45" right="0.45" top="0.5" bottom="0.5" header="0.3" footer="0.3"/>
  <pageSetup paperSize="9" orientation="landscape" r:id="rId2"/>
  <legacyDrawing r:id="rId3"/>
</worksheet>
</file>

<file path=xl/worksheets/sheet6.xml><?xml version="1.0" encoding="utf-8"?>
<worksheet xmlns="http://schemas.openxmlformats.org/spreadsheetml/2006/main" xmlns:r="http://schemas.openxmlformats.org/officeDocument/2006/relationships">
  <sheetPr filterMode="1"/>
  <dimension ref="A1:CL378"/>
  <sheetViews>
    <sheetView zoomScale="84" zoomScaleNormal="84" workbookViewId="0">
      <pane xSplit="6" ySplit="7" topLeftCell="G278" activePane="bottomRight" state="frozen"/>
      <selection pane="topRight" activeCell="G1" sqref="G1"/>
      <selection pane="bottomLeft" activeCell="A7" sqref="A7"/>
      <selection pane="bottomRight" activeCell="R378" sqref="R378:AX378"/>
    </sheetView>
  </sheetViews>
  <sheetFormatPr defaultRowHeight="18.75"/>
  <cols>
    <col min="1" max="1" width="5" style="1026" customWidth="1"/>
    <col min="2" max="2" width="6.42578125" style="3" hidden="1" customWidth="1"/>
    <col min="3" max="3" width="21.5703125" style="480" customWidth="1"/>
    <col min="4" max="4" width="11.7109375" style="12" hidden="1" customWidth="1"/>
    <col min="5" max="5" width="27.5703125" style="480" customWidth="1"/>
    <col min="6" max="6" width="28.5703125" style="12" hidden="1" customWidth="1"/>
    <col min="7" max="7" width="19.140625" style="170" hidden="1" customWidth="1"/>
    <col min="8" max="8" width="34.42578125" style="480" customWidth="1"/>
    <col min="9" max="9" width="16.28515625" style="3" hidden="1" customWidth="1"/>
    <col min="10" max="10" width="22.28515625" style="3" hidden="1" customWidth="1"/>
    <col min="11" max="11" width="23.28515625" style="481" hidden="1" customWidth="1"/>
    <col min="12" max="12" width="17.140625" style="3" hidden="1" customWidth="1"/>
    <col min="13" max="13" width="16.85546875" style="3" hidden="1" customWidth="1"/>
    <col min="14" max="14" width="16.85546875" style="756" hidden="1" customWidth="1"/>
    <col min="15" max="15" width="24" style="3" hidden="1" customWidth="1"/>
    <col min="16" max="16" width="19.85546875" style="3" hidden="1" customWidth="1"/>
    <col min="17" max="17" width="14.7109375" style="3" hidden="1" customWidth="1"/>
    <col min="18" max="18" width="14.42578125" style="170" customWidth="1"/>
    <col min="19" max="19" width="12.7109375" style="3" hidden="1" customWidth="1"/>
    <col min="20" max="20" width="13.7109375" style="3" hidden="1" customWidth="1"/>
    <col min="21" max="21" width="6.140625" style="3" hidden="1" customWidth="1"/>
    <col min="22" max="25" width="9.42578125" style="170" hidden="1" customWidth="1"/>
    <col min="26" max="26" width="5.85546875" style="3" hidden="1" customWidth="1"/>
    <col min="27" max="28" width="7.5703125" style="3" hidden="1" customWidth="1"/>
    <col min="29" max="29" width="5.85546875" style="3" hidden="1" customWidth="1"/>
    <col min="30" max="31" width="7.5703125" style="3" hidden="1" customWidth="1"/>
    <col min="32" max="32" width="17.28515625" style="3" hidden="1" customWidth="1"/>
    <col min="33" max="33" width="16.28515625" style="3" hidden="1" customWidth="1"/>
    <col min="34" max="34" width="10.28515625" style="756" hidden="1" customWidth="1"/>
    <col min="35" max="36" width="8" style="756" hidden="1" customWidth="1"/>
    <col min="37" max="38" width="7.5703125" style="756" hidden="1" customWidth="1"/>
    <col min="39" max="39" width="10.140625" style="3" hidden="1" customWidth="1"/>
    <col min="40" max="41" width="8" style="3" hidden="1" customWidth="1"/>
    <col min="42" max="42" width="11.5703125" style="3" hidden="1" customWidth="1"/>
    <col min="43" max="43" width="4.28515625" style="3" hidden="1" customWidth="1"/>
    <col min="44" max="44" width="7.85546875" style="3" hidden="1" customWidth="1"/>
    <col min="45" max="45" width="22.28515625" style="3" hidden="1" customWidth="1"/>
    <col min="46" max="46" width="8" style="3" hidden="1" customWidth="1"/>
    <col min="47" max="48" width="7.85546875" style="3" hidden="1" customWidth="1"/>
    <col min="49" max="49" width="8" style="3" hidden="1" customWidth="1"/>
    <col min="50" max="51" width="14.42578125" style="170" customWidth="1"/>
    <col min="52" max="53" width="3" style="3" hidden="1" customWidth="1"/>
    <col min="54" max="54" width="11.42578125" style="3" hidden="1" customWidth="1"/>
    <col min="55" max="55" width="21.5703125" style="3" hidden="1" customWidth="1"/>
    <col min="56" max="56" width="25" style="3" hidden="1" customWidth="1"/>
    <col min="57" max="57" width="19" style="756" hidden="1" customWidth="1"/>
    <col min="58" max="77" width="8" style="756" hidden="1" customWidth="1"/>
    <col min="78" max="78" width="9" style="756" hidden="1" customWidth="1"/>
    <col min="79" max="79" width="9.42578125" style="482" hidden="1" customWidth="1"/>
    <col min="80" max="80" width="9" style="756" hidden="1" customWidth="1"/>
    <col min="81" max="81" width="9.42578125" style="482" hidden="1" customWidth="1"/>
    <col min="82" max="82" width="9" style="756" hidden="1" customWidth="1"/>
    <col min="83" max="83" width="8.42578125" style="756" hidden="1" customWidth="1"/>
    <col min="84" max="84" width="7" style="756" hidden="1" customWidth="1"/>
    <col min="85" max="85" width="7" style="482" hidden="1" customWidth="1"/>
    <col min="86" max="89" width="8" style="756" hidden="1" customWidth="1"/>
    <col min="90" max="90" width="0" style="756" hidden="1" customWidth="1"/>
    <col min="91" max="193" width="9.140625" style="1026"/>
    <col min="194" max="194" width="20.140625" style="1026" customWidth="1"/>
    <col min="195" max="195" width="4.28515625" style="1026" customWidth="1"/>
    <col min="196" max="196" width="39" style="1026" customWidth="1"/>
    <col min="197" max="197" width="53.5703125" style="1026" customWidth="1"/>
    <col min="198" max="201" width="7.7109375" style="1026" customWidth="1"/>
    <col min="202" max="202" width="10" style="1026" customWidth="1"/>
    <col min="203" max="204" width="9.28515625" style="1026" customWidth="1"/>
    <col min="205" max="205" width="8" style="1026" customWidth="1"/>
    <col min="206" max="449" width="9.140625" style="1026"/>
    <col min="450" max="450" width="20.140625" style="1026" customWidth="1"/>
    <col min="451" max="451" width="4.28515625" style="1026" customWidth="1"/>
    <col min="452" max="452" width="39" style="1026" customWidth="1"/>
    <col min="453" max="453" width="53.5703125" style="1026" customWidth="1"/>
    <col min="454" max="457" width="7.7109375" style="1026" customWidth="1"/>
    <col min="458" max="458" width="10" style="1026" customWidth="1"/>
    <col min="459" max="460" width="9.28515625" style="1026" customWidth="1"/>
    <col min="461" max="461" width="8" style="1026" customWidth="1"/>
    <col min="462" max="705" width="9.140625" style="1026"/>
    <col min="706" max="706" width="20.140625" style="1026" customWidth="1"/>
    <col min="707" max="707" width="4.28515625" style="1026" customWidth="1"/>
    <col min="708" max="708" width="39" style="1026" customWidth="1"/>
    <col min="709" max="709" width="53.5703125" style="1026" customWidth="1"/>
    <col min="710" max="713" width="7.7109375" style="1026" customWidth="1"/>
    <col min="714" max="714" width="10" style="1026" customWidth="1"/>
    <col min="715" max="716" width="9.28515625" style="1026" customWidth="1"/>
    <col min="717" max="717" width="8" style="1026" customWidth="1"/>
    <col min="718" max="961" width="9.140625" style="1026"/>
    <col min="962" max="962" width="20.140625" style="1026" customWidth="1"/>
    <col min="963" max="963" width="4.28515625" style="1026" customWidth="1"/>
    <col min="964" max="964" width="39" style="1026" customWidth="1"/>
    <col min="965" max="965" width="53.5703125" style="1026" customWidth="1"/>
    <col min="966" max="969" width="7.7109375" style="1026" customWidth="1"/>
    <col min="970" max="970" width="10" style="1026" customWidth="1"/>
    <col min="971" max="972" width="9.28515625" style="1026" customWidth="1"/>
    <col min="973" max="973" width="8" style="1026" customWidth="1"/>
    <col min="974" max="1217" width="9.140625" style="1026"/>
    <col min="1218" max="1218" width="20.140625" style="1026" customWidth="1"/>
    <col min="1219" max="1219" width="4.28515625" style="1026" customWidth="1"/>
    <col min="1220" max="1220" width="39" style="1026" customWidth="1"/>
    <col min="1221" max="1221" width="53.5703125" style="1026" customWidth="1"/>
    <col min="1222" max="1225" width="7.7109375" style="1026" customWidth="1"/>
    <col min="1226" max="1226" width="10" style="1026" customWidth="1"/>
    <col min="1227" max="1228" width="9.28515625" style="1026" customWidth="1"/>
    <col min="1229" max="1229" width="8" style="1026" customWidth="1"/>
    <col min="1230" max="1473" width="9.140625" style="1026"/>
    <col min="1474" max="1474" width="20.140625" style="1026" customWidth="1"/>
    <col min="1475" max="1475" width="4.28515625" style="1026" customWidth="1"/>
    <col min="1476" max="1476" width="39" style="1026" customWidth="1"/>
    <col min="1477" max="1477" width="53.5703125" style="1026" customWidth="1"/>
    <col min="1478" max="1481" width="7.7109375" style="1026" customWidth="1"/>
    <col min="1482" max="1482" width="10" style="1026" customWidth="1"/>
    <col min="1483" max="1484" width="9.28515625" style="1026" customWidth="1"/>
    <col min="1485" max="1485" width="8" style="1026" customWidth="1"/>
    <col min="1486" max="1729" width="9.140625" style="1026"/>
    <col min="1730" max="1730" width="20.140625" style="1026" customWidth="1"/>
    <col min="1731" max="1731" width="4.28515625" style="1026" customWidth="1"/>
    <col min="1732" max="1732" width="39" style="1026" customWidth="1"/>
    <col min="1733" max="1733" width="53.5703125" style="1026" customWidth="1"/>
    <col min="1734" max="1737" width="7.7109375" style="1026" customWidth="1"/>
    <col min="1738" max="1738" width="10" style="1026" customWidth="1"/>
    <col min="1739" max="1740" width="9.28515625" style="1026" customWidth="1"/>
    <col min="1741" max="1741" width="8" style="1026" customWidth="1"/>
    <col min="1742" max="1985" width="9.140625" style="1026"/>
    <col min="1986" max="1986" width="20.140625" style="1026" customWidth="1"/>
    <col min="1987" max="1987" width="4.28515625" style="1026" customWidth="1"/>
    <col min="1988" max="1988" width="39" style="1026" customWidth="1"/>
    <col min="1989" max="1989" width="53.5703125" style="1026" customWidth="1"/>
    <col min="1990" max="1993" width="7.7109375" style="1026" customWidth="1"/>
    <col min="1994" max="1994" width="10" style="1026" customWidth="1"/>
    <col min="1995" max="1996" width="9.28515625" style="1026" customWidth="1"/>
    <col min="1997" max="1997" width="8" style="1026" customWidth="1"/>
    <col min="1998" max="2241" width="9.140625" style="1026"/>
    <col min="2242" max="2242" width="20.140625" style="1026" customWidth="1"/>
    <col min="2243" max="2243" width="4.28515625" style="1026" customWidth="1"/>
    <col min="2244" max="2244" width="39" style="1026" customWidth="1"/>
    <col min="2245" max="2245" width="53.5703125" style="1026" customWidth="1"/>
    <col min="2246" max="2249" width="7.7109375" style="1026" customWidth="1"/>
    <col min="2250" max="2250" width="10" style="1026" customWidth="1"/>
    <col min="2251" max="2252" width="9.28515625" style="1026" customWidth="1"/>
    <col min="2253" max="2253" width="8" style="1026" customWidth="1"/>
    <col min="2254" max="2497" width="9.140625" style="1026"/>
    <col min="2498" max="2498" width="20.140625" style="1026" customWidth="1"/>
    <col min="2499" max="2499" width="4.28515625" style="1026" customWidth="1"/>
    <col min="2500" max="2500" width="39" style="1026" customWidth="1"/>
    <col min="2501" max="2501" width="53.5703125" style="1026" customWidth="1"/>
    <col min="2502" max="2505" width="7.7109375" style="1026" customWidth="1"/>
    <col min="2506" max="2506" width="10" style="1026" customWidth="1"/>
    <col min="2507" max="2508" width="9.28515625" style="1026" customWidth="1"/>
    <col min="2509" max="2509" width="8" style="1026" customWidth="1"/>
    <col min="2510" max="2753" width="9.140625" style="1026"/>
    <col min="2754" max="2754" width="20.140625" style="1026" customWidth="1"/>
    <col min="2755" max="2755" width="4.28515625" style="1026" customWidth="1"/>
    <col min="2756" max="2756" width="39" style="1026" customWidth="1"/>
    <col min="2757" max="2757" width="53.5703125" style="1026" customWidth="1"/>
    <col min="2758" max="2761" width="7.7109375" style="1026" customWidth="1"/>
    <col min="2762" max="2762" width="10" style="1026" customWidth="1"/>
    <col min="2763" max="2764" width="9.28515625" style="1026" customWidth="1"/>
    <col min="2765" max="2765" width="8" style="1026" customWidth="1"/>
    <col min="2766" max="3009" width="9.140625" style="1026"/>
    <col min="3010" max="3010" width="20.140625" style="1026" customWidth="1"/>
    <col min="3011" max="3011" width="4.28515625" style="1026" customWidth="1"/>
    <col min="3012" max="3012" width="39" style="1026" customWidth="1"/>
    <col min="3013" max="3013" width="53.5703125" style="1026" customWidth="1"/>
    <col min="3014" max="3017" width="7.7109375" style="1026" customWidth="1"/>
    <col min="3018" max="3018" width="10" style="1026" customWidth="1"/>
    <col min="3019" max="3020" width="9.28515625" style="1026" customWidth="1"/>
    <col min="3021" max="3021" width="8" style="1026" customWidth="1"/>
    <col min="3022" max="3265" width="9.140625" style="1026"/>
    <col min="3266" max="3266" width="20.140625" style="1026" customWidth="1"/>
    <col min="3267" max="3267" width="4.28515625" style="1026" customWidth="1"/>
    <col min="3268" max="3268" width="39" style="1026" customWidth="1"/>
    <col min="3269" max="3269" width="53.5703125" style="1026" customWidth="1"/>
    <col min="3270" max="3273" width="7.7109375" style="1026" customWidth="1"/>
    <col min="3274" max="3274" width="10" style="1026" customWidth="1"/>
    <col min="3275" max="3276" width="9.28515625" style="1026" customWidth="1"/>
    <col min="3277" max="3277" width="8" style="1026" customWidth="1"/>
    <col min="3278" max="3521" width="9.140625" style="1026"/>
    <col min="3522" max="3522" width="20.140625" style="1026" customWidth="1"/>
    <col min="3523" max="3523" width="4.28515625" style="1026" customWidth="1"/>
    <col min="3524" max="3524" width="39" style="1026" customWidth="1"/>
    <col min="3525" max="3525" width="53.5703125" style="1026" customWidth="1"/>
    <col min="3526" max="3529" width="7.7109375" style="1026" customWidth="1"/>
    <col min="3530" max="3530" width="10" style="1026" customWidth="1"/>
    <col min="3531" max="3532" width="9.28515625" style="1026" customWidth="1"/>
    <col min="3533" max="3533" width="8" style="1026" customWidth="1"/>
    <col min="3534" max="3777" width="9.140625" style="1026"/>
    <col min="3778" max="3778" width="20.140625" style="1026" customWidth="1"/>
    <col min="3779" max="3779" width="4.28515625" style="1026" customWidth="1"/>
    <col min="3780" max="3780" width="39" style="1026" customWidth="1"/>
    <col min="3781" max="3781" width="53.5703125" style="1026" customWidth="1"/>
    <col min="3782" max="3785" width="7.7109375" style="1026" customWidth="1"/>
    <col min="3786" max="3786" width="10" style="1026" customWidth="1"/>
    <col min="3787" max="3788" width="9.28515625" style="1026" customWidth="1"/>
    <col min="3789" max="3789" width="8" style="1026" customWidth="1"/>
    <col min="3790" max="4033" width="9.140625" style="1026"/>
    <col min="4034" max="4034" width="20.140625" style="1026" customWidth="1"/>
    <col min="4035" max="4035" width="4.28515625" style="1026" customWidth="1"/>
    <col min="4036" max="4036" width="39" style="1026" customWidth="1"/>
    <col min="4037" max="4037" width="53.5703125" style="1026" customWidth="1"/>
    <col min="4038" max="4041" width="7.7109375" style="1026" customWidth="1"/>
    <col min="4042" max="4042" width="10" style="1026" customWidth="1"/>
    <col min="4043" max="4044" width="9.28515625" style="1026" customWidth="1"/>
    <col min="4045" max="4045" width="8" style="1026" customWidth="1"/>
    <col min="4046" max="4289" width="9.140625" style="1026"/>
    <col min="4290" max="4290" width="20.140625" style="1026" customWidth="1"/>
    <col min="4291" max="4291" width="4.28515625" style="1026" customWidth="1"/>
    <col min="4292" max="4292" width="39" style="1026" customWidth="1"/>
    <col min="4293" max="4293" width="53.5703125" style="1026" customWidth="1"/>
    <col min="4294" max="4297" width="7.7109375" style="1026" customWidth="1"/>
    <col min="4298" max="4298" width="10" style="1026" customWidth="1"/>
    <col min="4299" max="4300" width="9.28515625" style="1026" customWidth="1"/>
    <col min="4301" max="4301" width="8" style="1026" customWidth="1"/>
    <col min="4302" max="4545" width="9.140625" style="1026"/>
    <col min="4546" max="4546" width="20.140625" style="1026" customWidth="1"/>
    <col min="4547" max="4547" width="4.28515625" style="1026" customWidth="1"/>
    <col min="4548" max="4548" width="39" style="1026" customWidth="1"/>
    <col min="4549" max="4549" width="53.5703125" style="1026" customWidth="1"/>
    <col min="4550" max="4553" width="7.7109375" style="1026" customWidth="1"/>
    <col min="4554" max="4554" width="10" style="1026" customWidth="1"/>
    <col min="4555" max="4556" width="9.28515625" style="1026" customWidth="1"/>
    <col min="4557" max="4557" width="8" style="1026" customWidth="1"/>
    <col min="4558" max="4801" width="9.140625" style="1026"/>
    <col min="4802" max="4802" width="20.140625" style="1026" customWidth="1"/>
    <col min="4803" max="4803" width="4.28515625" style="1026" customWidth="1"/>
    <col min="4804" max="4804" width="39" style="1026" customWidth="1"/>
    <col min="4805" max="4805" width="53.5703125" style="1026" customWidth="1"/>
    <col min="4806" max="4809" width="7.7109375" style="1026" customWidth="1"/>
    <col min="4810" max="4810" width="10" style="1026" customWidth="1"/>
    <col min="4811" max="4812" width="9.28515625" style="1026" customWidth="1"/>
    <col min="4813" max="4813" width="8" style="1026" customWidth="1"/>
    <col min="4814" max="5057" width="9.140625" style="1026"/>
    <col min="5058" max="5058" width="20.140625" style="1026" customWidth="1"/>
    <col min="5059" max="5059" width="4.28515625" style="1026" customWidth="1"/>
    <col min="5060" max="5060" width="39" style="1026" customWidth="1"/>
    <col min="5061" max="5061" width="53.5703125" style="1026" customWidth="1"/>
    <col min="5062" max="5065" width="7.7109375" style="1026" customWidth="1"/>
    <col min="5066" max="5066" width="10" style="1026" customWidth="1"/>
    <col min="5067" max="5068" width="9.28515625" style="1026" customWidth="1"/>
    <col min="5069" max="5069" width="8" style="1026" customWidth="1"/>
    <col min="5070" max="5313" width="9.140625" style="1026"/>
    <col min="5314" max="5314" width="20.140625" style="1026" customWidth="1"/>
    <col min="5315" max="5315" width="4.28515625" style="1026" customWidth="1"/>
    <col min="5316" max="5316" width="39" style="1026" customWidth="1"/>
    <col min="5317" max="5317" width="53.5703125" style="1026" customWidth="1"/>
    <col min="5318" max="5321" width="7.7109375" style="1026" customWidth="1"/>
    <col min="5322" max="5322" width="10" style="1026" customWidth="1"/>
    <col min="5323" max="5324" width="9.28515625" style="1026" customWidth="1"/>
    <col min="5325" max="5325" width="8" style="1026" customWidth="1"/>
    <col min="5326" max="5569" width="9.140625" style="1026"/>
    <col min="5570" max="5570" width="20.140625" style="1026" customWidth="1"/>
    <col min="5571" max="5571" width="4.28515625" style="1026" customWidth="1"/>
    <col min="5572" max="5572" width="39" style="1026" customWidth="1"/>
    <col min="5573" max="5573" width="53.5703125" style="1026" customWidth="1"/>
    <col min="5574" max="5577" width="7.7109375" style="1026" customWidth="1"/>
    <col min="5578" max="5578" width="10" style="1026" customWidth="1"/>
    <col min="5579" max="5580" width="9.28515625" style="1026" customWidth="1"/>
    <col min="5581" max="5581" width="8" style="1026" customWidth="1"/>
    <col min="5582" max="5825" width="9.140625" style="1026"/>
    <col min="5826" max="5826" width="20.140625" style="1026" customWidth="1"/>
    <col min="5827" max="5827" width="4.28515625" style="1026" customWidth="1"/>
    <col min="5828" max="5828" width="39" style="1026" customWidth="1"/>
    <col min="5829" max="5829" width="53.5703125" style="1026" customWidth="1"/>
    <col min="5830" max="5833" width="7.7109375" style="1026" customWidth="1"/>
    <col min="5834" max="5834" width="10" style="1026" customWidth="1"/>
    <col min="5835" max="5836" width="9.28515625" style="1026" customWidth="1"/>
    <col min="5837" max="5837" width="8" style="1026" customWidth="1"/>
    <col min="5838" max="6081" width="9.140625" style="1026"/>
    <col min="6082" max="6082" width="20.140625" style="1026" customWidth="1"/>
    <col min="6083" max="6083" width="4.28515625" style="1026" customWidth="1"/>
    <col min="6084" max="6084" width="39" style="1026" customWidth="1"/>
    <col min="6085" max="6085" width="53.5703125" style="1026" customWidth="1"/>
    <col min="6086" max="6089" width="7.7109375" style="1026" customWidth="1"/>
    <col min="6090" max="6090" width="10" style="1026" customWidth="1"/>
    <col min="6091" max="6092" width="9.28515625" style="1026" customWidth="1"/>
    <col min="6093" max="6093" width="8" style="1026" customWidth="1"/>
    <col min="6094" max="6337" width="9.140625" style="1026"/>
    <col min="6338" max="6338" width="20.140625" style="1026" customWidth="1"/>
    <col min="6339" max="6339" width="4.28515625" style="1026" customWidth="1"/>
    <col min="6340" max="6340" width="39" style="1026" customWidth="1"/>
    <col min="6341" max="6341" width="53.5703125" style="1026" customWidth="1"/>
    <col min="6342" max="6345" width="7.7109375" style="1026" customWidth="1"/>
    <col min="6346" max="6346" width="10" style="1026" customWidth="1"/>
    <col min="6347" max="6348" width="9.28515625" style="1026" customWidth="1"/>
    <col min="6349" max="6349" width="8" style="1026" customWidth="1"/>
    <col min="6350" max="6593" width="9.140625" style="1026"/>
    <col min="6594" max="6594" width="20.140625" style="1026" customWidth="1"/>
    <col min="6595" max="6595" width="4.28515625" style="1026" customWidth="1"/>
    <col min="6596" max="6596" width="39" style="1026" customWidth="1"/>
    <col min="6597" max="6597" width="53.5703125" style="1026" customWidth="1"/>
    <col min="6598" max="6601" width="7.7109375" style="1026" customWidth="1"/>
    <col min="6602" max="6602" width="10" style="1026" customWidth="1"/>
    <col min="6603" max="6604" width="9.28515625" style="1026" customWidth="1"/>
    <col min="6605" max="6605" width="8" style="1026" customWidth="1"/>
    <col min="6606" max="6849" width="9.140625" style="1026"/>
    <col min="6850" max="6850" width="20.140625" style="1026" customWidth="1"/>
    <col min="6851" max="6851" width="4.28515625" style="1026" customWidth="1"/>
    <col min="6852" max="6852" width="39" style="1026" customWidth="1"/>
    <col min="6853" max="6853" width="53.5703125" style="1026" customWidth="1"/>
    <col min="6854" max="6857" width="7.7109375" style="1026" customWidth="1"/>
    <col min="6858" max="6858" width="10" style="1026" customWidth="1"/>
    <col min="6859" max="6860" width="9.28515625" style="1026" customWidth="1"/>
    <col min="6861" max="6861" width="8" style="1026" customWidth="1"/>
    <col min="6862" max="7105" width="9.140625" style="1026"/>
    <col min="7106" max="7106" width="20.140625" style="1026" customWidth="1"/>
    <col min="7107" max="7107" width="4.28515625" style="1026" customWidth="1"/>
    <col min="7108" max="7108" width="39" style="1026" customWidth="1"/>
    <col min="7109" max="7109" width="53.5703125" style="1026" customWidth="1"/>
    <col min="7110" max="7113" width="7.7109375" style="1026" customWidth="1"/>
    <col min="7114" max="7114" width="10" style="1026" customWidth="1"/>
    <col min="7115" max="7116" width="9.28515625" style="1026" customWidth="1"/>
    <col min="7117" max="7117" width="8" style="1026" customWidth="1"/>
    <col min="7118" max="7361" width="9.140625" style="1026"/>
    <col min="7362" max="7362" width="20.140625" style="1026" customWidth="1"/>
    <col min="7363" max="7363" width="4.28515625" style="1026" customWidth="1"/>
    <col min="7364" max="7364" width="39" style="1026" customWidth="1"/>
    <col min="7365" max="7365" width="53.5703125" style="1026" customWidth="1"/>
    <col min="7366" max="7369" width="7.7109375" style="1026" customWidth="1"/>
    <col min="7370" max="7370" width="10" style="1026" customWidth="1"/>
    <col min="7371" max="7372" width="9.28515625" style="1026" customWidth="1"/>
    <col min="7373" max="7373" width="8" style="1026" customWidth="1"/>
    <col min="7374" max="7617" width="9.140625" style="1026"/>
    <col min="7618" max="7618" width="20.140625" style="1026" customWidth="1"/>
    <col min="7619" max="7619" width="4.28515625" style="1026" customWidth="1"/>
    <col min="7620" max="7620" width="39" style="1026" customWidth="1"/>
    <col min="7621" max="7621" width="53.5703125" style="1026" customWidth="1"/>
    <col min="7622" max="7625" width="7.7109375" style="1026" customWidth="1"/>
    <col min="7626" max="7626" width="10" style="1026" customWidth="1"/>
    <col min="7627" max="7628" width="9.28515625" style="1026" customWidth="1"/>
    <col min="7629" max="7629" width="8" style="1026" customWidth="1"/>
    <col min="7630" max="7873" width="9.140625" style="1026"/>
    <col min="7874" max="7874" width="20.140625" style="1026" customWidth="1"/>
    <col min="7875" max="7875" width="4.28515625" style="1026" customWidth="1"/>
    <col min="7876" max="7876" width="39" style="1026" customWidth="1"/>
    <col min="7877" max="7877" width="53.5703125" style="1026" customWidth="1"/>
    <col min="7878" max="7881" width="7.7109375" style="1026" customWidth="1"/>
    <col min="7882" max="7882" width="10" style="1026" customWidth="1"/>
    <col min="7883" max="7884" width="9.28515625" style="1026" customWidth="1"/>
    <col min="7885" max="7885" width="8" style="1026" customWidth="1"/>
    <col min="7886" max="8129" width="9.140625" style="1026"/>
    <col min="8130" max="8130" width="20.140625" style="1026" customWidth="1"/>
    <col min="8131" max="8131" width="4.28515625" style="1026" customWidth="1"/>
    <col min="8132" max="8132" width="39" style="1026" customWidth="1"/>
    <col min="8133" max="8133" width="53.5703125" style="1026" customWidth="1"/>
    <col min="8134" max="8137" width="7.7109375" style="1026" customWidth="1"/>
    <col min="8138" max="8138" width="10" style="1026" customWidth="1"/>
    <col min="8139" max="8140" width="9.28515625" style="1026" customWidth="1"/>
    <col min="8141" max="8141" width="8" style="1026" customWidth="1"/>
    <col min="8142" max="8385" width="9.140625" style="1026"/>
    <col min="8386" max="8386" width="20.140625" style="1026" customWidth="1"/>
    <col min="8387" max="8387" width="4.28515625" style="1026" customWidth="1"/>
    <col min="8388" max="8388" width="39" style="1026" customWidth="1"/>
    <col min="8389" max="8389" width="53.5703125" style="1026" customWidth="1"/>
    <col min="8390" max="8393" width="7.7109375" style="1026" customWidth="1"/>
    <col min="8394" max="8394" width="10" style="1026" customWidth="1"/>
    <col min="8395" max="8396" width="9.28515625" style="1026" customWidth="1"/>
    <col min="8397" max="8397" width="8" style="1026" customWidth="1"/>
    <col min="8398" max="8641" width="9.140625" style="1026"/>
    <col min="8642" max="8642" width="20.140625" style="1026" customWidth="1"/>
    <col min="8643" max="8643" width="4.28515625" style="1026" customWidth="1"/>
    <col min="8644" max="8644" width="39" style="1026" customWidth="1"/>
    <col min="8645" max="8645" width="53.5703125" style="1026" customWidth="1"/>
    <col min="8646" max="8649" width="7.7109375" style="1026" customWidth="1"/>
    <col min="8650" max="8650" width="10" style="1026" customWidth="1"/>
    <col min="8651" max="8652" width="9.28515625" style="1026" customWidth="1"/>
    <col min="8653" max="8653" width="8" style="1026" customWidth="1"/>
    <col min="8654" max="8897" width="9.140625" style="1026"/>
    <col min="8898" max="8898" width="20.140625" style="1026" customWidth="1"/>
    <col min="8899" max="8899" width="4.28515625" style="1026" customWidth="1"/>
    <col min="8900" max="8900" width="39" style="1026" customWidth="1"/>
    <col min="8901" max="8901" width="53.5703125" style="1026" customWidth="1"/>
    <col min="8902" max="8905" width="7.7109375" style="1026" customWidth="1"/>
    <col min="8906" max="8906" width="10" style="1026" customWidth="1"/>
    <col min="8907" max="8908" width="9.28515625" style="1026" customWidth="1"/>
    <col min="8909" max="8909" width="8" style="1026" customWidth="1"/>
    <col min="8910" max="9153" width="9.140625" style="1026"/>
    <col min="9154" max="9154" width="20.140625" style="1026" customWidth="1"/>
    <col min="9155" max="9155" width="4.28515625" style="1026" customWidth="1"/>
    <col min="9156" max="9156" width="39" style="1026" customWidth="1"/>
    <col min="9157" max="9157" width="53.5703125" style="1026" customWidth="1"/>
    <col min="9158" max="9161" width="7.7109375" style="1026" customWidth="1"/>
    <col min="9162" max="9162" width="10" style="1026" customWidth="1"/>
    <col min="9163" max="9164" width="9.28515625" style="1026" customWidth="1"/>
    <col min="9165" max="9165" width="8" style="1026" customWidth="1"/>
    <col min="9166" max="9409" width="9.140625" style="1026"/>
    <col min="9410" max="9410" width="20.140625" style="1026" customWidth="1"/>
    <col min="9411" max="9411" width="4.28515625" style="1026" customWidth="1"/>
    <col min="9412" max="9412" width="39" style="1026" customWidth="1"/>
    <col min="9413" max="9413" width="53.5703125" style="1026" customWidth="1"/>
    <col min="9414" max="9417" width="7.7109375" style="1026" customWidth="1"/>
    <col min="9418" max="9418" width="10" style="1026" customWidth="1"/>
    <col min="9419" max="9420" width="9.28515625" style="1026" customWidth="1"/>
    <col min="9421" max="9421" width="8" style="1026" customWidth="1"/>
    <col min="9422" max="9665" width="9.140625" style="1026"/>
    <col min="9666" max="9666" width="20.140625" style="1026" customWidth="1"/>
    <col min="9667" max="9667" width="4.28515625" style="1026" customWidth="1"/>
    <col min="9668" max="9668" width="39" style="1026" customWidth="1"/>
    <col min="9669" max="9669" width="53.5703125" style="1026" customWidth="1"/>
    <col min="9670" max="9673" width="7.7109375" style="1026" customWidth="1"/>
    <col min="9674" max="9674" width="10" style="1026" customWidth="1"/>
    <col min="9675" max="9676" width="9.28515625" style="1026" customWidth="1"/>
    <col min="9677" max="9677" width="8" style="1026" customWidth="1"/>
    <col min="9678" max="9921" width="9.140625" style="1026"/>
    <col min="9922" max="9922" width="20.140625" style="1026" customWidth="1"/>
    <col min="9923" max="9923" width="4.28515625" style="1026" customWidth="1"/>
    <col min="9924" max="9924" width="39" style="1026" customWidth="1"/>
    <col min="9925" max="9925" width="53.5703125" style="1026" customWidth="1"/>
    <col min="9926" max="9929" width="7.7109375" style="1026" customWidth="1"/>
    <col min="9930" max="9930" width="10" style="1026" customWidth="1"/>
    <col min="9931" max="9932" width="9.28515625" style="1026" customWidth="1"/>
    <col min="9933" max="9933" width="8" style="1026" customWidth="1"/>
    <col min="9934" max="10177" width="9.140625" style="1026"/>
    <col min="10178" max="10178" width="20.140625" style="1026" customWidth="1"/>
    <col min="10179" max="10179" width="4.28515625" style="1026" customWidth="1"/>
    <col min="10180" max="10180" width="39" style="1026" customWidth="1"/>
    <col min="10181" max="10181" width="53.5703125" style="1026" customWidth="1"/>
    <col min="10182" max="10185" width="7.7109375" style="1026" customWidth="1"/>
    <col min="10186" max="10186" width="10" style="1026" customWidth="1"/>
    <col min="10187" max="10188" width="9.28515625" style="1026" customWidth="1"/>
    <col min="10189" max="10189" width="8" style="1026" customWidth="1"/>
    <col min="10190" max="10433" width="9.140625" style="1026"/>
    <col min="10434" max="10434" width="20.140625" style="1026" customWidth="1"/>
    <col min="10435" max="10435" width="4.28515625" style="1026" customWidth="1"/>
    <col min="10436" max="10436" width="39" style="1026" customWidth="1"/>
    <col min="10437" max="10437" width="53.5703125" style="1026" customWidth="1"/>
    <col min="10438" max="10441" width="7.7109375" style="1026" customWidth="1"/>
    <col min="10442" max="10442" width="10" style="1026" customWidth="1"/>
    <col min="10443" max="10444" width="9.28515625" style="1026" customWidth="1"/>
    <col min="10445" max="10445" width="8" style="1026" customWidth="1"/>
    <col min="10446" max="10689" width="9.140625" style="1026"/>
    <col min="10690" max="10690" width="20.140625" style="1026" customWidth="1"/>
    <col min="10691" max="10691" width="4.28515625" style="1026" customWidth="1"/>
    <col min="10692" max="10692" width="39" style="1026" customWidth="1"/>
    <col min="10693" max="10693" width="53.5703125" style="1026" customWidth="1"/>
    <col min="10694" max="10697" width="7.7109375" style="1026" customWidth="1"/>
    <col min="10698" max="10698" width="10" style="1026" customWidth="1"/>
    <col min="10699" max="10700" width="9.28515625" style="1026" customWidth="1"/>
    <col min="10701" max="10701" width="8" style="1026" customWidth="1"/>
    <col min="10702" max="10945" width="9.140625" style="1026"/>
    <col min="10946" max="10946" width="20.140625" style="1026" customWidth="1"/>
    <col min="10947" max="10947" width="4.28515625" style="1026" customWidth="1"/>
    <col min="10948" max="10948" width="39" style="1026" customWidth="1"/>
    <col min="10949" max="10949" width="53.5703125" style="1026" customWidth="1"/>
    <col min="10950" max="10953" width="7.7109375" style="1026" customWidth="1"/>
    <col min="10954" max="10954" width="10" style="1026" customWidth="1"/>
    <col min="10955" max="10956" width="9.28515625" style="1026" customWidth="1"/>
    <col min="10957" max="10957" width="8" style="1026" customWidth="1"/>
    <col min="10958" max="11201" width="9.140625" style="1026"/>
    <col min="11202" max="11202" width="20.140625" style="1026" customWidth="1"/>
    <col min="11203" max="11203" width="4.28515625" style="1026" customWidth="1"/>
    <col min="11204" max="11204" width="39" style="1026" customWidth="1"/>
    <col min="11205" max="11205" width="53.5703125" style="1026" customWidth="1"/>
    <col min="11206" max="11209" width="7.7109375" style="1026" customWidth="1"/>
    <col min="11210" max="11210" width="10" style="1026" customWidth="1"/>
    <col min="11211" max="11212" width="9.28515625" style="1026" customWidth="1"/>
    <col min="11213" max="11213" width="8" style="1026" customWidth="1"/>
    <col min="11214" max="11457" width="9.140625" style="1026"/>
    <col min="11458" max="11458" width="20.140625" style="1026" customWidth="1"/>
    <col min="11459" max="11459" width="4.28515625" style="1026" customWidth="1"/>
    <col min="11460" max="11460" width="39" style="1026" customWidth="1"/>
    <col min="11461" max="11461" width="53.5703125" style="1026" customWidth="1"/>
    <col min="11462" max="11465" width="7.7109375" style="1026" customWidth="1"/>
    <col min="11466" max="11466" width="10" style="1026" customWidth="1"/>
    <col min="11467" max="11468" width="9.28515625" style="1026" customWidth="1"/>
    <col min="11469" max="11469" width="8" style="1026" customWidth="1"/>
    <col min="11470" max="11713" width="9.140625" style="1026"/>
    <col min="11714" max="11714" width="20.140625" style="1026" customWidth="1"/>
    <col min="11715" max="11715" width="4.28515625" style="1026" customWidth="1"/>
    <col min="11716" max="11716" width="39" style="1026" customWidth="1"/>
    <col min="11717" max="11717" width="53.5703125" style="1026" customWidth="1"/>
    <col min="11718" max="11721" width="7.7109375" style="1026" customWidth="1"/>
    <col min="11722" max="11722" width="10" style="1026" customWidth="1"/>
    <col min="11723" max="11724" width="9.28515625" style="1026" customWidth="1"/>
    <col min="11725" max="11725" width="8" style="1026" customWidth="1"/>
    <col min="11726" max="11969" width="9.140625" style="1026"/>
    <col min="11970" max="11970" width="20.140625" style="1026" customWidth="1"/>
    <col min="11971" max="11971" width="4.28515625" style="1026" customWidth="1"/>
    <col min="11972" max="11972" width="39" style="1026" customWidth="1"/>
    <col min="11973" max="11973" width="53.5703125" style="1026" customWidth="1"/>
    <col min="11974" max="11977" width="7.7109375" style="1026" customWidth="1"/>
    <col min="11978" max="11978" width="10" style="1026" customWidth="1"/>
    <col min="11979" max="11980" width="9.28515625" style="1026" customWidth="1"/>
    <col min="11981" max="11981" width="8" style="1026" customWidth="1"/>
    <col min="11982" max="12225" width="9.140625" style="1026"/>
    <col min="12226" max="12226" width="20.140625" style="1026" customWidth="1"/>
    <col min="12227" max="12227" width="4.28515625" style="1026" customWidth="1"/>
    <col min="12228" max="12228" width="39" style="1026" customWidth="1"/>
    <col min="12229" max="12229" width="53.5703125" style="1026" customWidth="1"/>
    <col min="12230" max="12233" width="7.7109375" style="1026" customWidth="1"/>
    <col min="12234" max="12234" width="10" style="1026" customWidth="1"/>
    <col min="12235" max="12236" width="9.28515625" style="1026" customWidth="1"/>
    <col min="12237" max="12237" width="8" style="1026" customWidth="1"/>
    <col min="12238" max="12481" width="9.140625" style="1026"/>
    <col min="12482" max="12482" width="20.140625" style="1026" customWidth="1"/>
    <col min="12483" max="12483" width="4.28515625" style="1026" customWidth="1"/>
    <col min="12484" max="12484" width="39" style="1026" customWidth="1"/>
    <col min="12485" max="12485" width="53.5703125" style="1026" customWidth="1"/>
    <col min="12486" max="12489" width="7.7109375" style="1026" customWidth="1"/>
    <col min="12490" max="12490" width="10" style="1026" customWidth="1"/>
    <col min="12491" max="12492" width="9.28515625" style="1026" customWidth="1"/>
    <col min="12493" max="12493" width="8" style="1026" customWidth="1"/>
    <col min="12494" max="12737" width="9.140625" style="1026"/>
    <col min="12738" max="12738" width="20.140625" style="1026" customWidth="1"/>
    <col min="12739" max="12739" width="4.28515625" style="1026" customWidth="1"/>
    <col min="12740" max="12740" width="39" style="1026" customWidth="1"/>
    <col min="12741" max="12741" width="53.5703125" style="1026" customWidth="1"/>
    <col min="12742" max="12745" width="7.7109375" style="1026" customWidth="1"/>
    <col min="12746" max="12746" width="10" style="1026" customWidth="1"/>
    <col min="12747" max="12748" width="9.28515625" style="1026" customWidth="1"/>
    <col min="12749" max="12749" width="8" style="1026" customWidth="1"/>
    <col min="12750" max="12993" width="9.140625" style="1026"/>
    <col min="12994" max="12994" width="20.140625" style="1026" customWidth="1"/>
    <col min="12995" max="12995" width="4.28515625" style="1026" customWidth="1"/>
    <col min="12996" max="12996" width="39" style="1026" customWidth="1"/>
    <col min="12997" max="12997" width="53.5703125" style="1026" customWidth="1"/>
    <col min="12998" max="13001" width="7.7109375" style="1026" customWidth="1"/>
    <col min="13002" max="13002" width="10" style="1026" customWidth="1"/>
    <col min="13003" max="13004" width="9.28515625" style="1026" customWidth="1"/>
    <col min="13005" max="13005" width="8" style="1026" customWidth="1"/>
    <col min="13006" max="13249" width="9.140625" style="1026"/>
    <col min="13250" max="13250" width="20.140625" style="1026" customWidth="1"/>
    <col min="13251" max="13251" width="4.28515625" style="1026" customWidth="1"/>
    <col min="13252" max="13252" width="39" style="1026" customWidth="1"/>
    <col min="13253" max="13253" width="53.5703125" style="1026" customWidth="1"/>
    <col min="13254" max="13257" width="7.7109375" style="1026" customWidth="1"/>
    <col min="13258" max="13258" width="10" style="1026" customWidth="1"/>
    <col min="13259" max="13260" width="9.28515625" style="1026" customWidth="1"/>
    <col min="13261" max="13261" width="8" style="1026" customWidth="1"/>
    <col min="13262" max="13505" width="9.140625" style="1026"/>
    <col min="13506" max="13506" width="20.140625" style="1026" customWidth="1"/>
    <col min="13507" max="13507" width="4.28515625" style="1026" customWidth="1"/>
    <col min="13508" max="13508" width="39" style="1026" customWidth="1"/>
    <col min="13509" max="13509" width="53.5703125" style="1026" customWidth="1"/>
    <col min="13510" max="13513" width="7.7109375" style="1026" customWidth="1"/>
    <col min="13514" max="13514" width="10" style="1026" customWidth="1"/>
    <col min="13515" max="13516" width="9.28515625" style="1026" customWidth="1"/>
    <col min="13517" max="13517" width="8" style="1026" customWidth="1"/>
    <col min="13518" max="13761" width="9.140625" style="1026"/>
    <col min="13762" max="13762" width="20.140625" style="1026" customWidth="1"/>
    <col min="13763" max="13763" width="4.28515625" style="1026" customWidth="1"/>
    <col min="13764" max="13764" width="39" style="1026" customWidth="1"/>
    <col min="13765" max="13765" width="53.5703125" style="1026" customWidth="1"/>
    <col min="13766" max="13769" width="7.7109375" style="1026" customWidth="1"/>
    <col min="13770" max="13770" width="10" style="1026" customWidth="1"/>
    <col min="13771" max="13772" width="9.28515625" style="1026" customWidth="1"/>
    <col min="13773" max="13773" width="8" style="1026" customWidth="1"/>
    <col min="13774" max="14017" width="9.140625" style="1026"/>
    <col min="14018" max="14018" width="20.140625" style="1026" customWidth="1"/>
    <col min="14019" max="14019" width="4.28515625" style="1026" customWidth="1"/>
    <col min="14020" max="14020" width="39" style="1026" customWidth="1"/>
    <col min="14021" max="14021" width="53.5703125" style="1026" customWidth="1"/>
    <col min="14022" max="14025" width="7.7109375" style="1026" customWidth="1"/>
    <col min="14026" max="14026" width="10" style="1026" customWidth="1"/>
    <col min="14027" max="14028" width="9.28515625" style="1026" customWidth="1"/>
    <col min="14029" max="14029" width="8" style="1026" customWidth="1"/>
    <col min="14030" max="14273" width="9.140625" style="1026"/>
    <col min="14274" max="14274" width="20.140625" style="1026" customWidth="1"/>
    <col min="14275" max="14275" width="4.28515625" style="1026" customWidth="1"/>
    <col min="14276" max="14276" width="39" style="1026" customWidth="1"/>
    <col min="14277" max="14277" width="53.5703125" style="1026" customWidth="1"/>
    <col min="14278" max="14281" width="7.7109375" style="1026" customWidth="1"/>
    <col min="14282" max="14282" width="10" style="1026" customWidth="1"/>
    <col min="14283" max="14284" width="9.28515625" style="1026" customWidth="1"/>
    <col min="14285" max="14285" width="8" style="1026" customWidth="1"/>
    <col min="14286" max="14529" width="9.140625" style="1026"/>
    <col min="14530" max="14530" width="20.140625" style="1026" customWidth="1"/>
    <col min="14531" max="14531" width="4.28515625" style="1026" customWidth="1"/>
    <col min="14532" max="14532" width="39" style="1026" customWidth="1"/>
    <col min="14533" max="14533" width="53.5703125" style="1026" customWidth="1"/>
    <col min="14534" max="14537" width="7.7109375" style="1026" customWidth="1"/>
    <col min="14538" max="14538" width="10" style="1026" customWidth="1"/>
    <col min="14539" max="14540" width="9.28515625" style="1026" customWidth="1"/>
    <col min="14541" max="14541" width="8" style="1026" customWidth="1"/>
    <col min="14542" max="14785" width="9.140625" style="1026"/>
    <col min="14786" max="14786" width="20.140625" style="1026" customWidth="1"/>
    <col min="14787" max="14787" width="4.28515625" style="1026" customWidth="1"/>
    <col min="14788" max="14788" width="39" style="1026" customWidth="1"/>
    <col min="14789" max="14789" width="53.5703125" style="1026" customWidth="1"/>
    <col min="14790" max="14793" width="7.7109375" style="1026" customWidth="1"/>
    <col min="14794" max="14794" width="10" style="1026" customWidth="1"/>
    <col min="14795" max="14796" width="9.28515625" style="1026" customWidth="1"/>
    <col min="14797" max="14797" width="8" style="1026" customWidth="1"/>
    <col min="14798" max="15041" width="9.140625" style="1026"/>
    <col min="15042" max="15042" width="20.140625" style="1026" customWidth="1"/>
    <col min="15043" max="15043" width="4.28515625" style="1026" customWidth="1"/>
    <col min="15044" max="15044" width="39" style="1026" customWidth="1"/>
    <col min="15045" max="15045" width="53.5703125" style="1026" customWidth="1"/>
    <col min="15046" max="15049" width="7.7109375" style="1026" customWidth="1"/>
    <col min="15050" max="15050" width="10" style="1026" customWidth="1"/>
    <col min="15051" max="15052" width="9.28515625" style="1026" customWidth="1"/>
    <col min="15053" max="15053" width="8" style="1026" customWidth="1"/>
    <col min="15054" max="15297" width="9.140625" style="1026"/>
    <col min="15298" max="15298" width="20.140625" style="1026" customWidth="1"/>
    <col min="15299" max="15299" width="4.28515625" style="1026" customWidth="1"/>
    <col min="15300" max="15300" width="39" style="1026" customWidth="1"/>
    <col min="15301" max="15301" width="53.5703125" style="1026" customWidth="1"/>
    <col min="15302" max="15305" width="7.7109375" style="1026" customWidth="1"/>
    <col min="15306" max="15306" width="10" style="1026" customWidth="1"/>
    <col min="15307" max="15308" width="9.28515625" style="1026" customWidth="1"/>
    <col min="15309" max="15309" width="8" style="1026" customWidth="1"/>
    <col min="15310" max="15553" width="9.140625" style="1026"/>
    <col min="15554" max="15554" width="20.140625" style="1026" customWidth="1"/>
    <col min="15555" max="15555" width="4.28515625" style="1026" customWidth="1"/>
    <col min="15556" max="15556" width="39" style="1026" customWidth="1"/>
    <col min="15557" max="15557" width="53.5703125" style="1026" customWidth="1"/>
    <col min="15558" max="15561" width="7.7109375" style="1026" customWidth="1"/>
    <col min="15562" max="15562" width="10" style="1026" customWidth="1"/>
    <col min="15563" max="15564" width="9.28515625" style="1026" customWidth="1"/>
    <col min="15565" max="15565" width="8" style="1026" customWidth="1"/>
    <col min="15566" max="15809" width="9.140625" style="1026"/>
    <col min="15810" max="15810" width="20.140625" style="1026" customWidth="1"/>
    <col min="15811" max="15811" width="4.28515625" style="1026" customWidth="1"/>
    <col min="15812" max="15812" width="39" style="1026" customWidth="1"/>
    <col min="15813" max="15813" width="53.5703125" style="1026" customWidth="1"/>
    <col min="15814" max="15817" width="7.7109375" style="1026" customWidth="1"/>
    <col min="15818" max="15818" width="10" style="1026" customWidth="1"/>
    <col min="15819" max="15820" width="9.28515625" style="1026" customWidth="1"/>
    <col min="15821" max="15821" width="8" style="1026" customWidth="1"/>
    <col min="15822" max="16065" width="9.140625" style="1026"/>
    <col min="16066" max="16066" width="20.140625" style="1026" customWidth="1"/>
    <col min="16067" max="16067" width="4.28515625" style="1026" customWidth="1"/>
    <col min="16068" max="16068" width="39" style="1026" customWidth="1"/>
    <col min="16069" max="16069" width="53.5703125" style="1026" customWidth="1"/>
    <col min="16070" max="16073" width="7.7109375" style="1026" customWidth="1"/>
    <col min="16074" max="16074" width="10" style="1026" customWidth="1"/>
    <col min="16075" max="16076" width="9.28515625" style="1026" customWidth="1"/>
    <col min="16077" max="16077" width="8" style="1026" customWidth="1"/>
    <col min="16078" max="16384" width="9.140625" style="1026"/>
  </cols>
  <sheetData>
    <row r="1" spans="1:85" ht="25.5" customHeight="1">
      <c r="A1" s="1022"/>
      <c r="B1" s="720"/>
      <c r="C1" s="1453" t="s">
        <v>1415</v>
      </c>
      <c r="D1" s="1453"/>
      <c r="E1" s="1454"/>
      <c r="F1" s="1453"/>
      <c r="G1" s="1453"/>
      <c r="H1" s="1454"/>
      <c r="I1" s="1453"/>
      <c r="J1" s="1453"/>
      <c r="K1" s="1453"/>
      <c r="L1" s="1453"/>
      <c r="M1" s="1453"/>
      <c r="N1" s="1454"/>
      <c r="O1" s="1453"/>
      <c r="P1" s="1453"/>
      <c r="Q1" s="1453"/>
      <c r="R1" s="1453"/>
      <c r="S1" s="1453"/>
      <c r="T1" s="1453"/>
      <c r="U1" s="1453"/>
      <c r="V1" s="1453"/>
      <c r="W1" s="1453"/>
      <c r="X1" s="1453"/>
      <c r="Y1" s="1453"/>
      <c r="Z1" s="1453"/>
      <c r="AA1" s="1453"/>
      <c r="AB1" s="1453"/>
      <c r="AC1" s="1453"/>
      <c r="AD1" s="1453"/>
      <c r="AE1" s="1453"/>
      <c r="AF1" s="1453"/>
      <c r="AG1" s="1453"/>
      <c r="AH1" s="1454"/>
      <c r="AI1" s="1454"/>
      <c r="AJ1" s="1454"/>
      <c r="AK1" s="1454"/>
      <c r="AL1" s="1454"/>
      <c r="AM1" s="1453"/>
      <c r="AN1" s="1453"/>
      <c r="AO1" s="1453"/>
      <c r="AP1" s="1453"/>
      <c r="AQ1" s="1453"/>
      <c r="AR1" s="1453"/>
      <c r="AS1" s="1453"/>
      <c r="AT1" s="1453"/>
      <c r="AU1" s="1453"/>
      <c r="AV1" s="1453"/>
      <c r="AW1" s="1453"/>
      <c r="AX1" s="1453"/>
      <c r="AY1" s="1453"/>
      <c r="AZ1" s="1453"/>
      <c r="BA1" s="1453"/>
      <c r="BB1" s="1453"/>
      <c r="BC1" s="1453"/>
      <c r="BD1" s="1453"/>
      <c r="BE1" s="1327"/>
      <c r="BF1" s="1327"/>
      <c r="BG1" s="1327"/>
      <c r="BH1" s="1327"/>
      <c r="BI1" s="1327"/>
      <c r="BJ1" s="1327"/>
      <c r="BK1" s="1327"/>
      <c r="BL1" s="1327"/>
      <c r="BM1" s="1327"/>
      <c r="BN1" s="1327"/>
      <c r="BO1" s="1327"/>
      <c r="BP1" s="1327"/>
      <c r="BQ1" s="1327"/>
      <c r="BR1" s="1327"/>
      <c r="BS1" s="1327"/>
      <c r="BT1" s="1327"/>
      <c r="BU1" s="1327"/>
      <c r="BV1" s="1327"/>
      <c r="BW1" s="1327"/>
      <c r="BX1" s="1327"/>
      <c r="BY1" s="1327"/>
      <c r="BZ1" s="1327"/>
      <c r="CA1" s="1329"/>
      <c r="CB1" s="1327"/>
      <c r="CC1" s="1329"/>
      <c r="CD1" s="1327"/>
      <c r="CE1" s="1327"/>
      <c r="CF1" s="1327"/>
      <c r="CG1" s="1329"/>
    </row>
    <row r="2" spans="1:85" ht="3.75" customHeight="1">
      <c r="D2" s="3"/>
      <c r="F2" s="3"/>
    </row>
    <row r="3" spans="1:85" ht="15.75" customHeight="1">
      <c r="A3" s="1456" t="s">
        <v>0</v>
      </c>
      <c r="B3" s="1331" t="s">
        <v>0</v>
      </c>
      <c r="C3" s="1456" t="s">
        <v>722</v>
      </c>
      <c r="D3" s="1331"/>
      <c r="E3" s="1456" t="s">
        <v>2</v>
      </c>
      <c r="F3" s="1331"/>
      <c r="G3" s="1458" t="s">
        <v>194</v>
      </c>
      <c r="H3" s="1456" t="s">
        <v>195</v>
      </c>
      <c r="I3" s="1332" t="s">
        <v>286</v>
      </c>
      <c r="J3" s="1333" t="s">
        <v>3</v>
      </c>
      <c r="K3" s="1460" t="s">
        <v>196</v>
      </c>
      <c r="L3" s="1334"/>
      <c r="M3" s="1334"/>
      <c r="N3" s="1334"/>
      <c r="O3" s="1334"/>
      <c r="P3" s="1334"/>
      <c r="Q3" s="1334"/>
      <c r="R3" s="1460"/>
      <c r="S3" s="1334"/>
      <c r="T3" s="1335"/>
      <c r="U3" s="483"/>
      <c r="V3" s="1434" t="s">
        <v>1142</v>
      </c>
      <c r="W3" s="1435"/>
      <c r="X3" s="1435"/>
      <c r="Y3" s="1436"/>
      <c r="Z3" s="1306" t="s">
        <v>1143</v>
      </c>
      <c r="AA3" s="1307"/>
      <c r="AB3" s="1307"/>
      <c r="AC3" s="1308"/>
      <c r="AD3" s="1312" t="s">
        <v>1144</v>
      </c>
      <c r="AE3" s="1312"/>
      <c r="AF3" s="1312"/>
      <c r="AG3" s="1312"/>
      <c r="AH3" s="1312" t="s">
        <v>1145</v>
      </c>
      <c r="AI3" s="1312"/>
      <c r="AJ3" s="1312"/>
      <c r="AK3" s="1312"/>
      <c r="AL3" s="1312"/>
      <c r="AM3" s="1312" t="s">
        <v>1394</v>
      </c>
      <c r="AN3" s="1312"/>
      <c r="AO3" s="1312"/>
      <c r="AP3" s="1312"/>
      <c r="AQ3" s="1306" t="s">
        <v>1395</v>
      </c>
      <c r="AR3" s="1307"/>
      <c r="AS3" s="1308"/>
      <c r="AT3" s="1312" t="s">
        <v>1096</v>
      </c>
      <c r="AU3" s="1312"/>
      <c r="AV3" s="1312"/>
      <c r="AW3" s="1312"/>
      <c r="AX3" s="1440" t="s">
        <v>1097</v>
      </c>
      <c r="AY3" s="1442"/>
      <c r="AZ3" s="1312" t="s">
        <v>1148</v>
      </c>
      <c r="BA3" s="1312"/>
      <c r="BB3" s="1312"/>
      <c r="BC3" s="1336" t="s">
        <v>1149</v>
      </c>
      <c r="BD3" s="1337"/>
      <c r="BE3" s="1568" t="s">
        <v>197</v>
      </c>
      <c r="BF3" s="1569"/>
      <c r="BG3" s="1569"/>
      <c r="BH3" s="1569"/>
      <c r="BI3" s="1569"/>
      <c r="BJ3" s="1569"/>
      <c r="BK3" s="1569"/>
      <c r="BL3" s="1569"/>
      <c r="BM3" s="1569"/>
      <c r="BN3" s="1569"/>
      <c r="BO3" s="1569"/>
      <c r="BP3" s="1569"/>
      <c r="BQ3" s="1569"/>
      <c r="BR3" s="1569"/>
      <c r="BS3" s="1569"/>
      <c r="BT3" s="1569"/>
      <c r="BU3" s="1569"/>
      <c r="BV3" s="1569"/>
      <c r="BW3" s="1569"/>
      <c r="BX3" s="1569"/>
      <c r="BY3" s="1569"/>
      <c r="BZ3" s="1342" t="s">
        <v>198</v>
      </c>
      <c r="CA3" s="1343"/>
      <c r="CB3" s="1342"/>
      <c r="CC3" s="1343"/>
      <c r="CD3" s="1342"/>
      <c r="CE3" s="1342"/>
      <c r="CF3" s="1342" t="s">
        <v>199</v>
      </c>
      <c r="CG3" s="1343"/>
    </row>
    <row r="4" spans="1:85" ht="39" customHeight="1">
      <c r="A4" s="1456"/>
      <c r="B4" s="1331"/>
      <c r="C4" s="1456"/>
      <c r="D4" s="1331"/>
      <c r="E4" s="1456"/>
      <c r="F4" s="1331"/>
      <c r="G4" s="1458"/>
      <c r="H4" s="1456"/>
      <c r="I4" s="1332"/>
      <c r="J4" s="1333"/>
      <c r="K4" s="727" t="s">
        <v>1041</v>
      </c>
      <c r="L4" s="728" t="s">
        <v>1150</v>
      </c>
      <c r="M4" s="728" t="s">
        <v>1151</v>
      </c>
      <c r="N4" s="728" t="s">
        <v>1152</v>
      </c>
      <c r="O4" s="728" t="s">
        <v>1392</v>
      </c>
      <c r="P4" s="728" t="s">
        <v>1393</v>
      </c>
      <c r="Q4" s="728" t="s">
        <v>1153</v>
      </c>
      <c r="R4" s="243" t="s">
        <v>965</v>
      </c>
      <c r="S4" s="728" t="s">
        <v>1154</v>
      </c>
      <c r="T4" s="729" t="s">
        <v>1155</v>
      </c>
      <c r="U4" s="487"/>
      <c r="V4" s="1437"/>
      <c r="W4" s="1438"/>
      <c r="X4" s="1438"/>
      <c r="Y4" s="1439"/>
      <c r="Z4" s="1309"/>
      <c r="AA4" s="1310"/>
      <c r="AB4" s="1310"/>
      <c r="AC4" s="1311"/>
      <c r="AD4" s="1312"/>
      <c r="AE4" s="1312"/>
      <c r="AF4" s="1312"/>
      <c r="AG4" s="1312"/>
      <c r="AH4" s="1312"/>
      <c r="AI4" s="1312"/>
      <c r="AJ4" s="1312"/>
      <c r="AK4" s="1312"/>
      <c r="AL4" s="1312"/>
      <c r="AM4" s="1312"/>
      <c r="AN4" s="1312"/>
      <c r="AO4" s="1312"/>
      <c r="AP4" s="1312"/>
      <c r="AQ4" s="1309"/>
      <c r="AR4" s="1310"/>
      <c r="AS4" s="1311"/>
      <c r="AT4" s="1312"/>
      <c r="AU4" s="1312"/>
      <c r="AV4" s="1312"/>
      <c r="AW4" s="1312"/>
      <c r="AX4" s="1443"/>
      <c r="AY4" s="1445"/>
      <c r="AZ4" s="1312"/>
      <c r="BA4" s="1312"/>
      <c r="BB4" s="1312"/>
      <c r="BC4" s="1338"/>
      <c r="BD4" s="1339"/>
      <c r="BE4" s="1466" t="s">
        <v>1040</v>
      </c>
      <c r="BF4" s="1469" t="s">
        <v>1100</v>
      </c>
      <c r="BG4" s="1466" t="s">
        <v>1039</v>
      </c>
      <c r="BH4" s="1466" t="s">
        <v>1101</v>
      </c>
      <c r="BI4" s="1466" t="s">
        <v>1102</v>
      </c>
      <c r="BJ4" s="1466" t="s">
        <v>1103</v>
      </c>
      <c r="BK4" s="1466" t="s">
        <v>1104</v>
      </c>
      <c r="BL4" s="1466" t="s">
        <v>1105</v>
      </c>
      <c r="BM4" s="1466" t="s">
        <v>1106</v>
      </c>
      <c r="BN4" s="1466" t="s">
        <v>1108</v>
      </c>
      <c r="BO4" s="1469" t="s">
        <v>1107</v>
      </c>
      <c r="BP4" s="1466" t="s">
        <v>1127</v>
      </c>
      <c r="BQ4" s="1466" t="s">
        <v>1130</v>
      </c>
      <c r="BR4" s="1469" t="s">
        <v>1109</v>
      </c>
      <c r="BS4" s="1469" t="s">
        <v>1110</v>
      </c>
      <c r="BT4" s="1475" t="s">
        <v>1112</v>
      </c>
      <c r="BU4" s="1475" t="s">
        <v>1111</v>
      </c>
      <c r="BV4" s="1478"/>
      <c r="BW4" s="1478"/>
      <c r="BX4" s="1478"/>
      <c r="BY4" s="1475" t="s">
        <v>1210</v>
      </c>
      <c r="BZ4" s="1342" t="s">
        <v>200</v>
      </c>
      <c r="CA4" s="1343"/>
      <c r="CB4" s="1342" t="s">
        <v>201</v>
      </c>
      <c r="CC4" s="1343"/>
      <c r="CD4" s="1342" t="s">
        <v>202</v>
      </c>
      <c r="CE4" s="1342"/>
      <c r="CF4" s="1349" t="s">
        <v>203</v>
      </c>
      <c r="CG4" s="1352" t="s">
        <v>204</v>
      </c>
    </row>
    <row r="5" spans="1:85" ht="18.75" customHeight="1">
      <c r="A5" s="1456"/>
      <c r="B5" s="1331"/>
      <c r="C5" s="1456"/>
      <c r="D5" s="1331"/>
      <c r="E5" s="1456"/>
      <c r="F5" s="1331"/>
      <c r="G5" s="1458"/>
      <c r="H5" s="1456"/>
      <c r="I5" s="1332"/>
      <c r="J5" s="1333"/>
      <c r="K5" s="760" t="s">
        <v>205</v>
      </c>
      <c r="L5" s="734" t="s">
        <v>205</v>
      </c>
      <c r="M5" s="734" t="s">
        <v>205</v>
      </c>
      <c r="N5" s="734" t="s">
        <v>282</v>
      </c>
      <c r="O5" s="734" t="s">
        <v>205</v>
      </c>
      <c r="P5" s="734" t="s">
        <v>206</v>
      </c>
      <c r="Q5" s="734" t="s">
        <v>205</v>
      </c>
      <c r="R5" s="1021" t="s">
        <v>281</v>
      </c>
      <c r="S5" s="734" t="s">
        <v>206</v>
      </c>
      <c r="T5" s="488" t="s">
        <v>281</v>
      </c>
      <c r="U5" s="489" t="s">
        <v>288</v>
      </c>
      <c r="V5" s="1487" t="s">
        <v>207</v>
      </c>
      <c r="W5" s="1488"/>
      <c r="X5" s="1487" t="s">
        <v>208</v>
      </c>
      <c r="Y5" s="1488"/>
      <c r="Z5" s="1325" t="s">
        <v>207</v>
      </c>
      <c r="AA5" s="1326"/>
      <c r="AB5" s="1325" t="s">
        <v>261</v>
      </c>
      <c r="AC5" s="1326"/>
      <c r="AD5" s="1325" t="s">
        <v>264</v>
      </c>
      <c r="AE5" s="1326"/>
      <c r="AF5" s="734" t="s">
        <v>208</v>
      </c>
      <c r="AG5" s="734" t="s">
        <v>265</v>
      </c>
      <c r="AH5" s="490" t="s">
        <v>207</v>
      </c>
      <c r="AI5" s="1325" t="s">
        <v>208</v>
      </c>
      <c r="AJ5" s="1326"/>
      <c r="AK5" s="1325" t="s">
        <v>209</v>
      </c>
      <c r="AL5" s="1326"/>
      <c r="AM5" s="490" t="s">
        <v>207</v>
      </c>
      <c r="AN5" s="1325" t="s">
        <v>208</v>
      </c>
      <c r="AO5" s="1326"/>
      <c r="AP5" s="490" t="s">
        <v>209</v>
      </c>
      <c r="AQ5" s="1325" t="s">
        <v>207</v>
      </c>
      <c r="AR5" s="1326"/>
      <c r="AS5" s="734" t="s">
        <v>208</v>
      </c>
      <c r="AT5" s="1325" t="s">
        <v>207</v>
      </c>
      <c r="AU5" s="1326"/>
      <c r="AV5" s="1325" t="s">
        <v>208</v>
      </c>
      <c r="AW5" s="1326"/>
      <c r="AX5" s="1450" t="s">
        <v>207</v>
      </c>
      <c r="AY5" s="1452"/>
      <c r="AZ5" s="1325" t="s">
        <v>207</v>
      </c>
      <c r="BA5" s="1326"/>
      <c r="BB5" s="734" t="s">
        <v>208</v>
      </c>
      <c r="BC5" s="734" t="s">
        <v>207</v>
      </c>
      <c r="BD5" s="734" t="s">
        <v>208</v>
      </c>
      <c r="BE5" s="1467"/>
      <c r="BF5" s="1470"/>
      <c r="BG5" s="1467"/>
      <c r="BH5" s="1467"/>
      <c r="BI5" s="1467"/>
      <c r="BJ5" s="1467"/>
      <c r="BK5" s="1467"/>
      <c r="BL5" s="1467"/>
      <c r="BM5" s="1467"/>
      <c r="BN5" s="1467"/>
      <c r="BO5" s="1470"/>
      <c r="BP5" s="1467"/>
      <c r="BQ5" s="1467"/>
      <c r="BR5" s="1470"/>
      <c r="BS5" s="1470"/>
      <c r="BT5" s="1476"/>
      <c r="BU5" s="1476"/>
      <c r="BV5" s="1479"/>
      <c r="BW5" s="1479"/>
      <c r="BX5" s="1479"/>
      <c r="BY5" s="1476"/>
      <c r="BZ5" s="1349"/>
      <c r="CA5" s="1350"/>
      <c r="CB5" s="1349"/>
      <c r="CC5" s="1350"/>
      <c r="CD5" s="1349"/>
      <c r="CE5" s="1349"/>
      <c r="CF5" s="1351"/>
      <c r="CG5" s="1353"/>
    </row>
    <row r="6" spans="1:85" ht="19.5">
      <c r="A6" s="772"/>
      <c r="B6" s="1356" t="s">
        <v>216</v>
      </c>
      <c r="C6" s="1482"/>
      <c r="D6" s="1356"/>
      <c r="E6" s="1482"/>
      <c r="F6" s="1356"/>
      <c r="G6" s="1483"/>
      <c r="H6" s="1484"/>
      <c r="I6" s="492"/>
      <c r="J6" s="493">
        <f>SUM(J7:J12)</f>
        <v>0</v>
      </c>
      <c r="K6" s="494">
        <f t="shared" ref="K6:T6" si="0">COUNTIF(K12:K256,"x")</f>
        <v>21</v>
      </c>
      <c r="L6" s="495">
        <f t="shared" si="0"/>
        <v>27</v>
      </c>
      <c r="M6" s="495">
        <f t="shared" si="0"/>
        <v>22</v>
      </c>
      <c r="N6" s="496">
        <f t="shared" si="0"/>
        <v>26</v>
      </c>
      <c r="O6" s="495">
        <f t="shared" si="0"/>
        <v>25</v>
      </c>
      <c r="P6" s="495">
        <f t="shared" si="0"/>
        <v>22</v>
      </c>
      <c r="Q6" s="495">
        <f t="shared" si="0"/>
        <v>22</v>
      </c>
      <c r="R6" s="245">
        <f t="shared" si="0"/>
        <v>17</v>
      </c>
      <c r="S6" s="495">
        <f t="shared" si="0"/>
        <v>18</v>
      </c>
      <c r="T6" s="495">
        <f t="shared" si="0"/>
        <v>15</v>
      </c>
      <c r="U6" s="495">
        <f>COUNTIF(U12:U256,"1")</f>
        <v>162</v>
      </c>
      <c r="V6" s="237">
        <v>0</v>
      </c>
      <c r="W6" s="237">
        <v>0</v>
      </c>
      <c r="X6" s="237">
        <f t="shared" ref="X6:BD6" si="1">SUM(X7:X12)</f>
        <v>0</v>
      </c>
      <c r="Y6" s="237">
        <f t="shared" si="1"/>
        <v>0</v>
      </c>
      <c r="Z6" s="493">
        <f t="shared" si="1"/>
        <v>0</v>
      </c>
      <c r="AA6" s="493">
        <f t="shared" si="1"/>
        <v>0</v>
      </c>
      <c r="AB6" s="493">
        <f t="shared" si="1"/>
        <v>0</v>
      </c>
      <c r="AC6" s="493">
        <f t="shared" si="1"/>
        <v>0</v>
      </c>
      <c r="AD6" s="493">
        <f t="shared" si="1"/>
        <v>0</v>
      </c>
      <c r="AE6" s="493">
        <f t="shared" si="1"/>
        <v>0</v>
      </c>
      <c r="AF6" s="493">
        <f t="shared" si="1"/>
        <v>0</v>
      </c>
      <c r="AG6" s="493">
        <f t="shared" si="1"/>
        <v>0</v>
      </c>
      <c r="AH6" s="721">
        <f t="shared" si="1"/>
        <v>0</v>
      </c>
      <c r="AI6" s="721">
        <f>SUM(AI7:AI12)</f>
        <v>0</v>
      </c>
      <c r="AJ6" s="721">
        <f t="shared" si="1"/>
        <v>0</v>
      </c>
      <c r="AK6" s="721">
        <f>SUM(AK7:AK12)</f>
        <v>0</v>
      </c>
      <c r="AL6" s="721">
        <f t="shared" si="1"/>
        <v>0</v>
      </c>
      <c r="AM6" s="493">
        <f t="shared" si="1"/>
        <v>0</v>
      </c>
      <c r="AN6" s="493">
        <f t="shared" si="1"/>
        <v>0</v>
      </c>
      <c r="AO6" s="493">
        <f t="shared" si="1"/>
        <v>0</v>
      </c>
      <c r="AP6" s="493">
        <f t="shared" si="1"/>
        <v>0</v>
      </c>
      <c r="AQ6" s="493">
        <f t="shared" si="1"/>
        <v>0</v>
      </c>
      <c r="AR6" s="493">
        <f t="shared" si="1"/>
        <v>0</v>
      </c>
      <c r="AS6" s="493">
        <f t="shared" si="1"/>
        <v>0</v>
      </c>
      <c r="AT6" s="493">
        <f t="shared" si="1"/>
        <v>0</v>
      </c>
      <c r="AU6" s="493">
        <f t="shared" si="1"/>
        <v>0</v>
      </c>
      <c r="AV6" s="493">
        <f t="shared" si="1"/>
        <v>0</v>
      </c>
      <c r="AW6" s="493">
        <f t="shared" si="1"/>
        <v>0</v>
      </c>
      <c r="AX6" s="237">
        <f t="shared" si="1"/>
        <v>0</v>
      </c>
      <c r="AY6" s="237">
        <f t="shared" si="1"/>
        <v>0</v>
      </c>
      <c r="AZ6" s="493">
        <f t="shared" si="1"/>
        <v>0</v>
      </c>
      <c r="BA6" s="493">
        <f t="shared" si="1"/>
        <v>0</v>
      </c>
      <c r="BB6" s="493">
        <f t="shared" si="1"/>
        <v>0</v>
      </c>
      <c r="BC6" s="493"/>
      <c r="BD6" s="493">
        <f t="shared" si="1"/>
        <v>0</v>
      </c>
      <c r="BE6" s="1467"/>
      <c r="BF6" s="1470"/>
      <c r="BG6" s="1467"/>
      <c r="BH6" s="1467"/>
      <c r="BI6" s="1467"/>
      <c r="BJ6" s="1467"/>
      <c r="BK6" s="1467"/>
      <c r="BL6" s="1467"/>
      <c r="BM6" s="1467"/>
      <c r="BN6" s="1467"/>
      <c r="BO6" s="1470"/>
      <c r="BP6" s="1467"/>
      <c r="BQ6" s="1467"/>
      <c r="BR6" s="1470"/>
      <c r="BS6" s="1470"/>
      <c r="BT6" s="1476"/>
      <c r="BU6" s="1476"/>
      <c r="BV6" s="1479"/>
      <c r="BW6" s="1479"/>
      <c r="BX6" s="1479"/>
      <c r="BY6" s="1476"/>
      <c r="BZ6" s="721"/>
      <c r="CA6" s="747"/>
      <c r="CB6" s="721"/>
      <c r="CC6" s="747"/>
      <c r="CD6" s="721"/>
      <c r="CE6" s="721"/>
      <c r="CF6" s="721"/>
      <c r="CG6" s="747"/>
    </row>
    <row r="7" spans="1:85" ht="39" customHeight="1">
      <c r="A7" s="1023"/>
      <c r="B7" s="723"/>
      <c r="C7" s="1023" t="s">
        <v>6</v>
      </c>
      <c r="D7" s="15" t="s">
        <v>7</v>
      </c>
      <c r="E7" s="1023" t="s">
        <v>8</v>
      </c>
      <c r="F7" s="15" t="s">
        <v>7</v>
      </c>
      <c r="G7" s="238"/>
      <c r="H7" s="240"/>
      <c r="I7" s="498"/>
      <c r="J7" s="726"/>
      <c r="K7" s="760" t="s">
        <v>1156</v>
      </c>
      <c r="L7" s="734" t="s">
        <v>1157</v>
      </c>
      <c r="M7" s="734" t="s">
        <v>1158</v>
      </c>
      <c r="N7" s="734" t="s">
        <v>1159</v>
      </c>
      <c r="O7" s="734" t="s">
        <v>1072</v>
      </c>
      <c r="P7" s="734" t="s">
        <v>1074</v>
      </c>
      <c r="Q7" s="734" t="s">
        <v>1075</v>
      </c>
      <c r="R7" s="1021" t="s">
        <v>1076</v>
      </c>
      <c r="S7" s="734" t="s">
        <v>1077</v>
      </c>
      <c r="T7" s="488" t="s">
        <v>1078</v>
      </c>
      <c r="U7" s="489"/>
      <c r="V7" s="1450" t="s">
        <v>259</v>
      </c>
      <c r="W7" s="1452"/>
      <c r="X7" s="1450" t="s">
        <v>260</v>
      </c>
      <c r="Y7" s="1452"/>
      <c r="Z7" s="1325" t="s">
        <v>262</v>
      </c>
      <c r="AA7" s="1326"/>
      <c r="AB7" s="1325" t="s">
        <v>263</v>
      </c>
      <c r="AC7" s="1326"/>
      <c r="AD7" s="1325" t="s">
        <v>1035</v>
      </c>
      <c r="AE7" s="1326"/>
      <c r="AF7" s="734" t="s">
        <v>757</v>
      </c>
      <c r="AG7" s="734" t="s">
        <v>758</v>
      </c>
      <c r="AH7" s="490" t="s">
        <v>760</v>
      </c>
      <c r="AI7" s="1325" t="s">
        <v>266</v>
      </c>
      <c r="AJ7" s="1326"/>
      <c r="AK7" s="1325" t="s">
        <v>759</v>
      </c>
      <c r="AL7" s="1326"/>
      <c r="AM7" s="734" t="s">
        <v>1036</v>
      </c>
      <c r="AN7" s="1325" t="s">
        <v>267</v>
      </c>
      <c r="AO7" s="1326"/>
      <c r="AP7" s="490" t="s">
        <v>269</v>
      </c>
      <c r="AQ7" s="1325" t="s">
        <v>720</v>
      </c>
      <c r="AR7" s="1326"/>
      <c r="AS7" s="734" t="s">
        <v>898</v>
      </c>
      <c r="AT7" s="1325" t="s">
        <v>271</v>
      </c>
      <c r="AU7" s="1326"/>
      <c r="AV7" s="1325" t="s">
        <v>270</v>
      </c>
      <c r="AW7" s="1326"/>
      <c r="AX7" s="1450" t="s">
        <v>896</v>
      </c>
      <c r="AY7" s="1452"/>
      <c r="AZ7" s="1325" t="s">
        <v>272</v>
      </c>
      <c r="BA7" s="1326"/>
      <c r="BB7" s="490" t="s">
        <v>763</v>
      </c>
      <c r="BC7" s="733" t="s">
        <v>1037</v>
      </c>
      <c r="BD7" s="734" t="s">
        <v>1038</v>
      </c>
      <c r="BE7" s="1468"/>
      <c r="BF7" s="1471"/>
      <c r="BG7" s="1468"/>
      <c r="BH7" s="1468"/>
      <c r="BI7" s="1468"/>
      <c r="BJ7" s="1468"/>
      <c r="BK7" s="1468"/>
      <c r="BL7" s="1468"/>
      <c r="BM7" s="1468"/>
      <c r="BN7" s="1468"/>
      <c r="BO7" s="1471"/>
      <c r="BP7" s="1468"/>
      <c r="BQ7" s="1468"/>
      <c r="BR7" s="1471"/>
      <c r="BS7" s="1471"/>
      <c r="BT7" s="1477"/>
      <c r="BU7" s="1477"/>
      <c r="BV7" s="1480"/>
      <c r="BW7" s="1480"/>
      <c r="BX7" s="1480"/>
      <c r="BY7" s="1477"/>
      <c r="BZ7" s="501" t="s">
        <v>210</v>
      </c>
      <c r="CA7" s="502" t="s">
        <v>211</v>
      </c>
      <c r="CB7" s="501" t="s">
        <v>210</v>
      </c>
      <c r="CC7" s="502" t="s">
        <v>211</v>
      </c>
      <c r="CD7" s="501" t="s">
        <v>210</v>
      </c>
      <c r="CE7" s="501" t="s">
        <v>211</v>
      </c>
      <c r="CF7" s="503"/>
      <c r="CG7" s="504"/>
    </row>
    <row r="8" spans="1:85" s="756" customFormat="1" ht="26.25" hidden="1" customHeight="1">
      <c r="A8" s="721"/>
      <c r="B8" s="723"/>
      <c r="C8" s="769"/>
      <c r="D8" s="770"/>
      <c r="E8" s="735"/>
      <c r="F8" s="770"/>
      <c r="G8" s="771"/>
      <c r="H8" s="240"/>
      <c r="I8" s="498"/>
      <c r="J8" s="726"/>
      <c r="K8" s="760"/>
      <c r="L8" s="734"/>
      <c r="M8" s="734"/>
      <c r="N8" s="734"/>
      <c r="O8" s="734"/>
      <c r="P8" s="734"/>
      <c r="Q8" s="734"/>
      <c r="R8" s="734"/>
      <c r="S8" s="734"/>
      <c r="T8" s="488"/>
      <c r="U8" s="489"/>
      <c r="V8" s="736"/>
      <c r="W8" s="737"/>
      <c r="X8" s="736"/>
      <c r="Y8" s="737"/>
      <c r="Z8" s="732"/>
      <c r="AA8" s="733"/>
      <c r="AB8" s="732"/>
      <c r="AC8" s="733"/>
      <c r="AD8" s="732"/>
      <c r="AE8" s="733"/>
      <c r="AF8" s="734"/>
      <c r="AG8" s="734"/>
      <c r="AH8" s="490"/>
      <c r="AI8" s="732"/>
      <c r="AJ8" s="733"/>
      <c r="AK8" s="732"/>
      <c r="AL8" s="733"/>
      <c r="AM8" s="734"/>
      <c r="AN8" s="732"/>
      <c r="AO8" s="733"/>
      <c r="AP8" s="490"/>
      <c r="AQ8" s="732"/>
      <c r="AR8" s="733"/>
      <c r="AS8" s="734"/>
      <c r="AT8" s="732"/>
      <c r="AU8" s="733"/>
      <c r="AV8" s="732"/>
      <c r="AW8" s="733"/>
      <c r="AX8" s="732"/>
      <c r="AY8" s="733"/>
      <c r="AZ8" s="732"/>
      <c r="BA8" s="733"/>
      <c r="BB8" s="490"/>
      <c r="BC8" s="733"/>
      <c r="BD8" s="734"/>
      <c r="BE8" s="730">
        <v>1</v>
      </c>
      <c r="BF8" s="731">
        <f>SUM(BE8+1)</f>
        <v>2</v>
      </c>
      <c r="BG8" s="731">
        <f t="shared" ref="BG8:BY8" si="2">SUM(BF8+1)</f>
        <v>3</v>
      </c>
      <c r="BH8" s="731">
        <f t="shared" si="2"/>
        <v>4</v>
      </c>
      <c r="BI8" s="731">
        <f t="shared" si="2"/>
        <v>5</v>
      </c>
      <c r="BJ8" s="731">
        <f t="shared" si="2"/>
        <v>6</v>
      </c>
      <c r="BK8" s="731">
        <f t="shared" si="2"/>
        <v>7</v>
      </c>
      <c r="BL8" s="731">
        <f t="shared" si="2"/>
        <v>8</v>
      </c>
      <c r="BM8" s="731">
        <f t="shared" si="2"/>
        <v>9</v>
      </c>
      <c r="BN8" s="731">
        <f t="shared" si="2"/>
        <v>10</v>
      </c>
      <c r="BO8" s="731">
        <f t="shared" si="2"/>
        <v>11</v>
      </c>
      <c r="BP8" s="731">
        <f t="shared" si="2"/>
        <v>12</v>
      </c>
      <c r="BQ8" s="731">
        <f t="shared" si="2"/>
        <v>13</v>
      </c>
      <c r="BR8" s="731">
        <f t="shared" si="2"/>
        <v>14</v>
      </c>
      <c r="BS8" s="731">
        <f t="shared" si="2"/>
        <v>15</v>
      </c>
      <c r="BT8" s="731">
        <f t="shared" si="2"/>
        <v>16</v>
      </c>
      <c r="BU8" s="731">
        <f t="shared" si="2"/>
        <v>17</v>
      </c>
      <c r="BV8" s="731">
        <f t="shared" si="2"/>
        <v>18</v>
      </c>
      <c r="BW8" s="731">
        <f t="shared" si="2"/>
        <v>19</v>
      </c>
      <c r="BX8" s="731">
        <f t="shared" si="2"/>
        <v>20</v>
      </c>
      <c r="BY8" s="731">
        <f t="shared" si="2"/>
        <v>21</v>
      </c>
      <c r="BZ8" s="501"/>
      <c r="CA8" s="502"/>
      <c r="CB8" s="501"/>
      <c r="CC8" s="502"/>
      <c r="CD8" s="501"/>
      <c r="CE8" s="501"/>
      <c r="CF8" s="503"/>
      <c r="CG8" s="504"/>
    </row>
    <row r="9" spans="1:85" s="756" customFormat="1" ht="24.75" hidden="1" customHeight="1">
      <c r="A9" s="721">
        <v>1</v>
      </c>
      <c r="B9" s="451">
        <v>1</v>
      </c>
      <c r="C9" s="1325" t="s">
        <v>9</v>
      </c>
      <c r="D9" s="1370"/>
      <c r="E9" s="1370"/>
      <c r="F9" s="1370"/>
      <c r="G9" s="1326"/>
      <c r="H9" s="402" t="s">
        <v>316</v>
      </c>
      <c r="I9" s="11" t="s">
        <v>316</v>
      </c>
      <c r="J9" s="11" t="s">
        <v>316</v>
      </c>
      <c r="K9" s="506" t="s">
        <v>316</v>
      </c>
      <c r="L9" s="11" t="s">
        <v>316</v>
      </c>
      <c r="M9" s="11" t="s">
        <v>316</v>
      </c>
      <c r="N9" s="734" t="s">
        <v>316</v>
      </c>
      <c r="O9" s="11" t="s">
        <v>316</v>
      </c>
      <c r="P9" s="11" t="s">
        <v>316</v>
      </c>
      <c r="Q9" s="11" t="s">
        <v>316</v>
      </c>
      <c r="R9" s="11"/>
      <c r="S9" s="11" t="s">
        <v>316</v>
      </c>
      <c r="T9" s="11" t="s">
        <v>316</v>
      </c>
      <c r="U9" s="11" t="s">
        <v>316</v>
      </c>
      <c r="V9" s="239" t="s">
        <v>316</v>
      </c>
      <c r="W9" s="239" t="s">
        <v>316</v>
      </c>
      <c r="X9" s="239" t="s">
        <v>316</v>
      </c>
      <c r="Y9" s="239" t="s">
        <v>316</v>
      </c>
      <c r="Z9" s="11" t="s">
        <v>316</v>
      </c>
      <c r="AA9" s="11" t="s">
        <v>316</v>
      </c>
      <c r="AB9" s="11" t="s">
        <v>316</v>
      </c>
      <c r="AC9" s="11" t="s">
        <v>316</v>
      </c>
      <c r="AD9" s="11" t="s">
        <v>316</v>
      </c>
      <c r="AE9" s="11" t="s">
        <v>316</v>
      </c>
      <c r="AF9" s="11" t="s">
        <v>316</v>
      </c>
      <c r="AG9" s="11" t="s">
        <v>316</v>
      </c>
      <c r="AH9" s="734" t="s">
        <v>316</v>
      </c>
      <c r="AI9" s="734" t="s">
        <v>316</v>
      </c>
      <c r="AJ9" s="734" t="s">
        <v>316</v>
      </c>
      <c r="AK9" s="734" t="s">
        <v>316</v>
      </c>
      <c r="AL9" s="734" t="s">
        <v>316</v>
      </c>
      <c r="AM9" s="11" t="s">
        <v>316</v>
      </c>
      <c r="AN9" s="11" t="s">
        <v>316</v>
      </c>
      <c r="AO9" s="11" t="s">
        <v>316</v>
      </c>
      <c r="AP9" s="11" t="s">
        <v>316</v>
      </c>
      <c r="AQ9" s="11"/>
      <c r="AR9" s="11"/>
      <c r="AS9" s="11" t="s">
        <v>316</v>
      </c>
      <c r="AT9" s="11" t="s">
        <v>316</v>
      </c>
      <c r="AU9" s="11" t="s">
        <v>316</v>
      </c>
      <c r="AV9" s="11" t="s">
        <v>316</v>
      </c>
      <c r="AW9" s="11" t="s">
        <v>316</v>
      </c>
      <c r="AX9" s="11"/>
      <c r="AY9" s="11"/>
      <c r="AZ9" s="11" t="s">
        <v>316</v>
      </c>
      <c r="BA9" s="11"/>
      <c r="BB9" s="11" t="s">
        <v>316</v>
      </c>
      <c r="BC9" s="11"/>
      <c r="BD9" s="11" t="s">
        <v>316</v>
      </c>
      <c r="BE9" s="507" t="s">
        <v>316</v>
      </c>
      <c r="BF9" s="507" t="s">
        <v>316</v>
      </c>
      <c r="BG9" s="507" t="s">
        <v>316</v>
      </c>
      <c r="BH9" s="507" t="s">
        <v>316</v>
      </c>
      <c r="BI9" s="507" t="s">
        <v>316</v>
      </c>
      <c r="BJ9" s="507" t="s">
        <v>316</v>
      </c>
      <c r="BK9" s="507" t="s">
        <v>316</v>
      </c>
      <c r="BL9" s="507" t="s">
        <v>316</v>
      </c>
      <c r="BM9" s="507" t="s">
        <v>316</v>
      </c>
      <c r="BN9" s="507" t="s">
        <v>316</v>
      </c>
      <c r="BO9" s="507" t="s">
        <v>316</v>
      </c>
      <c r="BP9" s="507" t="s">
        <v>316</v>
      </c>
      <c r="BQ9" s="507" t="s">
        <v>316</v>
      </c>
      <c r="BR9" s="507" t="s">
        <v>316</v>
      </c>
      <c r="BS9" s="507" t="s">
        <v>316</v>
      </c>
      <c r="BT9" s="507" t="s">
        <v>316</v>
      </c>
      <c r="BU9" s="507" t="s">
        <v>316</v>
      </c>
      <c r="BV9" s="507"/>
      <c r="BW9" s="507"/>
      <c r="BX9" s="507"/>
      <c r="BY9" s="507" t="s">
        <v>316</v>
      </c>
      <c r="BZ9" s="507" t="s">
        <v>316</v>
      </c>
      <c r="CA9" s="508" t="s">
        <v>316</v>
      </c>
      <c r="CB9" s="507" t="s">
        <v>316</v>
      </c>
      <c r="CC9" s="508" t="s">
        <v>316</v>
      </c>
      <c r="CD9" s="507" t="s">
        <v>316</v>
      </c>
      <c r="CE9" s="507" t="s">
        <v>316</v>
      </c>
      <c r="CF9" s="507" t="s">
        <v>316</v>
      </c>
      <c r="CG9" s="508" t="s">
        <v>316</v>
      </c>
    </row>
    <row r="10" spans="1:85" s="3" customFormat="1" ht="15.75" hidden="1">
      <c r="A10" s="19">
        <v>2</v>
      </c>
      <c r="B10" s="451">
        <v>2</v>
      </c>
      <c r="C10" s="1365" t="s">
        <v>12</v>
      </c>
      <c r="D10" s="1366"/>
      <c r="E10" s="1365"/>
      <c r="F10" s="6" t="s">
        <v>316</v>
      </c>
      <c r="G10" s="6" t="s">
        <v>316</v>
      </c>
      <c r="H10" s="11" t="s">
        <v>316</v>
      </c>
      <c r="I10" s="6" t="s">
        <v>316</v>
      </c>
      <c r="J10" s="6" t="s">
        <v>316</v>
      </c>
      <c r="K10" s="6" t="s">
        <v>316</v>
      </c>
      <c r="L10" s="6" t="s">
        <v>316</v>
      </c>
      <c r="M10" s="6" t="s">
        <v>316</v>
      </c>
      <c r="N10" s="11" t="s">
        <v>316</v>
      </c>
      <c r="O10" s="6" t="s">
        <v>316</v>
      </c>
      <c r="P10" s="6" t="s">
        <v>316</v>
      </c>
      <c r="Q10" s="6" t="s">
        <v>316</v>
      </c>
      <c r="R10" s="6"/>
      <c r="S10" s="6" t="s">
        <v>316</v>
      </c>
      <c r="T10" s="6" t="s">
        <v>316</v>
      </c>
      <c r="U10" s="6" t="s">
        <v>316</v>
      </c>
      <c r="V10" s="6" t="s">
        <v>316</v>
      </c>
      <c r="W10" s="6" t="s">
        <v>316</v>
      </c>
      <c r="X10" s="6" t="s">
        <v>316</v>
      </c>
      <c r="Y10" s="6" t="s">
        <v>316</v>
      </c>
      <c r="Z10" s="6" t="s">
        <v>316</v>
      </c>
      <c r="AA10" s="6" t="s">
        <v>316</v>
      </c>
      <c r="AB10" s="6" t="s">
        <v>316</v>
      </c>
      <c r="AC10" s="6" t="s">
        <v>316</v>
      </c>
      <c r="AD10" s="6" t="s">
        <v>316</v>
      </c>
      <c r="AE10" s="6" t="s">
        <v>316</v>
      </c>
      <c r="AF10" s="6" t="s">
        <v>316</v>
      </c>
      <c r="AG10" s="6" t="s">
        <v>316</v>
      </c>
      <c r="AH10" s="11" t="s">
        <v>316</v>
      </c>
      <c r="AI10" s="11" t="s">
        <v>316</v>
      </c>
      <c r="AJ10" s="11" t="s">
        <v>316</v>
      </c>
      <c r="AK10" s="11" t="s">
        <v>316</v>
      </c>
      <c r="AL10" s="11" t="s">
        <v>316</v>
      </c>
      <c r="AM10" s="6" t="s">
        <v>316</v>
      </c>
      <c r="AN10" s="6" t="s">
        <v>316</v>
      </c>
      <c r="AO10" s="6" t="s">
        <v>316</v>
      </c>
      <c r="AP10" s="6" t="s">
        <v>316</v>
      </c>
      <c r="AQ10" s="6"/>
      <c r="AR10" s="6"/>
      <c r="AS10" s="6" t="s">
        <v>316</v>
      </c>
      <c r="AT10" s="6" t="s">
        <v>316</v>
      </c>
      <c r="AU10" s="6" t="s">
        <v>316</v>
      </c>
      <c r="AV10" s="6" t="s">
        <v>316</v>
      </c>
      <c r="AW10" s="6" t="s">
        <v>316</v>
      </c>
      <c r="AX10" s="6"/>
      <c r="AY10" s="6"/>
      <c r="AZ10" s="6" t="s">
        <v>316</v>
      </c>
      <c r="BA10" s="6"/>
      <c r="BB10" s="6" t="s">
        <v>316</v>
      </c>
      <c r="BC10" s="6"/>
      <c r="BD10" s="6" t="s">
        <v>316</v>
      </c>
      <c r="BE10" s="6" t="s">
        <v>316</v>
      </c>
      <c r="BF10" s="6" t="s">
        <v>316</v>
      </c>
      <c r="BG10" s="6" t="s">
        <v>316</v>
      </c>
      <c r="BH10" s="6" t="s">
        <v>316</v>
      </c>
      <c r="BI10" s="6" t="s">
        <v>316</v>
      </c>
      <c r="BJ10" s="6" t="s">
        <v>316</v>
      </c>
      <c r="BK10" s="6" t="s">
        <v>316</v>
      </c>
      <c r="BL10" s="6" t="s">
        <v>316</v>
      </c>
      <c r="BM10" s="6" t="s">
        <v>316</v>
      </c>
      <c r="BN10" s="6" t="s">
        <v>316</v>
      </c>
      <c r="BO10" s="6" t="s">
        <v>316</v>
      </c>
      <c r="BP10" s="6" t="s">
        <v>316</v>
      </c>
      <c r="BQ10" s="6" t="s">
        <v>316</v>
      </c>
      <c r="BR10" s="6" t="s">
        <v>316</v>
      </c>
      <c r="BS10" s="6" t="s">
        <v>316</v>
      </c>
      <c r="BT10" s="6" t="s">
        <v>316</v>
      </c>
      <c r="BU10" s="6" t="s">
        <v>316</v>
      </c>
      <c r="BV10" s="6"/>
      <c r="BW10" s="6"/>
      <c r="BX10" s="6"/>
      <c r="BY10" s="6" t="s">
        <v>316</v>
      </c>
      <c r="BZ10" s="6" t="s">
        <v>316</v>
      </c>
      <c r="CA10" s="509" t="s">
        <v>316</v>
      </c>
      <c r="CB10" s="6" t="s">
        <v>316</v>
      </c>
      <c r="CC10" s="509" t="s">
        <v>316</v>
      </c>
      <c r="CD10" s="6" t="s">
        <v>316</v>
      </c>
      <c r="CE10" s="6" t="s">
        <v>316</v>
      </c>
      <c r="CF10" s="6" t="s">
        <v>316</v>
      </c>
      <c r="CG10" s="509" t="s">
        <v>316</v>
      </c>
    </row>
    <row r="11" spans="1:85" s="3" customFormat="1" ht="15.75" hidden="1">
      <c r="A11" s="19">
        <v>3</v>
      </c>
      <c r="B11" s="451">
        <v>3</v>
      </c>
      <c r="C11" s="1365" t="s">
        <v>13</v>
      </c>
      <c r="D11" s="1366"/>
      <c r="E11" s="1365"/>
      <c r="F11" s="6" t="s">
        <v>316</v>
      </c>
      <c r="G11" s="6" t="s">
        <v>316</v>
      </c>
      <c r="H11" s="11" t="s">
        <v>316</v>
      </c>
      <c r="I11" s="6" t="s">
        <v>316</v>
      </c>
      <c r="J11" s="6" t="s">
        <v>316</v>
      </c>
      <c r="K11" s="6" t="s">
        <v>316</v>
      </c>
      <c r="L11" s="6" t="s">
        <v>316</v>
      </c>
      <c r="M11" s="6" t="s">
        <v>316</v>
      </c>
      <c r="N11" s="11" t="s">
        <v>316</v>
      </c>
      <c r="O11" s="6" t="s">
        <v>316</v>
      </c>
      <c r="P11" s="6" t="s">
        <v>316</v>
      </c>
      <c r="Q11" s="6" t="s">
        <v>316</v>
      </c>
      <c r="R11" s="6"/>
      <c r="S11" s="6" t="s">
        <v>316</v>
      </c>
      <c r="T11" s="6" t="s">
        <v>316</v>
      </c>
      <c r="U11" s="6" t="s">
        <v>316</v>
      </c>
      <c r="V11" s="6" t="s">
        <v>316</v>
      </c>
      <c r="W11" s="6" t="s">
        <v>316</v>
      </c>
      <c r="X11" s="6" t="s">
        <v>316</v>
      </c>
      <c r="Y11" s="6" t="s">
        <v>316</v>
      </c>
      <c r="Z11" s="6" t="s">
        <v>316</v>
      </c>
      <c r="AA11" s="6" t="s">
        <v>316</v>
      </c>
      <c r="AB11" s="6" t="s">
        <v>316</v>
      </c>
      <c r="AC11" s="6" t="s">
        <v>316</v>
      </c>
      <c r="AD11" s="6" t="s">
        <v>316</v>
      </c>
      <c r="AE11" s="6" t="s">
        <v>316</v>
      </c>
      <c r="AF11" s="6" t="s">
        <v>316</v>
      </c>
      <c r="AG11" s="6" t="s">
        <v>316</v>
      </c>
      <c r="AH11" s="11" t="s">
        <v>316</v>
      </c>
      <c r="AI11" s="11" t="s">
        <v>316</v>
      </c>
      <c r="AJ11" s="11" t="s">
        <v>316</v>
      </c>
      <c r="AK11" s="11" t="s">
        <v>316</v>
      </c>
      <c r="AL11" s="11" t="s">
        <v>316</v>
      </c>
      <c r="AM11" s="6" t="s">
        <v>316</v>
      </c>
      <c r="AN11" s="6" t="s">
        <v>316</v>
      </c>
      <c r="AO11" s="6" t="s">
        <v>316</v>
      </c>
      <c r="AP11" s="6" t="s">
        <v>316</v>
      </c>
      <c r="AQ11" s="6"/>
      <c r="AR11" s="6"/>
      <c r="AS11" s="6" t="s">
        <v>316</v>
      </c>
      <c r="AT11" s="6" t="s">
        <v>316</v>
      </c>
      <c r="AU11" s="6" t="s">
        <v>316</v>
      </c>
      <c r="AV11" s="6" t="s">
        <v>316</v>
      </c>
      <c r="AW11" s="6" t="s">
        <v>316</v>
      </c>
      <c r="AX11" s="6"/>
      <c r="AY11" s="6"/>
      <c r="AZ11" s="6" t="s">
        <v>316</v>
      </c>
      <c r="BA11" s="6"/>
      <c r="BB11" s="6" t="s">
        <v>316</v>
      </c>
      <c r="BC11" s="6"/>
      <c r="BD11" s="6" t="s">
        <v>316</v>
      </c>
      <c r="BE11" s="6" t="s">
        <v>316</v>
      </c>
      <c r="BF11" s="6" t="s">
        <v>316</v>
      </c>
      <c r="BG11" s="6" t="s">
        <v>316</v>
      </c>
      <c r="BH11" s="6" t="s">
        <v>316</v>
      </c>
      <c r="BI11" s="6" t="s">
        <v>316</v>
      </c>
      <c r="BJ11" s="6" t="s">
        <v>316</v>
      </c>
      <c r="BK11" s="6" t="s">
        <v>316</v>
      </c>
      <c r="BL11" s="6" t="s">
        <v>316</v>
      </c>
      <c r="BM11" s="6" t="s">
        <v>316</v>
      </c>
      <c r="BN11" s="6" t="s">
        <v>316</v>
      </c>
      <c r="BO11" s="6" t="s">
        <v>316</v>
      </c>
      <c r="BP11" s="6" t="s">
        <v>316</v>
      </c>
      <c r="BQ11" s="6" t="s">
        <v>316</v>
      </c>
      <c r="BR11" s="6" t="s">
        <v>316</v>
      </c>
      <c r="BS11" s="6" t="s">
        <v>316</v>
      </c>
      <c r="BT11" s="6" t="s">
        <v>316</v>
      </c>
      <c r="BU11" s="6" t="s">
        <v>316</v>
      </c>
      <c r="BV11" s="6"/>
      <c r="BW11" s="6"/>
      <c r="BX11" s="6"/>
      <c r="BY11" s="6" t="s">
        <v>316</v>
      </c>
      <c r="BZ11" s="6" t="s">
        <v>316</v>
      </c>
      <c r="CA11" s="509" t="s">
        <v>316</v>
      </c>
      <c r="CB11" s="6" t="s">
        <v>316</v>
      </c>
      <c r="CC11" s="509" t="s">
        <v>316</v>
      </c>
      <c r="CD11" s="6" t="s">
        <v>316</v>
      </c>
      <c r="CE11" s="6" t="s">
        <v>316</v>
      </c>
      <c r="CF11" s="6" t="s">
        <v>316</v>
      </c>
      <c r="CG11" s="509" t="s">
        <v>316</v>
      </c>
    </row>
    <row r="12" spans="1:85" s="756" customFormat="1" ht="150" hidden="1">
      <c r="A12" s="722">
        <v>4</v>
      </c>
      <c r="B12" s="451">
        <v>4</v>
      </c>
      <c r="C12" s="402" t="s">
        <v>27</v>
      </c>
      <c r="D12" s="68" t="s">
        <v>14</v>
      </c>
      <c r="E12" s="69" t="s">
        <v>273</v>
      </c>
      <c r="F12" s="8" t="s">
        <v>17</v>
      </c>
      <c r="G12" s="180" t="s">
        <v>295</v>
      </c>
      <c r="H12" s="181" t="s">
        <v>1042</v>
      </c>
      <c r="I12" s="115" t="s">
        <v>275</v>
      </c>
      <c r="J12" s="10" t="s">
        <v>11</v>
      </c>
      <c r="K12" s="506" t="s">
        <v>16</v>
      </c>
      <c r="L12" s="765"/>
      <c r="M12" s="71"/>
      <c r="N12" s="71"/>
      <c r="O12" s="71"/>
      <c r="P12" s="71"/>
      <c r="Q12" s="71"/>
      <c r="R12" s="71"/>
      <c r="S12" s="71"/>
      <c r="T12" s="71"/>
      <c r="U12" s="66">
        <f>COUNTIF(K12:T12,"x")</f>
        <v>1</v>
      </c>
      <c r="V12" s="183" t="s">
        <v>213</v>
      </c>
      <c r="W12" s="183" t="s">
        <v>213</v>
      </c>
      <c r="X12" s="183" t="s">
        <v>213</v>
      </c>
      <c r="Y12" s="183" t="s">
        <v>213</v>
      </c>
      <c r="Z12" s="71"/>
      <c r="AA12" s="71"/>
      <c r="AB12" s="71"/>
      <c r="AC12" s="71"/>
      <c r="AD12" s="71"/>
      <c r="AE12" s="71"/>
      <c r="AF12" s="71"/>
      <c r="AG12" s="72"/>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34" t="s">
        <v>281</v>
      </c>
      <c r="BF12" s="734" t="s">
        <v>281</v>
      </c>
      <c r="BG12" s="734" t="s">
        <v>1160</v>
      </c>
      <c r="BH12" s="734" t="s">
        <v>281</v>
      </c>
      <c r="BI12" s="734" t="s">
        <v>1160</v>
      </c>
      <c r="BJ12" s="734" t="s">
        <v>1160</v>
      </c>
      <c r="BK12" s="734" t="s">
        <v>1160</v>
      </c>
      <c r="BL12" s="734" t="s">
        <v>281</v>
      </c>
      <c r="BM12" s="734" t="s">
        <v>281</v>
      </c>
      <c r="BN12" s="734" t="s">
        <v>281</v>
      </c>
      <c r="BO12" s="734" t="s">
        <v>281</v>
      </c>
      <c r="BP12" s="734" t="s">
        <v>281</v>
      </c>
      <c r="BQ12" s="734" t="s">
        <v>281</v>
      </c>
      <c r="BR12" s="734" t="s">
        <v>281</v>
      </c>
      <c r="BS12" s="734" t="s">
        <v>281</v>
      </c>
      <c r="BT12" s="734" t="s">
        <v>281</v>
      </c>
      <c r="BU12" s="734" t="s">
        <v>281</v>
      </c>
      <c r="BV12" s="734"/>
      <c r="BW12" s="734"/>
      <c r="BX12" s="734"/>
      <c r="BY12" s="734" t="s">
        <v>281</v>
      </c>
      <c r="BZ12" s="721">
        <f>COUNTIF($BE12:$BY12,2)</f>
        <v>14</v>
      </c>
      <c r="CA12" s="510">
        <f>BZ12/COUNTA($BE12:$BY12)</f>
        <v>0.77777777777777779</v>
      </c>
      <c r="CB12" s="721">
        <f>COUNTIF($BE12:$BY12,1)</f>
        <v>4</v>
      </c>
      <c r="CC12" s="510">
        <f>CB12/COUNTA($BE12:$BY12)</f>
        <v>0.22222222222222221</v>
      </c>
      <c r="CD12" s="721">
        <f>COUNTIF($BE12:$BY12,0)</f>
        <v>0</v>
      </c>
      <c r="CE12" s="511">
        <f>CD12/COUNTA($BE12:$BY12)</f>
        <v>0</v>
      </c>
      <c r="CF12" s="721">
        <f>(((BZ12*2)+(CB12*1)+(CD12*0)))/COUNTA($BE12:$BY12)</f>
        <v>1.7777777777777777</v>
      </c>
      <c r="CG12" s="747" t="str">
        <f>IF(CF12&gt;=1.6,"Đạt mục tiêu",IF(CF12&gt;=1,"Cần cố gắng","Chưa đạt"))</f>
        <v>Đạt mục tiêu</v>
      </c>
    </row>
    <row r="13" spans="1:85" s="762" customFormat="1" ht="126" hidden="1">
      <c r="A13" s="19">
        <v>5</v>
      </c>
      <c r="B13" s="451">
        <v>5</v>
      </c>
      <c r="C13" s="67" t="s">
        <v>27</v>
      </c>
      <c r="D13" s="68" t="s">
        <v>14</v>
      </c>
      <c r="E13" s="69" t="s">
        <v>273</v>
      </c>
      <c r="F13" s="8" t="s">
        <v>17</v>
      </c>
      <c r="G13" s="69" t="s">
        <v>296</v>
      </c>
      <c r="H13" s="70" t="s">
        <v>289</v>
      </c>
      <c r="I13" s="20" t="s">
        <v>212</v>
      </c>
      <c r="J13" s="10" t="s">
        <v>11</v>
      </c>
      <c r="K13" s="71"/>
      <c r="L13" s="71" t="s">
        <v>16</v>
      </c>
      <c r="M13" s="71"/>
      <c r="N13" s="71"/>
      <c r="O13" s="71"/>
      <c r="P13" s="71"/>
      <c r="Q13" s="71"/>
      <c r="R13" s="71"/>
      <c r="S13" s="71"/>
      <c r="T13" s="71"/>
      <c r="U13" s="66">
        <f t="shared" ref="U13:U34" si="3">COUNTIF(K13:T13,"x")</f>
        <v>1</v>
      </c>
      <c r="V13" s="71"/>
      <c r="W13" s="71"/>
      <c r="X13" s="71"/>
      <c r="Y13" s="71"/>
      <c r="Z13" s="71" t="s">
        <v>213</v>
      </c>
      <c r="AA13" s="71" t="s">
        <v>213</v>
      </c>
      <c r="AB13" s="71" t="s">
        <v>213</v>
      </c>
      <c r="AC13" s="71" t="s">
        <v>213</v>
      </c>
      <c r="AD13" s="71"/>
      <c r="AE13" s="71"/>
      <c r="AF13" s="71"/>
      <c r="AG13" s="72"/>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9">
        <v>2</v>
      </c>
      <c r="BF13" s="79">
        <v>2</v>
      </c>
      <c r="BG13" s="79">
        <v>2</v>
      </c>
      <c r="BH13" s="79">
        <v>2</v>
      </c>
      <c r="BI13" s="79">
        <v>2</v>
      </c>
      <c r="BJ13" s="79">
        <v>2</v>
      </c>
      <c r="BK13" s="79">
        <v>2</v>
      </c>
      <c r="BL13" s="79">
        <v>2</v>
      </c>
      <c r="BM13" s="79">
        <v>1</v>
      </c>
      <c r="BN13" s="79">
        <v>1</v>
      </c>
      <c r="BO13" s="79">
        <v>1</v>
      </c>
      <c r="BP13" s="79">
        <v>2</v>
      </c>
      <c r="BQ13" s="79">
        <v>2</v>
      </c>
      <c r="BR13" s="79">
        <v>1</v>
      </c>
      <c r="BS13" s="79">
        <v>2</v>
      </c>
      <c r="BT13" s="79">
        <v>2</v>
      </c>
      <c r="BU13" s="79">
        <v>2</v>
      </c>
      <c r="BV13" s="79"/>
      <c r="BW13" s="79"/>
      <c r="BX13" s="79"/>
      <c r="BY13" s="79">
        <v>2</v>
      </c>
      <c r="BZ13" s="765">
        <f>COUNTIF($BE13:$BY13,2)</f>
        <v>14</v>
      </c>
      <c r="CA13" s="512">
        <f>BZ13/COUNTA($BE13:$BY13)</f>
        <v>0.77777777777777779</v>
      </c>
      <c r="CB13" s="765">
        <f>COUNTIF($BE13:$BY13,1)</f>
        <v>4</v>
      </c>
      <c r="CC13" s="512">
        <f>CB13/COUNTA($BE13:$BY13)</f>
        <v>0.22222222222222221</v>
      </c>
      <c r="CD13" s="765">
        <f>COUNTIF($BE13:$BY13,0)</f>
        <v>0</v>
      </c>
      <c r="CE13" s="81">
        <f>CD13/COUNTA($BE13:$BY13)</f>
        <v>0</v>
      </c>
      <c r="CF13" s="765">
        <f>(((BZ13*2)+(CB13*1)+(CD13*0)))/COUNTA($BE13:$BY13)</f>
        <v>1.7777777777777777</v>
      </c>
      <c r="CG13" s="766" t="str">
        <f t="shared" ref="CG13" si="4">IF(CF13&gt;=1.6,"Đạt mục tiêu",IF(CF13&gt;=1,"Cần cố gắng","Chưa đạt"))</f>
        <v>Đạt mục tiêu</v>
      </c>
    </row>
    <row r="14" spans="1:85" s="3" customFormat="1" ht="126" hidden="1">
      <c r="A14" s="19">
        <v>6</v>
      </c>
      <c r="B14" s="451">
        <v>6</v>
      </c>
      <c r="C14" s="390" t="s">
        <v>27</v>
      </c>
      <c r="D14" s="68" t="s">
        <v>14</v>
      </c>
      <c r="E14" s="9" t="s">
        <v>273</v>
      </c>
      <c r="F14" s="8" t="s">
        <v>17</v>
      </c>
      <c r="G14" s="9" t="s">
        <v>297</v>
      </c>
      <c r="H14" s="513" t="s">
        <v>1161</v>
      </c>
      <c r="I14" s="725" t="s">
        <v>212</v>
      </c>
      <c r="J14" s="734" t="s">
        <v>11</v>
      </c>
      <c r="K14" s="11"/>
      <c r="L14" s="11"/>
      <c r="M14" s="11" t="s">
        <v>16</v>
      </c>
      <c r="N14" s="11"/>
      <c r="O14" s="11"/>
      <c r="P14" s="11"/>
      <c r="Q14" s="11"/>
      <c r="R14" s="11"/>
      <c r="S14" s="11"/>
      <c r="T14" s="11"/>
      <c r="U14" s="493">
        <f t="shared" si="3"/>
        <v>1</v>
      </c>
      <c r="V14" s="11"/>
      <c r="W14" s="11"/>
      <c r="X14" s="11"/>
      <c r="Y14" s="11"/>
      <c r="Z14" s="11"/>
      <c r="AA14" s="11"/>
      <c r="AB14" s="11"/>
      <c r="AC14" s="11"/>
      <c r="AD14" s="11" t="s">
        <v>213</v>
      </c>
      <c r="AE14" s="11" t="s">
        <v>213</v>
      </c>
      <c r="AF14" s="11" t="s">
        <v>213</v>
      </c>
      <c r="AG14" s="11" t="s">
        <v>213</v>
      </c>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725">
        <v>2</v>
      </c>
      <c r="BF14" s="725">
        <v>2</v>
      </c>
      <c r="BG14" s="725">
        <v>1</v>
      </c>
      <c r="BH14" s="725">
        <v>2</v>
      </c>
      <c r="BI14" s="725">
        <v>2</v>
      </c>
      <c r="BJ14" s="725">
        <v>2</v>
      </c>
      <c r="BK14" s="725">
        <v>2</v>
      </c>
      <c r="BL14" s="725">
        <v>2</v>
      </c>
      <c r="BM14" s="725">
        <v>2</v>
      </c>
      <c r="BN14" s="725">
        <v>2</v>
      </c>
      <c r="BO14" s="725">
        <v>2</v>
      </c>
      <c r="BP14" s="725">
        <v>2</v>
      </c>
      <c r="BQ14" s="725">
        <v>2</v>
      </c>
      <c r="BR14" s="725">
        <v>2</v>
      </c>
      <c r="BS14" s="725">
        <v>2</v>
      </c>
      <c r="BT14" s="725">
        <v>1</v>
      </c>
      <c r="BU14" s="725">
        <v>2</v>
      </c>
      <c r="BV14" s="725"/>
      <c r="BW14" s="725"/>
      <c r="BX14" s="725"/>
      <c r="BY14" s="725">
        <v>2</v>
      </c>
      <c r="BZ14" s="749">
        <f>COUNTIF($BE14:$BY14,2)</f>
        <v>16</v>
      </c>
      <c r="CA14" s="514">
        <f>BZ14/COUNTA($BE14:$BY14)</f>
        <v>0.88888888888888884</v>
      </c>
      <c r="CB14" s="749">
        <f>COUNTIF($BE14:$BY14,1)</f>
        <v>2</v>
      </c>
      <c r="CC14" s="514">
        <f>CB14/COUNTA($BE14:$BY14)</f>
        <v>0.1111111111111111</v>
      </c>
      <c r="CD14" s="749">
        <f>COUNTIF($BE14:$BY14,0)</f>
        <v>0</v>
      </c>
      <c r="CE14" s="228">
        <f>CD14/COUNTA($BE14:$BY14)</f>
        <v>0</v>
      </c>
      <c r="CF14" s="749">
        <f>(((BZ14*2)+(CB14*1)+(CD14*0)))/COUNTA($BE14:$BY14)</f>
        <v>1.8888888888888888</v>
      </c>
      <c r="CG14" s="751" t="str">
        <f>IF(CF14&gt;=1.6,"Đạt mục tiêu",IF(CF14&gt;=1,"Cần cố gắng","Chưa đạt"))</f>
        <v>Đạt mục tiêu</v>
      </c>
    </row>
    <row r="15" spans="1:85" s="756" customFormat="1" ht="126" hidden="1">
      <c r="A15" s="721">
        <v>7</v>
      </c>
      <c r="B15" s="451">
        <v>7</v>
      </c>
      <c r="C15" s="390" t="s">
        <v>27</v>
      </c>
      <c r="D15" s="68" t="s">
        <v>14</v>
      </c>
      <c r="E15" s="9" t="s">
        <v>273</v>
      </c>
      <c r="F15" s="8" t="s">
        <v>17</v>
      </c>
      <c r="G15" s="69" t="s">
        <v>298</v>
      </c>
      <c r="H15" s="390" t="s">
        <v>1162</v>
      </c>
      <c r="I15" s="20" t="s">
        <v>212</v>
      </c>
      <c r="J15" s="10" t="s">
        <v>11</v>
      </c>
      <c r="K15" s="71"/>
      <c r="L15" s="71"/>
      <c r="M15" s="71"/>
      <c r="N15" s="734" t="s">
        <v>16</v>
      </c>
      <c r="O15" s="71"/>
      <c r="P15" s="71"/>
      <c r="Q15" s="71"/>
      <c r="R15" s="71"/>
      <c r="S15" s="71"/>
      <c r="T15" s="71"/>
      <c r="U15" s="66">
        <f t="shared" si="3"/>
        <v>1</v>
      </c>
      <c r="V15" s="71"/>
      <c r="W15" s="71"/>
      <c r="X15" s="71"/>
      <c r="Y15" s="71"/>
      <c r="Z15" s="71"/>
      <c r="AA15" s="71"/>
      <c r="AB15" s="71"/>
      <c r="AC15" s="71"/>
      <c r="AD15" s="71"/>
      <c r="AE15" s="71"/>
      <c r="AF15" s="71"/>
      <c r="AG15" s="72"/>
      <c r="AH15" s="734" t="s">
        <v>213</v>
      </c>
      <c r="AI15" s="734" t="s">
        <v>213</v>
      </c>
      <c r="AJ15" s="734" t="s">
        <v>213</v>
      </c>
      <c r="AK15" s="734" t="s">
        <v>213</v>
      </c>
      <c r="AL15" s="734" t="s">
        <v>213</v>
      </c>
      <c r="AM15" s="71"/>
      <c r="AN15" s="71"/>
      <c r="AO15" s="71"/>
      <c r="AP15" s="71"/>
      <c r="AQ15" s="71"/>
      <c r="AR15" s="71"/>
      <c r="AS15" s="71"/>
      <c r="AT15" s="71"/>
      <c r="AU15" s="71"/>
      <c r="AV15" s="71"/>
      <c r="AW15" s="71"/>
      <c r="AX15" s="71"/>
      <c r="AY15" s="71"/>
      <c r="AZ15" s="71"/>
      <c r="BA15" s="71"/>
      <c r="BB15" s="71"/>
      <c r="BC15" s="71"/>
      <c r="BD15" s="71"/>
      <c r="BE15" s="20">
        <v>2</v>
      </c>
      <c r="BF15" s="20">
        <v>2</v>
      </c>
      <c r="BG15" s="20">
        <v>2</v>
      </c>
      <c r="BH15" s="20">
        <v>2</v>
      </c>
      <c r="BI15" s="20">
        <v>2</v>
      </c>
      <c r="BJ15" s="20">
        <v>1</v>
      </c>
      <c r="BK15" s="20">
        <v>2</v>
      </c>
      <c r="BL15" s="20">
        <v>2</v>
      </c>
      <c r="BM15" s="20">
        <v>2</v>
      </c>
      <c r="BN15" s="20">
        <v>1</v>
      </c>
      <c r="BO15" s="20">
        <v>2</v>
      </c>
      <c r="BP15" s="20">
        <v>2</v>
      </c>
      <c r="BQ15" s="20">
        <v>2</v>
      </c>
      <c r="BR15" s="20">
        <v>2</v>
      </c>
      <c r="BS15" s="20">
        <v>2</v>
      </c>
      <c r="BT15" s="20">
        <v>2</v>
      </c>
      <c r="BU15" s="20">
        <v>2</v>
      </c>
      <c r="BV15" s="20"/>
      <c r="BW15" s="20"/>
      <c r="BX15" s="20"/>
      <c r="BY15" s="20">
        <v>1</v>
      </c>
      <c r="BZ15" s="21">
        <f>COUNTIF($BE15:$BY15,2)</f>
        <v>15</v>
      </c>
      <c r="CA15" s="22">
        <f>BZ15/COUNTA($BE15:$BY15)</f>
        <v>0.83333333333333337</v>
      </c>
      <c r="CB15" s="21">
        <f>COUNTIF($BE15:$BY15,1)</f>
        <v>3</v>
      </c>
      <c r="CC15" s="22">
        <f>CB15/COUNTA($BE15:$BY15)</f>
        <v>0.16666666666666666</v>
      </c>
      <c r="CD15" s="21">
        <f>COUNTIF($BE15:$BY15,0)</f>
        <v>0</v>
      </c>
      <c r="CE15" s="22">
        <f>CD15/COUNTA($BE15:$BY15)</f>
        <v>0</v>
      </c>
      <c r="CF15" s="21">
        <f>(((BZ15*2)+(CB15*1)+(CD15*0)))/COUNTA($BE15:$BY15)</f>
        <v>1.8333333333333333</v>
      </c>
      <c r="CG15" s="427" t="str">
        <f>IF(CF15&gt;=1.6,"Đạt mục tiêu",IF(CF15&gt;=1,"Cần cố gắng","Chưa đạt"))</f>
        <v>Đạt mục tiêu</v>
      </c>
    </row>
    <row r="16" spans="1:85" s="762" customFormat="1" ht="150" hidden="1" customHeight="1">
      <c r="A16" s="19">
        <v>8</v>
      </c>
      <c r="B16" s="451">
        <v>8</v>
      </c>
      <c r="C16" s="67" t="s">
        <v>27</v>
      </c>
      <c r="D16" s="68" t="s">
        <v>14</v>
      </c>
      <c r="E16" s="69" t="s">
        <v>273</v>
      </c>
      <c r="F16" s="8" t="s">
        <v>17</v>
      </c>
      <c r="G16" s="69" t="s">
        <v>299</v>
      </c>
      <c r="H16" s="70" t="s">
        <v>1398</v>
      </c>
      <c r="I16" s="20" t="s">
        <v>212</v>
      </c>
      <c r="J16" s="10" t="s">
        <v>11</v>
      </c>
      <c r="K16" s="71"/>
      <c r="L16" s="71"/>
      <c r="M16" s="71"/>
      <c r="N16" s="71"/>
      <c r="O16" s="71"/>
      <c r="P16" s="71" t="s">
        <v>16</v>
      </c>
      <c r="Q16" s="71"/>
      <c r="R16" s="71"/>
      <c r="S16" s="71"/>
      <c r="T16" s="71"/>
      <c r="U16" s="66">
        <f t="shared" si="3"/>
        <v>1</v>
      </c>
      <c r="V16" s="71"/>
      <c r="W16" s="71"/>
      <c r="X16" s="71"/>
      <c r="Y16" s="71"/>
      <c r="Z16" s="71"/>
      <c r="AA16" s="71"/>
      <c r="AB16" s="71"/>
      <c r="AC16" s="71"/>
      <c r="AD16" s="71"/>
      <c r="AE16" s="71"/>
      <c r="AF16" s="71"/>
      <c r="AG16" s="72"/>
      <c r="AH16" s="71"/>
      <c r="AI16" s="71"/>
      <c r="AJ16" s="71"/>
      <c r="AK16" s="71"/>
      <c r="AL16" s="71"/>
      <c r="AM16" s="71"/>
      <c r="AN16" s="71"/>
      <c r="AO16" s="71"/>
      <c r="AP16" s="71"/>
      <c r="AQ16" s="71" t="s">
        <v>213</v>
      </c>
      <c r="AR16" s="71" t="s">
        <v>213</v>
      </c>
      <c r="AS16" s="71" t="s">
        <v>213</v>
      </c>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3"/>
      <c r="BS16" s="73"/>
      <c r="BT16" s="73"/>
      <c r="BU16" s="71"/>
      <c r="BV16" s="71"/>
      <c r="BW16" s="71"/>
      <c r="BX16" s="71"/>
      <c r="BY16" s="71"/>
      <c r="BZ16" s="71"/>
      <c r="CA16" s="71"/>
      <c r="CB16" s="71"/>
      <c r="CC16" s="71"/>
      <c r="CD16" s="71"/>
      <c r="CE16" s="71"/>
      <c r="CF16" s="71"/>
      <c r="CG16" s="71"/>
    </row>
    <row r="17" spans="1:90" s="762" customFormat="1" ht="162" hidden="1" customHeight="1">
      <c r="A17" s="19">
        <v>9</v>
      </c>
      <c r="B17" s="451">
        <v>9</v>
      </c>
      <c r="C17" s="67" t="s">
        <v>27</v>
      </c>
      <c r="D17" s="68" t="s">
        <v>14</v>
      </c>
      <c r="E17" s="69" t="s">
        <v>273</v>
      </c>
      <c r="F17" s="8" t="s">
        <v>17</v>
      </c>
      <c r="G17" s="69" t="s">
        <v>300</v>
      </c>
      <c r="H17" s="70" t="s">
        <v>1208</v>
      </c>
      <c r="I17" s="20" t="s">
        <v>212</v>
      </c>
      <c r="J17" s="10" t="s">
        <v>11</v>
      </c>
      <c r="K17" s="71"/>
      <c r="L17" s="71"/>
      <c r="M17" s="71"/>
      <c r="N17" s="71"/>
      <c r="O17" s="71" t="s">
        <v>16</v>
      </c>
      <c r="P17" s="71"/>
      <c r="Q17" s="71"/>
      <c r="R17" s="71"/>
      <c r="S17" s="71"/>
      <c r="T17" s="71"/>
      <c r="U17" s="66">
        <f t="shared" si="3"/>
        <v>1</v>
      </c>
      <c r="V17" s="71"/>
      <c r="W17" s="71"/>
      <c r="X17" s="71"/>
      <c r="Y17" s="71"/>
      <c r="Z17" s="71"/>
      <c r="AA17" s="71"/>
      <c r="AB17" s="71"/>
      <c r="AC17" s="71"/>
      <c r="AD17" s="71"/>
      <c r="AE17" s="71"/>
      <c r="AF17" s="71"/>
      <c r="AG17" s="72"/>
      <c r="AH17" s="71"/>
      <c r="AI17" s="71"/>
      <c r="AJ17" s="71"/>
      <c r="AK17" s="71"/>
      <c r="AL17" s="71"/>
      <c r="AM17" s="71" t="s">
        <v>213</v>
      </c>
      <c r="AN17" s="71" t="s">
        <v>213</v>
      </c>
      <c r="AO17" s="71" t="s">
        <v>213</v>
      </c>
      <c r="AP17" s="71" t="s">
        <v>213</v>
      </c>
      <c r="AQ17" s="71"/>
      <c r="AR17" s="71"/>
      <c r="AS17" s="71"/>
      <c r="AT17" s="71"/>
      <c r="AU17" s="71"/>
      <c r="AV17" s="71"/>
      <c r="AW17" s="71"/>
      <c r="AX17" s="71"/>
      <c r="AY17" s="71"/>
      <c r="AZ17" s="71"/>
      <c r="BA17" s="71"/>
      <c r="BB17" s="71"/>
      <c r="BC17" s="71"/>
      <c r="BD17" s="71"/>
      <c r="BE17" s="79">
        <v>2</v>
      </c>
      <c r="BF17" s="79">
        <v>2</v>
      </c>
      <c r="BG17" s="79">
        <v>2</v>
      </c>
      <c r="BH17" s="79">
        <v>1</v>
      </c>
      <c r="BI17" s="79">
        <v>2</v>
      </c>
      <c r="BJ17" s="79">
        <v>2</v>
      </c>
      <c r="BK17" s="79">
        <v>2</v>
      </c>
      <c r="BL17" s="79">
        <v>2</v>
      </c>
      <c r="BM17" s="79">
        <v>2</v>
      </c>
      <c r="BN17" s="79">
        <v>2</v>
      </c>
      <c r="BO17" s="79">
        <v>2</v>
      </c>
      <c r="BP17" s="79">
        <v>2</v>
      </c>
      <c r="BQ17" s="79">
        <v>1</v>
      </c>
      <c r="BR17" s="79">
        <v>1</v>
      </c>
      <c r="BS17" s="79">
        <v>1</v>
      </c>
      <c r="BT17" s="79">
        <v>2</v>
      </c>
      <c r="BU17" s="79">
        <v>2</v>
      </c>
      <c r="BV17" s="79"/>
      <c r="BW17" s="79"/>
      <c r="BX17" s="79"/>
      <c r="BY17" s="79">
        <v>1</v>
      </c>
      <c r="BZ17" s="765">
        <f>COUNTIF($BE17:$BY17,2)</f>
        <v>13</v>
      </c>
      <c r="CA17" s="81">
        <f>BZ17/COUNTA($BE17:$BY17)</f>
        <v>0.72222222222222221</v>
      </c>
      <c r="CB17" s="765">
        <f>COUNTIF($BE17:$BY17,1)</f>
        <v>5</v>
      </c>
      <c r="CC17" s="81">
        <f>CB17/COUNTA($BE17:$BY17)</f>
        <v>0.27777777777777779</v>
      </c>
      <c r="CD17" s="765">
        <f>COUNTIF($BE17:$BY17,0)</f>
        <v>0</v>
      </c>
      <c r="CE17" s="81">
        <f>CD17/COUNTA($BE17:$BY17)</f>
        <v>0</v>
      </c>
      <c r="CF17" s="765">
        <f>(((BZ17*2)+(CB17*1)+(CD17*0)))/COUNTA($BE17:$BY17)</f>
        <v>1.7222222222222223</v>
      </c>
      <c r="CG17" s="766" t="str">
        <f t="shared" ref="CG17" si="5">IF(CF17&gt;=1.6,"Đạt mục tiêu",IF(CF17&gt;=1,"Cần cố gắng","Chưa đạt"))</f>
        <v>Đạt mục tiêu</v>
      </c>
    </row>
    <row r="18" spans="1:90" s="762" customFormat="1" ht="156.75" hidden="1" customHeight="1">
      <c r="A18" s="19">
        <v>10</v>
      </c>
      <c r="B18" s="451"/>
      <c r="C18" s="67" t="s">
        <v>27</v>
      </c>
      <c r="D18" s="68" t="s">
        <v>14</v>
      </c>
      <c r="E18" s="67" t="s">
        <v>27</v>
      </c>
      <c r="F18" s="8"/>
      <c r="G18" s="69" t="s">
        <v>301</v>
      </c>
      <c r="H18" s="70" t="s">
        <v>294</v>
      </c>
      <c r="I18" s="20"/>
      <c r="J18" s="10"/>
      <c r="K18" s="71"/>
      <c r="L18" s="71"/>
      <c r="M18" s="71"/>
      <c r="N18" s="71"/>
      <c r="O18" s="71"/>
      <c r="P18" s="71"/>
      <c r="Q18" s="71" t="s">
        <v>16</v>
      </c>
      <c r="R18" s="71"/>
      <c r="S18" s="71"/>
      <c r="T18" s="71"/>
      <c r="U18" s="66"/>
      <c r="V18" s="71"/>
      <c r="W18" s="71"/>
      <c r="X18" s="71"/>
      <c r="Y18" s="71"/>
      <c r="Z18" s="71"/>
      <c r="AA18" s="71"/>
      <c r="AB18" s="71"/>
      <c r="AC18" s="71"/>
      <c r="AD18" s="71"/>
      <c r="AE18" s="71"/>
      <c r="AF18" s="71"/>
      <c r="AG18" s="72"/>
      <c r="AH18" s="71"/>
      <c r="AI18" s="71"/>
      <c r="AJ18" s="71"/>
      <c r="AK18" s="71"/>
      <c r="AL18" s="71"/>
      <c r="AM18" s="71"/>
      <c r="AN18" s="71"/>
      <c r="AO18" s="71"/>
      <c r="AP18" s="71"/>
      <c r="AQ18" s="71"/>
      <c r="AR18" s="71"/>
      <c r="AS18" s="71"/>
      <c r="AT18" s="71" t="s">
        <v>213</v>
      </c>
      <c r="AU18" s="71" t="s">
        <v>213</v>
      </c>
      <c r="AV18" s="71" t="s">
        <v>213</v>
      </c>
      <c r="AW18" s="71" t="s">
        <v>213</v>
      </c>
      <c r="AX18" s="71"/>
      <c r="AY18" s="71"/>
      <c r="AZ18" s="71"/>
      <c r="BA18" s="71"/>
      <c r="BB18" s="71"/>
      <c r="BC18" s="71"/>
      <c r="BD18" s="71"/>
      <c r="BE18" s="71"/>
      <c r="BF18" s="71"/>
      <c r="BG18" s="71"/>
      <c r="BH18" s="71"/>
      <c r="BI18" s="71"/>
      <c r="BJ18" s="71"/>
      <c r="BK18" s="71"/>
      <c r="BL18" s="71"/>
      <c r="BM18" s="71"/>
      <c r="BN18" s="71"/>
      <c r="BO18" s="71"/>
      <c r="BP18" s="71"/>
      <c r="BQ18" s="71"/>
      <c r="BR18" s="73"/>
      <c r="BS18" s="73"/>
      <c r="BT18" s="73"/>
      <c r="BU18" s="71"/>
      <c r="BV18" s="71"/>
      <c r="BW18" s="71"/>
      <c r="BX18" s="71"/>
      <c r="BY18" s="71"/>
      <c r="BZ18" s="71"/>
      <c r="CA18" s="71"/>
      <c r="CB18" s="71"/>
      <c r="CC18" s="71"/>
      <c r="CD18" s="71"/>
      <c r="CE18" s="71"/>
      <c r="CF18" s="71"/>
      <c r="CG18" s="71"/>
    </row>
    <row r="19" spans="1:90" s="184" customFormat="1" ht="194.25" customHeight="1">
      <c r="A19" s="171">
        <v>10</v>
      </c>
      <c r="B19" s="451">
        <v>10</v>
      </c>
      <c r="C19" s="179" t="s">
        <v>27</v>
      </c>
      <c r="D19" s="68" t="s">
        <v>14</v>
      </c>
      <c r="E19" s="179" t="s">
        <v>27</v>
      </c>
      <c r="F19" s="8" t="s">
        <v>17</v>
      </c>
      <c r="G19" s="180" t="s">
        <v>301</v>
      </c>
      <c r="H19" s="181" t="s">
        <v>1416</v>
      </c>
      <c r="I19" s="20" t="s">
        <v>212</v>
      </c>
      <c r="J19" s="10" t="s">
        <v>11</v>
      </c>
      <c r="K19" s="71"/>
      <c r="L19" s="71"/>
      <c r="M19" s="71"/>
      <c r="N19" s="71"/>
      <c r="O19" s="71"/>
      <c r="P19" s="71"/>
      <c r="Q19" s="71"/>
      <c r="R19" s="182" t="s">
        <v>16</v>
      </c>
      <c r="S19" s="71"/>
      <c r="T19" s="71"/>
      <c r="U19" s="66">
        <f t="shared" si="3"/>
        <v>1</v>
      </c>
      <c r="V19" s="71"/>
      <c r="W19" s="71"/>
      <c r="X19" s="71"/>
      <c r="Y19" s="71"/>
      <c r="Z19" s="71"/>
      <c r="AA19" s="71"/>
      <c r="AB19" s="71"/>
      <c r="AC19" s="71"/>
      <c r="AD19" s="71"/>
      <c r="AE19" s="71"/>
      <c r="AF19" s="71"/>
      <c r="AG19" s="72"/>
      <c r="AH19" s="71"/>
      <c r="AI19" s="71"/>
      <c r="AJ19" s="71"/>
      <c r="AK19" s="71"/>
      <c r="AL19" s="71"/>
      <c r="AM19" s="71"/>
      <c r="AN19" s="71"/>
      <c r="AO19" s="71"/>
      <c r="AP19" s="71"/>
      <c r="AQ19" s="71"/>
      <c r="AR19" s="71"/>
      <c r="AS19" s="71"/>
      <c r="AT19" s="71"/>
      <c r="AU19" s="71"/>
      <c r="AV19" s="71"/>
      <c r="AW19" s="71"/>
      <c r="AX19" s="182" t="s">
        <v>213</v>
      </c>
      <c r="AY19" s="182" t="s">
        <v>213</v>
      </c>
      <c r="AZ19" s="71"/>
      <c r="BA19" s="71"/>
      <c r="BB19" s="71"/>
      <c r="BC19" s="71"/>
      <c r="BD19" s="71"/>
      <c r="BE19" s="71"/>
      <c r="BF19" s="71"/>
      <c r="BG19" s="71"/>
      <c r="BH19" s="71"/>
      <c r="BI19" s="71"/>
      <c r="BJ19" s="71"/>
      <c r="BK19" s="71"/>
      <c r="BL19" s="71"/>
      <c r="BM19" s="71"/>
      <c r="BN19" s="71"/>
      <c r="BO19" s="71"/>
      <c r="BP19" s="71"/>
      <c r="BQ19" s="71"/>
      <c r="BR19" s="73"/>
      <c r="BS19" s="73"/>
      <c r="BT19" s="73"/>
      <c r="BU19" s="71"/>
      <c r="BV19" s="71"/>
      <c r="BW19" s="71"/>
      <c r="BX19" s="71"/>
      <c r="BY19" s="71"/>
      <c r="BZ19" s="71"/>
      <c r="CA19" s="71"/>
      <c r="CB19" s="71"/>
      <c r="CC19" s="71"/>
      <c r="CD19" s="71"/>
      <c r="CE19" s="71"/>
      <c r="CF19" s="71"/>
      <c r="CG19" s="71"/>
      <c r="CH19" s="762"/>
      <c r="CI19" s="762"/>
      <c r="CJ19" s="762"/>
      <c r="CK19" s="762"/>
      <c r="CL19" s="762"/>
    </row>
    <row r="20" spans="1:90" s="762" customFormat="1" ht="110.25" hidden="1">
      <c r="A20" s="19">
        <v>11</v>
      </c>
      <c r="B20" s="451">
        <v>11</v>
      </c>
      <c r="C20" s="67" t="s">
        <v>27</v>
      </c>
      <c r="D20" s="68" t="s">
        <v>14</v>
      </c>
      <c r="E20" s="67" t="s">
        <v>27</v>
      </c>
      <c r="F20" s="8" t="s">
        <v>17</v>
      </c>
      <c r="G20" s="69" t="s">
        <v>302</v>
      </c>
      <c r="H20" s="70" t="s">
        <v>953</v>
      </c>
      <c r="I20" s="20" t="s">
        <v>212</v>
      </c>
      <c r="J20" s="10" t="s">
        <v>11</v>
      </c>
      <c r="K20" s="71"/>
      <c r="L20" s="71"/>
      <c r="M20" s="71"/>
      <c r="N20" s="71"/>
      <c r="O20" s="71"/>
      <c r="P20" s="71"/>
      <c r="Q20" s="71"/>
      <c r="R20" s="71"/>
      <c r="S20" s="71" t="s">
        <v>16</v>
      </c>
      <c r="T20" s="71"/>
      <c r="U20" s="66">
        <f t="shared" si="3"/>
        <v>1</v>
      </c>
      <c r="V20" s="71"/>
      <c r="W20" s="71"/>
      <c r="X20" s="71"/>
      <c r="Y20" s="71"/>
      <c r="Z20" s="71"/>
      <c r="AA20" s="71"/>
      <c r="AB20" s="71"/>
      <c r="AC20" s="71"/>
      <c r="AD20" s="71"/>
      <c r="AE20" s="71"/>
      <c r="AF20" s="71"/>
      <c r="AG20" s="72"/>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3"/>
      <c r="BS20" s="73"/>
      <c r="BT20" s="73"/>
      <c r="BU20" s="71"/>
      <c r="BV20" s="71"/>
      <c r="BW20" s="71"/>
      <c r="BX20" s="71"/>
      <c r="BY20" s="71"/>
      <c r="BZ20" s="71"/>
      <c r="CA20" s="71"/>
      <c r="CB20" s="71"/>
      <c r="CC20" s="71"/>
      <c r="CD20" s="71"/>
      <c r="CE20" s="71"/>
      <c r="CF20" s="71"/>
      <c r="CG20" s="71"/>
    </row>
    <row r="21" spans="1:90" s="762" customFormat="1" ht="110.25" hidden="1">
      <c r="A21" s="19">
        <v>12</v>
      </c>
      <c r="B21" s="451">
        <v>12</v>
      </c>
      <c r="C21" s="67" t="s">
        <v>27</v>
      </c>
      <c r="D21" s="68" t="s">
        <v>14</v>
      </c>
      <c r="E21" s="67" t="s">
        <v>27</v>
      </c>
      <c r="F21" s="8" t="s">
        <v>17</v>
      </c>
      <c r="G21" s="69" t="s">
        <v>303</v>
      </c>
      <c r="H21" s="70" t="s">
        <v>954</v>
      </c>
      <c r="I21" s="20" t="s">
        <v>212</v>
      </c>
      <c r="J21" s="10" t="s">
        <v>11</v>
      </c>
      <c r="K21" s="71"/>
      <c r="L21" s="71"/>
      <c r="M21" s="71"/>
      <c r="N21" s="71"/>
      <c r="O21" s="71"/>
      <c r="P21" s="71"/>
      <c r="Q21" s="71"/>
      <c r="R21" s="71"/>
      <c r="S21" s="71"/>
      <c r="T21" s="71" t="s">
        <v>16</v>
      </c>
      <c r="U21" s="66">
        <f t="shared" si="3"/>
        <v>1</v>
      </c>
      <c r="V21" s="71"/>
      <c r="W21" s="71"/>
      <c r="X21" s="71"/>
      <c r="Y21" s="71"/>
      <c r="Z21" s="71"/>
      <c r="AA21" s="71"/>
      <c r="AB21" s="71"/>
      <c r="AC21" s="71"/>
      <c r="AD21" s="71"/>
      <c r="AE21" s="71"/>
      <c r="AF21" s="71"/>
      <c r="AG21" s="72"/>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3"/>
      <c r="BS21" s="73"/>
      <c r="BT21" s="73"/>
      <c r="BU21" s="71"/>
      <c r="BV21" s="71"/>
      <c r="BW21" s="71"/>
      <c r="BX21" s="71"/>
      <c r="BY21" s="71"/>
      <c r="BZ21" s="71"/>
      <c r="CA21" s="71"/>
      <c r="CB21" s="71"/>
      <c r="CC21" s="71"/>
      <c r="CD21" s="71"/>
      <c r="CE21" s="71"/>
      <c r="CF21" s="71"/>
      <c r="CG21" s="71"/>
    </row>
    <row r="22" spans="1:90" s="756" customFormat="1" ht="15.75" hidden="1">
      <c r="A22" s="721">
        <v>13</v>
      </c>
      <c r="B22" s="451">
        <v>13</v>
      </c>
      <c r="C22" s="1367" t="s">
        <v>29</v>
      </c>
      <c r="D22" s="1368"/>
      <c r="E22" s="1369"/>
      <c r="F22" s="6" t="s">
        <v>316</v>
      </c>
      <c r="G22" s="6" t="s">
        <v>316</v>
      </c>
      <c r="H22" s="11" t="s">
        <v>316</v>
      </c>
      <c r="I22" s="6" t="s">
        <v>316</v>
      </c>
      <c r="J22" s="6" t="s">
        <v>316</v>
      </c>
      <c r="K22" s="507" t="s">
        <v>316</v>
      </c>
      <c r="L22" s="6" t="s">
        <v>316</v>
      </c>
      <c r="M22" s="6" t="s">
        <v>316</v>
      </c>
      <c r="N22" s="11" t="s">
        <v>316</v>
      </c>
      <c r="O22" s="6" t="s">
        <v>316</v>
      </c>
      <c r="P22" s="6" t="s">
        <v>316</v>
      </c>
      <c r="Q22" s="6" t="s">
        <v>316</v>
      </c>
      <c r="R22" s="6"/>
      <c r="S22" s="6" t="s">
        <v>316</v>
      </c>
      <c r="T22" s="6" t="s">
        <v>316</v>
      </c>
      <c r="U22" s="6" t="s">
        <v>316</v>
      </c>
      <c r="V22" s="6" t="s">
        <v>316</v>
      </c>
      <c r="W22" s="6" t="s">
        <v>316</v>
      </c>
      <c r="X22" s="6" t="s">
        <v>316</v>
      </c>
      <c r="Y22" s="6" t="s">
        <v>316</v>
      </c>
      <c r="Z22" s="6" t="s">
        <v>316</v>
      </c>
      <c r="AA22" s="6" t="s">
        <v>316</v>
      </c>
      <c r="AB22" s="6" t="s">
        <v>316</v>
      </c>
      <c r="AC22" s="6" t="s">
        <v>316</v>
      </c>
      <c r="AD22" s="6" t="s">
        <v>316</v>
      </c>
      <c r="AE22" s="6" t="s">
        <v>316</v>
      </c>
      <c r="AF22" s="6" t="s">
        <v>316</v>
      </c>
      <c r="AG22" s="6" t="s">
        <v>316</v>
      </c>
      <c r="AH22" s="11" t="s">
        <v>316</v>
      </c>
      <c r="AI22" s="11" t="s">
        <v>316</v>
      </c>
      <c r="AJ22" s="11" t="s">
        <v>316</v>
      </c>
      <c r="AK22" s="11" t="s">
        <v>316</v>
      </c>
      <c r="AL22" s="11" t="s">
        <v>316</v>
      </c>
      <c r="AM22" s="6" t="s">
        <v>316</v>
      </c>
      <c r="AN22" s="6" t="s">
        <v>316</v>
      </c>
      <c r="AO22" s="6" t="s">
        <v>316</v>
      </c>
      <c r="AP22" s="6" t="s">
        <v>316</v>
      </c>
      <c r="AQ22" s="6"/>
      <c r="AR22" s="6"/>
      <c r="AS22" s="6" t="s">
        <v>316</v>
      </c>
      <c r="AT22" s="6" t="s">
        <v>316</v>
      </c>
      <c r="AU22" s="6" t="s">
        <v>316</v>
      </c>
      <c r="AV22" s="6" t="s">
        <v>316</v>
      </c>
      <c r="AW22" s="6" t="s">
        <v>316</v>
      </c>
      <c r="AX22" s="6"/>
      <c r="AY22" s="6"/>
      <c r="AZ22" s="6" t="s">
        <v>316</v>
      </c>
      <c r="BA22" s="6"/>
      <c r="BB22" s="6" t="s">
        <v>316</v>
      </c>
      <c r="BC22" s="6"/>
      <c r="BD22" s="6" t="s">
        <v>316</v>
      </c>
      <c r="BE22" s="507" t="s">
        <v>316</v>
      </c>
      <c r="BF22" s="507" t="s">
        <v>316</v>
      </c>
      <c r="BG22" s="507" t="s">
        <v>316</v>
      </c>
      <c r="BH22" s="507" t="s">
        <v>316</v>
      </c>
      <c r="BI22" s="507" t="s">
        <v>316</v>
      </c>
      <c r="BJ22" s="507" t="s">
        <v>316</v>
      </c>
      <c r="BK22" s="507" t="s">
        <v>316</v>
      </c>
      <c r="BL22" s="507" t="s">
        <v>316</v>
      </c>
      <c r="BM22" s="507" t="s">
        <v>316</v>
      </c>
      <c r="BN22" s="507" t="s">
        <v>316</v>
      </c>
      <c r="BO22" s="507" t="s">
        <v>316</v>
      </c>
      <c r="BP22" s="507" t="s">
        <v>316</v>
      </c>
      <c r="BQ22" s="507" t="s">
        <v>316</v>
      </c>
      <c r="BR22" s="507" t="s">
        <v>316</v>
      </c>
      <c r="BS22" s="507" t="s">
        <v>316</v>
      </c>
      <c r="BT22" s="507" t="s">
        <v>316</v>
      </c>
      <c r="BU22" s="507" t="s">
        <v>316</v>
      </c>
      <c r="BV22" s="507"/>
      <c r="BW22" s="507"/>
      <c r="BX22" s="507"/>
      <c r="BY22" s="507" t="s">
        <v>316</v>
      </c>
      <c r="BZ22" s="765">
        <f>COUNTIF($BE22:$BY22,2)</f>
        <v>0</v>
      </c>
      <c r="CA22" s="508" t="s">
        <v>316</v>
      </c>
      <c r="CB22" s="507" t="s">
        <v>316</v>
      </c>
      <c r="CC22" s="508" t="s">
        <v>316</v>
      </c>
      <c r="CD22" s="507" t="s">
        <v>316</v>
      </c>
      <c r="CE22" s="507" t="s">
        <v>316</v>
      </c>
      <c r="CF22" s="507" t="s">
        <v>316</v>
      </c>
      <c r="CG22" s="508" t="s">
        <v>316</v>
      </c>
    </row>
    <row r="23" spans="1:90" s="756" customFormat="1" ht="15.75" hidden="1">
      <c r="A23" s="721">
        <v>14</v>
      </c>
      <c r="B23" s="451">
        <v>14</v>
      </c>
      <c r="C23" s="1367" t="s">
        <v>32</v>
      </c>
      <c r="D23" s="1368"/>
      <c r="E23" s="1369"/>
      <c r="F23" s="6" t="s">
        <v>316</v>
      </c>
      <c r="G23" s="6" t="s">
        <v>316</v>
      </c>
      <c r="H23" s="11" t="s">
        <v>316</v>
      </c>
      <c r="I23" s="6" t="s">
        <v>316</v>
      </c>
      <c r="J23" s="6" t="s">
        <v>316</v>
      </c>
      <c r="K23" s="507" t="s">
        <v>316</v>
      </c>
      <c r="L23" s="6" t="s">
        <v>316</v>
      </c>
      <c r="M23" s="6" t="s">
        <v>316</v>
      </c>
      <c r="N23" s="11" t="s">
        <v>316</v>
      </c>
      <c r="O23" s="6" t="s">
        <v>316</v>
      </c>
      <c r="P23" s="6" t="s">
        <v>316</v>
      </c>
      <c r="Q23" s="6" t="s">
        <v>316</v>
      </c>
      <c r="R23" s="6"/>
      <c r="S23" s="6" t="s">
        <v>316</v>
      </c>
      <c r="T23" s="6" t="s">
        <v>316</v>
      </c>
      <c r="U23" s="6" t="s">
        <v>316</v>
      </c>
      <c r="V23" s="6" t="s">
        <v>316</v>
      </c>
      <c r="W23" s="6" t="s">
        <v>316</v>
      </c>
      <c r="X23" s="6" t="s">
        <v>316</v>
      </c>
      <c r="Y23" s="6" t="s">
        <v>316</v>
      </c>
      <c r="Z23" s="6" t="s">
        <v>316</v>
      </c>
      <c r="AA23" s="6" t="s">
        <v>316</v>
      </c>
      <c r="AB23" s="6" t="s">
        <v>316</v>
      </c>
      <c r="AC23" s="6" t="s">
        <v>316</v>
      </c>
      <c r="AD23" s="6" t="s">
        <v>316</v>
      </c>
      <c r="AE23" s="6" t="s">
        <v>316</v>
      </c>
      <c r="AF23" s="6" t="s">
        <v>316</v>
      </c>
      <c r="AG23" s="6" t="s">
        <v>316</v>
      </c>
      <c r="AH23" s="11" t="s">
        <v>316</v>
      </c>
      <c r="AI23" s="11" t="s">
        <v>316</v>
      </c>
      <c r="AJ23" s="11" t="s">
        <v>316</v>
      </c>
      <c r="AK23" s="11" t="s">
        <v>316</v>
      </c>
      <c r="AL23" s="11" t="s">
        <v>316</v>
      </c>
      <c r="AM23" s="6" t="s">
        <v>316</v>
      </c>
      <c r="AN23" s="6" t="s">
        <v>316</v>
      </c>
      <c r="AO23" s="6" t="s">
        <v>316</v>
      </c>
      <c r="AP23" s="6" t="s">
        <v>316</v>
      </c>
      <c r="AQ23" s="6"/>
      <c r="AR23" s="6"/>
      <c r="AS23" s="6" t="s">
        <v>316</v>
      </c>
      <c r="AT23" s="6" t="s">
        <v>316</v>
      </c>
      <c r="AU23" s="6" t="s">
        <v>316</v>
      </c>
      <c r="AV23" s="6" t="s">
        <v>316</v>
      </c>
      <c r="AW23" s="6" t="s">
        <v>316</v>
      </c>
      <c r="AX23" s="6"/>
      <c r="AY23" s="6"/>
      <c r="AZ23" s="6" t="s">
        <v>316</v>
      </c>
      <c r="BA23" s="6"/>
      <c r="BB23" s="6" t="s">
        <v>316</v>
      </c>
      <c r="BC23" s="6"/>
      <c r="BD23" s="6" t="s">
        <v>316</v>
      </c>
      <c r="BE23" s="507" t="s">
        <v>316</v>
      </c>
      <c r="BF23" s="507" t="s">
        <v>316</v>
      </c>
      <c r="BG23" s="507" t="s">
        <v>316</v>
      </c>
      <c r="BH23" s="507" t="s">
        <v>316</v>
      </c>
      <c r="BI23" s="507" t="s">
        <v>316</v>
      </c>
      <c r="BJ23" s="507" t="s">
        <v>316</v>
      </c>
      <c r="BK23" s="507" t="s">
        <v>316</v>
      </c>
      <c r="BL23" s="507" t="s">
        <v>316</v>
      </c>
      <c r="BM23" s="507" t="s">
        <v>316</v>
      </c>
      <c r="BN23" s="507" t="s">
        <v>316</v>
      </c>
      <c r="BO23" s="507" t="s">
        <v>316</v>
      </c>
      <c r="BP23" s="507" t="s">
        <v>316</v>
      </c>
      <c r="BQ23" s="507" t="s">
        <v>316</v>
      </c>
      <c r="BR23" s="507" t="s">
        <v>316</v>
      </c>
      <c r="BS23" s="507" t="s">
        <v>316</v>
      </c>
      <c r="BT23" s="507" t="s">
        <v>316</v>
      </c>
      <c r="BU23" s="507" t="s">
        <v>316</v>
      </c>
      <c r="BV23" s="507"/>
      <c r="BW23" s="507"/>
      <c r="BX23" s="507"/>
      <c r="BY23" s="507" t="s">
        <v>316</v>
      </c>
      <c r="BZ23" s="765">
        <f>COUNTIF($BE23:$BY23,2)</f>
        <v>0</v>
      </c>
      <c r="CA23" s="508" t="s">
        <v>316</v>
      </c>
      <c r="CB23" s="507" t="s">
        <v>316</v>
      </c>
      <c r="CC23" s="508" t="s">
        <v>316</v>
      </c>
      <c r="CD23" s="507" t="s">
        <v>316</v>
      </c>
      <c r="CE23" s="507" t="s">
        <v>316</v>
      </c>
      <c r="CF23" s="507" t="s">
        <v>316</v>
      </c>
      <c r="CG23" s="508" t="s">
        <v>316</v>
      </c>
    </row>
    <row r="24" spans="1:90" s="756" customFormat="1" ht="75" hidden="1">
      <c r="A24" s="722">
        <v>15</v>
      </c>
      <c r="B24" s="451">
        <v>15</v>
      </c>
      <c r="C24" s="402" t="s">
        <v>545</v>
      </c>
      <c r="D24" s="77" t="s">
        <v>15</v>
      </c>
      <c r="E24" s="78" t="s">
        <v>546</v>
      </c>
      <c r="F24" s="77" t="s">
        <v>15</v>
      </c>
      <c r="G24" s="186" t="s">
        <v>554</v>
      </c>
      <c r="H24" s="179" t="s">
        <v>555</v>
      </c>
      <c r="I24" s="20" t="s">
        <v>212</v>
      </c>
      <c r="J24" s="10" t="s">
        <v>11</v>
      </c>
      <c r="K24" s="506" t="s">
        <v>16</v>
      </c>
      <c r="L24" s="71"/>
      <c r="M24" s="71"/>
      <c r="N24" s="71"/>
      <c r="O24" s="71"/>
      <c r="P24" s="71"/>
      <c r="Q24" s="71"/>
      <c r="R24" s="71"/>
      <c r="S24" s="71"/>
      <c r="T24" s="71"/>
      <c r="U24" s="66">
        <f t="shared" si="3"/>
        <v>1</v>
      </c>
      <c r="V24" s="183" t="s">
        <v>724</v>
      </c>
      <c r="W24" s="183" t="s">
        <v>727</v>
      </c>
      <c r="X24" s="183" t="s">
        <v>727</v>
      </c>
      <c r="Y24" s="183" t="s">
        <v>725</v>
      </c>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34" t="s">
        <v>281</v>
      </c>
      <c r="BF24" s="734" t="s">
        <v>281</v>
      </c>
      <c r="BG24" s="734" t="s">
        <v>1160</v>
      </c>
      <c r="BH24" s="734" t="s">
        <v>281</v>
      </c>
      <c r="BI24" s="734" t="s">
        <v>1160</v>
      </c>
      <c r="BJ24" s="734" t="s">
        <v>1160</v>
      </c>
      <c r="BK24" s="734" t="s">
        <v>1160</v>
      </c>
      <c r="BL24" s="734" t="s">
        <v>281</v>
      </c>
      <c r="BM24" s="734" t="s">
        <v>281</v>
      </c>
      <c r="BN24" s="734" t="s">
        <v>281</v>
      </c>
      <c r="BO24" s="734" t="s">
        <v>281</v>
      </c>
      <c r="BP24" s="734" t="s">
        <v>281</v>
      </c>
      <c r="BQ24" s="734" t="s">
        <v>281</v>
      </c>
      <c r="BR24" s="734" t="s">
        <v>281</v>
      </c>
      <c r="BS24" s="734" t="s">
        <v>281</v>
      </c>
      <c r="BT24" s="734" t="s">
        <v>281</v>
      </c>
      <c r="BU24" s="734" t="s">
        <v>281</v>
      </c>
      <c r="BV24" s="734"/>
      <c r="BW24" s="734"/>
      <c r="BX24" s="734"/>
      <c r="BY24" s="734" t="s">
        <v>281</v>
      </c>
      <c r="BZ24" s="721">
        <f>COUNTIF($BE24:$BY24,2)</f>
        <v>14</v>
      </c>
      <c r="CA24" s="510">
        <f>BZ24/COUNTA($BE24:$BY24)</f>
        <v>0.77777777777777779</v>
      </c>
      <c r="CB24" s="721">
        <f>COUNTIF($BE24:$BY24,1)</f>
        <v>4</v>
      </c>
      <c r="CC24" s="510">
        <f>CB24/COUNTA($BE24:$BY24)</f>
        <v>0.22222222222222221</v>
      </c>
      <c r="CD24" s="721">
        <f>COUNTIF($BE24:$BY24,0)</f>
        <v>0</v>
      </c>
      <c r="CE24" s="511">
        <f>CD24/COUNTA($BE24:$BY24)</f>
        <v>0</v>
      </c>
      <c r="CF24" s="721">
        <f>(((BZ24*2)+(CB24*1)+(CD24*0)))/COUNTA($BE24:$BY24)</f>
        <v>1.7777777777777777</v>
      </c>
      <c r="CG24" s="747" t="str">
        <f>IF(CF24&gt;=1.6,"Đạt mục tiêu",IF(CF24&gt;=1,"Cần cố gắng","Chưa đạt"))</f>
        <v>Đạt mục tiêu</v>
      </c>
    </row>
    <row r="25" spans="1:90" s="756" customFormat="1" ht="60" hidden="1">
      <c r="A25" s="721">
        <v>16</v>
      </c>
      <c r="B25" s="451">
        <v>16</v>
      </c>
      <c r="C25" s="213" t="s">
        <v>547</v>
      </c>
      <c r="D25" s="77" t="s">
        <v>14</v>
      </c>
      <c r="E25" s="213" t="s">
        <v>548</v>
      </c>
      <c r="F25" s="77" t="s">
        <v>17</v>
      </c>
      <c r="G25" s="78" t="s">
        <v>548</v>
      </c>
      <c r="H25" s="390" t="s">
        <v>553</v>
      </c>
      <c r="I25" s="20" t="s">
        <v>275</v>
      </c>
      <c r="J25" s="10" t="s">
        <v>11</v>
      </c>
      <c r="K25" s="71"/>
      <c r="L25" s="71"/>
      <c r="M25" s="71"/>
      <c r="N25" s="734" t="s">
        <v>16</v>
      </c>
      <c r="O25" s="71"/>
      <c r="P25" s="71"/>
      <c r="Q25" s="71"/>
      <c r="R25" s="71"/>
      <c r="S25" s="71"/>
      <c r="T25" s="71"/>
      <c r="U25" s="66">
        <f t="shared" si="3"/>
        <v>1</v>
      </c>
      <c r="V25" s="71"/>
      <c r="W25" s="71"/>
      <c r="X25" s="71"/>
      <c r="Y25" s="71"/>
      <c r="Z25" s="71"/>
      <c r="AA25" s="71"/>
      <c r="AB25" s="71"/>
      <c r="AC25" s="71"/>
      <c r="AD25" s="71"/>
      <c r="AE25" s="71"/>
      <c r="AF25" s="71"/>
      <c r="AG25" s="71"/>
      <c r="AH25" s="734" t="s">
        <v>727</v>
      </c>
      <c r="AI25" s="734" t="s">
        <v>724</v>
      </c>
      <c r="AJ25" s="734" t="s">
        <v>727</v>
      </c>
      <c r="AK25" s="734" t="s">
        <v>726</v>
      </c>
      <c r="AL25" s="734" t="s">
        <v>724</v>
      </c>
      <c r="AM25" s="71"/>
      <c r="AN25" s="71"/>
      <c r="AO25" s="71"/>
      <c r="AP25" s="71"/>
      <c r="AQ25" s="71"/>
      <c r="AR25" s="71"/>
      <c r="AS25" s="71"/>
      <c r="AT25" s="71"/>
      <c r="AU25" s="71"/>
      <c r="AV25" s="71"/>
      <c r="AW25" s="71"/>
      <c r="AX25" s="71"/>
      <c r="AY25" s="71"/>
      <c r="AZ25" s="71"/>
      <c r="BA25" s="71"/>
      <c r="BB25" s="71"/>
      <c r="BC25" s="71"/>
      <c r="BD25" s="71"/>
      <c r="BE25" s="20">
        <v>2</v>
      </c>
      <c r="BF25" s="20">
        <v>2</v>
      </c>
      <c r="BG25" s="20">
        <v>2</v>
      </c>
      <c r="BH25" s="20">
        <v>2</v>
      </c>
      <c r="BI25" s="20">
        <v>2</v>
      </c>
      <c r="BJ25" s="20">
        <v>1</v>
      </c>
      <c r="BK25" s="20">
        <v>2</v>
      </c>
      <c r="BL25" s="20">
        <v>2</v>
      </c>
      <c r="BM25" s="20">
        <v>2</v>
      </c>
      <c r="BN25" s="20">
        <v>1</v>
      </c>
      <c r="BO25" s="20">
        <v>2</v>
      </c>
      <c r="BP25" s="20">
        <v>2</v>
      </c>
      <c r="BQ25" s="20">
        <v>2</v>
      </c>
      <c r="BR25" s="20">
        <v>2</v>
      </c>
      <c r="BS25" s="20">
        <v>2</v>
      </c>
      <c r="BT25" s="20">
        <v>2</v>
      </c>
      <c r="BU25" s="20">
        <v>2</v>
      </c>
      <c r="BV25" s="20"/>
      <c r="BW25" s="20"/>
      <c r="BX25" s="20"/>
      <c r="BY25" s="20">
        <v>2</v>
      </c>
      <c r="BZ25" s="21">
        <f>COUNTIF($BE25:$BY25,2)</f>
        <v>16</v>
      </c>
      <c r="CA25" s="22">
        <f>BZ25/COUNTA($BE25:$BY25)</f>
        <v>0.88888888888888884</v>
      </c>
      <c r="CB25" s="21">
        <f>COUNTIF($BE25:$BY25,1)</f>
        <v>2</v>
      </c>
      <c r="CC25" s="22">
        <f>CB25/COUNTA($BE25:$BY25)</f>
        <v>0.1111111111111111</v>
      </c>
      <c r="CD25" s="21">
        <f>COUNTIF($BE25:$BY25,0)</f>
        <v>0</v>
      </c>
      <c r="CE25" s="22">
        <f>CD25/COUNTA($BE25:$BY25)</f>
        <v>0</v>
      </c>
      <c r="CF25" s="21">
        <f>(((BZ25*2)+(CB25*1)+(CD25*0)))/COUNTA($BE25:$BY25)</f>
        <v>1.8888888888888888</v>
      </c>
      <c r="CG25" s="427" t="str">
        <f t="shared" ref="CG25:CG26" si="6">IF(CF25&gt;=1.6,"Đạt mục tiêu",IF(CF25&gt;=1,"Cần cố gắng","Chưa đạt"))</f>
        <v>Đạt mục tiêu</v>
      </c>
    </row>
    <row r="26" spans="1:90" s="756" customFormat="1" ht="45" hidden="1">
      <c r="A26" s="721">
        <v>17</v>
      </c>
      <c r="B26" s="451">
        <v>17</v>
      </c>
      <c r="C26" s="515" t="s">
        <v>549</v>
      </c>
      <c r="D26" s="77" t="s">
        <v>15</v>
      </c>
      <c r="E26" s="213" t="s">
        <v>550</v>
      </c>
      <c r="F26" s="77" t="s">
        <v>17</v>
      </c>
      <c r="G26" s="78" t="s">
        <v>550</v>
      </c>
      <c r="H26" s="390" t="s">
        <v>556</v>
      </c>
      <c r="I26" s="20" t="s">
        <v>275</v>
      </c>
      <c r="J26" s="10" t="s">
        <v>11</v>
      </c>
      <c r="K26" s="71"/>
      <c r="L26" s="71"/>
      <c r="M26" s="71"/>
      <c r="N26" s="734" t="s">
        <v>16</v>
      </c>
      <c r="O26" s="71"/>
      <c r="P26" s="71"/>
      <c r="Q26" s="71"/>
      <c r="R26" s="71"/>
      <c r="S26" s="71"/>
      <c r="T26" s="71"/>
      <c r="U26" s="66">
        <f t="shared" si="3"/>
        <v>1</v>
      </c>
      <c r="V26" s="71"/>
      <c r="W26" s="71"/>
      <c r="X26" s="71"/>
      <c r="Y26" s="71"/>
      <c r="Z26" s="71"/>
      <c r="AA26" s="71"/>
      <c r="AB26" s="71"/>
      <c r="AC26" s="71"/>
      <c r="AD26" s="71"/>
      <c r="AE26" s="71"/>
      <c r="AF26" s="71"/>
      <c r="AG26" s="71"/>
      <c r="AH26" s="734" t="s">
        <v>724</v>
      </c>
      <c r="AI26" s="734" t="s">
        <v>727</v>
      </c>
      <c r="AJ26" s="734" t="s">
        <v>726</v>
      </c>
      <c r="AK26" s="734" t="s">
        <v>724</v>
      </c>
      <c r="AL26" s="734" t="s">
        <v>727</v>
      </c>
      <c r="AM26" s="71"/>
      <c r="AN26" s="71"/>
      <c r="AO26" s="71"/>
      <c r="AP26" s="71"/>
      <c r="AQ26" s="71"/>
      <c r="AR26" s="71"/>
      <c r="AS26" s="71"/>
      <c r="AT26" s="71"/>
      <c r="AU26" s="71"/>
      <c r="AV26" s="71"/>
      <c r="AW26" s="71"/>
      <c r="AX26" s="71"/>
      <c r="AY26" s="71"/>
      <c r="AZ26" s="71"/>
      <c r="BA26" s="71"/>
      <c r="BB26" s="71"/>
      <c r="BC26" s="71"/>
      <c r="BD26" s="71"/>
      <c r="BE26" s="20">
        <v>2</v>
      </c>
      <c r="BF26" s="20">
        <v>2</v>
      </c>
      <c r="BG26" s="20">
        <v>2</v>
      </c>
      <c r="BH26" s="20">
        <v>2</v>
      </c>
      <c r="BI26" s="20">
        <v>2</v>
      </c>
      <c r="BJ26" s="20">
        <v>1</v>
      </c>
      <c r="BK26" s="20">
        <v>2</v>
      </c>
      <c r="BL26" s="20">
        <v>2</v>
      </c>
      <c r="BM26" s="20">
        <v>2</v>
      </c>
      <c r="BN26" s="20">
        <v>1</v>
      </c>
      <c r="BO26" s="20">
        <v>2</v>
      </c>
      <c r="BP26" s="20">
        <v>2</v>
      </c>
      <c r="BQ26" s="20">
        <v>2</v>
      </c>
      <c r="BR26" s="20">
        <v>2</v>
      </c>
      <c r="BS26" s="20">
        <v>2</v>
      </c>
      <c r="BT26" s="20">
        <v>2</v>
      </c>
      <c r="BU26" s="20">
        <v>2</v>
      </c>
      <c r="BV26" s="20"/>
      <c r="BW26" s="20"/>
      <c r="BX26" s="20"/>
      <c r="BY26" s="20">
        <v>1</v>
      </c>
      <c r="BZ26" s="21">
        <f>COUNTIF($BE26:$BY26,2)</f>
        <v>15</v>
      </c>
      <c r="CA26" s="22">
        <f>BZ26/COUNTA($BE26:$BY26)</f>
        <v>0.83333333333333337</v>
      </c>
      <c r="CB26" s="21">
        <f>COUNTIF($BE26:$BY26,1)</f>
        <v>3</v>
      </c>
      <c r="CC26" s="22">
        <f>CB26/COUNTA($BE26:$BY26)</f>
        <v>0.16666666666666666</v>
      </c>
      <c r="CD26" s="21">
        <f>COUNTIF($BE26:$BY26,0)</f>
        <v>0</v>
      </c>
      <c r="CE26" s="22">
        <f>CD26/COUNTA($BE26:$BY26)</f>
        <v>0</v>
      </c>
      <c r="CF26" s="21">
        <f>(((BZ26*2)+(CB26*1)+(CD26*0)))/COUNTA($BE26:$BY26)</f>
        <v>1.8333333333333333</v>
      </c>
      <c r="CG26" s="427" t="str">
        <f t="shared" si="6"/>
        <v>Đạt mục tiêu</v>
      </c>
    </row>
    <row r="27" spans="1:90" s="184" customFormat="1" ht="117.75" customHeight="1">
      <c r="A27" s="171"/>
      <c r="B27" s="451"/>
      <c r="C27" s="185" t="s">
        <v>551</v>
      </c>
      <c r="D27" s="76" t="s">
        <v>551</v>
      </c>
      <c r="E27" s="185" t="s">
        <v>551</v>
      </c>
      <c r="F27" s="76" t="s">
        <v>551</v>
      </c>
      <c r="G27" s="185" t="s">
        <v>551</v>
      </c>
      <c r="H27" s="179" t="s">
        <v>955</v>
      </c>
      <c r="I27" s="20"/>
      <c r="J27" s="10"/>
      <c r="K27" s="71"/>
      <c r="L27" s="71"/>
      <c r="M27" s="71"/>
      <c r="N27" s="71"/>
      <c r="O27" s="71"/>
      <c r="P27" s="71"/>
      <c r="Q27" s="71"/>
      <c r="R27" s="182" t="s">
        <v>16</v>
      </c>
      <c r="S27" s="71"/>
      <c r="T27" s="71"/>
      <c r="U27" s="66"/>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182" t="s">
        <v>726</v>
      </c>
      <c r="AY27" s="182" t="s">
        <v>727</v>
      </c>
      <c r="AZ27" s="71"/>
      <c r="BA27" s="71"/>
      <c r="BB27" s="71"/>
      <c r="BC27" s="71"/>
      <c r="BD27" s="71"/>
      <c r="BE27" s="71"/>
      <c r="BF27" s="71"/>
      <c r="BG27" s="71"/>
      <c r="BH27" s="71"/>
      <c r="BI27" s="71"/>
      <c r="BJ27" s="71"/>
      <c r="BK27" s="71"/>
      <c r="BL27" s="71"/>
      <c r="BM27" s="71"/>
      <c r="BN27" s="71"/>
      <c r="BO27" s="71"/>
      <c r="BP27" s="71"/>
      <c r="BQ27" s="71"/>
      <c r="BR27" s="73"/>
      <c r="BS27" s="73"/>
      <c r="BT27" s="73"/>
      <c r="BU27" s="71"/>
      <c r="BV27" s="71"/>
      <c r="BW27" s="71"/>
      <c r="BX27" s="71"/>
      <c r="BY27" s="71"/>
      <c r="BZ27" s="71"/>
      <c r="CA27" s="71"/>
      <c r="CB27" s="71"/>
      <c r="CC27" s="71"/>
      <c r="CD27" s="71"/>
      <c r="CE27" s="71"/>
      <c r="CF27" s="71"/>
      <c r="CG27" s="71"/>
      <c r="CH27" s="762"/>
      <c r="CI27" s="762"/>
      <c r="CJ27" s="762"/>
      <c r="CK27" s="762"/>
      <c r="CL27" s="762"/>
    </row>
    <row r="28" spans="1:90" s="756" customFormat="1" ht="157.5" hidden="1">
      <c r="A28" s="721">
        <v>18</v>
      </c>
      <c r="B28" s="451">
        <v>18</v>
      </c>
      <c r="C28" s="515" t="s">
        <v>551</v>
      </c>
      <c r="D28" s="77" t="s">
        <v>15</v>
      </c>
      <c r="E28" s="516" t="s">
        <v>552</v>
      </c>
      <c r="F28" s="77" t="s">
        <v>17</v>
      </c>
      <c r="G28" s="72" t="s">
        <v>557</v>
      </c>
      <c r="H28" s="390" t="s">
        <v>1163</v>
      </c>
      <c r="I28" s="20" t="s">
        <v>275</v>
      </c>
      <c r="J28" s="10" t="s">
        <v>11</v>
      </c>
      <c r="K28" s="71"/>
      <c r="L28" s="71"/>
      <c r="M28" s="71"/>
      <c r="N28" s="734" t="s">
        <v>16</v>
      </c>
      <c r="O28" s="71"/>
      <c r="P28" s="71"/>
      <c r="Q28" s="71"/>
      <c r="R28" s="71"/>
      <c r="S28" s="71"/>
      <c r="T28" s="71"/>
      <c r="U28" s="66">
        <f t="shared" si="3"/>
        <v>1</v>
      </c>
      <c r="V28" s="71"/>
      <c r="W28" s="71"/>
      <c r="X28" s="71"/>
      <c r="Y28" s="71"/>
      <c r="Z28" s="71"/>
      <c r="AA28" s="71"/>
      <c r="AB28" s="71"/>
      <c r="AC28" s="71"/>
      <c r="AD28" s="71"/>
      <c r="AE28" s="71"/>
      <c r="AF28" s="71"/>
      <c r="AG28" s="71"/>
      <c r="AH28" s="734" t="s">
        <v>724</v>
      </c>
      <c r="AI28" s="734" t="s">
        <v>724</v>
      </c>
      <c r="AJ28" s="734" t="s">
        <v>724</v>
      </c>
      <c r="AK28" s="734" t="s">
        <v>727</v>
      </c>
      <c r="AL28" s="734" t="s">
        <v>726</v>
      </c>
      <c r="AM28" s="71"/>
      <c r="AN28" s="71"/>
      <c r="AO28" s="71"/>
      <c r="AP28" s="71"/>
      <c r="AQ28" s="71"/>
      <c r="AR28" s="71"/>
      <c r="AS28" s="71"/>
      <c r="AT28" s="71"/>
      <c r="AU28" s="71"/>
      <c r="AV28" s="71"/>
      <c r="AW28" s="71"/>
      <c r="AX28" s="71"/>
      <c r="AY28" s="71"/>
      <c r="AZ28" s="71"/>
      <c r="BA28" s="71"/>
      <c r="BB28" s="71"/>
      <c r="BC28" s="71"/>
      <c r="BD28" s="71"/>
      <c r="BE28" s="20">
        <v>2</v>
      </c>
      <c r="BF28" s="20">
        <v>2</v>
      </c>
      <c r="BG28" s="20">
        <v>2</v>
      </c>
      <c r="BH28" s="20">
        <v>2</v>
      </c>
      <c r="BI28" s="20">
        <v>2</v>
      </c>
      <c r="BJ28" s="20">
        <v>2</v>
      </c>
      <c r="BK28" s="20">
        <v>2</v>
      </c>
      <c r="BL28" s="20">
        <v>2</v>
      </c>
      <c r="BM28" s="20">
        <v>2</v>
      </c>
      <c r="BN28" s="20">
        <v>1</v>
      </c>
      <c r="BO28" s="20">
        <v>2</v>
      </c>
      <c r="BP28" s="20">
        <v>2</v>
      </c>
      <c r="BQ28" s="20">
        <v>1</v>
      </c>
      <c r="BR28" s="20">
        <v>2</v>
      </c>
      <c r="BS28" s="20">
        <v>2</v>
      </c>
      <c r="BT28" s="20">
        <v>2</v>
      </c>
      <c r="BU28" s="20">
        <v>2</v>
      </c>
      <c r="BV28" s="20"/>
      <c r="BW28" s="20"/>
      <c r="BX28" s="20"/>
      <c r="BY28" s="20">
        <v>1</v>
      </c>
      <c r="BZ28" s="21">
        <f>COUNTIF($BE28:$BY28,2)</f>
        <v>15</v>
      </c>
      <c r="CA28" s="22">
        <f>BZ28/COUNTA($BE28:$BY28)</f>
        <v>0.83333333333333337</v>
      </c>
      <c r="CB28" s="21">
        <f>COUNTIF($BE28:$BY28,1)</f>
        <v>3</v>
      </c>
      <c r="CC28" s="22">
        <f>CB28/COUNTA($BE28:$BY28)</f>
        <v>0.16666666666666666</v>
      </c>
      <c r="CD28" s="21">
        <f>COUNTIF($BE28:$BY28,0)</f>
        <v>0</v>
      </c>
      <c r="CE28" s="22">
        <f>CD28/COUNTA($BE28:$BY28)</f>
        <v>0</v>
      </c>
      <c r="CF28" s="21">
        <f>(((BZ28*2)+(CB28*1)+(CD28*0)))/COUNTA($BE28:$BY28)</f>
        <v>1.8333333333333333</v>
      </c>
      <c r="CG28" s="427" t="str">
        <f>IF(CF28&gt;=1.6,"Đạt mục tiêu",IF(CF28&gt;=1,"Cần cố gắng","Chưa đạt"))</f>
        <v>Đạt mục tiêu</v>
      </c>
    </row>
    <row r="29" spans="1:90" s="762" customFormat="1" ht="157.5" hidden="1">
      <c r="A29" s="19">
        <v>19</v>
      </c>
      <c r="B29" s="451">
        <v>19</v>
      </c>
      <c r="C29" s="76" t="s">
        <v>551</v>
      </c>
      <c r="D29" s="77" t="s">
        <v>15</v>
      </c>
      <c r="E29" s="104" t="s">
        <v>552</v>
      </c>
      <c r="F29" s="77" t="s">
        <v>17</v>
      </c>
      <c r="G29" s="72" t="s">
        <v>557</v>
      </c>
      <c r="H29" s="67" t="s">
        <v>734</v>
      </c>
      <c r="I29" s="20" t="s">
        <v>275</v>
      </c>
      <c r="J29" s="10" t="s">
        <v>11</v>
      </c>
      <c r="K29" s="71"/>
      <c r="L29" s="71"/>
      <c r="M29" s="71"/>
      <c r="N29" s="71"/>
      <c r="O29" s="71"/>
      <c r="P29" s="71"/>
      <c r="Q29" s="71"/>
      <c r="R29" s="71"/>
      <c r="S29" s="71"/>
      <c r="T29" s="71" t="s">
        <v>16</v>
      </c>
      <c r="U29" s="66">
        <f t="shared" si="3"/>
        <v>1</v>
      </c>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3"/>
      <c r="BS29" s="73"/>
      <c r="BT29" s="73"/>
      <c r="BU29" s="71"/>
      <c r="BV29" s="71"/>
      <c r="BW29" s="71"/>
      <c r="BX29" s="71"/>
      <c r="BY29" s="71"/>
      <c r="BZ29" s="71"/>
      <c r="CA29" s="71"/>
      <c r="CB29" s="71"/>
      <c r="CC29" s="71"/>
      <c r="CD29" s="71"/>
      <c r="CE29" s="71"/>
      <c r="CF29" s="71"/>
      <c r="CG29" s="71"/>
    </row>
    <row r="30" spans="1:90" s="756" customFormat="1" hidden="1">
      <c r="A30" s="722">
        <v>20</v>
      </c>
      <c r="B30" s="451">
        <v>20</v>
      </c>
      <c r="C30" s="1447" t="s">
        <v>33</v>
      </c>
      <c r="D30" s="1368"/>
      <c r="E30" s="1369"/>
      <c r="F30" s="6" t="s">
        <v>316</v>
      </c>
      <c r="G30" s="176" t="s">
        <v>316</v>
      </c>
      <c r="H30" s="239" t="s">
        <v>316</v>
      </c>
      <c r="I30" s="6" t="s">
        <v>316</v>
      </c>
      <c r="J30" s="6" t="s">
        <v>316</v>
      </c>
      <c r="K30" s="506" t="s">
        <v>316</v>
      </c>
      <c r="L30" s="6" t="s">
        <v>316</v>
      </c>
      <c r="M30" s="6" t="s">
        <v>316</v>
      </c>
      <c r="N30" s="11" t="s">
        <v>316</v>
      </c>
      <c r="O30" s="6" t="s">
        <v>316</v>
      </c>
      <c r="P30" s="6" t="s">
        <v>316</v>
      </c>
      <c r="Q30" s="6" t="s">
        <v>316</v>
      </c>
      <c r="R30" s="6"/>
      <c r="S30" s="6" t="s">
        <v>316</v>
      </c>
      <c r="T30" s="6" t="s">
        <v>316</v>
      </c>
      <c r="U30" s="6" t="s">
        <v>316</v>
      </c>
      <c r="V30" s="176" t="s">
        <v>316</v>
      </c>
      <c r="W30" s="176" t="s">
        <v>316</v>
      </c>
      <c r="X30" s="176" t="s">
        <v>316</v>
      </c>
      <c r="Y30" s="176" t="s">
        <v>316</v>
      </c>
      <c r="Z30" s="6" t="s">
        <v>316</v>
      </c>
      <c r="AA30" s="6" t="s">
        <v>316</v>
      </c>
      <c r="AB30" s="6" t="s">
        <v>316</v>
      </c>
      <c r="AC30" s="6" t="s">
        <v>316</v>
      </c>
      <c r="AD30" s="6" t="s">
        <v>316</v>
      </c>
      <c r="AE30" s="6" t="s">
        <v>316</v>
      </c>
      <c r="AF30" s="6" t="s">
        <v>316</v>
      </c>
      <c r="AG30" s="6" t="s">
        <v>316</v>
      </c>
      <c r="AH30" s="11" t="s">
        <v>316</v>
      </c>
      <c r="AI30" s="11" t="s">
        <v>316</v>
      </c>
      <c r="AJ30" s="11" t="s">
        <v>316</v>
      </c>
      <c r="AK30" s="11" t="s">
        <v>316</v>
      </c>
      <c r="AL30" s="11" t="s">
        <v>316</v>
      </c>
      <c r="AM30" s="6" t="s">
        <v>316</v>
      </c>
      <c r="AN30" s="6" t="s">
        <v>316</v>
      </c>
      <c r="AO30" s="6" t="s">
        <v>316</v>
      </c>
      <c r="AP30" s="6" t="s">
        <v>316</v>
      </c>
      <c r="AQ30" s="6"/>
      <c r="AR30" s="6"/>
      <c r="AS30" s="6" t="s">
        <v>316</v>
      </c>
      <c r="AT30" s="6" t="s">
        <v>316</v>
      </c>
      <c r="AU30" s="6" t="s">
        <v>316</v>
      </c>
      <c r="AV30" s="6" t="s">
        <v>316</v>
      </c>
      <c r="AW30" s="6" t="s">
        <v>316</v>
      </c>
      <c r="AX30" s="6"/>
      <c r="AY30" s="6"/>
      <c r="AZ30" s="6" t="s">
        <v>316</v>
      </c>
      <c r="BA30" s="6"/>
      <c r="BB30" s="6" t="s">
        <v>316</v>
      </c>
      <c r="BC30" s="6"/>
      <c r="BD30" s="6" t="s">
        <v>316</v>
      </c>
      <c r="BE30" s="507" t="s">
        <v>316</v>
      </c>
      <c r="BF30" s="507" t="s">
        <v>316</v>
      </c>
      <c r="BG30" s="507" t="s">
        <v>316</v>
      </c>
      <c r="BH30" s="507" t="s">
        <v>316</v>
      </c>
      <c r="BI30" s="507" t="s">
        <v>316</v>
      </c>
      <c r="BJ30" s="507" t="s">
        <v>316</v>
      </c>
      <c r="BK30" s="507" t="s">
        <v>316</v>
      </c>
      <c r="BL30" s="507" t="s">
        <v>316</v>
      </c>
      <c r="BM30" s="507" t="s">
        <v>316</v>
      </c>
      <c r="BN30" s="507" t="s">
        <v>316</v>
      </c>
      <c r="BO30" s="507" t="s">
        <v>316</v>
      </c>
      <c r="BP30" s="507" t="s">
        <v>316</v>
      </c>
      <c r="BQ30" s="507" t="s">
        <v>316</v>
      </c>
      <c r="BR30" s="507" t="s">
        <v>316</v>
      </c>
      <c r="BS30" s="507" t="s">
        <v>316</v>
      </c>
      <c r="BT30" s="507" t="s">
        <v>316</v>
      </c>
      <c r="BU30" s="507" t="s">
        <v>316</v>
      </c>
      <c r="BV30" s="507"/>
      <c r="BW30" s="507"/>
      <c r="BX30" s="507"/>
      <c r="BY30" s="507" t="s">
        <v>316</v>
      </c>
      <c r="BZ30" s="765">
        <f>COUNTIF($BE30:$BY30,2)</f>
        <v>0</v>
      </c>
      <c r="CA30" s="508" t="s">
        <v>316</v>
      </c>
      <c r="CB30" s="507" t="s">
        <v>316</v>
      </c>
      <c r="CC30" s="508" t="s">
        <v>316</v>
      </c>
      <c r="CD30" s="507" t="s">
        <v>316</v>
      </c>
      <c r="CE30" s="507" t="s">
        <v>316</v>
      </c>
      <c r="CF30" s="507" t="s">
        <v>316</v>
      </c>
      <c r="CG30" s="508" t="s">
        <v>316</v>
      </c>
    </row>
    <row r="31" spans="1:90" s="762" customFormat="1" ht="75" hidden="1">
      <c r="A31" s="19">
        <v>21</v>
      </c>
      <c r="B31" s="451">
        <v>21</v>
      </c>
      <c r="C31" s="86" t="s">
        <v>558</v>
      </c>
      <c r="D31" s="87" t="s">
        <v>14</v>
      </c>
      <c r="E31" s="86" t="s">
        <v>559</v>
      </c>
      <c r="F31" s="87" t="s">
        <v>17</v>
      </c>
      <c r="G31" s="67" t="s">
        <v>37</v>
      </c>
      <c r="H31" s="128" t="s">
        <v>564</v>
      </c>
      <c r="I31" s="20" t="s">
        <v>275</v>
      </c>
      <c r="J31" s="10" t="s">
        <v>11</v>
      </c>
      <c r="K31" s="71"/>
      <c r="L31" s="71" t="s">
        <v>16</v>
      </c>
      <c r="M31" s="71"/>
      <c r="N31" s="71"/>
      <c r="O31" s="71"/>
      <c r="P31" s="71"/>
      <c r="Q31" s="71"/>
      <c r="R31" s="71"/>
      <c r="S31" s="71"/>
      <c r="T31" s="71"/>
      <c r="U31" s="66">
        <f t="shared" si="3"/>
        <v>1</v>
      </c>
      <c r="V31" s="71"/>
      <c r="W31" s="107"/>
      <c r="X31" s="71"/>
      <c r="Y31" s="71"/>
      <c r="Z31" s="72" t="s">
        <v>726</v>
      </c>
      <c r="AA31" s="72" t="s">
        <v>727</v>
      </c>
      <c r="AB31" s="72" t="s">
        <v>723</v>
      </c>
      <c r="AC31" s="72" t="s">
        <v>727</v>
      </c>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9">
        <v>2</v>
      </c>
      <c r="BF31" s="79">
        <v>2</v>
      </c>
      <c r="BG31" s="79">
        <v>2</v>
      </c>
      <c r="BH31" s="79">
        <v>1</v>
      </c>
      <c r="BI31" s="79">
        <v>1</v>
      </c>
      <c r="BJ31" s="79">
        <v>2</v>
      </c>
      <c r="BK31" s="79">
        <v>2</v>
      </c>
      <c r="BL31" s="79">
        <v>2</v>
      </c>
      <c r="BM31" s="79">
        <v>2</v>
      </c>
      <c r="BN31" s="79">
        <v>1</v>
      </c>
      <c r="BO31" s="79">
        <v>1</v>
      </c>
      <c r="BP31" s="79">
        <v>2</v>
      </c>
      <c r="BQ31" s="79">
        <v>2</v>
      </c>
      <c r="BR31" s="79">
        <v>1</v>
      </c>
      <c r="BS31" s="79">
        <v>2</v>
      </c>
      <c r="BT31" s="79">
        <v>2</v>
      </c>
      <c r="BU31" s="79">
        <v>2</v>
      </c>
      <c r="BV31" s="79"/>
      <c r="BW31" s="79"/>
      <c r="BX31" s="79"/>
      <c r="BY31" s="79">
        <v>2</v>
      </c>
      <c r="BZ31" s="765">
        <f>COUNTIF($BE31:$BY31,2)</f>
        <v>13</v>
      </c>
      <c r="CA31" s="512">
        <f>BZ31/COUNTA($BE31:$BY31)</f>
        <v>0.72222222222222221</v>
      </c>
      <c r="CB31" s="765">
        <f>COUNTIF($BE31:$BY31,1)</f>
        <v>5</v>
      </c>
      <c r="CC31" s="512">
        <f>CB31/COUNTA($BE31:$BY31)</f>
        <v>0.27777777777777779</v>
      </c>
      <c r="CD31" s="765">
        <f>COUNTIF($BE31:$BY31,0)</f>
        <v>0</v>
      </c>
      <c r="CE31" s="81">
        <f>CD31/COUNTA($BE31:$BY31)</f>
        <v>0</v>
      </c>
      <c r="CF31" s="765">
        <f>(((BZ31*2)+(CB31*1)+(CD31*0)))/COUNTA($BE31:$BY31)</f>
        <v>1.7222222222222223</v>
      </c>
      <c r="CG31" s="766" t="str">
        <f t="shared" ref="CG31" si="7">IF(CF31&gt;=1.6,"Đạt mục tiêu",IF(CF31&gt;=1,"Cần cố gắng","Chưa đạt"))</f>
        <v>Đạt mục tiêu</v>
      </c>
    </row>
    <row r="32" spans="1:90" s="756" customFormat="1" ht="93.75" hidden="1">
      <c r="A32" s="722">
        <v>22</v>
      </c>
      <c r="B32" s="451">
        <v>22</v>
      </c>
      <c r="C32" s="402" t="s">
        <v>560</v>
      </c>
      <c r="D32" s="87" t="s">
        <v>14</v>
      </c>
      <c r="E32" s="86" t="s">
        <v>561</v>
      </c>
      <c r="F32" s="87" t="s">
        <v>17</v>
      </c>
      <c r="G32" s="183" t="s">
        <v>561</v>
      </c>
      <c r="H32" s="179" t="s">
        <v>565</v>
      </c>
      <c r="I32" s="20" t="s">
        <v>275</v>
      </c>
      <c r="J32" s="10" t="s">
        <v>11</v>
      </c>
      <c r="K32" s="506" t="s">
        <v>16</v>
      </c>
      <c r="L32" s="71"/>
      <c r="M32" s="71"/>
      <c r="N32" s="71"/>
      <c r="O32" s="71"/>
      <c r="P32" s="71"/>
      <c r="Q32" s="71"/>
      <c r="R32" s="71"/>
      <c r="S32" s="71"/>
      <c r="T32" s="71"/>
      <c r="U32" s="66">
        <f t="shared" si="3"/>
        <v>1</v>
      </c>
      <c r="V32" s="517" t="s">
        <v>727</v>
      </c>
      <c r="W32" s="517" t="s">
        <v>727</v>
      </c>
      <c r="X32" s="183" t="s">
        <v>726</v>
      </c>
      <c r="Y32" s="183" t="s">
        <v>726</v>
      </c>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34" t="s">
        <v>281</v>
      </c>
      <c r="BF32" s="734" t="s">
        <v>281</v>
      </c>
      <c r="BG32" s="734" t="s">
        <v>1160</v>
      </c>
      <c r="BH32" s="734" t="s">
        <v>281</v>
      </c>
      <c r="BI32" s="734" t="s">
        <v>281</v>
      </c>
      <c r="BJ32" s="734" t="s">
        <v>281</v>
      </c>
      <c r="BK32" s="734" t="s">
        <v>281</v>
      </c>
      <c r="BL32" s="734" t="s">
        <v>281</v>
      </c>
      <c r="BM32" s="734" t="s">
        <v>281</v>
      </c>
      <c r="BN32" s="734" t="s">
        <v>281</v>
      </c>
      <c r="BO32" s="734" t="s">
        <v>281</v>
      </c>
      <c r="BP32" s="734" t="s">
        <v>281</v>
      </c>
      <c r="BQ32" s="734" t="s">
        <v>281</v>
      </c>
      <c r="BR32" s="734" t="s">
        <v>281</v>
      </c>
      <c r="BS32" s="734" t="s">
        <v>281</v>
      </c>
      <c r="BT32" s="734" t="s">
        <v>281</v>
      </c>
      <c r="BU32" s="734" t="s">
        <v>281</v>
      </c>
      <c r="BV32" s="734"/>
      <c r="BW32" s="734"/>
      <c r="BX32" s="734"/>
      <c r="BY32" s="734" t="s">
        <v>281</v>
      </c>
      <c r="BZ32" s="721">
        <f>COUNTIF($BE32:$BY32,2)</f>
        <v>17</v>
      </c>
      <c r="CA32" s="510">
        <f>BZ32/COUNTA($BE32:$BY32)</f>
        <v>0.94444444444444442</v>
      </c>
      <c r="CB32" s="721">
        <f>COUNTIF($BE32:$BY32,1)</f>
        <v>1</v>
      </c>
      <c r="CC32" s="510">
        <f>CB32/COUNTA($BE32:$BY32)</f>
        <v>5.5555555555555552E-2</v>
      </c>
      <c r="CD32" s="721">
        <f>COUNTIF($BE32:$BY32,0)</f>
        <v>0</v>
      </c>
      <c r="CE32" s="511">
        <f>CD32/COUNTA($BE32:$BY32)</f>
        <v>0</v>
      </c>
      <c r="CF32" s="721">
        <f>(((BZ32*2)+(CB32*1)+(CD32*0)))/COUNTA($BE32:$BY32)</f>
        <v>1.9444444444444444</v>
      </c>
      <c r="CG32" s="747" t="str">
        <f>IF(CF32&gt;=1.6,"Đạt mục tiêu",IF(CF32&gt;=1,"Cần cố gắng","Chưa đạt"))</f>
        <v>Đạt mục tiêu</v>
      </c>
    </row>
    <row r="33" spans="1:85" s="762" customFormat="1" ht="44.25" hidden="1" customHeight="1">
      <c r="A33" s="19">
        <v>23</v>
      </c>
      <c r="B33" s="451">
        <v>23</v>
      </c>
      <c r="C33" s="88" t="s">
        <v>562</v>
      </c>
      <c r="D33" s="87" t="s">
        <v>17</v>
      </c>
      <c r="E33" s="86" t="s">
        <v>563</v>
      </c>
      <c r="F33" s="87" t="s">
        <v>17</v>
      </c>
      <c r="G33" s="86" t="s">
        <v>563</v>
      </c>
      <c r="H33" s="128" t="s">
        <v>566</v>
      </c>
      <c r="I33" s="20" t="s">
        <v>275</v>
      </c>
      <c r="J33" s="10" t="s">
        <v>11</v>
      </c>
      <c r="K33" s="71"/>
      <c r="L33" s="71"/>
      <c r="M33" s="71"/>
      <c r="N33" s="71"/>
      <c r="O33" s="71"/>
      <c r="P33" s="71"/>
      <c r="Q33" s="71" t="s">
        <v>16</v>
      </c>
      <c r="R33" s="71"/>
      <c r="S33" s="71"/>
      <c r="T33" s="71"/>
      <c r="U33" s="66">
        <f t="shared" si="3"/>
        <v>1</v>
      </c>
      <c r="V33" s="71"/>
      <c r="W33" s="107"/>
      <c r="X33" s="71"/>
      <c r="Y33" s="71"/>
      <c r="Z33" s="71"/>
      <c r="AA33" s="71"/>
      <c r="AB33" s="71"/>
      <c r="AC33" s="71"/>
      <c r="AD33" s="71"/>
      <c r="AE33" s="71"/>
      <c r="AF33" s="71"/>
      <c r="AG33" s="71"/>
      <c r="AH33" s="71"/>
      <c r="AI33" s="71"/>
      <c r="AJ33" s="71"/>
      <c r="AK33" s="71"/>
      <c r="AL33" s="71"/>
      <c r="AM33" s="71"/>
      <c r="AN33" s="71"/>
      <c r="AO33" s="71"/>
      <c r="AP33" s="71"/>
      <c r="AQ33" s="71"/>
      <c r="AR33" s="71"/>
      <c r="AS33" s="71"/>
      <c r="AT33" s="71" t="s">
        <v>727</v>
      </c>
      <c r="AU33" s="71" t="s">
        <v>724</v>
      </c>
      <c r="AV33" s="71" t="s">
        <v>726</v>
      </c>
      <c r="AW33" s="71" t="s">
        <v>723</v>
      </c>
      <c r="AX33" s="71"/>
      <c r="AY33" s="71"/>
      <c r="AZ33" s="71"/>
      <c r="BA33" s="71"/>
      <c r="BB33" s="71"/>
      <c r="BC33" s="71"/>
      <c r="BD33" s="71"/>
      <c r="BE33" s="71"/>
      <c r="BF33" s="71"/>
      <c r="BG33" s="71"/>
      <c r="BH33" s="71"/>
      <c r="BI33" s="71"/>
      <c r="BJ33" s="71"/>
      <c r="BK33" s="71"/>
      <c r="BL33" s="71"/>
      <c r="BM33" s="71"/>
      <c r="BN33" s="71"/>
      <c r="BO33" s="71"/>
      <c r="BP33" s="71"/>
      <c r="BQ33" s="71"/>
      <c r="BR33" s="73"/>
      <c r="BS33" s="73"/>
      <c r="BT33" s="73"/>
      <c r="BU33" s="71"/>
      <c r="BV33" s="71"/>
      <c r="BW33" s="71"/>
      <c r="BX33" s="71"/>
      <c r="BY33" s="71"/>
      <c r="BZ33" s="71"/>
      <c r="CA33" s="71"/>
      <c r="CB33" s="71"/>
      <c r="CC33" s="71"/>
      <c r="CD33" s="71"/>
      <c r="CE33" s="71"/>
      <c r="CF33" s="71"/>
      <c r="CG33" s="71"/>
    </row>
    <row r="34" spans="1:85" s="762" customFormat="1" ht="68.25" hidden="1" customHeight="1">
      <c r="A34" s="19">
        <v>24</v>
      </c>
      <c r="B34" s="451">
        <v>24</v>
      </c>
      <c r="C34" s="67" t="s">
        <v>41</v>
      </c>
      <c r="D34" s="68" t="s">
        <v>14</v>
      </c>
      <c r="E34" s="67" t="s">
        <v>42</v>
      </c>
      <c r="F34" s="68" t="s">
        <v>17</v>
      </c>
      <c r="G34" s="79" t="s">
        <v>567</v>
      </c>
      <c r="H34" s="128" t="s">
        <v>1003</v>
      </c>
      <c r="I34" s="79" t="s">
        <v>275</v>
      </c>
      <c r="J34" s="10" t="s">
        <v>11</v>
      </c>
      <c r="K34" s="79"/>
      <c r="L34" s="79"/>
      <c r="M34" s="79"/>
      <c r="N34" s="79"/>
      <c r="O34" s="79"/>
      <c r="P34" s="79"/>
      <c r="Q34" s="71" t="s">
        <v>16</v>
      </c>
      <c r="R34" s="71"/>
      <c r="S34" s="79"/>
      <c r="T34" s="79"/>
      <c r="U34" s="66">
        <f t="shared" si="3"/>
        <v>1</v>
      </c>
      <c r="V34" s="79"/>
      <c r="W34" s="79"/>
      <c r="X34" s="79"/>
      <c r="Y34" s="79"/>
      <c r="Z34" s="79"/>
      <c r="AA34" s="79"/>
      <c r="AB34" s="79"/>
      <c r="AC34" s="79"/>
      <c r="AD34" s="79"/>
      <c r="AE34" s="79"/>
      <c r="AF34" s="79"/>
      <c r="AG34" s="79"/>
      <c r="AH34" s="79"/>
      <c r="AI34" s="79"/>
      <c r="AJ34" s="79"/>
      <c r="AK34" s="79"/>
      <c r="AL34" s="79"/>
      <c r="AM34" s="79"/>
      <c r="AN34" s="79"/>
      <c r="AO34" s="79"/>
      <c r="AP34" s="79"/>
      <c r="AQ34" s="79"/>
      <c r="AR34" s="79"/>
      <c r="AS34" s="79"/>
      <c r="AT34" s="79" t="s">
        <v>724</v>
      </c>
      <c r="AU34" s="79" t="s">
        <v>727</v>
      </c>
      <c r="AV34" s="79"/>
      <c r="AW34" s="79" t="s">
        <v>726</v>
      </c>
      <c r="AX34" s="79"/>
      <c r="AY34" s="79"/>
      <c r="AZ34" s="79"/>
      <c r="BA34" s="79"/>
      <c r="BB34" s="79"/>
      <c r="BC34" s="79"/>
      <c r="BD34" s="79"/>
      <c r="BE34" s="79">
        <v>2</v>
      </c>
      <c r="BF34" s="79">
        <v>1</v>
      </c>
      <c r="BG34" s="79">
        <v>2</v>
      </c>
      <c r="BH34" s="79">
        <v>2</v>
      </c>
      <c r="BI34" s="79">
        <v>1</v>
      </c>
      <c r="BJ34" s="79">
        <v>2</v>
      </c>
      <c r="BK34" s="79">
        <v>2</v>
      </c>
      <c r="BL34" s="79">
        <v>2</v>
      </c>
      <c r="BM34" s="79">
        <v>1</v>
      </c>
      <c r="BN34" s="79">
        <v>2</v>
      </c>
      <c r="BO34" s="79">
        <v>2</v>
      </c>
      <c r="BP34" s="79">
        <v>1</v>
      </c>
      <c r="BQ34" s="79">
        <v>2</v>
      </c>
      <c r="BR34" s="79">
        <v>2</v>
      </c>
      <c r="BS34" s="79">
        <v>2</v>
      </c>
      <c r="BT34" s="79">
        <v>2</v>
      </c>
      <c r="BU34" s="79">
        <v>1</v>
      </c>
      <c r="BV34" s="79"/>
      <c r="BW34" s="79"/>
      <c r="BX34" s="79"/>
      <c r="BY34" s="79">
        <v>2</v>
      </c>
      <c r="BZ34" s="765">
        <f>COUNTIF($BE34:$BY34,2)</f>
        <v>13</v>
      </c>
      <c r="CA34" s="81">
        <f>BZ34/COUNTA($BE34:$BY34)</f>
        <v>0.72222222222222221</v>
      </c>
      <c r="CB34" s="765">
        <f>COUNTIF($BE34:$BY34,1)</f>
        <v>5</v>
      </c>
      <c r="CC34" s="81">
        <f>CB34/COUNTA($BE34:$BY34)</f>
        <v>0.27777777777777779</v>
      </c>
      <c r="CD34" s="765">
        <f>COUNTIF($BE34:$BY34,0)</f>
        <v>0</v>
      </c>
      <c r="CE34" s="81">
        <f>CD34/COUNTA($BE34:$BY34)</f>
        <v>0</v>
      </c>
      <c r="CF34" s="765">
        <f>(((BZ34*2)+(CB34*1)+(CD34*0)))/COUNTA($BE34:$BY34)</f>
        <v>1.7222222222222223</v>
      </c>
      <c r="CG34" s="765" t="str">
        <f>IF(CF34&gt;=1.6,"Đạt mục tiêu",IF(CF34&gt;=1,"Cần cố gắng","Chưa đạt"))</f>
        <v>Đạt mục tiêu</v>
      </c>
    </row>
    <row r="35" spans="1:85" s="756" customFormat="1" hidden="1">
      <c r="A35" s="722">
        <v>25</v>
      </c>
      <c r="B35" s="451">
        <v>25</v>
      </c>
      <c r="C35" s="1447" t="s">
        <v>569</v>
      </c>
      <c r="D35" s="1368"/>
      <c r="E35" s="1369"/>
      <c r="F35" s="6" t="s">
        <v>316</v>
      </c>
      <c r="G35" s="176" t="s">
        <v>316</v>
      </c>
      <c r="H35" s="239" t="s">
        <v>316</v>
      </c>
      <c r="I35" s="6" t="s">
        <v>316</v>
      </c>
      <c r="J35" s="6" t="s">
        <v>316</v>
      </c>
      <c r="K35" s="506" t="s">
        <v>316</v>
      </c>
      <c r="L35" s="6" t="s">
        <v>316</v>
      </c>
      <c r="M35" s="6" t="s">
        <v>316</v>
      </c>
      <c r="N35" s="11" t="s">
        <v>316</v>
      </c>
      <c r="O35" s="6" t="s">
        <v>316</v>
      </c>
      <c r="P35" s="6" t="s">
        <v>316</v>
      </c>
      <c r="Q35" s="6" t="s">
        <v>316</v>
      </c>
      <c r="R35" s="6"/>
      <c r="S35" s="6" t="s">
        <v>316</v>
      </c>
      <c r="T35" s="6" t="s">
        <v>316</v>
      </c>
      <c r="U35" s="6" t="s">
        <v>316</v>
      </c>
      <c r="V35" s="176" t="s">
        <v>316</v>
      </c>
      <c r="W35" s="176" t="s">
        <v>316</v>
      </c>
      <c r="X35" s="176" t="s">
        <v>316</v>
      </c>
      <c r="Y35" s="176" t="s">
        <v>316</v>
      </c>
      <c r="Z35" s="6" t="s">
        <v>316</v>
      </c>
      <c r="AA35" s="6" t="s">
        <v>316</v>
      </c>
      <c r="AB35" s="6" t="s">
        <v>316</v>
      </c>
      <c r="AC35" s="6" t="s">
        <v>316</v>
      </c>
      <c r="AD35" s="6" t="s">
        <v>316</v>
      </c>
      <c r="AE35" s="6" t="s">
        <v>316</v>
      </c>
      <c r="AF35" s="6" t="s">
        <v>316</v>
      </c>
      <c r="AG35" s="6" t="s">
        <v>316</v>
      </c>
      <c r="AH35" s="11" t="s">
        <v>316</v>
      </c>
      <c r="AI35" s="11" t="s">
        <v>316</v>
      </c>
      <c r="AJ35" s="11" t="s">
        <v>316</v>
      </c>
      <c r="AK35" s="11" t="s">
        <v>316</v>
      </c>
      <c r="AL35" s="11" t="s">
        <v>316</v>
      </c>
      <c r="AM35" s="6" t="s">
        <v>316</v>
      </c>
      <c r="AN35" s="6" t="s">
        <v>316</v>
      </c>
      <c r="AO35" s="6" t="s">
        <v>316</v>
      </c>
      <c r="AP35" s="6" t="s">
        <v>316</v>
      </c>
      <c r="AQ35" s="6"/>
      <c r="AR35" s="6"/>
      <c r="AS35" s="6" t="s">
        <v>316</v>
      </c>
      <c r="AT35" s="6" t="s">
        <v>316</v>
      </c>
      <c r="AU35" s="6" t="s">
        <v>316</v>
      </c>
      <c r="AV35" s="6" t="s">
        <v>316</v>
      </c>
      <c r="AW35" s="6" t="s">
        <v>316</v>
      </c>
      <c r="AX35" s="6"/>
      <c r="AY35" s="6"/>
      <c r="AZ35" s="6" t="s">
        <v>316</v>
      </c>
      <c r="BA35" s="6"/>
      <c r="BB35" s="6" t="s">
        <v>316</v>
      </c>
      <c r="BC35" s="6"/>
      <c r="BD35" s="6" t="s">
        <v>316</v>
      </c>
      <c r="BE35" s="507" t="s">
        <v>316</v>
      </c>
      <c r="BF35" s="507" t="s">
        <v>316</v>
      </c>
      <c r="BG35" s="507" t="s">
        <v>316</v>
      </c>
      <c r="BH35" s="507" t="s">
        <v>316</v>
      </c>
      <c r="BI35" s="507" t="s">
        <v>316</v>
      </c>
      <c r="BJ35" s="507" t="s">
        <v>316</v>
      </c>
      <c r="BK35" s="507" t="s">
        <v>316</v>
      </c>
      <c r="BL35" s="507" t="s">
        <v>316</v>
      </c>
      <c r="BM35" s="507" t="s">
        <v>316</v>
      </c>
      <c r="BN35" s="507" t="s">
        <v>316</v>
      </c>
      <c r="BO35" s="507" t="s">
        <v>316</v>
      </c>
      <c r="BP35" s="507" t="s">
        <v>316</v>
      </c>
      <c r="BQ35" s="507" t="s">
        <v>316</v>
      </c>
      <c r="BR35" s="507" t="s">
        <v>316</v>
      </c>
      <c r="BS35" s="507" t="s">
        <v>316</v>
      </c>
      <c r="BT35" s="507" t="s">
        <v>316</v>
      </c>
      <c r="BU35" s="507" t="s">
        <v>316</v>
      </c>
      <c r="BV35" s="507"/>
      <c r="BW35" s="507"/>
      <c r="BX35" s="507"/>
      <c r="BY35" s="507" t="s">
        <v>316</v>
      </c>
      <c r="BZ35" s="765">
        <f>COUNTIF($BE35:$BY35,2)</f>
        <v>0</v>
      </c>
      <c r="CA35" s="508" t="s">
        <v>316</v>
      </c>
      <c r="CB35" s="507" t="s">
        <v>316</v>
      </c>
      <c r="CC35" s="508" t="s">
        <v>316</v>
      </c>
      <c r="CD35" s="507" t="s">
        <v>316</v>
      </c>
      <c r="CE35" s="507" t="s">
        <v>316</v>
      </c>
      <c r="CF35" s="507" t="s">
        <v>316</v>
      </c>
      <c r="CG35" s="508" t="s">
        <v>316</v>
      </c>
    </row>
    <row r="36" spans="1:85" s="756" customFormat="1" ht="43.5" hidden="1">
      <c r="A36" s="721">
        <v>26</v>
      </c>
      <c r="B36" s="451">
        <v>26</v>
      </c>
      <c r="C36" s="515" t="s">
        <v>570</v>
      </c>
      <c r="D36" s="87" t="s">
        <v>17</v>
      </c>
      <c r="E36" s="213" t="s">
        <v>571</v>
      </c>
      <c r="F36" s="87" t="s">
        <v>17</v>
      </c>
      <c r="G36" s="79" t="s">
        <v>276</v>
      </c>
      <c r="H36" s="518" t="s">
        <v>990</v>
      </c>
      <c r="I36" s="79" t="s">
        <v>275</v>
      </c>
      <c r="J36" s="10" t="s">
        <v>11</v>
      </c>
      <c r="K36" s="79"/>
      <c r="L36" s="79"/>
      <c r="M36" s="79"/>
      <c r="N36" s="721" t="s">
        <v>16</v>
      </c>
      <c r="O36" s="79"/>
      <c r="P36" s="79"/>
      <c r="Q36" s="79"/>
      <c r="R36" s="79"/>
      <c r="S36" s="79"/>
      <c r="T36" s="79"/>
      <c r="U36" s="66">
        <f t="shared" ref="U36:U105" si="8">COUNTIF(K36:T36,"x")</f>
        <v>1</v>
      </c>
      <c r="V36" s="79"/>
      <c r="W36" s="79"/>
      <c r="X36" s="79"/>
      <c r="Y36" s="79"/>
      <c r="Z36" s="79"/>
      <c r="AA36" s="79"/>
      <c r="AB36" s="79"/>
      <c r="AC36" s="79"/>
      <c r="AD36" s="79"/>
      <c r="AE36" s="79"/>
      <c r="AF36" s="79"/>
      <c r="AG36" s="79"/>
      <c r="AH36" s="721" t="s">
        <v>726</v>
      </c>
      <c r="AI36" s="721"/>
      <c r="AJ36" s="721" t="s">
        <v>727</v>
      </c>
      <c r="AK36" s="721" t="s">
        <v>727</v>
      </c>
      <c r="AL36" s="721"/>
      <c r="AM36" s="79"/>
      <c r="AN36" s="79"/>
      <c r="AO36" s="79"/>
      <c r="AP36" s="79"/>
      <c r="AQ36" s="79"/>
      <c r="AR36" s="79"/>
      <c r="AS36" s="79"/>
      <c r="AT36" s="79"/>
      <c r="AU36" s="79"/>
      <c r="AV36" s="79"/>
      <c r="AW36" s="79"/>
      <c r="AX36" s="79"/>
      <c r="AY36" s="79"/>
      <c r="AZ36" s="79"/>
      <c r="BA36" s="79"/>
      <c r="BB36" s="79"/>
      <c r="BC36" s="79"/>
      <c r="BD36" s="79"/>
      <c r="BE36" s="20">
        <v>2</v>
      </c>
      <c r="BF36" s="20">
        <v>2</v>
      </c>
      <c r="BG36" s="20">
        <v>2</v>
      </c>
      <c r="BH36" s="20">
        <v>2</v>
      </c>
      <c r="BI36" s="20">
        <v>2</v>
      </c>
      <c r="BJ36" s="20">
        <v>1</v>
      </c>
      <c r="BK36" s="20">
        <v>2</v>
      </c>
      <c r="BL36" s="20">
        <v>2</v>
      </c>
      <c r="BM36" s="20">
        <v>2</v>
      </c>
      <c r="BN36" s="20">
        <v>1</v>
      </c>
      <c r="BO36" s="20">
        <v>2</v>
      </c>
      <c r="BP36" s="20">
        <v>2</v>
      </c>
      <c r="BQ36" s="20">
        <v>2</v>
      </c>
      <c r="BR36" s="20">
        <v>2</v>
      </c>
      <c r="BS36" s="20">
        <v>2</v>
      </c>
      <c r="BT36" s="20">
        <v>2</v>
      </c>
      <c r="BU36" s="20">
        <v>2</v>
      </c>
      <c r="BV36" s="20"/>
      <c r="BW36" s="20"/>
      <c r="BX36" s="20"/>
      <c r="BY36" s="20">
        <v>1</v>
      </c>
      <c r="BZ36" s="21">
        <f>COUNTIF($BE36:$BY36,2)</f>
        <v>15</v>
      </c>
      <c r="CA36" s="22">
        <f>BZ36/COUNTA($BE36:$BY36)</f>
        <v>0.83333333333333337</v>
      </c>
      <c r="CB36" s="21">
        <f>COUNTIF($BE36:$BY36,1)</f>
        <v>3</v>
      </c>
      <c r="CC36" s="22">
        <f>CB36/COUNTA($BE36:$BY36)</f>
        <v>0.16666666666666666</v>
      </c>
      <c r="CD36" s="21">
        <f>COUNTIF($BE36:$BY36,0)</f>
        <v>0</v>
      </c>
      <c r="CE36" s="22">
        <f>CD36/COUNTA($BE36:$BY36)</f>
        <v>0</v>
      </c>
      <c r="CF36" s="21">
        <f>(((BZ36*2)+(CB36*1)+(CD36*0)))/COUNTA($BE36:$BY36)</f>
        <v>1.8333333333333333</v>
      </c>
      <c r="CG36" s="427" t="str">
        <f t="shared" ref="CG36:CG37" si="9">IF(CF36&gt;=1.6,"Đạt mục tiêu",IF(CF36&gt;=1,"Cần cố gắng","Chưa đạt"))</f>
        <v>Đạt mục tiêu</v>
      </c>
    </row>
    <row r="37" spans="1:85" s="756" customFormat="1" ht="60" hidden="1">
      <c r="A37" s="721">
        <v>27</v>
      </c>
      <c r="B37" s="451">
        <v>27</v>
      </c>
      <c r="C37" s="515" t="s">
        <v>572</v>
      </c>
      <c r="D37" s="87" t="s">
        <v>17</v>
      </c>
      <c r="E37" s="213" t="s">
        <v>573</v>
      </c>
      <c r="F37" s="87" t="s">
        <v>17</v>
      </c>
      <c r="G37" s="79" t="s">
        <v>280</v>
      </c>
      <c r="H37" s="518" t="s">
        <v>991</v>
      </c>
      <c r="I37" s="79" t="s">
        <v>275</v>
      </c>
      <c r="J37" s="10" t="s">
        <v>11</v>
      </c>
      <c r="K37" s="79"/>
      <c r="L37" s="79"/>
      <c r="M37" s="79"/>
      <c r="N37" s="721" t="s">
        <v>16</v>
      </c>
      <c r="O37" s="79"/>
      <c r="P37" s="79"/>
      <c r="Q37" s="79"/>
      <c r="R37" s="79"/>
      <c r="S37" s="79"/>
      <c r="T37" s="79"/>
      <c r="U37" s="66">
        <f t="shared" si="8"/>
        <v>1</v>
      </c>
      <c r="V37" s="79"/>
      <c r="W37" s="79"/>
      <c r="X37" s="79"/>
      <c r="Y37" s="79"/>
      <c r="Z37" s="79"/>
      <c r="AA37" s="79"/>
      <c r="AB37" s="79"/>
      <c r="AC37" s="79"/>
      <c r="AD37" s="79"/>
      <c r="AE37" s="79"/>
      <c r="AF37" s="79"/>
      <c r="AG37" s="79"/>
      <c r="AH37" s="721"/>
      <c r="AI37" s="721" t="s">
        <v>726</v>
      </c>
      <c r="AJ37" s="721"/>
      <c r="AK37" s="721" t="s">
        <v>727</v>
      </c>
      <c r="AL37" s="721" t="s">
        <v>727</v>
      </c>
      <c r="AM37" s="79"/>
      <c r="AN37" s="79"/>
      <c r="AO37" s="79"/>
      <c r="AP37" s="79"/>
      <c r="AQ37" s="79"/>
      <c r="AR37" s="79"/>
      <c r="AS37" s="79"/>
      <c r="AT37" s="79"/>
      <c r="AU37" s="79"/>
      <c r="AV37" s="79"/>
      <c r="AW37" s="79"/>
      <c r="AX37" s="79"/>
      <c r="AY37" s="79"/>
      <c r="AZ37" s="79"/>
      <c r="BA37" s="79"/>
      <c r="BB37" s="79"/>
      <c r="BC37" s="79"/>
      <c r="BD37" s="79"/>
      <c r="BE37" s="20">
        <v>2</v>
      </c>
      <c r="BF37" s="20">
        <v>2</v>
      </c>
      <c r="BG37" s="20">
        <v>2</v>
      </c>
      <c r="BH37" s="20">
        <v>2</v>
      </c>
      <c r="BI37" s="20">
        <v>2</v>
      </c>
      <c r="BJ37" s="20">
        <v>1</v>
      </c>
      <c r="BK37" s="20">
        <v>2</v>
      </c>
      <c r="BL37" s="20">
        <v>2</v>
      </c>
      <c r="BM37" s="20">
        <v>2</v>
      </c>
      <c r="BN37" s="20">
        <v>2</v>
      </c>
      <c r="BO37" s="20">
        <v>2</v>
      </c>
      <c r="BP37" s="20">
        <v>2</v>
      </c>
      <c r="BQ37" s="20">
        <v>1</v>
      </c>
      <c r="BR37" s="20">
        <v>2</v>
      </c>
      <c r="BS37" s="20">
        <v>2</v>
      </c>
      <c r="BT37" s="20">
        <v>2</v>
      </c>
      <c r="BU37" s="20">
        <v>2</v>
      </c>
      <c r="BV37" s="20"/>
      <c r="BW37" s="20"/>
      <c r="BX37" s="20"/>
      <c r="BY37" s="20">
        <v>1</v>
      </c>
      <c r="BZ37" s="21">
        <f>COUNTIF($BE37:$BY37,2)</f>
        <v>15</v>
      </c>
      <c r="CA37" s="22">
        <f>BZ37/COUNTA($BE37:$BY37)</f>
        <v>0.83333333333333337</v>
      </c>
      <c r="CB37" s="21">
        <f>COUNTIF($BE37:$BY37,1)</f>
        <v>3</v>
      </c>
      <c r="CC37" s="22">
        <f>CB37/COUNTA($BE37:$BY37)</f>
        <v>0.16666666666666666</v>
      </c>
      <c r="CD37" s="21">
        <f>COUNTIF($BE37:$BY37,0)</f>
        <v>0</v>
      </c>
      <c r="CE37" s="22">
        <f>CD37/COUNTA($BE37:$BY37)</f>
        <v>0</v>
      </c>
      <c r="CF37" s="21">
        <f>(((BZ37*2)+(CB37*1)+(CD37*0)))/COUNTA($BE37:$BY37)</f>
        <v>1.8333333333333333</v>
      </c>
      <c r="CG37" s="427" t="str">
        <f t="shared" si="9"/>
        <v>Đạt mục tiêu</v>
      </c>
    </row>
    <row r="38" spans="1:85" s="762" customFormat="1" ht="35.25" hidden="1" customHeight="1">
      <c r="A38" s="19">
        <v>28</v>
      </c>
      <c r="B38" s="451">
        <v>28</v>
      </c>
      <c r="C38" s="88" t="s">
        <v>574</v>
      </c>
      <c r="D38" s="87" t="s">
        <v>17</v>
      </c>
      <c r="E38" s="86" t="s">
        <v>30</v>
      </c>
      <c r="F38" s="87" t="s">
        <v>17</v>
      </c>
      <c r="G38" s="79" t="s">
        <v>30</v>
      </c>
      <c r="H38" s="128" t="s">
        <v>568</v>
      </c>
      <c r="I38" s="79" t="s">
        <v>275</v>
      </c>
      <c r="J38" s="10" t="s">
        <v>11</v>
      </c>
      <c r="K38" s="79"/>
      <c r="L38" s="79"/>
      <c r="M38" s="79"/>
      <c r="N38" s="66"/>
      <c r="O38" s="79"/>
      <c r="P38" s="66" t="s">
        <v>16</v>
      </c>
      <c r="Q38" s="79"/>
      <c r="R38" s="79"/>
      <c r="S38" s="79"/>
      <c r="T38" s="79"/>
      <c r="U38" s="66">
        <f t="shared" si="8"/>
        <v>1</v>
      </c>
      <c r="V38" s="79"/>
      <c r="W38" s="79"/>
      <c r="X38" s="79"/>
      <c r="Y38" s="79"/>
      <c r="Z38" s="79"/>
      <c r="AA38" s="79"/>
      <c r="AB38" s="79"/>
      <c r="AC38" s="79"/>
      <c r="AD38" s="79"/>
      <c r="AE38" s="79"/>
      <c r="AF38" s="79"/>
      <c r="AG38" s="79"/>
      <c r="AH38" s="79"/>
      <c r="AI38" s="79"/>
      <c r="AJ38" s="79"/>
      <c r="AK38" s="79"/>
      <c r="AL38" s="79"/>
      <c r="AM38" s="79"/>
      <c r="AN38" s="79"/>
      <c r="AO38" s="79"/>
      <c r="AP38" s="79"/>
      <c r="AQ38" s="79" t="s">
        <v>726</v>
      </c>
      <c r="AR38" s="79" t="s">
        <v>727</v>
      </c>
      <c r="AS38" s="79" t="s">
        <v>724</v>
      </c>
      <c r="AT38" s="79"/>
      <c r="AU38" s="79"/>
      <c r="AV38" s="79"/>
      <c r="AW38" s="79"/>
      <c r="AX38" s="79"/>
      <c r="AY38" s="79"/>
      <c r="AZ38" s="79"/>
      <c r="BA38" s="79"/>
      <c r="BB38" s="79"/>
      <c r="BC38" s="79"/>
      <c r="BD38" s="79"/>
      <c r="BE38" s="79"/>
      <c r="BF38" s="79"/>
      <c r="BG38" s="79"/>
      <c r="BH38" s="79"/>
      <c r="BI38" s="79"/>
      <c r="BJ38" s="79"/>
      <c r="BK38" s="79"/>
      <c r="BL38" s="79"/>
      <c r="BM38" s="79"/>
      <c r="BN38" s="79"/>
      <c r="BO38" s="79"/>
      <c r="BP38" s="79"/>
      <c r="BQ38" s="79"/>
      <c r="BR38" s="79"/>
      <c r="BS38" s="79"/>
      <c r="BT38" s="79"/>
      <c r="BU38" s="79"/>
      <c r="BV38" s="79"/>
      <c r="BW38" s="79"/>
      <c r="BX38" s="79"/>
      <c r="BY38" s="79"/>
      <c r="BZ38" s="765"/>
      <c r="CA38" s="81"/>
      <c r="CB38" s="765"/>
      <c r="CC38" s="81"/>
      <c r="CD38" s="765"/>
      <c r="CE38" s="81"/>
      <c r="CF38" s="765"/>
      <c r="CG38" s="765"/>
    </row>
    <row r="39" spans="1:85" s="756" customFormat="1" ht="6.75" hidden="1" customHeight="1">
      <c r="A39" s="722">
        <v>29</v>
      </c>
      <c r="B39" s="451">
        <v>29</v>
      </c>
      <c r="C39" s="1447" t="s">
        <v>19</v>
      </c>
      <c r="D39" s="1368"/>
      <c r="E39" s="1369"/>
      <c r="F39" s="6" t="s">
        <v>316</v>
      </c>
      <c r="G39" s="176" t="s">
        <v>316</v>
      </c>
      <c r="H39" s="239" t="s">
        <v>316</v>
      </c>
      <c r="I39" s="6" t="s">
        <v>316</v>
      </c>
      <c r="J39" s="6" t="s">
        <v>316</v>
      </c>
      <c r="K39" s="506" t="s">
        <v>316</v>
      </c>
      <c r="L39" s="6" t="s">
        <v>316</v>
      </c>
      <c r="M39" s="6" t="s">
        <v>316</v>
      </c>
      <c r="N39" s="11" t="s">
        <v>316</v>
      </c>
      <c r="O39" s="6" t="s">
        <v>316</v>
      </c>
      <c r="P39" s="6" t="s">
        <v>316</v>
      </c>
      <c r="Q39" s="6" t="s">
        <v>316</v>
      </c>
      <c r="R39" s="6"/>
      <c r="S39" s="6" t="s">
        <v>316</v>
      </c>
      <c r="T39" s="6" t="s">
        <v>316</v>
      </c>
      <c r="U39" s="6" t="s">
        <v>316</v>
      </c>
      <c r="V39" s="176" t="s">
        <v>316</v>
      </c>
      <c r="W39" s="176" t="s">
        <v>316</v>
      </c>
      <c r="X39" s="176" t="s">
        <v>316</v>
      </c>
      <c r="Y39" s="176" t="s">
        <v>316</v>
      </c>
      <c r="Z39" s="6" t="s">
        <v>316</v>
      </c>
      <c r="AA39" s="6" t="s">
        <v>316</v>
      </c>
      <c r="AB39" s="6" t="s">
        <v>316</v>
      </c>
      <c r="AC39" s="6" t="s">
        <v>316</v>
      </c>
      <c r="AD39" s="6" t="s">
        <v>316</v>
      </c>
      <c r="AE39" s="6" t="s">
        <v>316</v>
      </c>
      <c r="AF39" s="6" t="s">
        <v>316</v>
      </c>
      <c r="AG39" s="6" t="s">
        <v>316</v>
      </c>
      <c r="AH39" s="11" t="s">
        <v>316</v>
      </c>
      <c r="AI39" s="11" t="s">
        <v>316</v>
      </c>
      <c r="AJ39" s="11" t="s">
        <v>316</v>
      </c>
      <c r="AK39" s="11" t="s">
        <v>316</v>
      </c>
      <c r="AL39" s="11" t="s">
        <v>316</v>
      </c>
      <c r="AM39" s="6" t="s">
        <v>316</v>
      </c>
      <c r="AN39" s="6" t="s">
        <v>316</v>
      </c>
      <c r="AO39" s="6" t="s">
        <v>316</v>
      </c>
      <c r="AP39" s="6" t="s">
        <v>316</v>
      </c>
      <c r="AQ39" s="6"/>
      <c r="AR39" s="6"/>
      <c r="AS39" s="6" t="s">
        <v>316</v>
      </c>
      <c r="AT39" s="6" t="s">
        <v>316</v>
      </c>
      <c r="AU39" s="6" t="s">
        <v>316</v>
      </c>
      <c r="AV39" s="6" t="s">
        <v>316</v>
      </c>
      <c r="AW39" s="6" t="s">
        <v>316</v>
      </c>
      <c r="AX39" s="6"/>
      <c r="AY39" s="6"/>
      <c r="AZ39" s="6" t="s">
        <v>316</v>
      </c>
      <c r="BA39" s="6"/>
      <c r="BB39" s="6" t="s">
        <v>316</v>
      </c>
      <c r="BC39" s="6"/>
      <c r="BD39" s="6" t="s">
        <v>316</v>
      </c>
      <c r="BE39" s="507" t="s">
        <v>316</v>
      </c>
      <c r="BF39" s="507" t="s">
        <v>316</v>
      </c>
      <c r="BG39" s="507" t="s">
        <v>316</v>
      </c>
      <c r="BH39" s="507" t="s">
        <v>316</v>
      </c>
      <c r="BI39" s="507" t="s">
        <v>316</v>
      </c>
      <c r="BJ39" s="507" t="s">
        <v>316</v>
      </c>
      <c r="BK39" s="507" t="s">
        <v>316</v>
      </c>
      <c r="BL39" s="507" t="s">
        <v>316</v>
      </c>
      <c r="BM39" s="507" t="s">
        <v>316</v>
      </c>
      <c r="BN39" s="507" t="s">
        <v>316</v>
      </c>
      <c r="BO39" s="507" t="s">
        <v>316</v>
      </c>
      <c r="BP39" s="507" t="s">
        <v>316</v>
      </c>
      <c r="BQ39" s="507" t="s">
        <v>316</v>
      </c>
      <c r="BR39" s="507" t="s">
        <v>316</v>
      </c>
      <c r="BS39" s="507" t="s">
        <v>316</v>
      </c>
      <c r="BT39" s="507" t="s">
        <v>316</v>
      </c>
      <c r="BU39" s="507" t="s">
        <v>316</v>
      </c>
      <c r="BV39" s="507"/>
      <c r="BW39" s="507"/>
      <c r="BX39" s="507"/>
      <c r="BY39" s="507" t="s">
        <v>316</v>
      </c>
      <c r="BZ39" s="765">
        <f t="shared" ref="BZ39:BZ44" si="10">COUNTIF($BE39:$BY39,2)</f>
        <v>0</v>
      </c>
      <c r="CA39" s="508" t="s">
        <v>316</v>
      </c>
      <c r="CB39" s="507" t="s">
        <v>316</v>
      </c>
      <c r="CC39" s="508" t="s">
        <v>316</v>
      </c>
      <c r="CD39" s="507" t="s">
        <v>316</v>
      </c>
      <c r="CE39" s="507" t="s">
        <v>316</v>
      </c>
      <c r="CF39" s="507" t="s">
        <v>316</v>
      </c>
      <c r="CG39" s="508" t="s">
        <v>316</v>
      </c>
    </row>
    <row r="40" spans="1:85" s="762" customFormat="1" ht="68.25" hidden="1" customHeight="1">
      <c r="A40" s="19">
        <v>30</v>
      </c>
      <c r="B40" s="451">
        <v>30</v>
      </c>
      <c r="C40" s="519" t="s">
        <v>575</v>
      </c>
      <c r="D40" s="87" t="s">
        <v>14</v>
      </c>
      <c r="E40" s="86" t="s">
        <v>576</v>
      </c>
      <c r="F40" s="87" t="s">
        <v>14</v>
      </c>
      <c r="G40" s="86" t="s">
        <v>576</v>
      </c>
      <c r="H40" s="96" t="s">
        <v>583</v>
      </c>
      <c r="I40" s="79" t="s">
        <v>212</v>
      </c>
      <c r="J40" s="10" t="s">
        <v>11</v>
      </c>
      <c r="K40" s="79"/>
      <c r="L40" s="79"/>
      <c r="M40" s="79"/>
      <c r="N40" s="79"/>
      <c r="O40" s="79" t="s">
        <v>16</v>
      </c>
      <c r="P40" s="79"/>
      <c r="Q40" s="79"/>
      <c r="R40" s="79"/>
      <c r="S40" s="79"/>
      <c r="T40" s="79"/>
      <c r="U40" s="66">
        <f t="shared" si="8"/>
        <v>1</v>
      </c>
      <c r="V40" s="79"/>
      <c r="W40" s="79"/>
      <c r="X40" s="79"/>
      <c r="Y40" s="79"/>
      <c r="Z40" s="79"/>
      <c r="AA40" s="79"/>
      <c r="AB40" s="79"/>
      <c r="AC40" s="79"/>
      <c r="AD40" s="79"/>
      <c r="AE40" s="79"/>
      <c r="AF40" s="79"/>
      <c r="AG40" s="79"/>
      <c r="AH40" s="79"/>
      <c r="AI40" s="79"/>
      <c r="AJ40" s="79"/>
      <c r="AK40" s="79"/>
      <c r="AL40" s="79"/>
      <c r="AM40" s="79" t="s">
        <v>727</v>
      </c>
      <c r="AN40" s="79" t="s">
        <v>727</v>
      </c>
      <c r="AO40" s="79" t="s">
        <v>727</v>
      </c>
      <c r="AP40" s="79" t="s">
        <v>727</v>
      </c>
      <c r="AQ40" s="79"/>
      <c r="AR40" s="79"/>
      <c r="AS40" s="79"/>
      <c r="AT40" s="79"/>
      <c r="AU40" s="79"/>
      <c r="AV40" s="79"/>
      <c r="AW40" s="79"/>
      <c r="AX40" s="79"/>
      <c r="AY40" s="79"/>
      <c r="AZ40" s="79"/>
      <c r="BA40" s="79"/>
      <c r="BB40" s="79"/>
      <c r="BC40" s="79"/>
      <c r="BD40" s="79"/>
      <c r="BE40" s="79">
        <v>2</v>
      </c>
      <c r="BF40" s="79">
        <v>2</v>
      </c>
      <c r="BG40" s="79">
        <v>2</v>
      </c>
      <c r="BH40" s="79">
        <v>1</v>
      </c>
      <c r="BI40" s="79">
        <v>2</v>
      </c>
      <c r="BJ40" s="79">
        <v>2</v>
      </c>
      <c r="BK40" s="79">
        <v>2</v>
      </c>
      <c r="BL40" s="79">
        <v>2</v>
      </c>
      <c r="BM40" s="79">
        <v>2</v>
      </c>
      <c r="BN40" s="79">
        <v>2</v>
      </c>
      <c r="BO40" s="79">
        <v>2</v>
      </c>
      <c r="BP40" s="79">
        <v>2</v>
      </c>
      <c r="BQ40" s="79">
        <v>2</v>
      </c>
      <c r="BR40" s="79">
        <v>2</v>
      </c>
      <c r="BS40" s="79">
        <v>1</v>
      </c>
      <c r="BT40" s="79">
        <v>2</v>
      </c>
      <c r="BU40" s="79">
        <v>2</v>
      </c>
      <c r="BV40" s="79"/>
      <c r="BW40" s="79"/>
      <c r="BX40" s="79"/>
      <c r="BY40" s="79">
        <v>1</v>
      </c>
      <c r="BZ40" s="765">
        <f t="shared" si="10"/>
        <v>15</v>
      </c>
      <c r="CA40" s="81">
        <f>BZ40/COUNTA($BE40:$BY40)</f>
        <v>0.83333333333333337</v>
      </c>
      <c r="CB40" s="765">
        <f>COUNTIF($BE40:$BY40,1)</f>
        <v>3</v>
      </c>
      <c r="CC40" s="81">
        <f>CB40/COUNTA($BE40:$BY40)</f>
        <v>0.16666666666666666</v>
      </c>
      <c r="CD40" s="765">
        <f>COUNTIF($BE40:$BY40,0)</f>
        <v>0</v>
      </c>
      <c r="CE40" s="81">
        <f>CD40/COUNTA($BE40:$BY40)</f>
        <v>0</v>
      </c>
      <c r="CF40" s="765">
        <f>(((BZ40*2)+(CB40*1)+(CD40*0)))/COUNTA($BE40:$BY40)</f>
        <v>1.8333333333333333</v>
      </c>
      <c r="CG40" s="766" t="str">
        <f t="shared" ref="CG40" si="11">IF(CF40&gt;=1.6,"Đạt mục tiêu",IF(CF40&gt;=1,"Cần cố gắng","Chưa đạt"))</f>
        <v>Đạt mục tiêu</v>
      </c>
    </row>
    <row r="41" spans="1:85" s="756" customFormat="1" ht="75" hidden="1">
      <c r="A41" s="721">
        <v>31</v>
      </c>
      <c r="B41" s="451">
        <v>31</v>
      </c>
      <c r="C41" s="515" t="s">
        <v>577</v>
      </c>
      <c r="D41" s="87" t="s">
        <v>15</v>
      </c>
      <c r="E41" s="213" t="s">
        <v>578</v>
      </c>
      <c r="F41" s="87" t="s">
        <v>15</v>
      </c>
      <c r="G41" s="86" t="s">
        <v>578</v>
      </c>
      <c r="H41" s="518" t="s">
        <v>30</v>
      </c>
      <c r="I41" s="79" t="s">
        <v>212</v>
      </c>
      <c r="J41" s="10" t="s">
        <v>11</v>
      </c>
      <c r="K41" s="79"/>
      <c r="L41" s="79"/>
      <c r="M41" s="79"/>
      <c r="N41" s="721" t="s">
        <v>16</v>
      </c>
      <c r="O41" s="79"/>
      <c r="P41" s="79"/>
      <c r="Q41" s="79"/>
      <c r="R41" s="79"/>
      <c r="S41" s="765" t="s">
        <v>16</v>
      </c>
      <c r="T41" s="79"/>
      <c r="U41" s="66">
        <f t="shared" si="8"/>
        <v>2</v>
      </c>
      <c r="V41" s="79"/>
      <c r="W41" s="79"/>
      <c r="X41" s="79"/>
      <c r="Y41" s="79"/>
      <c r="Z41" s="79"/>
      <c r="AA41" s="79"/>
      <c r="AB41" s="79"/>
      <c r="AC41" s="79"/>
      <c r="AD41" s="79"/>
      <c r="AE41" s="79"/>
      <c r="AF41" s="79"/>
      <c r="AG41" s="79"/>
      <c r="AH41" s="721" t="s">
        <v>727</v>
      </c>
      <c r="AI41" s="721" t="s">
        <v>723</v>
      </c>
      <c r="AJ41" s="721" t="s">
        <v>724</v>
      </c>
      <c r="AK41" s="721" t="s">
        <v>723</v>
      </c>
      <c r="AL41" s="721" t="s">
        <v>727</v>
      </c>
      <c r="AM41" s="79"/>
      <c r="AN41" s="79"/>
      <c r="AO41" s="79"/>
      <c r="AP41" s="79"/>
      <c r="AQ41" s="79"/>
      <c r="AR41" s="79"/>
      <c r="AS41" s="79"/>
      <c r="AT41" s="79"/>
      <c r="AU41" s="79"/>
      <c r="AV41" s="79"/>
      <c r="AW41" s="79"/>
      <c r="AX41" s="79"/>
      <c r="AY41" s="79"/>
      <c r="AZ41" s="79"/>
      <c r="BA41" s="79"/>
      <c r="BB41" s="79"/>
      <c r="BC41" s="79"/>
      <c r="BD41" s="79"/>
      <c r="BE41" s="20">
        <v>2</v>
      </c>
      <c r="BF41" s="20">
        <v>2</v>
      </c>
      <c r="BG41" s="20">
        <v>2</v>
      </c>
      <c r="BH41" s="20">
        <v>2</v>
      </c>
      <c r="BI41" s="20">
        <v>2</v>
      </c>
      <c r="BJ41" s="20">
        <v>1</v>
      </c>
      <c r="BK41" s="20">
        <v>2</v>
      </c>
      <c r="BL41" s="20">
        <v>2</v>
      </c>
      <c r="BM41" s="20">
        <v>2</v>
      </c>
      <c r="BN41" s="20">
        <v>1</v>
      </c>
      <c r="BO41" s="20">
        <v>2</v>
      </c>
      <c r="BP41" s="20">
        <v>2</v>
      </c>
      <c r="BQ41" s="20">
        <v>2</v>
      </c>
      <c r="BR41" s="20">
        <v>2</v>
      </c>
      <c r="BS41" s="20">
        <v>2</v>
      </c>
      <c r="BT41" s="20">
        <v>2</v>
      </c>
      <c r="BU41" s="20">
        <v>2</v>
      </c>
      <c r="BV41" s="20"/>
      <c r="BW41" s="20"/>
      <c r="BX41" s="20"/>
      <c r="BY41" s="20">
        <v>1</v>
      </c>
      <c r="BZ41" s="21">
        <f t="shared" si="10"/>
        <v>15</v>
      </c>
      <c r="CA41" s="22">
        <f>BZ41/COUNTA($BE41:$BY41)</f>
        <v>0.83333333333333337</v>
      </c>
      <c r="CB41" s="21">
        <f>COUNTIF($BE41:$BY41,1)</f>
        <v>3</v>
      </c>
      <c r="CC41" s="22">
        <f>CB41/COUNTA($BE41:$BY41)</f>
        <v>0.16666666666666666</v>
      </c>
      <c r="CD41" s="21">
        <f>COUNTIF($BE41:$BY41,0)</f>
        <v>0</v>
      </c>
      <c r="CE41" s="22">
        <f>CD41/COUNTA($BE41:$BY41)</f>
        <v>0</v>
      </c>
      <c r="CF41" s="21">
        <f>(((BZ41*2)+(CB41*1)+(CD41*0)))/COUNTA($BE41:$BY41)</f>
        <v>1.8333333333333333</v>
      </c>
      <c r="CG41" s="427" t="str">
        <f>IF(CF41&gt;=1.6,"Đạt mục tiêu",IF(CF41&gt;=1,"Cần cố gắng","Chưa đạt"))</f>
        <v>Đạt mục tiêu</v>
      </c>
    </row>
    <row r="42" spans="1:85" s="3" customFormat="1" ht="60" hidden="1">
      <c r="A42" s="19">
        <v>32</v>
      </c>
      <c r="B42" s="451">
        <v>32</v>
      </c>
      <c r="C42" s="78" t="s">
        <v>579</v>
      </c>
      <c r="D42" s="87" t="s">
        <v>14</v>
      </c>
      <c r="E42" s="78" t="s">
        <v>580</v>
      </c>
      <c r="F42" s="87" t="s">
        <v>17</v>
      </c>
      <c r="G42" s="78" t="s">
        <v>580</v>
      </c>
      <c r="H42" s="518" t="s">
        <v>584</v>
      </c>
      <c r="I42" s="725" t="s">
        <v>275</v>
      </c>
      <c r="J42" s="734" t="s">
        <v>11</v>
      </c>
      <c r="K42" s="725"/>
      <c r="L42" s="725"/>
      <c r="M42" s="749" t="s">
        <v>16</v>
      </c>
      <c r="N42" s="725"/>
      <c r="O42" s="725"/>
      <c r="P42" s="725"/>
      <c r="Q42" s="725"/>
      <c r="R42" s="725"/>
      <c r="S42" s="725"/>
      <c r="T42" s="725"/>
      <c r="U42" s="493">
        <f t="shared" si="8"/>
        <v>1</v>
      </c>
      <c r="V42" s="725"/>
      <c r="W42" s="725"/>
      <c r="X42" s="725"/>
      <c r="Y42" s="725"/>
      <c r="Z42" s="725"/>
      <c r="AA42" s="725"/>
      <c r="AB42" s="725"/>
      <c r="AC42" s="725"/>
      <c r="AD42" s="725" t="s">
        <v>726</v>
      </c>
      <c r="AE42" s="725" t="s">
        <v>727</v>
      </c>
      <c r="AF42" s="725" t="s">
        <v>727</v>
      </c>
      <c r="AG42" s="725" t="s">
        <v>727</v>
      </c>
      <c r="AH42" s="725"/>
      <c r="AI42" s="725"/>
      <c r="AJ42" s="725"/>
      <c r="AK42" s="725"/>
      <c r="AL42" s="725"/>
      <c r="AM42" s="725"/>
      <c r="AN42" s="725"/>
      <c r="AO42" s="725"/>
      <c r="AP42" s="725"/>
      <c r="AQ42" s="725"/>
      <c r="AR42" s="725"/>
      <c r="AS42" s="725"/>
      <c r="AT42" s="725"/>
      <c r="AU42" s="725"/>
      <c r="AV42" s="725"/>
      <c r="AW42" s="725"/>
      <c r="AX42" s="725"/>
      <c r="AY42" s="725"/>
      <c r="AZ42" s="725"/>
      <c r="BA42" s="725"/>
      <c r="BB42" s="725"/>
      <c r="BC42" s="725"/>
      <c r="BD42" s="725"/>
      <c r="BE42" s="725">
        <v>2</v>
      </c>
      <c r="BF42" s="725">
        <v>2</v>
      </c>
      <c r="BG42" s="725">
        <v>2</v>
      </c>
      <c r="BH42" s="725">
        <v>2</v>
      </c>
      <c r="BI42" s="725">
        <v>2</v>
      </c>
      <c r="BJ42" s="725">
        <v>2</v>
      </c>
      <c r="BK42" s="725">
        <v>2</v>
      </c>
      <c r="BL42" s="725">
        <v>2</v>
      </c>
      <c r="BM42" s="725">
        <v>2</v>
      </c>
      <c r="BN42" s="725">
        <v>2</v>
      </c>
      <c r="BO42" s="725">
        <v>2</v>
      </c>
      <c r="BP42" s="725">
        <v>2</v>
      </c>
      <c r="BQ42" s="725">
        <v>1</v>
      </c>
      <c r="BR42" s="725">
        <v>2</v>
      </c>
      <c r="BS42" s="725">
        <v>1</v>
      </c>
      <c r="BT42" s="725">
        <v>2</v>
      </c>
      <c r="BU42" s="725">
        <v>2</v>
      </c>
      <c r="BV42" s="725"/>
      <c r="BW42" s="725"/>
      <c r="BX42" s="725"/>
      <c r="BY42" s="725">
        <v>2</v>
      </c>
      <c r="BZ42" s="749">
        <f t="shared" si="10"/>
        <v>16</v>
      </c>
      <c r="CA42" s="514">
        <f>BZ42/COUNTA($BE42:$BY42)</f>
        <v>0.88888888888888884</v>
      </c>
      <c r="CB42" s="749">
        <f>COUNTIF($BE42:$BY42,1)</f>
        <v>2</v>
      </c>
      <c r="CC42" s="514">
        <f>CB42/COUNTA($BE42:$BY42)</f>
        <v>0.1111111111111111</v>
      </c>
      <c r="CD42" s="749">
        <f>COUNTIF($BE42:$BY42,0)</f>
        <v>0</v>
      </c>
      <c r="CE42" s="228">
        <f>CD42/COUNTA($BE42:$BY42)</f>
        <v>0</v>
      </c>
      <c r="CF42" s="749">
        <f>(((BZ42*2)+(CB42*1)+(CD42*0)))/COUNTA($BE42:$BY42)</f>
        <v>1.8888888888888888</v>
      </c>
      <c r="CG42" s="751" t="str">
        <f>IF(CF42&gt;=1.6,"Đạt mục tiêu",IF(CF42&gt;=1,"Cần cố gắng","Chưa đạt"))</f>
        <v>Đạt mục tiêu</v>
      </c>
    </row>
    <row r="43" spans="1:85" s="762" customFormat="1" ht="66.75" hidden="1" customHeight="1">
      <c r="A43" s="19">
        <v>33</v>
      </c>
      <c r="B43" s="451">
        <v>33</v>
      </c>
      <c r="C43" s="519" t="s">
        <v>579</v>
      </c>
      <c r="D43" s="87"/>
      <c r="E43" s="86" t="s">
        <v>580</v>
      </c>
      <c r="F43" s="86" t="s">
        <v>580</v>
      </c>
      <c r="G43" s="86" t="s">
        <v>580</v>
      </c>
      <c r="H43" s="128" t="s">
        <v>584</v>
      </c>
      <c r="I43" s="79" t="s">
        <v>275</v>
      </c>
      <c r="J43" s="10" t="s">
        <v>11</v>
      </c>
      <c r="K43" s="79"/>
      <c r="L43" s="79"/>
      <c r="M43" s="79"/>
      <c r="N43" s="79"/>
      <c r="O43" s="765" t="s">
        <v>16</v>
      </c>
      <c r="P43" s="79"/>
      <c r="Q43" s="79"/>
      <c r="R43" s="79"/>
      <c r="S43" s="79"/>
      <c r="T43" s="79"/>
      <c r="U43" s="66">
        <f t="shared" si="8"/>
        <v>1</v>
      </c>
      <c r="V43" s="79"/>
      <c r="W43" s="79"/>
      <c r="X43" s="79"/>
      <c r="Y43" s="79"/>
      <c r="Z43" s="79"/>
      <c r="AA43" s="79"/>
      <c r="AB43" s="79"/>
      <c r="AC43" s="79"/>
      <c r="AD43" s="79"/>
      <c r="AE43" s="79"/>
      <c r="AF43" s="79"/>
      <c r="AG43" s="79"/>
      <c r="AH43" s="79"/>
      <c r="AI43" s="79"/>
      <c r="AJ43" s="79"/>
      <c r="AK43" s="79"/>
      <c r="AL43" s="79"/>
      <c r="AM43" s="79" t="s">
        <v>726</v>
      </c>
      <c r="AN43" s="79" t="s">
        <v>724</v>
      </c>
      <c r="AO43" s="79" t="s">
        <v>727</v>
      </c>
      <c r="AP43" s="79"/>
      <c r="AQ43" s="79"/>
      <c r="AR43" s="79"/>
      <c r="AS43" s="79"/>
      <c r="AT43" s="79"/>
      <c r="AU43" s="79"/>
      <c r="AV43" s="79"/>
      <c r="AW43" s="79"/>
      <c r="AX43" s="79"/>
      <c r="AY43" s="79"/>
      <c r="AZ43" s="79"/>
      <c r="BA43" s="79"/>
      <c r="BB43" s="79"/>
      <c r="BC43" s="79"/>
      <c r="BD43" s="79"/>
      <c r="BE43" s="79">
        <v>2</v>
      </c>
      <c r="BF43" s="79">
        <v>2</v>
      </c>
      <c r="BG43" s="79">
        <v>2</v>
      </c>
      <c r="BH43" s="79">
        <v>2</v>
      </c>
      <c r="BI43" s="79">
        <v>2</v>
      </c>
      <c r="BJ43" s="79">
        <v>2</v>
      </c>
      <c r="BK43" s="79">
        <v>2</v>
      </c>
      <c r="BL43" s="79">
        <v>2</v>
      </c>
      <c r="BM43" s="79">
        <v>2</v>
      </c>
      <c r="BN43" s="79">
        <v>2</v>
      </c>
      <c r="BO43" s="79">
        <v>2</v>
      </c>
      <c r="BP43" s="79">
        <v>2</v>
      </c>
      <c r="BQ43" s="79">
        <v>1</v>
      </c>
      <c r="BR43" s="79">
        <v>2</v>
      </c>
      <c r="BS43" s="79">
        <v>1</v>
      </c>
      <c r="BT43" s="79">
        <v>2</v>
      </c>
      <c r="BU43" s="79">
        <v>2</v>
      </c>
      <c r="BV43" s="79"/>
      <c r="BW43" s="79"/>
      <c r="BX43" s="79"/>
      <c r="BY43" s="79">
        <v>2</v>
      </c>
      <c r="BZ43" s="765">
        <f t="shared" si="10"/>
        <v>16</v>
      </c>
      <c r="CA43" s="81">
        <f>BZ43/COUNTA($BE43:$BY43)</f>
        <v>0.88888888888888884</v>
      </c>
      <c r="CB43" s="765">
        <f>COUNTIF($BE43:$BY43,1)</f>
        <v>2</v>
      </c>
      <c r="CC43" s="81">
        <f>CB43/COUNTA($BE43:$BY43)</f>
        <v>0.1111111111111111</v>
      </c>
      <c r="CD43" s="765">
        <f>COUNTIF($BE43:$BY43,0)</f>
        <v>0</v>
      </c>
      <c r="CE43" s="81">
        <f>CD43/COUNTA($BE43:$BY43)</f>
        <v>0</v>
      </c>
      <c r="CF43" s="765">
        <f>(((BZ43*2)+(CB43*1)+(CD43*0)))/COUNTA($BE43:$BY43)</f>
        <v>1.8888888888888888</v>
      </c>
      <c r="CG43" s="766" t="str">
        <f t="shared" ref="CG43" si="12">IF(CF43&gt;=1.6,"Đạt mục tiêu",IF(CF43&gt;=1,"Cần cố gắng","Chưa đạt"))</f>
        <v>Đạt mục tiêu</v>
      </c>
    </row>
    <row r="44" spans="1:85" s="3" customFormat="1" ht="75" hidden="1">
      <c r="A44" s="19">
        <v>34</v>
      </c>
      <c r="B44" s="451">
        <v>34</v>
      </c>
      <c r="C44" s="78" t="s">
        <v>581</v>
      </c>
      <c r="D44" s="87" t="s">
        <v>14</v>
      </c>
      <c r="E44" s="78" t="s">
        <v>582</v>
      </c>
      <c r="F44" s="87" t="s">
        <v>17</v>
      </c>
      <c r="G44" s="725" t="s">
        <v>585</v>
      </c>
      <c r="H44" s="518" t="s">
        <v>586</v>
      </c>
      <c r="I44" s="725" t="s">
        <v>275</v>
      </c>
      <c r="J44" s="734" t="s">
        <v>11</v>
      </c>
      <c r="K44" s="725"/>
      <c r="L44" s="725"/>
      <c r="M44" s="749" t="s">
        <v>16</v>
      </c>
      <c r="N44" s="725"/>
      <c r="O44" s="725"/>
      <c r="P44" s="725"/>
      <c r="Q44" s="725"/>
      <c r="R44" s="725"/>
      <c r="S44" s="725"/>
      <c r="T44" s="725"/>
      <c r="U44" s="493">
        <f t="shared" si="8"/>
        <v>1</v>
      </c>
      <c r="V44" s="725"/>
      <c r="W44" s="725"/>
      <c r="X44" s="725"/>
      <c r="Y44" s="725"/>
      <c r="Z44" s="725"/>
      <c r="AA44" s="725"/>
      <c r="AB44" s="725"/>
      <c r="AC44" s="725"/>
      <c r="AD44" s="725" t="s">
        <v>727</v>
      </c>
      <c r="AE44" s="725" t="s">
        <v>727</v>
      </c>
      <c r="AF44" s="725" t="s">
        <v>726</v>
      </c>
      <c r="AG44" s="725" t="s">
        <v>727</v>
      </c>
      <c r="AH44" s="725"/>
      <c r="AI44" s="725"/>
      <c r="AJ44" s="725"/>
      <c r="AK44" s="725"/>
      <c r="AL44" s="725"/>
      <c r="AM44" s="725"/>
      <c r="AN44" s="725"/>
      <c r="AO44" s="725"/>
      <c r="AP44" s="725"/>
      <c r="AQ44" s="725"/>
      <c r="AR44" s="725"/>
      <c r="AS44" s="725"/>
      <c r="AT44" s="725"/>
      <c r="AU44" s="725"/>
      <c r="AV44" s="725"/>
      <c r="AW44" s="725"/>
      <c r="AX44" s="725"/>
      <c r="AY44" s="725"/>
      <c r="AZ44" s="725"/>
      <c r="BA44" s="725"/>
      <c r="BB44" s="725"/>
      <c r="BC44" s="725"/>
      <c r="BD44" s="725"/>
      <c r="BE44" s="725">
        <v>2</v>
      </c>
      <c r="BF44" s="725">
        <v>2</v>
      </c>
      <c r="BG44" s="725">
        <v>1</v>
      </c>
      <c r="BH44" s="725">
        <v>2</v>
      </c>
      <c r="BI44" s="725">
        <v>2</v>
      </c>
      <c r="BJ44" s="725">
        <v>2</v>
      </c>
      <c r="BK44" s="725">
        <v>2</v>
      </c>
      <c r="BL44" s="725">
        <v>2</v>
      </c>
      <c r="BM44" s="725">
        <v>2</v>
      </c>
      <c r="BN44" s="725">
        <v>2</v>
      </c>
      <c r="BO44" s="725">
        <v>2</v>
      </c>
      <c r="BP44" s="725">
        <v>2</v>
      </c>
      <c r="BQ44" s="725">
        <v>2</v>
      </c>
      <c r="BR44" s="725">
        <v>2</v>
      </c>
      <c r="BS44" s="725">
        <v>2</v>
      </c>
      <c r="BT44" s="725">
        <v>2</v>
      </c>
      <c r="BU44" s="725">
        <v>2</v>
      </c>
      <c r="BV44" s="725"/>
      <c r="BW44" s="725"/>
      <c r="BX44" s="725"/>
      <c r="BY44" s="725">
        <v>2</v>
      </c>
      <c r="BZ44" s="749">
        <f t="shared" si="10"/>
        <v>17</v>
      </c>
      <c r="CA44" s="514">
        <f>BZ44/COUNTA($BE44:$BY44)</f>
        <v>0.94444444444444442</v>
      </c>
      <c r="CB44" s="749">
        <f>COUNTIF($BE44:$BY44,1)</f>
        <v>1</v>
      </c>
      <c r="CC44" s="514">
        <f>CB44/COUNTA($BE44:$BY44)</f>
        <v>5.5555555555555552E-2</v>
      </c>
      <c r="CD44" s="749">
        <f>COUNTIF($BE44:$BY44,0)</f>
        <v>0</v>
      </c>
      <c r="CE44" s="228">
        <f>CD44/COUNTA($BE44:$BY44)</f>
        <v>0</v>
      </c>
      <c r="CF44" s="749">
        <f>(((BZ44*2)+(CB44*1)+(CD44*0)))/COUNTA($BE44:$BY44)</f>
        <v>1.9444444444444444</v>
      </c>
      <c r="CG44" s="751" t="str">
        <f>IF(CF44&gt;=1.6,"Đạt mục tiêu",IF(CF44&gt;=1,"Cần cố gắng","Chưa đạt"))</f>
        <v>Đạt mục tiêu</v>
      </c>
    </row>
    <row r="45" spans="1:85" s="762" customFormat="1" ht="53.25" hidden="1" customHeight="1">
      <c r="A45" s="19">
        <v>35</v>
      </c>
      <c r="B45" s="451">
        <v>35</v>
      </c>
      <c r="C45" s="67" t="s">
        <v>49</v>
      </c>
      <c r="D45" s="68" t="s">
        <v>14</v>
      </c>
      <c r="E45" s="67" t="s">
        <v>50</v>
      </c>
      <c r="F45" s="68" t="s">
        <v>17</v>
      </c>
      <c r="G45" s="67" t="s">
        <v>50</v>
      </c>
      <c r="H45" s="128" t="s">
        <v>587</v>
      </c>
      <c r="I45" s="79" t="s">
        <v>275</v>
      </c>
      <c r="J45" s="10" t="s">
        <v>11</v>
      </c>
      <c r="K45" s="79"/>
      <c r="L45" s="79"/>
      <c r="M45" s="79"/>
      <c r="N45" s="79"/>
      <c r="O45" s="79"/>
      <c r="P45" s="765" t="s">
        <v>16</v>
      </c>
      <c r="Q45" s="79"/>
      <c r="R45" s="79"/>
      <c r="S45" s="79"/>
      <c r="T45" s="79"/>
      <c r="U45" s="66">
        <f t="shared" si="8"/>
        <v>1</v>
      </c>
      <c r="V45" s="79"/>
      <c r="W45" s="79"/>
      <c r="X45" s="79"/>
      <c r="Y45" s="79"/>
      <c r="Z45" s="79"/>
      <c r="AA45" s="79"/>
      <c r="AB45" s="79"/>
      <c r="AC45" s="79"/>
      <c r="AD45" s="79"/>
      <c r="AE45" s="79"/>
      <c r="AF45" s="79"/>
      <c r="AG45" s="79"/>
      <c r="AH45" s="79"/>
      <c r="AI45" s="79"/>
      <c r="AJ45" s="79"/>
      <c r="AK45" s="79"/>
      <c r="AL45" s="79"/>
      <c r="AM45" s="79"/>
      <c r="AN45" s="79"/>
      <c r="AO45" s="79"/>
      <c r="AP45" s="79"/>
      <c r="AQ45" s="79" t="s">
        <v>727</v>
      </c>
      <c r="AR45" s="79" t="s">
        <v>724</v>
      </c>
      <c r="AS45" s="79" t="s">
        <v>726</v>
      </c>
      <c r="AT45" s="79"/>
      <c r="AU45" s="79"/>
      <c r="AV45" s="79"/>
      <c r="AW45" s="79"/>
      <c r="AX45" s="79"/>
      <c r="AY45" s="79"/>
      <c r="AZ45" s="79"/>
      <c r="BA45" s="79"/>
      <c r="BB45" s="79"/>
      <c r="BC45" s="79"/>
      <c r="BD45" s="79"/>
      <c r="BE45" s="79"/>
      <c r="BF45" s="79"/>
      <c r="BG45" s="79"/>
      <c r="BH45" s="79"/>
      <c r="BI45" s="79"/>
      <c r="BJ45" s="79"/>
      <c r="BK45" s="79"/>
      <c r="BL45" s="79"/>
      <c r="BM45" s="79"/>
      <c r="BN45" s="79"/>
      <c r="BO45" s="79"/>
      <c r="BP45" s="79"/>
      <c r="BQ45" s="79"/>
      <c r="BR45" s="79"/>
      <c r="BS45" s="79"/>
      <c r="BT45" s="103"/>
      <c r="BU45" s="79"/>
      <c r="BV45" s="79"/>
      <c r="BW45" s="79"/>
      <c r="BX45" s="79"/>
      <c r="BY45" s="79"/>
      <c r="BZ45" s="765"/>
      <c r="CA45" s="81"/>
      <c r="CB45" s="765"/>
      <c r="CC45" s="81"/>
      <c r="CD45" s="765"/>
      <c r="CE45" s="81"/>
      <c r="CF45" s="765"/>
      <c r="CG45" s="765"/>
    </row>
    <row r="46" spans="1:85" s="762" customFormat="1" ht="51" hidden="1" customHeight="1">
      <c r="A46" s="19">
        <v>36</v>
      </c>
      <c r="B46" s="451">
        <v>36</v>
      </c>
      <c r="C46" s="67" t="s">
        <v>49</v>
      </c>
      <c r="D46" s="68" t="s">
        <v>14</v>
      </c>
      <c r="E46" s="67" t="s">
        <v>50</v>
      </c>
      <c r="F46" s="68" t="s">
        <v>17</v>
      </c>
      <c r="G46" s="67" t="s">
        <v>50</v>
      </c>
      <c r="H46" s="128" t="s">
        <v>1005</v>
      </c>
      <c r="I46" s="79" t="s">
        <v>275</v>
      </c>
      <c r="J46" s="10" t="s">
        <v>11</v>
      </c>
      <c r="K46" s="79"/>
      <c r="L46" s="79"/>
      <c r="M46" s="765"/>
      <c r="N46" s="79"/>
      <c r="O46" s="144"/>
      <c r="P46" s="66"/>
      <c r="Q46" s="765" t="s">
        <v>16</v>
      </c>
      <c r="R46" s="79"/>
      <c r="S46" s="79"/>
      <c r="T46" s="79"/>
      <c r="U46" s="66">
        <f t="shared" si="8"/>
        <v>1</v>
      </c>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t="s">
        <v>727</v>
      </c>
      <c r="AU46" s="79" t="s">
        <v>726</v>
      </c>
      <c r="AV46" s="79" t="s">
        <v>724</v>
      </c>
      <c r="AW46" s="79" t="s">
        <v>727</v>
      </c>
      <c r="AX46" s="79"/>
      <c r="AY46" s="79"/>
      <c r="AZ46" s="79"/>
      <c r="BA46" s="79"/>
      <c r="BB46" s="79"/>
      <c r="BC46" s="79"/>
      <c r="BD46" s="79"/>
      <c r="BE46" s="79">
        <v>2</v>
      </c>
      <c r="BF46" s="79">
        <v>1</v>
      </c>
      <c r="BG46" s="79">
        <v>2</v>
      </c>
      <c r="BH46" s="79">
        <v>2</v>
      </c>
      <c r="BI46" s="79">
        <v>1</v>
      </c>
      <c r="BJ46" s="79">
        <v>2</v>
      </c>
      <c r="BK46" s="79">
        <v>2</v>
      </c>
      <c r="BL46" s="79">
        <v>2</v>
      </c>
      <c r="BM46" s="79">
        <v>2</v>
      </c>
      <c r="BN46" s="79">
        <v>1</v>
      </c>
      <c r="BO46" s="79">
        <v>2</v>
      </c>
      <c r="BP46" s="79">
        <v>2</v>
      </c>
      <c r="BQ46" s="79">
        <v>2</v>
      </c>
      <c r="BR46" s="79">
        <v>2</v>
      </c>
      <c r="BS46" s="79">
        <v>1</v>
      </c>
      <c r="BT46" s="79">
        <v>2</v>
      </c>
      <c r="BU46" s="79">
        <v>2</v>
      </c>
      <c r="BV46" s="79"/>
      <c r="BW46" s="79"/>
      <c r="BX46" s="79"/>
      <c r="BY46" s="79">
        <v>2</v>
      </c>
      <c r="BZ46" s="765">
        <f>COUNTIF($BE46:$BY46,2)</f>
        <v>14</v>
      </c>
      <c r="CA46" s="81">
        <f>BZ46/COUNTA($BE46:$BY46)</f>
        <v>0.77777777777777779</v>
      </c>
      <c r="CB46" s="765">
        <f>COUNTIF($BE46:$BY46,1)</f>
        <v>4</v>
      </c>
      <c r="CC46" s="81">
        <f>CB46/COUNTA($BE46:$BY46)</f>
        <v>0.22222222222222221</v>
      </c>
      <c r="CD46" s="765">
        <f>COUNTIF($BE46:$BY46,0)</f>
        <v>0</v>
      </c>
      <c r="CE46" s="81">
        <f>CD46/COUNTA($BE46:$BY46)</f>
        <v>0</v>
      </c>
      <c r="CF46" s="765">
        <f>(((BZ46*2)+(CB46*1)+(CD46*0)))/COUNTA($BE46:$BY46)</f>
        <v>1.7777777777777777</v>
      </c>
      <c r="CG46" s="765" t="str">
        <f>IF(CF46&gt;=1.6,"Đạt mục tiêu",IF(CF46&gt;=1,"Cần cố gắng","Chưa đạt"))</f>
        <v>Đạt mục tiêu</v>
      </c>
    </row>
    <row r="47" spans="1:85" s="756" customFormat="1" ht="3.75" hidden="1" customHeight="1">
      <c r="A47" s="722">
        <v>37</v>
      </c>
      <c r="B47" s="451">
        <v>37</v>
      </c>
      <c r="C47" s="1447" t="s">
        <v>51</v>
      </c>
      <c r="D47" s="1368"/>
      <c r="E47" s="1369"/>
      <c r="F47" s="6" t="s">
        <v>316</v>
      </c>
      <c r="G47" s="176" t="s">
        <v>316</v>
      </c>
      <c r="H47" s="239" t="s">
        <v>316</v>
      </c>
      <c r="I47" s="6" t="s">
        <v>316</v>
      </c>
      <c r="J47" s="6" t="s">
        <v>316</v>
      </c>
      <c r="K47" s="506" t="s">
        <v>316</v>
      </c>
      <c r="L47" s="6" t="s">
        <v>316</v>
      </c>
      <c r="M47" s="6" t="s">
        <v>316</v>
      </c>
      <c r="N47" s="11" t="s">
        <v>316</v>
      </c>
      <c r="O47" s="71" t="s">
        <v>316</v>
      </c>
      <c r="P47" s="6" t="s">
        <v>316</v>
      </c>
      <c r="Q47" s="6" t="s">
        <v>316</v>
      </c>
      <c r="R47" s="6"/>
      <c r="S47" s="6" t="s">
        <v>316</v>
      </c>
      <c r="T47" s="6" t="s">
        <v>316</v>
      </c>
      <c r="U47" s="6" t="s">
        <v>316</v>
      </c>
      <c r="V47" s="176" t="s">
        <v>316</v>
      </c>
      <c r="W47" s="176" t="s">
        <v>316</v>
      </c>
      <c r="X47" s="176" t="s">
        <v>316</v>
      </c>
      <c r="Y47" s="176" t="s">
        <v>316</v>
      </c>
      <c r="Z47" s="6" t="s">
        <v>316</v>
      </c>
      <c r="AA47" s="6" t="s">
        <v>316</v>
      </c>
      <c r="AB47" s="6" t="s">
        <v>316</v>
      </c>
      <c r="AC47" s="6" t="s">
        <v>316</v>
      </c>
      <c r="AD47" s="6" t="s">
        <v>316</v>
      </c>
      <c r="AE47" s="6" t="s">
        <v>316</v>
      </c>
      <c r="AF47" s="6" t="s">
        <v>316</v>
      </c>
      <c r="AG47" s="6" t="s">
        <v>316</v>
      </c>
      <c r="AH47" s="11" t="s">
        <v>316</v>
      </c>
      <c r="AI47" s="11" t="s">
        <v>316</v>
      </c>
      <c r="AJ47" s="11" t="s">
        <v>316</v>
      </c>
      <c r="AK47" s="11" t="s">
        <v>316</v>
      </c>
      <c r="AL47" s="11" t="s">
        <v>316</v>
      </c>
      <c r="AM47" s="6" t="s">
        <v>316</v>
      </c>
      <c r="AN47" s="6" t="s">
        <v>316</v>
      </c>
      <c r="AO47" s="6" t="s">
        <v>316</v>
      </c>
      <c r="AP47" s="6" t="s">
        <v>316</v>
      </c>
      <c r="AQ47" s="6"/>
      <c r="AR47" s="6"/>
      <c r="AS47" s="6" t="s">
        <v>316</v>
      </c>
      <c r="AT47" s="6" t="s">
        <v>316</v>
      </c>
      <c r="AU47" s="6" t="s">
        <v>316</v>
      </c>
      <c r="AV47" s="6" t="s">
        <v>316</v>
      </c>
      <c r="AW47" s="6" t="s">
        <v>316</v>
      </c>
      <c r="AX47" s="6"/>
      <c r="AY47" s="6"/>
      <c r="AZ47" s="6" t="s">
        <v>316</v>
      </c>
      <c r="BA47" s="6"/>
      <c r="BB47" s="6" t="s">
        <v>316</v>
      </c>
      <c r="BC47" s="6"/>
      <c r="BD47" s="6" t="s">
        <v>316</v>
      </c>
      <c r="BE47" s="507" t="s">
        <v>316</v>
      </c>
      <c r="BF47" s="507" t="s">
        <v>316</v>
      </c>
      <c r="BG47" s="507" t="s">
        <v>316</v>
      </c>
      <c r="BH47" s="507" t="s">
        <v>316</v>
      </c>
      <c r="BI47" s="507" t="s">
        <v>316</v>
      </c>
      <c r="BJ47" s="507" t="s">
        <v>316</v>
      </c>
      <c r="BK47" s="507" t="s">
        <v>316</v>
      </c>
      <c r="BL47" s="507" t="s">
        <v>316</v>
      </c>
      <c r="BM47" s="507" t="s">
        <v>316</v>
      </c>
      <c r="BN47" s="507" t="s">
        <v>316</v>
      </c>
      <c r="BO47" s="507" t="s">
        <v>316</v>
      </c>
      <c r="BP47" s="507" t="s">
        <v>316</v>
      </c>
      <c r="BQ47" s="507" t="s">
        <v>316</v>
      </c>
      <c r="BR47" s="507" t="s">
        <v>316</v>
      </c>
      <c r="BS47" s="507" t="s">
        <v>316</v>
      </c>
      <c r="BT47" s="507" t="s">
        <v>316</v>
      </c>
      <c r="BU47" s="507" t="s">
        <v>316</v>
      </c>
      <c r="BV47" s="507"/>
      <c r="BW47" s="507"/>
      <c r="BX47" s="507"/>
      <c r="BY47" s="507" t="s">
        <v>316</v>
      </c>
      <c r="BZ47" s="765">
        <f>COUNTIF($BE47:$BY47,2)</f>
        <v>0</v>
      </c>
      <c r="CA47" s="508" t="s">
        <v>316</v>
      </c>
      <c r="CB47" s="507" t="s">
        <v>316</v>
      </c>
      <c r="CC47" s="508" t="s">
        <v>316</v>
      </c>
      <c r="CD47" s="507" t="s">
        <v>316</v>
      </c>
      <c r="CE47" s="507" t="s">
        <v>316</v>
      </c>
      <c r="CF47" s="507" t="s">
        <v>316</v>
      </c>
      <c r="CG47" s="508" t="s">
        <v>316</v>
      </c>
    </row>
    <row r="48" spans="1:85" s="762" customFormat="1" ht="56.25" hidden="1" customHeight="1">
      <c r="A48" s="19">
        <v>38</v>
      </c>
      <c r="B48" s="451">
        <v>38</v>
      </c>
      <c r="C48" s="67" t="s">
        <v>54</v>
      </c>
      <c r="D48" s="68" t="s">
        <v>14</v>
      </c>
      <c r="E48" s="67" t="s">
        <v>52</v>
      </c>
      <c r="F48" s="68" t="s">
        <v>17</v>
      </c>
      <c r="G48" s="79" t="s">
        <v>52</v>
      </c>
      <c r="H48" s="128" t="s">
        <v>740</v>
      </c>
      <c r="I48" s="79" t="s">
        <v>275</v>
      </c>
      <c r="J48" s="10" t="s">
        <v>11</v>
      </c>
      <c r="K48" s="79"/>
      <c r="L48" s="79"/>
      <c r="M48" s="79"/>
      <c r="N48" s="66"/>
      <c r="O48" s="66" t="s">
        <v>16</v>
      </c>
      <c r="P48" s="79"/>
      <c r="Q48" s="42"/>
      <c r="R48" s="42"/>
      <c r="S48" s="79"/>
      <c r="T48" s="79"/>
      <c r="U48" s="66">
        <f t="shared" si="8"/>
        <v>1</v>
      </c>
      <c r="V48" s="79"/>
      <c r="W48" s="79"/>
      <c r="X48" s="79"/>
      <c r="Y48" s="79"/>
      <c r="Z48" s="79"/>
      <c r="AA48" s="79"/>
      <c r="AB48" s="79"/>
      <c r="AC48" s="79"/>
      <c r="AD48" s="79"/>
      <c r="AE48" s="79"/>
      <c r="AF48" s="79"/>
      <c r="AG48" s="79"/>
      <c r="AH48" s="79"/>
      <c r="AI48" s="79"/>
      <c r="AJ48" s="79"/>
      <c r="AK48" s="79"/>
      <c r="AL48" s="79"/>
      <c r="AM48" s="79"/>
      <c r="AN48" s="79" t="s">
        <v>725</v>
      </c>
      <c r="AO48" s="79" t="s">
        <v>723</v>
      </c>
      <c r="AP48" s="79" t="s">
        <v>726</v>
      </c>
      <c r="AQ48" s="79"/>
      <c r="AR48" s="79"/>
      <c r="AS48" s="79"/>
      <c r="AT48" s="79"/>
      <c r="AU48" s="79"/>
      <c r="AV48" s="79"/>
      <c r="AW48" s="79"/>
      <c r="AX48" s="79"/>
      <c r="AY48" s="79"/>
      <c r="AZ48" s="79"/>
      <c r="BA48" s="79"/>
      <c r="BB48" s="79"/>
      <c r="BC48" s="79"/>
      <c r="BD48" s="79"/>
      <c r="BE48" s="79">
        <v>2</v>
      </c>
      <c r="BF48" s="79">
        <v>2</v>
      </c>
      <c r="BG48" s="79">
        <v>2</v>
      </c>
      <c r="BH48" s="79">
        <v>1</v>
      </c>
      <c r="BI48" s="79">
        <v>2</v>
      </c>
      <c r="BJ48" s="79">
        <v>2</v>
      </c>
      <c r="BK48" s="79">
        <v>2</v>
      </c>
      <c r="BL48" s="79">
        <v>2</v>
      </c>
      <c r="BM48" s="79">
        <v>2</v>
      </c>
      <c r="BN48" s="79">
        <v>2</v>
      </c>
      <c r="BO48" s="79">
        <v>2</v>
      </c>
      <c r="BP48" s="79">
        <v>2</v>
      </c>
      <c r="BQ48" s="79">
        <v>1</v>
      </c>
      <c r="BR48" s="79">
        <v>2</v>
      </c>
      <c r="BS48" s="79">
        <v>1</v>
      </c>
      <c r="BT48" s="79">
        <v>2</v>
      </c>
      <c r="BU48" s="79">
        <v>2</v>
      </c>
      <c r="BV48" s="79"/>
      <c r="BW48" s="79"/>
      <c r="BX48" s="79"/>
      <c r="BY48" s="79">
        <v>1</v>
      </c>
      <c r="BZ48" s="765">
        <f>COUNTIF($BE48:$BY48,2)</f>
        <v>14</v>
      </c>
      <c r="CA48" s="81">
        <f>BZ48/COUNTA($BE48:$BY48)</f>
        <v>0.77777777777777779</v>
      </c>
      <c r="CB48" s="765">
        <f>COUNTIF($BE48:$BY48,1)</f>
        <v>4</v>
      </c>
      <c r="CC48" s="81">
        <f>CB48/COUNTA($BE48:$BY48)</f>
        <v>0.22222222222222221</v>
      </c>
      <c r="CD48" s="765">
        <f>COUNTIF($BE48:$BY48,0)</f>
        <v>0</v>
      </c>
      <c r="CE48" s="81">
        <f>CD48/COUNTA($BE48:$BY48)</f>
        <v>0</v>
      </c>
      <c r="CF48" s="765">
        <f>(((BZ48*2)+(CB48*1)+(CD48*0)))/COUNTA($BE48:$BY48)</f>
        <v>1.7777777777777777</v>
      </c>
      <c r="CG48" s="766" t="str">
        <f t="shared" ref="CG48:CG67" si="13">IF(CF48&gt;=1.6,"Đạt mục tiêu",IF(CF48&gt;=1,"Cần cố gắng","Chưa đạt"))</f>
        <v>Đạt mục tiêu</v>
      </c>
    </row>
    <row r="49" spans="1:90" s="762" customFormat="1" ht="75" hidden="1">
      <c r="A49" s="19"/>
      <c r="B49" s="451"/>
      <c r="C49" s="88" t="s">
        <v>588</v>
      </c>
      <c r="D49" s="68"/>
      <c r="E49" s="67"/>
      <c r="F49" s="68"/>
      <c r="G49" s="79"/>
      <c r="H49" s="106" t="s">
        <v>1020</v>
      </c>
      <c r="I49" s="79"/>
      <c r="J49" s="10"/>
      <c r="K49" s="79"/>
      <c r="L49" s="79"/>
      <c r="M49" s="79"/>
      <c r="N49" s="66"/>
      <c r="O49" s="66"/>
      <c r="P49" s="79"/>
      <c r="Q49" s="42"/>
      <c r="R49" s="42"/>
      <c r="S49" s="765" t="s">
        <v>16</v>
      </c>
      <c r="T49" s="79"/>
      <c r="U49" s="66"/>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79"/>
      <c r="BF49" s="79"/>
      <c r="BG49" s="79"/>
      <c r="BH49" s="79"/>
      <c r="BI49" s="79"/>
      <c r="BJ49" s="79"/>
      <c r="BK49" s="79"/>
      <c r="BL49" s="79"/>
      <c r="BM49" s="79"/>
      <c r="BN49" s="79"/>
      <c r="BO49" s="79"/>
      <c r="BP49" s="79"/>
      <c r="BQ49" s="79"/>
      <c r="BR49" s="79"/>
      <c r="BS49" s="79"/>
      <c r="BT49" s="79"/>
      <c r="BU49" s="79"/>
      <c r="BV49" s="79"/>
      <c r="BW49" s="79"/>
      <c r="BX49" s="79"/>
      <c r="BY49" s="79"/>
      <c r="BZ49" s="765"/>
      <c r="CA49" s="81"/>
      <c r="CB49" s="765"/>
      <c r="CC49" s="81"/>
      <c r="CD49" s="765"/>
      <c r="CE49" s="81"/>
      <c r="CF49" s="765"/>
      <c r="CG49" s="765"/>
    </row>
    <row r="50" spans="1:90" s="762" customFormat="1" ht="82.5" hidden="1" customHeight="1">
      <c r="A50" s="19">
        <v>39</v>
      </c>
      <c r="B50" s="451">
        <v>39</v>
      </c>
      <c r="C50" s="70" t="s">
        <v>588</v>
      </c>
      <c r="D50" s="87" t="s">
        <v>17</v>
      </c>
      <c r="E50" s="86" t="s">
        <v>589</v>
      </c>
      <c r="F50" s="87" t="s">
        <v>17</v>
      </c>
      <c r="G50" s="86" t="s">
        <v>609</v>
      </c>
      <c r="H50" s="106" t="s">
        <v>741</v>
      </c>
      <c r="I50" s="79" t="s">
        <v>275</v>
      </c>
      <c r="J50" s="10" t="s">
        <v>11</v>
      </c>
      <c r="K50" s="79"/>
      <c r="L50" s="79"/>
      <c r="M50" s="79"/>
      <c r="N50" s="66"/>
      <c r="O50" s="66" t="s">
        <v>16</v>
      </c>
      <c r="P50" s="79"/>
      <c r="Q50" s="42"/>
      <c r="R50" s="42"/>
      <c r="S50" s="79"/>
      <c r="T50" s="79"/>
      <c r="U50" s="66">
        <f t="shared" si="8"/>
        <v>1</v>
      </c>
      <c r="V50" s="79"/>
      <c r="W50" s="79"/>
      <c r="X50" s="79"/>
      <c r="Y50" s="79"/>
      <c r="Z50" s="79"/>
      <c r="AA50" s="79"/>
      <c r="AB50" s="79"/>
      <c r="AC50" s="79"/>
      <c r="AD50" s="79"/>
      <c r="AE50" s="79"/>
      <c r="AF50" s="79"/>
      <c r="AG50" s="79"/>
      <c r="AH50" s="79"/>
      <c r="AI50" s="79"/>
      <c r="AJ50" s="79"/>
      <c r="AK50" s="79"/>
      <c r="AL50" s="79"/>
      <c r="AM50" s="79" t="s">
        <v>724</v>
      </c>
      <c r="AN50" s="79" t="s">
        <v>726</v>
      </c>
      <c r="AO50" s="79" t="s">
        <v>724</v>
      </c>
      <c r="AP50" s="79" t="s">
        <v>723</v>
      </c>
      <c r="AQ50" s="79"/>
      <c r="AR50" s="79"/>
      <c r="AS50" s="79"/>
      <c r="AT50" s="79"/>
      <c r="AU50" s="79"/>
      <c r="AV50" s="79"/>
      <c r="AW50" s="79"/>
      <c r="AX50" s="79"/>
      <c r="AY50" s="79"/>
      <c r="AZ50" s="79"/>
      <c r="BA50" s="79"/>
      <c r="BB50" s="79"/>
      <c r="BC50" s="79"/>
      <c r="BD50" s="79"/>
      <c r="BE50" s="79">
        <v>2</v>
      </c>
      <c r="BF50" s="79">
        <v>2</v>
      </c>
      <c r="BG50" s="79">
        <v>2</v>
      </c>
      <c r="BH50" s="79">
        <v>2</v>
      </c>
      <c r="BI50" s="79">
        <v>2</v>
      </c>
      <c r="BJ50" s="79">
        <v>2</v>
      </c>
      <c r="BK50" s="79">
        <v>2</v>
      </c>
      <c r="BL50" s="79">
        <v>2</v>
      </c>
      <c r="BM50" s="79">
        <v>2</v>
      </c>
      <c r="BN50" s="79">
        <v>2</v>
      </c>
      <c r="BO50" s="79">
        <v>2</v>
      </c>
      <c r="BP50" s="79">
        <v>2</v>
      </c>
      <c r="BQ50" s="79">
        <v>2</v>
      </c>
      <c r="BR50" s="79">
        <v>2</v>
      </c>
      <c r="BS50" s="79">
        <v>1</v>
      </c>
      <c r="BT50" s="79">
        <v>2</v>
      </c>
      <c r="BU50" s="79">
        <v>2</v>
      </c>
      <c r="BV50" s="79"/>
      <c r="BW50" s="79"/>
      <c r="BX50" s="79"/>
      <c r="BY50" s="79">
        <v>1</v>
      </c>
      <c r="BZ50" s="765">
        <f>COUNTIF($BE50:$BY50,2)</f>
        <v>16</v>
      </c>
      <c r="CA50" s="81">
        <f>BZ50/COUNTA($BE50:$BY50)</f>
        <v>0.88888888888888884</v>
      </c>
      <c r="CB50" s="765">
        <f>COUNTIF($BE50:$BY50,1)</f>
        <v>2</v>
      </c>
      <c r="CC50" s="81">
        <f>CB50/COUNTA($BE50:$BY50)</f>
        <v>0.1111111111111111</v>
      </c>
      <c r="CD50" s="765">
        <f>COUNTIF($BE50:$BY50,0)</f>
        <v>0</v>
      </c>
      <c r="CE50" s="81">
        <f>CD50/COUNTA($BE50:$BY50)</f>
        <v>0</v>
      </c>
      <c r="CF50" s="765">
        <f>(((BZ50*2)+(CB50*1)+(CD50*0)))/COUNTA($BE50:$BY50)</f>
        <v>1.8888888888888888</v>
      </c>
      <c r="CG50" s="766" t="str">
        <f t="shared" si="13"/>
        <v>Đạt mục tiêu</v>
      </c>
    </row>
    <row r="51" spans="1:90" s="762" customFormat="1" ht="30" hidden="1">
      <c r="A51" s="19">
        <v>40</v>
      </c>
      <c r="B51" s="451">
        <v>40</v>
      </c>
      <c r="C51" s="86" t="s">
        <v>590</v>
      </c>
      <c r="D51" s="87" t="s">
        <v>17</v>
      </c>
      <c r="E51" s="86" t="s">
        <v>591</v>
      </c>
      <c r="F51" s="87" t="s">
        <v>17</v>
      </c>
      <c r="G51" s="79" t="s">
        <v>277</v>
      </c>
      <c r="H51" s="128" t="s">
        <v>1006</v>
      </c>
      <c r="I51" s="79" t="s">
        <v>275</v>
      </c>
      <c r="J51" s="10" t="s">
        <v>11</v>
      </c>
      <c r="K51" s="79"/>
      <c r="L51" s="79"/>
      <c r="M51" s="79"/>
      <c r="N51" s="66"/>
      <c r="O51" s="66"/>
      <c r="P51" s="79"/>
      <c r="Q51" s="765"/>
      <c r="R51" s="42"/>
      <c r="S51" s="79"/>
      <c r="T51" s="79"/>
      <c r="U51" s="66">
        <f t="shared" si="8"/>
        <v>0</v>
      </c>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c r="BV51" s="79"/>
      <c r="BW51" s="79"/>
      <c r="BX51" s="79"/>
      <c r="BY51" s="79"/>
      <c r="BZ51" s="765"/>
      <c r="CA51" s="81"/>
      <c r="CB51" s="765"/>
      <c r="CC51" s="81"/>
      <c r="CD51" s="765"/>
      <c r="CE51" s="81"/>
      <c r="CF51" s="765"/>
      <c r="CG51" s="765"/>
    </row>
    <row r="52" spans="1:90" s="184" customFormat="1" ht="75">
      <c r="A52" s="171"/>
      <c r="B52" s="451"/>
      <c r="C52" s="188" t="s">
        <v>592</v>
      </c>
      <c r="D52" s="86" t="s">
        <v>592</v>
      </c>
      <c r="E52" s="188" t="s">
        <v>592</v>
      </c>
      <c r="F52" s="86" t="s">
        <v>592</v>
      </c>
      <c r="G52" s="188" t="s">
        <v>592</v>
      </c>
      <c r="H52" s="190" t="s">
        <v>1011</v>
      </c>
      <c r="I52" s="79"/>
      <c r="J52" s="10"/>
      <c r="K52" s="79"/>
      <c r="L52" s="79"/>
      <c r="M52" s="79"/>
      <c r="N52" s="66"/>
      <c r="O52" s="66"/>
      <c r="P52" s="79"/>
      <c r="Q52" s="765"/>
      <c r="R52" s="191" t="s">
        <v>16</v>
      </c>
      <c r="S52" s="79"/>
      <c r="T52" s="79"/>
      <c r="U52" s="66"/>
      <c r="V52" s="79"/>
      <c r="W52" s="79"/>
      <c r="X52" s="79"/>
      <c r="Y52" s="79"/>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1028" t="s">
        <v>727</v>
      </c>
      <c r="AY52" s="1028" t="s">
        <v>726</v>
      </c>
      <c r="AZ52" s="79"/>
      <c r="BA52" s="79"/>
      <c r="BB52" s="79"/>
      <c r="BC52" s="79"/>
      <c r="BD52" s="79"/>
      <c r="BE52" s="79"/>
      <c r="BF52" s="79"/>
      <c r="BG52" s="79"/>
      <c r="BH52" s="79"/>
      <c r="BI52" s="79"/>
      <c r="BJ52" s="79"/>
      <c r="BK52" s="79"/>
      <c r="BL52" s="79"/>
      <c r="BM52" s="79"/>
      <c r="BN52" s="79"/>
      <c r="BO52" s="79"/>
      <c r="BP52" s="79"/>
      <c r="BQ52" s="79"/>
      <c r="BR52" s="79"/>
      <c r="BS52" s="79"/>
      <c r="BT52" s="79"/>
      <c r="BU52" s="79"/>
      <c r="BV52" s="79"/>
      <c r="BW52" s="79"/>
      <c r="BX52" s="79"/>
      <c r="BY52" s="79"/>
      <c r="BZ52" s="765"/>
      <c r="CA52" s="81"/>
      <c r="CB52" s="765"/>
      <c r="CC52" s="81"/>
      <c r="CD52" s="765"/>
      <c r="CE52" s="81"/>
      <c r="CF52" s="765"/>
      <c r="CG52" s="765"/>
      <c r="CH52" s="762"/>
      <c r="CI52" s="762"/>
      <c r="CJ52" s="762"/>
      <c r="CK52" s="762"/>
      <c r="CL52" s="762"/>
    </row>
    <row r="53" spans="1:90" s="756" customFormat="1" ht="56.25" hidden="1">
      <c r="A53" s="722">
        <v>41</v>
      </c>
      <c r="B53" s="451">
        <v>41</v>
      </c>
      <c r="C53" s="212" t="s">
        <v>592</v>
      </c>
      <c r="D53" s="87" t="s">
        <v>17</v>
      </c>
      <c r="E53" s="86" t="s">
        <v>593</v>
      </c>
      <c r="F53" s="87" t="s">
        <v>17</v>
      </c>
      <c r="G53" s="767" t="s">
        <v>304</v>
      </c>
      <c r="H53" s="190" t="s">
        <v>285</v>
      </c>
      <c r="I53" s="79" t="s">
        <v>275</v>
      </c>
      <c r="J53" s="10" t="s">
        <v>11</v>
      </c>
      <c r="K53" s="722" t="s">
        <v>16</v>
      </c>
      <c r="L53" s="79"/>
      <c r="M53" s="79"/>
      <c r="N53" s="66"/>
      <c r="O53" s="66"/>
      <c r="P53" s="79"/>
      <c r="Q53" s="42"/>
      <c r="R53" s="42"/>
      <c r="S53" s="79"/>
      <c r="T53" s="79"/>
      <c r="U53" s="66">
        <f t="shared" si="8"/>
        <v>1</v>
      </c>
      <c r="V53" s="767" t="s">
        <v>726</v>
      </c>
      <c r="W53" s="767" t="s">
        <v>723</v>
      </c>
      <c r="X53" s="767" t="s">
        <v>727</v>
      </c>
      <c r="Y53" s="767" t="s">
        <v>727</v>
      </c>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34" t="s">
        <v>281</v>
      </c>
      <c r="BF53" s="734" t="s">
        <v>281</v>
      </c>
      <c r="BG53" s="734" t="s">
        <v>1160</v>
      </c>
      <c r="BH53" s="734" t="s">
        <v>281</v>
      </c>
      <c r="BI53" s="734" t="s">
        <v>1160</v>
      </c>
      <c r="BJ53" s="734" t="s">
        <v>281</v>
      </c>
      <c r="BK53" s="734" t="s">
        <v>281</v>
      </c>
      <c r="BL53" s="734" t="s">
        <v>281</v>
      </c>
      <c r="BM53" s="734" t="s">
        <v>281</v>
      </c>
      <c r="BN53" s="734" t="s">
        <v>281</v>
      </c>
      <c r="BO53" s="734" t="s">
        <v>281</v>
      </c>
      <c r="BP53" s="734" t="s">
        <v>281</v>
      </c>
      <c r="BQ53" s="734" t="s">
        <v>281</v>
      </c>
      <c r="BR53" s="734" t="s">
        <v>281</v>
      </c>
      <c r="BS53" s="734" t="s">
        <v>281</v>
      </c>
      <c r="BT53" s="734" t="s">
        <v>281</v>
      </c>
      <c r="BU53" s="734" t="s">
        <v>281</v>
      </c>
      <c r="BV53" s="734"/>
      <c r="BW53" s="734"/>
      <c r="BX53" s="734"/>
      <c r="BY53" s="734" t="s">
        <v>281</v>
      </c>
      <c r="BZ53" s="721">
        <f>COUNTIF($BE53:$BY53,2)</f>
        <v>16</v>
      </c>
      <c r="CA53" s="510">
        <f>BZ53/COUNTA($BE53:$BY53)</f>
        <v>0.88888888888888884</v>
      </c>
      <c r="CB53" s="721">
        <f>COUNTIF($BE53:$BY53,1)</f>
        <v>2</v>
      </c>
      <c r="CC53" s="510">
        <f>CB53/COUNTA($BE53:$BY53)</f>
        <v>0.1111111111111111</v>
      </c>
      <c r="CD53" s="721">
        <f>COUNTIF($BE53:$BY53,0)</f>
        <v>0</v>
      </c>
      <c r="CE53" s="511">
        <f>CD53/COUNTA($BE53:$BY53)</f>
        <v>0</v>
      </c>
      <c r="CF53" s="721">
        <f>(((BZ53*2)+(CB53*1)+(CD53*0)))/COUNTA($BE53:$BY53)</f>
        <v>1.8888888888888888</v>
      </c>
      <c r="CG53" s="747" t="str">
        <f>IF(CF53&gt;=1.6,"Đạt mục tiêu",IF(CF53&gt;=1,"Cần cố gắng","Chưa đạt"))</f>
        <v>Đạt mục tiêu</v>
      </c>
    </row>
    <row r="54" spans="1:90" s="762" customFormat="1" ht="60" hidden="1">
      <c r="A54" s="19">
        <v>42</v>
      </c>
      <c r="B54" s="451">
        <v>42</v>
      </c>
      <c r="C54" s="86" t="s">
        <v>594</v>
      </c>
      <c r="D54" s="87" t="s">
        <v>14</v>
      </c>
      <c r="E54" s="86" t="s">
        <v>595</v>
      </c>
      <c r="F54" s="87" t="s">
        <v>18</v>
      </c>
      <c r="G54" s="79" t="s">
        <v>595</v>
      </c>
      <c r="H54" s="128" t="s">
        <v>610</v>
      </c>
      <c r="I54" s="79" t="s">
        <v>275</v>
      </c>
      <c r="J54" s="10" t="s">
        <v>11</v>
      </c>
      <c r="K54" s="79"/>
      <c r="L54" s="79"/>
      <c r="M54" s="79"/>
      <c r="N54" s="66"/>
      <c r="O54" s="66"/>
      <c r="P54" s="79" t="s">
        <v>16</v>
      </c>
      <c r="Q54" s="42"/>
      <c r="R54" s="42"/>
      <c r="S54" s="79"/>
      <c r="T54" s="79"/>
      <c r="U54" s="66">
        <f t="shared" si="8"/>
        <v>1</v>
      </c>
      <c r="V54" s="79"/>
      <c r="W54" s="79"/>
      <c r="X54" s="79"/>
      <c r="Y54" s="79"/>
      <c r="Z54" s="79"/>
      <c r="AA54" s="79"/>
      <c r="AB54" s="79"/>
      <c r="AC54" s="79"/>
      <c r="AD54" s="79"/>
      <c r="AE54" s="79"/>
      <c r="AF54" s="79"/>
      <c r="AG54" s="79"/>
      <c r="AH54" s="79"/>
      <c r="AI54" s="79"/>
      <c r="AJ54" s="79"/>
      <c r="AK54" s="79"/>
      <c r="AL54" s="79"/>
      <c r="AM54" s="79"/>
      <c r="AN54" s="79"/>
      <c r="AO54" s="79"/>
      <c r="AP54" s="79"/>
      <c r="AQ54" s="79" t="s">
        <v>723</v>
      </c>
      <c r="AR54" s="79" t="s">
        <v>724</v>
      </c>
      <c r="AS54" s="79" t="s">
        <v>727</v>
      </c>
      <c r="AT54" s="79"/>
      <c r="AU54" s="79"/>
      <c r="AV54" s="79"/>
      <c r="AW54" s="79"/>
      <c r="AX54" s="79"/>
      <c r="AY54" s="79"/>
      <c r="AZ54" s="79"/>
      <c r="BA54" s="79"/>
      <c r="BB54" s="79"/>
      <c r="BC54" s="79"/>
      <c r="BD54" s="79"/>
      <c r="BE54" s="79"/>
      <c r="BF54" s="79"/>
      <c r="BG54" s="79"/>
      <c r="BH54" s="79"/>
      <c r="BI54" s="79"/>
      <c r="BJ54" s="79"/>
      <c r="BK54" s="79"/>
      <c r="BL54" s="79"/>
      <c r="BM54" s="79"/>
      <c r="BN54" s="79"/>
      <c r="BO54" s="79"/>
      <c r="BP54" s="79"/>
      <c r="BQ54" s="79"/>
      <c r="BR54" s="79"/>
      <c r="BS54" s="79"/>
      <c r="BT54" s="79"/>
      <c r="BU54" s="79"/>
      <c r="BV54" s="79"/>
      <c r="BW54" s="79"/>
      <c r="BX54" s="79"/>
      <c r="BY54" s="79"/>
      <c r="BZ54" s="765"/>
      <c r="CA54" s="81"/>
      <c r="CB54" s="765"/>
      <c r="CC54" s="81"/>
      <c r="CD54" s="765"/>
      <c r="CE54" s="81"/>
      <c r="CF54" s="765"/>
      <c r="CG54" s="765"/>
    </row>
    <row r="55" spans="1:90" s="756" customFormat="1" ht="75" hidden="1">
      <c r="A55" s="721">
        <v>43</v>
      </c>
      <c r="B55" s="451">
        <v>43</v>
      </c>
      <c r="C55" s="213" t="s">
        <v>596</v>
      </c>
      <c r="D55" s="87" t="s">
        <v>14</v>
      </c>
      <c r="E55" s="213" t="s">
        <v>597</v>
      </c>
      <c r="F55" s="87" t="s">
        <v>17</v>
      </c>
      <c r="G55" s="86" t="s">
        <v>597</v>
      </c>
      <c r="H55" s="518" t="s">
        <v>1028</v>
      </c>
      <c r="I55" s="79" t="s">
        <v>275</v>
      </c>
      <c r="J55" s="10" t="s">
        <v>11</v>
      </c>
      <c r="K55" s="79"/>
      <c r="L55" s="79"/>
      <c r="M55" s="79"/>
      <c r="N55" s="721" t="s">
        <v>16</v>
      </c>
      <c r="O55" s="66"/>
      <c r="P55" s="79"/>
      <c r="Q55" s="42"/>
      <c r="R55" s="42"/>
      <c r="S55" s="79"/>
      <c r="T55" s="765" t="s">
        <v>16</v>
      </c>
      <c r="U55" s="66">
        <f t="shared" si="8"/>
        <v>2</v>
      </c>
      <c r="V55" s="79"/>
      <c r="W55" s="79"/>
      <c r="X55" s="79"/>
      <c r="Y55" s="79"/>
      <c r="Z55" s="79"/>
      <c r="AA55" s="79"/>
      <c r="AB55" s="79"/>
      <c r="AC55" s="79"/>
      <c r="AD55" s="79"/>
      <c r="AE55" s="79"/>
      <c r="AF55" s="79"/>
      <c r="AG55" s="79"/>
      <c r="AH55" s="721" t="s">
        <v>724</v>
      </c>
      <c r="AI55" s="721" t="s">
        <v>727</v>
      </c>
      <c r="AJ55" s="721" t="s">
        <v>723</v>
      </c>
      <c r="AK55" s="721" t="s">
        <v>724</v>
      </c>
      <c r="AL55" s="721" t="s">
        <v>723</v>
      </c>
      <c r="AM55" s="79"/>
      <c r="AN55" s="79"/>
      <c r="AO55" s="79"/>
      <c r="AP55" s="79"/>
      <c r="AQ55" s="79"/>
      <c r="AR55" s="79"/>
      <c r="AS55" s="79"/>
      <c r="AT55" s="79"/>
      <c r="AU55" s="79"/>
      <c r="AV55" s="79"/>
      <c r="AW55" s="79"/>
      <c r="AX55" s="79"/>
      <c r="AY55" s="79"/>
      <c r="AZ55" s="79"/>
      <c r="BA55" s="79"/>
      <c r="BB55" s="79"/>
      <c r="BC55" s="79"/>
      <c r="BD55" s="79"/>
      <c r="BE55" s="20">
        <v>2</v>
      </c>
      <c r="BF55" s="20">
        <v>2</v>
      </c>
      <c r="BG55" s="20">
        <v>2</v>
      </c>
      <c r="BH55" s="20">
        <v>2</v>
      </c>
      <c r="BI55" s="20">
        <v>2</v>
      </c>
      <c r="BJ55" s="20">
        <v>1</v>
      </c>
      <c r="BK55" s="20">
        <v>2</v>
      </c>
      <c r="BL55" s="20">
        <v>2</v>
      </c>
      <c r="BM55" s="20">
        <v>2</v>
      </c>
      <c r="BN55" s="20">
        <v>2</v>
      </c>
      <c r="BO55" s="20">
        <v>2</v>
      </c>
      <c r="BP55" s="20">
        <v>2</v>
      </c>
      <c r="BQ55" s="20">
        <v>2</v>
      </c>
      <c r="BR55" s="20">
        <v>2</v>
      </c>
      <c r="BS55" s="20">
        <v>2</v>
      </c>
      <c r="BT55" s="20">
        <v>1</v>
      </c>
      <c r="BU55" s="20">
        <v>1</v>
      </c>
      <c r="BV55" s="20"/>
      <c r="BW55" s="20"/>
      <c r="BX55" s="20"/>
      <c r="BY55" s="20">
        <v>2</v>
      </c>
      <c r="BZ55" s="21">
        <f>COUNTIF($BE55:$BY55,2)</f>
        <v>15</v>
      </c>
      <c r="CA55" s="22">
        <f>BZ55/COUNTA($BE55:$BY55)</f>
        <v>0.83333333333333337</v>
      </c>
      <c r="CB55" s="21">
        <f>COUNTIF($BE55:$BY55,1)</f>
        <v>3</v>
      </c>
      <c r="CC55" s="22">
        <f>CB55/COUNTA($BE55:$BY55)</f>
        <v>0.16666666666666666</v>
      </c>
      <c r="CD55" s="21">
        <f>COUNTIF($BE55:$BY55,0)</f>
        <v>0</v>
      </c>
      <c r="CE55" s="22">
        <f>CD55/COUNTA($BE55:$BY55)</f>
        <v>0</v>
      </c>
      <c r="CF55" s="21">
        <f>(((BZ55*2)+(CB55*1)+(CD55*0)))/COUNTA($BE55:$BY55)</f>
        <v>1.8333333333333333</v>
      </c>
      <c r="CG55" s="427" t="str">
        <f>IF(CF55&gt;=1.6,"Đạt mục tiêu",IF(CF55&gt;=1,"Cần cố gắng","Chưa đạt"))</f>
        <v>Đạt mục tiêu</v>
      </c>
    </row>
    <row r="56" spans="1:90" s="756" customFormat="1" ht="131.25" hidden="1">
      <c r="A56" s="722">
        <v>44</v>
      </c>
      <c r="B56" s="451">
        <v>44</v>
      </c>
      <c r="C56" s="212" t="s">
        <v>598</v>
      </c>
      <c r="D56" s="87" t="s">
        <v>14</v>
      </c>
      <c r="E56" s="86" t="s">
        <v>599</v>
      </c>
      <c r="F56" s="87" t="s">
        <v>14</v>
      </c>
      <c r="G56" s="188" t="s">
        <v>612</v>
      </c>
      <c r="H56" s="192" t="s">
        <v>1043</v>
      </c>
      <c r="I56" s="79" t="s">
        <v>275</v>
      </c>
      <c r="J56" s="10" t="s">
        <v>11</v>
      </c>
      <c r="K56" s="722" t="s">
        <v>16</v>
      </c>
      <c r="L56" s="79"/>
      <c r="M56" s="79"/>
      <c r="N56" s="66"/>
      <c r="O56" s="66"/>
      <c r="P56" s="79"/>
      <c r="Q56" s="42"/>
      <c r="R56" s="42"/>
      <c r="S56" s="79"/>
      <c r="T56" s="79"/>
      <c r="U56" s="66">
        <f t="shared" si="8"/>
        <v>1</v>
      </c>
      <c r="V56" s="767" t="s">
        <v>723</v>
      </c>
      <c r="W56" s="767" t="s">
        <v>726</v>
      </c>
      <c r="X56" s="767" t="s">
        <v>724</v>
      </c>
      <c r="Y56" s="767" t="s">
        <v>724</v>
      </c>
      <c r="Z56" s="79"/>
      <c r="AA56" s="79"/>
      <c r="AB56" s="79"/>
      <c r="AC56" s="79"/>
      <c r="AD56" s="79"/>
      <c r="AE56" s="79"/>
      <c r="AF56" s="79"/>
      <c r="AG56" s="79"/>
      <c r="AH56" s="79"/>
      <c r="AI56" s="79"/>
      <c r="AJ56" s="79"/>
      <c r="AK56" s="79"/>
      <c r="AL56" s="79"/>
      <c r="AM56" s="79"/>
      <c r="AN56" s="79"/>
      <c r="AO56" s="79"/>
      <c r="AP56" s="79"/>
      <c r="AQ56" s="79"/>
      <c r="AR56" s="79"/>
      <c r="AS56" s="79"/>
      <c r="AT56" s="79"/>
      <c r="AU56" s="79"/>
      <c r="AV56" s="79"/>
      <c r="AW56" s="79"/>
      <c r="AX56" s="79"/>
      <c r="AY56" s="79"/>
      <c r="AZ56" s="79"/>
      <c r="BA56" s="79"/>
      <c r="BB56" s="79"/>
      <c r="BC56" s="79"/>
      <c r="BD56" s="79"/>
      <c r="BE56" s="734" t="s">
        <v>281</v>
      </c>
      <c r="BF56" s="734" t="s">
        <v>281</v>
      </c>
      <c r="BG56" s="734" t="s">
        <v>1160</v>
      </c>
      <c r="BH56" s="734" t="s">
        <v>281</v>
      </c>
      <c r="BI56" s="734" t="s">
        <v>1160</v>
      </c>
      <c r="BJ56" s="734" t="s">
        <v>1160</v>
      </c>
      <c r="BK56" s="734" t="s">
        <v>1160</v>
      </c>
      <c r="BL56" s="734" t="s">
        <v>281</v>
      </c>
      <c r="BM56" s="734" t="s">
        <v>281</v>
      </c>
      <c r="BN56" s="734" t="s">
        <v>281</v>
      </c>
      <c r="BO56" s="734" t="s">
        <v>281</v>
      </c>
      <c r="BP56" s="734" t="s">
        <v>281</v>
      </c>
      <c r="BQ56" s="734" t="s">
        <v>281</v>
      </c>
      <c r="BR56" s="734" t="s">
        <v>281</v>
      </c>
      <c r="BS56" s="734" t="s">
        <v>281</v>
      </c>
      <c r="BT56" s="734" t="s">
        <v>281</v>
      </c>
      <c r="BU56" s="734" t="s">
        <v>281</v>
      </c>
      <c r="BV56" s="734"/>
      <c r="BW56" s="734"/>
      <c r="BX56" s="734"/>
      <c r="BY56" s="734" t="s">
        <v>281</v>
      </c>
      <c r="BZ56" s="721">
        <f>COUNTIF($BE56:$BY56,2)</f>
        <v>14</v>
      </c>
      <c r="CA56" s="510">
        <f>BZ56/COUNTA($BE56:$BY56)</f>
        <v>0.77777777777777779</v>
      </c>
      <c r="CB56" s="721">
        <f>COUNTIF($BE56:$BY56,1)</f>
        <v>4</v>
      </c>
      <c r="CC56" s="510">
        <f>CB56/COUNTA($BE56:$BY56)</f>
        <v>0.22222222222222221</v>
      </c>
      <c r="CD56" s="721">
        <f>COUNTIF($BE56:$BY56,0)</f>
        <v>0</v>
      </c>
      <c r="CE56" s="511">
        <f>CD56/COUNTA($BE56:$BY56)</f>
        <v>0</v>
      </c>
      <c r="CF56" s="721">
        <f>(((BZ56*2)+(CB56*1)+(CD56*0)))/COUNTA($BE56:$BY56)</f>
        <v>1.7777777777777777</v>
      </c>
      <c r="CG56" s="747" t="str">
        <f>IF(CF56&gt;=1.6,"Đạt mục tiêu",IF(CF56&gt;=1,"Cần cố gắng","Chưa đạt"))</f>
        <v>Đạt mục tiêu</v>
      </c>
    </row>
    <row r="57" spans="1:90" s="3" customFormat="1" ht="75" hidden="1">
      <c r="A57" s="19">
        <v>45</v>
      </c>
      <c r="B57" s="451">
        <v>45</v>
      </c>
      <c r="C57" s="78" t="s">
        <v>598</v>
      </c>
      <c r="D57" s="87" t="s">
        <v>14</v>
      </c>
      <c r="E57" s="78" t="s">
        <v>599</v>
      </c>
      <c r="F57" s="87" t="s">
        <v>14</v>
      </c>
      <c r="G57" s="78" t="s">
        <v>611</v>
      </c>
      <c r="H57" s="518" t="s">
        <v>305</v>
      </c>
      <c r="I57" s="725" t="s">
        <v>275</v>
      </c>
      <c r="J57" s="734" t="s">
        <v>11</v>
      </c>
      <c r="K57" s="725"/>
      <c r="L57" s="725"/>
      <c r="M57" s="749" t="s">
        <v>16</v>
      </c>
      <c r="N57" s="493"/>
      <c r="O57" s="493"/>
      <c r="P57" s="725"/>
      <c r="Q57" s="19"/>
      <c r="R57" s="19"/>
      <c r="S57" s="725"/>
      <c r="T57" s="725"/>
      <c r="U57" s="493">
        <f t="shared" si="8"/>
        <v>1</v>
      </c>
      <c r="V57" s="725"/>
      <c r="W57" s="725"/>
      <c r="X57" s="725"/>
      <c r="Y57" s="725"/>
      <c r="Z57" s="725"/>
      <c r="AA57" s="725"/>
      <c r="AB57" s="725"/>
      <c r="AC57" s="725"/>
      <c r="AD57" s="725" t="s">
        <v>723</v>
      </c>
      <c r="AE57" s="725" t="s">
        <v>726</v>
      </c>
      <c r="AF57" s="725" t="s">
        <v>724</v>
      </c>
      <c r="AG57" s="725" t="s">
        <v>723</v>
      </c>
      <c r="AH57" s="725"/>
      <c r="AI57" s="725"/>
      <c r="AJ57" s="725"/>
      <c r="AK57" s="725"/>
      <c r="AL57" s="725"/>
      <c r="AM57" s="725"/>
      <c r="AN57" s="725"/>
      <c r="AO57" s="725"/>
      <c r="AP57" s="725"/>
      <c r="AQ57" s="725"/>
      <c r="AR57" s="725"/>
      <c r="AS57" s="725"/>
      <c r="AT57" s="725"/>
      <c r="AU57" s="725"/>
      <c r="AV57" s="725"/>
      <c r="AW57" s="725"/>
      <c r="AX57" s="725"/>
      <c r="AY57" s="725"/>
      <c r="AZ57" s="725"/>
      <c r="BA57" s="725"/>
      <c r="BB57" s="725"/>
      <c r="BC57" s="725"/>
      <c r="BD57" s="725"/>
      <c r="BE57" s="725">
        <v>2</v>
      </c>
      <c r="BF57" s="725">
        <v>2</v>
      </c>
      <c r="BG57" s="725">
        <v>2</v>
      </c>
      <c r="BH57" s="725">
        <v>2</v>
      </c>
      <c r="BI57" s="725">
        <v>2</v>
      </c>
      <c r="BJ57" s="725">
        <v>2</v>
      </c>
      <c r="BK57" s="725">
        <v>2</v>
      </c>
      <c r="BL57" s="725">
        <v>2</v>
      </c>
      <c r="BM57" s="725">
        <v>2</v>
      </c>
      <c r="BN57" s="725">
        <v>2</v>
      </c>
      <c r="BO57" s="725">
        <v>2</v>
      </c>
      <c r="BP57" s="725">
        <v>2</v>
      </c>
      <c r="BQ57" s="725">
        <v>1</v>
      </c>
      <c r="BR57" s="725">
        <v>1</v>
      </c>
      <c r="BS57" s="725">
        <v>2</v>
      </c>
      <c r="BT57" s="725">
        <v>2</v>
      </c>
      <c r="BU57" s="725">
        <v>2</v>
      </c>
      <c r="BV57" s="725"/>
      <c r="BW57" s="725"/>
      <c r="BX57" s="725"/>
      <c r="BY57" s="725">
        <v>2</v>
      </c>
      <c r="BZ57" s="749">
        <f>COUNTIF($BE57:$BY57,2)</f>
        <v>16</v>
      </c>
      <c r="CA57" s="514">
        <f>BZ57/COUNTA($BE57:$BY57)</f>
        <v>0.88888888888888884</v>
      </c>
      <c r="CB57" s="749">
        <f>COUNTIF($BE57:$BY57,1)</f>
        <v>2</v>
      </c>
      <c r="CC57" s="514">
        <f>CB57/COUNTA($BE57:$BY57)</f>
        <v>0.1111111111111111</v>
      </c>
      <c r="CD57" s="749">
        <f>COUNTIF($BE57:$BY57,0)</f>
        <v>0</v>
      </c>
      <c r="CE57" s="228">
        <f>CD57/COUNTA($BE57:$BY57)</f>
        <v>0</v>
      </c>
      <c r="CF57" s="749">
        <f>(((BZ57*2)+(CB57*1)+(CD57*0)))/COUNTA($BE57:$BY57)</f>
        <v>1.8888888888888888</v>
      </c>
      <c r="CG57" s="751" t="str">
        <f>IF(CF57&gt;=1.6,"Đạt mục tiêu",IF(CF57&gt;=1,"Cần cố gắng","Chưa đạt"))</f>
        <v>Đạt mục tiêu</v>
      </c>
    </row>
    <row r="58" spans="1:90" s="762" customFormat="1" ht="75" hidden="1">
      <c r="A58" s="19"/>
      <c r="B58" s="451"/>
      <c r="C58" s="86" t="s">
        <v>600</v>
      </c>
      <c r="D58" s="87"/>
      <c r="E58" s="86"/>
      <c r="F58" s="87"/>
      <c r="G58" s="86"/>
      <c r="H58" s="106" t="s">
        <v>980</v>
      </c>
      <c r="I58" s="79"/>
      <c r="J58" s="10"/>
      <c r="K58" s="79"/>
      <c r="L58" s="79"/>
      <c r="M58" s="765"/>
      <c r="N58" s="66"/>
      <c r="O58" s="66"/>
      <c r="P58" s="79"/>
      <c r="Q58" s="42"/>
      <c r="R58" s="42"/>
      <c r="S58" s="79"/>
      <c r="T58" s="79"/>
      <c r="U58" s="66"/>
      <c r="V58" s="79"/>
      <c r="W58" s="79"/>
      <c r="X58" s="79"/>
      <c r="Y58" s="79"/>
      <c r="Z58" s="79"/>
      <c r="AA58" s="79"/>
      <c r="AB58" s="79"/>
      <c r="AC58" s="79"/>
      <c r="AD58" s="79"/>
      <c r="AE58" s="79"/>
      <c r="AF58" s="79"/>
      <c r="AG58" s="79"/>
      <c r="AH58" s="79"/>
      <c r="AI58" s="79"/>
      <c r="AJ58" s="79"/>
      <c r="AK58" s="79"/>
      <c r="AL58" s="79"/>
      <c r="AM58" s="79"/>
      <c r="AN58" s="79"/>
      <c r="AO58" s="79"/>
      <c r="AP58" s="79"/>
      <c r="AQ58" s="79"/>
      <c r="AR58" s="79"/>
      <c r="AS58" s="79"/>
      <c r="AT58" s="79"/>
      <c r="AU58" s="79"/>
      <c r="AV58" s="79"/>
      <c r="AW58" s="79"/>
      <c r="AX58" s="79"/>
      <c r="AY58" s="79"/>
      <c r="AZ58" s="79"/>
      <c r="BA58" s="79"/>
      <c r="BB58" s="79"/>
      <c r="BC58" s="79"/>
      <c r="BD58" s="79"/>
      <c r="BE58" s="79"/>
      <c r="BF58" s="79"/>
      <c r="BG58" s="79"/>
      <c r="BH58" s="79"/>
      <c r="BI58" s="79"/>
      <c r="BJ58" s="79"/>
      <c r="BK58" s="79"/>
      <c r="BL58" s="79"/>
      <c r="BM58" s="79"/>
      <c r="BN58" s="79"/>
      <c r="BO58" s="79"/>
      <c r="BP58" s="79"/>
      <c r="BQ58" s="79"/>
      <c r="BR58" s="79"/>
      <c r="BS58" s="79"/>
      <c r="BT58" s="79"/>
      <c r="BU58" s="79"/>
      <c r="BV58" s="79"/>
      <c r="BW58" s="79"/>
      <c r="BX58" s="79"/>
      <c r="BY58" s="79"/>
      <c r="BZ58" s="765"/>
      <c r="CA58" s="81"/>
      <c r="CB58" s="765"/>
      <c r="CC58" s="81"/>
      <c r="CD58" s="765"/>
      <c r="CE58" s="81"/>
      <c r="CF58" s="765"/>
      <c r="CG58" s="765"/>
    </row>
    <row r="59" spans="1:90" s="762" customFormat="1" ht="90" hidden="1">
      <c r="A59" s="19"/>
      <c r="B59" s="451"/>
      <c r="C59" s="86" t="s">
        <v>600</v>
      </c>
      <c r="D59" s="87"/>
      <c r="E59" s="86"/>
      <c r="F59" s="87"/>
      <c r="G59" s="86" t="s">
        <v>600</v>
      </c>
      <c r="H59" s="106" t="s">
        <v>995</v>
      </c>
      <c r="I59" s="79"/>
      <c r="J59" s="10"/>
      <c r="K59" s="79"/>
      <c r="L59" s="765" t="s">
        <v>16</v>
      </c>
      <c r="M59" s="765"/>
      <c r="N59" s="66"/>
      <c r="O59" s="66"/>
      <c r="P59" s="79"/>
      <c r="Q59" s="42"/>
      <c r="R59" s="42"/>
      <c r="S59" s="79"/>
      <c r="T59" s="79"/>
      <c r="U59" s="66"/>
      <c r="V59" s="79"/>
      <c r="W59" s="79"/>
      <c r="X59" s="79"/>
      <c r="Y59" s="79"/>
      <c r="Z59" s="79" t="s">
        <v>724</v>
      </c>
      <c r="AA59" s="79" t="s">
        <v>726</v>
      </c>
      <c r="AB59" s="79" t="s">
        <v>724</v>
      </c>
      <c r="AC59" s="79" t="s">
        <v>723</v>
      </c>
      <c r="AD59" s="79"/>
      <c r="AE59" s="79"/>
      <c r="AF59" s="79"/>
      <c r="AG59" s="79"/>
      <c r="AH59" s="79"/>
      <c r="AI59" s="79"/>
      <c r="AJ59" s="79"/>
      <c r="AK59" s="79"/>
      <c r="AL59" s="79"/>
      <c r="AM59" s="79"/>
      <c r="AN59" s="79"/>
      <c r="AO59" s="79"/>
      <c r="AP59" s="79"/>
      <c r="AQ59" s="79"/>
      <c r="AR59" s="79"/>
      <c r="AS59" s="79"/>
      <c r="AT59" s="79"/>
      <c r="AU59" s="79"/>
      <c r="AV59" s="79"/>
      <c r="AW59" s="79"/>
      <c r="AX59" s="79"/>
      <c r="AY59" s="79"/>
      <c r="AZ59" s="79"/>
      <c r="BA59" s="79"/>
      <c r="BB59" s="79"/>
      <c r="BC59" s="79"/>
      <c r="BD59" s="79"/>
      <c r="BE59" s="79">
        <v>2</v>
      </c>
      <c r="BF59" s="79">
        <v>2</v>
      </c>
      <c r="BG59" s="79">
        <v>2</v>
      </c>
      <c r="BH59" s="79">
        <v>2</v>
      </c>
      <c r="BI59" s="79">
        <v>2</v>
      </c>
      <c r="BJ59" s="79">
        <v>2</v>
      </c>
      <c r="BK59" s="79">
        <v>2</v>
      </c>
      <c r="BL59" s="79">
        <v>2</v>
      </c>
      <c r="BM59" s="79">
        <v>1</v>
      </c>
      <c r="BN59" s="79">
        <v>1</v>
      </c>
      <c r="BO59" s="79">
        <v>1</v>
      </c>
      <c r="BP59" s="79">
        <v>2</v>
      </c>
      <c r="BQ59" s="79">
        <v>2</v>
      </c>
      <c r="BR59" s="79">
        <v>1</v>
      </c>
      <c r="BS59" s="79">
        <v>2</v>
      </c>
      <c r="BT59" s="79">
        <v>2</v>
      </c>
      <c r="BU59" s="79">
        <v>2</v>
      </c>
      <c r="BV59" s="79"/>
      <c r="BW59" s="79"/>
      <c r="BX59" s="79"/>
      <c r="BY59" s="79">
        <v>2</v>
      </c>
      <c r="BZ59" s="765">
        <f>COUNTIF($BE59:$BY59,2)</f>
        <v>14</v>
      </c>
      <c r="CA59" s="512">
        <f>BZ59/COUNTA($BE59:$BY59)</f>
        <v>0.77777777777777779</v>
      </c>
      <c r="CB59" s="765">
        <f>COUNTIF($BE59:$BY59,1)</f>
        <v>4</v>
      </c>
      <c r="CC59" s="512">
        <f>CB59/COUNTA($BE59:$BY59)</f>
        <v>0.22222222222222221</v>
      </c>
      <c r="CD59" s="765">
        <f>COUNTIF($BE59:$BY59,0)</f>
        <v>0</v>
      </c>
      <c r="CE59" s="81">
        <f>CD59/COUNTA($BE59:$BY59)</f>
        <v>0</v>
      </c>
      <c r="CF59" s="765">
        <f>(((BZ59*2)+(CB59*1)+(CD59*0)))/COUNTA($BE59:$BY59)</f>
        <v>1.7777777777777777</v>
      </c>
      <c r="CG59" s="766" t="str">
        <f t="shared" si="13"/>
        <v>Đạt mục tiêu</v>
      </c>
    </row>
    <row r="60" spans="1:90" s="762" customFormat="1" ht="90" hidden="1">
      <c r="A60" s="19"/>
      <c r="B60" s="451"/>
      <c r="C60" s="519" t="s">
        <v>600</v>
      </c>
      <c r="D60" s="87"/>
      <c r="E60" s="86" t="s">
        <v>600</v>
      </c>
      <c r="F60" s="86" t="s">
        <v>600</v>
      </c>
      <c r="G60" s="86" t="s">
        <v>600</v>
      </c>
      <c r="H60" s="765" t="s">
        <v>1164</v>
      </c>
      <c r="I60" s="79"/>
      <c r="J60" s="10"/>
      <c r="K60" s="79"/>
      <c r="L60" s="765"/>
      <c r="M60" s="765"/>
      <c r="N60" s="66"/>
      <c r="O60" s="66" t="s">
        <v>16</v>
      </c>
      <c r="P60" s="79"/>
      <c r="Q60" s="42"/>
      <c r="R60" s="42"/>
      <c r="S60" s="79"/>
      <c r="T60" s="79"/>
      <c r="U60" s="66"/>
      <c r="V60" s="79"/>
      <c r="W60" s="79"/>
      <c r="X60" s="79"/>
      <c r="Y60" s="79"/>
      <c r="Z60" s="79"/>
      <c r="AA60" s="79"/>
      <c r="AB60" s="79"/>
      <c r="AC60" s="79"/>
      <c r="AD60" s="79"/>
      <c r="AE60" s="79"/>
      <c r="AF60" s="79"/>
      <c r="AG60" s="79"/>
      <c r="AH60" s="79"/>
      <c r="AI60" s="79"/>
      <c r="AJ60" s="79"/>
      <c r="AK60" s="79"/>
      <c r="AL60" s="79"/>
      <c r="AM60" s="79" t="s">
        <v>723</v>
      </c>
      <c r="AN60" s="79" t="s">
        <v>723</v>
      </c>
      <c r="AO60" s="79" t="s">
        <v>726</v>
      </c>
      <c r="AP60" s="79" t="s">
        <v>724</v>
      </c>
      <c r="AQ60" s="79"/>
      <c r="AR60" s="79"/>
      <c r="AS60" s="79"/>
      <c r="AT60" s="79"/>
      <c r="AU60" s="79"/>
      <c r="AV60" s="79"/>
      <c r="AW60" s="79"/>
      <c r="AX60" s="79"/>
      <c r="AY60" s="79"/>
      <c r="AZ60" s="79"/>
      <c r="BA60" s="79"/>
      <c r="BB60" s="79"/>
      <c r="BC60" s="79"/>
      <c r="BD60" s="79"/>
      <c r="BE60" s="79">
        <v>2</v>
      </c>
      <c r="BF60" s="79">
        <v>2</v>
      </c>
      <c r="BG60" s="79">
        <v>2</v>
      </c>
      <c r="BH60" s="79">
        <v>1</v>
      </c>
      <c r="BI60" s="79">
        <v>2</v>
      </c>
      <c r="BJ60" s="79">
        <v>2</v>
      </c>
      <c r="BK60" s="79">
        <v>2</v>
      </c>
      <c r="BL60" s="79">
        <v>2</v>
      </c>
      <c r="BM60" s="79">
        <v>2</v>
      </c>
      <c r="BN60" s="79">
        <v>2</v>
      </c>
      <c r="BO60" s="79">
        <v>2</v>
      </c>
      <c r="BP60" s="79">
        <v>2</v>
      </c>
      <c r="BQ60" s="79">
        <v>2</v>
      </c>
      <c r="BR60" s="79">
        <v>1</v>
      </c>
      <c r="BS60" s="79">
        <v>1</v>
      </c>
      <c r="BT60" s="79">
        <v>2</v>
      </c>
      <c r="BU60" s="79">
        <v>2</v>
      </c>
      <c r="BV60" s="79"/>
      <c r="BW60" s="79"/>
      <c r="BX60" s="79"/>
      <c r="BY60" s="79">
        <v>1</v>
      </c>
      <c r="BZ60" s="765">
        <f>COUNTIF($BE60:$BY60,2)</f>
        <v>14</v>
      </c>
      <c r="CA60" s="81">
        <f>BZ60/COUNTA($BE60:$BY60)</f>
        <v>0.77777777777777779</v>
      </c>
      <c r="CB60" s="765">
        <f>COUNTIF($BE60:$BY60,1)</f>
        <v>4</v>
      </c>
      <c r="CC60" s="81">
        <f>CB60/COUNTA($BE60:$BY60)</f>
        <v>0.22222222222222221</v>
      </c>
      <c r="CD60" s="765">
        <f>COUNTIF($BE60:$BY60,0)</f>
        <v>0</v>
      </c>
      <c r="CE60" s="81">
        <f>CD60/COUNTA($BE60:$BY60)</f>
        <v>0</v>
      </c>
      <c r="CF60" s="765">
        <f>(((BZ60*2)+(CB60*1)+(CD60*0)))/COUNTA($BE60:$BY60)</f>
        <v>1.7777777777777777</v>
      </c>
      <c r="CG60" s="766" t="str">
        <f t="shared" si="13"/>
        <v>Đạt mục tiêu</v>
      </c>
    </row>
    <row r="61" spans="1:90" s="3" customFormat="1" ht="75" hidden="1">
      <c r="A61" s="19">
        <v>46</v>
      </c>
      <c r="B61" s="451">
        <v>46</v>
      </c>
      <c r="C61" s="78" t="s">
        <v>600</v>
      </c>
      <c r="D61" s="87" t="s">
        <v>17</v>
      </c>
      <c r="E61" s="78" t="s">
        <v>601</v>
      </c>
      <c r="F61" s="87" t="s">
        <v>17</v>
      </c>
      <c r="G61" s="78" t="s">
        <v>601</v>
      </c>
      <c r="H61" s="520" t="s">
        <v>1165</v>
      </c>
      <c r="I61" s="725" t="s">
        <v>275</v>
      </c>
      <c r="J61" s="734" t="s">
        <v>11</v>
      </c>
      <c r="K61" s="725"/>
      <c r="L61" s="749"/>
      <c r="M61" s="749" t="s">
        <v>16</v>
      </c>
      <c r="N61" s="493"/>
      <c r="O61" s="493"/>
      <c r="P61" s="725"/>
      <c r="Q61" s="19"/>
      <c r="R61" s="19"/>
      <c r="S61" s="725"/>
      <c r="T61" s="725"/>
      <c r="U61" s="493">
        <f t="shared" si="8"/>
        <v>1</v>
      </c>
      <c r="V61" s="725"/>
      <c r="W61" s="725"/>
      <c r="X61" s="725"/>
      <c r="Y61" s="725"/>
      <c r="Z61" s="725"/>
      <c r="AA61" s="725"/>
      <c r="AB61" s="725"/>
      <c r="AC61" s="725"/>
      <c r="AD61" s="725" t="s">
        <v>724</v>
      </c>
      <c r="AE61" s="725" t="s">
        <v>724</v>
      </c>
      <c r="AF61" s="725" t="s">
        <v>724</v>
      </c>
      <c r="AG61" s="725" t="s">
        <v>726</v>
      </c>
      <c r="AH61" s="725"/>
      <c r="AI61" s="725"/>
      <c r="AJ61" s="725"/>
      <c r="AK61" s="725"/>
      <c r="AL61" s="725"/>
      <c r="AM61" s="725"/>
      <c r="AN61" s="725"/>
      <c r="AO61" s="725"/>
      <c r="AP61" s="725"/>
      <c r="AQ61" s="725"/>
      <c r="AR61" s="725"/>
      <c r="AS61" s="725"/>
      <c r="AT61" s="725"/>
      <c r="AU61" s="725"/>
      <c r="AV61" s="725"/>
      <c r="AW61" s="725"/>
      <c r="AX61" s="725"/>
      <c r="AY61" s="725"/>
      <c r="AZ61" s="725"/>
      <c r="BA61" s="725"/>
      <c r="BB61" s="725"/>
      <c r="BC61" s="725"/>
      <c r="BD61" s="725"/>
      <c r="BE61" s="725">
        <v>1</v>
      </c>
      <c r="BF61" s="725">
        <v>2</v>
      </c>
      <c r="BG61" s="725">
        <v>1</v>
      </c>
      <c r="BH61" s="725">
        <v>2</v>
      </c>
      <c r="BI61" s="725">
        <v>2</v>
      </c>
      <c r="BJ61" s="725">
        <v>2</v>
      </c>
      <c r="BK61" s="725">
        <v>2</v>
      </c>
      <c r="BL61" s="725">
        <v>2</v>
      </c>
      <c r="BM61" s="725">
        <v>2</v>
      </c>
      <c r="BN61" s="725">
        <v>2</v>
      </c>
      <c r="BO61" s="725">
        <v>2</v>
      </c>
      <c r="BP61" s="725">
        <v>2</v>
      </c>
      <c r="BQ61" s="725">
        <v>2</v>
      </c>
      <c r="BR61" s="725">
        <v>2</v>
      </c>
      <c r="BS61" s="725">
        <v>2</v>
      </c>
      <c r="BT61" s="725">
        <v>1</v>
      </c>
      <c r="BU61" s="725">
        <v>2</v>
      </c>
      <c r="BV61" s="725"/>
      <c r="BW61" s="725"/>
      <c r="BX61" s="725"/>
      <c r="BY61" s="725">
        <v>2</v>
      </c>
      <c r="BZ61" s="749">
        <f>COUNTIF($BE61:$BY61,2)</f>
        <v>15</v>
      </c>
      <c r="CA61" s="514">
        <f>BZ61/COUNTA($BE61:$BY61)</f>
        <v>0.83333333333333337</v>
      </c>
      <c r="CB61" s="749">
        <f>COUNTIF($BE61:$BY61,1)</f>
        <v>3</v>
      </c>
      <c r="CC61" s="514">
        <f>CB61/COUNTA($BE61:$BY61)</f>
        <v>0.16666666666666666</v>
      </c>
      <c r="CD61" s="749">
        <f>COUNTIF($BE61:$BY61,0)</f>
        <v>0</v>
      </c>
      <c r="CE61" s="228">
        <f>CD61/COUNTA($BE61:$BY61)</f>
        <v>0</v>
      </c>
      <c r="CF61" s="749">
        <f>(((BZ61*2)+(CB61*1)+(CD61*0)))/COUNTA($BE61:$BY61)</f>
        <v>1.8333333333333333</v>
      </c>
      <c r="CG61" s="751" t="str">
        <f>IF(CF61&gt;=1.6,"Đạt mục tiêu",IF(CF61&gt;=1,"Cần cố gắng","Chưa đạt"))</f>
        <v>Đạt mục tiêu</v>
      </c>
    </row>
    <row r="62" spans="1:90" s="762" customFormat="1" ht="45" hidden="1">
      <c r="A62" s="19">
        <v>47</v>
      </c>
      <c r="B62" s="451">
        <v>47</v>
      </c>
      <c r="C62" s="86" t="s">
        <v>602</v>
      </c>
      <c r="D62" s="87" t="s">
        <v>17</v>
      </c>
      <c r="E62" s="86" t="s">
        <v>52</v>
      </c>
      <c r="F62" s="87" t="s">
        <v>17</v>
      </c>
      <c r="G62" s="86" t="s">
        <v>1407</v>
      </c>
      <c r="H62" s="128" t="s">
        <v>614</v>
      </c>
      <c r="I62" s="79" t="s">
        <v>275</v>
      </c>
      <c r="J62" s="10" t="s">
        <v>11</v>
      </c>
      <c r="K62" s="79"/>
      <c r="L62" s="79"/>
      <c r="M62" s="79"/>
      <c r="N62" s="66"/>
      <c r="O62" s="66"/>
      <c r="P62" s="79" t="s">
        <v>16</v>
      </c>
      <c r="Q62" s="42"/>
      <c r="R62" s="42"/>
      <c r="S62" s="79"/>
      <c r="T62" s="79"/>
      <c r="U62" s="66">
        <f t="shared" si="8"/>
        <v>1</v>
      </c>
      <c r="V62" s="79"/>
      <c r="W62" s="79"/>
      <c r="X62" s="79"/>
      <c r="Y62" s="79"/>
      <c r="Z62" s="79"/>
      <c r="AA62" s="79"/>
      <c r="AB62" s="79"/>
      <c r="AC62" s="79"/>
      <c r="AD62" s="79"/>
      <c r="AE62" s="79"/>
      <c r="AF62" s="79"/>
      <c r="AG62" s="79"/>
      <c r="AH62" s="79"/>
      <c r="AI62" s="79"/>
      <c r="AJ62" s="79"/>
      <c r="AK62" s="79"/>
      <c r="AL62" s="79"/>
      <c r="AM62" s="79"/>
      <c r="AN62" s="79"/>
      <c r="AO62" s="79"/>
      <c r="AP62" s="79"/>
      <c r="AQ62" s="79" t="s">
        <v>724</v>
      </c>
      <c r="AR62" s="79" t="s">
        <v>723</v>
      </c>
      <c r="AS62" s="79" t="s">
        <v>723</v>
      </c>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c r="BV62" s="79"/>
      <c r="BW62" s="79"/>
      <c r="BX62" s="79"/>
      <c r="BY62" s="79"/>
      <c r="BZ62" s="765"/>
      <c r="CA62" s="81"/>
      <c r="CB62" s="765"/>
      <c r="CC62" s="81"/>
      <c r="CD62" s="765"/>
      <c r="CE62" s="81"/>
      <c r="CF62" s="765"/>
      <c r="CG62" s="765"/>
    </row>
    <row r="63" spans="1:90" s="762" customFormat="1" ht="31.5" hidden="1">
      <c r="A63" s="19">
        <v>48</v>
      </c>
      <c r="B63" s="451">
        <v>48</v>
      </c>
      <c r="C63" s="86" t="s">
        <v>603</v>
      </c>
      <c r="D63" s="87" t="s">
        <v>17</v>
      </c>
      <c r="E63" s="86" t="s">
        <v>604</v>
      </c>
      <c r="F63" s="87" t="s">
        <v>17</v>
      </c>
      <c r="G63" s="86" t="s">
        <v>1406</v>
      </c>
      <c r="H63" s="128" t="s">
        <v>710</v>
      </c>
      <c r="I63" s="79" t="s">
        <v>275</v>
      </c>
      <c r="J63" s="10" t="s">
        <v>11</v>
      </c>
      <c r="K63" s="79"/>
      <c r="L63" s="79"/>
      <c r="M63" s="79"/>
      <c r="N63" s="66"/>
      <c r="O63" s="66"/>
      <c r="P63" s="765" t="s">
        <v>16</v>
      </c>
      <c r="Q63" s="765" t="s">
        <v>16</v>
      </c>
      <c r="R63" s="42"/>
      <c r="S63" s="79"/>
      <c r="T63" s="79"/>
      <c r="U63" s="66">
        <f t="shared" si="8"/>
        <v>2</v>
      </c>
      <c r="V63" s="79"/>
      <c r="W63" s="79"/>
      <c r="X63" s="79"/>
      <c r="Y63" s="79"/>
      <c r="Z63" s="79"/>
      <c r="AA63" s="79"/>
      <c r="AB63" s="79"/>
      <c r="AC63" s="79"/>
      <c r="AD63" s="79"/>
      <c r="AE63" s="79"/>
      <c r="AF63" s="79"/>
      <c r="AG63" s="79"/>
      <c r="AH63" s="79"/>
      <c r="AI63" s="79"/>
      <c r="AJ63" s="79"/>
      <c r="AK63" s="79"/>
      <c r="AL63" s="79"/>
      <c r="AM63" s="79"/>
      <c r="AN63" s="79"/>
      <c r="AO63" s="79"/>
      <c r="AP63" s="79"/>
      <c r="AQ63" s="79" t="s">
        <v>723</v>
      </c>
      <c r="AR63" s="79" t="s">
        <v>726</v>
      </c>
      <c r="AS63" s="79" t="s">
        <v>724</v>
      </c>
      <c r="AT63" s="79" t="s">
        <v>726</v>
      </c>
      <c r="AU63" s="79" t="s">
        <v>723</v>
      </c>
      <c r="AV63" s="79" t="s">
        <v>727</v>
      </c>
      <c r="AW63" s="79" t="s">
        <v>724</v>
      </c>
      <c r="AX63" s="79"/>
      <c r="AY63" s="79"/>
      <c r="AZ63" s="79"/>
      <c r="BA63" s="79"/>
      <c r="BB63" s="79"/>
      <c r="BC63" s="79"/>
      <c r="BD63" s="79"/>
      <c r="BE63" s="79"/>
      <c r="BF63" s="79"/>
      <c r="BG63" s="79"/>
      <c r="BH63" s="79"/>
      <c r="BI63" s="79"/>
      <c r="BJ63" s="79"/>
      <c r="BK63" s="79"/>
      <c r="BL63" s="79"/>
      <c r="BM63" s="79"/>
      <c r="BN63" s="79"/>
      <c r="BO63" s="79"/>
      <c r="BP63" s="79"/>
      <c r="BQ63" s="79"/>
      <c r="BR63" s="79"/>
      <c r="BS63" s="79"/>
      <c r="BT63" s="79"/>
      <c r="BU63" s="79"/>
      <c r="BV63" s="79"/>
      <c r="BW63" s="79"/>
      <c r="BX63" s="79"/>
      <c r="BY63" s="79"/>
      <c r="BZ63" s="765"/>
      <c r="CA63" s="81"/>
      <c r="CB63" s="765"/>
      <c r="CC63" s="81"/>
      <c r="CD63" s="765"/>
      <c r="CE63" s="81"/>
      <c r="CF63" s="765"/>
      <c r="CG63" s="765"/>
    </row>
    <row r="64" spans="1:90" s="756" customFormat="1" ht="93.75" hidden="1">
      <c r="A64" s="722">
        <v>49</v>
      </c>
      <c r="B64" s="451">
        <v>49</v>
      </c>
      <c r="C64" s="212" t="s">
        <v>605</v>
      </c>
      <c r="D64" s="87" t="s">
        <v>17</v>
      </c>
      <c r="E64" s="86" t="s">
        <v>606</v>
      </c>
      <c r="F64" s="87" t="s">
        <v>17</v>
      </c>
      <c r="G64" s="188" t="s">
        <v>606</v>
      </c>
      <c r="H64" s="193" t="s">
        <v>935</v>
      </c>
      <c r="I64" s="79" t="s">
        <v>275</v>
      </c>
      <c r="J64" s="10" t="s">
        <v>11</v>
      </c>
      <c r="K64" s="722" t="s">
        <v>16</v>
      </c>
      <c r="L64" s="79"/>
      <c r="M64" s="79"/>
      <c r="N64" s="66"/>
      <c r="O64" s="66"/>
      <c r="P64" s="79"/>
      <c r="Q64" s="42"/>
      <c r="R64" s="42"/>
      <c r="S64" s="765" t="s">
        <v>16</v>
      </c>
      <c r="T64" s="79"/>
      <c r="U64" s="66">
        <f t="shared" si="8"/>
        <v>2</v>
      </c>
      <c r="V64" s="767" t="s">
        <v>724</v>
      </c>
      <c r="W64" s="767" t="s">
        <v>727</v>
      </c>
      <c r="X64" s="767" t="s">
        <v>723</v>
      </c>
      <c r="Y64" s="767" t="s">
        <v>727</v>
      </c>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c r="BA64" s="79"/>
      <c r="BB64" s="79"/>
      <c r="BC64" s="79"/>
      <c r="BD64" s="79"/>
      <c r="BE64" s="734" t="s">
        <v>281</v>
      </c>
      <c r="BF64" s="734" t="s">
        <v>281</v>
      </c>
      <c r="BG64" s="734" t="s">
        <v>1160</v>
      </c>
      <c r="BH64" s="734" t="s">
        <v>281</v>
      </c>
      <c r="BI64" s="734" t="s">
        <v>1160</v>
      </c>
      <c r="BJ64" s="734" t="s">
        <v>1160</v>
      </c>
      <c r="BK64" s="734" t="s">
        <v>1160</v>
      </c>
      <c r="BL64" s="734" t="s">
        <v>281</v>
      </c>
      <c r="BM64" s="734" t="s">
        <v>281</v>
      </c>
      <c r="BN64" s="734" t="s">
        <v>281</v>
      </c>
      <c r="BO64" s="734" t="s">
        <v>281</v>
      </c>
      <c r="BP64" s="734" t="s">
        <v>281</v>
      </c>
      <c r="BQ64" s="734" t="s">
        <v>281</v>
      </c>
      <c r="BR64" s="734" t="s">
        <v>281</v>
      </c>
      <c r="BS64" s="734" t="s">
        <v>281</v>
      </c>
      <c r="BT64" s="734" t="s">
        <v>281</v>
      </c>
      <c r="BU64" s="734" t="s">
        <v>281</v>
      </c>
      <c r="BV64" s="734"/>
      <c r="BW64" s="734"/>
      <c r="BX64" s="734"/>
      <c r="BY64" s="734" t="s">
        <v>281</v>
      </c>
      <c r="BZ64" s="721">
        <f>COUNTIF($BE64:$BY64,2)</f>
        <v>14</v>
      </c>
      <c r="CA64" s="510">
        <f>BZ64/COUNTA($BE64:$BY64)</f>
        <v>0.77777777777777779</v>
      </c>
      <c r="CB64" s="721">
        <f>COUNTIF($BE64:$BY64,1)</f>
        <v>4</v>
      </c>
      <c r="CC64" s="510">
        <f>CB64/COUNTA($BE64:$BY64)</f>
        <v>0.22222222222222221</v>
      </c>
      <c r="CD64" s="721">
        <f>COUNTIF($BE64:$BY64,0)</f>
        <v>0</v>
      </c>
      <c r="CE64" s="511">
        <f>CD64/COUNTA($BE64:$BY64)</f>
        <v>0</v>
      </c>
      <c r="CF64" s="721">
        <f>(((BZ64*2)+(CB64*1)+(CD64*0)))/COUNTA($BE64:$BY64)</f>
        <v>1.7777777777777777</v>
      </c>
      <c r="CG64" s="747" t="str">
        <f>IF(CF64&gt;=1.6,"Đạt mục tiêu",IF(CF64&gt;=1,"Cần cố gắng","Chưa đạt"))</f>
        <v>Đạt mục tiêu</v>
      </c>
    </row>
    <row r="65" spans="1:85" s="762" customFormat="1" ht="31.5" hidden="1">
      <c r="A65" s="19">
        <v>50</v>
      </c>
      <c r="B65" s="451">
        <v>50</v>
      </c>
      <c r="C65" s="86" t="s">
        <v>607</v>
      </c>
      <c r="D65" s="87" t="s">
        <v>17</v>
      </c>
      <c r="E65" s="86" t="s">
        <v>608</v>
      </c>
      <c r="F65" s="87" t="s">
        <v>17</v>
      </c>
      <c r="G65" s="79" t="s">
        <v>306</v>
      </c>
      <c r="H65" s="96" t="s">
        <v>743</v>
      </c>
      <c r="I65" s="79" t="s">
        <v>275</v>
      </c>
      <c r="J65" s="10" t="s">
        <v>11</v>
      </c>
      <c r="K65" s="79"/>
      <c r="L65" s="79"/>
      <c r="M65" s="79"/>
      <c r="N65" s="66"/>
      <c r="O65" s="66"/>
      <c r="P65" s="79" t="s">
        <v>16</v>
      </c>
      <c r="Q65" s="42"/>
      <c r="R65" s="42"/>
      <c r="S65" s="79"/>
      <c r="T65" s="79"/>
      <c r="U65" s="66">
        <f t="shared" si="8"/>
        <v>1</v>
      </c>
      <c r="V65" s="79"/>
      <c r="W65" s="79"/>
      <c r="X65" s="79"/>
      <c r="Y65" s="79"/>
      <c r="Z65" s="79"/>
      <c r="AA65" s="79"/>
      <c r="AB65" s="79"/>
      <c r="AC65" s="79"/>
      <c r="AD65" s="79"/>
      <c r="AE65" s="79"/>
      <c r="AF65" s="79"/>
      <c r="AG65" s="79"/>
      <c r="AH65" s="79"/>
      <c r="AI65" s="79"/>
      <c r="AJ65" s="79"/>
      <c r="AK65" s="79"/>
      <c r="AL65" s="79"/>
      <c r="AM65" s="79"/>
      <c r="AN65" s="79"/>
      <c r="AO65" s="79"/>
      <c r="AP65" s="79"/>
      <c r="AQ65" s="79" t="s">
        <v>724</v>
      </c>
      <c r="AR65" s="79" t="s">
        <v>724</v>
      </c>
      <c r="AS65" s="79" t="s">
        <v>723</v>
      </c>
      <c r="AT65" s="79"/>
      <c r="AU65" s="79"/>
      <c r="AV65" s="79"/>
      <c r="AW65" s="79"/>
      <c r="AX65" s="79"/>
      <c r="AY65" s="79"/>
      <c r="AZ65" s="79"/>
      <c r="BA65" s="79"/>
      <c r="BB65" s="79"/>
      <c r="BC65" s="79"/>
      <c r="BD65" s="79"/>
      <c r="BE65" s="79"/>
      <c r="BF65" s="79"/>
      <c r="BG65" s="79"/>
      <c r="BH65" s="79"/>
      <c r="BI65" s="79"/>
      <c r="BJ65" s="79"/>
      <c r="BK65" s="79"/>
      <c r="BL65" s="79"/>
      <c r="BM65" s="79"/>
      <c r="BN65" s="79"/>
      <c r="BO65" s="79"/>
      <c r="BP65" s="79"/>
      <c r="BQ65" s="79"/>
      <c r="BR65" s="79"/>
      <c r="BS65" s="79"/>
      <c r="BT65" s="79"/>
      <c r="BU65" s="79"/>
      <c r="BV65" s="79"/>
      <c r="BW65" s="79"/>
      <c r="BX65" s="79"/>
      <c r="BY65" s="79"/>
      <c r="BZ65" s="765"/>
      <c r="CA65" s="81"/>
      <c r="CB65" s="765"/>
      <c r="CC65" s="81"/>
      <c r="CD65" s="765"/>
      <c r="CE65" s="81"/>
      <c r="CF65" s="765"/>
      <c r="CG65" s="765"/>
    </row>
    <row r="66" spans="1:85" s="762" customFormat="1" ht="78.75" hidden="1">
      <c r="A66" s="19"/>
      <c r="B66" s="451"/>
      <c r="C66" s="67" t="s">
        <v>617</v>
      </c>
      <c r="D66" s="87"/>
      <c r="E66" s="86"/>
      <c r="F66" s="87"/>
      <c r="G66" s="67" t="s">
        <v>616</v>
      </c>
      <c r="H66" s="108" t="s">
        <v>1166</v>
      </c>
      <c r="I66" s="79"/>
      <c r="J66" s="10"/>
      <c r="K66" s="79"/>
      <c r="L66" s="765" t="s">
        <v>16</v>
      </c>
      <c r="M66" s="79"/>
      <c r="N66" s="66"/>
      <c r="O66" s="66"/>
      <c r="P66" s="79"/>
      <c r="Q66" s="42"/>
      <c r="R66" s="42"/>
      <c r="S66" s="79"/>
      <c r="T66" s="79"/>
      <c r="U66" s="66"/>
      <c r="V66" s="79"/>
      <c r="W66" s="79"/>
      <c r="X66" s="79"/>
      <c r="Y66" s="79"/>
      <c r="Z66" s="79" t="s">
        <v>724</v>
      </c>
      <c r="AA66" s="79"/>
      <c r="AB66" s="79" t="s">
        <v>726</v>
      </c>
      <c r="AC66" s="79" t="s">
        <v>724</v>
      </c>
      <c r="AD66" s="79"/>
      <c r="AE66" s="79"/>
      <c r="AF66" s="79"/>
      <c r="AG66" s="79"/>
      <c r="AH66" s="79"/>
      <c r="AI66" s="79"/>
      <c r="AJ66" s="79"/>
      <c r="AK66" s="79"/>
      <c r="AL66" s="79"/>
      <c r="AM66" s="79"/>
      <c r="AN66" s="79"/>
      <c r="AO66" s="79"/>
      <c r="AP66" s="79"/>
      <c r="AQ66" s="79"/>
      <c r="AR66" s="79"/>
      <c r="AS66" s="79"/>
      <c r="AT66" s="79"/>
      <c r="AU66" s="79"/>
      <c r="AV66" s="79"/>
      <c r="AW66" s="79"/>
      <c r="AX66" s="79"/>
      <c r="AY66" s="79"/>
      <c r="AZ66" s="79"/>
      <c r="BA66" s="79"/>
      <c r="BB66" s="79"/>
      <c r="BC66" s="79"/>
      <c r="BD66" s="79"/>
      <c r="BE66" s="79">
        <v>2</v>
      </c>
      <c r="BF66" s="79">
        <v>2</v>
      </c>
      <c r="BG66" s="79">
        <v>2</v>
      </c>
      <c r="BH66" s="79">
        <v>2</v>
      </c>
      <c r="BI66" s="79">
        <v>1</v>
      </c>
      <c r="BJ66" s="79">
        <v>2</v>
      </c>
      <c r="BK66" s="79">
        <v>2</v>
      </c>
      <c r="BL66" s="79">
        <v>2</v>
      </c>
      <c r="BM66" s="79">
        <v>2</v>
      </c>
      <c r="BN66" s="79">
        <v>2</v>
      </c>
      <c r="BO66" s="79">
        <v>1</v>
      </c>
      <c r="BP66" s="79">
        <v>2</v>
      </c>
      <c r="BQ66" s="79">
        <v>2</v>
      </c>
      <c r="BR66" s="79">
        <v>1</v>
      </c>
      <c r="BS66" s="79">
        <v>2</v>
      </c>
      <c r="BT66" s="79">
        <v>2</v>
      </c>
      <c r="BU66" s="79">
        <v>2</v>
      </c>
      <c r="BV66" s="79"/>
      <c r="BW66" s="79"/>
      <c r="BX66" s="79"/>
      <c r="BY66" s="79">
        <v>2</v>
      </c>
      <c r="BZ66" s="765">
        <f>COUNTIF($BE66:$BY66,2)</f>
        <v>15</v>
      </c>
      <c r="CA66" s="512">
        <f>BZ66/COUNTA($BE66:$BY66)</f>
        <v>0.83333333333333337</v>
      </c>
      <c r="CB66" s="765">
        <f>COUNTIF($BE66:$BY66,1)</f>
        <v>3</v>
      </c>
      <c r="CC66" s="512">
        <f>CB66/COUNTA($BE66:$BY66)</f>
        <v>0.16666666666666666</v>
      </c>
      <c r="CD66" s="765">
        <f>COUNTIF($BE66:$BY66,0)</f>
        <v>0</v>
      </c>
      <c r="CE66" s="81">
        <f>CD66/COUNTA($BE66:$BY66)</f>
        <v>0</v>
      </c>
      <c r="CF66" s="765">
        <f>(((BZ66*2)+(CB66*1)+(CD66*0)))/COUNTA($BE66:$BY66)</f>
        <v>1.8333333333333333</v>
      </c>
      <c r="CG66" s="766" t="str">
        <f t="shared" si="13"/>
        <v>Đạt mục tiêu</v>
      </c>
    </row>
    <row r="67" spans="1:85" s="762" customFormat="1" ht="78.75" hidden="1">
      <c r="A67" s="19">
        <v>51</v>
      </c>
      <c r="B67" s="451">
        <v>51</v>
      </c>
      <c r="C67" s="67" t="s">
        <v>617</v>
      </c>
      <c r="D67" s="68" t="s">
        <v>14</v>
      </c>
      <c r="E67" s="67" t="s">
        <v>615</v>
      </c>
      <c r="F67" s="68" t="s">
        <v>17</v>
      </c>
      <c r="G67" s="67" t="s">
        <v>616</v>
      </c>
      <c r="H67" s="108" t="s">
        <v>1167</v>
      </c>
      <c r="I67" s="108" t="s">
        <v>744</v>
      </c>
      <c r="J67" s="108" t="s">
        <v>744</v>
      </c>
      <c r="K67" s="108" t="s">
        <v>744</v>
      </c>
      <c r="L67" s="66" t="s">
        <v>16</v>
      </c>
      <c r="M67" s="79"/>
      <c r="N67" s="79"/>
      <c r="O67" s="79"/>
      <c r="P67" s="79"/>
      <c r="Q67" s="79"/>
      <c r="R67" s="79"/>
      <c r="S67" s="79"/>
      <c r="T67" s="79"/>
      <c r="U67" s="66">
        <f t="shared" si="8"/>
        <v>1</v>
      </c>
      <c r="V67" s="79"/>
      <c r="W67" s="79"/>
      <c r="X67" s="79"/>
      <c r="Y67" s="79"/>
      <c r="Z67" s="79" t="s">
        <v>723</v>
      </c>
      <c r="AA67" s="79" t="s">
        <v>727</v>
      </c>
      <c r="AB67" s="79"/>
      <c r="AC67" s="79" t="s">
        <v>726</v>
      </c>
      <c r="AD67" s="79"/>
      <c r="AE67" s="79"/>
      <c r="AF67" s="79"/>
      <c r="AG67" s="79"/>
      <c r="AH67" s="79"/>
      <c r="AI67" s="79"/>
      <c r="AJ67" s="79"/>
      <c r="AK67" s="79"/>
      <c r="AL67" s="79"/>
      <c r="AM67" s="79"/>
      <c r="AN67" s="79"/>
      <c r="AO67" s="79"/>
      <c r="AP67" s="79"/>
      <c r="AQ67" s="79"/>
      <c r="AR67" s="79"/>
      <c r="AS67" s="79"/>
      <c r="AT67" s="79"/>
      <c r="AU67" s="79"/>
      <c r="AV67" s="79"/>
      <c r="AW67" s="79"/>
      <c r="AX67" s="79"/>
      <c r="AY67" s="79"/>
      <c r="AZ67" s="79"/>
      <c r="BA67" s="79"/>
      <c r="BB67" s="79"/>
      <c r="BC67" s="79"/>
      <c r="BD67" s="79"/>
      <c r="BE67" s="79">
        <v>2</v>
      </c>
      <c r="BF67" s="79">
        <v>2</v>
      </c>
      <c r="BG67" s="79">
        <v>2</v>
      </c>
      <c r="BH67" s="79">
        <v>2</v>
      </c>
      <c r="BI67" s="79">
        <v>2</v>
      </c>
      <c r="BJ67" s="79">
        <v>2</v>
      </c>
      <c r="BK67" s="79">
        <v>2</v>
      </c>
      <c r="BL67" s="79">
        <v>2</v>
      </c>
      <c r="BM67" s="79">
        <v>1</v>
      </c>
      <c r="BN67" s="79">
        <v>1</v>
      </c>
      <c r="BO67" s="79">
        <v>1</v>
      </c>
      <c r="BP67" s="79">
        <v>2</v>
      </c>
      <c r="BQ67" s="79">
        <v>2</v>
      </c>
      <c r="BR67" s="79">
        <v>1</v>
      </c>
      <c r="BS67" s="79">
        <v>2</v>
      </c>
      <c r="BT67" s="79">
        <v>2</v>
      </c>
      <c r="BU67" s="79">
        <v>2</v>
      </c>
      <c r="BV67" s="79"/>
      <c r="BW67" s="79"/>
      <c r="BX67" s="79"/>
      <c r="BY67" s="79">
        <v>2</v>
      </c>
      <c r="BZ67" s="765">
        <f>COUNTIF($BE67:$BY67,2)</f>
        <v>14</v>
      </c>
      <c r="CA67" s="512">
        <f>BZ67/COUNTA($BE67:$BY67)</f>
        <v>0.77777777777777779</v>
      </c>
      <c r="CB67" s="765">
        <f>COUNTIF($BE67:$BY67,1)</f>
        <v>4</v>
      </c>
      <c r="CC67" s="512">
        <f>CB67/COUNTA($BE67:$BY67)</f>
        <v>0.22222222222222221</v>
      </c>
      <c r="CD67" s="765">
        <f>COUNTIF($BE67:$BY67,0)</f>
        <v>0</v>
      </c>
      <c r="CE67" s="81">
        <f>CD67/COUNTA($BE67:$BY67)</f>
        <v>0</v>
      </c>
      <c r="CF67" s="765">
        <f>(((BZ67*2)+(CB67*1)+(CD67*0)))/COUNTA($BE67:$BY67)</f>
        <v>1.7777777777777777</v>
      </c>
      <c r="CG67" s="766" t="str">
        <f t="shared" si="13"/>
        <v>Đạt mục tiêu</v>
      </c>
    </row>
    <row r="68" spans="1:85" s="756" customFormat="1" hidden="1">
      <c r="A68" s="722">
        <v>52</v>
      </c>
      <c r="B68" s="451">
        <v>52</v>
      </c>
      <c r="C68" s="1447" t="s">
        <v>20</v>
      </c>
      <c r="D68" s="1368"/>
      <c r="E68" s="1369"/>
      <c r="F68" s="5" t="s">
        <v>316</v>
      </c>
      <c r="G68" s="176" t="s">
        <v>316</v>
      </c>
      <c r="H68" s="239" t="s">
        <v>316</v>
      </c>
      <c r="I68" s="5" t="s">
        <v>316</v>
      </c>
      <c r="J68" s="5" t="s">
        <v>316</v>
      </c>
      <c r="K68" s="506" t="s">
        <v>316</v>
      </c>
      <c r="L68" s="5" t="s">
        <v>316</v>
      </c>
      <c r="M68" s="5" t="s">
        <v>316</v>
      </c>
      <c r="N68" s="148" t="s">
        <v>316</v>
      </c>
      <c r="O68" s="112" t="s">
        <v>316</v>
      </c>
      <c r="P68" s="5" t="s">
        <v>316</v>
      </c>
      <c r="Q68" s="5" t="s">
        <v>316</v>
      </c>
      <c r="R68" s="5"/>
      <c r="S68" s="5" t="s">
        <v>316</v>
      </c>
      <c r="T68" s="5" t="s">
        <v>316</v>
      </c>
      <c r="U68" s="5" t="s">
        <v>316</v>
      </c>
      <c r="V68" s="176" t="s">
        <v>316</v>
      </c>
      <c r="W68" s="176" t="s">
        <v>316</v>
      </c>
      <c r="X68" s="176" t="s">
        <v>316</v>
      </c>
      <c r="Y68" s="176" t="s">
        <v>316</v>
      </c>
      <c r="Z68" s="5" t="s">
        <v>316</v>
      </c>
      <c r="AA68" s="5" t="s">
        <v>316</v>
      </c>
      <c r="AB68" s="5" t="s">
        <v>316</v>
      </c>
      <c r="AC68" s="5" t="s">
        <v>316</v>
      </c>
      <c r="AD68" s="5" t="s">
        <v>316</v>
      </c>
      <c r="AE68" s="5" t="s">
        <v>316</v>
      </c>
      <c r="AF68" s="5" t="s">
        <v>316</v>
      </c>
      <c r="AG68" s="5" t="s">
        <v>316</v>
      </c>
      <c r="AH68" s="148" t="s">
        <v>316</v>
      </c>
      <c r="AI68" s="148" t="s">
        <v>316</v>
      </c>
      <c r="AJ68" s="148" t="s">
        <v>316</v>
      </c>
      <c r="AK68" s="148" t="s">
        <v>316</v>
      </c>
      <c r="AL68" s="148" t="s">
        <v>316</v>
      </c>
      <c r="AM68" s="5" t="s">
        <v>316</v>
      </c>
      <c r="AN68" s="5" t="s">
        <v>316</v>
      </c>
      <c r="AO68" s="5" t="s">
        <v>316</v>
      </c>
      <c r="AP68" s="5" t="s">
        <v>316</v>
      </c>
      <c r="AQ68" s="5"/>
      <c r="AR68" s="5"/>
      <c r="AS68" s="5" t="s">
        <v>316</v>
      </c>
      <c r="AT68" s="5" t="s">
        <v>316</v>
      </c>
      <c r="AU68" s="5" t="s">
        <v>316</v>
      </c>
      <c r="AV68" s="5" t="s">
        <v>316</v>
      </c>
      <c r="AW68" s="5" t="s">
        <v>316</v>
      </c>
      <c r="AX68" s="5"/>
      <c r="AY68" s="5"/>
      <c r="AZ68" s="5" t="s">
        <v>316</v>
      </c>
      <c r="BA68" s="5"/>
      <c r="BB68" s="5" t="s">
        <v>316</v>
      </c>
      <c r="BC68" s="5"/>
      <c r="BD68" s="5" t="s">
        <v>316</v>
      </c>
      <c r="BE68" s="521" t="s">
        <v>316</v>
      </c>
      <c r="BF68" s="521" t="s">
        <v>316</v>
      </c>
      <c r="BG68" s="521" t="s">
        <v>316</v>
      </c>
      <c r="BH68" s="521" t="s">
        <v>316</v>
      </c>
      <c r="BI68" s="521" t="s">
        <v>316</v>
      </c>
      <c r="BJ68" s="521" t="s">
        <v>316</v>
      </c>
      <c r="BK68" s="521" t="s">
        <v>316</v>
      </c>
      <c r="BL68" s="521" t="s">
        <v>316</v>
      </c>
      <c r="BM68" s="521" t="s">
        <v>316</v>
      </c>
      <c r="BN68" s="521" t="s">
        <v>316</v>
      </c>
      <c r="BO68" s="521" t="s">
        <v>316</v>
      </c>
      <c r="BP68" s="521" t="s">
        <v>316</v>
      </c>
      <c r="BQ68" s="521" t="s">
        <v>316</v>
      </c>
      <c r="BR68" s="521" t="s">
        <v>316</v>
      </c>
      <c r="BS68" s="521" t="s">
        <v>316</v>
      </c>
      <c r="BT68" s="521" t="s">
        <v>316</v>
      </c>
      <c r="BU68" s="521" t="s">
        <v>316</v>
      </c>
      <c r="BV68" s="521"/>
      <c r="BW68" s="521"/>
      <c r="BX68" s="521"/>
      <c r="BY68" s="521" t="s">
        <v>316</v>
      </c>
      <c r="BZ68" s="521" t="s">
        <v>316</v>
      </c>
      <c r="CA68" s="522" t="s">
        <v>316</v>
      </c>
      <c r="CB68" s="521" t="s">
        <v>316</v>
      </c>
      <c r="CC68" s="522" t="s">
        <v>316</v>
      </c>
      <c r="CD68" s="521" t="s">
        <v>316</v>
      </c>
      <c r="CE68" s="521" t="s">
        <v>316</v>
      </c>
      <c r="CF68" s="521" t="s">
        <v>316</v>
      </c>
      <c r="CG68" s="522" t="s">
        <v>316</v>
      </c>
    </row>
    <row r="69" spans="1:85" s="756" customFormat="1" hidden="1">
      <c r="A69" s="722">
        <v>53</v>
      </c>
      <c r="B69" s="451">
        <v>53</v>
      </c>
      <c r="C69" s="1447" t="s">
        <v>63</v>
      </c>
      <c r="D69" s="1368"/>
      <c r="E69" s="1369"/>
      <c r="F69" s="5" t="s">
        <v>316</v>
      </c>
      <c r="G69" s="176" t="s">
        <v>316</v>
      </c>
      <c r="H69" s="239" t="s">
        <v>316</v>
      </c>
      <c r="I69" s="5" t="s">
        <v>316</v>
      </c>
      <c r="J69" s="5" t="s">
        <v>316</v>
      </c>
      <c r="K69" s="506" t="s">
        <v>316</v>
      </c>
      <c r="L69" s="5" t="s">
        <v>316</v>
      </c>
      <c r="M69" s="5" t="s">
        <v>316</v>
      </c>
      <c r="N69" s="148" t="s">
        <v>316</v>
      </c>
      <c r="O69" s="5" t="s">
        <v>316</v>
      </c>
      <c r="P69" s="5" t="s">
        <v>316</v>
      </c>
      <c r="Q69" s="5" t="s">
        <v>316</v>
      </c>
      <c r="R69" s="5"/>
      <c r="S69" s="5" t="s">
        <v>316</v>
      </c>
      <c r="T69" s="5" t="s">
        <v>316</v>
      </c>
      <c r="U69" s="5" t="s">
        <v>316</v>
      </c>
      <c r="V69" s="176" t="s">
        <v>316</v>
      </c>
      <c r="W69" s="176" t="s">
        <v>316</v>
      </c>
      <c r="X69" s="176" t="s">
        <v>316</v>
      </c>
      <c r="Y69" s="176" t="s">
        <v>316</v>
      </c>
      <c r="Z69" s="5" t="s">
        <v>316</v>
      </c>
      <c r="AA69" s="5" t="s">
        <v>316</v>
      </c>
      <c r="AB69" s="5" t="s">
        <v>316</v>
      </c>
      <c r="AC69" s="5" t="s">
        <v>316</v>
      </c>
      <c r="AD69" s="5" t="s">
        <v>316</v>
      </c>
      <c r="AE69" s="5" t="s">
        <v>316</v>
      </c>
      <c r="AF69" s="5" t="s">
        <v>316</v>
      </c>
      <c r="AG69" s="5" t="s">
        <v>316</v>
      </c>
      <c r="AH69" s="148" t="s">
        <v>316</v>
      </c>
      <c r="AI69" s="148" t="s">
        <v>316</v>
      </c>
      <c r="AJ69" s="148" t="s">
        <v>316</v>
      </c>
      <c r="AK69" s="148" t="s">
        <v>316</v>
      </c>
      <c r="AL69" s="148" t="s">
        <v>316</v>
      </c>
      <c r="AM69" s="5" t="s">
        <v>316</v>
      </c>
      <c r="AN69" s="5" t="s">
        <v>316</v>
      </c>
      <c r="AO69" s="5" t="s">
        <v>316</v>
      </c>
      <c r="AP69" s="5" t="s">
        <v>316</v>
      </c>
      <c r="AQ69" s="5"/>
      <c r="AR69" s="5"/>
      <c r="AS69" s="5" t="s">
        <v>316</v>
      </c>
      <c r="AT69" s="5" t="s">
        <v>316</v>
      </c>
      <c r="AU69" s="5" t="s">
        <v>316</v>
      </c>
      <c r="AV69" s="5" t="s">
        <v>316</v>
      </c>
      <c r="AW69" s="5" t="s">
        <v>316</v>
      </c>
      <c r="AX69" s="5"/>
      <c r="AY69" s="5"/>
      <c r="AZ69" s="5" t="s">
        <v>316</v>
      </c>
      <c r="BA69" s="5"/>
      <c r="BB69" s="5" t="s">
        <v>316</v>
      </c>
      <c r="BC69" s="5"/>
      <c r="BD69" s="5" t="s">
        <v>316</v>
      </c>
      <c r="BE69" s="521" t="s">
        <v>316</v>
      </c>
      <c r="BF69" s="521" t="s">
        <v>316</v>
      </c>
      <c r="BG69" s="521" t="s">
        <v>316</v>
      </c>
      <c r="BH69" s="521" t="s">
        <v>316</v>
      </c>
      <c r="BI69" s="521" t="s">
        <v>316</v>
      </c>
      <c r="BJ69" s="521" t="s">
        <v>316</v>
      </c>
      <c r="BK69" s="521" t="s">
        <v>316</v>
      </c>
      <c r="BL69" s="521" t="s">
        <v>316</v>
      </c>
      <c r="BM69" s="521" t="s">
        <v>316</v>
      </c>
      <c r="BN69" s="521" t="s">
        <v>316</v>
      </c>
      <c r="BO69" s="521" t="s">
        <v>316</v>
      </c>
      <c r="BP69" s="521" t="s">
        <v>316</v>
      </c>
      <c r="BQ69" s="521" t="s">
        <v>316</v>
      </c>
      <c r="BR69" s="521" t="s">
        <v>316</v>
      </c>
      <c r="BS69" s="521" t="s">
        <v>316</v>
      </c>
      <c r="BT69" s="521" t="s">
        <v>316</v>
      </c>
      <c r="BU69" s="521" t="s">
        <v>316</v>
      </c>
      <c r="BV69" s="521"/>
      <c r="BW69" s="521"/>
      <c r="BX69" s="521"/>
      <c r="BY69" s="521" t="s">
        <v>316</v>
      </c>
      <c r="BZ69" s="521" t="s">
        <v>316</v>
      </c>
      <c r="CA69" s="522" t="s">
        <v>316</v>
      </c>
      <c r="CB69" s="521" t="s">
        <v>316</v>
      </c>
      <c r="CC69" s="522" t="s">
        <v>316</v>
      </c>
      <c r="CD69" s="521" t="s">
        <v>316</v>
      </c>
      <c r="CE69" s="521" t="s">
        <v>316</v>
      </c>
      <c r="CF69" s="521" t="s">
        <v>316</v>
      </c>
      <c r="CG69" s="522" t="s">
        <v>316</v>
      </c>
    </row>
    <row r="70" spans="1:85" s="756" customFormat="1" ht="62.25" hidden="1">
      <c r="A70" s="721">
        <v>54</v>
      </c>
      <c r="B70" s="451">
        <v>54</v>
      </c>
      <c r="C70" s="213" t="s">
        <v>618</v>
      </c>
      <c r="D70" s="87" t="s">
        <v>14</v>
      </c>
      <c r="E70" s="213" t="s">
        <v>619</v>
      </c>
      <c r="F70" s="87" t="s">
        <v>17</v>
      </c>
      <c r="G70" s="86" t="s">
        <v>619</v>
      </c>
      <c r="H70" s="390" t="s">
        <v>627</v>
      </c>
      <c r="I70" s="71"/>
      <c r="J70" s="10" t="s">
        <v>11</v>
      </c>
      <c r="K70" s="71"/>
      <c r="L70" s="71"/>
      <c r="M70" s="71"/>
      <c r="N70" s="734" t="s">
        <v>16</v>
      </c>
      <c r="O70" s="71"/>
      <c r="P70" s="71"/>
      <c r="Q70" s="71"/>
      <c r="R70" s="71"/>
      <c r="S70" s="71"/>
      <c r="T70" s="71"/>
      <c r="U70" s="66">
        <f t="shared" si="8"/>
        <v>1</v>
      </c>
      <c r="V70" s="71"/>
      <c r="W70" s="71"/>
      <c r="X70" s="71"/>
      <c r="Y70" s="71"/>
      <c r="Z70" s="71"/>
      <c r="AA70" s="71"/>
      <c r="AB70" s="71"/>
      <c r="AC70" s="71"/>
      <c r="AD70" s="71"/>
      <c r="AE70" s="71"/>
      <c r="AF70" s="71"/>
      <c r="AG70" s="71"/>
      <c r="AH70" s="734" t="s">
        <v>728</v>
      </c>
      <c r="AI70" s="734" t="s">
        <v>728</v>
      </c>
      <c r="AJ70" s="734" t="s">
        <v>728</v>
      </c>
      <c r="AK70" s="734" t="s">
        <v>728</v>
      </c>
      <c r="AL70" s="734" t="s">
        <v>728</v>
      </c>
      <c r="AM70" s="71"/>
      <c r="AN70" s="71"/>
      <c r="AO70" s="71"/>
      <c r="AP70" s="71"/>
      <c r="AQ70" s="71"/>
      <c r="AR70" s="71"/>
      <c r="AS70" s="71"/>
      <c r="AT70" s="71"/>
      <c r="AU70" s="71"/>
      <c r="AV70" s="71"/>
      <c r="AW70" s="71"/>
      <c r="AX70" s="71"/>
      <c r="AY70" s="71"/>
      <c r="AZ70" s="71"/>
      <c r="BA70" s="71"/>
      <c r="BB70" s="71"/>
      <c r="BC70" s="71"/>
      <c r="BD70" s="71"/>
      <c r="BE70" s="20">
        <v>2</v>
      </c>
      <c r="BF70" s="20">
        <v>2</v>
      </c>
      <c r="BG70" s="20">
        <v>2</v>
      </c>
      <c r="BH70" s="20">
        <v>2</v>
      </c>
      <c r="BI70" s="20">
        <v>2</v>
      </c>
      <c r="BJ70" s="20">
        <v>1</v>
      </c>
      <c r="BK70" s="20">
        <v>2</v>
      </c>
      <c r="BL70" s="20">
        <v>2</v>
      </c>
      <c r="BM70" s="20">
        <v>2</v>
      </c>
      <c r="BN70" s="20">
        <v>1</v>
      </c>
      <c r="BO70" s="20">
        <v>2</v>
      </c>
      <c r="BP70" s="20">
        <v>2</v>
      </c>
      <c r="BQ70" s="20">
        <v>2</v>
      </c>
      <c r="BR70" s="20">
        <v>1</v>
      </c>
      <c r="BS70" s="20">
        <v>2</v>
      </c>
      <c r="BT70" s="20">
        <v>2</v>
      </c>
      <c r="BU70" s="20">
        <v>2</v>
      </c>
      <c r="BV70" s="20"/>
      <c r="BW70" s="20"/>
      <c r="BX70" s="20"/>
      <c r="BY70" s="20">
        <v>1</v>
      </c>
      <c r="BZ70" s="21">
        <f>COUNTIF($BE70:$BY70,2)</f>
        <v>14</v>
      </c>
      <c r="CA70" s="22">
        <f>BZ70/COUNTA($BE70:$BY70)</f>
        <v>0.77777777777777779</v>
      </c>
      <c r="CB70" s="21">
        <f>COUNTIF($BE70:$BY70,1)</f>
        <v>4</v>
      </c>
      <c r="CC70" s="22">
        <f>CB70/COUNTA($BE70:$BY70)</f>
        <v>0.22222222222222221</v>
      </c>
      <c r="CD70" s="21">
        <f>COUNTIF($BE70:$BY70,0)</f>
        <v>0</v>
      </c>
      <c r="CE70" s="22">
        <f>CD70/COUNTA($BE70:$BY70)</f>
        <v>0</v>
      </c>
      <c r="CF70" s="21">
        <f>(((BZ70*2)+(CB70*1)+(CD70*0)))/COUNTA($BE70:$BY70)</f>
        <v>1.7777777777777777</v>
      </c>
      <c r="CG70" s="427" t="str">
        <f>IF(CF70&gt;=1.6,"Đạt mục tiêu",IF(CF70&gt;=1,"Cần cố gắng","Chưa đạt"))</f>
        <v>Đạt mục tiêu</v>
      </c>
    </row>
    <row r="71" spans="1:85" s="762" customFormat="1" ht="62.25" hidden="1">
      <c r="A71" s="19">
        <v>55</v>
      </c>
      <c r="B71" s="451">
        <v>55</v>
      </c>
      <c r="C71" s="519" t="s">
        <v>620</v>
      </c>
      <c r="D71" s="87" t="s">
        <v>14</v>
      </c>
      <c r="E71" s="86" t="s">
        <v>621</v>
      </c>
      <c r="F71" s="87" t="s">
        <v>17</v>
      </c>
      <c r="G71" s="79" t="s">
        <v>310</v>
      </c>
      <c r="H71" s="96" t="s">
        <v>709</v>
      </c>
      <c r="I71" s="71"/>
      <c r="J71" s="10" t="s">
        <v>11</v>
      </c>
      <c r="K71" s="71"/>
      <c r="L71" s="71"/>
      <c r="M71" s="71"/>
      <c r="N71" s="71"/>
      <c r="O71" s="130" t="s">
        <v>16</v>
      </c>
      <c r="P71" s="130" t="s">
        <v>16</v>
      </c>
      <c r="Q71" s="71"/>
      <c r="R71" s="71"/>
      <c r="S71" s="71"/>
      <c r="T71" s="71"/>
      <c r="U71" s="66">
        <f t="shared" si="8"/>
        <v>2</v>
      </c>
      <c r="V71" s="71"/>
      <c r="W71" s="71"/>
      <c r="X71" s="71"/>
      <c r="Y71" s="71"/>
      <c r="Z71" s="71"/>
      <c r="AA71" s="71"/>
      <c r="AB71" s="71"/>
      <c r="AC71" s="71"/>
      <c r="AD71" s="71"/>
      <c r="AE71" s="71"/>
      <c r="AF71" s="71"/>
      <c r="AG71" s="71"/>
      <c r="AH71" s="71"/>
      <c r="AI71" s="71"/>
      <c r="AJ71" s="71"/>
      <c r="AK71" s="71"/>
      <c r="AL71" s="71"/>
      <c r="AM71" s="72" t="s">
        <v>728</v>
      </c>
      <c r="AN71" s="72" t="s">
        <v>728</v>
      </c>
      <c r="AO71" s="72" t="s">
        <v>728</v>
      </c>
      <c r="AP71" s="72" t="s">
        <v>728</v>
      </c>
      <c r="AQ71" s="71" t="s">
        <v>728</v>
      </c>
      <c r="AR71" s="71" t="s">
        <v>728</v>
      </c>
      <c r="AS71" s="71" t="s">
        <v>728</v>
      </c>
      <c r="AT71" s="71"/>
      <c r="AU71" s="71"/>
      <c r="AV71" s="71"/>
      <c r="AW71" s="71"/>
      <c r="AX71" s="71"/>
      <c r="AY71" s="71"/>
      <c r="AZ71" s="71"/>
      <c r="BA71" s="71"/>
      <c r="BB71" s="71"/>
      <c r="BC71" s="71"/>
      <c r="BD71" s="71"/>
      <c r="BE71" s="79">
        <v>2</v>
      </c>
      <c r="BF71" s="79">
        <v>2</v>
      </c>
      <c r="BG71" s="79">
        <v>2</v>
      </c>
      <c r="BH71" s="79">
        <v>1</v>
      </c>
      <c r="BI71" s="79">
        <v>2</v>
      </c>
      <c r="BJ71" s="79">
        <v>2</v>
      </c>
      <c r="BK71" s="79">
        <v>2</v>
      </c>
      <c r="BL71" s="79">
        <v>2</v>
      </c>
      <c r="BM71" s="79">
        <v>2</v>
      </c>
      <c r="BN71" s="79">
        <v>2</v>
      </c>
      <c r="BO71" s="79">
        <v>2</v>
      </c>
      <c r="BP71" s="79">
        <v>2</v>
      </c>
      <c r="BQ71" s="79">
        <v>2</v>
      </c>
      <c r="BR71" s="79">
        <v>2</v>
      </c>
      <c r="BS71" s="79">
        <v>1</v>
      </c>
      <c r="BT71" s="79">
        <v>2</v>
      </c>
      <c r="BU71" s="79">
        <v>2</v>
      </c>
      <c r="BV71" s="79"/>
      <c r="BW71" s="79"/>
      <c r="BX71" s="79"/>
      <c r="BY71" s="79">
        <v>1</v>
      </c>
      <c r="BZ71" s="765">
        <f>COUNTIF($BE71:$BY71,2)</f>
        <v>15</v>
      </c>
      <c r="CA71" s="81">
        <f>BZ71/COUNTA($BE71:$BY71)</f>
        <v>0.83333333333333337</v>
      </c>
      <c r="CB71" s="765">
        <f>COUNTIF($BE71:$BY71,1)</f>
        <v>3</v>
      </c>
      <c r="CC71" s="81">
        <f>CB71/COUNTA($BE71:$BY71)</f>
        <v>0.16666666666666666</v>
      </c>
      <c r="CD71" s="765">
        <f>COUNTIF($BE71:$BY71,0)</f>
        <v>0</v>
      </c>
      <c r="CE71" s="81">
        <f>CD71/COUNTA($BE71:$BY71)</f>
        <v>0</v>
      </c>
      <c r="CF71" s="765">
        <f>(((BZ71*2)+(CB71*1)+(CD71*0)))/COUNTA($BE71:$BY71)</f>
        <v>1.8333333333333333</v>
      </c>
      <c r="CG71" s="766" t="str">
        <f t="shared" ref="CG71" si="14">IF(CF71&gt;=1.6,"Đạt mục tiêu",IF(CF71&gt;=1,"Cần cố gắng","Chưa đạt"))</f>
        <v>Đạt mục tiêu</v>
      </c>
    </row>
    <row r="72" spans="1:85" ht="119.25" customHeight="1">
      <c r="A72" s="1023">
        <v>56</v>
      </c>
      <c r="B72" s="451">
        <v>56</v>
      </c>
      <c r="C72" s="212" t="s">
        <v>622</v>
      </c>
      <c r="D72" s="87" t="s">
        <v>14</v>
      </c>
      <c r="E72" s="188" t="s">
        <v>21</v>
      </c>
      <c r="F72" s="87" t="s">
        <v>14</v>
      </c>
      <c r="G72" s="188" t="s">
        <v>21</v>
      </c>
      <c r="H72" s="179" t="s">
        <v>628</v>
      </c>
      <c r="I72" s="71"/>
      <c r="J72" s="10" t="s">
        <v>11</v>
      </c>
      <c r="K72" s="506" t="s">
        <v>16</v>
      </c>
      <c r="L72" s="71"/>
      <c r="M72" s="71"/>
      <c r="N72" s="71"/>
      <c r="O72" s="71"/>
      <c r="P72" s="71"/>
      <c r="Q72" s="71"/>
      <c r="R72" s="187" t="s">
        <v>16</v>
      </c>
      <c r="S72" s="71"/>
      <c r="T72" s="71"/>
      <c r="U72" s="66">
        <f t="shared" si="8"/>
        <v>2</v>
      </c>
      <c r="V72" s="183" t="s">
        <v>728</v>
      </c>
      <c r="W72" s="183" t="s">
        <v>728</v>
      </c>
      <c r="X72" s="183" t="s">
        <v>723</v>
      </c>
      <c r="Y72" s="183" t="s">
        <v>728</v>
      </c>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182" t="s">
        <v>728</v>
      </c>
      <c r="AY72" s="182" t="s">
        <v>723</v>
      </c>
      <c r="AZ72" s="71"/>
      <c r="BA72" s="71"/>
      <c r="BB72" s="71"/>
      <c r="BC72" s="71"/>
      <c r="BD72" s="71"/>
      <c r="BE72" s="734" t="s">
        <v>281</v>
      </c>
      <c r="BF72" s="734" t="s">
        <v>281</v>
      </c>
      <c r="BG72" s="734" t="s">
        <v>1160</v>
      </c>
      <c r="BH72" s="734" t="s">
        <v>281</v>
      </c>
      <c r="BI72" s="734" t="s">
        <v>1160</v>
      </c>
      <c r="BJ72" s="734" t="s">
        <v>281</v>
      </c>
      <c r="BK72" s="734" t="s">
        <v>281</v>
      </c>
      <c r="BL72" s="734" t="s">
        <v>281</v>
      </c>
      <c r="BM72" s="734" t="s">
        <v>281</v>
      </c>
      <c r="BN72" s="734" t="s">
        <v>281</v>
      </c>
      <c r="BO72" s="734" t="s">
        <v>281</v>
      </c>
      <c r="BP72" s="734" t="s">
        <v>281</v>
      </c>
      <c r="BQ72" s="734" t="s">
        <v>281</v>
      </c>
      <c r="BR72" s="734" t="s">
        <v>281</v>
      </c>
      <c r="BS72" s="734" t="s">
        <v>281</v>
      </c>
      <c r="BT72" s="734" t="s">
        <v>281</v>
      </c>
      <c r="BU72" s="734" t="s">
        <v>281</v>
      </c>
      <c r="BV72" s="734"/>
      <c r="BW72" s="734"/>
      <c r="BX72" s="734"/>
      <c r="BY72" s="734" t="s">
        <v>281</v>
      </c>
      <c r="BZ72" s="721">
        <f>COUNTIF($BE72:$BY72,2)</f>
        <v>16</v>
      </c>
      <c r="CA72" s="510">
        <f>BZ72/COUNTA($BE72:$BY72)</f>
        <v>0.88888888888888884</v>
      </c>
      <c r="CB72" s="721">
        <f>COUNTIF($BE72:$BY72,1)</f>
        <v>2</v>
      </c>
      <c r="CC72" s="510">
        <f>CB72/COUNTA($BE72:$BY72)</f>
        <v>0.1111111111111111</v>
      </c>
      <c r="CD72" s="721">
        <f>COUNTIF($BE72:$BY72,0)</f>
        <v>0</v>
      </c>
      <c r="CE72" s="511">
        <f>CD72/COUNTA($BE72:$BY72)</f>
        <v>0</v>
      </c>
      <c r="CF72" s="721">
        <f>(((BZ72*2)+(CB72*1)+(CD72*0)))/COUNTA($BE72:$BY72)</f>
        <v>1.8888888888888888</v>
      </c>
      <c r="CG72" s="747" t="str">
        <f>IF(CF72&gt;=1.6,"Đạt mục tiêu",IF(CF72&gt;=1,"Cần cố gắng","Chưa đạt"))</f>
        <v>Đạt mục tiêu</v>
      </c>
    </row>
    <row r="73" spans="1:85" s="756" customFormat="1" ht="90" hidden="1">
      <c r="A73" s="721">
        <v>57</v>
      </c>
      <c r="B73" s="451">
        <v>57</v>
      </c>
      <c r="C73" s="213" t="s">
        <v>623</v>
      </c>
      <c r="D73" s="87" t="s">
        <v>17</v>
      </c>
      <c r="E73" s="213" t="s">
        <v>624</v>
      </c>
      <c r="F73" s="87" t="s">
        <v>17</v>
      </c>
      <c r="G73" s="79" t="s">
        <v>278</v>
      </c>
      <c r="H73" s="518" t="s">
        <v>307</v>
      </c>
      <c r="I73" s="71"/>
      <c r="J73" s="10" t="s">
        <v>11</v>
      </c>
      <c r="K73" s="71"/>
      <c r="L73" s="71"/>
      <c r="M73" s="71"/>
      <c r="N73" s="734" t="s">
        <v>16</v>
      </c>
      <c r="O73" s="71"/>
      <c r="P73" s="71"/>
      <c r="Q73" s="71"/>
      <c r="R73" s="71"/>
      <c r="S73" s="71"/>
      <c r="T73" s="71"/>
      <c r="U73" s="66">
        <f t="shared" si="8"/>
        <v>1</v>
      </c>
      <c r="V73" s="71"/>
      <c r="W73" s="71"/>
      <c r="X73" s="71"/>
      <c r="Y73" s="71"/>
      <c r="Z73" s="71"/>
      <c r="AA73" s="71"/>
      <c r="AB73" s="71"/>
      <c r="AC73" s="71"/>
      <c r="AD73" s="71"/>
      <c r="AE73" s="71"/>
      <c r="AF73" s="71"/>
      <c r="AG73" s="71"/>
      <c r="AH73" s="734" t="s">
        <v>728</v>
      </c>
      <c r="AI73" s="734" t="s">
        <v>728</v>
      </c>
      <c r="AJ73" s="734" t="s">
        <v>728</v>
      </c>
      <c r="AK73" s="734" t="s">
        <v>728</v>
      </c>
      <c r="AL73" s="734" t="s">
        <v>728</v>
      </c>
      <c r="AM73" s="71"/>
      <c r="AN73" s="71"/>
      <c r="AO73" s="71"/>
      <c r="AP73" s="71"/>
      <c r="AQ73" s="71"/>
      <c r="AR73" s="71"/>
      <c r="AS73" s="71"/>
      <c r="AT73" s="71"/>
      <c r="AU73" s="71"/>
      <c r="AV73" s="71"/>
      <c r="AW73" s="71"/>
      <c r="AX73" s="71"/>
      <c r="AY73" s="71"/>
      <c r="AZ73" s="71"/>
      <c r="BA73" s="71"/>
      <c r="BB73" s="71"/>
      <c r="BC73" s="71"/>
      <c r="BD73" s="71"/>
      <c r="BE73" s="20">
        <v>2</v>
      </c>
      <c r="BF73" s="20">
        <v>2</v>
      </c>
      <c r="BG73" s="20">
        <v>2</v>
      </c>
      <c r="BH73" s="20">
        <v>2</v>
      </c>
      <c r="BI73" s="20">
        <v>2</v>
      </c>
      <c r="BJ73" s="20">
        <v>1</v>
      </c>
      <c r="BK73" s="20">
        <v>2</v>
      </c>
      <c r="BL73" s="20">
        <v>2</v>
      </c>
      <c r="BM73" s="20">
        <v>2</v>
      </c>
      <c r="BN73" s="20">
        <v>2</v>
      </c>
      <c r="BO73" s="20">
        <v>1</v>
      </c>
      <c r="BP73" s="20">
        <v>2</v>
      </c>
      <c r="BQ73" s="20">
        <v>1</v>
      </c>
      <c r="BR73" s="20">
        <v>2</v>
      </c>
      <c r="BS73" s="20">
        <v>2</v>
      </c>
      <c r="BT73" s="20">
        <v>1</v>
      </c>
      <c r="BU73" s="20">
        <v>2</v>
      </c>
      <c r="BV73" s="20"/>
      <c r="BW73" s="20"/>
      <c r="BX73" s="20"/>
      <c r="BY73" s="20">
        <v>2</v>
      </c>
      <c r="BZ73" s="21">
        <f>COUNTIF($BE73:$BY73,2)</f>
        <v>14</v>
      </c>
      <c r="CA73" s="22">
        <f>BZ73/COUNTA($BE73:$BY73)</f>
        <v>0.77777777777777779</v>
      </c>
      <c r="CB73" s="21">
        <f>COUNTIF($BE73:$BY73,1)</f>
        <v>4</v>
      </c>
      <c r="CC73" s="22">
        <f>CB73/COUNTA($BE73:$BY73)</f>
        <v>0.22222222222222221</v>
      </c>
      <c r="CD73" s="21">
        <f>COUNTIF($BE73:$BY73,0)</f>
        <v>0</v>
      </c>
      <c r="CE73" s="22">
        <f>CD73/COUNTA($BE73:$BY73)</f>
        <v>0</v>
      </c>
      <c r="CF73" s="21">
        <f>(((BZ73*2)+(CB73*1)+(CD73*0)))/COUNTA($BE73:$BY73)</f>
        <v>1.7777777777777777</v>
      </c>
      <c r="CG73" s="427" t="str">
        <f>IF(CF73&gt;=1.6,"Đạt mục tiêu",IF(CF73&gt;=1,"Cần cố gắng","Chưa đạt"))</f>
        <v>Đạt mục tiêu</v>
      </c>
    </row>
    <row r="74" spans="1:85" s="762" customFormat="1" ht="47.25" hidden="1">
      <c r="A74" s="19">
        <v>58</v>
      </c>
      <c r="B74" s="451">
        <v>58</v>
      </c>
      <c r="C74" s="519" t="s">
        <v>625</v>
      </c>
      <c r="D74" s="87" t="s">
        <v>17</v>
      </c>
      <c r="E74" s="86" t="s">
        <v>626</v>
      </c>
      <c r="F74" s="87" t="s">
        <v>17</v>
      </c>
      <c r="G74" s="79" t="s">
        <v>308</v>
      </c>
      <c r="H74" s="96" t="s">
        <v>309</v>
      </c>
      <c r="I74" s="71"/>
      <c r="J74" s="10" t="s">
        <v>11</v>
      </c>
      <c r="K74" s="71"/>
      <c r="L74" s="71"/>
      <c r="M74" s="71"/>
      <c r="N74" s="71"/>
      <c r="O74" s="130" t="s">
        <v>16</v>
      </c>
      <c r="P74" s="71"/>
      <c r="Q74" s="71"/>
      <c r="R74" s="71"/>
      <c r="S74" s="71"/>
      <c r="T74" s="71"/>
      <c r="U74" s="66">
        <f t="shared" si="8"/>
        <v>1</v>
      </c>
      <c r="V74" s="71"/>
      <c r="W74" s="71"/>
      <c r="X74" s="71"/>
      <c r="Y74" s="71"/>
      <c r="Z74" s="71"/>
      <c r="AA74" s="71"/>
      <c r="AB74" s="71"/>
      <c r="AC74" s="71"/>
      <c r="AD74" s="71"/>
      <c r="AE74" s="71"/>
      <c r="AF74" s="71"/>
      <c r="AG74" s="71"/>
      <c r="AH74" s="71"/>
      <c r="AI74" s="71"/>
      <c r="AJ74" s="71"/>
      <c r="AK74" s="71"/>
      <c r="AL74" s="71"/>
      <c r="AM74" s="72" t="s">
        <v>727</v>
      </c>
      <c r="AN74" s="72" t="s">
        <v>727</v>
      </c>
      <c r="AO74" s="72" t="s">
        <v>727</v>
      </c>
      <c r="AP74" s="72" t="s">
        <v>728</v>
      </c>
      <c r="AQ74" s="71"/>
      <c r="AR74" s="71"/>
      <c r="AS74" s="71"/>
      <c r="AT74" s="71"/>
      <c r="AU74" s="71"/>
      <c r="AV74" s="71"/>
      <c r="AW74" s="71"/>
      <c r="AX74" s="71"/>
      <c r="AY74" s="71"/>
      <c r="AZ74" s="71"/>
      <c r="BA74" s="71"/>
      <c r="BB74" s="71"/>
      <c r="BC74" s="71"/>
      <c r="BD74" s="71"/>
      <c r="BE74" s="79">
        <v>2</v>
      </c>
      <c r="BF74" s="79">
        <v>2</v>
      </c>
      <c r="BG74" s="79">
        <v>2</v>
      </c>
      <c r="BH74" s="79">
        <v>1</v>
      </c>
      <c r="BI74" s="79">
        <v>2</v>
      </c>
      <c r="BJ74" s="79">
        <v>2</v>
      </c>
      <c r="BK74" s="79">
        <v>2</v>
      </c>
      <c r="BL74" s="79">
        <v>2</v>
      </c>
      <c r="BM74" s="79">
        <v>2</v>
      </c>
      <c r="BN74" s="79">
        <v>2</v>
      </c>
      <c r="BO74" s="79">
        <v>2</v>
      </c>
      <c r="BP74" s="79">
        <v>2</v>
      </c>
      <c r="BQ74" s="79">
        <v>2</v>
      </c>
      <c r="BR74" s="79">
        <v>1</v>
      </c>
      <c r="BS74" s="79">
        <v>1</v>
      </c>
      <c r="BT74" s="79">
        <v>2</v>
      </c>
      <c r="BU74" s="79">
        <v>2</v>
      </c>
      <c r="BV74" s="79"/>
      <c r="BW74" s="79"/>
      <c r="BX74" s="79"/>
      <c r="BY74" s="79">
        <v>1</v>
      </c>
      <c r="BZ74" s="765">
        <f>COUNTIF($BE74:$BY74,2)</f>
        <v>14</v>
      </c>
      <c r="CA74" s="81">
        <f>BZ74/COUNTA($BE74:$BY74)</f>
        <v>0.77777777777777779</v>
      </c>
      <c r="CB74" s="765">
        <f>COUNTIF($BE74:$BY74,1)</f>
        <v>4</v>
      </c>
      <c r="CC74" s="81">
        <f>CB74/COUNTA($BE74:$BY74)</f>
        <v>0.22222222222222221</v>
      </c>
      <c r="CD74" s="765">
        <f>COUNTIF($BE74:$BY74,0)</f>
        <v>0</v>
      </c>
      <c r="CE74" s="81">
        <f>CD74/COUNTA($BE74:$BY74)</f>
        <v>0</v>
      </c>
      <c r="CF74" s="765">
        <f>(((BZ74*2)+(CB74*1)+(CD74*0)))/COUNTA($BE74:$BY74)</f>
        <v>1.7777777777777777</v>
      </c>
      <c r="CG74" s="766" t="str">
        <f t="shared" ref="CG74" si="15">IF(CF74&gt;=1.6,"Đạt mục tiêu",IF(CF74&gt;=1,"Cần cố gắng","Chưa đạt"))</f>
        <v>Đạt mục tiêu</v>
      </c>
    </row>
    <row r="75" spans="1:85" s="756" customFormat="1" hidden="1">
      <c r="A75" s="722">
        <v>59</v>
      </c>
      <c r="B75" s="451">
        <v>59</v>
      </c>
      <c r="C75" s="1447" t="s">
        <v>629</v>
      </c>
      <c r="D75" s="1368"/>
      <c r="E75" s="1369"/>
      <c r="F75" s="5" t="s">
        <v>316</v>
      </c>
      <c r="G75" s="176" t="s">
        <v>316</v>
      </c>
      <c r="H75" s="239" t="s">
        <v>316</v>
      </c>
      <c r="I75" s="5" t="s">
        <v>316</v>
      </c>
      <c r="J75" s="5" t="s">
        <v>316</v>
      </c>
      <c r="K75" s="506" t="s">
        <v>316</v>
      </c>
      <c r="L75" s="5" t="s">
        <v>316</v>
      </c>
      <c r="M75" s="5" t="s">
        <v>316</v>
      </c>
      <c r="N75" s="148" t="s">
        <v>316</v>
      </c>
      <c r="O75" s="5" t="s">
        <v>316</v>
      </c>
      <c r="P75" s="5" t="s">
        <v>316</v>
      </c>
      <c r="Q75" s="5" t="s">
        <v>316</v>
      </c>
      <c r="R75" s="5"/>
      <c r="S75" s="5" t="s">
        <v>316</v>
      </c>
      <c r="T75" s="5" t="s">
        <v>316</v>
      </c>
      <c r="U75" s="5" t="s">
        <v>316</v>
      </c>
      <c r="V75" s="176" t="s">
        <v>316</v>
      </c>
      <c r="W75" s="176" t="s">
        <v>316</v>
      </c>
      <c r="X75" s="176" t="s">
        <v>316</v>
      </c>
      <c r="Y75" s="176" t="s">
        <v>316</v>
      </c>
      <c r="Z75" s="5" t="s">
        <v>316</v>
      </c>
      <c r="AA75" s="5" t="s">
        <v>316</v>
      </c>
      <c r="AB75" s="5" t="s">
        <v>316</v>
      </c>
      <c r="AC75" s="5" t="s">
        <v>316</v>
      </c>
      <c r="AD75" s="5" t="s">
        <v>316</v>
      </c>
      <c r="AE75" s="5" t="s">
        <v>316</v>
      </c>
      <c r="AF75" s="5" t="s">
        <v>316</v>
      </c>
      <c r="AG75" s="5" t="s">
        <v>316</v>
      </c>
      <c r="AH75" s="148" t="s">
        <v>316</v>
      </c>
      <c r="AI75" s="148" t="s">
        <v>316</v>
      </c>
      <c r="AJ75" s="148" t="s">
        <v>316</v>
      </c>
      <c r="AK75" s="148" t="s">
        <v>316</v>
      </c>
      <c r="AL75" s="148" t="s">
        <v>316</v>
      </c>
      <c r="AM75" s="5" t="s">
        <v>316</v>
      </c>
      <c r="AN75" s="5" t="s">
        <v>316</v>
      </c>
      <c r="AO75" s="5" t="s">
        <v>316</v>
      </c>
      <c r="AP75" s="5" t="s">
        <v>316</v>
      </c>
      <c r="AQ75" s="5"/>
      <c r="AR75" s="5"/>
      <c r="AS75" s="5" t="s">
        <v>316</v>
      </c>
      <c r="AT75" s="5" t="s">
        <v>316</v>
      </c>
      <c r="AU75" s="5" t="s">
        <v>316</v>
      </c>
      <c r="AV75" s="5" t="s">
        <v>316</v>
      </c>
      <c r="AW75" s="5" t="s">
        <v>316</v>
      </c>
      <c r="AX75" s="5"/>
      <c r="AY75" s="5"/>
      <c r="AZ75" s="5" t="s">
        <v>316</v>
      </c>
      <c r="BA75" s="5"/>
      <c r="BB75" s="5" t="s">
        <v>316</v>
      </c>
      <c r="BC75" s="5"/>
      <c r="BD75" s="5" t="s">
        <v>316</v>
      </c>
      <c r="BE75" s="521" t="s">
        <v>316</v>
      </c>
      <c r="BF75" s="521" t="s">
        <v>316</v>
      </c>
      <c r="BG75" s="521" t="s">
        <v>316</v>
      </c>
      <c r="BH75" s="521" t="s">
        <v>316</v>
      </c>
      <c r="BI75" s="521" t="s">
        <v>316</v>
      </c>
      <c r="BJ75" s="521" t="s">
        <v>316</v>
      </c>
      <c r="BK75" s="521" t="s">
        <v>316</v>
      </c>
      <c r="BL75" s="521" t="s">
        <v>316</v>
      </c>
      <c r="BM75" s="521" t="s">
        <v>316</v>
      </c>
      <c r="BN75" s="521" t="s">
        <v>316</v>
      </c>
      <c r="BO75" s="521" t="s">
        <v>316</v>
      </c>
      <c r="BP75" s="521" t="s">
        <v>316</v>
      </c>
      <c r="BQ75" s="521" t="s">
        <v>316</v>
      </c>
      <c r="BR75" s="521" t="s">
        <v>316</v>
      </c>
      <c r="BS75" s="521" t="s">
        <v>316</v>
      </c>
      <c r="BT75" s="521" t="s">
        <v>316</v>
      </c>
      <c r="BU75" s="521" t="s">
        <v>316</v>
      </c>
      <c r="BV75" s="521"/>
      <c r="BW75" s="521"/>
      <c r="BX75" s="521"/>
      <c r="BY75" s="521" t="s">
        <v>316</v>
      </c>
      <c r="BZ75" s="521" t="s">
        <v>316</v>
      </c>
      <c r="CA75" s="522" t="s">
        <v>316</v>
      </c>
      <c r="CB75" s="521" t="s">
        <v>316</v>
      </c>
      <c r="CC75" s="522" t="s">
        <v>316</v>
      </c>
      <c r="CD75" s="521" t="s">
        <v>316</v>
      </c>
      <c r="CE75" s="521" t="s">
        <v>316</v>
      </c>
      <c r="CF75" s="521" t="s">
        <v>316</v>
      </c>
      <c r="CG75" s="522" t="s">
        <v>316</v>
      </c>
    </row>
    <row r="76" spans="1:85" s="756" customFormat="1" ht="75" hidden="1">
      <c r="A76" s="722">
        <v>60</v>
      </c>
      <c r="B76" s="451">
        <v>60</v>
      </c>
      <c r="C76" s="212" t="s">
        <v>630</v>
      </c>
      <c r="D76" s="77" t="s">
        <v>18</v>
      </c>
      <c r="E76" s="78" t="s">
        <v>631</v>
      </c>
      <c r="F76" s="77" t="s">
        <v>18</v>
      </c>
      <c r="G76" s="186" t="s">
        <v>631</v>
      </c>
      <c r="H76" s="190" t="s">
        <v>653</v>
      </c>
      <c r="I76" s="79"/>
      <c r="J76" s="10" t="s">
        <v>11</v>
      </c>
      <c r="K76" s="722" t="s">
        <v>16</v>
      </c>
      <c r="L76" s="79"/>
      <c r="M76" s="79"/>
      <c r="N76" s="765"/>
      <c r="O76" s="765"/>
      <c r="P76" s="79"/>
      <c r="Q76" s="79"/>
      <c r="R76" s="79"/>
      <c r="S76" s="79"/>
      <c r="T76" s="79"/>
      <c r="U76" s="66">
        <f t="shared" si="8"/>
        <v>1</v>
      </c>
      <c r="V76" s="767" t="s">
        <v>725</v>
      </c>
      <c r="W76" s="767" t="s">
        <v>723</v>
      </c>
      <c r="X76" s="767" t="s">
        <v>725</v>
      </c>
      <c r="Y76" s="767" t="s">
        <v>723</v>
      </c>
      <c r="Z76" s="79"/>
      <c r="AA76" s="79"/>
      <c r="AB76" s="79"/>
      <c r="AC76" s="79"/>
      <c r="AD76" s="79"/>
      <c r="AE76" s="79"/>
      <c r="AF76" s="79"/>
      <c r="AG76" s="79"/>
      <c r="AH76" s="79"/>
      <c r="AI76" s="79"/>
      <c r="AJ76" s="79"/>
      <c r="AK76" s="79"/>
      <c r="AL76" s="79"/>
      <c r="AM76" s="79"/>
      <c r="AN76" s="79"/>
      <c r="AO76" s="79"/>
      <c r="AP76" s="79"/>
      <c r="AQ76" s="79"/>
      <c r="AR76" s="79"/>
      <c r="AS76" s="79"/>
      <c r="AT76" s="79"/>
      <c r="AU76" s="79"/>
      <c r="AV76" s="79"/>
      <c r="AW76" s="79"/>
      <c r="AX76" s="79"/>
      <c r="AY76" s="79"/>
      <c r="AZ76" s="79"/>
      <c r="BA76" s="79"/>
      <c r="BB76" s="79"/>
      <c r="BC76" s="79"/>
      <c r="BD76" s="79"/>
      <c r="BE76" s="734" t="s">
        <v>281</v>
      </c>
      <c r="BF76" s="734" t="s">
        <v>281</v>
      </c>
      <c r="BG76" s="734" t="s">
        <v>1160</v>
      </c>
      <c r="BH76" s="734" t="s">
        <v>281</v>
      </c>
      <c r="BI76" s="734" t="s">
        <v>1160</v>
      </c>
      <c r="BJ76" s="734" t="s">
        <v>1160</v>
      </c>
      <c r="BK76" s="734" t="s">
        <v>1160</v>
      </c>
      <c r="BL76" s="734" t="s">
        <v>281</v>
      </c>
      <c r="BM76" s="734" t="s">
        <v>281</v>
      </c>
      <c r="BN76" s="734" t="s">
        <v>281</v>
      </c>
      <c r="BO76" s="734" t="s">
        <v>281</v>
      </c>
      <c r="BP76" s="734" t="s">
        <v>281</v>
      </c>
      <c r="BQ76" s="734" t="s">
        <v>281</v>
      </c>
      <c r="BR76" s="734" t="s">
        <v>281</v>
      </c>
      <c r="BS76" s="734" t="s">
        <v>281</v>
      </c>
      <c r="BT76" s="734" t="s">
        <v>281</v>
      </c>
      <c r="BU76" s="734" t="s">
        <v>281</v>
      </c>
      <c r="BV76" s="734"/>
      <c r="BW76" s="734"/>
      <c r="BX76" s="734"/>
      <c r="BY76" s="734" t="s">
        <v>281</v>
      </c>
      <c r="BZ76" s="721">
        <f>COUNTIF($BE76:$BY76,2)</f>
        <v>14</v>
      </c>
      <c r="CA76" s="510">
        <f>BZ76/COUNTA($BE76:$BY76)</f>
        <v>0.77777777777777779</v>
      </c>
      <c r="CB76" s="721">
        <f>COUNTIF($BE76:$BY76,1)</f>
        <v>4</v>
      </c>
      <c r="CC76" s="510">
        <f>CB76/COUNTA($BE76:$BY76)</f>
        <v>0.22222222222222221</v>
      </c>
      <c r="CD76" s="721">
        <f>COUNTIF($BE76:$BY76,0)</f>
        <v>0</v>
      </c>
      <c r="CE76" s="511">
        <f>CD76/COUNTA($BE76:$BY76)</f>
        <v>0</v>
      </c>
      <c r="CF76" s="721">
        <f>(((BZ76*2)+(CB76*1)+(CD76*0)))/COUNTA($BE76:$BY76)</f>
        <v>1.7777777777777777</v>
      </c>
      <c r="CG76" s="747" t="str">
        <f>IF(CF76&gt;=1.6,"Đạt mục tiêu",IF(CF76&gt;=1,"Cần cố gắng","Chưa đạt"))</f>
        <v>Đạt mục tiêu</v>
      </c>
    </row>
    <row r="77" spans="1:85" s="3" customFormat="1" ht="75" hidden="1">
      <c r="A77" s="19">
        <v>61</v>
      </c>
      <c r="B77" s="451">
        <v>61</v>
      </c>
      <c r="C77" s="78" t="s">
        <v>632</v>
      </c>
      <c r="D77" s="77" t="s">
        <v>14</v>
      </c>
      <c r="E77" s="78" t="s">
        <v>633</v>
      </c>
      <c r="F77" s="77" t="s">
        <v>17</v>
      </c>
      <c r="G77" s="78" t="s">
        <v>633</v>
      </c>
      <c r="H77" s="78" t="s">
        <v>652</v>
      </c>
      <c r="I77" s="725"/>
      <c r="J77" s="734" t="s">
        <v>11</v>
      </c>
      <c r="K77" s="725"/>
      <c r="L77" s="725"/>
      <c r="M77" s="725" t="s">
        <v>16</v>
      </c>
      <c r="N77" s="749"/>
      <c r="O77" s="749"/>
      <c r="P77" s="725"/>
      <c r="Q77" s="725"/>
      <c r="R77" s="725"/>
      <c r="S77" s="725"/>
      <c r="T77" s="725"/>
      <c r="U77" s="493">
        <f t="shared" si="8"/>
        <v>1</v>
      </c>
      <c r="V77" s="725"/>
      <c r="W77" s="725"/>
      <c r="X77" s="725"/>
      <c r="Y77" s="725"/>
      <c r="Z77" s="725"/>
      <c r="AA77" s="725"/>
      <c r="AB77" s="725"/>
      <c r="AC77" s="725"/>
      <c r="AD77" s="725" t="s">
        <v>728</v>
      </c>
      <c r="AE77" s="725" t="s">
        <v>728</v>
      </c>
      <c r="AF77" s="725" t="s">
        <v>728</v>
      </c>
      <c r="AG77" s="725" t="s">
        <v>728</v>
      </c>
      <c r="AH77" s="725"/>
      <c r="AI77" s="725"/>
      <c r="AJ77" s="725"/>
      <c r="AK77" s="725"/>
      <c r="AL77" s="725"/>
      <c r="AM77" s="725"/>
      <c r="AN77" s="725"/>
      <c r="AO77" s="725"/>
      <c r="AP77" s="725"/>
      <c r="AQ77" s="725"/>
      <c r="AR77" s="725"/>
      <c r="AS77" s="725"/>
      <c r="AT77" s="725"/>
      <c r="AU77" s="725"/>
      <c r="AV77" s="725"/>
      <c r="AW77" s="725"/>
      <c r="AX77" s="725"/>
      <c r="AY77" s="725"/>
      <c r="AZ77" s="725"/>
      <c r="BA77" s="725"/>
      <c r="BB77" s="725"/>
      <c r="BC77" s="725"/>
      <c r="BD77" s="725"/>
      <c r="BE77" s="725">
        <v>2</v>
      </c>
      <c r="BF77" s="725">
        <v>1</v>
      </c>
      <c r="BG77" s="725">
        <v>2</v>
      </c>
      <c r="BH77" s="725">
        <v>2</v>
      </c>
      <c r="BI77" s="725">
        <v>2</v>
      </c>
      <c r="BJ77" s="725">
        <v>2</v>
      </c>
      <c r="BK77" s="725">
        <v>2</v>
      </c>
      <c r="BL77" s="725">
        <v>2</v>
      </c>
      <c r="BM77" s="725">
        <v>2</v>
      </c>
      <c r="BN77" s="725">
        <v>2</v>
      </c>
      <c r="BO77" s="725">
        <v>2</v>
      </c>
      <c r="BP77" s="725">
        <v>2</v>
      </c>
      <c r="BQ77" s="725">
        <v>1</v>
      </c>
      <c r="BR77" s="725">
        <v>2</v>
      </c>
      <c r="BS77" s="725">
        <v>1</v>
      </c>
      <c r="BT77" s="725">
        <v>2</v>
      </c>
      <c r="BU77" s="725">
        <v>2</v>
      </c>
      <c r="BV77" s="725"/>
      <c r="BW77" s="725"/>
      <c r="BX77" s="725"/>
      <c r="BY77" s="725">
        <v>2</v>
      </c>
      <c r="BZ77" s="749">
        <f>COUNTIF($BE77:$BY77,2)</f>
        <v>15</v>
      </c>
      <c r="CA77" s="514">
        <f>BZ77/COUNTA($BE77:$BY77)</f>
        <v>0.83333333333333337</v>
      </c>
      <c r="CB77" s="749">
        <f>COUNTIF($BE77:$BY77,1)</f>
        <v>3</v>
      </c>
      <c r="CC77" s="514">
        <f>CB77/COUNTA($BE77:$BY77)</f>
        <v>0.16666666666666666</v>
      </c>
      <c r="CD77" s="749">
        <f>COUNTIF($BE77:$BY77,0)</f>
        <v>0</v>
      </c>
      <c r="CE77" s="228">
        <f>CD77/COUNTA($BE77:$BY77)</f>
        <v>0</v>
      </c>
      <c r="CF77" s="749">
        <f>(((BZ77*2)+(CB77*1)+(CD77*0)))/COUNTA($BE77:$BY77)</f>
        <v>1.8333333333333333</v>
      </c>
      <c r="CG77" s="751" t="str">
        <f>IF(CF77&gt;=1.6,"Đạt mục tiêu",IF(CF77&gt;=1,"Cần cố gắng","Chưa đạt"))</f>
        <v>Đạt mục tiêu</v>
      </c>
    </row>
    <row r="78" spans="1:85" s="762" customFormat="1" ht="63" hidden="1">
      <c r="A78" s="19">
        <v>62</v>
      </c>
      <c r="B78" s="451">
        <v>62</v>
      </c>
      <c r="C78" s="523" t="s">
        <v>634</v>
      </c>
      <c r="D78" s="77" t="s">
        <v>14</v>
      </c>
      <c r="E78" s="78" t="s">
        <v>635</v>
      </c>
      <c r="F78" s="77" t="s">
        <v>17</v>
      </c>
      <c r="G78" s="78" t="s">
        <v>635</v>
      </c>
      <c r="H78" s="23" t="s">
        <v>311</v>
      </c>
      <c r="I78" s="79"/>
      <c r="J78" s="10" t="s">
        <v>11</v>
      </c>
      <c r="K78" s="79"/>
      <c r="L78" s="79"/>
      <c r="M78" s="79"/>
      <c r="N78" s="765"/>
      <c r="O78" s="144" t="s">
        <v>16</v>
      </c>
      <c r="P78" s="79"/>
      <c r="Q78" s="79"/>
      <c r="R78" s="79"/>
      <c r="S78" s="79"/>
      <c r="T78" s="79"/>
      <c r="U78" s="66">
        <f t="shared" si="8"/>
        <v>1</v>
      </c>
      <c r="V78" s="79"/>
      <c r="W78" s="79"/>
      <c r="X78" s="79"/>
      <c r="Y78" s="79"/>
      <c r="Z78" s="79"/>
      <c r="AA78" s="79"/>
      <c r="AB78" s="79"/>
      <c r="AC78" s="79"/>
      <c r="AD78" s="79"/>
      <c r="AE78" s="79"/>
      <c r="AF78" s="79"/>
      <c r="AG78" s="79"/>
      <c r="AH78" s="79"/>
      <c r="AI78" s="79"/>
      <c r="AJ78" s="79"/>
      <c r="AK78" s="79"/>
      <c r="AL78" s="79"/>
      <c r="AM78" s="79" t="s">
        <v>728</v>
      </c>
      <c r="AN78" s="79" t="s">
        <v>728</v>
      </c>
      <c r="AO78" s="79" t="s">
        <v>728</v>
      </c>
      <c r="AP78" s="79" t="s">
        <v>723</v>
      </c>
      <c r="AQ78" s="79"/>
      <c r="AR78" s="79"/>
      <c r="AS78" s="79"/>
      <c r="AT78" s="79"/>
      <c r="AU78" s="79"/>
      <c r="AV78" s="79"/>
      <c r="AW78" s="79"/>
      <c r="AX78" s="79"/>
      <c r="AY78" s="79"/>
      <c r="AZ78" s="79"/>
      <c r="BA78" s="79"/>
      <c r="BB78" s="79"/>
      <c r="BC78" s="79"/>
      <c r="BD78" s="79"/>
      <c r="BE78" s="79">
        <v>2</v>
      </c>
      <c r="BF78" s="79">
        <v>1</v>
      </c>
      <c r="BG78" s="79">
        <v>2</v>
      </c>
      <c r="BH78" s="79">
        <v>1</v>
      </c>
      <c r="BI78" s="79">
        <v>2</v>
      </c>
      <c r="BJ78" s="79">
        <v>2</v>
      </c>
      <c r="BK78" s="79">
        <v>2</v>
      </c>
      <c r="BL78" s="79">
        <v>2</v>
      </c>
      <c r="BM78" s="79">
        <v>2</v>
      </c>
      <c r="BN78" s="79">
        <v>2</v>
      </c>
      <c r="BO78" s="79">
        <v>2</v>
      </c>
      <c r="BP78" s="79">
        <v>2</v>
      </c>
      <c r="BQ78" s="79">
        <v>2</v>
      </c>
      <c r="BR78" s="79">
        <v>2</v>
      </c>
      <c r="BS78" s="79">
        <v>2</v>
      </c>
      <c r="BT78" s="79">
        <v>2</v>
      </c>
      <c r="BU78" s="79">
        <v>2</v>
      </c>
      <c r="BV78" s="79"/>
      <c r="BW78" s="79"/>
      <c r="BX78" s="79"/>
      <c r="BY78" s="79">
        <v>1</v>
      </c>
      <c r="BZ78" s="765">
        <f>COUNTIF($BE78:$BY78,2)</f>
        <v>15</v>
      </c>
      <c r="CA78" s="81">
        <f>BZ78/COUNTA($BE78:$BY78)</f>
        <v>0.83333333333333337</v>
      </c>
      <c r="CB78" s="765">
        <f>COUNTIF($BE78:$BY78,1)</f>
        <v>3</v>
      </c>
      <c r="CC78" s="81">
        <f>CB78/COUNTA($BE78:$BY78)</f>
        <v>0.16666666666666666</v>
      </c>
      <c r="CD78" s="765">
        <f>COUNTIF($BE78:$BY78,0)</f>
        <v>0</v>
      </c>
      <c r="CE78" s="81">
        <f>CD78/COUNTA($BE78:$BY78)</f>
        <v>0</v>
      </c>
      <c r="CF78" s="765">
        <f>(((BZ78*2)+(CB78*1)+(CD78*0)))/COUNTA($BE78:$BY78)</f>
        <v>1.8333333333333333</v>
      </c>
      <c r="CG78" s="766" t="str">
        <f t="shared" ref="CG78" si="16">IF(CF78&gt;=1.6,"Đạt mục tiêu",IF(CF78&gt;=1,"Cần cố gắng","Chưa đạt"))</f>
        <v>Đạt mục tiêu</v>
      </c>
    </row>
    <row r="79" spans="1:85" s="762" customFormat="1" ht="81" hidden="1" customHeight="1">
      <c r="A79" s="19">
        <v>63</v>
      </c>
      <c r="B79" s="451">
        <v>63</v>
      </c>
      <c r="C79" s="78" t="s">
        <v>636</v>
      </c>
      <c r="D79" s="77" t="s">
        <v>14</v>
      </c>
      <c r="E79" s="78" t="s">
        <v>637</v>
      </c>
      <c r="F79" s="77" t="s">
        <v>17</v>
      </c>
      <c r="G79" s="78" t="s">
        <v>637</v>
      </c>
      <c r="H79" s="96" t="s">
        <v>651</v>
      </c>
      <c r="I79" s="79"/>
      <c r="J79" s="10" t="s">
        <v>11</v>
      </c>
      <c r="K79" s="79"/>
      <c r="L79" s="79"/>
      <c r="M79" s="79"/>
      <c r="N79" s="765"/>
      <c r="O79" s="765"/>
      <c r="P79" s="79"/>
      <c r="Q79" s="79" t="s">
        <v>16</v>
      </c>
      <c r="R79" s="79"/>
      <c r="S79" s="79"/>
      <c r="T79" s="79"/>
      <c r="U79" s="66">
        <f t="shared" si="8"/>
        <v>1</v>
      </c>
      <c r="V79" s="79"/>
      <c r="W79" s="79"/>
      <c r="X79" s="79"/>
      <c r="Y79" s="79"/>
      <c r="Z79" s="79"/>
      <c r="AA79" s="79"/>
      <c r="AB79" s="79"/>
      <c r="AC79" s="79"/>
      <c r="AD79" s="79"/>
      <c r="AE79" s="79"/>
      <c r="AF79" s="79"/>
      <c r="AG79" s="79"/>
      <c r="AH79" s="79"/>
      <c r="AI79" s="79"/>
      <c r="AJ79" s="79"/>
      <c r="AK79" s="79"/>
      <c r="AL79" s="79"/>
      <c r="AM79" s="79"/>
      <c r="AN79" s="79"/>
      <c r="AO79" s="79"/>
      <c r="AP79" s="79"/>
      <c r="AQ79" s="79"/>
      <c r="AR79" s="79"/>
      <c r="AS79" s="79"/>
      <c r="AT79" s="79" t="s">
        <v>728</v>
      </c>
      <c r="AU79" s="79" t="s">
        <v>725</v>
      </c>
      <c r="AV79" s="79" t="s">
        <v>725</v>
      </c>
      <c r="AW79" s="79" t="s">
        <v>728</v>
      </c>
      <c r="AX79" s="79"/>
      <c r="AY79" s="79"/>
      <c r="AZ79" s="79"/>
      <c r="BA79" s="79"/>
      <c r="BB79" s="79"/>
      <c r="BC79" s="79"/>
      <c r="BD79" s="79"/>
      <c r="BE79" s="79"/>
      <c r="BF79" s="79"/>
      <c r="BG79" s="79"/>
      <c r="BH79" s="79"/>
      <c r="BI79" s="79"/>
      <c r="BJ79" s="79"/>
      <c r="BK79" s="79"/>
      <c r="BL79" s="79"/>
      <c r="BM79" s="79"/>
      <c r="BN79" s="79"/>
      <c r="BO79" s="79"/>
      <c r="BP79" s="79"/>
      <c r="BQ79" s="79"/>
      <c r="BR79" s="79"/>
      <c r="BS79" s="79"/>
      <c r="BT79" s="79"/>
      <c r="BU79" s="79"/>
      <c r="BV79" s="79"/>
      <c r="BW79" s="79"/>
      <c r="BX79" s="79"/>
      <c r="BY79" s="79"/>
      <c r="BZ79" s="765"/>
      <c r="CA79" s="81"/>
      <c r="CB79" s="765"/>
      <c r="CC79" s="81"/>
      <c r="CD79" s="765"/>
      <c r="CE79" s="81"/>
      <c r="CF79" s="765"/>
      <c r="CG79" s="765"/>
    </row>
    <row r="80" spans="1:85" s="762" customFormat="1" ht="60" hidden="1">
      <c r="A80" s="19">
        <v>64</v>
      </c>
      <c r="B80" s="451">
        <v>64</v>
      </c>
      <c r="C80" s="78" t="s">
        <v>638</v>
      </c>
      <c r="D80" s="77" t="s">
        <v>18</v>
      </c>
      <c r="E80" s="78" t="s">
        <v>639</v>
      </c>
      <c r="F80" s="77" t="s">
        <v>18</v>
      </c>
      <c r="G80" s="78" t="s">
        <v>639</v>
      </c>
      <c r="H80" s="96" t="s">
        <v>650</v>
      </c>
      <c r="I80" s="79"/>
      <c r="J80" s="10" t="s">
        <v>11</v>
      </c>
      <c r="K80" s="79"/>
      <c r="L80" s="79" t="s">
        <v>16</v>
      </c>
      <c r="M80" s="79"/>
      <c r="N80" s="765"/>
      <c r="O80" s="765"/>
      <c r="P80" s="79"/>
      <c r="Q80" s="79"/>
      <c r="R80" s="79"/>
      <c r="S80" s="79"/>
      <c r="T80" s="79"/>
      <c r="U80" s="66">
        <f t="shared" si="8"/>
        <v>1</v>
      </c>
      <c r="V80" s="79"/>
      <c r="W80" s="79"/>
      <c r="X80" s="79"/>
      <c r="Y80" s="79"/>
      <c r="Z80" s="79" t="s">
        <v>728</v>
      </c>
      <c r="AA80" s="79" t="s">
        <v>728</v>
      </c>
      <c r="AB80" s="79" t="s">
        <v>728</v>
      </c>
      <c r="AC80" s="79" t="s">
        <v>728</v>
      </c>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79">
        <v>2</v>
      </c>
      <c r="BF80" s="79">
        <v>2</v>
      </c>
      <c r="BG80" s="79">
        <v>2</v>
      </c>
      <c r="BH80" s="79">
        <v>2</v>
      </c>
      <c r="BI80" s="79">
        <v>1</v>
      </c>
      <c r="BJ80" s="79">
        <v>2</v>
      </c>
      <c r="BK80" s="79">
        <v>2</v>
      </c>
      <c r="BL80" s="79">
        <v>2</v>
      </c>
      <c r="BM80" s="79">
        <v>2</v>
      </c>
      <c r="BN80" s="79">
        <v>1</v>
      </c>
      <c r="BO80" s="79">
        <v>1</v>
      </c>
      <c r="BP80" s="79">
        <v>2</v>
      </c>
      <c r="BQ80" s="79">
        <v>2</v>
      </c>
      <c r="BR80" s="79">
        <v>1</v>
      </c>
      <c r="BS80" s="79">
        <v>2</v>
      </c>
      <c r="BT80" s="79">
        <v>2</v>
      </c>
      <c r="BU80" s="79">
        <v>2</v>
      </c>
      <c r="BV80" s="79"/>
      <c r="BW80" s="79"/>
      <c r="BX80" s="79"/>
      <c r="BY80" s="79">
        <v>2</v>
      </c>
      <c r="BZ80" s="765">
        <f>COUNTIF($BE80:$BY80,2)</f>
        <v>14</v>
      </c>
      <c r="CA80" s="512">
        <f>BZ80/COUNTA($BE80:$BY80)</f>
        <v>0.77777777777777779</v>
      </c>
      <c r="CB80" s="765">
        <f>COUNTIF($BE80:$BY80,1)</f>
        <v>4</v>
      </c>
      <c r="CC80" s="512">
        <f>CB80/COUNTA($BE80:$BY80)</f>
        <v>0.22222222222222221</v>
      </c>
      <c r="CD80" s="765">
        <f>COUNTIF($BE80:$BY80,0)</f>
        <v>0</v>
      </c>
      <c r="CE80" s="81">
        <f>CD80/COUNTA($BE80:$BY80)</f>
        <v>0</v>
      </c>
      <c r="CF80" s="765">
        <f>(((BZ80*2)+(CB80*1)+(CD80*0)))/COUNTA($BE80:$BY80)</f>
        <v>1.7777777777777777</v>
      </c>
      <c r="CG80" s="766" t="str">
        <f t="shared" ref="CG80" si="17">IF(CF80&gt;=1.6,"Đạt mục tiêu",IF(CF80&gt;=1,"Cần cố gắng","Chưa đạt"))</f>
        <v>Đạt mục tiêu</v>
      </c>
    </row>
    <row r="81" spans="1:90" s="756" customFormat="1" ht="60" hidden="1">
      <c r="A81" s="721">
        <v>65</v>
      </c>
      <c r="B81" s="451">
        <v>65</v>
      </c>
      <c r="C81" s="213" t="s">
        <v>640</v>
      </c>
      <c r="D81" s="77" t="s">
        <v>18</v>
      </c>
      <c r="E81" s="213" t="s">
        <v>641</v>
      </c>
      <c r="F81" s="77" t="s">
        <v>17</v>
      </c>
      <c r="G81" s="78" t="s">
        <v>641</v>
      </c>
      <c r="H81" s="518" t="s">
        <v>649</v>
      </c>
      <c r="I81" s="79"/>
      <c r="J81" s="10" t="s">
        <v>11</v>
      </c>
      <c r="K81" s="79"/>
      <c r="L81" s="79"/>
      <c r="M81" s="79"/>
      <c r="N81" s="721" t="s">
        <v>16</v>
      </c>
      <c r="O81" s="765"/>
      <c r="P81" s="79"/>
      <c r="Q81" s="79"/>
      <c r="R81" s="79"/>
      <c r="S81" s="79"/>
      <c r="T81" s="79"/>
      <c r="U81" s="66">
        <f t="shared" si="8"/>
        <v>1</v>
      </c>
      <c r="V81" s="79"/>
      <c r="W81" s="79"/>
      <c r="X81" s="79"/>
      <c r="Y81" s="79"/>
      <c r="Z81" s="79"/>
      <c r="AA81" s="79"/>
      <c r="AB81" s="79"/>
      <c r="AC81" s="79"/>
      <c r="AD81" s="79"/>
      <c r="AE81" s="79"/>
      <c r="AF81" s="79"/>
      <c r="AG81" s="79"/>
      <c r="AH81" s="721" t="s">
        <v>728</v>
      </c>
      <c r="AI81" s="721" t="s">
        <v>728</v>
      </c>
      <c r="AJ81" s="721" t="s">
        <v>728</v>
      </c>
      <c r="AK81" s="721" t="s">
        <v>728</v>
      </c>
      <c r="AL81" s="721" t="s">
        <v>728</v>
      </c>
      <c r="AM81" s="79"/>
      <c r="AN81" s="79"/>
      <c r="AO81" s="79"/>
      <c r="AP81" s="79"/>
      <c r="AQ81" s="79"/>
      <c r="AR81" s="79"/>
      <c r="AS81" s="79"/>
      <c r="AT81" s="79"/>
      <c r="AU81" s="79"/>
      <c r="AV81" s="79"/>
      <c r="AW81" s="79"/>
      <c r="AX81" s="79"/>
      <c r="AY81" s="79"/>
      <c r="AZ81" s="79"/>
      <c r="BA81" s="79"/>
      <c r="BB81" s="79"/>
      <c r="BC81" s="79"/>
      <c r="BD81" s="79"/>
      <c r="BE81" s="20">
        <v>2</v>
      </c>
      <c r="BF81" s="20">
        <v>2</v>
      </c>
      <c r="BG81" s="20">
        <v>2</v>
      </c>
      <c r="BH81" s="20">
        <v>2</v>
      </c>
      <c r="BI81" s="20">
        <v>2</v>
      </c>
      <c r="BJ81" s="20">
        <v>1</v>
      </c>
      <c r="BK81" s="20">
        <v>2</v>
      </c>
      <c r="BL81" s="20">
        <v>2</v>
      </c>
      <c r="BM81" s="20">
        <v>1</v>
      </c>
      <c r="BN81" s="20">
        <v>2</v>
      </c>
      <c r="BO81" s="20">
        <v>2</v>
      </c>
      <c r="BP81" s="20">
        <v>2</v>
      </c>
      <c r="BQ81" s="20">
        <v>2</v>
      </c>
      <c r="BR81" s="20">
        <v>2</v>
      </c>
      <c r="BS81" s="20">
        <v>1</v>
      </c>
      <c r="BT81" s="20">
        <v>2</v>
      </c>
      <c r="BU81" s="20">
        <v>2</v>
      </c>
      <c r="BV81" s="20"/>
      <c r="BW81" s="20"/>
      <c r="BX81" s="20"/>
      <c r="BY81" s="20">
        <v>2</v>
      </c>
      <c r="BZ81" s="21">
        <f>COUNTIF($BE81:$BY81,2)</f>
        <v>15</v>
      </c>
      <c r="CA81" s="22">
        <f>BZ81/COUNTA($BE81:$BY81)</f>
        <v>0.83333333333333337</v>
      </c>
      <c r="CB81" s="21">
        <f>COUNTIF($BE81:$BY81,1)</f>
        <v>3</v>
      </c>
      <c r="CC81" s="22">
        <f>CB81/COUNTA($BE81:$BY81)</f>
        <v>0.16666666666666666</v>
      </c>
      <c r="CD81" s="21">
        <f>COUNTIF($BE81:$BY81,0)</f>
        <v>0</v>
      </c>
      <c r="CE81" s="22">
        <f>CD81/COUNTA($BE81:$BY81)</f>
        <v>0</v>
      </c>
      <c r="CF81" s="21">
        <f>(((BZ81*2)+(CB81*1)+(CD81*0)))/COUNTA($BE81:$BY81)</f>
        <v>1.8333333333333333</v>
      </c>
      <c r="CG81" s="427" t="str">
        <f>IF(CF81&gt;=1.6,"Đạt mục tiêu",IF(CF81&gt;=1,"Cần cố gắng","Chưa đạt"))</f>
        <v>Đạt mục tiêu</v>
      </c>
    </row>
    <row r="82" spans="1:90" s="762" customFormat="1" ht="60.75" hidden="1" customHeight="1">
      <c r="A82" s="19">
        <v>66</v>
      </c>
      <c r="B82" s="451">
        <v>66</v>
      </c>
      <c r="C82" s="523" t="s">
        <v>642</v>
      </c>
      <c r="D82" s="77" t="s">
        <v>17</v>
      </c>
      <c r="E82" s="78" t="s">
        <v>643</v>
      </c>
      <c r="F82" s="77" t="s">
        <v>17</v>
      </c>
      <c r="G82" s="78" t="s">
        <v>643</v>
      </c>
      <c r="H82" s="23" t="s">
        <v>312</v>
      </c>
      <c r="I82" s="79"/>
      <c r="J82" s="10" t="s">
        <v>11</v>
      </c>
      <c r="K82" s="79"/>
      <c r="L82" s="79"/>
      <c r="M82" s="79"/>
      <c r="N82" s="765"/>
      <c r="O82" s="144" t="s">
        <v>16</v>
      </c>
      <c r="P82" s="79"/>
      <c r="Q82" s="79"/>
      <c r="R82" s="79"/>
      <c r="S82" s="79"/>
      <c r="T82" s="79"/>
      <c r="U82" s="66">
        <f t="shared" si="8"/>
        <v>1</v>
      </c>
      <c r="V82" s="79"/>
      <c r="W82" s="79"/>
      <c r="X82" s="79"/>
      <c r="Y82" s="79"/>
      <c r="Z82" s="79"/>
      <c r="AA82" s="79"/>
      <c r="AB82" s="79"/>
      <c r="AC82" s="79"/>
      <c r="AD82" s="79"/>
      <c r="AE82" s="79"/>
      <c r="AF82" s="79"/>
      <c r="AG82" s="79"/>
      <c r="AH82" s="79"/>
      <c r="AI82" s="79"/>
      <c r="AJ82" s="79"/>
      <c r="AK82" s="79"/>
      <c r="AL82" s="79"/>
      <c r="AM82" s="79" t="s">
        <v>723</v>
      </c>
      <c r="AN82" s="79" t="s">
        <v>725</v>
      </c>
      <c r="AO82" s="79" t="s">
        <v>728</v>
      </c>
      <c r="AP82" s="79" t="s">
        <v>725</v>
      </c>
      <c r="AQ82" s="79"/>
      <c r="AR82" s="79"/>
      <c r="AS82" s="79"/>
      <c r="AT82" s="79"/>
      <c r="AU82" s="79"/>
      <c r="AV82" s="79"/>
      <c r="AW82" s="79"/>
      <c r="AX82" s="79"/>
      <c r="AY82" s="79"/>
      <c r="AZ82" s="79"/>
      <c r="BA82" s="79"/>
      <c r="BB82" s="79"/>
      <c r="BC82" s="79"/>
      <c r="BD82" s="79"/>
      <c r="BE82" s="79">
        <v>2</v>
      </c>
      <c r="BF82" s="79">
        <v>2</v>
      </c>
      <c r="BG82" s="79">
        <v>2</v>
      </c>
      <c r="BH82" s="79">
        <v>1</v>
      </c>
      <c r="BI82" s="79">
        <v>2</v>
      </c>
      <c r="BJ82" s="79">
        <v>2</v>
      </c>
      <c r="BK82" s="79">
        <v>2</v>
      </c>
      <c r="BL82" s="79">
        <v>2</v>
      </c>
      <c r="BM82" s="79">
        <v>2</v>
      </c>
      <c r="BN82" s="79">
        <v>2</v>
      </c>
      <c r="BO82" s="79">
        <v>2</v>
      </c>
      <c r="BP82" s="79">
        <v>2</v>
      </c>
      <c r="BQ82" s="79">
        <v>2</v>
      </c>
      <c r="BR82" s="79">
        <v>1</v>
      </c>
      <c r="BS82" s="79">
        <v>1</v>
      </c>
      <c r="BT82" s="79">
        <v>2</v>
      </c>
      <c r="BU82" s="79">
        <v>2</v>
      </c>
      <c r="BV82" s="79"/>
      <c r="BW82" s="79"/>
      <c r="BX82" s="79"/>
      <c r="BY82" s="79">
        <v>1</v>
      </c>
      <c r="BZ82" s="765">
        <f>COUNTIF($BE82:$BY82,2)</f>
        <v>14</v>
      </c>
      <c r="CA82" s="81">
        <f>BZ82/COUNTA($BE82:$BY82)</f>
        <v>0.77777777777777779</v>
      </c>
      <c r="CB82" s="765">
        <f>COUNTIF($BE82:$BY82,1)</f>
        <v>4</v>
      </c>
      <c r="CC82" s="81">
        <f>CB82/COUNTA($BE82:$BY82)</f>
        <v>0.22222222222222221</v>
      </c>
      <c r="CD82" s="765">
        <f>COUNTIF($BE82:$BY82,0)</f>
        <v>0</v>
      </c>
      <c r="CE82" s="81">
        <f>CD82/COUNTA($BE82:$BY82)</f>
        <v>0</v>
      </c>
      <c r="CF82" s="765">
        <f>(((BZ82*2)+(CB82*1)+(CD82*0)))/COUNTA($BE82:$BY82)</f>
        <v>1.7777777777777777</v>
      </c>
      <c r="CG82" s="766" t="str">
        <f t="shared" ref="CG82:CG83" si="18">IF(CF82&gt;=1.6,"Đạt mục tiêu",IF(CF82&gt;=1,"Cần cố gắng","Chưa đạt"))</f>
        <v>Đạt mục tiêu</v>
      </c>
    </row>
    <row r="83" spans="1:90" s="762" customFormat="1" ht="60" hidden="1">
      <c r="A83" s="19">
        <v>67</v>
      </c>
      <c r="B83" s="451">
        <v>67</v>
      </c>
      <c r="C83" s="78" t="s">
        <v>644</v>
      </c>
      <c r="D83" s="77" t="s">
        <v>17</v>
      </c>
      <c r="E83" s="78" t="s">
        <v>645</v>
      </c>
      <c r="F83" s="77" t="s">
        <v>17</v>
      </c>
      <c r="G83" s="78" t="s">
        <v>645</v>
      </c>
      <c r="H83" s="23" t="s">
        <v>313</v>
      </c>
      <c r="I83" s="79"/>
      <c r="J83" s="10" t="s">
        <v>11</v>
      </c>
      <c r="K83" s="79"/>
      <c r="L83" s="79" t="s">
        <v>16</v>
      </c>
      <c r="M83" s="79"/>
      <c r="N83" s="765"/>
      <c r="O83" s="765"/>
      <c r="P83" s="79"/>
      <c r="Q83" s="79"/>
      <c r="R83" s="79"/>
      <c r="S83" s="79"/>
      <c r="T83" s="79"/>
      <c r="U83" s="66">
        <f t="shared" si="8"/>
        <v>1</v>
      </c>
      <c r="V83" s="79"/>
      <c r="W83" s="79"/>
      <c r="X83" s="79"/>
      <c r="Y83" s="79"/>
      <c r="Z83" s="79" t="s">
        <v>728</v>
      </c>
      <c r="AA83" s="79" t="s">
        <v>728</v>
      </c>
      <c r="AB83" s="79" t="s">
        <v>728</v>
      </c>
      <c r="AC83" s="79" t="s">
        <v>728</v>
      </c>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v>2</v>
      </c>
      <c r="BF83" s="79">
        <v>2</v>
      </c>
      <c r="BG83" s="79">
        <v>2</v>
      </c>
      <c r="BH83" s="79">
        <v>2</v>
      </c>
      <c r="BI83" s="79">
        <v>2</v>
      </c>
      <c r="BJ83" s="79">
        <v>2</v>
      </c>
      <c r="BK83" s="79">
        <v>2</v>
      </c>
      <c r="BL83" s="79">
        <v>2</v>
      </c>
      <c r="BM83" s="79">
        <v>1</v>
      </c>
      <c r="BN83" s="79">
        <v>1</v>
      </c>
      <c r="BO83" s="79">
        <v>1</v>
      </c>
      <c r="BP83" s="79">
        <v>2</v>
      </c>
      <c r="BQ83" s="79">
        <v>2</v>
      </c>
      <c r="BR83" s="79">
        <v>1</v>
      </c>
      <c r="BS83" s="79">
        <v>2</v>
      </c>
      <c r="BT83" s="79">
        <v>2</v>
      </c>
      <c r="BU83" s="79">
        <v>2</v>
      </c>
      <c r="BV83" s="79"/>
      <c r="BW83" s="79"/>
      <c r="BX83" s="79"/>
      <c r="BY83" s="79">
        <v>2</v>
      </c>
      <c r="BZ83" s="765">
        <f>COUNTIF($BE83:$BY83,2)</f>
        <v>14</v>
      </c>
      <c r="CA83" s="512">
        <f>BZ83/COUNTA($BE83:$BY83)</f>
        <v>0.77777777777777779</v>
      </c>
      <c r="CB83" s="765">
        <f>COUNTIF($BE83:$BY83,1)</f>
        <v>4</v>
      </c>
      <c r="CC83" s="512">
        <f>CB83/COUNTA($BE83:$BY83)</f>
        <v>0.22222222222222221</v>
      </c>
      <c r="CD83" s="765">
        <f>COUNTIF($BE83:$BY83,0)</f>
        <v>0</v>
      </c>
      <c r="CE83" s="81">
        <f>CD83/COUNTA($BE83:$BY83)</f>
        <v>0</v>
      </c>
      <c r="CF83" s="765">
        <f>(((BZ83*2)+(CB83*1)+(CD83*0)))/COUNTA($BE83:$BY83)</f>
        <v>1.7777777777777777</v>
      </c>
      <c r="CG83" s="766" t="str">
        <f t="shared" si="18"/>
        <v>Đạt mục tiêu</v>
      </c>
    </row>
    <row r="84" spans="1:90" s="762" customFormat="1" ht="75" hidden="1" customHeight="1">
      <c r="A84" s="19">
        <v>68</v>
      </c>
      <c r="B84" s="451">
        <v>68</v>
      </c>
      <c r="C84" s="78" t="s">
        <v>646</v>
      </c>
      <c r="D84" s="77" t="s">
        <v>14</v>
      </c>
      <c r="E84" s="78" t="s">
        <v>647</v>
      </c>
      <c r="F84" s="77" t="s">
        <v>14</v>
      </c>
      <c r="G84" s="78" t="s">
        <v>647</v>
      </c>
      <c r="H84" s="96" t="s">
        <v>648</v>
      </c>
      <c r="I84" s="79"/>
      <c r="J84" s="10" t="s">
        <v>11</v>
      </c>
      <c r="K84" s="79"/>
      <c r="L84" s="79"/>
      <c r="M84" s="79"/>
      <c r="N84" s="765"/>
      <c r="O84" s="765"/>
      <c r="P84" s="79"/>
      <c r="Q84" s="79"/>
      <c r="R84" s="79"/>
      <c r="S84" s="79" t="s">
        <v>16</v>
      </c>
      <c r="T84" s="79"/>
      <c r="U84" s="66">
        <f t="shared" si="8"/>
        <v>1</v>
      </c>
      <c r="V84" s="79"/>
      <c r="W84" s="79"/>
      <c r="X84" s="79"/>
      <c r="Y84" s="79"/>
      <c r="Z84" s="79"/>
      <c r="AA84" s="79"/>
      <c r="AB84" s="79"/>
      <c r="AC84" s="79"/>
      <c r="AD84" s="79"/>
      <c r="AE84" s="79"/>
      <c r="AF84" s="79"/>
      <c r="AG84" s="79"/>
      <c r="AH84" s="79"/>
      <c r="AI84" s="79"/>
      <c r="AJ84" s="79"/>
      <c r="AK84" s="79"/>
      <c r="AL84" s="79"/>
      <c r="AM84" s="79"/>
      <c r="AN84" s="79"/>
      <c r="AO84" s="79"/>
      <c r="AP84" s="79"/>
      <c r="AQ84" s="79"/>
      <c r="AR84" s="79"/>
      <c r="AS84" s="79"/>
      <c r="AT84" s="79"/>
      <c r="AU84" s="79"/>
      <c r="AV84" s="79"/>
      <c r="AW84" s="79"/>
      <c r="AX84" s="79"/>
      <c r="AY84" s="79"/>
      <c r="AZ84" s="79"/>
      <c r="BA84" s="79"/>
      <c r="BB84" s="79"/>
      <c r="BC84" s="79"/>
      <c r="BD84" s="79"/>
      <c r="BE84" s="79"/>
      <c r="BF84" s="79"/>
      <c r="BG84" s="79"/>
      <c r="BH84" s="79"/>
      <c r="BI84" s="79"/>
      <c r="BJ84" s="79"/>
      <c r="BK84" s="79"/>
      <c r="BL84" s="79"/>
      <c r="BM84" s="79"/>
      <c r="BN84" s="79"/>
      <c r="BO84" s="79"/>
      <c r="BP84" s="79"/>
      <c r="BQ84" s="79"/>
      <c r="BR84" s="79"/>
      <c r="BS84" s="79"/>
      <c r="BT84" s="79"/>
      <c r="BU84" s="79"/>
      <c r="BV84" s="79"/>
      <c r="BW84" s="79"/>
      <c r="BX84" s="79"/>
      <c r="BY84" s="79"/>
      <c r="BZ84" s="765"/>
      <c r="CA84" s="81"/>
      <c r="CB84" s="765"/>
      <c r="CC84" s="81"/>
      <c r="CD84" s="765"/>
      <c r="CE84" s="81"/>
      <c r="CF84" s="765"/>
      <c r="CG84" s="765"/>
    </row>
    <row r="85" spans="1:90" s="756" customFormat="1" ht="31.5" hidden="1">
      <c r="A85" s="722">
        <v>69</v>
      </c>
      <c r="B85" s="451">
        <v>69</v>
      </c>
      <c r="C85" s="1447" t="s">
        <v>314</v>
      </c>
      <c r="D85" s="1368"/>
      <c r="E85" s="1369"/>
      <c r="F85" s="5" t="s">
        <v>316</v>
      </c>
      <c r="G85" s="176" t="s">
        <v>316</v>
      </c>
      <c r="H85" s="239" t="s">
        <v>316</v>
      </c>
      <c r="I85" s="5" t="s">
        <v>316</v>
      </c>
      <c r="J85" s="5" t="s">
        <v>316</v>
      </c>
      <c r="K85" s="506" t="s">
        <v>316</v>
      </c>
      <c r="L85" s="5" t="s">
        <v>316</v>
      </c>
      <c r="M85" s="5" t="s">
        <v>316</v>
      </c>
      <c r="N85" s="148" t="s">
        <v>316</v>
      </c>
      <c r="O85" s="5" t="s">
        <v>316</v>
      </c>
      <c r="P85" s="5" t="s">
        <v>316</v>
      </c>
      <c r="Q85" s="5" t="s">
        <v>316</v>
      </c>
      <c r="R85" s="5"/>
      <c r="S85" s="5" t="s">
        <v>316</v>
      </c>
      <c r="T85" s="5" t="s">
        <v>316</v>
      </c>
      <c r="U85" s="5" t="s">
        <v>316</v>
      </c>
      <c r="V85" s="176" t="s">
        <v>316</v>
      </c>
      <c r="W85" s="176" t="s">
        <v>316</v>
      </c>
      <c r="X85" s="176" t="s">
        <v>316</v>
      </c>
      <c r="Y85" s="176" t="s">
        <v>316</v>
      </c>
      <c r="Z85" s="5" t="s">
        <v>316</v>
      </c>
      <c r="AA85" s="5" t="s">
        <v>316</v>
      </c>
      <c r="AB85" s="5" t="s">
        <v>316</v>
      </c>
      <c r="AC85" s="5" t="s">
        <v>316</v>
      </c>
      <c r="AD85" s="5" t="s">
        <v>316</v>
      </c>
      <c r="AE85" s="5" t="s">
        <v>316</v>
      </c>
      <c r="AF85" s="5" t="s">
        <v>316</v>
      </c>
      <c r="AG85" s="5" t="s">
        <v>316</v>
      </c>
      <c r="AH85" s="148" t="s">
        <v>316</v>
      </c>
      <c r="AI85" s="148" t="s">
        <v>316</v>
      </c>
      <c r="AJ85" s="148" t="s">
        <v>316</v>
      </c>
      <c r="AK85" s="148" t="s">
        <v>316</v>
      </c>
      <c r="AL85" s="148" t="s">
        <v>316</v>
      </c>
      <c r="AM85" s="5" t="s">
        <v>316</v>
      </c>
      <c r="AN85" s="5" t="s">
        <v>316</v>
      </c>
      <c r="AO85" s="5" t="s">
        <v>316</v>
      </c>
      <c r="AP85" s="5" t="s">
        <v>316</v>
      </c>
      <c r="AQ85" s="5"/>
      <c r="AR85" s="5"/>
      <c r="AS85" s="5" t="s">
        <v>316</v>
      </c>
      <c r="AT85" s="5" t="s">
        <v>316</v>
      </c>
      <c r="AU85" s="5" t="s">
        <v>316</v>
      </c>
      <c r="AV85" s="5" t="s">
        <v>316</v>
      </c>
      <c r="AW85" s="5" t="s">
        <v>316</v>
      </c>
      <c r="AX85" s="5"/>
      <c r="AY85" s="5"/>
      <c r="AZ85" s="5" t="s">
        <v>316</v>
      </c>
      <c r="BA85" s="5"/>
      <c r="BB85" s="5" t="s">
        <v>316</v>
      </c>
      <c r="BC85" s="5"/>
      <c r="BD85" s="5" t="s">
        <v>316</v>
      </c>
      <c r="BE85" s="521" t="s">
        <v>316</v>
      </c>
      <c r="BF85" s="521" t="s">
        <v>316</v>
      </c>
      <c r="BG85" s="521" t="s">
        <v>316</v>
      </c>
      <c r="BH85" s="521" t="s">
        <v>316</v>
      </c>
      <c r="BI85" s="521" t="s">
        <v>316</v>
      </c>
      <c r="BJ85" s="521" t="s">
        <v>316</v>
      </c>
      <c r="BK85" s="521" t="s">
        <v>316</v>
      </c>
      <c r="BL85" s="521" t="s">
        <v>316</v>
      </c>
      <c r="BM85" s="521" t="s">
        <v>316</v>
      </c>
      <c r="BN85" s="521" t="s">
        <v>316</v>
      </c>
      <c r="BO85" s="521" t="s">
        <v>316</v>
      </c>
      <c r="BP85" s="521" t="s">
        <v>316</v>
      </c>
      <c r="BQ85" s="521" t="s">
        <v>316</v>
      </c>
      <c r="BR85" s="521" t="s">
        <v>316</v>
      </c>
      <c r="BS85" s="521" t="s">
        <v>316</v>
      </c>
      <c r="BT85" s="521" t="s">
        <v>316</v>
      </c>
      <c r="BU85" s="521" t="s">
        <v>316</v>
      </c>
      <c r="BV85" s="521"/>
      <c r="BW85" s="521"/>
      <c r="BX85" s="521"/>
      <c r="BY85" s="521" t="s">
        <v>316</v>
      </c>
      <c r="BZ85" s="21">
        <f>COUNTIF($BE85:$BY85,2)</f>
        <v>0</v>
      </c>
      <c r="CA85" s="22">
        <f>BZ85/COUNTA($BE85:$BY85)</f>
        <v>0</v>
      </c>
      <c r="CB85" s="21">
        <f>COUNTIF($BE85:$BY85,1)</f>
        <v>0</v>
      </c>
      <c r="CC85" s="22">
        <f>CB85/COUNTA($BE85:$BY85)</f>
        <v>0</v>
      </c>
      <c r="CD85" s="21">
        <f>COUNTIF($BE85:$BY85,0)</f>
        <v>0</v>
      </c>
      <c r="CE85" s="22">
        <f>CD85/COUNTA($BE85:$BY85)</f>
        <v>0</v>
      </c>
      <c r="CF85" s="21">
        <f>(((BZ85*2)+(CB85*1)+(CD85*0)))/COUNTA($BE85:$BY85)</f>
        <v>0</v>
      </c>
      <c r="CG85" s="21" t="str">
        <f>IF(CF85&gt;=1.6,"Đạt mục tiêu",IF(CF85&gt;=1,"Cần cố gắng","Chưa đạt"))</f>
        <v>Chưa đạt</v>
      </c>
    </row>
    <row r="86" spans="1:90" s="170" customFormat="1" ht="192.75" customHeight="1">
      <c r="A86" s="171">
        <v>70</v>
      </c>
      <c r="B86" s="451">
        <v>70</v>
      </c>
      <c r="C86" s="186" t="s">
        <v>658</v>
      </c>
      <c r="D86" s="77" t="s">
        <v>14</v>
      </c>
      <c r="E86" s="186" t="s">
        <v>656</v>
      </c>
      <c r="F86" s="77" t="s">
        <v>17</v>
      </c>
      <c r="G86" s="724" t="s">
        <v>705</v>
      </c>
      <c r="H86" s="210" t="s">
        <v>654</v>
      </c>
      <c r="I86" s="725" t="s">
        <v>212</v>
      </c>
      <c r="J86" s="734" t="s">
        <v>11</v>
      </c>
      <c r="K86" s="725"/>
      <c r="L86" s="725"/>
      <c r="M86" s="725" t="s">
        <v>16</v>
      </c>
      <c r="N86" s="725"/>
      <c r="O86" s="725"/>
      <c r="P86" s="725"/>
      <c r="Q86" s="19"/>
      <c r="R86" s="171" t="s">
        <v>16</v>
      </c>
      <c r="S86" s="725"/>
      <c r="T86" s="721"/>
      <c r="U86" s="493">
        <f t="shared" si="8"/>
        <v>2</v>
      </c>
      <c r="V86" s="725"/>
      <c r="W86" s="725"/>
      <c r="X86" s="725"/>
      <c r="Y86" s="725"/>
      <c r="Z86" s="725"/>
      <c r="AA86" s="725"/>
      <c r="AB86" s="725"/>
      <c r="AC86" s="725"/>
      <c r="AD86" s="725" t="s">
        <v>723</v>
      </c>
      <c r="AE86" s="725" t="s">
        <v>725</v>
      </c>
      <c r="AF86" s="725" t="s">
        <v>727</v>
      </c>
      <c r="AG86" s="725" t="s">
        <v>725</v>
      </c>
      <c r="AH86" s="725"/>
      <c r="AI86" s="725"/>
      <c r="AJ86" s="725"/>
      <c r="AK86" s="725"/>
      <c r="AL86" s="725"/>
      <c r="AM86" s="725"/>
      <c r="AN86" s="725"/>
      <c r="AO86" s="725"/>
      <c r="AP86" s="725"/>
      <c r="AQ86" s="725"/>
      <c r="AR86" s="725"/>
      <c r="AS86" s="725"/>
      <c r="AT86" s="725"/>
      <c r="AU86" s="725"/>
      <c r="AV86" s="725"/>
      <c r="AW86" s="725"/>
      <c r="AX86" s="1025" t="s">
        <v>723</v>
      </c>
      <c r="AY86" s="1025" t="s">
        <v>725</v>
      </c>
      <c r="AZ86" s="725"/>
      <c r="BA86" s="725"/>
      <c r="BB86" s="725"/>
      <c r="BC86" s="725"/>
      <c r="BD86" s="725"/>
      <c r="BE86" s="725">
        <v>2</v>
      </c>
      <c r="BF86" s="725">
        <v>2</v>
      </c>
      <c r="BG86" s="725">
        <v>2</v>
      </c>
      <c r="BH86" s="725">
        <v>2</v>
      </c>
      <c r="BI86" s="725">
        <v>2</v>
      </c>
      <c r="BJ86" s="725">
        <v>2</v>
      </c>
      <c r="BK86" s="725">
        <v>2</v>
      </c>
      <c r="BL86" s="725">
        <v>2</v>
      </c>
      <c r="BM86" s="725">
        <v>2</v>
      </c>
      <c r="BN86" s="725">
        <v>2</v>
      </c>
      <c r="BO86" s="725">
        <v>2</v>
      </c>
      <c r="BP86" s="725">
        <v>2</v>
      </c>
      <c r="BQ86" s="725">
        <v>1</v>
      </c>
      <c r="BR86" s="725">
        <v>2</v>
      </c>
      <c r="BS86" s="725">
        <v>1</v>
      </c>
      <c r="BT86" s="725">
        <v>2</v>
      </c>
      <c r="BU86" s="725">
        <v>2</v>
      </c>
      <c r="BV86" s="725"/>
      <c r="BW86" s="725"/>
      <c r="BX86" s="725"/>
      <c r="BY86" s="725">
        <v>2</v>
      </c>
      <c r="BZ86" s="749">
        <f>COUNTIF($BE86:$BY86,2)</f>
        <v>16</v>
      </c>
      <c r="CA86" s="514">
        <f>BZ86/COUNTA($BE86:$BY86)</f>
        <v>0.88888888888888884</v>
      </c>
      <c r="CB86" s="749">
        <f>COUNTIF($BE86:$BY86,1)</f>
        <v>2</v>
      </c>
      <c r="CC86" s="514">
        <f>CB86/COUNTA($BE86:$BY86)</f>
        <v>0.1111111111111111</v>
      </c>
      <c r="CD86" s="749">
        <f>COUNTIF($BE86:$BY86,0)</f>
        <v>0</v>
      </c>
      <c r="CE86" s="228">
        <f>CD86/COUNTA($BE86:$BY86)</f>
        <v>0</v>
      </c>
      <c r="CF86" s="749">
        <f>(((BZ86*2)+(CB86*1)+(CD86*0)))/COUNTA($BE86:$BY86)</f>
        <v>1.8888888888888888</v>
      </c>
      <c r="CG86" s="751" t="str">
        <f>IF(CF86&gt;=1.6,"Đạt mục tiêu",IF(CF86&gt;=1,"Cần cố gắng","Chưa đạt"))</f>
        <v>Đạt mục tiêu</v>
      </c>
      <c r="CH86" s="3"/>
      <c r="CI86" s="3"/>
      <c r="CJ86" s="3"/>
      <c r="CK86" s="3"/>
      <c r="CL86" s="3"/>
    </row>
    <row r="87" spans="1:90" s="173" customFormat="1" ht="105.75" customHeight="1">
      <c r="A87" s="171">
        <v>71</v>
      </c>
      <c r="B87" s="451">
        <v>71</v>
      </c>
      <c r="C87" s="186" t="s">
        <v>657</v>
      </c>
      <c r="D87" s="77" t="s">
        <v>14</v>
      </c>
      <c r="E87" s="186" t="s">
        <v>655</v>
      </c>
      <c r="F87" s="77" t="s">
        <v>17</v>
      </c>
      <c r="G87" s="540" t="s">
        <v>82</v>
      </c>
      <c r="H87" s="542" t="s">
        <v>315</v>
      </c>
      <c r="I87" s="20" t="s">
        <v>212</v>
      </c>
      <c r="J87" s="10" t="s">
        <v>11</v>
      </c>
      <c r="K87" s="20"/>
      <c r="L87" s="20" t="s">
        <v>16</v>
      </c>
      <c r="M87" s="20"/>
      <c r="N87" s="79"/>
      <c r="O87" s="79"/>
      <c r="P87" s="20" t="s">
        <v>16</v>
      </c>
      <c r="Q87" s="20"/>
      <c r="R87" s="540" t="s">
        <v>16</v>
      </c>
      <c r="S87" s="21"/>
      <c r="T87" s="20"/>
      <c r="U87" s="66">
        <f t="shared" si="8"/>
        <v>3</v>
      </c>
      <c r="V87" s="20"/>
      <c r="W87" s="20"/>
      <c r="X87" s="20"/>
      <c r="Y87" s="20"/>
      <c r="Z87" s="20" t="s">
        <v>727</v>
      </c>
      <c r="AA87" s="20" t="s">
        <v>725</v>
      </c>
      <c r="AB87" s="20" t="s">
        <v>727</v>
      </c>
      <c r="AC87" s="20" t="s">
        <v>725</v>
      </c>
      <c r="AD87" s="20"/>
      <c r="AE87" s="20"/>
      <c r="AF87" s="20"/>
      <c r="AG87" s="20"/>
      <c r="AH87" s="20"/>
      <c r="AI87" s="20"/>
      <c r="AJ87" s="20"/>
      <c r="AK87" s="20"/>
      <c r="AL87" s="20"/>
      <c r="AM87" s="20"/>
      <c r="AN87" s="20"/>
      <c r="AO87" s="20"/>
      <c r="AP87" s="20"/>
      <c r="AQ87" s="20" t="s">
        <v>727</v>
      </c>
      <c r="AR87" s="20" t="s">
        <v>727</v>
      </c>
      <c r="AS87" s="20" t="s">
        <v>727</v>
      </c>
      <c r="AT87" s="20"/>
      <c r="AU87" s="20"/>
      <c r="AV87" s="20"/>
      <c r="AW87" s="20"/>
      <c r="AX87" s="540" t="s">
        <v>725</v>
      </c>
      <c r="AY87" s="540" t="s">
        <v>723</v>
      </c>
      <c r="AZ87" s="20"/>
      <c r="BA87" s="20"/>
      <c r="BB87" s="20"/>
      <c r="BC87" s="20"/>
      <c r="BD87" s="20"/>
      <c r="BE87" s="20">
        <v>2</v>
      </c>
      <c r="BF87" s="20">
        <v>2</v>
      </c>
      <c r="BG87" s="20">
        <v>2</v>
      </c>
      <c r="BH87" s="20">
        <v>1</v>
      </c>
      <c r="BI87" s="20">
        <v>2</v>
      </c>
      <c r="BJ87" s="20">
        <v>2</v>
      </c>
      <c r="BK87" s="20">
        <v>2</v>
      </c>
      <c r="BL87" s="20">
        <v>2</v>
      </c>
      <c r="BM87" s="20">
        <v>1</v>
      </c>
      <c r="BN87" s="20">
        <v>2</v>
      </c>
      <c r="BO87" s="20">
        <v>2</v>
      </c>
      <c r="BP87" s="20">
        <v>1</v>
      </c>
      <c r="BQ87" s="20">
        <v>2</v>
      </c>
      <c r="BR87" s="20">
        <v>1</v>
      </c>
      <c r="BS87" s="20">
        <v>1</v>
      </c>
      <c r="BT87" s="20">
        <v>1</v>
      </c>
      <c r="BU87" s="20">
        <v>2</v>
      </c>
      <c r="BV87" s="20"/>
      <c r="BW87" s="20"/>
      <c r="BX87" s="20"/>
      <c r="BY87" s="20">
        <v>2</v>
      </c>
      <c r="BZ87" s="21">
        <f>COUNTIF($BE87:$BY87,2)</f>
        <v>12</v>
      </c>
      <c r="CA87" s="524">
        <f>BZ87/COUNTA($BE87:$BY87)</f>
        <v>0.66666666666666663</v>
      </c>
      <c r="CB87" s="21">
        <f>COUNTIF($BE87:$BY87,1)</f>
        <v>6</v>
      </c>
      <c r="CC87" s="524">
        <f>CB87/COUNTA($BE87:$BY87)</f>
        <v>0.33333333333333331</v>
      </c>
      <c r="CD87" s="21">
        <f>COUNTIF($BE87:$BY87,0)</f>
        <v>0</v>
      </c>
      <c r="CE87" s="22">
        <f>CD87/COUNTA($BE87:$BY87)</f>
        <v>0</v>
      </c>
      <c r="CF87" s="21">
        <f>(((BZ87*2)+(CB87*1)+(CD87*0)))/COUNTA($BE87:$BY87)</f>
        <v>1.6666666666666667</v>
      </c>
      <c r="CG87" s="427" t="str">
        <f>IF(CF87&gt;=1.6,"Đạt mục tiêu",IF(CF87&gt;=1,"Cần cố gắng","Chưa đạt"))</f>
        <v>Đạt mục tiêu</v>
      </c>
      <c r="CH87" s="2"/>
      <c r="CI87" s="2"/>
      <c r="CJ87" s="2"/>
      <c r="CK87" s="2"/>
      <c r="CL87" s="2"/>
    </row>
    <row r="88" spans="1:90" ht="38.25" customHeight="1">
      <c r="A88" s="1023">
        <v>72</v>
      </c>
      <c r="B88" s="451">
        <v>72</v>
      </c>
      <c r="C88" s="1450" t="s">
        <v>22</v>
      </c>
      <c r="D88" s="1370"/>
      <c r="E88" s="1451"/>
      <c r="F88" s="1370"/>
      <c r="G88" s="1452"/>
      <c r="H88" s="1021" t="s">
        <v>316</v>
      </c>
      <c r="I88" s="760" t="s">
        <v>316</v>
      </c>
      <c r="J88" s="760" t="s">
        <v>316</v>
      </c>
      <c r="K88" s="760" t="s">
        <v>316</v>
      </c>
      <c r="L88" s="760" t="s">
        <v>316</v>
      </c>
      <c r="M88" s="760" t="s">
        <v>316</v>
      </c>
      <c r="N88" s="760" t="s">
        <v>316</v>
      </c>
      <c r="O88" s="760" t="s">
        <v>316</v>
      </c>
      <c r="P88" s="760" t="s">
        <v>316</v>
      </c>
      <c r="Q88" s="760" t="s">
        <v>316</v>
      </c>
      <c r="R88" s="1021" t="s">
        <v>316</v>
      </c>
      <c r="S88" s="760" t="s">
        <v>316</v>
      </c>
      <c r="T88" s="760" t="s">
        <v>316</v>
      </c>
      <c r="U88" s="760" t="s">
        <v>316</v>
      </c>
      <c r="V88" s="760" t="s">
        <v>316</v>
      </c>
      <c r="W88" s="760" t="s">
        <v>316</v>
      </c>
      <c r="X88" s="760" t="s">
        <v>316</v>
      </c>
      <c r="Y88" s="760" t="s">
        <v>316</v>
      </c>
      <c r="Z88" s="760" t="s">
        <v>316</v>
      </c>
      <c r="AA88" s="760" t="s">
        <v>316</v>
      </c>
      <c r="AB88" s="760" t="s">
        <v>316</v>
      </c>
      <c r="AC88" s="760" t="s">
        <v>316</v>
      </c>
      <c r="AD88" s="760" t="s">
        <v>316</v>
      </c>
      <c r="AE88" s="760" t="s">
        <v>316</v>
      </c>
      <c r="AF88" s="760" t="s">
        <v>316</v>
      </c>
      <c r="AG88" s="760" t="s">
        <v>316</v>
      </c>
      <c r="AH88" s="760" t="s">
        <v>316</v>
      </c>
      <c r="AI88" s="760" t="s">
        <v>316</v>
      </c>
      <c r="AJ88" s="760" t="s">
        <v>316</v>
      </c>
      <c r="AK88" s="760" t="s">
        <v>316</v>
      </c>
      <c r="AL88" s="760" t="s">
        <v>316</v>
      </c>
      <c r="AM88" s="760" t="s">
        <v>316</v>
      </c>
      <c r="AN88" s="760" t="s">
        <v>316</v>
      </c>
      <c r="AO88" s="760" t="s">
        <v>316</v>
      </c>
      <c r="AP88" s="760" t="s">
        <v>316</v>
      </c>
      <c r="AQ88" s="760" t="s">
        <v>316</v>
      </c>
      <c r="AR88" s="760" t="s">
        <v>316</v>
      </c>
      <c r="AS88" s="760" t="s">
        <v>316</v>
      </c>
      <c r="AT88" s="760" t="s">
        <v>316</v>
      </c>
      <c r="AU88" s="760" t="s">
        <v>316</v>
      </c>
      <c r="AV88" s="760" t="s">
        <v>316</v>
      </c>
      <c r="AW88" s="760" t="s">
        <v>316</v>
      </c>
      <c r="AX88" s="1021" t="s">
        <v>316</v>
      </c>
      <c r="AY88" s="1021" t="s">
        <v>316</v>
      </c>
      <c r="AZ88" s="760" t="s">
        <v>316</v>
      </c>
      <c r="BA88" s="760" t="s">
        <v>316</v>
      </c>
      <c r="BB88" s="760" t="s">
        <v>316</v>
      </c>
      <c r="BC88" s="760" t="s">
        <v>316</v>
      </c>
      <c r="BD88" s="760" t="s">
        <v>316</v>
      </c>
      <c r="BE88" s="760" t="s">
        <v>316</v>
      </c>
      <c r="BF88" s="760" t="s">
        <v>316</v>
      </c>
      <c r="BG88" s="760" t="s">
        <v>316</v>
      </c>
      <c r="BH88" s="760" t="s">
        <v>316</v>
      </c>
      <c r="BI88" s="760" t="s">
        <v>316</v>
      </c>
      <c r="BJ88" s="760" t="s">
        <v>316</v>
      </c>
      <c r="BK88" s="760" t="s">
        <v>316</v>
      </c>
      <c r="BL88" s="760" t="s">
        <v>316</v>
      </c>
      <c r="BM88" s="760" t="s">
        <v>316</v>
      </c>
      <c r="BN88" s="760" t="s">
        <v>316</v>
      </c>
      <c r="BO88" s="760" t="s">
        <v>316</v>
      </c>
      <c r="BP88" s="760" t="s">
        <v>316</v>
      </c>
      <c r="BQ88" s="760" t="s">
        <v>316</v>
      </c>
      <c r="BR88" s="760" t="s">
        <v>316</v>
      </c>
      <c r="BS88" s="760" t="s">
        <v>316</v>
      </c>
      <c r="BT88" s="760" t="s">
        <v>316</v>
      </c>
      <c r="BU88" s="760" t="s">
        <v>316</v>
      </c>
      <c r="BV88" s="760" t="s">
        <v>316</v>
      </c>
      <c r="BW88" s="760" t="s">
        <v>316</v>
      </c>
      <c r="BX88" s="760" t="s">
        <v>316</v>
      </c>
      <c r="BY88" s="760" t="s">
        <v>316</v>
      </c>
      <c r="BZ88" s="760" t="s">
        <v>316</v>
      </c>
      <c r="CA88" s="760" t="s">
        <v>316</v>
      </c>
      <c r="CB88" s="760" t="s">
        <v>316</v>
      </c>
      <c r="CC88" s="760" t="s">
        <v>316</v>
      </c>
      <c r="CD88" s="760" t="s">
        <v>316</v>
      </c>
      <c r="CE88" s="760" t="s">
        <v>316</v>
      </c>
      <c r="CF88" s="760" t="s">
        <v>316</v>
      </c>
      <c r="CG88" s="760" t="s">
        <v>316</v>
      </c>
      <c r="CH88" s="760" t="s">
        <v>316</v>
      </c>
      <c r="CI88" s="760" t="s">
        <v>316</v>
      </c>
      <c r="CJ88" s="760" t="s">
        <v>316</v>
      </c>
      <c r="CK88" s="760" t="s">
        <v>316</v>
      </c>
      <c r="CL88" s="760" t="s">
        <v>316</v>
      </c>
    </row>
    <row r="89" spans="1:90" s="756" customFormat="1" hidden="1">
      <c r="A89" s="722">
        <v>73</v>
      </c>
      <c r="B89" s="451">
        <v>73</v>
      </c>
      <c r="C89" s="1447" t="s">
        <v>85</v>
      </c>
      <c r="D89" s="1368"/>
      <c r="E89" s="1369"/>
      <c r="F89" s="6" t="s">
        <v>316</v>
      </c>
      <c r="G89" s="176" t="s">
        <v>316</v>
      </c>
      <c r="H89" s="239" t="s">
        <v>316</v>
      </c>
      <c r="I89" s="6" t="s">
        <v>316</v>
      </c>
      <c r="J89" s="6" t="s">
        <v>316</v>
      </c>
      <c r="K89" s="506" t="s">
        <v>316</v>
      </c>
      <c r="L89" s="6" t="s">
        <v>316</v>
      </c>
      <c r="M89" s="6" t="s">
        <v>316</v>
      </c>
      <c r="N89" s="11" t="s">
        <v>316</v>
      </c>
      <c r="O89" s="6" t="s">
        <v>316</v>
      </c>
      <c r="P89" s="6" t="s">
        <v>316</v>
      </c>
      <c r="Q89" s="6" t="s">
        <v>316</v>
      </c>
      <c r="R89" s="6"/>
      <c r="S89" s="6" t="s">
        <v>316</v>
      </c>
      <c r="T89" s="6" t="s">
        <v>316</v>
      </c>
      <c r="U89" s="6" t="s">
        <v>316</v>
      </c>
      <c r="V89" s="176" t="s">
        <v>316</v>
      </c>
      <c r="W89" s="176" t="s">
        <v>316</v>
      </c>
      <c r="X89" s="176" t="s">
        <v>316</v>
      </c>
      <c r="Y89" s="176" t="s">
        <v>316</v>
      </c>
      <c r="Z89" s="6" t="s">
        <v>316</v>
      </c>
      <c r="AA89" s="6" t="s">
        <v>316</v>
      </c>
      <c r="AB89" s="6" t="s">
        <v>316</v>
      </c>
      <c r="AC89" s="6" t="s">
        <v>316</v>
      </c>
      <c r="AD89" s="6" t="s">
        <v>316</v>
      </c>
      <c r="AE89" s="6" t="s">
        <v>316</v>
      </c>
      <c r="AF89" s="6" t="s">
        <v>316</v>
      </c>
      <c r="AG89" s="6" t="s">
        <v>316</v>
      </c>
      <c r="AH89" s="11" t="s">
        <v>316</v>
      </c>
      <c r="AI89" s="11" t="s">
        <v>316</v>
      </c>
      <c r="AJ89" s="11" t="s">
        <v>316</v>
      </c>
      <c r="AK89" s="11" t="s">
        <v>316</v>
      </c>
      <c r="AL89" s="11" t="s">
        <v>316</v>
      </c>
      <c r="AM89" s="6" t="s">
        <v>316</v>
      </c>
      <c r="AN89" s="6" t="s">
        <v>316</v>
      </c>
      <c r="AO89" s="6" t="s">
        <v>316</v>
      </c>
      <c r="AP89" s="6" t="s">
        <v>316</v>
      </c>
      <c r="AQ89" s="6"/>
      <c r="AR89" s="6"/>
      <c r="AS89" s="6" t="s">
        <v>316</v>
      </c>
      <c r="AT89" s="6" t="s">
        <v>316</v>
      </c>
      <c r="AU89" s="6" t="s">
        <v>316</v>
      </c>
      <c r="AV89" s="6" t="s">
        <v>316</v>
      </c>
      <c r="AW89" s="6" t="s">
        <v>316</v>
      </c>
      <c r="AX89" s="6"/>
      <c r="AY89" s="6"/>
      <c r="AZ89" s="6" t="s">
        <v>316</v>
      </c>
      <c r="BA89" s="6"/>
      <c r="BB89" s="6" t="s">
        <v>316</v>
      </c>
      <c r="BC89" s="6"/>
      <c r="BD89" s="6" t="s">
        <v>316</v>
      </c>
      <c r="BE89" s="507" t="s">
        <v>316</v>
      </c>
      <c r="BF89" s="507" t="s">
        <v>316</v>
      </c>
      <c r="BG89" s="507" t="s">
        <v>316</v>
      </c>
      <c r="BH89" s="507" t="s">
        <v>316</v>
      </c>
      <c r="BI89" s="507" t="s">
        <v>316</v>
      </c>
      <c r="BJ89" s="507" t="s">
        <v>316</v>
      </c>
      <c r="BK89" s="507" t="s">
        <v>316</v>
      </c>
      <c r="BL89" s="507" t="s">
        <v>316</v>
      </c>
      <c r="BM89" s="507" t="s">
        <v>316</v>
      </c>
      <c r="BN89" s="507" t="s">
        <v>316</v>
      </c>
      <c r="BO89" s="507" t="s">
        <v>316</v>
      </c>
      <c r="BP89" s="507" t="s">
        <v>316</v>
      </c>
      <c r="BQ89" s="507" t="s">
        <v>316</v>
      </c>
      <c r="BR89" s="507" t="s">
        <v>316</v>
      </c>
      <c r="BS89" s="507" t="s">
        <v>316</v>
      </c>
      <c r="BT89" s="507" t="s">
        <v>316</v>
      </c>
      <c r="BU89" s="507" t="s">
        <v>316</v>
      </c>
      <c r="BV89" s="507"/>
      <c r="BW89" s="507"/>
      <c r="BX89" s="507"/>
      <c r="BY89" s="507" t="s">
        <v>316</v>
      </c>
      <c r="BZ89" s="507" t="s">
        <v>316</v>
      </c>
      <c r="CA89" s="508" t="s">
        <v>316</v>
      </c>
      <c r="CB89" s="507" t="s">
        <v>316</v>
      </c>
      <c r="CC89" s="508" t="s">
        <v>316</v>
      </c>
      <c r="CD89" s="507" t="s">
        <v>316</v>
      </c>
      <c r="CE89" s="507" t="s">
        <v>316</v>
      </c>
      <c r="CF89" s="507" t="s">
        <v>316</v>
      </c>
      <c r="CG89" s="508" t="s">
        <v>316</v>
      </c>
    </row>
    <row r="90" spans="1:90" s="2" customFormat="1" ht="55.5" hidden="1" customHeight="1">
      <c r="A90" s="19">
        <v>74</v>
      </c>
      <c r="B90" s="451">
        <v>74</v>
      </c>
      <c r="C90" s="390" t="s">
        <v>91</v>
      </c>
      <c r="D90" s="8" t="s">
        <v>17</v>
      </c>
      <c r="E90" s="390" t="s">
        <v>317</v>
      </c>
      <c r="F90" s="8" t="s">
        <v>17</v>
      </c>
      <c r="G90" s="20" t="s">
        <v>86</v>
      </c>
      <c r="H90" s="125" t="s">
        <v>733</v>
      </c>
      <c r="I90" s="20" t="s">
        <v>275</v>
      </c>
      <c r="J90" s="63" t="s">
        <v>23</v>
      </c>
      <c r="K90" s="20"/>
      <c r="L90" s="20"/>
      <c r="M90" s="20"/>
      <c r="N90" s="79"/>
      <c r="O90" s="79"/>
      <c r="P90" s="20"/>
      <c r="Q90" s="20" t="s">
        <v>16</v>
      </c>
      <c r="R90" s="20"/>
      <c r="S90" s="21"/>
      <c r="T90" s="20"/>
      <c r="U90" s="66">
        <f t="shared" si="8"/>
        <v>1</v>
      </c>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t="s">
        <v>723</v>
      </c>
      <c r="AU90" s="20" t="s">
        <v>727</v>
      </c>
      <c r="AV90" s="20" t="s">
        <v>723</v>
      </c>
      <c r="AW90" s="20" t="s">
        <v>723</v>
      </c>
      <c r="AX90" s="20"/>
      <c r="AY90" s="20"/>
      <c r="AZ90" s="20"/>
      <c r="BA90" s="20"/>
      <c r="BB90" s="20"/>
      <c r="BC90" s="20"/>
      <c r="BD90" s="20"/>
      <c r="BE90" s="20">
        <v>1</v>
      </c>
      <c r="BF90" s="20">
        <v>2</v>
      </c>
      <c r="BG90" s="20">
        <v>1</v>
      </c>
      <c r="BH90" s="20">
        <v>2</v>
      </c>
      <c r="BI90" s="20">
        <v>2</v>
      </c>
      <c r="BJ90" s="20">
        <v>2</v>
      </c>
      <c r="BK90" s="20">
        <v>2</v>
      </c>
      <c r="BL90" s="20">
        <v>2</v>
      </c>
      <c r="BM90" s="20">
        <v>1</v>
      </c>
      <c r="BN90" s="20">
        <v>2</v>
      </c>
      <c r="BO90" s="20">
        <v>2</v>
      </c>
      <c r="BP90" s="20">
        <v>2</v>
      </c>
      <c r="BQ90" s="20">
        <v>1</v>
      </c>
      <c r="BR90" s="50">
        <v>1</v>
      </c>
      <c r="BS90" s="50">
        <v>2</v>
      </c>
      <c r="BT90" s="50">
        <v>1</v>
      </c>
      <c r="BU90" s="20">
        <v>2</v>
      </c>
      <c r="BV90" s="20"/>
      <c r="BW90" s="20"/>
      <c r="BX90" s="20"/>
      <c r="BY90" s="20">
        <v>2</v>
      </c>
      <c r="BZ90" s="21">
        <f>COUNTIF($BE90:$BY90,2)</f>
        <v>12</v>
      </c>
      <c r="CA90" s="22">
        <f>BZ90/COUNTA($BE90:$BY90)</f>
        <v>0.66666666666666663</v>
      </c>
      <c r="CB90" s="21">
        <f>COUNTIF($BE90:$BY90,1)</f>
        <v>6</v>
      </c>
      <c r="CC90" s="22">
        <f>CB90/COUNTA($BE90:$BY90)</f>
        <v>0.33333333333333331</v>
      </c>
      <c r="CD90" s="21">
        <f>COUNTIF($BE90:$BY90,0)</f>
        <v>0</v>
      </c>
      <c r="CE90" s="22">
        <f>CD90/COUNTA($BE90:$BY90)</f>
        <v>0</v>
      </c>
      <c r="CF90" s="21">
        <f>(((BZ90*2)+(CB90*1)+(CD90*0)))/COUNTA($BE90:$BY90)</f>
        <v>1.6666666666666667</v>
      </c>
      <c r="CG90" s="21" t="str">
        <f>IF(CF90&gt;=1.6,"Đạt mục tiêu",IF(CF90&gt;=1,"Cần cố gắng","Chưa đạt"))</f>
        <v>Đạt mục tiêu</v>
      </c>
    </row>
    <row r="91" spans="1:90" s="762" customFormat="1" ht="57.75" hidden="1" customHeight="1">
      <c r="A91" s="19">
        <v>75</v>
      </c>
      <c r="B91" s="451">
        <v>75</v>
      </c>
      <c r="C91" s="86" t="s">
        <v>659</v>
      </c>
      <c r="D91" s="87" t="s">
        <v>17</v>
      </c>
      <c r="E91" s="86" t="s">
        <v>660</v>
      </c>
      <c r="F91" s="87" t="s">
        <v>17</v>
      </c>
      <c r="G91" s="79" t="s">
        <v>318</v>
      </c>
      <c r="H91" s="128" t="s">
        <v>327</v>
      </c>
      <c r="I91" s="79" t="s">
        <v>212</v>
      </c>
      <c r="J91" s="63" t="s">
        <v>23</v>
      </c>
      <c r="K91" s="79"/>
      <c r="L91" s="79"/>
      <c r="M91" s="79"/>
      <c r="N91" s="79"/>
      <c r="O91" s="79"/>
      <c r="P91" s="79"/>
      <c r="Q91" s="79" t="s">
        <v>16</v>
      </c>
      <c r="R91" s="79"/>
      <c r="S91" s="765"/>
      <c r="T91" s="79"/>
      <c r="U91" s="66">
        <f t="shared" si="8"/>
        <v>1</v>
      </c>
      <c r="V91" s="79"/>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t="s">
        <v>725</v>
      </c>
      <c r="AU91" s="79"/>
      <c r="AV91" s="79" t="s">
        <v>727</v>
      </c>
      <c r="AW91" s="79" t="s">
        <v>725</v>
      </c>
      <c r="AX91" s="79"/>
      <c r="AY91" s="79"/>
      <c r="AZ91" s="79"/>
      <c r="BA91" s="79"/>
      <c r="BB91" s="79"/>
      <c r="BC91" s="79"/>
      <c r="BD91" s="79"/>
      <c r="BE91" s="79"/>
      <c r="BF91" s="79"/>
      <c r="BG91" s="79"/>
      <c r="BH91" s="79"/>
      <c r="BI91" s="79"/>
      <c r="BJ91" s="79"/>
      <c r="BK91" s="79"/>
      <c r="BL91" s="79"/>
      <c r="BM91" s="79"/>
      <c r="BN91" s="79"/>
      <c r="BO91" s="79"/>
      <c r="BP91" s="79"/>
      <c r="BQ91" s="79"/>
      <c r="BR91" s="103"/>
      <c r="BS91" s="103"/>
      <c r="BT91" s="103"/>
      <c r="BU91" s="79"/>
      <c r="BV91" s="79"/>
      <c r="BW91" s="79"/>
      <c r="BX91" s="79"/>
      <c r="BY91" s="79"/>
      <c r="BZ91" s="765"/>
      <c r="CA91" s="81"/>
      <c r="CB91" s="765"/>
      <c r="CC91" s="81"/>
      <c r="CD91" s="765"/>
      <c r="CE91" s="81"/>
      <c r="CF91" s="765"/>
      <c r="CG91" s="765"/>
    </row>
    <row r="92" spans="1:90" s="756" customFormat="1" ht="62.25" hidden="1">
      <c r="A92" s="721">
        <v>76</v>
      </c>
      <c r="B92" s="451">
        <v>76</v>
      </c>
      <c r="C92" s="213" t="s">
        <v>661</v>
      </c>
      <c r="D92" s="87" t="s">
        <v>17</v>
      </c>
      <c r="E92" s="213" t="s">
        <v>662</v>
      </c>
      <c r="F92" s="87" t="s">
        <v>17</v>
      </c>
      <c r="G92" s="79" t="s">
        <v>319</v>
      </c>
      <c r="H92" s="518" t="s">
        <v>328</v>
      </c>
      <c r="I92" s="79" t="s">
        <v>212</v>
      </c>
      <c r="J92" s="63" t="s">
        <v>23</v>
      </c>
      <c r="K92" s="79"/>
      <c r="L92" s="79"/>
      <c r="M92" s="79"/>
      <c r="N92" s="721" t="s">
        <v>16</v>
      </c>
      <c r="O92" s="79"/>
      <c r="P92" s="79"/>
      <c r="Q92" s="79"/>
      <c r="R92" s="79"/>
      <c r="S92" s="765"/>
      <c r="T92" s="79"/>
      <c r="U92" s="66">
        <f t="shared" si="8"/>
        <v>1</v>
      </c>
      <c r="V92" s="79"/>
      <c r="W92" s="79"/>
      <c r="X92" s="79"/>
      <c r="Y92" s="79"/>
      <c r="Z92" s="79"/>
      <c r="AA92" s="79"/>
      <c r="AB92" s="79"/>
      <c r="AC92" s="79"/>
      <c r="AD92" s="79"/>
      <c r="AE92" s="79"/>
      <c r="AF92" s="79"/>
      <c r="AG92" s="79"/>
      <c r="AH92" s="721" t="s">
        <v>727</v>
      </c>
      <c r="AI92" s="721" t="s">
        <v>727</v>
      </c>
      <c r="AJ92" s="721" t="s">
        <v>727</v>
      </c>
      <c r="AK92" s="721" t="s">
        <v>727</v>
      </c>
      <c r="AL92" s="721" t="s">
        <v>727</v>
      </c>
      <c r="AM92" s="79"/>
      <c r="AN92" s="79"/>
      <c r="AO92" s="79"/>
      <c r="AP92" s="79"/>
      <c r="AQ92" s="79"/>
      <c r="AR92" s="79"/>
      <c r="AS92" s="79"/>
      <c r="AT92" s="79"/>
      <c r="AU92" s="79"/>
      <c r="AV92" s="79"/>
      <c r="AW92" s="79"/>
      <c r="AX92" s="79"/>
      <c r="AY92" s="79"/>
      <c r="AZ92" s="79"/>
      <c r="BA92" s="79"/>
      <c r="BB92" s="79"/>
      <c r="BC92" s="79"/>
      <c r="BD92" s="79"/>
      <c r="BE92" s="20">
        <v>2</v>
      </c>
      <c r="BF92" s="20">
        <v>2</v>
      </c>
      <c r="BG92" s="20">
        <v>2</v>
      </c>
      <c r="BH92" s="20">
        <v>2</v>
      </c>
      <c r="BI92" s="20">
        <v>2</v>
      </c>
      <c r="BJ92" s="20">
        <v>1</v>
      </c>
      <c r="BK92" s="20">
        <v>2</v>
      </c>
      <c r="BL92" s="20">
        <v>2</v>
      </c>
      <c r="BM92" s="20">
        <v>2</v>
      </c>
      <c r="BN92" s="20">
        <v>1</v>
      </c>
      <c r="BO92" s="20">
        <v>2</v>
      </c>
      <c r="BP92" s="20">
        <v>2</v>
      </c>
      <c r="BQ92" s="20">
        <v>2</v>
      </c>
      <c r="BR92" s="20">
        <v>2</v>
      </c>
      <c r="BS92" s="20">
        <v>2</v>
      </c>
      <c r="BT92" s="20">
        <v>2</v>
      </c>
      <c r="BU92" s="20">
        <v>1</v>
      </c>
      <c r="BV92" s="20"/>
      <c r="BW92" s="20"/>
      <c r="BX92" s="20"/>
      <c r="BY92" s="20">
        <v>2</v>
      </c>
      <c r="BZ92" s="21">
        <f>COUNTIF($BE92:$BY92,2)</f>
        <v>15</v>
      </c>
      <c r="CA92" s="22">
        <f>BZ92/COUNTA($BE92:$BY92)</f>
        <v>0.83333333333333337</v>
      </c>
      <c r="CB92" s="21">
        <f>COUNTIF($BE92:$BY92,1)</f>
        <v>3</v>
      </c>
      <c r="CC92" s="22">
        <f>CB92/COUNTA($BE92:$BY92)</f>
        <v>0.16666666666666666</v>
      </c>
      <c r="CD92" s="21">
        <f>COUNTIF($BE92:$BY92,0)</f>
        <v>0</v>
      </c>
      <c r="CE92" s="22">
        <f>CD92/COUNTA($BE92:$BY92)</f>
        <v>0</v>
      </c>
      <c r="CF92" s="21">
        <f>(((BZ92*2)+(CB92*1)+(CD92*0)))/COUNTA($BE92:$BY92)</f>
        <v>1.8333333333333333</v>
      </c>
      <c r="CG92" s="427" t="str">
        <f>IF(CF92&gt;=1.6,"Đạt mục tiêu",IF(CF92&gt;=1,"Cần cố gắng","Chưa đạt"))</f>
        <v>Đạt mục tiêu</v>
      </c>
    </row>
    <row r="93" spans="1:90" s="762" customFormat="1" ht="87" hidden="1" customHeight="1">
      <c r="A93" s="19">
        <v>77</v>
      </c>
      <c r="B93" s="451">
        <v>77</v>
      </c>
      <c r="C93" s="519" t="s">
        <v>663</v>
      </c>
      <c r="D93" s="87" t="s">
        <v>17</v>
      </c>
      <c r="E93" s="86" t="s">
        <v>664</v>
      </c>
      <c r="F93" s="87" t="s">
        <v>17</v>
      </c>
      <c r="G93" s="79" t="s">
        <v>326</v>
      </c>
      <c r="H93" s="128" t="s">
        <v>669</v>
      </c>
      <c r="I93" s="79"/>
      <c r="J93" s="63" t="s">
        <v>23</v>
      </c>
      <c r="K93" s="79"/>
      <c r="L93" s="79"/>
      <c r="M93" s="79"/>
      <c r="N93" s="79"/>
      <c r="O93" s="79" t="s">
        <v>16</v>
      </c>
      <c r="P93" s="79"/>
      <c r="Q93" s="79"/>
      <c r="R93" s="79"/>
      <c r="S93" s="765"/>
      <c r="T93" s="79"/>
      <c r="U93" s="66">
        <f t="shared" si="8"/>
        <v>1</v>
      </c>
      <c r="V93" s="79"/>
      <c r="W93" s="79"/>
      <c r="X93" s="79"/>
      <c r="Y93" s="79"/>
      <c r="Z93" s="79"/>
      <c r="AA93" s="79"/>
      <c r="AB93" s="79"/>
      <c r="AC93" s="79"/>
      <c r="AD93" s="79"/>
      <c r="AE93" s="79"/>
      <c r="AF93" s="79"/>
      <c r="AG93" s="79"/>
      <c r="AH93" s="79"/>
      <c r="AI93" s="79"/>
      <c r="AJ93" s="79"/>
      <c r="AK93" s="79"/>
      <c r="AL93" s="79"/>
      <c r="AM93" s="79" t="s">
        <v>725</v>
      </c>
      <c r="AN93" s="79" t="s">
        <v>727</v>
      </c>
      <c r="AO93" s="79" t="s">
        <v>725</v>
      </c>
      <c r="AP93" s="79" t="s">
        <v>723</v>
      </c>
      <c r="AQ93" s="79"/>
      <c r="AR93" s="79"/>
      <c r="AS93" s="79"/>
      <c r="AT93" s="79"/>
      <c r="AU93" s="79"/>
      <c r="AV93" s="79"/>
      <c r="AW93" s="79"/>
      <c r="AX93" s="79"/>
      <c r="AY93" s="79"/>
      <c r="AZ93" s="79"/>
      <c r="BA93" s="79"/>
      <c r="BB93" s="79"/>
      <c r="BC93" s="79"/>
      <c r="BD93" s="79"/>
      <c r="BE93" s="79">
        <v>1</v>
      </c>
      <c r="BF93" s="79">
        <v>2</v>
      </c>
      <c r="BG93" s="79">
        <v>2</v>
      </c>
      <c r="BH93" s="79">
        <v>2</v>
      </c>
      <c r="BI93" s="79">
        <v>2</v>
      </c>
      <c r="BJ93" s="79">
        <v>2</v>
      </c>
      <c r="BK93" s="79">
        <v>2</v>
      </c>
      <c r="BL93" s="79">
        <v>2</v>
      </c>
      <c r="BM93" s="79">
        <v>2</v>
      </c>
      <c r="BN93" s="79">
        <v>2</v>
      </c>
      <c r="BO93" s="79">
        <v>2</v>
      </c>
      <c r="BP93" s="79">
        <v>2</v>
      </c>
      <c r="BQ93" s="79">
        <v>2</v>
      </c>
      <c r="BR93" s="79">
        <v>1</v>
      </c>
      <c r="BS93" s="79">
        <v>1</v>
      </c>
      <c r="BT93" s="79">
        <v>2</v>
      </c>
      <c r="BU93" s="79">
        <v>2</v>
      </c>
      <c r="BV93" s="79"/>
      <c r="BW93" s="79"/>
      <c r="BX93" s="79"/>
      <c r="BY93" s="79">
        <v>1</v>
      </c>
      <c r="BZ93" s="765">
        <f>COUNTIF($BE93:$BY93,2)</f>
        <v>14</v>
      </c>
      <c r="CA93" s="512">
        <f>BZ93/COUNTA($BE93:$BY93)</f>
        <v>0.77777777777777779</v>
      </c>
      <c r="CB93" s="765">
        <f>COUNTIF($BE93:$BY93,1)</f>
        <v>4</v>
      </c>
      <c r="CC93" s="512">
        <f>CB93/COUNTA($BE93:$BY93)</f>
        <v>0.22222222222222221</v>
      </c>
      <c r="CD93" s="765">
        <f>COUNTIF($BE93:$BY93,0)</f>
        <v>0</v>
      </c>
      <c r="CE93" s="81">
        <f>CD93/COUNTA($BE93:$BY93)</f>
        <v>0</v>
      </c>
      <c r="CF93" s="765">
        <f>(((BZ93*2)+(CB93*1)+(CD93*0)))/COUNTA($BE93:$BY93)</f>
        <v>1.7777777777777777</v>
      </c>
      <c r="CG93" s="766" t="str">
        <f t="shared" ref="CG93" si="19">IF(CF93&gt;=1.6,"Đạt mục tiêu",IF(CF93&gt;=1,"Cần cố gắng","Chưa đạt"))</f>
        <v>Đạt mục tiêu</v>
      </c>
    </row>
    <row r="94" spans="1:90" s="762" customFormat="1" ht="94.5" hidden="1">
      <c r="A94" s="19">
        <v>78</v>
      </c>
      <c r="B94" s="451">
        <v>78</v>
      </c>
      <c r="C94" s="86" t="s">
        <v>665</v>
      </c>
      <c r="D94" s="87" t="s">
        <v>17</v>
      </c>
      <c r="E94" s="86" t="s">
        <v>666</v>
      </c>
      <c r="F94" s="87" t="s">
        <v>17</v>
      </c>
      <c r="G94" s="79" t="s">
        <v>320</v>
      </c>
      <c r="H94" s="96" t="s">
        <v>329</v>
      </c>
      <c r="I94" s="79"/>
      <c r="J94" s="63" t="s">
        <v>23</v>
      </c>
      <c r="K94" s="79"/>
      <c r="L94" s="765" t="s">
        <v>16</v>
      </c>
      <c r="M94" s="79"/>
      <c r="N94" s="79"/>
      <c r="O94" s="79"/>
      <c r="P94" s="79"/>
      <c r="Q94" s="79"/>
      <c r="R94" s="79"/>
      <c r="S94" s="765"/>
      <c r="T94" s="79"/>
      <c r="U94" s="66">
        <f t="shared" si="8"/>
        <v>1</v>
      </c>
      <c r="V94" s="79"/>
      <c r="W94" s="79"/>
      <c r="X94" s="79"/>
      <c r="Y94" s="79"/>
      <c r="Z94" s="79" t="s">
        <v>727</v>
      </c>
      <c r="AA94" s="79" t="s">
        <v>723</v>
      </c>
      <c r="AB94" s="79" t="s">
        <v>726</v>
      </c>
      <c r="AC94" s="79" t="s">
        <v>724</v>
      </c>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v>2</v>
      </c>
      <c r="BF94" s="79">
        <v>2</v>
      </c>
      <c r="BG94" s="79">
        <v>2</v>
      </c>
      <c r="BH94" s="79">
        <v>2</v>
      </c>
      <c r="BI94" s="79">
        <v>2</v>
      </c>
      <c r="BJ94" s="79">
        <v>2</v>
      </c>
      <c r="BK94" s="79">
        <v>2</v>
      </c>
      <c r="BL94" s="79">
        <v>2</v>
      </c>
      <c r="BM94" s="79">
        <v>1</v>
      </c>
      <c r="BN94" s="79">
        <v>1</v>
      </c>
      <c r="BO94" s="79">
        <v>1</v>
      </c>
      <c r="BP94" s="79">
        <v>2</v>
      </c>
      <c r="BQ94" s="79">
        <v>2</v>
      </c>
      <c r="BR94" s="79">
        <v>1</v>
      </c>
      <c r="BS94" s="79">
        <v>2</v>
      </c>
      <c r="BT94" s="79">
        <v>2</v>
      </c>
      <c r="BU94" s="79">
        <v>2</v>
      </c>
      <c r="BV94" s="79"/>
      <c r="BW94" s="79"/>
      <c r="BX94" s="79"/>
      <c r="BY94" s="79">
        <v>2</v>
      </c>
      <c r="BZ94" s="21">
        <f>COUNTIF($BE94:$BY94,2)</f>
        <v>14</v>
      </c>
      <c r="CA94" s="524">
        <f>BZ94/COUNTA($BE94:$BY94)</f>
        <v>0.77777777777777779</v>
      </c>
      <c r="CB94" s="21">
        <f>COUNTIF($BE94:$BY94,1)</f>
        <v>4</v>
      </c>
      <c r="CC94" s="524">
        <f>CB94/COUNTA($BE94:$BY94)</f>
        <v>0.22222222222222221</v>
      </c>
      <c r="CD94" s="21">
        <f>COUNTIF($BE94:$BY94,0)</f>
        <v>0</v>
      </c>
      <c r="CE94" s="22">
        <f>CD94/COUNTA($BE94:$BY94)</f>
        <v>0</v>
      </c>
      <c r="CF94" s="21">
        <f>(((BZ94*2)+(CB94*1)+(CD94*0)))/COUNTA($BE94:$BY94)</f>
        <v>1.7777777777777777</v>
      </c>
      <c r="CG94" s="427" t="str">
        <f>IF(CF94&gt;=1.6,"Đạt mục tiêu",IF(CF94&gt;=1,"Cần cố gắng","Chưa đạt"))</f>
        <v>Đạt mục tiêu</v>
      </c>
    </row>
    <row r="95" spans="1:90" s="762" customFormat="1" ht="64.5" hidden="1" customHeight="1">
      <c r="A95" s="19">
        <v>79</v>
      </c>
      <c r="B95" s="451">
        <v>79</v>
      </c>
      <c r="C95" s="86" t="s">
        <v>667</v>
      </c>
      <c r="D95" s="87" t="s">
        <v>17</v>
      </c>
      <c r="E95" s="86" t="s">
        <v>668</v>
      </c>
      <c r="F95" s="87" t="s">
        <v>17</v>
      </c>
      <c r="G95" s="79" t="s">
        <v>321</v>
      </c>
      <c r="H95" s="96" t="s">
        <v>330</v>
      </c>
      <c r="I95" s="79"/>
      <c r="J95" s="63" t="s">
        <v>23</v>
      </c>
      <c r="K95" s="79"/>
      <c r="L95" s="79"/>
      <c r="M95" s="79"/>
      <c r="N95" s="79"/>
      <c r="O95" s="79"/>
      <c r="P95" s="79" t="s">
        <v>16</v>
      </c>
      <c r="Q95" s="79"/>
      <c r="R95" s="79"/>
      <c r="S95" s="765"/>
      <c r="T95" s="79"/>
      <c r="U95" s="66">
        <f t="shared" si="8"/>
        <v>1</v>
      </c>
      <c r="V95" s="79"/>
      <c r="W95" s="79"/>
      <c r="X95" s="79"/>
      <c r="Y95" s="79"/>
      <c r="Z95" s="79"/>
      <c r="AA95" s="79"/>
      <c r="AB95" s="79"/>
      <c r="AC95" s="79"/>
      <c r="AD95" s="79"/>
      <c r="AE95" s="79"/>
      <c r="AF95" s="79"/>
      <c r="AG95" s="79"/>
      <c r="AH95" s="79"/>
      <c r="AI95" s="79"/>
      <c r="AJ95" s="79"/>
      <c r="AK95" s="79"/>
      <c r="AL95" s="79"/>
      <c r="AM95" s="79"/>
      <c r="AN95" s="79"/>
      <c r="AO95" s="79"/>
      <c r="AP95" s="79"/>
      <c r="AQ95" s="79" t="s">
        <v>724</v>
      </c>
      <c r="AR95" s="79" t="s">
        <v>724</v>
      </c>
      <c r="AS95" s="79" t="s">
        <v>724</v>
      </c>
      <c r="AT95" s="79"/>
      <c r="AU95" s="79"/>
      <c r="AV95" s="79"/>
      <c r="AW95" s="79"/>
      <c r="AX95" s="79"/>
      <c r="AY95" s="79"/>
      <c r="AZ95" s="79"/>
      <c r="BA95" s="79"/>
      <c r="BB95" s="79"/>
      <c r="BC95" s="79"/>
      <c r="BD95" s="79"/>
      <c r="BE95" s="79"/>
      <c r="BF95" s="79"/>
      <c r="BG95" s="79"/>
      <c r="BH95" s="79"/>
      <c r="BI95" s="79"/>
      <c r="BJ95" s="79"/>
      <c r="BK95" s="79"/>
      <c r="BL95" s="79"/>
      <c r="BM95" s="79"/>
      <c r="BN95" s="79"/>
      <c r="BO95" s="79"/>
      <c r="BP95" s="79"/>
      <c r="BQ95" s="79"/>
      <c r="BR95" s="103"/>
      <c r="BS95" s="103"/>
      <c r="BT95" s="103"/>
      <c r="BU95" s="79"/>
      <c r="BV95" s="79"/>
      <c r="BW95" s="79"/>
      <c r="BX95" s="79"/>
      <c r="BY95" s="79"/>
      <c r="BZ95" s="765"/>
      <c r="CA95" s="81"/>
      <c r="CB95" s="765"/>
      <c r="CC95" s="81"/>
      <c r="CD95" s="765"/>
      <c r="CE95" s="81"/>
      <c r="CF95" s="765"/>
      <c r="CG95" s="765"/>
    </row>
    <row r="96" spans="1:90" s="756" customFormat="1" hidden="1">
      <c r="A96" s="722">
        <v>80</v>
      </c>
      <c r="B96" s="451">
        <v>80</v>
      </c>
      <c r="C96" s="1447" t="s">
        <v>96</v>
      </c>
      <c r="D96" s="1565"/>
      <c r="E96" s="1574"/>
      <c r="F96" s="5" t="s">
        <v>316</v>
      </c>
      <c r="G96" s="176" t="s">
        <v>316</v>
      </c>
      <c r="H96" s="239" t="s">
        <v>316</v>
      </c>
      <c r="I96" s="5" t="s">
        <v>316</v>
      </c>
      <c r="J96" s="5" t="s">
        <v>316</v>
      </c>
      <c r="K96" s="506" t="s">
        <v>316</v>
      </c>
      <c r="L96" s="5" t="s">
        <v>316</v>
      </c>
      <c r="M96" s="5" t="s">
        <v>316</v>
      </c>
      <c r="N96" s="148" t="s">
        <v>316</v>
      </c>
      <c r="O96" s="5" t="s">
        <v>316</v>
      </c>
      <c r="P96" s="5" t="s">
        <v>316</v>
      </c>
      <c r="Q96" s="5" t="s">
        <v>316</v>
      </c>
      <c r="R96" s="5"/>
      <c r="S96" s="5" t="s">
        <v>316</v>
      </c>
      <c r="T96" s="5" t="s">
        <v>316</v>
      </c>
      <c r="U96" s="5" t="s">
        <v>316</v>
      </c>
      <c r="V96" s="176" t="s">
        <v>316</v>
      </c>
      <c r="W96" s="176" t="s">
        <v>316</v>
      </c>
      <c r="X96" s="176" t="s">
        <v>316</v>
      </c>
      <c r="Y96" s="176" t="s">
        <v>316</v>
      </c>
      <c r="Z96" s="5" t="s">
        <v>316</v>
      </c>
      <c r="AA96" s="5" t="s">
        <v>316</v>
      </c>
      <c r="AB96" s="5" t="s">
        <v>316</v>
      </c>
      <c r="AC96" s="5" t="s">
        <v>316</v>
      </c>
      <c r="AD96" s="5" t="s">
        <v>316</v>
      </c>
      <c r="AE96" s="5" t="s">
        <v>316</v>
      </c>
      <c r="AF96" s="5" t="s">
        <v>316</v>
      </c>
      <c r="AG96" s="5" t="s">
        <v>316</v>
      </c>
      <c r="AH96" s="148" t="s">
        <v>316</v>
      </c>
      <c r="AI96" s="148" t="s">
        <v>316</v>
      </c>
      <c r="AJ96" s="148" t="s">
        <v>316</v>
      </c>
      <c r="AK96" s="148" t="s">
        <v>316</v>
      </c>
      <c r="AL96" s="148" t="s">
        <v>316</v>
      </c>
      <c r="AM96" s="5" t="s">
        <v>316</v>
      </c>
      <c r="AN96" s="5" t="s">
        <v>316</v>
      </c>
      <c r="AO96" s="5" t="s">
        <v>316</v>
      </c>
      <c r="AP96" s="5" t="s">
        <v>316</v>
      </c>
      <c r="AQ96" s="5"/>
      <c r="AR96" s="5"/>
      <c r="AS96" s="5" t="s">
        <v>316</v>
      </c>
      <c r="AT96" s="5" t="s">
        <v>316</v>
      </c>
      <c r="AU96" s="5" t="s">
        <v>316</v>
      </c>
      <c r="AV96" s="5" t="s">
        <v>316</v>
      </c>
      <c r="AW96" s="5" t="s">
        <v>316</v>
      </c>
      <c r="AX96" s="5"/>
      <c r="AY96" s="5"/>
      <c r="AZ96" s="5" t="s">
        <v>316</v>
      </c>
      <c r="BA96" s="5"/>
      <c r="BB96" s="5" t="s">
        <v>316</v>
      </c>
      <c r="BC96" s="5"/>
      <c r="BD96" s="5" t="s">
        <v>316</v>
      </c>
      <c r="BE96" s="521" t="s">
        <v>316</v>
      </c>
      <c r="BF96" s="521" t="s">
        <v>316</v>
      </c>
      <c r="BG96" s="521" t="s">
        <v>316</v>
      </c>
      <c r="BH96" s="521" t="s">
        <v>316</v>
      </c>
      <c r="BI96" s="521" t="s">
        <v>316</v>
      </c>
      <c r="BJ96" s="521" t="s">
        <v>316</v>
      </c>
      <c r="BK96" s="521" t="s">
        <v>316</v>
      </c>
      <c r="BL96" s="521" t="s">
        <v>316</v>
      </c>
      <c r="BM96" s="521" t="s">
        <v>316</v>
      </c>
      <c r="BN96" s="521" t="s">
        <v>316</v>
      </c>
      <c r="BO96" s="521" t="s">
        <v>316</v>
      </c>
      <c r="BP96" s="521" t="s">
        <v>316</v>
      </c>
      <c r="BQ96" s="521" t="s">
        <v>316</v>
      </c>
      <c r="BR96" s="521" t="s">
        <v>316</v>
      </c>
      <c r="BS96" s="521" t="s">
        <v>316</v>
      </c>
      <c r="BT96" s="521" t="s">
        <v>316</v>
      </c>
      <c r="BU96" s="521" t="s">
        <v>316</v>
      </c>
      <c r="BV96" s="521"/>
      <c r="BW96" s="521"/>
      <c r="BX96" s="521"/>
      <c r="BY96" s="521" t="s">
        <v>316</v>
      </c>
      <c r="BZ96" s="521" t="s">
        <v>316</v>
      </c>
      <c r="CA96" s="522" t="s">
        <v>316</v>
      </c>
      <c r="CB96" s="521" t="s">
        <v>316</v>
      </c>
      <c r="CC96" s="522" t="s">
        <v>316</v>
      </c>
      <c r="CD96" s="521" t="s">
        <v>316</v>
      </c>
      <c r="CE96" s="521" t="s">
        <v>316</v>
      </c>
      <c r="CF96" s="521" t="s">
        <v>316</v>
      </c>
      <c r="CG96" s="522" t="s">
        <v>316</v>
      </c>
    </row>
    <row r="97" spans="1:90" s="756" customFormat="1" hidden="1">
      <c r="A97" s="722">
        <v>81</v>
      </c>
      <c r="B97" s="451">
        <v>81</v>
      </c>
      <c r="C97" s="1447" t="s">
        <v>670</v>
      </c>
      <c r="D97" s="1565"/>
      <c r="E97" s="1574"/>
      <c r="F97" s="5" t="s">
        <v>316</v>
      </c>
      <c r="G97" s="176" t="s">
        <v>316</v>
      </c>
      <c r="H97" s="239" t="s">
        <v>316</v>
      </c>
      <c r="I97" s="5" t="s">
        <v>316</v>
      </c>
      <c r="J97" s="5" t="s">
        <v>316</v>
      </c>
      <c r="K97" s="506" t="s">
        <v>316</v>
      </c>
      <c r="L97" s="5" t="s">
        <v>316</v>
      </c>
      <c r="M97" s="5" t="s">
        <v>316</v>
      </c>
      <c r="N97" s="148" t="s">
        <v>316</v>
      </c>
      <c r="O97" s="5" t="s">
        <v>316</v>
      </c>
      <c r="P97" s="5" t="s">
        <v>316</v>
      </c>
      <c r="Q97" s="5" t="s">
        <v>316</v>
      </c>
      <c r="R97" s="5"/>
      <c r="S97" s="5" t="s">
        <v>316</v>
      </c>
      <c r="T97" s="5" t="s">
        <v>316</v>
      </c>
      <c r="U97" s="5" t="s">
        <v>316</v>
      </c>
      <c r="V97" s="176" t="s">
        <v>316</v>
      </c>
      <c r="W97" s="176" t="s">
        <v>316</v>
      </c>
      <c r="X97" s="176" t="s">
        <v>316</v>
      </c>
      <c r="Y97" s="176" t="s">
        <v>316</v>
      </c>
      <c r="Z97" s="5" t="s">
        <v>316</v>
      </c>
      <c r="AA97" s="5" t="s">
        <v>316</v>
      </c>
      <c r="AB97" s="5" t="s">
        <v>316</v>
      </c>
      <c r="AC97" s="5" t="s">
        <v>316</v>
      </c>
      <c r="AD97" s="5" t="s">
        <v>316</v>
      </c>
      <c r="AE97" s="5" t="s">
        <v>316</v>
      </c>
      <c r="AF97" s="5" t="s">
        <v>316</v>
      </c>
      <c r="AG97" s="5" t="s">
        <v>316</v>
      </c>
      <c r="AH97" s="148" t="s">
        <v>316</v>
      </c>
      <c r="AI97" s="148" t="s">
        <v>316</v>
      </c>
      <c r="AJ97" s="148" t="s">
        <v>316</v>
      </c>
      <c r="AK97" s="148" t="s">
        <v>316</v>
      </c>
      <c r="AL97" s="148" t="s">
        <v>316</v>
      </c>
      <c r="AM97" s="5" t="s">
        <v>316</v>
      </c>
      <c r="AN97" s="5" t="s">
        <v>316</v>
      </c>
      <c r="AO97" s="5" t="s">
        <v>316</v>
      </c>
      <c r="AP97" s="5" t="s">
        <v>316</v>
      </c>
      <c r="AQ97" s="5"/>
      <c r="AR97" s="5"/>
      <c r="AS97" s="5" t="s">
        <v>316</v>
      </c>
      <c r="AT97" s="5" t="s">
        <v>316</v>
      </c>
      <c r="AU97" s="5" t="s">
        <v>316</v>
      </c>
      <c r="AV97" s="5" t="s">
        <v>316</v>
      </c>
      <c r="AW97" s="5" t="s">
        <v>316</v>
      </c>
      <c r="AX97" s="5"/>
      <c r="AY97" s="5"/>
      <c r="AZ97" s="5" t="s">
        <v>316</v>
      </c>
      <c r="BA97" s="5"/>
      <c r="BB97" s="5" t="s">
        <v>316</v>
      </c>
      <c r="BC97" s="5"/>
      <c r="BD97" s="5" t="s">
        <v>316</v>
      </c>
      <c r="BE97" s="521" t="s">
        <v>316</v>
      </c>
      <c r="BF97" s="521" t="s">
        <v>316</v>
      </c>
      <c r="BG97" s="521" t="s">
        <v>316</v>
      </c>
      <c r="BH97" s="521" t="s">
        <v>316</v>
      </c>
      <c r="BI97" s="521" t="s">
        <v>316</v>
      </c>
      <c r="BJ97" s="521" t="s">
        <v>316</v>
      </c>
      <c r="BK97" s="521" t="s">
        <v>316</v>
      </c>
      <c r="BL97" s="521" t="s">
        <v>316</v>
      </c>
      <c r="BM97" s="521" t="s">
        <v>316</v>
      </c>
      <c r="BN97" s="521" t="s">
        <v>316</v>
      </c>
      <c r="BO97" s="521" t="s">
        <v>316</v>
      </c>
      <c r="BP97" s="521" t="s">
        <v>316</v>
      </c>
      <c r="BQ97" s="521" t="s">
        <v>316</v>
      </c>
      <c r="BR97" s="521" t="s">
        <v>316</v>
      </c>
      <c r="BS97" s="521" t="s">
        <v>316</v>
      </c>
      <c r="BT97" s="521" t="s">
        <v>316</v>
      </c>
      <c r="BU97" s="521" t="s">
        <v>316</v>
      </c>
      <c r="BV97" s="521"/>
      <c r="BW97" s="521"/>
      <c r="BX97" s="521"/>
      <c r="BY97" s="521" t="s">
        <v>316</v>
      </c>
      <c r="BZ97" s="521" t="s">
        <v>316</v>
      </c>
      <c r="CA97" s="522" t="s">
        <v>316</v>
      </c>
      <c r="CB97" s="521" t="s">
        <v>316</v>
      </c>
      <c r="CC97" s="522" t="s">
        <v>316</v>
      </c>
      <c r="CD97" s="521" t="s">
        <v>316</v>
      </c>
      <c r="CE97" s="521" t="s">
        <v>316</v>
      </c>
      <c r="CF97" s="521" t="s">
        <v>316</v>
      </c>
      <c r="CG97" s="522" t="s">
        <v>316</v>
      </c>
    </row>
    <row r="98" spans="1:90" s="756" customFormat="1" ht="93.75" hidden="1">
      <c r="A98" s="722">
        <v>82</v>
      </c>
      <c r="B98" s="451">
        <v>82</v>
      </c>
      <c r="C98" s="212" t="s">
        <v>671</v>
      </c>
      <c r="D98" s="87" t="s">
        <v>14</v>
      </c>
      <c r="E98" s="86" t="s">
        <v>672</v>
      </c>
      <c r="F98" s="87" t="s">
        <v>17</v>
      </c>
      <c r="G98" s="188" t="s">
        <v>672</v>
      </c>
      <c r="H98" s="190" t="s">
        <v>966</v>
      </c>
      <c r="I98" s="765"/>
      <c r="J98" s="63" t="s">
        <v>23</v>
      </c>
      <c r="K98" s="525" t="s">
        <v>16</v>
      </c>
      <c r="L98" s="66"/>
      <c r="M98" s="79"/>
      <c r="N98" s="79"/>
      <c r="O98" s="79"/>
      <c r="P98" s="79"/>
      <c r="Q98" s="79"/>
      <c r="R98" s="79"/>
      <c r="S98" s="79"/>
      <c r="T98" s="79"/>
      <c r="U98" s="66">
        <f t="shared" si="8"/>
        <v>1</v>
      </c>
      <c r="V98" s="767" t="s">
        <v>726</v>
      </c>
      <c r="W98" s="767" t="s">
        <v>723</v>
      </c>
      <c r="X98" s="767" t="s">
        <v>723</v>
      </c>
      <c r="Y98" s="767" t="s">
        <v>724</v>
      </c>
      <c r="Z98" s="79"/>
      <c r="AA98" s="79"/>
      <c r="AB98" s="79"/>
      <c r="AC98" s="79"/>
      <c r="AD98" s="79"/>
      <c r="AE98" s="79"/>
      <c r="AF98" s="79"/>
      <c r="AG98" s="79"/>
      <c r="AH98" s="79"/>
      <c r="AI98" s="79"/>
      <c r="AJ98" s="79"/>
      <c r="AK98" s="79"/>
      <c r="AL98" s="79"/>
      <c r="AM98" s="79"/>
      <c r="AN98" s="79"/>
      <c r="AO98" s="79"/>
      <c r="AP98" s="79"/>
      <c r="AQ98" s="79"/>
      <c r="AR98" s="79"/>
      <c r="AS98" s="79"/>
      <c r="AT98" s="79"/>
      <c r="AU98" s="79"/>
      <c r="AV98" s="79"/>
      <c r="AW98" s="79"/>
      <c r="AX98" s="79"/>
      <c r="AY98" s="79"/>
      <c r="AZ98" s="79"/>
      <c r="BA98" s="79"/>
      <c r="BB98" s="79"/>
      <c r="BC98" s="79"/>
      <c r="BD98" s="79"/>
      <c r="BE98" s="734" t="s">
        <v>281</v>
      </c>
      <c r="BF98" s="734" t="s">
        <v>281</v>
      </c>
      <c r="BG98" s="734" t="s">
        <v>1160</v>
      </c>
      <c r="BH98" s="734" t="s">
        <v>281</v>
      </c>
      <c r="BI98" s="734" t="s">
        <v>1160</v>
      </c>
      <c r="BJ98" s="734" t="s">
        <v>281</v>
      </c>
      <c r="BK98" s="734" t="s">
        <v>281</v>
      </c>
      <c r="BL98" s="734" t="s">
        <v>281</v>
      </c>
      <c r="BM98" s="734" t="s">
        <v>281</v>
      </c>
      <c r="BN98" s="734" t="s">
        <v>281</v>
      </c>
      <c r="BO98" s="734" t="s">
        <v>281</v>
      </c>
      <c r="BP98" s="734" t="s">
        <v>281</v>
      </c>
      <c r="BQ98" s="734" t="s">
        <v>281</v>
      </c>
      <c r="BR98" s="734" t="s">
        <v>281</v>
      </c>
      <c r="BS98" s="734" t="s">
        <v>281</v>
      </c>
      <c r="BT98" s="734" t="s">
        <v>281</v>
      </c>
      <c r="BU98" s="734" t="s">
        <v>281</v>
      </c>
      <c r="BV98" s="734"/>
      <c r="BW98" s="734"/>
      <c r="BX98" s="734"/>
      <c r="BY98" s="734" t="s">
        <v>281</v>
      </c>
      <c r="BZ98" s="721">
        <f>COUNTIF($BE98:$BY98,2)</f>
        <v>16</v>
      </c>
      <c r="CA98" s="510">
        <f>BZ98/COUNTA($BE98:$BY98)</f>
        <v>0.88888888888888884</v>
      </c>
      <c r="CB98" s="721">
        <f>COUNTIF($BE98:$BY98,1)</f>
        <v>2</v>
      </c>
      <c r="CC98" s="510">
        <f>CB98/COUNTA($BE98:$BY98)</f>
        <v>0.1111111111111111</v>
      </c>
      <c r="CD98" s="721">
        <f>COUNTIF($BE98:$BY98,0)</f>
        <v>0</v>
      </c>
      <c r="CE98" s="511">
        <f>CD98/COUNTA($BE98:$BY98)</f>
        <v>0</v>
      </c>
      <c r="CF98" s="721">
        <f>(((BZ98*2)+(CB98*1)+(CD98*0)))/COUNTA($BE98:$BY98)</f>
        <v>1.8888888888888888</v>
      </c>
      <c r="CG98" s="747" t="str">
        <f>IF(CF98&gt;=1.6,"Đạt mục tiêu",IF(CF98&gt;=1,"Cần cố gắng","Chưa đạt"))</f>
        <v>Đạt mục tiêu</v>
      </c>
    </row>
    <row r="99" spans="1:90" s="756" customFormat="1" ht="112.5" hidden="1">
      <c r="A99" s="722">
        <v>83</v>
      </c>
      <c r="B99" s="451">
        <v>83</v>
      </c>
      <c r="C99" s="402" t="s">
        <v>673</v>
      </c>
      <c r="D99" s="87" t="s">
        <v>14</v>
      </c>
      <c r="E99" s="86" t="s">
        <v>674</v>
      </c>
      <c r="F99" s="87" t="s">
        <v>17</v>
      </c>
      <c r="G99" s="767" t="s">
        <v>322</v>
      </c>
      <c r="H99" s="190" t="s">
        <v>967</v>
      </c>
      <c r="I99" s="765"/>
      <c r="J99" s="63" t="s">
        <v>23</v>
      </c>
      <c r="K99" s="525" t="s">
        <v>16</v>
      </c>
      <c r="L99" s="66"/>
      <c r="M99" s="79"/>
      <c r="N99" s="79"/>
      <c r="O99" s="79"/>
      <c r="P99" s="79"/>
      <c r="Q99" s="79"/>
      <c r="R99" s="79"/>
      <c r="S99" s="79"/>
      <c r="T99" s="79"/>
      <c r="U99" s="66">
        <f t="shared" si="8"/>
        <v>1</v>
      </c>
      <c r="V99" s="767" t="s">
        <v>727</v>
      </c>
      <c r="W99" s="767" t="s">
        <v>726</v>
      </c>
      <c r="X99" s="767" t="s">
        <v>727</v>
      </c>
      <c r="Y99" s="767" t="s">
        <v>723</v>
      </c>
      <c r="Z99" s="79"/>
      <c r="AA99" s="79"/>
      <c r="AB99" s="79"/>
      <c r="AC99" s="79"/>
      <c r="AD99" s="79"/>
      <c r="AE99" s="79"/>
      <c r="AF99" s="79"/>
      <c r="AG99" s="79"/>
      <c r="AH99" s="79"/>
      <c r="AI99" s="79"/>
      <c r="AJ99" s="79"/>
      <c r="AK99" s="79"/>
      <c r="AL99" s="79"/>
      <c r="AM99" s="79"/>
      <c r="AN99" s="79"/>
      <c r="AO99" s="79"/>
      <c r="AP99" s="79"/>
      <c r="AQ99" s="79"/>
      <c r="AR99" s="79"/>
      <c r="AS99" s="79"/>
      <c r="AT99" s="79"/>
      <c r="AU99" s="79"/>
      <c r="AV99" s="79"/>
      <c r="AW99" s="79"/>
      <c r="AX99" s="79"/>
      <c r="AY99" s="79"/>
      <c r="AZ99" s="79"/>
      <c r="BA99" s="79"/>
      <c r="BB99" s="79"/>
      <c r="BC99" s="79"/>
      <c r="BD99" s="79"/>
      <c r="BE99" s="734" t="s">
        <v>281</v>
      </c>
      <c r="BF99" s="734" t="s">
        <v>281</v>
      </c>
      <c r="BG99" s="734" t="s">
        <v>1160</v>
      </c>
      <c r="BH99" s="734" t="s">
        <v>281</v>
      </c>
      <c r="BI99" s="734" t="s">
        <v>1160</v>
      </c>
      <c r="BJ99" s="734" t="s">
        <v>1160</v>
      </c>
      <c r="BK99" s="734" t="s">
        <v>1160</v>
      </c>
      <c r="BL99" s="734" t="s">
        <v>281</v>
      </c>
      <c r="BM99" s="734" t="s">
        <v>281</v>
      </c>
      <c r="BN99" s="734" t="s">
        <v>281</v>
      </c>
      <c r="BO99" s="734" t="s">
        <v>281</v>
      </c>
      <c r="BP99" s="734" t="s">
        <v>281</v>
      </c>
      <c r="BQ99" s="734" t="s">
        <v>281</v>
      </c>
      <c r="BR99" s="734" t="s">
        <v>281</v>
      </c>
      <c r="BS99" s="734" t="s">
        <v>281</v>
      </c>
      <c r="BT99" s="734" t="s">
        <v>281</v>
      </c>
      <c r="BU99" s="734" t="s">
        <v>281</v>
      </c>
      <c r="BV99" s="734"/>
      <c r="BW99" s="734"/>
      <c r="BX99" s="734"/>
      <c r="BY99" s="734" t="s">
        <v>281</v>
      </c>
      <c r="BZ99" s="721">
        <f>COUNTIF($BE99:$BY99,2)</f>
        <v>14</v>
      </c>
      <c r="CA99" s="510">
        <f>BZ99/COUNTA($BE99:$BY99)</f>
        <v>0.77777777777777779</v>
      </c>
      <c r="CB99" s="721">
        <f>COUNTIF($BE99:$BY99,1)</f>
        <v>4</v>
      </c>
      <c r="CC99" s="510">
        <f>CB99/COUNTA($BE99:$BY99)</f>
        <v>0.22222222222222221</v>
      </c>
      <c r="CD99" s="721">
        <f>COUNTIF($BE99:$BY99,0)</f>
        <v>0</v>
      </c>
      <c r="CE99" s="511">
        <f>CD99/COUNTA($BE99:$BY99)</f>
        <v>0</v>
      </c>
      <c r="CF99" s="721">
        <f>(((BZ99*2)+(CB99*1)+(CD99*0)))/COUNTA($BE99:$BY99)</f>
        <v>1.7777777777777777</v>
      </c>
      <c r="CG99" s="747" t="str">
        <f>IF(CF99&gt;=1.6,"Đạt mục tiêu",IF(CF99&gt;=1,"Cần cố gắng","Chưa đạt"))</f>
        <v>Đạt mục tiêu</v>
      </c>
    </row>
    <row r="100" spans="1:90" s="756" customFormat="1" hidden="1">
      <c r="A100" s="722">
        <v>84</v>
      </c>
      <c r="B100" s="451">
        <v>84</v>
      </c>
      <c r="C100" s="1447" t="s">
        <v>675</v>
      </c>
      <c r="D100" s="1565"/>
      <c r="E100" s="1574"/>
      <c r="F100" s="5" t="s">
        <v>316</v>
      </c>
      <c r="G100" s="176" t="s">
        <v>316</v>
      </c>
      <c r="H100" s="239" t="s">
        <v>316</v>
      </c>
      <c r="I100" s="5" t="s">
        <v>316</v>
      </c>
      <c r="J100" s="5" t="s">
        <v>316</v>
      </c>
      <c r="K100" s="506" t="s">
        <v>316</v>
      </c>
      <c r="L100" s="5" t="s">
        <v>316</v>
      </c>
      <c r="M100" s="5" t="s">
        <v>316</v>
      </c>
      <c r="N100" s="148" t="s">
        <v>316</v>
      </c>
      <c r="O100" s="5" t="s">
        <v>316</v>
      </c>
      <c r="P100" s="5" t="s">
        <v>316</v>
      </c>
      <c r="Q100" s="5" t="s">
        <v>316</v>
      </c>
      <c r="R100" s="5"/>
      <c r="S100" s="5" t="s">
        <v>316</v>
      </c>
      <c r="T100" s="5" t="s">
        <v>316</v>
      </c>
      <c r="U100" s="5" t="s">
        <v>316</v>
      </c>
      <c r="V100" s="176" t="s">
        <v>316</v>
      </c>
      <c r="W100" s="176" t="s">
        <v>316</v>
      </c>
      <c r="X100" s="176" t="s">
        <v>316</v>
      </c>
      <c r="Y100" s="176" t="s">
        <v>316</v>
      </c>
      <c r="Z100" s="5" t="s">
        <v>316</v>
      </c>
      <c r="AA100" s="5" t="s">
        <v>316</v>
      </c>
      <c r="AB100" s="5" t="s">
        <v>316</v>
      </c>
      <c r="AC100" s="5" t="s">
        <v>316</v>
      </c>
      <c r="AD100" s="5" t="s">
        <v>316</v>
      </c>
      <c r="AE100" s="5" t="s">
        <v>316</v>
      </c>
      <c r="AF100" s="5" t="s">
        <v>316</v>
      </c>
      <c r="AG100" s="5" t="s">
        <v>316</v>
      </c>
      <c r="AH100" s="148" t="s">
        <v>316</v>
      </c>
      <c r="AI100" s="148" t="s">
        <v>316</v>
      </c>
      <c r="AJ100" s="148" t="s">
        <v>316</v>
      </c>
      <c r="AK100" s="148" t="s">
        <v>316</v>
      </c>
      <c r="AL100" s="148" t="s">
        <v>316</v>
      </c>
      <c r="AM100" s="5" t="s">
        <v>316</v>
      </c>
      <c r="AN100" s="5" t="s">
        <v>316</v>
      </c>
      <c r="AO100" s="5" t="s">
        <v>316</v>
      </c>
      <c r="AP100" s="5" t="s">
        <v>316</v>
      </c>
      <c r="AQ100" s="5"/>
      <c r="AR100" s="5"/>
      <c r="AS100" s="5" t="s">
        <v>316</v>
      </c>
      <c r="AT100" s="5" t="s">
        <v>316</v>
      </c>
      <c r="AU100" s="5" t="s">
        <v>316</v>
      </c>
      <c r="AV100" s="5" t="s">
        <v>316</v>
      </c>
      <c r="AW100" s="5" t="s">
        <v>316</v>
      </c>
      <c r="AX100" s="5"/>
      <c r="AY100" s="5"/>
      <c r="AZ100" s="5" t="s">
        <v>316</v>
      </c>
      <c r="BA100" s="5"/>
      <c r="BB100" s="5" t="s">
        <v>316</v>
      </c>
      <c r="BC100" s="5"/>
      <c r="BD100" s="5" t="s">
        <v>316</v>
      </c>
      <c r="BE100" s="521" t="s">
        <v>316</v>
      </c>
      <c r="BF100" s="521" t="s">
        <v>316</v>
      </c>
      <c r="BG100" s="521" t="s">
        <v>316</v>
      </c>
      <c r="BH100" s="521" t="s">
        <v>316</v>
      </c>
      <c r="BI100" s="521" t="s">
        <v>316</v>
      </c>
      <c r="BJ100" s="521" t="s">
        <v>316</v>
      </c>
      <c r="BK100" s="521" t="s">
        <v>316</v>
      </c>
      <c r="BL100" s="521" t="s">
        <v>316</v>
      </c>
      <c r="BM100" s="521" t="s">
        <v>316</v>
      </c>
      <c r="BN100" s="521" t="s">
        <v>316</v>
      </c>
      <c r="BO100" s="521" t="s">
        <v>316</v>
      </c>
      <c r="BP100" s="521" t="s">
        <v>316</v>
      </c>
      <c r="BQ100" s="521" t="s">
        <v>316</v>
      </c>
      <c r="BR100" s="521" t="s">
        <v>316</v>
      </c>
      <c r="BS100" s="521" t="s">
        <v>316</v>
      </c>
      <c r="BT100" s="521" t="s">
        <v>316</v>
      </c>
      <c r="BU100" s="521" t="s">
        <v>316</v>
      </c>
      <c r="BV100" s="521"/>
      <c r="BW100" s="521"/>
      <c r="BX100" s="521"/>
      <c r="BY100" s="521" t="s">
        <v>316</v>
      </c>
      <c r="BZ100" s="521" t="s">
        <v>316</v>
      </c>
      <c r="CA100" s="522" t="s">
        <v>316</v>
      </c>
      <c r="CB100" s="521" t="s">
        <v>316</v>
      </c>
      <c r="CC100" s="522" t="s">
        <v>316</v>
      </c>
      <c r="CD100" s="521" t="s">
        <v>316</v>
      </c>
      <c r="CE100" s="521" t="s">
        <v>316</v>
      </c>
      <c r="CF100" s="521" t="s">
        <v>316</v>
      </c>
      <c r="CG100" s="522" t="s">
        <v>316</v>
      </c>
    </row>
    <row r="101" spans="1:90" s="173" customFormat="1" ht="122.25" customHeight="1">
      <c r="A101" s="171"/>
      <c r="B101" s="451"/>
      <c r="C101" s="186" t="s">
        <v>676</v>
      </c>
      <c r="D101" s="78" t="s">
        <v>676</v>
      </c>
      <c r="E101" s="186" t="s">
        <v>676</v>
      </c>
      <c r="F101" s="78" t="s">
        <v>676</v>
      </c>
      <c r="G101" s="186" t="s">
        <v>676</v>
      </c>
      <c r="H101" s="542" t="s">
        <v>1012</v>
      </c>
      <c r="I101" s="5"/>
      <c r="J101" s="5"/>
      <c r="K101" s="148"/>
      <c r="L101" s="148"/>
      <c r="M101" s="148"/>
      <c r="N101" s="148"/>
      <c r="O101" s="148"/>
      <c r="P101" s="148"/>
      <c r="Q101" s="148"/>
      <c r="R101" s="239" t="s">
        <v>16</v>
      </c>
      <c r="S101" s="148"/>
      <c r="T101" s="148"/>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40" t="s">
        <v>726</v>
      </c>
      <c r="AY101" s="540" t="s">
        <v>727</v>
      </c>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2"/>
      <c r="CI101" s="2"/>
      <c r="CJ101" s="2"/>
      <c r="CK101" s="2"/>
      <c r="CL101" s="2"/>
    </row>
    <row r="102" spans="1:90" s="2" customFormat="1" ht="78.75" hidden="1">
      <c r="A102" s="19">
        <v>85</v>
      </c>
      <c r="B102" s="451">
        <v>85</v>
      </c>
      <c r="C102" s="78" t="s">
        <v>676</v>
      </c>
      <c r="D102" s="77" t="s">
        <v>17</v>
      </c>
      <c r="E102" s="78" t="s">
        <v>677</v>
      </c>
      <c r="F102" s="77" t="s">
        <v>17</v>
      </c>
      <c r="G102" s="20" t="s">
        <v>323</v>
      </c>
      <c r="H102" s="23" t="s">
        <v>678</v>
      </c>
      <c r="I102" s="20" t="s">
        <v>275</v>
      </c>
      <c r="J102" s="10" t="s">
        <v>23</v>
      </c>
      <c r="K102" s="44"/>
      <c r="L102" s="44" t="s">
        <v>16</v>
      </c>
      <c r="M102" s="20"/>
      <c r="N102" s="79"/>
      <c r="O102" s="79"/>
      <c r="P102" s="20"/>
      <c r="Q102" s="20"/>
      <c r="R102" s="20"/>
      <c r="S102" s="20"/>
      <c r="T102" s="20"/>
      <c r="U102" s="66">
        <f t="shared" si="8"/>
        <v>1</v>
      </c>
      <c r="V102" s="20"/>
      <c r="W102" s="20"/>
      <c r="X102" s="20"/>
      <c r="Y102" s="20"/>
      <c r="Z102" s="20" t="s">
        <v>726</v>
      </c>
      <c r="AA102" s="20" t="s">
        <v>727</v>
      </c>
      <c r="AB102" s="20" t="s">
        <v>723</v>
      </c>
      <c r="AC102" s="20" t="s">
        <v>727</v>
      </c>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v>1</v>
      </c>
      <c r="BF102" s="20">
        <v>2</v>
      </c>
      <c r="BG102" s="20">
        <v>2</v>
      </c>
      <c r="BH102" s="20">
        <v>2</v>
      </c>
      <c r="BI102" s="20">
        <v>2</v>
      </c>
      <c r="BJ102" s="20">
        <v>2</v>
      </c>
      <c r="BK102" s="20">
        <v>2</v>
      </c>
      <c r="BL102" s="20">
        <v>2</v>
      </c>
      <c r="BM102" s="20">
        <v>2</v>
      </c>
      <c r="BN102" s="20">
        <v>2</v>
      </c>
      <c r="BO102" s="20">
        <v>2</v>
      </c>
      <c r="BP102" s="20">
        <v>2</v>
      </c>
      <c r="BQ102" s="20">
        <v>1</v>
      </c>
      <c r="BR102" s="20">
        <v>1</v>
      </c>
      <c r="BS102" s="20">
        <v>2</v>
      </c>
      <c r="BT102" s="20">
        <v>2</v>
      </c>
      <c r="BU102" s="20">
        <v>2</v>
      </c>
      <c r="BV102" s="20"/>
      <c r="BW102" s="20"/>
      <c r="BX102" s="20"/>
      <c r="BY102" s="20">
        <v>2</v>
      </c>
      <c r="BZ102" s="21">
        <f>COUNTIF($BE102:$BY102,2)</f>
        <v>15</v>
      </c>
      <c r="CA102" s="524">
        <f>BZ102/COUNTA($BE102:$BY102)</f>
        <v>0.83333333333333337</v>
      </c>
      <c r="CB102" s="21">
        <f>COUNTIF($BE102:$BY102,1)</f>
        <v>3</v>
      </c>
      <c r="CC102" s="524">
        <f>CB102/COUNTA($BE102:$BY102)</f>
        <v>0.16666666666666666</v>
      </c>
      <c r="CD102" s="21">
        <f>COUNTIF($BE102:$BY102,0)</f>
        <v>0</v>
      </c>
      <c r="CE102" s="22">
        <f>CD102/COUNTA($BE102:$BY102)</f>
        <v>0</v>
      </c>
      <c r="CF102" s="21">
        <f>(((BZ102*2)+(CB102*1)+(CD102*0)))/COUNTA($BE102:$BY102)</f>
        <v>1.8333333333333333</v>
      </c>
      <c r="CG102" s="427" t="str">
        <f>IF(CF102&gt;=1.6,"Đạt mục tiêu",IF(CF102&gt;=1,"Cần cố gắng","Chưa đạt"))</f>
        <v>Đạt mục tiêu</v>
      </c>
    </row>
    <row r="103" spans="1:90" s="2" customFormat="1" ht="63.75" hidden="1" customHeight="1">
      <c r="A103" s="19">
        <v>86</v>
      </c>
      <c r="B103" s="451">
        <v>86</v>
      </c>
      <c r="C103" s="78" t="s">
        <v>676</v>
      </c>
      <c r="D103" s="77" t="s">
        <v>17</v>
      </c>
      <c r="E103" s="78" t="s">
        <v>677</v>
      </c>
      <c r="F103" s="77" t="s">
        <v>17</v>
      </c>
      <c r="G103" s="20" t="s">
        <v>1405</v>
      </c>
      <c r="H103" s="23" t="s">
        <v>1014</v>
      </c>
      <c r="I103" s="20"/>
      <c r="J103" s="10" t="s">
        <v>23</v>
      </c>
      <c r="K103" s="44"/>
      <c r="L103" s="44"/>
      <c r="M103" s="20"/>
      <c r="N103" s="79"/>
      <c r="O103" s="79"/>
      <c r="P103" s="21" t="s">
        <v>16</v>
      </c>
      <c r="Q103" s="20"/>
      <c r="R103" s="20"/>
      <c r="S103" s="20"/>
      <c r="T103" s="20"/>
      <c r="U103" s="66">
        <f t="shared" si="8"/>
        <v>1</v>
      </c>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t="s">
        <v>726</v>
      </c>
      <c r="AR103" s="20" t="s">
        <v>725</v>
      </c>
      <c r="AS103" s="20" t="s">
        <v>725</v>
      </c>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0"/>
      <c r="BW103" s="20"/>
      <c r="BX103" s="20"/>
      <c r="BY103" s="20"/>
      <c r="BZ103" s="21"/>
      <c r="CA103" s="22"/>
      <c r="CB103" s="21"/>
      <c r="CC103" s="22"/>
      <c r="CD103" s="21"/>
      <c r="CE103" s="22"/>
      <c r="CF103" s="21"/>
      <c r="CG103" s="21"/>
    </row>
    <row r="104" spans="1:90" s="173" customFormat="1" ht="117.75" customHeight="1">
      <c r="A104" s="171"/>
      <c r="B104" s="451"/>
      <c r="C104" s="186" t="s">
        <v>676</v>
      </c>
      <c r="D104" s="78" t="s">
        <v>676</v>
      </c>
      <c r="E104" s="186" t="s">
        <v>676</v>
      </c>
      <c r="F104" s="78" t="s">
        <v>676</v>
      </c>
      <c r="G104" s="186" t="s">
        <v>676</v>
      </c>
      <c r="H104" s="542" t="s">
        <v>1013</v>
      </c>
      <c r="I104" s="20"/>
      <c r="J104" s="10"/>
      <c r="K104" s="44"/>
      <c r="L104" s="44"/>
      <c r="M104" s="20"/>
      <c r="N104" s="79"/>
      <c r="O104" s="79"/>
      <c r="P104" s="21"/>
      <c r="Q104" s="20"/>
      <c r="R104" s="541" t="s">
        <v>16</v>
      </c>
      <c r="S104" s="20"/>
      <c r="T104" s="20"/>
      <c r="U104" s="66"/>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540" t="s">
        <v>723</v>
      </c>
      <c r="AY104" s="540" t="s">
        <v>726</v>
      </c>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0"/>
      <c r="BW104" s="20"/>
      <c r="BX104" s="20"/>
      <c r="BY104" s="20"/>
      <c r="BZ104" s="21"/>
      <c r="CA104" s="22"/>
      <c r="CB104" s="21"/>
      <c r="CC104" s="22"/>
      <c r="CD104" s="21"/>
      <c r="CE104" s="22"/>
      <c r="CF104" s="21"/>
      <c r="CG104" s="21"/>
      <c r="CH104" s="2"/>
      <c r="CI104" s="2"/>
      <c r="CJ104" s="2"/>
      <c r="CK104" s="2"/>
      <c r="CL104" s="2"/>
    </row>
    <row r="105" spans="1:90" s="2" customFormat="1" ht="75" hidden="1">
      <c r="A105" s="19">
        <v>87</v>
      </c>
      <c r="B105" s="451">
        <v>87</v>
      </c>
      <c r="C105" s="78" t="s">
        <v>676</v>
      </c>
      <c r="D105" s="77" t="s">
        <v>17</v>
      </c>
      <c r="E105" s="78" t="s">
        <v>677</v>
      </c>
      <c r="F105" s="77" t="s">
        <v>17</v>
      </c>
      <c r="G105" s="20" t="s">
        <v>712</v>
      </c>
      <c r="H105" s="23" t="s">
        <v>1021</v>
      </c>
      <c r="I105" s="20"/>
      <c r="J105" s="10" t="s">
        <v>23</v>
      </c>
      <c r="K105" s="44"/>
      <c r="L105" s="44"/>
      <c r="M105" s="20"/>
      <c r="N105" s="79"/>
      <c r="O105" s="79"/>
      <c r="P105" s="20"/>
      <c r="Q105" s="20"/>
      <c r="R105" s="20"/>
      <c r="S105" s="21" t="s">
        <v>16</v>
      </c>
      <c r="T105" s="20"/>
      <c r="U105" s="66">
        <f t="shared" si="8"/>
        <v>1</v>
      </c>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BQ105" s="20"/>
      <c r="BR105" s="20"/>
      <c r="BS105" s="20"/>
      <c r="BT105" s="20"/>
      <c r="BU105" s="20"/>
      <c r="BV105" s="20"/>
      <c r="BW105" s="20"/>
      <c r="BX105" s="20"/>
      <c r="BY105" s="20"/>
      <c r="BZ105" s="21"/>
      <c r="CA105" s="22"/>
      <c r="CB105" s="21"/>
      <c r="CC105" s="22"/>
      <c r="CD105" s="21"/>
      <c r="CE105" s="22"/>
      <c r="CF105" s="21"/>
      <c r="CG105" s="21"/>
    </row>
    <row r="106" spans="1:90" s="756" customFormat="1" hidden="1">
      <c r="A106" s="722">
        <v>88</v>
      </c>
      <c r="B106" s="451">
        <v>88</v>
      </c>
      <c r="C106" s="1447" t="s">
        <v>679</v>
      </c>
      <c r="D106" s="1565"/>
      <c r="E106" s="1574"/>
      <c r="F106" s="5" t="s">
        <v>316</v>
      </c>
      <c r="G106" s="176" t="s">
        <v>316</v>
      </c>
      <c r="H106" s="239" t="s">
        <v>316</v>
      </c>
      <c r="I106" s="5" t="s">
        <v>316</v>
      </c>
      <c r="J106" s="5" t="s">
        <v>316</v>
      </c>
      <c r="K106" s="506" t="s">
        <v>316</v>
      </c>
      <c r="L106" s="5" t="s">
        <v>316</v>
      </c>
      <c r="M106" s="5" t="s">
        <v>316</v>
      </c>
      <c r="N106" s="148" t="s">
        <v>316</v>
      </c>
      <c r="O106" s="5" t="s">
        <v>316</v>
      </c>
      <c r="P106" s="5" t="s">
        <v>316</v>
      </c>
      <c r="Q106" s="5" t="s">
        <v>316</v>
      </c>
      <c r="R106" s="5"/>
      <c r="S106" s="5" t="s">
        <v>316</v>
      </c>
      <c r="T106" s="5" t="s">
        <v>316</v>
      </c>
      <c r="U106" s="5" t="s">
        <v>316</v>
      </c>
      <c r="V106" s="176" t="s">
        <v>316</v>
      </c>
      <c r="W106" s="176" t="s">
        <v>316</v>
      </c>
      <c r="X106" s="176" t="s">
        <v>316</v>
      </c>
      <c r="Y106" s="176" t="s">
        <v>316</v>
      </c>
      <c r="Z106" s="5" t="s">
        <v>316</v>
      </c>
      <c r="AA106" s="5" t="s">
        <v>316</v>
      </c>
      <c r="AB106" s="5" t="s">
        <v>316</v>
      </c>
      <c r="AC106" s="5" t="s">
        <v>316</v>
      </c>
      <c r="AD106" s="5" t="s">
        <v>316</v>
      </c>
      <c r="AE106" s="5" t="s">
        <v>316</v>
      </c>
      <c r="AF106" s="5" t="s">
        <v>316</v>
      </c>
      <c r="AG106" s="5" t="s">
        <v>316</v>
      </c>
      <c r="AH106" s="148" t="s">
        <v>316</v>
      </c>
      <c r="AI106" s="148" t="s">
        <v>316</v>
      </c>
      <c r="AJ106" s="148" t="s">
        <v>316</v>
      </c>
      <c r="AK106" s="148" t="s">
        <v>316</v>
      </c>
      <c r="AL106" s="148" t="s">
        <v>316</v>
      </c>
      <c r="AM106" s="5" t="s">
        <v>316</v>
      </c>
      <c r="AN106" s="5" t="s">
        <v>316</v>
      </c>
      <c r="AO106" s="5" t="s">
        <v>316</v>
      </c>
      <c r="AP106" s="5" t="s">
        <v>316</v>
      </c>
      <c r="AQ106" s="5"/>
      <c r="AR106" s="5"/>
      <c r="AS106" s="5" t="s">
        <v>316</v>
      </c>
      <c r="AT106" s="5" t="s">
        <v>316</v>
      </c>
      <c r="AU106" s="5" t="s">
        <v>316</v>
      </c>
      <c r="AV106" s="5" t="s">
        <v>316</v>
      </c>
      <c r="AW106" s="5" t="s">
        <v>316</v>
      </c>
      <c r="AX106" s="5"/>
      <c r="AY106" s="5"/>
      <c r="AZ106" s="5" t="s">
        <v>316</v>
      </c>
      <c r="BA106" s="5"/>
      <c r="BB106" s="5" t="s">
        <v>316</v>
      </c>
      <c r="BC106" s="5"/>
      <c r="BD106" s="5" t="s">
        <v>316</v>
      </c>
      <c r="BE106" s="521" t="s">
        <v>316</v>
      </c>
      <c r="BF106" s="521" t="s">
        <v>316</v>
      </c>
      <c r="BG106" s="521" t="s">
        <v>316</v>
      </c>
      <c r="BH106" s="521" t="s">
        <v>316</v>
      </c>
      <c r="BI106" s="521" t="s">
        <v>316</v>
      </c>
      <c r="BJ106" s="521" t="s">
        <v>316</v>
      </c>
      <c r="BK106" s="521" t="s">
        <v>316</v>
      </c>
      <c r="BL106" s="521" t="s">
        <v>316</v>
      </c>
      <c r="BM106" s="521" t="s">
        <v>316</v>
      </c>
      <c r="BN106" s="521" t="s">
        <v>316</v>
      </c>
      <c r="BO106" s="521" t="s">
        <v>316</v>
      </c>
      <c r="BP106" s="521" t="s">
        <v>316</v>
      </c>
      <c r="BQ106" s="521" t="s">
        <v>316</v>
      </c>
      <c r="BR106" s="521" t="s">
        <v>316</v>
      </c>
      <c r="BS106" s="521" t="s">
        <v>316</v>
      </c>
      <c r="BT106" s="521" t="s">
        <v>316</v>
      </c>
      <c r="BU106" s="521" t="s">
        <v>316</v>
      </c>
      <c r="BV106" s="521"/>
      <c r="BW106" s="521"/>
      <c r="BX106" s="521"/>
      <c r="BY106" s="521" t="s">
        <v>316</v>
      </c>
      <c r="BZ106" s="521" t="s">
        <v>316</v>
      </c>
      <c r="CA106" s="522" t="s">
        <v>316</v>
      </c>
      <c r="CB106" s="521" t="s">
        <v>316</v>
      </c>
      <c r="CC106" s="522" t="s">
        <v>316</v>
      </c>
      <c r="CD106" s="521" t="s">
        <v>316</v>
      </c>
      <c r="CE106" s="521" t="s">
        <v>316</v>
      </c>
      <c r="CF106" s="521" t="s">
        <v>316</v>
      </c>
      <c r="CG106" s="522" t="s">
        <v>316</v>
      </c>
    </row>
    <row r="107" spans="1:90" s="2" customFormat="1" ht="86.25" hidden="1" customHeight="1">
      <c r="A107" s="19">
        <v>89</v>
      </c>
      <c r="B107" s="451">
        <v>89</v>
      </c>
      <c r="C107" s="390" t="s">
        <v>101</v>
      </c>
      <c r="D107" s="8" t="s">
        <v>17</v>
      </c>
      <c r="E107" s="390" t="s">
        <v>324</v>
      </c>
      <c r="F107" s="8" t="s">
        <v>17</v>
      </c>
      <c r="G107" s="23" t="s">
        <v>1411</v>
      </c>
      <c r="H107" s="23" t="s">
        <v>1410</v>
      </c>
      <c r="I107" s="20" t="s">
        <v>275</v>
      </c>
      <c r="J107" s="10" t="s">
        <v>23</v>
      </c>
      <c r="K107" s="20"/>
      <c r="L107" s="20"/>
      <c r="M107" s="20"/>
      <c r="N107" s="79"/>
      <c r="O107" s="79"/>
      <c r="P107" s="20"/>
      <c r="Q107" s="44" t="s">
        <v>16</v>
      </c>
      <c r="R107" s="44"/>
      <c r="S107" s="20"/>
      <c r="T107" s="20"/>
      <c r="U107" s="66">
        <f t="shared" ref="U107:U179" si="20">COUNTIF(K107:T107,"x")</f>
        <v>1</v>
      </c>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t="s">
        <v>726</v>
      </c>
      <c r="AU107" s="20" t="s">
        <v>723</v>
      </c>
      <c r="AV107" s="20" t="s">
        <v>726</v>
      </c>
      <c r="AW107" s="20" t="s">
        <v>727</v>
      </c>
      <c r="AX107" s="20"/>
      <c r="AY107" s="20"/>
      <c r="AZ107" s="20"/>
      <c r="BA107" s="20"/>
      <c r="BB107" s="20"/>
      <c r="BC107" s="20"/>
      <c r="BD107" s="20"/>
      <c r="BE107" s="20">
        <v>2</v>
      </c>
      <c r="BF107" s="20">
        <v>2</v>
      </c>
      <c r="BG107" s="20">
        <v>2</v>
      </c>
      <c r="BH107" s="20">
        <v>2</v>
      </c>
      <c r="BI107" s="20">
        <v>1</v>
      </c>
      <c r="BJ107" s="20">
        <v>2</v>
      </c>
      <c r="BK107" s="20">
        <v>2</v>
      </c>
      <c r="BL107" s="20">
        <v>2</v>
      </c>
      <c r="BM107" s="20">
        <v>2</v>
      </c>
      <c r="BN107" s="20">
        <v>2</v>
      </c>
      <c r="BO107" s="20">
        <v>1</v>
      </c>
      <c r="BP107" s="20">
        <v>2</v>
      </c>
      <c r="BQ107" s="20">
        <v>2</v>
      </c>
      <c r="BR107" s="20">
        <v>1</v>
      </c>
      <c r="BS107" s="20">
        <v>1</v>
      </c>
      <c r="BT107" s="20">
        <v>1</v>
      </c>
      <c r="BU107" s="20">
        <v>2</v>
      </c>
      <c r="BV107" s="20"/>
      <c r="BW107" s="20"/>
      <c r="BX107" s="20"/>
      <c r="BY107" s="20">
        <v>1</v>
      </c>
      <c r="BZ107" s="21">
        <f>COUNTIF($BE107:$BY107,2)</f>
        <v>12</v>
      </c>
      <c r="CA107" s="22">
        <f>BZ107/COUNTA($BE107:$BY107)</f>
        <v>0.66666666666666663</v>
      </c>
      <c r="CB107" s="21">
        <f>COUNTIF($BE107:$BY107,1)</f>
        <v>6</v>
      </c>
      <c r="CC107" s="22">
        <f>CB107/COUNTA($BE107:$BY107)</f>
        <v>0.33333333333333331</v>
      </c>
      <c r="CD107" s="21">
        <f>COUNTIF($BE107:$BY107,0)</f>
        <v>0</v>
      </c>
      <c r="CE107" s="22">
        <f>CD107/COUNTA($BE107:$BY107)</f>
        <v>0</v>
      </c>
      <c r="CF107" s="21">
        <f>(((BZ107*2)+(CB107*1)+(CD107*0)))/COUNTA($BE107:$BY107)</f>
        <v>1.6666666666666667</v>
      </c>
      <c r="CG107" s="21" t="str">
        <f>IF(CF107&gt;=1.6,"Đạt mục tiêu",IF(CF107&gt;=1,"Cần cố gắng","Chưa đạt"))</f>
        <v>Đạt mục tiêu</v>
      </c>
    </row>
    <row r="108" spans="1:90" s="756" customFormat="1" hidden="1">
      <c r="A108" s="722">
        <v>90</v>
      </c>
      <c r="B108" s="451">
        <v>90</v>
      </c>
      <c r="C108" s="1447" t="s">
        <v>681</v>
      </c>
      <c r="D108" s="1565"/>
      <c r="E108" s="1574"/>
      <c r="F108" s="5" t="s">
        <v>316</v>
      </c>
      <c r="G108" s="176" t="s">
        <v>316</v>
      </c>
      <c r="H108" s="764" t="s">
        <v>316</v>
      </c>
      <c r="I108" s="5" t="s">
        <v>316</v>
      </c>
      <c r="J108" s="5" t="s">
        <v>316</v>
      </c>
      <c r="K108" s="506" t="s">
        <v>316</v>
      </c>
      <c r="L108" s="5" t="s">
        <v>316</v>
      </c>
      <c r="M108" s="5" t="s">
        <v>316</v>
      </c>
      <c r="N108" s="148" t="s">
        <v>316</v>
      </c>
      <c r="O108" s="5" t="s">
        <v>316</v>
      </c>
      <c r="P108" s="5" t="s">
        <v>316</v>
      </c>
      <c r="Q108" s="5" t="s">
        <v>316</v>
      </c>
      <c r="R108" s="5"/>
      <c r="S108" s="5" t="s">
        <v>316</v>
      </c>
      <c r="T108" s="5" t="s">
        <v>316</v>
      </c>
      <c r="U108" s="5" t="s">
        <v>316</v>
      </c>
      <c r="V108" s="176" t="s">
        <v>316</v>
      </c>
      <c r="W108" s="176" t="s">
        <v>316</v>
      </c>
      <c r="X108" s="176" t="s">
        <v>316</v>
      </c>
      <c r="Y108" s="176" t="s">
        <v>316</v>
      </c>
      <c r="Z108" s="5" t="s">
        <v>316</v>
      </c>
      <c r="AA108" s="5" t="s">
        <v>316</v>
      </c>
      <c r="AB108" s="5" t="s">
        <v>316</v>
      </c>
      <c r="AC108" s="5" t="s">
        <v>316</v>
      </c>
      <c r="AD108" s="5" t="s">
        <v>316</v>
      </c>
      <c r="AE108" s="5" t="s">
        <v>316</v>
      </c>
      <c r="AF108" s="5" t="s">
        <v>316</v>
      </c>
      <c r="AG108" s="5" t="s">
        <v>316</v>
      </c>
      <c r="AH108" s="148" t="s">
        <v>316</v>
      </c>
      <c r="AI108" s="148" t="s">
        <v>316</v>
      </c>
      <c r="AJ108" s="148" t="s">
        <v>316</v>
      </c>
      <c r="AK108" s="148" t="s">
        <v>316</v>
      </c>
      <c r="AL108" s="148" t="s">
        <v>316</v>
      </c>
      <c r="AM108" s="5" t="s">
        <v>316</v>
      </c>
      <c r="AN108" s="5" t="s">
        <v>316</v>
      </c>
      <c r="AO108" s="5" t="s">
        <v>316</v>
      </c>
      <c r="AP108" s="5" t="s">
        <v>316</v>
      </c>
      <c r="AQ108" s="5"/>
      <c r="AR108" s="5"/>
      <c r="AS108" s="5" t="s">
        <v>316</v>
      </c>
      <c r="AT108" s="5" t="s">
        <v>316</v>
      </c>
      <c r="AU108" s="5" t="s">
        <v>316</v>
      </c>
      <c r="AV108" s="5" t="s">
        <v>316</v>
      </c>
      <c r="AW108" s="5" t="s">
        <v>316</v>
      </c>
      <c r="AX108" s="5"/>
      <c r="AY108" s="5"/>
      <c r="AZ108" s="5" t="s">
        <v>316</v>
      </c>
      <c r="BA108" s="5"/>
      <c r="BB108" s="5" t="s">
        <v>316</v>
      </c>
      <c r="BC108" s="5"/>
      <c r="BD108" s="5" t="s">
        <v>316</v>
      </c>
      <c r="BE108" s="521" t="s">
        <v>316</v>
      </c>
      <c r="BF108" s="521" t="s">
        <v>316</v>
      </c>
      <c r="BG108" s="521" t="s">
        <v>316</v>
      </c>
      <c r="BH108" s="521" t="s">
        <v>316</v>
      </c>
      <c r="BI108" s="521" t="s">
        <v>316</v>
      </c>
      <c r="BJ108" s="521" t="s">
        <v>316</v>
      </c>
      <c r="BK108" s="521" t="s">
        <v>316</v>
      </c>
      <c r="BL108" s="521" t="s">
        <v>316</v>
      </c>
      <c r="BM108" s="521" t="s">
        <v>316</v>
      </c>
      <c r="BN108" s="521" t="s">
        <v>316</v>
      </c>
      <c r="BO108" s="521" t="s">
        <v>316</v>
      </c>
      <c r="BP108" s="521" t="s">
        <v>316</v>
      </c>
      <c r="BQ108" s="521" t="s">
        <v>316</v>
      </c>
      <c r="BR108" s="521" t="s">
        <v>316</v>
      </c>
      <c r="BS108" s="521" t="s">
        <v>316</v>
      </c>
      <c r="BT108" s="521" t="s">
        <v>316</v>
      </c>
      <c r="BU108" s="521" t="s">
        <v>316</v>
      </c>
      <c r="BV108" s="521"/>
      <c r="BW108" s="521"/>
      <c r="BX108" s="521"/>
      <c r="BY108" s="521" t="s">
        <v>316</v>
      </c>
      <c r="BZ108" s="521" t="s">
        <v>316</v>
      </c>
      <c r="CA108" s="522" t="s">
        <v>316</v>
      </c>
      <c r="CB108" s="521" t="s">
        <v>316</v>
      </c>
      <c r="CC108" s="522" t="s">
        <v>316</v>
      </c>
      <c r="CD108" s="521" t="s">
        <v>316</v>
      </c>
      <c r="CE108" s="521" t="s">
        <v>316</v>
      </c>
      <c r="CF108" s="521" t="s">
        <v>316</v>
      </c>
      <c r="CG108" s="522" t="s">
        <v>316</v>
      </c>
    </row>
    <row r="109" spans="1:90" s="756" customFormat="1" ht="105" hidden="1">
      <c r="A109" s="721">
        <v>91</v>
      </c>
      <c r="B109" s="451">
        <v>91</v>
      </c>
      <c r="C109" s="213" t="s">
        <v>682</v>
      </c>
      <c r="D109" s="87" t="s">
        <v>14</v>
      </c>
      <c r="E109" s="213" t="s">
        <v>683</v>
      </c>
      <c r="F109" s="87" t="s">
        <v>17</v>
      </c>
      <c r="G109" s="79" t="s">
        <v>106</v>
      </c>
      <c r="H109" s="518" t="s">
        <v>956</v>
      </c>
      <c r="I109" s="79"/>
      <c r="J109" s="10" t="s">
        <v>23</v>
      </c>
      <c r="K109" s="79"/>
      <c r="L109" s="79"/>
      <c r="M109" s="79"/>
      <c r="N109" s="721" t="s">
        <v>16</v>
      </c>
      <c r="O109" s="66"/>
      <c r="P109" s="79"/>
      <c r="Q109" s="79"/>
      <c r="R109" s="79"/>
      <c r="S109" s="79"/>
      <c r="T109" s="79"/>
      <c r="U109" s="66">
        <f t="shared" si="20"/>
        <v>1</v>
      </c>
      <c r="V109" s="79"/>
      <c r="W109" s="79"/>
      <c r="X109" s="79"/>
      <c r="Y109" s="79"/>
      <c r="Z109" s="79"/>
      <c r="AA109" s="79"/>
      <c r="AB109" s="79"/>
      <c r="AC109" s="79"/>
      <c r="AD109" s="79"/>
      <c r="AE109" s="79"/>
      <c r="AF109" s="79"/>
      <c r="AG109" s="79"/>
      <c r="AH109" s="721" t="s">
        <v>726</v>
      </c>
      <c r="AI109" s="721" t="s">
        <v>726</v>
      </c>
      <c r="AJ109" s="721" t="s">
        <v>724</v>
      </c>
      <c r="AK109" s="721" t="s">
        <v>726</v>
      </c>
      <c r="AL109" s="721" t="s">
        <v>724</v>
      </c>
      <c r="AM109" s="79"/>
      <c r="AN109" s="79"/>
      <c r="AO109" s="79"/>
      <c r="AP109" s="79"/>
      <c r="AQ109" s="79"/>
      <c r="AR109" s="79"/>
      <c r="AS109" s="79"/>
      <c r="AT109" s="79"/>
      <c r="AU109" s="79"/>
      <c r="AV109" s="79"/>
      <c r="AW109" s="79"/>
      <c r="AX109" s="79"/>
      <c r="AY109" s="79"/>
      <c r="AZ109" s="79"/>
      <c r="BA109" s="79"/>
      <c r="BB109" s="79"/>
      <c r="BC109" s="79"/>
      <c r="BD109" s="79"/>
      <c r="BE109" s="20">
        <v>2</v>
      </c>
      <c r="BF109" s="20">
        <v>2</v>
      </c>
      <c r="BG109" s="20">
        <v>2</v>
      </c>
      <c r="BH109" s="20">
        <v>2</v>
      </c>
      <c r="BI109" s="20">
        <v>2</v>
      </c>
      <c r="BJ109" s="20">
        <v>1</v>
      </c>
      <c r="BK109" s="20">
        <v>2</v>
      </c>
      <c r="BL109" s="20">
        <v>2</v>
      </c>
      <c r="BM109" s="20">
        <v>2</v>
      </c>
      <c r="BN109" s="20">
        <v>1</v>
      </c>
      <c r="BO109" s="20">
        <v>2</v>
      </c>
      <c r="BP109" s="20">
        <v>2</v>
      </c>
      <c r="BQ109" s="20">
        <v>2</v>
      </c>
      <c r="BR109" s="20">
        <v>2</v>
      </c>
      <c r="BS109" s="20">
        <v>2</v>
      </c>
      <c r="BT109" s="20">
        <v>1</v>
      </c>
      <c r="BU109" s="20">
        <v>2</v>
      </c>
      <c r="BV109" s="20"/>
      <c r="BW109" s="20"/>
      <c r="BX109" s="20"/>
      <c r="BY109" s="20">
        <v>1</v>
      </c>
      <c r="BZ109" s="21">
        <f>COUNTIF($BE109:$BY109,2)</f>
        <v>14</v>
      </c>
      <c r="CA109" s="22">
        <f>BZ109/COUNTA($BE109:$BY109)</f>
        <v>0.77777777777777779</v>
      </c>
      <c r="CB109" s="21">
        <f>COUNTIF($BE109:$BY109,1)</f>
        <v>4</v>
      </c>
      <c r="CC109" s="22">
        <f>CB109/COUNTA($BE109:$BY109)</f>
        <v>0.22222222222222221</v>
      </c>
      <c r="CD109" s="21">
        <f>COUNTIF($BE109:$BY109,0)</f>
        <v>0</v>
      </c>
      <c r="CE109" s="22">
        <f>CD109/COUNTA($BE109:$BY109)</f>
        <v>0</v>
      </c>
      <c r="CF109" s="21">
        <f>(((BZ109*2)+(CB109*1)+(CD109*0)))/COUNTA($BE109:$BY109)</f>
        <v>1.7777777777777777</v>
      </c>
      <c r="CG109" s="427" t="str">
        <f>IF(CF109&gt;=1.6,"Đạt mục tiêu",IF(CF109&gt;=1,"Cần cố gắng","Chưa đạt"))</f>
        <v>Đạt mục tiêu</v>
      </c>
    </row>
    <row r="110" spans="1:90" s="756" customFormat="1" hidden="1">
      <c r="A110" s="722">
        <v>92</v>
      </c>
      <c r="B110" s="451">
        <v>92</v>
      </c>
      <c r="C110" s="1447" t="s">
        <v>684</v>
      </c>
      <c r="D110" s="1565"/>
      <c r="E110" s="1574"/>
      <c r="F110" s="5" t="s">
        <v>316</v>
      </c>
      <c r="G110" s="176" t="s">
        <v>316</v>
      </c>
      <c r="H110" s="239" t="s">
        <v>316</v>
      </c>
      <c r="I110" s="5" t="s">
        <v>316</v>
      </c>
      <c r="J110" s="5" t="s">
        <v>316</v>
      </c>
      <c r="K110" s="506" t="s">
        <v>316</v>
      </c>
      <c r="L110" s="5" t="s">
        <v>316</v>
      </c>
      <c r="M110" s="5" t="s">
        <v>316</v>
      </c>
      <c r="N110" s="148" t="s">
        <v>316</v>
      </c>
      <c r="O110" s="5" t="s">
        <v>316</v>
      </c>
      <c r="P110" s="5" t="s">
        <v>316</v>
      </c>
      <c r="Q110" s="5" t="s">
        <v>316</v>
      </c>
      <c r="R110" s="5"/>
      <c r="S110" s="5" t="s">
        <v>316</v>
      </c>
      <c r="T110" s="5" t="s">
        <v>316</v>
      </c>
      <c r="U110" s="5" t="s">
        <v>316</v>
      </c>
      <c r="V110" s="176" t="s">
        <v>316</v>
      </c>
      <c r="W110" s="176" t="s">
        <v>316</v>
      </c>
      <c r="X110" s="176" t="s">
        <v>316</v>
      </c>
      <c r="Y110" s="176" t="s">
        <v>316</v>
      </c>
      <c r="Z110" s="5" t="s">
        <v>316</v>
      </c>
      <c r="AA110" s="5" t="s">
        <v>316</v>
      </c>
      <c r="AB110" s="5" t="s">
        <v>316</v>
      </c>
      <c r="AC110" s="5" t="s">
        <v>316</v>
      </c>
      <c r="AD110" s="5" t="s">
        <v>316</v>
      </c>
      <c r="AE110" s="5" t="s">
        <v>316</v>
      </c>
      <c r="AF110" s="5" t="s">
        <v>316</v>
      </c>
      <c r="AG110" s="5" t="s">
        <v>316</v>
      </c>
      <c r="AH110" s="148" t="s">
        <v>316</v>
      </c>
      <c r="AI110" s="148" t="s">
        <v>316</v>
      </c>
      <c r="AJ110" s="148" t="s">
        <v>316</v>
      </c>
      <c r="AK110" s="148" t="s">
        <v>316</v>
      </c>
      <c r="AL110" s="148" t="s">
        <v>316</v>
      </c>
      <c r="AM110" s="5" t="s">
        <v>316</v>
      </c>
      <c r="AN110" s="5" t="s">
        <v>316</v>
      </c>
      <c r="AO110" s="5" t="s">
        <v>316</v>
      </c>
      <c r="AP110" s="5" t="s">
        <v>316</v>
      </c>
      <c r="AQ110" s="5"/>
      <c r="AR110" s="5"/>
      <c r="AS110" s="5" t="s">
        <v>316</v>
      </c>
      <c r="AT110" s="5" t="s">
        <v>316</v>
      </c>
      <c r="AU110" s="5" t="s">
        <v>316</v>
      </c>
      <c r="AV110" s="5" t="s">
        <v>316</v>
      </c>
      <c r="AW110" s="5" t="s">
        <v>316</v>
      </c>
      <c r="AX110" s="5"/>
      <c r="AY110" s="5"/>
      <c r="AZ110" s="5" t="s">
        <v>316</v>
      </c>
      <c r="BA110" s="5"/>
      <c r="BB110" s="5" t="s">
        <v>316</v>
      </c>
      <c r="BC110" s="5"/>
      <c r="BD110" s="5" t="s">
        <v>316</v>
      </c>
      <c r="BE110" s="521" t="s">
        <v>316</v>
      </c>
      <c r="BF110" s="521" t="s">
        <v>316</v>
      </c>
      <c r="BG110" s="521" t="s">
        <v>316</v>
      </c>
      <c r="BH110" s="521" t="s">
        <v>316</v>
      </c>
      <c r="BI110" s="521" t="s">
        <v>316</v>
      </c>
      <c r="BJ110" s="521" t="s">
        <v>316</v>
      </c>
      <c r="BK110" s="521" t="s">
        <v>316</v>
      </c>
      <c r="BL110" s="521" t="s">
        <v>316</v>
      </c>
      <c r="BM110" s="521" t="s">
        <v>316</v>
      </c>
      <c r="BN110" s="521" t="s">
        <v>316</v>
      </c>
      <c r="BO110" s="521" t="s">
        <v>316</v>
      </c>
      <c r="BP110" s="521" t="s">
        <v>316</v>
      </c>
      <c r="BQ110" s="521" t="s">
        <v>316</v>
      </c>
      <c r="BR110" s="521" t="s">
        <v>316</v>
      </c>
      <c r="BS110" s="521" t="s">
        <v>316</v>
      </c>
      <c r="BT110" s="521" t="s">
        <v>316</v>
      </c>
      <c r="BU110" s="521" t="s">
        <v>316</v>
      </c>
      <c r="BV110" s="521"/>
      <c r="BW110" s="521"/>
      <c r="BX110" s="521"/>
      <c r="BY110" s="521" t="s">
        <v>316</v>
      </c>
      <c r="BZ110" s="521" t="s">
        <v>316</v>
      </c>
      <c r="CA110" s="522" t="s">
        <v>316</v>
      </c>
      <c r="CB110" s="521" t="s">
        <v>316</v>
      </c>
      <c r="CC110" s="522" t="s">
        <v>316</v>
      </c>
      <c r="CD110" s="521" t="s">
        <v>316</v>
      </c>
      <c r="CE110" s="521" t="s">
        <v>316</v>
      </c>
      <c r="CF110" s="521" t="s">
        <v>316</v>
      </c>
      <c r="CG110" s="522" t="s">
        <v>316</v>
      </c>
    </row>
    <row r="111" spans="1:90" s="762" customFormat="1" ht="104.25" hidden="1" customHeight="1">
      <c r="A111" s="19">
        <v>93</v>
      </c>
      <c r="B111" s="451">
        <v>93</v>
      </c>
      <c r="C111" s="519" t="s">
        <v>685</v>
      </c>
      <c r="D111" s="87" t="s">
        <v>14</v>
      </c>
      <c r="E111" s="86" t="s">
        <v>686</v>
      </c>
      <c r="F111" s="87" t="s">
        <v>17</v>
      </c>
      <c r="G111" s="79" t="s">
        <v>325</v>
      </c>
      <c r="H111" s="128" t="s">
        <v>998</v>
      </c>
      <c r="I111" s="79"/>
      <c r="J111" s="10" t="s">
        <v>23</v>
      </c>
      <c r="K111" s="79"/>
      <c r="L111" s="79"/>
      <c r="M111" s="79"/>
      <c r="N111" s="79"/>
      <c r="O111" s="66" t="s">
        <v>16</v>
      </c>
      <c r="P111" s="79"/>
      <c r="Q111" s="79"/>
      <c r="R111" s="79"/>
      <c r="S111" s="79"/>
      <c r="T111" s="79"/>
      <c r="U111" s="66">
        <f t="shared" si="20"/>
        <v>1</v>
      </c>
      <c r="V111" s="79"/>
      <c r="W111" s="79"/>
      <c r="X111" s="79"/>
      <c r="Y111" s="79"/>
      <c r="Z111" s="79"/>
      <c r="AA111" s="79"/>
      <c r="AB111" s="79"/>
      <c r="AC111" s="79"/>
      <c r="AD111" s="79"/>
      <c r="AE111" s="79"/>
      <c r="AF111" s="79"/>
      <c r="AG111" s="79"/>
      <c r="AH111" s="79"/>
      <c r="AI111" s="79"/>
      <c r="AJ111" s="79"/>
      <c r="AK111" s="79"/>
      <c r="AL111" s="79"/>
      <c r="AM111" s="79" t="s">
        <v>726</v>
      </c>
      <c r="AN111" s="79" t="s">
        <v>726</v>
      </c>
      <c r="AO111" s="79" t="s">
        <v>726</v>
      </c>
      <c r="AP111" s="79" t="s">
        <v>726</v>
      </c>
      <c r="AQ111" s="79"/>
      <c r="AR111" s="79"/>
      <c r="AS111" s="79"/>
      <c r="AT111" s="79"/>
      <c r="AU111" s="79"/>
      <c r="AV111" s="79"/>
      <c r="AW111" s="79"/>
      <c r="AX111" s="79"/>
      <c r="AY111" s="79"/>
      <c r="AZ111" s="79"/>
      <c r="BA111" s="79"/>
      <c r="BB111" s="79"/>
      <c r="BC111" s="79"/>
      <c r="BD111" s="79"/>
      <c r="BE111" s="79">
        <v>1</v>
      </c>
      <c r="BF111" s="79">
        <v>2</v>
      </c>
      <c r="BG111" s="79">
        <v>2</v>
      </c>
      <c r="BH111" s="79">
        <v>1</v>
      </c>
      <c r="BI111" s="79">
        <v>2</v>
      </c>
      <c r="BJ111" s="79">
        <v>2</v>
      </c>
      <c r="BK111" s="79">
        <v>2</v>
      </c>
      <c r="BL111" s="79">
        <v>2</v>
      </c>
      <c r="BM111" s="79">
        <v>2</v>
      </c>
      <c r="BN111" s="79">
        <v>2</v>
      </c>
      <c r="BO111" s="79">
        <v>2</v>
      </c>
      <c r="BP111" s="79">
        <v>2</v>
      </c>
      <c r="BQ111" s="79">
        <v>2</v>
      </c>
      <c r="BR111" s="79">
        <v>1</v>
      </c>
      <c r="BS111" s="79">
        <v>1</v>
      </c>
      <c r="BT111" s="79">
        <v>2</v>
      </c>
      <c r="BU111" s="79">
        <v>2</v>
      </c>
      <c r="BV111" s="79"/>
      <c r="BW111" s="79"/>
      <c r="BX111" s="79"/>
      <c r="BY111" s="79">
        <v>1</v>
      </c>
      <c r="BZ111" s="765">
        <f>COUNTIF($BE111:$BY111,2)</f>
        <v>13</v>
      </c>
      <c r="CA111" s="512">
        <f>BZ111/COUNTA($BE111:$BY111)</f>
        <v>0.72222222222222221</v>
      </c>
      <c r="CB111" s="765">
        <f>COUNTIF($BE111:$BY111,1)</f>
        <v>5</v>
      </c>
      <c r="CC111" s="512">
        <f>CB111/COUNTA($BE111:$BY111)</f>
        <v>0.27777777777777779</v>
      </c>
      <c r="CD111" s="765">
        <f>COUNTIF($BE111:$BY111,0)</f>
        <v>0</v>
      </c>
      <c r="CE111" s="81">
        <f>CD111/COUNTA($BE111:$BY111)</f>
        <v>0</v>
      </c>
      <c r="CF111" s="765">
        <f>(((BZ111*2)+(CB111*1)+(CD111*0)))/COUNTA($BE111:$BY111)</f>
        <v>1.7222222222222223</v>
      </c>
      <c r="CG111" s="766" t="str">
        <f t="shared" ref="CG111:CG123" si="21">IF(CF111&gt;=1.6,"Đạt mục tiêu",IF(CF111&gt;=1,"Cần cố gắng","Chưa đạt"))</f>
        <v>Đạt mục tiêu</v>
      </c>
    </row>
    <row r="112" spans="1:90" s="756" customFormat="1" hidden="1">
      <c r="A112" s="722">
        <v>94</v>
      </c>
      <c r="B112" s="451">
        <v>94</v>
      </c>
      <c r="C112" s="1499" t="s">
        <v>687</v>
      </c>
      <c r="D112" s="1372"/>
      <c r="E112" s="1373"/>
      <c r="F112" s="1372"/>
      <c r="G112" s="196"/>
      <c r="H112" s="764" t="s">
        <v>316</v>
      </c>
      <c r="I112" s="94" t="s">
        <v>316</v>
      </c>
      <c r="J112" s="94" t="s">
        <v>316</v>
      </c>
      <c r="K112" s="526" t="s">
        <v>316</v>
      </c>
      <c r="L112" s="94" t="s">
        <v>316</v>
      </c>
      <c r="M112" s="94" t="s">
        <v>316</v>
      </c>
      <c r="N112" s="527" t="s">
        <v>316</v>
      </c>
      <c r="O112" s="94" t="s">
        <v>316</v>
      </c>
      <c r="P112" s="94" t="s">
        <v>316</v>
      </c>
      <c r="Q112" s="94" t="s">
        <v>316</v>
      </c>
      <c r="R112" s="94"/>
      <c r="S112" s="94" t="s">
        <v>316</v>
      </c>
      <c r="T112" s="94" t="s">
        <v>316</v>
      </c>
      <c r="U112" s="94" t="s">
        <v>316</v>
      </c>
      <c r="V112" s="291" t="s">
        <v>316</v>
      </c>
      <c r="W112" s="291" t="s">
        <v>316</v>
      </c>
      <c r="X112" s="291" t="s">
        <v>316</v>
      </c>
      <c r="Y112" s="291" t="s">
        <v>316</v>
      </c>
      <c r="Z112" s="94" t="s">
        <v>316</v>
      </c>
      <c r="AA112" s="94" t="s">
        <v>316</v>
      </c>
      <c r="AB112" s="94" t="s">
        <v>316</v>
      </c>
      <c r="AC112" s="94" t="s">
        <v>316</v>
      </c>
      <c r="AD112" s="94" t="s">
        <v>316</v>
      </c>
      <c r="AE112" s="94" t="s">
        <v>316</v>
      </c>
      <c r="AF112" s="94" t="s">
        <v>316</v>
      </c>
      <c r="AG112" s="94" t="s">
        <v>316</v>
      </c>
      <c r="AH112" s="527" t="s">
        <v>316</v>
      </c>
      <c r="AI112" s="527" t="s">
        <v>316</v>
      </c>
      <c r="AJ112" s="527" t="s">
        <v>316</v>
      </c>
      <c r="AK112" s="527" t="s">
        <v>316</v>
      </c>
      <c r="AL112" s="527" t="s">
        <v>316</v>
      </c>
      <c r="AM112" s="94" t="s">
        <v>316</v>
      </c>
      <c r="AN112" s="94" t="s">
        <v>316</v>
      </c>
      <c r="AO112" s="94" t="s">
        <v>316</v>
      </c>
      <c r="AP112" s="94" t="s">
        <v>316</v>
      </c>
      <c r="AQ112" s="94"/>
      <c r="AR112" s="94"/>
      <c r="AS112" s="94" t="s">
        <v>316</v>
      </c>
      <c r="AT112" s="94" t="s">
        <v>316</v>
      </c>
      <c r="AU112" s="94" t="s">
        <v>316</v>
      </c>
      <c r="AV112" s="94" t="s">
        <v>316</v>
      </c>
      <c r="AW112" s="94" t="s">
        <v>316</v>
      </c>
      <c r="AX112" s="94"/>
      <c r="AY112" s="94"/>
      <c r="AZ112" s="94" t="s">
        <v>316</v>
      </c>
      <c r="BA112" s="94"/>
      <c r="BB112" s="94" t="s">
        <v>316</v>
      </c>
      <c r="BC112" s="94"/>
      <c r="BD112" s="94" t="s">
        <v>316</v>
      </c>
      <c r="BE112" s="528" t="s">
        <v>316</v>
      </c>
      <c r="BF112" s="528" t="s">
        <v>316</v>
      </c>
      <c r="BG112" s="528" t="s">
        <v>316</v>
      </c>
      <c r="BH112" s="528" t="s">
        <v>316</v>
      </c>
      <c r="BI112" s="528" t="s">
        <v>316</v>
      </c>
      <c r="BJ112" s="528" t="s">
        <v>316</v>
      </c>
      <c r="BK112" s="528" t="s">
        <v>316</v>
      </c>
      <c r="BL112" s="528" t="s">
        <v>316</v>
      </c>
      <c r="BM112" s="528" t="s">
        <v>316</v>
      </c>
      <c r="BN112" s="528" t="s">
        <v>316</v>
      </c>
      <c r="BO112" s="528" t="s">
        <v>316</v>
      </c>
      <c r="BP112" s="528" t="s">
        <v>316</v>
      </c>
      <c r="BQ112" s="528" t="s">
        <v>316</v>
      </c>
      <c r="BR112" s="528" t="s">
        <v>316</v>
      </c>
      <c r="BS112" s="528" t="s">
        <v>316</v>
      </c>
      <c r="BT112" s="528" t="s">
        <v>316</v>
      </c>
      <c r="BU112" s="528" t="s">
        <v>316</v>
      </c>
      <c r="BV112" s="528"/>
      <c r="BW112" s="528"/>
      <c r="BX112" s="528"/>
      <c r="BY112" s="528" t="s">
        <v>316</v>
      </c>
      <c r="BZ112" s="528" t="s">
        <v>316</v>
      </c>
      <c r="CA112" s="529" t="s">
        <v>316</v>
      </c>
      <c r="CB112" s="528" t="s">
        <v>316</v>
      </c>
      <c r="CC112" s="529" t="s">
        <v>316</v>
      </c>
      <c r="CD112" s="528" t="s">
        <v>316</v>
      </c>
      <c r="CE112" s="528" t="s">
        <v>316</v>
      </c>
      <c r="CF112" s="528" t="s">
        <v>316</v>
      </c>
      <c r="CG112" s="529" t="s">
        <v>316</v>
      </c>
    </row>
    <row r="113" spans="1:85" s="3" customFormat="1" ht="60" hidden="1">
      <c r="A113" s="19">
        <v>95</v>
      </c>
      <c r="B113" s="451">
        <v>95</v>
      </c>
      <c r="C113" s="78" t="s">
        <v>690</v>
      </c>
      <c r="D113" s="116" t="s">
        <v>14</v>
      </c>
      <c r="E113" s="78" t="s">
        <v>691</v>
      </c>
      <c r="F113" s="116" t="s">
        <v>17</v>
      </c>
      <c r="G113" s="530" t="s">
        <v>706</v>
      </c>
      <c r="H113" s="531" t="s">
        <v>1168</v>
      </c>
      <c r="I113" s="530" t="s">
        <v>275</v>
      </c>
      <c r="J113" s="734" t="s">
        <v>23</v>
      </c>
      <c r="K113" s="532"/>
      <c r="L113" s="533"/>
      <c r="M113" s="532" t="s">
        <v>16</v>
      </c>
      <c r="N113" s="532"/>
      <c r="O113" s="530"/>
      <c r="P113" s="530"/>
      <c r="Q113" s="530"/>
      <c r="R113" s="530"/>
      <c r="S113" s="530"/>
      <c r="T113" s="530"/>
      <c r="U113" s="493">
        <f t="shared" si="20"/>
        <v>1</v>
      </c>
      <c r="V113" s="530"/>
      <c r="W113" s="530"/>
      <c r="X113" s="530"/>
      <c r="Y113" s="530"/>
      <c r="Z113" s="530"/>
      <c r="AA113" s="530"/>
      <c r="AB113" s="530"/>
      <c r="AC113" s="530"/>
      <c r="AD113" s="530" t="s">
        <v>724</v>
      </c>
      <c r="AE113" s="530" t="s">
        <v>726</v>
      </c>
      <c r="AF113" s="530" t="s">
        <v>723</v>
      </c>
      <c r="AG113" s="530" t="s">
        <v>726</v>
      </c>
      <c r="AH113" s="530"/>
      <c r="AI113" s="530"/>
      <c r="AJ113" s="530"/>
      <c r="AK113" s="530"/>
      <c r="AL113" s="530"/>
      <c r="AM113" s="530"/>
      <c r="AN113" s="530"/>
      <c r="AO113" s="530"/>
      <c r="AP113" s="530"/>
      <c r="AQ113" s="530"/>
      <c r="AR113" s="530"/>
      <c r="AS113" s="530"/>
      <c r="AT113" s="530"/>
      <c r="AU113" s="530"/>
      <c r="AV113" s="530"/>
      <c r="AW113" s="530"/>
      <c r="AX113" s="530"/>
      <c r="AY113" s="530"/>
      <c r="AZ113" s="530"/>
      <c r="BA113" s="530"/>
      <c r="BB113" s="530"/>
      <c r="BC113" s="530"/>
      <c r="BD113" s="530"/>
      <c r="BE113" s="530">
        <v>2</v>
      </c>
      <c r="BF113" s="530">
        <v>2</v>
      </c>
      <c r="BG113" s="530">
        <v>2</v>
      </c>
      <c r="BH113" s="530">
        <v>2</v>
      </c>
      <c r="BI113" s="530">
        <v>2</v>
      </c>
      <c r="BJ113" s="530">
        <v>2</v>
      </c>
      <c r="BK113" s="530">
        <v>2</v>
      </c>
      <c r="BL113" s="530">
        <v>1</v>
      </c>
      <c r="BM113" s="530">
        <v>1</v>
      </c>
      <c r="BN113" s="530">
        <v>2</v>
      </c>
      <c r="BO113" s="530">
        <v>2</v>
      </c>
      <c r="BP113" s="530">
        <v>2</v>
      </c>
      <c r="BQ113" s="530">
        <v>2</v>
      </c>
      <c r="BR113" s="530">
        <v>1</v>
      </c>
      <c r="BS113" s="530">
        <v>2</v>
      </c>
      <c r="BT113" s="530">
        <v>1</v>
      </c>
      <c r="BU113" s="530">
        <v>1</v>
      </c>
      <c r="BV113" s="530"/>
      <c r="BW113" s="530"/>
      <c r="BX113" s="530"/>
      <c r="BY113" s="530">
        <v>2</v>
      </c>
      <c r="BZ113" s="533">
        <f>COUNTIF($BE113:$BY113,2)</f>
        <v>13</v>
      </c>
      <c r="CA113" s="534">
        <f>BZ113/COUNTA($BE113:$BY113)</f>
        <v>0.72222222222222221</v>
      </c>
      <c r="CB113" s="533">
        <f>COUNTIF($BE113:$BY113,1)</f>
        <v>5</v>
      </c>
      <c r="CC113" s="534">
        <f>CB113/COUNTA($BE113:$BY113)</f>
        <v>0.27777777777777779</v>
      </c>
      <c r="CD113" s="533">
        <f>COUNTIF($BE113:$BY113,0)</f>
        <v>0</v>
      </c>
      <c r="CE113" s="535">
        <f>CD113/COUNTA($BE113:$BY113)</f>
        <v>0</v>
      </c>
      <c r="CF113" s="533">
        <f>(((BZ113*2)+(CB113*1)+(CD113*0)))/COUNTA($BE113:$BY113)</f>
        <v>1.7222222222222223</v>
      </c>
      <c r="CG113" s="750" t="str">
        <f t="shared" si="21"/>
        <v>Đạt mục tiêu</v>
      </c>
    </row>
    <row r="114" spans="1:85" s="756" customFormat="1" ht="60" hidden="1">
      <c r="A114" s="721">
        <v>96</v>
      </c>
      <c r="B114" s="451">
        <v>96</v>
      </c>
      <c r="C114" s="213" t="s">
        <v>690</v>
      </c>
      <c r="D114" s="116" t="s">
        <v>14</v>
      </c>
      <c r="E114" s="213" t="s">
        <v>691</v>
      </c>
      <c r="F114" s="116" t="s">
        <v>17</v>
      </c>
      <c r="G114" s="114" t="s">
        <v>707</v>
      </c>
      <c r="H114" s="531" t="s">
        <v>1169</v>
      </c>
      <c r="I114" s="114"/>
      <c r="J114" s="10" t="s">
        <v>23</v>
      </c>
      <c r="K114" s="113"/>
      <c r="L114" s="763"/>
      <c r="M114" s="113"/>
      <c r="N114" s="241" t="s">
        <v>16</v>
      </c>
      <c r="O114" s="114"/>
      <c r="P114" s="114"/>
      <c r="Q114" s="114"/>
      <c r="R114" s="114"/>
      <c r="S114" s="114"/>
      <c r="T114" s="114"/>
      <c r="U114" s="66">
        <f t="shared" si="20"/>
        <v>1</v>
      </c>
      <c r="V114" s="114"/>
      <c r="W114" s="114"/>
      <c r="X114" s="114"/>
      <c r="Y114" s="114"/>
      <c r="Z114" s="114"/>
      <c r="AA114" s="114"/>
      <c r="AB114" s="114"/>
      <c r="AC114" s="114"/>
      <c r="AD114" s="114"/>
      <c r="AE114" s="114"/>
      <c r="AF114" s="114"/>
      <c r="AG114" s="114"/>
      <c r="AH114" s="241" t="s">
        <v>723</v>
      </c>
      <c r="AI114" s="241" t="s">
        <v>727</v>
      </c>
      <c r="AJ114" s="241" t="s">
        <v>726</v>
      </c>
      <c r="AK114" s="241"/>
      <c r="AL114" s="241" t="s">
        <v>724</v>
      </c>
      <c r="AM114" s="114"/>
      <c r="AN114" s="114"/>
      <c r="AO114" s="114"/>
      <c r="AP114" s="114"/>
      <c r="AQ114" s="114"/>
      <c r="AR114" s="114"/>
      <c r="AS114" s="114"/>
      <c r="AT114" s="114"/>
      <c r="AU114" s="114"/>
      <c r="AV114" s="114"/>
      <c r="AW114" s="114"/>
      <c r="AX114" s="114"/>
      <c r="AY114" s="114"/>
      <c r="AZ114" s="114"/>
      <c r="BA114" s="114"/>
      <c r="BB114" s="114"/>
      <c r="BC114" s="114"/>
      <c r="BD114" s="114"/>
      <c r="BE114" s="20">
        <v>2</v>
      </c>
      <c r="BF114" s="20">
        <v>2</v>
      </c>
      <c r="BG114" s="20">
        <v>2</v>
      </c>
      <c r="BH114" s="20">
        <v>2</v>
      </c>
      <c r="BI114" s="20">
        <v>2</v>
      </c>
      <c r="BJ114" s="20">
        <v>1</v>
      </c>
      <c r="BK114" s="20">
        <v>2</v>
      </c>
      <c r="BL114" s="20">
        <v>2</v>
      </c>
      <c r="BM114" s="20">
        <v>2</v>
      </c>
      <c r="BN114" s="20">
        <v>1</v>
      </c>
      <c r="BO114" s="20">
        <v>2</v>
      </c>
      <c r="BP114" s="20">
        <v>2</v>
      </c>
      <c r="BQ114" s="20">
        <v>2</v>
      </c>
      <c r="BR114" s="20">
        <v>2</v>
      </c>
      <c r="BS114" s="20">
        <v>2</v>
      </c>
      <c r="BT114" s="20">
        <v>2</v>
      </c>
      <c r="BU114" s="20">
        <v>2</v>
      </c>
      <c r="BV114" s="20"/>
      <c r="BW114" s="20"/>
      <c r="BX114" s="20"/>
      <c r="BY114" s="20">
        <v>1</v>
      </c>
      <c r="BZ114" s="21">
        <f>COUNTIF($BE114:$BY114,2)</f>
        <v>15</v>
      </c>
      <c r="CA114" s="22">
        <f>BZ114/COUNTA($BE114:$BY114)</f>
        <v>0.83333333333333337</v>
      </c>
      <c r="CB114" s="21">
        <f>COUNTIF($BE114:$BY114,1)</f>
        <v>3</v>
      </c>
      <c r="CC114" s="22">
        <f>CB114/COUNTA($BE114:$BY114)</f>
        <v>0.16666666666666666</v>
      </c>
      <c r="CD114" s="21">
        <f>COUNTIF($BE114:$BY114,0)</f>
        <v>0</v>
      </c>
      <c r="CE114" s="22">
        <f>CD114/COUNTA($BE114:$BY114)</f>
        <v>0</v>
      </c>
      <c r="CF114" s="21">
        <f>(((BZ114*2)+(CB114*1)+(CD114*0)))/COUNTA($BE114:$BY114)</f>
        <v>1.8333333333333333</v>
      </c>
      <c r="CG114" s="427" t="str">
        <f>IF(CF114&gt;=1.6,"Đạt mục tiêu",IF(CF114&gt;=1,"Cần cố gắng","Chưa đạt"))</f>
        <v>Đạt mục tiêu</v>
      </c>
    </row>
    <row r="115" spans="1:85" s="762" customFormat="1" ht="59.25" hidden="1" customHeight="1">
      <c r="A115" s="19">
        <v>97</v>
      </c>
      <c r="B115" s="451">
        <v>97</v>
      </c>
      <c r="C115" s="519" t="s">
        <v>690</v>
      </c>
      <c r="D115" s="116" t="s">
        <v>14</v>
      </c>
      <c r="E115" s="86" t="s">
        <v>691</v>
      </c>
      <c r="F115" s="116" t="s">
        <v>17</v>
      </c>
      <c r="G115" s="79" t="s">
        <v>118</v>
      </c>
      <c r="H115" s="128" t="s">
        <v>974</v>
      </c>
      <c r="I115" s="79" t="s">
        <v>275</v>
      </c>
      <c r="J115" s="10" t="s">
        <v>23</v>
      </c>
      <c r="K115" s="79"/>
      <c r="L115" s="66" t="s">
        <v>16</v>
      </c>
      <c r="M115" s="79"/>
      <c r="N115" s="765"/>
      <c r="O115" s="79" t="s">
        <v>16</v>
      </c>
      <c r="P115" s="79"/>
      <c r="Q115" s="79"/>
      <c r="R115" s="79"/>
      <c r="S115" s="79"/>
      <c r="T115" s="79"/>
      <c r="U115" s="66">
        <f t="shared" si="20"/>
        <v>2</v>
      </c>
      <c r="V115" s="79"/>
      <c r="W115" s="79"/>
      <c r="X115" s="79"/>
      <c r="Y115" s="79"/>
      <c r="Z115" s="79" t="s">
        <v>727</v>
      </c>
      <c r="AA115" s="79" t="s">
        <v>726</v>
      </c>
      <c r="AB115" s="79" t="s">
        <v>724</v>
      </c>
      <c r="AC115" s="79" t="s">
        <v>727</v>
      </c>
      <c r="AD115" s="79"/>
      <c r="AE115" s="79"/>
      <c r="AF115" s="79"/>
      <c r="AG115" s="79"/>
      <c r="AH115" s="79"/>
      <c r="AI115" s="79"/>
      <c r="AJ115" s="79"/>
      <c r="AK115" s="79"/>
      <c r="AL115" s="79"/>
      <c r="AM115" s="79" t="s">
        <v>727</v>
      </c>
      <c r="AN115" s="79" t="s">
        <v>723</v>
      </c>
      <c r="AO115" s="79" t="s">
        <v>723</v>
      </c>
      <c r="AP115" s="79" t="s">
        <v>727</v>
      </c>
      <c r="AQ115" s="79"/>
      <c r="AR115" s="79"/>
      <c r="AS115" s="79"/>
      <c r="AT115" s="79"/>
      <c r="AU115" s="79"/>
      <c r="AV115" s="79"/>
      <c r="AW115" s="79"/>
      <c r="AX115" s="79"/>
      <c r="AY115" s="79"/>
      <c r="AZ115" s="79"/>
      <c r="BA115" s="79"/>
      <c r="BB115" s="79"/>
      <c r="BC115" s="79"/>
      <c r="BD115" s="79"/>
      <c r="BE115" s="79">
        <v>1</v>
      </c>
      <c r="BF115" s="79">
        <v>2</v>
      </c>
      <c r="BG115" s="79">
        <v>2</v>
      </c>
      <c r="BH115" s="79">
        <v>1</v>
      </c>
      <c r="BI115" s="79">
        <v>1</v>
      </c>
      <c r="BJ115" s="79">
        <v>2</v>
      </c>
      <c r="BK115" s="79">
        <v>2</v>
      </c>
      <c r="BL115" s="79">
        <v>2</v>
      </c>
      <c r="BM115" s="79">
        <v>2</v>
      </c>
      <c r="BN115" s="79">
        <v>2</v>
      </c>
      <c r="BO115" s="79">
        <v>1</v>
      </c>
      <c r="BP115" s="79">
        <v>2</v>
      </c>
      <c r="BQ115" s="79">
        <v>2</v>
      </c>
      <c r="BR115" s="79">
        <v>2</v>
      </c>
      <c r="BS115" s="79">
        <v>2</v>
      </c>
      <c r="BT115" s="79">
        <v>2</v>
      </c>
      <c r="BU115" s="79">
        <v>2</v>
      </c>
      <c r="BV115" s="79"/>
      <c r="BW115" s="79"/>
      <c r="BX115" s="79"/>
      <c r="BY115" s="79">
        <v>2</v>
      </c>
      <c r="BZ115" s="765">
        <f>COUNTIF($BE115:$BY115,2)</f>
        <v>14</v>
      </c>
      <c r="CA115" s="512">
        <f>BZ115/COUNTA($BE115:$BY115)</f>
        <v>0.77777777777777779</v>
      </c>
      <c r="CB115" s="765">
        <f>COUNTIF($BE115:$BY115,1)</f>
        <v>4</v>
      </c>
      <c r="CC115" s="512">
        <f>CB115/COUNTA($BE115:$BY115)</f>
        <v>0.22222222222222221</v>
      </c>
      <c r="CD115" s="765">
        <f>COUNTIF($BE115:$BY115,0)</f>
        <v>0</v>
      </c>
      <c r="CE115" s="81">
        <f>CD115/COUNTA($BE115:$BY115)</f>
        <v>0</v>
      </c>
      <c r="CF115" s="765">
        <f>(((BZ115*2)+(CB115*1)+(CD115*0)))/COUNTA($BE115:$BY115)</f>
        <v>1.7777777777777777</v>
      </c>
      <c r="CG115" s="766" t="str">
        <f t="shared" si="21"/>
        <v>Đạt mục tiêu</v>
      </c>
    </row>
    <row r="116" spans="1:85" s="762" customFormat="1" ht="47.25" hidden="1" customHeight="1">
      <c r="A116" s="19">
        <v>98</v>
      </c>
      <c r="B116" s="451">
        <v>98</v>
      </c>
      <c r="C116" s="86" t="s">
        <v>690</v>
      </c>
      <c r="D116" s="116" t="s">
        <v>14</v>
      </c>
      <c r="E116" s="86" t="s">
        <v>691</v>
      </c>
      <c r="F116" s="116" t="s">
        <v>17</v>
      </c>
      <c r="G116" s="79" t="s">
        <v>119</v>
      </c>
      <c r="H116" s="96" t="s">
        <v>708</v>
      </c>
      <c r="I116" s="79" t="s">
        <v>275</v>
      </c>
      <c r="J116" s="10" t="s">
        <v>23</v>
      </c>
      <c r="K116" s="79"/>
      <c r="L116" s="79"/>
      <c r="M116" s="79"/>
      <c r="N116" s="765"/>
      <c r="O116" s="66"/>
      <c r="P116" s="79"/>
      <c r="Q116" s="79" t="s">
        <v>16</v>
      </c>
      <c r="R116" s="79"/>
      <c r="S116" s="79"/>
      <c r="T116" s="79"/>
      <c r="U116" s="66">
        <f t="shared" si="20"/>
        <v>1</v>
      </c>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t="s">
        <v>727</v>
      </c>
      <c r="AU116" s="79" t="s">
        <v>723</v>
      </c>
      <c r="AV116" s="79" t="s">
        <v>723</v>
      </c>
      <c r="AW116" s="79"/>
      <c r="AX116" s="79"/>
      <c r="AY116" s="79"/>
      <c r="AZ116" s="79"/>
      <c r="BA116" s="79"/>
      <c r="BB116" s="79"/>
      <c r="BC116" s="79"/>
      <c r="BD116" s="79"/>
      <c r="BE116" s="79">
        <v>2</v>
      </c>
      <c r="BF116" s="79">
        <v>1</v>
      </c>
      <c r="BG116" s="79">
        <v>2</v>
      </c>
      <c r="BH116" s="79">
        <v>1</v>
      </c>
      <c r="BI116" s="79">
        <v>2</v>
      </c>
      <c r="BJ116" s="79">
        <v>1</v>
      </c>
      <c r="BK116" s="79">
        <v>2</v>
      </c>
      <c r="BL116" s="79">
        <v>2</v>
      </c>
      <c r="BM116" s="79">
        <v>2</v>
      </c>
      <c r="BN116" s="79">
        <v>2</v>
      </c>
      <c r="BO116" s="79">
        <v>2</v>
      </c>
      <c r="BP116" s="79">
        <v>1</v>
      </c>
      <c r="BQ116" s="79">
        <v>2</v>
      </c>
      <c r="BR116" s="79">
        <v>2</v>
      </c>
      <c r="BS116" s="79">
        <v>2</v>
      </c>
      <c r="BT116" s="79">
        <v>2</v>
      </c>
      <c r="BU116" s="79">
        <v>1</v>
      </c>
      <c r="BV116" s="79"/>
      <c r="BW116" s="79"/>
      <c r="BX116" s="79"/>
      <c r="BY116" s="79">
        <v>2</v>
      </c>
      <c r="BZ116" s="765">
        <f>COUNTIF($BE116:$BY116,2)</f>
        <v>13</v>
      </c>
      <c r="CA116" s="81">
        <f>BZ116/COUNTA($BE116:$BY116)</f>
        <v>0.72222222222222221</v>
      </c>
      <c r="CB116" s="765">
        <f>COUNTIF($BE116:$BY116,1)</f>
        <v>5</v>
      </c>
      <c r="CC116" s="81">
        <f>CB116/COUNTA($BE116:$BY116)</f>
        <v>0.27777777777777779</v>
      </c>
      <c r="CD116" s="765">
        <f>COUNTIF($BE116:$BY116,0)</f>
        <v>0</v>
      </c>
      <c r="CE116" s="81">
        <f>CD116/COUNTA($BE116:$BY116)</f>
        <v>0</v>
      </c>
      <c r="CF116" s="765">
        <f>(((BZ116*2)+(CB116*1)+(CD116*0)))/COUNTA($BE116:$BY116)</f>
        <v>1.7222222222222223</v>
      </c>
      <c r="CG116" s="765" t="str">
        <f t="shared" si="21"/>
        <v>Đạt mục tiêu</v>
      </c>
    </row>
    <row r="117" spans="1:85" s="762" customFormat="1" ht="60" hidden="1">
      <c r="A117" s="19">
        <v>99</v>
      </c>
      <c r="B117" s="451">
        <v>99</v>
      </c>
      <c r="C117" s="86" t="s">
        <v>690</v>
      </c>
      <c r="D117" s="116" t="s">
        <v>14</v>
      </c>
      <c r="E117" s="86" t="s">
        <v>691</v>
      </c>
      <c r="F117" s="116" t="s">
        <v>17</v>
      </c>
      <c r="G117" s="79" t="s">
        <v>119</v>
      </c>
      <c r="H117" s="96" t="s">
        <v>1022</v>
      </c>
      <c r="I117" s="79"/>
      <c r="J117" s="10" t="s">
        <v>23</v>
      </c>
      <c r="K117" s="79"/>
      <c r="L117" s="79"/>
      <c r="M117" s="79"/>
      <c r="N117" s="765"/>
      <c r="O117" s="66"/>
      <c r="P117" s="79"/>
      <c r="Q117" s="79"/>
      <c r="R117" s="79"/>
      <c r="S117" s="79" t="s">
        <v>16</v>
      </c>
      <c r="T117" s="79"/>
      <c r="U117" s="66">
        <f t="shared" si="20"/>
        <v>1</v>
      </c>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79"/>
      <c r="BA117" s="79"/>
      <c r="BB117" s="79"/>
      <c r="BC117" s="79"/>
      <c r="BD117" s="79"/>
      <c r="BE117" s="79"/>
      <c r="BF117" s="79"/>
      <c r="BG117" s="79"/>
      <c r="BH117" s="79"/>
      <c r="BI117" s="79"/>
      <c r="BJ117" s="79"/>
      <c r="BK117" s="79"/>
      <c r="BL117" s="79"/>
      <c r="BM117" s="79"/>
      <c r="BN117" s="79"/>
      <c r="BO117" s="79"/>
      <c r="BP117" s="79"/>
      <c r="BQ117" s="79"/>
      <c r="BR117" s="79"/>
      <c r="BS117" s="79"/>
      <c r="BT117" s="79"/>
      <c r="BU117" s="79"/>
      <c r="BV117" s="79"/>
      <c r="BW117" s="79"/>
      <c r="BX117" s="79"/>
      <c r="BY117" s="79"/>
      <c r="BZ117" s="765"/>
      <c r="CA117" s="81"/>
      <c r="CB117" s="765"/>
      <c r="CC117" s="81"/>
      <c r="CD117" s="765"/>
      <c r="CE117" s="81"/>
      <c r="CF117" s="765"/>
      <c r="CG117" s="765"/>
    </row>
    <row r="118" spans="1:85" s="762" customFormat="1" ht="43.5" hidden="1" customHeight="1">
      <c r="A118" s="19">
        <v>100</v>
      </c>
      <c r="B118" s="451">
        <v>100</v>
      </c>
      <c r="C118" s="88" t="s">
        <v>696</v>
      </c>
      <c r="D118" s="87" t="s">
        <v>17</v>
      </c>
      <c r="E118" s="86" t="s">
        <v>697</v>
      </c>
      <c r="F118" s="87" t="s">
        <v>17</v>
      </c>
      <c r="G118" s="79" t="s">
        <v>120</v>
      </c>
      <c r="H118" s="96" t="s">
        <v>332</v>
      </c>
      <c r="I118" s="79" t="s">
        <v>275</v>
      </c>
      <c r="J118" s="10" t="s">
        <v>23</v>
      </c>
      <c r="K118" s="79"/>
      <c r="L118" s="79"/>
      <c r="M118" s="79"/>
      <c r="N118" s="79"/>
      <c r="O118" s="79"/>
      <c r="P118" s="79"/>
      <c r="Q118" s="66" t="s">
        <v>16</v>
      </c>
      <c r="R118" s="66"/>
      <c r="S118" s="765"/>
      <c r="T118" s="79"/>
      <c r="U118" s="66">
        <f t="shared" si="20"/>
        <v>1</v>
      </c>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t="s">
        <v>723</v>
      </c>
      <c r="AU118" s="79" t="s">
        <v>726</v>
      </c>
      <c r="AV118" s="79" t="s">
        <v>727</v>
      </c>
      <c r="AW118" s="79" t="s">
        <v>723</v>
      </c>
      <c r="AX118" s="79"/>
      <c r="AY118" s="79"/>
      <c r="AZ118" s="79"/>
      <c r="BA118" s="79"/>
      <c r="BB118" s="79"/>
      <c r="BC118" s="79"/>
      <c r="BD118" s="79"/>
      <c r="BE118" s="79">
        <v>2</v>
      </c>
      <c r="BF118" s="79">
        <v>1</v>
      </c>
      <c r="BG118" s="79">
        <v>2</v>
      </c>
      <c r="BH118" s="79">
        <v>2</v>
      </c>
      <c r="BI118" s="79">
        <v>2</v>
      </c>
      <c r="BJ118" s="79">
        <v>2</v>
      </c>
      <c r="BK118" s="79">
        <v>2</v>
      </c>
      <c r="BL118" s="79">
        <v>2</v>
      </c>
      <c r="BM118" s="79">
        <v>2</v>
      </c>
      <c r="BN118" s="79">
        <v>1</v>
      </c>
      <c r="BO118" s="79">
        <v>1</v>
      </c>
      <c r="BP118" s="79">
        <v>2</v>
      </c>
      <c r="BQ118" s="79">
        <v>2</v>
      </c>
      <c r="BR118" s="79">
        <v>1</v>
      </c>
      <c r="BS118" s="79">
        <v>2</v>
      </c>
      <c r="BT118" s="79">
        <v>1</v>
      </c>
      <c r="BU118" s="79">
        <v>2</v>
      </c>
      <c r="BV118" s="79"/>
      <c r="BW118" s="79"/>
      <c r="BX118" s="79"/>
      <c r="BY118" s="79">
        <v>1</v>
      </c>
      <c r="BZ118" s="765">
        <f>COUNTIF($BE118:$BY118,2)</f>
        <v>12</v>
      </c>
      <c r="CA118" s="81">
        <f>BZ118/COUNTA($BE118:$BY118)</f>
        <v>0.66666666666666663</v>
      </c>
      <c r="CB118" s="765">
        <f>COUNTIF($BE118:$BY118,1)</f>
        <v>6</v>
      </c>
      <c r="CC118" s="81">
        <f>CB118/COUNTA($BE118:$BY118)</f>
        <v>0.33333333333333331</v>
      </c>
      <c r="CD118" s="765">
        <f>COUNTIF($BE118:$BY118,0)</f>
        <v>0</v>
      </c>
      <c r="CE118" s="81">
        <f>CD118/COUNTA($BE118:$BY118)</f>
        <v>0</v>
      </c>
      <c r="CF118" s="765">
        <f>(((BZ118*2)+(CB118*1)+(CD118*0)))/COUNTA($BE118:$BY118)</f>
        <v>1.6666666666666667</v>
      </c>
      <c r="CG118" s="765" t="str">
        <f t="shared" si="21"/>
        <v>Đạt mục tiêu</v>
      </c>
    </row>
    <row r="119" spans="1:85" s="762" customFormat="1" ht="30" hidden="1">
      <c r="A119" s="19"/>
      <c r="B119" s="451"/>
      <c r="C119" s="88" t="s">
        <v>692</v>
      </c>
      <c r="D119" s="87"/>
      <c r="E119" s="86"/>
      <c r="F119" s="87"/>
      <c r="G119" s="79"/>
      <c r="H119" s="96" t="s">
        <v>333</v>
      </c>
      <c r="I119" s="79"/>
      <c r="J119" s="10"/>
      <c r="K119" s="79"/>
      <c r="L119" s="79"/>
      <c r="M119" s="79"/>
      <c r="N119" s="79"/>
      <c r="O119" s="79"/>
      <c r="P119" s="79"/>
      <c r="Q119" s="66"/>
      <c r="R119" s="66"/>
      <c r="S119" s="765"/>
      <c r="T119" s="765" t="s">
        <v>16</v>
      </c>
      <c r="U119" s="66"/>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79"/>
      <c r="BA119" s="79"/>
      <c r="BB119" s="79"/>
      <c r="BC119" s="79"/>
      <c r="BD119" s="79"/>
      <c r="BE119" s="79"/>
      <c r="BF119" s="79"/>
      <c r="BG119" s="79"/>
      <c r="BH119" s="79"/>
      <c r="BI119" s="79"/>
      <c r="BJ119" s="79"/>
      <c r="BK119" s="79"/>
      <c r="BL119" s="79"/>
      <c r="BM119" s="79"/>
      <c r="BN119" s="79"/>
      <c r="BO119" s="79"/>
      <c r="BP119" s="79"/>
      <c r="BQ119" s="79"/>
      <c r="BR119" s="79"/>
      <c r="BS119" s="79"/>
      <c r="BT119" s="79"/>
      <c r="BU119" s="79"/>
      <c r="BV119" s="79"/>
      <c r="BW119" s="79"/>
      <c r="BX119" s="79"/>
      <c r="BY119" s="79"/>
      <c r="BZ119" s="765"/>
      <c r="CA119" s="81"/>
      <c r="CB119" s="765"/>
      <c r="CC119" s="81"/>
      <c r="CD119" s="765"/>
      <c r="CE119" s="81"/>
      <c r="CF119" s="765"/>
      <c r="CG119" s="765"/>
    </row>
    <row r="120" spans="1:85" s="762" customFormat="1" ht="47.25" hidden="1">
      <c r="A120" s="19">
        <v>101</v>
      </c>
      <c r="B120" s="451">
        <v>101</v>
      </c>
      <c r="C120" s="88" t="s">
        <v>692</v>
      </c>
      <c r="D120" s="87" t="s">
        <v>17</v>
      </c>
      <c r="E120" s="86" t="s">
        <v>693</v>
      </c>
      <c r="F120" s="87" t="s">
        <v>17</v>
      </c>
      <c r="G120" s="79" t="s">
        <v>121</v>
      </c>
      <c r="H120" s="96" t="s">
        <v>333</v>
      </c>
      <c r="I120" s="79" t="s">
        <v>275</v>
      </c>
      <c r="J120" s="10" t="s">
        <v>23</v>
      </c>
      <c r="K120" s="79"/>
      <c r="L120" s="79"/>
      <c r="M120" s="79"/>
      <c r="N120" s="79"/>
      <c r="O120" s="79"/>
      <c r="P120" s="765"/>
      <c r="Q120" s="66"/>
      <c r="R120" s="66"/>
      <c r="S120" s="765" t="s">
        <v>16</v>
      </c>
      <c r="T120" s="79"/>
      <c r="U120" s="66">
        <f t="shared" si="20"/>
        <v>1</v>
      </c>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79"/>
      <c r="BA120" s="79"/>
      <c r="BB120" s="79"/>
      <c r="BC120" s="79"/>
      <c r="BD120" s="79"/>
      <c r="BE120" s="79">
        <v>2</v>
      </c>
      <c r="BF120" s="79">
        <v>2</v>
      </c>
      <c r="BG120" s="79">
        <v>1</v>
      </c>
      <c r="BH120" s="79">
        <v>2</v>
      </c>
      <c r="BI120" s="79">
        <v>2</v>
      </c>
      <c r="BJ120" s="79">
        <v>2</v>
      </c>
      <c r="BK120" s="79">
        <v>1</v>
      </c>
      <c r="BL120" s="79">
        <v>2</v>
      </c>
      <c r="BM120" s="79">
        <v>2</v>
      </c>
      <c r="BN120" s="79">
        <v>2</v>
      </c>
      <c r="BO120" s="79">
        <v>2</v>
      </c>
      <c r="BP120" s="79">
        <v>2</v>
      </c>
      <c r="BQ120" s="79">
        <v>1</v>
      </c>
      <c r="BR120" s="79">
        <v>1</v>
      </c>
      <c r="BS120" s="79">
        <v>1</v>
      </c>
      <c r="BT120" s="79">
        <v>1</v>
      </c>
      <c r="BU120" s="79">
        <v>2</v>
      </c>
      <c r="BV120" s="79"/>
      <c r="BW120" s="79"/>
      <c r="BX120" s="79"/>
      <c r="BY120" s="79">
        <v>2</v>
      </c>
      <c r="BZ120" s="765">
        <f>COUNTIF($BE120:$BY120,2)</f>
        <v>12</v>
      </c>
      <c r="CA120" s="81">
        <f>BZ120/COUNTA($BE120:$BY120)</f>
        <v>0.66666666666666663</v>
      </c>
      <c r="CB120" s="765">
        <f>COUNTIF($BE120:$BY120,1)</f>
        <v>6</v>
      </c>
      <c r="CC120" s="81">
        <f>CB120/COUNTA($BE120:$BY120)</f>
        <v>0.33333333333333331</v>
      </c>
      <c r="CD120" s="765">
        <f>COUNTIF($BE120:$BY120,0)</f>
        <v>0</v>
      </c>
      <c r="CE120" s="81">
        <f>CD120/COUNTA($BE120:$BY120)</f>
        <v>0</v>
      </c>
      <c r="CF120" s="765">
        <f>(((BZ120*2)+(CB120*1)+(CD120*0)))/COUNTA($BE120:$BY120)</f>
        <v>1.6666666666666667</v>
      </c>
      <c r="CG120" s="765" t="str">
        <f t="shared" si="21"/>
        <v>Đạt mục tiêu</v>
      </c>
    </row>
    <row r="121" spans="1:85" s="762" customFormat="1" ht="34.5" hidden="1" customHeight="1">
      <c r="A121" s="19">
        <v>102</v>
      </c>
      <c r="B121" s="451">
        <v>102</v>
      </c>
      <c r="C121" s="88" t="s">
        <v>692</v>
      </c>
      <c r="D121" s="87" t="s">
        <v>17</v>
      </c>
      <c r="E121" s="86" t="s">
        <v>693</v>
      </c>
      <c r="F121" s="87" t="s">
        <v>17</v>
      </c>
      <c r="G121" s="79" t="s">
        <v>122</v>
      </c>
      <c r="H121" s="96" t="s">
        <v>334</v>
      </c>
      <c r="I121" s="79" t="s">
        <v>275</v>
      </c>
      <c r="J121" s="10" t="s">
        <v>23</v>
      </c>
      <c r="K121" s="79"/>
      <c r="L121" s="79"/>
      <c r="M121" s="79"/>
      <c r="N121" s="79"/>
      <c r="O121" s="79"/>
      <c r="P121" s="765" t="s">
        <v>16</v>
      </c>
      <c r="Q121" s="66"/>
      <c r="R121" s="66"/>
      <c r="S121" s="79"/>
      <c r="T121" s="79"/>
      <c r="U121" s="66">
        <f t="shared" si="20"/>
        <v>1</v>
      </c>
      <c r="V121" s="79"/>
      <c r="W121" s="79"/>
      <c r="X121" s="79"/>
      <c r="Y121" s="79"/>
      <c r="Z121" s="79"/>
      <c r="AA121" s="79"/>
      <c r="AB121" s="79"/>
      <c r="AC121" s="79"/>
      <c r="AD121" s="79"/>
      <c r="AE121" s="79"/>
      <c r="AF121" s="79"/>
      <c r="AG121" s="79"/>
      <c r="AH121" s="79"/>
      <c r="AI121" s="79"/>
      <c r="AJ121" s="79"/>
      <c r="AK121" s="79"/>
      <c r="AL121" s="79"/>
      <c r="AM121" s="79"/>
      <c r="AN121" s="79"/>
      <c r="AO121" s="79"/>
      <c r="AP121" s="79"/>
      <c r="AQ121" s="79" t="s">
        <v>724</v>
      </c>
      <c r="AR121" s="79" t="s">
        <v>723</v>
      </c>
      <c r="AS121" s="79" t="s">
        <v>726</v>
      </c>
      <c r="AT121" s="79"/>
      <c r="AU121" s="79"/>
      <c r="AV121" s="79"/>
      <c r="AW121" s="79"/>
      <c r="AX121" s="79"/>
      <c r="AY121" s="79"/>
      <c r="AZ121" s="79"/>
      <c r="BA121" s="79"/>
      <c r="BB121" s="79"/>
      <c r="BC121" s="79"/>
      <c r="BD121" s="79"/>
      <c r="BE121" s="79">
        <v>2</v>
      </c>
      <c r="BF121" s="79">
        <v>2</v>
      </c>
      <c r="BG121" s="79">
        <v>1</v>
      </c>
      <c r="BH121" s="79">
        <v>2</v>
      </c>
      <c r="BI121" s="79">
        <v>2</v>
      </c>
      <c r="BJ121" s="79">
        <v>2</v>
      </c>
      <c r="BK121" s="79">
        <v>1</v>
      </c>
      <c r="BL121" s="79">
        <v>2</v>
      </c>
      <c r="BM121" s="79">
        <v>2</v>
      </c>
      <c r="BN121" s="79">
        <v>2</v>
      </c>
      <c r="BO121" s="79">
        <v>1</v>
      </c>
      <c r="BP121" s="79">
        <v>2</v>
      </c>
      <c r="BQ121" s="79">
        <v>2</v>
      </c>
      <c r="BR121" s="79">
        <v>1</v>
      </c>
      <c r="BS121" s="79">
        <v>1</v>
      </c>
      <c r="BT121" s="79">
        <v>1</v>
      </c>
      <c r="BU121" s="79">
        <v>2</v>
      </c>
      <c r="BV121" s="79"/>
      <c r="BW121" s="79"/>
      <c r="BX121" s="79"/>
      <c r="BY121" s="79">
        <v>2</v>
      </c>
      <c r="BZ121" s="765">
        <f>COUNTIF($BE121:$BY121,2)</f>
        <v>12</v>
      </c>
      <c r="CA121" s="81">
        <f>BZ121/COUNTA($BE121:$BY121)</f>
        <v>0.66666666666666663</v>
      </c>
      <c r="CB121" s="765">
        <f>COUNTIF($BE121:$BY121,1)</f>
        <v>6</v>
      </c>
      <c r="CC121" s="81">
        <f>CB121/COUNTA($BE121:$BY121)</f>
        <v>0.33333333333333331</v>
      </c>
      <c r="CD121" s="765">
        <f>COUNTIF($BE121:$BY121,0)</f>
        <v>0</v>
      </c>
      <c r="CE121" s="81">
        <f>CD121/COUNTA($BE121:$BY121)</f>
        <v>0</v>
      </c>
      <c r="CF121" s="765">
        <f>(((BZ121*2)+(CB121*1)+(CD121*0)))/COUNTA($BE121:$BY121)</f>
        <v>1.6666666666666667</v>
      </c>
      <c r="CG121" s="765" t="str">
        <f t="shared" si="21"/>
        <v>Đạt mục tiêu</v>
      </c>
    </row>
    <row r="122" spans="1:85" s="762" customFormat="1" ht="45" hidden="1">
      <c r="A122" s="19">
        <v>103</v>
      </c>
      <c r="B122" s="451">
        <v>103</v>
      </c>
      <c r="C122" s="88" t="s">
        <v>688</v>
      </c>
      <c r="D122" s="87" t="s">
        <v>14</v>
      </c>
      <c r="E122" s="86" t="s">
        <v>689</v>
      </c>
      <c r="F122" s="87" t="s">
        <v>17</v>
      </c>
      <c r="G122" s="79" t="s">
        <v>123</v>
      </c>
      <c r="H122" s="96" t="s">
        <v>335</v>
      </c>
      <c r="I122" s="79" t="s">
        <v>275</v>
      </c>
      <c r="J122" s="10" t="s">
        <v>23</v>
      </c>
      <c r="K122" s="79"/>
      <c r="L122" s="765" t="s">
        <v>16</v>
      </c>
      <c r="M122" s="79"/>
      <c r="N122" s="79"/>
      <c r="O122" s="79"/>
      <c r="P122" s="79"/>
      <c r="Q122" s="66"/>
      <c r="R122" s="66"/>
      <c r="S122" s="79"/>
      <c r="T122" s="79"/>
      <c r="U122" s="66">
        <f t="shared" si="20"/>
        <v>1</v>
      </c>
      <c r="V122" s="79"/>
      <c r="W122" s="79"/>
      <c r="X122" s="79"/>
      <c r="Y122" s="79"/>
      <c r="Z122" s="79"/>
      <c r="AA122" s="79" t="s">
        <v>723</v>
      </c>
      <c r="AB122" s="79" t="s">
        <v>727</v>
      </c>
      <c r="AC122" s="79" t="s">
        <v>726</v>
      </c>
      <c r="AD122" s="79"/>
      <c r="AE122" s="79"/>
      <c r="AF122" s="79"/>
      <c r="AG122" s="79"/>
      <c r="AH122" s="79"/>
      <c r="AI122" s="79"/>
      <c r="AJ122" s="79"/>
      <c r="AK122" s="79"/>
      <c r="AL122" s="79"/>
      <c r="AM122" s="79"/>
      <c r="AN122" s="79"/>
      <c r="AO122" s="79"/>
      <c r="AP122" s="79"/>
      <c r="AQ122" s="79"/>
      <c r="AR122" s="79"/>
      <c r="AS122" s="79"/>
      <c r="AT122" s="79"/>
      <c r="AU122" s="79"/>
      <c r="AV122" s="79"/>
      <c r="AW122" s="79"/>
      <c r="AX122" s="79"/>
      <c r="AY122" s="79"/>
      <c r="AZ122" s="79"/>
      <c r="BA122" s="79"/>
      <c r="BB122" s="79"/>
      <c r="BC122" s="79"/>
      <c r="BD122" s="79"/>
      <c r="BE122" s="79">
        <v>1</v>
      </c>
      <c r="BF122" s="79">
        <v>2</v>
      </c>
      <c r="BG122" s="79">
        <v>2</v>
      </c>
      <c r="BH122" s="79">
        <v>1</v>
      </c>
      <c r="BI122" s="79">
        <v>1</v>
      </c>
      <c r="BJ122" s="79">
        <v>2</v>
      </c>
      <c r="BK122" s="79">
        <v>2</v>
      </c>
      <c r="BL122" s="79">
        <v>2</v>
      </c>
      <c r="BM122" s="79">
        <v>2</v>
      </c>
      <c r="BN122" s="79">
        <v>1</v>
      </c>
      <c r="BO122" s="79">
        <v>1</v>
      </c>
      <c r="BP122" s="79">
        <v>2</v>
      </c>
      <c r="BQ122" s="79">
        <v>2</v>
      </c>
      <c r="BR122" s="79">
        <v>2</v>
      </c>
      <c r="BS122" s="79">
        <v>2</v>
      </c>
      <c r="BT122" s="79">
        <v>2</v>
      </c>
      <c r="BU122" s="79">
        <v>2</v>
      </c>
      <c r="BV122" s="79"/>
      <c r="BW122" s="79"/>
      <c r="BX122" s="79"/>
      <c r="BY122" s="79">
        <v>2</v>
      </c>
      <c r="BZ122" s="765">
        <f>COUNTIF($BE122:$BY122,2)</f>
        <v>13</v>
      </c>
      <c r="CA122" s="512">
        <f>BZ122/COUNTA($BE122:$BY122)</f>
        <v>0.72222222222222221</v>
      </c>
      <c r="CB122" s="765">
        <f>COUNTIF($BE122:$BY122,1)</f>
        <v>5</v>
      </c>
      <c r="CC122" s="512">
        <f>CB122/COUNTA($BE122:$BY122)</f>
        <v>0.27777777777777779</v>
      </c>
      <c r="CD122" s="765">
        <f>COUNTIF($BE122:$BY122,0)</f>
        <v>0</v>
      </c>
      <c r="CE122" s="81">
        <f>CD122/COUNTA($BE122:$BY122)</f>
        <v>0</v>
      </c>
      <c r="CF122" s="765">
        <f>(((BZ122*2)+(CB122*1)+(CD122*0)))/COUNTA($BE122:$BY122)</f>
        <v>1.7222222222222223</v>
      </c>
      <c r="CG122" s="766" t="str">
        <f t="shared" si="21"/>
        <v>Đạt mục tiêu</v>
      </c>
    </row>
    <row r="123" spans="1:85" s="762" customFormat="1" ht="66.75" hidden="1" customHeight="1">
      <c r="A123" s="19">
        <v>104</v>
      </c>
      <c r="B123" s="451">
        <v>104</v>
      </c>
      <c r="C123" s="67" t="s">
        <v>111</v>
      </c>
      <c r="D123" s="68" t="s">
        <v>14</v>
      </c>
      <c r="E123" s="67" t="s">
        <v>123</v>
      </c>
      <c r="F123" s="68" t="s">
        <v>17</v>
      </c>
      <c r="G123" s="79" t="s">
        <v>123</v>
      </c>
      <c r="H123" s="96" t="s">
        <v>335</v>
      </c>
      <c r="I123" s="79" t="s">
        <v>275</v>
      </c>
      <c r="J123" s="10" t="s">
        <v>23</v>
      </c>
      <c r="K123" s="79"/>
      <c r="L123" s="66"/>
      <c r="M123" s="79"/>
      <c r="N123" s="79"/>
      <c r="O123" s="79"/>
      <c r="P123" s="765" t="s">
        <v>16</v>
      </c>
      <c r="Q123" s="79"/>
      <c r="R123" s="79"/>
      <c r="S123" s="79"/>
      <c r="T123" s="79"/>
      <c r="U123" s="66">
        <f t="shared" si="20"/>
        <v>1</v>
      </c>
      <c r="V123" s="79"/>
      <c r="W123" s="79"/>
      <c r="X123" s="79"/>
      <c r="Y123" s="79"/>
      <c r="Z123" s="79"/>
      <c r="AA123" s="79"/>
      <c r="AB123" s="79"/>
      <c r="AC123" s="79"/>
      <c r="AD123" s="79"/>
      <c r="AE123" s="79"/>
      <c r="AF123" s="79"/>
      <c r="AG123" s="79"/>
      <c r="AH123" s="79"/>
      <c r="AI123" s="79"/>
      <c r="AJ123" s="79"/>
      <c r="AK123" s="79"/>
      <c r="AL123" s="79"/>
      <c r="AM123" s="79"/>
      <c r="AN123" s="79"/>
      <c r="AO123" s="79"/>
      <c r="AP123" s="79"/>
      <c r="AQ123" s="79" t="s">
        <v>723</v>
      </c>
      <c r="AR123" s="79" t="s">
        <v>726</v>
      </c>
      <c r="AS123" s="79" t="s">
        <v>727</v>
      </c>
      <c r="AT123" s="79"/>
      <c r="AU123" s="79"/>
      <c r="AV123" s="79"/>
      <c r="AW123" s="79"/>
      <c r="AX123" s="79"/>
      <c r="AY123" s="79"/>
      <c r="AZ123" s="79"/>
      <c r="BA123" s="79"/>
      <c r="BB123" s="79"/>
      <c r="BC123" s="79"/>
      <c r="BD123" s="79"/>
      <c r="BE123" s="79">
        <v>2</v>
      </c>
      <c r="BF123" s="79">
        <v>1</v>
      </c>
      <c r="BG123" s="79">
        <v>2</v>
      </c>
      <c r="BH123" s="79">
        <v>1</v>
      </c>
      <c r="BI123" s="79">
        <v>2</v>
      </c>
      <c r="BJ123" s="79">
        <v>1</v>
      </c>
      <c r="BK123" s="79">
        <v>2</v>
      </c>
      <c r="BL123" s="79">
        <v>2</v>
      </c>
      <c r="BM123" s="79">
        <v>2</v>
      </c>
      <c r="BN123" s="79">
        <v>2</v>
      </c>
      <c r="BO123" s="79">
        <v>2</v>
      </c>
      <c r="BP123" s="79">
        <v>2</v>
      </c>
      <c r="BQ123" s="79">
        <v>2</v>
      </c>
      <c r="BR123" s="79">
        <v>1</v>
      </c>
      <c r="BS123" s="79">
        <v>1</v>
      </c>
      <c r="BT123" s="79">
        <v>2</v>
      </c>
      <c r="BU123" s="79">
        <v>2</v>
      </c>
      <c r="BV123" s="79"/>
      <c r="BW123" s="79"/>
      <c r="BX123" s="79"/>
      <c r="BY123" s="79">
        <v>2</v>
      </c>
      <c r="BZ123" s="765">
        <f>COUNTIF($BE123:$BY123,2)</f>
        <v>13</v>
      </c>
      <c r="CA123" s="81">
        <f>BZ123/COUNTA($BE123:$BY123)</f>
        <v>0.72222222222222221</v>
      </c>
      <c r="CB123" s="765">
        <f>COUNTIF($BE123:$BY123,1)</f>
        <v>5</v>
      </c>
      <c r="CC123" s="81">
        <f>CB123/COUNTA($BE123:$BY123)</f>
        <v>0.27777777777777779</v>
      </c>
      <c r="CD123" s="765">
        <f>COUNTIF($BE123:$BY123,0)</f>
        <v>0</v>
      </c>
      <c r="CE123" s="81">
        <f>CD123/COUNTA($BE123:$BY123)</f>
        <v>0</v>
      </c>
      <c r="CF123" s="765">
        <f>(((BZ123*2)+(CB123*1)+(CD123*0)))/COUNTA($BE123:$BY123)</f>
        <v>1.7222222222222223</v>
      </c>
      <c r="CG123" s="765" t="str">
        <f t="shared" si="21"/>
        <v>Đạt mục tiêu</v>
      </c>
    </row>
    <row r="124" spans="1:85" s="756" customFormat="1" ht="63" hidden="1">
      <c r="A124" s="721">
        <v>105</v>
      </c>
      <c r="B124" s="451">
        <v>105</v>
      </c>
      <c r="C124" s="515" t="s">
        <v>694</v>
      </c>
      <c r="D124" s="87" t="s">
        <v>17</v>
      </c>
      <c r="E124" s="213" t="s">
        <v>695</v>
      </c>
      <c r="F124" s="87" t="s">
        <v>17</v>
      </c>
      <c r="G124" s="79" t="s">
        <v>124</v>
      </c>
      <c r="H124" s="518" t="s">
        <v>339</v>
      </c>
      <c r="I124" s="79" t="s">
        <v>275</v>
      </c>
      <c r="J124" s="10" t="s">
        <v>23</v>
      </c>
      <c r="K124" s="79"/>
      <c r="L124" s="66"/>
      <c r="M124" s="79"/>
      <c r="N124" s="721" t="s">
        <v>16</v>
      </c>
      <c r="O124" s="79"/>
      <c r="P124" s="765"/>
      <c r="Q124" s="79"/>
      <c r="R124" s="79"/>
      <c r="S124" s="79"/>
      <c r="T124" s="79"/>
      <c r="U124" s="66">
        <f t="shared" si="20"/>
        <v>1</v>
      </c>
      <c r="V124" s="79"/>
      <c r="W124" s="79"/>
      <c r="X124" s="79"/>
      <c r="Y124" s="79"/>
      <c r="Z124" s="79"/>
      <c r="AA124" s="79"/>
      <c r="AB124" s="79"/>
      <c r="AC124" s="79"/>
      <c r="AD124" s="79"/>
      <c r="AE124" s="79"/>
      <c r="AF124" s="79"/>
      <c r="AG124" s="79"/>
      <c r="AH124" s="721" t="s">
        <v>723</v>
      </c>
      <c r="AI124" s="721" t="s">
        <v>723</v>
      </c>
      <c r="AJ124" s="721" t="s">
        <v>724</v>
      </c>
      <c r="AK124" s="721" t="s">
        <v>723</v>
      </c>
      <c r="AL124" s="721" t="s">
        <v>726</v>
      </c>
      <c r="AM124" s="79"/>
      <c r="AN124" s="79"/>
      <c r="AO124" s="79"/>
      <c r="AP124" s="79"/>
      <c r="AQ124" s="79"/>
      <c r="AR124" s="79"/>
      <c r="AS124" s="79"/>
      <c r="AT124" s="79"/>
      <c r="AU124" s="79"/>
      <c r="AV124" s="79"/>
      <c r="AW124" s="79"/>
      <c r="AX124" s="79"/>
      <c r="AY124" s="79"/>
      <c r="AZ124" s="79"/>
      <c r="BA124" s="79"/>
      <c r="BB124" s="79"/>
      <c r="BC124" s="79"/>
      <c r="BD124" s="79"/>
      <c r="BE124" s="20">
        <v>2</v>
      </c>
      <c r="BF124" s="20">
        <v>2</v>
      </c>
      <c r="BG124" s="20">
        <v>2</v>
      </c>
      <c r="BH124" s="20">
        <v>1</v>
      </c>
      <c r="BI124" s="20">
        <v>2</v>
      </c>
      <c r="BJ124" s="20">
        <v>1</v>
      </c>
      <c r="BK124" s="20">
        <v>2</v>
      </c>
      <c r="BL124" s="20">
        <v>2</v>
      </c>
      <c r="BM124" s="20">
        <v>1</v>
      </c>
      <c r="BN124" s="20">
        <v>1</v>
      </c>
      <c r="BO124" s="20">
        <v>2</v>
      </c>
      <c r="BP124" s="20">
        <v>2</v>
      </c>
      <c r="BQ124" s="20">
        <v>2</v>
      </c>
      <c r="BR124" s="20">
        <v>2</v>
      </c>
      <c r="BS124" s="20">
        <v>2</v>
      </c>
      <c r="BT124" s="20">
        <v>2</v>
      </c>
      <c r="BU124" s="20">
        <v>2</v>
      </c>
      <c r="BV124" s="20"/>
      <c r="BW124" s="20"/>
      <c r="BX124" s="20"/>
      <c r="BY124" s="20">
        <v>2</v>
      </c>
      <c r="BZ124" s="21">
        <f>COUNTIF($BE124:$BY124,2)</f>
        <v>14</v>
      </c>
      <c r="CA124" s="22">
        <f>BZ124/COUNTA($BE124:$BY124)</f>
        <v>0.77777777777777779</v>
      </c>
      <c r="CB124" s="21">
        <f>COUNTIF($BE124:$BY124,1)</f>
        <v>4</v>
      </c>
      <c r="CC124" s="22">
        <f>CB124/COUNTA($BE124:$BY124)</f>
        <v>0.22222222222222221</v>
      </c>
      <c r="CD124" s="21">
        <f>COUNTIF($BE124:$BY124,0)</f>
        <v>0</v>
      </c>
      <c r="CE124" s="22">
        <f>CD124/COUNTA($BE124:$BY124)</f>
        <v>0</v>
      </c>
      <c r="CF124" s="21">
        <f>(((BZ124*2)+(CB124*1)+(CD124*0)))/COUNTA($BE124:$BY124)</f>
        <v>1.7777777777777777</v>
      </c>
      <c r="CG124" s="427" t="str">
        <f>IF(CF124&gt;=1.6,"Đạt mục tiêu",IF(CF124&gt;=1,"Cần cố gắng","Chưa đạt"))</f>
        <v>Đạt mục tiêu</v>
      </c>
    </row>
    <row r="125" spans="1:85" s="762" customFormat="1" ht="54.75" hidden="1" customHeight="1">
      <c r="A125" s="19">
        <v>106</v>
      </c>
      <c r="B125" s="451">
        <v>106</v>
      </c>
      <c r="C125" s="88" t="s">
        <v>694</v>
      </c>
      <c r="D125" s="87" t="s">
        <v>17</v>
      </c>
      <c r="E125" s="86" t="s">
        <v>695</v>
      </c>
      <c r="F125" s="87" t="s">
        <v>17</v>
      </c>
      <c r="G125" s="79" t="s">
        <v>336</v>
      </c>
      <c r="H125" s="96" t="s">
        <v>340</v>
      </c>
      <c r="I125" s="79" t="s">
        <v>275</v>
      </c>
      <c r="J125" s="10" t="s">
        <v>23</v>
      </c>
      <c r="K125" s="79"/>
      <c r="L125" s="79"/>
      <c r="M125" s="79"/>
      <c r="N125" s="765"/>
      <c r="O125" s="79"/>
      <c r="P125" s="79"/>
      <c r="Q125" s="765" t="s">
        <v>16</v>
      </c>
      <c r="R125" s="765"/>
      <c r="S125" s="79"/>
      <c r="T125" s="66"/>
      <c r="U125" s="66">
        <f t="shared" si="20"/>
        <v>1</v>
      </c>
      <c r="V125" s="79"/>
      <c r="W125" s="79"/>
      <c r="X125" s="79"/>
      <c r="Y125" s="79"/>
      <c r="Z125" s="79"/>
      <c r="AA125" s="79"/>
      <c r="AB125" s="79"/>
      <c r="AC125" s="79"/>
      <c r="AD125" s="79"/>
      <c r="AE125" s="79"/>
      <c r="AF125" s="79"/>
      <c r="AG125" s="79"/>
      <c r="AH125" s="79"/>
      <c r="AI125" s="79"/>
      <c r="AJ125" s="79"/>
      <c r="AK125" s="79"/>
      <c r="AL125" s="79"/>
      <c r="AM125" s="79"/>
      <c r="AN125" s="79"/>
      <c r="AO125" s="79"/>
      <c r="AP125" s="79"/>
      <c r="AQ125" s="79"/>
      <c r="AR125" s="79"/>
      <c r="AS125" s="79"/>
      <c r="AT125" s="79" t="s">
        <v>723</v>
      </c>
      <c r="AU125" s="79" t="s">
        <v>727</v>
      </c>
      <c r="AV125" s="79" t="s">
        <v>723</v>
      </c>
      <c r="AW125" s="79" t="s">
        <v>726</v>
      </c>
      <c r="AX125" s="79"/>
      <c r="AY125" s="79"/>
      <c r="AZ125" s="79"/>
      <c r="BA125" s="79"/>
      <c r="BB125" s="79"/>
      <c r="BC125" s="79"/>
      <c r="BD125" s="79"/>
      <c r="BE125" s="79"/>
      <c r="BF125" s="79"/>
      <c r="BG125" s="79"/>
      <c r="BH125" s="79"/>
      <c r="BI125" s="79"/>
      <c r="BJ125" s="79"/>
      <c r="BK125" s="79"/>
      <c r="BL125" s="79"/>
      <c r="BM125" s="79"/>
      <c r="BN125" s="79"/>
      <c r="BO125" s="79"/>
      <c r="BP125" s="79"/>
      <c r="BQ125" s="79"/>
      <c r="BR125" s="79"/>
      <c r="BS125" s="79"/>
      <c r="BT125" s="79"/>
      <c r="BU125" s="79"/>
      <c r="BV125" s="79"/>
      <c r="BW125" s="79"/>
      <c r="BX125" s="79"/>
      <c r="BY125" s="79"/>
      <c r="BZ125" s="765"/>
      <c r="CA125" s="81"/>
      <c r="CB125" s="765"/>
      <c r="CC125" s="81"/>
      <c r="CD125" s="765"/>
      <c r="CE125" s="81"/>
      <c r="CF125" s="765"/>
      <c r="CG125" s="765"/>
    </row>
    <row r="126" spans="1:85" s="756" customFormat="1" hidden="1">
      <c r="A126" s="722">
        <v>107</v>
      </c>
      <c r="B126" s="451">
        <v>107</v>
      </c>
      <c r="C126" s="1447" t="s">
        <v>698</v>
      </c>
      <c r="D126" s="1565"/>
      <c r="E126" s="1574"/>
      <c r="F126" s="5" t="s">
        <v>316</v>
      </c>
      <c r="G126" s="176" t="s">
        <v>316</v>
      </c>
      <c r="H126" s="239" t="s">
        <v>316</v>
      </c>
      <c r="I126" s="5" t="s">
        <v>316</v>
      </c>
      <c r="J126" s="5" t="s">
        <v>316</v>
      </c>
      <c r="K126" s="506" t="s">
        <v>316</v>
      </c>
      <c r="L126" s="5" t="s">
        <v>316</v>
      </c>
      <c r="M126" s="5" t="s">
        <v>316</v>
      </c>
      <c r="N126" s="148" t="s">
        <v>316</v>
      </c>
      <c r="O126" s="5" t="s">
        <v>316</v>
      </c>
      <c r="P126" s="5" t="s">
        <v>316</v>
      </c>
      <c r="Q126" s="5" t="s">
        <v>316</v>
      </c>
      <c r="R126" s="5"/>
      <c r="S126" s="5" t="s">
        <v>316</v>
      </c>
      <c r="T126" s="5" t="s">
        <v>316</v>
      </c>
      <c r="U126" s="5" t="s">
        <v>316</v>
      </c>
      <c r="V126" s="176" t="s">
        <v>316</v>
      </c>
      <c r="W126" s="176" t="s">
        <v>316</v>
      </c>
      <c r="X126" s="176" t="s">
        <v>316</v>
      </c>
      <c r="Y126" s="176" t="s">
        <v>316</v>
      </c>
      <c r="Z126" s="5" t="s">
        <v>316</v>
      </c>
      <c r="AA126" s="5" t="s">
        <v>316</v>
      </c>
      <c r="AB126" s="5" t="s">
        <v>316</v>
      </c>
      <c r="AC126" s="5" t="s">
        <v>316</v>
      </c>
      <c r="AD126" s="5" t="s">
        <v>316</v>
      </c>
      <c r="AE126" s="5" t="s">
        <v>316</v>
      </c>
      <c r="AF126" s="5" t="s">
        <v>316</v>
      </c>
      <c r="AG126" s="5" t="s">
        <v>316</v>
      </c>
      <c r="AH126" s="148" t="s">
        <v>316</v>
      </c>
      <c r="AI126" s="148" t="s">
        <v>316</v>
      </c>
      <c r="AJ126" s="148" t="s">
        <v>316</v>
      </c>
      <c r="AK126" s="148" t="s">
        <v>316</v>
      </c>
      <c r="AL126" s="148" t="s">
        <v>316</v>
      </c>
      <c r="AM126" s="5" t="s">
        <v>316</v>
      </c>
      <c r="AN126" s="5" t="s">
        <v>316</v>
      </c>
      <c r="AO126" s="5" t="s">
        <v>316</v>
      </c>
      <c r="AP126" s="5" t="s">
        <v>316</v>
      </c>
      <c r="AQ126" s="5"/>
      <c r="AR126" s="5"/>
      <c r="AS126" s="5" t="s">
        <v>316</v>
      </c>
      <c r="AT126" s="5" t="s">
        <v>316</v>
      </c>
      <c r="AU126" s="5" t="s">
        <v>316</v>
      </c>
      <c r="AV126" s="5" t="s">
        <v>316</v>
      </c>
      <c r="AW126" s="5" t="s">
        <v>316</v>
      </c>
      <c r="AX126" s="5"/>
      <c r="AY126" s="5"/>
      <c r="AZ126" s="5" t="s">
        <v>316</v>
      </c>
      <c r="BA126" s="5"/>
      <c r="BB126" s="5" t="s">
        <v>316</v>
      </c>
      <c r="BC126" s="5"/>
      <c r="BD126" s="5" t="s">
        <v>316</v>
      </c>
      <c r="BE126" s="521" t="s">
        <v>316</v>
      </c>
      <c r="BF126" s="521" t="s">
        <v>316</v>
      </c>
      <c r="BG126" s="521" t="s">
        <v>316</v>
      </c>
      <c r="BH126" s="521" t="s">
        <v>316</v>
      </c>
      <c r="BI126" s="521" t="s">
        <v>316</v>
      </c>
      <c r="BJ126" s="521" t="s">
        <v>316</v>
      </c>
      <c r="BK126" s="521" t="s">
        <v>316</v>
      </c>
      <c r="BL126" s="521" t="s">
        <v>316</v>
      </c>
      <c r="BM126" s="521" t="s">
        <v>316</v>
      </c>
      <c r="BN126" s="521" t="s">
        <v>316</v>
      </c>
      <c r="BO126" s="521" t="s">
        <v>316</v>
      </c>
      <c r="BP126" s="521" t="s">
        <v>316</v>
      </c>
      <c r="BQ126" s="521" t="s">
        <v>316</v>
      </c>
      <c r="BR126" s="521" t="s">
        <v>316</v>
      </c>
      <c r="BS126" s="521" t="s">
        <v>316</v>
      </c>
      <c r="BT126" s="521" t="s">
        <v>316</v>
      </c>
      <c r="BU126" s="521" t="s">
        <v>316</v>
      </c>
      <c r="BV126" s="521"/>
      <c r="BW126" s="521"/>
      <c r="BX126" s="521"/>
      <c r="BY126" s="521" t="s">
        <v>316</v>
      </c>
      <c r="BZ126" s="521" t="s">
        <v>316</v>
      </c>
      <c r="CA126" s="522" t="s">
        <v>316</v>
      </c>
      <c r="CB126" s="521" t="s">
        <v>316</v>
      </c>
      <c r="CC126" s="522" t="s">
        <v>316</v>
      </c>
      <c r="CD126" s="521" t="s">
        <v>316</v>
      </c>
      <c r="CE126" s="521" t="s">
        <v>316</v>
      </c>
      <c r="CF126" s="521" t="s">
        <v>316</v>
      </c>
      <c r="CG126" s="522" t="s">
        <v>316</v>
      </c>
    </row>
    <row r="127" spans="1:85" s="756" customFormat="1" ht="93.75" hidden="1">
      <c r="A127" s="722">
        <v>108</v>
      </c>
      <c r="B127" s="451">
        <v>108</v>
      </c>
      <c r="C127" s="212" t="s">
        <v>699</v>
      </c>
      <c r="D127" s="87" t="s">
        <v>17</v>
      </c>
      <c r="E127" s="86" t="s">
        <v>700</v>
      </c>
      <c r="F127" s="87" t="s">
        <v>17</v>
      </c>
      <c r="G127" s="197" t="s">
        <v>337</v>
      </c>
      <c r="H127" s="181" t="s">
        <v>338</v>
      </c>
      <c r="I127" s="79" t="s">
        <v>275</v>
      </c>
      <c r="J127" s="10" t="s">
        <v>23</v>
      </c>
      <c r="K127" s="506" t="s">
        <v>16</v>
      </c>
      <c r="L127" s="71"/>
      <c r="M127" s="71"/>
      <c r="N127" s="71"/>
      <c r="O127" s="71"/>
      <c r="P127" s="71"/>
      <c r="Q127" s="71"/>
      <c r="R127" s="71"/>
      <c r="S127" s="71"/>
      <c r="T127" s="71"/>
      <c r="U127" s="66">
        <f t="shared" si="20"/>
        <v>1</v>
      </c>
      <c r="V127" s="183" t="s">
        <v>724</v>
      </c>
      <c r="W127" s="183" t="s">
        <v>727</v>
      </c>
      <c r="X127" s="183" t="s">
        <v>724</v>
      </c>
      <c r="Y127" s="183" t="s">
        <v>726</v>
      </c>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34" t="s">
        <v>281</v>
      </c>
      <c r="BF127" s="734" t="s">
        <v>281</v>
      </c>
      <c r="BG127" s="734" t="s">
        <v>1160</v>
      </c>
      <c r="BH127" s="734" t="s">
        <v>281</v>
      </c>
      <c r="BI127" s="734" t="s">
        <v>1160</v>
      </c>
      <c r="BJ127" s="734" t="s">
        <v>281</v>
      </c>
      <c r="BK127" s="734" t="s">
        <v>281</v>
      </c>
      <c r="BL127" s="734" t="s">
        <v>281</v>
      </c>
      <c r="BM127" s="734" t="s">
        <v>281</v>
      </c>
      <c r="BN127" s="734" t="s">
        <v>281</v>
      </c>
      <c r="BO127" s="734" t="s">
        <v>281</v>
      </c>
      <c r="BP127" s="734" t="s">
        <v>281</v>
      </c>
      <c r="BQ127" s="734" t="s">
        <v>281</v>
      </c>
      <c r="BR127" s="734" t="s">
        <v>281</v>
      </c>
      <c r="BS127" s="734" t="s">
        <v>281</v>
      </c>
      <c r="BT127" s="734" t="s">
        <v>281</v>
      </c>
      <c r="BU127" s="734" t="s">
        <v>281</v>
      </c>
      <c r="BV127" s="734"/>
      <c r="BW127" s="734"/>
      <c r="BX127" s="734"/>
      <c r="BY127" s="734" t="s">
        <v>281</v>
      </c>
      <c r="BZ127" s="721">
        <f>COUNTIF($BE127:$BY127,2)</f>
        <v>16</v>
      </c>
      <c r="CA127" s="510">
        <f>BZ127/COUNTA($BE127:$BY127)</f>
        <v>0.88888888888888884</v>
      </c>
      <c r="CB127" s="721">
        <f>COUNTIF($BE127:$BY127,1)</f>
        <v>2</v>
      </c>
      <c r="CC127" s="510">
        <f>CB127/COUNTA($BE127:$BY127)</f>
        <v>0.1111111111111111</v>
      </c>
      <c r="CD127" s="721">
        <f>COUNTIF($BE127:$BY127,0)</f>
        <v>0</v>
      </c>
      <c r="CE127" s="511">
        <f>CD127/COUNTA($BE127:$BY127)</f>
        <v>0</v>
      </c>
      <c r="CF127" s="721">
        <f>(((BZ127*2)+(CB127*1)+(CD127*0)))/COUNTA($BE127:$BY127)</f>
        <v>1.8888888888888888</v>
      </c>
      <c r="CG127" s="747" t="str">
        <f>IF(CF127&gt;=1.6,"Đạt mục tiêu",IF(CF127&gt;=1,"Cần cố gắng","Chưa đạt"))</f>
        <v>Đạt mục tiêu</v>
      </c>
    </row>
    <row r="128" spans="1:85" s="762" customFormat="1" ht="45" hidden="1">
      <c r="A128" s="19"/>
      <c r="B128" s="451"/>
      <c r="C128" s="88" t="s">
        <v>701</v>
      </c>
      <c r="D128" s="87"/>
      <c r="E128" s="86"/>
      <c r="F128" s="87"/>
      <c r="G128" s="109"/>
      <c r="H128" s="96" t="s">
        <v>1029</v>
      </c>
      <c r="I128" s="79"/>
      <c r="J128" s="10"/>
      <c r="K128" s="71"/>
      <c r="L128" s="71"/>
      <c r="M128" s="71"/>
      <c r="N128" s="71"/>
      <c r="O128" s="71"/>
      <c r="P128" s="71"/>
      <c r="Q128" s="71"/>
      <c r="R128" s="71"/>
      <c r="S128" s="71"/>
      <c r="T128" s="71" t="s">
        <v>16</v>
      </c>
      <c r="U128" s="66"/>
      <c r="V128" s="72"/>
      <c r="W128" s="72"/>
      <c r="X128" s="72"/>
      <c r="Y128" s="72"/>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c r="BL128" s="71"/>
      <c r="BM128" s="71"/>
      <c r="BN128" s="71"/>
      <c r="BO128" s="71"/>
      <c r="BP128" s="71"/>
      <c r="BQ128" s="71"/>
      <c r="BR128" s="71"/>
      <c r="BS128" s="71"/>
      <c r="BT128" s="71"/>
      <c r="BU128" s="71"/>
      <c r="BV128" s="71"/>
      <c r="BW128" s="71"/>
      <c r="BX128" s="71"/>
      <c r="BY128" s="71"/>
      <c r="BZ128" s="71"/>
      <c r="CA128" s="81"/>
      <c r="CB128" s="765"/>
      <c r="CC128" s="81"/>
      <c r="CD128" s="765"/>
      <c r="CE128" s="81"/>
      <c r="CF128" s="765"/>
      <c r="CG128" s="765"/>
    </row>
    <row r="129" spans="1:90" s="756" customFormat="1" ht="34.5" hidden="1" customHeight="1">
      <c r="A129" s="722">
        <v>109</v>
      </c>
      <c r="B129" s="451">
        <v>109</v>
      </c>
      <c r="C129" s="402" t="s">
        <v>701</v>
      </c>
      <c r="D129" s="87" t="s">
        <v>17</v>
      </c>
      <c r="E129" s="86" t="s">
        <v>702</v>
      </c>
      <c r="F129" s="87" t="s">
        <v>17</v>
      </c>
      <c r="G129" s="767" t="s">
        <v>128</v>
      </c>
      <c r="H129" s="190" t="s">
        <v>968</v>
      </c>
      <c r="I129" s="79" t="s">
        <v>275</v>
      </c>
      <c r="J129" s="10" t="s">
        <v>23</v>
      </c>
      <c r="K129" s="506" t="s">
        <v>16</v>
      </c>
      <c r="L129" s="71"/>
      <c r="M129" s="71"/>
      <c r="N129" s="71"/>
      <c r="O129" s="71"/>
      <c r="P129" s="71"/>
      <c r="Q129" s="71"/>
      <c r="R129" s="71"/>
      <c r="S129" s="71"/>
      <c r="T129" s="71"/>
      <c r="U129" s="66">
        <f t="shared" si="20"/>
        <v>1</v>
      </c>
      <c r="V129" s="183" t="s">
        <v>723</v>
      </c>
      <c r="W129" s="183" t="s">
        <v>724</v>
      </c>
      <c r="X129" s="183" t="s">
        <v>726</v>
      </c>
      <c r="Y129" s="183" t="s">
        <v>724</v>
      </c>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34" t="s">
        <v>281</v>
      </c>
      <c r="BF129" s="734" t="s">
        <v>281</v>
      </c>
      <c r="BG129" s="734" t="s">
        <v>1160</v>
      </c>
      <c r="BH129" s="734" t="s">
        <v>281</v>
      </c>
      <c r="BI129" s="734" t="s">
        <v>1160</v>
      </c>
      <c r="BJ129" s="734" t="s">
        <v>1160</v>
      </c>
      <c r="BK129" s="734" t="s">
        <v>1160</v>
      </c>
      <c r="BL129" s="734" t="s">
        <v>281</v>
      </c>
      <c r="BM129" s="734" t="s">
        <v>281</v>
      </c>
      <c r="BN129" s="734" t="s">
        <v>281</v>
      </c>
      <c r="BO129" s="734" t="s">
        <v>281</v>
      </c>
      <c r="BP129" s="734" t="s">
        <v>281</v>
      </c>
      <c r="BQ129" s="734" t="s">
        <v>281</v>
      </c>
      <c r="BR129" s="734" t="s">
        <v>281</v>
      </c>
      <c r="BS129" s="734" t="s">
        <v>281</v>
      </c>
      <c r="BT129" s="734" t="s">
        <v>281</v>
      </c>
      <c r="BU129" s="734" t="s">
        <v>281</v>
      </c>
      <c r="BV129" s="734"/>
      <c r="BW129" s="734"/>
      <c r="BX129" s="734"/>
      <c r="BY129" s="734" t="s">
        <v>281</v>
      </c>
      <c r="BZ129" s="721">
        <f>COUNTIF($BE129:$BY129,2)</f>
        <v>14</v>
      </c>
      <c r="CA129" s="510">
        <f>BZ129/COUNTA($BE129:$BY129)</f>
        <v>0.77777777777777779</v>
      </c>
      <c r="CB129" s="721">
        <f>COUNTIF($BE129:$BY129,1)</f>
        <v>4</v>
      </c>
      <c r="CC129" s="510">
        <f>CB129/COUNTA($BE129:$BY129)</f>
        <v>0.22222222222222221</v>
      </c>
      <c r="CD129" s="721">
        <f>COUNTIF($BE129:$BY129,0)</f>
        <v>0</v>
      </c>
      <c r="CE129" s="511">
        <f>CD129/COUNTA($BE129:$BY129)</f>
        <v>0</v>
      </c>
      <c r="CF129" s="721">
        <f>(((BZ129*2)+(CB129*1)+(CD129*0)))/COUNTA($BE129:$BY129)</f>
        <v>1.7777777777777777</v>
      </c>
      <c r="CG129" s="747" t="str">
        <f>IF(CF129&gt;=1.6,"Đạt mục tiêu",IF(CF129&gt;=1,"Cần cố gắng","Chưa đạt"))</f>
        <v>Đạt mục tiêu</v>
      </c>
    </row>
    <row r="130" spans="1:90" s="3" customFormat="1" ht="43.5" hidden="1" customHeight="1">
      <c r="A130" s="19">
        <v>110</v>
      </c>
      <c r="B130" s="451">
        <v>110</v>
      </c>
      <c r="C130" s="537" t="s">
        <v>703</v>
      </c>
      <c r="D130" s="87" t="s">
        <v>14</v>
      </c>
      <c r="E130" s="78" t="s">
        <v>704</v>
      </c>
      <c r="F130" s="87" t="s">
        <v>17</v>
      </c>
      <c r="G130" s="488" t="s">
        <v>127</v>
      </c>
      <c r="H130" s="513" t="s">
        <v>988</v>
      </c>
      <c r="I130" s="725" t="s">
        <v>275</v>
      </c>
      <c r="J130" s="734" t="s">
        <v>23</v>
      </c>
      <c r="K130" s="11"/>
      <c r="L130" s="11"/>
      <c r="M130" s="11" t="s">
        <v>16</v>
      </c>
      <c r="N130" s="11"/>
      <c r="O130" s="11"/>
      <c r="P130" s="11"/>
      <c r="Q130" s="11"/>
      <c r="R130" s="11"/>
      <c r="S130" s="11"/>
      <c r="T130" s="11"/>
      <c r="U130" s="493">
        <f t="shared" si="20"/>
        <v>1</v>
      </c>
      <c r="V130" s="734"/>
      <c r="W130" s="734"/>
      <c r="X130" s="734"/>
      <c r="Y130" s="734"/>
      <c r="Z130" s="11"/>
      <c r="AA130" s="11"/>
      <c r="AB130" s="11"/>
      <c r="AC130" s="11"/>
      <c r="AD130" s="734" t="s">
        <v>726</v>
      </c>
      <c r="AE130" s="734" t="s">
        <v>727</v>
      </c>
      <c r="AF130" s="734" t="s">
        <v>726</v>
      </c>
      <c r="AG130" s="734" t="s">
        <v>727</v>
      </c>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c r="BE130" s="725">
        <v>2</v>
      </c>
      <c r="BF130" s="725">
        <v>1</v>
      </c>
      <c r="BG130" s="725">
        <v>2</v>
      </c>
      <c r="BH130" s="725">
        <v>2</v>
      </c>
      <c r="BI130" s="725">
        <v>2</v>
      </c>
      <c r="BJ130" s="725">
        <v>2</v>
      </c>
      <c r="BK130" s="725">
        <v>2</v>
      </c>
      <c r="BL130" s="725">
        <v>2</v>
      </c>
      <c r="BM130" s="725">
        <v>2</v>
      </c>
      <c r="BN130" s="725">
        <v>2</v>
      </c>
      <c r="BO130" s="725">
        <v>2</v>
      </c>
      <c r="BP130" s="725">
        <v>2</v>
      </c>
      <c r="BQ130" s="725">
        <v>1</v>
      </c>
      <c r="BR130" s="725">
        <v>1</v>
      </c>
      <c r="BS130" s="725">
        <v>2</v>
      </c>
      <c r="BT130" s="725">
        <v>2</v>
      </c>
      <c r="BU130" s="725">
        <v>2</v>
      </c>
      <c r="BV130" s="725"/>
      <c r="BW130" s="725"/>
      <c r="BX130" s="725"/>
      <c r="BY130" s="725">
        <v>2</v>
      </c>
      <c r="BZ130" s="533">
        <f>COUNTIF($BE130:$BY130,2)</f>
        <v>15</v>
      </c>
      <c r="CA130" s="534">
        <f>BZ130/COUNTA($BE130:$BY130)</f>
        <v>0.83333333333333337</v>
      </c>
      <c r="CB130" s="533">
        <f>COUNTIF($BE130:$BY130,1)</f>
        <v>3</v>
      </c>
      <c r="CC130" s="534">
        <f>CB130/COUNTA($BE130:$BY130)</f>
        <v>0.16666666666666666</v>
      </c>
      <c r="CD130" s="533">
        <f>COUNTIF($BE130:$BY130,0)</f>
        <v>0</v>
      </c>
      <c r="CE130" s="535">
        <f>CD130/COUNTA($BE130:$BY130)</f>
        <v>0</v>
      </c>
      <c r="CF130" s="533">
        <f>(((BZ130*2)+(CB130*1)+(CD130*0)))/COUNTA($BE130:$BY130)</f>
        <v>1.8333333333333333</v>
      </c>
      <c r="CG130" s="750" t="str">
        <f t="shared" ref="CG130:CG133" si="22">IF(CF130&gt;=1.6,"Đạt mục tiêu",IF(CF130&gt;=1,"Cần cố gắng","Chưa đạt"))</f>
        <v>Đạt mục tiêu</v>
      </c>
    </row>
    <row r="131" spans="1:90" ht="47.25" customHeight="1">
      <c r="A131" s="1023">
        <v>111</v>
      </c>
      <c r="B131" s="451">
        <v>111</v>
      </c>
      <c r="C131" s="1450" t="s">
        <v>24</v>
      </c>
      <c r="D131" s="1370"/>
      <c r="E131" s="1451"/>
      <c r="F131" s="1370"/>
      <c r="G131" s="1452"/>
      <c r="H131" s="402" t="s">
        <v>316</v>
      </c>
      <c r="I131" s="402" t="s">
        <v>316</v>
      </c>
      <c r="J131" s="402" t="s">
        <v>316</v>
      </c>
      <c r="K131" s="402" t="s">
        <v>316</v>
      </c>
      <c r="L131" s="402" t="s">
        <v>316</v>
      </c>
      <c r="M131" s="402" t="s">
        <v>316</v>
      </c>
      <c r="N131" s="402" t="s">
        <v>316</v>
      </c>
      <c r="O131" s="402" t="s">
        <v>316</v>
      </c>
      <c r="P131" s="402" t="s">
        <v>316</v>
      </c>
      <c r="Q131" s="402" t="s">
        <v>316</v>
      </c>
      <c r="R131" s="402" t="s">
        <v>316</v>
      </c>
      <c r="S131" s="402" t="s">
        <v>316</v>
      </c>
      <c r="T131" s="402" t="s">
        <v>316</v>
      </c>
      <c r="U131" s="402" t="s">
        <v>316</v>
      </c>
      <c r="V131" s="402" t="s">
        <v>316</v>
      </c>
      <c r="W131" s="402" t="s">
        <v>316</v>
      </c>
      <c r="X131" s="402" t="s">
        <v>316</v>
      </c>
      <c r="Y131" s="402" t="s">
        <v>316</v>
      </c>
      <c r="Z131" s="402" t="s">
        <v>316</v>
      </c>
      <c r="AA131" s="402" t="s">
        <v>316</v>
      </c>
      <c r="AB131" s="402" t="s">
        <v>316</v>
      </c>
      <c r="AC131" s="402" t="s">
        <v>316</v>
      </c>
      <c r="AD131" s="402" t="s">
        <v>316</v>
      </c>
      <c r="AE131" s="402" t="s">
        <v>316</v>
      </c>
      <c r="AF131" s="402" t="s">
        <v>316</v>
      </c>
      <c r="AG131" s="402" t="s">
        <v>316</v>
      </c>
      <c r="AH131" s="402" t="s">
        <v>316</v>
      </c>
      <c r="AI131" s="402" t="s">
        <v>316</v>
      </c>
      <c r="AJ131" s="402" t="s">
        <v>316</v>
      </c>
      <c r="AK131" s="402" t="s">
        <v>316</v>
      </c>
      <c r="AL131" s="402" t="s">
        <v>316</v>
      </c>
      <c r="AM131" s="402" t="s">
        <v>316</v>
      </c>
      <c r="AN131" s="402" t="s">
        <v>316</v>
      </c>
      <c r="AO131" s="402" t="s">
        <v>316</v>
      </c>
      <c r="AP131" s="402" t="s">
        <v>316</v>
      </c>
      <c r="AQ131" s="402" t="s">
        <v>316</v>
      </c>
      <c r="AR131" s="402" t="s">
        <v>316</v>
      </c>
      <c r="AS131" s="402" t="s">
        <v>316</v>
      </c>
      <c r="AT131" s="402" t="s">
        <v>316</v>
      </c>
      <c r="AU131" s="402" t="s">
        <v>316</v>
      </c>
      <c r="AV131" s="402" t="s">
        <v>316</v>
      </c>
      <c r="AW131" s="402" t="s">
        <v>316</v>
      </c>
      <c r="AX131" s="402" t="s">
        <v>316</v>
      </c>
      <c r="AY131" s="402" t="s">
        <v>316</v>
      </c>
      <c r="AZ131" s="402" t="s">
        <v>316</v>
      </c>
      <c r="BA131" s="402" t="s">
        <v>316</v>
      </c>
      <c r="BB131" s="402" t="s">
        <v>316</v>
      </c>
      <c r="BC131" s="402" t="s">
        <v>316</v>
      </c>
      <c r="BD131" s="402" t="s">
        <v>316</v>
      </c>
      <c r="BE131" s="402" t="s">
        <v>316</v>
      </c>
      <c r="BF131" s="402" t="s">
        <v>316</v>
      </c>
      <c r="BG131" s="402" t="s">
        <v>316</v>
      </c>
      <c r="BH131" s="402" t="s">
        <v>316</v>
      </c>
      <c r="BI131" s="402" t="s">
        <v>316</v>
      </c>
      <c r="BJ131" s="402" t="s">
        <v>316</v>
      </c>
      <c r="BK131" s="402" t="s">
        <v>316</v>
      </c>
      <c r="BL131" s="402" t="s">
        <v>316</v>
      </c>
      <c r="BM131" s="402" t="s">
        <v>316</v>
      </c>
      <c r="BN131" s="402" t="s">
        <v>316</v>
      </c>
      <c r="BO131" s="402" t="s">
        <v>316</v>
      </c>
      <c r="BP131" s="402" t="s">
        <v>316</v>
      </c>
      <c r="BQ131" s="402" t="s">
        <v>316</v>
      </c>
      <c r="BR131" s="402" t="s">
        <v>316</v>
      </c>
      <c r="BS131" s="402" t="s">
        <v>316</v>
      </c>
      <c r="BT131" s="402" t="s">
        <v>316</v>
      </c>
      <c r="BU131" s="402" t="s">
        <v>316</v>
      </c>
      <c r="BV131" s="402" t="s">
        <v>316</v>
      </c>
      <c r="BW131" s="402" t="s">
        <v>316</v>
      </c>
      <c r="BX131" s="402" t="s">
        <v>316</v>
      </c>
      <c r="BY131" s="402" t="s">
        <v>316</v>
      </c>
      <c r="BZ131" s="402" t="s">
        <v>316</v>
      </c>
      <c r="CA131" s="402" t="s">
        <v>316</v>
      </c>
      <c r="CB131" s="402" t="s">
        <v>316</v>
      </c>
      <c r="CC131" s="402" t="s">
        <v>316</v>
      </c>
      <c r="CD131" s="402" t="s">
        <v>316</v>
      </c>
      <c r="CE131" s="402" t="s">
        <v>316</v>
      </c>
      <c r="CF131" s="402" t="s">
        <v>316</v>
      </c>
      <c r="CG131" s="402" t="s">
        <v>316</v>
      </c>
      <c r="CH131" s="402" t="s">
        <v>316</v>
      </c>
      <c r="CI131" s="402" t="s">
        <v>316</v>
      </c>
      <c r="CJ131" s="402" t="s">
        <v>316</v>
      </c>
      <c r="CK131" s="402" t="s">
        <v>316</v>
      </c>
      <c r="CL131" s="402" t="s">
        <v>316</v>
      </c>
    </row>
    <row r="132" spans="1:90" s="481" customFormat="1" hidden="1">
      <c r="A132" s="722">
        <v>112</v>
      </c>
      <c r="B132" s="451">
        <v>112</v>
      </c>
      <c r="C132" s="1447" t="s">
        <v>116</v>
      </c>
      <c r="D132" s="1368"/>
      <c r="E132" s="1369"/>
      <c r="F132" s="6" t="s">
        <v>316</v>
      </c>
      <c r="G132" s="176" t="s">
        <v>316</v>
      </c>
      <c r="H132" s="764" t="s">
        <v>316</v>
      </c>
      <c r="I132" s="6" t="s">
        <v>316</v>
      </c>
      <c r="J132" s="6" t="s">
        <v>316</v>
      </c>
      <c r="K132" s="506" t="s">
        <v>316</v>
      </c>
      <c r="L132" s="6" t="s">
        <v>316</v>
      </c>
      <c r="M132" s="6" t="s">
        <v>316</v>
      </c>
      <c r="N132" s="11" t="s">
        <v>316</v>
      </c>
      <c r="O132" s="6" t="s">
        <v>316</v>
      </c>
      <c r="P132" s="6" t="s">
        <v>316</v>
      </c>
      <c r="Q132" s="6" t="s">
        <v>316</v>
      </c>
      <c r="R132" s="6"/>
      <c r="S132" s="6" t="s">
        <v>316</v>
      </c>
      <c r="T132" s="6" t="s">
        <v>316</v>
      </c>
      <c r="U132" s="6" t="s">
        <v>316</v>
      </c>
      <c r="V132" s="176" t="s">
        <v>316</v>
      </c>
      <c r="W132" s="176" t="s">
        <v>316</v>
      </c>
      <c r="X132" s="176" t="s">
        <v>316</v>
      </c>
      <c r="Y132" s="176" t="s">
        <v>316</v>
      </c>
      <c r="Z132" s="6" t="s">
        <v>316</v>
      </c>
      <c r="AA132" s="6" t="s">
        <v>316</v>
      </c>
      <c r="AB132" s="6" t="s">
        <v>316</v>
      </c>
      <c r="AC132" s="6" t="s">
        <v>316</v>
      </c>
      <c r="AD132" s="6" t="s">
        <v>316</v>
      </c>
      <c r="AE132" s="6" t="s">
        <v>316</v>
      </c>
      <c r="AF132" s="6" t="s">
        <v>316</v>
      </c>
      <c r="AG132" s="6" t="s">
        <v>316</v>
      </c>
      <c r="AH132" s="11" t="s">
        <v>316</v>
      </c>
      <c r="AI132" s="11" t="s">
        <v>316</v>
      </c>
      <c r="AJ132" s="11" t="s">
        <v>316</v>
      </c>
      <c r="AK132" s="11" t="s">
        <v>316</v>
      </c>
      <c r="AL132" s="11" t="s">
        <v>316</v>
      </c>
      <c r="AM132" s="6" t="s">
        <v>316</v>
      </c>
      <c r="AN132" s="6" t="s">
        <v>316</v>
      </c>
      <c r="AO132" s="6" t="s">
        <v>316</v>
      </c>
      <c r="AP132" s="6" t="s">
        <v>316</v>
      </c>
      <c r="AQ132" s="6"/>
      <c r="AR132" s="6"/>
      <c r="AS132" s="6" t="s">
        <v>316</v>
      </c>
      <c r="AT132" s="6" t="s">
        <v>316</v>
      </c>
      <c r="AU132" s="6" t="s">
        <v>316</v>
      </c>
      <c r="AV132" s="6" t="s">
        <v>316</v>
      </c>
      <c r="AW132" s="6" t="s">
        <v>316</v>
      </c>
      <c r="AX132" s="6"/>
      <c r="AY132" s="6"/>
      <c r="AZ132" s="6" t="s">
        <v>316</v>
      </c>
      <c r="BA132" s="6"/>
      <c r="BB132" s="6" t="s">
        <v>316</v>
      </c>
      <c r="BC132" s="6"/>
      <c r="BD132" s="6" t="s">
        <v>316</v>
      </c>
      <c r="BE132" s="507" t="s">
        <v>316</v>
      </c>
      <c r="BF132" s="507" t="s">
        <v>316</v>
      </c>
      <c r="BG132" s="507" t="s">
        <v>316</v>
      </c>
      <c r="BH132" s="507" t="s">
        <v>316</v>
      </c>
      <c r="BI132" s="507" t="s">
        <v>316</v>
      </c>
      <c r="BJ132" s="507" t="s">
        <v>316</v>
      </c>
      <c r="BK132" s="507" t="s">
        <v>316</v>
      </c>
      <c r="BL132" s="507" t="s">
        <v>316</v>
      </c>
      <c r="BM132" s="507" t="s">
        <v>316</v>
      </c>
      <c r="BN132" s="507" t="s">
        <v>316</v>
      </c>
      <c r="BO132" s="507" t="s">
        <v>316</v>
      </c>
      <c r="BP132" s="507" t="s">
        <v>316</v>
      </c>
      <c r="BQ132" s="507" t="s">
        <v>316</v>
      </c>
      <c r="BR132" s="507" t="s">
        <v>316</v>
      </c>
      <c r="BS132" s="507" t="s">
        <v>316</v>
      </c>
      <c r="BT132" s="507" t="s">
        <v>316</v>
      </c>
      <c r="BU132" s="507" t="s">
        <v>316</v>
      </c>
      <c r="BV132" s="507"/>
      <c r="BW132" s="507"/>
      <c r="BX132" s="507"/>
      <c r="BY132" s="507" t="s">
        <v>316</v>
      </c>
      <c r="BZ132" s="507" t="s">
        <v>316</v>
      </c>
      <c r="CA132" s="508" t="s">
        <v>316</v>
      </c>
      <c r="CB132" s="507" t="s">
        <v>316</v>
      </c>
      <c r="CC132" s="508" t="s">
        <v>316</v>
      </c>
      <c r="CD132" s="507" t="s">
        <v>316</v>
      </c>
      <c r="CE132" s="507" t="s">
        <v>316</v>
      </c>
      <c r="CF132" s="507" t="s">
        <v>316</v>
      </c>
      <c r="CG132" s="508" t="s">
        <v>316</v>
      </c>
      <c r="CH132" s="756"/>
    </row>
    <row r="133" spans="1:90" s="538" customFormat="1" ht="63" hidden="1">
      <c r="A133" s="19">
        <v>113</v>
      </c>
      <c r="B133" s="451">
        <v>113</v>
      </c>
      <c r="C133" s="76" t="s">
        <v>388</v>
      </c>
      <c r="D133" s="87" t="s">
        <v>17</v>
      </c>
      <c r="E133" s="78" t="s">
        <v>389</v>
      </c>
      <c r="F133" s="87" t="s">
        <v>17</v>
      </c>
      <c r="G133" s="19" t="s">
        <v>402</v>
      </c>
      <c r="H133" s="513" t="s">
        <v>403</v>
      </c>
      <c r="I133" s="725" t="s">
        <v>275</v>
      </c>
      <c r="J133" s="734" t="s">
        <v>25</v>
      </c>
      <c r="K133" s="749"/>
      <c r="L133" s="229"/>
      <c r="M133" s="229" t="s">
        <v>16</v>
      </c>
      <c r="N133" s="229"/>
      <c r="O133" s="229"/>
      <c r="P133" s="229"/>
      <c r="Q133" s="229"/>
      <c r="R133" s="229"/>
      <c r="S133" s="229"/>
      <c r="T133" s="229"/>
      <c r="U133" s="493">
        <f t="shared" si="20"/>
        <v>1</v>
      </c>
      <c r="V133" s="229"/>
      <c r="W133" s="229"/>
      <c r="X133" s="229"/>
      <c r="Y133" s="229"/>
      <c r="Z133" s="229"/>
      <c r="AA133" s="229"/>
      <c r="AB133" s="229"/>
      <c r="AC133" s="229"/>
      <c r="AD133" s="725" t="s">
        <v>724</v>
      </c>
      <c r="AE133" s="725" t="s">
        <v>723</v>
      </c>
      <c r="AF133" s="725" t="s">
        <v>724</v>
      </c>
      <c r="AG133" s="725" t="s">
        <v>723</v>
      </c>
      <c r="AH133" s="229"/>
      <c r="AI133" s="229"/>
      <c r="AJ133" s="229"/>
      <c r="AK133" s="229"/>
      <c r="AL133" s="229"/>
      <c r="AM133" s="229"/>
      <c r="AN133" s="229"/>
      <c r="AO133" s="229"/>
      <c r="AP133" s="229"/>
      <c r="AQ133" s="229"/>
      <c r="AR133" s="229"/>
      <c r="AS133" s="229"/>
      <c r="AT133" s="229"/>
      <c r="AU133" s="229"/>
      <c r="AV133" s="229"/>
      <c r="AW133" s="229"/>
      <c r="AX133" s="229"/>
      <c r="AY133" s="229"/>
      <c r="AZ133" s="229"/>
      <c r="BA133" s="229"/>
      <c r="BB133" s="229"/>
      <c r="BC133" s="229"/>
      <c r="BD133" s="229"/>
      <c r="BE133" s="725">
        <v>1</v>
      </c>
      <c r="BF133" s="725">
        <v>2</v>
      </c>
      <c r="BG133" s="725">
        <v>1</v>
      </c>
      <c r="BH133" s="725">
        <v>2</v>
      </c>
      <c r="BI133" s="725">
        <v>2</v>
      </c>
      <c r="BJ133" s="725">
        <v>2</v>
      </c>
      <c r="BK133" s="725">
        <v>2</v>
      </c>
      <c r="BL133" s="725">
        <v>2</v>
      </c>
      <c r="BM133" s="725">
        <v>2</v>
      </c>
      <c r="BN133" s="725">
        <v>2</v>
      </c>
      <c r="BO133" s="725">
        <v>2</v>
      </c>
      <c r="BP133" s="725">
        <v>2</v>
      </c>
      <c r="BQ133" s="725">
        <v>2</v>
      </c>
      <c r="BR133" s="725">
        <v>2</v>
      </c>
      <c r="BS133" s="725">
        <v>2</v>
      </c>
      <c r="BT133" s="725">
        <v>1</v>
      </c>
      <c r="BU133" s="725">
        <v>2</v>
      </c>
      <c r="BV133" s="725"/>
      <c r="BW133" s="725"/>
      <c r="BX133" s="725"/>
      <c r="BY133" s="725">
        <v>2</v>
      </c>
      <c r="BZ133" s="533">
        <f>COUNTIF($BE133:$BY133,2)</f>
        <v>15</v>
      </c>
      <c r="CA133" s="534">
        <f>BZ133/COUNTA($BE133:$BY133)</f>
        <v>0.83333333333333337</v>
      </c>
      <c r="CB133" s="533">
        <f>COUNTIF($BE133:$BY133,1)</f>
        <v>3</v>
      </c>
      <c r="CC133" s="534">
        <f>CB133/COUNTA($BE133:$BY133)</f>
        <v>0.16666666666666666</v>
      </c>
      <c r="CD133" s="533">
        <f>COUNTIF($BE133:$BY133,0)</f>
        <v>0</v>
      </c>
      <c r="CE133" s="535">
        <f>CD133/COUNTA($BE133:$BY133)</f>
        <v>0</v>
      </c>
      <c r="CF133" s="533">
        <f>(((BZ133*2)+(CB133*1)+(CD133*0)))/COUNTA($BE133:$BY133)</f>
        <v>1.8333333333333333</v>
      </c>
      <c r="CG133" s="750" t="str">
        <f t="shared" si="22"/>
        <v>Đạt mục tiêu</v>
      </c>
    </row>
    <row r="134" spans="1:90" s="756" customFormat="1" ht="63" hidden="1">
      <c r="A134" s="721">
        <v>114</v>
      </c>
      <c r="B134" s="451">
        <v>114</v>
      </c>
      <c r="C134" s="515" t="s">
        <v>388</v>
      </c>
      <c r="D134" s="87" t="s">
        <v>17</v>
      </c>
      <c r="E134" s="213" t="s">
        <v>389</v>
      </c>
      <c r="F134" s="87" t="s">
        <v>17</v>
      </c>
      <c r="G134" s="42" t="s">
        <v>404</v>
      </c>
      <c r="H134" s="390" t="s">
        <v>1170</v>
      </c>
      <c r="I134" s="79" t="s">
        <v>275</v>
      </c>
      <c r="J134" s="10" t="s">
        <v>25</v>
      </c>
      <c r="K134" s="97"/>
      <c r="L134" s="97"/>
      <c r="M134" s="97"/>
      <c r="N134" s="734" t="s">
        <v>16</v>
      </c>
      <c r="O134" s="97"/>
      <c r="P134" s="97"/>
      <c r="Q134" s="97"/>
      <c r="R134" s="97"/>
      <c r="S134" s="97"/>
      <c r="T134" s="97"/>
      <c r="U134" s="66">
        <f t="shared" si="20"/>
        <v>1</v>
      </c>
      <c r="V134" s="97"/>
      <c r="W134" s="97"/>
      <c r="X134" s="97"/>
      <c r="Y134" s="97"/>
      <c r="Z134" s="97"/>
      <c r="AA134" s="97"/>
      <c r="AB134" s="97"/>
      <c r="AC134" s="97"/>
      <c r="AD134" s="97"/>
      <c r="AE134" s="97"/>
      <c r="AF134" s="97"/>
      <c r="AG134" s="97"/>
      <c r="AH134" s="721" t="s">
        <v>725</v>
      </c>
      <c r="AI134" s="721" t="s">
        <v>725</v>
      </c>
      <c r="AJ134" s="721" t="s">
        <v>725</v>
      </c>
      <c r="AK134" s="721" t="s">
        <v>725</v>
      </c>
      <c r="AL134" s="721" t="s">
        <v>725</v>
      </c>
      <c r="AM134" s="97"/>
      <c r="AN134" s="97"/>
      <c r="AO134" s="97"/>
      <c r="AP134" s="97"/>
      <c r="AQ134" s="97"/>
      <c r="AR134" s="97"/>
      <c r="AS134" s="97"/>
      <c r="AT134" s="97"/>
      <c r="AU134" s="97"/>
      <c r="AV134" s="97"/>
      <c r="AW134" s="97"/>
      <c r="AX134" s="97"/>
      <c r="AY134" s="97"/>
      <c r="AZ134" s="97"/>
      <c r="BA134" s="97"/>
      <c r="BB134" s="97"/>
      <c r="BC134" s="97"/>
      <c r="BD134" s="97"/>
      <c r="BE134" s="20">
        <v>2</v>
      </c>
      <c r="BF134" s="20">
        <v>2</v>
      </c>
      <c r="BG134" s="20">
        <v>1</v>
      </c>
      <c r="BH134" s="20">
        <v>2</v>
      </c>
      <c r="BI134" s="20">
        <v>2</v>
      </c>
      <c r="BJ134" s="20">
        <v>1</v>
      </c>
      <c r="BK134" s="20">
        <v>2</v>
      </c>
      <c r="BL134" s="20">
        <v>2</v>
      </c>
      <c r="BM134" s="20">
        <v>2</v>
      </c>
      <c r="BN134" s="20">
        <v>2</v>
      </c>
      <c r="BO134" s="20">
        <v>2</v>
      </c>
      <c r="BP134" s="20">
        <v>2</v>
      </c>
      <c r="BQ134" s="20">
        <v>2</v>
      </c>
      <c r="BR134" s="20">
        <v>2</v>
      </c>
      <c r="BS134" s="20">
        <v>2</v>
      </c>
      <c r="BT134" s="20">
        <v>2</v>
      </c>
      <c r="BU134" s="20">
        <v>2</v>
      </c>
      <c r="BV134" s="20"/>
      <c r="BW134" s="20"/>
      <c r="BX134" s="20"/>
      <c r="BY134" s="20">
        <v>2</v>
      </c>
      <c r="BZ134" s="21">
        <f>COUNTIF($BE134:$BY134,2)</f>
        <v>16</v>
      </c>
      <c r="CA134" s="22">
        <f>BZ134/COUNTA($BE134:$BY134)</f>
        <v>0.88888888888888884</v>
      </c>
      <c r="CB134" s="21">
        <f>COUNTIF($BE134:$BY134,1)</f>
        <v>2</v>
      </c>
      <c r="CC134" s="22">
        <f>CB134/COUNTA($BE134:$BY134)</f>
        <v>0.1111111111111111</v>
      </c>
      <c r="CD134" s="21">
        <f>COUNTIF($BE134:$BY134,0)</f>
        <v>0</v>
      </c>
      <c r="CE134" s="22">
        <f>CD134/COUNTA($BE134:$BY134)</f>
        <v>0</v>
      </c>
      <c r="CF134" s="21">
        <f>(((BZ134*2)+(CB134*1)+(CD134*0)))/COUNTA($BE134:$BY134)</f>
        <v>1.8888888888888888</v>
      </c>
      <c r="CG134" s="427" t="str">
        <f>IF(CF134&gt;=1.6,"Đạt mục tiêu",IF(CF134&gt;=1,"Cần cố gắng","Chưa đạt"))</f>
        <v>Đạt mục tiêu</v>
      </c>
    </row>
    <row r="135" spans="1:90" s="98" customFormat="1" ht="75" hidden="1">
      <c r="A135" s="19">
        <v>115</v>
      </c>
      <c r="B135" s="451">
        <v>115</v>
      </c>
      <c r="C135" s="86" t="s">
        <v>390</v>
      </c>
      <c r="D135" s="87" t="s">
        <v>17</v>
      </c>
      <c r="E135" s="86" t="s">
        <v>391</v>
      </c>
      <c r="F135" s="87" t="s">
        <v>17</v>
      </c>
      <c r="G135" s="86" t="s">
        <v>406</v>
      </c>
      <c r="H135" s="70" t="s">
        <v>1171</v>
      </c>
      <c r="I135" s="79" t="s">
        <v>275</v>
      </c>
      <c r="J135" s="10" t="s">
        <v>25</v>
      </c>
      <c r="K135" s="97"/>
      <c r="L135" s="97" t="s">
        <v>16</v>
      </c>
      <c r="M135" s="97"/>
      <c r="N135" s="97"/>
      <c r="O135" s="97"/>
      <c r="P135" s="97"/>
      <c r="Q135" s="97"/>
      <c r="R135" s="97"/>
      <c r="S135" s="97"/>
      <c r="T135" s="97"/>
      <c r="U135" s="66">
        <f t="shared" si="20"/>
        <v>1</v>
      </c>
      <c r="V135" s="97"/>
      <c r="W135" s="97"/>
      <c r="X135" s="97"/>
      <c r="Y135" s="97"/>
      <c r="Z135" s="20" t="s">
        <v>727</v>
      </c>
      <c r="AA135" s="20" t="s">
        <v>723</v>
      </c>
      <c r="AB135" s="20" t="s">
        <v>727</v>
      </c>
      <c r="AC135" s="20" t="s">
        <v>727</v>
      </c>
      <c r="AD135" s="97"/>
      <c r="AE135" s="97"/>
      <c r="AF135" s="97"/>
      <c r="AG135" s="9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79">
        <v>2</v>
      </c>
      <c r="BF135" s="79">
        <v>2</v>
      </c>
      <c r="BG135" s="79">
        <v>2</v>
      </c>
      <c r="BH135" s="79">
        <v>2</v>
      </c>
      <c r="BI135" s="79">
        <v>1</v>
      </c>
      <c r="BJ135" s="79">
        <v>2</v>
      </c>
      <c r="BK135" s="79">
        <v>2</v>
      </c>
      <c r="BL135" s="79">
        <v>2</v>
      </c>
      <c r="BM135" s="79">
        <v>2</v>
      </c>
      <c r="BN135" s="79">
        <v>1</v>
      </c>
      <c r="BO135" s="79">
        <v>1</v>
      </c>
      <c r="BP135" s="79">
        <v>2</v>
      </c>
      <c r="BQ135" s="79">
        <v>2</v>
      </c>
      <c r="BR135" s="79">
        <v>2</v>
      </c>
      <c r="BS135" s="79">
        <v>2</v>
      </c>
      <c r="BT135" s="79">
        <v>2</v>
      </c>
      <c r="BU135" s="79">
        <v>2</v>
      </c>
      <c r="BV135" s="79"/>
      <c r="BW135" s="79"/>
      <c r="BX135" s="79"/>
      <c r="BY135" s="79">
        <v>2</v>
      </c>
      <c r="BZ135" s="765">
        <f>COUNTIF($BE135:$BY135,2)</f>
        <v>15</v>
      </c>
      <c r="CA135" s="512">
        <f>BZ135/COUNTA($BE135:$BY135)</f>
        <v>0.83333333333333337</v>
      </c>
      <c r="CB135" s="765">
        <f>COUNTIF($BE135:$BY135,1)</f>
        <v>3</v>
      </c>
      <c r="CC135" s="512">
        <f>CB135/COUNTA($BE135:$BY135)</f>
        <v>0.16666666666666666</v>
      </c>
      <c r="CD135" s="765">
        <f>COUNTIF($BE135:$BY135,0)</f>
        <v>0</v>
      </c>
      <c r="CE135" s="81">
        <f>CD135/COUNTA($BE135:$BY135)</f>
        <v>0</v>
      </c>
      <c r="CF135" s="765">
        <f>(((BZ135*2)+(CB135*1)+(CD135*0)))/COUNTA($BE135:$BY135)</f>
        <v>1.8333333333333333</v>
      </c>
      <c r="CG135" s="766" t="str">
        <f t="shared" ref="CG135" si="23">IF(CF135&gt;=1.6,"Đạt mục tiêu",IF(CF135&gt;=1,"Cần cố gắng","Chưa đạt"))</f>
        <v>Đạt mục tiêu</v>
      </c>
    </row>
    <row r="136" spans="1:90" ht="113.25" customHeight="1">
      <c r="A136" s="1023">
        <v>116</v>
      </c>
      <c r="B136" s="451">
        <v>116</v>
      </c>
      <c r="C136" s="212" t="s">
        <v>392</v>
      </c>
      <c r="D136" s="87" t="s">
        <v>14</v>
      </c>
      <c r="E136" s="188" t="s">
        <v>393</v>
      </c>
      <c r="F136" s="87" t="s">
        <v>14</v>
      </c>
      <c r="G136" s="188" t="s">
        <v>411</v>
      </c>
      <c r="H136" s="181" t="s">
        <v>408</v>
      </c>
      <c r="I136" s="79" t="s">
        <v>275</v>
      </c>
      <c r="J136" s="10" t="s">
        <v>25</v>
      </c>
      <c r="K136" s="506" t="s">
        <v>16</v>
      </c>
      <c r="L136" s="97"/>
      <c r="M136" s="97"/>
      <c r="N136" s="97"/>
      <c r="O136" s="97"/>
      <c r="P136" s="97"/>
      <c r="Q136" s="97"/>
      <c r="R136" s="198" t="s">
        <v>16</v>
      </c>
      <c r="S136" s="97"/>
      <c r="T136" s="97"/>
      <c r="U136" s="66">
        <f t="shared" si="20"/>
        <v>2</v>
      </c>
      <c r="V136" s="183" t="s">
        <v>723</v>
      </c>
      <c r="W136" s="183" t="s">
        <v>725</v>
      </c>
      <c r="X136" s="183" t="s">
        <v>728</v>
      </c>
      <c r="Y136" s="183" t="s">
        <v>727</v>
      </c>
      <c r="Z136" s="97"/>
      <c r="AA136" s="97"/>
      <c r="AB136" s="97"/>
      <c r="AC136" s="97"/>
      <c r="AD136" s="97"/>
      <c r="AE136" s="97"/>
      <c r="AF136" s="97"/>
      <c r="AG136" s="97"/>
      <c r="AH136" s="97"/>
      <c r="AI136" s="97"/>
      <c r="AJ136" s="97"/>
      <c r="AK136" s="97"/>
      <c r="AL136" s="97"/>
      <c r="AM136" s="97"/>
      <c r="AN136" s="97"/>
      <c r="AO136" s="97"/>
      <c r="AP136" s="97"/>
      <c r="AQ136" s="97"/>
      <c r="AR136" s="97"/>
      <c r="AS136" s="97"/>
      <c r="AT136" s="97"/>
      <c r="AU136" s="97"/>
      <c r="AV136" s="97"/>
      <c r="AW136" s="97"/>
      <c r="AX136" s="540" t="s">
        <v>724</v>
      </c>
      <c r="AY136" s="540" t="s">
        <v>728</v>
      </c>
      <c r="AZ136" s="97"/>
      <c r="BA136" s="97"/>
      <c r="BB136" s="97"/>
      <c r="BC136" s="97"/>
      <c r="BD136" s="97"/>
      <c r="BE136" s="734" t="s">
        <v>281</v>
      </c>
      <c r="BF136" s="734" t="s">
        <v>281</v>
      </c>
      <c r="BG136" s="734" t="s">
        <v>1160</v>
      </c>
      <c r="BH136" s="734" t="s">
        <v>281</v>
      </c>
      <c r="BI136" s="734" t="s">
        <v>1160</v>
      </c>
      <c r="BJ136" s="734" t="s">
        <v>281</v>
      </c>
      <c r="BK136" s="734" t="s">
        <v>281</v>
      </c>
      <c r="BL136" s="734" t="s">
        <v>281</v>
      </c>
      <c r="BM136" s="734" t="s">
        <v>281</v>
      </c>
      <c r="BN136" s="734" t="s">
        <v>281</v>
      </c>
      <c r="BO136" s="734" t="s">
        <v>281</v>
      </c>
      <c r="BP136" s="734" t="s">
        <v>281</v>
      </c>
      <c r="BQ136" s="734" t="s">
        <v>281</v>
      </c>
      <c r="BR136" s="734" t="s">
        <v>281</v>
      </c>
      <c r="BS136" s="734" t="s">
        <v>281</v>
      </c>
      <c r="BT136" s="734" t="s">
        <v>281</v>
      </c>
      <c r="BU136" s="734" t="s">
        <v>281</v>
      </c>
      <c r="BV136" s="734"/>
      <c r="BW136" s="734"/>
      <c r="BX136" s="734"/>
      <c r="BY136" s="734" t="s">
        <v>281</v>
      </c>
      <c r="BZ136" s="721">
        <f>COUNTIF($BE136:$BY136,2)</f>
        <v>16</v>
      </c>
      <c r="CA136" s="510">
        <f>BZ136/COUNTA($BE136:$BY136)</f>
        <v>0.88888888888888884</v>
      </c>
      <c r="CB136" s="721">
        <f>COUNTIF($BE136:$BY136,1)</f>
        <v>2</v>
      </c>
      <c r="CC136" s="510">
        <f>CB136/COUNTA($BE136:$BY136)</f>
        <v>0.1111111111111111</v>
      </c>
      <c r="CD136" s="721">
        <f>COUNTIF($BE136:$BY136,0)</f>
        <v>0</v>
      </c>
      <c r="CE136" s="511">
        <f>CD136/COUNTA($BE136:$BY136)</f>
        <v>0</v>
      </c>
      <c r="CF136" s="721">
        <f>(((BZ136*2)+(CB136*1)+(CD136*0)))/COUNTA($BE136:$BY136)</f>
        <v>1.8888888888888888</v>
      </c>
      <c r="CG136" s="747" t="str">
        <f>IF(CF136&gt;=1.6,"Đạt mục tiêu",IF(CF136&gt;=1,"Cần cố gắng","Chưa đạt"))</f>
        <v>Đạt mục tiêu</v>
      </c>
      <c r="CI136" s="481"/>
      <c r="CJ136" s="481"/>
      <c r="CK136" s="481"/>
      <c r="CL136" s="481"/>
    </row>
    <row r="137" spans="1:90" s="199" customFormat="1" ht="123.75" customHeight="1">
      <c r="A137" s="171">
        <v>117</v>
      </c>
      <c r="B137" s="451">
        <v>117</v>
      </c>
      <c r="C137" s="188" t="s">
        <v>392</v>
      </c>
      <c r="D137" s="87" t="s">
        <v>14</v>
      </c>
      <c r="E137" s="188" t="s">
        <v>393</v>
      </c>
      <c r="F137" s="87" t="s">
        <v>14</v>
      </c>
      <c r="G137" s="188" t="s">
        <v>1413</v>
      </c>
      <c r="H137" s="181" t="s">
        <v>409</v>
      </c>
      <c r="I137" s="79" t="s">
        <v>275</v>
      </c>
      <c r="J137" s="10" t="s">
        <v>25</v>
      </c>
      <c r="K137" s="97"/>
      <c r="L137" s="97" t="s">
        <v>16</v>
      </c>
      <c r="M137" s="97"/>
      <c r="N137" s="97"/>
      <c r="O137" s="97"/>
      <c r="P137" s="97"/>
      <c r="Q137" s="97"/>
      <c r="R137" s="198" t="s">
        <v>16</v>
      </c>
      <c r="S137" s="97"/>
      <c r="T137" s="97"/>
      <c r="U137" s="66">
        <f t="shared" si="20"/>
        <v>2</v>
      </c>
      <c r="V137" s="97"/>
      <c r="W137" s="97"/>
      <c r="X137" s="97"/>
      <c r="Y137" s="97"/>
      <c r="Z137" s="20" t="s">
        <v>725</v>
      </c>
      <c r="AA137" s="20" t="s">
        <v>727</v>
      </c>
      <c r="AB137" s="20" t="s">
        <v>725</v>
      </c>
      <c r="AC137" s="20" t="s">
        <v>727</v>
      </c>
      <c r="AD137" s="97"/>
      <c r="AE137" s="97"/>
      <c r="AF137" s="97"/>
      <c r="AG137" s="97"/>
      <c r="AH137" s="97"/>
      <c r="AI137" s="97"/>
      <c r="AJ137" s="97"/>
      <c r="AK137" s="97"/>
      <c r="AL137" s="97"/>
      <c r="AM137" s="97"/>
      <c r="AN137" s="97"/>
      <c r="AO137" s="97"/>
      <c r="AP137" s="97"/>
      <c r="AQ137" s="97"/>
      <c r="AR137" s="97"/>
      <c r="AS137" s="97"/>
      <c r="AT137" s="97"/>
      <c r="AU137" s="97"/>
      <c r="AV137" s="97"/>
      <c r="AW137" s="97"/>
      <c r="AX137" s="540" t="s">
        <v>723</v>
      </c>
      <c r="AY137" s="540" t="s">
        <v>724</v>
      </c>
      <c r="AZ137" s="97"/>
      <c r="BA137" s="97"/>
      <c r="BB137" s="97"/>
      <c r="BC137" s="97"/>
      <c r="BD137" s="97"/>
      <c r="BE137" s="79">
        <v>2</v>
      </c>
      <c r="BF137" s="79">
        <v>2</v>
      </c>
      <c r="BG137" s="79">
        <v>2</v>
      </c>
      <c r="BH137" s="79">
        <v>1</v>
      </c>
      <c r="BI137" s="79">
        <v>1</v>
      </c>
      <c r="BJ137" s="79">
        <v>2</v>
      </c>
      <c r="BK137" s="79">
        <v>2</v>
      </c>
      <c r="BL137" s="79">
        <v>2</v>
      </c>
      <c r="BM137" s="79">
        <v>2</v>
      </c>
      <c r="BN137" s="79">
        <v>1</v>
      </c>
      <c r="BO137" s="79">
        <v>1</v>
      </c>
      <c r="BP137" s="79">
        <v>2</v>
      </c>
      <c r="BQ137" s="79">
        <v>2</v>
      </c>
      <c r="BR137" s="79">
        <v>1</v>
      </c>
      <c r="BS137" s="79">
        <v>2</v>
      </c>
      <c r="BT137" s="79">
        <v>2</v>
      </c>
      <c r="BU137" s="79">
        <v>2</v>
      </c>
      <c r="BV137" s="79"/>
      <c r="BW137" s="79"/>
      <c r="BX137" s="79"/>
      <c r="BY137" s="79">
        <v>2</v>
      </c>
      <c r="BZ137" s="765">
        <f>COUNTIF($BE137:$BY137,2)</f>
        <v>13</v>
      </c>
      <c r="CA137" s="512">
        <f>BZ137/COUNTA($BE137:$BY137)</f>
        <v>0.72222222222222221</v>
      </c>
      <c r="CB137" s="765">
        <f>COUNTIF($BE137:$BY137,1)</f>
        <v>5</v>
      </c>
      <c r="CC137" s="512">
        <f>CB137/COUNTA($BE137:$BY137)</f>
        <v>0.27777777777777779</v>
      </c>
      <c r="CD137" s="765">
        <f>COUNTIF($BE137:$BY137,0)</f>
        <v>0</v>
      </c>
      <c r="CE137" s="81">
        <f>CD137/COUNTA($BE137:$BY137)</f>
        <v>0</v>
      </c>
      <c r="CF137" s="765">
        <f>(((BZ137*2)+(CB137*1)+(CD137*0)))/COUNTA($BE137:$BY137)</f>
        <v>1.7222222222222223</v>
      </c>
      <c r="CG137" s="766" t="str">
        <f t="shared" ref="CG137" si="24">IF(CF137&gt;=1.6,"Đạt mục tiêu",IF(CF137&gt;=1,"Cần cố gắng","Chưa đạt"))</f>
        <v>Đạt mục tiêu</v>
      </c>
      <c r="CH137" s="98"/>
      <c r="CI137" s="98"/>
      <c r="CJ137" s="98"/>
      <c r="CK137" s="98"/>
      <c r="CL137" s="98"/>
    </row>
    <row r="138" spans="1:90" s="98" customFormat="1" ht="141.75" hidden="1">
      <c r="A138" s="19"/>
      <c r="B138" s="451"/>
      <c r="C138" s="390" t="s">
        <v>341</v>
      </c>
      <c r="D138" s="87"/>
      <c r="E138" s="86"/>
      <c r="F138" s="87"/>
      <c r="G138" s="86"/>
      <c r="H138" s="70" t="s">
        <v>942</v>
      </c>
      <c r="I138" s="79"/>
      <c r="J138" s="10"/>
      <c r="K138" s="97"/>
      <c r="L138" s="97"/>
      <c r="M138" s="97"/>
      <c r="N138" s="97"/>
      <c r="O138" s="97"/>
      <c r="P138" s="97"/>
      <c r="Q138" s="97"/>
      <c r="R138" s="97"/>
      <c r="S138" s="97"/>
      <c r="T138" s="71" t="s">
        <v>16</v>
      </c>
      <c r="U138" s="66"/>
      <c r="V138" s="97"/>
      <c r="W138" s="97"/>
      <c r="X138" s="97"/>
      <c r="Y138" s="97"/>
      <c r="Z138" s="97"/>
      <c r="AA138" s="97"/>
      <c r="AB138" s="97"/>
      <c r="AC138" s="97"/>
      <c r="AD138" s="97"/>
      <c r="AE138" s="97"/>
      <c r="AF138" s="97"/>
      <c r="AG138" s="97"/>
      <c r="AH138" s="97"/>
      <c r="AI138" s="97"/>
      <c r="AJ138" s="97"/>
      <c r="AK138" s="97"/>
      <c r="AL138" s="97"/>
      <c r="AM138" s="97"/>
      <c r="AN138" s="97"/>
      <c r="AO138" s="97"/>
      <c r="AP138" s="97"/>
      <c r="AQ138" s="97"/>
      <c r="AR138" s="97"/>
      <c r="AS138" s="97"/>
      <c r="AT138" s="97"/>
      <c r="AU138" s="97"/>
      <c r="AV138" s="97"/>
      <c r="AW138" s="97"/>
      <c r="AX138" s="97"/>
      <c r="AY138" s="97"/>
      <c r="AZ138" s="97"/>
      <c r="BA138" s="97"/>
      <c r="BB138" s="97"/>
      <c r="BC138" s="97"/>
      <c r="BD138" s="97"/>
      <c r="BE138" s="97"/>
      <c r="BF138" s="97"/>
      <c r="BG138" s="97"/>
      <c r="BH138" s="97"/>
      <c r="BI138" s="97"/>
      <c r="BJ138" s="97"/>
      <c r="BK138" s="97"/>
      <c r="BL138" s="97"/>
      <c r="BM138" s="97"/>
      <c r="BN138" s="97"/>
      <c r="BO138" s="97"/>
      <c r="BP138" s="97"/>
      <c r="BQ138" s="97"/>
      <c r="BR138" s="97"/>
      <c r="BS138" s="97"/>
      <c r="BT138" s="97"/>
      <c r="BU138" s="97"/>
      <c r="BV138" s="97"/>
      <c r="BW138" s="97"/>
      <c r="BX138" s="97"/>
      <c r="BY138" s="97"/>
      <c r="BZ138" s="97"/>
      <c r="CA138" s="97"/>
      <c r="CB138" s="97"/>
      <c r="CC138" s="97"/>
      <c r="CD138" s="97"/>
      <c r="CE138" s="97"/>
      <c r="CF138" s="97"/>
      <c r="CG138" s="97"/>
    </row>
    <row r="139" spans="1:90" s="481" customFormat="1" ht="187.5" hidden="1">
      <c r="A139" s="722">
        <v>118</v>
      </c>
      <c r="B139" s="451">
        <v>118</v>
      </c>
      <c r="C139" s="402" t="s">
        <v>341</v>
      </c>
      <c r="D139" s="75" t="s">
        <v>15</v>
      </c>
      <c r="E139" s="43" t="s">
        <v>131</v>
      </c>
      <c r="F139" s="75" t="s">
        <v>17</v>
      </c>
      <c r="G139" s="186" t="s">
        <v>396</v>
      </c>
      <c r="H139" s="539" t="s">
        <v>1045</v>
      </c>
      <c r="I139" s="79" t="s">
        <v>275</v>
      </c>
      <c r="J139" s="10" t="s">
        <v>25</v>
      </c>
      <c r="K139" s="722" t="s">
        <v>16</v>
      </c>
      <c r="L139" s="20"/>
      <c r="M139" s="21"/>
      <c r="N139" s="765"/>
      <c r="O139" s="765"/>
      <c r="P139" s="20"/>
      <c r="Q139" s="21"/>
      <c r="R139" s="21"/>
      <c r="S139" s="20"/>
      <c r="T139" s="20"/>
      <c r="U139" s="66">
        <f t="shared" si="20"/>
        <v>1</v>
      </c>
      <c r="V139" s="183" t="s">
        <v>726</v>
      </c>
      <c r="W139" s="540" t="s">
        <v>726</v>
      </c>
      <c r="X139" s="540" t="s">
        <v>723</v>
      </c>
      <c r="Y139" s="540" t="s">
        <v>724</v>
      </c>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734" t="s">
        <v>281</v>
      </c>
      <c r="BF139" s="734" t="s">
        <v>281</v>
      </c>
      <c r="BG139" s="734" t="s">
        <v>1160</v>
      </c>
      <c r="BH139" s="734" t="s">
        <v>281</v>
      </c>
      <c r="BI139" s="734" t="s">
        <v>1160</v>
      </c>
      <c r="BJ139" s="734" t="s">
        <v>1160</v>
      </c>
      <c r="BK139" s="734" t="s">
        <v>1160</v>
      </c>
      <c r="BL139" s="734" t="s">
        <v>281</v>
      </c>
      <c r="BM139" s="734" t="s">
        <v>281</v>
      </c>
      <c r="BN139" s="734" t="s">
        <v>281</v>
      </c>
      <c r="BO139" s="734" t="s">
        <v>281</v>
      </c>
      <c r="BP139" s="734" t="s">
        <v>281</v>
      </c>
      <c r="BQ139" s="734" t="s">
        <v>281</v>
      </c>
      <c r="BR139" s="734" t="s">
        <v>281</v>
      </c>
      <c r="BS139" s="734" t="s">
        <v>281</v>
      </c>
      <c r="BT139" s="734" t="s">
        <v>281</v>
      </c>
      <c r="BU139" s="734" t="s">
        <v>281</v>
      </c>
      <c r="BV139" s="734"/>
      <c r="BW139" s="734"/>
      <c r="BX139" s="734"/>
      <c r="BY139" s="734" t="s">
        <v>281</v>
      </c>
      <c r="BZ139" s="721">
        <f>COUNTIF($BE139:$BY139,2)</f>
        <v>14</v>
      </c>
      <c r="CA139" s="510">
        <f>BZ139/COUNTA($BE139:$BY139)</f>
        <v>0.77777777777777779</v>
      </c>
      <c r="CB139" s="721">
        <f>COUNTIF($BE139:$BY139,1)</f>
        <v>4</v>
      </c>
      <c r="CC139" s="510">
        <f>CB139/COUNTA($BE139:$BY139)</f>
        <v>0.22222222222222221</v>
      </c>
      <c r="CD139" s="721">
        <f>COUNTIF($BE139:$BY139,0)</f>
        <v>0</v>
      </c>
      <c r="CE139" s="511">
        <f>CD139/COUNTA($BE139:$BY139)</f>
        <v>0</v>
      </c>
      <c r="CF139" s="721">
        <f>(((BZ139*2)+(CB139*1)+(CD139*0)))/COUNTA($BE139:$BY139)</f>
        <v>1.7777777777777777</v>
      </c>
      <c r="CG139" s="747" t="str">
        <f>IF(CF139&gt;=1.6,"Đạt mục tiêu",IF(CF139&gt;=1,"Cần cố gắng","Chưa đạt"))</f>
        <v>Đạt mục tiêu</v>
      </c>
      <c r="CH139" s="756"/>
    </row>
    <row r="140" spans="1:90" s="173" customFormat="1" ht="141.75" hidden="1">
      <c r="A140" s="171"/>
      <c r="B140" s="451"/>
      <c r="C140" s="390" t="s">
        <v>341</v>
      </c>
      <c r="D140" s="75"/>
      <c r="E140" s="43"/>
      <c r="F140" s="75"/>
      <c r="G140" s="78" t="s">
        <v>397</v>
      </c>
      <c r="H140" s="93" t="s">
        <v>1172</v>
      </c>
      <c r="I140" s="79"/>
      <c r="J140" s="10"/>
      <c r="K140" s="541"/>
      <c r="L140" s="21" t="s">
        <v>16</v>
      </c>
      <c r="M140" s="21"/>
      <c r="N140" s="765"/>
      <c r="O140" s="765"/>
      <c r="P140" s="20"/>
      <c r="Q140" s="21"/>
      <c r="R140" s="21"/>
      <c r="S140" s="20"/>
      <c r="T140" s="20"/>
      <c r="U140" s="66"/>
      <c r="V140" s="183"/>
      <c r="W140" s="540"/>
      <c r="X140" s="540"/>
      <c r="Y140" s="540"/>
      <c r="Z140" s="20" t="s">
        <v>723</v>
      </c>
      <c r="AA140" s="20"/>
      <c r="AB140" s="20"/>
      <c r="AC140" s="20" t="s">
        <v>726</v>
      </c>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79">
        <v>1</v>
      </c>
      <c r="BF140" s="79">
        <v>2</v>
      </c>
      <c r="BG140" s="79">
        <v>2</v>
      </c>
      <c r="BH140" s="79">
        <v>2</v>
      </c>
      <c r="BI140" s="79">
        <v>1</v>
      </c>
      <c r="BJ140" s="79">
        <v>2</v>
      </c>
      <c r="BK140" s="79">
        <v>2</v>
      </c>
      <c r="BL140" s="79">
        <v>2</v>
      </c>
      <c r="BM140" s="79">
        <v>2</v>
      </c>
      <c r="BN140" s="79">
        <v>1</v>
      </c>
      <c r="BO140" s="79">
        <v>1</v>
      </c>
      <c r="BP140" s="79">
        <v>2</v>
      </c>
      <c r="BQ140" s="79">
        <v>2</v>
      </c>
      <c r="BR140" s="79">
        <v>2</v>
      </c>
      <c r="BS140" s="79">
        <v>2</v>
      </c>
      <c r="BT140" s="79">
        <v>2</v>
      </c>
      <c r="BU140" s="79">
        <v>2</v>
      </c>
      <c r="BV140" s="79"/>
      <c r="BW140" s="79"/>
      <c r="BX140" s="79"/>
      <c r="BY140" s="79">
        <v>2</v>
      </c>
      <c r="BZ140" s="765">
        <f>COUNTIF($BE140:$BY140,2)</f>
        <v>14</v>
      </c>
      <c r="CA140" s="512">
        <f>BZ140/COUNTA($BE140:$BY140)</f>
        <v>0.77777777777777779</v>
      </c>
      <c r="CB140" s="765">
        <f>COUNTIF($BE140:$BY140,1)</f>
        <v>4</v>
      </c>
      <c r="CC140" s="512">
        <f>CB140/COUNTA($BE140:$BY140)</f>
        <v>0.22222222222222221</v>
      </c>
      <c r="CD140" s="765">
        <f>COUNTIF($BE140:$BY140,0)</f>
        <v>0</v>
      </c>
      <c r="CE140" s="81">
        <f>CD140/COUNTA($BE140:$BY140)</f>
        <v>0</v>
      </c>
      <c r="CF140" s="765">
        <f>(((BZ140*2)+(CB140*1)+(CD140*0)))/COUNTA($BE140:$BY140)</f>
        <v>1.7777777777777777</v>
      </c>
      <c r="CG140" s="766" t="str">
        <f t="shared" ref="CG140:CG142" si="25">IF(CF140&gt;=1.6,"Đạt mục tiêu",IF(CF140&gt;=1,"Cần cố gắng","Chưa đạt"))</f>
        <v>Đạt mục tiêu</v>
      </c>
      <c r="CH140" s="2"/>
    </row>
    <row r="141" spans="1:90" s="2" customFormat="1" ht="141.75" hidden="1">
      <c r="A141" s="19">
        <v>119</v>
      </c>
      <c r="B141" s="451">
        <v>119</v>
      </c>
      <c r="C141" s="390" t="s">
        <v>341</v>
      </c>
      <c r="D141" s="75" t="s">
        <v>15</v>
      </c>
      <c r="E141" s="390" t="s">
        <v>131</v>
      </c>
      <c r="F141" s="75" t="s">
        <v>17</v>
      </c>
      <c r="G141" s="78" t="s">
        <v>397</v>
      </c>
      <c r="H141" s="125" t="s">
        <v>1173</v>
      </c>
      <c r="I141" s="79" t="s">
        <v>275</v>
      </c>
      <c r="J141" s="10" t="s">
        <v>25</v>
      </c>
      <c r="K141" s="20"/>
      <c r="L141" s="21" t="s">
        <v>16</v>
      </c>
      <c r="M141" s="21"/>
      <c r="N141" s="765"/>
      <c r="O141" s="765"/>
      <c r="P141" s="20"/>
      <c r="Q141" s="21"/>
      <c r="R141" s="21"/>
      <c r="S141" s="20"/>
      <c r="T141" s="20"/>
      <c r="U141" s="66">
        <f t="shared" si="20"/>
        <v>1</v>
      </c>
      <c r="V141" s="20"/>
      <c r="W141" s="20"/>
      <c r="X141" s="20"/>
      <c r="Y141" s="20"/>
      <c r="Z141" s="20" t="s">
        <v>723</v>
      </c>
      <c r="AA141" s="20" t="s">
        <v>727</v>
      </c>
      <c r="AB141" s="20" t="s">
        <v>726</v>
      </c>
      <c r="AC141" s="20" t="s">
        <v>724</v>
      </c>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79">
        <v>2</v>
      </c>
      <c r="BF141" s="79">
        <v>2</v>
      </c>
      <c r="BG141" s="79">
        <v>2</v>
      </c>
      <c r="BH141" s="79">
        <v>1</v>
      </c>
      <c r="BI141" s="79">
        <v>1</v>
      </c>
      <c r="BJ141" s="79">
        <v>2</v>
      </c>
      <c r="BK141" s="79">
        <v>2</v>
      </c>
      <c r="BL141" s="79">
        <v>2</v>
      </c>
      <c r="BM141" s="79">
        <v>2</v>
      </c>
      <c r="BN141" s="79">
        <v>2</v>
      </c>
      <c r="BO141" s="79">
        <v>2</v>
      </c>
      <c r="BP141" s="79">
        <v>2</v>
      </c>
      <c r="BQ141" s="79">
        <v>2</v>
      </c>
      <c r="BR141" s="79">
        <v>1</v>
      </c>
      <c r="BS141" s="79">
        <v>2</v>
      </c>
      <c r="BT141" s="79">
        <v>2</v>
      </c>
      <c r="BU141" s="79">
        <v>2</v>
      </c>
      <c r="BV141" s="79"/>
      <c r="BW141" s="79"/>
      <c r="BX141" s="79"/>
      <c r="BY141" s="79">
        <v>2</v>
      </c>
      <c r="BZ141" s="765">
        <f>COUNTIF($BE141:$BY141,2)</f>
        <v>15</v>
      </c>
      <c r="CA141" s="512">
        <f>BZ141/COUNTA($BE141:$BY141)</f>
        <v>0.83333333333333337</v>
      </c>
      <c r="CB141" s="765">
        <f>COUNTIF($BE141:$BY141,1)</f>
        <v>3</v>
      </c>
      <c r="CC141" s="512">
        <f>CB141/COUNTA($BE141:$BY141)</f>
        <v>0.16666666666666666</v>
      </c>
      <c r="CD141" s="765">
        <f>COUNTIF($BE141:$BY141,0)</f>
        <v>0</v>
      </c>
      <c r="CE141" s="81">
        <f>CD141/COUNTA($BE141:$BY141)</f>
        <v>0</v>
      </c>
      <c r="CF141" s="765">
        <f>(((BZ141*2)+(CB141*1)+(CD141*0)))/COUNTA($BE141:$BY141)</f>
        <v>1.8333333333333333</v>
      </c>
      <c r="CG141" s="766" t="str">
        <f t="shared" si="25"/>
        <v>Đạt mục tiêu</v>
      </c>
    </row>
    <row r="142" spans="1:90" s="3" customFormat="1" ht="141.75" hidden="1">
      <c r="A142" s="19">
        <v>120</v>
      </c>
      <c r="B142" s="451">
        <v>120</v>
      </c>
      <c r="C142" s="390" t="s">
        <v>341</v>
      </c>
      <c r="D142" s="75" t="s">
        <v>15</v>
      </c>
      <c r="E142" s="390" t="s">
        <v>131</v>
      </c>
      <c r="F142" s="75" t="s">
        <v>17</v>
      </c>
      <c r="G142" s="78" t="s">
        <v>398</v>
      </c>
      <c r="H142" s="520" t="s">
        <v>982</v>
      </c>
      <c r="I142" s="725" t="s">
        <v>275</v>
      </c>
      <c r="J142" s="734" t="s">
        <v>25</v>
      </c>
      <c r="K142" s="725"/>
      <c r="L142" s="725"/>
      <c r="M142" s="749" t="s">
        <v>16</v>
      </c>
      <c r="N142" s="749"/>
      <c r="O142" s="749"/>
      <c r="P142" s="725"/>
      <c r="Q142" s="749"/>
      <c r="R142" s="749"/>
      <c r="S142" s="725"/>
      <c r="T142" s="725"/>
      <c r="U142" s="493">
        <f t="shared" si="20"/>
        <v>1</v>
      </c>
      <c r="V142" s="725"/>
      <c r="W142" s="725"/>
      <c r="X142" s="725"/>
      <c r="Y142" s="725"/>
      <c r="Z142" s="725"/>
      <c r="AA142" s="725"/>
      <c r="AB142" s="725"/>
      <c r="AC142" s="725"/>
      <c r="AD142" s="725" t="s">
        <v>724</v>
      </c>
      <c r="AE142" s="725" t="s">
        <v>726</v>
      </c>
      <c r="AF142" s="725" t="s">
        <v>723</v>
      </c>
      <c r="AG142" s="725" t="s">
        <v>724</v>
      </c>
      <c r="AH142" s="725"/>
      <c r="AI142" s="725"/>
      <c r="AJ142" s="725"/>
      <c r="AK142" s="725"/>
      <c r="AL142" s="725"/>
      <c r="AM142" s="725"/>
      <c r="AN142" s="725"/>
      <c r="AO142" s="725"/>
      <c r="AP142" s="725"/>
      <c r="AQ142" s="725"/>
      <c r="AR142" s="725"/>
      <c r="AS142" s="725"/>
      <c r="AT142" s="725"/>
      <c r="AU142" s="725"/>
      <c r="AV142" s="725"/>
      <c r="AW142" s="725"/>
      <c r="AX142" s="725"/>
      <c r="AY142" s="725"/>
      <c r="AZ142" s="725"/>
      <c r="BA142" s="725"/>
      <c r="BB142" s="725"/>
      <c r="BC142" s="725"/>
      <c r="BD142" s="725"/>
      <c r="BE142" s="725">
        <v>2</v>
      </c>
      <c r="BF142" s="725">
        <v>1</v>
      </c>
      <c r="BG142" s="725">
        <v>2</v>
      </c>
      <c r="BH142" s="725">
        <v>2</v>
      </c>
      <c r="BI142" s="725">
        <v>2</v>
      </c>
      <c r="BJ142" s="725">
        <v>2</v>
      </c>
      <c r="BK142" s="725">
        <v>2</v>
      </c>
      <c r="BL142" s="725">
        <v>2</v>
      </c>
      <c r="BM142" s="725">
        <v>2</v>
      </c>
      <c r="BN142" s="725">
        <v>2</v>
      </c>
      <c r="BO142" s="725">
        <v>2</v>
      </c>
      <c r="BP142" s="725">
        <v>2</v>
      </c>
      <c r="BQ142" s="725">
        <v>1</v>
      </c>
      <c r="BR142" s="725">
        <v>2</v>
      </c>
      <c r="BS142" s="725">
        <v>1</v>
      </c>
      <c r="BT142" s="725">
        <v>2</v>
      </c>
      <c r="BU142" s="725">
        <v>2</v>
      </c>
      <c r="BV142" s="725"/>
      <c r="BW142" s="725"/>
      <c r="BX142" s="725"/>
      <c r="BY142" s="725">
        <v>2</v>
      </c>
      <c r="BZ142" s="533">
        <f>COUNTIF($BE142:$BY142,2)</f>
        <v>15</v>
      </c>
      <c r="CA142" s="534">
        <f>BZ142/COUNTA($BE142:$BY142)</f>
        <v>0.83333333333333337</v>
      </c>
      <c r="CB142" s="533">
        <f>COUNTIF($BE142:$BY142,1)</f>
        <v>3</v>
      </c>
      <c r="CC142" s="534">
        <f>CB142/COUNTA($BE142:$BY142)</f>
        <v>0.16666666666666666</v>
      </c>
      <c r="CD142" s="533">
        <f>COUNTIF($BE142:$BY142,0)</f>
        <v>0</v>
      </c>
      <c r="CE142" s="535">
        <f>CD142/COUNTA($BE142:$BY142)</f>
        <v>0</v>
      </c>
      <c r="CF142" s="533">
        <f>(((BZ142*2)+(CB142*1)+(CD142*0)))/COUNTA($BE142:$BY142)</f>
        <v>1.8333333333333333</v>
      </c>
      <c r="CG142" s="750" t="str">
        <f t="shared" si="25"/>
        <v>Đạt mục tiêu</v>
      </c>
    </row>
    <row r="143" spans="1:90" s="756" customFormat="1" ht="141.75" hidden="1">
      <c r="A143" s="721">
        <v>121</v>
      </c>
      <c r="B143" s="451">
        <v>121</v>
      </c>
      <c r="C143" s="390" t="s">
        <v>341</v>
      </c>
      <c r="D143" s="75" t="s">
        <v>15</v>
      </c>
      <c r="E143" s="390" t="s">
        <v>131</v>
      </c>
      <c r="F143" s="75" t="s">
        <v>17</v>
      </c>
      <c r="G143" s="78" t="s">
        <v>399</v>
      </c>
      <c r="H143" s="518" t="s">
        <v>1174</v>
      </c>
      <c r="I143" s="79" t="s">
        <v>275</v>
      </c>
      <c r="J143" s="10" t="s">
        <v>25</v>
      </c>
      <c r="K143" s="20"/>
      <c r="L143" s="20"/>
      <c r="M143" s="21"/>
      <c r="N143" s="721" t="s">
        <v>16</v>
      </c>
      <c r="O143" s="765"/>
      <c r="P143" s="20"/>
      <c r="Q143" s="21"/>
      <c r="R143" s="21"/>
      <c r="S143" s="20"/>
      <c r="T143" s="20"/>
      <c r="U143" s="66">
        <f t="shared" si="20"/>
        <v>1</v>
      </c>
      <c r="V143" s="20"/>
      <c r="W143" s="20"/>
      <c r="X143" s="20"/>
      <c r="Y143" s="20"/>
      <c r="Z143" s="20"/>
      <c r="AA143" s="20"/>
      <c r="AB143" s="20"/>
      <c r="AC143" s="20"/>
      <c r="AD143" s="20"/>
      <c r="AE143" s="20"/>
      <c r="AF143" s="20"/>
      <c r="AG143" s="20"/>
      <c r="AH143" s="721" t="s">
        <v>723</v>
      </c>
      <c r="AI143" s="721" t="s">
        <v>724</v>
      </c>
      <c r="AJ143" s="721" t="s">
        <v>726</v>
      </c>
      <c r="AK143" s="721" t="s">
        <v>724</v>
      </c>
      <c r="AL143" s="721" t="s">
        <v>726</v>
      </c>
      <c r="AM143" s="20"/>
      <c r="AN143" s="20"/>
      <c r="AO143" s="20"/>
      <c r="AP143" s="20"/>
      <c r="AQ143" s="20"/>
      <c r="AR143" s="20"/>
      <c r="AS143" s="20"/>
      <c r="AT143" s="20"/>
      <c r="AU143" s="20"/>
      <c r="AV143" s="20"/>
      <c r="AW143" s="20"/>
      <c r="AX143" s="20"/>
      <c r="AY143" s="20"/>
      <c r="AZ143" s="20"/>
      <c r="BA143" s="20"/>
      <c r="BB143" s="20"/>
      <c r="BC143" s="20"/>
      <c r="BD143" s="20"/>
      <c r="BE143" s="20">
        <v>2</v>
      </c>
      <c r="BF143" s="20">
        <v>2</v>
      </c>
      <c r="BG143" s="20">
        <v>2</v>
      </c>
      <c r="BH143" s="20">
        <v>2</v>
      </c>
      <c r="BI143" s="20">
        <v>2</v>
      </c>
      <c r="BJ143" s="20">
        <v>1</v>
      </c>
      <c r="BK143" s="20">
        <v>2</v>
      </c>
      <c r="BL143" s="20">
        <v>2</v>
      </c>
      <c r="BM143" s="20">
        <v>2</v>
      </c>
      <c r="BN143" s="20">
        <v>1</v>
      </c>
      <c r="BO143" s="20">
        <v>2</v>
      </c>
      <c r="BP143" s="20">
        <v>2</v>
      </c>
      <c r="BQ143" s="20">
        <v>2</v>
      </c>
      <c r="BR143" s="20">
        <v>2</v>
      </c>
      <c r="BS143" s="20">
        <v>2</v>
      </c>
      <c r="BT143" s="20">
        <v>1</v>
      </c>
      <c r="BU143" s="20">
        <v>2</v>
      </c>
      <c r="BV143" s="20"/>
      <c r="BW143" s="20"/>
      <c r="BX143" s="20"/>
      <c r="BY143" s="20">
        <v>2</v>
      </c>
      <c r="BZ143" s="21">
        <f>COUNTIF($BE143:$BY143,2)</f>
        <v>15</v>
      </c>
      <c r="CA143" s="22">
        <f>BZ143/COUNTA($BE143:$BY143)</f>
        <v>0.83333333333333337</v>
      </c>
      <c r="CB143" s="21">
        <f>COUNTIF($BE143:$BY143,1)</f>
        <v>3</v>
      </c>
      <c r="CC143" s="22">
        <f>CB143/COUNTA($BE143:$BY143)</f>
        <v>0.16666666666666666</v>
      </c>
      <c r="CD143" s="21">
        <f>COUNTIF($BE143:$BY143,0)</f>
        <v>0</v>
      </c>
      <c r="CE143" s="22">
        <f>CD143/COUNTA($BE143:$BY143)</f>
        <v>0</v>
      </c>
      <c r="CF143" s="21">
        <f>(((BZ143*2)+(CB143*1)+(CD143*0)))/COUNTA($BE143:$BY143)</f>
        <v>1.8333333333333333</v>
      </c>
      <c r="CG143" s="427" t="str">
        <f>IF(CF143&gt;=1.6,"Đạt mục tiêu",IF(CF143&gt;=1,"Cần cố gắng","Chưa đạt"))</f>
        <v>Đạt mục tiêu</v>
      </c>
    </row>
    <row r="144" spans="1:90" s="2" customFormat="1" ht="141.75" hidden="1">
      <c r="A144" s="19">
        <v>122</v>
      </c>
      <c r="B144" s="451">
        <v>122</v>
      </c>
      <c r="C144" s="390" t="s">
        <v>341</v>
      </c>
      <c r="D144" s="75" t="s">
        <v>15</v>
      </c>
      <c r="E144" s="390" t="s">
        <v>131</v>
      </c>
      <c r="F144" s="75" t="s">
        <v>17</v>
      </c>
      <c r="G144" s="78" t="s">
        <v>1404</v>
      </c>
      <c r="H144" s="93" t="s">
        <v>735</v>
      </c>
      <c r="I144" s="79" t="s">
        <v>275</v>
      </c>
      <c r="J144" s="10" t="s">
        <v>25</v>
      </c>
      <c r="K144" s="20"/>
      <c r="L144" s="20"/>
      <c r="M144" s="21"/>
      <c r="N144" s="765"/>
      <c r="O144" s="765"/>
      <c r="P144" s="21" t="s">
        <v>16</v>
      </c>
      <c r="Q144" s="21"/>
      <c r="R144" s="21"/>
      <c r="S144" s="20"/>
      <c r="T144" s="20"/>
      <c r="U144" s="66">
        <f t="shared" si="20"/>
        <v>1</v>
      </c>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t="s">
        <v>723</v>
      </c>
      <c r="AR144" s="20" t="s">
        <v>726</v>
      </c>
      <c r="AS144" s="20" t="s">
        <v>724</v>
      </c>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0"/>
      <c r="BW144" s="20"/>
      <c r="BX144" s="20"/>
      <c r="BY144" s="20"/>
      <c r="BZ144" s="21"/>
      <c r="CA144" s="22"/>
      <c r="CB144" s="21"/>
      <c r="CC144" s="22"/>
      <c r="CD144" s="21"/>
      <c r="CE144" s="22"/>
      <c r="CF144" s="21"/>
      <c r="CG144" s="21"/>
    </row>
    <row r="145" spans="1:90" s="173" customFormat="1" ht="214.5" customHeight="1">
      <c r="A145" s="171"/>
      <c r="B145" s="451"/>
      <c r="C145" s="402" t="s">
        <v>341</v>
      </c>
      <c r="D145" s="390" t="s">
        <v>341</v>
      </c>
      <c r="E145" s="402" t="s">
        <v>341</v>
      </c>
      <c r="F145" s="390" t="s">
        <v>341</v>
      </c>
      <c r="G145" s="402" t="s">
        <v>341</v>
      </c>
      <c r="H145" s="539" t="s">
        <v>1417</v>
      </c>
      <c r="I145" s="79"/>
      <c r="J145" s="10"/>
      <c r="K145" s="20"/>
      <c r="L145" s="20"/>
      <c r="M145" s="21"/>
      <c r="N145" s="765"/>
      <c r="O145" s="765"/>
      <c r="P145" s="21"/>
      <c r="Q145" s="21"/>
      <c r="R145" s="541" t="s">
        <v>16</v>
      </c>
      <c r="S145" s="20"/>
      <c r="T145" s="20"/>
      <c r="U145" s="66"/>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540" t="s">
        <v>726</v>
      </c>
      <c r="AY145" s="540" t="s">
        <v>724</v>
      </c>
      <c r="AZ145" s="20"/>
      <c r="BA145" s="20"/>
      <c r="BB145" s="20"/>
      <c r="BC145" s="20"/>
      <c r="BD145" s="20"/>
      <c r="BE145" s="20"/>
      <c r="BF145" s="20"/>
      <c r="BG145" s="20"/>
      <c r="BH145" s="20"/>
      <c r="BI145" s="20"/>
      <c r="BJ145" s="20"/>
      <c r="BK145" s="20"/>
      <c r="BL145" s="20"/>
      <c r="BM145" s="20"/>
      <c r="BN145" s="20"/>
      <c r="BO145" s="20"/>
      <c r="BP145" s="20"/>
      <c r="BQ145" s="20"/>
      <c r="BR145" s="20"/>
      <c r="BS145" s="20"/>
      <c r="BT145" s="20"/>
      <c r="BU145" s="20"/>
      <c r="BV145" s="20"/>
      <c r="BW145" s="20"/>
      <c r="BX145" s="20"/>
      <c r="BY145" s="20"/>
      <c r="BZ145" s="21"/>
      <c r="CA145" s="22"/>
      <c r="CB145" s="21"/>
      <c r="CC145" s="22"/>
      <c r="CD145" s="21"/>
      <c r="CE145" s="22"/>
      <c r="CF145" s="21"/>
      <c r="CG145" s="21"/>
      <c r="CH145" s="2"/>
      <c r="CI145" s="2"/>
      <c r="CJ145" s="2"/>
      <c r="CK145" s="2"/>
      <c r="CL145" s="2"/>
    </row>
    <row r="146" spans="1:90" s="2" customFormat="1" ht="141.75" hidden="1">
      <c r="A146" s="19">
        <v>123</v>
      </c>
      <c r="B146" s="451">
        <v>123</v>
      </c>
      <c r="C146" s="390" t="s">
        <v>341</v>
      </c>
      <c r="D146" s="75" t="s">
        <v>15</v>
      </c>
      <c r="E146" s="390" t="s">
        <v>131</v>
      </c>
      <c r="F146" s="75" t="s">
        <v>17</v>
      </c>
      <c r="G146" s="78" t="s">
        <v>400</v>
      </c>
      <c r="H146" s="125" t="s">
        <v>999</v>
      </c>
      <c r="I146" s="79" t="s">
        <v>275</v>
      </c>
      <c r="J146" s="10" t="s">
        <v>25</v>
      </c>
      <c r="K146" s="20"/>
      <c r="L146" s="20"/>
      <c r="M146" s="21"/>
      <c r="N146" s="765"/>
      <c r="O146" s="765" t="s">
        <v>16</v>
      </c>
      <c r="P146" s="20"/>
      <c r="Q146" s="21"/>
      <c r="R146" s="21"/>
      <c r="S146" s="20"/>
      <c r="T146" s="20"/>
      <c r="U146" s="66">
        <f t="shared" si="20"/>
        <v>1</v>
      </c>
      <c r="V146" s="20"/>
      <c r="W146" s="20"/>
      <c r="X146" s="20"/>
      <c r="Y146" s="20"/>
      <c r="Z146" s="20"/>
      <c r="AA146" s="20"/>
      <c r="AB146" s="20"/>
      <c r="AC146" s="20"/>
      <c r="AD146" s="20"/>
      <c r="AE146" s="20"/>
      <c r="AF146" s="20"/>
      <c r="AG146" s="20"/>
      <c r="AH146" s="20"/>
      <c r="AI146" s="20"/>
      <c r="AJ146" s="20"/>
      <c r="AK146" s="20"/>
      <c r="AL146" s="20"/>
      <c r="AM146" s="20" t="s">
        <v>723</v>
      </c>
      <c r="AN146" s="20" t="s">
        <v>726</v>
      </c>
      <c r="AO146" s="20" t="s">
        <v>724</v>
      </c>
      <c r="AP146" s="20" t="s">
        <v>723</v>
      </c>
      <c r="AQ146" s="20"/>
      <c r="AR146" s="20"/>
      <c r="AS146" s="20"/>
      <c r="AT146" s="20"/>
      <c r="AU146" s="20"/>
      <c r="AV146" s="20"/>
      <c r="AW146" s="20"/>
      <c r="AX146" s="20"/>
      <c r="AY146" s="20"/>
      <c r="AZ146" s="20"/>
      <c r="BA146" s="20"/>
      <c r="BB146" s="20"/>
      <c r="BC146" s="20"/>
      <c r="BD146" s="20"/>
      <c r="BE146" s="79">
        <v>1</v>
      </c>
      <c r="BF146" s="79">
        <v>2</v>
      </c>
      <c r="BG146" s="79">
        <v>2</v>
      </c>
      <c r="BH146" s="79">
        <v>1</v>
      </c>
      <c r="BI146" s="79">
        <v>1</v>
      </c>
      <c r="BJ146" s="79">
        <v>2</v>
      </c>
      <c r="BK146" s="79">
        <v>2</v>
      </c>
      <c r="BL146" s="79">
        <v>2</v>
      </c>
      <c r="BM146" s="79">
        <v>2</v>
      </c>
      <c r="BN146" s="79">
        <v>2</v>
      </c>
      <c r="BO146" s="79">
        <v>1</v>
      </c>
      <c r="BP146" s="79">
        <v>2</v>
      </c>
      <c r="BQ146" s="79">
        <v>2</v>
      </c>
      <c r="BR146" s="79">
        <v>2</v>
      </c>
      <c r="BS146" s="79">
        <v>2</v>
      </c>
      <c r="BT146" s="79">
        <v>2</v>
      </c>
      <c r="BU146" s="79">
        <v>2</v>
      </c>
      <c r="BV146" s="79"/>
      <c r="BW146" s="79"/>
      <c r="BX146" s="79"/>
      <c r="BY146" s="79">
        <v>2</v>
      </c>
      <c r="BZ146" s="21">
        <f>COUNTIF($BE146:$BY146,2)</f>
        <v>14</v>
      </c>
      <c r="CA146" s="22">
        <f>BZ146/COUNTA($BE146:$BY146)</f>
        <v>0.77777777777777779</v>
      </c>
      <c r="CB146" s="21">
        <f>COUNTIF($BE146:$BY146,1)</f>
        <v>4</v>
      </c>
      <c r="CC146" s="22">
        <f>CB146/COUNTA($BE146:$BY146)</f>
        <v>0.22222222222222221</v>
      </c>
      <c r="CD146" s="21">
        <f>COUNTIF($BE146:$BY146,0)</f>
        <v>0</v>
      </c>
      <c r="CE146" s="22">
        <f>CD146/COUNTA($BE146:$BY146)</f>
        <v>0</v>
      </c>
      <c r="CF146" s="21">
        <f>(((BZ146*2)+(CB146*1)+(CD146*0)))/COUNTA($BE146:$BY146)</f>
        <v>1.7777777777777777</v>
      </c>
      <c r="CG146" s="427" t="str">
        <f>IF(CF146&gt;=1.6,"Đạt mục tiêu",IF(CF146&gt;=1,"Cần cố gắng","Chưa đạt"))</f>
        <v>Đạt mục tiêu</v>
      </c>
    </row>
    <row r="147" spans="1:90" s="2" customFormat="1" ht="135.75" hidden="1" customHeight="1">
      <c r="A147" s="19">
        <v>124</v>
      </c>
      <c r="B147" s="451">
        <v>124</v>
      </c>
      <c r="C147" s="390" t="s">
        <v>341</v>
      </c>
      <c r="D147" s="75" t="s">
        <v>15</v>
      </c>
      <c r="E147" s="390" t="s">
        <v>131</v>
      </c>
      <c r="F147" s="75" t="s">
        <v>17</v>
      </c>
      <c r="G147" s="78" t="s">
        <v>395</v>
      </c>
      <c r="H147" s="125" t="s">
        <v>713</v>
      </c>
      <c r="I147" s="79" t="s">
        <v>275</v>
      </c>
      <c r="J147" s="10" t="s">
        <v>25</v>
      </c>
      <c r="K147" s="20"/>
      <c r="L147" s="20"/>
      <c r="M147" s="21"/>
      <c r="N147" s="765"/>
      <c r="O147" s="765"/>
      <c r="P147" s="20"/>
      <c r="Q147" s="21" t="s">
        <v>16</v>
      </c>
      <c r="R147" s="21"/>
      <c r="S147" s="20"/>
      <c r="T147" s="20"/>
      <c r="U147" s="66">
        <f t="shared" si="20"/>
        <v>1</v>
      </c>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t="s">
        <v>727</v>
      </c>
      <c r="AU147" s="20" t="s">
        <v>726</v>
      </c>
      <c r="AV147" s="20" t="s">
        <v>724</v>
      </c>
      <c r="AW147" s="20" t="s">
        <v>726</v>
      </c>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20"/>
      <c r="BT147" s="20"/>
      <c r="BU147" s="20"/>
      <c r="BV147" s="20"/>
      <c r="BW147" s="20"/>
      <c r="BX147" s="20"/>
      <c r="BY147" s="20"/>
      <c r="BZ147" s="21"/>
      <c r="CA147" s="22"/>
      <c r="CB147" s="21"/>
      <c r="CC147" s="22"/>
      <c r="CD147" s="21"/>
      <c r="CE147" s="22"/>
      <c r="CF147" s="21"/>
      <c r="CG147" s="21"/>
    </row>
    <row r="148" spans="1:90" s="2" customFormat="1" ht="141.75" hidden="1">
      <c r="A148" s="19">
        <v>125</v>
      </c>
      <c r="B148" s="451">
        <v>125</v>
      </c>
      <c r="C148" s="390" t="s">
        <v>341</v>
      </c>
      <c r="D148" s="75" t="s">
        <v>15</v>
      </c>
      <c r="E148" s="390" t="s">
        <v>131</v>
      </c>
      <c r="F148" s="75" t="s">
        <v>17</v>
      </c>
      <c r="G148" s="78" t="s">
        <v>401</v>
      </c>
      <c r="H148" s="93" t="s">
        <v>736</v>
      </c>
      <c r="I148" s="79" t="s">
        <v>275</v>
      </c>
      <c r="J148" s="10" t="s">
        <v>25</v>
      </c>
      <c r="K148" s="20"/>
      <c r="L148" s="20"/>
      <c r="M148" s="21"/>
      <c r="N148" s="765"/>
      <c r="O148" s="765"/>
      <c r="P148" s="20"/>
      <c r="Q148" s="21"/>
      <c r="R148" s="21"/>
      <c r="S148" s="20" t="s">
        <v>16</v>
      </c>
      <c r="T148" s="20"/>
      <c r="U148" s="66">
        <f t="shared" si="20"/>
        <v>1</v>
      </c>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0"/>
      <c r="BU148" s="20"/>
      <c r="BV148" s="20"/>
      <c r="BW148" s="20"/>
      <c r="BX148" s="20"/>
      <c r="BY148" s="20"/>
      <c r="BZ148" s="21"/>
      <c r="CA148" s="22"/>
      <c r="CB148" s="21"/>
      <c r="CC148" s="22"/>
      <c r="CD148" s="21"/>
      <c r="CE148" s="22"/>
      <c r="CF148" s="21"/>
      <c r="CG148" s="21"/>
    </row>
    <row r="149" spans="1:90" s="3" customFormat="1" ht="75" hidden="1">
      <c r="A149" s="19">
        <v>126</v>
      </c>
      <c r="B149" s="451">
        <v>126</v>
      </c>
      <c r="C149" s="78" t="s">
        <v>412</v>
      </c>
      <c r="D149" s="77" t="s">
        <v>14</v>
      </c>
      <c r="E149" s="78" t="s">
        <v>413</v>
      </c>
      <c r="F149" s="77" t="s">
        <v>17</v>
      </c>
      <c r="G149" s="78" t="s">
        <v>414</v>
      </c>
      <c r="H149" s="518" t="s">
        <v>417</v>
      </c>
      <c r="I149" s="725" t="s">
        <v>275</v>
      </c>
      <c r="J149" s="734" t="s">
        <v>25</v>
      </c>
      <c r="K149" s="725"/>
      <c r="L149" s="725"/>
      <c r="M149" s="721" t="s">
        <v>16</v>
      </c>
      <c r="N149" s="749"/>
      <c r="O149" s="749"/>
      <c r="P149" s="725"/>
      <c r="Q149" s="749"/>
      <c r="R149" s="749"/>
      <c r="S149" s="725"/>
      <c r="T149" s="725"/>
      <c r="U149" s="493">
        <f t="shared" si="20"/>
        <v>1</v>
      </c>
      <c r="V149" s="725"/>
      <c r="W149" s="725"/>
      <c r="X149" s="725"/>
      <c r="Y149" s="725"/>
      <c r="Z149" s="725"/>
      <c r="AA149" s="725"/>
      <c r="AB149" s="725"/>
      <c r="AC149" s="725"/>
      <c r="AD149" s="725" t="s">
        <v>723</v>
      </c>
      <c r="AE149" s="725" t="s">
        <v>724</v>
      </c>
      <c r="AF149" s="725" t="s">
        <v>727</v>
      </c>
      <c r="AG149" s="725" t="s">
        <v>724</v>
      </c>
      <c r="AH149" s="725"/>
      <c r="AI149" s="725"/>
      <c r="AJ149" s="725"/>
      <c r="AK149" s="725"/>
      <c r="AL149" s="725"/>
      <c r="AM149" s="725"/>
      <c r="AN149" s="725"/>
      <c r="AO149" s="725"/>
      <c r="AP149" s="725"/>
      <c r="AQ149" s="725"/>
      <c r="AR149" s="725"/>
      <c r="AS149" s="725"/>
      <c r="AT149" s="725"/>
      <c r="AU149" s="725"/>
      <c r="AV149" s="725"/>
      <c r="AW149" s="725"/>
      <c r="AX149" s="725"/>
      <c r="AY149" s="725"/>
      <c r="AZ149" s="725"/>
      <c r="BA149" s="725"/>
      <c r="BB149" s="725"/>
      <c r="BC149" s="725"/>
      <c r="BD149" s="725"/>
      <c r="BE149" s="725">
        <v>1</v>
      </c>
      <c r="BF149" s="725">
        <v>2</v>
      </c>
      <c r="BG149" s="725">
        <v>2</v>
      </c>
      <c r="BH149" s="725">
        <v>2</v>
      </c>
      <c r="BI149" s="725">
        <v>2</v>
      </c>
      <c r="BJ149" s="725">
        <v>2</v>
      </c>
      <c r="BK149" s="725">
        <v>2</v>
      </c>
      <c r="BL149" s="725">
        <v>2</v>
      </c>
      <c r="BM149" s="725">
        <v>2</v>
      </c>
      <c r="BN149" s="725">
        <v>2</v>
      </c>
      <c r="BO149" s="725">
        <v>2</v>
      </c>
      <c r="BP149" s="725">
        <v>2</v>
      </c>
      <c r="BQ149" s="725">
        <v>2</v>
      </c>
      <c r="BR149" s="725">
        <v>2</v>
      </c>
      <c r="BS149" s="725">
        <v>2</v>
      </c>
      <c r="BT149" s="725">
        <v>1</v>
      </c>
      <c r="BU149" s="725">
        <v>2</v>
      </c>
      <c r="BV149" s="725"/>
      <c r="BW149" s="725"/>
      <c r="BX149" s="725"/>
      <c r="BY149" s="725">
        <v>2</v>
      </c>
      <c r="BZ149" s="533">
        <f>COUNTIF($BE149:$BY149,2)</f>
        <v>16</v>
      </c>
      <c r="CA149" s="534">
        <f>BZ149/COUNTA($BE149:$BY149)</f>
        <v>0.88888888888888884</v>
      </c>
      <c r="CB149" s="533">
        <f>COUNTIF($BE149:$BY149,1)</f>
        <v>2</v>
      </c>
      <c r="CC149" s="534">
        <f>CB149/COUNTA($BE149:$BY149)</f>
        <v>0.1111111111111111</v>
      </c>
      <c r="CD149" s="533">
        <f>COUNTIF($BE149:$BY149,0)</f>
        <v>0</v>
      </c>
      <c r="CE149" s="535">
        <f>CD149/COUNTA($BE149:$BY149)</f>
        <v>0</v>
      </c>
      <c r="CF149" s="533">
        <f>(((BZ149*2)+(CB149*1)+(CD149*0)))/COUNTA($BE149:$BY149)</f>
        <v>1.8888888888888888</v>
      </c>
      <c r="CG149" s="750" t="str">
        <f t="shared" ref="CG149" si="26">IF(CF149&gt;=1.6,"Đạt mục tiêu",IF(CF149&gt;=1,"Cần cố gắng","Chưa đạt"))</f>
        <v>Đạt mục tiêu</v>
      </c>
    </row>
    <row r="150" spans="1:90" s="2" customFormat="1" ht="75" hidden="1">
      <c r="A150" s="19">
        <v>127</v>
      </c>
      <c r="B150" s="451">
        <v>127</v>
      </c>
      <c r="C150" s="78" t="s">
        <v>412</v>
      </c>
      <c r="D150" s="77" t="s">
        <v>14</v>
      </c>
      <c r="E150" s="78" t="s">
        <v>413</v>
      </c>
      <c r="F150" s="77" t="s">
        <v>17</v>
      </c>
      <c r="G150" s="78" t="s">
        <v>1403</v>
      </c>
      <c r="H150" s="125" t="s">
        <v>714</v>
      </c>
      <c r="I150" s="79" t="s">
        <v>275</v>
      </c>
      <c r="J150" s="10" t="s">
        <v>25</v>
      </c>
      <c r="K150" s="20"/>
      <c r="L150" s="20"/>
      <c r="M150" s="21"/>
      <c r="N150" s="765"/>
      <c r="O150" s="765"/>
      <c r="P150" s="20" t="s">
        <v>16</v>
      </c>
      <c r="Q150" s="21"/>
      <c r="R150" s="21"/>
      <c r="S150" s="20"/>
      <c r="T150" s="20"/>
      <c r="U150" s="66">
        <f t="shared" si="20"/>
        <v>1</v>
      </c>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t="s">
        <v>725</v>
      </c>
      <c r="AR150" s="20" t="s">
        <v>723</v>
      </c>
      <c r="AS150" s="20" t="s">
        <v>723</v>
      </c>
      <c r="AT150" s="20"/>
      <c r="AU150" s="20"/>
      <c r="AV150" s="20"/>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20"/>
      <c r="BV150" s="20"/>
      <c r="BW150" s="20"/>
      <c r="BX150" s="20"/>
      <c r="BY150" s="20"/>
      <c r="BZ150" s="21"/>
      <c r="CA150" s="22"/>
      <c r="CB150" s="21"/>
      <c r="CC150" s="22"/>
      <c r="CD150" s="21"/>
      <c r="CE150" s="22"/>
      <c r="CF150" s="21"/>
      <c r="CG150" s="21"/>
    </row>
    <row r="151" spans="1:90" s="2" customFormat="1" ht="67.5" hidden="1" customHeight="1">
      <c r="A151" s="19">
        <v>128</v>
      </c>
      <c r="B151" s="451">
        <v>128</v>
      </c>
      <c r="C151" s="78" t="s">
        <v>412</v>
      </c>
      <c r="D151" s="77" t="s">
        <v>14</v>
      </c>
      <c r="E151" s="78" t="s">
        <v>413</v>
      </c>
      <c r="F151" s="77" t="s">
        <v>17</v>
      </c>
      <c r="G151" s="78" t="s">
        <v>416</v>
      </c>
      <c r="H151" s="125" t="s">
        <v>418</v>
      </c>
      <c r="I151" s="79" t="s">
        <v>275</v>
      </c>
      <c r="J151" s="10" t="s">
        <v>25</v>
      </c>
      <c r="K151" s="20"/>
      <c r="L151" s="20"/>
      <c r="M151" s="21"/>
      <c r="N151" s="765"/>
      <c r="O151" s="765"/>
      <c r="P151" s="20"/>
      <c r="Q151" s="47" t="s">
        <v>16</v>
      </c>
      <c r="R151" s="21"/>
      <c r="S151" s="20"/>
      <c r="T151" s="20"/>
      <c r="U151" s="66">
        <f t="shared" si="20"/>
        <v>1</v>
      </c>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t="s">
        <v>723</v>
      </c>
      <c r="AU151" s="20" t="s">
        <v>724</v>
      </c>
      <c r="AV151" s="20" t="s">
        <v>727</v>
      </c>
      <c r="AW151" s="20" t="s">
        <v>723</v>
      </c>
      <c r="AX151" s="20"/>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20"/>
      <c r="BV151" s="20"/>
      <c r="BW151" s="20"/>
      <c r="BX151" s="20"/>
      <c r="BY151" s="20"/>
      <c r="BZ151" s="21"/>
      <c r="CA151" s="22"/>
      <c r="CB151" s="21"/>
      <c r="CC151" s="22"/>
      <c r="CD151" s="21"/>
      <c r="CE151" s="22"/>
      <c r="CF151" s="21"/>
      <c r="CG151" s="21"/>
    </row>
    <row r="152" spans="1:90" s="756" customFormat="1" hidden="1">
      <c r="A152" s="722">
        <v>129</v>
      </c>
      <c r="B152" s="451">
        <v>129</v>
      </c>
      <c r="C152" s="1447" t="s">
        <v>284</v>
      </c>
      <c r="D152" s="1368"/>
      <c r="E152" s="1369"/>
      <c r="F152" s="5" t="s">
        <v>316</v>
      </c>
      <c r="G152" s="176" t="s">
        <v>316</v>
      </c>
      <c r="H152" s="239" t="s">
        <v>316</v>
      </c>
      <c r="I152" s="5" t="s">
        <v>316</v>
      </c>
      <c r="J152" s="5" t="s">
        <v>316</v>
      </c>
      <c r="K152" s="506" t="s">
        <v>316</v>
      </c>
      <c r="L152" s="5" t="s">
        <v>316</v>
      </c>
      <c r="M152" s="5" t="s">
        <v>316</v>
      </c>
      <c r="N152" s="148" t="s">
        <v>316</v>
      </c>
      <c r="O152" s="5" t="s">
        <v>316</v>
      </c>
      <c r="P152" s="5" t="s">
        <v>316</v>
      </c>
      <c r="Q152" s="5" t="s">
        <v>316</v>
      </c>
      <c r="R152" s="5"/>
      <c r="S152" s="5" t="s">
        <v>316</v>
      </c>
      <c r="T152" s="5" t="s">
        <v>316</v>
      </c>
      <c r="U152" s="5" t="s">
        <v>316</v>
      </c>
      <c r="V152" s="176" t="s">
        <v>316</v>
      </c>
      <c r="W152" s="176" t="s">
        <v>316</v>
      </c>
      <c r="X152" s="176" t="s">
        <v>316</v>
      </c>
      <c r="Y152" s="176" t="s">
        <v>316</v>
      </c>
      <c r="Z152" s="5" t="s">
        <v>316</v>
      </c>
      <c r="AA152" s="5" t="s">
        <v>316</v>
      </c>
      <c r="AB152" s="5" t="s">
        <v>316</v>
      </c>
      <c r="AC152" s="5" t="s">
        <v>316</v>
      </c>
      <c r="AD152" s="5" t="s">
        <v>316</v>
      </c>
      <c r="AE152" s="5" t="s">
        <v>316</v>
      </c>
      <c r="AF152" s="5" t="s">
        <v>316</v>
      </c>
      <c r="AG152" s="5" t="s">
        <v>316</v>
      </c>
      <c r="AH152" s="148" t="s">
        <v>316</v>
      </c>
      <c r="AI152" s="148" t="s">
        <v>316</v>
      </c>
      <c r="AJ152" s="148" t="s">
        <v>316</v>
      </c>
      <c r="AK152" s="148" t="s">
        <v>316</v>
      </c>
      <c r="AL152" s="148" t="s">
        <v>316</v>
      </c>
      <c r="AM152" s="5" t="s">
        <v>316</v>
      </c>
      <c r="AN152" s="5" t="s">
        <v>316</v>
      </c>
      <c r="AO152" s="5" t="s">
        <v>316</v>
      </c>
      <c r="AP152" s="5" t="s">
        <v>316</v>
      </c>
      <c r="AQ152" s="5"/>
      <c r="AR152" s="5"/>
      <c r="AS152" s="5" t="s">
        <v>316</v>
      </c>
      <c r="AT152" s="5" t="s">
        <v>316</v>
      </c>
      <c r="AU152" s="5" t="s">
        <v>316</v>
      </c>
      <c r="AV152" s="5" t="s">
        <v>316</v>
      </c>
      <c r="AW152" s="5" t="s">
        <v>316</v>
      </c>
      <c r="AX152" s="5"/>
      <c r="AY152" s="5"/>
      <c r="AZ152" s="5" t="s">
        <v>316</v>
      </c>
      <c r="BA152" s="5"/>
      <c r="BB152" s="5" t="s">
        <v>316</v>
      </c>
      <c r="BC152" s="5"/>
      <c r="BD152" s="5" t="s">
        <v>316</v>
      </c>
      <c r="BE152" s="521" t="s">
        <v>316</v>
      </c>
      <c r="BF152" s="521" t="s">
        <v>316</v>
      </c>
      <c r="BG152" s="521" t="s">
        <v>316</v>
      </c>
      <c r="BH152" s="521" t="s">
        <v>316</v>
      </c>
      <c r="BI152" s="521" t="s">
        <v>316</v>
      </c>
      <c r="BJ152" s="521" t="s">
        <v>316</v>
      </c>
      <c r="BK152" s="521" t="s">
        <v>316</v>
      </c>
      <c r="BL152" s="521" t="s">
        <v>316</v>
      </c>
      <c r="BM152" s="521" t="s">
        <v>316</v>
      </c>
      <c r="BN152" s="521" t="s">
        <v>316</v>
      </c>
      <c r="BO152" s="521" t="s">
        <v>316</v>
      </c>
      <c r="BP152" s="521" t="s">
        <v>316</v>
      </c>
      <c r="BQ152" s="521" t="s">
        <v>316</v>
      </c>
      <c r="BR152" s="521" t="s">
        <v>316</v>
      </c>
      <c r="BS152" s="521" t="s">
        <v>316</v>
      </c>
      <c r="BT152" s="521" t="s">
        <v>316</v>
      </c>
      <c r="BU152" s="521" t="s">
        <v>316</v>
      </c>
      <c r="BV152" s="521"/>
      <c r="BW152" s="521"/>
      <c r="BX152" s="521"/>
      <c r="BY152" s="521" t="s">
        <v>316</v>
      </c>
      <c r="BZ152" s="521" t="s">
        <v>316</v>
      </c>
      <c r="CA152" s="522" t="s">
        <v>316</v>
      </c>
      <c r="CB152" s="521" t="s">
        <v>316</v>
      </c>
      <c r="CC152" s="522" t="s">
        <v>316</v>
      </c>
      <c r="CD152" s="521" t="s">
        <v>316</v>
      </c>
      <c r="CE152" s="521" t="s">
        <v>316</v>
      </c>
      <c r="CF152" s="521" t="s">
        <v>316</v>
      </c>
      <c r="CG152" s="522" t="s">
        <v>316</v>
      </c>
    </row>
    <row r="153" spans="1:90" s="2" customFormat="1" ht="47.25" hidden="1" customHeight="1">
      <c r="A153" s="19">
        <v>130</v>
      </c>
      <c r="B153" s="451">
        <v>130</v>
      </c>
      <c r="C153" s="390" t="s">
        <v>144</v>
      </c>
      <c r="D153" s="8" t="s">
        <v>14</v>
      </c>
      <c r="E153" s="390" t="s">
        <v>140</v>
      </c>
      <c r="F153" s="8" t="s">
        <v>17</v>
      </c>
      <c r="G153" s="20" t="s">
        <v>140</v>
      </c>
      <c r="H153" s="23" t="s">
        <v>283</v>
      </c>
      <c r="I153" s="20" t="s">
        <v>275</v>
      </c>
      <c r="J153" s="10" t="s">
        <v>25</v>
      </c>
      <c r="K153" s="20"/>
      <c r="L153" s="20"/>
      <c r="M153" s="20"/>
      <c r="N153" s="79"/>
      <c r="O153" s="79"/>
      <c r="P153" s="20"/>
      <c r="Q153" s="20" t="s">
        <v>16</v>
      </c>
      <c r="R153" s="20"/>
      <c r="S153" s="20"/>
      <c r="T153" s="20"/>
      <c r="U153" s="66">
        <f t="shared" si="20"/>
        <v>1</v>
      </c>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t="s">
        <v>723</v>
      </c>
      <c r="AU153" s="20" t="s">
        <v>723</v>
      </c>
      <c r="AV153" s="20" t="s">
        <v>723</v>
      </c>
      <c r="AW153" s="20" t="s">
        <v>727</v>
      </c>
      <c r="AX153" s="20"/>
      <c r="AY153" s="20"/>
      <c r="AZ153" s="20"/>
      <c r="BA153" s="20"/>
      <c r="BB153" s="20"/>
      <c r="BC153" s="20"/>
      <c r="BD153" s="20"/>
      <c r="BE153" s="20">
        <v>2</v>
      </c>
      <c r="BF153" s="20">
        <v>2</v>
      </c>
      <c r="BG153" s="20">
        <v>2</v>
      </c>
      <c r="BH153" s="20">
        <v>2</v>
      </c>
      <c r="BI153" s="20">
        <v>2</v>
      </c>
      <c r="BJ153" s="20">
        <v>2</v>
      </c>
      <c r="BK153" s="20">
        <v>1</v>
      </c>
      <c r="BL153" s="20">
        <v>2</v>
      </c>
      <c r="BM153" s="20">
        <v>2</v>
      </c>
      <c r="BN153" s="20">
        <v>2</v>
      </c>
      <c r="BO153" s="20">
        <v>2</v>
      </c>
      <c r="BP153" s="20">
        <v>2</v>
      </c>
      <c r="BQ153" s="20">
        <v>2</v>
      </c>
      <c r="BR153" s="20">
        <v>1</v>
      </c>
      <c r="BS153" s="20">
        <v>1</v>
      </c>
      <c r="BT153" s="20">
        <v>2</v>
      </c>
      <c r="BU153" s="20">
        <v>2</v>
      </c>
      <c r="BV153" s="20"/>
      <c r="BW153" s="20"/>
      <c r="BX153" s="20"/>
      <c r="BY153" s="20">
        <v>2</v>
      </c>
      <c r="BZ153" s="21">
        <f>COUNTIF($BE153:$BY153,2)</f>
        <v>15</v>
      </c>
      <c r="CA153" s="22">
        <f>BZ153/COUNTA($BE153:$BY153)</f>
        <v>0.83333333333333337</v>
      </c>
      <c r="CB153" s="21">
        <f>COUNTIF($BE153:$BY153,1)</f>
        <v>3</v>
      </c>
      <c r="CC153" s="22">
        <f>CB153/COUNTA($BE153:$BY153)</f>
        <v>0.16666666666666666</v>
      </c>
      <c r="CD153" s="21">
        <f>COUNTIF($BE153:$BY153,0)</f>
        <v>0</v>
      </c>
      <c r="CE153" s="22">
        <f>CD153/COUNTA($BE153:$BY153)</f>
        <v>0</v>
      </c>
      <c r="CF153" s="21">
        <f>(((BZ153*2)+(CB153*1)+(CD153*0)))/COUNTA($BE153:$BY153)</f>
        <v>1.8333333333333333</v>
      </c>
      <c r="CG153" s="21" t="str">
        <f>IF(CF153&gt;=1.6,"Đạt mục tiêu",IF(CF153&gt;=1,"Cần cố gắng","Chưa đạt"))</f>
        <v>Đạt mục tiêu</v>
      </c>
    </row>
    <row r="154" spans="1:90" s="2" customFormat="1" ht="90" hidden="1">
      <c r="A154" s="19">
        <v>131</v>
      </c>
      <c r="B154" s="451">
        <v>131</v>
      </c>
      <c r="C154" s="78" t="s">
        <v>346</v>
      </c>
      <c r="D154" s="77" t="s">
        <v>17</v>
      </c>
      <c r="E154" s="78" t="s">
        <v>347</v>
      </c>
      <c r="F154" s="77" t="s">
        <v>17</v>
      </c>
      <c r="G154" s="78" t="s">
        <v>419</v>
      </c>
      <c r="H154" s="23" t="s">
        <v>420</v>
      </c>
      <c r="I154" s="20" t="s">
        <v>275</v>
      </c>
      <c r="J154" s="10" t="s">
        <v>25</v>
      </c>
      <c r="K154" s="20"/>
      <c r="L154" s="20"/>
      <c r="M154" s="20"/>
      <c r="N154" s="79"/>
      <c r="O154" s="79"/>
      <c r="P154" s="20"/>
      <c r="Q154" s="20"/>
      <c r="R154" s="20"/>
      <c r="S154" s="20" t="s">
        <v>16</v>
      </c>
      <c r="T154" s="20"/>
      <c r="U154" s="66">
        <f t="shared" si="20"/>
        <v>1</v>
      </c>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20"/>
      <c r="BV154" s="20"/>
      <c r="BW154" s="20"/>
      <c r="BX154" s="20"/>
      <c r="BY154" s="20"/>
      <c r="BZ154" s="21"/>
      <c r="CA154" s="22"/>
      <c r="CB154" s="21"/>
      <c r="CC154" s="22"/>
      <c r="CD154" s="21"/>
      <c r="CE154" s="22"/>
      <c r="CF154" s="21"/>
      <c r="CG154" s="21"/>
    </row>
    <row r="155" spans="1:90" s="2" customFormat="1" ht="90" hidden="1">
      <c r="A155" s="19">
        <v>132</v>
      </c>
      <c r="B155" s="451">
        <v>132</v>
      </c>
      <c r="C155" s="78" t="s">
        <v>348</v>
      </c>
      <c r="D155" s="77" t="s">
        <v>17</v>
      </c>
      <c r="E155" s="78" t="s">
        <v>349</v>
      </c>
      <c r="F155" s="77" t="s">
        <v>17</v>
      </c>
      <c r="G155" s="78" t="s">
        <v>421</v>
      </c>
      <c r="H155" s="23" t="s">
        <v>422</v>
      </c>
      <c r="I155" s="20" t="s">
        <v>275</v>
      </c>
      <c r="J155" s="10" t="s">
        <v>25</v>
      </c>
      <c r="K155" s="20"/>
      <c r="L155" s="20"/>
      <c r="M155" s="20"/>
      <c r="N155" s="79"/>
      <c r="O155" s="79"/>
      <c r="P155" s="20"/>
      <c r="Q155" s="20"/>
      <c r="R155" s="20"/>
      <c r="S155" s="20"/>
      <c r="T155" s="20" t="s">
        <v>16</v>
      </c>
      <c r="U155" s="66">
        <f t="shared" si="20"/>
        <v>1</v>
      </c>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0"/>
      <c r="BU155" s="20"/>
      <c r="BV155" s="20"/>
      <c r="BW155" s="20"/>
      <c r="BX155" s="20"/>
      <c r="BY155" s="20"/>
      <c r="BZ155" s="21"/>
      <c r="CA155" s="22"/>
      <c r="CB155" s="21"/>
      <c r="CC155" s="22"/>
      <c r="CD155" s="21"/>
      <c r="CE155" s="22"/>
      <c r="CF155" s="21"/>
      <c r="CG155" s="21"/>
    </row>
    <row r="156" spans="1:90" s="756" customFormat="1" ht="105" hidden="1">
      <c r="A156" s="721">
        <v>133</v>
      </c>
      <c r="B156" s="451">
        <v>133</v>
      </c>
      <c r="C156" s="213" t="s">
        <v>350</v>
      </c>
      <c r="D156" s="77" t="s">
        <v>17</v>
      </c>
      <c r="E156" s="213" t="s">
        <v>351</v>
      </c>
      <c r="F156" s="77" t="s">
        <v>17</v>
      </c>
      <c r="G156" s="78" t="s">
        <v>423</v>
      </c>
      <c r="H156" s="518" t="s">
        <v>427</v>
      </c>
      <c r="I156" s="20" t="s">
        <v>275</v>
      </c>
      <c r="J156" s="10" t="s">
        <v>25</v>
      </c>
      <c r="K156" s="20"/>
      <c r="L156" s="20"/>
      <c r="M156" s="20"/>
      <c r="N156" s="721" t="s">
        <v>16</v>
      </c>
      <c r="O156" s="79"/>
      <c r="P156" s="20"/>
      <c r="Q156" s="20"/>
      <c r="R156" s="20"/>
      <c r="S156" s="20"/>
      <c r="T156" s="20"/>
      <c r="U156" s="66">
        <f t="shared" si="20"/>
        <v>1</v>
      </c>
      <c r="V156" s="20"/>
      <c r="W156" s="20"/>
      <c r="X156" s="20"/>
      <c r="Y156" s="20"/>
      <c r="Z156" s="20"/>
      <c r="AA156" s="20"/>
      <c r="AB156" s="20"/>
      <c r="AC156" s="20"/>
      <c r="AD156" s="20"/>
      <c r="AE156" s="20"/>
      <c r="AF156" s="20"/>
      <c r="AG156" s="20"/>
      <c r="AH156" s="721" t="s">
        <v>723</v>
      </c>
      <c r="AI156" s="721" t="s">
        <v>724</v>
      </c>
      <c r="AJ156" s="721" t="s">
        <v>723</v>
      </c>
      <c r="AK156" s="721" t="s">
        <v>724</v>
      </c>
      <c r="AL156" s="721" t="s">
        <v>723</v>
      </c>
      <c r="AM156" s="20"/>
      <c r="AN156" s="20"/>
      <c r="AO156" s="20"/>
      <c r="AP156" s="20"/>
      <c r="AQ156" s="20"/>
      <c r="AR156" s="20"/>
      <c r="AS156" s="20"/>
      <c r="AT156" s="20"/>
      <c r="AU156" s="20"/>
      <c r="AV156" s="20"/>
      <c r="AW156" s="20"/>
      <c r="AX156" s="20"/>
      <c r="AY156" s="20"/>
      <c r="AZ156" s="20"/>
      <c r="BA156" s="20"/>
      <c r="BB156" s="20"/>
      <c r="BC156" s="20"/>
      <c r="BD156" s="20"/>
      <c r="BE156" s="20">
        <v>2</v>
      </c>
      <c r="BF156" s="20">
        <v>2</v>
      </c>
      <c r="BG156" s="20">
        <v>2</v>
      </c>
      <c r="BH156" s="20">
        <v>1</v>
      </c>
      <c r="BI156" s="20">
        <v>2</v>
      </c>
      <c r="BJ156" s="20">
        <v>2</v>
      </c>
      <c r="BK156" s="20">
        <v>2</v>
      </c>
      <c r="BL156" s="20">
        <v>2</v>
      </c>
      <c r="BM156" s="20">
        <v>2</v>
      </c>
      <c r="BN156" s="20">
        <v>1</v>
      </c>
      <c r="BO156" s="20">
        <v>2</v>
      </c>
      <c r="BP156" s="20">
        <v>2</v>
      </c>
      <c r="BQ156" s="20">
        <v>2</v>
      </c>
      <c r="BR156" s="20">
        <v>2</v>
      </c>
      <c r="BS156" s="20">
        <v>1</v>
      </c>
      <c r="BT156" s="20">
        <v>2</v>
      </c>
      <c r="BU156" s="20">
        <v>2</v>
      </c>
      <c r="BV156" s="20"/>
      <c r="BW156" s="20"/>
      <c r="BX156" s="20"/>
      <c r="BY156" s="20">
        <v>1</v>
      </c>
      <c r="BZ156" s="21">
        <f>COUNTIF($BE156:$BY156,2)</f>
        <v>14</v>
      </c>
      <c r="CA156" s="22">
        <f>BZ156/COUNTA($BE156:$BY156)</f>
        <v>0.77777777777777779</v>
      </c>
      <c r="CB156" s="21">
        <f>COUNTIF($BE156:$BY156,1)</f>
        <v>4</v>
      </c>
      <c r="CC156" s="22">
        <f>CB156/COUNTA($BE156:$BY156)</f>
        <v>0.22222222222222221</v>
      </c>
      <c r="CD156" s="21">
        <f>COUNTIF($BE156:$BY156,0)</f>
        <v>0</v>
      </c>
      <c r="CE156" s="22">
        <f>CD156/COUNTA($BE156:$BY156)</f>
        <v>0</v>
      </c>
      <c r="CF156" s="21">
        <f>(((BZ156*2)+(CB156*1)+(CD156*0)))/COUNTA($BE156:$BY156)</f>
        <v>1.7777777777777777</v>
      </c>
      <c r="CG156" s="427" t="str">
        <f>IF(CF156&gt;=1.6,"Đạt mục tiêu",IF(CF156&gt;=1,"Cần cố gắng","Chưa đạt"))</f>
        <v>Đạt mục tiêu</v>
      </c>
    </row>
    <row r="157" spans="1:90" s="2" customFormat="1" ht="75" hidden="1">
      <c r="A157" s="19">
        <v>134</v>
      </c>
      <c r="B157" s="451">
        <v>134</v>
      </c>
      <c r="C157" s="78" t="s">
        <v>350</v>
      </c>
      <c r="D157" s="77" t="s">
        <v>17</v>
      </c>
      <c r="E157" s="78" t="s">
        <v>351</v>
      </c>
      <c r="F157" s="77" t="s">
        <v>17</v>
      </c>
      <c r="G157" s="78" t="s">
        <v>1402</v>
      </c>
      <c r="H157" s="23" t="s">
        <v>428</v>
      </c>
      <c r="I157" s="20" t="s">
        <v>275</v>
      </c>
      <c r="J157" s="10" t="s">
        <v>25</v>
      </c>
      <c r="K157" s="20"/>
      <c r="L157" s="20"/>
      <c r="M157" s="20"/>
      <c r="N157" s="79"/>
      <c r="O157" s="79"/>
      <c r="P157" s="20" t="s">
        <v>16</v>
      </c>
      <c r="Q157" s="20"/>
      <c r="R157" s="20"/>
      <c r="S157" s="20"/>
      <c r="T157" s="20"/>
      <c r="U157" s="66">
        <f t="shared" si="20"/>
        <v>1</v>
      </c>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t="s">
        <v>727</v>
      </c>
      <c r="AR157" s="20" t="s">
        <v>727</v>
      </c>
      <c r="AS157" s="20" t="s">
        <v>727</v>
      </c>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20"/>
      <c r="BV157" s="20"/>
      <c r="BW157" s="20"/>
      <c r="BX157" s="20"/>
      <c r="BY157" s="20"/>
      <c r="BZ157" s="21"/>
      <c r="CA157" s="22"/>
      <c r="CB157" s="21"/>
      <c r="CC157" s="22"/>
      <c r="CD157" s="21"/>
      <c r="CE157" s="22"/>
      <c r="CF157" s="21"/>
      <c r="CG157" s="21"/>
    </row>
    <row r="158" spans="1:90" s="2" customFormat="1" ht="105" hidden="1">
      <c r="A158" s="19">
        <v>135</v>
      </c>
      <c r="B158" s="451">
        <v>135</v>
      </c>
      <c r="C158" s="78" t="s">
        <v>350</v>
      </c>
      <c r="D158" s="77" t="s">
        <v>17</v>
      </c>
      <c r="E158" s="78" t="s">
        <v>351</v>
      </c>
      <c r="F158" s="77" t="s">
        <v>17</v>
      </c>
      <c r="G158" s="78" t="s">
        <v>426</v>
      </c>
      <c r="H158" s="23" t="s">
        <v>429</v>
      </c>
      <c r="I158" s="20" t="s">
        <v>275</v>
      </c>
      <c r="J158" s="10" t="s">
        <v>25</v>
      </c>
      <c r="K158" s="20"/>
      <c r="L158" s="20"/>
      <c r="M158" s="20"/>
      <c r="N158" s="79"/>
      <c r="O158" s="79"/>
      <c r="P158" s="20"/>
      <c r="Q158" s="20"/>
      <c r="R158" s="20"/>
      <c r="S158" s="20"/>
      <c r="T158" s="20" t="s">
        <v>16</v>
      </c>
      <c r="U158" s="66">
        <f t="shared" si="20"/>
        <v>1</v>
      </c>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0"/>
      <c r="BX158" s="20"/>
      <c r="BY158" s="20"/>
      <c r="BZ158" s="21"/>
      <c r="CA158" s="22"/>
      <c r="CB158" s="21"/>
      <c r="CC158" s="22"/>
      <c r="CD158" s="21"/>
      <c r="CE158" s="22"/>
      <c r="CF158" s="21"/>
      <c r="CG158" s="21"/>
    </row>
    <row r="159" spans="1:90" s="2" customFormat="1" ht="60" hidden="1">
      <c r="A159" s="19">
        <v>136</v>
      </c>
      <c r="B159" s="451">
        <v>136</v>
      </c>
      <c r="C159" s="78" t="s">
        <v>352</v>
      </c>
      <c r="D159" s="77" t="s">
        <v>17</v>
      </c>
      <c r="E159" s="78" t="s">
        <v>353</v>
      </c>
      <c r="F159" s="77" t="s">
        <v>17</v>
      </c>
      <c r="G159" s="78" t="s">
        <v>430</v>
      </c>
      <c r="H159" s="23" t="s">
        <v>431</v>
      </c>
      <c r="I159" s="20" t="s">
        <v>275</v>
      </c>
      <c r="J159" s="10" t="s">
        <v>25</v>
      </c>
      <c r="K159" s="20"/>
      <c r="L159" s="20"/>
      <c r="M159" s="20"/>
      <c r="N159" s="79"/>
      <c r="O159" s="79"/>
      <c r="P159" s="20"/>
      <c r="Q159" s="20"/>
      <c r="R159" s="20"/>
      <c r="S159" s="20" t="s">
        <v>16</v>
      </c>
      <c r="T159" s="20"/>
      <c r="U159" s="66">
        <f t="shared" si="20"/>
        <v>1</v>
      </c>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20"/>
      <c r="BV159" s="20"/>
      <c r="BW159" s="20"/>
      <c r="BX159" s="20"/>
      <c r="BY159" s="20"/>
      <c r="BZ159" s="21"/>
      <c r="CA159" s="22"/>
      <c r="CB159" s="21"/>
      <c r="CC159" s="22"/>
      <c r="CD159" s="21"/>
      <c r="CE159" s="22"/>
      <c r="CF159" s="21"/>
      <c r="CG159" s="21"/>
    </row>
    <row r="160" spans="1:90" s="756" customFormat="1" ht="93.75" hidden="1">
      <c r="A160" s="722">
        <v>137</v>
      </c>
      <c r="B160" s="451">
        <v>137</v>
      </c>
      <c r="C160" s="402" t="s">
        <v>432</v>
      </c>
      <c r="D160" s="77" t="s">
        <v>14</v>
      </c>
      <c r="E160" s="78" t="s">
        <v>438</v>
      </c>
      <c r="F160" s="77" t="s">
        <v>17</v>
      </c>
      <c r="G160" s="186" t="s">
        <v>437</v>
      </c>
      <c r="H160" s="542" t="s">
        <v>973</v>
      </c>
      <c r="I160" s="20" t="s">
        <v>275</v>
      </c>
      <c r="J160" s="10" t="s">
        <v>25</v>
      </c>
      <c r="K160" s="722" t="s">
        <v>16</v>
      </c>
      <c r="L160" s="20"/>
      <c r="M160" s="20"/>
      <c r="N160" s="79"/>
      <c r="O160" s="79"/>
      <c r="P160" s="20"/>
      <c r="Q160" s="20"/>
      <c r="R160" s="20"/>
      <c r="S160" s="20"/>
      <c r="T160" s="20"/>
      <c r="U160" s="66">
        <f t="shared" si="20"/>
        <v>1</v>
      </c>
      <c r="V160" s="183" t="s">
        <v>725</v>
      </c>
      <c r="W160" s="540" t="s">
        <v>723</v>
      </c>
      <c r="X160" s="540" t="s">
        <v>726</v>
      </c>
      <c r="Y160" s="540" t="s">
        <v>726</v>
      </c>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734" t="s">
        <v>281</v>
      </c>
      <c r="BF160" s="734" t="s">
        <v>281</v>
      </c>
      <c r="BG160" s="734" t="s">
        <v>1160</v>
      </c>
      <c r="BH160" s="734" t="s">
        <v>281</v>
      </c>
      <c r="BI160" s="734" t="s">
        <v>1160</v>
      </c>
      <c r="BJ160" s="734" t="s">
        <v>281</v>
      </c>
      <c r="BK160" s="734" t="s">
        <v>281</v>
      </c>
      <c r="BL160" s="734" t="s">
        <v>281</v>
      </c>
      <c r="BM160" s="734" t="s">
        <v>281</v>
      </c>
      <c r="BN160" s="734" t="s">
        <v>281</v>
      </c>
      <c r="BO160" s="734" t="s">
        <v>281</v>
      </c>
      <c r="BP160" s="734" t="s">
        <v>281</v>
      </c>
      <c r="BQ160" s="734" t="s">
        <v>281</v>
      </c>
      <c r="BR160" s="734" t="s">
        <v>281</v>
      </c>
      <c r="BS160" s="734" t="s">
        <v>281</v>
      </c>
      <c r="BT160" s="734" t="s">
        <v>281</v>
      </c>
      <c r="BU160" s="734" t="s">
        <v>281</v>
      </c>
      <c r="BV160" s="734"/>
      <c r="BW160" s="734"/>
      <c r="BX160" s="734"/>
      <c r="BY160" s="734" t="s">
        <v>281</v>
      </c>
      <c r="BZ160" s="721">
        <f>COUNTIF($BE160:$BY160,2)</f>
        <v>16</v>
      </c>
      <c r="CA160" s="510">
        <f>BZ160/COUNTA($BE160:$BY160)</f>
        <v>0.88888888888888884</v>
      </c>
      <c r="CB160" s="721">
        <f>COUNTIF($BE160:$BY160,1)</f>
        <v>2</v>
      </c>
      <c r="CC160" s="510">
        <f>CB160/COUNTA($BE160:$BY160)</f>
        <v>0.1111111111111111</v>
      </c>
      <c r="CD160" s="721">
        <f>COUNTIF($BE160:$BY160,0)</f>
        <v>0</v>
      </c>
      <c r="CE160" s="511">
        <f>CD160/COUNTA($BE160:$BY160)</f>
        <v>0</v>
      </c>
      <c r="CF160" s="721">
        <f>(((BZ160*2)+(CB160*1)+(CD160*0)))/COUNTA($BE160:$BY160)</f>
        <v>1.8888888888888888</v>
      </c>
      <c r="CG160" s="747" t="str">
        <f>IF(CF160&gt;=1.6,"Đạt mục tiêu",IF(CF160&gt;=1,"Cần cố gắng","Chưa đạt"))</f>
        <v>Đạt mục tiêu</v>
      </c>
    </row>
    <row r="161" spans="1:90" s="173" customFormat="1" ht="84.75" customHeight="1">
      <c r="A161" s="171"/>
      <c r="B161" s="451"/>
      <c r="C161" s="402" t="s">
        <v>432</v>
      </c>
      <c r="D161" s="390" t="s">
        <v>432</v>
      </c>
      <c r="E161" s="402" t="s">
        <v>432</v>
      </c>
      <c r="F161" s="390" t="s">
        <v>432</v>
      </c>
      <c r="G161" s="402" t="s">
        <v>432</v>
      </c>
      <c r="H161" s="542" t="s">
        <v>1015</v>
      </c>
      <c r="I161" s="20"/>
      <c r="J161" s="10"/>
      <c r="K161" s="21"/>
      <c r="L161" s="20"/>
      <c r="M161" s="20"/>
      <c r="N161" s="79"/>
      <c r="O161" s="79"/>
      <c r="P161" s="20"/>
      <c r="Q161" s="20"/>
      <c r="R161" s="541" t="s">
        <v>16</v>
      </c>
      <c r="S161" s="20"/>
      <c r="T161" s="20"/>
      <c r="U161" s="66"/>
      <c r="V161" s="72"/>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540" t="s">
        <v>724</v>
      </c>
      <c r="AY161" s="540" t="s">
        <v>726</v>
      </c>
      <c r="AZ161" s="20"/>
      <c r="BA161" s="20"/>
      <c r="BB161" s="20"/>
      <c r="BC161" s="20"/>
      <c r="BD161" s="20"/>
      <c r="BE161" s="20"/>
      <c r="BF161" s="20"/>
      <c r="BG161" s="20"/>
      <c r="BH161" s="20"/>
      <c r="BI161" s="20"/>
      <c r="BJ161" s="20"/>
      <c r="BK161" s="20"/>
      <c r="BL161" s="20"/>
      <c r="BM161" s="20"/>
      <c r="BN161" s="20"/>
      <c r="BO161" s="20"/>
      <c r="BP161" s="20"/>
      <c r="BQ161" s="20"/>
      <c r="BR161" s="20"/>
      <c r="BS161" s="20"/>
      <c r="BT161" s="20"/>
      <c r="BU161" s="20"/>
      <c r="BV161" s="20"/>
      <c r="BW161" s="20"/>
      <c r="BX161" s="20"/>
      <c r="BY161" s="20"/>
      <c r="BZ161" s="21"/>
      <c r="CA161" s="22"/>
      <c r="CB161" s="21"/>
      <c r="CC161" s="22"/>
      <c r="CD161" s="21"/>
      <c r="CE161" s="22"/>
      <c r="CF161" s="21"/>
      <c r="CG161" s="21"/>
      <c r="CH161" s="2"/>
      <c r="CI161" s="2"/>
      <c r="CJ161" s="2"/>
      <c r="CK161" s="2"/>
      <c r="CL161" s="2"/>
    </row>
    <row r="162" spans="1:90" s="2" customFormat="1" ht="75" hidden="1">
      <c r="A162" s="19"/>
      <c r="B162" s="451"/>
      <c r="C162" s="390" t="s">
        <v>432</v>
      </c>
      <c r="D162" s="77"/>
      <c r="E162" s="78"/>
      <c r="F162" s="77"/>
      <c r="G162" s="78" t="s">
        <v>439</v>
      </c>
      <c r="H162" s="23" t="s">
        <v>1048</v>
      </c>
      <c r="I162" s="20"/>
      <c r="J162" s="10"/>
      <c r="K162" s="21"/>
      <c r="L162" s="21" t="s">
        <v>16</v>
      </c>
      <c r="M162" s="20"/>
      <c r="N162" s="79"/>
      <c r="O162" s="79"/>
      <c r="P162" s="20"/>
      <c r="Q162" s="20"/>
      <c r="R162" s="21"/>
      <c r="S162" s="20"/>
      <c r="T162" s="20"/>
      <c r="U162" s="66"/>
      <c r="V162" s="72"/>
      <c r="W162" s="20"/>
      <c r="X162" s="20"/>
      <c r="Y162" s="20"/>
      <c r="Z162" s="20" t="s">
        <v>726</v>
      </c>
      <c r="AA162" s="20" t="s">
        <v>723</v>
      </c>
      <c r="AB162" s="20" t="s">
        <v>727</v>
      </c>
      <c r="AC162" s="20" t="s">
        <v>723</v>
      </c>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79">
        <v>1</v>
      </c>
      <c r="BF162" s="79">
        <v>2</v>
      </c>
      <c r="BG162" s="79">
        <v>2</v>
      </c>
      <c r="BH162" s="79">
        <v>2</v>
      </c>
      <c r="BI162" s="79">
        <v>1</v>
      </c>
      <c r="BJ162" s="79">
        <v>2</v>
      </c>
      <c r="BK162" s="79">
        <v>2</v>
      </c>
      <c r="BL162" s="79">
        <v>2</v>
      </c>
      <c r="BM162" s="79">
        <v>2</v>
      </c>
      <c r="BN162" s="79">
        <v>1</v>
      </c>
      <c r="BO162" s="79">
        <v>1</v>
      </c>
      <c r="BP162" s="79">
        <v>2</v>
      </c>
      <c r="BQ162" s="79">
        <v>2</v>
      </c>
      <c r="BR162" s="79">
        <v>2</v>
      </c>
      <c r="BS162" s="79">
        <v>2</v>
      </c>
      <c r="BT162" s="79">
        <v>2</v>
      </c>
      <c r="BU162" s="79">
        <v>2</v>
      </c>
      <c r="BV162" s="79"/>
      <c r="BW162" s="79"/>
      <c r="BX162" s="79"/>
      <c r="BY162" s="79">
        <v>2</v>
      </c>
      <c r="BZ162" s="765">
        <f>COUNTIF($BE162:$BY162,2)</f>
        <v>14</v>
      </c>
      <c r="CA162" s="512">
        <f>BZ162/COUNTA($BE162:$BY162)</f>
        <v>0.77777777777777779</v>
      </c>
      <c r="CB162" s="765">
        <f>COUNTIF($BE162:$BY162,1)</f>
        <v>4</v>
      </c>
      <c r="CC162" s="512">
        <f>CB162/COUNTA($BE162:$BY162)</f>
        <v>0.22222222222222221</v>
      </c>
      <c r="CD162" s="765">
        <f>COUNTIF($BE162:$BY162,0)</f>
        <v>0</v>
      </c>
      <c r="CE162" s="81">
        <f>CD162/COUNTA($BE162:$BY162)</f>
        <v>0</v>
      </c>
      <c r="CF162" s="765">
        <f>(((BZ162*2)+(CB162*1)+(CD162*0)))/COUNTA($BE162:$BY162)</f>
        <v>1.7777777777777777</v>
      </c>
      <c r="CG162" s="766" t="str">
        <f t="shared" ref="CG162:CG164" si="27">IF(CF162&gt;=1.6,"Đạt mục tiêu",IF(CF162&gt;=1,"Cần cố gắng","Chưa đạt"))</f>
        <v>Đạt mục tiêu</v>
      </c>
    </row>
    <row r="163" spans="1:90" s="2" customFormat="1" ht="75" hidden="1">
      <c r="A163" s="19">
        <v>138</v>
      </c>
      <c r="B163" s="451">
        <v>138</v>
      </c>
      <c r="C163" s="390" t="s">
        <v>432</v>
      </c>
      <c r="D163" s="77" t="s">
        <v>14</v>
      </c>
      <c r="E163" s="78" t="s">
        <v>438</v>
      </c>
      <c r="F163" s="77" t="s">
        <v>17</v>
      </c>
      <c r="G163" s="78" t="s">
        <v>439</v>
      </c>
      <c r="H163" s="23" t="s">
        <v>1049</v>
      </c>
      <c r="I163" s="20" t="s">
        <v>275</v>
      </c>
      <c r="J163" s="10" t="s">
        <v>25</v>
      </c>
      <c r="K163" s="20"/>
      <c r="L163" s="21" t="s">
        <v>16</v>
      </c>
      <c r="M163" s="20"/>
      <c r="N163" s="79"/>
      <c r="O163" s="79"/>
      <c r="P163" s="20"/>
      <c r="Q163" s="20"/>
      <c r="R163" s="20"/>
      <c r="S163" s="20"/>
      <c r="T163" s="20"/>
      <c r="U163" s="66">
        <f t="shared" si="20"/>
        <v>1</v>
      </c>
      <c r="V163" s="20"/>
      <c r="W163" s="20"/>
      <c r="X163" s="20"/>
      <c r="Y163" s="20"/>
      <c r="Z163" s="20" t="s">
        <v>724</v>
      </c>
      <c r="AA163" s="20" t="s">
        <v>726</v>
      </c>
      <c r="AB163" s="20" t="s">
        <v>723</v>
      </c>
      <c r="AC163" s="20" t="s">
        <v>724</v>
      </c>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79">
        <v>2</v>
      </c>
      <c r="BF163" s="79">
        <v>2</v>
      </c>
      <c r="BG163" s="79">
        <v>2</v>
      </c>
      <c r="BH163" s="79">
        <v>2</v>
      </c>
      <c r="BI163" s="79">
        <v>2</v>
      </c>
      <c r="BJ163" s="79">
        <v>2</v>
      </c>
      <c r="BK163" s="79">
        <v>2</v>
      </c>
      <c r="BL163" s="79">
        <v>2</v>
      </c>
      <c r="BM163" s="79">
        <v>2</v>
      </c>
      <c r="BN163" s="79">
        <v>1</v>
      </c>
      <c r="BO163" s="79">
        <v>1</v>
      </c>
      <c r="BP163" s="79">
        <v>2</v>
      </c>
      <c r="BQ163" s="79">
        <v>2</v>
      </c>
      <c r="BR163" s="79">
        <v>1</v>
      </c>
      <c r="BS163" s="79">
        <v>2</v>
      </c>
      <c r="BT163" s="79">
        <v>2</v>
      </c>
      <c r="BU163" s="79">
        <v>2</v>
      </c>
      <c r="BV163" s="79"/>
      <c r="BW163" s="79"/>
      <c r="BX163" s="79"/>
      <c r="BY163" s="79">
        <v>2</v>
      </c>
      <c r="BZ163" s="765">
        <f>COUNTIF($BE163:$BY163,2)</f>
        <v>15</v>
      </c>
      <c r="CA163" s="512">
        <f>BZ163/COUNTA($BE163:$BY163)</f>
        <v>0.83333333333333337</v>
      </c>
      <c r="CB163" s="765">
        <f>COUNTIF($BE163:$BY163,1)</f>
        <v>3</v>
      </c>
      <c r="CC163" s="512">
        <f>CB163/COUNTA($BE163:$BY163)</f>
        <v>0.16666666666666666</v>
      </c>
      <c r="CD163" s="765">
        <f>COUNTIF($BE163:$BY163,0)</f>
        <v>0</v>
      </c>
      <c r="CE163" s="81">
        <f>CD163/COUNTA($BE163:$BY163)</f>
        <v>0</v>
      </c>
      <c r="CF163" s="765">
        <f>(((BZ163*2)+(CB163*1)+(CD163*0)))/COUNTA($BE163:$BY163)</f>
        <v>1.8333333333333333</v>
      </c>
      <c r="CG163" s="766" t="str">
        <f t="shared" si="27"/>
        <v>Đạt mục tiêu</v>
      </c>
    </row>
    <row r="164" spans="1:90" s="3" customFormat="1" ht="60" hidden="1">
      <c r="A164" s="19">
        <v>139</v>
      </c>
      <c r="B164" s="451">
        <v>139</v>
      </c>
      <c r="C164" s="390" t="s">
        <v>432</v>
      </c>
      <c r="D164" s="77" t="s">
        <v>14</v>
      </c>
      <c r="E164" s="78" t="s">
        <v>438</v>
      </c>
      <c r="F164" s="77" t="s">
        <v>17</v>
      </c>
      <c r="G164" s="78" t="s">
        <v>433</v>
      </c>
      <c r="H164" s="37" t="s">
        <v>983</v>
      </c>
      <c r="I164" s="725" t="s">
        <v>275</v>
      </c>
      <c r="J164" s="734" t="s">
        <v>25</v>
      </c>
      <c r="K164" s="725"/>
      <c r="L164" s="725"/>
      <c r="M164" s="749" t="s">
        <v>16</v>
      </c>
      <c r="N164" s="725"/>
      <c r="O164" s="725"/>
      <c r="P164" s="725"/>
      <c r="Q164" s="725"/>
      <c r="R164" s="725"/>
      <c r="S164" s="725"/>
      <c r="T164" s="725"/>
      <c r="U164" s="493">
        <f t="shared" si="20"/>
        <v>1</v>
      </c>
      <c r="V164" s="725"/>
      <c r="W164" s="725"/>
      <c r="X164" s="725"/>
      <c r="Y164" s="725"/>
      <c r="Z164" s="725"/>
      <c r="AA164" s="725"/>
      <c r="AB164" s="725"/>
      <c r="AC164" s="725"/>
      <c r="AD164" s="725" t="s">
        <v>726</v>
      </c>
      <c r="AE164" s="725" t="s">
        <v>723</v>
      </c>
      <c r="AF164" s="725" t="s">
        <v>726</v>
      </c>
      <c r="AG164" s="725" t="s">
        <v>723</v>
      </c>
      <c r="AH164" s="725"/>
      <c r="AI164" s="725"/>
      <c r="AJ164" s="725"/>
      <c r="AK164" s="725"/>
      <c r="AL164" s="725"/>
      <c r="AM164" s="725"/>
      <c r="AN164" s="725"/>
      <c r="AO164" s="725"/>
      <c r="AP164" s="725"/>
      <c r="AQ164" s="725"/>
      <c r="AR164" s="725"/>
      <c r="AS164" s="725"/>
      <c r="AT164" s="725"/>
      <c r="AU164" s="725"/>
      <c r="AV164" s="725"/>
      <c r="AW164" s="725"/>
      <c r="AX164" s="725"/>
      <c r="AY164" s="725"/>
      <c r="AZ164" s="725"/>
      <c r="BA164" s="725"/>
      <c r="BB164" s="725"/>
      <c r="BC164" s="725"/>
      <c r="BD164" s="725"/>
      <c r="BE164" s="725">
        <v>2</v>
      </c>
      <c r="BF164" s="725">
        <v>1</v>
      </c>
      <c r="BG164" s="725">
        <v>2</v>
      </c>
      <c r="BH164" s="725">
        <v>2</v>
      </c>
      <c r="BI164" s="725">
        <v>2</v>
      </c>
      <c r="BJ164" s="725">
        <v>2</v>
      </c>
      <c r="BK164" s="725">
        <v>2</v>
      </c>
      <c r="BL164" s="725">
        <v>2</v>
      </c>
      <c r="BM164" s="725">
        <v>2</v>
      </c>
      <c r="BN164" s="725">
        <v>2</v>
      </c>
      <c r="BO164" s="725">
        <v>2</v>
      </c>
      <c r="BP164" s="725">
        <v>2</v>
      </c>
      <c r="BQ164" s="725">
        <v>1</v>
      </c>
      <c r="BR164" s="725">
        <v>1</v>
      </c>
      <c r="BS164" s="725">
        <v>1</v>
      </c>
      <c r="BT164" s="725">
        <v>2</v>
      </c>
      <c r="BU164" s="725">
        <v>2</v>
      </c>
      <c r="BV164" s="725"/>
      <c r="BW164" s="725"/>
      <c r="BX164" s="725"/>
      <c r="BY164" s="725">
        <v>2</v>
      </c>
      <c r="BZ164" s="533">
        <f>COUNTIF($BE164:$BY164,2)</f>
        <v>14</v>
      </c>
      <c r="CA164" s="534">
        <f>BZ164/COUNTA($BE164:$BY164)</f>
        <v>0.77777777777777779</v>
      </c>
      <c r="CB164" s="533">
        <f>COUNTIF($BE164:$BY164,1)</f>
        <v>4</v>
      </c>
      <c r="CC164" s="534">
        <f>CB164/COUNTA($BE164:$BY164)</f>
        <v>0.22222222222222221</v>
      </c>
      <c r="CD164" s="533">
        <f>COUNTIF($BE164:$BY164,0)</f>
        <v>0</v>
      </c>
      <c r="CE164" s="535">
        <f>CD164/COUNTA($BE164:$BY164)</f>
        <v>0</v>
      </c>
      <c r="CF164" s="533">
        <f>(((BZ164*2)+(CB164*1)+(CD164*0)))/COUNTA($BE164:$BY164)</f>
        <v>1.7777777777777777</v>
      </c>
      <c r="CG164" s="750" t="str">
        <f t="shared" si="27"/>
        <v>Đạt mục tiêu</v>
      </c>
    </row>
    <row r="165" spans="1:90" s="756" customFormat="1" ht="62.25" hidden="1">
      <c r="A165" s="721">
        <v>140</v>
      </c>
      <c r="B165" s="451">
        <v>140</v>
      </c>
      <c r="C165" s="390" t="s">
        <v>432</v>
      </c>
      <c r="D165" s="77" t="s">
        <v>14</v>
      </c>
      <c r="E165" s="213" t="s">
        <v>438</v>
      </c>
      <c r="F165" s="77" t="s">
        <v>17</v>
      </c>
      <c r="G165" s="78" t="s">
        <v>440</v>
      </c>
      <c r="H165" s="518" t="s">
        <v>715</v>
      </c>
      <c r="I165" s="20" t="s">
        <v>275</v>
      </c>
      <c r="J165" s="10" t="s">
        <v>25</v>
      </c>
      <c r="K165" s="20"/>
      <c r="L165" s="20"/>
      <c r="M165" s="20"/>
      <c r="N165" s="721" t="s">
        <v>16</v>
      </c>
      <c r="O165" s="79"/>
      <c r="P165" s="20"/>
      <c r="Q165" s="20"/>
      <c r="R165" s="20"/>
      <c r="S165" s="20"/>
      <c r="T165" s="20"/>
      <c r="U165" s="66">
        <f t="shared" si="20"/>
        <v>1</v>
      </c>
      <c r="V165" s="20"/>
      <c r="W165" s="20"/>
      <c r="X165" s="20"/>
      <c r="Y165" s="20"/>
      <c r="Z165" s="20"/>
      <c r="AA165" s="20"/>
      <c r="AB165" s="20"/>
      <c r="AC165" s="20"/>
      <c r="AD165" s="20"/>
      <c r="AE165" s="20"/>
      <c r="AF165" s="20"/>
      <c r="AG165" s="20"/>
      <c r="AH165" s="721" t="s">
        <v>726</v>
      </c>
      <c r="AI165" s="721" t="s">
        <v>726</v>
      </c>
      <c r="AJ165" s="721" t="s">
        <v>723</v>
      </c>
      <c r="AK165" s="721" t="s">
        <v>726</v>
      </c>
      <c r="AL165" s="721" t="s">
        <v>724</v>
      </c>
      <c r="AM165" s="20"/>
      <c r="AN165" s="20"/>
      <c r="AO165" s="20"/>
      <c r="AP165" s="20"/>
      <c r="AQ165" s="20"/>
      <c r="AR165" s="20"/>
      <c r="AS165" s="20"/>
      <c r="AT165" s="20"/>
      <c r="AU165" s="20"/>
      <c r="AV165" s="20"/>
      <c r="AW165" s="20"/>
      <c r="AX165" s="20"/>
      <c r="AY165" s="20"/>
      <c r="AZ165" s="20"/>
      <c r="BA165" s="20"/>
      <c r="BB165" s="20"/>
      <c r="BC165" s="20"/>
      <c r="BD165" s="20"/>
      <c r="BE165" s="20">
        <v>2</v>
      </c>
      <c r="BF165" s="20">
        <v>2</v>
      </c>
      <c r="BG165" s="20">
        <v>2</v>
      </c>
      <c r="BH165" s="20">
        <v>1</v>
      </c>
      <c r="BI165" s="20">
        <v>2</v>
      </c>
      <c r="BJ165" s="20">
        <v>1</v>
      </c>
      <c r="BK165" s="20">
        <v>2</v>
      </c>
      <c r="BL165" s="20">
        <v>2</v>
      </c>
      <c r="BM165" s="20">
        <v>2</v>
      </c>
      <c r="BN165" s="20">
        <v>1</v>
      </c>
      <c r="BO165" s="20">
        <v>2</v>
      </c>
      <c r="BP165" s="20">
        <v>2</v>
      </c>
      <c r="BQ165" s="20">
        <v>2</v>
      </c>
      <c r="BR165" s="20">
        <v>2</v>
      </c>
      <c r="BS165" s="20">
        <v>1</v>
      </c>
      <c r="BT165" s="20">
        <v>1</v>
      </c>
      <c r="BU165" s="20">
        <v>2</v>
      </c>
      <c r="BV165" s="20"/>
      <c r="BW165" s="20"/>
      <c r="BX165" s="20"/>
      <c r="BY165" s="20">
        <v>1</v>
      </c>
      <c r="BZ165" s="21">
        <f>COUNTIF($BE165:$BY165,2)</f>
        <v>12</v>
      </c>
      <c r="CA165" s="22">
        <f>BZ165/COUNTA($BE165:$BY165)</f>
        <v>0.66666666666666663</v>
      </c>
      <c r="CB165" s="21">
        <f>COUNTIF($BE165:$BY165,1)</f>
        <v>6</v>
      </c>
      <c r="CC165" s="22">
        <f>CB165/COUNTA($BE165:$BY165)</f>
        <v>0.33333333333333331</v>
      </c>
      <c r="CD165" s="21">
        <f>COUNTIF($BE165:$BY165,0)</f>
        <v>0</v>
      </c>
      <c r="CE165" s="22">
        <f>CD165/COUNTA($BE165:$BY165)</f>
        <v>0</v>
      </c>
      <c r="CF165" s="21">
        <f>(((BZ165*2)+(CB165*1)+(CD165*0)))/COUNTA($BE165:$BY165)</f>
        <v>1.6666666666666667</v>
      </c>
      <c r="CG165" s="427" t="str">
        <f>IF(CF165&gt;=1.6,"Đạt mục tiêu",IF(CF165&gt;=1,"Cần cố gắng","Chưa đạt"))</f>
        <v>Đạt mục tiêu</v>
      </c>
    </row>
    <row r="166" spans="1:90" s="756" customFormat="1" ht="60" hidden="1">
      <c r="A166" s="721"/>
      <c r="B166" s="451"/>
      <c r="C166" s="390" t="s">
        <v>432</v>
      </c>
      <c r="D166" s="77"/>
      <c r="E166" s="213"/>
      <c r="F166" s="77"/>
      <c r="G166" s="78" t="s">
        <v>434</v>
      </c>
      <c r="H166" s="23" t="s">
        <v>1408</v>
      </c>
      <c r="I166" s="20"/>
      <c r="J166" s="10"/>
      <c r="K166" s="20"/>
      <c r="L166" s="20"/>
      <c r="M166" s="20"/>
      <c r="N166" s="721"/>
      <c r="O166" s="79"/>
      <c r="P166" s="20"/>
      <c r="Q166" s="20"/>
      <c r="R166" s="20"/>
      <c r="S166" s="20"/>
      <c r="T166" s="20"/>
      <c r="U166" s="66"/>
      <c r="V166" s="20"/>
      <c r="W166" s="20"/>
      <c r="X166" s="20"/>
      <c r="Y166" s="20"/>
      <c r="Z166" s="20"/>
      <c r="AA166" s="20"/>
      <c r="AB166" s="20"/>
      <c r="AC166" s="20"/>
      <c r="AD166" s="20"/>
      <c r="AE166" s="20"/>
      <c r="AF166" s="20"/>
      <c r="AG166" s="20"/>
      <c r="AH166" s="721"/>
      <c r="AI166" s="721"/>
      <c r="AJ166" s="721"/>
      <c r="AK166" s="721"/>
      <c r="AL166" s="721"/>
      <c r="AM166" s="20"/>
      <c r="AN166" s="20"/>
      <c r="AO166" s="20"/>
      <c r="AP166" s="20"/>
      <c r="AQ166" s="20" t="s">
        <v>723</v>
      </c>
      <c r="AR166" s="20" t="s">
        <v>724</v>
      </c>
      <c r="AS166" s="20" t="s">
        <v>726</v>
      </c>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0"/>
      <c r="BU166" s="20"/>
      <c r="BV166" s="20"/>
      <c r="BW166" s="20"/>
      <c r="BX166" s="20"/>
      <c r="BY166" s="20"/>
      <c r="BZ166" s="21"/>
      <c r="CA166" s="22"/>
      <c r="CB166" s="21"/>
      <c r="CC166" s="22"/>
      <c r="CD166" s="21"/>
      <c r="CE166" s="22"/>
      <c r="CF166" s="21"/>
      <c r="CG166" s="427"/>
    </row>
    <row r="167" spans="1:90" s="2" customFormat="1" ht="47.25" hidden="1">
      <c r="A167" s="19">
        <v>141</v>
      </c>
      <c r="B167" s="451">
        <v>141</v>
      </c>
      <c r="C167" s="390" t="s">
        <v>432</v>
      </c>
      <c r="D167" s="77" t="s">
        <v>14</v>
      </c>
      <c r="E167" s="78" t="s">
        <v>438</v>
      </c>
      <c r="F167" s="77" t="s">
        <v>17</v>
      </c>
      <c r="G167" s="78" t="s">
        <v>1401</v>
      </c>
      <c r="H167" s="23" t="s">
        <v>1176</v>
      </c>
      <c r="I167" s="20" t="s">
        <v>275</v>
      </c>
      <c r="J167" s="10" t="s">
        <v>25</v>
      </c>
      <c r="K167" s="20"/>
      <c r="L167" s="20"/>
      <c r="M167" s="20"/>
      <c r="N167" s="765"/>
      <c r="O167" s="79"/>
      <c r="P167" s="21" t="s">
        <v>16</v>
      </c>
      <c r="Q167" s="20"/>
      <c r="R167" s="20"/>
      <c r="S167" s="20"/>
      <c r="T167" s="20"/>
      <c r="U167" s="66">
        <f t="shared" si="20"/>
        <v>1</v>
      </c>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t="s">
        <v>726</v>
      </c>
      <c r="AR167" s="20" t="s">
        <v>723</v>
      </c>
      <c r="AS167" s="20" t="s">
        <v>724</v>
      </c>
      <c r="AT167" s="20"/>
      <c r="AU167" s="20"/>
      <c r="AV167" s="20"/>
      <c r="AW167" s="20"/>
      <c r="AX167" s="20"/>
      <c r="AY167" s="20"/>
      <c r="AZ167" s="20"/>
      <c r="BA167" s="20"/>
      <c r="BB167" s="20"/>
      <c r="BC167" s="20"/>
      <c r="BD167" s="20"/>
      <c r="BE167" s="20">
        <v>2</v>
      </c>
      <c r="BF167" s="20">
        <v>1</v>
      </c>
      <c r="BG167" s="20">
        <v>1</v>
      </c>
      <c r="BH167" s="20">
        <v>2</v>
      </c>
      <c r="BI167" s="20">
        <v>2</v>
      </c>
      <c r="BJ167" s="20">
        <v>2</v>
      </c>
      <c r="BK167" s="20">
        <v>2</v>
      </c>
      <c r="BL167" s="20">
        <v>2</v>
      </c>
      <c r="BM167" s="20">
        <v>2</v>
      </c>
      <c r="BN167" s="20">
        <v>2</v>
      </c>
      <c r="BO167" s="20">
        <v>2</v>
      </c>
      <c r="BP167" s="20">
        <v>2</v>
      </c>
      <c r="BQ167" s="20">
        <v>2</v>
      </c>
      <c r="BR167" s="20">
        <v>1</v>
      </c>
      <c r="BS167" s="20">
        <v>1</v>
      </c>
      <c r="BT167" s="20">
        <v>1</v>
      </c>
      <c r="BU167" s="20">
        <v>2</v>
      </c>
      <c r="BV167" s="20"/>
      <c r="BW167" s="20"/>
      <c r="BX167" s="20"/>
      <c r="BY167" s="20">
        <v>2</v>
      </c>
      <c r="BZ167" s="21">
        <f>COUNTIF($BE167:$BY167,2)</f>
        <v>13</v>
      </c>
      <c r="CA167" s="22">
        <f>BZ167/COUNTA($BE167:$BY167)</f>
        <v>0.72222222222222221</v>
      </c>
      <c r="CB167" s="21">
        <f>COUNTIF($BE167:$BY167,1)</f>
        <v>5</v>
      </c>
      <c r="CC167" s="22">
        <f>CB167/COUNTA($BE167:$BY167)</f>
        <v>0.27777777777777779</v>
      </c>
      <c r="CD167" s="21">
        <f>COUNTIF($BE167:$BY167,0)</f>
        <v>0</v>
      </c>
      <c r="CE167" s="22">
        <f>CD167/COUNTA($BE167:$BY167)</f>
        <v>0</v>
      </c>
      <c r="CF167" s="21">
        <f>(((BZ167*2)+(CB167*1)+(CD167*0)))/COUNTA($BE167:$BY167)</f>
        <v>1.7222222222222223</v>
      </c>
      <c r="CG167" s="21" t="str">
        <f>IF(CF167&gt;=1.6,"Đạt mục tiêu",IF(CF167&gt;=1,"Cần cố gắng","Chưa đạt"))</f>
        <v>Đạt mục tiêu</v>
      </c>
    </row>
    <row r="168" spans="1:90" s="2" customFormat="1" ht="60" hidden="1">
      <c r="A168" s="19">
        <v>142</v>
      </c>
      <c r="B168" s="451">
        <v>142</v>
      </c>
      <c r="C168" s="390" t="s">
        <v>432</v>
      </c>
      <c r="D168" s="77" t="s">
        <v>14</v>
      </c>
      <c r="E168" s="78" t="s">
        <v>438</v>
      </c>
      <c r="F168" s="77" t="s">
        <v>17</v>
      </c>
      <c r="G168" s="78" t="s">
        <v>441</v>
      </c>
      <c r="H168" s="23" t="s">
        <v>442</v>
      </c>
      <c r="I168" s="20" t="s">
        <v>275</v>
      </c>
      <c r="J168" s="10" t="s">
        <v>25</v>
      </c>
      <c r="K168" s="20"/>
      <c r="L168" s="20"/>
      <c r="M168" s="20"/>
      <c r="N168" s="765"/>
      <c r="O168" s="765" t="s">
        <v>16</v>
      </c>
      <c r="P168" s="20"/>
      <c r="Q168" s="20"/>
      <c r="R168" s="20"/>
      <c r="S168" s="20"/>
      <c r="T168" s="20"/>
      <c r="U168" s="66">
        <f t="shared" si="20"/>
        <v>1</v>
      </c>
      <c r="V168" s="20"/>
      <c r="W168" s="20"/>
      <c r="X168" s="20"/>
      <c r="Y168" s="20"/>
      <c r="Z168" s="20"/>
      <c r="AA168" s="20"/>
      <c r="AB168" s="20"/>
      <c r="AC168" s="20"/>
      <c r="AD168" s="20"/>
      <c r="AE168" s="20"/>
      <c r="AF168" s="20"/>
      <c r="AG168" s="20"/>
      <c r="AH168" s="20"/>
      <c r="AI168" s="20"/>
      <c r="AJ168" s="20"/>
      <c r="AK168" s="20"/>
      <c r="AL168" s="20"/>
      <c r="AM168" s="20" t="s">
        <v>726</v>
      </c>
      <c r="AN168" s="20" t="s">
        <v>723</v>
      </c>
      <c r="AO168" s="20" t="s">
        <v>726</v>
      </c>
      <c r="AP168" s="20" t="s">
        <v>726</v>
      </c>
      <c r="AQ168" s="20"/>
      <c r="AR168" s="20"/>
      <c r="AS168" s="20"/>
      <c r="AT168" s="20"/>
      <c r="AU168" s="20"/>
      <c r="AV168" s="20"/>
      <c r="AW168" s="20"/>
      <c r="AX168" s="20"/>
      <c r="AY168" s="20"/>
      <c r="AZ168" s="20"/>
      <c r="BA168" s="20"/>
      <c r="BB168" s="20"/>
      <c r="BC168" s="20"/>
      <c r="BD168" s="20"/>
      <c r="BE168" s="79">
        <v>1</v>
      </c>
      <c r="BF168" s="79">
        <v>2</v>
      </c>
      <c r="BG168" s="79">
        <v>2</v>
      </c>
      <c r="BH168" s="79">
        <v>1</v>
      </c>
      <c r="BI168" s="79">
        <v>2</v>
      </c>
      <c r="BJ168" s="79">
        <v>2</v>
      </c>
      <c r="BK168" s="79">
        <v>2</v>
      </c>
      <c r="BL168" s="79">
        <v>2</v>
      </c>
      <c r="BM168" s="79">
        <v>2</v>
      </c>
      <c r="BN168" s="79">
        <v>2</v>
      </c>
      <c r="BO168" s="79">
        <v>1</v>
      </c>
      <c r="BP168" s="79">
        <v>2</v>
      </c>
      <c r="BQ168" s="79">
        <v>2</v>
      </c>
      <c r="BR168" s="79">
        <v>2</v>
      </c>
      <c r="BS168" s="79">
        <v>2</v>
      </c>
      <c r="BT168" s="79">
        <v>2</v>
      </c>
      <c r="BU168" s="79">
        <v>2</v>
      </c>
      <c r="BV168" s="79"/>
      <c r="BW168" s="79"/>
      <c r="BX168" s="79"/>
      <c r="BY168" s="79">
        <v>2</v>
      </c>
      <c r="BZ168" s="21">
        <f>COUNTIF($BE168:$BY168,2)</f>
        <v>15</v>
      </c>
      <c r="CA168" s="22">
        <f>BZ168/COUNTA($BE168:$BY168)</f>
        <v>0.83333333333333337</v>
      </c>
      <c r="CB168" s="21">
        <f>COUNTIF($BE168:$BY168,1)</f>
        <v>3</v>
      </c>
      <c r="CC168" s="22">
        <f>CB168/COUNTA($BE168:$BY168)</f>
        <v>0.16666666666666666</v>
      </c>
      <c r="CD168" s="21">
        <f>COUNTIF($BE168:$BY168,0)</f>
        <v>0</v>
      </c>
      <c r="CE168" s="22">
        <f>CD168/COUNTA($BE168:$BY168)</f>
        <v>0</v>
      </c>
      <c r="CF168" s="21">
        <f>(((BZ168*2)+(CB168*1)+(CD168*0)))/COUNTA($BE168:$BY168)</f>
        <v>1.8333333333333333</v>
      </c>
      <c r="CG168" s="427" t="str">
        <f>IF(CF168&gt;=1.6,"Đạt mục tiêu",IF(CF168&gt;=1,"Cần cố gắng","Chưa đạt"))</f>
        <v>Đạt mục tiêu</v>
      </c>
    </row>
    <row r="169" spans="1:90" s="2" customFormat="1" ht="51.75" hidden="1" customHeight="1">
      <c r="A169" s="19">
        <v>143</v>
      </c>
      <c r="B169" s="451">
        <v>143</v>
      </c>
      <c r="C169" s="390" t="s">
        <v>432</v>
      </c>
      <c r="D169" s="77" t="s">
        <v>14</v>
      </c>
      <c r="E169" s="78" t="s">
        <v>438</v>
      </c>
      <c r="F169" s="77" t="s">
        <v>17</v>
      </c>
      <c r="G169" s="78" t="s">
        <v>435</v>
      </c>
      <c r="H169" s="23" t="s">
        <v>1412</v>
      </c>
      <c r="I169" s="20" t="s">
        <v>275</v>
      </c>
      <c r="J169" s="10" t="s">
        <v>25</v>
      </c>
      <c r="K169" s="20"/>
      <c r="L169" s="20"/>
      <c r="M169" s="20"/>
      <c r="N169" s="765"/>
      <c r="O169" s="79"/>
      <c r="P169" s="20"/>
      <c r="Q169" s="21" t="s">
        <v>16</v>
      </c>
      <c r="R169" s="20"/>
      <c r="S169" s="20"/>
      <c r="T169" s="20"/>
      <c r="U169" s="66">
        <f t="shared" si="20"/>
        <v>1</v>
      </c>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t="s">
        <v>726</v>
      </c>
      <c r="AU169" s="20" t="s">
        <v>727</v>
      </c>
      <c r="AV169" s="20" t="s">
        <v>726</v>
      </c>
      <c r="AW169" s="20" t="s">
        <v>724</v>
      </c>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0"/>
      <c r="BU169" s="20"/>
      <c r="BV169" s="20"/>
      <c r="BW169" s="20"/>
      <c r="BX169" s="20"/>
      <c r="BY169" s="20"/>
      <c r="BZ169" s="21"/>
      <c r="CA169" s="22"/>
      <c r="CB169" s="21"/>
      <c r="CC169" s="22"/>
      <c r="CD169" s="21"/>
      <c r="CE169" s="22"/>
      <c r="CF169" s="21"/>
      <c r="CG169" s="21"/>
    </row>
    <row r="170" spans="1:90" s="2" customFormat="1" ht="60" hidden="1">
      <c r="A170" s="19">
        <v>144</v>
      </c>
      <c r="B170" s="451">
        <v>144</v>
      </c>
      <c r="C170" s="390" t="s">
        <v>432</v>
      </c>
      <c r="D170" s="77" t="s">
        <v>14</v>
      </c>
      <c r="E170" s="78" t="s">
        <v>438</v>
      </c>
      <c r="F170" s="77" t="s">
        <v>17</v>
      </c>
      <c r="G170" s="78" t="s">
        <v>436</v>
      </c>
      <c r="H170" s="23" t="s">
        <v>1023</v>
      </c>
      <c r="I170" s="20" t="s">
        <v>275</v>
      </c>
      <c r="J170" s="10" t="s">
        <v>25</v>
      </c>
      <c r="K170" s="20"/>
      <c r="L170" s="20"/>
      <c r="M170" s="20"/>
      <c r="N170" s="765"/>
      <c r="O170" s="79"/>
      <c r="P170" s="20"/>
      <c r="Q170" s="20"/>
      <c r="R170" s="20"/>
      <c r="S170" s="21" t="s">
        <v>16</v>
      </c>
      <c r="T170" s="20"/>
      <c r="U170" s="66">
        <f t="shared" si="20"/>
        <v>1</v>
      </c>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BQ170" s="20"/>
      <c r="BR170" s="20"/>
      <c r="BS170" s="20"/>
      <c r="BT170" s="20"/>
      <c r="BU170" s="20"/>
      <c r="BV170" s="20"/>
      <c r="BW170" s="20"/>
      <c r="BX170" s="20"/>
      <c r="BY170" s="20"/>
      <c r="BZ170" s="21"/>
      <c r="CA170" s="22"/>
      <c r="CB170" s="21"/>
      <c r="CC170" s="22"/>
      <c r="CD170" s="21"/>
      <c r="CE170" s="22"/>
      <c r="CF170" s="21"/>
      <c r="CG170" s="21"/>
    </row>
    <row r="171" spans="1:90" s="2" customFormat="1" ht="63" hidden="1">
      <c r="A171" s="19">
        <v>145</v>
      </c>
      <c r="B171" s="451">
        <v>145</v>
      </c>
      <c r="C171" s="390" t="s">
        <v>432</v>
      </c>
      <c r="D171" s="77" t="s">
        <v>14</v>
      </c>
      <c r="E171" s="78" t="s">
        <v>438</v>
      </c>
      <c r="F171" s="77" t="s">
        <v>17</v>
      </c>
      <c r="G171" s="20" t="s">
        <v>342</v>
      </c>
      <c r="H171" s="125" t="s">
        <v>738</v>
      </c>
      <c r="I171" s="20" t="s">
        <v>275</v>
      </c>
      <c r="J171" s="10" t="s">
        <v>25</v>
      </c>
      <c r="K171" s="20"/>
      <c r="L171" s="20"/>
      <c r="M171" s="20"/>
      <c r="N171" s="765"/>
      <c r="O171" s="79"/>
      <c r="P171" s="20"/>
      <c r="Q171" s="20"/>
      <c r="R171" s="20"/>
      <c r="S171" s="20"/>
      <c r="T171" s="21" t="s">
        <v>16</v>
      </c>
      <c r="U171" s="66">
        <f t="shared" si="20"/>
        <v>1</v>
      </c>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20"/>
      <c r="BG171" s="20"/>
      <c r="BH171" s="20"/>
      <c r="BI171" s="20"/>
      <c r="BJ171" s="20"/>
      <c r="BK171" s="20"/>
      <c r="BL171" s="20"/>
      <c r="BM171" s="20"/>
      <c r="BN171" s="20"/>
      <c r="BO171" s="20"/>
      <c r="BP171" s="20"/>
      <c r="BQ171" s="20"/>
      <c r="BR171" s="20"/>
      <c r="BS171" s="20"/>
      <c r="BT171" s="20"/>
      <c r="BU171" s="20"/>
      <c r="BV171" s="20"/>
      <c r="BW171" s="20"/>
      <c r="BX171" s="20"/>
      <c r="BY171" s="20"/>
      <c r="BZ171" s="21"/>
      <c r="CA171" s="22"/>
      <c r="CB171" s="21"/>
      <c r="CC171" s="22"/>
      <c r="CD171" s="21"/>
      <c r="CE171" s="22"/>
      <c r="CF171" s="21"/>
      <c r="CG171" s="21"/>
    </row>
    <row r="172" spans="1:90" s="2" customFormat="1" ht="63" hidden="1">
      <c r="A172" s="19">
        <v>146</v>
      </c>
      <c r="B172" s="451">
        <v>146</v>
      </c>
      <c r="C172" s="390" t="s">
        <v>432</v>
      </c>
      <c r="D172" s="8"/>
      <c r="E172" s="390" t="s">
        <v>143</v>
      </c>
      <c r="F172" s="8"/>
      <c r="G172" s="20" t="s">
        <v>443</v>
      </c>
      <c r="H172" s="23" t="s">
        <v>1024</v>
      </c>
      <c r="I172" s="20" t="s">
        <v>275</v>
      </c>
      <c r="J172" s="10" t="s">
        <v>25</v>
      </c>
      <c r="K172" s="20"/>
      <c r="L172" s="20"/>
      <c r="M172" s="20"/>
      <c r="N172" s="765"/>
      <c r="O172" s="79"/>
      <c r="P172" s="20"/>
      <c r="Q172" s="20"/>
      <c r="R172" s="20"/>
      <c r="S172" s="21" t="s">
        <v>16</v>
      </c>
      <c r="T172" s="20"/>
      <c r="U172" s="66">
        <f t="shared" si="20"/>
        <v>1</v>
      </c>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c r="BA172" s="20"/>
      <c r="BB172" s="20"/>
      <c r="BC172" s="20"/>
      <c r="BD172" s="20"/>
      <c r="BE172" s="20"/>
      <c r="BF172" s="20"/>
      <c r="BG172" s="20"/>
      <c r="BH172" s="20"/>
      <c r="BI172" s="20"/>
      <c r="BJ172" s="20"/>
      <c r="BK172" s="20"/>
      <c r="BL172" s="20"/>
      <c r="BM172" s="20"/>
      <c r="BN172" s="20"/>
      <c r="BO172" s="20"/>
      <c r="BP172" s="20"/>
      <c r="BQ172" s="20"/>
      <c r="BR172" s="20"/>
      <c r="BS172" s="20"/>
      <c r="BT172" s="20"/>
      <c r="BU172" s="20"/>
      <c r="BV172" s="20"/>
      <c r="BW172" s="20"/>
      <c r="BX172" s="20"/>
      <c r="BY172" s="20"/>
      <c r="BZ172" s="21"/>
      <c r="CA172" s="22"/>
      <c r="CB172" s="21"/>
      <c r="CC172" s="22"/>
      <c r="CD172" s="21"/>
      <c r="CE172" s="22"/>
      <c r="CF172" s="21"/>
      <c r="CG172" s="21"/>
    </row>
    <row r="173" spans="1:90" s="756" customFormat="1" hidden="1">
      <c r="A173" s="722">
        <v>147</v>
      </c>
      <c r="B173" s="451">
        <v>147</v>
      </c>
      <c r="C173" s="1447" t="s">
        <v>253</v>
      </c>
      <c r="D173" s="1368"/>
      <c r="E173" s="1369"/>
      <c r="F173" s="5" t="s">
        <v>316</v>
      </c>
      <c r="G173" s="176" t="s">
        <v>316</v>
      </c>
      <c r="H173" s="239" t="s">
        <v>316</v>
      </c>
      <c r="I173" s="5" t="s">
        <v>316</v>
      </c>
      <c r="J173" s="5" t="s">
        <v>316</v>
      </c>
      <c r="K173" s="506" t="s">
        <v>316</v>
      </c>
      <c r="L173" s="5" t="s">
        <v>316</v>
      </c>
      <c r="M173" s="5" t="s">
        <v>316</v>
      </c>
      <c r="N173" s="148" t="s">
        <v>316</v>
      </c>
      <c r="O173" s="5" t="s">
        <v>316</v>
      </c>
      <c r="P173" s="5" t="s">
        <v>316</v>
      </c>
      <c r="Q173" s="5" t="s">
        <v>316</v>
      </c>
      <c r="R173" s="5"/>
      <c r="S173" s="5" t="s">
        <v>316</v>
      </c>
      <c r="T173" s="5" t="s">
        <v>316</v>
      </c>
      <c r="U173" s="5" t="s">
        <v>316</v>
      </c>
      <c r="V173" s="176" t="s">
        <v>316</v>
      </c>
      <c r="W173" s="176" t="s">
        <v>316</v>
      </c>
      <c r="X173" s="176" t="s">
        <v>316</v>
      </c>
      <c r="Y173" s="176" t="s">
        <v>316</v>
      </c>
      <c r="Z173" s="5" t="s">
        <v>316</v>
      </c>
      <c r="AA173" s="5" t="s">
        <v>316</v>
      </c>
      <c r="AB173" s="5" t="s">
        <v>316</v>
      </c>
      <c r="AC173" s="5" t="s">
        <v>316</v>
      </c>
      <c r="AD173" s="5" t="s">
        <v>316</v>
      </c>
      <c r="AE173" s="5" t="s">
        <v>316</v>
      </c>
      <c r="AF173" s="5" t="s">
        <v>316</v>
      </c>
      <c r="AG173" s="5" t="s">
        <v>316</v>
      </c>
      <c r="AH173" s="148" t="s">
        <v>316</v>
      </c>
      <c r="AI173" s="148" t="s">
        <v>316</v>
      </c>
      <c r="AJ173" s="148" t="s">
        <v>316</v>
      </c>
      <c r="AK173" s="148" t="s">
        <v>316</v>
      </c>
      <c r="AL173" s="148" t="s">
        <v>316</v>
      </c>
      <c r="AM173" s="5" t="s">
        <v>316</v>
      </c>
      <c r="AN173" s="5" t="s">
        <v>316</v>
      </c>
      <c r="AO173" s="5" t="s">
        <v>316</v>
      </c>
      <c r="AP173" s="5" t="s">
        <v>316</v>
      </c>
      <c r="AQ173" s="5"/>
      <c r="AR173" s="5"/>
      <c r="AS173" s="5" t="s">
        <v>316</v>
      </c>
      <c r="AT173" s="5" t="s">
        <v>316</v>
      </c>
      <c r="AU173" s="5" t="s">
        <v>316</v>
      </c>
      <c r="AV173" s="5" t="s">
        <v>316</v>
      </c>
      <c r="AW173" s="5" t="s">
        <v>316</v>
      </c>
      <c r="AX173" s="5"/>
      <c r="AY173" s="5"/>
      <c r="AZ173" s="5" t="s">
        <v>316</v>
      </c>
      <c r="BA173" s="5"/>
      <c r="BB173" s="5" t="s">
        <v>316</v>
      </c>
      <c r="BC173" s="5"/>
      <c r="BD173" s="5" t="s">
        <v>316</v>
      </c>
      <c r="BE173" s="521" t="s">
        <v>316</v>
      </c>
      <c r="BF173" s="521" t="s">
        <v>316</v>
      </c>
      <c r="BG173" s="521" t="s">
        <v>316</v>
      </c>
      <c r="BH173" s="521" t="s">
        <v>316</v>
      </c>
      <c r="BI173" s="521" t="s">
        <v>316</v>
      </c>
      <c r="BJ173" s="521" t="s">
        <v>316</v>
      </c>
      <c r="BK173" s="521" t="s">
        <v>316</v>
      </c>
      <c r="BL173" s="521" t="s">
        <v>316</v>
      </c>
      <c r="BM173" s="521" t="s">
        <v>316</v>
      </c>
      <c r="BN173" s="521" t="s">
        <v>316</v>
      </c>
      <c r="BO173" s="521" t="s">
        <v>316</v>
      </c>
      <c r="BP173" s="521" t="s">
        <v>316</v>
      </c>
      <c r="BQ173" s="521" t="s">
        <v>316</v>
      </c>
      <c r="BR173" s="521" t="s">
        <v>316</v>
      </c>
      <c r="BS173" s="521" t="s">
        <v>316</v>
      </c>
      <c r="BT173" s="521" t="s">
        <v>316</v>
      </c>
      <c r="BU173" s="521" t="s">
        <v>316</v>
      </c>
      <c r="BV173" s="521"/>
      <c r="BW173" s="521"/>
      <c r="BX173" s="521"/>
      <c r="BY173" s="521" t="s">
        <v>316</v>
      </c>
      <c r="BZ173" s="521" t="s">
        <v>316</v>
      </c>
      <c r="CA173" s="522" t="s">
        <v>316</v>
      </c>
      <c r="CB173" s="521" t="s">
        <v>316</v>
      </c>
      <c r="CC173" s="522" t="s">
        <v>316</v>
      </c>
      <c r="CD173" s="521" t="s">
        <v>316</v>
      </c>
      <c r="CE173" s="521" t="s">
        <v>316</v>
      </c>
      <c r="CF173" s="521" t="s">
        <v>316</v>
      </c>
      <c r="CG173" s="522" t="s">
        <v>316</v>
      </c>
    </row>
    <row r="174" spans="1:90" s="3" customFormat="1" ht="135" hidden="1">
      <c r="A174" s="19">
        <v>148</v>
      </c>
      <c r="B174" s="451">
        <v>148</v>
      </c>
      <c r="C174" s="76" t="s">
        <v>444</v>
      </c>
      <c r="D174" s="77" t="s">
        <v>14</v>
      </c>
      <c r="E174" s="78" t="s">
        <v>343</v>
      </c>
      <c r="F174" s="77" t="s">
        <v>14</v>
      </c>
      <c r="G174" s="78" t="s">
        <v>424</v>
      </c>
      <c r="H174" s="37" t="s">
        <v>445</v>
      </c>
      <c r="I174" s="725" t="s">
        <v>275</v>
      </c>
      <c r="J174" s="734" t="s">
        <v>25</v>
      </c>
      <c r="K174" s="11"/>
      <c r="L174" s="11"/>
      <c r="M174" s="734" t="s">
        <v>16</v>
      </c>
      <c r="N174" s="11"/>
      <c r="O174" s="11"/>
      <c r="P174" s="11"/>
      <c r="Q174" s="11"/>
      <c r="R174" s="11"/>
      <c r="S174" s="11"/>
      <c r="T174" s="11"/>
      <c r="U174" s="493">
        <f t="shared" si="20"/>
        <v>1</v>
      </c>
      <c r="V174" s="11"/>
      <c r="W174" s="11"/>
      <c r="X174" s="11"/>
      <c r="Y174" s="11"/>
      <c r="Z174" s="11"/>
      <c r="AA174" s="11"/>
      <c r="AB174" s="11"/>
      <c r="AC174" s="11"/>
      <c r="AD174" s="734" t="s">
        <v>727</v>
      </c>
      <c r="AE174" s="734" t="s">
        <v>724</v>
      </c>
      <c r="AF174" s="734" t="s">
        <v>727</v>
      </c>
      <c r="AG174" s="734" t="s">
        <v>724</v>
      </c>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725">
        <v>1</v>
      </c>
      <c r="BF174" s="725">
        <v>2</v>
      </c>
      <c r="BG174" s="725">
        <v>1</v>
      </c>
      <c r="BH174" s="725">
        <v>2</v>
      </c>
      <c r="BI174" s="725">
        <v>2</v>
      </c>
      <c r="BJ174" s="725">
        <v>2</v>
      </c>
      <c r="BK174" s="725">
        <v>2</v>
      </c>
      <c r="BL174" s="725">
        <v>2</v>
      </c>
      <c r="BM174" s="725">
        <v>2</v>
      </c>
      <c r="BN174" s="725">
        <v>2</v>
      </c>
      <c r="BO174" s="725">
        <v>2</v>
      </c>
      <c r="BP174" s="725">
        <v>2</v>
      </c>
      <c r="BQ174" s="725">
        <v>2</v>
      </c>
      <c r="BR174" s="725">
        <v>2</v>
      </c>
      <c r="BS174" s="725">
        <v>2</v>
      </c>
      <c r="BT174" s="725">
        <v>1</v>
      </c>
      <c r="BU174" s="725">
        <v>2</v>
      </c>
      <c r="BV174" s="725"/>
      <c r="BW174" s="725"/>
      <c r="BX174" s="725"/>
      <c r="BY174" s="725">
        <v>2</v>
      </c>
      <c r="BZ174" s="533">
        <f>COUNTIF($BE174:$BY174,2)</f>
        <v>15</v>
      </c>
      <c r="CA174" s="534">
        <f>BZ174/COUNTA($BE174:$BY174)</f>
        <v>0.83333333333333337</v>
      </c>
      <c r="CB174" s="533">
        <f>COUNTIF($BE174:$BY174,1)</f>
        <v>3</v>
      </c>
      <c r="CC174" s="534">
        <f>CB174/COUNTA($BE174:$BY174)</f>
        <v>0.16666666666666666</v>
      </c>
      <c r="CD174" s="533">
        <f>COUNTIF($BE174:$BY174,0)</f>
        <v>0</v>
      </c>
      <c r="CE174" s="535">
        <f>CD174/COUNTA($BE174:$BY174)</f>
        <v>0</v>
      </c>
      <c r="CF174" s="533">
        <f>(((BZ174*2)+(CB174*1)+(CD174*0)))/COUNTA($BE174:$BY174)</f>
        <v>1.8333333333333333</v>
      </c>
      <c r="CG174" s="750" t="str">
        <f t="shared" ref="CG174" si="28">IF(CF174&gt;=1.6,"Đạt mục tiêu",IF(CF174&gt;=1,"Cần cố gắng","Chưa đạt"))</f>
        <v>Đạt mục tiêu</v>
      </c>
    </row>
    <row r="175" spans="1:90" s="2" customFormat="1" ht="135" hidden="1">
      <c r="A175" s="19">
        <v>149</v>
      </c>
      <c r="B175" s="451">
        <v>149</v>
      </c>
      <c r="C175" s="76" t="s">
        <v>444</v>
      </c>
      <c r="D175" s="77" t="s">
        <v>14</v>
      </c>
      <c r="E175" s="78" t="s">
        <v>343</v>
      </c>
      <c r="F175" s="77" t="s">
        <v>14</v>
      </c>
      <c r="G175" s="78" t="s">
        <v>426</v>
      </c>
      <c r="H175" s="23" t="s">
        <v>446</v>
      </c>
      <c r="I175" s="20" t="s">
        <v>275</v>
      </c>
      <c r="J175" s="10" t="s">
        <v>25</v>
      </c>
      <c r="K175" s="71"/>
      <c r="L175" s="71"/>
      <c r="M175" s="71"/>
      <c r="N175" s="71"/>
      <c r="O175" s="71"/>
      <c r="P175" s="71"/>
      <c r="Q175" s="71"/>
      <c r="R175" s="71"/>
      <c r="S175" s="71"/>
      <c r="T175" s="71" t="s">
        <v>16</v>
      </c>
      <c r="U175" s="66">
        <f t="shared" si="20"/>
        <v>1</v>
      </c>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49"/>
      <c r="BS175" s="49"/>
      <c r="BT175" s="49"/>
      <c r="BU175" s="6"/>
      <c r="BV175" s="6"/>
      <c r="BW175" s="6"/>
      <c r="BX175" s="6"/>
      <c r="BY175" s="6"/>
      <c r="BZ175" s="6"/>
      <c r="CA175" s="6"/>
      <c r="CB175" s="6"/>
      <c r="CC175" s="6"/>
      <c r="CD175" s="6"/>
      <c r="CE175" s="6"/>
      <c r="CF175" s="6"/>
      <c r="CG175" s="6"/>
    </row>
    <row r="176" spans="1:90" s="2" customFormat="1" ht="75" hidden="1">
      <c r="A176" s="19">
        <v>150</v>
      </c>
      <c r="B176" s="451">
        <v>150</v>
      </c>
      <c r="C176" s="76" t="s">
        <v>344</v>
      </c>
      <c r="D176" s="77" t="s">
        <v>17</v>
      </c>
      <c r="E176" s="78" t="s">
        <v>345</v>
      </c>
      <c r="F176" s="77" t="s">
        <v>14</v>
      </c>
      <c r="G176" s="78" t="s">
        <v>448</v>
      </c>
      <c r="H176" s="70" t="s">
        <v>447</v>
      </c>
      <c r="I176" s="20" t="s">
        <v>275</v>
      </c>
      <c r="J176" s="10" t="s">
        <v>25</v>
      </c>
      <c r="K176" s="71"/>
      <c r="L176" s="71"/>
      <c r="M176" s="71"/>
      <c r="N176" s="71"/>
      <c r="O176" s="71"/>
      <c r="P176" s="71"/>
      <c r="Q176" s="71"/>
      <c r="R176" s="71"/>
      <c r="S176" s="71"/>
      <c r="T176" s="71" t="s">
        <v>16</v>
      </c>
      <c r="U176" s="66">
        <f t="shared" si="20"/>
        <v>1</v>
      </c>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49"/>
      <c r="BS176" s="49"/>
      <c r="BT176" s="49"/>
      <c r="BU176" s="6"/>
      <c r="BV176" s="6"/>
      <c r="BW176" s="6"/>
      <c r="BX176" s="6"/>
      <c r="BY176" s="6"/>
      <c r="BZ176" s="6"/>
      <c r="CA176" s="6"/>
      <c r="CB176" s="6"/>
      <c r="CC176" s="6"/>
      <c r="CD176" s="6"/>
      <c r="CE176" s="6"/>
      <c r="CF176" s="6"/>
      <c r="CG176" s="6"/>
    </row>
    <row r="177" spans="1:90" s="756" customFormat="1" ht="48" hidden="1">
      <c r="A177" s="722">
        <v>151</v>
      </c>
      <c r="B177" s="451">
        <v>151</v>
      </c>
      <c r="C177" s="1447" t="s">
        <v>254</v>
      </c>
      <c r="D177" s="1368"/>
      <c r="E177" s="1369"/>
      <c r="F177" s="5" t="s">
        <v>316</v>
      </c>
      <c r="G177" s="176" t="s">
        <v>316</v>
      </c>
      <c r="H177" s="239" t="s">
        <v>316</v>
      </c>
      <c r="I177" s="5" t="s">
        <v>316</v>
      </c>
      <c r="J177" s="5" t="s">
        <v>316</v>
      </c>
      <c r="K177" s="506" t="s">
        <v>316</v>
      </c>
      <c r="L177" s="5" t="s">
        <v>316</v>
      </c>
      <c r="M177" s="148" t="s">
        <v>316</v>
      </c>
      <c r="N177" s="148" t="s">
        <v>316</v>
      </c>
      <c r="O177" s="5" t="s">
        <v>316</v>
      </c>
      <c r="P177" s="5" t="s">
        <v>316</v>
      </c>
      <c r="Q177" s="5" t="s">
        <v>316</v>
      </c>
      <c r="R177" s="5"/>
      <c r="S177" s="5" t="s">
        <v>316</v>
      </c>
      <c r="T177" s="5" t="s">
        <v>316</v>
      </c>
      <c r="U177" s="5" t="s">
        <v>316</v>
      </c>
      <c r="V177" s="176" t="s">
        <v>316</v>
      </c>
      <c r="W177" s="176" t="s">
        <v>316</v>
      </c>
      <c r="X177" s="176" t="s">
        <v>316</v>
      </c>
      <c r="Y177" s="176" t="s">
        <v>316</v>
      </c>
      <c r="Z177" s="5" t="s">
        <v>316</v>
      </c>
      <c r="AA177" s="5" t="s">
        <v>316</v>
      </c>
      <c r="AB177" s="5" t="s">
        <v>316</v>
      </c>
      <c r="AC177" s="5" t="s">
        <v>316</v>
      </c>
      <c r="AD177" s="5" t="s">
        <v>316</v>
      </c>
      <c r="AE177" s="5" t="s">
        <v>316</v>
      </c>
      <c r="AF177" s="5" t="s">
        <v>316</v>
      </c>
      <c r="AG177" s="5" t="s">
        <v>316</v>
      </c>
      <c r="AH177" s="148" t="s">
        <v>316</v>
      </c>
      <c r="AI177" s="148" t="s">
        <v>316</v>
      </c>
      <c r="AJ177" s="148" t="s">
        <v>316</v>
      </c>
      <c r="AK177" s="148" t="s">
        <v>316</v>
      </c>
      <c r="AL177" s="148" t="s">
        <v>316</v>
      </c>
      <c r="AM177" s="5" t="s">
        <v>316</v>
      </c>
      <c r="AN177" s="5" t="s">
        <v>316</v>
      </c>
      <c r="AO177" s="5" t="s">
        <v>316</v>
      </c>
      <c r="AP177" s="5" t="s">
        <v>316</v>
      </c>
      <c r="AQ177" s="5"/>
      <c r="AR177" s="5"/>
      <c r="AS177" s="5" t="s">
        <v>316</v>
      </c>
      <c r="AT177" s="5" t="s">
        <v>316</v>
      </c>
      <c r="AU177" s="5" t="s">
        <v>316</v>
      </c>
      <c r="AV177" s="5" t="s">
        <v>316</v>
      </c>
      <c r="AW177" s="5" t="s">
        <v>316</v>
      </c>
      <c r="AX177" s="5"/>
      <c r="AY177" s="5"/>
      <c r="AZ177" s="5" t="s">
        <v>316</v>
      </c>
      <c r="BA177" s="5"/>
      <c r="BB177" s="5" t="s">
        <v>316</v>
      </c>
      <c r="BC177" s="5"/>
      <c r="BD177" s="5" t="s">
        <v>316</v>
      </c>
      <c r="BE177" s="521" t="s">
        <v>316</v>
      </c>
      <c r="BF177" s="521" t="s">
        <v>316</v>
      </c>
      <c r="BG177" s="20">
        <v>2</v>
      </c>
      <c r="BH177" s="20">
        <v>1</v>
      </c>
      <c r="BI177" s="521" t="s">
        <v>316</v>
      </c>
      <c r="BJ177" s="521" t="s">
        <v>316</v>
      </c>
      <c r="BK177" s="521" t="s">
        <v>316</v>
      </c>
      <c r="BL177" s="521" t="s">
        <v>316</v>
      </c>
      <c r="BM177" s="521" t="s">
        <v>316</v>
      </c>
      <c r="BN177" s="521" t="s">
        <v>316</v>
      </c>
      <c r="BO177" s="521" t="s">
        <v>316</v>
      </c>
      <c r="BP177" s="521" t="s">
        <v>316</v>
      </c>
      <c r="BQ177" s="521" t="s">
        <v>316</v>
      </c>
      <c r="BR177" s="521" t="s">
        <v>316</v>
      </c>
      <c r="BS177" s="20">
        <v>1</v>
      </c>
      <c r="BT177" s="521" t="s">
        <v>316</v>
      </c>
      <c r="BU177" s="521" t="s">
        <v>316</v>
      </c>
      <c r="BV177" s="521"/>
      <c r="BW177" s="521"/>
      <c r="BX177" s="521"/>
      <c r="BY177" s="521" t="s">
        <v>316</v>
      </c>
      <c r="BZ177" s="21">
        <f>COUNTIF($BE177:$BY177,2)</f>
        <v>1</v>
      </c>
      <c r="CA177" s="22">
        <f>BZ177/COUNTA($BE177:$BY177)</f>
        <v>5.5555555555555552E-2</v>
      </c>
      <c r="CB177" s="21">
        <f>COUNTIF($BE177:$BY177,1)</f>
        <v>2</v>
      </c>
      <c r="CC177" s="22">
        <f>CB177/COUNTA($BE177:$BY177)</f>
        <v>0.1111111111111111</v>
      </c>
      <c r="CD177" s="21">
        <f>COUNTIF($BE177:$BY177,0)</f>
        <v>0</v>
      </c>
      <c r="CE177" s="22">
        <f>CD177/COUNTA($BE177:$BY177)</f>
        <v>0</v>
      </c>
      <c r="CF177" s="21">
        <f>(((BZ177*2)+(CB177*1)+(CD177*0)))/COUNTA($BE177:$BY177)</f>
        <v>0.22222222222222221</v>
      </c>
      <c r="CG177" s="427" t="str">
        <f>IF(CF177&gt;=1.6,"Đạt mục tiêu",IF(CF177&gt;=1,"Cần cố gắng","Chưa đạt"))</f>
        <v>Chưa đạt</v>
      </c>
    </row>
    <row r="178" spans="1:90" s="756" customFormat="1" ht="47.25" hidden="1">
      <c r="A178" s="721">
        <v>152</v>
      </c>
      <c r="B178" s="451">
        <v>152</v>
      </c>
      <c r="C178" s="390" t="s">
        <v>153</v>
      </c>
      <c r="D178" s="8" t="s">
        <v>14</v>
      </c>
      <c r="E178" s="390" t="s">
        <v>154</v>
      </c>
      <c r="F178" s="8" t="s">
        <v>17</v>
      </c>
      <c r="G178" s="20" t="s">
        <v>449</v>
      </c>
      <c r="H178" s="518" t="s">
        <v>732</v>
      </c>
      <c r="I178" s="20" t="s">
        <v>275</v>
      </c>
      <c r="J178" s="10" t="s">
        <v>25</v>
      </c>
      <c r="K178" s="20"/>
      <c r="L178" s="20"/>
      <c r="M178" s="20"/>
      <c r="N178" s="721" t="s">
        <v>16</v>
      </c>
      <c r="O178" s="79"/>
      <c r="P178" s="20"/>
      <c r="Q178" s="20"/>
      <c r="R178" s="20"/>
      <c r="S178" s="20"/>
      <c r="T178" s="20"/>
      <c r="U178" s="66">
        <f t="shared" si="20"/>
        <v>1</v>
      </c>
      <c r="V178" s="20"/>
      <c r="W178" s="20"/>
      <c r="X178" s="20"/>
      <c r="Y178" s="20"/>
      <c r="Z178" s="20"/>
      <c r="AA178" s="20"/>
      <c r="AB178" s="20"/>
      <c r="AC178" s="20"/>
      <c r="AD178" s="20"/>
      <c r="AE178" s="20"/>
      <c r="AF178" s="20"/>
      <c r="AG178" s="20"/>
      <c r="AH178" s="721" t="s">
        <v>724</v>
      </c>
      <c r="AI178" s="721" t="s">
        <v>723</v>
      </c>
      <c r="AJ178" s="721" t="s">
        <v>724</v>
      </c>
      <c r="AK178" s="721" t="s">
        <v>723</v>
      </c>
      <c r="AL178" s="721" t="s">
        <v>724</v>
      </c>
      <c r="AM178" s="20"/>
      <c r="AN178" s="20"/>
      <c r="AO178" s="20"/>
      <c r="AP178" s="20"/>
      <c r="AQ178" s="20"/>
      <c r="AR178" s="20"/>
      <c r="AS178" s="20"/>
      <c r="AT178" s="20"/>
      <c r="AU178" s="20"/>
      <c r="AV178" s="20"/>
      <c r="AW178" s="20"/>
      <c r="AX178" s="20"/>
      <c r="AY178" s="20"/>
      <c r="AZ178" s="20"/>
      <c r="BA178" s="20"/>
      <c r="BB178" s="20"/>
      <c r="BC178" s="20"/>
      <c r="BD178" s="20"/>
      <c r="BE178" s="20">
        <v>2</v>
      </c>
      <c r="BF178" s="20">
        <v>2</v>
      </c>
      <c r="BG178" s="20">
        <v>2</v>
      </c>
      <c r="BH178" s="20">
        <v>1</v>
      </c>
      <c r="BI178" s="20">
        <v>2</v>
      </c>
      <c r="BJ178" s="20">
        <v>1</v>
      </c>
      <c r="BK178" s="20">
        <v>2</v>
      </c>
      <c r="BL178" s="20">
        <v>2</v>
      </c>
      <c r="BM178" s="20">
        <v>2</v>
      </c>
      <c r="BN178" s="20">
        <v>1</v>
      </c>
      <c r="BO178" s="20">
        <v>2</v>
      </c>
      <c r="BP178" s="20">
        <v>2</v>
      </c>
      <c r="BQ178" s="20">
        <v>2</v>
      </c>
      <c r="BR178" s="20">
        <v>2</v>
      </c>
      <c r="BS178" s="20">
        <v>1</v>
      </c>
      <c r="BT178" s="20">
        <v>2</v>
      </c>
      <c r="BU178" s="20">
        <v>2</v>
      </c>
      <c r="BV178" s="20"/>
      <c r="BW178" s="20"/>
      <c r="BX178" s="20"/>
      <c r="BY178" s="20">
        <v>1</v>
      </c>
      <c r="BZ178" s="21">
        <f>COUNTIF($BE178:$BY178,2)</f>
        <v>13</v>
      </c>
      <c r="CA178" s="22">
        <f>BZ178/COUNTA($BE178:$BY178)</f>
        <v>0.72222222222222221</v>
      </c>
      <c r="CB178" s="21">
        <f>COUNTIF($BE178:$BY178,1)</f>
        <v>5</v>
      </c>
      <c r="CC178" s="22">
        <f>CB178/COUNTA($BE178:$BY178)</f>
        <v>0.27777777777777779</v>
      </c>
      <c r="CD178" s="21">
        <f>COUNTIF($BE178:$BY178,0)</f>
        <v>0</v>
      </c>
      <c r="CE178" s="22">
        <f>CD178/COUNTA($BE178:$BY178)</f>
        <v>0</v>
      </c>
      <c r="CF178" s="21">
        <f>(((BZ178*2)+(CB178*1)+(CD178*0)))/COUNTA($BE178:$BY178)</f>
        <v>1.7222222222222223</v>
      </c>
      <c r="CG178" s="427" t="str">
        <f>IF(CF178&gt;=1.6,"Đạt mục tiêu",IF(CF178&gt;=1,"Cần cố gắng","Chưa đạt"))</f>
        <v>Đạt mục tiêu</v>
      </c>
    </row>
    <row r="179" spans="1:90" s="2" customFormat="1" ht="47.25" hidden="1">
      <c r="A179" s="19">
        <v>153</v>
      </c>
      <c r="B179" s="451">
        <v>153</v>
      </c>
      <c r="C179" s="390" t="s">
        <v>153</v>
      </c>
      <c r="D179" s="8" t="s">
        <v>14</v>
      </c>
      <c r="E179" s="390" t="s">
        <v>154</v>
      </c>
      <c r="F179" s="8" t="s">
        <v>17</v>
      </c>
      <c r="G179" s="390" t="s">
        <v>450</v>
      </c>
      <c r="H179" s="125" t="s">
        <v>1000</v>
      </c>
      <c r="I179" s="20" t="s">
        <v>275</v>
      </c>
      <c r="J179" s="10" t="s">
        <v>25</v>
      </c>
      <c r="K179" s="20"/>
      <c r="L179" s="20"/>
      <c r="M179" s="20"/>
      <c r="N179" s="765"/>
      <c r="O179" s="79" t="s">
        <v>16</v>
      </c>
      <c r="P179" s="20"/>
      <c r="Q179" s="20"/>
      <c r="R179" s="20"/>
      <c r="S179" s="20"/>
      <c r="T179" s="20"/>
      <c r="U179" s="66">
        <f t="shared" si="20"/>
        <v>1</v>
      </c>
      <c r="V179" s="20"/>
      <c r="W179" s="20"/>
      <c r="X179" s="20"/>
      <c r="Y179" s="20"/>
      <c r="Z179" s="20"/>
      <c r="AA179" s="20"/>
      <c r="AB179" s="20"/>
      <c r="AC179" s="20"/>
      <c r="AD179" s="20"/>
      <c r="AE179" s="20"/>
      <c r="AF179" s="20"/>
      <c r="AG179" s="20"/>
      <c r="AH179" s="20"/>
      <c r="AI179" s="20"/>
      <c r="AJ179" s="20"/>
      <c r="AK179" s="20"/>
      <c r="AL179" s="20"/>
      <c r="AM179" s="20" t="s">
        <v>724</v>
      </c>
      <c r="AN179" s="20" t="s">
        <v>727</v>
      </c>
      <c r="AO179" s="20" t="s">
        <v>724</v>
      </c>
      <c r="AP179" s="20" t="s">
        <v>727</v>
      </c>
      <c r="AQ179" s="20"/>
      <c r="AR179" s="20"/>
      <c r="AS179" s="20"/>
      <c r="AT179" s="20"/>
      <c r="AU179" s="20"/>
      <c r="AV179" s="20"/>
      <c r="AW179" s="20"/>
      <c r="AX179" s="20"/>
      <c r="AY179" s="20"/>
      <c r="AZ179" s="20"/>
      <c r="BA179" s="20"/>
      <c r="BB179" s="20"/>
      <c r="BC179" s="20"/>
      <c r="BD179" s="20"/>
      <c r="BE179" s="79">
        <v>1</v>
      </c>
      <c r="BF179" s="79">
        <v>2</v>
      </c>
      <c r="BG179" s="79">
        <v>2</v>
      </c>
      <c r="BH179" s="79">
        <v>1</v>
      </c>
      <c r="BI179" s="79">
        <v>1</v>
      </c>
      <c r="BJ179" s="79">
        <v>2</v>
      </c>
      <c r="BK179" s="79">
        <v>2</v>
      </c>
      <c r="BL179" s="79">
        <v>2</v>
      </c>
      <c r="BM179" s="79">
        <v>2</v>
      </c>
      <c r="BN179" s="79">
        <v>2</v>
      </c>
      <c r="BO179" s="79">
        <v>1</v>
      </c>
      <c r="BP179" s="79">
        <v>2</v>
      </c>
      <c r="BQ179" s="79">
        <v>2</v>
      </c>
      <c r="BR179" s="79">
        <v>2</v>
      </c>
      <c r="BS179" s="79">
        <v>2</v>
      </c>
      <c r="BT179" s="79">
        <v>2</v>
      </c>
      <c r="BU179" s="79">
        <v>2</v>
      </c>
      <c r="BV179" s="79"/>
      <c r="BW179" s="79"/>
      <c r="BX179" s="79"/>
      <c r="BY179" s="79">
        <v>2</v>
      </c>
      <c r="BZ179" s="21">
        <f>COUNTIF($BE179:$BY179,2)</f>
        <v>14</v>
      </c>
      <c r="CA179" s="22">
        <f>BZ179/COUNTA($BE179:$BY179)</f>
        <v>0.77777777777777779</v>
      </c>
      <c r="CB179" s="21">
        <f>COUNTIF($BE179:$BY179,1)</f>
        <v>4</v>
      </c>
      <c r="CC179" s="22">
        <f>CB179/COUNTA($BE179:$BY179)</f>
        <v>0.22222222222222221</v>
      </c>
      <c r="CD179" s="21">
        <f>COUNTIF($BE179:$BY179,0)</f>
        <v>0</v>
      </c>
      <c r="CE179" s="22">
        <f>CD179/COUNTA($BE179:$BY179)</f>
        <v>0</v>
      </c>
      <c r="CF179" s="21">
        <f>(((BZ179*2)+(CB179*1)+(CD179*0)))/COUNTA($BE179:$BY179)</f>
        <v>1.7777777777777777</v>
      </c>
      <c r="CG179" s="427" t="str">
        <f>IF(CF179&gt;=1.6,"Đạt mục tiêu",IF(CF179&gt;=1,"Cần cố gắng","Chưa đạt"))</f>
        <v>Đạt mục tiêu</v>
      </c>
    </row>
    <row r="180" spans="1:90" s="2" customFormat="1" ht="47.25" hidden="1">
      <c r="A180" s="19">
        <v>154</v>
      </c>
      <c r="B180" s="451">
        <v>154</v>
      </c>
      <c r="C180" s="390" t="s">
        <v>153</v>
      </c>
      <c r="D180" s="8" t="s">
        <v>14</v>
      </c>
      <c r="E180" s="390" t="s">
        <v>154</v>
      </c>
      <c r="F180" s="8" t="s">
        <v>17</v>
      </c>
      <c r="G180" s="390" t="s">
        <v>451</v>
      </c>
      <c r="H180" s="23" t="s">
        <v>1000</v>
      </c>
      <c r="I180" s="20" t="s">
        <v>275</v>
      </c>
      <c r="J180" s="10" t="s">
        <v>25</v>
      </c>
      <c r="K180" s="20"/>
      <c r="L180" s="20"/>
      <c r="M180" s="20"/>
      <c r="N180" s="765"/>
      <c r="O180" s="79"/>
      <c r="P180" s="20"/>
      <c r="Q180" s="20"/>
      <c r="R180" s="20"/>
      <c r="S180" s="20" t="s">
        <v>16</v>
      </c>
      <c r="T180" s="20"/>
      <c r="U180" s="66">
        <f t="shared" ref="U180:U254" si="29">COUNTIF(K180:T180,"x")</f>
        <v>1</v>
      </c>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c r="BA180" s="20"/>
      <c r="BB180" s="20"/>
      <c r="BC180" s="20"/>
      <c r="BD180" s="20"/>
      <c r="BE180" s="20"/>
      <c r="BF180" s="20"/>
      <c r="BG180" s="20"/>
      <c r="BH180" s="20"/>
      <c r="BI180" s="20"/>
      <c r="BJ180" s="20"/>
      <c r="BK180" s="20"/>
      <c r="BL180" s="20"/>
      <c r="BM180" s="20"/>
      <c r="BN180" s="20"/>
      <c r="BO180" s="20"/>
      <c r="BP180" s="20"/>
      <c r="BQ180" s="20"/>
      <c r="BR180" s="20"/>
      <c r="BS180" s="20"/>
      <c r="BT180" s="20"/>
      <c r="BU180" s="20"/>
      <c r="BV180" s="20"/>
      <c r="BW180" s="20"/>
      <c r="BX180" s="20"/>
      <c r="BY180" s="20"/>
      <c r="BZ180" s="21"/>
      <c r="CA180" s="22"/>
      <c r="CB180" s="21"/>
      <c r="CC180" s="22"/>
      <c r="CD180" s="21"/>
      <c r="CE180" s="22"/>
      <c r="CF180" s="21"/>
      <c r="CG180" s="21"/>
    </row>
    <row r="181" spans="1:90" s="756" customFormat="1" ht="78.75" hidden="1">
      <c r="A181" s="721">
        <v>155</v>
      </c>
      <c r="B181" s="451">
        <v>155</v>
      </c>
      <c r="C181" s="213" t="s">
        <v>354</v>
      </c>
      <c r="D181" s="77" t="s">
        <v>17</v>
      </c>
      <c r="E181" s="213" t="s">
        <v>355</v>
      </c>
      <c r="F181" s="8" t="s">
        <v>17</v>
      </c>
      <c r="G181" s="20" t="s">
        <v>452</v>
      </c>
      <c r="H181" s="518" t="s">
        <v>453</v>
      </c>
      <c r="I181" s="20" t="s">
        <v>275</v>
      </c>
      <c r="J181" s="10" t="s">
        <v>25</v>
      </c>
      <c r="K181" s="20"/>
      <c r="L181" s="20"/>
      <c r="M181" s="20"/>
      <c r="N181" s="721" t="s">
        <v>16</v>
      </c>
      <c r="O181" s="79"/>
      <c r="P181" s="20"/>
      <c r="Q181" s="20"/>
      <c r="R181" s="20"/>
      <c r="S181" s="20"/>
      <c r="T181" s="20"/>
      <c r="U181" s="66">
        <f t="shared" si="29"/>
        <v>1</v>
      </c>
      <c r="V181" s="20"/>
      <c r="W181" s="20"/>
      <c r="X181" s="20"/>
      <c r="Y181" s="20"/>
      <c r="Z181" s="20"/>
      <c r="AA181" s="20"/>
      <c r="AB181" s="20"/>
      <c r="AC181" s="20"/>
      <c r="AD181" s="20"/>
      <c r="AE181" s="20"/>
      <c r="AF181" s="20"/>
      <c r="AG181" s="20"/>
      <c r="AH181" s="721" t="s">
        <v>727</v>
      </c>
      <c r="AI181" s="721" t="s">
        <v>724</v>
      </c>
      <c r="AJ181" s="721" t="s">
        <v>727</v>
      </c>
      <c r="AK181" s="721" t="s">
        <v>724</v>
      </c>
      <c r="AL181" s="721" t="s">
        <v>723</v>
      </c>
      <c r="AM181" s="20"/>
      <c r="AN181" s="20"/>
      <c r="AO181" s="20"/>
      <c r="AP181" s="20"/>
      <c r="AQ181" s="20"/>
      <c r="AR181" s="20"/>
      <c r="AS181" s="20"/>
      <c r="AT181" s="20"/>
      <c r="AU181" s="20"/>
      <c r="AV181" s="20"/>
      <c r="AW181" s="20"/>
      <c r="AX181" s="20"/>
      <c r="AY181" s="20"/>
      <c r="AZ181" s="20"/>
      <c r="BA181" s="20"/>
      <c r="BB181" s="20"/>
      <c r="BC181" s="20"/>
      <c r="BD181" s="20"/>
      <c r="BE181" s="20">
        <v>2</v>
      </c>
      <c r="BF181" s="20">
        <v>2</v>
      </c>
      <c r="BG181" s="20">
        <v>2</v>
      </c>
      <c r="BH181" s="20">
        <v>1</v>
      </c>
      <c r="BI181" s="20">
        <v>2</v>
      </c>
      <c r="BJ181" s="20">
        <v>1</v>
      </c>
      <c r="BK181" s="20">
        <v>2</v>
      </c>
      <c r="BL181" s="20">
        <v>2</v>
      </c>
      <c r="BM181" s="20">
        <v>2</v>
      </c>
      <c r="BN181" s="20">
        <v>1</v>
      </c>
      <c r="BO181" s="20">
        <v>2</v>
      </c>
      <c r="BP181" s="20">
        <v>2</v>
      </c>
      <c r="BQ181" s="20">
        <v>2</v>
      </c>
      <c r="BR181" s="20">
        <v>2</v>
      </c>
      <c r="BS181" s="20">
        <v>1</v>
      </c>
      <c r="BT181" s="20">
        <v>2</v>
      </c>
      <c r="BU181" s="20">
        <v>2</v>
      </c>
      <c r="BV181" s="20"/>
      <c r="BW181" s="20"/>
      <c r="BX181" s="20"/>
      <c r="BY181" s="20">
        <v>2</v>
      </c>
      <c r="BZ181" s="21">
        <f>COUNTIF($BE181:$BY181,2)</f>
        <v>14</v>
      </c>
      <c r="CA181" s="22">
        <f>BZ181/COUNTA($BE181:$BY181)</f>
        <v>0.77777777777777779</v>
      </c>
      <c r="CB181" s="21">
        <f>COUNTIF($BE181:$BY181,1)</f>
        <v>4</v>
      </c>
      <c r="CC181" s="22">
        <f>CB181/COUNTA($BE181:$BY181)</f>
        <v>0.22222222222222221</v>
      </c>
      <c r="CD181" s="21">
        <f>COUNTIF($BE181:$BY181,0)</f>
        <v>0</v>
      </c>
      <c r="CE181" s="22">
        <f>CD181/COUNTA($BE181:$BY181)</f>
        <v>0</v>
      </c>
      <c r="CF181" s="21">
        <f>(((BZ181*2)+(CB181*1)+(CD181*0)))/COUNTA($BE181:$BY181)</f>
        <v>1.7777777777777777</v>
      </c>
      <c r="CG181" s="427" t="str">
        <f>IF(CF181&gt;=1.6,"Đạt mục tiêu",IF(CF181&gt;=1,"Cần cố gắng","Chưa đạt"))</f>
        <v>Đạt mục tiêu</v>
      </c>
    </row>
    <row r="182" spans="1:90" s="2" customFormat="1" ht="78.75" hidden="1">
      <c r="A182" s="19">
        <v>156</v>
      </c>
      <c r="B182" s="451">
        <v>156</v>
      </c>
      <c r="C182" s="523" t="s">
        <v>354</v>
      </c>
      <c r="D182" s="77" t="s">
        <v>17</v>
      </c>
      <c r="E182" s="78" t="s">
        <v>355</v>
      </c>
      <c r="F182" s="8" t="s">
        <v>17</v>
      </c>
      <c r="G182" s="20" t="s">
        <v>1177</v>
      </c>
      <c r="H182" s="23" t="s">
        <v>455</v>
      </c>
      <c r="I182" s="20" t="s">
        <v>275</v>
      </c>
      <c r="J182" s="10" t="s">
        <v>25</v>
      </c>
      <c r="K182" s="20"/>
      <c r="L182" s="20"/>
      <c r="M182" s="20"/>
      <c r="N182" s="79"/>
      <c r="O182" s="79" t="s">
        <v>16</v>
      </c>
      <c r="P182" s="20"/>
      <c r="Q182" s="20"/>
      <c r="R182" s="20"/>
      <c r="S182" s="20"/>
      <c r="T182" s="20"/>
      <c r="U182" s="66">
        <f t="shared" si="29"/>
        <v>1</v>
      </c>
      <c r="V182" s="20"/>
      <c r="W182" s="20"/>
      <c r="X182" s="20"/>
      <c r="Y182" s="20"/>
      <c r="Z182" s="20"/>
      <c r="AA182" s="20"/>
      <c r="AB182" s="20"/>
      <c r="AC182" s="20"/>
      <c r="AD182" s="20"/>
      <c r="AE182" s="20"/>
      <c r="AF182" s="20"/>
      <c r="AG182" s="20"/>
      <c r="AH182" s="20"/>
      <c r="AI182" s="20"/>
      <c r="AJ182" s="20"/>
      <c r="AK182" s="20"/>
      <c r="AL182" s="20"/>
      <c r="AM182" s="20" t="s">
        <v>727</v>
      </c>
      <c r="AN182" s="20" t="s">
        <v>724</v>
      </c>
      <c r="AO182" s="20" t="s">
        <v>727</v>
      </c>
      <c r="AP182" s="20" t="s">
        <v>724</v>
      </c>
      <c r="AQ182" s="20"/>
      <c r="AR182" s="20"/>
      <c r="AS182" s="20"/>
      <c r="AT182" s="20"/>
      <c r="AU182" s="20"/>
      <c r="AV182" s="20"/>
      <c r="AW182" s="20"/>
      <c r="AX182" s="20"/>
      <c r="AY182" s="20"/>
      <c r="AZ182" s="20"/>
      <c r="BA182" s="20"/>
      <c r="BB182" s="20"/>
      <c r="BC182" s="20"/>
      <c r="BD182" s="20"/>
      <c r="BE182" s="20">
        <v>2</v>
      </c>
      <c r="BF182" s="20">
        <v>2</v>
      </c>
      <c r="BG182" s="20">
        <v>2</v>
      </c>
      <c r="BH182" s="20">
        <v>2</v>
      </c>
      <c r="BI182" s="20">
        <v>2</v>
      </c>
      <c r="BJ182" s="20">
        <v>2</v>
      </c>
      <c r="BK182" s="20">
        <v>2</v>
      </c>
      <c r="BL182" s="20">
        <v>2</v>
      </c>
      <c r="BM182" s="20">
        <v>2</v>
      </c>
      <c r="BN182" s="20">
        <v>2</v>
      </c>
      <c r="BO182" s="20">
        <v>2</v>
      </c>
      <c r="BP182" s="20">
        <v>2</v>
      </c>
      <c r="BQ182" s="20">
        <v>1</v>
      </c>
      <c r="BR182" s="20">
        <v>1</v>
      </c>
      <c r="BS182" s="20">
        <v>1</v>
      </c>
      <c r="BT182" s="20">
        <v>1</v>
      </c>
      <c r="BU182" s="20">
        <v>2</v>
      </c>
      <c r="BV182" s="20"/>
      <c r="BW182" s="20"/>
      <c r="BX182" s="20"/>
      <c r="BY182" s="20">
        <v>2</v>
      </c>
      <c r="BZ182" s="21">
        <f>COUNTIF($BE182:$BY182,2)</f>
        <v>14</v>
      </c>
      <c r="CA182" s="22">
        <f>BZ182/COUNTA($BE182:$BY182)</f>
        <v>0.77777777777777779</v>
      </c>
      <c r="CB182" s="21">
        <f>COUNTIF($BE182:$BY182,1)</f>
        <v>4</v>
      </c>
      <c r="CC182" s="22">
        <f>CB182/COUNTA($BE182:$BY182)</f>
        <v>0.22222222222222221</v>
      </c>
      <c r="CD182" s="21">
        <f>COUNTIF($BE182:$BY182,0)</f>
        <v>0</v>
      </c>
      <c r="CE182" s="22">
        <f>CD182/COUNTA($BE182:$BY182)</f>
        <v>0</v>
      </c>
      <c r="CF182" s="21">
        <f>(((BZ182*2)+(CB182*1)+(CD182*0)))/COUNTA($BE182:$BY182)</f>
        <v>1.7777777777777777</v>
      </c>
      <c r="CG182" s="427" t="str">
        <f>IF(CF182&gt;=1.6,"Đạt mục tiêu",IF(CF182&gt;=1,"Cần cố gắng","Chưa đạt"))</f>
        <v>Đạt mục tiêu</v>
      </c>
    </row>
    <row r="183" spans="1:90" s="3" customFormat="1" ht="105" hidden="1">
      <c r="A183" s="19">
        <v>157</v>
      </c>
      <c r="B183" s="451">
        <v>157</v>
      </c>
      <c r="C183" s="76" t="s">
        <v>356</v>
      </c>
      <c r="D183" s="77" t="s">
        <v>18</v>
      </c>
      <c r="E183" s="78" t="s">
        <v>356</v>
      </c>
      <c r="F183" s="77" t="s">
        <v>18</v>
      </c>
      <c r="G183" s="78" t="s">
        <v>456</v>
      </c>
      <c r="H183" s="543" t="s">
        <v>457</v>
      </c>
      <c r="I183" s="725" t="s">
        <v>275</v>
      </c>
      <c r="J183" s="734" t="s">
        <v>25</v>
      </c>
      <c r="K183" s="544"/>
      <c r="L183" s="544"/>
      <c r="M183" s="544" t="s">
        <v>16</v>
      </c>
      <c r="N183" s="544"/>
      <c r="O183" s="544"/>
      <c r="P183" s="544"/>
      <c r="Q183" s="544"/>
      <c r="R183" s="544"/>
      <c r="S183" s="544"/>
      <c r="T183" s="544"/>
      <c r="U183" s="493">
        <f t="shared" si="29"/>
        <v>1</v>
      </c>
      <c r="V183" s="734" t="s">
        <v>723</v>
      </c>
      <c r="W183" s="734" t="s">
        <v>723</v>
      </c>
      <c r="X183" s="734" t="s">
        <v>723</v>
      </c>
      <c r="Y183" s="734" t="s">
        <v>723</v>
      </c>
      <c r="Z183" s="725"/>
      <c r="AA183" s="725"/>
      <c r="AB183" s="725"/>
      <c r="AC183" s="725"/>
      <c r="AD183" s="725" t="s">
        <v>727</v>
      </c>
      <c r="AE183" s="725" t="s">
        <v>723</v>
      </c>
      <c r="AF183" s="725" t="s">
        <v>724</v>
      </c>
      <c r="AG183" s="725" t="s">
        <v>723</v>
      </c>
      <c r="AH183" s="725"/>
      <c r="AI183" s="725"/>
      <c r="AJ183" s="725"/>
      <c r="AK183" s="725"/>
      <c r="AL183" s="725"/>
      <c r="AM183" s="725"/>
      <c r="AN183" s="725"/>
      <c r="AO183" s="725"/>
      <c r="AP183" s="725"/>
      <c r="AQ183" s="725"/>
      <c r="AR183" s="725"/>
      <c r="AS183" s="725"/>
      <c r="AT183" s="725"/>
      <c r="AU183" s="725"/>
      <c r="AV183" s="725"/>
      <c r="AW183" s="725"/>
      <c r="AX183" s="725"/>
      <c r="AY183" s="725"/>
      <c r="AZ183" s="725"/>
      <c r="BA183" s="725"/>
      <c r="BB183" s="725"/>
      <c r="BC183" s="725"/>
      <c r="BD183" s="725"/>
      <c r="BE183" s="725">
        <v>2</v>
      </c>
      <c r="BF183" s="725">
        <v>1</v>
      </c>
      <c r="BG183" s="725">
        <v>2</v>
      </c>
      <c r="BH183" s="725">
        <v>2</v>
      </c>
      <c r="BI183" s="725">
        <v>2</v>
      </c>
      <c r="BJ183" s="725">
        <v>2</v>
      </c>
      <c r="BK183" s="725">
        <v>2</v>
      </c>
      <c r="BL183" s="725">
        <v>2</v>
      </c>
      <c r="BM183" s="725">
        <v>2</v>
      </c>
      <c r="BN183" s="725">
        <v>2</v>
      </c>
      <c r="BO183" s="725">
        <v>2</v>
      </c>
      <c r="BP183" s="725">
        <v>2</v>
      </c>
      <c r="BQ183" s="725">
        <v>1</v>
      </c>
      <c r="BR183" s="725">
        <v>2</v>
      </c>
      <c r="BS183" s="725">
        <v>1</v>
      </c>
      <c r="BT183" s="725">
        <v>2</v>
      </c>
      <c r="BU183" s="725">
        <v>2</v>
      </c>
      <c r="BV183" s="725"/>
      <c r="BW183" s="725"/>
      <c r="BX183" s="725"/>
      <c r="BY183" s="725">
        <v>2</v>
      </c>
      <c r="BZ183" s="533">
        <f>COUNTIF($BE183:$BY183,2)</f>
        <v>15</v>
      </c>
      <c r="CA183" s="534">
        <f>BZ183/COUNTA($BE183:$BY183)</f>
        <v>0.83333333333333337</v>
      </c>
      <c r="CB183" s="533">
        <f>COUNTIF($BE183:$BY183,1)</f>
        <v>3</v>
      </c>
      <c r="CC183" s="534">
        <f>CB183/COUNTA($BE183:$BY183)</f>
        <v>0.16666666666666666</v>
      </c>
      <c r="CD183" s="533">
        <f>COUNTIF($BE183:$BY183,0)</f>
        <v>0</v>
      </c>
      <c r="CE183" s="535">
        <f>CD183/COUNTA($BE183:$BY183)</f>
        <v>0</v>
      </c>
      <c r="CF183" s="533">
        <f>(((BZ183*2)+(CB183*1)+(CD183*0)))/COUNTA($BE183:$BY183)</f>
        <v>1.8333333333333333</v>
      </c>
      <c r="CG183" s="750" t="str">
        <f t="shared" ref="CG183" si="30">IF(CF183&gt;=1.6,"Đạt mục tiêu",IF(CF183&gt;=1,"Cần cố gắng","Chưa đạt"))</f>
        <v>Đạt mục tiêu</v>
      </c>
    </row>
    <row r="184" spans="1:90" ht="43.5" customHeight="1">
      <c r="A184" s="1023">
        <v>158</v>
      </c>
      <c r="B184" s="451">
        <v>158</v>
      </c>
      <c r="C184" s="1450" t="s">
        <v>157</v>
      </c>
      <c r="D184" s="1370"/>
      <c r="E184" s="1451"/>
      <c r="F184" s="1370"/>
      <c r="G184" s="1452"/>
      <c r="H184" s="242" t="s">
        <v>316</v>
      </c>
      <c r="I184" s="242" t="s">
        <v>316</v>
      </c>
      <c r="J184" s="242" t="s">
        <v>316</v>
      </c>
      <c r="K184" s="242" t="s">
        <v>316</v>
      </c>
      <c r="L184" s="242" t="s">
        <v>316</v>
      </c>
      <c r="M184" s="242" t="s">
        <v>316</v>
      </c>
      <c r="N184" s="242" t="s">
        <v>316</v>
      </c>
      <c r="O184" s="242" t="s">
        <v>316</v>
      </c>
      <c r="P184" s="242" t="s">
        <v>316</v>
      </c>
      <c r="Q184" s="242" t="s">
        <v>316</v>
      </c>
      <c r="R184" s="242" t="s">
        <v>316</v>
      </c>
      <c r="S184" s="242" t="s">
        <v>316</v>
      </c>
      <c r="T184" s="242" t="s">
        <v>316</v>
      </c>
      <c r="U184" s="242" t="s">
        <v>316</v>
      </c>
      <c r="V184" s="242" t="s">
        <v>316</v>
      </c>
      <c r="W184" s="242" t="s">
        <v>316</v>
      </c>
      <c r="X184" s="242" t="s">
        <v>316</v>
      </c>
      <c r="Y184" s="242" t="s">
        <v>316</v>
      </c>
      <c r="Z184" s="242" t="s">
        <v>316</v>
      </c>
      <c r="AA184" s="242" t="s">
        <v>316</v>
      </c>
      <c r="AB184" s="242" t="s">
        <v>316</v>
      </c>
      <c r="AC184" s="242" t="s">
        <v>316</v>
      </c>
      <c r="AD184" s="242" t="s">
        <v>316</v>
      </c>
      <c r="AE184" s="242" t="s">
        <v>316</v>
      </c>
      <c r="AF184" s="242" t="s">
        <v>316</v>
      </c>
      <c r="AG184" s="242" t="s">
        <v>316</v>
      </c>
      <c r="AH184" s="242" t="s">
        <v>316</v>
      </c>
      <c r="AI184" s="242" t="s">
        <v>316</v>
      </c>
      <c r="AJ184" s="242" t="s">
        <v>316</v>
      </c>
      <c r="AK184" s="242" t="s">
        <v>316</v>
      </c>
      <c r="AL184" s="242" t="s">
        <v>316</v>
      </c>
      <c r="AM184" s="242" t="s">
        <v>316</v>
      </c>
      <c r="AN184" s="242" t="s">
        <v>316</v>
      </c>
      <c r="AO184" s="242" t="s">
        <v>316</v>
      </c>
      <c r="AP184" s="242" t="s">
        <v>316</v>
      </c>
      <c r="AQ184" s="242" t="s">
        <v>316</v>
      </c>
      <c r="AR184" s="242" t="s">
        <v>316</v>
      </c>
      <c r="AS184" s="242" t="s">
        <v>316</v>
      </c>
      <c r="AT184" s="242" t="s">
        <v>316</v>
      </c>
      <c r="AU184" s="242" t="s">
        <v>316</v>
      </c>
      <c r="AV184" s="242" t="s">
        <v>316</v>
      </c>
      <c r="AW184" s="242" t="s">
        <v>316</v>
      </c>
      <c r="AX184" s="242" t="s">
        <v>316</v>
      </c>
      <c r="AY184" s="402" t="s">
        <v>316</v>
      </c>
      <c r="AZ184" s="230" t="s">
        <v>316</v>
      </c>
      <c r="BA184" s="230"/>
      <c r="BB184" s="230" t="s">
        <v>316</v>
      </c>
      <c r="BC184" s="230"/>
      <c r="BD184" s="230" t="s">
        <v>316</v>
      </c>
      <c r="BE184" s="546" t="s">
        <v>316</v>
      </c>
      <c r="BF184" s="546" t="s">
        <v>316</v>
      </c>
      <c r="BG184" s="546" t="s">
        <v>316</v>
      </c>
      <c r="BH184" s="546" t="s">
        <v>316</v>
      </c>
      <c r="BI184" s="546" t="s">
        <v>316</v>
      </c>
      <c r="BJ184" s="546" t="s">
        <v>316</v>
      </c>
      <c r="BK184" s="546" t="s">
        <v>316</v>
      </c>
      <c r="BL184" s="546" t="s">
        <v>316</v>
      </c>
      <c r="BM184" s="546" t="s">
        <v>316</v>
      </c>
      <c r="BN184" s="546" t="s">
        <v>316</v>
      </c>
      <c r="BO184" s="546" t="s">
        <v>316</v>
      </c>
      <c r="BP184" s="546" t="s">
        <v>316</v>
      </c>
      <c r="BQ184" s="546" t="s">
        <v>316</v>
      </c>
      <c r="BR184" s="546" t="s">
        <v>316</v>
      </c>
      <c r="BS184" s="546" t="s">
        <v>316</v>
      </c>
      <c r="BT184" s="546" t="s">
        <v>316</v>
      </c>
      <c r="BU184" s="507" t="s">
        <v>316</v>
      </c>
      <c r="BV184" s="507"/>
      <c r="BW184" s="507"/>
      <c r="BX184" s="507"/>
      <c r="BY184" s="507" t="s">
        <v>316</v>
      </c>
      <c r="BZ184" s="507" t="s">
        <v>316</v>
      </c>
      <c r="CA184" s="507" t="s">
        <v>316</v>
      </c>
      <c r="CB184" s="507" t="s">
        <v>316</v>
      </c>
      <c r="CC184" s="507" t="s">
        <v>316</v>
      </c>
      <c r="CD184" s="507" t="s">
        <v>316</v>
      </c>
      <c r="CE184" s="507" t="s">
        <v>316</v>
      </c>
      <c r="CF184" s="507" t="s">
        <v>316</v>
      </c>
      <c r="CG184" s="508" t="s">
        <v>316</v>
      </c>
    </row>
    <row r="185" spans="1:90" s="756" customFormat="1" hidden="1">
      <c r="A185" s="722">
        <v>159</v>
      </c>
      <c r="B185" s="451">
        <v>159</v>
      </c>
      <c r="C185" s="1447" t="s">
        <v>357</v>
      </c>
      <c r="D185" s="1565"/>
      <c r="E185" s="1574"/>
      <c r="F185" s="757"/>
      <c r="G185" s="290" t="s">
        <v>316</v>
      </c>
      <c r="H185" s="745" t="s">
        <v>316</v>
      </c>
      <c r="I185" s="13" t="s">
        <v>316</v>
      </c>
      <c r="J185" s="13" t="s">
        <v>316</v>
      </c>
      <c r="K185" s="225" t="s">
        <v>316</v>
      </c>
      <c r="L185" s="13" t="s">
        <v>316</v>
      </c>
      <c r="M185" s="230" t="s">
        <v>316</v>
      </c>
      <c r="N185" s="230" t="s">
        <v>316</v>
      </c>
      <c r="O185" s="13" t="s">
        <v>316</v>
      </c>
      <c r="P185" s="13" t="s">
        <v>316</v>
      </c>
      <c r="Q185" s="13" t="s">
        <v>316</v>
      </c>
      <c r="R185" s="13"/>
      <c r="S185" s="13" t="s">
        <v>316</v>
      </c>
      <c r="T185" s="13" t="s">
        <v>316</v>
      </c>
      <c r="U185" s="13" t="s">
        <v>316</v>
      </c>
      <c r="V185" s="176"/>
      <c r="W185" s="176"/>
      <c r="X185" s="176"/>
      <c r="Y185" s="176"/>
      <c r="Z185" s="6"/>
      <c r="AA185" s="6"/>
      <c r="AB185" s="6"/>
      <c r="AC185" s="6"/>
      <c r="AD185" s="6"/>
      <c r="AE185" s="6"/>
      <c r="AF185" s="6"/>
      <c r="AG185" s="6"/>
      <c r="AH185" s="11"/>
      <c r="AI185" s="11"/>
      <c r="AJ185" s="11"/>
      <c r="AK185" s="11"/>
      <c r="AL185" s="11"/>
      <c r="AM185" s="13" t="s">
        <v>316</v>
      </c>
      <c r="AN185" s="13" t="s">
        <v>316</v>
      </c>
      <c r="AO185" s="13" t="s">
        <v>316</v>
      </c>
      <c r="AP185" s="13" t="s">
        <v>316</v>
      </c>
      <c r="AQ185" s="768"/>
      <c r="AR185" s="768"/>
      <c r="AS185" s="13" t="s">
        <v>316</v>
      </c>
      <c r="AT185" s="13" t="s">
        <v>316</v>
      </c>
      <c r="AU185" s="13" t="s">
        <v>316</v>
      </c>
      <c r="AV185" s="13" t="s">
        <v>316</v>
      </c>
      <c r="AW185" s="13" t="s">
        <v>316</v>
      </c>
      <c r="AX185" s="13"/>
      <c r="AY185" s="13"/>
      <c r="AZ185" s="13" t="s">
        <v>316</v>
      </c>
      <c r="BA185" s="13"/>
      <c r="BB185" s="13" t="s">
        <v>316</v>
      </c>
      <c r="BC185" s="13"/>
      <c r="BD185" s="13" t="s">
        <v>316</v>
      </c>
      <c r="BE185" s="547" t="s">
        <v>316</v>
      </c>
      <c r="BF185" s="547" t="s">
        <v>316</v>
      </c>
      <c r="BG185" s="547" t="s">
        <v>316</v>
      </c>
      <c r="BH185" s="547" t="s">
        <v>316</v>
      </c>
      <c r="BI185" s="547" t="s">
        <v>316</v>
      </c>
      <c r="BJ185" s="547" t="s">
        <v>316</v>
      </c>
      <c r="BK185" s="547" t="s">
        <v>316</v>
      </c>
      <c r="BL185" s="547" t="s">
        <v>316</v>
      </c>
      <c r="BM185" s="547" t="s">
        <v>316</v>
      </c>
      <c r="BN185" s="547" t="s">
        <v>316</v>
      </c>
      <c r="BO185" s="547" t="s">
        <v>316</v>
      </c>
      <c r="BP185" s="547" t="s">
        <v>316</v>
      </c>
      <c r="BQ185" s="547" t="s">
        <v>316</v>
      </c>
      <c r="BR185" s="547" t="s">
        <v>316</v>
      </c>
      <c r="BS185" s="547" t="s">
        <v>316</v>
      </c>
      <c r="BT185" s="547" t="s">
        <v>316</v>
      </c>
      <c r="BU185" s="547" t="s">
        <v>316</v>
      </c>
      <c r="BV185" s="547"/>
      <c r="BW185" s="547"/>
      <c r="BX185" s="547"/>
      <c r="BY185" s="507" t="s">
        <v>316</v>
      </c>
      <c r="BZ185" s="507" t="s">
        <v>316</v>
      </c>
      <c r="CA185" s="508" t="s">
        <v>316</v>
      </c>
      <c r="CB185" s="507" t="s">
        <v>316</v>
      </c>
      <c r="CC185" s="508" t="s">
        <v>316</v>
      </c>
      <c r="CD185" s="507" t="s">
        <v>316</v>
      </c>
      <c r="CE185" s="507" t="s">
        <v>316</v>
      </c>
      <c r="CF185" s="507" t="s">
        <v>316</v>
      </c>
      <c r="CG185" s="508" t="s">
        <v>316</v>
      </c>
    </row>
    <row r="186" spans="1:90" s="756" customFormat="1" hidden="1">
      <c r="A186" s="722">
        <v>160</v>
      </c>
      <c r="B186" s="451">
        <v>160</v>
      </c>
      <c r="C186" s="1447" t="s">
        <v>358</v>
      </c>
      <c r="D186" s="1565"/>
      <c r="E186" s="1574"/>
      <c r="F186" s="757"/>
      <c r="G186" s="290" t="s">
        <v>316</v>
      </c>
      <c r="H186" s="745" t="s">
        <v>316</v>
      </c>
      <c r="I186" s="13" t="s">
        <v>316</v>
      </c>
      <c r="J186" s="13" t="s">
        <v>316</v>
      </c>
      <c r="K186" s="225" t="s">
        <v>316</v>
      </c>
      <c r="L186" s="13" t="s">
        <v>316</v>
      </c>
      <c r="M186" s="230" t="s">
        <v>316</v>
      </c>
      <c r="N186" s="230" t="s">
        <v>316</v>
      </c>
      <c r="O186" s="13" t="s">
        <v>316</v>
      </c>
      <c r="P186" s="13" t="s">
        <v>316</v>
      </c>
      <c r="Q186" s="13" t="s">
        <v>316</v>
      </c>
      <c r="R186" s="13"/>
      <c r="S186" s="13" t="s">
        <v>316</v>
      </c>
      <c r="T186" s="13" t="s">
        <v>316</v>
      </c>
      <c r="U186" s="13" t="s">
        <v>316</v>
      </c>
      <c r="V186" s="176"/>
      <c r="W186" s="176"/>
      <c r="X186" s="176"/>
      <c r="Y186" s="176"/>
      <c r="Z186" s="6"/>
      <c r="AA186" s="6"/>
      <c r="AB186" s="6"/>
      <c r="AC186" s="6"/>
      <c r="AD186" s="6"/>
      <c r="AE186" s="6"/>
      <c r="AF186" s="6"/>
      <c r="AG186" s="6"/>
      <c r="AH186" s="11"/>
      <c r="AI186" s="11"/>
      <c r="AJ186" s="11"/>
      <c r="AK186" s="11"/>
      <c r="AL186" s="11"/>
      <c r="AM186" s="13" t="s">
        <v>316</v>
      </c>
      <c r="AN186" s="13" t="s">
        <v>316</v>
      </c>
      <c r="AO186" s="13" t="s">
        <v>316</v>
      </c>
      <c r="AP186" s="13" t="s">
        <v>316</v>
      </c>
      <c r="AQ186" s="768"/>
      <c r="AR186" s="768"/>
      <c r="AS186" s="13" t="s">
        <v>316</v>
      </c>
      <c r="AT186" s="13" t="s">
        <v>316</v>
      </c>
      <c r="AU186" s="13" t="s">
        <v>316</v>
      </c>
      <c r="AV186" s="13" t="s">
        <v>316</v>
      </c>
      <c r="AW186" s="13" t="s">
        <v>316</v>
      </c>
      <c r="AX186" s="13"/>
      <c r="AY186" s="13"/>
      <c r="AZ186" s="13" t="s">
        <v>316</v>
      </c>
      <c r="BA186" s="13"/>
      <c r="BB186" s="13" t="s">
        <v>316</v>
      </c>
      <c r="BC186" s="13"/>
      <c r="BD186" s="13" t="s">
        <v>316</v>
      </c>
      <c r="BE186" s="547" t="s">
        <v>316</v>
      </c>
      <c r="BF186" s="547" t="s">
        <v>316</v>
      </c>
      <c r="BG186" s="547" t="s">
        <v>316</v>
      </c>
      <c r="BH186" s="547" t="s">
        <v>316</v>
      </c>
      <c r="BI186" s="547" t="s">
        <v>316</v>
      </c>
      <c r="BJ186" s="547" t="s">
        <v>316</v>
      </c>
      <c r="BK186" s="547" t="s">
        <v>316</v>
      </c>
      <c r="BL186" s="547" t="s">
        <v>316</v>
      </c>
      <c r="BM186" s="547" t="s">
        <v>316</v>
      </c>
      <c r="BN186" s="547" t="s">
        <v>316</v>
      </c>
      <c r="BO186" s="547" t="s">
        <v>316</v>
      </c>
      <c r="BP186" s="547" t="s">
        <v>316</v>
      </c>
      <c r="BQ186" s="547" t="s">
        <v>316</v>
      </c>
      <c r="BR186" s="547" t="s">
        <v>316</v>
      </c>
      <c r="BS186" s="547" t="s">
        <v>316</v>
      </c>
      <c r="BT186" s="547" t="s">
        <v>316</v>
      </c>
      <c r="BU186" s="507" t="s">
        <v>316</v>
      </c>
      <c r="BV186" s="507"/>
      <c r="BW186" s="507"/>
      <c r="BX186" s="507"/>
      <c r="BY186" s="507" t="s">
        <v>316</v>
      </c>
      <c r="BZ186" s="507" t="s">
        <v>316</v>
      </c>
      <c r="CA186" s="508" t="s">
        <v>316</v>
      </c>
      <c r="CB186" s="507" t="s">
        <v>316</v>
      </c>
      <c r="CC186" s="508" t="s">
        <v>316</v>
      </c>
      <c r="CD186" s="507" t="s">
        <v>316</v>
      </c>
      <c r="CE186" s="507" t="s">
        <v>316</v>
      </c>
      <c r="CF186" s="507" t="s">
        <v>316</v>
      </c>
      <c r="CG186" s="508" t="s">
        <v>316</v>
      </c>
    </row>
    <row r="187" spans="1:90" s="756" customFormat="1" ht="75" hidden="1">
      <c r="A187" s="722">
        <v>161</v>
      </c>
      <c r="B187" s="451">
        <v>161</v>
      </c>
      <c r="C187" s="212" t="s">
        <v>359</v>
      </c>
      <c r="D187" s="87" t="s">
        <v>14</v>
      </c>
      <c r="E187" s="86" t="s">
        <v>360</v>
      </c>
      <c r="F187" s="87" t="s">
        <v>17</v>
      </c>
      <c r="G187" s="767" t="s">
        <v>279</v>
      </c>
      <c r="H187" s="190" t="s">
        <v>458</v>
      </c>
      <c r="I187" s="83"/>
      <c r="J187" s="111" t="s">
        <v>192</v>
      </c>
      <c r="K187" s="225" t="s">
        <v>16</v>
      </c>
      <c r="L187" s="83"/>
      <c r="M187" s="83"/>
      <c r="N187" s="83"/>
      <c r="O187" s="83"/>
      <c r="P187" s="83"/>
      <c r="Q187" s="83"/>
      <c r="R187" s="83"/>
      <c r="S187" s="83"/>
      <c r="T187" s="83"/>
      <c r="U187" s="66">
        <f t="shared" si="29"/>
        <v>1</v>
      </c>
      <c r="V187" s="183" t="s">
        <v>727</v>
      </c>
      <c r="W187" s="183" t="s">
        <v>725</v>
      </c>
      <c r="X187" s="183" t="s">
        <v>727</v>
      </c>
      <c r="Y187" s="183" t="s">
        <v>727</v>
      </c>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34" t="s">
        <v>281</v>
      </c>
      <c r="BF187" s="734" t="s">
        <v>281</v>
      </c>
      <c r="BG187" s="734" t="s">
        <v>1160</v>
      </c>
      <c r="BH187" s="734" t="s">
        <v>281</v>
      </c>
      <c r="BI187" s="734" t="s">
        <v>1160</v>
      </c>
      <c r="BJ187" s="734" t="s">
        <v>281</v>
      </c>
      <c r="BK187" s="734" t="s">
        <v>1160</v>
      </c>
      <c r="BL187" s="734" t="s">
        <v>281</v>
      </c>
      <c r="BM187" s="734" t="s">
        <v>281</v>
      </c>
      <c r="BN187" s="734" t="s">
        <v>281</v>
      </c>
      <c r="BO187" s="734" t="s">
        <v>281</v>
      </c>
      <c r="BP187" s="734" t="s">
        <v>281</v>
      </c>
      <c r="BQ187" s="734" t="s">
        <v>281</v>
      </c>
      <c r="BR187" s="734" t="s">
        <v>281</v>
      </c>
      <c r="BS187" s="734" t="s">
        <v>281</v>
      </c>
      <c r="BT187" s="734" t="s">
        <v>281</v>
      </c>
      <c r="BU187" s="734" t="s">
        <v>281</v>
      </c>
      <c r="BV187" s="734"/>
      <c r="BW187" s="734"/>
      <c r="BX187" s="734"/>
      <c r="BY187" s="734" t="s">
        <v>281</v>
      </c>
      <c r="BZ187" s="721">
        <f>COUNTIF($BE187:$BY187,2)</f>
        <v>15</v>
      </c>
      <c r="CA187" s="510">
        <f>BZ187/COUNTA($BE187:$BY187)</f>
        <v>0.83333333333333337</v>
      </c>
      <c r="CB187" s="721">
        <f>COUNTIF($BE187:$BY187,1)</f>
        <v>3</v>
      </c>
      <c r="CC187" s="510">
        <f>CB187/COUNTA($BE187:$BY187)</f>
        <v>0.16666666666666666</v>
      </c>
      <c r="CD187" s="721">
        <f>COUNTIF($BE187:$BY187,0)</f>
        <v>0</v>
      </c>
      <c r="CE187" s="511">
        <f>CD187/COUNTA($BE187:$BY187)</f>
        <v>0</v>
      </c>
      <c r="CF187" s="721">
        <f>(((BZ187*2)+(CB187*1)+(CD187*0)))/COUNTA($BE187:$BY187)</f>
        <v>1.8333333333333333</v>
      </c>
      <c r="CG187" s="747" t="str">
        <f>IF(CF187&gt;=1.6,"Đạt mục tiêu",IF(CF187&gt;=1,"Cần cố gắng","Chưa đạt"))</f>
        <v>Đạt mục tiêu</v>
      </c>
    </row>
    <row r="188" spans="1:90" s="84" customFormat="1" ht="63" hidden="1">
      <c r="A188" s="19">
        <v>162</v>
      </c>
      <c r="B188" s="451">
        <v>162</v>
      </c>
      <c r="C188" s="86" t="s">
        <v>361</v>
      </c>
      <c r="D188" s="87" t="s">
        <v>14</v>
      </c>
      <c r="E188" s="86" t="s">
        <v>362</v>
      </c>
      <c r="F188" s="87" t="s">
        <v>17</v>
      </c>
      <c r="G188" s="79" t="s">
        <v>1178</v>
      </c>
      <c r="H188" s="126" t="s">
        <v>460</v>
      </c>
      <c r="I188" s="83"/>
      <c r="J188" s="111" t="s">
        <v>192</v>
      </c>
      <c r="K188" s="83"/>
      <c r="L188" s="147" t="s">
        <v>16</v>
      </c>
      <c r="M188" s="83"/>
      <c r="N188" s="83"/>
      <c r="O188" s="83"/>
      <c r="P188" s="83"/>
      <c r="Q188" s="83"/>
      <c r="R188" s="83"/>
      <c r="S188" s="83"/>
      <c r="T188" s="83"/>
      <c r="U188" s="66">
        <f t="shared" si="29"/>
        <v>1</v>
      </c>
      <c r="V188" s="71"/>
      <c r="W188" s="71"/>
      <c r="X188" s="71"/>
      <c r="Y188" s="71"/>
      <c r="Z188" s="72" t="s">
        <v>727</v>
      </c>
      <c r="AA188" s="72" t="s">
        <v>723</v>
      </c>
      <c r="AB188" s="72" t="s">
        <v>727</v>
      </c>
      <c r="AC188" s="72"/>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9">
        <v>1</v>
      </c>
      <c r="BF188" s="79">
        <v>2</v>
      </c>
      <c r="BG188" s="79">
        <v>2</v>
      </c>
      <c r="BH188" s="79">
        <v>2</v>
      </c>
      <c r="BI188" s="79">
        <v>1</v>
      </c>
      <c r="BJ188" s="79">
        <v>2</v>
      </c>
      <c r="BK188" s="79">
        <v>2</v>
      </c>
      <c r="BL188" s="79">
        <v>2</v>
      </c>
      <c r="BM188" s="79">
        <v>2</v>
      </c>
      <c r="BN188" s="79">
        <v>1</v>
      </c>
      <c r="BO188" s="79">
        <v>1</v>
      </c>
      <c r="BP188" s="79">
        <v>2</v>
      </c>
      <c r="BQ188" s="79">
        <v>2</v>
      </c>
      <c r="BR188" s="79">
        <v>2</v>
      </c>
      <c r="BS188" s="79">
        <v>2</v>
      </c>
      <c r="BT188" s="79">
        <v>2</v>
      </c>
      <c r="BU188" s="79">
        <v>2</v>
      </c>
      <c r="BV188" s="79"/>
      <c r="BW188" s="79"/>
      <c r="BX188" s="79"/>
      <c r="BY188" s="79">
        <v>2</v>
      </c>
      <c r="BZ188" s="765">
        <f>COUNTIF($BE188:$BY188,2)</f>
        <v>14</v>
      </c>
      <c r="CA188" s="512">
        <f>BZ188/COUNTA($BE188:$BY188)</f>
        <v>0.77777777777777779</v>
      </c>
      <c r="CB188" s="765">
        <f>COUNTIF($BE188:$BY188,1)</f>
        <v>4</v>
      </c>
      <c r="CC188" s="512">
        <f>CB188/COUNTA($BE188:$BY188)</f>
        <v>0.22222222222222221</v>
      </c>
      <c r="CD188" s="765">
        <f>COUNTIF($BE188:$BY188,0)</f>
        <v>0</v>
      </c>
      <c r="CE188" s="81">
        <f>CD188/COUNTA($BE188:$BY188)</f>
        <v>0</v>
      </c>
      <c r="CF188" s="765">
        <f>(((BZ188*2)+(CB188*1)+(CD188*0)))/COUNTA($BE188:$BY188)</f>
        <v>1.7777777777777777</v>
      </c>
      <c r="CG188" s="766" t="str">
        <f t="shared" ref="CG188" si="31">IF(CF188&gt;=1.6,"Đạt mục tiêu",IF(CF188&gt;=1,"Cần cố gắng","Chưa đạt"))</f>
        <v>Đạt mục tiêu</v>
      </c>
    </row>
    <row r="189" spans="1:90" s="202" customFormat="1" ht="85.5" customHeight="1">
      <c r="A189" s="171"/>
      <c r="B189" s="451"/>
      <c r="C189" s="185" t="s">
        <v>363</v>
      </c>
      <c r="D189" s="76" t="s">
        <v>363</v>
      </c>
      <c r="E189" s="185" t="s">
        <v>363</v>
      </c>
      <c r="F189" s="76" t="s">
        <v>363</v>
      </c>
      <c r="G189" s="185" t="s">
        <v>363</v>
      </c>
      <c r="H189" s="773" t="s">
        <v>1018</v>
      </c>
      <c r="I189" s="83"/>
      <c r="J189" s="111"/>
      <c r="K189" s="83"/>
      <c r="L189" s="147"/>
      <c r="M189" s="83"/>
      <c r="N189" s="83"/>
      <c r="O189" s="83"/>
      <c r="P189" s="83"/>
      <c r="Q189" s="83"/>
      <c r="R189" s="1027" t="s">
        <v>16</v>
      </c>
      <c r="S189" s="83"/>
      <c r="T189" s="83"/>
      <c r="U189" s="66"/>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182" t="s">
        <v>726</v>
      </c>
      <c r="AY189" s="182" t="s">
        <v>724</v>
      </c>
      <c r="AZ189" s="71"/>
      <c r="BA189" s="71"/>
      <c r="BB189" s="71"/>
      <c r="BC189" s="71"/>
      <c r="BD189" s="71"/>
      <c r="BE189" s="71"/>
      <c r="BF189" s="71"/>
      <c r="BG189" s="71"/>
      <c r="BH189" s="71"/>
      <c r="BI189" s="71"/>
      <c r="BJ189" s="71"/>
      <c r="BK189" s="71"/>
      <c r="BL189" s="71"/>
      <c r="BM189" s="71"/>
      <c r="BN189" s="71"/>
      <c r="BO189" s="71"/>
      <c r="BP189" s="71"/>
      <c r="BQ189" s="71"/>
      <c r="BR189" s="71"/>
      <c r="BS189" s="71"/>
      <c r="BT189" s="71"/>
      <c r="BU189" s="71"/>
      <c r="BV189" s="71"/>
      <c r="BW189" s="71"/>
      <c r="BX189" s="71"/>
      <c r="BY189" s="71"/>
      <c r="BZ189" s="71"/>
      <c r="CA189" s="71"/>
      <c r="CB189" s="71"/>
      <c r="CC189" s="71"/>
      <c r="CD189" s="71"/>
      <c r="CE189" s="71"/>
      <c r="CF189" s="71"/>
      <c r="CG189" s="71"/>
      <c r="CH189" s="84"/>
      <c r="CI189" s="84"/>
      <c r="CJ189" s="84"/>
      <c r="CK189" s="84"/>
      <c r="CL189" s="84"/>
    </row>
    <row r="190" spans="1:90" s="549" customFormat="1" ht="60" hidden="1">
      <c r="A190" s="19">
        <v>163</v>
      </c>
      <c r="B190" s="451">
        <v>163</v>
      </c>
      <c r="C190" s="76" t="s">
        <v>363</v>
      </c>
      <c r="D190" s="77" t="s">
        <v>17</v>
      </c>
      <c r="E190" s="78" t="s">
        <v>364</v>
      </c>
      <c r="F190" s="77" t="s">
        <v>17</v>
      </c>
      <c r="G190" s="545" t="s">
        <v>461</v>
      </c>
      <c r="H190" s="548" t="s">
        <v>984</v>
      </c>
      <c r="I190" s="230"/>
      <c r="J190" s="8" t="s">
        <v>192</v>
      </c>
      <c r="K190" s="230"/>
      <c r="L190" s="230"/>
      <c r="M190" s="230" t="s">
        <v>16</v>
      </c>
      <c r="N190" s="230"/>
      <c r="O190" s="230"/>
      <c r="P190" s="230"/>
      <c r="Q190" s="230"/>
      <c r="R190" s="230"/>
      <c r="S190" s="230"/>
      <c r="T190" s="230"/>
      <c r="U190" s="493">
        <f t="shared" si="29"/>
        <v>1</v>
      </c>
      <c r="V190" s="11"/>
      <c r="W190" s="11"/>
      <c r="X190" s="11"/>
      <c r="Y190" s="11"/>
      <c r="Z190" s="11"/>
      <c r="AA190" s="11"/>
      <c r="AB190" s="11"/>
      <c r="AC190" s="11"/>
      <c r="AD190" s="734" t="s">
        <v>723</v>
      </c>
      <c r="AE190" s="734" t="s">
        <v>724</v>
      </c>
      <c r="AF190" s="734" t="s">
        <v>723</v>
      </c>
      <c r="AG190" s="734" t="s">
        <v>726</v>
      </c>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725">
        <v>1</v>
      </c>
      <c r="BF190" s="725">
        <v>2</v>
      </c>
      <c r="BG190" s="725">
        <v>1</v>
      </c>
      <c r="BH190" s="725">
        <v>2</v>
      </c>
      <c r="BI190" s="725">
        <v>2</v>
      </c>
      <c r="BJ190" s="725">
        <v>2</v>
      </c>
      <c r="BK190" s="725">
        <v>2</v>
      </c>
      <c r="BL190" s="725">
        <v>2</v>
      </c>
      <c r="BM190" s="725">
        <v>2</v>
      </c>
      <c r="BN190" s="725">
        <v>2</v>
      </c>
      <c r="BO190" s="725">
        <v>2</v>
      </c>
      <c r="BP190" s="725">
        <v>2</v>
      </c>
      <c r="BQ190" s="725">
        <v>2</v>
      </c>
      <c r="BR190" s="725">
        <v>2</v>
      </c>
      <c r="BS190" s="725">
        <v>2</v>
      </c>
      <c r="BT190" s="725">
        <v>1</v>
      </c>
      <c r="BU190" s="725">
        <v>2</v>
      </c>
      <c r="BV190" s="725"/>
      <c r="BW190" s="725"/>
      <c r="BX190" s="725"/>
      <c r="BY190" s="725">
        <v>2</v>
      </c>
      <c r="BZ190" s="533">
        <f>COUNTIF($BE190:$BY190,2)</f>
        <v>15</v>
      </c>
      <c r="CA190" s="534">
        <f>BZ190/COUNTA($BE190:$BY190)</f>
        <v>0.83333333333333337</v>
      </c>
      <c r="CB190" s="533">
        <f>COUNTIF($BE190:$BY190,1)</f>
        <v>3</v>
      </c>
      <c r="CC190" s="534">
        <f>CB190/COUNTA($BE190:$BY190)</f>
        <v>0.16666666666666666</v>
      </c>
      <c r="CD190" s="533">
        <f>COUNTIF($BE190:$BY190,0)</f>
        <v>0</v>
      </c>
      <c r="CE190" s="535">
        <f>CD190/COUNTA($BE190:$BY190)</f>
        <v>0</v>
      </c>
      <c r="CF190" s="533">
        <f>(((BZ190*2)+(CB190*1)+(CD190*0)))/COUNTA($BE190:$BY190)</f>
        <v>1.8333333333333333</v>
      </c>
      <c r="CG190" s="750" t="str">
        <f t="shared" ref="CG190" si="32">IF(CF190&gt;=1.6,"Đạt mục tiêu",IF(CF190&gt;=1,"Cần cố gắng","Chưa đạt"))</f>
        <v>Đạt mục tiêu</v>
      </c>
    </row>
    <row r="191" spans="1:90" s="756" customFormat="1" hidden="1">
      <c r="A191" s="722">
        <v>164</v>
      </c>
      <c r="B191" s="451">
        <v>164</v>
      </c>
      <c r="C191" s="1447" t="s">
        <v>464</v>
      </c>
      <c r="D191" s="1565"/>
      <c r="E191" s="1574"/>
      <c r="F191" s="13" t="s">
        <v>316</v>
      </c>
      <c r="G191" s="290" t="s">
        <v>316</v>
      </c>
      <c r="H191" s="758" t="s">
        <v>316</v>
      </c>
      <c r="I191" s="13" t="s">
        <v>316</v>
      </c>
      <c r="J191" s="13" t="s">
        <v>316</v>
      </c>
      <c r="K191" s="225" t="s">
        <v>316</v>
      </c>
      <c r="L191" s="13" t="s">
        <v>316</v>
      </c>
      <c r="M191" s="230" t="s">
        <v>316</v>
      </c>
      <c r="N191" s="230" t="s">
        <v>316</v>
      </c>
      <c r="O191" s="13" t="s">
        <v>316</v>
      </c>
      <c r="P191" s="13" t="s">
        <v>316</v>
      </c>
      <c r="Q191" s="13" t="s">
        <v>316</v>
      </c>
      <c r="R191" s="13"/>
      <c r="S191" s="13" t="s">
        <v>316</v>
      </c>
      <c r="T191" s="13" t="s">
        <v>316</v>
      </c>
      <c r="U191" s="13" t="s">
        <v>316</v>
      </c>
      <c r="V191" s="290" t="s">
        <v>316</v>
      </c>
      <c r="W191" s="290" t="s">
        <v>316</v>
      </c>
      <c r="X191" s="290" t="s">
        <v>316</v>
      </c>
      <c r="Y191" s="290" t="s">
        <v>316</v>
      </c>
      <c r="Z191" s="13" t="s">
        <v>316</v>
      </c>
      <c r="AA191" s="13" t="s">
        <v>316</v>
      </c>
      <c r="AB191" s="13" t="s">
        <v>316</v>
      </c>
      <c r="AC191" s="13" t="s">
        <v>316</v>
      </c>
      <c r="AD191" s="13" t="s">
        <v>316</v>
      </c>
      <c r="AE191" s="13" t="s">
        <v>316</v>
      </c>
      <c r="AF191" s="13" t="s">
        <v>316</v>
      </c>
      <c r="AG191" s="13" t="s">
        <v>316</v>
      </c>
      <c r="AH191" s="230" t="s">
        <v>316</v>
      </c>
      <c r="AI191" s="230" t="s">
        <v>316</v>
      </c>
      <c r="AJ191" s="230" t="s">
        <v>316</v>
      </c>
      <c r="AK191" s="230" t="s">
        <v>316</v>
      </c>
      <c r="AL191" s="230" t="s">
        <v>316</v>
      </c>
      <c r="AM191" s="13" t="s">
        <v>316</v>
      </c>
      <c r="AN191" s="13" t="s">
        <v>316</v>
      </c>
      <c r="AO191" s="13" t="s">
        <v>316</v>
      </c>
      <c r="AP191" s="13" t="s">
        <v>316</v>
      </c>
      <c r="AQ191" s="13"/>
      <c r="AR191" s="13"/>
      <c r="AS191" s="13" t="s">
        <v>316</v>
      </c>
      <c r="AT191" s="13" t="s">
        <v>316</v>
      </c>
      <c r="AU191" s="13" t="s">
        <v>316</v>
      </c>
      <c r="AV191" s="13" t="s">
        <v>316</v>
      </c>
      <c r="AW191" s="13" t="s">
        <v>316</v>
      </c>
      <c r="AX191" s="13"/>
      <c r="AY191" s="13"/>
      <c r="AZ191" s="13" t="s">
        <v>316</v>
      </c>
      <c r="BA191" s="13"/>
      <c r="BB191" s="13" t="s">
        <v>316</v>
      </c>
      <c r="BC191" s="13"/>
      <c r="BD191" s="13" t="s">
        <v>316</v>
      </c>
      <c r="BE191" s="547" t="s">
        <v>316</v>
      </c>
      <c r="BF191" s="547" t="s">
        <v>316</v>
      </c>
      <c r="BG191" s="547" t="s">
        <v>316</v>
      </c>
      <c r="BH191" s="547" t="s">
        <v>316</v>
      </c>
      <c r="BI191" s="547" t="s">
        <v>316</v>
      </c>
      <c r="BJ191" s="547" t="s">
        <v>316</v>
      </c>
      <c r="BK191" s="547" t="s">
        <v>316</v>
      </c>
      <c r="BL191" s="547" t="s">
        <v>316</v>
      </c>
      <c r="BM191" s="547" t="s">
        <v>316</v>
      </c>
      <c r="BN191" s="547" t="s">
        <v>316</v>
      </c>
      <c r="BO191" s="547" t="s">
        <v>316</v>
      </c>
      <c r="BP191" s="547" t="s">
        <v>316</v>
      </c>
      <c r="BQ191" s="547" t="s">
        <v>316</v>
      </c>
      <c r="BR191" s="547" t="s">
        <v>316</v>
      </c>
      <c r="BS191" s="547" t="s">
        <v>316</v>
      </c>
      <c r="BT191" s="547" t="s">
        <v>316</v>
      </c>
      <c r="BU191" s="547" t="s">
        <v>316</v>
      </c>
      <c r="BV191" s="547"/>
      <c r="BW191" s="547"/>
      <c r="BX191" s="547"/>
      <c r="BY191" s="547" t="s">
        <v>316</v>
      </c>
      <c r="BZ191" s="547" t="s">
        <v>316</v>
      </c>
      <c r="CA191" s="550" t="s">
        <v>316</v>
      </c>
      <c r="CB191" s="547" t="s">
        <v>316</v>
      </c>
      <c r="CC191" s="550" t="s">
        <v>316</v>
      </c>
      <c r="CD191" s="547" t="s">
        <v>316</v>
      </c>
      <c r="CE191" s="547" t="s">
        <v>316</v>
      </c>
      <c r="CF191" s="547" t="s">
        <v>316</v>
      </c>
      <c r="CG191" s="550" t="s">
        <v>316</v>
      </c>
    </row>
    <row r="192" spans="1:90" s="3" customFormat="1" ht="120" hidden="1">
      <c r="A192" s="19">
        <v>165</v>
      </c>
      <c r="B192" s="451">
        <v>165</v>
      </c>
      <c r="C192" s="78" t="s">
        <v>365</v>
      </c>
      <c r="D192" s="87" t="s">
        <v>14</v>
      </c>
      <c r="E192" s="78" t="s">
        <v>366</v>
      </c>
      <c r="F192" s="87" t="s">
        <v>17</v>
      </c>
      <c r="G192" s="78" t="s">
        <v>462</v>
      </c>
      <c r="H192" s="390" t="s">
        <v>463</v>
      </c>
      <c r="I192" s="11"/>
      <c r="J192" s="8" t="s">
        <v>192</v>
      </c>
      <c r="K192" s="11"/>
      <c r="L192" s="11"/>
      <c r="M192" s="507" t="s">
        <v>16</v>
      </c>
      <c r="N192" s="11"/>
      <c r="O192" s="11"/>
      <c r="P192" s="11"/>
      <c r="Q192" s="11"/>
      <c r="R192" s="11"/>
      <c r="S192" s="11"/>
      <c r="T192" s="11"/>
      <c r="U192" s="493">
        <f t="shared" si="29"/>
        <v>1</v>
      </c>
      <c r="V192" s="11"/>
      <c r="W192" s="11"/>
      <c r="X192" s="11"/>
      <c r="Y192" s="11"/>
      <c r="Z192" s="11"/>
      <c r="AA192" s="11"/>
      <c r="AB192" s="11"/>
      <c r="AC192" s="11"/>
      <c r="AD192" s="734" t="s">
        <v>727</v>
      </c>
      <c r="AE192" s="734" t="s">
        <v>727</v>
      </c>
      <c r="AF192" s="734" t="s">
        <v>727</v>
      </c>
      <c r="AG192" s="734" t="s">
        <v>727</v>
      </c>
      <c r="AH192" s="11"/>
      <c r="AI192" s="11"/>
      <c r="AJ192" s="11"/>
      <c r="AK192" s="11"/>
      <c r="AL192" s="11"/>
      <c r="AM192" s="11"/>
      <c r="AN192" s="11"/>
      <c r="AO192" s="11"/>
      <c r="AP192" s="11"/>
      <c r="AQ192" s="11"/>
      <c r="AR192" s="11"/>
      <c r="AS192" s="11"/>
      <c r="AT192" s="11"/>
      <c r="AU192" s="11"/>
      <c r="AV192" s="11"/>
      <c r="AW192" s="11"/>
      <c r="AX192" s="11"/>
      <c r="AY192" s="11"/>
      <c r="AZ192" s="11"/>
      <c r="BA192" s="11"/>
      <c r="BB192" s="11"/>
      <c r="BC192" s="11"/>
      <c r="BD192" s="11"/>
      <c r="BE192" s="725">
        <v>2</v>
      </c>
      <c r="BF192" s="725">
        <v>1</v>
      </c>
      <c r="BG192" s="725">
        <v>2</v>
      </c>
      <c r="BH192" s="725">
        <v>2</v>
      </c>
      <c r="BI192" s="725">
        <v>2</v>
      </c>
      <c r="BJ192" s="725">
        <v>2</v>
      </c>
      <c r="BK192" s="725">
        <v>2</v>
      </c>
      <c r="BL192" s="725">
        <v>2</v>
      </c>
      <c r="BM192" s="725">
        <v>2</v>
      </c>
      <c r="BN192" s="725">
        <v>2</v>
      </c>
      <c r="BO192" s="725">
        <v>2</v>
      </c>
      <c r="BP192" s="725">
        <v>2</v>
      </c>
      <c r="BQ192" s="725">
        <v>1</v>
      </c>
      <c r="BR192" s="725">
        <v>2</v>
      </c>
      <c r="BS192" s="725">
        <v>1</v>
      </c>
      <c r="BT192" s="725">
        <v>2</v>
      </c>
      <c r="BU192" s="725">
        <v>2</v>
      </c>
      <c r="BV192" s="725"/>
      <c r="BW192" s="725"/>
      <c r="BX192" s="725"/>
      <c r="BY192" s="725">
        <v>2</v>
      </c>
      <c r="BZ192" s="533">
        <f>COUNTIF($BE192:$BY192,2)</f>
        <v>15</v>
      </c>
      <c r="CA192" s="534">
        <f>BZ192/COUNTA($BE192:$BY192)</f>
        <v>0.83333333333333337</v>
      </c>
      <c r="CB192" s="533">
        <f>COUNTIF($BE192:$BY192,1)</f>
        <v>3</v>
      </c>
      <c r="CC192" s="534">
        <f>CB192/COUNTA($BE192:$BY192)</f>
        <v>0.16666666666666666</v>
      </c>
      <c r="CD192" s="533">
        <f>COUNTIF($BE192:$BY192,0)</f>
        <v>0</v>
      </c>
      <c r="CE192" s="535">
        <f>CD192/COUNTA($BE192:$BY192)</f>
        <v>0</v>
      </c>
      <c r="CF192" s="533">
        <f>(((BZ192*2)+(CB192*1)+(CD192*0)))/COUNTA($BE192:$BY192)</f>
        <v>1.8333333333333333</v>
      </c>
      <c r="CG192" s="750" t="str">
        <f t="shared" ref="CG192" si="33">IF(CF192&gt;=1.6,"Đạt mục tiêu",IF(CF192&gt;=1,"Cần cố gắng","Chưa đạt"))</f>
        <v>Đạt mục tiêu</v>
      </c>
    </row>
    <row r="193" spans="1:90" s="2" customFormat="1" ht="15.75" hidden="1">
      <c r="A193" s="19">
        <v>166</v>
      </c>
      <c r="B193" s="451">
        <v>166</v>
      </c>
      <c r="C193" s="1566" t="s">
        <v>367</v>
      </c>
      <c r="D193" s="1565"/>
      <c r="E193" s="1567"/>
      <c r="F193" s="8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c r="CC193" s="85"/>
      <c r="CD193" s="85"/>
      <c r="CE193" s="85"/>
      <c r="CF193" s="85"/>
      <c r="CG193" s="85"/>
    </row>
    <row r="194" spans="1:90" s="2" customFormat="1" ht="15.75" hidden="1">
      <c r="A194" s="19">
        <v>167</v>
      </c>
      <c r="B194" s="451">
        <v>167</v>
      </c>
      <c r="C194" s="1566" t="s">
        <v>368</v>
      </c>
      <c r="D194" s="1565"/>
      <c r="E194" s="1567"/>
      <c r="F194" s="85"/>
      <c r="G194" s="85"/>
      <c r="H194" s="85"/>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c r="CC194" s="85"/>
      <c r="CD194" s="85"/>
      <c r="CE194" s="85"/>
      <c r="CF194" s="85"/>
      <c r="CG194" s="85"/>
    </row>
    <row r="195" spans="1:90" s="173" customFormat="1" ht="81" customHeight="1">
      <c r="A195" s="171"/>
      <c r="B195" s="451"/>
      <c r="C195" s="203" t="s">
        <v>369</v>
      </c>
      <c r="D195" s="124" t="s">
        <v>369</v>
      </c>
      <c r="E195" s="203" t="s">
        <v>369</v>
      </c>
      <c r="F195" s="124" t="s">
        <v>369</v>
      </c>
      <c r="G195" s="203" t="s">
        <v>369</v>
      </c>
      <c r="H195" s="179" t="s">
        <v>1019</v>
      </c>
      <c r="I195" s="404"/>
      <c r="J195" s="404"/>
      <c r="K195" s="404"/>
      <c r="L195" s="404"/>
      <c r="M195" s="404"/>
      <c r="N195" s="404"/>
      <c r="O195" s="404"/>
      <c r="P195" s="404"/>
      <c r="Q195" s="404"/>
      <c r="R195" s="182" t="s">
        <v>16</v>
      </c>
      <c r="S195" s="404"/>
      <c r="T195" s="71"/>
      <c r="U195" s="85"/>
      <c r="V195" s="85"/>
      <c r="W195" s="85"/>
      <c r="X195" s="85"/>
      <c r="Y195" s="85"/>
      <c r="Z195" s="85"/>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239" t="s">
        <v>724</v>
      </c>
      <c r="AY195" s="239" t="s">
        <v>727</v>
      </c>
      <c r="AZ195" s="85"/>
      <c r="BA195" s="85"/>
      <c r="BB195" s="85"/>
      <c r="BC195" s="85"/>
      <c r="BD195" s="85"/>
      <c r="BE195" s="85"/>
      <c r="BF195" s="85"/>
      <c r="BG195" s="85"/>
      <c r="BH195" s="85"/>
      <c r="BI195" s="85"/>
      <c r="BJ195" s="85"/>
      <c r="BK195" s="85"/>
      <c r="BL195" s="85"/>
      <c r="BM195" s="85"/>
      <c r="BN195" s="85"/>
      <c r="BO195" s="85"/>
      <c r="BP195" s="85"/>
      <c r="BQ195" s="85"/>
      <c r="BR195" s="85"/>
      <c r="BS195" s="85"/>
      <c r="BT195" s="85"/>
      <c r="BU195" s="85"/>
      <c r="BV195" s="85"/>
      <c r="BW195" s="85"/>
      <c r="BX195" s="85"/>
      <c r="BY195" s="85"/>
      <c r="BZ195" s="85"/>
      <c r="CA195" s="85"/>
      <c r="CB195" s="85"/>
      <c r="CC195" s="85"/>
      <c r="CD195" s="85"/>
      <c r="CE195" s="85"/>
      <c r="CF195" s="85"/>
      <c r="CG195" s="85"/>
      <c r="CH195" s="2"/>
      <c r="CI195" s="2"/>
      <c r="CJ195" s="2"/>
      <c r="CK195" s="2"/>
      <c r="CL195" s="2"/>
    </row>
    <row r="196" spans="1:90" s="481" customFormat="1" ht="93.75" hidden="1">
      <c r="A196" s="722">
        <v>168</v>
      </c>
      <c r="B196" s="451">
        <v>168</v>
      </c>
      <c r="C196" s="212" t="s">
        <v>369</v>
      </c>
      <c r="D196" s="68" t="s">
        <v>14</v>
      </c>
      <c r="E196" s="124" t="s">
        <v>370</v>
      </c>
      <c r="F196" s="87" t="s">
        <v>14</v>
      </c>
      <c r="G196" s="203" t="s">
        <v>370</v>
      </c>
      <c r="H196" s="179" t="s">
        <v>729</v>
      </c>
      <c r="I196" s="71"/>
      <c r="J196" s="68" t="s">
        <v>192</v>
      </c>
      <c r="K196" s="506" t="s">
        <v>16</v>
      </c>
      <c r="L196" s="71"/>
      <c r="M196" s="71"/>
      <c r="N196" s="71"/>
      <c r="O196" s="71"/>
      <c r="P196" s="71"/>
      <c r="Q196" s="71"/>
      <c r="R196" s="71"/>
      <c r="S196" s="71"/>
      <c r="T196" s="71"/>
      <c r="U196" s="66">
        <f t="shared" si="29"/>
        <v>1</v>
      </c>
      <c r="V196" s="183" t="s">
        <v>723</v>
      </c>
      <c r="W196" s="183" t="s">
        <v>724</v>
      </c>
      <c r="X196" s="183" t="s">
        <v>724</v>
      </c>
      <c r="Y196" s="183" t="s">
        <v>726</v>
      </c>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34" t="s">
        <v>281</v>
      </c>
      <c r="BF196" s="734" t="s">
        <v>281</v>
      </c>
      <c r="BG196" s="734" t="s">
        <v>281</v>
      </c>
      <c r="BH196" s="734" t="s">
        <v>281</v>
      </c>
      <c r="BI196" s="734" t="s">
        <v>281</v>
      </c>
      <c r="BJ196" s="734" t="s">
        <v>1160</v>
      </c>
      <c r="BK196" s="734" t="s">
        <v>1160</v>
      </c>
      <c r="BL196" s="734" t="s">
        <v>281</v>
      </c>
      <c r="BM196" s="734" t="s">
        <v>281</v>
      </c>
      <c r="BN196" s="734" t="s">
        <v>281</v>
      </c>
      <c r="BO196" s="734" t="s">
        <v>281</v>
      </c>
      <c r="BP196" s="734" t="s">
        <v>281</v>
      </c>
      <c r="BQ196" s="734" t="s">
        <v>281</v>
      </c>
      <c r="BR196" s="734" t="s">
        <v>281</v>
      </c>
      <c r="BS196" s="734" t="s">
        <v>281</v>
      </c>
      <c r="BT196" s="734" t="s">
        <v>281</v>
      </c>
      <c r="BU196" s="734" t="s">
        <v>281</v>
      </c>
      <c r="BV196" s="734"/>
      <c r="BW196" s="734"/>
      <c r="BX196" s="734"/>
      <c r="BY196" s="734" t="s">
        <v>281</v>
      </c>
      <c r="BZ196" s="721">
        <f>COUNTIF($BE196:$BY196,2)</f>
        <v>16</v>
      </c>
      <c r="CA196" s="510">
        <f>BZ196/COUNTA($BE196:$BY196)</f>
        <v>0.88888888888888884</v>
      </c>
      <c r="CB196" s="721">
        <f>COUNTIF($BE196:$BY196,1)</f>
        <v>2</v>
      </c>
      <c r="CC196" s="510">
        <f>CB196/COUNTA($BE196:$BY196)</f>
        <v>0.1111111111111111</v>
      </c>
      <c r="CD196" s="721">
        <f>COUNTIF($BE196:$BY196,0)</f>
        <v>0</v>
      </c>
      <c r="CE196" s="511">
        <f>CD196/COUNTA($BE196:$BY196)</f>
        <v>0</v>
      </c>
      <c r="CF196" s="721">
        <f>(((BZ196*2)+(CB196*1)+(CD196*0)))/COUNTA($BE196:$BY196)</f>
        <v>1.8888888888888888</v>
      </c>
      <c r="CG196" s="747" t="str">
        <f>IF(CF196&gt;=1.6,"Đạt mục tiêu",IF(CF196&gt;=1,"Cần cố gắng","Chưa đạt"))</f>
        <v>Đạt mục tiêu</v>
      </c>
      <c r="CH196" s="756"/>
    </row>
    <row r="197" spans="1:90" s="756" customFormat="1" ht="90" hidden="1">
      <c r="A197" s="721">
        <v>169</v>
      </c>
      <c r="B197" s="451">
        <v>169</v>
      </c>
      <c r="C197" s="515" t="s">
        <v>371</v>
      </c>
      <c r="D197" s="90" t="s">
        <v>14</v>
      </c>
      <c r="E197" s="213" t="s">
        <v>372</v>
      </c>
      <c r="F197" s="87" t="s">
        <v>17</v>
      </c>
      <c r="G197" s="89" t="s">
        <v>465</v>
      </c>
      <c r="H197" s="390" t="s">
        <v>466</v>
      </c>
      <c r="I197" s="71"/>
      <c r="J197" s="68" t="s">
        <v>192</v>
      </c>
      <c r="K197" s="71"/>
      <c r="L197" s="71"/>
      <c r="M197" s="71"/>
      <c r="N197" s="734" t="s">
        <v>16</v>
      </c>
      <c r="O197" s="71"/>
      <c r="P197" s="71"/>
      <c r="Q197" s="71"/>
      <c r="R197" s="71"/>
      <c r="S197" s="71"/>
      <c r="T197" s="71"/>
      <c r="U197" s="66">
        <f t="shared" si="29"/>
        <v>1</v>
      </c>
      <c r="V197" s="71"/>
      <c r="W197" s="71"/>
      <c r="X197" s="71"/>
      <c r="Y197" s="71"/>
      <c r="Z197" s="71"/>
      <c r="AA197" s="71"/>
      <c r="AB197" s="71"/>
      <c r="AC197" s="71"/>
      <c r="AD197" s="71"/>
      <c r="AE197" s="71"/>
      <c r="AF197" s="71"/>
      <c r="AG197" s="71"/>
      <c r="AH197" s="734" t="s">
        <v>727</v>
      </c>
      <c r="AI197" s="734" t="s">
        <v>727</v>
      </c>
      <c r="AJ197" s="734" t="s">
        <v>727</v>
      </c>
      <c r="AK197" s="734" t="s">
        <v>727</v>
      </c>
      <c r="AL197" s="734" t="s">
        <v>727</v>
      </c>
      <c r="AM197" s="71"/>
      <c r="AN197" s="71"/>
      <c r="AO197" s="71"/>
      <c r="AP197" s="71"/>
      <c r="AQ197" s="71"/>
      <c r="AR197" s="71"/>
      <c r="AS197" s="71"/>
      <c r="AT197" s="71"/>
      <c r="AU197" s="71"/>
      <c r="AV197" s="71"/>
      <c r="AW197" s="71"/>
      <c r="AX197" s="71"/>
      <c r="AY197" s="71"/>
      <c r="AZ197" s="71"/>
      <c r="BA197" s="71"/>
      <c r="BB197" s="71"/>
      <c r="BC197" s="71"/>
      <c r="BD197" s="71"/>
      <c r="BE197" s="20">
        <v>2</v>
      </c>
      <c r="BF197" s="20">
        <v>2</v>
      </c>
      <c r="BG197" s="20">
        <v>2</v>
      </c>
      <c r="BH197" s="20">
        <v>2</v>
      </c>
      <c r="BI197" s="20">
        <v>2</v>
      </c>
      <c r="BJ197" s="20">
        <v>1</v>
      </c>
      <c r="BK197" s="20">
        <v>2</v>
      </c>
      <c r="BL197" s="20">
        <v>2</v>
      </c>
      <c r="BM197" s="20">
        <v>1</v>
      </c>
      <c r="BN197" s="20">
        <v>2</v>
      </c>
      <c r="BO197" s="20">
        <v>2</v>
      </c>
      <c r="BP197" s="20">
        <v>2</v>
      </c>
      <c r="BQ197" s="20">
        <v>2</v>
      </c>
      <c r="BR197" s="20">
        <v>2</v>
      </c>
      <c r="BS197" s="20">
        <v>2</v>
      </c>
      <c r="BT197" s="20">
        <v>2</v>
      </c>
      <c r="BU197" s="20">
        <v>2</v>
      </c>
      <c r="BV197" s="20"/>
      <c r="BW197" s="20"/>
      <c r="BX197" s="20"/>
      <c r="BY197" s="20">
        <v>1</v>
      </c>
      <c r="BZ197" s="21">
        <f>COUNTIF($BE197:$BY197,2)</f>
        <v>15</v>
      </c>
      <c r="CA197" s="22">
        <f>BZ197/COUNTA($BE197:$BY197)</f>
        <v>0.83333333333333337</v>
      </c>
      <c r="CB197" s="21">
        <f>COUNTIF($BE197:$BY197,1)</f>
        <v>3</v>
      </c>
      <c r="CC197" s="22">
        <f>CB197/COUNTA($BE197:$BY197)</f>
        <v>0.16666666666666666</v>
      </c>
      <c r="CD197" s="21">
        <f>COUNTIF($BE197:$BY197,0)</f>
        <v>0</v>
      </c>
      <c r="CE197" s="22">
        <f>CD197/COUNTA($BE197:$BY197)</f>
        <v>0</v>
      </c>
      <c r="CF197" s="21">
        <f>(((BZ197*2)+(CB197*1)+(CD197*0)))/COUNTA($BE197:$BY197)</f>
        <v>1.8333333333333333</v>
      </c>
      <c r="CG197" s="427" t="str">
        <f>IF(CF197&gt;=1.6,"Đạt mục tiêu",IF(CF197&gt;=1,"Cần cố gắng","Chưa đạt"))</f>
        <v>Đạt mục tiêu</v>
      </c>
    </row>
    <row r="198" spans="1:90" s="762" customFormat="1" ht="69" hidden="1" customHeight="1">
      <c r="A198" s="19">
        <v>170</v>
      </c>
      <c r="B198" s="451">
        <v>170</v>
      </c>
      <c r="C198" s="551" t="s">
        <v>373</v>
      </c>
      <c r="D198" s="90" t="s">
        <v>18</v>
      </c>
      <c r="E198" s="124" t="s">
        <v>374</v>
      </c>
      <c r="F198" s="87" t="s">
        <v>18</v>
      </c>
      <c r="G198" s="124" t="s">
        <v>467</v>
      </c>
      <c r="H198" s="67" t="s">
        <v>468</v>
      </c>
      <c r="I198" s="71"/>
      <c r="J198" s="68" t="s">
        <v>192</v>
      </c>
      <c r="K198" s="71"/>
      <c r="L198" s="71"/>
      <c r="M198" s="71"/>
      <c r="N198" s="71"/>
      <c r="O198" s="130" t="s">
        <v>16</v>
      </c>
      <c r="P198" s="71"/>
      <c r="Q198" s="71"/>
      <c r="R198" s="71"/>
      <c r="S198" s="71"/>
      <c r="T198" s="71"/>
      <c r="U198" s="66">
        <f t="shared" si="29"/>
        <v>1</v>
      </c>
      <c r="V198" s="71"/>
      <c r="W198" s="71"/>
      <c r="X198" s="71"/>
      <c r="Y198" s="71"/>
      <c r="Z198" s="71"/>
      <c r="AA198" s="71"/>
      <c r="AB198" s="71"/>
      <c r="AC198" s="71"/>
      <c r="AD198" s="71"/>
      <c r="AE198" s="71"/>
      <c r="AF198" s="71"/>
      <c r="AG198" s="71"/>
      <c r="AH198" s="71"/>
      <c r="AI198" s="71"/>
      <c r="AJ198" s="71"/>
      <c r="AK198" s="71"/>
      <c r="AL198" s="71"/>
      <c r="AM198" s="72" t="s">
        <v>727</v>
      </c>
      <c r="AN198" s="72" t="s">
        <v>727</v>
      </c>
      <c r="AO198" s="72" t="s">
        <v>727</v>
      </c>
      <c r="AP198" s="72" t="s">
        <v>727</v>
      </c>
      <c r="AQ198" s="71"/>
      <c r="AR198" s="71"/>
      <c r="AS198" s="71"/>
      <c r="AT198" s="71"/>
      <c r="AU198" s="71"/>
      <c r="AV198" s="71"/>
      <c r="AW198" s="71"/>
      <c r="AX198" s="71"/>
      <c r="AY198" s="71"/>
      <c r="AZ198" s="71"/>
      <c r="BA198" s="71"/>
      <c r="BB198" s="71"/>
      <c r="BC198" s="71"/>
      <c r="BD198" s="71"/>
      <c r="BE198" s="20">
        <v>2</v>
      </c>
      <c r="BF198" s="20">
        <v>2</v>
      </c>
      <c r="BG198" s="20">
        <v>2</v>
      </c>
      <c r="BH198" s="20">
        <v>2</v>
      </c>
      <c r="BI198" s="20">
        <v>2</v>
      </c>
      <c r="BJ198" s="20">
        <v>2</v>
      </c>
      <c r="BK198" s="20">
        <v>1</v>
      </c>
      <c r="BL198" s="20">
        <v>2</v>
      </c>
      <c r="BM198" s="20">
        <v>2</v>
      </c>
      <c r="BN198" s="20">
        <v>2</v>
      </c>
      <c r="BO198" s="20">
        <v>2</v>
      </c>
      <c r="BP198" s="20">
        <v>2</v>
      </c>
      <c r="BQ198" s="20">
        <v>2</v>
      </c>
      <c r="BR198" s="20">
        <v>1</v>
      </c>
      <c r="BS198" s="20">
        <v>1</v>
      </c>
      <c r="BT198" s="20">
        <v>1</v>
      </c>
      <c r="BU198" s="20">
        <v>2</v>
      </c>
      <c r="BV198" s="20"/>
      <c r="BW198" s="20"/>
      <c r="BX198" s="20"/>
      <c r="BY198" s="20">
        <v>2</v>
      </c>
      <c r="BZ198" s="21">
        <f>COUNTIF($BE198:$BY198,2)</f>
        <v>14</v>
      </c>
      <c r="CA198" s="22">
        <f>BZ198/COUNTA($BE198:$BY198)</f>
        <v>0.77777777777777779</v>
      </c>
      <c r="CB198" s="21">
        <f>COUNTIF($BE198:$BY198,1)</f>
        <v>4</v>
      </c>
      <c r="CC198" s="22">
        <f>CB198/COUNTA($BE198:$BY198)</f>
        <v>0.22222222222222221</v>
      </c>
      <c r="CD198" s="21">
        <f>COUNTIF($BE198:$BY198,0)</f>
        <v>0</v>
      </c>
      <c r="CE198" s="22">
        <f>CD198/COUNTA($BE198:$BY198)</f>
        <v>0</v>
      </c>
      <c r="CF198" s="21">
        <f>(((BZ198*2)+(CB198*1)+(CD198*0)))/COUNTA($BE198:$BY198)</f>
        <v>1.7777777777777777</v>
      </c>
      <c r="CG198" s="427" t="str">
        <f>IF(CF198&gt;=1.6,"Đạt mục tiêu",IF(CF198&gt;=1,"Cần cố gắng","Chưa đạt"))</f>
        <v>Đạt mục tiêu</v>
      </c>
    </row>
    <row r="199" spans="1:90" s="170" customFormat="1" hidden="1">
      <c r="A199" s="171">
        <v>171</v>
      </c>
      <c r="B199" s="451">
        <v>171</v>
      </c>
      <c r="C199" s="1502" t="s">
        <v>375</v>
      </c>
      <c r="D199" s="1565"/>
      <c r="E199" s="1573"/>
      <c r="F199" s="1565"/>
      <c r="G199" s="1504"/>
      <c r="H199" s="764" t="s">
        <v>316</v>
      </c>
      <c r="I199" s="739" t="s">
        <v>316</v>
      </c>
      <c r="J199" s="739" t="s">
        <v>316</v>
      </c>
      <c r="K199" s="291" t="s">
        <v>316</v>
      </c>
      <c r="L199" s="739" t="s">
        <v>316</v>
      </c>
      <c r="M199" s="738" t="s">
        <v>316</v>
      </c>
      <c r="N199" s="738" t="s">
        <v>316</v>
      </c>
      <c r="O199" s="739" t="s">
        <v>316</v>
      </c>
      <c r="P199" s="739" t="s">
        <v>316</v>
      </c>
      <c r="Q199" s="739" t="s">
        <v>316</v>
      </c>
      <c r="R199" s="739"/>
      <c r="S199" s="739" t="s">
        <v>316</v>
      </c>
      <c r="T199" s="739" t="s">
        <v>316</v>
      </c>
      <c r="U199" s="739" t="s">
        <v>316</v>
      </c>
      <c r="V199" s="176"/>
      <c r="W199" s="176"/>
      <c r="X199" s="176"/>
      <c r="Y199" s="176"/>
      <c r="Z199" s="6"/>
      <c r="AA199" s="6"/>
      <c r="AB199" s="6"/>
      <c r="AC199" s="6"/>
      <c r="AD199" s="6"/>
      <c r="AE199" s="6"/>
      <c r="AF199" s="6"/>
      <c r="AG199" s="6"/>
      <c r="AH199" s="11"/>
      <c r="AI199" s="11"/>
      <c r="AJ199" s="11"/>
      <c r="AK199" s="11"/>
      <c r="AL199" s="11"/>
      <c r="AM199" s="6"/>
      <c r="AN199" s="6"/>
      <c r="AO199" s="6"/>
      <c r="AP199" s="6"/>
      <c r="AQ199" s="6"/>
      <c r="AR199" s="6"/>
      <c r="AS199" s="6"/>
      <c r="AT199" s="6"/>
      <c r="AU199" s="6"/>
      <c r="AV199" s="6"/>
      <c r="AW199" s="6"/>
      <c r="AX199" s="6"/>
      <c r="AY199" s="6"/>
      <c r="AZ199" s="6"/>
      <c r="BA199" s="6"/>
      <c r="BB199" s="6"/>
      <c r="BC199" s="6"/>
      <c r="BD199" s="6"/>
      <c r="BE199" s="11"/>
      <c r="BF199" s="11"/>
      <c r="BG199" s="11"/>
      <c r="BH199" s="11"/>
      <c r="BI199" s="11"/>
      <c r="BJ199" s="11"/>
      <c r="BK199" s="11"/>
      <c r="BL199" s="11"/>
      <c r="BM199" s="11"/>
      <c r="BN199" s="11"/>
      <c r="BO199" s="11"/>
      <c r="BP199" s="11"/>
      <c r="BQ199" s="11"/>
      <c r="BR199" s="227"/>
      <c r="BS199" s="227"/>
      <c r="BT199" s="227"/>
      <c r="BU199" s="11"/>
      <c r="BV199" s="11"/>
      <c r="BW199" s="11"/>
      <c r="BX199" s="11"/>
      <c r="BY199" s="11"/>
      <c r="BZ199" s="11"/>
      <c r="CA199" s="231"/>
      <c r="CB199" s="11"/>
      <c r="CC199" s="231"/>
      <c r="CD199" s="11"/>
      <c r="CE199" s="11"/>
      <c r="CF199" s="11"/>
      <c r="CG199" s="231"/>
      <c r="CH199" s="3"/>
    </row>
    <row r="200" spans="1:90" s="170" customFormat="1" ht="93.75" customHeight="1">
      <c r="A200" s="171">
        <v>172</v>
      </c>
      <c r="B200" s="451">
        <v>172</v>
      </c>
      <c r="C200" s="186" t="s">
        <v>376</v>
      </c>
      <c r="D200" s="87" t="s">
        <v>14</v>
      </c>
      <c r="E200" s="186" t="s">
        <v>377</v>
      </c>
      <c r="F200" s="87" t="s">
        <v>17</v>
      </c>
      <c r="G200" s="244" t="s">
        <v>469</v>
      </c>
      <c r="H200" s="185" t="s">
        <v>470</v>
      </c>
      <c r="I200" s="11"/>
      <c r="J200" s="8" t="s">
        <v>192</v>
      </c>
      <c r="K200" s="11"/>
      <c r="L200" s="11"/>
      <c r="M200" s="507" t="s">
        <v>16</v>
      </c>
      <c r="N200" s="11"/>
      <c r="O200" s="11"/>
      <c r="P200" s="11"/>
      <c r="Q200" s="11"/>
      <c r="R200" s="506" t="s">
        <v>16</v>
      </c>
      <c r="S200" s="11"/>
      <c r="T200" s="11"/>
      <c r="U200" s="493">
        <f t="shared" si="29"/>
        <v>2</v>
      </c>
      <c r="V200" s="11"/>
      <c r="W200" s="11"/>
      <c r="X200" s="11"/>
      <c r="Y200" s="11"/>
      <c r="Z200" s="11"/>
      <c r="AA200" s="11"/>
      <c r="AB200" s="11"/>
      <c r="AC200" s="11"/>
      <c r="AD200" s="734" t="s">
        <v>725</v>
      </c>
      <c r="AE200" s="734" t="s">
        <v>725</v>
      </c>
      <c r="AF200" s="734" t="s">
        <v>725</v>
      </c>
      <c r="AG200" s="734" t="s">
        <v>725</v>
      </c>
      <c r="AH200" s="11"/>
      <c r="AI200" s="11"/>
      <c r="AJ200" s="11"/>
      <c r="AK200" s="11"/>
      <c r="AL200" s="11"/>
      <c r="AM200" s="11"/>
      <c r="AN200" s="11"/>
      <c r="AO200" s="11"/>
      <c r="AP200" s="11"/>
      <c r="AQ200" s="11"/>
      <c r="AR200" s="11"/>
      <c r="AS200" s="11"/>
      <c r="AT200" s="11"/>
      <c r="AU200" s="11"/>
      <c r="AV200" s="11"/>
      <c r="AW200" s="11"/>
      <c r="AX200" s="239" t="s">
        <v>724</v>
      </c>
      <c r="AY200" s="239" t="s">
        <v>724</v>
      </c>
      <c r="AZ200" s="11"/>
      <c r="BA200" s="11"/>
      <c r="BB200" s="11"/>
      <c r="BC200" s="11"/>
      <c r="BD200" s="11"/>
      <c r="BE200" s="725">
        <v>1</v>
      </c>
      <c r="BF200" s="725">
        <v>2</v>
      </c>
      <c r="BG200" s="725">
        <v>2</v>
      </c>
      <c r="BH200" s="725">
        <v>2</v>
      </c>
      <c r="BI200" s="725">
        <v>2</v>
      </c>
      <c r="BJ200" s="725">
        <v>2</v>
      </c>
      <c r="BK200" s="725">
        <v>2</v>
      </c>
      <c r="BL200" s="725">
        <v>2</v>
      </c>
      <c r="BM200" s="725">
        <v>2</v>
      </c>
      <c r="BN200" s="725">
        <v>2</v>
      </c>
      <c r="BO200" s="725">
        <v>2</v>
      </c>
      <c r="BP200" s="725">
        <v>2</v>
      </c>
      <c r="BQ200" s="725">
        <v>2</v>
      </c>
      <c r="BR200" s="725">
        <v>2</v>
      </c>
      <c r="BS200" s="725">
        <v>2</v>
      </c>
      <c r="BT200" s="725">
        <v>1</v>
      </c>
      <c r="BU200" s="725">
        <v>2</v>
      </c>
      <c r="BV200" s="725"/>
      <c r="BW200" s="725"/>
      <c r="BX200" s="725"/>
      <c r="BY200" s="725">
        <v>2</v>
      </c>
      <c r="BZ200" s="533">
        <f>COUNTIF($BE200:$BY200,2)</f>
        <v>16</v>
      </c>
      <c r="CA200" s="534">
        <f>BZ200/COUNTA($BE200:$BY200)</f>
        <v>0.88888888888888884</v>
      </c>
      <c r="CB200" s="533">
        <f>COUNTIF($BE200:$BY200,1)</f>
        <v>2</v>
      </c>
      <c r="CC200" s="534">
        <f>CB200/COUNTA($BE200:$BY200)</f>
        <v>0.1111111111111111</v>
      </c>
      <c r="CD200" s="533">
        <f>COUNTIF($BE200:$BY200,0)</f>
        <v>0</v>
      </c>
      <c r="CE200" s="535">
        <f>CD200/COUNTA($BE200:$BY200)</f>
        <v>0</v>
      </c>
      <c r="CF200" s="533">
        <f>(((BZ200*2)+(CB200*1)+(CD200*0)))/COUNTA($BE200:$BY200)</f>
        <v>1.8888888888888888</v>
      </c>
      <c r="CG200" s="750" t="str">
        <f t="shared" ref="CG200:CG201" si="34">IF(CF200&gt;=1.6,"Đạt mục tiêu",IF(CF200&gt;=1,"Cần cố gắng","Chưa đạt"))</f>
        <v>Đạt mục tiêu</v>
      </c>
      <c r="CH200" s="3"/>
      <c r="CI200" s="3"/>
      <c r="CJ200" s="3"/>
      <c r="CK200" s="3"/>
      <c r="CL200" s="3"/>
    </row>
    <row r="201" spans="1:90" s="762" customFormat="1" ht="110.25" hidden="1">
      <c r="A201" s="19">
        <v>173</v>
      </c>
      <c r="B201" s="451">
        <v>173</v>
      </c>
      <c r="C201" s="86" t="s">
        <v>378</v>
      </c>
      <c r="D201" s="87" t="s">
        <v>14</v>
      </c>
      <c r="E201" s="86" t="s">
        <v>379</v>
      </c>
      <c r="F201" s="87" t="s">
        <v>14</v>
      </c>
      <c r="G201" s="110" t="s">
        <v>1179</v>
      </c>
      <c r="H201" s="96" t="s">
        <v>544</v>
      </c>
      <c r="I201" s="71"/>
      <c r="J201" s="111" t="s">
        <v>192</v>
      </c>
      <c r="K201" s="71"/>
      <c r="L201" s="71" t="s">
        <v>16</v>
      </c>
      <c r="M201" s="71"/>
      <c r="N201" s="71"/>
      <c r="O201" s="71"/>
      <c r="P201" s="71"/>
      <c r="Q201" s="71"/>
      <c r="R201" s="71"/>
      <c r="S201" s="71"/>
      <c r="T201" s="71"/>
      <c r="U201" s="66">
        <f t="shared" si="29"/>
        <v>1</v>
      </c>
      <c r="V201" s="71"/>
      <c r="W201" s="71"/>
      <c r="X201" s="71"/>
      <c r="Y201" s="71"/>
      <c r="Z201" s="72" t="s">
        <v>726</v>
      </c>
      <c r="AA201" s="72" t="s">
        <v>724</v>
      </c>
      <c r="AB201" s="72" t="s">
        <v>724</v>
      </c>
      <c r="AC201" s="72" t="s">
        <v>723</v>
      </c>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9">
        <v>2</v>
      </c>
      <c r="BF201" s="79">
        <v>2</v>
      </c>
      <c r="BG201" s="79">
        <v>2</v>
      </c>
      <c r="BH201" s="79">
        <v>1</v>
      </c>
      <c r="BI201" s="79">
        <v>2</v>
      </c>
      <c r="BJ201" s="79">
        <v>2</v>
      </c>
      <c r="BK201" s="79">
        <v>2</v>
      </c>
      <c r="BL201" s="79">
        <v>2</v>
      </c>
      <c r="BM201" s="79">
        <v>2</v>
      </c>
      <c r="BN201" s="79">
        <v>1</v>
      </c>
      <c r="BO201" s="79">
        <v>1</v>
      </c>
      <c r="BP201" s="79">
        <v>2</v>
      </c>
      <c r="BQ201" s="79">
        <v>2</v>
      </c>
      <c r="BR201" s="79">
        <v>1</v>
      </c>
      <c r="BS201" s="79">
        <v>2</v>
      </c>
      <c r="BT201" s="79">
        <v>2</v>
      </c>
      <c r="BU201" s="79">
        <v>2</v>
      </c>
      <c r="BV201" s="79"/>
      <c r="BW201" s="79"/>
      <c r="BX201" s="79"/>
      <c r="BY201" s="79">
        <v>2</v>
      </c>
      <c r="BZ201" s="765">
        <f>COUNTIF($BE201:$BY201,2)</f>
        <v>14</v>
      </c>
      <c r="CA201" s="512">
        <f>BZ201/COUNTA($BE201:$BY201)</f>
        <v>0.77777777777777779</v>
      </c>
      <c r="CB201" s="765">
        <f>COUNTIF($BE201:$BY201,1)</f>
        <v>4</v>
      </c>
      <c r="CC201" s="512">
        <f>CB201/COUNTA($BE201:$BY201)</f>
        <v>0.22222222222222221</v>
      </c>
      <c r="CD201" s="765">
        <f>COUNTIF($BE201:$BY201,0)</f>
        <v>0</v>
      </c>
      <c r="CE201" s="81">
        <f>CD201/COUNTA($BE201:$BY201)</f>
        <v>0</v>
      </c>
      <c r="CF201" s="765">
        <f>(((BZ201*2)+(CB201*1)+(CD201*0)))/COUNTA($BE201:$BY201)</f>
        <v>1.7777777777777777</v>
      </c>
      <c r="CG201" s="766" t="str">
        <f t="shared" si="34"/>
        <v>Đạt mục tiêu</v>
      </c>
    </row>
    <row r="202" spans="1:90" s="762" customFormat="1" ht="86.25" hidden="1" customHeight="1">
      <c r="A202" s="19">
        <v>174</v>
      </c>
      <c r="B202" s="451">
        <v>174</v>
      </c>
      <c r="C202" s="86" t="s">
        <v>380</v>
      </c>
      <c r="D202" s="87" t="s">
        <v>14</v>
      </c>
      <c r="E202" s="86" t="s">
        <v>381</v>
      </c>
      <c r="F202" s="87" t="s">
        <v>14</v>
      </c>
      <c r="G202" s="762" t="s">
        <v>473</v>
      </c>
      <c r="H202" s="96" t="s">
        <v>474</v>
      </c>
      <c r="I202" s="71"/>
      <c r="J202" s="111" t="s">
        <v>192</v>
      </c>
      <c r="K202" s="71"/>
      <c r="L202" s="71"/>
      <c r="M202" s="71"/>
      <c r="N202" s="71"/>
      <c r="O202" s="71"/>
      <c r="P202" s="71"/>
      <c r="Q202" s="130" t="s">
        <v>16</v>
      </c>
      <c r="R202" s="71"/>
      <c r="S202" s="71"/>
      <c r="T202" s="71"/>
      <c r="U202" s="66">
        <f t="shared" si="29"/>
        <v>1</v>
      </c>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t="s">
        <v>727</v>
      </c>
      <c r="AU202" s="71" t="s">
        <v>728</v>
      </c>
      <c r="AV202" s="71" t="s">
        <v>728</v>
      </c>
      <c r="AW202" s="71" t="s">
        <v>723</v>
      </c>
      <c r="AX202" s="71"/>
      <c r="AY202" s="71"/>
      <c r="AZ202" s="71"/>
      <c r="BA202" s="71"/>
      <c r="BB202" s="71"/>
      <c r="BC202" s="71"/>
      <c r="BD202" s="71"/>
      <c r="BE202" s="71"/>
      <c r="BF202" s="71"/>
      <c r="BG202" s="71"/>
      <c r="BH202" s="71"/>
      <c r="BI202" s="71"/>
      <c r="BJ202" s="71"/>
      <c r="BK202" s="71"/>
      <c r="BL202" s="71"/>
      <c r="BM202" s="71"/>
      <c r="BN202" s="71"/>
      <c r="BO202" s="71"/>
      <c r="BP202" s="71"/>
      <c r="BQ202" s="71"/>
      <c r="BR202" s="73"/>
      <c r="BS202" s="73"/>
      <c r="BT202" s="73"/>
      <c r="BU202" s="71"/>
      <c r="BV202" s="71"/>
      <c r="BW202" s="71"/>
      <c r="BX202" s="71"/>
      <c r="BY202" s="71"/>
      <c r="BZ202" s="71"/>
      <c r="CA202" s="71"/>
      <c r="CB202" s="71"/>
      <c r="CC202" s="71"/>
      <c r="CD202" s="71"/>
      <c r="CE202" s="71"/>
      <c r="CF202" s="71"/>
      <c r="CG202" s="71"/>
    </row>
    <row r="203" spans="1:90" s="762" customFormat="1" ht="78.75" hidden="1">
      <c r="A203" s="19">
        <v>175</v>
      </c>
      <c r="B203" s="451">
        <v>175</v>
      </c>
      <c r="C203" s="86" t="s">
        <v>382</v>
      </c>
      <c r="D203" s="87" t="s">
        <v>14</v>
      </c>
      <c r="E203" s="86" t="s">
        <v>383</v>
      </c>
      <c r="F203" s="87" t="s">
        <v>17</v>
      </c>
      <c r="G203" s="67" t="s">
        <v>472</v>
      </c>
      <c r="H203" s="67" t="s">
        <v>1032</v>
      </c>
      <c r="I203" s="71"/>
      <c r="J203" s="111" t="s">
        <v>192</v>
      </c>
      <c r="K203" s="71"/>
      <c r="L203" s="71"/>
      <c r="M203" s="71"/>
      <c r="N203" s="71"/>
      <c r="O203" s="71"/>
      <c r="P203" s="71"/>
      <c r="Q203" s="71"/>
      <c r="R203" s="71"/>
      <c r="S203" s="71"/>
      <c r="T203" s="71" t="s">
        <v>16</v>
      </c>
      <c r="U203" s="66">
        <f t="shared" si="29"/>
        <v>1</v>
      </c>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1"/>
      <c r="BG203" s="71"/>
      <c r="BH203" s="71"/>
      <c r="BI203" s="71"/>
      <c r="BJ203" s="71"/>
      <c r="BK203" s="71"/>
      <c r="BL203" s="71"/>
      <c r="BM203" s="71"/>
      <c r="BN203" s="71"/>
      <c r="BO203" s="71"/>
      <c r="BP203" s="71"/>
      <c r="BQ203" s="71"/>
      <c r="BR203" s="73"/>
      <c r="BS203" s="73"/>
      <c r="BT203" s="73"/>
      <c r="BU203" s="71"/>
      <c r="BV203" s="71"/>
      <c r="BW203" s="71"/>
      <c r="BX203" s="71"/>
      <c r="BY203" s="71"/>
      <c r="BZ203" s="71"/>
      <c r="CA203" s="71"/>
      <c r="CB203" s="71"/>
      <c r="CC203" s="71"/>
      <c r="CD203" s="71"/>
      <c r="CE203" s="71"/>
      <c r="CF203" s="71"/>
      <c r="CG203" s="71"/>
    </row>
    <row r="204" spans="1:90" s="762" customFormat="1" ht="117" hidden="1" customHeight="1">
      <c r="A204" s="19">
        <v>176</v>
      </c>
      <c r="B204" s="451">
        <v>176</v>
      </c>
      <c r="C204" s="519" t="s">
        <v>384</v>
      </c>
      <c r="D204" s="87" t="s">
        <v>17</v>
      </c>
      <c r="E204" s="86" t="s">
        <v>385</v>
      </c>
      <c r="F204" s="87" t="s">
        <v>17</v>
      </c>
      <c r="G204" s="79" t="s">
        <v>181</v>
      </c>
      <c r="H204" s="67" t="s">
        <v>471</v>
      </c>
      <c r="I204" s="71"/>
      <c r="J204" s="111" t="s">
        <v>192</v>
      </c>
      <c r="K204" s="71"/>
      <c r="L204" s="71"/>
      <c r="M204" s="71"/>
      <c r="N204" s="71"/>
      <c r="O204" s="130" t="s">
        <v>16</v>
      </c>
      <c r="P204" s="71"/>
      <c r="Q204" s="71"/>
      <c r="R204" s="71"/>
      <c r="S204" s="71"/>
      <c r="T204" s="71"/>
      <c r="U204" s="66">
        <f t="shared" si="29"/>
        <v>1</v>
      </c>
      <c r="V204" s="71"/>
      <c r="W204" s="71"/>
      <c r="X204" s="71"/>
      <c r="Y204" s="71"/>
      <c r="Z204" s="71"/>
      <c r="AA204" s="71"/>
      <c r="AB204" s="71"/>
      <c r="AC204" s="71"/>
      <c r="AD204" s="71"/>
      <c r="AE204" s="71"/>
      <c r="AF204" s="71"/>
      <c r="AG204" s="71"/>
      <c r="AH204" s="71"/>
      <c r="AI204" s="71"/>
      <c r="AJ204" s="71"/>
      <c r="AK204" s="71"/>
      <c r="AL204" s="71"/>
      <c r="AM204" s="72" t="s">
        <v>724</v>
      </c>
      <c r="AN204" s="72" t="s">
        <v>723</v>
      </c>
      <c r="AO204" s="72" t="s">
        <v>723</v>
      </c>
      <c r="AP204" s="72" t="s">
        <v>728</v>
      </c>
      <c r="AQ204" s="71"/>
      <c r="AR204" s="71"/>
      <c r="AS204" s="71"/>
      <c r="AT204" s="71"/>
      <c r="AU204" s="71"/>
      <c r="AV204" s="71"/>
      <c r="AW204" s="71"/>
      <c r="AX204" s="71"/>
      <c r="AY204" s="71"/>
      <c r="AZ204" s="71"/>
      <c r="BA204" s="71"/>
      <c r="BB204" s="71"/>
      <c r="BC204" s="71"/>
      <c r="BD204" s="71"/>
      <c r="BE204" s="20">
        <v>2</v>
      </c>
      <c r="BF204" s="20">
        <v>2</v>
      </c>
      <c r="BG204" s="20">
        <v>2</v>
      </c>
      <c r="BH204" s="20">
        <v>2</v>
      </c>
      <c r="BI204" s="20">
        <v>2</v>
      </c>
      <c r="BJ204" s="20">
        <v>2</v>
      </c>
      <c r="BK204" s="20">
        <v>2</v>
      </c>
      <c r="BL204" s="20">
        <v>2</v>
      </c>
      <c r="BM204" s="20">
        <v>2</v>
      </c>
      <c r="BN204" s="20">
        <v>2</v>
      </c>
      <c r="BO204" s="20">
        <v>2</v>
      </c>
      <c r="BP204" s="20">
        <v>2</v>
      </c>
      <c r="BQ204" s="20">
        <v>2</v>
      </c>
      <c r="BR204" s="20">
        <v>1</v>
      </c>
      <c r="BS204" s="20">
        <v>1</v>
      </c>
      <c r="BT204" s="20">
        <v>1</v>
      </c>
      <c r="BU204" s="20">
        <v>2</v>
      </c>
      <c r="BV204" s="20"/>
      <c r="BW204" s="20"/>
      <c r="BX204" s="20"/>
      <c r="BY204" s="20">
        <v>2</v>
      </c>
      <c r="BZ204" s="21">
        <f>COUNTIF($BE204:$BY204,2)</f>
        <v>15</v>
      </c>
      <c r="CA204" s="22">
        <f>BZ204/COUNTA($BE204:$BY204)</f>
        <v>0.83333333333333337</v>
      </c>
      <c r="CB204" s="21">
        <f>COUNTIF($BE204:$BY204,1)</f>
        <v>3</v>
      </c>
      <c r="CC204" s="22">
        <f>CB204/COUNTA($BE204:$BY204)</f>
        <v>0.16666666666666666</v>
      </c>
      <c r="CD204" s="21">
        <f>COUNTIF($BE204:$BY204,0)</f>
        <v>0</v>
      </c>
      <c r="CE204" s="22">
        <f>CD204/COUNTA($BE204:$BY204)</f>
        <v>0</v>
      </c>
      <c r="CF204" s="21">
        <f>(((BZ204*2)+(CB204*1)+(CD204*0)))/COUNTA($BE204:$BY204)</f>
        <v>1.8333333333333333</v>
      </c>
      <c r="CG204" s="427" t="str">
        <f>IF(CF204&gt;=1.6,"Đạt mục tiêu",IF(CF204&gt;=1,"Cần cố gắng","Chưa đạt"))</f>
        <v>Đạt mục tiêu</v>
      </c>
    </row>
    <row r="205" spans="1:90" s="170" customFormat="1" hidden="1">
      <c r="A205" s="171">
        <v>177</v>
      </c>
      <c r="B205" s="451">
        <v>177</v>
      </c>
      <c r="C205" s="1502" t="s">
        <v>386</v>
      </c>
      <c r="D205" s="1565"/>
      <c r="E205" s="1574"/>
      <c r="F205" s="25"/>
      <c r="G205" s="204" t="s">
        <v>316</v>
      </c>
      <c r="H205" s="416" t="s">
        <v>316</v>
      </c>
      <c r="I205" s="759" t="s">
        <v>316</v>
      </c>
      <c r="J205" s="759" t="s">
        <v>316</v>
      </c>
      <c r="K205" s="204" t="s">
        <v>316</v>
      </c>
      <c r="L205" s="759" t="s">
        <v>316</v>
      </c>
      <c r="M205" s="749" t="s">
        <v>316</v>
      </c>
      <c r="N205" s="749" t="s">
        <v>316</v>
      </c>
      <c r="O205" s="759" t="s">
        <v>316</v>
      </c>
      <c r="P205" s="759" t="s">
        <v>316</v>
      </c>
      <c r="Q205" s="759" t="s">
        <v>316</v>
      </c>
      <c r="R205" s="759"/>
      <c r="S205" s="759" t="s">
        <v>316</v>
      </c>
      <c r="T205" s="759" t="s">
        <v>316</v>
      </c>
      <c r="U205" s="759" t="s">
        <v>316</v>
      </c>
      <c r="V205" s="204" t="s">
        <v>316</v>
      </c>
      <c r="W205" s="204" t="s">
        <v>316</v>
      </c>
      <c r="X205" s="204" t="s">
        <v>316</v>
      </c>
      <c r="Y205" s="204" t="s">
        <v>316</v>
      </c>
      <c r="Z205" s="759" t="s">
        <v>316</v>
      </c>
      <c r="AA205" s="759" t="s">
        <v>316</v>
      </c>
      <c r="AB205" s="759" t="s">
        <v>316</v>
      </c>
      <c r="AC205" s="759" t="s">
        <v>316</v>
      </c>
      <c r="AD205" s="759" t="s">
        <v>316</v>
      </c>
      <c r="AE205" s="759" t="s">
        <v>316</v>
      </c>
      <c r="AF205" s="759" t="s">
        <v>316</v>
      </c>
      <c r="AG205" s="759" t="s">
        <v>316</v>
      </c>
      <c r="AH205" s="749" t="s">
        <v>316</v>
      </c>
      <c r="AI205" s="749" t="s">
        <v>316</v>
      </c>
      <c r="AJ205" s="749" t="s">
        <v>316</v>
      </c>
      <c r="AK205" s="749" t="s">
        <v>316</v>
      </c>
      <c r="AL205" s="749" t="s">
        <v>316</v>
      </c>
      <c r="AM205" s="759" t="s">
        <v>316</v>
      </c>
      <c r="AN205" s="759" t="s">
        <v>316</v>
      </c>
      <c r="AO205" s="759" t="s">
        <v>316</v>
      </c>
      <c r="AP205" s="759" t="s">
        <v>316</v>
      </c>
      <c r="AQ205" s="759"/>
      <c r="AR205" s="759"/>
      <c r="AS205" s="759" t="s">
        <v>316</v>
      </c>
      <c r="AT205" s="759" t="s">
        <v>316</v>
      </c>
      <c r="AU205" s="759" t="s">
        <v>316</v>
      </c>
      <c r="AV205" s="759" t="s">
        <v>316</v>
      </c>
      <c r="AW205" s="759" t="s">
        <v>316</v>
      </c>
      <c r="AX205" s="759"/>
      <c r="AY205" s="759"/>
      <c r="AZ205" s="759" t="s">
        <v>316</v>
      </c>
      <c r="BA205" s="759"/>
      <c r="BB205" s="759" t="s">
        <v>316</v>
      </c>
      <c r="BC205" s="759"/>
      <c r="BD205" s="759" t="s">
        <v>316</v>
      </c>
      <c r="BE205" s="749" t="s">
        <v>316</v>
      </c>
      <c r="BF205" s="749" t="s">
        <v>316</v>
      </c>
      <c r="BG205" s="749" t="s">
        <v>316</v>
      </c>
      <c r="BH205" s="749" t="s">
        <v>316</v>
      </c>
      <c r="BI205" s="749" t="s">
        <v>316</v>
      </c>
      <c r="BJ205" s="749" t="s">
        <v>316</v>
      </c>
      <c r="BK205" s="749" t="s">
        <v>316</v>
      </c>
      <c r="BL205" s="749" t="s">
        <v>316</v>
      </c>
      <c r="BM205" s="749" t="s">
        <v>316</v>
      </c>
      <c r="BN205" s="749" t="s">
        <v>316</v>
      </c>
      <c r="BO205" s="749" t="s">
        <v>316</v>
      </c>
      <c r="BP205" s="749" t="s">
        <v>316</v>
      </c>
      <c r="BQ205" s="749" t="s">
        <v>316</v>
      </c>
      <c r="BR205" s="749" t="s">
        <v>316</v>
      </c>
      <c r="BS205" s="749" t="s">
        <v>316</v>
      </c>
      <c r="BT205" s="749" t="s">
        <v>316</v>
      </c>
      <c r="BU205" s="749" t="s">
        <v>316</v>
      </c>
      <c r="BV205" s="749"/>
      <c r="BW205" s="749"/>
      <c r="BX205" s="749"/>
      <c r="BY205" s="749" t="s">
        <v>316</v>
      </c>
      <c r="BZ205" s="749" t="s">
        <v>316</v>
      </c>
      <c r="CA205" s="751" t="s">
        <v>316</v>
      </c>
      <c r="CB205" s="749" t="s">
        <v>316</v>
      </c>
      <c r="CC205" s="751" t="s">
        <v>316</v>
      </c>
      <c r="CD205" s="749" t="s">
        <v>316</v>
      </c>
      <c r="CE205" s="749" t="s">
        <v>316</v>
      </c>
      <c r="CF205" s="749" t="s">
        <v>316</v>
      </c>
      <c r="CG205" s="751" t="s">
        <v>316</v>
      </c>
      <c r="CH205" s="3"/>
    </row>
    <row r="206" spans="1:90" s="170" customFormat="1" hidden="1">
      <c r="A206" s="171">
        <v>178</v>
      </c>
      <c r="B206" s="451">
        <v>178</v>
      </c>
      <c r="C206" s="1502" t="s">
        <v>387</v>
      </c>
      <c r="D206" s="1565"/>
      <c r="E206" s="1574"/>
      <c r="F206" s="25"/>
      <c r="G206" s="204" t="s">
        <v>316</v>
      </c>
      <c r="H206" s="416" t="s">
        <v>316</v>
      </c>
      <c r="I206" s="759" t="s">
        <v>316</v>
      </c>
      <c r="J206" s="759" t="s">
        <v>316</v>
      </c>
      <c r="K206" s="204" t="s">
        <v>316</v>
      </c>
      <c r="L206" s="759" t="s">
        <v>316</v>
      </c>
      <c r="M206" s="749" t="s">
        <v>316</v>
      </c>
      <c r="N206" s="749" t="s">
        <v>316</v>
      </c>
      <c r="O206" s="759" t="s">
        <v>316</v>
      </c>
      <c r="P206" s="759" t="s">
        <v>316</v>
      </c>
      <c r="Q206" s="759" t="s">
        <v>316</v>
      </c>
      <c r="R206" s="759"/>
      <c r="S206" s="759" t="s">
        <v>316</v>
      </c>
      <c r="T206" s="759" t="s">
        <v>316</v>
      </c>
      <c r="U206" s="759" t="s">
        <v>316</v>
      </c>
      <c r="V206" s="204" t="s">
        <v>316</v>
      </c>
      <c r="W206" s="204" t="s">
        <v>316</v>
      </c>
      <c r="X206" s="204" t="s">
        <v>316</v>
      </c>
      <c r="Y206" s="204" t="s">
        <v>316</v>
      </c>
      <c r="Z206" s="759" t="s">
        <v>316</v>
      </c>
      <c r="AA206" s="759" t="s">
        <v>316</v>
      </c>
      <c r="AB206" s="759" t="s">
        <v>316</v>
      </c>
      <c r="AC206" s="759" t="s">
        <v>316</v>
      </c>
      <c r="AD206" s="759" t="s">
        <v>316</v>
      </c>
      <c r="AE206" s="759" t="s">
        <v>316</v>
      </c>
      <c r="AF206" s="759" t="s">
        <v>316</v>
      </c>
      <c r="AG206" s="759" t="s">
        <v>316</v>
      </c>
      <c r="AH206" s="749" t="s">
        <v>316</v>
      </c>
      <c r="AI206" s="749" t="s">
        <v>316</v>
      </c>
      <c r="AJ206" s="749" t="s">
        <v>316</v>
      </c>
      <c r="AK206" s="749" t="s">
        <v>316</v>
      </c>
      <c r="AL206" s="749" t="s">
        <v>316</v>
      </c>
      <c r="AM206" s="759" t="s">
        <v>316</v>
      </c>
      <c r="AN206" s="759" t="s">
        <v>316</v>
      </c>
      <c r="AO206" s="759" t="s">
        <v>316</v>
      </c>
      <c r="AP206" s="759" t="s">
        <v>316</v>
      </c>
      <c r="AQ206" s="759"/>
      <c r="AR206" s="759"/>
      <c r="AS206" s="759" t="s">
        <v>316</v>
      </c>
      <c r="AT206" s="759" t="s">
        <v>316</v>
      </c>
      <c r="AU206" s="759" t="s">
        <v>316</v>
      </c>
      <c r="AV206" s="759" t="s">
        <v>316</v>
      </c>
      <c r="AW206" s="759" t="s">
        <v>316</v>
      </c>
      <c r="AX206" s="759"/>
      <c r="AY206" s="759"/>
      <c r="AZ206" s="759" t="s">
        <v>316</v>
      </c>
      <c r="BA206" s="759"/>
      <c r="BB206" s="759" t="s">
        <v>316</v>
      </c>
      <c r="BC206" s="759"/>
      <c r="BD206" s="759" t="s">
        <v>316</v>
      </c>
      <c r="BE206" s="749" t="s">
        <v>316</v>
      </c>
      <c r="BF206" s="749" t="s">
        <v>316</v>
      </c>
      <c r="BG206" s="749" t="s">
        <v>316</v>
      </c>
      <c r="BH206" s="749" t="s">
        <v>316</v>
      </c>
      <c r="BI206" s="749" t="s">
        <v>316</v>
      </c>
      <c r="BJ206" s="749" t="s">
        <v>316</v>
      </c>
      <c r="BK206" s="749" t="s">
        <v>316</v>
      </c>
      <c r="BL206" s="749" t="s">
        <v>316</v>
      </c>
      <c r="BM206" s="749" t="s">
        <v>316</v>
      </c>
      <c r="BN206" s="749" t="s">
        <v>316</v>
      </c>
      <c r="BO206" s="749" t="s">
        <v>316</v>
      </c>
      <c r="BP206" s="749" t="s">
        <v>316</v>
      </c>
      <c r="BQ206" s="749" t="s">
        <v>316</v>
      </c>
      <c r="BR206" s="749" t="s">
        <v>316</v>
      </c>
      <c r="BS206" s="749" t="s">
        <v>316</v>
      </c>
      <c r="BT206" s="749" t="s">
        <v>316</v>
      </c>
      <c r="BU206" s="749" t="s">
        <v>316</v>
      </c>
      <c r="BV206" s="749"/>
      <c r="BW206" s="749"/>
      <c r="BX206" s="749"/>
      <c r="BY206" s="749" t="s">
        <v>316</v>
      </c>
      <c r="BZ206" s="749" t="s">
        <v>316</v>
      </c>
      <c r="CA206" s="751" t="s">
        <v>316</v>
      </c>
      <c r="CB206" s="749" t="s">
        <v>316</v>
      </c>
      <c r="CC206" s="751" t="s">
        <v>316</v>
      </c>
      <c r="CD206" s="749" t="s">
        <v>316</v>
      </c>
      <c r="CE206" s="749" t="s">
        <v>316</v>
      </c>
      <c r="CF206" s="749" t="s">
        <v>316</v>
      </c>
      <c r="CG206" s="751" t="s">
        <v>316</v>
      </c>
      <c r="CH206" s="3"/>
    </row>
    <row r="207" spans="1:90" s="762" customFormat="1" ht="63" hidden="1">
      <c r="A207" s="19"/>
      <c r="B207" s="451"/>
      <c r="C207" s="390" t="s">
        <v>730</v>
      </c>
      <c r="D207" s="743"/>
      <c r="E207" s="744"/>
      <c r="F207" s="25"/>
      <c r="G207" s="759"/>
      <c r="H207" s="23" t="s">
        <v>1030</v>
      </c>
      <c r="I207" s="759"/>
      <c r="J207" s="759"/>
      <c r="K207" s="749"/>
      <c r="L207" s="749"/>
      <c r="M207" s="749"/>
      <c r="N207" s="749"/>
      <c r="O207" s="749"/>
      <c r="P207" s="749"/>
      <c r="Q207" s="749"/>
      <c r="R207" s="749"/>
      <c r="S207" s="749"/>
      <c r="T207" s="749" t="s">
        <v>16</v>
      </c>
      <c r="U207" s="759"/>
      <c r="V207" s="759"/>
      <c r="W207" s="759"/>
      <c r="X207" s="759"/>
      <c r="Y207" s="759"/>
      <c r="Z207" s="759"/>
      <c r="AA207" s="759"/>
      <c r="AB207" s="759"/>
      <c r="AC207" s="759"/>
      <c r="AD207" s="759"/>
      <c r="AE207" s="759"/>
      <c r="AF207" s="759"/>
      <c r="AG207" s="759"/>
      <c r="AH207" s="759"/>
      <c r="AI207" s="759"/>
      <c r="AJ207" s="759"/>
      <c r="AK207" s="759"/>
      <c r="AL207" s="759"/>
      <c r="AM207" s="759"/>
      <c r="AN207" s="759"/>
      <c r="AO207" s="759"/>
      <c r="AP207" s="759"/>
      <c r="AQ207" s="759"/>
      <c r="AR207" s="759"/>
      <c r="AS207" s="759"/>
      <c r="AT207" s="759"/>
      <c r="AU207" s="759"/>
      <c r="AV207" s="759"/>
      <c r="AW207" s="759"/>
      <c r="AX207" s="759"/>
      <c r="AY207" s="759"/>
      <c r="AZ207" s="759"/>
      <c r="BA207" s="759"/>
      <c r="BB207" s="759"/>
      <c r="BC207" s="759"/>
      <c r="BD207" s="759"/>
      <c r="BE207" s="759"/>
      <c r="BF207" s="759"/>
      <c r="BG207" s="759"/>
      <c r="BH207" s="759"/>
      <c r="BI207" s="759"/>
      <c r="BJ207" s="759"/>
      <c r="BK207" s="759"/>
      <c r="BL207" s="759"/>
      <c r="BM207" s="759"/>
      <c r="BN207" s="759"/>
      <c r="BO207" s="759"/>
      <c r="BP207" s="759"/>
      <c r="BQ207" s="759"/>
      <c r="BR207" s="759"/>
      <c r="BS207" s="759"/>
      <c r="BT207" s="759"/>
      <c r="BU207" s="759"/>
      <c r="BV207" s="759"/>
      <c r="BW207" s="759"/>
      <c r="BX207" s="759"/>
      <c r="BY207" s="759"/>
      <c r="BZ207" s="759"/>
      <c r="CA207" s="759"/>
      <c r="CB207" s="759"/>
      <c r="CC207" s="759"/>
      <c r="CD207" s="759"/>
      <c r="CE207" s="759"/>
      <c r="CF207" s="759"/>
      <c r="CG207" s="759"/>
    </row>
    <row r="208" spans="1:90" s="481" customFormat="1" ht="187.5" hidden="1">
      <c r="A208" s="722">
        <v>179</v>
      </c>
      <c r="B208" s="451">
        <v>179</v>
      </c>
      <c r="C208" s="402" t="s">
        <v>730</v>
      </c>
      <c r="D208" s="77" t="s">
        <v>14</v>
      </c>
      <c r="E208" s="78" t="s">
        <v>480</v>
      </c>
      <c r="F208" s="77" t="s">
        <v>17</v>
      </c>
      <c r="G208" s="186" t="s">
        <v>731</v>
      </c>
      <c r="H208" s="542" t="s">
        <v>969</v>
      </c>
      <c r="I208" s="20" t="s">
        <v>275</v>
      </c>
      <c r="J208" s="111" t="s">
        <v>192</v>
      </c>
      <c r="K208" s="722" t="s">
        <v>16</v>
      </c>
      <c r="L208" s="21"/>
      <c r="M208" s="21"/>
      <c r="N208" s="765"/>
      <c r="O208" s="765"/>
      <c r="P208" s="20"/>
      <c r="Q208" s="20"/>
      <c r="R208" s="20"/>
      <c r="S208" s="21"/>
      <c r="T208" s="20"/>
      <c r="U208" s="66">
        <f t="shared" si="29"/>
        <v>1</v>
      </c>
      <c r="V208" s="540" t="s">
        <v>726</v>
      </c>
      <c r="W208" s="540" t="s">
        <v>724</v>
      </c>
      <c r="X208" s="540" t="s">
        <v>725</v>
      </c>
      <c r="Y208" s="540" t="s">
        <v>725</v>
      </c>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734" t="s">
        <v>281</v>
      </c>
      <c r="BF208" s="734" t="s">
        <v>281</v>
      </c>
      <c r="BG208" s="734" t="s">
        <v>1160</v>
      </c>
      <c r="BH208" s="734" t="s">
        <v>281</v>
      </c>
      <c r="BI208" s="734" t="s">
        <v>1160</v>
      </c>
      <c r="BJ208" s="734" t="s">
        <v>281</v>
      </c>
      <c r="BK208" s="734" t="s">
        <v>281</v>
      </c>
      <c r="BL208" s="734" t="s">
        <v>281</v>
      </c>
      <c r="BM208" s="734" t="s">
        <v>281</v>
      </c>
      <c r="BN208" s="734" t="s">
        <v>281</v>
      </c>
      <c r="BO208" s="734" t="s">
        <v>281</v>
      </c>
      <c r="BP208" s="734" t="s">
        <v>281</v>
      </c>
      <c r="BQ208" s="734" t="s">
        <v>281</v>
      </c>
      <c r="BR208" s="734" t="s">
        <v>281</v>
      </c>
      <c r="BS208" s="734" t="s">
        <v>281</v>
      </c>
      <c r="BT208" s="734" t="s">
        <v>281</v>
      </c>
      <c r="BU208" s="734" t="s">
        <v>281</v>
      </c>
      <c r="BV208" s="734"/>
      <c r="BW208" s="734"/>
      <c r="BX208" s="734"/>
      <c r="BY208" s="734" t="s">
        <v>281</v>
      </c>
      <c r="BZ208" s="721">
        <f>COUNTIF($BE208:$BY208,2)</f>
        <v>16</v>
      </c>
      <c r="CA208" s="510">
        <f>BZ208/COUNTA($BE208:$BY208)</f>
        <v>0.88888888888888884</v>
      </c>
      <c r="CB208" s="721">
        <f>COUNTIF($BE208:$BY208,1)</f>
        <v>2</v>
      </c>
      <c r="CC208" s="510">
        <f>CB208/COUNTA($BE208:$BY208)</f>
        <v>0.1111111111111111</v>
      </c>
      <c r="CD208" s="721">
        <f>COUNTIF($BE208:$BY208,0)</f>
        <v>0</v>
      </c>
      <c r="CE208" s="511">
        <f>CD208/COUNTA($BE208:$BY208)</f>
        <v>0</v>
      </c>
      <c r="CF208" s="721">
        <f>(((BZ208*2)+(CB208*1)+(CD208*0)))/COUNTA($BE208:$BY208)</f>
        <v>1.8888888888888888</v>
      </c>
      <c r="CG208" s="747" t="str">
        <f>IF(CF208&gt;=1.6,"Đạt mục tiêu",IF(CF208&gt;=1,"Cần cố gắng","Chưa đạt"))</f>
        <v>Đạt mục tiêu</v>
      </c>
      <c r="CH208" s="756"/>
    </row>
    <row r="209" spans="1:90" s="173" customFormat="1" ht="126">
      <c r="A209" s="171"/>
      <c r="B209" s="451"/>
      <c r="C209" s="402" t="s">
        <v>730</v>
      </c>
      <c r="D209" s="390" t="s">
        <v>730</v>
      </c>
      <c r="E209" s="402" t="s">
        <v>730</v>
      </c>
      <c r="F209" s="390" t="s">
        <v>730</v>
      </c>
      <c r="G209" s="402" t="s">
        <v>730</v>
      </c>
      <c r="H209" s="542" t="s">
        <v>1414</v>
      </c>
      <c r="I209" s="20"/>
      <c r="J209" s="111"/>
      <c r="K209" s="21"/>
      <c r="L209" s="21"/>
      <c r="M209" s="21"/>
      <c r="N209" s="765"/>
      <c r="O209" s="765"/>
      <c r="P209" s="20"/>
      <c r="Q209" s="20"/>
      <c r="R209" s="541" t="s">
        <v>16</v>
      </c>
      <c r="S209" s="21"/>
      <c r="T209" s="20"/>
      <c r="U209" s="66"/>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540" t="s">
        <v>726</v>
      </c>
      <c r="AY209" s="540" t="s">
        <v>726</v>
      </c>
      <c r="AZ209" s="20"/>
      <c r="BA209" s="20"/>
      <c r="BB209" s="20"/>
      <c r="BC209" s="20"/>
      <c r="BD209" s="20"/>
      <c r="BE209" s="20"/>
      <c r="BF209" s="20"/>
      <c r="BG209" s="20"/>
      <c r="BH209" s="20"/>
      <c r="BI209" s="20"/>
      <c r="BJ209" s="20"/>
      <c r="BK209" s="20"/>
      <c r="BL209" s="20"/>
      <c r="BM209" s="20"/>
      <c r="BN209" s="20"/>
      <c r="BO209" s="20"/>
      <c r="BP209" s="20"/>
      <c r="BQ209" s="20"/>
      <c r="BR209" s="50"/>
      <c r="BS209" s="50"/>
      <c r="BT209" s="50"/>
      <c r="BU209" s="20"/>
      <c r="BV209" s="20"/>
      <c r="BW209" s="20"/>
      <c r="BX209" s="20"/>
      <c r="BY209" s="20"/>
      <c r="BZ209" s="21"/>
      <c r="CA209" s="22"/>
      <c r="CB209" s="21"/>
      <c r="CC209" s="22"/>
      <c r="CD209" s="21"/>
      <c r="CE209" s="22"/>
      <c r="CF209" s="21"/>
      <c r="CG209" s="21"/>
      <c r="CH209" s="2"/>
      <c r="CI209" s="2"/>
      <c r="CJ209" s="2"/>
      <c r="CK209" s="2"/>
      <c r="CL209" s="2"/>
    </row>
    <row r="210" spans="1:90" s="2" customFormat="1" ht="105" hidden="1">
      <c r="A210" s="19"/>
      <c r="B210" s="451"/>
      <c r="C210" s="390" t="s">
        <v>479</v>
      </c>
      <c r="D210" s="77"/>
      <c r="E210" s="78"/>
      <c r="F210" s="77"/>
      <c r="G210" s="78" t="s">
        <v>481</v>
      </c>
      <c r="H210" s="23" t="s">
        <v>1050</v>
      </c>
      <c r="I210" s="20"/>
      <c r="J210" s="111"/>
      <c r="K210" s="21"/>
      <c r="L210" s="21" t="s">
        <v>16</v>
      </c>
      <c r="M210" s="21"/>
      <c r="N210" s="765"/>
      <c r="O210" s="765"/>
      <c r="P210" s="20"/>
      <c r="Q210" s="20"/>
      <c r="R210" s="21"/>
      <c r="S210" s="21"/>
      <c r="T210" s="20"/>
      <c r="U210" s="66"/>
      <c r="V210" s="20"/>
      <c r="W210" s="20"/>
      <c r="X210" s="20"/>
      <c r="Y210" s="20"/>
      <c r="Z210" s="20" t="s">
        <v>726</v>
      </c>
      <c r="AA210" s="20" t="s">
        <v>724</v>
      </c>
      <c r="AB210" s="20" t="s">
        <v>723</v>
      </c>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79">
        <v>1</v>
      </c>
      <c r="BF210" s="79">
        <v>2</v>
      </c>
      <c r="BG210" s="79">
        <v>2</v>
      </c>
      <c r="BH210" s="79">
        <v>2</v>
      </c>
      <c r="BI210" s="79">
        <v>1</v>
      </c>
      <c r="BJ210" s="79">
        <v>2</v>
      </c>
      <c r="BK210" s="79">
        <v>2</v>
      </c>
      <c r="BL210" s="79">
        <v>2</v>
      </c>
      <c r="BM210" s="79">
        <v>2</v>
      </c>
      <c r="BN210" s="79">
        <v>1</v>
      </c>
      <c r="BO210" s="79">
        <v>1</v>
      </c>
      <c r="BP210" s="79">
        <v>2</v>
      </c>
      <c r="BQ210" s="79">
        <v>2</v>
      </c>
      <c r="BR210" s="79">
        <v>2</v>
      </c>
      <c r="BS210" s="79">
        <v>2</v>
      </c>
      <c r="BT210" s="79">
        <v>2</v>
      </c>
      <c r="BU210" s="79">
        <v>2</v>
      </c>
      <c r="BV210" s="79"/>
      <c r="BW210" s="79"/>
      <c r="BX210" s="79"/>
      <c r="BY210" s="79">
        <v>2</v>
      </c>
      <c r="BZ210" s="765">
        <f>COUNTIF($BE210:$BY210,2)</f>
        <v>14</v>
      </c>
      <c r="CA210" s="512">
        <f>BZ210/COUNTA($BE210:$BY210)</f>
        <v>0.77777777777777779</v>
      </c>
      <c r="CB210" s="765">
        <f>COUNTIF($BE210:$BY210,1)</f>
        <v>4</v>
      </c>
      <c r="CC210" s="512">
        <f>CB210/COUNTA($BE210:$BY210)</f>
        <v>0.22222222222222221</v>
      </c>
      <c r="CD210" s="765">
        <f>COUNTIF($BE210:$BY210,0)</f>
        <v>0</v>
      </c>
      <c r="CE210" s="81">
        <f>CD210/COUNTA($BE210:$BY210)</f>
        <v>0</v>
      </c>
      <c r="CF210" s="765">
        <f>(((BZ210*2)+(CB210*1)+(CD210*0)))/COUNTA($BE210:$BY210)</f>
        <v>1.7777777777777777</v>
      </c>
      <c r="CG210" s="766" t="str">
        <f t="shared" ref="CG210:CG212" si="35">IF(CF210&gt;=1.6,"Đạt mục tiêu",IF(CF210&gt;=1,"Cần cố gắng","Chưa đạt"))</f>
        <v>Đạt mục tiêu</v>
      </c>
    </row>
    <row r="211" spans="1:90" s="2" customFormat="1" ht="105" hidden="1">
      <c r="A211" s="19">
        <v>180</v>
      </c>
      <c r="B211" s="451">
        <v>180</v>
      </c>
      <c r="C211" s="390" t="s">
        <v>479</v>
      </c>
      <c r="D211" s="77" t="s">
        <v>14</v>
      </c>
      <c r="E211" s="78" t="s">
        <v>480</v>
      </c>
      <c r="F211" s="77" t="s">
        <v>17</v>
      </c>
      <c r="G211" s="78" t="s">
        <v>481</v>
      </c>
      <c r="H211" s="23" t="s">
        <v>1051</v>
      </c>
      <c r="I211" s="20" t="s">
        <v>275</v>
      </c>
      <c r="J211" s="111" t="s">
        <v>192</v>
      </c>
      <c r="K211" s="21"/>
      <c r="L211" s="21" t="s">
        <v>16</v>
      </c>
      <c r="M211" s="21"/>
      <c r="N211" s="765"/>
      <c r="O211" s="765"/>
      <c r="P211" s="20"/>
      <c r="Q211" s="20"/>
      <c r="R211" s="20"/>
      <c r="S211" s="21"/>
      <c r="T211" s="20"/>
      <c r="U211" s="66">
        <f t="shared" si="29"/>
        <v>1</v>
      </c>
      <c r="V211" s="20"/>
      <c r="W211" s="20"/>
      <c r="X211" s="20"/>
      <c r="Y211" s="20"/>
      <c r="Z211" s="20"/>
      <c r="AA211" s="20" t="s">
        <v>724</v>
      </c>
      <c r="AB211" s="20" t="s">
        <v>726</v>
      </c>
      <c r="AC211" s="20" t="s">
        <v>723</v>
      </c>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79">
        <v>2</v>
      </c>
      <c r="BF211" s="79">
        <v>2</v>
      </c>
      <c r="BG211" s="79">
        <v>2</v>
      </c>
      <c r="BH211" s="79">
        <v>1</v>
      </c>
      <c r="BI211" s="79">
        <v>2</v>
      </c>
      <c r="BJ211" s="79">
        <v>2</v>
      </c>
      <c r="BK211" s="79">
        <v>2</v>
      </c>
      <c r="BL211" s="79">
        <v>2</v>
      </c>
      <c r="BM211" s="79">
        <v>2</v>
      </c>
      <c r="BN211" s="79">
        <v>1</v>
      </c>
      <c r="BO211" s="79">
        <v>1</v>
      </c>
      <c r="BP211" s="79">
        <v>2</v>
      </c>
      <c r="BQ211" s="79">
        <v>2</v>
      </c>
      <c r="BR211" s="79">
        <v>1</v>
      </c>
      <c r="BS211" s="79">
        <v>2</v>
      </c>
      <c r="BT211" s="79">
        <v>2</v>
      </c>
      <c r="BU211" s="79">
        <v>2</v>
      </c>
      <c r="BV211" s="79"/>
      <c r="BW211" s="79"/>
      <c r="BX211" s="79"/>
      <c r="BY211" s="79">
        <v>2</v>
      </c>
      <c r="BZ211" s="765">
        <f>COUNTIF($BE211:$BY211,2)</f>
        <v>14</v>
      </c>
      <c r="CA211" s="512">
        <f>BZ211/COUNTA($BE211:$BY211)</f>
        <v>0.77777777777777779</v>
      </c>
      <c r="CB211" s="765">
        <f>COUNTIF($BE211:$BY211,1)</f>
        <v>4</v>
      </c>
      <c r="CC211" s="512">
        <f>CB211/COUNTA($BE211:$BY211)</f>
        <v>0.22222222222222221</v>
      </c>
      <c r="CD211" s="765">
        <f>COUNTIF($BE211:$BY211,0)</f>
        <v>0</v>
      </c>
      <c r="CE211" s="81">
        <f>CD211/COUNTA($BE211:$BY211)</f>
        <v>0</v>
      </c>
      <c r="CF211" s="765">
        <f>(((BZ211*2)+(CB211*1)+(CD211*0)))/COUNTA($BE211:$BY211)</f>
        <v>1.7777777777777777</v>
      </c>
      <c r="CG211" s="766" t="str">
        <f t="shared" si="35"/>
        <v>Đạt mục tiêu</v>
      </c>
    </row>
    <row r="212" spans="1:90" s="3" customFormat="1" ht="105" hidden="1">
      <c r="A212" s="19">
        <v>181</v>
      </c>
      <c r="B212" s="451">
        <v>181</v>
      </c>
      <c r="C212" s="390" t="s">
        <v>479</v>
      </c>
      <c r="D212" s="77" t="s">
        <v>14</v>
      </c>
      <c r="E212" s="78" t="s">
        <v>480</v>
      </c>
      <c r="F212" s="77" t="s">
        <v>17</v>
      </c>
      <c r="G212" s="78" t="s">
        <v>475</v>
      </c>
      <c r="H212" s="37" t="s">
        <v>483</v>
      </c>
      <c r="I212" s="725" t="s">
        <v>275</v>
      </c>
      <c r="J212" s="8" t="s">
        <v>192</v>
      </c>
      <c r="K212" s="749"/>
      <c r="L212" s="749"/>
      <c r="M212" s="749" t="s">
        <v>16</v>
      </c>
      <c r="N212" s="749"/>
      <c r="O212" s="749"/>
      <c r="P212" s="725"/>
      <c r="Q212" s="725"/>
      <c r="R212" s="725"/>
      <c r="S212" s="749"/>
      <c r="T212" s="725"/>
      <c r="U212" s="493">
        <f t="shared" si="29"/>
        <v>1</v>
      </c>
      <c r="V212" s="725"/>
      <c r="W212" s="725"/>
      <c r="X212" s="725"/>
      <c r="Y212" s="725"/>
      <c r="Z212" s="725"/>
      <c r="AA212" s="725"/>
      <c r="AB212" s="725"/>
      <c r="AC212" s="725"/>
      <c r="AD212" s="725" t="s">
        <v>724</v>
      </c>
      <c r="AE212" s="725" t="s">
        <v>723</v>
      </c>
      <c r="AF212" s="725" t="s">
        <v>726</v>
      </c>
      <c r="AG212" s="725" t="s">
        <v>724</v>
      </c>
      <c r="AH212" s="725"/>
      <c r="AI212" s="725"/>
      <c r="AJ212" s="725"/>
      <c r="AK212" s="725"/>
      <c r="AL212" s="725"/>
      <c r="AM212" s="725"/>
      <c r="AN212" s="725"/>
      <c r="AO212" s="725"/>
      <c r="AP212" s="725"/>
      <c r="AQ212" s="725"/>
      <c r="AR212" s="725"/>
      <c r="AS212" s="725"/>
      <c r="AT212" s="725"/>
      <c r="AU212" s="725"/>
      <c r="AV212" s="725"/>
      <c r="AW212" s="725"/>
      <c r="AX212" s="725"/>
      <c r="AY212" s="725"/>
      <c r="AZ212" s="725"/>
      <c r="BA212" s="725"/>
      <c r="BB212" s="725"/>
      <c r="BC212" s="725"/>
      <c r="BD212" s="725"/>
      <c r="BE212" s="725">
        <v>2</v>
      </c>
      <c r="BF212" s="725">
        <v>1</v>
      </c>
      <c r="BG212" s="725">
        <v>2</v>
      </c>
      <c r="BH212" s="725">
        <v>2</v>
      </c>
      <c r="BI212" s="725">
        <v>2</v>
      </c>
      <c r="BJ212" s="725">
        <v>2</v>
      </c>
      <c r="BK212" s="725">
        <v>2</v>
      </c>
      <c r="BL212" s="725">
        <v>2</v>
      </c>
      <c r="BM212" s="725">
        <v>2</v>
      </c>
      <c r="BN212" s="725">
        <v>2</v>
      </c>
      <c r="BO212" s="725">
        <v>2</v>
      </c>
      <c r="BP212" s="725">
        <v>2</v>
      </c>
      <c r="BQ212" s="725">
        <v>1</v>
      </c>
      <c r="BR212" s="725">
        <v>2</v>
      </c>
      <c r="BS212" s="725">
        <v>1</v>
      </c>
      <c r="BT212" s="725">
        <v>2</v>
      </c>
      <c r="BU212" s="725">
        <v>2</v>
      </c>
      <c r="BV212" s="725"/>
      <c r="BW212" s="725"/>
      <c r="BX212" s="725"/>
      <c r="BY212" s="725">
        <v>2</v>
      </c>
      <c r="BZ212" s="533">
        <f>COUNTIF($BE212:$BY212,2)</f>
        <v>15</v>
      </c>
      <c r="CA212" s="534">
        <f>BZ212/COUNTA($BE212:$BY212)</f>
        <v>0.83333333333333337</v>
      </c>
      <c r="CB212" s="533">
        <f>COUNTIF($BE212:$BY212,1)</f>
        <v>3</v>
      </c>
      <c r="CC212" s="534">
        <f>CB212/COUNTA($BE212:$BY212)</f>
        <v>0.16666666666666666</v>
      </c>
      <c r="CD212" s="533">
        <f>COUNTIF($BE212:$BY212,0)</f>
        <v>0</v>
      </c>
      <c r="CE212" s="535">
        <f>CD212/COUNTA($BE212:$BY212)</f>
        <v>0</v>
      </c>
      <c r="CF212" s="533">
        <f>(((BZ212*2)+(CB212*1)+(CD212*0)))/COUNTA($BE212:$BY212)</f>
        <v>1.8333333333333333</v>
      </c>
      <c r="CG212" s="750" t="str">
        <f t="shared" si="35"/>
        <v>Đạt mục tiêu</v>
      </c>
    </row>
    <row r="213" spans="1:90" s="756" customFormat="1" ht="105" hidden="1">
      <c r="A213" s="721">
        <v>182</v>
      </c>
      <c r="B213" s="451">
        <v>182</v>
      </c>
      <c r="C213" s="390" t="s">
        <v>479</v>
      </c>
      <c r="D213" s="77" t="s">
        <v>14</v>
      </c>
      <c r="E213" s="213" t="s">
        <v>480</v>
      </c>
      <c r="F213" s="77" t="s">
        <v>17</v>
      </c>
      <c r="G213" s="78" t="s">
        <v>477</v>
      </c>
      <c r="H213" s="518" t="s">
        <v>959</v>
      </c>
      <c r="I213" s="20" t="s">
        <v>275</v>
      </c>
      <c r="J213" s="111" t="s">
        <v>192</v>
      </c>
      <c r="K213" s="21"/>
      <c r="L213" s="21"/>
      <c r="M213" s="21"/>
      <c r="N213" s="721" t="s">
        <v>16</v>
      </c>
      <c r="O213" s="765"/>
      <c r="P213" s="20"/>
      <c r="Q213" s="20"/>
      <c r="R213" s="20"/>
      <c r="S213" s="21"/>
      <c r="T213" s="20"/>
      <c r="U213" s="66">
        <f t="shared" si="29"/>
        <v>1</v>
      </c>
      <c r="V213" s="20"/>
      <c r="W213" s="20"/>
      <c r="X213" s="20"/>
      <c r="Y213" s="20"/>
      <c r="Z213" s="20"/>
      <c r="AA213" s="20"/>
      <c r="AB213" s="20"/>
      <c r="AC213" s="20"/>
      <c r="AD213" s="20"/>
      <c r="AE213" s="20"/>
      <c r="AF213" s="20"/>
      <c r="AG213" s="20"/>
      <c r="AH213" s="721" t="s">
        <v>724</v>
      </c>
      <c r="AI213" s="721" t="s">
        <v>726</v>
      </c>
      <c r="AJ213" s="721" t="s">
        <v>723</v>
      </c>
      <c r="AK213" s="721" t="s">
        <v>726</v>
      </c>
      <c r="AL213" s="721" t="s">
        <v>723</v>
      </c>
      <c r="AM213" s="20"/>
      <c r="AN213" s="20"/>
      <c r="AO213" s="20"/>
      <c r="AP213" s="20"/>
      <c r="AQ213" s="20"/>
      <c r="AR213" s="20"/>
      <c r="AS213" s="20"/>
      <c r="AT213" s="20"/>
      <c r="AU213" s="20"/>
      <c r="AV213" s="20"/>
      <c r="AW213" s="20"/>
      <c r="AX213" s="20"/>
      <c r="AY213" s="20"/>
      <c r="AZ213" s="20"/>
      <c r="BA213" s="20"/>
      <c r="BB213" s="20"/>
      <c r="BC213" s="20"/>
      <c r="BD213" s="20"/>
      <c r="BE213" s="20">
        <v>2</v>
      </c>
      <c r="BF213" s="20">
        <v>2</v>
      </c>
      <c r="BG213" s="20">
        <v>2</v>
      </c>
      <c r="BH213" s="20">
        <v>2</v>
      </c>
      <c r="BI213" s="20">
        <v>2</v>
      </c>
      <c r="BJ213" s="20">
        <v>1</v>
      </c>
      <c r="BK213" s="20">
        <v>2</v>
      </c>
      <c r="BL213" s="20">
        <v>2</v>
      </c>
      <c r="BM213" s="20">
        <v>2</v>
      </c>
      <c r="BN213" s="20">
        <v>1</v>
      </c>
      <c r="BO213" s="20">
        <v>2</v>
      </c>
      <c r="BP213" s="20">
        <v>2</v>
      </c>
      <c r="BQ213" s="20">
        <v>2</v>
      </c>
      <c r="BR213" s="20">
        <v>1</v>
      </c>
      <c r="BS213" s="20">
        <v>2</v>
      </c>
      <c r="BT213" s="20">
        <v>2</v>
      </c>
      <c r="BU213" s="20">
        <v>2</v>
      </c>
      <c r="BV213" s="20"/>
      <c r="BW213" s="20"/>
      <c r="BX213" s="20"/>
      <c r="BY213" s="20">
        <v>1</v>
      </c>
      <c r="BZ213" s="21">
        <f>COUNTIF($BE213:$BY213,2)</f>
        <v>14</v>
      </c>
      <c r="CA213" s="22">
        <f>BZ213/COUNTA($BE213:$BY213)</f>
        <v>0.77777777777777779</v>
      </c>
      <c r="CB213" s="21">
        <f>COUNTIF($BE213:$BY213,1)</f>
        <v>4</v>
      </c>
      <c r="CC213" s="22">
        <f>CB213/COUNTA($BE213:$BY213)</f>
        <v>0.22222222222222221</v>
      </c>
      <c r="CD213" s="21">
        <f>COUNTIF($BE213:$BY213,0)</f>
        <v>0</v>
      </c>
      <c r="CE213" s="22">
        <f>CD213/COUNTA($BE213:$BY213)</f>
        <v>0</v>
      </c>
      <c r="CF213" s="21">
        <f>(((BZ213*2)+(CB213*1)+(CD213*0)))/COUNTA($BE213:$BY213)</f>
        <v>1.7777777777777777</v>
      </c>
      <c r="CG213" s="427" t="str">
        <f>IF(CF213&gt;=1.6,"Đạt mục tiêu",IF(CF213&gt;=1,"Cần cố gắng","Chưa đạt"))</f>
        <v>Đạt mục tiêu</v>
      </c>
    </row>
    <row r="214" spans="1:90" s="2" customFormat="1" ht="105" hidden="1">
      <c r="A214" s="19">
        <v>183</v>
      </c>
      <c r="B214" s="451">
        <v>183</v>
      </c>
      <c r="C214" s="390" t="s">
        <v>479</v>
      </c>
      <c r="D214" s="77" t="s">
        <v>14</v>
      </c>
      <c r="E214" s="78" t="s">
        <v>480</v>
      </c>
      <c r="F214" s="77" t="s">
        <v>17</v>
      </c>
      <c r="G214" s="78" t="s">
        <v>476</v>
      </c>
      <c r="H214" s="23" t="s">
        <v>484</v>
      </c>
      <c r="I214" s="20" t="s">
        <v>275</v>
      </c>
      <c r="J214" s="111" t="s">
        <v>192</v>
      </c>
      <c r="K214" s="21"/>
      <c r="L214" s="21"/>
      <c r="M214" s="21"/>
      <c r="N214" s="765"/>
      <c r="O214" s="765"/>
      <c r="P214" s="20"/>
      <c r="Q214" s="20"/>
      <c r="R214" s="20"/>
      <c r="S214" s="21"/>
      <c r="T214" s="20"/>
      <c r="U214" s="66">
        <f t="shared" si="29"/>
        <v>0</v>
      </c>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c r="BG214" s="20"/>
      <c r="BH214" s="20"/>
      <c r="BI214" s="20"/>
      <c r="BJ214" s="20"/>
      <c r="BK214" s="20"/>
      <c r="BL214" s="20"/>
      <c r="BM214" s="20"/>
      <c r="BN214" s="20"/>
      <c r="BO214" s="20"/>
      <c r="BP214" s="20"/>
      <c r="BQ214" s="20"/>
      <c r="BR214" s="50"/>
      <c r="BS214" s="50"/>
      <c r="BT214" s="50"/>
      <c r="BU214" s="20"/>
      <c r="BV214" s="20"/>
      <c r="BW214" s="20"/>
      <c r="BX214" s="20"/>
      <c r="BY214" s="20"/>
      <c r="BZ214" s="21"/>
      <c r="CA214" s="22"/>
      <c r="CB214" s="21"/>
      <c r="CC214" s="22"/>
      <c r="CD214" s="21"/>
      <c r="CE214" s="22"/>
      <c r="CF214" s="21"/>
      <c r="CG214" s="21"/>
    </row>
    <row r="215" spans="1:90" s="2" customFormat="1" ht="105" hidden="1">
      <c r="A215" s="19">
        <v>184</v>
      </c>
      <c r="B215" s="451">
        <v>184</v>
      </c>
      <c r="C215" s="390" t="s">
        <v>479</v>
      </c>
      <c r="D215" s="77" t="s">
        <v>14</v>
      </c>
      <c r="E215" s="78" t="s">
        <v>480</v>
      </c>
      <c r="F215" s="77" t="s">
        <v>17</v>
      </c>
      <c r="G215" s="78" t="s">
        <v>482</v>
      </c>
      <c r="H215" s="23" t="s">
        <v>1211</v>
      </c>
      <c r="I215" s="20" t="s">
        <v>275</v>
      </c>
      <c r="J215" s="111" t="s">
        <v>192</v>
      </c>
      <c r="K215" s="21"/>
      <c r="L215" s="21"/>
      <c r="M215" s="21"/>
      <c r="N215" s="765"/>
      <c r="O215" s="765" t="s">
        <v>16</v>
      </c>
      <c r="P215" s="20"/>
      <c r="Q215" s="20"/>
      <c r="R215" s="20"/>
      <c r="S215" s="21"/>
      <c r="T215" s="20"/>
      <c r="U215" s="66">
        <f t="shared" si="29"/>
        <v>1</v>
      </c>
      <c r="V215" s="20"/>
      <c r="W215" s="20"/>
      <c r="X215" s="20"/>
      <c r="Y215" s="20"/>
      <c r="Z215" s="20"/>
      <c r="AA215" s="20"/>
      <c r="AB215" s="20"/>
      <c r="AC215" s="20"/>
      <c r="AD215" s="20"/>
      <c r="AE215" s="20"/>
      <c r="AF215" s="20"/>
      <c r="AG215" s="20"/>
      <c r="AH215" s="20"/>
      <c r="AI215" s="20"/>
      <c r="AJ215" s="20"/>
      <c r="AK215" s="20"/>
      <c r="AL215" s="20"/>
      <c r="AM215" s="20" t="s">
        <v>726</v>
      </c>
      <c r="AN215" s="20" t="s">
        <v>726</v>
      </c>
      <c r="AO215" s="20" t="s">
        <v>726</v>
      </c>
      <c r="AP215" s="20" t="s">
        <v>726</v>
      </c>
      <c r="AQ215" s="20"/>
      <c r="AR215" s="20"/>
      <c r="AS215" s="20"/>
      <c r="AT215" s="20"/>
      <c r="AU215" s="20"/>
      <c r="AV215" s="20"/>
      <c r="AW215" s="20"/>
      <c r="AX215" s="20"/>
      <c r="AY215" s="20"/>
      <c r="AZ215" s="20"/>
      <c r="BA215" s="20"/>
      <c r="BB215" s="20"/>
      <c r="BC215" s="20"/>
      <c r="BD215" s="20"/>
      <c r="BE215" s="20">
        <v>2</v>
      </c>
      <c r="BF215" s="20">
        <v>2</v>
      </c>
      <c r="BG215" s="20">
        <v>2</v>
      </c>
      <c r="BH215" s="20">
        <v>2</v>
      </c>
      <c r="BI215" s="20">
        <v>2</v>
      </c>
      <c r="BJ215" s="20">
        <v>2</v>
      </c>
      <c r="BK215" s="20">
        <v>2</v>
      </c>
      <c r="BL215" s="20">
        <v>2</v>
      </c>
      <c r="BM215" s="20">
        <v>2</v>
      </c>
      <c r="BN215" s="20">
        <v>2</v>
      </c>
      <c r="BO215" s="20">
        <v>2</v>
      </c>
      <c r="BP215" s="20">
        <v>2</v>
      </c>
      <c r="BQ215" s="20">
        <v>2</v>
      </c>
      <c r="BR215" s="20">
        <v>1</v>
      </c>
      <c r="BS215" s="20">
        <v>1</v>
      </c>
      <c r="BT215" s="20">
        <v>1</v>
      </c>
      <c r="BU215" s="20">
        <v>2</v>
      </c>
      <c r="BV215" s="20"/>
      <c r="BW215" s="20"/>
      <c r="BX215" s="20"/>
      <c r="BY215" s="20">
        <v>2</v>
      </c>
      <c r="BZ215" s="21">
        <f>COUNTIF($BE215:$BY215,2)</f>
        <v>15</v>
      </c>
      <c r="CA215" s="22">
        <f>BZ215/COUNTA($BE215:$BY215)</f>
        <v>0.83333333333333337</v>
      </c>
      <c r="CB215" s="21">
        <f>COUNTIF($BE215:$BY215,1)</f>
        <v>3</v>
      </c>
      <c r="CC215" s="22">
        <f>CB215/COUNTA($BE215:$BY215)</f>
        <v>0.16666666666666666</v>
      </c>
      <c r="CD215" s="21">
        <f>COUNTIF($BE215:$BY215,0)</f>
        <v>0</v>
      </c>
      <c r="CE215" s="22">
        <f>CD215/COUNTA($BE215:$BY215)</f>
        <v>0</v>
      </c>
      <c r="CF215" s="21">
        <f>(((BZ215*2)+(CB215*1)+(CD215*0)))/COUNTA($BE215:$BY215)</f>
        <v>1.8333333333333333</v>
      </c>
      <c r="CG215" s="427" t="str">
        <f>IF(CF215&gt;=1.6,"Đạt mục tiêu",IF(CF215&gt;=1,"Cần cố gắng","Chưa đạt"))</f>
        <v>Đạt mục tiêu</v>
      </c>
    </row>
    <row r="216" spans="1:90" s="2" customFormat="1" ht="105" hidden="1">
      <c r="A216" s="19">
        <v>185</v>
      </c>
      <c r="B216" s="451">
        <v>185</v>
      </c>
      <c r="C216" s="390" t="s">
        <v>479</v>
      </c>
      <c r="D216" s="77" t="s">
        <v>14</v>
      </c>
      <c r="E216" s="78" t="s">
        <v>480</v>
      </c>
      <c r="F216" s="77" t="s">
        <v>17</v>
      </c>
      <c r="G216" s="78" t="s">
        <v>478</v>
      </c>
      <c r="H216" s="23" t="s">
        <v>1008</v>
      </c>
      <c r="I216" s="20" t="s">
        <v>275</v>
      </c>
      <c r="J216" s="111" t="s">
        <v>192</v>
      </c>
      <c r="K216" s="21"/>
      <c r="L216" s="21"/>
      <c r="M216" s="21"/>
      <c r="N216" s="765"/>
      <c r="O216" s="765"/>
      <c r="P216" s="20"/>
      <c r="Q216" s="21" t="s">
        <v>16</v>
      </c>
      <c r="R216" s="20"/>
      <c r="S216" s="21"/>
      <c r="T216" s="20"/>
      <c r="U216" s="66">
        <f t="shared" si="29"/>
        <v>1</v>
      </c>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t="s">
        <v>724</v>
      </c>
      <c r="AU216" s="20" t="s">
        <v>726</v>
      </c>
      <c r="AV216" s="20" t="s">
        <v>727</v>
      </c>
      <c r="AW216" s="20" t="s">
        <v>726</v>
      </c>
      <c r="AX216" s="20"/>
      <c r="AY216" s="20"/>
      <c r="AZ216" s="20"/>
      <c r="BA216" s="20"/>
      <c r="BB216" s="20"/>
      <c r="BC216" s="20"/>
      <c r="BD216" s="20"/>
      <c r="BE216" s="20"/>
      <c r="BF216" s="20"/>
      <c r="BG216" s="20"/>
      <c r="BH216" s="20"/>
      <c r="BI216" s="20"/>
      <c r="BJ216" s="20"/>
      <c r="BK216" s="20"/>
      <c r="BL216" s="20"/>
      <c r="BM216" s="20"/>
      <c r="BN216" s="20"/>
      <c r="BO216" s="20"/>
      <c r="BP216" s="20"/>
      <c r="BQ216" s="20"/>
      <c r="BR216" s="50"/>
      <c r="BS216" s="50"/>
      <c r="BT216" s="50"/>
      <c r="BU216" s="20"/>
      <c r="BV216" s="20"/>
      <c r="BW216" s="20"/>
      <c r="BX216" s="20"/>
      <c r="BY216" s="20"/>
      <c r="BZ216" s="21"/>
      <c r="CA216" s="22"/>
      <c r="CB216" s="21"/>
      <c r="CC216" s="22"/>
      <c r="CD216" s="21"/>
      <c r="CE216" s="22"/>
      <c r="CF216" s="21"/>
      <c r="CG216" s="21"/>
    </row>
    <row r="217" spans="1:90" s="756" customFormat="1" ht="93.75" hidden="1">
      <c r="A217" s="722">
        <v>186</v>
      </c>
      <c r="B217" s="451">
        <v>186</v>
      </c>
      <c r="C217" s="402" t="s">
        <v>479</v>
      </c>
      <c r="D217" s="77" t="s">
        <v>14</v>
      </c>
      <c r="E217" s="78" t="s">
        <v>485</v>
      </c>
      <c r="F217" s="77" t="s">
        <v>17</v>
      </c>
      <c r="G217" s="186" t="s">
        <v>491</v>
      </c>
      <c r="H217" s="552" t="s">
        <v>1046</v>
      </c>
      <c r="I217" s="20" t="s">
        <v>275</v>
      </c>
      <c r="J217" s="111" t="s">
        <v>192</v>
      </c>
      <c r="K217" s="722" t="s">
        <v>16</v>
      </c>
      <c r="L217" s="21"/>
      <c r="M217" s="21"/>
      <c r="N217" s="765"/>
      <c r="O217" s="765"/>
      <c r="P217" s="20"/>
      <c r="Q217" s="20"/>
      <c r="R217" s="20"/>
      <c r="S217" s="21"/>
      <c r="T217" s="20"/>
      <c r="U217" s="66">
        <f t="shared" si="29"/>
        <v>1</v>
      </c>
      <c r="V217" s="540" t="s">
        <v>724</v>
      </c>
      <c r="W217" s="540" t="s">
        <v>726</v>
      </c>
      <c r="X217" s="540" t="s">
        <v>726</v>
      </c>
      <c r="Y217" s="540" t="s">
        <v>726</v>
      </c>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721"/>
      <c r="BF217" s="721"/>
      <c r="BG217" s="721"/>
      <c r="BH217" s="721"/>
      <c r="BI217" s="721"/>
      <c r="BJ217" s="721"/>
      <c r="BK217" s="721"/>
      <c r="BL217" s="721"/>
      <c r="BM217" s="721"/>
      <c r="BN217" s="721"/>
      <c r="BO217" s="721"/>
      <c r="BP217" s="721"/>
      <c r="BQ217" s="721"/>
      <c r="BR217" s="721"/>
      <c r="BS217" s="721"/>
      <c r="BT217" s="721"/>
      <c r="BU217" s="721"/>
      <c r="BV217" s="721"/>
      <c r="BW217" s="721"/>
      <c r="BX217" s="721"/>
      <c r="BY217" s="721"/>
      <c r="BZ217" s="721">
        <f>COUNTIF($BE217:$BY217,2)</f>
        <v>0</v>
      </c>
      <c r="CA217" s="511" t="e">
        <f>BZ217/COUNTA($BE217:$BY217)</f>
        <v>#DIV/0!</v>
      </c>
      <c r="CB217" s="721">
        <f>COUNTIF($BE217:$BY217,1)</f>
        <v>0</v>
      </c>
      <c r="CC217" s="511" t="e">
        <f>CB217/COUNTA($BE217:$BY217)</f>
        <v>#DIV/0!</v>
      </c>
      <c r="CD217" s="721">
        <f>COUNTIF($BE217:$BY217,0)</f>
        <v>0</v>
      </c>
      <c r="CE217" s="511" t="e">
        <f>CD217/COUNTA($BE217:$BY217)</f>
        <v>#DIV/0!</v>
      </c>
      <c r="CF217" s="721" t="e">
        <f>(((BZ217*2)+(CB217*1)+(CD217*0)))/COUNTA($BE217:$BY217)</f>
        <v>#DIV/0!</v>
      </c>
      <c r="CG217" s="721" t="e">
        <f>IF(CF217&gt;=1.6,"Đạt mục tiêu",IF(CF217&gt;=1,"Cần cố gắng","Chưa đạt"))</f>
        <v>#DIV/0!</v>
      </c>
    </row>
    <row r="218" spans="1:90" s="2" customFormat="1" ht="63" hidden="1">
      <c r="A218" s="19">
        <v>187</v>
      </c>
      <c r="B218" s="451">
        <v>187</v>
      </c>
      <c r="C218" s="390" t="s">
        <v>479</v>
      </c>
      <c r="D218" s="77" t="s">
        <v>14</v>
      </c>
      <c r="E218" s="78" t="s">
        <v>485</v>
      </c>
      <c r="F218" s="77" t="s">
        <v>17</v>
      </c>
      <c r="G218" s="78" t="s">
        <v>492</v>
      </c>
      <c r="H218" s="23" t="s">
        <v>493</v>
      </c>
      <c r="I218" s="20" t="s">
        <v>275</v>
      </c>
      <c r="J218" s="111" t="s">
        <v>192</v>
      </c>
      <c r="K218" s="21"/>
      <c r="L218" s="21"/>
      <c r="M218" s="21"/>
      <c r="N218" s="765"/>
      <c r="O218" s="765"/>
      <c r="P218" s="20"/>
      <c r="Q218" s="20"/>
      <c r="R218" s="20"/>
      <c r="S218" s="21"/>
      <c r="T218" s="20"/>
      <c r="U218" s="66">
        <f t="shared" si="29"/>
        <v>0</v>
      </c>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c r="BG218" s="20"/>
      <c r="BH218" s="20"/>
      <c r="BI218" s="20"/>
      <c r="BJ218" s="20"/>
      <c r="BK218" s="20"/>
      <c r="BL218" s="20"/>
      <c r="BM218" s="20"/>
      <c r="BN218" s="20"/>
      <c r="BO218" s="20"/>
      <c r="BP218" s="20"/>
      <c r="BQ218" s="20"/>
      <c r="BR218" s="50"/>
      <c r="BS218" s="50"/>
      <c r="BT218" s="50"/>
      <c r="BU218" s="20"/>
      <c r="BV218" s="20"/>
      <c r="BW218" s="20"/>
      <c r="BX218" s="20"/>
      <c r="BY218" s="20"/>
      <c r="BZ218" s="21"/>
      <c r="CA218" s="22"/>
      <c r="CB218" s="21"/>
      <c r="CC218" s="22"/>
      <c r="CD218" s="21"/>
      <c r="CE218" s="22"/>
      <c r="CF218" s="21"/>
      <c r="CG218" s="21"/>
    </row>
    <row r="219" spans="1:90" s="3" customFormat="1" ht="63" hidden="1">
      <c r="A219" s="19">
        <v>188</v>
      </c>
      <c r="B219" s="451">
        <v>188</v>
      </c>
      <c r="C219" s="390" t="s">
        <v>479</v>
      </c>
      <c r="D219" s="77" t="s">
        <v>14</v>
      </c>
      <c r="E219" s="78" t="s">
        <v>485</v>
      </c>
      <c r="F219" s="77" t="s">
        <v>17</v>
      </c>
      <c r="G219" s="78" t="s">
        <v>486</v>
      </c>
      <c r="H219" s="37" t="s">
        <v>494</v>
      </c>
      <c r="I219" s="725" t="s">
        <v>275</v>
      </c>
      <c r="J219" s="8" t="s">
        <v>192</v>
      </c>
      <c r="K219" s="749"/>
      <c r="L219" s="749"/>
      <c r="M219" s="749" t="s">
        <v>16</v>
      </c>
      <c r="N219" s="749"/>
      <c r="O219" s="749"/>
      <c r="P219" s="725"/>
      <c r="Q219" s="725"/>
      <c r="R219" s="725"/>
      <c r="S219" s="749"/>
      <c r="T219" s="725"/>
      <c r="U219" s="493">
        <f t="shared" si="29"/>
        <v>1</v>
      </c>
      <c r="V219" s="725"/>
      <c r="W219" s="725"/>
      <c r="X219" s="725"/>
      <c r="Y219" s="725"/>
      <c r="Z219" s="725"/>
      <c r="AA219" s="725"/>
      <c r="AB219" s="725"/>
      <c r="AC219" s="725"/>
      <c r="AD219" s="725" t="s">
        <v>726</v>
      </c>
      <c r="AE219" s="725" t="s">
        <v>726</v>
      </c>
      <c r="AF219" s="725" t="s">
        <v>723</v>
      </c>
      <c r="AG219" s="725" t="s">
        <v>726</v>
      </c>
      <c r="AH219" s="725"/>
      <c r="AI219" s="725"/>
      <c r="AJ219" s="725"/>
      <c r="AK219" s="725"/>
      <c r="AL219" s="725"/>
      <c r="AM219" s="725"/>
      <c r="AN219" s="725"/>
      <c r="AO219" s="725"/>
      <c r="AP219" s="725"/>
      <c r="AQ219" s="725"/>
      <c r="AR219" s="725"/>
      <c r="AS219" s="725"/>
      <c r="AT219" s="725"/>
      <c r="AU219" s="725"/>
      <c r="AV219" s="725"/>
      <c r="AW219" s="725"/>
      <c r="AX219" s="725"/>
      <c r="AY219" s="725"/>
      <c r="AZ219" s="725"/>
      <c r="BA219" s="725"/>
      <c r="BB219" s="725"/>
      <c r="BC219" s="725"/>
      <c r="BD219" s="725"/>
      <c r="BE219" s="725">
        <v>1</v>
      </c>
      <c r="BF219" s="725">
        <v>2</v>
      </c>
      <c r="BG219" s="725">
        <v>1</v>
      </c>
      <c r="BH219" s="725">
        <v>2</v>
      </c>
      <c r="BI219" s="725">
        <v>2</v>
      </c>
      <c r="BJ219" s="725">
        <v>2</v>
      </c>
      <c r="BK219" s="725">
        <v>2</v>
      </c>
      <c r="BL219" s="725">
        <v>2</v>
      </c>
      <c r="BM219" s="725">
        <v>2</v>
      </c>
      <c r="BN219" s="725">
        <v>2</v>
      </c>
      <c r="BO219" s="725">
        <v>2</v>
      </c>
      <c r="BP219" s="725">
        <v>2</v>
      </c>
      <c r="BQ219" s="725">
        <v>2</v>
      </c>
      <c r="BR219" s="725">
        <v>2</v>
      </c>
      <c r="BS219" s="725">
        <v>2</v>
      </c>
      <c r="BT219" s="725">
        <v>1</v>
      </c>
      <c r="BU219" s="725">
        <v>2</v>
      </c>
      <c r="BV219" s="725"/>
      <c r="BW219" s="725"/>
      <c r="BX219" s="725"/>
      <c r="BY219" s="725">
        <v>2</v>
      </c>
      <c r="BZ219" s="533">
        <f>COUNTIF($BE219:$BY219,2)</f>
        <v>15</v>
      </c>
      <c r="CA219" s="534">
        <f>BZ219/COUNTA($BE219:$BY219)</f>
        <v>0.83333333333333337</v>
      </c>
      <c r="CB219" s="533">
        <f>COUNTIF($BE219:$BY219,1)</f>
        <v>3</v>
      </c>
      <c r="CC219" s="534">
        <f>CB219/COUNTA($BE219:$BY219)</f>
        <v>0.16666666666666666</v>
      </c>
      <c r="CD219" s="533">
        <f>COUNTIF($BE219:$BY219,0)</f>
        <v>0</v>
      </c>
      <c r="CE219" s="535">
        <f>CD219/COUNTA($BE219:$BY219)</f>
        <v>0</v>
      </c>
      <c r="CF219" s="533">
        <f>(((BZ219*2)+(CB219*1)+(CD219*0)))/COUNTA($BE219:$BY219)</f>
        <v>1.8333333333333333</v>
      </c>
      <c r="CG219" s="750" t="str">
        <f t="shared" ref="CG219" si="36">IF(CF219&gt;=1.6,"Đạt mục tiêu",IF(CF219&gt;=1,"Cần cố gắng","Chưa đạt"))</f>
        <v>Đạt mục tiêu</v>
      </c>
    </row>
    <row r="220" spans="1:90" s="3" customFormat="1" ht="63" hidden="1">
      <c r="A220" s="19"/>
      <c r="B220" s="451"/>
      <c r="C220" s="390" t="s">
        <v>479</v>
      </c>
      <c r="D220" s="77"/>
      <c r="E220" s="78"/>
      <c r="F220" s="77"/>
      <c r="G220" s="78" t="s">
        <v>1399</v>
      </c>
      <c r="H220" s="23" t="s">
        <v>1180</v>
      </c>
      <c r="I220" s="725"/>
      <c r="J220" s="8"/>
      <c r="K220" s="749"/>
      <c r="L220" s="749"/>
      <c r="M220" s="749"/>
      <c r="N220" s="749"/>
      <c r="O220" s="749"/>
      <c r="P220" s="21" t="s">
        <v>16</v>
      </c>
      <c r="Q220" s="725"/>
      <c r="R220" s="725"/>
      <c r="S220" s="749"/>
      <c r="T220" s="725"/>
      <c r="U220" s="493"/>
      <c r="V220" s="725"/>
      <c r="W220" s="725"/>
      <c r="X220" s="725"/>
      <c r="Y220" s="725"/>
      <c r="Z220" s="725"/>
      <c r="AA220" s="725"/>
      <c r="AB220" s="725"/>
      <c r="AC220" s="725"/>
      <c r="AD220" s="725"/>
      <c r="AE220" s="725"/>
      <c r="AF220" s="725"/>
      <c r="AG220" s="725"/>
      <c r="AH220" s="725"/>
      <c r="AI220" s="725"/>
      <c r="AJ220" s="725"/>
      <c r="AK220" s="725"/>
      <c r="AL220" s="725"/>
      <c r="AM220" s="725"/>
      <c r="AN220" s="725"/>
      <c r="AO220" s="725"/>
      <c r="AP220" s="725"/>
      <c r="AQ220" s="725" t="s">
        <v>726</v>
      </c>
      <c r="AR220" s="725" t="s">
        <v>727</v>
      </c>
      <c r="AS220" s="725" t="s">
        <v>727</v>
      </c>
      <c r="AT220" s="725"/>
      <c r="AU220" s="725"/>
      <c r="AV220" s="725"/>
      <c r="AW220" s="725"/>
      <c r="AX220" s="725"/>
      <c r="AY220" s="725"/>
      <c r="AZ220" s="725"/>
      <c r="BA220" s="725"/>
      <c r="BB220" s="725"/>
      <c r="BC220" s="725"/>
      <c r="BD220" s="725"/>
      <c r="BE220" s="725"/>
      <c r="BF220" s="725"/>
      <c r="BG220" s="725"/>
      <c r="BH220" s="725"/>
      <c r="BI220" s="725"/>
      <c r="BJ220" s="725"/>
      <c r="BK220" s="725"/>
      <c r="BL220" s="725"/>
      <c r="BM220" s="725"/>
      <c r="BN220" s="725"/>
      <c r="BO220" s="725"/>
      <c r="BP220" s="725"/>
      <c r="BQ220" s="725"/>
      <c r="BR220" s="725"/>
      <c r="BS220" s="725"/>
      <c r="BT220" s="725"/>
      <c r="BU220" s="725"/>
      <c r="BV220" s="725"/>
      <c r="BW220" s="725"/>
      <c r="BX220" s="725"/>
      <c r="BY220" s="725"/>
      <c r="BZ220" s="533"/>
      <c r="CA220" s="534"/>
      <c r="CB220" s="533"/>
      <c r="CC220" s="534"/>
      <c r="CD220" s="533"/>
      <c r="CE220" s="535"/>
      <c r="CF220" s="533"/>
      <c r="CG220" s="750"/>
    </row>
    <row r="221" spans="1:90" s="3" customFormat="1" ht="63" hidden="1">
      <c r="A221" s="19"/>
      <c r="B221" s="451"/>
      <c r="C221" s="390" t="s">
        <v>479</v>
      </c>
      <c r="D221" s="77"/>
      <c r="E221" s="78"/>
      <c r="F221" s="77"/>
      <c r="G221" s="78" t="s">
        <v>1399</v>
      </c>
      <c r="H221" s="23" t="s">
        <v>1181</v>
      </c>
      <c r="I221" s="725"/>
      <c r="J221" s="8"/>
      <c r="K221" s="749"/>
      <c r="L221" s="749"/>
      <c r="M221" s="749"/>
      <c r="N221" s="749"/>
      <c r="O221" s="749"/>
      <c r="P221" s="21" t="s">
        <v>16</v>
      </c>
      <c r="Q221" s="725"/>
      <c r="R221" s="725"/>
      <c r="S221" s="749"/>
      <c r="T221" s="725"/>
      <c r="U221" s="493"/>
      <c r="V221" s="725"/>
      <c r="W221" s="725"/>
      <c r="X221" s="725"/>
      <c r="Y221" s="725"/>
      <c r="Z221" s="725"/>
      <c r="AA221" s="725"/>
      <c r="AB221" s="725"/>
      <c r="AC221" s="725"/>
      <c r="AD221" s="725"/>
      <c r="AE221" s="725"/>
      <c r="AF221" s="725"/>
      <c r="AG221" s="725"/>
      <c r="AH221" s="725"/>
      <c r="AI221" s="725"/>
      <c r="AJ221" s="725"/>
      <c r="AK221" s="725"/>
      <c r="AL221" s="725"/>
      <c r="AM221" s="725"/>
      <c r="AN221" s="725"/>
      <c r="AO221" s="725"/>
      <c r="AP221" s="725"/>
      <c r="AQ221" s="725" t="s">
        <v>727</v>
      </c>
      <c r="AR221" s="725" t="s">
        <v>726</v>
      </c>
      <c r="AS221" s="725" t="s">
        <v>723</v>
      </c>
      <c r="AT221" s="725"/>
      <c r="AU221" s="725"/>
      <c r="AV221" s="725"/>
      <c r="AW221" s="725"/>
      <c r="AX221" s="725"/>
      <c r="AY221" s="725"/>
      <c r="AZ221" s="725"/>
      <c r="BA221" s="725"/>
      <c r="BB221" s="725"/>
      <c r="BC221" s="725"/>
      <c r="BD221" s="725"/>
      <c r="BE221" s="725"/>
      <c r="BF221" s="725"/>
      <c r="BG221" s="725"/>
      <c r="BH221" s="725"/>
      <c r="BI221" s="725"/>
      <c r="BJ221" s="725"/>
      <c r="BK221" s="725"/>
      <c r="BL221" s="725"/>
      <c r="BM221" s="725"/>
      <c r="BN221" s="725"/>
      <c r="BO221" s="725"/>
      <c r="BP221" s="725"/>
      <c r="BQ221" s="725"/>
      <c r="BR221" s="725"/>
      <c r="BS221" s="725"/>
      <c r="BT221" s="725"/>
      <c r="BU221" s="725"/>
      <c r="BV221" s="725"/>
      <c r="BW221" s="725"/>
      <c r="BX221" s="725"/>
      <c r="BY221" s="725"/>
      <c r="BZ221" s="533"/>
      <c r="CA221" s="534"/>
      <c r="CB221" s="533"/>
      <c r="CC221" s="534"/>
      <c r="CD221" s="533"/>
      <c r="CE221" s="535"/>
      <c r="CF221" s="533"/>
      <c r="CG221" s="750"/>
    </row>
    <row r="222" spans="1:90" s="2" customFormat="1" ht="63" hidden="1">
      <c r="A222" s="19">
        <v>189</v>
      </c>
      <c r="B222" s="451">
        <v>189</v>
      </c>
      <c r="C222" s="390" t="s">
        <v>479</v>
      </c>
      <c r="D222" s="77" t="s">
        <v>14</v>
      </c>
      <c r="E222" s="78" t="s">
        <v>485</v>
      </c>
      <c r="F222" s="77" t="s">
        <v>17</v>
      </c>
      <c r="G222" s="78" t="s">
        <v>1399</v>
      </c>
      <c r="H222" s="23" t="s">
        <v>1182</v>
      </c>
      <c r="I222" s="20" t="s">
        <v>275</v>
      </c>
      <c r="J222" s="111" t="s">
        <v>192</v>
      </c>
      <c r="K222" s="21"/>
      <c r="L222" s="21"/>
      <c r="M222" s="21"/>
      <c r="N222" s="765"/>
      <c r="O222" s="765"/>
      <c r="P222" s="21" t="s">
        <v>16</v>
      </c>
      <c r="Q222" s="20"/>
      <c r="R222" s="20"/>
      <c r="S222" s="21"/>
      <c r="T222" s="20"/>
      <c r="U222" s="66">
        <f t="shared" si="29"/>
        <v>1</v>
      </c>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t="s">
        <v>727</v>
      </c>
      <c r="AR222" s="20" t="s">
        <v>727</v>
      </c>
      <c r="AS222" s="20" t="s">
        <v>726</v>
      </c>
      <c r="AT222" s="20"/>
      <c r="AU222" s="20"/>
      <c r="AV222" s="20"/>
      <c r="AW222" s="20"/>
      <c r="AX222" s="20"/>
      <c r="AY222" s="20"/>
      <c r="AZ222" s="20"/>
      <c r="BA222" s="20"/>
      <c r="BB222" s="20"/>
      <c r="BC222" s="20"/>
      <c r="BD222" s="20"/>
      <c r="BE222" s="20"/>
      <c r="BF222" s="20"/>
      <c r="BG222" s="20"/>
      <c r="BH222" s="20"/>
      <c r="BI222" s="20"/>
      <c r="BJ222" s="20"/>
      <c r="BK222" s="20"/>
      <c r="BL222" s="20"/>
      <c r="BM222" s="20"/>
      <c r="BN222" s="20"/>
      <c r="BO222" s="20"/>
      <c r="BP222" s="20"/>
      <c r="BQ222" s="20"/>
      <c r="BR222" s="50"/>
      <c r="BS222" s="50"/>
      <c r="BT222" s="50"/>
      <c r="BU222" s="20"/>
      <c r="BV222" s="20"/>
      <c r="BW222" s="20"/>
      <c r="BX222" s="20"/>
      <c r="BY222" s="20"/>
      <c r="BZ222" s="21"/>
      <c r="CA222" s="22"/>
      <c r="CB222" s="21"/>
      <c r="CC222" s="22"/>
      <c r="CD222" s="21"/>
      <c r="CE222" s="22"/>
      <c r="CF222" s="21"/>
      <c r="CG222" s="21"/>
    </row>
    <row r="223" spans="1:90" s="756" customFormat="1" ht="63" hidden="1">
      <c r="A223" s="721">
        <v>190</v>
      </c>
      <c r="B223" s="451">
        <v>190</v>
      </c>
      <c r="C223" s="390" t="s">
        <v>479</v>
      </c>
      <c r="D223" s="77" t="s">
        <v>14</v>
      </c>
      <c r="E223" s="213" t="s">
        <v>485</v>
      </c>
      <c r="F223" s="77" t="s">
        <v>17</v>
      </c>
      <c r="G223" s="78" t="s">
        <v>960</v>
      </c>
      <c r="H223" s="518" t="s">
        <v>961</v>
      </c>
      <c r="I223" s="20" t="s">
        <v>275</v>
      </c>
      <c r="J223" s="111" t="s">
        <v>192</v>
      </c>
      <c r="K223" s="21"/>
      <c r="L223" s="21"/>
      <c r="M223" s="21"/>
      <c r="N223" s="721" t="s">
        <v>16</v>
      </c>
      <c r="O223" s="765"/>
      <c r="P223" s="20"/>
      <c r="Q223" s="20"/>
      <c r="R223" s="20"/>
      <c r="S223" s="21"/>
      <c r="T223" s="20"/>
      <c r="U223" s="66">
        <f t="shared" si="29"/>
        <v>1</v>
      </c>
      <c r="V223" s="20"/>
      <c r="W223" s="20"/>
      <c r="X223" s="20"/>
      <c r="Y223" s="20"/>
      <c r="Z223" s="20"/>
      <c r="AA223" s="20"/>
      <c r="AB223" s="20"/>
      <c r="AC223" s="20"/>
      <c r="AD223" s="20"/>
      <c r="AE223" s="20"/>
      <c r="AF223" s="20"/>
      <c r="AG223" s="20"/>
      <c r="AH223" s="721" t="s">
        <v>726</v>
      </c>
      <c r="AI223" s="721" t="s">
        <v>723</v>
      </c>
      <c r="AJ223" s="721" t="s">
        <v>726</v>
      </c>
      <c r="AK223" s="721" t="s">
        <v>723</v>
      </c>
      <c r="AL223" s="721" t="s">
        <v>726</v>
      </c>
      <c r="AM223" s="20"/>
      <c r="AN223" s="20"/>
      <c r="AO223" s="20"/>
      <c r="AP223" s="20"/>
      <c r="AQ223" s="20"/>
      <c r="AR223" s="20"/>
      <c r="AS223" s="20"/>
      <c r="AT223" s="20"/>
      <c r="AU223" s="20"/>
      <c r="AV223" s="20"/>
      <c r="AW223" s="20"/>
      <c r="AX223" s="20"/>
      <c r="AY223" s="20"/>
      <c r="AZ223" s="20"/>
      <c r="BA223" s="20"/>
      <c r="BB223" s="20"/>
      <c r="BC223" s="20"/>
      <c r="BD223" s="20"/>
      <c r="BE223" s="20">
        <v>2</v>
      </c>
      <c r="BF223" s="20">
        <v>2</v>
      </c>
      <c r="BG223" s="20">
        <v>2</v>
      </c>
      <c r="BH223" s="20">
        <v>2</v>
      </c>
      <c r="BI223" s="20">
        <v>2</v>
      </c>
      <c r="BJ223" s="20">
        <v>1</v>
      </c>
      <c r="BK223" s="20">
        <v>2</v>
      </c>
      <c r="BL223" s="20">
        <v>2</v>
      </c>
      <c r="BM223" s="20">
        <v>2</v>
      </c>
      <c r="BN223" s="20">
        <v>1</v>
      </c>
      <c r="BO223" s="20">
        <v>2</v>
      </c>
      <c r="BP223" s="20">
        <v>2</v>
      </c>
      <c r="BQ223" s="20">
        <v>2</v>
      </c>
      <c r="BR223" s="20">
        <v>2</v>
      </c>
      <c r="BS223" s="20">
        <v>2</v>
      </c>
      <c r="BT223" s="20">
        <v>2</v>
      </c>
      <c r="BU223" s="20">
        <v>2</v>
      </c>
      <c r="BV223" s="20"/>
      <c r="BW223" s="20"/>
      <c r="BX223" s="20"/>
      <c r="BY223" s="20">
        <v>1</v>
      </c>
      <c r="BZ223" s="21">
        <f>COUNTIF($BE223:$BY223,2)</f>
        <v>15</v>
      </c>
      <c r="CA223" s="22">
        <f>BZ223/COUNTA($BE223:$BY223)</f>
        <v>0.83333333333333337</v>
      </c>
      <c r="CB223" s="21">
        <f>COUNTIF($BE223:$BY223,1)</f>
        <v>3</v>
      </c>
      <c r="CC223" s="22">
        <f>CB223/COUNTA($BE223:$BY223)</f>
        <v>0.16666666666666666</v>
      </c>
      <c r="CD223" s="21">
        <f>COUNTIF($BE223:$BY223,0)</f>
        <v>0</v>
      </c>
      <c r="CE223" s="22">
        <f>CD223/COUNTA($BE223:$BY223)</f>
        <v>0</v>
      </c>
      <c r="CF223" s="21">
        <f>(((BZ223*2)+(CB223*1)+(CD223*0)))/COUNTA($BE223:$BY223)</f>
        <v>1.8333333333333333</v>
      </c>
      <c r="CG223" s="427" t="str">
        <f>IF(CF213&gt;=1.6,"Đạt mục tiêu",IF(CF213&gt;=1,"Cần cố gắng","Chưa đạt"))</f>
        <v>Đạt mục tiêu</v>
      </c>
    </row>
    <row r="224" spans="1:90" s="2" customFormat="1" ht="63" hidden="1">
      <c r="A224" s="19">
        <v>191</v>
      </c>
      <c r="B224" s="451">
        <v>191</v>
      </c>
      <c r="C224" s="390" t="s">
        <v>479</v>
      </c>
      <c r="D224" s="77" t="s">
        <v>14</v>
      </c>
      <c r="E224" s="78" t="s">
        <v>485</v>
      </c>
      <c r="F224" s="77" t="s">
        <v>17</v>
      </c>
      <c r="G224" s="78" t="s">
        <v>495</v>
      </c>
      <c r="H224" s="23" t="s">
        <v>987</v>
      </c>
      <c r="I224" s="20" t="s">
        <v>275</v>
      </c>
      <c r="J224" s="111" t="s">
        <v>192</v>
      </c>
      <c r="K224" s="21"/>
      <c r="L224" s="21"/>
      <c r="M224" s="21"/>
      <c r="N224" s="765"/>
      <c r="O224" s="765"/>
      <c r="P224" s="20"/>
      <c r="Q224" s="20"/>
      <c r="R224" s="20"/>
      <c r="S224" s="21"/>
      <c r="T224" s="20"/>
      <c r="U224" s="66">
        <f t="shared" si="29"/>
        <v>0</v>
      </c>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20"/>
      <c r="BF224" s="20"/>
      <c r="BG224" s="20"/>
      <c r="BH224" s="20"/>
      <c r="BI224" s="20"/>
      <c r="BJ224" s="20"/>
      <c r="BK224" s="20"/>
      <c r="BL224" s="20"/>
      <c r="BM224" s="20"/>
      <c r="BN224" s="20"/>
      <c r="BO224" s="20"/>
      <c r="BP224" s="20"/>
      <c r="BQ224" s="20"/>
      <c r="BR224" s="50"/>
      <c r="BS224" s="50"/>
      <c r="BT224" s="50"/>
      <c r="BU224" s="20"/>
      <c r="BV224" s="20"/>
      <c r="BW224" s="20"/>
      <c r="BX224" s="20"/>
      <c r="BY224" s="20"/>
      <c r="BZ224" s="21"/>
      <c r="CA224" s="22"/>
      <c r="CB224" s="21"/>
      <c r="CC224" s="22"/>
      <c r="CD224" s="21"/>
      <c r="CE224" s="22"/>
      <c r="CF224" s="21"/>
      <c r="CG224" s="21"/>
    </row>
    <row r="225" spans="1:90" s="2" customFormat="1" ht="63" hidden="1">
      <c r="A225" s="19">
        <v>192</v>
      </c>
      <c r="B225" s="451">
        <v>192</v>
      </c>
      <c r="C225" s="390" t="s">
        <v>479</v>
      </c>
      <c r="D225" s="77" t="s">
        <v>14</v>
      </c>
      <c r="E225" s="78" t="s">
        <v>485</v>
      </c>
      <c r="F225" s="77" t="s">
        <v>17</v>
      </c>
      <c r="G225" s="78" t="s">
        <v>488</v>
      </c>
      <c r="H225" s="23" t="s">
        <v>1009</v>
      </c>
      <c r="I225" s="20"/>
      <c r="J225" s="111" t="s">
        <v>192</v>
      </c>
      <c r="K225" s="21"/>
      <c r="L225" s="21"/>
      <c r="M225" s="21"/>
      <c r="N225" s="765"/>
      <c r="O225" s="765"/>
      <c r="P225" s="20"/>
      <c r="Q225" s="21" t="s">
        <v>16</v>
      </c>
      <c r="R225" s="20"/>
      <c r="S225" s="21"/>
      <c r="T225" s="20"/>
      <c r="U225" s="66">
        <f t="shared" si="29"/>
        <v>1</v>
      </c>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t="s">
        <v>726</v>
      </c>
      <c r="AU225" s="20" t="s">
        <v>727</v>
      </c>
      <c r="AV225" s="20" t="s">
        <v>726</v>
      </c>
      <c r="AW225" s="20" t="s">
        <v>724</v>
      </c>
      <c r="AX225" s="20"/>
      <c r="AY225" s="20"/>
      <c r="AZ225" s="20"/>
      <c r="BA225" s="20"/>
      <c r="BB225" s="20"/>
      <c r="BC225" s="20"/>
      <c r="BD225" s="20"/>
      <c r="BE225" s="20"/>
      <c r="BF225" s="20"/>
      <c r="BG225" s="20"/>
      <c r="BH225" s="20"/>
      <c r="BI225" s="20"/>
      <c r="BJ225" s="20"/>
      <c r="BK225" s="20"/>
      <c r="BL225" s="20"/>
      <c r="BM225" s="20"/>
      <c r="BN225" s="20"/>
      <c r="BO225" s="20"/>
      <c r="BP225" s="20"/>
      <c r="BQ225" s="20"/>
      <c r="BR225" s="50"/>
      <c r="BS225" s="50"/>
      <c r="BT225" s="50"/>
      <c r="BU225" s="20"/>
      <c r="BV225" s="20"/>
      <c r="BW225" s="20"/>
      <c r="BX225" s="20"/>
      <c r="BY225" s="20"/>
      <c r="BZ225" s="21"/>
      <c r="CA225" s="22"/>
      <c r="CB225" s="21"/>
      <c r="CC225" s="22"/>
      <c r="CD225" s="21"/>
      <c r="CE225" s="22"/>
      <c r="CF225" s="21"/>
      <c r="CG225" s="21"/>
    </row>
    <row r="226" spans="1:90" s="2" customFormat="1" ht="63" hidden="1">
      <c r="A226" s="19">
        <v>193</v>
      </c>
      <c r="B226" s="451">
        <v>193</v>
      </c>
      <c r="C226" s="390" t="s">
        <v>479</v>
      </c>
      <c r="D226" s="77" t="s">
        <v>14</v>
      </c>
      <c r="E226" s="78" t="s">
        <v>485</v>
      </c>
      <c r="F226" s="77" t="s">
        <v>17</v>
      </c>
      <c r="G226" s="78" t="s">
        <v>489</v>
      </c>
      <c r="H226" s="23" t="s">
        <v>1025</v>
      </c>
      <c r="I226" s="20"/>
      <c r="J226" s="111" t="s">
        <v>192</v>
      </c>
      <c r="K226" s="21"/>
      <c r="L226" s="21"/>
      <c r="M226" s="21"/>
      <c r="N226" s="765"/>
      <c r="O226" s="765"/>
      <c r="P226" s="20"/>
      <c r="Q226" s="20"/>
      <c r="R226" s="20"/>
      <c r="S226" s="21" t="s">
        <v>16</v>
      </c>
      <c r="T226" s="20"/>
      <c r="U226" s="66">
        <f t="shared" si="29"/>
        <v>1</v>
      </c>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20"/>
      <c r="BF226" s="20"/>
      <c r="BG226" s="20"/>
      <c r="BH226" s="20"/>
      <c r="BI226" s="20"/>
      <c r="BJ226" s="20"/>
      <c r="BK226" s="20"/>
      <c r="BL226" s="20"/>
      <c r="BM226" s="20"/>
      <c r="BN226" s="20"/>
      <c r="BO226" s="20"/>
      <c r="BP226" s="20"/>
      <c r="BQ226" s="20"/>
      <c r="BR226" s="50"/>
      <c r="BS226" s="50"/>
      <c r="BT226" s="50"/>
      <c r="BU226" s="20"/>
      <c r="BV226" s="20"/>
      <c r="BW226" s="20"/>
      <c r="BX226" s="20"/>
      <c r="BY226" s="20"/>
      <c r="BZ226" s="21"/>
      <c r="CA226" s="22"/>
      <c r="CB226" s="21"/>
      <c r="CC226" s="22"/>
      <c r="CD226" s="21"/>
      <c r="CE226" s="22"/>
      <c r="CF226" s="21"/>
      <c r="CG226" s="21"/>
    </row>
    <row r="227" spans="1:90" s="2" customFormat="1" ht="63" hidden="1">
      <c r="A227" s="19"/>
      <c r="B227" s="451"/>
      <c r="C227" s="390" t="s">
        <v>479</v>
      </c>
      <c r="D227" s="77"/>
      <c r="E227" s="78"/>
      <c r="F227" s="77"/>
      <c r="G227" s="78"/>
      <c r="H227" s="23" t="s">
        <v>1031</v>
      </c>
      <c r="I227" s="20"/>
      <c r="J227" s="111"/>
      <c r="K227" s="21"/>
      <c r="L227" s="21"/>
      <c r="M227" s="21"/>
      <c r="N227" s="765"/>
      <c r="O227" s="765"/>
      <c r="P227" s="20"/>
      <c r="Q227" s="20"/>
      <c r="R227" s="20"/>
      <c r="S227" s="21"/>
      <c r="T227" s="21" t="s">
        <v>16</v>
      </c>
      <c r="U227" s="66"/>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c r="BG227" s="20"/>
      <c r="BH227" s="20"/>
      <c r="BI227" s="20"/>
      <c r="BJ227" s="20"/>
      <c r="BK227" s="20"/>
      <c r="BL227" s="20"/>
      <c r="BM227" s="20"/>
      <c r="BN227" s="20"/>
      <c r="BO227" s="20"/>
      <c r="BP227" s="20"/>
      <c r="BQ227" s="20"/>
      <c r="BR227" s="50"/>
      <c r="BS227" s="50"/>
      <c r="BT227" s="50"/>
      <c r="BU227" s="20"/>
      <c r="BV227" s="20"/>
      <c r="BW227" s="20"/>
      <c r="BX227" s="20"/>
      <c r="BY227" s="20"/>
      <c r="BZ227" s="21"/>
      <c r="CA227" s="22"/>
      <c r="CB227" s="21"/>
      <c r="CC227" s="22"/>
      <c r="CD227" s="21"/>
      <c r="CE227" s="22"/>
      <c r="CF227" s="21"/>
      <c r="CG227" s="21"/>
    </row>
    <row r="228" spans="1:90" s="2" customFormat="1" ht="63" hidden="1">
      <c r="A228" s="19"/>
      <c r="B228" s="451"/>
      <c r="C228" s="390" t="s">
        <v>479</v>
      </c>
      <c r="D228" s="77"/>
      <c r="E228" s="78"/>
      <c r="F228" s="77"/>
      <c r="G228" s="78" t="s">
        <v>490</v>
      </c>
      <c r="H228" s="23" t="s">
        <v>1052</v>
      </c>
      <c r="I228" s="20"/>
      <c r="J228" s="111"/>
      <c r="K228" s="21"/>
      <c r="L228" s="21" t="s">
        <v>16</v>
      </c>
      <c r="M228" s="21"/>
      <c r="N228" s="765"/>
      <c r="O228" s="765"/>
      <c r="P228" s="20"/>
      <c r="Q228" s="20"/>
      <c r="R228" s="20"/>
      <c r="S228" s="21"/>
      <c r="T228" s="21"/>
      <c r="U228" s="66"/>
      <c r="V228" s="20"/>
      <c r="W228" s="20"/>
      <c r="X228" s="20"/>
      <c r="Y228" s="20"/>
      <c r="Z228" s="20" t="s">
        <v>723</v>
      </c>
      <c r="AA228" s="20" t="s">
        <v>724</v>
      </c>
      <c r="AB228" s="20"/>
      <c r="AC228" s="20" t="s">
        <v>726</v>
      </c>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79">
        <v>1</v>
      </c>
      <c r="BF228" s="79">
        <v>2</v>
      </c>
      <c r="BG228" s="79">
        <v>2</v>
      </c>
      <c r="BH228" s="79">
        <v>2</v>
      </c>
      <c r="BI228" s="79">
        <v>1</v>
      </c>
      <c r="BJ228" s="79">
        <v>2</v>
      </c>
      <c r="BK228" s="79">
        <v>2</v>
      </c>
      <c r="BL228" s="79">
        <v>2</v>
      </c>
      <c r="BM228" s="79">
        <v>2</v>
      </c>
      <c r="BN228" s="79">
        <v>1</v>
      </c>
      <c r="BO228" s="79">
        <v>1</v>
      </c>
      <c r="BP228" s="79">
        <v>2</v>
      </c>
      <c r="BQ228" s="79">
        <v>2</v>
      </c>
      <c r="BR228" s="79">
        <v>2</v>
      </c>
      <c r="BS228" s="79">
        <v>2</v>
      </c>
      <c r="BT228" s="79">
        <v>2</v>
      </c>
      <c r="BU228" s="79">
        <v>2</v>
      </c>
      <c r="BV228" s="79"/>
      <c r="BW228" s="79"/>
      <c r="BX228" s="79"/>
      <c r="BY228" s="79">
        <v>2</v>
      </c>
      <c r="BZ228" s="765">
        <f>COUNTIF($BE228:$BY228,2)</f>
        <v>14</v>
      </c>
      <c r="CA228" s="512">
        <f>BZ228/COUNTA($BE228:$BY228)</f>
        <v>0.77777777777777779</v>
      </c>
      <c r="CB228" s="765">
        <f>COUNTIF($BE228:$BY228,1)</f>
        <v>4</v>
      </c>
      <c r="CC228" s="512">
        <f>CB228/COUNTA($BE228:$BY228)</f>
        <v>0.22222222222222221</v>
      </c>
      <c r="CD228" s="765">
        <f>COUNTIF($BE228:$BY228,0)</f>
        <v>0</v>
      </c>
      <c r="CE228" s="81">
        <f>CD228/COUNTA($BE228:$BY228)</f>
        <v>0</v>
      </c>
      <c r="CF228" s="765">
        <f>(((BZ228*2)+(CB228*1)+(CD228*0)))/COUNTA($BE228:$BY228)</f>
        <v>1.7777777777777777</v>
      </c>
      <c r="CG228" s="766" t="str">
        <f t="shared" ref="CG228:CG229" si="37">IF(CF228&gt;=1.6,"Đạt mục tiêu",IF(CF228&gt;=1,"Cần cố gắng","Chưa đạt"))</f>
        <v>Đạt mục tiêu</v>
      </c>
    </row>
    <row r="229" spans="1:90" s="2" customFormat="1" ht="63" hidden="1">
      <c r="A229" s="19">
        <v>194</v>
      </c>
      <c r="B229" s="451">
        <v>194</v>
      </c>
      <c r="C229" s="390" t="s">
        <v>479</v>
      </c>
      <c r="D229" s="77" t="s">
        <v>14</v>
      </c>
      <c r="E229" s="78" t="s">
        <v>485</v>
      </c>
      <c r="F229" s="77" t="s">
        <v>17</v>
      </c>
      <c r="G229" s="78" t="s">
        <v>490</v>
      </c>
      <c r="H229" s="23" t="s">
        <v>1183</v>
      </c>
      <c r="I229" s="20" t="s">
        <v>275</v>
      </c>
      <c r="J229" s="111" t="s">
        <v>192</v>
      </c>
      <c r="K229" s="21"/>
      <c r="L229" s="21" t="s">
        <v>16</v>
      </c>
      <c r="M229" s="21"/>
      <c r="N229" s="765"/>
      <c r="O229" s="765"/>
      <c r="P229" s="20"/>
      <c r="Q229" s="20"/>
      <c r="R229" s="20"/>
      <c r="S229" s="21"/>
      <c r="T229" s="20"/>
      <c r="U229" s="66">
        <f t="shared" si="29"/>
        <v>1</v>
      </c>
      <c r="V229" s="20"/>
      <c r="W229" s="20"/>
      <c r="X229" s="20"/>
      <c r="Y229" s="20"/>
      <c r="Z229" s="20"/>
      <c r="AA229" s="20" t="s">
        <v>726</v>
      </c>
      <c r="AB229" s="20" t="s">
        <v>724</v>
      </c>
      <c r="AC229" s="20" t="s">
        <v>723</v>
      </c>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79">
        <v>2</v>
      </c>
      <c r="BF229" s="79">
        <v>2</v>
      </c>
      <c r="BG229" s="79">
        <v>2</v>
      </c>
      <c r="BH229" s="79">
        <v>1</v>
      </c>
      <c r="BI229" s="79">
        <v>2</v>
      </c>
      <c r="BJ229" s="79">
        <v>2</v>
      </c>
      <c r="BK229" s="79">
        <v>2</v>
      </c>
      <c r="BL229" s="79">
        <v>2</v>
      </c>
      <c r="BM229" s="79">
        <v>2</v>
      </c>
      <c r="BN229" s="79">
        <v>1</v>
      </c>
      <c r="BO229" s="79">
        <v>1</v>
      </c>
      <c r="BP229" s="79">
        <v>2</v>
      </c>
      <c r="BQ229" s="79">
        <v>2</v>
      </c>
      <c r="BR229" s="79">
        <v>1</v>
      </c>
      <c r="BS229" s="79">
        <v>2</v>
      </c>
      <c r="BT229" s="79">
        <v>2</v>
      </c>
      <c r="BU229" s="79">
        <v>2</v>
      </c>
      <c r="BV229" s="79"/>
      <c r="BW229" s="79"/>
      <c r="BX229" s="79"/>
      <c r="BY229" s="79">
        <v>2</v>
      </c>
      <c r="BZ229" s="765">
        <f>COUNTIF($BE229:$BY229,2)</f>
        <v>14</v>
      </c>
      <c r="CA229" s="512">
        <f>BZ229/COUNTA($BE229:$BY229)</f>
        <v>0.77777777777777779</v>
      </c>
      <c r="CB229" s="765">
        <f>COUNTIF($BE229:$BY229,1)</f>
        <v>4</v>
      </c>
      <c r="CC229" s="512">
        <f>CB229/COUNTA($BE229:$BY229)</f>
        <v>0.22222222222222221</v>
      </c>
      <c r="CD229" s="765">
        <f>COUNTIF($BE229:$BY229,0)</f>
        <v>0</v>
      </c>
      <c r="CE229" s="81">
        <f>CD229/COUNTA($BE229:$BY229)</f>
        <v>0</v>
      </c>
      <c r="CF229" s="765">
        <f>(((BZ229*2)+(CB229*1)+(CD229*0)))/COUNTA($BE229:$BY229)</f>
        <v>1.7777777777777777</v>
      </c>
      <c r="CG229" s="766" t="str">
        <f t="shared" si="37"/>
        <v>Đạt mục tiêu</v>
      </c>
    </row>
    <row r="230" spans="1:90" s="756" customFormat="1" hidden="1">
      <c r="A230" s="722">
        <v>195</v>
      </c>
      <c r="B230" s="451">
        <v>195</v>
      </c>
      <c r="C230" s="1447" t="s">
        <v>187</v>
      </c>
      <c r="D230" s="1368"/>
      <c r="E230" s="1369"/>
      <c r="F230" s="13" t="s">
        <v>316</v>
      </c>
      <c r="G230" s="290" t="s">
        <v>316</v>
      </c>
      <c r="H230" s="758" t="s">
        <v>316</v>
      </c>
      <c r="I230" s="13" t="s">
        <v>316</v>
      </c>
      <c r="J230" s="13" t="s">
        <v>316</v>
      </c>
      <c r="K230" s="225" t="s">
        <v>316</v>
      </c>
      <c r="L230" s="13" t="s">
        <v>316</v>
      </c>
      <c r="M230" s="230" t="s">
        <v>316</v>
      </c>
      <c r="N230" s="230" t="s">
        <v>316</v>
      </c>
      <c r="O230" s="13" t="s">
        <v>316</v>
      </c>
      <c r="P230" s="13" t="s">
        <v>316</v>
      </c>
      <c r="Q230" s="13" t="s">
        <v>316</v>
      </c>
      <c r="R230" s="13"/>
      <c r="S230" s="13" t="s">
        <v>316</v>
      </c>
      <c r="T230" s="13" t="s">
        <v>316</v>
      </c>
      <c r="U230" s="13" t="s">
        <v>316</v>
      </c>
      <c r="V230" s="290" t="s">
        <v>316</v>
      </c>
      <c r="W230" s="290" t="s">
        <v>316</v>
      </c>
      <c r="X230" s="290" t="s">
        <v>316</v>
      </c>
      <c r="Y230" s="290" t="s">
        <v>316</v>
      </c>
      <c r="Z230" s="13" t="s">
        <v>316</v>
      </c>
      <c r="AA230" s="13" t="s">
        <v>316</v>
      </c>
      <c r="AB230" s="13" t="s">
        <v>316</v>
      </c>
      <c r="AC230" s="13" t="s">
        <v>316</v>
      </c>
      <c r="AD230" s="13" t="s">
        <v>316</v>
      </c>
      <c r="AE230" s="13" t="s">
        <v>316</v>
      </c>
      <c r="AF230" s="13" t="s">
        <v>316</v>
      </c>
      <c r="AG230" s="13" t="s">
        <v>316</v>
      </c>
      <c r="AH230" s="230" t="s">
        <v>316</v>
      </c>
      <c r="AI230" s="230" t="s">
        <v>316</v>
      </c>
      <c r="AJ230" s="230" t="s">
        <v>316</v>
      </c>
      <c r="AK230" s="230" t="s">
        <v>316</v>
      </c>
      <c r="AL230" s="230" t="s">
        <v>316</v>
      </c>
      <c r="AM230" s="13" t="s">
        <v>316</v>
      </c>
      <c r="AN230" s="13" t="s">
        <v>316</v>
      </c>
      <c r="AO230" s="13" t="s">
        <v>316</v>
      </c>
      <c r="AP230" s="13" t="s">
        <v>316</v>
      </c>
      <c r="AQ230" s="13"/>
      <c r="AR230" s="13"/>
      <c r="AS230" s="13" t="s">
        <v>316</v>
      </c>
      <c r="AT230" s="13" t="s">
        <v>316</v>
      </c>
      <c r="AU230" s="13" t="s">
        <v>316</v>
      </c>
      <c r="AV230" s="13" t="s">
        <v>316</v>
      </c>
      <c r="AW230" s="13" t="s">
        <v>316</v>
      </c>
      <c r="AX230" s="13"/>
      <c r="AY230" s="13"/>
      <c r="AZ230" s="13" t="s">
        <v>316</v>
      </c>
      <c r="BA230" s="13"/>
      <c r="BB230" s="13" t="s">
        <v>316</v>
      </c>
      <c r="BC230" s="13"/>
      <c r="BD230" s="13" t="s">
        <v>316</v>
      </c>
      <c r="BE230" s="547" t="s">
        <v>316</v>
      </c>
      <c r="BF230" s="547" t="s">
        <v>316</v>
      </c>
      <c r="BG230" s="547" t="s">
        <v>316</v>
      </c>
      <c r="BH230" s="547" t="s">
        <v>316</v>
      </c>
      <c r="BI230" s="547" t="s">
        <v>316</v>
      </c>
      <c r="BJ230" s="547" t="s">
        <v>316</v>
      </c>
      <c r="BK230" s="547" t="s">
        <v>316</v>
      </c>
      <c r="BL230" s="547" t="s">
        <v>316</v>
      </c>
      <c r="BM230" s="547" t="s">
        <v>316</v>
      </c>
      <c r="BN230" s="547" t="s">
        <v>316</v>
      </c>
      <c r="BO230" s="547" t="s">
        <v>316</v>
      </c>
      <c r="BP230" s="547" t="s">
        <v>316</v>
      </c>
      <c r="BQ230" s="547" t="s">
        <v>316</v>
      </c>
      <c r="BR230" s="547" t="s">
        <v>316</v>
      </c>
      <c r="BS230" s="547" t="s">
        <v>316</v>
      </c>
      <c r="BT230" s="547" t="s">
        <v>316</v>
      </c>
      <c r="BU230" s="547" t="s">
        <v>316</v>
      </c>
      <c r="BV230" s="547"/>
      <c r="BW230" s="547"/>
      <c r="BX230" s="547"/>
      <c r="BY230" s="547" t="s">
        <v>316</v>
      </c>
      <c r="BZ230" s="547" t="s">
        <v>316</v>
      </c>
      <c r="CA230" s="550" t="s">
        <v>316</v>
      </c>
      <c r="CB230" s="547" t="s">
        <v>316</v>
      </c>
      <c r="CC230" s="550" t="s">
        <v>316</v>
      </c>
      <c r="CD230" s="547" t="s">
        <v>316</v>
      </c>
      <c r="CE230" s="547" t="s">
        <v>316</v>
      </c>
      <c r="CF230" s="547" t="s">
        <v>316</v>
      </c>
      <c r="CG230" s="550" t="s">
        <v>316</v>
      </c>
    </row>
    <row r="231" spans="1:90" s="756" customFormat="1" hidden="1">
      <c r="A231" s="722">
        <v>196</v>
      </c>
      <c r="B231" s="451">
        <v>196</v>
      </c>
      <c r="C231" s="742"/>
      <c r="D231" s="740"/>
      <c r="E231" s="741"/>
      <c r="F231" s="13" t="s">
        <v>316</v>
      </c>
      <c r="G231" s="290" t="s">
        <v>316</v>
      </c>
      <c r="H231" s="758" t="s">
        <v>316</v>
      </c>
      <c r="I231" s="13" t="s">
        <v>316</v>
      </c>
      <c r="J231" s="13" t="s">
        <v>316</v>
      </c>
      <c r="K231" s="225" t="s">
        <v>316</v>
      </c>
      <c r="L231" s="13" t="s">
        <v>316</v>
      </c>
      <c r="M231" s="230" t="s">
        <v>316</v>
      </c>
      <c r="N231" s="230" t="s">
        <v>316</v>
      </c>
      <c r="O231" s="13" t="s">
        <v>316</v>
      </c>
      <c r="P231" s="13" t="s">
        <v>316</v>
      </c>
      <c r="Q231" s="13" t="s">
        <v>316</v>
      </c>
      <c r="R231" s="13"/>
      <c r="S231" s="13" t="s">
        <v>316</v>
      </c>
      <c r="T231" s="13" t="s">
        <v>316</v>
      </c>
      <c r="U231" s="13" t="s">
        <v>316</v>
      </c>
      <c r="V231" s="290" t="s">
        <v>316</v>
      </c>
      <c r="W231" s="290" t="s">
        <v>316</v>
      </c>
      <c r="X231" s="290" t="s">
        <v>316</v>
      </c>
      <c r="Y231" s="290" t="s">
        <v>316</v>
      </c>
      <c r="Z231" s="13" t="s">
        <v>316</v>
      </c>
      <c r="AA231" s="13" t="s">
        <v>316</v>
      </c>
      <c r="AB231" s="13" t="s">
        <v>316</v>
      </c>
      <c r="AC231" s="13" t="s">
        <v>316</v>
      </c>
      <c r="AD231" s="13" t="s">
        <v>316</v>
      </c>
      <c r="AE231" s="13" t="s">
        <v>316</v>
      </c>
      <c r="AF231" s="13" t="s">
        <v>316</v>
      </c>
      <c r="AG231" s="13" t="s">
        <v>316</v>
      </c>
      <c r="AH231" s="230" t="s">
        <v>316</v>
      </c>
      <c r="AI231" s="230" t="s">
        <v>316</v>
      </c>
      <c r="AJ231" s="230" t="s">
        <v>316</v>
      </c>
      <c r="AK231" s="230" t="s">
        <v>316</v>
      </c>
      <c r="AL231" s="230" t="s">
        <v>316</v>
      </c>
      <c r="AM231" s="13" t="s">
        <v>316</v>
      </c>
      <c r="AN231" s="13" t="s">
        <v>316</v>
      </c>
      <c r="AO231" s="13" t="s">
        <v>316</v>
      </c>
      <c r="AP231" s="13" t="s">
        <v>316</v>
      </c>
      <c r="AQ231" s="13"/>
      <c r="AR231" s="13"/>
      <c r="AS231" s="13" t="s">
        <v>316</v>
      </c>
      <c r="AT231" s="13" t="s">
        <v>316</v>
      </c>
      <c r="AU231" s="13" t="s">
        <v>316</v>
      </c>
      <c r="AV231" s="13" t="s">
        <v>316</v>
      </c>
      <c r="AW231" s="13" t="s">
        <v>316</v>
      </c>
      <c r="AX231" s="13"/>
      <c r="AY231" s="13"/>
      <c r="AZ231" s="13" t="s">
        <v>316</v>
      </c>
      <c r="BA231" s="13"/>
      <c r="BB231" s="13" t="s">
        <v>316</v>
      </c>
      <c r="BC231" s="13"/>
      <c r="BD231" s="13" t="s">
        <v>316</v>
      </c>
      <c r="BE231" s="547" t="s">
        <v>316</v>
      </c>
      <c r="BF231" s="547" t="s">
        <v>316</v>
      </c>
      <c r="BG231" s="547" t="s">
        <v>316</v>
      </c>
      <c r="BH231" s="547" t="s">
        <v>316</v>
      </c>
      <c r="BI231" s="547" t="s">
        <v>316</v>
      </c>
      <c r="BJ231" s="547" t="s">
        <v>316</v>
      </c>
      <c r="BK231" s="547" t="s">
        <v>316</v>
      </c>
      <c r="BL231" s="547" t="s">
        <v>316</v>
      </c>
      <c r="BM231" s="547" t="s">
        <v>316</v>
      </c>
      <c r="BN231" s="547" t="s">
        <v>316</v>
      </c>
      <c r="BO231" s="547" t="s">
        <v>316</v>
      </c>
      <c r="BP231" s="547" t="s">
        <v>316</v>
      </c>
      <c r="BQ231" s="547" t="s">
        <v>316</v>
      </c>
      <c r="BR231" s="547" t="s">
        <v>316</v>
      </c>
      <c r="BS231" s="547" t="s">
        <v>316</v>
      </c>
      <c r="BT231" s="547" t="s">
        <v>316</v>
      </c>
      <c r="BU231" s="547" t="s">
        <v>316</v>
      </c>
      <c r="BV231" s="547"/>
      <c r="BW231" s="547"/>
      <c r="BX231" s="547"/>
      <c r="BY231" s="547" t="s">
        <v>316</v>
      </c>
      <c r="BZ231" s="547" t="s">
        <v>316</v>
      </c>
      <c r="CA231" s="550" t="s">
        <v>316</v>
      </c>
      <c r="CB231" s="547" t="s">
        <v>316</v>
      </c>
      <c r="CC231" s="550" t="s">
        <v>316</v>
      </c>
      <c r="CD231" s="547" t="s">
        <v>316</v>
      </c>
      <c r="CE231" s="547" t="s">
        <v>316</v>
      </c>
      <c r="CF231" s="547" t="s">
        <v>316</v>
      </c>
      <c r="CG231" s="550" t="s">
        <v>316</v>
      </c>
    </row>
    <row r="232" spans="1:90" s="2" customFormat="1" ht="47.25" hidden="1">
      <c r="A232" s="19">
        <v>197</v>
      </c>
      <c r="B232" s="451">
        <v>197</v>
      </c>
      <c r="C232" s="78" t="s">
        <v>496</v>
      </c>
      <c r="D232" s="77" t="s">
        <v>14</v>
      </c>
      <c r="E232" s="101" t="s">
        <v>497</v>
      </c>
      <c r="F232" s="77" t="s">
        <v>17</v>
      </c>
      <c r="G232" s="23" t="s">
        <v>506</v>
      </c>
      <c r="H232" s="23" t="s">
        <v>1184</v>
      </c>
      <c r="I232" s="20" t="s">
        <v>275</v>
      </c>
      <c r="J232" s="111" t="s">
        <v>192</v>
      </c>
      <c r="K232" s="21"/>
      <c r="L232" s="21" t="s">
        <v>16</v>
      </c>
      <c r="M232" s="21"/>
      <c r="N232" s="765"/>
      <c r="O232" s="765"/>
      <c r="P232" s="20"/>
      <c r="Q232" s="20"/>
      <c r="R232" s="20"/>
      <c r="S232" s="21"/>
      <c r="T232" s="20"/>
      <c r="U232" s="66">
        <f t="shared" si="29"/>
        <v>1</v>
      </c>
      <c r="V232" s="20"/>
      <c r="W232" s="20"/>
      <c r="X232" s="20"/>
      <c r="Y232" s="20"/>
      <c r="Z232" s="20" t="s">
        <v>723</v>
      </c>
      <c r="AA232" s="20" t="s">
        <v>724</v>
      </c>
      <c r="AB232" s="20" t="s">
        <v>726</v>
      </c>
      <c r="AC232" s="20" t="s">
        <v>724</v>
      </c>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79">
        <v>1</v>
      </c>
      <c r="BF232" s="79">
        <v>2</v>
      </c>
      <c r="BG232" s="79">
        <v>2</v>
      </c>
      <c r="BH232" s="79">
        <v>2</v>
      </c>
      <c r="BI232" s="79">
        <v>1</v>
      </c>
      <c r="BJ232" s="79">
        <v>2</v>
      </c>
      <c r="BK232" s="79">
        <v>2</v>
      </c>
      <c r="BL232" s="79">
        <v>2</v>
      </c>
      <c r="BM232" s="79">
        <v>2</v>
      </c>
      <c r="BN232" s="79">
        <v>1</v>
      </c>
      <c r="BO232" s="79">
        <v>1</v>
      </c>
      <c r="BP232" s="79">
        <v>2</v>
      </c>
      <c r="BQ232" s="79">
        <v>2</v>
      </c>
      <c r="BR232" s="79">
        <v>2</v>
      </c>
      <c r="BS232" s="79">
        <v>2</v>
      </c>
      <c r="BT232" s="79">
        <v>2</v>
      </c>
      <c r="BU232" s="79">
        <v>2</v>
      </c>
      <c r="BV232" s="79"/>
      <c r="BW232" s="79"/>
      <c r="BX232" s="79"/>
      <c r="BY232" s="79">
        <v>2</v>
      </c>
      <c r="BZ232" s="21">
        <f t="shared" ref="BZ232:BZ237" si="38">COUNTIF($BE232:$BY232,2)</f>
        <v>14</v>
      </c>
      <c r="CA232" s="524">
        <f t="shared" ref="CA232:CA237" si="39">BZ232/COUNTA($BE232:$BY232)</f>
        <v>0.77777777777777779</v>
      </c>
      <c r="CB232" s="21">
        <f t="shared" ref="CB232:CB237" si="40">COUNTIF($BE232:$BY232,1)</f>
        <v>4</v>
      </c>
      <c r="CC232" s="524">
        <f t="shared" ref="CC232:CC237" si="41">CB232/COUNTA($BE232:$BY232)</f>
        <v>0.22222222222222221</v>
      </c>
      <c r="CD232" s="21">
        <f t="shared" ref="CD232:CD237" si="42">COUNTIF($BE232:$BY232,0)</f>
        <v>0</v>
      </c>
      <c r="CE232" s="81">
        <f t="shared" ref="CE232:CE237" si="43">CD232/COUNTA($BE232:$BY232)</f>
        <v>0</v>
      </c>
      <c r="CF232" s="21">
        <f t="shared" ref="CF232:CF237" si="44">(((BZ232*2)+(CB232*1)+(CD232*0)))/COUNTA($BE232:$BY232)</f>
        <v>1.7777777777777777</v>
      </c>
      <c r="CG232" s="427" t="str">
        <f>IF(CF232&gt;=1.6,"Đạt mục tiêu",IF(CF232&gt;=1,"Cần cố gắng","Chưa đạt"))</f>
        <v>Đạt mục tiêu</v>
      </c>
    </row>
    <row r="233" spans="1:90" s="2" customFormat="1" ht="63" hidden="1">
      <c r="A233" s="19">
        <v>198</v>
      </c>
      <c r="B233" s="451">
        <v>198</v>
      </c>
      <c r="C233" s="523" t="s">
        <v>498</v>
      </c>
      <c r="D233" s="77" t="s">
        <v>14</v>
      </c>
      <c r="E233" s="213" t="s">
        <v>499</v>
      </c>
      <c r="F233" s="77" t="s">
        <v>17</v>
      </c>
      <c r="G233" s="390" t="s">
        <v>1185</v>
      </c>
      <c r="H233" s="23" t="s">
        <v>1186</v>
      </c>
      <c r="I233" s="20" t="s">
        <v>275</v>
      </c>
      <c r="J233" s="111" t="s">
        <v>192</v>
      </c>
      <c r="K233" s="21"/>
      <c r="L233" s="21"/>
      <c r="M233" s="21"/>
      <c r="N233" s="765"/>
      <c r="O233" s="144" t="s">
        <v>16</v>
      </c>
      <c r="P233" s="20"/>
      <c r="Q233" s="20"/>
      <c r="R233" s="20"/>
      <c r="S233" s="21"/>
      <c r="T233" s="20"/>
      <c r="U233" s="66">
        <f t="shared" si="29"/>
        <v>1</v>
      </c>
      <c r="V233" s="20"/>
      <c r="W233" s="20"/>
      <c r="X233" s="20"/>
      <c r="Y233" s="20"/>
      <c r="Z233" s="20"/>
      <c r="AA233" s="20"/>
      <c r="AB233" s="20"/>
      <c r="AC233" s="20"/>
      <c r="AD233" s="20"/>
      <c r="AE233" s="20"/>
      <c r="AF233" s="20"/>
      <c r="AG233" s="20"/>
      <c r="AH233" s="20"/>
      <c r="AI233" s="20"/>
      <c r="AJ233" s="20"/>
      <c r="AK233" s="20"/>
      <c r="AL233" s="20"/>
      <c r="AM233" s="20" t="s">
        <v>723</v>
      </c>
      <c r="AN233" s="20" t="s">
        <v>724</v>
      </c>
      <c r="AO233" s="20" t="s">
        <v>723</v>
      </c>
      <c r="AP233" s="20" t="s">
        <v>727</v>
      </c>
      <c r="AQ233" s="20"/>
      <c r="AR233" s="20"/>
      <c r="AS233" s="20"/>
      <c r="AT233" s="20"/>
      <c r="AU233" s="20"/>
      <c r="AV233" s="20"/>
      <c r="AW233" s="20"/>
      <c r="AX233" s="20"/>
      <c r="AY233" s="20"/>
      <c r="AZ233" s="20"/>
      <c r="BA233" s="20"/>
      <c r="BB233" s="20"/>
      <c r="BC233" s="20"/>
      <c r="BD233" s="20"/>
      <c r="BE233" s="20">
        <v>2</v>
      </c>
      <c r="BF233" s="20">
        <v>2</v>
      </c>
      <c r="BG233" s="20">
        <v>2</v>
      </c>
      <c r="BH233" s="20">
        <v>2</v>
      </c>
      <c r="BI233" s="20">
        <v>2</v>
      </c>
      <c r="BJ233" s="20">
        <v>2</v>
      </c>
      <c r="BK233" s="20">
        <v>2</v>
      </c>
      <c r="BL233" s="20">
        <v>1</v>
      </c>
      <c r="BM233" s="20">
        <v>2</v>
      </c>
      <c r="BN233" s="20">
        <v>2</v>
      </c>
      <c r="BO233" s="20">
        <v>2</v>
      </c>
      <c r="BP233" s="20">
        <v>2</v>
      </c>
      <c r="BQ233" s="20">
        <v>2</v>
      </c>
      <c r="BR233" s="20">
        <v>1</v>
      </c>
      <c r="BS233" s="20">
        <v>1</v>
      </c>
      <c r="BT233" s="20">
        <v>1</v>
      </c>
      <c r="BU233" s="20">
        <v>2</v>
      </c>
      <c r="BV233" s="20"/>
      <c r="BW233" s="20"/>
      <c r="BX233" s="20"/>
      <c r="BY233" s="20">
        <v>2</v>
      </c>
      <c r="BZ233" s="21">
        <f t="shared" si="38"/>
        <v>14</v>
      </c>
      <c r="CA233" s="22">
        <f t="shared" si="39"/>
        <v>0.77777777777777779</v>
      </c>
      <c r="CB233" s="21">
        <f t="shared" si="40"/>
        <v>4</v>
      </c>
      <c r="CC233" s="22">
        <f t="shared" si="41"/>
        <v>0.22222222222222221</v>
      </c>
      <c r="CD233" s="21">
        <f t="shared" si="42"/>
        <v>0</v>
      </c>
      <c r="CE233" s="22">
        <f t="shared" si="43"/>
        <v>0</v>
      </c>
      <c r="CF233" s="21">
        <f t="shared" si="44"/>
        <v>1.7777777777777777</v>
      </c>
      <c r="CG233" s="427" t="str">
        <f>IF(CF233&gt;=1.6,"Đạt mục tiêu",IF(CF233&gt;=1,"Cần cố gắng","Chưa đạt"))</f>
        <v>Đạt mục tiêu</v>
      </c>
    </row>
    <row r="234" spans="1:90" s="756" customFormat="1" ht="62.25" hidden="1">
      <c r="A234" s="722">
        <v>199</v>
      </c>
      <c r="B234" s="451">
        <v>199</v>
      </c>
      <c r="C234" s="212" t="s">
        <v>500</v>
      </c>
      <c r="D234" s="77" t="s">
        <v>14</v>
      </c>
      <c r="E234" s="101" t="s">
        <v>509</v>
      </c>
      <c r="F234" s="77" t="s">
        <v>17</v>
      </c>
      <c r="G234" s="212" t="s">
        <v>510</v>
      </c>
      <c r="H234" s="542" t="s">
        <v>1047</v>
      </c>
      <c r="I234" s="20" t="s">
        <v>275</v>
      </c>
      <c r="J234" s="111" t="s">
        <v>192</v>
      </c>
      <c r="K234" s="722" t="s">
        <v>16</v>
      </c>
      <c r="L234" s="21"/>
      <c r="M234" s="21"/>
      <c r="N234" s="765"/>
      <c r="O234" s="765"/>
      <c r="P234" s="20"/>
      <c r="Q234" s="20"/>
      <c r="R234" s="20"/>
      <c r="S234" s="21"/>
      <c r="T234" s="20"/>
      <c r="U234" s="66">
        <f t="shared" si="29"/>
        <v>1</v>
      </c>
      <c r="V234" s="540" t="s">
        <v>726</v>
      </c>
      <c r="W234" s="540" t="s">
        <v>726</v>
      </c>
      <c r="X234" s="540" t="s">
        <v>724</v>
      </c>
      <c r="Y234" s="540" t="s">
        <v>723</v>
      </c>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734" t="s">
        <v>281</v>
      </c>
      <c r="BF234" s="734" t="s">
        <v>281</v>
      </c>
      <c r="BG234" s="734" t="s">
        <v>1160</v>
      </c>
      <c r="BH234" s="734" t="s">
        <v>281</v>
      </c>
      <c r="BI234" s="734" t="s">
        <v>1160</v>
      </c>
      <c r="BJ234" s="734" t="s">
        <v>1160</v>
      </c>
      <c r="BK234" s="734" t="s">
        <v>1160</v>
      </c>
      <c r="BL234" s="734" t="s">
        <v>281</v>
      </c>
      <c r="BM234" s="734" t="s">
        <v>281</v>
      </c>
      <c r="BN234" s="734" t="s">
        <v>281</v>
      </c>
      <c r="BO234" s="734" t="s">
        <v>281</v>
      </c>
      <c r="BP234" s="734" t="s">
        <v>281</v>
      </c>
      <c r="BQ234" s="734" t="s">
        <v>281</v>
      </c>
      <c r="BR234" s="734" t="s">
        <v>281</v>
      </c>
      <c r="BS234" s="734" t="s">
        <v>281</v>
      </c>
      <c r="BT234" s="734" t="s">
        <v>281</v>
      </c>
      <c r="BU234" s="734" t="s">
        <v>281</v>
      </c>
      <c r="BV234" s="734"/>
      <c r="BW234" s="734"/>
      <c r="BX234" s="734"/>
      <c r="BY234" s="734" t="s">
        <v>281</v>
      </c>
      <c r="BZ234" s="721">
        <f t="shared" si="38"/>
        <v>14</v>
      </c>
      <c r="CA234" s="510">
        <f t="shared" si="39"/>
        <v>0.77777777777777779</v>
      </c>
      <c r="CB234" s="721">
        <f t="shared" si="40"/>
        <v>4</v>
      </c>
      <c r="CC234" s="510">
        <f t="shared" si="41"/>
        <v>0.22222222222222221</v>
      </c>
      <c r="CD234" s="721">
        <f t="shared" si="42"/>
        <v>0</v>
      </c>
      <c r="CE234" s="511">
        <f t="shared" si="43"/>
        <v>0</v>
      </c>
      <c r="CF234" s="721">
        <f t="shared" si="44"/>
        <v>1.7777777777777777</v>
      </c>
      <c r="CG234" s="747" t="str">
        <f>IF(CF234&gt;=1.6,"Đạt mục tiêu",IF(CF234&gt;=1,"Cần cố gắng","Chưa đạt"))</f>
        <v>Đạt mục tiêu</v>
      </c>
    </row>
    <row r="235" spans="1:90" s="2" customFormat="1" ht="45" hidden="1">
      <c r="A235" s="19">
        <v>200</v>
      </c>
      <c r="B235" s="451">
        <v>200</v>
      </c>
      <c r="C235" s="78" t="s">
        <v>500</v>
      </c>
      <c r="D235" s="77" t="s">
        <v>14</v>
      </c>
      <c r="E235" s="101" t="s">
        <v>509</v>
      </c>
      <c r="F235" s="77" t="s">
        <v>17</v>
      </c>
      <c r="G235" s="213" t="s">
        <v>514</v>
      </c>
      <c r="H235" s="23" t="s">
        <v>1053</v>
      </c>
      <c r="I235" s="20" t="s">
        <v>275</v>
      </c>
      <c r="J235" s="111" t="s">
        <v>192</v>
      </c>
      <c r="K235" s="21"/>
      <c r="L235" s="21" t="s">
        <v>16</v>
      </c>
      <c r="M235" s="21"/>
      <c r="N235" s="765"/>
      <c r="O235" s="765"/>
      <c r="P235" s="20"/>
      <c r="Q235" s="20"/>
      <c r="R235" s="20"/>
      <c r="S235" s="21"/>
      <c r="T235" s="20"/>
      <c r="U235" s="66">
        <f t="shared" si="29"/>
        <v>1</v>
      </c>
      <c r="V235" s="20"/>
      <c r="W235" s="20"/>
      <c r="X235" s="20"/>
      <c r="Y235" s="20"/>
      <c r="Z235" s="20" t="s">
        <v>724</v>
      </c>
      <c r="AA235" s="20" t="s">
        <v>726</v>
      </c>
      <c r="AB235" s="20" t="s">
        <v>723</v>
      </c>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79">
        <v>2</v>
      </c>
      <c r="BF235" s="79">
        <v>2</v>
      </c>
      <c r="BG235" s="79">
        <v>2</v>
      </c>
      <c r="BH235" s="79">
        <v>1</v>
      </c>
      <c r="BI235" s="79">
        <v>2</v>
      </c>
      <c r="BJ235" s="79">
        <v>2</v>
      </c>
      <c r="BK235" s="79">
        <v>2</v>
      </c>
      <c r="BL235" s="79">
        <v>2</v>
      </c>
      <c r="BM235" s="79">
        <v>2</v>
      </c>
      <c r="BN235" s="79">
        <v>1</v>
      </c>
      <c r="BO235" s="79">
        <v>1</v>
      </c>
      <c r="BP235" s="79">
        <v>2</v>
      </c>
      <c r="BQ235" s="79">
        <v>2</v>
      </c>
      <c r="BR235" s="79">
        <v>1</v>
      </c>
      <c r="BS235" s="79">
        <v>2</v>
      </c>
      <c r="BT235" s="79">
        <v>2</v>
      </c>
      <c r="BU235" s="79">
        <v>2</v>
      </c>
      <c r="BV235" s="79"/>
      <c r="BW235" s="79"/>
      <c r="BX235" s="79"/>
      <c r="BY235" s="79">
        <v>2</v>
      </c>
      <c r="BZ235" s="21">
        <f t="shared" si="38"/>
        <v>14</v>
      </c>
      <c r="CA235" s="524">
        <f t="shared" si="39"/>
        <v>0.77777777777777779</v>
      </c>
      <c r="CB235" s="21">
        <f t="shared" si="40"/>
        <v>4</v>
      </c>
      <c r="CC235" s="524">
        <f t="shared" si="41"/>
        <v>0.22222222222222221</v>
      </c>
      <c r="CD235" s="21">
        <f t="shared" si="42"/>
        <v>0</v>
      </c>
      <c r="CE235" s="81">
        <f t="shared" si="43"/>
        <v>0</v>
      </c>
      <c r="CF235" s="21">
        <f t="shared" si="44"/>
        <v>1.7777777777777777</v>
      </c>
      <c r="CG235" s="427" t="str">
        <f>IF(CF235&gt;=1.6,"Đạt mục tiêu",IF(CF235&gt;=1,"Cần cố gắng","Chưa đạt"))</f>
        <v>Đạt mục tiêu</v>
      </c>
    </row>
    <row r="236" spans="1:90" s="3" customFormat="1" ht="45" hidden="1">
      <c r="A236" s="19">
        <v>201</v>
      </c>
      <c r="B236" s="451">
        <v>201</v>
      </c>
      <c r="C236" s="78" t="s">
        <v>500</v>
      </c>
      <c r="D236" s="77" t="s">
        <v>14</v>
      </c>
      <c r="E236" s="101" t="s">
        <v>509</v>
      </c>
      <c r="F236" s="77" t="s">
        <v>17</v>
      </c>
      <c r="G236" s="213" t="s">
        <v>515</v>
      </c>
      <c r="H236" s="37" t="s">
        <v>717</v>
      </c>
      <c r="I236" s="725" t="s">
        <v>275</v>
      </c>
      <c r="J236" s="8" t="s">
        <v>192</v>
      </c>
      <c r="K236" s="749"/>
      <c r="L236" s="749"/>
      <c r="M236" s="749" t="s">
        <v>16</v>
      </c>
      <c r="N236" s="749"/>
      <c r="O236" s="749"/>
      <c r="P236" s="725"/>
      <c r="Q236" s="725"/>
      <c r="R236" s="725"/>
      <c r="S236" s="749"/>
      <c r="T236" s="725"/>
      <c r="U236" s="493">
        <f t="shared" si="29"/>
        <v>1</v>
      </c>
      <c r="V236" s="725"/>
      <c r="W236" s="725"/>
      <c r="X236" s="725"/>
      <c r="Y236" s="725"/>
      <c r="Z236" s="725"/>
      <c r="AA236" s="725"/>
      <c r="AB236" s="725"/>
      <c r="AC236" s="725"/>
      <c r="AD236" s="725" t="s">
        <v>726</v>
      </c>
      <c r="AE236" s="725" t="s">
        <v>724</v>
      </c>
      <c r="AF236" s="725" t="s">
        <v>723</v>
      </c>
      <c r="AG236" s="725" t="s">
        <v>723</v>
      </c>
      <c r="AH236" s="725"/>
      <c r="AI236" s="725"/>
      <c r="AJ236" s="725"/>
      <c r="AK236" s="725"/>
      <c r="AL236" s="725"/>
      <c r="AM236" s="725"/>
      <c r="AN236" s="725"/>
      <c r="AO236" s="725"/>
      <c r="AP236" s="725"/>
      <c r="AQ236" s="725"/>
      <c r="AR236" s="725"/>
      <c r="AS236" s="725"/>
      <c r="AT236" s="725"/>
      <c r="AU236" s="725"/>
      <c r="AV236" s="725"/>
      <c r="AW236" s="725"/>
      <c r="AX236" s="725"/>
      <c r="AY236" s="725"/>
      <c r="AZ236" s="725"/>
      <c r="BA236" s="725"/>
      <c r="BB236" s="725"/>
      <c r="BC236" s="725"/>
      <c r="BD236" s="725"/>
      <c r="BE236" s="725">
        <v>2</v>
      </c>
      <c r="BF236" s="725">
        <v>1</v>
      </c>
      <c r="BG236" s="725">
        <v>2</v>
      </c>
      <c r="BH236" s="725">
        <v>2</v>
      </c>
      <c r="BI236" s="725">
        <v>2</v>
      </c>
      <c r="BJ236" s="725">
        <v>2</v>
      </c>
      <c r="BK236" s="725">
        <v>2</v>
      </c>
      <c r="BL236" s="725">
        <v>2</v>
      </c>
      <c r="BM236" s="725">
        <v>2</v>
      </c>
      <c r="BN236" s="725">
        <v>2</v>
      </c>
      <c r="BO236" s="725">
        <v>2</v>
      </c>
      <c r="BP236" s="725">
        <v>2</v>
      </c>
      <c r="BQ236" s="725">
        <v>2</v>
      </c>
      <c r="BR236" s="725">
        <v>1</v>
      </c>
      <c r="BS236" s="725">
        <v>1</v>
      </c>
      <c r="BT236" s="725">
        <v>2</v>
      </c>
      <c r="BU236" s="725">
        <v>2</v>
      </c>
      <c r="BV236" s="725"/>
      <c r="BW236" s="725"/>
      <c r="BX236" s="725"/>
      <c r="BY236" s="725">
        <v>2</v>
      </c>
      <c r="BZ236" s="533">
        <f t="shared" si="38"/>
        <v>15</v>
      </c>
      <c r="CA236" s="534">
        <f t="shared" si="39"/>
        <v>0.83333333333333337</v>
      </c>
      <c r="CB236" s="533">
        <f t="shared" si="40"/>
        <v>3</v>
      </c>
      <c r="CC236" s="534">
        <f t="shared" si="41"/>
        <v>0.16666666666666666</v>
      </c>
      <c r="CD236" s="533">
        <f t="shared" si="42"/>
        <v>0</v>
      </c>
      <c r="CE236" s="535">
        <f t="shared" si="43"/>
        <v>0</v>
      </c>
      <c r="CF236" s="533">
        <f t="shared" si="44"/>
        <v>1.8333333333333333</v>
      </c>
      <c r="CG236" s="750" t="str">
        <f t="shared" ref="CG236" si="45">IF(CF236&gt;=1.6,"Đạt mục tiêu",IF(CF236&gt;=1,"Cần cố gắng","Chưa đạt"))</f>
        <v>Đạt mục tiêu</v>
      </c>
    </row>
    <row r="237" spans="1:90" s="756" customFormat="1" ht="45" hidden="1">
      <c r="A237" s="721">
        <v>202</v>
      </c>
      <c r="B237" s="451">
        <v>202</v>
      </c>
      <c r="C237" s="213" t="s">
        <v>500</v>
      </c>
      <c r="D237" s="77" t="s">
        <v>14</v>
      </c>
      <c r="E237" s="213" t="s">
        <v>509</v>
      </c>
      <c r="F237" s="77" t="s">
        <v>17</v>
      </c>
      <c r="G237" s="101" t="s">
        <v>516</v>
      </c>
      <c r="H237" s="518" t="s">
        <v>962</v>
      </c>
      <c r="I237" s="20" t="s">
        <v>275</v>
      </c>
      <c r="J237" s="111" t="s">
        <v>192</v>
      </c>
      <c r="K237" s="21"/>
      <c r="L237" s="21"/>
      <c r="M237" s="21"/>
      <c r="N237" s="721" t="s">
        <v>16</v>
      </c>
      <c r="O237" s="765"/>
      <c r="P237" s="20"/>
      <c r="Q237" s="20"/>
      <c r="R237" s="20"/>
      <c r="S237" s="21"/>
      <c r="T237" s="20"/>
      <c r="U237" s="66">
        <f t="shared" si="29"/>
        <v>1</v>
      </c>
      <c r="V237" s="20"/>
      <c r="W237" s="20"/>
      <c r="X237" s="20"/>
      <c r="Y237" s="20"/>
      <c r="Z237" s="20"/>
      <c r="AA237" s="20"/>
      <c r="AB237" s="20"/>
      <c r="AC237" s="20"/>
      <c r="AD237" s="20"/>
      <c r="AE237" s="20"/>
      <c r="AF237" s="20"/>
      <c r="AG237" s="20"/>
      <c r="AH237" s="721" t="s">
        <v>723</v>
      </c>
      <c r="AI237" s="721" t="s">
        <v>723</v>
      </c>
      <c r="AJ237" s="721" t="s">
        <v>726</v>
      </c>
      <c r="AK237" s="721" t="s">
        <v>723</v>
      </c>
      <c r="AL237" s="721" t="s">
        <v>726</v>
      </c>
      <c r="AM237" s="20"/>
      <c r="AN237" s="20"/>
      <c r="AO237" s="20"/>
      <c r="AP237" s="20"/>
      <c r="AQ237" s="20"/>
      <c r="AR237" s="20"/>
      <c r="AS237" s="20"/>
      <c r="AT237" s="20"/>
      <c r="AU237" s="20"/>
      <c r="AV237" s="20"/>
      <c r="AW237" s="20"/>
      <c r="AX237" s="20"/>
      <c r="AY237" s="20"/>
      <c r="AZ237" s="20"/>
      <c r="BA237" s="20"/>
      <c r="BB237" s="20"/>
      <c r="BC237" s="20"/>
      <c r="BD237" s="20"/>
      <c r="BE237" s="20">
        <v>2</v>
      </c>
      <c r="BF237" s="20">
        <v>2</v>
      </c>
      <c r="BG237" s="20">
        <v>2</v>
      </c>
      <c r="BH237" s="20">
        <v>2</v>
      </c>
      <c r="BI237" s="20">
        <v>2</v>
      </c>
      <c r="BJ237" s="20">
        <v>1</v>
      </c>
      <c r="BK237" s="20">
        <v>2</v>
      </c>
      <c r="BL237" s="20">
        <v>1</v>
      </c>
      <c r="BM237" s="20">
        <v>2</v>
      </c>
      <c r="BN237" s="20">
        <v>2</v>
      </c>
      <c r="BO237" s="20">
        <v>2</v>
      </c>
      <c r="BP237" s="20">
        <v>2</v>
      </c>
      <c r="BQ237" s="20">
        <v>2</v>
      </c>
      <c r="BR237" s="20">
        <v>2</v>
      </c>
      <c r="BS237" s="20">
        <v>2</v>
      </c>
      <c r="BT237" s="20">
        <v>1</v>
      </c>
      <c r="BU237" s="20">
        <v>2</v>
      </c>
      <c r="BV237" s="20"/>
      <c r="BW237" s="20"/>
      <c r="BX237" s="20"/>
      <c r="BY237" s="20">
        <v>2</v>
      </c>
      <c r="BZ237" s="21">
        <f t="shared" si="38"/>
        <v>15</v>
      </c>
      <c r="CA237" s="22">
        <f t="shared" si="39"/>
        <v>0.83333333333333337</v>
      </c>
      <c r="CB237" s="21">
        <f t="shared" si="40"/>
        <v>3</v>
      </c>
      <c r="CC237" s="22">
        <f t="shared" si="41"/>
        <v>0.16666666666666666</v>
      </c>
      <c r="CD237" s="21">
        <f t="shared" si="42"/>
        <v>0</v>
      </c>
      <c r="CE237" s="22">
        <f t="shared" si="43"/>
        <v>0</v>
      </c>
      <c r="CF237" s="21">
        <f t="shared" si="44"/>
        <v>1.8333333333333333</v>
      </c>
      <c r="CG237" s="427" t="str">
        <f>IF(CF229&gt;=1.6,"Đạt mục tiêu",IF(CF229&gt;=1,"Cần cố gắng","Chưa đạt"))</f>
        <v>Đạt mục tiêu</v>
      </c>
    </row>
    <row r="238" spans="1:90" s="2" customFormat="1" ht="45" hidden="1">
      <c r="A238" s="19">
        <v>203</v>
      </c>
      <c r="B238" s="451">
        <v>203</v>
      </c>
      <c r="C238" s="78" t="s">
        <v>500</v>
      </c>
      <c r="D238" s="77" t="s">
        <v>14</v>
      </c>
      <c r="E238" s="101" t="s">
        <v>509</v>
      </c>
      <c r="F238" s="77" t="s">
        <v>17</v>
      </c>
      <c r="G238" s="213" t="s">
        <v>1400</v>
      </c>
      <c r="H238" s="23" t="s">
        <v>718</v>
      </c>
      <c r="I238" s="20" t="s">
        <v>275</v>
      </c>
      <c r="J238" s="111" t="s">
        <v>192</v>
      </c>
      <c r="K238" s="21"/>
      <c r="L238" s="21"/>
      <c r="M238" s="21"/>
      <c r="N238" s="765"/>
      <c r="O238" s="765"/>
      <c r="P238" s="21" t="s">
        <v>16</v>
      </c>
      <c r="Q238" s="20"/>
      <c r="R238" s="20"/>
      <c r="S238" s="21"/>
      <c r="T238" s="20"/>
      <c r="U238" s="66">
        <f t="shared" si="29"/>
        <v>1</v>
      </c>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t="s">
        <v>724</v>
      </c>
      <c r="AR238" s="20" t="s">
        <v>726</v>
      </c>
      <c r="AS238" s="20" t="s">
        <v>723</v>
      </c>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50"/>
      <c r="BS238" s="50"/>
      <c r="BT238" s="50"/>
      <c r="BU238" s="20"/>
      <c r="BV238" s="20"/>
      <c r="BW238" s="20"/>
      <c r="BX238" s="20"/>
      <c r="BY238" s="20"/>
      <c r="BZ238" s="21"/>
      <c r="CA238" s="22"/>
      <c r="CB238" s="21"/>
      <c r="CC238" s="22"/>
      <c r="CD238" s="21"/>
      <c r="CE238" s="22"/>
      <c r="CF238" s="21"/>
      <c r="CG238" s="21"/>
    </row>
    <row r="239" spans="1:90" s="2" customFormat="1" ht="30" hidden="1">
      <c r="A239" s="19">
        <v>203</v>
      </c>
      <c r="B239" s="451"/>
      <c r="C239" s="78" t="s">
        <v>500</v>
      </c>
      <c r="D239" s="77"/>
      <c r="E239" s="101"/>
      <c r="F239" s="77"/>
      <c r="G239" s="101"/>
      <c r="H239" s="23" t="s">
        <v>1027</v>
      </c>
      <c r="I239" s="20"/>
      <c r="J239" s="111"/>
      <c r="K239" s="21"/>
      <c r="L239" s="21"/>
      <c r="M239" s="21"/>
      <c r="N239" s="765"/>
      <c r="O239" s="765"/>
      <c r="P239" s="21"/>
      <c r="Q239" s="20"/>
      <c r="R239" s="20"/>
      <c r="S239" s="21" t="s">
        <v>16</v>
      </c>
      <c r="T239" s="20"/>
      <c r="U239" s="66"/>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A239" s="20"/>
      <c r="BB239" s="20"/>
      <c r="BC239" s="20"/>
      <c r="BD239" s="20"/>
      <c r="BE239" s="20"/>
      <c r="BF239" s="20"/>
      <c r="BG239" s="20"/>
      <c r="BH239" s="20"/>
      <c r="BI239" s="20"/>
      <c r="BJ239" s="20"/>
      <c r="BK239" s="20"/>
      <c r="BL239" s="20"/>
      <c r="BM239" s="20"/>
      <c r="BN239" s="20"/>
      <c r="BO239" s="20"/>
      <c r="BP239" s="20"/>
      <c r="BQ239" s="20"/>
      <c r="BR239" s="50"/>
      <c r="BS239" s="50"/>
      <c r="BT239" s="50"/>
      <c r="BU239" s="20"/>
      <c r="BV239" s="20"/>
      <c r="BW239" s="20"/>
      <c r="BX239" s="20"/>
      <c r="BY239" s="20"/>
      <c r="BZ239" s="21"/>
      <c r="CA239" s="22"/>
      <c r="CB239" s="21"/>
      <c r="CC239" s="22"/>
      <c r="CD239" s="21"/>
      <c r="CE239" s="22"/>
      <c r="CF239" s="21"/>
      <c r="CG239" s="21"/>
    </row>
    <row r="240" spans="1:90" s="173" customFormat="1" ht="41.25" customHeight="1">
      <c r="A240" s="171"/>
      <c r="B240" s="451"/>
      <c r="C240" s="186" t="s">
        <v>500</v>
      </c>
      <c r="D240" s="77"/>
      <c r="E240" s="212" t="s">
        <v>509</v>
      </c>
      <c r="F240" s="77"/>
      <c r="G240" s="101"/>
      <c r="H240" s="542" t="s">
        <v>1418</v>
      </c>
      <c r="I240" s="20"/>
      <c r="J240" s="111"/>
      <c r="K240" s="21"/>
      <c r="L240" s="21"/>
      <c r="M240" s="21"/>
      <c r="N240" s="765"/>
      <c r="O240" s="765"/>
      <c r="P240" s="21"/>
      <c r="Q240" s="20"/>
      <c r="R240" s="540" t="s">
        <v>16</v>
      </c>
      <c r="S240" s="21"/>
      <c r="T240" s="20"/>
      <c r="U240" s="66"/>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540" t="s">
        <v>724</v>
      </c>
      <c r="AY240" s="540" t="s">
        <v>726</v>
      </c>
      <c r="AZ240" s="20"/>
      <c r="BA240" s="20"/>
      <c r="BB240" s="20"/>
      <c r="BC240" s="20"/>
      <c r="BD240" s="20"/>
      <c r="BE240" s="20"/>
      <c r="BF240" s="20"/>
      <c r="BG240" s="20"/>
      <c r="BH240" s="20"/>
      <c r="BI240" s="20"/>
      <c r="BJ240" s="20"/>
      <c r="BK240" s="20"/>
      <c r="BL240" s="20"/>
      <c r="BM240" s="20"/>
      <c r="BN240" s="20"/>
      <c r="BO240" s="20"/>
      <c r="BP240" s="20"/>
      <c r="BQ240" s="20"/>
      <c r="BR240" s="50"/>
      <c r="BS240" s="50"/>
      <c r="BT240" s="50"/>
      <c r="BU240" s="20"/>
      <c r="BV240" s="20"/>
      <c r="BW240" s="20"/>
      <c r="BX240" s="20"/>
      <c r="BY240" s="20"/>
      <c r="BZ240" s="21"/>
      <c r="CA240" s="22"/>
      <c r="CB240" s="21"/>
      <c r="CC240" s="22"/>
      <c r="CD240" s="21"/>
      <c r="CE240" s="22"/>
      <c r="CF240" s="21"/>
      <c r="CG240" s="21"/>
      <c r="CH240" s="2"/>
      <c r="CI240" s="2"/>
      <c r="CJ240" s="2"/>
      <c r="CK240" s="2"/>
      <c r="CL240" s="2"/>
    </row>
    <row r="241" spans="1:85" s="2" customFormat="1" ht="45" hidden="1">
      <c r="A241" s="19">
        <v>203</v>
      </c>
      <c r="B241" s="451">
        <v>204</v>
      </c>
      <c r="C241" s="523" t="s">
        <v>500</v>
      </c>
      <c r="D241" s="77" t="s">
        <v>14</v>
      </c>
      <c r="E241" s="213" t="s">
        <v>509</v>
      </c>
      <c r="F241" s="77" t="s">
        <v>17</v>
      </c>
      <c r="G241" s="213" t="s">
        <v>518</v>
      </c>
      <c r="H241" s="23" t="s">
        <v>719</v>
      </c>
      <c r="I241" s="20" t="s">
        <v>275</v>
      </c>
      <c r="J241" s="111" t="s">
        <v>192</v>
      </c>
      <c r="K241" s="21"/>
      <c r="L241" s="21"/>
      <c r="M241" s="21"/>
      <c r="N241" s="765"/>
      <c r="O241" s="765" t="s">
        <v>16</v>
      </c>
      <c r="P241" s="20"/>
      <c r="Q241" s="20"/>
      <c r="R241" s="20"/>
      <c r="S241" s="21"/>
      <c r="T241" s="20"/>
      <c r="U241" s="66">
        <f t="shared" si="29"/>
        <v>1</v>
      </c>
      <c r="V241" s="20"/>
      <c r="W241" s="20"/>
      <c r="X241" s="20"/>
      <c r="Y241" s="20"/>
      <c r="Z241" s="20"/>
      <c r="AA241" s="20"/>
      <c r="AB241" s="20"/>
      <c r="AC241" s="20"/>
      <c r="AD241" s="20"/>
      <c r="AE241" s="20"/>
      <c r="AF241" s="20"/>
      <c r="AG241" s="20"/>
      <c r="AH241" s="20"/>
      <c r="AI241" s="20"/>
      <c r="AJ241" s="20"/>
      <c r="AK241" s="20"/>
      <c r="AL241" s="20"/>
      <c r="AM241" s="20" t="s">
        <v>723</v>
      </c>
      <c r="AN241" s="20" t="s">
        <v>724</v>
      </c>
      <c r="AO241" s="20" t="s">
        <v>724</v>
      </c>
      <c r="AP241" s="20" t="s">
        <v>726</v>
      </c>
      <c r="AQ241" s="20"/>
      <c r="AR241" s="20"/>
      <c r="AS241" s="20"/>
      <c r="AT241" s="20"/>
      <c r="AU241" s="20"/>
      <c r="AV241" s="20"/>
      <c r="AW241" s="20"/>
      <c r="AX241" s="20"/>
      <c r="AY241" s="20"/>
      <c r="AZ241" s="20"/>
      <c r="BA241" s="20"/>
      <c r="BB241" s="20"/>
      <c r="BC241" s="20"/>
      <c r="BD241" s="20"/>
      <c r="BE241" s="20">
        <v>2</v>
      </c>
      <c r="BF241" s="20">
        <v>2</v>
      </c>
      <c r="BG241" s="20">
        <v>2</v>
      </c>
      <c r="BH241" s="20">
        <v>2</v>
      </c>
      <c r="BI241" s="20">
        <v>2</v>
      </c>
      <c r="BJ241" s="20">
        <v>2</v>
      </c>
      <c r="BK241" s="20">
        <v>2</v>
      </c>
      <c r="BL241" s="20">
        <v>2</v>
      </c>
      <c r="BM241" s="20">
        <v>2</v>
      </c>
      <c r="BN241" s="20">
        <v>2</v>
      </c>
      <c r="BO241" s="20">
        <v>2</v>
      </c>
      <c r="BP241" s="20">
        <v>2</v>
      </c>
      <c r="BQ241" s="20">
        <v>2</v>
      </c>
      <c r="BR241" s="20">
        <v>2</v>
      </c>
      <c r="BS241" s="20">
        <v>1</v>
      </c>
      <c r="BT241" s="20">
        <v>1</v>
      </c>
      <c r="BU241" s="20">
        <v>2</v>
      </c>
      <c r="BV241" s="20"/>
      <c r="BW241" s="20"/>
      <c r="BX241" s="20"/>
      <c r="BY241" s="20">
        <v>2</v>
      </c>
      <c r="BZ241" s="21">
        <f>COUNTIF($BE241:$BY241,2)</f>
        <v>16</v>
      </c>
      <c r="CA241" s="22">
        <f>BZ241/COUNTA($BE241:$BY241)</f>
        <v>0.88888888888888884</v>
      </c>
      <c r="CB241" s="21">
        <f>COUNTIF($BE241:$BY241,1)</f>
        <v>2</v>
      </c>
      <c r="CC241" s="22">
        <f>CB241/COUNTA($BE241:$BY241)</f>
        <v>0.1111111111111111</v>
      </c>
      <c r="CD241" s="21">
        <f>COUNTIF($BE241:$BY241,0)</f>
        <v>0</v>
      </c>
      <c r="CE241" s="22">
        <f>CD241/COUNTA($BE241:$BY241)</f>
        <v>0</v>
      </c>
      <c r="CF241" s="21">
        <f>(((BZ241*2)+(CB241*1)+(CD241*0)))/COUNTA($BE241:$BY241)</f>
        <v>1.8888888888888888</v>
      </c>
      <c r="CG241" s="427" t="str">
        <f>IF(CF241&gt;=1.6,"Đạt mục tiêu",IF(CF241&gt;=1,"Cần cố gắng","Chưa đạt"))</f>
        <v>Đạt mục tiêu</v>
      </c>
    </row>
    <row r="242" spans="1:85" s="2" customFormat="1" ht="45" hidden="1">
      <c r="A242" s="19">
        <v>205</v>
      </c>
      <c r="B242" s="451">
        <v>205</v>
      </c>
      <c r="C242" s="78" t="s">
        <v>501</v>
      </c>
      <c r="D242" s="77" t="s">
        <v>14</v>
      </c>
      <c r="E242" s="101" t="s">
        <v>511</v>
      </c>
      <c r="F242" s="77" t="s">
        <v>17</v>
      </c>
      <c r="G242" s="101" t="s">
        <v>519</v>
      </c>
      <c r="H242" s="23" t="s">
        <v>520</v>
      </c>
      <c r="I242" s="20" t="s">
        <v>275</v>
      </c>
      <c r="J242" s="111" t="s">
        <v>192</v>
      </c>
      <c r="K242" s="21"/>
      <c r="L242" s="21"/>
      <c r="M242" s="21"/>
      <c r="N242" s="765"/>
      <c r="O242" s="765"/>
      <c r="P242" s="20"/>
      <c r="Q242" s="20"/>
      <c r="R242" s="20"/>
      <c r="S242" s="21" t="s">
        <v>16</v>
      </c>
      <c r="T242" s="20"/>
      <c r="U242" s="66">
        <f t="shared" si="29"/>
        <v>1</v>
      </c>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c r="BA242" s="20"/>
      <c r="BB242" s="20"/>
      <c r="BC242" s="20"/>
      <c r="BD242" s="20"/>
      <c r="BE242" s="20"/>
      <c r="BF242" s="20"/>
      <c r="BG242" s="20"/>
      <c r="BH242" s="20"/>
      <c r="BI242" s="20"/>
      <c r="BJ242" s="20"/>
      <c r="BK242" s="20"/>
      <c r="BL242" s="20"/>
      <c r="BM242" s="20"/>
      <c r="BN242" s="20"/>
      <c r="BO242" s="20"/>
      <c r="BP242" s="20"/>
      <c r="BQ242" s="20"/>
      <c r="BR242" s="50"/>
      <c r="BS242" s="50"/>
      <c r="BT242" s="50"/>
      <c r="BU242" s="20"/>
      <c r="BV242" s="20"/>
      <c r="BW242" s="20"/>
      <c r="BX242" s="20"/>
      <c r="BY242" s="20"/>
      <c r="BZ242" s="21"/>
      <c r="CA242" s="22"/>
      <c r="CB242" s="21"/>
      <c r="CC242" s="22"/>
      <c r="CD242" s="21"/>
      <c r="CE242" s="22"/>
      <c r="CF242" s="21"/>
      <c r="CG242" s="21"/>
    </row>
    <row r="243" spans="1:85" s="2" customFormat="1" ht="45" hidden="1">
      <c r="A243" s="19">
        <v>206</v>
      </c>
      <c r="B243" s="451">
        <v>206</v>
      </c>
      <c r="C243" s="78" t="s">
        <v>501</v>
      </c>
      <c r="D243" s="77" t="s">
        <v>14</v>
      </c>
      <c r="E243" s="101" t="s">
        <v>511</v>
      </c>
      <c r="F243" s="77" t="s">
        <v>17</v>
      </c>
      <c r="G243" s="213" t="s">
        <v>502</v>
      </c>
      <c r="H243" s="23" t="s">
        <v>521</v>
      </c>
      <c r="I243" s="20" t="s">
        <v>275</v>
      </c>
      <c r="J243" s="111" t="s">
        <v>192</v>
      </c>
      <c r="K243" s="21"/>
      <c r="L243" s="21"/>
      <c r="M243" s="21"/>
      <c r="N243" s="765"/>
      <c r="O243" s="765"/>
      <c r="P243" s="20"/>
      <c r="Q243" s="21" t="s">
        <v>16</v>
      </c>
      <c r="R243" s="20"/>
      <c r="S243" s="21"/>
      <c r="T243" s="20"/>
      <c r="U243" s="66">
        <f t="shared" si="29"/>
        <v>1</v>
      </c>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t="s">
        <v>723</v>
      </c>
      <c r="AV243" s="20" t="s">
        <v>724</v>
      </c>
      <c r="AW243" s="20" t="s">
        <v>726</v>
      </c>
      <c r="AX243" s="20"/>
      <c r="AY243" s="20"/>
      <c r="AZ243" s="20"/>
      <c r="BA243" s="20"/>
      <c r="BB243" s="20"/>
      <c r="BC243" s="20"/>
      <c r="BD243" s="20"/>
      <c r="BE243" s="20"/>
      <c r="BF243" s="20"/>
      <c r="BG243" s="20"/>
      <c r="BH243" s="20"/>
      <c r="BI243" s="20"/>
      <c r="BJ243" s="20"/>
      <c r="BK243" s="20"/>
      <c r="BL243" s="20"/>
      <c r="BM243" s="20"/>
      <c r="BN243" s="20"/>
      <c r="BO243" s="20"/>
      <c r="BP243" s="20"/>
      <c r="BQ243" s="20"/>
      <c r="BR243" s="50"/>
      <c r="BS243" s="50"/>
      <c r="BT243" s="50"/>
      <c r="BU243" s="20"/>
      <c r="BV243" s="20"/>
      <c r="BW243" s="20"/>
      <c r="BX243" s="20"/>
      <c r="BY243" s="20"/>
      <c r="BZ243" s="21"/>
      <c r="CA243" s="22"/>
      <c r="CB243" s="21"/>
      <c r="CC243" s="22"/>
      <c r="CD243" s="21"/>
      <c r="CE243" s="22"/>
      <c r="CF243" s="21"/>
      <c r="CG243" s="21"/>
    </row>
    <row r="244" spans="1:85" s="2" customFormat="1" ht="45" hidden="1">
      <c r="A244" s="19">
        <v>207</v>
      </c>
      <c r="B244" s="451">
        <v>207</v>
      </c>
      <c r="C244" s="78" t="s">
        <v>503</v>
      </c>
      <c r="D244" s="77" t="s">
        <v>14</v>
      </c>
      <c r="E244" s="101" t="s">
        <v>512</v>
      </c>
      <c r="F244" s="77" t="s">
        <v>17</v>
      </c>
      <c r="G244" s="101" t="s">
        <v>963</v>
      </c>
      <c r="H244" s="23" t="s">
        <v>964</v>
      </c>
      <c r="I244" s="20" t="s">
        <v>275</v>
      </c>
      <c r="J244" s="111" t="s">
        <v>192</v>
      </c>
      <c r="K244" s="21"/>
      <c r="L244" s="21"/>
      <c r="M244" s="21"/>
      <c r="N244" s="765"/>
      <c r="O244" s="765"/>
      <c r="P244" s="20"/>
      <c r="Q244" s="20"/>
      <c r="R244" s="20"/>
      <c r="S244" s="21"/>
      <c r="T244" s="20"/>
      <c r="U244" s="66">
        <f t="shared" si="29"/>
        <v>0</v>
      </c>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c r="AZ244" s="20"/>
      <c r="BA244" s="20"/>
      <c r="BB244" s="20"/>
      <c r="BC244" s="20"/>
      <c r="BD244" s="20"/>
      <c r="BE244" s="20"/>
      <c r="BF244" s="20"/>
      <c r="BG244" s="20"/>
      <c r="BH244" s="20"/>
      <c r="BI244" s="20"/>
      <c r="BJ244" s="20"/>
      <c r="BK244" s="20"/>
      <c r="BL244" s="20"/>
      <c r="BM244" s="20"/>
      <c r="BN244" s="20"/>
      <c r="BO244" s="20"/>
      <c r="BP244" s="20"/>
      <c r="BQ244" s="20"/>
      <c r="BR244" s="50"/>
      <c r="BS244" s="50"/>
      <c r="BT244" s="50"/>
      <c r="BU244" s="20"/>
      <c r="BV244" s="20"/>
      <c r="BW244" s="20"/>
      <c r="BX244" s="20"/>
      <c r="BY244" s="20"/>
      <c r="BZ244" s="21"/>
      <c r="CA244" s="22"/>
      <c r="CB244" s="21"/>
      <c r="CC244" s="22"/>
      <c r="CD244" s="21"/>
      <c r="CE244" s="22"/>
      <c r="CF244" s="21"/>
      <c r="CG244" s="21"/>
    </row>
    <row r="245" spans="1:85" s="2" customFormat="1" ht="47.25" hidden="1">
      <c r="A245" s="19">
        <v>208</v>
      </c>
      <c r="B245" s="451">
        <v>208</v>
      </c>
      <c r="C245" s="523" t="s">
        <v>503</v>
      </c>
      <c r="D245" s="77" t="s">
        <v>14</v>
      </c>
      <c r="E245" s="213" t="s">
        <v>512</v>
      </c>
      <c r="F245" s="77" t="s">
        <v>17</v>
      </c>
      <c r="G245" s="213" t="s">
        <v>535</v>
      </c>
      <c r="H245" s="23" t="s">
        <v>1002</v>
      </c>
      <c r="I245" s="20" t="s">
        <v>275</v>
      </c>
      <c r="J245" s="111" t="s">
        <v>192</v>
      </c>
      <c r="K245" s="20"/>
      <c r="L245" s="20"/>
      <c r="M245" s="20"/>
      <c r="N245" s="765"/>
      <c r="O245" s="765" t="s">
        <v>16</v>
      </c>
      <c r="P245" s="20"/>
      <c r="Q245" s="21"/>
      <c r="R245" s="21"/>
      <c r="S245" s="20"/>
      <c r="T245" s="20"/>
      <c r="U245" s="66">
        <f t="shared" si="29"/>
        <v>1</v>
      </c>
      <c r="V245" s="20"/>
      <c r="W245" s="20"/>
      <c r="X245" s="20"/>
      <c r="Y245" s="20"/>
      <c r="Z245" s="20"/>
      <c r="AA245" s="20"/>
      <c r="AB245" s="20"/>
      <c r="AC245" s="20"/>
      <c r="AD245" s="20"/>
      <c r="AE245" s="20"/>
      <c r="AF245" s="20"/>
      <c r="AG245" s="20"/>
      <c r="AH245" s="20"/>
      <c r="AI245" s="20"/>
      <c r="AJ245" s="20"/>
      <c r="AK245" s="20"/>
      <c r="AL245" s="20"/>
      <c r="AM245" s="20" t="s">
        <v>726</v>
      </c>
      <c r="AN245" s="20" t="s">
        <v>723</v>
      </c>
      <c r="AO245" s="20" t="s">
        <v>726</v>
      </c>
      <c r="AP245" s="20" t="s">
        <v>724</v>
      </c>
      <c r="AQ245" s="20"/>
      <c r="AR245" s="20"/>
      <c r="AS245" s="20"/>
      <c r="AT245" s="20"/>
      <c r="AU245" s="20"/>
      <c r="AV245" s="20"/>
      <c r="AW245" s="20"/>
      <c r="AX245" s="20"/>
      <c r="AY245" s="20"/>
      <c r="AZ245" s="20"/>
      <c r="BA245" s="20"/>
      <c r="BB245" s="20"/>
      <c r="BC245" s="20"/>
      <c r="BD245" s="20"/>
      <c r="BE245" s="20">
        <v>2</v>
      </c>
      <c r="BF245" s="20">
        <v>2</v>
      </c>
      <c r="BG245" s="20">
        <v>2</v>
      </c>
      <c r="BH245" s="20">
        <v>2</v>
      </c>
      <c r="BI245" s="20">
        <v>2</v>
      </c>
      <c r="BJ245" s="20">
        <v>2</v>
      </c>
      <c r="BK245" s="20">
        <v>2</v>
      </c>
      <c r="BL245" s="20">
        <v>2</v>
      </c>
      <c r="BM245" s="20">
        <v>2</v>
      </c>
      <c r="BN245" s="20">
        <v>2</v>
      </c>
      <c r="BO245" s="20">
        <v>2</v>
      </c>
      <c r="BP245" s="20">
        <v>2</v>
      </c>
      <c r="BQ245" s="20">
        <v>2</v>
      </c>
      <c r="BR245" s="20">
        <v>1</v>
      </c>
      <c r="BS245" s="20">
        <v>1</v>
      </c>
      <c r="BT245" s="20">
        <v>1</v>
      </c>
      <c r="BU245" s="20">
        <v>2</v>
      </c>
      <c r="BV245" s="20"/>
      <c r="BW245" s="20"/>
      <c r="BX245" s="20"/>
      <c r="BY245" s="20">
        <v>2</v>
      </c>
      <c r="BZ245" s="21">
        <f>COUNTIF($BE245:$BY245,2)</f>
        <v>15</v>
      </c>
      <c r="CA245" s="22">
        <f>BZ245/COUNTA($BE245:$BY245)</f>
        <v>0.83333333333333337</v>
      </c>
      <c r="CB245" s="21">
        <f>COUNTIF($BE245:$BY245,1)</f>
        <v>3</v>
      </c>
      <c r="CC245" s="22">
        <f>CB245/COUNTA($BE245:$BY245)</f>
        <v>0.16666666666666666</v>
      </c>
      <c r="CD245" s="21">
        <f>COUNTIF($BE245:$BY245,0)</f>
        <v>0</v>
      </c>
      <c r="CE245" s="22">
        <f>CD245/COUNTA($BE245:$BY245)</f>
        <v>0</v>
      </c>
      <c r="CF245" s="21">
        <f>(((BZ245*2)+(CB245*1)+(CD245*0)))/COUNTA($BE245:$BY245)</f>
        <v>1.8333333333333333</v>
      </c>
      <c r="CG245" s="427" t="str">
        <f>IF(CF245&gt;=1.6,"Đạt mục tiêu",IF(CF245&gt;=1,"Cần cố gắng","Chưa đạt"))</f>
        <v>Đạt mục tiêu</v>
      </c>
    </row>
    <row r="246" spans="1:85" s="2" customFormat="1" ht="45" hidden="1">
      <c r="A246" s="19">
        <v>209</v>
      </c>
      <c r="B246" s="451">
        <v>209</v>
      </c>
      <c r="C246" s="78" t="s">
        <v>503</v>
      </c>
      <c r="D246" s="77" t="s">
        <v>14</v>
      </c>
      <c r="E246" s="101" t="s">
        <v>513</v>
      </c>
      <c r="F246" s="77" t="s">
        <v>17</v>
      </c>
      <c r="G246" s="101" t="s">
        <v>504</v>
      </c>
      <c r="H246" s="23" t="s">
        <v>522</v>
      </c>
      <c r="I246" s="20" t="s">
        <v>275</v>
      </c>
      <c r="J246" s="111" t="s">
        <v>192</v>
      </c>
      <c r="K246" s="20"/>
      <c r="L246" s="20"/>
      <c r="M246" s="20"/>
      <c r="N246" s="765"/>
      <c r="O246" s="765"/>
      <c r="P246" s="20"/>
      <c r="Q246" s="21"/>
      <c r="R246" s="21"/>
      <c r="S246" s="20"/>
      <c r="T246" s="21" t="s">
        <v>16</v>
      </c>
      <c r="U246" s="66">
        <f t="shared" si="29"/>
        <v>1</v>
      </c>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c r="BB246" s="20"/>
      <c r="BC246" s="20"/>
      <c r="BD246" s="20"/>
      <c r="BE246" s="20"/>
      <c r="BF246" s="20"/>
      <c r="BG246" s="20"/>
      <c r="BH246" s="20"/>
      <c r="BI246" s="20"/>
      <c r="BJ246" s="20"/>
      <c r="BK246" s="20"/>
      <c r="BL246" s="20"/>
      <c r="BM246" s="20"/>
      <c r="BN246" s="20"/>
      <c r="BO246" s="20"/>
      <c r="BP246" s="20"/>
      <c r="BQ246" s="20"/>
      <c r="BR246" s="50"/>
      <c r="BS246" s="50"/>
      <c r="BT246" s="50"/>
      <c r="BU246" s="20"/>
      <c r="BV246" s="20"/>
      <c r="BW246" s="20"/>
      <c r="BX246" s="20"/>
      <c r="BY246" s="20"/>
      <c r="BZ246" s="21"/>
      <c r="CA246" s="22"/>
      <c r="CB246" s="21"/>
      <c r="CC246" s="22"/>
      <c r="CD246" s="21"/>
      <c r="CE246" s="22"/>
      <c r="CF246" s="21"/>
      <c r="CG246" s="21"/>
    </row>
    <row r="247" spans="1:85" s="2" customFormat="1" ht="60" hidden="1">
      <c r="A247" s="19"/>
      <c r="B247" s="451"/>
      <c r="C247" s="78" t="s">
        <v>505</v>
      </c>
      <c r="D247" s="77"/>
      <c r="E247" s="101"/>
      <c r="F247" s="77"/>
      <c r="G247" s="213" t="s">
        <v>505</v>
      </c>
      <c r="H247" s="23" t="s">
        <v>1010</v>
      </c>
      <c r="I247" s="20"/>
      <c r="J247" s="111"/>
      <c r="K247" s="20"/>
      <c r="L247" s="20"/>
      <c r="M247" s="20"/>
      <c r="N247" s="765"/>
      <c r="O247" s="765"/>
      <c r="P247" s="20"/>
      <c r="Q247" s="21" t="s">
        <v>16</v>
      </c>
      <c r="R247" s="21"/>
      <c r="S247" s="20"/>
      <c r="T247" s="20"/>
      <c r="U247" s="66"/>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t="s">
        <v>724</v>
      </c>
      <c r="AU247" s="20" t="s">
        <v>726</v>
      </c>
      <c r="AV247" s="20" t="s">
        <v>723</v>
      </c>
      <c r="AW247" s="20" t="s">
        <v>727</v>
      </c>
      <c r="AX247" s="20"/>
      <c r="AY247" s="20"/>
      <c r="AZ247" s="20"/>
      <c r="BA247" s="20"/>
      <c r="BB247" s="20"/>
      <c r="BC247" s="20"/>
      <c r="BD247" s="20"/>
      <c r="BE247" s="20"/>
      <c r="BF247" s="20"/>
      <c r="BG247" s="20"/>
      <c r="BH247" s="20"/>
      <c r="BI247" s="20"/>
      <c r="BJ247" s="20"/>
      <c r="BK247" s="20"/>
      <c r="BL247" s="20"/>
      <c r="BM247" s="20"/>
      <c r="BN247" s="20"/>
      <c r="BO247" s="20"/>
      <c r="BP247" s="20"/>
      <c r="BQ247" s="20"/>
      <c r="BR247" s="50"/>
      <c r="BS247" s="50"/>
      <c r="BT247" s="50"/>
      <c r="BU247" s="20"/>
      <c r="BV247" s="20"/>
      <c r="BW247" s="20"/>
      <c r="BX247" s="20"/>
      <c r="BY247" s="20"/>
      <c r="BZ247" s="21"/>
      <c r="CA247" s="22"/>
      <c r="CB247" s="21"/>
      <c r="CC247" s="22"/>
      <c r="CD247" s="21"/>
      <c r="CE247" s="22"/>
      <c r="CF247" s="21"/>
      <c r="CG247" s="21"/>
    </row>
    <row r="248" spans="1:85" s="2" customFormat="1" ht="63" hidden="1">
      <c r="A248" s="19">
        <v>210</v>
      </c>
      <c r="B248" s="451">
        <v>210</v>
      </c>
      <c r="C248" s="523" t="s">
        <v>505</v>
      </c>
      <c r="D248" s="77" t="s">
        <v>14</v>
      </c>
      <c r="E248" s="213" t="s">
        <v>525</v>
      </c>
      <c r="F248" s="77" t="s">
        <v>17</v>
      </c>
      <c r="G248" s="213" t="s">
        <v>526</v>
      </c>
      <c r="H248" s="23" t="s">
        <v>527</v>
      </c>
      <c r="I248" s="20" t="s">
        <v>275</v>
      </c>
      <c r="J248" s="111" t="s">
        <v>192</v>
      </c>
      <c r="K248" s="20"/>
      <c r="L248" s="20"/>
      <c r="M248" s="20"/>
      <c r="N248" s="765"/>
      <c r="O248" s="765" t="s">
        <v>16</v>
      </c>
      <c r="P248" s="20"/>
      <c r="Q248" s="21"/>
      <c r="R248" s="21"/>
      <c r="S248" s="20"/>
      <c r="T248" s="20"/>
      <c r="U248" s="66">
        <f t="shared" si="29"/>
        <v>1</v>
      </c>
      <c r="V248" s="20"/>
      <c r="W248" s="20"/>
      <c r="X248" s="20"/>
      <c r="Y248" s="20"/>
      <c r="Z248" s="20"/>
      <c r="AA248" s="20"/>
      <c r="AB248" s="20"/>
      <c r="AC248" s="20"/>
      <c r="AD248" s="20"/>
      <c r="AE248" s="20"/>
      <c r="AF248" s="20"/>
      <c r="AG248" s="20"/>
      <c r="AH248" s="20"/>
      <c r="AI248" s="20"/>
      <c r="AJ248" s="20"/>
      <c r="AK248" s="20"/>
      <c r="AL248" s="20"/>
      <c r="AM248" s="20" t="s">
        <v>724</v>
      </c>
      <c r="AN248" s="20" t="s">
        <v>726</v>
      </c>
      <c r="AO248" s="20" t="s">
        <v>723</v>
      </c>
      <c r="AP248" s="20" t="s">
        <v>724</v>
      </c>
      <c r="AQ248" s="20"/>
      <c r="AR248" s="20"/>
      <c r="AS248" s="20"/>
      <c r="AT248" s="20"/>
      <c r="AU248" s="20"/>
      <c r="AV248" s="20"/>
      <c r="AW248" s="20"/>
      <c r="AX248" s="20"/>
      <c r="AY248" s="20"/>
      <c r="AZ248" s="20"/>
      <c r="BA248" s="20"/>
      <c r="BB248" s="20"/>
      <c r="BC248" s="20"/>
      <c r="BD248" s="20"/>
      <c r="BE248" s="20">
        <v>2</v>
      </c>
      <c r="BF248" s="20">
        <v>2</v>
      </c>
      <c r="BG248" s="20">
        <v>2</v>
      </c>
      <c r="BH248" s="20">
        <v>2</v>
      </c>
      <c r="BI248" s="20">
        <v>2</v>
      </c>
      <c r="BJ248" s="20">
        <v>2</v>
      </c>
      <c r="BK248" s="20">
        <v>2</v>
      </c>
      <c r="BL248" s="20">
        <v>2</v>
      </c>
      <c r="BM248" s="20">
        <v>2</v>
      </c>
      <c r="BN248" s="20">
        <v>2</v>
      </c>
      <c r="BO248" s="20">
        <v>1</v>
      </c>
      <c r="BP248" s="20">
        <v>2</v>
      </c>
      <c r="BQ248" s="20">
        <v>2</v>
      </c>
      <c r="BR248" s="20">
        <v>1</v>
      </c>
      <c r="BS248" s="20">
        <v>1</v>
      </c>
      <c r="BT248" s="20">
        <v>1</v>
      </c>
      <c r="BU248" s="20">
        <v>2</v>
      </c>
      <c r="BV248" s="20"/>
      <c r="BW248" s="20"/>
      <c r="BX248" s="20"/>
      <c r="BY248" s="20">
        <v>2</v>
      </c>
      <c r="BZ248" s="21">
        <f>COUNTIF($BE248:$BY248,2)</f>
        <v>14</v>
      </c>
      <c r="CA248" s="22">
        <f>BZ248/COUNTA($BE248:$BY248)</f>
        <v>0.77777777777777779</v>
      </c>
      <c r="CB248" s="21">
        <f>COUNTIF($BE248:$BY248,1)</f>
        <v>4</v>
      </c>
      <c r="CC248" s="22">
        <f>CB248/COUNTA($BE248:$BY248)</f>
        <v>0.22222222222222221</v>
      </c>
      <c r="CD248" s="21">
        <f>COUNTIF($BE248:$BY248,0)</f>
        <v>0</v>
      </c>
      <c r="CE248" s="22">
        <f>CD248/COUNTA($BE248:$BY248)</f>
        <v>0</v>
      </c>
      <c r="CF248" s="21">
        <f>(((BZ248*2)+(CB248*1)+(CD248*0)))/COUNTA($BE248:$BY248)</f>
        <v>1.7777777777777777</v>
      </c>
      <c r="CG248" s="427" t="str">
        <f>IF(CF248&gt;=1.6,"Đạt mục tiêu",IF(CF248&gt;=1,"Cần cố gắng","Chưa đạt"))</f>
        <v>Đạt mục tiêu</v>
      </c>
    </row>
    <row r="249" spans="1:85" s="756" customFormat="1" ht="75" hidden="1">
      <c r="A249" s="722">
        <v>211</v>
      </c>
      <c r="B249" s="451">
        <v>211</v>
      </c>
      <c r="C249" s="402" t="s">
        <v>523</v>
      </c>
      <c r="D249" s="77" t="s">
        <v>14</v>
      </c>
      <c r="E249" s="67" t="s">
        <v>524</v>
      </c>
      <c r="F249" s="102" t="s">
        <v>17</v>
      </c>
      <c r="G249" s="190" t="s">
        <v>529</v>
      </c>
      <c r="H249" s="190" t="s">
        <v>528</v>
      </c>
      <c r="I249" s="79" t="s">
        <v>275</v>
      </c>
      <c r="J249" s="111" t="s">
        <v>192</v>
      </c>
      <c r="K249" s="722" t="s">
        <v>16</v>
      </c>
      <c r="L249" s="79"/>
      <c r="M249" s="79"/>
      <c r="N249" s="765"/>
      <c r="O249" s="765"/>
      <c r="P249" s="79"/>
      <c r="Q249" s="765"/>
      <c r="R249" s="765"/>
      <c r="S249" s="79"/>
      <c r="T249" s="79"/>
      <c r="U249" s="66">
        <f t="shared" si="29"/>
        <v>1</v>
      </c>
      <c r="V249" s="767" t="s">
        <v>727</v>
      </c>
      <c r="W249" s="767" t="s">
        <v>724</v>
      </c>
      <c r="X249" s="767" t="s">
        <v>726</v>
      </c>
      <c r="Y249" s="767" t="s">
        <v>723</v>
      </c>
      <c r="Z249" s="79"/>
      <c r="AA249" s="79"/>
      <c r="AB249" s="79"/>
      <c r="AC249" s="79"/>
      <c r="AD249" s="79"/>
      <c r="AE249" s="79"/>
      <c r="AF249" s="79"/>
      <c r="AG249" s="79"/>
      <c r="AH249" s="79"/>
      <c r="AI249" s="79"/>
      <c r="AJ249" s="79"/>
      <c r="AK249" s="79"/>
      <c r="AL249" s="79"/>
      <c r="AM249" s="79"/>
      <c r="AN249" s="79"/>
      <c r="AO249" s="79"/>
      <c r="AP249" s="79"/>
      <c r="AQ249" s="79"/>
      <c r="AR249" s="79"/>
      <c r="AS249" s="79"/>
      <c r="AT249" s="79"/>
      <c r="AU249" s="79"/>
      <c r="AV249" s="79"/>
      <c r="AW249" s="79"/>
      <c r="AX249" s="79"/>
      <c r="AY249" s="79"/>
      <c r="AZ249" s="79"/>
      <c r="BA249" s="79"/>
      <c r="BB249" s="79"/>
      <c r="BC249" s="79"/>
      <c r="BD249" s="79"/>
      <c r="BE249" s="734" t="s">
        <v>281</v>
      </c>
      <c r="BF249" s="734" t="s">
        <v>281</v>
      </c>
      <c r="BG249" s="734" t="s">
        <v>1160</v>
      </c>
      <c r="BH249" s="734" t="s">
        <v>281</v>
      </c>
      <c r="BI249" s="734" t="s">
        <v>1160</v>
      </c>
      <c r="BJ249" s="734" t="s">
        <v>281</v>
      </c>
      <c r="BK249" s="734" t="s">
        <v>281</v>
      </c>
      <c r="BL249" s="734" t="s">
        <v>281</v>
      </c>
      <c r="BM249" s="734" t="s">
        <v>281</v>
      </c>
      <c r="BN249" s="734" t="s">
        <v>281</v>
      </c>
      <c r="BO249" s="734" t="s">
        <v>281</v>
      </c>
      <c r="BP249" s="734" t="s">
        <v>281</v>
      </c>
      <c r="BQ249" s="734" t="s">
        <v>281</v>
      </c>
      <c r="BR249" s="734" t="s">
        <v>281</v>
      </c>
      <c r="BS249" s="734" t="s">
        <v>281</v>
      </c>
      <c r="BT249" s="734" t="s">
        <v>281</v>
      </c>
      <c r="BU249" s="734" t="s">
        <v>281</v>
      </c>
      <c r="BV249" s="734"/>
      <c r="BW249" s="734"/>
      <c r="BX249" s="734"/>
      <c r="BY249" s="734" t="s">
        <v>281</v>
      </c>
      <c r="BZ249" s="721">
        <f>COUNTIF($BE249:$BY249,2)</f>
        <v>16</v>
      </c>
      <c r="CA249" s="510">
        <f>BZ249/COUNTA($BE249:$BY249)</f>
        <v>0.88888888888888884</v>
      </c>
      <c r="CB249" s="721">
        <f>COUNTIF($BE249:$BY249,1)</f>
        <v>2</v>
      </c>
      <c r="CC249" s="510">
        <f>CB249/COUNTA($BE249:$BY249)</f>
        <v>0.1111111111111111</v>
      </c>
      <c r="CD249" s="721">
        <f>COUNTIF($BE249:$BY249,0)</f>
        <v>0</v>
      </c>
      <c r="CE249" s="511">
        <f>CD249/COUNTA($BE249:$BY249)</f>
        <v>0</v>
      </c>
      <c r="CF249" s="721">
        <f>(((BZ249*2)+(CB249*1)+(CD249*0)))/COUNTA($BE249:$BY249)</f>
        <v>1.8888888888888888</v>
      </c>
      <c r="CG249" s="747" t="str">
        <f>IF(CF249&gt;=1.6,"Đạt mục tiêu",IF(CF249&gt;=1,"Cần cố gắng","Chưa đạt"))</f>
        <v>Đạt mục tiêu</v>
      </c>
    </row>
    <row r="250" spans="1:85" s="762" customFormat="1" ht="47.25" hidden="1">
      <c r="A250" s="19">
        <v>212</v>
      </c>
      <c r="B250" s="451">
        <v>212</v>
      </c>
      <c r="C250" s="67" t="s">
        <v>523</v>
      </c>
      <c r="D250" s="77" t="s">
        <v>14</v>
      </c>
      <c r="E250" s="67" t="s">
        <v>524</v>
      </c>
      <c r="F250" s="102" t="s">
        <v>17</v>
      </c>
      <c r="G250" s="96" t="s">
        <v>530</v>
      </c>
      <c r="H250" s="96" t="s">
        <v>531</v>
      </c>
      <c r="I250" s="79" t="s">
        <v>275</v>
      </c>
      <c r="J250" s="111" t="s">
        <v>192</v>
      </c>
      <c r="K250" s="79"/>
      <c r="L250" s="765" t="s">
        <v>16</v>
      </c>
      <c r="M250" s="79"/>
      <c r="N250" s="765"/>
      <c r="O250" s="765"/>
      <c r="P250" s="79"/>
      <c r="Q250" s="765"/>
      <c r="R250" s="765"/>
      <c r="S250" s="79"/>
      <c r="T250" s="79"/>
      <c r="U250" s="66">
        <f t="shared" si="29"/>
        <v>1</v>
      </c>
      <c r="V250" s="79"/>
      <c r="W250" s="79"/>
      <c r="X250" s="79"/>
      <c r="Y250" s="79"/>
      <c r="Z250" s="79" t="s">
        <v>724</v>
      </c>
      <c r="AA250" s="79"/>
      <c r="AB250" s="79" t="s">
        <v>724</v>
      </c>
      <c r="AC250" s="79" t="s">
        <v>726</v>
      </c>
      <c r="AD250" s="79"/>
      <c r="AE250" s="79"/>
      <c r="AF250" s="79"/>
      <c r="AG250" s="79"/>
      <c r="AH250" s="79"/>
      <c r="AI250" s="79"/>
      <c r="AJ250" s="79"/>
      <c r="AK250" s="79"/>
      <c r="AL250" s="79"/>
      <c r="AM250" s="79"/>
      <c r="AN250" s="79"/>
      <c r="AO250" s="79"/>
      <c r="AP250" s="79"/>
      <c r="AQ250" s="79"/>
      <c r="AR250" s="79"/>
      <c r="AS250" s="79"/>
      <c r="AT250" s="79"/>
      <c r="AU250" s="79"/>
      <c r="AV250" s="79"/>
      <c r="AW250" s="79"/>
      <c r="AX250" s="79"/>
      <c r="AY250" s="79"/>
      <c r="AZ250" s="79"/>
      <c r="BA250" s="79"/>
      <c r="BB250" s="79"/>
      <c r="BC250" s="79"/>
      <c r="BD250" s="79"/>
      <c r="BE250" s="79">
        <v>1</v>
      </c>
      <c r="BF250" s="79">
        <v>2</v>
      </c>
      <c r="BG250" s="79">
        <v>2</v>
      </c>
      <c r="BH250" s="79">
        <v>2</v>
      </c>
      <c r="BI250" s="79">
        <v>1</v>
      </c>
      <c r="BJ250" s="79">
        <v>2</v>
      </c>
      <c r="BK250" s="79">
        <v>2</v>
      </c>
      <c r="BL250" s="79">
        <v>2</v>
      </c>
      <c r="BM250" s="79">
        <v>2</v>
      </c>
      <c r="BN250" s="79">
        <v>1</v>
      </c>
      <c r="BO250" s="79">
        <v>1</v>
      </c>
      <c r="BP250" s="79">
        <v>2</v>
      </c>
      <c r="BQ250" s="79">
        <v>2</v>
      </c>
      <c r="BR250" s="79">
        <v>2</v>
      </c>
      <c r="BS250" s="79">
        <v>2</v>
      </c>
      <c r="BT250" s="79">
        <v>2</v>
      </c>
      <c r="BU250" s="79">
        <v>2</v>
      </c>
      <c r="BV250" s="79"/>
      <c r="BW250" s="79"/>
      <c r="BX250" s="79"/>
      <c r="BY250" s="79">
        <v>2</v>
      </c>
      <c r="BZ250" s="21">
        <f>COUNTIF($BE250:$BY250,2)</f>
        <v>14</v>
      </c>
      <c r="CA250" s="524">
        <f>BZ250/COUNTA($BE250:$BY250)</f>
        <v>0.77777777777777779</v>
      </c>
      <c r="CB250" s="21">
        <f>COUNTIF($BE250:$BY250,1)</f>
        <v>4</v>
      </c>
      <c r="CC250" s="524">
        <f>CB250/COUNTA($BE250:$BY250)</f>
        <v>0.22222222222222221</v>
      </c>
      <c r="CD250" s="21">
        <f>COUNTIF($BE250:$BY250,0)</f>
        <v>0</v>
      </c>
      <c r="CE250" s="81">
        <f>CD250/COUNTA($BE250:$BY250)</f>
        <v>0</v>
      </c>
      <c r="CF250" s="21">
        <f>(((BZ250*2)+(CB250*1)+(CD250*0)))/COUNTA($BE250:$BY250)</f>
        <v>1.7777777777777777</v>
      </c>
      <c r="CG250" s="427" t="str">
        <f>IF(CF250&gt;=1.6,"Đạt mục tiêu",IF(CF250&gt;=1,"Cần cố gắng","Chưa đạt"))</f>
        <v>Đạt mục tiêu</v>
      </c>
    </row>
    <row r="251" spans="1:85" s="3" customFormat="1" ht="62.25" hidden="1">
      <c r="A251" s="19">
        <v>213</v>
      </c>
      <c r="B251" s="451">
        <v>213</v>
      </c>
      <c r="C251" s="390" t="s">
        <v>523</v>
      </c>
      <c r="D251" s="77" t="s">
        <v>14</v>
      </c>
      <c r="E251" s="390" t="s">
        <v>524</v>
      </c>
      <c r="F251" s="102" t="s">
        <v>17</v>
      </c>
      <c r="G251" s="37" t="s">
        <v>532</v>
      </c>
      <c r="H251" s="37" t="s">
        <v>1187</v>
      </c>
      <c r="I251" s="725" t="s">
        <v>275</v>
      </c>
      <c r="J251" s="8" t="s">
        <v>192</v>
      </c>
      <c r="K251" s="725"/>
      <c r="L251" s="725"/>
      <c r="M251" s="749" t="s">
        <v>16</v>
      </c>
      <c r="N251" s="749"/>
      <c r="O251" s="749"/>
      <c r="P251" s="725"/>
      <c r="Q251" s="749"/>
      <c r="R251" s="749"/>
      <c r="S251" s="725"/>
      <c r="T251" s="725"/>
      <c r="U251" s="493">
        <f t="shared" si="29"/>
        <v>1</v>
      </c>
      <c r="V251" s="725"/>
      <c r="W251" s="725"/>
      <c r="X251" s="725"/>
      <c r="Y251" s="725"/>
      <c r="Z251" s="725"/>
      <c r="AA251" s="725"/>
      <c r="AB251" s="725"/>
      <c r="AC251" s="725"/>
      <c r="AD251" s="725" t="s">
        <v>723</v>
      </c>
      <c r="AE251" s="725" t="s">
        <v>726</v>
      </c>
      <c r="AF251" s="725" t="s">
        <v>726</v>
      </c>
      <c r="AG251" s="725" t="s">
        <v>726</v>
      </c>
      <c r="AH251" s="725"/>
      <c r="AI251" s="725"/>
      <c r="AJ251" s="725"/>
      <c r="AK251" s="725"/>
      <c r="AL251" s="725"/>
      <c r="AM251" s="725"/>
      <c r="AN251" s="725"/>
      <c r="AO251" s="725"/>
      <c r="AP251" s="725"/>
      <c r="AQ251" s="725"/>
      <c r="AR251" s="725"/>
      <c r="AS251" s="725"/>
      <c r="AT251" s="725"/>
      <c r="AU251" s="725"/>
      <c r="AV251" s="725"/>
      <c r="AW251" s="725"/>
      <c r="AX251" s="725"/>
      <c r="AY251" s="725"/>
      <c r="AZ251" s="725"/>
      <c r="BA251" s="725"/>
      <c r="BB251" s="725"/>
      <c r="BC251" s="725"/>
      <c r="BD251" s="725"/>
      <c r="BE251" s="725">
        <v>1</v>
      </c>
      <c r="BF251" s="725">
        <v>2</v>
      </c>
      <c r="BG251" s="725">
        <v>1</v>
      </c>
      <c r="BH251" s="725">
        <v>2</v>
      </c>
      <c r="BI251" s="725">
        <v>2</v>
      </c>
      <c r="BJ251" s="725">
        <v>2</v>
      </c>
      <c r="BK251" s="725">
        <v>2</v>
      </c>
      <c r="BL251" s="725">
        <v>2</v>
      </c>
      <c r="BM251" s="725">
        <v>2</v>
      </c>
      <c r="BN251" s="725">
        <v>2</v>
      </c>
      <c r="BO251" s="725">
        <v>2</v>
      </c>
      <c r="BP251" s="725">
        <v>2</v>
      </c>
      <c r="BQ251" s="725">
        <v>2</v>
      </c>
      <c r="BR251" s="725">
        <v>2</v>
      </c>
      <c r="BS251" s="725">
        <v>2</v>
      </c>
      <c r="BT251" s="725">
        <v>1</v>
      </c>
      <c r="BU251" s="725">
        <v>2</v>
      </c>
      <c r="BV251" s="725"/>
      <c r="BW251" s="725"/>
      <c r="BX251" s="725"/>
      <c r="BY251" s="725">
        <v>2</v>
      </c>
      <c r="BZ251" s="533">
        <f>COUNTIF($BE251:$BY251,2)</f>
        <v>15</v>
      </c>
      <c r="CA251" s="534">
        <f>BZ251/COUNTA($BE251:$BY251)</f>
        <v>0.83333333333333337</v>
      </c>
      <c r="CB251" s="533">
        <f>COUNTIF($BE251:$BY251,1)</f>
        <v>3</v>
      </c>
      <c r="CC251" s="534">
        <f>CB251/COUNTA($BE251:$BY251)</f>
        <v>0.16666666666666666</v>
      </c>
      <c r="CD251" s="533">
        <f>COUNTIF($BE251:$BY251,0)</f>
        <v>0</v>
      </c>
      <c r="CE251" s="535">
        <f>CD251/COUNTA($BE251:$BY251)</f>
        <v>0</v>
      </c>
      <c r="CF251" s="533">
        <f>(((BZ251*2)+(CB251*1)+(CD251*0)))/COUNTA($BE251:$BY251)</f>
        <v>1.8333333333333333</v>
      </c>
      <c r="CG251" s="750" t="str">
        <f t="shared" ref="CG251" si="46">IF(CF251&gt;=1.6,"Đạt mục tiêu",IF(CF251&gt;=1,"Cần cố gắng","Chưa đạt"))</f>
        <v>Đạt mục tiêu</v>
      </c>
    </row>
    <row r="252" spans="1:85" s="756" customFormat="1" ht="63" hidden="1">
      <c r="A252" s="721">
        <v>214</v>
      </c>
      <c r="B252" s="451">
        <v>214</v>
      </c>
      <c r="C252" s="390" t="s">
        <v>523</v>
      </c>
      <c r="D252" s="77" t="s">
        <v>14</v>
      </c>
      <c r="E252" s="390" t="s">
        <v>524</v>
      </c>
      <c r="F252" s="102" t="s">
        <v>17</v>
      </c>
      <c r="G252" s="96" t="s">
        <v>533</v>
      </c>
      <c r="H252" s="518" t="s">
        <v>534</v>
      </c>
      <c r="I252" s="79" t="s">
        <v>275</v>
      </c>
      <c r="J252" s="111" t="s">
        <v>192</v>
      </c>
      <c r="K252" s="79"/>
      <c r="L252" s="79"/>
      <c r="M252" s="79"/>
      <c r="N252" s="721" t="s">
        <v>16</v>
      </c>
      <c r="O252" s="765"/>
      <c r="P252" s="79"/>
      <c r="Q252" s="765"/>
      <c r="R252" s="765"/>
      <c r="S252" s="79"/>
      <c r="T252" s="79"/>
      <c r="U252" s="66">
        <f t="shared" si="29"/>
        <v>1</v>
      </c>
      <c r="V252" s="79"/>
      <c r="W252" s="79"/>
      <c r="X252" s="79"/>
      <c r="Y252" s="79"/>
      <c r="Z252" s="79"/>
      <c r="AA252" s="79"/>
      <c r="AB252" s="79"/>
      <c r="AC252" s="79"/>
      <c r="AD252" s="79"/>
      <c r="AE252" s="79"/>
      <c r="AF252" s="79"/>
      <c r="AG252" s="79"/>
      <c r="AH252" s="721" t="s">
        <v>726</v>
      </c>
      <c r="AI252" s="721" t="s">
        <v>726</v>
      </c>
      <c r="AJ252" s="721" t="s">
        <v>723</v>
      </c>
      <c r="AK252" s="721" t="s">
        <v>726</v>
      </c>
      <c r="AL252" s="721" t="s">
        <v>723</v>
      </c>
      <c r="AM252" s="79"/>
      <c r="AN252" s="79"/>
      <c r="AO252" s="79"/>
      <c r="AP252" s="79"/>
      <c r="AQ252" s="79"/>
      <c r="AR252" s="79"/>
      <c r="AS252" s="79"/>
      <c r="AT252" s="79"/>
      <c r="AU252" s="79"/>
      <c r="AV252" s="79"/>
      <c r="AW252" s="79"/>
      <c r="AX252" s="79"/>
      <c r="AY252" s="79"/>
      <c r="AZ252" s="79"/>
      <c r="BA252" s="79"/>
      <c r="BB252" s="79"/>
      <c r="BC252" s="79"/>
      <c r="BD252" s="79"/>
      <c r="BE252" s="20">
        <v>2</v>
      </c>
      <c r="BF252" s="20">
        <v>2</v>
      </c>
      <c r="BG252" s="20">
        <v>2</v>
      </c>
      <c r="BH252" s="20">
        <v>2</v>
      </c>
      <c r="BI252" s="20">
        <v>2</v>
      </c>
      <c r="BJ252" s="20">
        <v>1</v>
      </c>
      <c r="BK252" s="20">
        <v>2</v>
      </c>
      <c r="BL252" s="20">
        <v>2</v>
      </c>
      <c r="BM252" s="20">
        <v>1</v>
      </c>
      <c r="BN252" s="20">
        <v>1</v>
      </c>
      <c r="BO252" s="20">
        <v>2</v>
      </c>
      <c r="BP252" s="20">
        <v>2</v>
      </c>
      <c r="BQ252" s="20">
        <v>2</v>
      </c>
      <c r="BR252" s="20">
        <v>2</v>
      </c>
      <c r="BS252" s="20">
        <v>2</v>
      </c>
      <c r="BT252" s="20">
        <v>2</v>
      </c>
      <c r="BU252" s="20">
        <v>1</v>
      </c>
      <c r="BV252" s="20"/>
      <c r="BW252" s="20"/>
      <c r="BX252" s="20"/>
      <c r="BY252" s="20">
        <v>2</v>
      </c>
      <c r="BZ252" s="21">
        <f>COUNTIF($BE252:$BY252,2)</f>
        <v>14</v>
      </c>
      <c r="CA252" s="22">
        <f>BZ252/COUNTA($BE252:$BY252)</f>
        <v>0.77777777777777779</v>
      </c>
      <c r="CB252" s="21">
        <f>COUNTIF($BE252:$BY252,1)</f>
        <v>4</v>
      </c>
      <c r="CC252" s="22">
        <f>CB252/COUNTA($BE252:$BY252)</f>
        <v>0.22222222222222221</v>
      </c>
      <c r="CD252" s="21">
        <f>COUNTIF($BE252:$BY252,0)</f>
        <v>0</v>
      </c>
      <c r="CE252" s="22">
        <f>CD252/COUNTA($BE252:$BY252)</f>
        <v>0</v>
      </c>
      <c r="CF252" s="21">
        <f>(((BZ252*2)+(CB252*1)+(CD252*0)))/COUNTA($BE252:$BY252)</f>
        <v>1.7777777777777777</v>
      </c>
      <c r="CG252" s="427" t="str">
        <f>IF(CF244&gt;=1.6,"Đạt mục tiêu",IF(CF244&gt;=1,"Cần cố gắng","Chưa đạt"))</f>
        <v>Chưa đạt</v>
      </c>
    </row>
    <row r="253" spans="1:85" s="762" customFormat="1" ht="47.25" hidden="1">
      <c r="A253" s="19">
        <v>215</v>
      </c>
      <c r="B253" s="451">
        <v>215</v>
      </c>
      <c r="C253" s="67" t="s">
        <v>523</v>
      </c>
      <c r="D253" s="77" t="s">
        <v>14</v>
      </c>
      <c r="E253" s="67" t="s">
        <v>524</v>
      </c>
      <c r="F253" s="102" t="s">
        <v>17</v>
      </c>
      <c r="G253" s="96" t="s">
        <v>536</v>
      </c>
      <c r="H253" s="96" t="s">
        <v>993</v>
      </c>
      <c r="I253" s="79" t="s">
        <v>275</v>
      </c>
      <c r="J253" s="111" t="s">
        <v>192</v>
      </c>
      <c r="K253" s="79"/>
      <c r="L253" s="79"/>
      <c r="M253" s="79"/>
      <c r="N253" s="765"/>
      <c r="O253" s="765"/>
      <c r="P253" s="765" t="s">
        <v>16</v>
      </c>
      <c r="Q253" s="765"/>
      <c r="R253" s="765"/>
      <c r="S253" s="79"/>
      <c r="T253" s="79"/>
      <c r="U253" s="66">
        <f t="shared" si="29"/>
        <v>1</v>
      </c>
      <c r="V253" s="79"/>
      <c r="W253" s="79"/>
      <c r="X253" s="79"/>
      <c r="Y253" s="79"/>
      <c r="Z253" s="79"/>
      <c r="AA253" s="79"/>
      <c r="AB253" s="79"/>
      <c r="AC253" s="79"/>
      <c r="AD253" s="79"/>
      <c r="AE253" s="79"/>
      <c r="AF253" s="79"/>
      <c r="AG253" s="79"/>
      <c r="AH253" s="79"/>
      <c r="AI253" s="79"/>
      <c r="AJ253" s="79"/>
      <c r="AK253" s="79"/>
      <c r="AL253" s="79"/>
      <c r="AM253" s="79"/>
      <c r="AN253" s="79"/>
      <c r="AO253" s="79"/>
      <c r="AP253" s="79"/>
      <c r="AQ253" s="79" t="s">
        <v>726</v>
      </c>
      <c r="AR253" s="79" t="s">
        <v>723</v>
      </c>
      <c r="AS253" s="79" t="s">
        <v>726</v>
      </c>
      <c r="AT253" s="79"/>
      <c r="AU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103"/>
      <c r="BS253" s="103"/>
      <c r="BT253" s="103"/>
      <c r="BU253" s="79"/>
      <c r="BV253" s="79"/>
      <c r="BW253" s="79"/>
      <c r="BX253" s="79"/>
      <c r="BY253" s="79"/>
      <c r="BZ253" s="765"/>
      <c r="CA253" s="81"/>
      <c r="CB253" s="765"/>
      <c r="CC253" s="81"/>
      <c r="CD253" s="765"/>
      <c r="CE253" s="81"/>
      <c r="CF253" s="765"/>
      <c r="CG253" s="765"/>
    </row>
    <row r="254" spans="1:85" s="762" customFormat="1" ht="63" hidden="1">
      <c r="A254" s="19">
        <v>216</v>
      </c>
      <c r="B254" s="451">
        <v>216</v>
      </c>
      <c r="C254" s="67" t="s">
        <v>523</v>
      </c>
      <c r="D254" s="77" t="s">
        <v>14</v>
      </c>
      <c r="E254" s="67" t="s">
        <v>524</v>
      </c>
      <c r="F254" s="102" t="s">
        <v>17</v>
      </c>
      <c r="G254" s="96" t="s">
        <v>537</v>
      </c>
      <c r="H254" s="96" t="s">
        <v>538</v>
      </c>
      <c r="I254" s="79" t="s">
        <v>275</v>
      </c>
      <c r="J254" s="111" t="s">
        <v>192</v>
      </c>
      <c r="K254" s="79"/>
      <c r="L254" s="79"/>
      <c r="M254" s="79"/>
      <c r="N254" s="765"/>
      <c r="O254" s="144" t="s">
        <v>16</v>
      </c>
      <c r="P254" s="79"/>
      <c r="Q254" s="765"/>
      <c r="R254" s="765"/>
      <c r="S254" s="79"/>
      <c r="T254" s="79"/>
      <c r="U254" s="66">
        <f t="shared" si="29"/>
        <v>1</v>
      </c>
      <c r="V254" s="79"/>
      <c r="W254" s="79"/>
      <c r="X254" s="79"/>
      <c r="Y254" s="79"/>
      <c r="Z254" s="79"/>
      <c r="AA254" s="79"/>
      <c r="AB254" s="79"/>
      <c r="AC254" s="79"/>
      <c r="AD254" s="79"/>
      <c r="AE254" s="79"/>
      <c r="AF254" s="79"/>
      <c r="AG254" s="79"/>
      <c r="AH254" s="79"/>
      <c r="AI254" s="79"/>
      <c r="AJ254" s="79"/>
      <c r="AK254" s="79"/>
      <c r="AL254" s="79"/>
      <c r="AM254" s="79" t="s">
        <v>724</v>
      </c>
      <c r="AN254" s="79" t="s">
        <v>724</v>
      </c>
      <c r="AO254" s="79" t="s">
        <v>724</v>
      </c>
      <c r="AP254" s="79" t="s">
        <v>724</v>
      </c>
      <c r="AQ254" s="79"/>
      <c r="AR254" s="79"/>
      <c r="AS254" s="79"/>
      <c r="AT254" s="79"/>
      <c r="AU254" s="79"/>
      <c r="AV254" s="79"/>
      <c r="AW254" s="79"/>
      <c r="AX254" s="79"/>
      <c r="AY254" s="79"/>
      <c r="AZ254" s="79"/>
      <c r="BA254" s="79"/>
      <c r="BB254" s="79"/>
      <c r="BC254" s="79"/>
      <c r="BD254" s="79"/>
      <c r="BE254" s="20">
        <v>2</v>
      </c>
      <c r="BF254" s="20">
        <v>2</v>
      </c>
      <c r="BG254" s="20">
        <v>2</v>
      </c>
      <c r="BH254" s="20">
        <v>2</v>
      </c>
      <c r="BI254" s="20">
        <v>2</v>
      </c>
      <c r="BJ254" s="20">
        <v>2</v>
      </c>
      <c r="BK254" s="20">
        <v>2</v>
      </c>
      <c r="BL254" s="20">
        <v>2</v>
      </c>
      <c r="BM254" s="20">
        <v>2</v>
      </c>
      <c r="BN254" s="20">
        <v>2</v>
      </c>
      <c r="BO254" s="20">
        <v>2</v>
      </c>
      <c r="BP254" s="20">
        <v>2</v>
      </c>
      <c r="BQ254" s="20">
        <v>2</v>
      </c>
      <c r="BR254" s="20">
        <v>2</v>
      </c>
      <c r="BS254" s="20">
        <v>1</v>
      </c>
      <c r="BT254" s="20">
        <v>1</v>
      </c>
      <c r="BU254" s="20">
        <v>2</v>
      </c>
      <c r="BV254" s="20"/>
      <c r="BW254" s="20"/>
      <c r="BX254" s="20"/>
      <c r="BY254" s="20">
        <v>2</v>
      </c>
      <c r="BZ254" s="21">
        <f>COUNTIF($BE254:$BY254,2)</f>
        <v>16</v>
      </c>
      <c r="CA254" s="22">
        <f>BZ254/COUNTA($BE254:$BY254)</f>
        <v>0.88888888888888884</v>
      </c>
      <c r="CB254" s="21">
        <f>COUNTIF($BE254:$BY254,1)</f>
        <v>2</v>
      </c>
      <c r="CC254" s="22">
        <f>CB254/COUNTA($BE254:$BY254)</f>
        <v>0.1111111111111111</v>
      </c>
      <c r="CD254" s="21">
        <f>COUNTIF($BE254:$BY254,0)</f>
        <v>0</v>
      </c>
      <c r="CE254" s="22">
        <f>CD254/COUNTA($BE254:$BY254)</f>
        <v>0</v>
      </c>
      <c r="CF254" s="21">
        <f>(((BZ254*2)+(CB254*1)+(CD254*0)))/COUNTA($BE254:$BY254)</f>
        <v>1.8888888888888888</v>
      </c>
      <c r="CG254" s="427" t="str">
        <f>IF(CF254&gt;=1.6,"Đạt mục tiêu",IF(CF254&gt;=1,"Cần cố gắng","Chưa đạt"))</f>
        <v>Đạt mục tiêu</v>
      </c>
    </row>
    <row r="255" spans="1:85" s="762" customFormat="1" ht="63" hidden="1">
      <c r="A255" s="19">
        <v>217</v>
      </c>
      <c r="B255" s="451">
        <v>217</v>
      </c>
      <c r="C255" s="67" t="s">
        <v>523</v>
      </c>
      <c r="D255" s="77" t="s">
        <v>14</v>
      </c>
      <c r="E255" s="67" t="s">
        <v>524</v>
      </c>
      <c r="F255" s="102" t="s">
        <v>17</v>
      </c>
      <c r="G255" s="96" t="s">
        <v>539</v>
      </c>
      <c r="H255" s="96" t="s">
        <v>540</v>
      </c>
      <c r="I255" s="79" t="s">
        <v>275</v>
      </c>
      <c r="J255" s="111" t="s">
        <v>192</v>
      </c>
      <c r="K255" s="79"/>
      <c r="L255" s="79"/>
      <c r="M255" s="79"/>
      <c r="N255" s="765"/>
      <c r="O255" s="765"/>
      <c r="P255" s="79"/>
      <c r="Q255" s="765" t="s">
        <v>16</v>
      </c>
      <c r="R255" s="765"/>
      <c r="S255" s="79"/>
      <c r="T255" s="79"/>
      <c r="U255" s="66">
        <f t="shared" ref="U255:U256" si="47">COUNTIF(K255:T255,"x")</f>
        <v>1</v>
      </c>
      <c r="V255" s="79"/>
      <c r="W255" s="79"/>
      <c r="X255" s="79"/>
      <c r="Y255" s="79"/>
      <c r="Z255" s="79"/>
      <c r="AA255" s="79"/>
      <c r="AB255" s="79"/>
      <c r="AC255" s="79"/>
      <c r="AD255" s="79"/>
      <c r="AE255" s="79"/>
      <c r="AF255" s="79"/>
      <c r="AG255" s="79"/>
      <c r="AH255" s="79"/>
      <c r="AI255" s="79"/>
      <c r="AJ255" s="79"/>
      <c r="AK255" s="79"/>
      <c r="AL255" s="79"/>
      <c r="AM255" s="79"/>
      <c r="AN255" s="79"/>
      <c r="AO255" s="79"/>
      <c r="AP255" s="79"/>
      <c r="AQ255" s="79"/>
      <c r="AR255" s="79"/>
      <c r="AS255" s="79"/>
      <c r="AT255" s="79" t="s">
        <v>726</v>
      </c>
      <c r="AU255" s="79" t="s">
        <v>724</v>
      </c>
      <c r="AV255" s="79" t="s">
        <v>726</v>
      </c>
      <c r="AW255" s="79" t="s">
        <v>727</v>
      </c>
      <c r="AX255" s="79"/>
      <c r="AY255" s="79"/>
      <c r="AZ255" s="79"/>
      <c r="BA255" s="79"/>
      <c r="BB255" s="79"/>
      <c r="BC255" s="79"/>
      <c r="BD255" s="79"/>
      <c r="BE255" s="79"/>
      <c r="BF255" s="79"/>
      <c r="BG255" s="79"/>
      <c r="BH255" s="79"/>
      <c r="BI255" s="79"/>
      <c r="BJ255" s="79"/>
      <c r="BK255" s="79"/>
      <c r="BL255" s="79"/>
      <c r="BM255" s="79"/>
      <c r="BN255" s="79"/>
      <c r="BO255" s="79"/>
      <c r="BP255" s="79"/>
      <c r="BQ255" s="79"/>
      <c r="BR255" s="103"/>
      <c r="BS255" s="103"/>
      <c r="BT255" s="103"/>
      <c r="BU255" s="79"/>
      <c r="BV255" s="79"/>
      <c r="BW255" s="79"/>
      <c r="BX255" s="79"/>
      <c r="BY255" s="79"/>
      <c r="BZ255" s="765"/>
      <c r="CA255" s="81"/>
      <c r="CB255" s="765"/>
      <c r="CC255" s="81"/>
      <c r="CD255" s="765"/>
      <c r="CE255" s="81"/>
      <c r="CF255" s="765"/>
      <c r="CG255" s="765"/>
    </row>
    <row r="256" spans="1:85" s="762" customFormat="1" ht="78.75" hidden="1">
      <c r="A256" s="19">
        <v>218</v>
      </c>
      <c r="B256" s="451">
        <v>218</v>
      </c>
      <c r="C256" s="67" t="s">
        <v>523</v>
      </c>
      <c r="D256" s="77" t="s">
        <v>14</v>
      </c>
      <c r="E256" s="67" t="s">
        <v>524</v>
      </c>
      <c r="F256" s="102" t="s">
        <v>17</v>
      </c>
      <c r="G256" s="96" t="s">
        <v>541</v>
      </c>
      <c r="H256" s="96" t="s">
        <v>542</v>
      </c>
      <c r="I256" s="79" t="s">
        <v>275</v>
      </c>
      <c r="J256" s="111" t="s">
        <v>192</v>
      </c>
      <c r="K256" s="79"/>
      <c r="L256" s="79"/>
      <c r="M256" s="79"/>
      <c r="N256" s="765"/>
      <c r="O256" s="765"/>
      <c r="P256" s="79"/>
      <c r="Q256" s="765"/>
      <c r="R256" s="765"/>
      <c r="S256" s="79" t="s">
        <v>16</v>
      </c>
      <c r="T256" s="79"/>
      <c r="U256" s="66">
        <f t="shared" si="47"/>
        <v>1</v>
      </c>
      <c r="V256" s="79"/>
      <c r="W256" s="79"/>
      <c r="X256" s="79"/>
      <c r="Y256" s="79"/>
      <c r="Z256" s="79"/>
      <c r="AA256" s="79"/>
      <c r="AB256" s="79"/>
      <c r="AC256" s="79"/>
      <c r="AD256" s="79"/>
      <c r="AE256" s="79"/>
      <c r="AF256" s="79"/>
      <c r="AG256" s="79"/>
      <c r="AH256" s="79"/>
      <c r="AI256" s="79"/>
      <c r="AJ256" s="79"/>
      <c r="AK256" s="79"/>
      <c r="AL256" s="79"/>
      <c r="AM256" s="79"/>
      <c r="AN256" s="79"/>
      <c r="AO256" s="79"/>
      <c r="AP256" s="79"/>
      <c r="AQ256" s="79"/>
      <c r="AR256" s="79"/>
      <c r="AS256" s="79"/>
      <c r="AT256" s="79"/>
      <c r="AU256" s="79"/>
      <c r="AV256" s="79"/>
      <c r="AW256" s="79"/>
      <c r="AX256" s="79"/>
      <c r="AY256" s="79"/>
      <c r="AZ256" s="79"/>
      <c r="BA256" s="79"/>
      <c r="BB256" s="79"/>
      <c r="BC256" s="79"/>
      <c r="BD256" s="79"/>
      <c r="BE256" s="79"/>
      <c r="BF256" s="79"/>
      <c r="BG256" s="79"/>
      <c r="BH256" s="79"/>
      <c r="BI256" s="79"/>
      <c r="BJ256" s="79"/>
      <c r="BK256" s="79"/>
      <c r="BL256" s="79"/>
      <c r="BM256" s="79"/>
      <c r="BN256" s="79"/>
      <c r="BO256" s="79"/>
      <c r="BP256" s="79"/>
      <c r="BQ256" s="79"/>
      <c r="BR256" s="103"/>
      <c r="BS256" s="103"/>
      <c r="BT256" s="103"/>
      <c r="BU256" s="79"/>
      <c r="BV256" s="79"/>
      <c r="BW256" s="79"/>
      <c r="BX256" s="79"/>
      <c r="BY256" s="79"/>
      <c r="BZ256" s="765"/>
      <c r="CA256" s="81"/>
      <c r="CB256" s="765"/>
      <c r="CC256" s="81"/>
      <c r="CD256" s="765"/>
      <c r="CE256" s="81"/>
      <c r="CF256" s="765"/>
      <c r="CG256" s="765"/>
    </row>
    <row r="257" spans="1:90" s="2" customFormat="1" ht="15.75" hidden="1">
      <c r="A257" s="26"/>
      <c r="B257" s="1375"/>
      <c r="C257" s="1375"/>
      <c r="D257" s="1375"/>
      <c r="E257" s="1375"/>
      <c r="F257" s="1375"/>
      <c r="G257" s="1376" t="s">
        <v>216</v>
      </c>
      <c r="H257" s="1376"/>
      <c r="I257" s="27"/>
      <c r="J257" s="451">
        <f>SUM(J258:J262)</f>
        <v>178</v>
      </c>
      <c r="K257" s="451">
        <f>SUM(K258:K262)</f>
        <v>22</v>
      </c>
      <c r="L257" s="451">
        <f t="shared" ref="L257:BD257" si="48">SUM(L258:L262)</f>
        <v>28</v>
      </c>
      <c r="M257" s="451">
        <f t="shared" si="48"/>
        <v>24</v>
      </c>
      <c r="N257" s="451">
        <f t="shared" si="48"/>
        <v>26</v>
      </c>
      <c r="O257" s="451">
        <f t="shared" si="48"/>
        <v>25</v>
      </c>
      <c r="P257" s="451">
        <f t="shared" si="48"/>
        <v>22</v>
      </c>
      <c r="Q257" s="451">
        <f t="shared" si="48"/>
        <v>22</v>
      </c>
      <c r="R257" s="451">
        <f t="shared" si="48"/>
        <v>18</v>
      </c>
      <c r="S257" s="451">
        <f t="shared" si="48"/>
        <v>18</v>
      </c>
      <c r="T257" s="451">
        <f t="shared" si="48"/>
        <v>15</v>
      </c>
      <c r="U257" s="451">
        <f t="shared" si="48"/>
        <v>0</v>
      </c>
      <c r="V257" s="451">
        <f t="shared" si="48"/>
        <v>0</v>
      </c>
      <c r="W257" s="451">
        <f t="shared" si="48"/>
        <v>0</v>
      </c>
      <c r="X257" s="451">
        <f t="shared" si="48"/>
        <v>0</v>
      </c>
      <c r="Y257" s="451">
        <f t="shared" si="48"/>
        <v>0</v>
      </c>
      <c r="Z257" s="451">
        <f t="shared" si="48"/>
        <v>0</v>
      </c>
      <c r="AA257" s="451">
        <f t="shared" si="48"/>
        <v>0</v>
      </c>
      <c r="AB257" s="451">
        <f t="shared" si="48"/>
        <v>0</v>
      </c>
      <c r="AC257" s="451">
        <f t="shared" si="48"/>
        <v>0</v>
      </c>
      <c r="AD257" s="451">
        <f t="shared" si="48"/>
        <v>0</v>
      </c>
      <c r="AE257" s="451">
        <f t="shared" si="48"/>
        <v>0</v>
      </c>
      <c r="AF257" s="451">
        <f t="shared" si="48"/>
        <v>0</v>
      </c>
      <c r="AG257" s="451">
        <f t="shared" si="48"/>
        <v>0</v>
      </c>
      <c r="AH257" s="451">
        <f t="shared" si="48"/>
        <v>0</v>
      </c>
      <c r="AI257" s="451">
        <f t="shared" si="48"/>
        <v>0</v>
      </c>
      <c r="AJ257" s="451"/>
      <c r="AK257" s="451"/>
      <c r="AL257" s="451"/>
      <c r="AM257" s="451">
        <f t="shared" ref="AM257" si="49">SUM(AM258:AM262)</f>
        <v>0</v>
      </c>
      <c r="AN257" s="451"/>
      <c r="AO257" s="451"/>
      <c r="AP257" s="451"/>
      <c r="AQ257" s="451"/>
      <c r="AR257" s="451"/>
      <c r="AS257" s="451"/>
      <c r="AT257" s="451">
        <f t="shared" si="48"/>
        <v>0</v>
      </c>
      <c r="AU257" s="451"/>
      <c r="AV257" s="451"/>
      <c r="AW257" s="451">
        <f t="shared" si="48"/>
        <v>0</v>
      </c>
      <c r="AX257" s="451"/>
      <c r="AY257" s="451"/>
      <c r="AZ257" s="451">
        <f t="shared" si="48"/>
        <v>0</v>
      </c>
      <c r="BA257" s="451"/>
      <c r="BB257" s="451">
        <f t="shared" si="48"/>
        <v>0</v>
      </c>
      <c r="BC257" s="451"/>
      <c r="BD257" s="451">
        <f t="shared" si="48"/>
        <v>0</v>
      </c>
      <c r="BR257" s="48"/>
      <c r="BS257" s="48"/>
      <c r="BT257" s="48"/>
    </row>
    <row r="258" spans="1:90" s="2" customFormat="1" ht="15.75" hidden="1">
      <c r="A258" s="26"/>
      <c r="B258" s="1377"/>
      <c r="C258" s="1377"/>
      <c r="D258" s="1377"/>
      <c r="E258" s="1377"/>
      <c r="F258" s="1377"/>
      <c r="G258" s="1376" t="s">
        <v>255</v>
      </c>
      <c r="H258" s="1376"/>
      <c r="I258" s="27"/>
      <c r="J258" s="28">
        <f>COUNTIF(J$12:J$87,"Thể chất")</f>
        <v>57</v>
      </c>
      <c r="K258" s="28">
        <f t="shared" ref="K258:Y258" si="50">COUNTIF(K$12:K$87,"x")</f>
        <v>8</v>
      </c>
      <c r="L258" s="28">
        <f t="shared" si="50"/>
        <v>8</v>
      </c>
      <c r="M258" s="28">
        <f t="shared" si="50"/>
        <v>7</v>
      </c>
      <c r="N258" s="28">
        <f t="shared" si="50"/>
        <v>11</v>
      </c>
      <c r="O258" s="28">
        <f t="shared" si="50"/>
        <v>10</v>
      </c>
      <c r="P258" s="28">
        <f t="shared" si="50"/>
        <v>9</v>
      </c>
      <c r="Q258" s="28">
        <f t="shared" si="50"/>
        <v>6</v>
      </c>
      <c r="R258" s="28">
        <f t="shared" si="50"/>
        <v>6</v>
      </c>
      <c r="S258" s="28">
        <f t="shared" si="50"/>
        <v>5</v>
      </c>
      <c r="T258" s="28">
        <f t="shared" si="50"/>
        <v>3</v>
      </c>
      <c r="U258" s="28">
        <f t="shared" si="50"/>
        <v>0</v>
      </c>
      <c r="V258" s="28">
        <f t="shared" si="50"/>
        <v>0</v>
      </c>
      <c r="W258" s="28">
        <f t="shared" si="50"/>
        <v>0</v>
      </c>
      <c r="X258" s="28">
        <f t="shared" si="50"/>
        <v>0</v>
      </c>
      <c r="Y258" s="28">
        <f t="shared" si="50"/>
        <v>0</v>
      </c>
      <c r="Z258" s="28">
        <f t="shared" ref="Z258:AI258" si="51">COUNTIF(Z$9:Z$87,"x")</f>
        <v>0</v>
      </c>
      <c r="AA258" s="28">
        <f t="shared" si="51"/>
        <v>0</v>
      </c>
      <c r="AB258" s="28">
        <f t="shared" si="51"/>
        <v>0</v>
      </c>
      <c r="AC258" s="28">
        <f t="shared" si="51"/>
        <v>0</v>
      </c>
      <c r="AD258" s="28">
        <f t="shared" si="51"/>
        <v>0</v>
      </c>
      <c r="AE258" s="28">
        <f t="shared" si="51"/>
        <v>0</v>
      </c>
      <c r="AF258" s="28">
        <f t="shared" si="51"/>
        <v>0</v>
      </c>
      <c r="AG258" s="28">
        <f t="shared" si="51"/>
        <v>0</v>
      </c>
      <c r="AH258" s="28">
        <f t="shared" si="51"/>
        <v>0</v>
      </c>
      <c r="AI258" s="28">
        <f t="shared" si="51"/>
        <v>0</v>
      </c>
      <c r="AJ258" s="28"/>
      <c r="AK258" s="28"/>
      <c r="AL258" s="28"/>
      <c r="AM258" s="28">
        <f>COUNTIF(AM$9:AM$87,"x")</f>
        <v>0</v>
      </c>
      <c r="AN258" s="28"/>
      <c r="AO258" s="28"/>
      <c r="AP258" s="28"/>
      <c r="AQ258" s="28"/>
      <c r="AR258" s="28"/>
      <c r="AS258" s="28"/>
      <c r="AT258" s="28">
        <f>COUNTIF(AT$9:AT$87,"x")</f>
        <v>0</v>
      </c>
      <c r="AU258" s="28"/>
      <c r="AV258" s="28"/>
      <c r="AW258" s="28">
        <f>COUNTIF(AW$9:AW$87,"x")</f>
        <v>0</v>
      </c>
      <c r="AX258" s="28"/>
      <c r="AY258" s="28"/>
      <c r="AZ258" s="28">
        <f>COUNTIF(AZ$9:AZ$87,"x")</f>
        <v>0</v>
      </c>
      <c r="BA258" s="28"/>
      <c r="BB258" s="28">
        <f>COUNTIF(BB$9:BB$87,"x")</f>
        <v>0</v>
      </c>
      <c r="BC258" s="28"/>
      <c r="BD258" s="28">
        <f>COUNTIF(BD$9:BD$87,"x")</f>
        <v>0</v>
      </c>
      <c r="BR258" s="48"/>
      <c r="BS258" s="48"/>
      <c r="BT258" s="48"/>
    </row>
    <row r="259" spans="1:90" s="2" customFormat="1" ht="15.75" hidden="1">
      <c r="A259" s="26"/>
      <c r="B259" s="1377"/>
      <c r="C259" s="1377"/>
      <c r="D259" s="1377"/>
      <c r="E259" s="1377"/>
      <c r="F259" s="1377"/>
      <c r="G259" s="1376" t="s">
        <v>256</v>
      </c>
      <c r="H259" s="1376"/>
      <c r="I259" s="27"/>
      <c r="J259" s="28">
        <f>COUNTIF(J$90:J$130,"Nhận thức")</f>
        <v>29</v>
      </c>
      <c r="K259" s="28">
        <f t="shared" ref="K259:X259" si="52">COUNTIF(K$90:K$130,"x")</f>
        <v>4</v>
      </c>
      <c r="L259" s="28">
        <f t="shared" si="52"/>
        <v>4</v>
      </c>
      <c r="M259" s="28">
        <f t="shared" si="52"/>
        <v>2</v>
      </c>
      <c r="N259" s="28">
        <f t="shared" si="52"/>
        <v>4</v>
      </c>
      <c r="O259" s="28">
        <f t="shared" si="52"/>
        <v>3</v>
      </c>
      <c r="P259" s="28">
        <f t="shared" si="52"/>
        <v>4</v>
      </c>
      <c r="Q259" s="28">
        <f t="shared" si="52"/>
        <v>6</v>
      </c>
      <c r="R259" s="28">
        <f t="shared" si="52"/>
        <v>2</v>
      </c>
      <c r="S259" s="28">
        <f t="shared" si="52"/>
        <v>3</v>
      </c>
      <c r="T259" s="28">
        <f t="shared" si="52"/>
        <v>2</v>
      </c>
      <c r="U259" s="28">
        <f t="shared" si="52"/>
        <v>0</v>
      </c>
      <c r="V259" s="28">
        <f t="shared" si="52"/>
        <v>0</v>
      </c>
      <c r="W259" s="28">
        <f t="shared" si="52"/>
        <v>0</v>
      </c>
      <c r="X259" s="28">
        <f t="shared" si="52"/>
        <v>0</v>
      </c>
      <c r="Y259" s="28">
        <f t="shared" ref="Y259:AI259" si="53">COUNTIF(Y$88:Y$130,"x")</f>
        <v>0</v>
      </c>
      <c r="Z259" s="28">
        <f t="shared" si="53"/>
        <v>0</v>
      </c>
      <c r="AA259" s="28">
        <f t="shared" si="53"/>
        <v>0</v>
      </c>
      <c r="AB259" s="28">
        <f t="shared" si="53"/>
        <v>0</v>
      </c>
      <c r="AC259" s="28">
        <f t="shared" si="53"/>
        <v>0</v>
      </c>
      <c r="AD259" s="28">
        <f t="shared" si="53"/>
        <v>0</v>
      </c>
      <c r="AE259" s="28">
        <f t="shared" si="53"/>
        <v>0</v>
      </c>
      <c r="AF259" s="28">
        <f t="shared" si="53"/>
        <v>0</v>
      </c>
      <c r="AG259" s="28">
        <f t="shared" si="53"/>
        <v>0</v>
      </c>
      <c r="AH259" s="28">
        <f t="shared" si="53"/>
        <v>0</v>
      </c>
      <c r="AI259" s="28">
        <f t="shared" si="53"/>
        <v>0</v>
      </c>
      <c r="AJ259" s="28"/>
      <c r="AK259" s="28"/>
      <c r="AL259" s="28"/>
      <c r="AM259" s="28">
        <f>COUNTIF(AM$88:AM$130,"x")</f>
        <v>0</v>
      </c>
      <c r="AN259" s="28"/>
      <c r="AO259" s="28"/>
      <c r="AP259" s="28"/>
      <c r="AQ259" s="28"/>
      <c r="AR259" s="28"/>
      <c r="AS259" s="28"/>
      <c r="AT259" s="28">
        <f>COUNTIF(AT$88:AT$130,"x")</f>
        <v>0</v>
      </c>
      <c r="AU259" s="28"/>
      <c r="AV259" s="28"/>
      <c r="AW259" s="28">
        <f>COUNTIF(AW$88:AW$130,"x")</f>
        <v>0</v>
      </c>
      <c r="AX259" s="28"/>
      <c r="AY259" s="28"/>
      <c r="AZ259" s="28">
        <f>COUNTIF(AZ$88:AZ$130,"x")</f>
        <v>0</v>
      </c>
      <c r="BA259" s="28"/>
      <c r="BB259" s="28">
        <f>COUNTIF(BB$88:BB$130,"x")</f>
        <v>0</v>
      </c>
      <c r="BC259" s="28"/>
      <c r="BD259" s="28">
        <f>COUNTIF(BD$88:BD$130,"x")</f>
        <v>0</v>
      </c>
      <c r="BR259" s="48"/>
      <c r="BS259" s="48"/>
      <c r="BT259" s="48"/>
    </row>
    <row r="260" spans="1:90" s="2" customFormat="1" ht="15.75" hidden="1">
      <c r="A260" s="26"/>
      <c r="B260" s="1377"/>
      <c r="C260" s="1377"/>
      <c r="D260" s="1377"/>
      <c r="E260" s="1377"/>
      <c r="F260" s="1377"/>
      <c r="G260" s="1376" t="s">
        <v>257</v>
      </c>
      <c r="H260" s="1376"/>
      <c r="I260" s="27"/>
      <c r="J260" s="28">
        <f>COUNTIF(J$131:J$192,"Ngôn ngữ")</f>
        <v>42</v>
      </c>
      <c r="K260" s="28">
        <f>COUNTIF(K$131:K$192,"x")</f>
        <v>4</v>
      </c>
      <c r="L260" s="28">
        <f t="shared" ref="L260:W260" si="54">COUNTIF(L$131:L$192,"x")</f>
        <v>7</v>
      </c>
      <c r="M260" s="28">
        <f t="shared" si="54"/>
        <v>8</v>
      </c>
      <c r="N260" s="28">
        <f t="shared" si="54"/>
        <v>6</v>
      </c>
      <c r="O260" s="28">
        <f t="shared" si="54"/>
        <v>4</v>
      </c>
      <c r="P260" s="28">
        <f t="shared" si="54"/>
        <v>4</v>
      </c>
      <c r="Q260" s="28">
        <f t="shared" si="54"/>
        <v>4</v>
      </c>
      <c r="R260" s="28">
        <f t="shared" si="54"/>
        <v>5</v>
      </c>
      <c r="S260" s="28">
        <f t="shared" si="54"/>
        <v>6</v>
      </c>
      <c r="T260" s="28">
        <f t="shared" si="54"/>
        <v>6</v>
      </c>
      <c r="U260" s="28">
        <f t="shared" si="54"/>
        <v>0</v>
      </c>
      <c r="V260" s="28">
        <f t="shared" si="54"/>
        <v>0</v>
      </c>
      <c r="W260" s="28">
        <f t="shared" si="54"/>
        <v>0</v>
      </c>
      <c r="X260" s="28">
        <f t="shared" ref="X260:AI260" si="55">COUNTIF(X$131:X$176,"x")</f>
        <v>0</v>
      </c>
      <c r="Y260" s="28">
        <f t="shared" si="55"/>
        <v>0</v>
      </c>
      <c r="Z260" s="28">
        <f t="shared" si="55"/>
        <v>0</v>
      </c>
      <c r="AA260" s="28">
        <f t="shared" si="55"/>
        <v>0</v>
      </c>
      <c r="AB260" s="28">
        <f t="shared" si="55"/>
        <v>0</v>
      </c>
      <c r="AC260" s="28">
        <f t="shared" si="55"/>
        <v>0</v>
      </c>
      <c r="AD260" s="28">
        <f t="shared" si="55"/>
        <v>0</v>
      </c>
      <c r="AE260" s="28">
        <f t="shared" si="55"/>
        <v>0</v>
      </c>
      <c r="AF260" s="28">
        <f t="shared" si="55"/>
        <v>0</v>
      </c>
      <c r="AG260" s="28">
        <f t="shared" si="55"/>
        <v>0</v>
      </c>
      <c r="AH260" s="28">
        <f t="shared" si="55"/>
        <v>0</v>
      </c>
      <c r="AI260" s="28">
        <f t="shared" si="55"/>
        <v>0</v>
      </c>
      <c r="AJ260" s="28"/>
      <c r="AK260" s="28"/>
      <c r="AL260" s="28"/>
      <c r="AM260" s="28">
        <f>COUNTIF(AM$131:AM$176,"x")</f>
        <v>0</v>
      </c>
      <c r="AN260" s="28"/>
      <c r="AO260" s="28"/>
      <c r="AP260" s="28"/>
      <c r="AQ260" s="28"/>
      <c r="AR260" s="28"/>
      <c r="AS260" s="28"/>
      <c r="AT260" s="28">
        <f>COUNTIF(AT$131:AT$176,"x")</f>
        <v>0</v>
      </c>
      <c r="AU260" s="28"/>
      <c r="AV260" s="28"/>
      <c r="AW260" s="28">
        <f>COUNTIF(AW$131:AW$176,"x")</f>
        <v>0</v>
      </c>
      <c r="AX260" s="28"/>
      <c r="AY260" s="28"/>
      <c r="AZ260" s="28">
        <f>COUNTIF(AZ$131:AZ$176,"x")</f>
        <v>0</v>
      </c>
      <c r="BA260" s="28"/>
      <c r="BB260" s="28">
        <f>COUNTIF(BB$131:BB$176,"x")</f>
        <v>0</v>
      </c>
      <c r="BC260" s="28"/>
      <c r="BD260" s="28">
        <f>COUNTIF(BD$131:BD$176,"x")</f>
        <v>0</v>
      </c>
      <c r="BR260" s="48"/>
      <c r="BS260" s="48"/>
      <c r="BT260" s="48"/>
    </row>
    <row r="261" spans="1:90" s="2" customFormat="1" ht="15.75" hidden="1">
      <c r="A261" s="26"/>
      <c r="B261" s="1377"/>
      <c r="C261" s="1377"/>
      <c r="D261" s="1377"/>
      <c r="E261" s="1377"/>
      <c r="F261" s="1377"/>
      <c r="G261" s="1376" t="s">
        <v>258</v>
      </c>
      <c r="H261" s="1376"/>
      <c r="I261" s="27"/>
      <c r="J261" s="28">
        <f>COUNTIF(J$184:J$256,"TCKNXH-TM")</f>
        <v>50</v>
      </c>
      <c r="K261" s="28">
        <f t="shared" ref="K261:V261" si="56">COUNTIF(K$184:K$256,"x")</f>
        <v>6</v>
      </c>
      <c r="L261" s="28">
        <f t="shared" si="56"/>
        <v>9</v>
      </c>
      <c r="M261" s="28">
        <f t="shared" si="56"/>
        <v>7</v>
      </c>
      <c r="N261" s="28">
        <f t="shared" si="56"/>
        <v>5</v>
      </c>
      <c r="O261" s="28">
        <f t="shared" si="56"/>
        <v>8</v>
      </c>
      <c r="P261" s="28">
        <f t="shared" si="56"/>
        <v>5</v>
      </c>
      <c r="Q261" s="28">
        <f t="shared" si="56"/>
        <v>6</v>
      </c>
      <c r="R261" s="28">
        <f t="shared" si="56"/>
        <v>5</v>
      </c>
      <c r="S261" s="28">
        <f t="shared" si="56"/>
        <v>4</v>
      </c>
      <c r="T261" s="28">
        <f t="shared" si="56"/>
        <v>4</v>
      </c>
      <c r="U261" s="28">
        <f t="shared" si="56"/>
        <v>0</v>
      </c>
      <c r="V261" s="28">
        <f t="shared" si="56"/>
        <v>0</v>
      </c>
      <c r="W261" s="28">
        <f t="shared" ref="W261:AI261" si="57">COUNTIF(W$184:W$229,"x")</f>
        <v>0</v>
      </c>
      <c r="X261" s="28">
        <f t="shared" si="57"/>
        <v>0</v>
      </c>
      <c r="Y261" s="28">
        <f t="shared" si="57"/>
        <v>0</v>
      </c>
      <c r="Z261" s="28">
        <f t="shared" si="57"/>
        <v>0</v>
      </c>
      <c r="AA261" s="28">
        <f t="shared" si="57"/>
        <v>0</v>
      </c>
      <c r="AB261" s="28">
        <f t="shared" si="57"/>
        <v>0</v>
      </c>
      <c r="AC261" s="28">
        <f t="shared" si="57"/>
        <v>0</v>
      </c>
      <c r="AD261" s="28">
        <f t="shared" si="57"/>
        <v>0</v>
      </c>
      <c r="AE261" s="28">
        <f t="shared" si="57"/>
        <v>0</v>
      </c>
      <c r="AF261" s="28">
        <f t="shared" si="57"/>
        <v>0</v>
      </c>
      <c r="AG261" s="28">
        <f t="shared" si="57"/>
        <v>0</v>
      </c>
      <c r="AH261" s="28">
        <f t="shared" si="57"/>
        <v>0</v>
      </c>
      <c r="AI261" s="28">
        <f t="shared" si="57"/>
        <v>0</v>
      </c>
      <c r="AJ261" s="28"/>
      <c r="AK261" s="28"/>
      <c r="AL261" s="28"/>
      <c r="AM261" s="28">
        <f>COUNTIF(AM$184:AM$229,"x")</f>
        <v>0</v>
      </c>
      <c r="AN261" s="28"/>
      <c r="AO261" s="28"/>
      <c r="AP261" s="28"/>
      <c r="AQ261" s="28"/>
      <c r="AR261" s="28"/>
      <c r="AS261" s="28"/>
      <c r="AT261" s="28">
        <f>COUNTIF(AT$184:AT$229,"x")</f>
        <v>0</v>
      </c>
      <c r="AU261" s="28"/>
      <c r="AV261" s="28"/>
      <c r="AW261" s="28">
        <f>COUNTIF(AW$184:AW$229,"x")</f>
        <v>0</v>
      </c>
      <c r="AX261" s="28"/>
      <c r="AY261" s="28"/>
      <c r="AZ261" s="28">
        <f>COUNTIF(AZ$184:AZ$229,"x")</f>
        <v>0</v>
      </c>
      <c r="BA261" s="28"/>
      <c r="BB261" s="28">
        <f>COUNTIF(BB$184:BB$229,"x")</f>
        <v>0</v>
      </c>
      <c r="BC261" s="28"/>
      <c r="BD261" s="28">
        <f>COUNTIF(BD$184:BD$229,"x")</f>
        <v>0</v>
      </c>
      <c r="BR261" s="48"/>
      <c r="BS261" s="48"/>
      <c r="BT261" s="48"/>
    </row>
    <row r="262" spans="1:90" s="2" customFormat="1" ht="32.25" hidden="1" customHeight="1">
      <c r="A262" s="26"/>
      <c r="B262" s="1377"/>
      <c r="C262" s="1377"/>
      <c r="D262" s="1377"/>
      <c r="E262" s="1377"/>
      <c r="F262" s="1377"/>
      <c r="G262" s="1376"/>
      <c r="H262" s="1376"/>
      <c r="I262" s="27"/>
      <c r="J262" s="28"/>
      <c r="K262" s="28"/>
      <c r="L262" s="28"/>
      <c r="M262" s="28"/>
      <c r="N262" s="28"/>
      <c r="O262" s="28"/>
      <c r="P262" s="28"/>
      <c r="Q262" s="28"/>
      <c r="R262" s="28"/>
      <c r="S262" s="28"/>
      <c r="T262" s="28"/>
      <c r="U262" s="28"/>
      <c r="V262" s="28"/>
      <c r="W262" s="28">
        <f t="shared" ref="W262:AI262" si="58">COUNTIF(W$230:W$256,"x")</f>
        <v>0</v>
      </c>
      <c r="X262" s="28">
        <f t="shared" si="58"/>
        <v>0</v>
      </c>
      <c r="Y262" s="28">
        <f t="shared" si="58"/>
        <v>0</v>
      </c>
      <c r="Z262" s="28">
        <f t="shared" si="58"/>
        <v>0</v>
      </c>
      <c r="AA262" s="28">
        <f t="shared" si="58"/>
        <v>0</v>
      </c>
      <c r="AB262" s="28">
        <f t="shared" si="58"/>
        <v>0</v>
      </c>
      <c r="AC262" s="28">
        <f t="shared" si="58"/>
        <v>0</v>
      </c>
      <c r="AD262" s="28">
        <f t="shared" si="58"/>
        <v>0</v>
      </c>
      <c r="AE262" s="28">
        <f t="shared" si="58"/>
        <v>0</v>
      </c>
      <c r="AF262" s="28">
        <f t="shared" si="58"/>
        <v>0</v>
      </c>
      <c r="AG262" s="28">
        <f t="shared" si="58"/>
        <v>0</v>
      </c>
      <c r="AH262" s="28">
        <f t="shared" si="58"/>
        <v>0</v>
      </c>
      <c r="AI262" s="28">
        <f t="shared" si="58"/>
        <v>0</v>
      </c>
      <c r="AJ262" s="28"/>
      <c r="AK262" s="28"/>
      <c r="AL262" s="28"/>
      <c r="AM262" s="28">
        <f>COUNTIF(AM$230:AM$256,"x")</f>
        <v>0</v>
      </c>
      <c r="AN262" s="28"/>
      <c r="AO262" s="28"/>
      <c r="AP262" s="28"/>
      <c r="AQ262" s="28"/>
      <c r="AR262" s="28"/>
      <c r="AS262" s="28"/>
      <c r="AT262" s="28">
        <f>COUNTIF(AT$230:AT$256,"x")</f>
        <v>0</v>
      </c>
      <c r="AU262" s="28"/>
      <c r="AV262" s="28"/>
      <c r="AW262" s="28">
        <f>COUNTIF(AW$230:AW$256,"x")</f>
        <v>0</v>
      </c>
      <c r="AX262" s="28"/>
      <c r="AY262" s="28"/>
      <c r="AZ262" s="28">
        <f>COUNTIF(AZ$230:AZ$256,"x")</f>
        <v>0</v>
      </c>
      <c r="BA262" s="28"/>
      <c r="BB262" s="28">
        <f>COUNTIF(BB$230:BB$256,"x")</f>
        <v>0</v>
      </c>
      <c r="BC262" s="28"/>
      <c r="BD262" s="28">
        <f>COUNTIF(BD$230:BD$256,"x")</f>
        <v>0</v>
      </c>
      <c r="BR262" s="48"/>
      <c r="BS262" s="48"/>
      <c r="BT262" s="48"/>
    </row>
    <row r="263" spans="1:90" s="558" customFormat="1" ht="33.75" customHeight="1">
      <c r="A263" s="1026"/>
      <c r="B263" s="3"/>
      <c r="C263" s="480"/>
      <c r="D263" s="12"/>
      <c r="E263" s="480"/>
      <c r="F263" s="12"/>
      <c r="G263" s="173"/>
      <c r="H263" s="555"/>
      <c r="I263" s="2"/>
      <c r="J263" s="2"/>
      <c r="K263" s="173"/>
      <c r="L263" s="2"/>
      <c r="M263" s="2"/>
      <c r="N263" s="556"/>
      <c r="O263" s="762"/>
      <c r="P263" s="2"/>
      <c r="Q263" s="2"/>
      <c r="R263" s="173"/>
      <c r="S263" s="2"/>
      <c r="T263" s="2"/>
      <c r="U263" s="2"/>
      <c r="V263" s="173"/>
      <c r="W263" s="173"/>
      <c r="X263" s="173"/>
      <c r="Y263" s="173"/>
      <c r="Z263" s="2"/>
      <c r="AA263" s="2"/>
      <c r="AB263" s="2"/>
      <c r="AC263" s="2"/>
      <c r="AD263" s="2"/>
      <c r="AE263" s="2"/>
      <c r="AF263" s="2"/>
      <c r="AG263" s="2"/>
      <c r="AH263" s="557"/>
      <c r="AI263" s="557"/>
      <c r="AJ263" s="557"/>
      <c r="AK263" s="557"/>
      <c r="AL263" s="557"/>
      <c r="AM263" s="2"/>
      <c r="AN263" s="2"/>
      <c r="AO263" s="2"/>
      <c r="AP263" s="2"/>
      <c r="AQ263" s="2"/>
      <c r="AR263" s="2"/>
      <c r="AS263" s="2"/>
      <c r="AT263" s="2"/>
      <c r="AU263" s="2"/>
      <c r="AV263" s="2"/>
      <c r="AW263" s="2"/>
      <c r="AX263" s="173"/>
      <c r="AY263" s="173"/>
      <c r="AZ263" s="2"/>
      <c r="BA263" s="2"/>
      <c r="BB263" s="2"/>
      <c r="BC263" s="2"/>
      <c r="BD263" s="2"/>
      <c r="BE263" s="2"/>
      <c r="BF263" s="2"/>
      <c r="BG263" s="2"/>
      <c r="BH263" s="2"/>
      <c r="BI263" s="2"/>
      <c r="BJ263" s="2"/>
      <c r="BK263" s="2"/>
      <c r="BL263" s="2"/>
      <c r="BM263" s="2"/>
      <c r="BN263" s="2"/>
      <c r="BO263" s="2"/>
      <c r="BP263" s="2"/>
      <c r="BQ263" s="2"/>
      <c r="BR263" s="48"/>
      <c r="BS263" s="48"/>
      <c r="BT263" s="48"/>
      <c r="BU263" s="2"/>
      <c r="BV263" s="2"/>
      <c r="BW263" s="2"/>
      <c r="BX263" s="2"/>
      <c r="BY263" s="2"/>
      <c r="BZ263" s="2"/>
      <c r="CA263" s="2"/>
      <c r="CB263" s="2"/>
      <c r="CC263" s="2"/>
      <c r="CD263" s="2"/>
      <c r="CE263" s="2"/>
      <c r="CF263" s="2"/>
      <c r="CG263" s="2"/>
      <c r="CH263" s="557"/>
    </row>
    <row r="264" spans="1:90" s="558" customFormat="1">
      <c r="A264" s="1026"/>
      <c r="B264" s="3"/>
      <c r="C264" s="480"/>
      <c r="D264" s="12"/>
      <c r="E264" s="480"/>
      <c r="F264" s="12"/>
      <c r="G264" s="1509" t="s">
        <v>217</v>
      </c>
      <c r="H264" s="1510"/>
      <c r="I264" s="723"/>
      <c r="J264" s="723"/>
      <c r="K264" s="761"/>
      <c r="L264" s="723"/>
      <c r="M264" s="723"/>
      <c r="N264" s="559"/>
      <c r="O264" s="721"/>
      <c r="P264" s="723"/>
      <c r="Q264" s="723"/>
      <c r="R264" s="1024"/>
      <c r="S264" s="723"/>
      <c r="T264" s="723"/>
      <c r="U264" s="723"/>
      <c r="V264" s="178">
        <f t="shared" ref="V264:BD264" si="59">SUM(V265:V273)</f>
        <v>22</v>
      </c>
      <c r="W264" s="178">
        <f t="shared" si="59"/>
        <v>22</v>
      </c>
      <c r="X264" s="178">
        <f t="shared" si="59"/>
        <v>22</v>
      </c>
      <c r="Y264" s="178">
        <f t="shared" si="59"/>
        <v>22</v>
      </c>
      <c r="Z264" s="451">
        <f t="shared" si="59"/>
        <v>24</v>
      </c>
      <c r="AA264" s="451">
        <f t="shared" si="59"/>
        <v>24</v>
      </c>
      <c r="AB264" s="451">
        <f t="shared" si="59"/>
        <v>24</v>
      </c>
      <c r="AC264" s="451">
        <f t="shared" si="59"/>
        <v>24</v>
      </c>
      <c r="AD264" s="451">
        <f t="shared" si="59"/>
        <v>22</v>
      </c>
      <c r="AE264" s="451">
        <f t="shared" si="59"/>
        <v>22</v>
      </c>
      <c r="AF264" s="451">
        <f t="shared" si="59"/>
        <v>22</v>
      </c>
      <c r="AG264" s="451">
        <f t="shared" si="59"/>
        <v>22</v>
      </c>
      <c r="AH264" s="559">
        <f t="shared" si="59"/>
        <v>25</v>
      </c>
      <c r="AI264" s="559">
        <f t="shared" si="59"/>
        <v>25</v>
      </c>
      <c r="AJ264" s="559">
        <f t="shared" si="59"/>
        <v>25</v>
      </c>
      <c r="AK264" s="559">
        <f t="shared" si="59"/>
        <v>25</v>
      </c>
      <c r="AL264" s="559">
        <f t="shared" si="59"/>
        <v>25</v>
      </c>
      <c r="AM264" s="560">
        <f t="shared" si="59"/>
        <v>24</v>
      </c>
      <c r="AN264" s="560">
        <f t="shared" si="59"/>
        <v>25</v>
      </c>
      <c r="AO264" s="560">
        <f t="shared" si="59"/>
        <v>25</v>
      </c>
      <c r="AP264" s="560">
        <f t="shared" si="59"/>
        <v>24</v>
      </c>
      <c r="AQ264" s="451">
        <f>SUM(AQ265:AQ273)</f>
        <v>23</v>
      </c>
      <c r="AR264" s="451">
        <f t="shared" ref="AR264:AS264" si="60">SUM(AR265:AR273)</f>
        <v>23</v>
      </c>
      <c r="AS264" s="451">
        <f t="shared" si="60"/>
        <v>23</v>
      </c>
      <c r="AT264" s="451">
        <f t="shared" si="59"/>
        <v>21</v>
      </c>
      <c r="AU264" s="451">
        <f t="shared" si="59"/>
        <v>21</v>
      </c>
      <c r="AV264" s="451">
        <f t="shared" si="59"/>
        <v>21</v>
      </c>
      <c r="AW264" s="451">
        <f t="shared" si="59"/>
        <v>21</v>
      </c>
      <c r="AX264" s="178"/>
      <c r="AY264" s="178"/>
      <c r="AZ264" s="451">
        <f t="shared" si="59"/>
        <v>0</v>
      </c>
      <c r="BA264" s="451"/>
      <c r="BB264" s="451">
        <f t="shared" si="59"/>
        <v>0</v>
      </c>
      <c r="BC264" s="451"/>
      <c r="BD264" s="451">
        <f t="shared" si="59"/>
        <v>0</v>
      </c>
      <c r="BE264" s="2"/>
      <c r="BF264" s="2"/>
      <c r="BG264" s="2"/>
      <c r="BH264" s="2"/>
      <c r="BI264" s="2"/>
      <c r="BJ264" s="2"/>
      <c r="BK264" s="2"/>
      <c r="BL264" s="2"/>
      <c r="BM264" s="2"/>
      <c r="BN264" s="2"/>
      <c r="BO264" s="2"/>
      <c r="BP264" s="2"/>
      <c r="BQ264" s="2"/>
      <c r="BR264" s="48"/>
      <c r="BS264" s="48"/>
      <c r="BT264" s="48"/>
      <c r="BU264" s="2"/>
      <c r="BV264" s="2"/>
      <c r="BW264" s="2"/>
      <c r="BX264" s="2"/>
      <c r="BY264" s="2"/>
      <c r="BZ264" s="2"/>
      <c r="CA264" s="2"/>
      <c r="CB264" s="2"/>
      <c r="CC264" s="2"/>
      <c r="CD264" s="2"/>
      <c r="CE264" s="2"/>
      <c r="CF264" s="2"/>
      <c r="CG264" s="2"/>
      <c r="CH264" s="557"/>
      <c r="CI264" s="557"/>
      <c r="CJ264" s="557"/>
      <c r="CK264" s="557"/>
      <c r="CL264" s="557"/>
    </row>
    <row r="265" spans="1:90" s="558" customFormat="1">
      <c r="A265" s="1026"/>
      <c r="B265" s="3"/>
      <c r="C265" s="480"/>
      <c r="D265" s="12"/>
      <c r="E265" s="480"/>
      <c r="F265" s="12"/>
      <c r="G265" s="1511" t="s">
        <v>218</v>
      </c>
      <c r="H265" s="1512"/>
      <c r="I265" s="723"/>
      <c r="J265" s="723"/>
      <c r="K265" s="761"/>
      <c r="L265" s="723"/>
      <c r="M265" s="723"/>
      <c r="N265" s="559"/>
      <c r="O265" s="721"/>
      <c r="P265" s="723"/>
      <c r="Q265" s="723"/>
      <c r="R265" s="1024"/>
      <c r="S265" s="723"/>
      <c r="T265" s="723"/>
      <c r="U265" s="723"/>
      <c r="V265" s="204">
        <f t="shared" ref="V265:AL265" si="61">COUNTIF(V$9:V$256,"ĐTT")</f>
        <v>2</v>
      </c>
      <c r="W265" s="204">
        <f t="shared" si="61"/>
        <v>2</v>
      </c>
      <c r="X265" s="204">
        <f t="shared" si="61"/>
        <v>2</v>
      </c>
      <c r="Y265" s="204">
        <f t="shared" si="61"/>
        <v>2</v>
      </c>
      <c r="Z265" s="759">
        <f t="shared" si="61"/>
        <v>1</v>
      </c>
      <c r="AA265" s="759">
        <f t="shared" si="61"/>
        <v>1</v>
      </c>
      <c r="AB265" s="759">
        <f t="shared" si="61"/>
        <v>1</v>
      </c>
      <c r="AC265" s="759">
        <f t="shared" si="61"/>
        <v>1</v>
      </c>
      <c r="AD265" s="759">
        <f t="shared" si="61"/>
        <v>1</v>
      </c>
      <c r="AE265" s="759">
        <f t="shared" si="61"/>
        <v>2</v>
      </c>
      <c r="AF265" s="759">
        <f t="shared" si="61"/>
        <v>1</v>
      </c>
      <c r="AG265" s="759">
        <f t="shared" si="61"/>
        <v>2</v>
      </c>
      <c r="AH265" s="559">
        <f t="shared" si="61"/>
        <v>1</v>
      </c>
      <c r="AI265" s="559">
        <f t="shared" si="61"/>
        <v>1</v>
      </c>
      <c r="AJ265" s="559">
        <f t="shared" si="61"/>
        <v>1</v>
      </c>
      <c r="AK265" s="559">
        <f t="shared" si="61"/>
        <v>1</v>
      </c>
      <c r="AL265" s="559">
        <f t="shared" si="61"/>
        <v>1</v>
      </c>
      <c r="AM265" s="721">
        <f>COUNTIF(AM$9:AM$256,"ĐTT")</f>
        <v>1</v>
      </c>
      <c r="AN265" s="721">
        <f t="shared" ref="AN265:AP265" si="62">COUNTIF(AN$9:AN$256,"ĐTT")</f>
        <v>2</v>
      </c>
      <c r="AO265" s="721">
        <f t="shared" si="62"/>
        <v>1</v>
      </c>
      <c r="AP265" s="721">
        <f t="shared" si="62"/>
        <v>1</v>
      </c>
      <c r="AQ265" s="759">
        <f>COUNTIF(AQ$9:AQ$256,"ĐTT")</f>
        <v>1</v>
      </c>
      <c r="AR265" s="759">
        <f t="shared" ref="AR265:AS265" si="63">COUNTIF(AR$9:AR$256,"ĐTT")</f>
        <v>1</v>
      </c>
      <c r="AS265" s="759">
        <f t="shared" si="63"/>
        <v>1</v>
      </c>
      <c r="AT265" s="759">
        <f>COUNTIF(AT$9:AT$256,"ĐTT")</f>
        <v>1</v>
      </c>
      <c r="AU265" s="759">
        <f t="shared" ref="AU265:AV265" si="64">COUNTIF(AU$9:AU$256,"ĐTT")</f>
        <v>1</v>
      </c>
      <c r="AV265" s="759">
        <f t="shared" si="64"/>
        <v>1</v>
      </c>
      <c r="AW265" s="759">
        <f>COUNTIF(AW$9:AW$256,"ĐTT")</f>
        <v>1</v>
      </c>
      <c r="AX265" s="204">
        <f>COUNTIF(AX$9:AX$256,"ĐTT")</f>
        <v>1</v>
      </c>
      <c r="AY265" s="204">
        <f>COUNTIF(AY$9:AY$256,"ĐTT")</f>
        <v>1</v>
      </c>
      <c r="AZ265" s="759">
        <f>COUNTIF(AZ$9:AZ$256,"ĐTT")</f>
        <v>0</v>
      </c>
      <c r="BA265" s="759"/>
      <c r="BB265" s="759">
        <f>COUNTIF(BB$9:BB$256,"ĐTT")</f>
        <v>0</v>
      </c>
      <c r="BC265" s="759"/>
      <c r="BD265" s="759">
        <f>COUNTIF(BD$9:BD$256,"ĐTT")</f>
        <v>0</v>
      </c>
      <c r="BE265" s="2"/>
      <c r="BF265" s="2"/>
      <c r="BG265" s="2"/>
      <c r="BH265" s="2"/>
      <c r="BI265" s="2"/>
      <c r="BJ265" s="2"/>
      <c r="BK265" s="2"/>
      <c r="BL265" s="2"/>
      <c r="BM265" s="2"/>
      <c r="BN265" s="2"/>
      <c r="BO265" s="2"/>
      <c r="BP265" s="2"/>
      <c r="BQ265" s="2"/>
      <c r="BR265" s="48"/>
      <c r="BS265" s="48"/>
      <c r="BT265" s="48"/>
      <c r="BU265" s="2"/>
      <c r="BV265" s="2"/>
      <c r="BW265" s="2"/>
      <c r="BX265" s="2"/>
      <c r="BY265" s="2"/>
      <c r="BZ265" s="2"/>
      <c r="CA265" s="2"/>
      <c r="CB265" s="2"/>
      <c r="CC265" s="2"/>
      <c r="CD265" s="2"/>
      <c r="CE265" s="2"/>
      <c r="CF265" s="2"/>
      <c r="CG265" s="2"/>
      <c r="CH265" s="557"/>
      <c r="CI265" s="557"/>
      <c r="CJ265" s="557"/>
      <c r="CK265" s="557"/>
      <c r="CL265" s="557"/>
    </row>
    <row r="266" spans="1:90" s="558" customFormat="1">
      <c r="A266" s="1026"/>
      <c r="B266" s="3"/>
      <c r="C266" s="480"/>
      <c r="D266" s="12"/>
      <c r="E266" s="480"/>
      <c r="F266" s="12"/>
      <c r="G266" s="1511" t="s">
        <v>1188</v>
      </c>
      <c r="H266" s="1512"/>
      <c r="I266" s="723"/>
      <c r="J266" s="723"/>
      <c r="K266" s="761"/>
      <c r="L266" s="723"/>
      <c r="M266" s="723"/>
      <c r="N266" s="559"/>
      <c r="O266" s="721"/>
      <c r="P266" s="723"/>
      <c r="Q266" s="723"/>
      <c r="R266" s="1024"/>
      <c r="S266" s="723"/>
      <c r="T266" s="723"/>
      <c r="U266" s="723"/>
      <c r="V266" s="204">
        <f t="shared" ref="V266:AL266" si="65">COUNTIF(V$9:V$256,"TDS")</f>
        <v>1</v>
      </c>
      <c r="W266" s="204">
        <f t="shared" si="65"/>
        <v>1</v>
      </c>
      <c r="X266" s="204">
        <f t="shared" si="65"/>
        <v>1</v>
      </c>
      <c r="Y266" s="204">
        <f t="shared" si="65"/>
        <v>1</v>
      </c>
      <c r="Z266" s="759">
        <f t="shared" si="65"/>
        <v>1</v>
      </c>
      <c r="AA266" s="759">
        <f t="shared" si="65"/>
        <v>1</v>
      </c>
      <c r="AB266" s="759">
        <f t="shared" si="65"/>
        <v>1</v>
      </c>
      <c r="AC266" s="759">
        <f t="shared" si="65"/>
        <v>1</v>
      </c>
      <c r="AD266" s="759">
        <f t="shared" si="65"/>
        <v>1</v>
      </c>
      <c r="AE266" s="759">
        <f t="shared" si="65"/>
        <v>1</v>
      </c>
      <c r="AF266" s="759">
        <f t="shared" si="65"/>
        <v>1</v>
      </c>
      <c r="AG266" s="759">
        <f t="shared" si="65"/>
        <v>1</v>
      </c>
      <c r="AH266" s="559">
        <f t="shared" si="65"/>
        <v>1</v>
      </c>
      <c r="AI266" s="559">
        <f t="shared" si="65"/>
        <v>1</v>
      </c>
      <c r="AJ266" s="559">
        <f t="shared" si="65"/>
        <v>1</v>
      </c>
      <c r="AK266" s="559">
        <f t="shared" si="65"/>
        <v>1</v>
      </c>
      <c r="AL266" s="559">
        <f t="shared" si="65"/>
        <v>1</v>
      </c>
      <c r="AM266" s="721">
        <f>COUNTIF(AM$9:AM$256,"TDS")</f>
        <v>1</v>
      </c>
      <c r="AN266" s="721">
        <f t="shared" ref="AN266:AP266" si="66">COUNTIF(AN$9:AN$256,"TDS")</f>
        <v>1</v>
      </c>
      <c r="AO266" s="721">
        <f t="shared" si="66"/>
        <v>1</v>
      </c>
      <c r="AP266" s="721">
        <f t="shared" si="66"/>
        <v>1</v>
      </c>
      <c r="AQ266" s="759">
        <f>COUNTIF(AQ$9:AQ$256,"TDS")</f>
        <v>1</v>
      </c>
      <c r="AR266" s="759">
        <f t="shared" ref="AR266:AS266" si="67">COUNTIF(AR$9:AR$256,"TDS")</f>
        <v>1</v>
      </c>
      <c r="AS266" s="759">
        <f t="shared" si="67"/>
        <v>1</v>
      </c>
      <c r="AT266" s="759">
        <f>COUNTIF(AT$9:AT$256,"TDS")</f>
        <v>1</v>
      </c>
      <c r="AU266" s="759">
        <f t="shared" ref="AU266:AW266" si="68">COUNTIF(AU$9:AU$256,"TDS")</f>
        <v>1</v>
      </c>
      <c r="AV266" s="759">
        <f t="shared" si="68"/>
        <v>1</v>
      </c>
      <c r="AW266" s="759">
        <f t="shared" si="68"/>
        <v>1</v>
      </c>
      <c r="AX266" s="204">
        <f>COUNTIF(AX$9:AX$256,"TDS")</f>
        <v>1</v>
      </c>
      <c r="AY266" s="204">
        <f>COUNTIF(AY$9:AY$256,"TDS")</f>
        <v>1</v>
      </c>
      <c r="AZ266" s="759">
        <f>COUNTIF(AZ$9:AZ$256,"TDS")</f>
        <v>0</v>
      </c>
      <c r="BA266" s="759"/>
      <c r="BB266" s="759">
        <f>COUNTIF(BB$9:BB$256,"TDS")</f>
        <v>0</v>
      </c>
      <c r="BC266" s="759"/>
      <c r="BD266" s="759">
        <f>COUNTIF(BD$9:BD$256,"TDS")</f>
        <v>0</v>
      </c>
      <c r="BE266" s="2"/>
      <c r="BF266" s="2"/>
      <c r="BG266" s="2"/>
      <c r="BH266" s="2"/>
      <c r="BI266" s="2"/>
      <c r="BJ266" s="2"/>
      <c r="BK266" s="2"/>
      <c r="BL266" s="2"/>
      <c r="BM266" s="2"/>
      <c r="BN266" s="2"/>
      <c r="BO266" s="2"/>
      <c r="BP266" s="2"/>
      <c r="BQ266" s="2"/>
      <c r="BR266" s="48"/>
      <c r="BS266" s="48"/>
      <c r="BT266" s="48"/>
      <c r="BU266" s="2"/>
      <c r="BV266" s="2"/>
      <c r="BW266" s="2"/>
      <c r="BX266" s="2"/>
      <c r="BY266" s="2"/>
      <c r="BZ266" s="2"/>
      <c r="CA266" s="2"/>
      <c r="CB266" s="2"/>
      <c r="CC266" s="2"/>
      <c r="CD266" s="2"/>
      <c r="CE266" s="2"/>
      <c r="CF266" s="2"/>
      <c r="CG266" s="2"/>
      <c r="CH266" s="557"/>
      <c r="CI266" s="557"/>
      <c r="CJ266" s="557"/>
      <c r="CK266" s="557"/>
      <c r="CL266" s="557"/>
    </row>
    <row r="267" spans="1:90" s="558" customFormat="1">
      <c r="A267" s="1026"/>
      <c r="B267" s="3"/>
      <c r="C267" s="480"/>
      <c r="D267" s="12"/>
      <c r="E267" s="480"/>
      <c r="F267" s="12"/>
      <c r="G267" s="1511" t="s">
        <v>1189</v>
      </c>
      <c r="H267" s="1512"/>
      <c r="I267" s="723"/>
      <c r="J267" s="723"/>
      <c r="K267" s="761"/>
      <c r="L267" s="723"/>
      <c r="M267" s="723"/>
      <c r="N267" s="559"/>
      <c r="O267" s="721"/>
      <c r="P267" s="723"/>
      <c r="Q267" s="723"/>
      <c r="R267" s="1024"/>
      <c r="S267" s="723"/>
      <c r="T267" s="723"/>
      <c r="U267" s="723"/>
      <c r="V267" s="204">
        <f t="shared" ref="V267:AL267" si="69">COUNTIF(V$9:V$256,"HĐG")</f>
        <v>4</v>
      </c>
      <c r="W267" s="204">
        <f t="shared" si="69"/>
        <v>4</v>
      </c>
      <c r="X267" s="204">
        <f t="shared" si="69"/>
        <v>4</v>
      </c>
      <c r="Y267" s="204">
        <f t="shared" si="69"/>
        <v>4</v>
      </c>
      <c r="Z267" s="759">
        <f t="shared" si="69"/>
        <v>5</v>
      </c>
      <c r="AA267" s="759">
        <f t="shared" si="69"/>
        <v>5</v>
      </c>
      <c r="AB267" s="759">
        <f t="shared" si="69"/>
        <v>5</v>
      </c>
      <c r="AC267" s="759">
        <f t="shared" si="69"/>
        <v>5</v>
      </c>
      <c r="AD267" s="759">
        <f t="shared" si="69"/>
        <v>5</v>
      </c>
      <c r="AE267" s="759">
        <f t="shared" si="69"/>
        <v>5</v>
      </c>
      <c r="AF267" s="759">
        <f t="shared" si="69"/>
        <v>4</v>
      </c>
      <c r="AG267" s="759">
        <f t="shared" si="69"/>
        <v>4</v>
      </c>
      <c r="AH267" s="559">
        <f t="shared" si="69"/>
        <v>5</v>
      </c>
      <c r="AI267" s="559">
        <f t="shared" si="69"/>
        <v>5</v>
      </c>
      <c r="AJ267" s="559">
        <f t="shared" si="69"/>
        <v>5</v>
      </c>
      <c r="AK267" s="559">
        <f t="shared" si="69"/>
        <v>5</v>
      </c>
      <c r="AL267" s="559">
        <f t="shared" si="69"/>
        <v>5</v>
      </c>
      <c r="AM267" s="721">
        <f>COUNTIF(AM$9:AM$256,"HĐG")</f>
        <v>5</v>
      </c>
      <c r="AN267" s="721">
        <f t="shared" ref="AN267:AP267" si="70">COUNTIF(AN$9:AN$256,"HĐG")</f>
        <v>5</v>
      </c>
      <c r="AO267" s="721">
        <f t="shared" si="70"/>
        <v>5</v>
      </c>
      <c r="AP267" s="721">
        <f t="shared" si="70"/>
        <v>5</v>
      </c>
      <c r="AQ267" s="759">
        <f>COUNTIF(AQ$9:AQ$256,"HĐG")</f>
        <v>5</v>
      </c>
      <c r="AR267" s="759">
        <f t="shared" ref="AR267:AS267" si="71">COUNTIF(AR$9:AR$256,"HĐG")</f>
        <v>5</v>
      </c>
      <c r="AS267" s="759">
        <f t="shared" si="71"/>
        <v>5</v>
      </c>
      <c r="AT267" s="759">
        <f>COUNTIF(AT$9:AT$256,"HĐG")</f>
        <v>3</v>
      </c>
      <c r="AU267" s="759">
        <f t="shared" ref="AU267:AW267" si="72">COUNTIF(AU$9:AU$256,"HĐG")</f>
        <v>3</v>
      </c>
      <c r="AV267" s="759">
        <f t="shared" si="72"/>
        <v>3</v>
      </c>
      <c r="AW267" s="759">
        <f t="shared" si="72"/>
        <v>3</v>
      </c>
      <c r="AX267" s="204">
        <f>COUNTIF(AX$9:AX$256,"HĐG")</f>
        <v>5</v>
      </c>
      <c r="AY267" s="204">
        <f>COUNTIF(AY$9:AY$256,"HĐG")</f>
        <v>4</v>
      </c>
      <c r="AZ267" s="759">
        <f>COUNTIF(AZ$9:AZ$256,"HĐG")</f>
        <v>0</v>
      </c>
      <c r="BA267" s="759"/>
      <c r="BB267" s="759">
        <f>COUNTIF(BB$9:BB$256,"HĐG")</f>
        <v>0</v>
      </c>
      <c r="BC267" s="759"/>
      <c r="BD267" s="759">
        <f>COUNTIF(BD$9:BD$256,"HĐG")</f>
        <v>0</v>
      </c>
      <c r="BE267" s="2"/>
      <c r="BF267" s="2"/>
      <c r="BG267" s="2"/>
      <c r="BH267" s="2"/>
      <c r="BI267" s="2"/>
      <c r="BJ267" s="2"/>
      <c r="BK267" s="2"/>
      <c r="BL267" s="2"/>
      <c r="BM267" s="2"/>
      <c r="BN267" s="2"/>
      <c r="BO267" s="2"/>
      <c r="BP267" s="2"/>
      <c r="BQ267" s="2"/>
      <c r="BR267" s="48"/>
      <c r="BS267" s="48"/>
      <c r="BT267" s="48"/>
      <c r="BU267" s="2"/>
      <c r="BV267" s="2"/>
      <c r="BW267" s="2"/>
      <c r="BX267" s="2"/>
      <c r="BY267" s="2"/>
      <c r="BZ267" s="2"/>
      <c r="CA267" s="2"/>
      <c r="CB267" s="2"/>
      <c r="CC267" s="2"/>
      <c r="CD267" s="2"/>
      <c r="CE267" s="2"/>
      <c r="CF267" s="2"/>
      <c r="CG267" s="2"/>
      <c r="CH267" s="557"/>
      <c r="CI267" s="557"/>
      <c r="CJ267" s="557"/>
      <c r="CK267" s="557"/>
      <c r="CL267" s="557"/>
    </row>
    <row r="268" spans="1:90" s="558" customFormat="1">
      <c r="A268" s="1026"/>
      <c r="B268" s="3"/>
      <c r="C268" s="480"/>
      <c r="D268" s="12"/>
      <c r="E268" s="480"/>
      <c r="F268" s="12"/>
      <c r="G268" s="1511" t="s">
        <v>1190</v>
      </c>
      <c r="H268" s="1512"/>
      <c r="I268" s="723"/>
      <c r="J268" s="723"/>
      <c r="K268" s="761"/>
      <c r="L268" s="723"/>
      <c r="M268" s="723"/>
      <c r="N268" s="559"/>
      <c r="O268" s="721"/>
      <c r="P268" s="723"/>
      <c r="Q268" s="723"/>
      <c r="R268" s="1024"/>
      <c r="S268" s="723"/>
      <c r="T268" s="723"/>
      <c r="U268" s="723"/>
      <c r="V268" s="204">
        <f t="shared" ref="V268:AL268" si="73">COUNTIF(V$9:V$256,"HĐNT")</f>
        <v>4</v>
      </c>
      <c r="W268" s="204">
        <f t="shared" si="73"/>
        <v>4</v>
      </c>
      <c r="X268" s="204">
        <f t="shared" si="73"/>
        <v>4</v>
      </c>
      <c r="Y268" s="204">
        <f t="shared" si="73"/>
        <v>4</v>
      </c>
      <c r="Z268" s="759">
        <f t="shared" si="73"/>
        <v>5</v>
      </c>
      <c r="AA268" s="759">
        <f t="shared" si="73"/>
        <v>5</v>
      </c>
      <c r="AB268" s="759">
        <f t="shared" si="73"/>
        <v>5</v>
      </c>
      <c r="AC268" s="759">
        <f t="shared" si="73"/>
        <v>5</v>
      </c>
      <c r="AD268" s="759">
        <f t="shared" si="73"/>
        <v>4</v>
      </c>
      <c r="AE268" s="759">
        <f t="shared" si="73"/>
        <v>4</v>
      </c>
      <c r="AF268" s="759">
        <f t="shared" si="73"/>
        <v>5</v>
      </c>
      <c r="AG268" s="759">
        <f t="shared" si="73"/>
        <v>4</v>
      </c>
      <c r="AH268" s="559">
        <f t="shared" si="73"/>
        <v>5</v>
      </c>
      <c r="AI268" s="559">
        <f t="shared" si="73"/>
        <v>5</v>
      </c>
      <c r="AJ268" s="559">
        <f t="shared" si="73"/>
        <v>5</v>
      </c>
      <c r="AK268" s="559">
        <f t="shared" si="73"/>
        <v>5</v>
      </c>
      <c r="AL268" s="559">
        <f t="shared" si="73"/>
        <v>5</v>
      </c>
      <c r="AM268" s="721">
        <f>COUNTIF(AM$9:AM$256,"HĐNT")</f>
        <v>5</v>
      </c>
      <c r="AN268" s="721">
        <f t="shared" ref="AN268:AP268" si="74">COUNTIF(AN$9:AN$256,"HĐNT")</f>
        <v>5</v>
      </c>
      <c r="AO268" s="721">
        <f t="shared" si="74"/>
        <v>5</v>
      </c>
      <c r="AP268" s="721">
        <f t="shared" si="74"/>
        <v>5</v>
      </c>
      <c r="AQ268" s="759">
        <f>COUNTIF(AQ$9:AQ$256,"HĐNT")</f>
        <v>5</v>
      </c>
      <c r="AR268" s="759">
        <f t="shared" ref="AR268:AS268" si="75">COUNTIF(AR$9:AR$256,"HĐNT")</f>
        <v>5</v>
      </c>
      <c r="AS268" s="759">
        <f t="shared" si="75"/>
        <v>5</v>
      </c>
      <c r="AT268" s="759">
        <f>COUNTIF(AT$9:AT$256,"HĐNT")</f>
        <v>5</v>
      </c>
      <c r="AU268" s="759">
        <f t="shared" ref="AU268:AW268" si="76">COUNTIF(AU$9:AU$256,"HĐNT")</f>
        <v>5</v>
      </c>
      <c r="AV268" s="759">
        <f t="shared" si="76"/>
        <v>5</v>
      </c>
      <c r="AW268" s="759">
        <f t="shared" si="76"/>
        <v>5</v>
      </c>
      <c r="AX268" s="204">
        <f>COUNTIF(AX$9:AX$256,"HĐNT")</f>
        <v>1</v>
      </c>
      <c r="AY268" s="204">
        <f>COUNTIF(AY$9:AY$256,"HĐNT")</f>
        <v>3</v>
      </c>
      <c r="AZ268" s="759">
        <f>COUNTIF(AZ$9:AZ$256,"HĐNT")</f>
        <v>0</v>
      </c>
      <c r="BA268" s="759"/>
      <c r="BB268" s="759">
        <f>COUNTIF(BB$9:BB$256,"HĐNT")</f>
        <v>0</v>
      </c>
      <c r="BC268" s="759"/>
      <c r="BD268" s="759">
        <f>COUNTIF(BD$9:BD$256,"HĐNT")</f>
        <v>0</v>
      </c>
      <c r="BE268" s="2"/>
      <c r="BF268" s="2"/>
      <c r="BG268" s="2"/>
      <c r="BH268" s="2"/>
      <c r="BI268" s="2"/>
      <c r="BJ268" s="2"/>
      <c r="BK268" s="2"/>
      <c r="BL268" s="2"/>
      <c r="BM268" s="2"/>
      <c r="BN268" s="2"/>
      <c r="BO268" s="2"/>
      <c r="BP268" s="2"/>
      <c r="BQ268" s="2"/>
      <c r="BR268" s="48"/>
      <c r="BS268" s="48"/>
      <c r="BT268" s="48"/>
      <c r="BU268" s="2"/>
      <c r="BV268" s="2"/>
      <c r="BW268" s="2"/>
      <c r="BX268" s="2"/>
      <c r="BY268" s="2"/>
      <c r="BZ268" s="2"/>
      <c r="CA268" s="2"/>
      <c r="CB268" s="2"/>
      <c r="CC268" s="2"/>
      <c r="CD268" s="2"/>
      <c r="CE268" s="2"/>
      <c r="CF268" s="2"/>
      <c r="CG268" s="2"/>
      <c r="CH268" s="557"/>
      <c r="CI268" s="557"/>
      <c r="CJ268" s="557"/>
      <c r="CK268" s="557"/>
      <c r="CL268" s="557"/>
    </row>
    <row r="269" spans="1:90" s="558" customFormat="1">
      <c r="A269" s="1026"/>
      <c r="B269" s="3"/>
      <c r="C269" s="480"/>
      <c r="D269" s="12"/>
      <c r="E269" s="480"/>
      <c r="F269" s="12"/>
      <c r="G269" s="1511" t="s">
        <v>1191</v>
      </c>
      <c r="H269" s="1512"/>
      <c r="I269" s="723"/>
      <c r="J269" s="723"/>
      <c r="K269" s="761"/>
      <c r="L269" s="723"/>
      <c r="M269" s="723"/>
      <c r="N269" s="559"/>
      <c r="O269" s="721"/>
      <c r="P269" s="723"/>
      <c r="Q269" s="723"/>
      <c r="R269" s="1024"/>
      <c r="S269" s="723"/>
      <c r="T269" s="723"/>
      <c r="U269" s="723"/>
      <c r="V269" s="204">
        <f t="shared" ref="V269:AL269" si="77">COUNTIF(V$9:V$256,"VS-AN")</f>
        <v>1</v>
      </c>
      <c r="W269" s="204">
        <f t="shared" si="77"/>
        <v>1</v>
      </c>
      <c r="X269" s="204">
        <f t="shared" si="77"/>
        <v>1</v>
      </c>
      <c r="Y269" s="204">
        <f t="shared" si="77"/>
        <v>1</v>
      </c>
      <c r="Z269" s="759">
        <f t="shared" si="77"/>
        <v>2</v>
      </c>
      <c r="AA269" s="759">
        <f t="shared" si="77"/>
        <v>2</v>
      </c>
      <c r="AB269" s="759">
        <f t="shared" si="77"/>
        <v>2</v>
      </c>
      <c r="AC269" s="759">
        <f t="shared" si="77"/>
        <v>2</v>
      </c>
      <c r="AD269" s="759">
        <f t="shared" si="77"/>
        <v>1</v>
      </c>
      <c r="AE269" s="759">
        <f t="shared" si="77"/>
        <v>1</v>
      </c>
      <c r="AF269" s="759">
        <f t="shared" si="77"/>
        <v>1</v>
      </c>
      <c r="AG269" s="759">
        <f t="shared" si="77"/>
        <v>1</v>
      </c>
      <c r="AH269" s="559">
        <f t="shared" si="77"/>
        <v>3</v>
      </c>
      <c r="AI269" s="559">
        <f t="shared" si="77"/>
        <v>3</v>
      </c>
      <c r="AJ269" s="559">
        <f t="shared" si="77"/>
        <v>3</v>
      </c>
      <c r="AK269" s="559">
        <f t="shared" si="77"/>
        <v>3</v>
      </c>
      <c r="AL269" s="559">
        <f t="shared" si="77"/>
        <v>3</v>
      </c>
      <c r="AM269" s="721">
        <f>COUNTIF(AM$9:AM$256,"VS-AN")</f>
        <v>2</v>
      </c>
      <c r="AN269" s="721">
        <f t="shared" ref="AN269:AP269" si="78">COUNTIF(AN$9:AN$256,"VS-AN")</f>
        <v>2</v>
      </c>
      <c r="AO269" s="721">
        <f t="shared" si="78"/>
        <v>3</v>
      </c>
      <c r="AP269" s="721">
        <f t="shared" si="78"/>
        <v>3</v>
      </c>
      <c r="AQ269" s="759">
        <f>COUNTIF(AQ$9:AQ$256,"VS-AN")</f>
        <v>1</v>
      </c>
      <c r="AR269" s="759">
        <f t="shared" ref="AR269:AS269" si="79">COUNTIF(AR$9:AR$256,"VS-AN")</f>
        <v>1</v>
      </c>
      <c r="AS269" s="759">
        <f t="shared" si="79"/>
        <v>1</v>
      </c>
      <c r="AT269" s="759">
        <f>COUNTIF(AT$9:AT$256,"VS-AN")</f>
        <v>1</v>
      </c>
      <c r="AU269" s="759">
        <f t="shared" ref="AU269:AV269" si="80">COUNTIF(AU$9:AU$256,"VS-AN")</f>
        <v>1</v>
      </c>
      <c r="AV269" s="759">
        <f t="shared" si="80"/>
        <v>1</v>
      </c>
      <c r="AW269" s="759">
        <f>COUNTIF(AW$9:AW$256,"VS-AN")</f>
        <v>1</v>
      </c>
      <c r="AX269" s="204">
        <f>COUNTIF(AX$9:AX$256,"VS-AN")</f>
        <v>1</v>
      </c>
      <c r="AY269" s="204">
        <f>COUNTIF(AY$9:AY$256,"VS-AN")</f>
        <v>1</v>
      </c>
      <c r="AZ269" s="759">
        <f>COUNTIF(AZ$9:AZ$256,"VS-AN")</f>
        <v>0</v>
      </c>
      <c r="BA269" s="759"/>
      <c r="BB269" s="759">
        <f>COUNTIF(BB$9:BB$256,"VS-AN")</f>
        <v>0</v>
      </c>
      <c r="BC269" s="759"/>
      <c r="BD269" s="759">
        <f>COUNTIF(BD$9:BD$256,"VS-AN")</f>
        <v>0</v>
      </c>
      <c r="BE269" s="2"/>
      <c r="BF269" s="2"/>
      <c r="BG269" s="2"/>
      <c r="BH269" s="2"/>
      <c r="BI269" s="2"/>
      <c r="BJ269" s="2"/>
      <c r="BK269" s="2"/>
      <c r="BL269" s="2"/>
      <c r="BM269" s="2"/>
      <c r="BN269" s="2"/>
      <c r="BO269" s="2"/>
      <c r="BP269" s="2"/>
      <c r="BQ269" s="2"/>
      <c r="BR269" s="48"/>
      <c r="BS269" s="48"/>
      <c r="BT269" s="48"/>
      <c r="BU269" s="2"/>
      <c r="BV269" s="2"/>
      <c r="BW269" s="2"/>
      <c r="BX269" s="2"/>
      <c r="BY269" s="2"/>
      <c r="BZ269" s="2"/>
      <c r="CA269" s="2"/>
      <c r="CB269" s="2"/>
      <c r="CC269" s="2"/>
      <c r="CD269" s="2"/>
      <c r="CE269" s="2"/>
      <c r="CF269" s="2"/>
      <c r="CG269" s="2"/>
      <c r="CH269" s="557"/>
      <c r="CI269" s="557"/>
      <c r="CJ269" s="557"/>
      <c r="CK269" s="557"/>
      <c r="CL269" s="557"/>
    </row>
    <row r="270" spans="1:90" s="558" customFormat="1">
      <c r="A270" s="1026"/>
      <c r="B270" s="3"/>
      <c r="C270" s="480"/>
      <c r="D270" s="12"/>
      <c r="E270" s="480"/>
      <c r="F270" s="12"/>
      <c r="G270" s="1511" t="s">
        <v>1192</v>
      </c>
      <c r="H270" s="1512"/>
      <c r="I270" s="723"/>
      <c r="J270" s="723"/>
      <c r="K270" s="761"/>
      <c r="L270" s="723"/>
      <c r="M270" s="723"/>
      <c r="N270" s="559"/>
      <c r="O270" s="721"/>
      <c r="P270" s="723"/>
      <c r="Q270" s="723"/>
      <c r="R270" s="1024"/>
      <c r="S270" s="723"/>
      <c r="T270" s="723"/>
      <c r="U270" s="723"/>
      <c r="V270" s="204">
        <f t="shared" ref="V270:AL270" si="81">COUNTIF(V$9:V$256,"HĐC")</f>
        <v>5</v>
      </c>
      <c r="W270" s="204">
        <f t="shared" si="81"/>
        <v>5</v>
      </c>
      <c r="X270" s="204">
        <f t="shared" si="81"/>
        <v>5</v>
      </c>
      <c r="Y270" s="204">
        <f t="shared" si="81"/>
        <v>5</v>
      </c>
      <c r="Z270" s="759">
        <f t="shared" si="81"/>
        <v>5</v>
      </c>
      <c r="AA270" s="759">
        <f t="shared" si="81"/>
        <v>5</v>
      </c>
      <c r="AB270" s="759">
        <f t="shared" si="81"/>
        <v>5</v>
      </c>
      <c r="AC270" s="759">
        <f t="shared" si="81"/>
        <v>5</v>
      </c>
      <c r="AD270" s="759">
        <f t="shared" si="81"/>
        <v>5</v>
      </c>
      <c r="AE270" s="759">
        <f t="shared" si="81"/>
        <v>4</v>
      </c>
      <c r="AF270" s="759">
        <f t="shared" si="81"/>
        <v>5</v>
      </c>
      <c r="AG270" s="759">
        <f t="shared" si="81"/>
        <v>5</v>
      </c>
      <c r="AH270" s="559">
        <f t="shared" si="81"/>
        <v>5</v>
      </c>
      <c r="AI270" s="559">
        <f t="shared" si="81"/>
        <v>5</v>
      </c>
      <c r="AJ270" s="559">
        <f t="shared" si="81"/>
        <v>5</v>
      </c>
      <c r="AK270" s="559">
        <f t="shared" si="81"/>
        <v>5</v>
      </c>
      <c r="AL270" s="559">
        <f t="shared" si="81"/>
        <v>5</v>
      </c>
      <c r="AM270" s="721">
        <f>COUNTIF(AM$9:AM$256,"HĐC")</f>
        <v>5</v>
      </c>
      <c r="AN270" s="721">
        <f t="shared" ref="AN270:AP270" si="82">COUNTIF(AN$9:AN$256,"HĐC")</f>
        <v>5</v>
      </c>
      <c r="AO270" s="721">
        <f t="shared" si="82"/>
        <v>5</v>
      </c>
      <c r="AP270" s="721">
        <f t="shared" si="82"/>
        <v>4</v>
      </c>
      <c r="AQ270" s="759">
        <f>COUNTIF(AQ$9:AQ$256,"HĐC")</f>
        <v>5</v>
      </c>
      <c r="AR270" s="759">
        <f t="shared" ref="AR270:AS270" si="83">COUNTIF(AR$9:AR$256,"HĐC")</f>
        <v>5</v>
      </c>
      <c r="AS270" s="759">
        <f t="shared" si="83"/>
        <v>5</v>
      </c>
      <c r="AT270" s="759">
        <f>COUNTIF(AT$9:AT$256,"HĐC")</f>
        <v>5</v>
      </c>
      <c r="AU270" s="759">
        <f t="shared" ref="AU270:AV270" si="84">COUNTIF(AU$9:AU$256,"HĐC")</f>
        <v>5</v>
      </c>
      <c r="AV270" s="759">
        <f t="shared" si="84"/>
        <v>5</v>
      </c>
      <c r="AW270" s="759">
        <f>COUNTIF(AW$9:AW$256,"HĐC")</f>
        <v>5</v>
      </c>
      <c r="AX270" s="204">
        <f>COUNTIF(AX$9:AX$256,"HĐC")</f>
        <v>3</v>
      </c>
      <c r="AY270" s="204">
        <f>COUNTIF(AY$9:AY$256,"HĐC")</f>
        <v>2</v>
      </c>
      <c r="AZ270" s="759">
        <f>COUNTIF(AZ$9:AZ$256,"HĐC")</f>
        <v>0</v>
      </c>
      <c r="BA270" s="759"/>
      <c r="BB270" s="759">
        <f>COUNTIF(BB$9:BB$256,"HĐC")</f>
        <v>0</v>
      </c>
      <c r="BC270" s="759"/>
      <c r="BD270" s="759">
        <f>COUNTIF(BD$9:BD$256,"HĐC")</f>
        <v>0</v>
      </c>
      <c r="BE270" s="2"/>
      <c r="BF270" s="2"/>
      <c r="BG270" s="2"/>
      <c r="BH270" s="2"/>
      <c r="BI270" s="2"/>
      <c r="BJ270" s="2"/>
      <c r="BK270" s="2"/>
      <c r="BL270" s="2"/>
      <c r="BM270" s="2"/>
      <c r="BN270" s="2"/>
      <c r="BO270" s="2"/>
      <c r="BP270" s="2"/>
      <c r="BQ270" s="2"/>
      <c r="BR270" s="48"/>
      <c r="BS270" s="48"/>
      <c r="BT270" s="48"/>
      <c r="BU270" s="2"/>
      <c r="BV270" s="2"/>
      <c r="BW270" s="2"/>
      <c r="BX270" s="2"/>
      <c r="BY270" s="2"/>
      <c r="BZ270" s="2"/>
      <c r="CA270" s="2"/>
      <c r="CB270" s="2"/>
      <c r="CC270" s="2"/>
      <c r="CD270" s="2"/>
      <c r="CE270" s="2"/>
      <c r="CF270" s="2"/>
      <c r="CG270" s="2"/>
      <c r="CH270" s="557"/>
      <c r="CI270" s="557"/>
      <c r="CJ270" s="557"/>
      <c r="CK270" s="557"/>
      <c r="CL270" s="557"/>
    </row>
    <row r="271" spans="1:90" s="558" customFormat="1">
      <c r="A271" s="1026"/>
      <c r="B271" s="3"/>
      <c r="C271" s="480"/>
      <c r="D271" s="12"/>
      <c r="E271" s="480"/>
      <c r="F271" s="12"/>
      <c r="G271" s="1511" t="s">
        <v>1193</v>
      </c>
      <c r="H271" s="1512"/>
      <c r="I271" s="723"/>
      <c r="J271" s="723"/>
      <c r="K271" s="761"/>
      <c r="L271" s="723"/>
      <c r="M271" s="723"/>
      <c r="N271" s="559"/>
      <c r="O271" s="721"/>
      <c r="P271" s="723"/>
      <c r="Q271" s="723"/>
      <c r="R271" s="1024"/>
      <c r="S271" s="723"/>
      <c r="T271" s="723"/>
      <c r="U271" s="723"/>
      <c r="V271" s="204">
        <f t="shared" ref="V271:AL271" si="85">COUNTIF(V$9:V$256,"TQDN")</f>
        <v>0</v>
      </c>
      <c r="W271" s="204">
        <f t="shared" si="85"/>
        <v>0</v>
      </c>
      <c r="X271" s="204">
        <f t="shared" si="85"/>
        <v>0</v>
      </c>
      <c r="Y271" s="204">
        <f t="shared" si="85"/>
        <v>0</v>
      </c>
      <c r="Z271" s="759">
        <f t="shared" si="85"/>
        <v>0</v>
      </c>
      <c r="AA271" s="759">
        <f t="shared" si="85"/>
        <v>0</v>
      </c>
      <c r="AB271" s="759">
        <f t="shared" si="85"/>
        <v>0</v>
      </c>
      <c r="AC271" s="759">
        <f t="shared" si="85"/>
        <v>0</v>
      </c>
      <c r="AD271" s="759">
        <f t="shared" si="85"/>
        <v>0</v>
      </c>
      <c r="AE271" s="759">
        <f t="shared" si="85"/>
        <v>0</v>
      </c>
      <c r="AF271" s="759">
        <f t="shared" si="85"/>
        <v>0</v>
      </c>
      <c r="AG271" s="759">
        <f t="shared" si="85"/>
        <v>0</v>
      </c>
      <c r="AH271" s="559">
        <f t="shared" si="85"/>
        <v>0</v>
      </c>
      <c r="AI271" s="559">
        <f t="shared" si="85"/>
        <v>0</v>
      </c>
      <c r="AJ271" s="559">
        <f t="shared" si="85"/>
        <v>0</v>
      </c>
      <c r="AK271" s="559">
        <f t="shared" si="85"/>
        <v>0</v>
      </c>
      <c r="AL271" s="559">
        <f t="shared" si="85"/>
        <v>0</v>
      </c>
      <c r="AM271" s="721">
        <f>COUNTIF(AM$9:AM$256,"TQDN")</f>
        <v>0</v>
      </c>
      <c r="AN271" s="721">
        <f t="shared" ref="AN271:AP271" si="86">COUNTIF(AN$9:AN$256,"TQDN")</f>
        <v>0</v>
      </c>
      <c r="AO271" s="721">
        <f t="shared" si="86"/>
        <v>0</v>
      </c>
      <c r="AP271" s="721">
        <f t="shared" si="86"/>
        <v>0</v>
      </c>
      <c r="AQ271" s="759">
        <f>COUNTIF(AQ$9:AQ$256,"TQDN")</f>
        <v>0</v>
      </c>
      <c r="AR271" s="759">
        <f t="shared" ref="AR271:AS271" si="87">COUNTIF(AR$9:AR$256,"TQDN")</f>
        <v>0</v>
      </c>
      <c r="AS271" s="759">
        <f t="shared" si="87"/>
        <v>0</v>
      </c>
      <c r="AT271" s="759">
        <f>COUNTIF(AT$9:AT$256,"TQDN")</f>
        <v>0</v>
      </c>
      <c r="AU271" s="759">
        <f t="shared" ref="AU271:AV271" si="88">COUNTIF(AU$9:AU$256,"TQDN")</f>
        <v>0</v>
      </c>
      <c r="AV271" s="759">
        <f t="shared" si="88"/>
        <v>0</v>
      </c>
      <c r="AW271" s="759">
        <f>COUNTIF(AW$9:AW$256,"TQDN")</f>
        <v>0</v>
      </c>
      <c r="AX271" s="204">
        <f>COUNTIF(AX$9:AX$256,"TQDN")</f>
        <v>0</v>
      </c>
      <c r="AY271" s="204">
        <f>COUNTIF(AY$9:AY$256,"TQDN")</f>
        <v>0</v>
      </c>
      <c r="AZ271" s="759">
        <f>COUNTIF(AZ$9:AZ$256,"TQDN")</f>
        <v>0</v>
      </c>
      <c r="BA271" s="759"/>
      <c r="BB271" s="759">
        <f>COUNTIF(BB$9:BB$256,"TQDN")</f>
        <v>0</v>
      </c>
      <c r="BC271" s="759"/>
      <c r="BD271" s="759">
        <f>COUNTIF(BD$9:BD$256,"TQDN")</f>
        <v>0</v>
      </c>
      <c r="BE271" s="2"/>
      <c r="BF271" s="2"/>
      <c r="BG271" s="2"/>
      <c r="BH271" s="2"/>
      <c r="BI271" s="2"/>
      <c r="BJ271" s="2"/>
      <c r="BK271" s="2"/>
      <c r="BL271" s="2"/>
      <c r="BM271" s="2"/>
      <c r="BN271" s="2"/>
      <c r="BO271" s="2"/>
      <c r="BP271" s="2"/>
      <c r="BQ271" s="2"/>
      <c r="BR271" s="48"/>
      <c r="BS271" s="48"/>
      <c r="BT271" s="48"/>
      <c r="BU271" s="2"/>
      <c r="BV271" s="2"/>
      <c r="BW271" s="2"/>
      <c r="BX271" s="2"/>
      <c r="BY271" s="2"/>
      <c r="BZ271" s="2"/>
      <c r="CA271" s="2"/>
      <c r="CB271" s="2"/>
      <c r="CC271" s="2"/>
      <c r="CD271" s="2"/>
      <c r="CE271" s="2"/>
      <c r="CF271" s="2"/>
      <c r="CG271" s="2"/>
      <c r="CH271" s="557"/>
      <c r="CI271" s="557"/>
      <c r="CJ271" s="557"/>
      <c r="CK271" s="557"/>
      <c r="CL271" s="557"/>
    </row>
    <row r="272" spans="1:90" s="558" customFormat="1">
      <c r="A272" s="1026"/>
      <c r="B272" s="3"/>
      <c r="C272" s="480"/>
      <c r="D272" s="12"/>
      <c r="E272" s="480"/>
      <c r="F272" s="12"/>
      <c r="G272" s="1511" t="s">
        <v>1194</v>
      </c>
      <c r="H272" s="1512"/>
      <c r="I272" s="723"/>
      <c r="J272" s="723"/>
      <c r="K272" s="761"/>
      <c r="L272" s="723"/>
      <c r="M272" s="723"/>
      <c r="N272" s="559"/>
      <c r="O272" s="721"/>
      <c r="P272" s="723"/>
      <c r="Q272" s="723"/>
      <c r="R272" s="204"/>
      <c r="S272" s="759">
        <f t="shared" ref="S272:AW272" si="89">COUNTIF(S$9:S$256,"LH")</f>
        <v>0</v>
      </c>
      <c r="T272" s="759">
        <f t="shared" si="89"/>
        <v>0</v>
      </c>
      <c r="U272" s="759">
        <f t="shared" si="89"/>
        <v>0</v>
      </c>
      <c r="V272" s="759">
        <f t="shared" si="89"/>
        <v>0</v>
      </c>
      <c r="W272" s="759">
        <f t="shared" si="89"/>
        <v>0</v>
      </c>
      <c r="X272" s="759">
        <f t="shared" si="89"/>
        <v>0</v>
      </c>
      <c r="Y272" s="759">
        <f t="shared" si="89"/>
        <v>0</v>
      </c>
      <c r="Z272" s="759">
        <f t="shared" si="89"/>
        <v>0</v>
      </c>
      <c r="AA272" s="759">
        <f t="shared" si="89"/>
        <v>0</v>
      </c>
      <c r="AB272" s="759">
        <f t="shared" si="89"/>
        <v>0</v>
      </c>
      <c r="AC272" s="759">
        <f t="shared" si="89"/>
        <v>0</v>
      </c>
      <c r="AD272" s="759">
        <f t="shared" si="89"/>
        <v>0</v>
      </c>
      <c r="AE272" s="759">
        <f t="shared" si="89"/>
        <v>0</v>
      </c>
      <c r="AF272" s="759">
        <f t="shared" si="89"/>
        <v>0</v>
      </c>
      <c r="AG272" s="759">
        <f t="shared" si="89"/>
        <v>0</v>
      </c>
      <c r="AH272" s="759">
        <f t="shared" si="89"/>
        <v>0</v>
      </c>
      <c r="AI272" s="759">
        <f t="shared" si="89"/>
        <v>0</v>
      </c>
      <c r="AJ272" s="759">
        <f t="shared" si="89"/>
        <v>0</v>
      </c>
      <c r="AK272" s="759">
        <f t="shared" si="89"/>
        <v>0</v>
      </c>
      <c r="AL272" s="759">
        <f t="shared" si="89"/>
        <v>0</v>
      </c>
      <c r="AM272" s="759">
        <f t="shared" si="89"/>
        <v>0</v>
      </c>
      <c r="AN272" s="759">
        <f t="shared" si="89"/>
        <v>0</v>
      </c>
      <c r="AO272" s="759">
        <f t="shared" si="89"/>
        <v>0</v>
      </c>
      <c r="AP272" s="759">
        <f t="shared" si="89"/>
        <v>0</v>
      </c>
      <c r="AQ272" s="759">
        <f t="shared" si="89"/>
        <v>0</v>
      </c>
      <c r="AR272" s="759">
        <f t="shared" si="89"/>
        <v>0</v>
      </c>
      <c r="AS272" s="759">
        <f t="shared" si="89"/>
        <v>0</v>
      </c>
      <c r="AT272" s="759">
        <f t="shared" si="89"/>
        <v>0</v>
      </c>
      <c r="AU272" s="759">
        <f t="shared" si="89"/>
        <v>0</v>
      </c>
      <c r="AV272" s="759">
        <f t="shared" si="89"/>
        <v>0</v>
      </c>
      <c r="AW272" s="759">
        <f t="shared" si="89"/>
        <v>0</v>
      </c>
      <c r="AX272" s="204">
        <f t="shared" ref="AX272:CG272" si="90">COUNTIF(AX$9:AX$256,"LH")</f>
        <v>0</v>
      </c>
      <c r="AY272" s="204">
        <f t="shared" si="90"/>
        <v>0</v>
      </c>
      <c r="AZ272" s="759">
        <f t="shared" si="90"/>
        <v>0</v>
      </c>
      <c r="BA272" s="759">
        <f t="shared" si="90"/>
        <v>0</v>
      </c>
      <c r="BB272" s="759">
        <f t="shared" si="90"/>
        <v>0</v>
      </c>
      <c r="BC272" s="759">
        <f t="shared" si="90"/>
        <v>0</v>
      </c>
      <c r="BD272" s="759">
        <f t="shared" si="90"/>
        <v>0</v>
      </c>
      <c r="BE272" s="759">
        <f t="shared" si="90"/>
        <v>0</v>
      </c>
      <c r="BF272" s="759">
        <f t="shared" si="90"/>
        <v>0</v>
      </c>
      <c r="BG272" s="759">
        <f t="shared" si="90"/>
        <v>0</v>
      </c>
      <c r="BH272" s="759">
        <f t="shared" si="90"/>
        <v>0</v>
      </c>
      <c r="BI272" s="759">
        <f t="shared" si="90"/>
        <v>0</v>
      </c>
      <c r="BJ272" s="759">
        <f t="shared" si="90"/>
        <v>0</v>
      </c>
      <c r="BK272" s="759">
        <f t="shared" si="90"/>
        <v>0</v>
      </c>
      <c r="BL272" s="759">
        <f t="shared" si="90"/>
        <v>0</v>
      </c>
      <c r="BM272" s="759">
        <f t="shared" si="90"/>
        <v>0</v>
      </c>
      <c r="BN272" s="759">
        <f t="shared" si="90"/>
        <v>0</v>
      </c>
      <c r="BO272" s="759">
        <f t="shared" si="90"/>
        <v>0</v>
      </c>
      <c r="BP272" s="759">
        <f t="shared" si="90"/>
        <v>0</v>
      </c>
      <c r="BQ272" s="759">
        <f t="shared" si="90"/>
        <v>0</v>
      </c>
      <c r="BR272" s="759">
        <f t="shared" si="90"/>
        <v>0</v>
      </c>
      <c r="BS272" s="759">
        <f t="shared" si="90"/>
        <v>0</v>
      </c>
      <c r="BT272" s="759">
        <f t="shared" si="90"/>
        <v>0</v>
      </c>
      <c r="BU272" s="759">
        <f t="shared" si="90"/>
        <v>0</v>
      </c>
      <c r="BV272" s="759"/>
      <c r="BW272" s="759"/>
      <c r="BX272" s="759"/>
      <c r="BY272" s="759">
        <f t="shared" si="90"/>
        <v>0</v>
      </c>
      <c r="BZ272" s="759">
        <f t="shared" si="90"/>
        <v>0</v>
      </c>
      <c r="CA272" s="759">
        <f t="shared" si="90"/>
        <v>0</v>
      </c>
      <c r="CB272" s="759">
        <f t="shared" si="90"/>
        <v>0</v>
      </c>
      <c r="CC272" s="759">
        <f t="shared" si="90"/>
        <v>0</v>
      </c>
      <c r="CD272" s="759">
        <f t="shared" si="90"/>
        <v>0</v>
      </c>
      <c r="CE272" s="759">
        <f t="shared" si="90"/>
        <v>0</v>
      </c>
      <c r="CF272" s="759">
        <f t="shared" si="90"/>
        <v>0</v>
      </c>
      <c r="CG272" s="759">
        <f t="shared" si="90"/>
        <v>0</v>
      </c>
      <c r="CH272" s="557"/>
      <c r="CI272" s="557"/>
      <c r="CJ272" s="557"/>
      <c r="CK272" s="557"/>
      <c r="CL272" s="557"/>
    </row>
    <row r="273" spans="1:90" s="558" customFormat="1">
      <c r="A273" s="1026"/>
      <c r="B273" s="3"/>
      <c r="C273" s="480"/>
      <c r="D273" s="12"/>
      <c r="E273" s="480"/>
      <c r="F273" s="12"/>
      <c r="G273" s="1513" t="s">
        <v>1195</v>
      </c>
      <c r="H273" s="1512"/>
      <c r="I273" s="723"/>
      <c r="J273" s="723"/>
      <c r="K273" s="761"/>
      <c r="L273" s="723"/>
      <c r="M273" s="723"/>
      <c r="N273" s="559"/>
      <c r="O273" s="721"/>
      <c r="P273" s="723"/>
      <c r="Q273" s="723"/>
      <c r="R273" s="1024"/>
      <c r="S273" s="723"/>
      <c r="T273" s="723"/>
      <c r="U273" s="723"/>
      <c r="V273" s="178">
        <f t="shared" ref="V273:AL273" si="91">COUNTIF(V$9:V$256,"HĐH")</f>
        <v>5</v>
      </c>
      <c r="W273" s="178">
        <f t="shared" si="91"/>
        <v>5</v>
      </c>
      <c r="X273" s="178">
        <f t="shared" si="91"/>
        <v>5</v>
      </c>
      <c r="Y273" s="178">
        <f t="shared" si="91"/>
        <v>5</v>
      </c>
      <c r="Z273" s="451">
        <f t="shared" si="91"/>
        <v>5</v>
      </c>
      <c r="AA273" s="451">
        <f t="shared" si="91"/>
        <v>5</v>
      </c>
      <c r="AB273" s="451">
        <f t="shared" si="91"/>
        <v>5</v>
      </c>
      <c r="AC273" s="451">
        <f t="shared" si="91"/>
        <v>5</v>
      </c>
      <c r="AD273" s="451">
        <f t="shared" si="91"/>
        <v>5</v>
      </c>
      <c r="AE273" s="451">
        <f t="shared" si="91"/>
        <v>5</v>
      </c>
      <c r="AF273" s="451">
        <f t="shared" si="91"/>
        <v>5</v>
      </c>
      <c r="AG273" s="451">
        <f t="shared" si="91"/>
        <v>5</v>
      </c>
      <c r="AH273" s="559">
        <f t="shared" si="91"/>
        <v>5</v>
      </c>
      <c r="AI273" s="559">
        <f t="shared" si="91"/>
        <v>5</v>
      </c>
      <c r="AJ273" s="559">
        <f t="shared" si="91"/>
        <v>5</v>
      </c>
      <c r="AK273" s="559">
        <f t="shared" si="91"/>
        <v>5</v>
      </c>
      <c r="AL273" s="559">
        <f t="shared" si="91"/>
        <v>5</v>
      </c>
      <c r="AM273" s="560">
        <f>COUNTIF(AM$9:AM$256,"HĐH")</f>
        <v>5</v>
      </c>
      <c r="AN273" s="560">
        <f t="shared" ref="AN273:AP273" si="92">COUNTIF(AN$9:AN$256,"HĐH")</f>
        <v>5</v>
      </c>
      <c r="AO273" s="560">
        <f t="shared" si="92"/>
        <v>5</v>
      </c>
      <c r="AP273" s="560">
        <f t="shared" si="92"/>
        <v>5</v>
      </c>
      <c r="AQ273" s="759">
        <f>COUNTIF(AQ$9:AQ$256,"HĐH")</f>
        <v>5</v>
      </c>
      <c r="AR273" s="759">
        <f t="shared" ref="AR273:AS273" si="93">COUNTIF(AR$9:AR$256,"HĐH")</f>
        <v>5</v>
      </c>
      <c r="AS273" s="759">
        <f t="shared" si="93"/>
        <v>5</v>
      </c>
      <c r="AT273" s="451">
        <f>COUNTIF(AT$9:AT$256,"HĐH")</f>
        <v>5</v>
      </c>
      <c r="AU273" s="451">
        <f t="shared" ref="AU273:AV273" si="94">COUNTIF(AU$9:AU$256,"HĐH")</f>
        <v>5</v>
      </c>
      <c r="AV273" s="451">
        <f t="shared" si="94"/>
        <v>5</v>
      </c>
      <c r="AW273" s="451">
        <f>COUNTIF(AW$9:AW$256,"HĐH")</f>
        <v>5</v>
      </c>
      <c r="AX273" s="204">
        <f>COUNTIF(AX$9:AX$256,"HĐH")</f>
        <v>5</v>
      </c>
      <c r="AY273" s="204">
        <f>COUNTIF(AY$9:AY$256,"HĐH")</f>
        <v>5</v>
      </c>
      <c r="AZ273" s="451">
        <f>COUNTIF(AZ$9:AZ$256,"HĐH")</f>
        <v>0</v>
      </c>
      <c r="BA273" s="451"/>
      <c r="BB273" s="451">
        <f>COUNTIF(BB$9:BB$256,"HĐH")</f>
        <v>0</v>
      </c>
      <c r="BC273" s="451"/>
      <c r="BD273" s="451">
        <f>COUNTIF(BD$9:BD$256,"HĐH")</f>
        <v>0</v>
      </c>
      <c r="BE273" s="2"/>
      <c r="BF273" s="2"/>
      <c r="BG273" s="2"/>
      <c r="BH273" s="2"/>
      <c r="BI273" s="2"/>
      <c r="BJ273" s="2"/>
      <c r="BK273" s="2"/>
      <c r="BL273" s="2"/>
      <c r="BM273" s="2"/>
      <c r="BN273" s="2"/>
      <c r="BO273" s="2"/>
      <c r="BP273" s="2"/>
      <c r="BQ273" s="2"/>
      <c r="BR273" s="48"/>
      <c r="BS273" s="48"/>
      <c r="BT273" s="48"/>
      <c r="BU273" s="2"/>
      <c r="BV273" s="2"/>
      <c r="BW273" s="2"/>
      <c r="BX273" s="2"/>
      <c r="BY273" s="2"/>
      <c r="BZ273" s="2"/>
      <c r="CA273" s="2"/>
      <c r="CB273" s="2"/>
      <c r="CC273" s="2"/>
      <c r="CD273" s="2"/>
      <c r="CE273" s="2"/>
      <c r="CF273" s="2"/>
      <c r="CG273" s="2"/>
      <c r="CH273" s="557"/>
      <c r="CI273" s="557"/>
      <c r="CJ273" s="557"/>
      <c r="CK273" s="557"/>
      <c r="CL273" s="557"/>
    </row>
    <row r="274" spans="1:90" s="558" customFormat="1">
      <c r="A274" s="1026"/>
      <c r="B274" s="3"/>
      <c r="C274" s="480"/>
      <c r="D274" s="12"/>
      <c r="E274" s="480"/>
      <c r="F274" s="12"/>
      <c r="G274" s="1514" t="s">
        <v>1196</v>
      </c>
      <c r="H274" s="1515"/>
      <c r="I274" s="723"/>
      <c r="J274" s="723"/>
      <c r="K274" s="761"/>
      <c r="L274" s="723"/>
      <c r="M274" s="723"/>
      <c r="N274" s="559"/>
      <c r="O274" s="721"/>
      <c r="P274" s="723"/>
      <c r="Q274" s="723"/>
      <c r="R274" s="1024"/>
      <c r="S274" s="723"/>
      <c r="T274" s="723"/>
      <c r="U274" s="723"/>
      <c r="V274" s="211">
        <f t="shared" ref="V274:AL274" si="95">COUNTIF(V$9:V$87,"HĐH")</f>
        <v>1</v>
      </c>
      <c r="W274" s="211">
        <f t="shared" si="95"/>
        <v>1</v>
      </c>
      <c r="X274" s="211">
        <f t="shared" si="95"/>
        <v>1</v>
      </c>
      <c r="Y274" s="211">
        <f t="shared" si="95"/>
        <v>1</v>
      </c>
      <c r="Z274" s="29">
        <f t="shared" si="95"/>
        <v>1</v>
      </c>
      <c r="AA274" s="29">
        <f t="shared" si="95"/>
        <v>1</v>
      </c>
      <c r="AB274" s="29">
        <f t="shared" si="95"/>
        <v>1</v>
      </c>
      <c r="AC274" s="29">
        <f t="shared" si="95"/>
        <v>1</v>
      </c>
      <c r="AD274" s="29">
        <f t="shared" si="95"/>
        <v>1</v>
      </c>
      <c r="AE274" s="29">
        <f t="shared" si="95"/>
        <v>1</v>
      </c>
      <c r="AF274" s="29">
        <f t="shared" si="95"/>
        <v>1</v>
      </c>
      <c r="AG274" s="29">
        <f t="shared" si="95"/>
        <v>1</v>
      </c>
      <c r="AH274" s="561">
        <f t="shared" si="95"/>
        <v>1</v>
      </c>
      <c r="AI274" s="561">
        <f t="shared" si="95"/>
        <v>1</v>
      </c>
      <c r="AJ274" s="561">
        <f t="shared" si="95"/>
        <v>1</v>
      </c>
      <c r="AK274" s="561">
        <f t="shared" si="95"/>
        <v>1</v>
      </c>
      <c r="AL274" s="561">
        <f t="shared" si="95"/>
        <v>1</v>
      </c>
      <c r="AM274" s="562">
        <f>COUNTIF(AM$9:AM$87,"HĐH")</f>
        <v>1</v>
      </c>
      <c r="AN274" s="562">
        <f t="shared" ref="AN274:AP274" si="96">COUNTIF(AN$9:AN$87,"HĐH")</f>
        <v>1</v>
      </c>
      <c r="AO274" s="562">
        <f t="shared" si="96"/>
        <v>1</v>
      </c>
      <c r="AP274" s="562">
        <f t="shared" si="96"/>
        <v>1</v>
      </c>
      <c r="AQ274" s="759">
        <f>COUNTIF(AQ$9:AQ$86,"HĐH")</f>
        <v>1</v>
      </c>
      <c r="AR274" s="759">
        <f t="shared" ref="AR274:AS274" si="97">COUNTIF(AR$9:AR$86,"HĐH")</f>
        <v>1</v>
      </c>
      <c r="AS274" s="759">
        <f t="shared" si="97"/>
        <v>1</v>
      </c>
      <c r="AT274" s="29">
        <f>COUNTIF(AT$9:AT$87,"HĐH")</f>
        <v>1</v>
      </c>
      <c r="AU274" s="29">
        <f t="shared" ref="AU274:AW274" si="98">COUNTIF(AU$9:AU$87,"HĐH")</f>
        <v>1</v>
      </c>
      <c r="AV274" s="29">
        <f t="shared" si="98"/>
        <v>1</v>
      </c>
      <c r="AW274" s="29">
        <f t="shared" si="98"/>
        <v>1</v>
      </c>
      <c r="AX274" s="211">
        <f t="shared" ref="V274:CG276" si="99">COUNTIF(AX$88:AX$130,"HĐH")</f>
        <v>1</v>
      </c>
      <c r="AY274" s="211">
        <f t="shared" si="99"/>
        <v>1</v>
      </c>
      <c r="AZ274" s="29">
        <f>COUNTIF(AZ$9:AZ$87,"HĐH")</f>
        <v>0</v>
      </c>
      <c r="BA274" s="29"/>
      <c r="BB274" s="29">
        <f>COUNTIF(BB$9:BB$87,"HĐH")</f>
        <v>0</v>
      </c>
      <c r="BC274" s="29"/>
      <c r="BD274" s="29">
        <f>COUNTIF(BD$9:BD$87,"HĐH")</f>
        <v>0</v>
      </c>
      <c r="BE274" s="2"/>
      <c r="BF274" s="2"/>
      <c r="BG274" s="2"/>
      <c r="BH274" s="2"/>
      <c r="BI274" s="2"/>
      <c r="BJ274" s="2"/>
      <c r="BK274" s="2"/>
      <c r="BL274" s="2"/>
      <c r="BM274" s="2"/>
      <c r="BN274" s="2"/>
      <c r="BO274" s="2"/>
      <c r="BP274" s="2"/>
      <c r="BQ274" s="2"/>
      <c r="BR274" s="48"/>
      <c r="BS274" s="48"/>
      <c r="BT274" s="48"/>
      <c r="BU274" s="2"/>
      <c r="BV274" s="2"/>
      <c r="BW274" s="2"/>
      <c r="BX274" s="2"/>
      <c r="BY274" s="2"/>
      <c r="BZ274" s="2"/>
      <c r="CA274" s="2"/>
      <c r="CB274" s="2"/>
      <c r="CC274" s="2"/>
      <c r="CD274" s="2"/>
      <c r="CE274" s="2"/>
      <c r="CF274" s="2"/>
      <c r="CG274" s="2"/>
      <c r="CH274" s="557"/>
      <c r="CI274" s="557"/>
      <c r="CJ274" s="557"/>
      <c r="CK274" s="557"/>
      <c r="CL274" s="557"/>
    </row>
    <row r="275" spans="1:90" s="558" customFormat="1">
      <c r="A275" s="1026"/>
      <c r="B275" s="3"/>
      <c r="C275" s="480"/>
      <c r="D275" s="12"/>
      <c r="E275" s="480"/>
      <c r="F275" s="12"/>
      <c r="G275" s="1514" t="s">
        <v>1197</v>
      </c>
      <c r="H275" s="1515"/>
      <c r="I275" s="723"/>
      <c r="J275" s="723"/>
      <c r="K275" s="761"/>
      <c r="L275" s="723"/>
      <c r="M275" s="723"/>
      <c r="N275" s="559"/>
      <c r="O275" s="721"/>
      <c r="P275" s="723"/>
      <c r="Q275" s="723"/>
      <c r="R275" s="1024"/>
      <c r="S275" s="723"/>
      <c r="T275" s="723"/>
      <c r="U275" s="723"/>
      <c r="V275" s="211">
        <f t="shared" si="99"/>
        <v>1</v>
      </c>
      <c r="W275" s="211">
        <f t="shared" si="99"/>
        <v>1</v>
      </c>
      <c r="X275" s="211">
        <f t="shared" si="99"/>
        <v>1</v>
      </c>
      <c r="Y275" s="211">
        <f t="shared" si="99"/>
        <v>1</v>
      </c>
      <c r="Z275" s="29">
        <f t="shared" si="99"/>
        <v>1</v>
      </c>
      <c r="AA275" s="29">
        <f t="shared" si="99"/>
        <v>1</v>
      </c>
      <c r="AB275" s="29">
        <f t="shared" si="99"/>
        <v>1</v>
      </c>
      <c r="AC275" s="29">
        <f t="shared" si="99"/>
        <v>1</v>
      </c>
      <c r="AD275" s="29">
        <f t="shared" si="99"/>
        <v>1</v>
      </c>
      <c r="AE275" s="29">
        <f t="shared" si="99"/>
        <v>1</v>
      </c>
      <c r="AF275" s="29">
        <f t="shared" si="99"/>
        <v>1</v>
      </c>
      <c r="AG275" s="29">
        <f t="shared" si="99"/>
        <v>1</v>
      </c>
      <c r="AH275" s="561">
        <f t="shared" si="99"/>
        <v>1</v>
      </c>
      <c r="AI275" s="561">
        <f t="shared" si="99"/>
        <v>1</v>
      </c>
      <c r="AJ275" s="561">
        <f t="shared" si="99"/>
        <v>1</v>
      </c>
      <c r="AK275" s="561">
        <f t="shared" si="99"/>
        <v>1</v>
      </c>
      <c r="AL275" s="561">
        <f t="shared" si="99"/>
        <v>1</v>
      </c>
      <c r="AM275" s="562">
        <f t="shared" si="99"/>
        <v>1</v>
      </c>
      <c r="AN275" s="562">
        <f t="shared" si="99"/>
        <v>1</v>
      </c>
      <c r="AO275" s="562">
        <f t="shared" si="99"/>
        <v>1</v>
      </c>
      <c r="AP275" s="562">
        <f t="shared" si="99"/>
        <v>1</v>
      </c>
      <c r="AQ275" s="759">
        <f>COUNTIF(AQ$87:AQ$129,"HĐH")</f>
        <v>1</v>
      </c>
      <c r="AR275" s="759">
        <f t="shared" ref="AR275:AS275" si="100">COUNTIF(AR$87:AR$129,"HĐH")</f>
        <v>1</v>
      </c>
      <c r="AS275" s="759">
        <f t="shared" si="100"/>
        <v>1</v>
      </c>
      <c r="AT275" s="29">
        <f t="shared" si="99"/>
        <v>1</v>
      </c>
      <c r="AU275" s="29">
        <f t="shared" si="99"/>
        <v>1</v>
      </c>
      <c r="AV275" s="29">
        <f t="shared" si="99"/>
        <v>1</v>
      </c>
      <c r="AW275" s="29">
        <f t="shared" si="99"/>
        <v>1</v>
      </c>
      <c r="AX275" s="211">
        <f t="shared" si="99"/>
        <v>1</v>
      </c>
      <c r="AY275" s="211">
        <f t="shared" si="99"/>
        <v>1</v>
      </c>
      <c r="AZ275" s="29">
        <f t="shared" si="99"/>
        <v>0</v>
      </c>
      <c r="BA275" s="29">
        <f t="shared" si="99"/>
        <v>0</v>
      </c>
      <c r="BB275" s="29">
        <f t="shared" si="99"/>
        <v>0</v>
      </c>
      <c r="BC275" s="29">
        <f t="shared" si="99"/>
        <v>0</v>
      </c>
      <c r="BD275" s="29">
        <f t="shared" si="99"/>
        <v>0</v>
      </c>
      <c r="BE275" s="29">
        <f t="shared" si="99"/>
        <v>0</v>
      </c>
      <c r="BF275" s="29">
        <f t="shared" si="99"/>
        <v>0</v>
      </c>
      <c r="BG275" s="29">
        <f t="shared" si="99"/>
        <v>0</v>
      </c>
      <c r="BH275" s="29">
        <f t="shared" si="99"/>
        <v>0</v>
      </c>
      <c r="BI275" s="29">
        <f t="shared" si="99"/>
        <v>0</v>
      </c>
      <c r="BJ275" s="29">
        <f t="shared" si="99"/>
        <v>0</v>
      </c>
      <c r="BK275" s="29">
        <f t="shared" si="99"/>
        <v>0</v>
      </c>
      <c r="BL275" s="29">
        <f t="shared" si="99"/>
        <v>0</v>
      </c>
      <c r="BM275" s="29">
        <f t="shared" si="99"/>
        <v>0</v>
      </c>
      <c r="BN275" s="29">
        <f t="shared" si="99"/>
        <v>0</v>
      </c>
      <c r="BO275" s="29">
        <f t="shared" si="99"/>
        <v>0</v>
      </c>
      <c r="BP275" s="29">
        <f t="shared" si="99"/>
        <v>0</v>
      </c>
      <c r="BQ275" s="29">
        <f t="shared" si="99"/>
        <v>0</v>
      </c>
      <c r="BR275" s="29">
        <f t="shared" si="99"/>
        <v>0</v>
      </c>
      <c r="BS275" s="29">
        <f t="shared" si="99"/>
        <v>0</v>
      </c>
      <c r="BT275" s="29">
        <f t="shared" si="99"/>
        <v>0</v>
      </c>
      <c r="BU275" s="29">
        <f t="shared" si="99"/>
        <v>0</v>
      </c>
      <c r="BV275" s="29"/>
      <c r="BW275" s="29"/>
      <c r="BX275" s="29"/>
      <c r="BY275" s="29">
        <f t="shared" si="99"/>
        <v>0</v>
      </c>
      <c r="BZ275" s="29">
        <f t="shared" si="99"/>
        <v>0</v>
      </c>
      <c r="CA275" s="29">
        <f t="shared" si="99"/>
        <v>0</v>
      </c>
      <c r="CB275" s="29">
        <f t="shared" si="99"/>
        <v>0</v>
      </c>
      <c r="CC275" s="29">
        <f t="shared" si="99"/>
        <v>0</v>
      </c>
      <c r="CD275" s="29">
        <f t="shared" si="99"/>
        <v>0</v>
      </c>
      <c r="CE275" s="29">
        <f t="shared" si="99"/>
        <v>0</v>
      </c>
      <c r="CF275" s="29">
        <f t="shared" si="99"/>
        <v>0</v>
      </c>
      <c r="CG275" s="29">
        <f t="shared" si="99"/>
        <v>0</v>
      </c>
      <c r="CH275" s="557"/>
      <c r="CI275" s="557"/>
      <c r="CJ275" s="557"/>
      <c r="CK275" s="557"/>
      <c r="CL275" s="557"/>
    </row>
    <row r="276" spans="1:90" s="558" customFormat="1">
      <c r="A276" s="1026"/>
      <c r="B276" s="3"/>
      <c r="C276" s="480"/>
      <c r="D276" s="12"/>
      <c r="E276" s="480"/>
      <c r="F276" s="12"/>
      <c r="G276" s="1514" t="s">
        <v>1198</v>
      </c>
      <c r="H276" s="1515"/>
      <c r="I276" s="723"/>
      <c r="J276" s="723"/>
      <c r="K276" s="761"/>
      <c r="L276" s="723"/>
      <c r="M276" s="723"/>
      <c r="N276" s="559"/>
      <c r="O276" s="721"/>
      <c r="P276" s="723"/>
      <c r="Q276" s="723"/>
      <c r="R276" s="1024"/>
      <c r="S276" s="723"/>
      <c r="T276" s="723"/>
      <c r="U276" s="723"/>
      <c r="V276" s="211">
        <f t="shared" ref="V276:AL276" si="101">COUNTIF(V$131:V$176,"HĐH")</f>
        <v>1</v>
      </c>
      <c r="W276" s="211">
        <f t="shared" si="101"/>
        <v>1</v>
      </c>
      <c r="X276" s="211">
        <f t="shared" si="101"/>
        <v>1</v>
      </c>
      <c r="Y276" s="211">
        <f t="shared" si="101"/>
        <v>1</v>
      </c>
      <c r="Z276" s="29">
        <f t="shared" si="101"/>
        <v>1</v>
      </c>
      <c r="AA276" s="29">
        <f t="shared" si="101"/>
        <v>1</v>
      </c>
      <c r="AB276" s="29">
        <f t="shared" si="101"/>
        <v>1</v>
      </c>
      <c r="AC276" s="29">
        <f t="shared" si="101"/>
        <v>1</v>
      </c>
      <c r="AD276" s="29">
        <f t="shared" si="101"/>
        <v>1</v>
      </c>
      <c r="AE276" s="29">
        <f t="shared" si="101"/>
        <v>1</v>
      </c>
      <c r="AF276" s="29">
        <f t="shared" si="101"/>
        <v>1</v>
      </c>
      <c r="AG276" s="29">
        <f t="shared" si="101"/>
        <v>0</v>
      </c>
      <c r="AH276" s="561">
        <f t="shared" si="101"/>
        <v>1</v>
      </c>
      <c r="AI276" s="561">
        <f t="shared" si="101"/>
        <v>1</v>
      </c>
      <c r="AJ276" s="561">
        <f t="shared" si="101"/>
        <v>1</v>
      </c>
      <c r="AK276" s="561">
        <f t="shared" si="101"/>
        <v>1</v>
      </c>
      <c r="AL276" s="561">
        <f t="shared" si="101"/>
        <v>1</v>
      </c>
      <c r="AM276" s="562">
        <f>COUNTIF(AM$131:AM$176,"HĐH")</f>
        <v>1</v>
      </c>
      <c r="AN276" s="562">
        <f t="shared" ref="AN276:AP276" si="102">COUNTIF(AN$131:AN$176,"HĐH")</f>
        <v>1</v>
      </c>
      <c r="AO276" s="562">
        <f t="shared" si="102"/>
        <v>1</v>
      </c>
      <c r="AP276" s="562">
        <f t="shared" si="102"/>
        <v>1</v>
      </c>
      <c r="AQ276" s="759">
        <f>COUNTIF(AQ$130:AQ$173,"HĐH")</f>
        <v>1</v>
      </c>
      <c r="AR276" s="759">
        <f t="shared" ref="AR276:AS276" si="103">COUNTIF(AR$130:AR$173,"HĐH")</f>
        <v>1</v>
      </c>
      <c r="AS276" s="759">
        <f t="shared" si="103"/>
        <v>1</v>
      </c>
      <c r="AT276" s="29">
        <f>COUNTIF(AT$131:AT$176,"HĐH")</f>
        <v>1</v>
      </c>
      <c r="AU276" s="29">
        <f t="shared" ref="AU276:AW276" si="104">COUNTIF(AU$131:AU$176,"HĐH")</f>
        <v>1</v>
      </c>
      <c r="AV276" s="29">
        <f t="shared" si="104"/>
        <v>1</v>
      </c>
      <c r="AW276" s="29">
        <f t="shared" si="104"/>
        <v>1</v>
      </c>
      <c r="AX276" s="211">
        <f t="shared" si="99"/>
        <v>1</v>
      </c>
      <c r="AY276" s="211">
        <f t="shared" si="99"/>
        <v>1</v>
      </c>
      <c r="AZ276" s="29">
        <f>COUNTIF(AZ$131:AZ$176,"HĐH")</f>
        <v>0</v>
      </c>
      <c r="BA276" s="29"/>
      <c r="BB276" s="29">
        <f>COUNTIF(BB$131:BB$176,"HĐH")</f>
        <v>0</v>
      </c>
      <c r="BC276" s="29"/>
      <c r="BD276" s="29">
        <f>COUNTIF(BD$131:BD$176,"HĐH")</f>
        <v>0</v>
      </c>
      <c r="BE276" s="2"/>
      <c r="BF276" s="2"/>
      <c r="BG276" s="2"/>
      <c r="BH276" s="2"/>
      <c r="BI276" s="2"/>
      <c r="BJ276" s="2"/>
      <c r="BK276" s="2"/>
      <c r="BL276" s="2"/>
      <c r="BM276" s="2"/>
      <c r="BN276" s="2"/>
      <c r="BO276" s="2"/>
      <c r="BP276" s="2"/>
      <c r="BQ276" s="2"/>
      <c r="BR276" s="48"/>
      <c r="BS276" s="48"/>
      <c r="BT276" s="48"/>
      <c r="BU276" s="2"/>
      <c r="BV276" s="2"/>
      <c r="BW276" s="2"/>
      <c r="BX276" s="2"/>
      <c r="BY276" s="2"/>
      <c r="BZ276" s="2"/>
      <c r="CA276" s="2"/>
      <c r="CB276" s="2"/>
      <c r="CC276" s="2"/>
      <c r="CD276" s="2"/>
      <c r="CE276" s="2"/>
      <c r="CF276" s="2"/>
      <c r="CG276" s="2"/>
      <c r="CH276" s="557"/>
      <c r="CI276" s="557"/>
      <c r="CJ276" s="557"/>
      <c r="CK276" s="557"/>
      <c r="CL276" s="557"/>
    </row>
    <row r="277" spans="1:90" s="558" customFormat="1">
      <c r="A277" s="1026"/>
      <c r="B277" s="3"/>
      <c r="C277" s="480"/>
      <c r="D277" s="12"/>
      <c r="E277" s="480"/>
      <c r="F277" s="12"/>
      <c r="G277" s="1516" t="s">
        <v>1199</v>
      </c>
      <c r="H277" s="1517"/>
      <c r="I277" s="723"/>
      <c r="J277" s="723"/>
      <c r="K277" s="761"/>
      <c r="L277" s="723"/>
      <c r="M277" s="723"/>
      <c r="N277" s="559"/>
      <c r="O277" s="721"/>
      <c r="P277" s="723"/>
      <c r="Q277" s="723"/>
      <c r="R277" s="1024"/>
      <c r="S277" s="723"/>
      <c r="T277" s="723"/>
      <c r="U277" s="723"/>
      <c r="V277" s="211">
        <f t="shared" ref="V277:AP277" si="105">COUNTIF(V$208:V$256,"HĐH")</f>
        <v>2</v>
      </c>
      <c r="W277" s="211">
        <f t="shared" si="105"/>
        <v>2</v>
      </c>
      <c r="X277" s="211">
        <f t="shared" si="105"/>
        <v>2</v>
      </c>
      <c r="Y277" s="211">
        <f t="shared" si="105"/>
        <v>1</v>
      </c>
      <c r="Z277" s="29">
        <f t="shared" si="105"/>
        <v>1</v>
      </c>
      <c r="AA277" s="29">
        <f t="shared" si="105"/>
        <v>2</v>
      </c>
      <c r="AB277" s="29">
        <f t="shared" si="105"/>
        <v>2</v>
      </c>
      <c r="AC277" s="29">
        <f t="shared" si="105"/>
        <v>2</v>
      </c>
      <c r="AD277" s="29">
        <f t="shared" si="105"/>
        <v>2</v>
      </c>
      <c r="AE277" s="29">
        <f t="shared" si="105"/>
        <v>2</v>
      </c>
      <c r="AF277" s="29">
        <f t="shared" si="105"/>
        <v>2</v>
      </c>
      <c r="AG277" s="29">
        <f t="shared" si="105"/>
        <v>2</v>
      </c>
      <c r="AH277" s="561">
        <f t="shared" si="105"/>
        <v>2</v>
      </c>
      <c r="AI277" s="561">
        <f t="shared" si="105"/>
        <v>2</v>
      </c>
      <c r="AJ277" s="561">
        <f t="shared" si="105"/>
        <v>2</v>
      </c>
      <c r="AK277" s="561">
        <f t="shared" si="105"/>
        <v>2</v>
      </c>
      <c r="AL277" s="561">
        <f t="shared" si="105"/>
        <v>2</v>
      </c>
      <c r="AM277" s="562">
        <f t="shared" si="105"/>
        <v>2</v>
      </c>
      <c r="AN277" s="562">
        <f t="shared" si="105"/>
        <v>2</v>
      </c>
      <c r="AO277" s="562">
        <f t="shared" si="105"/>
        <v>2</v>
      </c>
      <c r="AP277" s="562">
        <f t="shared" si="105"/>
        <v>2</v>
      </c>
      <c r="AQ277" s="759">
        <f>COUNTIF(AQ$205:AQ$256,"HĐH")</f>
        <v>2</v>
      </c>
      <c r="AR277" s="759">
        <f t="shared" ref="AR277:AS277" si="106">COUNTIF(AR$205:AR$256,"HĐH")</f>
        <v>2</v>
      </c>
      <c r="AS277" s="759">
        <f t="shared" si="106"/>
        <v>2</v>
      </c>
      <c r="AT277" s="29">
        <f t="shared" ref="AT277:AZ277" si="107">COUNTIF(AT$208:AT$256,"HĐH")</f>
        <v>2</v>
      </c>
      <c r="AU277" s="29">
        <f t="shared" si="107"/>
        <v>2</v>
      </c>
      <c r="AV277" s="29">
        <f t="shared" si="107"/>
        <v>2</v>
      </c>
      <c r="AW277" s="29">
        <f t="shared" si="107"/>
        <v>2</v>
      </c>
      <c r="AX277" s="211">
        <f>COUNTIF(AY$136:AY$209,"HĐH")</f>
        <v>2</v>
      </c>
      <c r="AY277" s="211">
        <f>COUNTIF(AY$136:AY$209,"HĐH")</f>
        <v>2</v>
      </c>
      <c r="AZ277" s="29">
        <f t="shared" si="107"/>
        <v>0</v>
      </c>
      <c r="BA277" s="29"/>
      <c r="BB277" s="29">
        <f>COUNTIF(BB$208:BB$256,"HĐH")</f>
        <v>0</v>
      </c>
      <c r="BC277" s="29"/>
      <c r="BD277" s="29">
        <f>COUNTIF(BD$208:BD$256,"HĐH")</f>
        <v>0</v>
      </c>
      <c r="BE277" s="2"/>
      <c r="BF277" s="2"/>
      <c r="BG277" s="2"/>
      <c r="BH277" s="2"/>
      <c r="BI277" s="2"/>
      <c r="BJ277" s="2"/>
      <c r="BK277" s="2"/>
      <c r="BL277" s="2"/>
      <c r="BM277" s="2"/>
      <c r="BN277" s="2"/>
      <c r="BO277" s="2"/>
      <c r="BP277" s="2"/>
      <c r="BQ277" s="2"/>
      <c r="BR277" s="48"/>
      <c r="BS277" s="48"/>
      <c r="BT277" s="48"/>
      <c r="BU277" s="2"/>
      <c r="BV277" s="2"/>
      <c r="BW277" s="2"/>
      <c r="BX277" s="2"/>
      <c r="BY277" s="2"/>
      <c r="BZ277" s="2"/>
      <c r="CA277" s="2"/>
      <c r="CB277" s="2"/>
      <c r="CC277" s="2"/>
      <c r="CD277" s="2"/>
      <c r="CE277" s="2"/>
      <c r="CF277" s="2"/>
      <c r="CG277" s="2"/>
      <c r="CH277" s="557"/>
      <c r="CI277" s="557"/>
      <c r="CJ277" s="557"/>
      <c r="CK277" s="557"/>
      <c r="CL277" s="557"/>
    </row>
    <row r="278" spans="1:90" s="173" customFormat="1">
      <c r="A278" s="170"/>
      <c r="B278" s="3"/>
      <c r="C278" s="172"/>
      <c r="D278" s="12"/>
      <c r="E278" s="172"/>
      <c r="F278" s="12"/>
      <c r="G278" s="558"/>
      <c r="H278" s="555"/>
      <c r="I278" s="2"/>
      <c r="J278" s="2"/>
      <c r="L278" s="2"/>
      <c r="M278" s="2"/>
      <c r="N278" s="762"/>
      <c r="O278" s="556"/>
      <c r="P278" s="2"/>
      <c r="Q278" s="2"/>
      <c r="S278" s="2"/>
      <c r="T278" s="2"/>
      <c r="U278" s="2"/>
      <c r="Z278" s="2"/>
      <c r="AA278" s="2"/>
      <c r="AB278" s="2"/>
      <c r="AC278" s="2"/>
      <c r="AD278" s="2"/>
      <c r="AE278" s="2"/>
      <c r="AF278" s="2"/>
      <c r="AG278" s="2"/>
      <c r="AH278" s="2"/>
      <c r="AI278" s="2"/>
      <c r="AJ278" s="2"/>
      <c r="AK278" s="2"/>
      <c r="AL278" s="2"/>
      <c r="AM278" s="557"/>
      <c r="AN278" s="557"/>
      <c r="AO278" s="557"/>
      <c r="AP278" s="557"/>
      <c r="AQ278" s="2"/>
      <c r="AR278" s="2"/>
      <c r="AS278" s="2"/>
      <c r="AT278" s="2"/>
      <c r="AU278" s="2"/>
      <c r="AV278" s="2"/>
      <c r="AW278" s="2"/>
      <c r="AZ278" s="2"/>
      <c r="BA278" s="2"/>
      <c r="BB278" s="2"/>
      <c r="BC278" s="2"/>
      <c r="BD278" s="2"/>
      <c r="BE278" s="2"/>
      <c r="BF278" s="2"/>
      <c r="BG278" s="2"/>
      <c r="BH278" s="2"/>
      <c r="BI278" s="2"/>
      <c r="BJ278" s="2"/>
      <c r="BK278" s="2"/>
      <c r="BL278" s="2"/>
      <c r="BM278" s="2"/>
      <c r="BN278" s="2"/>
      <c r="BO278" s="2"/>
      <c r="BP278" s="2"/>
      <c r="BQ278" s="2"/>
      <c r="BR278" s="48"/>
      <c r="BS278" s="48"/>
      <c r="BT278" s="48"/>
      <c r="BU278" s="2"/>
      <c r="BV278" s="2"/>
      <c r="BW278" s="2"/>
      <c r="BX278" s="2"/>
      <c r="BY278" s="2"/>
      <c r="BZ278" s="2"/>
      <c r="CA278" s="2"/>
      <c r="CB278" s="2"/>
      <c r="CC278" s="2"/>
      <c r="CD278" s="2"/>
      <c r="CE278" s="2"/>
      <c r="CF278" s="2"/>
      <c r="CG278" s="2"/>
      <c r="CH278" s="2"/>
    </row>
    <row r="279" spans="1:90" s="756" customFormat="1" ht="252.75" hidden="1">
      <c r="A279" s="563" t="s">
        <v>1125</v>
      </c>
      <c r="B279" s="754"/>
      <c r="C279" s="564" t="s">
        <v>233</v>
      </c>
      <c r="D279" s="30"/>
      <c r="E279" s="31"/>
      <c r="F279" s="15"/>
      <c r="G279" s="761"/>
      <c r="H279" s="175"/>
      <c r="I279" s="723"/>
      <c r="J279" s="723"/>
      <c r="K279" s="722"/>
      <c r="L279" s="723"/>
      <c r="M279" s="725"/>
      <c r="N279" s="723"/>
      <c r="O279" s="723"/>
      <c r="P279" s="723"/>
      <c r="Q279" s="723"/>
      <c r="R279" s="723"/>
      <c r="S279" s="723"/>
      <c r="T279" s="723"/>
      <c r="U279" s="723"/>
      <c r="V279" s="761"/>
      <c r="W279" s="761"/>
      <c r="X279" s="761"/>
      <c r="Y279" s="761"/>
      <c r="Z279" s="723"/>
      <c r="AA279" s="723"/>
      <c r="AB279" s="723"/>
      <c r="AC279" s="723"/>
      <c r="AD279" s="723"/>
      <c r="AE279" s="723"/>
      <c r="AF279" s="723"/>
      <c r="AG279" s="723"/>
      <c r="AH279" s="723"/>
      <c r="AI279" s="723"/>
      <c r="AJ279" s="723"/>
      <c r="AK279" s="723"/>
      <c r="AL279" s="723"/>
      <c r="AM279" s="723"/>
      <c r="AN279" s="723"/>
      <c r="AO279" s="723"/>
      <c r="AP279" s="723"/>
      <c r="AQ279" s="723"/>
      <c r="AR279" s="723"/>
      <c r="AS279" s="723"/>
      <c r="AT279" s="723"/>
      <c r="AU279" s="723"/>
      <c r="AV279" s="723"/>
      <c r="AW279" s="723"/>
      <c r="AX279" s="723"/>
      <c r="AY279" s="723"/>
      <c r="AZ279" s="723"/>
      <c r="BA279" s="723"/>
      <c r="BB279" s="723"/>
      <c r="BC279" s="723"/>
      <c r="BD279" s="723"/>
      <c r="BE279" s="746">
        <f t="shared" ref="BE279:BY279" si="108">COUNTIFS($K$9:$K$256,"x",BE$9:BE$256,"2")</f>
        <v>20</v>
      </c>
      <c r="BF279" s="746">
        <f t="shared" si="108"/>
        <v>20</v>
      </c>
      <c r="BG279" s="746">
        <f t="shared" si="108"/>
        <v>1</v>
      </c>
      <c r="BH279" s="746">
        <f t="shared" si="108"/>
        <v>20</v>
      </c>
      <c r="BI279" s="746">
        <f t="shared" si="108"/>
        <v>2</v>
      </c>
      <c r="BJ279" s="566">
        <f t="shared" si="108"/>
        <v>10</v>
      </c>
      <c r="BK279" s="746">
        <f t="shared" si="108"/>
        <v>9</v>
      </c>
      <c r="BL279" s="746">
        <f t="shared" si="108"/>
        <v>20</v>
      </c>
      <c r="BM279" s="746">
        <f t="shared" si="108"/>
        <v>20</v>
      </c>
      <c r="BN279" s="746">
        <f t="shared" si="108"/>
        <v>20</v>
      </c>
      <c r="BO279" s="746">
        <f t="shared" si="108"/>
        <v>20</v>
      </c>
      <c r="BP279" s="746">
        <f t="shared" si="108"/>
        <v>20</v>
      </c>
      <c r="BQ279" s="746">
        <f t="shared" si="108"/>
        <v>20</v>
      </c>
      <c r="BR279" s="746">
        <f t="shared" si="108"/>
        <v>20</v>
      </c>
      <c r="BS279" s="746">
        <f t="shared" si="108"/>
        <v>20</v>
      </c>
      <c r="BT279" s="746">
        <f t="shared" si="108"/>
        <v>20</v>
      </c>
      <c r="BU279" s="746">
        <f t="shared" si="108"/>
        <v>20</v>
      </c>
      <c r="BV279" s="746"/>
      <c r="BW279" s="746"/>
      <c r="BX279" s="746"/>
      <c r="BY279" s="746">
        <f t="shared" si="108"/>
        <v>20</v>
      </c>
      <c r="BZ279" s="746"/>
      <c r="CA279" s="510"/>
      <c r="CB279" s="721"/>
      <c r="CC279" s="510"/>
      <c r="CD279" s="721"/>
      <c r="CE279" s="511"/>
      <c r="CF279" s="721"/>
      <c r="CG279" s="747"/>
    </row>
    <row r="280" spans="1:90" s="756" customFormat="1" ht="56.25" hidden="1">
      <c r="A280" s="563"/>
      <c r="B280" s="754"/>
      <c r="C280" s="564" t="s">
        <v>234</v>
      </c>
      <c r="D280" s="30"/>
      <c r="E280" s="31"/>
      <c r="F280" s="15"/>
      <c r="G280" s="761"/>
      <c r="H280" s="175"/>
      <c r="I280" s="723"/>
      <c r="J280" s="723"/>
      <c r="K280" s="722"/>
      <c r="L280" s="723"/>
      <c r="M280" s="725"/>
      <c r="N280" s="723"/>
      <c r="O280" s="723"/>
      <c r="P280" s="723"/>
      <c r="Q280" s="723"/>
      <c r="R280" s="723"/>
      <c r="S280" s="723"/>
      <c r="T280" s="723"/>
      <c r="U280" s="723"/>
      <c r="V280" s="761"/>
      <c r="W280" s="761"/>
      <c r="X280" s="761"/>
      <c r="Y280" s="761"/>
      <c r="Z280" s="723"/>
      <c r="AA280" s="723"/>
      <c r="AB280" s="723"/>
      <c r="AC280" s="723"/>
      <c r="AD280" s="723"/>
      <c r="AE280" s="723"/>
      <c r="AF280" s="723"/>
      <c r="AG280" s="723"/>
      <c r="AH280" s="723"/>
      <c r="AI280" s="723"/>
      <c r="AJ280" s="723"/>
      <c r="AK280" s="723"/>
      <c r="AL280" s="723"/>
      <c r="AM280" s="723"/>
      <c r="AN280" s="723"/>
      <c r="AO280" s="723"/>
      <c r="AP280" s="723"/>
      <c r="AQ280" s="723"/>
      <c r="AR280" s="723"/>
      <c r="AS280" s="723"/>
      <c r="AT280" s="723"/>
      <c r="AU280" s="723"/>
      <c r="AV280" s="723"/>
      <c r="AW280" s="723"/>
      <c r="AX280" s="723"/>
      <c r="AY280" s="723"/>
      <c r="AZ280" s="723"/>
      <c r="BA280" s="723"/>
      <c r="BB280" s="723"/>
      <c r="BC280" s="723"/>
      <c r="BD280" s="723"/>
      <c r="BE280" s="746">
        <f t="shared" ref="BE280:BY280" si="109">COUNTIFS($K$9:$K$256,"x",BE$9:BE$256,"1")</f>
        <v>0</v>
      </c>
      <c r="BF280" s="746">
        <f t="shared" si="109"/>
        <v>0</v>
      </c>
      <c r="BG280" s="746">
        <f t="shared" si="109"/>
        <v>19</v>
      </c>
      <c r="BH280" s="746">
        <f t="shared" si="109"/>
        <v>0</v>
      </c>
      <c r="BI280" s="746">
        <f t="shared" si="109"/>
        <v>18</v>
      </c>
      <c r="BJ280" s="566">
        <f t="shared" si="109"/>
        <v>10</v>
      </c>
      <c r="BK280" s="746">
        <f t="shared" si="109"/>
        <v>11</v>
      </c>
      <c r="BL280" s="746">
        <f t="shared" si="109"/>
        <v>0</v>
      </c>
      <c r="BM280" s="746">
        <f t="shared" si="109"/>
        <v>0</v>
      </c>
      <c r="BN280" s="746">
        <f t="shared" si="109"/>
        <v>0</v>
      </c>
      <c r="BO280" s="746">
        <f t="shared" si="109"/>
        <v>0</v>
      </c>
      <c r="BP280" s="746">
        <f t="shared" si="109"/>
        <v>0</v>
      </c>
      <c r="BQ280" s="746">
        <f t="shared" si="109"/>
        <v>0</v>
      </c>
      <c r="BR280" s="746">
        <f t="shared" si="109"/>
        <v>0</v>
      </c>
      <c r="BS280" s="746">
        <f t="shared" si="109"/>
        <v>0</v>
      </c>
      <c r="BT280" s="746">
        <f t="shared" si="109"/>
        <v>0</v>
      </c>
      <c r="BU280" s="746">
        <f t="shared" si="109"/>
        <v>0</v>
      </c>
      <c r="BV280" s="746"/>
      <c r="BW280" s="746"/>
      <c r="BX280" s="746"/>
      <c r="BY280" s="746">
        <f t="shared" si="109"/>
        <v>0</v>
      </c>
      <c r="BZ280" s="721"/>
      <c r="CA280" s="510"/>
      <c r="CB280" s="721"/>
      <c r="CC280" s="510"/>
      <c r="CD280" s="721"/>
      <c r="CE280" s="511"/>
      <c r="CF280" s="721"/>
      <c r="CG280" s="747"/>
    </row>
    <row r="281" spans="1:90" s="756" customFormat="1" ht="56.25" hidden="1">
      <c r="A281" s="563"/>
      <c r="B281" s="754"/>
      <c r="C281" s="567" t="s">
        <v>235</v>
      </c>
      <c r="D281" s="32"/>
      <c r="E281" s="31"/>
      <c r="F281" s="15"/>
      <c r="G281" s="761"/>
      <c r="H281" s="175"/>
      <c r="I281" s="723"/>
      <c r="J281" s="723"/>
      <c r="K281" s="722"/>
      <c r="L281" s="723"/>
      <c r="M281" s="725"/>
      <c r="N281" s="723"/>
      <c r="O281" s="723"/>
      <c r="P281" s="723"/>
      <c r="Q281" s="723"/>
      <c r="R281" s="723"/>
      <c r="S281" s="723"/>
      <c r="T281" s="723"/>
      <c r="U281" s="723"/>
      <c r="V281" s="761"/>
      <c r="W281" s="761"/>
      <c r="X281" s="761"/>
      <c r="Y281" s="761"/>
      <c r="Z281" s="723"/>
      <c r="AA281" s="723"/>
      <c r="AB281" s="723"/>
      <c r="AC281" s="723"/>
      <c r="AD281" s="723"/>
      <c r="AE281" s="723"/>
      <c r="AF281" s="723"/>
      <c r="AG281" s="723"/>
      <c r="AH281" s="723"/>
      <c r="AI281" s="723"/>
      <c r="AJ281" s="723"/>
      <c r="AK281" s="723"/>
      <c r="AL281" s="723"/>
      <c r="AM281" s="723"/>
      <c r="AN281" s="723"/>
      <c r="AO281" s="723"/>
      <c r="AP281" s="723"/>
      <c r="AQ281" s="723"/>
      <c r="AR281" s="723"/>
      <c r="AS281" s="723"/>
      <c r="AT281" s="723"/>
      <c r="AU281" s="723"/>
      <c r="AV281" s="723"/>
      <c r="AW281" s="723"/>
      <c r="AX281" s="723"/>
      <c r="AY281" s="723"/>
      <c r="AZ281" s="723"/>
      <c r="BA281" s="723"/>
      <c r="BB281" s="723"/>
      <c r="BC281" s="723"/>
      <c r="BD281" s="723"/>
      <c r="BE281" s="746">
        <f t="shared" ref="BE281:BY281" si="110">COUNTIFS($K$9:$K$256,"x",BE$9:BE$256,"0")</f>
        <v>0</v>
      </c>
      <c r="BF281" s="746">
        <f t="shared" si="110"/>
        <v>0</v>
      </c>
      <c r="BG281" s="746">
        <f t="shared" si="110"/>
        <v>0</v>
      </c>
      <c r="BH281" s="746">
        <f t="shared" si="110"/>
        <v>0</v>
      </c>
      <c r="BI281" s="746">
        <f t="shared" si="110"/>
        <v>0</v>
      </c>
      <c r="BJ281" s="566">
        <f t="shared" si="110"/>
        <v>0</v>
      </c>
      <c r="BK281" s="746">
        <f t="shared" si="110"/>
        <v>0</v>
      </c>
      <c r="BL281" s="746">
        <f t="shared" si="110"/>
        <v>0</v>
      </c>
      <c r="BM281" s="746">
        <f t="shared" si="110"/>
        <v>0</v>
      </c>
      <c r="BN281" s="746">
        <f t="shared" si="110"/>
        <v>0</v>
      </c>
      <c r="BO281" s="746">
        <f t="shared" si="110"/>
        <v>0</v>
      </c>
      <c r="BP281" s="746">
        <f t="shared" si="110"/>
        <v>0</v>
      </c>
      <c r="BQ281" s="746">
        <f t="shared" si="110"/>
        <v>0</v>
      </c>
      <c r="BR281" s="746">
        <f t="shared" si="110"/>
        <v>0</v>
      </c>
      <c r="BS281" s="746">
        <f t="shared" si="110"/>
        <v>0</v>
      </c>
      <c r="BT281" s="746">
        <f t="shared" si="110"/>
        <v>0</v>
      </c>
      <c r="BU281" s="746">
        <f t="shared" si="110"/>
        <v>0</v>
      </c>
      <c r="BV281" s="746"/>
      <c r="BW281" s="746"/>
      <c r="BX281" s="746"/>
      <c r="BY281" s="746">
        <f t="shared" si="110"/>
        <v>0</v>
      </c>
      <c r="BZ281" s="721"/>
      <c r="CA281" s="510"/>
      <c r="CB281" s="721"/>
      <c r="CC281" s="510"/>
      <c r="CD281" s="721"/>
      <c r="CE281" s="511"/>
      <c r="CF281" s="721"/>
      <c r="CG281" s="747"/>
    </row>
    <row r="282" spans="1:90" s="756" customFormat="1" hidden="1">
      <c r="A282" s="563"/>
      <c r="B282" s="754"/>
      <c r="C282" s="1525" t="s">
        <v>236</v>
      </c>
      <c r="D282" s="33"/>
      <c r="E282" s="31"/>
      <c r="F282" s="15"/>
      <c r="G282" s="761"/>
      <c r="H282" s="175"/>
      <c r="I282" s="723"/>
      <c r="J282" s="723"/>
      <c r="K282" s="722"/>
      <c r="L282" s="723"/>
      <c r="M282" s="725"/>
      <c r="N282" s="723"/>
      <c r="O282" s="723"/>
      <c r="P282" s="723"/>
      <c r="Q282" s="723"/>
      <c r="R282" s="723"/>
      <c r="S282" s="723"/>
      <c r="T282" s="723"/>
      <c r="U282" s="723"/>
      <c r="V282" s="761"/>
      <c r="W282" s="761"/>
      <c r="X282" s="761"/>
      <c r="Y282" s="761"/>
      <c r="Z282" s="723"/>
      <c r="AA282" s="723"/>
      <c r="AB282" s="723"/>
      <c r="AC282" s="723"/>
      <c r="AD282" s="723"/>
      <c r="AE282" s="723"/>
      <c r="AF282" s="723"/>
      <c r="AG282" s="723"/>
      <c r="AH282" s="723"/>
      <c r="AI282" s="723"/>
      <c r="AJ282" s="723"/>
      <c r="AK282" s="723"/>
      <c r="AL282" s="723"/>
      <c r="AM282" s="723"/>
      <c r="AN282" s="723"/>
      <c r="AO282" s="723"/>
      <c r="AP282" s="723"/>
      <c r="AQ282" s="723"/>
      <c r="AR282" s="723"/>
      <c r="AS282" s="723"/>
      <c r="AT282" s="723"/>
      <c r="AU282" s="723"/>
      <c r="AV282" s="723"/>
      <c r="AW282" s="723"/>
      <c r="AX282" s="723"/>
      <c r="AY282" s="723"/>
      <c r="AZ282" s="723"/>
      <c r="BA282" s="723"/>
      <c r="BB282" s="723"/>
      <c r="BC282" s="723"/>
      <c r="BD282" s="723"/>
      <c r="BE282" s="568">
        <f t="shared" ref="BE282:BY282" si="111">(((BE279*2)+(BE280*1)+(BE281*0)))/(BE279+BE280+BE281)</f>
        <v>2</v>
      </c>
      <c r="BF282" s="568">
        <f t="shared" si="111"/>
        <v>2</v>
      </c>
      <c r="BG282" s="568">
        <f t="shared" si="111"/>
        <v>1.05</v>
      </c>
      <c r="BH282" s="568">
        <f t="shared" si="111"/>
        <v>2</v>
      </c>
      <c r="BI282" s="568">
        <f t="shared" si="111"/>
        <v>1.1000000000000001</v>
      </c>
      <c r="BJ282" s="569">
        <f t="shared" si="111"/>
        <v>1.5</v>
      </c>
      <c r="BK282" s="568">
        <f t="shared" si="111"/>
        <v>1.45</v>
      </c>
      <c r="BL282" s="568">
        <f t="shared" si="111"/>
        <v>2</v>
      </c>
      <c r="BM282" s="568">
        <f t="shared" si="111"/>
        <v>2</v>
      </c>
      <c r="BN282" s="568">
        <f t="shared" si="111"/>
        <v>2</v>
      </c>
      <c r="BO282" s="568">
        <f t="shared" si="111"/>
        <v>2</v>
      </c>
      <c r="BP282" s="568">
        <f t="shared" si="111"/>
        <v>2</v>
      </c>
      <c r="BQ282" s="568">
        <f t="shared" si="111"/>
        <v>2</v>
      </c>
      <c r="BR282" s="568">
        <f t="shared" si="111"/>
        <v>2</v>
      </c>
      <c r="BS282" s="568">
        <f t="shared" si="111"/>
        <v>2</v>
      </c>
      <c r="BT282" s="568">
        <f t="shared" si="111"/>
        <v>2</v>
      </c>
      <c r="BU282" s="568">
        <f t="shared" si="111"/>
        <v>2</v>
      </c>
      <c r="BV282" s="568"/>
      <c r="BW282" s="568"/>
      <c r="BX282" s="568"/>
      <c r="BY282" s="568">
        <f t="shared" si="111"/>
        <v>2</v>
      </c>
      <c r="BZ282" s="1563">
        <f>COUNTIF($BE283:$BY283,"Đ")</f>
        <v>14</v>
      </c>
      <c r="CA282" s="1564">
        <f>BZ282/COUNTA($BE283:$BY283)</f>
        <v>0.77777777777777779</v>
      </c>
      <c r="CB282" s="1563">
        <f>COUNTIF($BE283:$BY283,"CCG")</f>
        <v>4</v>
      </c>
      <c r="CC282" s="1564">
        <f>CB282/COUNTA($BE283:$BY283)</f>
        <v>0.22222222222222221</v>
      </c>
      <c r="CD282" s="1563">
        <f>COUNTIF($BE283:$BY283,"CĐ")</f>
        <v>0</v>
      </c>
      <c r="CE282" s="1560">
        <f>CD282/COUNTA($BE283:$BY283)</f>
        <v>0</v>
      </c>
      <c r="CF282" s="1330">
        <f>(((BZ282*2)+(CB282*1)+(CD282*0)))/(BZ282+CB282+CD282)</f>
        <v>1.7777777777777777</v>
      </c>
      <c r="CG282" s="1395" t="str">
        <f>IF(CF282&gt;=1.6,"Đạt mục tiêu",IF(CF282&gt;=1,"Cần cố gắng","Chưa đạt"))</f>
        <v>Đạt mục tiêu</v>
      </c>
    </row>
    <row r="283" spans="1:90" s="756" customFormat="1" hidden="1">
      <c r="A283" s="563"/>
      <c r="B283" s="754"/>
      <c r="C283" s="1526"/>
      <c r="D283" s="33"/>
      <c r="E283" s="31"/>
      <c r="F283" s="15"/>
      <c r="G283" s="761"/>
      <c r="H283" s="175"/>
      <c r="I283" s="723"/>
      <c r="J283" s="723"/>
      <c r="K283" s="722"/>
      <c r="L283" s="723"/>
      <c r="M283" s="725"/>
      <c r="N283" s="723"/>
      <c r="O283" s="723"/>
      <c r="P283" s="723"/>
      <c r="Q283" s="723"/>
      <c r="R283" s="723"/>
      <c r="S283" s="723"/>
      <c r="T283" s="723"/>
      <c r="U283" s="723"/>
      <c r="V283" s="761"/>
      <c r="W283" s="761"/>
      <c r="X283" s="761"/>
      <c r="Y283" s="761"/>
      <c r="Z283" s="723"/>
      <c r="AA283" s="723"/>
      <c r="AB283" s="723"/>
      <c r="AC283" s="723"/>
      <c r="AD283" s="723"/>
      <c r="AE283" s="723"/>
      <c r="AF283" s="723"/>
      <c r="AG283" s="723"/>
      <c r="AH283" s="723"/>
      <c r="AI283" s="723"/>
      <c r="AJ283" s="723"/>
      <c r="AK283" s="723"/>
      <c r="AL283" s="723"/>
      <c r="AM283" s="723"/>
      <c r="AN283" s="723"/>
      <c r="AO283" s="723"/>
      <c r="AP283" s="723"/>
      <c r="AQ283" s="723"/>
      <c r="AR283" s="723"/>
      <c r="AS283" s="723"/>
      <c r="AT283" s="723"/>
      <c r="AU283" s="723"/>
      <c r="AV283" s="723"/>
      <c r="AW283" s="723"/>
      <c r="AX283" s="723"/>
      <c r="AY283" s="723"/>
      <c r="AZ283" s="723"/>
      <c r="BA283" s="723"/>
      <c r="BB283" s="723"/>
      <c r="BC283" s="723"/>
      <c r="BD283" s="723"/>
      <c r="BE283" s="568" t="str">
        <f t="shared" ref="BE283:BY283" si="112">IF(BE282&lt;1,"CĐ",IF(BE282&lt;1.6,"CCG","Đ"))</f>
        <v>Đ</v>
      </c>
      <c r="BF283" s="568" t="str">
        <f t="shared" si="112"/>
        <v>Đ</v>
      </c>
      <c r="BG283" s="568" t="str">
        <f t="shared" si="112"/>
        <v>CCG</v>
      </c>
      <c r="BH283" s="568" t="str">
        <f t="shared" si="112"/>
        <v>Đ</v>
      </c>
      <c r="BI283" s="568" t="str">
        <f t="shared" si="112"/>
        <v>CCG</v>
      </c>
      <c r="BJ283" s="569" t="str">
        <f t="shared" si="112"/>
        <v>CCG</v>
      </c>
      <c r="BK283" s="568" t="str">
        <f t="shared" si="112"/>
        <v>CCG</v>
      </c>
      <c r="BL283" s="568" t="str">
        <f t="shared" si="112"/>
        <v>Đ</v>
      </c>
      <c r="BM283" s="568" t="str">
        <f t="shared" si="112"/>
        <v>Đ</v>
      </c>
      <c r="BN283" s="568" t="str">
        <f t="shared" si="112"/>
        <v>Đ</v>
      </c>
      <c r="BO283" s="568" t="str">
        <f t="shared" si="112"/>
        <v>Đ</v>
      </c>
      <c r="BP283" s="568" t="str">
        <f t="shared" si="112"/>
        <v>Đ</v>
      </c>
      <c r="BQ283" s="568" t="str">
        <f t="shared" si="112"/>
        <v>Đ</v>
      </c>
      <c r="BR283" s="568" t="str">
        <f t="shared" si="112"/>
        <v>Đ</v>
      </c>
      <c r="BS283" s="568" t="str">
        <f t="shared" si="112"/>
        <v>Đ</v>
      </c>
      <c r="BT283" s="568" t="str">
        <f t="shared" si="112"/>
        <v>Đ</v>
      </c>
      <c r="BU283" s="568" t="str">
        <f t="shared" si="112"/>
        <v>Đ</v>
      </c>
      <c r="BV283" s="568"/>
      <c r="BW283" s="568"/>
      <c r="BX283" s="568"/>
      <c r="BY283" s="568" t="str">
        <f t="shared" si="112"/>
        <v>Đ</v>
      </c>
      <c r="BZ283" s="1563"/>
      <c r="CA283" s="1564"/>
      <c r="CB283" s="1563"/>
      <c r="CC283" s="1564"/>
      <c r="CD283" s="1563"/>
      <c r="CE283" s="1560"/>
      <c r="CF283" s="1330"/>
      <c r="CG283" s="1395"/>
    </row>
    <row r="284" spans="1:90" s="3" customFormat="1" ht="216.75" hidden="1">
      <c r="A284" s="753" t="s">
        <v>1132</v>
      </c>
      <c r="B284" s="755"/>
      <c r="C284" s="207" t="s">
        <v>233</v>
      </c>
      <c r="D284" s="36"/>
      <c r="E284" s="37"/>
      <c r="F284" s="36"/>
      <c r="G284" s="724"/>
      <c r="H284" s="210"/>
      <c r="I284" s="725"/>
      <c r="J284" s="725"/>
      <c r="K284" s="724"/>
      <c r="L284" s="725"/>
      <c r="M284" s="725"/>
      <c r="N284" s="79"/>
      <c r="O284" s="79"/>
      <c r="P284" s="725"/>
      <c r="Q284" s="725"/>
      <c r="R284" s="725"/>
      <c r="S284" s="725"/>
      <c r="T284" s="725"/>
      <c r="U284" s="725"/>
      <c r="V284" s="724"/>
      <c r="W284" s="724"/>
      <c r="X284" s="724"/>
      <c r="Y284" s="724"/>
      <c r="Z284" s="725"/>
      <c r="AA284" s="725"/>
      <c r="AB284" s="725"/>
      <c r="AC284" s="725"/>
      <c r="AD284" s="725"/>
      <c r="AE284" s="725"/>
      <c r="AF284" s="725"/>
      <c r="AG284" s="725"/>
      <c r="AH284" s="725"/>
      <c r="AI284" s="725"/>
      <c r="AJ284" s="725"/>
      <c r="AK284" s="725"/>
      <c r="AL284" s="725"/>
      <c r="AM284" s="725"/>
      <c r="AN284" s="725"/>
      <c r="AO284" s="725"/>
      <c r="AP284" s="725"/>
      <c r="AQ284" s="725"/>
      <c r="AR284" s="725"/>
      <c r="AS284" s="725"/>
      <c r="AT284" s="725"/>
      <c r="AU284" s="725"/>
      <c r="AV284" s="725"/>
      <c r="AW284" s="725"/>
      <c r="AX284" s="725"/>
      <c r="AY284" s="725"/>
      <c r="AZ284" s="725"/>
      <c r="BA284" s="725"/>
      <c r="BB284" s="725"/>
      <c r="BC284" s="725"/>
      <c r="BD284" s="725"/>
      <c r="BE284" s="748">
        <f t="shared" ref="BE284:BY284" si="113">COUNTIFS($L$9:$L$256,"x",BE$9:BE$256,"2")</f>
        <v>17</v>
      </c>
      <c r="BF284" s="748">
        <f t="shared" si="113"/>
        <v>27</v>
      </c>
      <c r="BG284" s="748">
        <f t="shared" si="113"/>
        <v>27</v>
      </c>
      <c r="BH284" s="748">
        <f t="shared" si="113"/>
        <v>17</v>
      </c>
      <c r="BI284" s="748">
        <f t="shared" si="113"/>
        <v>12</v>
      </c>
      <c r="BJ284" s="59">
        <f t="shared" si="113"/>
        <v>27</v>
      </c>
      <c r="BK284" s="748">
        <f t="shared" si="113"/>
        <v>27</v>
      </c>
      <c r="BL284" s="748">
        <f t="shared" si="113"/>
        <v>27</v>
      </c>
      <c r="BM284" s="748">
        <f t="shared" si="113"/>
        <v>21</v>
      </c>
      <c r="BN284" s="748">
        <f t="shared" si="113"/>
        <v>5</v>
      </c>
      <c r="BO284" s="748">
        <f t="shared" si="113"/>
        <v>3</v>
      </c>
      <c r="BP284" s="748">
        <f t="shared" si="113"/>
        <v>26</v>
      </c>
      <c r="BQ284" s="748">
        <f t="shared" si="113"/>
        <v>26</v>
      </c>
      <c r="BR284" s="748">
        <f t="shared" si="113"/>
        <v>10</v>
      </c>
      <c r="BS284" s="748">
        <f t="shared" si="113"/>
        <v>26</v>
      </c>
      <c r="BT284" s="748">
        <f t="shared" si="113"/>
        <v>26</v>
      </c>
      <c r="BU284" s="748">
        <f t="shared" si="113"/>
        <v>27</v>
      </c>
      <c r="BV284" s="748"/>
      <c r="BW284" s="748"/>
      <c r="BX284" s="748"/>
      <c r="BY284" s="748">
        <f t="shared" si="113"/>
        <v>27</v>
      </c>
      <c r="BZ284" s="725"/>
      <c r="CA284" s="725"/>
      <c r="CB284" s="725"/>
      <c r="CC284" s="725"/>
      <c r="CD284" s="725"/>
      <c r="CE284" s="725"/>
      <c r="CF284" s="725"/>
      <c r="CG284" s="725"/>
    </row>
    <row r="285" spans="1:90" s="3" customFormat="1" ht="56.25" hidden="1">
      <c r="A285" s="753"/>
      <c r="B285" s="755"/>
      <c r="C285" s="207" t="s">
        <v>234</v>
      </c>
      <c r="D285" s="36"/>
      <c r="E285" s="37"/>
      <c r="F285" s="36"/>
      <c r="G285" s="724"/>
      <c r="H285" s="210"/>
      <c r="I285" s="725"/>
      <c r="J285" s="725"/>
      <c r="K285" s="724"/>
      <c r="L285" s="725"/>
      <c r="M285" s="725"/>
      <c r="N285" s="79"/>
      <c r="O285" s="79"/>
      <c r="P285" s="725"/>
      <c r="Q285" s="725"/>
      <c r="R285" s="725"/>
      <c r="S285" s="725"/>
      <c r="T285" s="725"/>
      <c r="U285" s="725"/>
      <c r="V285" s="724"/>
      <c r="W285" s="724"/>
      <c r="X285" s="724"/>
      <c r="Y285" s="724"/>
      <c r="Z285" s="725"/>
      <c r="AA285" s="725"/>
      <c r="AB285" s="725"/>
      <c r="AC285" s="725"/>
      <c r="AD285" s="725"/>
      <c r="AE285" s="725"/>
      <c r="AF285" s="725"/>
      <c r="AG285" s="725"/>
      <c r="AH285" s="725"/>
      <c r="AI285" s="725"/>
      <c r="AJ285" s="725"/>
      <c r="AK285" s="725"/>
      <c r="AL285" s="725"/>
      <c r="AM285" s="725"/>
      <c r="AN285" s="725"/>
      <c r="AO285" s="725"/>
      <c r="AP285" s="725"/>
      <c r="AQ285" s="725"/>
      <c r="AR285" s="725"/>
      <c r="AS285" s="725"/>
      <c r="AT285" s="725"/>
      <c r="AU285" s="725"/>
      <c r="AV285" s="725"/>
      <c r="AW285" s="725"/>
      <c r="AX285" s="725"/>
      <c r="AY285" s="725"/>
      <c r="AZ285" s="725"/>
      <c r="BA285" s="725"/>
      <c r="BB285" s="725"/>
      <c r="BC285" s="725"/>
      <c r="BD285" s="725"/>
      <c r="BE285" s="748">
        <f t="shared" ref="BE285:BY285" si="114">COUNTIFS($L$9:$L$256,"x",BE$9:BE$256,"1")</f>
        <v>10</v>
      </c>
      <c r="BF285" s="748">
        <f t="shared" si="114"/>
        <v>0</v>
      </c>
      <c r="BG285" s="748">
        <f t="shared" si="114"/>
        <v>0</v>
      </c>
      <c r="BH285" s="748">
        <f t="shared" si="114"/>
        <v>10</v>
      </c>
      <c r="BI285" s="748">
        <f t="shared" si="114"/>
        <v>15</v>
      </c>
      <c r="BJ285" s="59">
        <f t="shared" si="114"/>
        <v>0</v>
      </c>
      <c r="BK285" s="748">
        <f t="shared" si="114"/>
        <v>0</v>
      </c>
      <c r="BL285" s="748">
        <f t="shared" si="114"/>
        <v>0</v>
      </c>
      <c r="BM285" s="748">
        <f t="shared" si="114"/>
        <v>6</v>
      </c>
      <c r="BN285" s="748">
        <f t="shared" si="114"/>
        <v>22</v>
      </c>
      <c r="BO285" s="748">
        <f t="shared" si="114"/>
        <v>24</v>
      </c>
      <c r="BP285" s="748">
        <f t="shared" si="114"/>
        <v>1</v>
      </c>
      <c r="BQ285" s="748">
        <f t="shared" si="114"/>
        <v>1</v>
      </c>
      <c r="BR285" s="748">
        <f t="shared" si="114"/>
        <v>17</v>
      </c>
      <c r="BS285" s="748">
        <f t="shared" si="114"/>
        <v>1</v>
      </c>
      <c r="BT285" s="748">
        <f t="shared" si="114"/>
        <v>1</v>
      </c>
      <c r="BU285" s="748">
        <f t="shared" si="114"/>
        <v>0</v>
      </c>
      <c r="BV285" s="748"/>
      <c r="BW285" s="748"/>
      <c r="BX285" s="748"/>
      <c r="BY285" s="748">
        <f t="shared" si="114"/>
        <v>0</v>
      </c>
      <c r="BZ285" s="725"/>
      <c r="CA285" s="725"/>
      <c r="CB285" s="725"/>
      <c r="CC285" s="725"/>
      <c r="CD285" s="725"/>
      <c r="CE285" s="725"/>
      <c r="CF285" s="725"/>
      <c r="CG285" s="725"/>
    </row>
    <row r="286" spans="1:90" s="3" customFormat="1" ht="56.25" hidden="1">
      <c r="A286" s="753"/>
      <c r="B286" s="755"/>
      <c r="C286" s="207" t="s">
        <v>235</v>
      </c>
      <c r="D286" s="36"/>
      <c r="E286" s="37"/>
      <c r="F286" s="36"/>
      <c r="G286" s="724"/>
      <c r="H286" s="210"/>
      <c r="I286" s="725"/>
      <c r="J286" s="725"/>
      <c r="K286" s="724"/>
      <c r="L286" s="725"/>
      <c r="M286" s="725"/>
      <c r="N286" s="79"/>
      <c r="O286" s="79"/>
      <c r="P286" s="725"/>
      <c r="Q286" s="725"/>
      <c r="R286" s="725"/>
      <c r="S286" s="725"/>
      <c r="T286" s="725"/>
      <c r="U286" s="725"/>
      <c r="V286" s="724"/>
      <c r="W286" s="724"/>
      <c r="X286" s="724"/>
      <c r="Y286" s="724"/>
      <c r="Z286" s="725"/>
      <c r="AA286" s="725"/>
      <c r="AB286" s="725"/>
      <c r="AC286" s="725"/>
      <c r="AD286" s="725"/>
      <c r="AE286" s="725"/>
      <c r="AF286" s="725"/>
      <c r="AG286" s="725"/>
      <c r="AH286" s="725"/>
      <c r="AI286" s="725"/>
      <c r="AJ286" s="725"/>
      <c r="AK286" s="725"/>
      <c r="AL286" s="725"/>
      <c r="AM286" s="725"/>
      <c r="AN286" s="725"/>
      <c r="AO286" s="725"/>
      <c r="AP286" s="725"/>
      <c r="AQ286" s="725"/>
      <c r="AR286" s="725"/>
      <c r="AS286" s="725"/>
      <c r="AT286" s="725"/>
      <c r="AU286" s="725"/>
      <c r="AV286" s="725"/>
      <c r="AW286" s="725"/>
      <c r="AX286" s="725"/>
      <c r="AY286" s="725"/>
      <c r="AZ286" s="725"/>
      <c r="BA286" s="725"/>
      <c r="BB286" s="725"/>
      <c r="BC286" s="725"/>
      <c r="BD286" s="725"/>
      <c r="BE286" s="748">
        <f t="shared" ref="BE286:BY286" si="115">COUNTIFS($L$9:$L$256,"x",BE$9:BE$256,"0")</f>
        <v>0</v>
      </c>
      <c r="BF286" s="748">
        <f t="shared" si="115"/>
        <v>0</v>
      </c>
      <c r="BG286" s="748">
        <f t="shared" si="115"/>
        <v>0</v>
      </c>
      <c r="BH286" s="748">
        <f t="shared" si="115"/>
        <v>0</v>
      </c>
      <c r="BI286" s="748">
        <f t="shared" si="115"/>
        <v>0</v>
      </c>
      <c r="BJ286" s="59">
        <f t="shared" si="115"/>
        <v>0</v>
      </c>
      <c r="BK286" s="748">
        <f t="shared" si="115"/>
        <v>0</v>
      </c>
      <c r="BL286" s="748">
        <f t="shared" si="115"/>
        <v>0</v>
      </c>
      <c r="BM286" s="748">
        <f t="shared" si="115"/>
        <v>0</v>
      </c>
      <c r="BN286" s="748">
        <f t="shared" si="115"/>
        <v>0</v>
      </c>
      <c r="BO286" s="748">
        <f t="shared" si="115"/>
        <v>0</v>
      </c>
      <c r="BP286" s="748">
        <f t="shared" si="115"/>
        <v>0</v>
      </c>
      <c r="BQ286" s="748">
        <f t="shared" si="115"/>
        <v>0</v>
      </c>
      <c r="BR286" s="748">
        <f t="shared" si="115"/>
        <v>0</v>
      </c>
      <c r="BS286" s="748">
        <f t="shared" si="115"/>
        <v>0</v>
      </c>
      <c r="BT286" s="748">
        <f t="shared" si="115"/>
        <v>0</v>
      </c>
      <c r="BU286" s="748">
        <f t="shared" si="115"/>
        <v>0</v>
      </c>
      <c r="BV286" s="748"/>
      <c r="BW286" s="748"/>
      <c r="BX286" s="748"/>
      <c r="BY286" s="748">
        <f t="shared" si="115"/>
        <v>0</v>
      </c>
      <c r="BZ286" s="725"/>
      <c r="CA286" s="725"/>
      <c r="CB286" s="725"/>
      <c r="CC286" s="725"/>
      <c r="CD286" s="725"/>
      <c r="CE286" s="725"/>
      <c r="CF286" s="725"/>
      <c r="CG286" s="725"/>
    </row>
    <row r="287" spans="1:90" s="3" customFormat="1" hidden="1">
      <c r="A287" s="753"/>
      <c r="B287" s="755"/>
      <c r="C287" s="1520" t="s">
        <v>236</v>
      </c>
      <c r="D287" s="36"/>
      <c r="E287" s="37"/>
      <c r="F287" s="36"/>
      <c r="G287" s="724"/>
      <c r="H287" s="210"/>
      <c r="I287" s="725"/>
      <c r="J287" s="725"/>
      <c r="K287" s="724"/>
      <c r="L287" s="725"/>
      <c r="M287" s="725"/>
      <c r="N287" s="79"/>
      <c r="O287" s="79"/>
      <c r="P287" s="725"/>
      <c r="Q287" s="725"/>
      <c r="R287" s="725"/>
      <c r="S287" s="725"/>
      <c r="T287" s="725"/>
      <c r="U287" s="725"/>
      <c r="V287" s="724"/>
      <c r="W287" s="724"/>
      <c r="X287" s="724"/>
      <c r="Y287" s="724"/>
      <c r="Z287" s="725"/>
      <c r="AA287" s="725"/>
      <c r="AB287" s="725"/>
      <c r="AC287" s="725"/>
      <c r="AD287" s="725"/>
      <c r="AE287" s="725"/>
      <c r="AF287" s="725"/>
      <c r="AG287" s="725"/>
      <c r="AH287" s="725"/>
      <c r="AI287" s="725"/>
      <c r="AJ287" s="725"/>
      <c r="AK287" s="725"/>
      <c r="AL287" s="725"/>
      <c r="AM287" s="725"/>
      <c r="AN287" s="725"/>
      <c r="AO287" s="725"/>
      <c r="AP287" s="725"/>
      <c r="AQ287" s="725"/>
      <c r="AR287" s="725"/>
      <c r="AS287" s="725"/>
      <c r="AT287" s="725"/>
      <c r="AU287" s="725"/>
      <c r="AV287" s="725"/>
      <c r="AW287" s="725"/>
      <c r="AX287" s="725"/>
      <c r="AY287" s="725"/>
      <c r="AZ287" s="725"/>
      <c r="BA287" s="725"/>
      <c r="BB287" s="725"/>
      <c r="BC287" s="725"/>
      <c r="BD287" s="725"/>
      <c r="BE287" s="38">
        <f t="shared" ref="BE287:BY287" si="116">(((BE284*2)+(BE285*1)+(BE286*0)))/(BE284+BE285+BE286)</f>
        <v>1.6296296296296295</v>
      </c>
      <c r="BF287" s="38">
        <f t="shared" si="116"/>
        <v>2</v>
      </c>
      <c r="BG287" s="38">
        <f t="shared" si="116"/>
        <v>2</v>
      </c>
      <c r="BH287" s="38">
        <f t="shared" si="116"/>
        <v>1.6296296296296295</v>
      </c>
      <c r="BI287" s="38">
        <f t="shared" si="116"/>
        <v>1.4444444444444444</v>
      </c>
      <c r="BJ287" s="60">
        <f t="shared" si="116"/>
        <v>2</v>
      </c>
      <c r="BK287" s="38">
        <f t="shared" si="116"/>
        <v>2</v>
      </c>
      <c r="BL287" s="38">
        <f t="shared" si="116"/>
        <v>2</v>
      </c>
      <c r="BM287" s="38">
        <f t="shared" si="116"/>
        <v>1.7777777777777777</v>
      </c>
      <c r="BN287" s="38">
        <f t="shared" si="116"/>
        <v>1.1851851851851851</v>
      </c>
      <c r="BO287" s="38">
        <f t="shared" si="116"/>
        <v>1.1111111111111112</v>
      </c>
      <c r="BP287" s="38">
        <f t="shared" si="116"/>
        <v>1.962962962962963</v>
      </c>
      <c r="BQ287" s="38">
        <f t="shared" si="116"/>
        <v>1.962962962962963</v>
      </c>
      <c r="BR287" s="38">
        <f t="shared" si="116"/>
        <v>1.3703703703703705</v>
      </c>
      <c r="BS287" s="38">
        <f t="shared" si="116"/>
        <v>1.962962962962963</v>
      </c>
      <c r="BT287" s="38">
        <f t="shared" si="116"/>
        <v>1.962962962962963</v>
      </c>
      <c r="BU287" s="38">
        <f t="shared" si="116"/>
        <v>2</v>
      </c>
      <c r="BV287" s="38"/>
      <c r="BW287" s="38"/>
      <c r="BX287" s="38"/>
      <c r="BY287" s="38">
        <f t="shared" si="116"/>
        <v>2</v>
      </c>
      <c r="BZ287" s="1550">
        <f>COUNTIF($BE288:$BY288,"Đ")</f>
        <v>14</v>
      </c>
      <c r="CA287" s="1561">
        <f>BZ287/COUNTA($BE288:$BY288)</f>
        <v>0.77777777777777779</v>
      </c>
      <c r="CB287" s="1550">
        <f>COUNTIF($BE288:$BY288,"CCG")</f>
        <v>4</v>
      </c>
      <c r="CC287" s="1561">
        <f>CB287/COUNTA($BE288:$BY288)</f>
        <v>0.22222222222222221</v>
      </c>
      <c r="CD287" s="1550">
        <f>COUNTIF($BE288:$BY288,"CĐ")</f>
        <v>0</v>
      </c>
      <c r="CE287" s="1549">
        <f>CD287/COUNTA($BE288:$BY288)</f>
        <v>0</v>
      </c>
      <c r="CF287" s="1407">
        <f>(((BZ287*2)+(CB287*1)+(CD287*0)))/(BZ287+CB287+CD287)</f>
        <v>1.7777777777777777</v>
      </c>
      <c r="CG287" s="1408" t="str">
        <f>IF(CF287&gt;=1.6,"Đạt mục tiêu",IF(CF287&gt;=1,"Cần cố gắng","Chưa đạt"))</f>
        <v>Đạt mục tiêu</v>
      </c>
    </row>
    <row r="288" spans="1:90" s="3" customFormat="1" hidden="1">
      <c r="A288" s="753"/>
      <c r="B288" s="755"/>
      <c r="C288" s="1520"/>
      <c r="D288" s="36"/>
      <c r="E288" s="37"/>
      <c r="F288" s="36"/>
      <c r="G288" s="724"/>
      <c r="H288" s="210"/>
      <c r="I288" s="725"/>
      <c r="J288" s="725"/>
      <c r="K288" s="724"/>
      <c r="L288" s="725"/>
      <c r="M288" s="725"/>
      <c r="N288" s="79"/>
      <c r="O288" s="79"/>
      <c r="P288" s="725"/>
      <c r="Q288" s="725"/>
      <c r="R288" s="725"/>
      <c r="S288" s="725"/>
      <c r="T288" s="725"/>
      <c r="U288" s="725"/>
      <c r="V288" s="724"/>
      <c r="W288" s="724"/>
      <c r="X288" s="724"/>
      <c r="Y288" s="724"/>
      <c r="Z288" s="725"/>
      <c r="AA288" s="725"/>
      <c r="AB288" s="725"/>
      <c r="AC288" s="725"/>
      <c r="AD288" s="725"/>
      <c r="AE288" s="725"/>
      <c r="AF288" s="725"/>
      <c r="AG288" s="725"/>
      <c r="AH288" s="725"/>
      <c r="AI288" s="725"/>
      <c r="AJ288" s="725"/>
      <c r="AK288" s="725"/>
      <c r="AL288" s="725"/>
      <c r="AM288" s="725"/>
      <c r="AN288" s="725"/>
      <c r="AO288" s="725"/>
      <c r="AP288" s="725"/>
      <c r="AQ288" s="725"/>
      <c r="AR288" s="725"/>
      <c r="AS288" s="725"/>
      <c r="AT288" s="725"/>
      <c r="AU288" s="725"/>
      <c r="AV288" s="725"/>
      <c r="AW288" s="725"/>
      <c r="AX288" s="725"/>
      <c r="AY288" s="725"/>
      <c r="AZ288" s="725"/>
      <c r="BA288" s="725"/>
      <c r="BB288" s="725"/>
      <c r="BC288" s="725"/>
      <c r="BD288" s="725"/>
      <c r="BE288" s="38" t="str">
        <f t="shared" ref="BE288:BY288" si="117">IF(BE287&lt;1,"CĐ",IF(BE287&lt;1.6,"CCG","Đ"))</f>
        <v>Đ</v>
      </c>
      <c r="BF288" s="38" t="str">
        <f t="shared" si="117"/>
        <v>Đ</v>
      </c>
      <c r="BG288" s="38" t="str">
        <f t="shared" si="117"/>
        <v>Đ</v>
      </c>
      <c r="BH288" s="38" t="str">
        <f t="shared" si="117"/>
        <v>Đ</v>
      </c>
      <c r="BI288" s="38" t="str">
        <f t="shared" si="117"/>
        <v>CCG</v>
      </c>
      <c r="BJ288" s="60" t="str">
        <f t="shared" si="117"/>
        <v>Đ</v>
      </c>
      <c r="BK288" s="38" t="str">
        <f t="shared" si="117"/>
        <v>Đ</v>
      </c>
      <c r="BL288" s="38" t="str">
        <f t="shared" si="117"/>
        <v>Đ</v>
      </c>
      <c r="BM288" s="38" t="str">
        <f t="shared" si="117"/>
        <v>Đ</v>
      </c>
      <c r="BN288" s="38" t="str">
        <f t="shared" si="117"/>
        <v>CCG</v>
      </c>
      <c r="BO288" s="38" t="str">
        <f t="shared" si="117"/>
        <v>CCG</v>
      </c>
      <c r="BP288" s="38" t="str">
        <f t="shared" si="117"/>
        <v>Đ</v>
      </c>
      <c r="BQ288" s="38" t="str">
        <f t="shared" si="117"/>
        <v>Đ</v>
      </c>
      <c r="BR288" s="38" t="str">
        <f t="shared" si="117"/>
        <v>CCG</v>
      </c>
      <c r="BS288" s="38" t="str">
        <f t="shared" si="117"/>
        <v>Đ</v>
      </c>
      <c r="BT288" s="38" t="str">
        <f t="shared" si="117"/>
        <v>Đ</v>
      </c>
      <c r="BU288" s="38" t="str">
        <f t="shared" si="117"/>
        <v>Đ</v>
      </c>
      <c r="BV288" s="38"/>
      <c r="BW288" s="38"/>
      <c r="BX288" s="38"/>
      <c r="BY288" s="38" t="str">
        <f t="shared" si="117"/>
        <v>Đ</v>
      </c>
      <c r="BZ288" s="1550"/>
      <c r="CA288" s="1562"/>
      <c r="CB288" s="1550"/>
      <c r="CC288" s="1562"/>
      <c r="CD288" s="1550"/>
      <c r="CE288" s="1549"/>
      <c r="CF288" s="1407"/>
      <c r="CG288" s="1409"/>
    </row>
    <row r="289" spans="1:85" s="575" customFormat="1" ht="154.5" hidden="1" customHeight="1">
      <c r="A289" s="1553" t="s">
        <v>238</v>
      </c>
      <c r="B289" s="754"/>
      <c r="C289" s="570" t="s">
        <v>233</v>
      </c>
      <c r="D289" s="15"/>
      <c r="E289" s="37"/>
      <c r="F289" s="15"/>
      <c r="G289" s="724"/>
      <c r="H289" s="210"/>
      <c r="I289" s="725"/>
      <c r="J289" s="725"/>
      <c r="K289" s="724"/>
      <c r="L289" s="725"/>
      <c r="M289" s="725"/>
      <c r="N289" s="725"/>
      <c r="O289" s="725"/>
      <c r="P289" s="725"/>
      <c r="Q289" s="725"/>
      <c r="R289" s="725"/>
      <c r="S289" s="725"/>
      <c r="T289" s="725"/>
      <c r="U289" s="725"/>
      <c r="V289" s="724"/>
      <c r="W289" s="724"/>
      <c r="X289" s="724"/>
      <c r="Y289" s="724"/>
      <c r="Z289" s="725"/>
      <c r="AA289" s="725"/>
      <c r="AB289" s="725"/>
      <c r="AC289" s="725"/>
      <c r="AD289" s="725"/>
      <c r="AE289" s="725"/>
      <c r="AF289" s="725"/>
      <c r="AG289" s="725"/>
      <c r="AH289" s="725"/>
      <c r="AI289" s="725"/>
      <c r="AJ289" s="725"/>
      <c r="AK289" s="725"/>
      <c r="AL289" s="725"/>
      <c r="AM289" s="725"/>
      <c r="AN289" s="725"/>
      <c r="AO289" s="725"/>
      <c r="AP289" s="725"/>
      <c r="AQ289" s="725"/>
      <c r="AR289" s="725"/>
      <c r="AS289" s="725"/>
      <c r="AT289" s="725"/>
      <c r="AU289" s="725"/>
      <c r="AV289" s="725"/>
      <c r="AW289" s="725"/>
      <c r="AX289" s="725"/>
      <c r="AY289" s="725"/>
      <c r="AZ289" s="725"/>
      <c r="BA289" s="725"/>
      <c r="BB289" s="725"/>
      <c r="BC289" s="725"/>
      <c r="BD289" s="725"/>
      <c r="BE289" s="752">
        <f t="shared" ref="BE289:BY289" si="118">COUNTIFS($M$9:$M$256,"x",BE$9:BE$256,"2")</f>
        <v>14</v>
      </c>
      <c r="BF289" s="752">
        <f t="shared" si="118"/>
        <v>14</v>
      </c>
      <c r="BG289" s="752">
        <f t="shared" si="118"/>
        <v>14</v>
      </c>
      <c r="BH289" s="752">
        <f t="shared" si="118"/>
        <v>22</v>
      </c>
      <c r="BI289" s="752">
        <f t="shared" si="118"/>
        <v>22</v>
      </c>
      <c r="BJ289" s="572">
        <f t="shared" si="118"/>
        <v>22</v>
      </c>
      <c r="BK289" s="752">
        <f t="shared" si="118"/>
        <v>22</v>
      </c>
      <c r="BL289" s="752">
        <f t="shared" si="118"/>
        <v>21</v>
      </c>
      <c r="BM289" s="752">
        <f t="shared" si="118"/>
        <v>21</v>
      </c>
      <c r="BN289" s="752">
        <f t="shared" si="118"/>
        <v>22</v>
      </c>
      <c r="BO289" s="752">
        <f t="shared" si="118"/>
        <v>22</v>
      </c>
      <c r="BP289" s="752">
        <f t="shared" si="118"/>
        <v>22</v>
      </c>
      <c r="BQ289" s="752">
        <f t="shared" si="118"/>
        <v>12</v>
      </c>
      <c r="BR289" s="752">
        <f t="shared" si="118"/>
        <v>17</v>
      </c>
      <c r="BS289" s="752">
        <f t="shared" si="118"/>
        <v>13</v>
      </c>
      <c r="BT289" s="752">
        <f t="shared" si="118"/>
        <v>12</v>
      </c>
      <c r="BU289" s="752">
        <f t="shared" si="118"/>
        <v>21</v>
      </c>
      <c r="BV289" s="752"/>
      <c r="BW289" s="752"/>
      <c r="BX289" s="752"/>
      <c r="BY289" s="752">
        <f t="shared" si="118"/>
        <v>22</v>
      </c>
      <c r="BZ289" s="573"/>
      <c r="CA289" s="574"/>
      <c r="CB289" s="573"/>
      <c r="CC289" s="574"/>
      <c r="CD289" s="573"/>
      <c r="CE289" s="573"/>
      <c r="CF289" s="573"/>
      <c r="CG289" s="574"/>
    </row>
    <row r="290" spans="1:85" s="575" customFormat="1" ht="45" hidden="1">
      <c r="A290" s="1554"/>
      <c r="B290" s="754"/>
      <c r="C290" s="570" t="s">
        <v>234</v>
      </c>
      <c r="D290" s="15"/>
      <c r="E290" s="37"/>
      <c r="F290" s="15"/>
      <c r="G290" s="724"/>
      <c r="H290" s="210"/>
      <c r="I290" s="725"/>
      <c r="J290" s="725"/>
      <c r="K290" s="724"/>
      <c r="L290" s="725"/>
      <c r="M290" s="725"/>
      <c r="N290" s="725"/>
      <c r="O290" s="725"/>
      <c r="P290" s="725"/>
      <c r="Q290" s="725"/>
      <c r="R290" s="725"/>
      <c r="S290" s="725"/>
      <c r="T290" s="725"/>
      <c r="U290" s="725"/>
      <c r="V290" s="724"/>
      <c r="W290" s="724"/>
      <c r="X290" s="724"/>
      <c r="Y290" s="724"/>
      <c r="Z290" s="725"/>
      <c r="AA290" s="725"/>
      <c r="AB290" s="725"/>
      <c r="AC290" s="725"/>
      <c r="AD290" s="725"/>
      <c r="AE290" s="725"/>
      <c r="AF290" s="725"/>
      <c r="AG290" s="725"/>
      <c r="AH290" s="725"/>
      <c r="AI290" s="725"/>
      <c r="AJ290" s="725"/>
      <c r="AK290" s="725"/>
      <c r="AL290" s="725"/>
      <c r="AM290" s="725"/>
      <c r="AN290" s="725"/>
      <c r="AO290" s="725"/>
      <c r="AP290" s="725"/>
      <c r="AQ290" s="725"/>
      <c r="AR290" s="725"/>
      <c r="AS290" s="725"/>
      <c r="AT290" s="725"/>
      <c r="AU290" s="725"/>
      <c r="AV290" s="725"/>
      <c r="AW290" s="725"/>
      <c r="AX290" s="725"/>
      <c r="AY290" s="725"/>
      <c r="AZ290" s="725"/>
      <c r="BA290" s="725"/>
      <c r="BB290" s="725"/>
      <c r="BC290" s="725"/>
      <c r="BD290" s="725"/>
      <c r="BE290" s="752">
        <f t="shared" ref="BE290:BY290" si="119">COUNTIFS($M$9:$M$256,"x",BE$9:BE$256,"1")</f>
        <v>8</v>
      </c>
      <c r="BF290" s="752">
        <f t="shared" si="119"/>
        <v>8</v>
      </c>
      <c r="BG290" s="752">
        <f t="shared" si="119"/>
        <v>8</v>
      </c>
      <c r="BH290" s="752">
        <f t="shared" si="119"/>
        <v>0</v>
      </c>
      <c r="BI290" s="752">
        <f t="shared" si="119"/>
        <v>0</v>
      </c>
      <c r="BJ290" s="572">
        <f t="shared" si="119"/>
        <v>0</v>
      </c>
      <c r="BK290" s="752">
        <f t="shared" si="119"/>
        <v>0</v>
      </c>
      <c r="BL290" s="752">
        <f t="shared" si="119"/>
        <v>1</v>
      </c>
      <c r="BM290" s="752">
        <f t="shared" si="119"/>
        <v>1</v>
      </c>
      <c r="BN290" s="752">
        <f t="shared" si="119"/>
        <v>0</v>
      </c>
      <c r="BO290" s="752">
        <f t="shared" si="119"/>
        <v>0</v>
      </c>
      <c r="BP290" s="752">
        <f t="shared" si="119"/>
        <v>0</v>
      </c>
      <c r="BQ290" s="752">
        <f t="shared" si="119"/>
        <v>10</v>
      </c>
      <c r="BR290" s="752">
        <f t="shared" si="119"/>
        <v>5</v>
      </c>
      <c r="BS290" s="752">
        <f t="shared" si="119"/>
        <v>9</v>
      </c>
      <c r="BT290" s="752">
        <f t="shared" si="119"/>
        <v>10</v>
      </c>
      <c r="BU290" s="752">
        <f t="shared" si="119"/>
        <v>1</v>
      </c>
      <c r="BV290" s="752"/>
      <c r="BW290" s="752"/>
      <c r="BX290" s="752"/>
      <c r="BY290" s="752">
        <f t="shared" si="119"/>
        <v>0</v>
      </c>
      <c r="BZ290" s="573"/>
      <c r="CA290" s="574"/>
      <c r="CB290" s="573"/>
      <c r="CC290" s="574"/>
      <c r="CD290" s="573"/>
      <c r="CE290" s="573"/>
      <c r="CF290" s="573"/>
      <c r="CG290" s="574"/>
    </row>
    <row r="291" spans="1:85" s="575" customFormat="1" ht="45" hidden="1">
      <c r="A291" s="1554"/>
      <c r="B291" s="754"/>
      <c r="C291" s="570" t="s">
        <v>235</v>
      </c>
      <c r="D291" s="15"/>
      <c r="E291" s="37"/>
      <c r="F291" s="15"/>
      <c r="G291" s="724"/>
      <c r="H291" s="210"/>
      <c r="I291" s="725"/>
      <c r="J291" s="725"/>
      <c r="K291" s="724"/>
      <c r="L291" s="725"/>
      <c r="M291" s="725"/>
      <c r="N291" s="725"/>
      <c r="O291" s="725"/>
      <c r="P291" s="725"/>
      <c r="Q291" s="725"/>
      <c r="R291" s="725"/>
      <c r="S291" s="725"/>
      <c r="T291" s="725"/>
      <c r="U291" s="725"/>
      <c r="V291" s="724"/>
      <c r="W291" s="724"/>
      <c r="X291" s="724"/>
      <c r="Y291" s="724"/>
      <c r="Z291" s="725"/>
      <c r="AA291" s="725"/>
      <c r="AB291" s="725"/>
      <c r="AC291" s="725"/>
      <c r="AD291" s="725"/>
      <c r="AE291" s="725"/>
      <c r="AF291" s="725"/>
      <c r="AG291" s="725"/>
      <c r="AH291" s="725"/>
      <c r="AI291" s="725"/>
      <c r="AJ291" s="725"/>
      <c r="AK291" s="725"/>
      <c r="AL291" s="725"/>
      <c r="AM291" s="725"/>
      <c r="AN291" s="725"/>
      <c r="AO291" s="725"/>
      <c r="AP291" s="725"/>
      <c r="AQ291" s="725"/>
      <c r="AR291" s="725"/>
      <c r="AS291" s="725"/>
      <c r="AT291" s="725"/>
      <c r="AU291" s="725"/>
      <c r="AV291" s="725"/>
      <c r="AW291" s="725"/>
      <c r="AX291" s="725"/>
      <c r="AY291" s="725"/>
      <c r="AZ291" s="725"/>
      <c r="BA291" s="725"/>
      <c r="BB291" s="725"/>
      <c r="BC291" s="725"/>
      <c r="BD291" s="725"/>
      <c r="BE291" s="752">
        <f t="shared" ref="BE291:BY291" si="120">COUNTIFS($M$9:$M$256,"x",BE$9:BE$256,"0")</f>
        <v>0</v>
      </c>
      <c r="BF291" s="752">
        <f t="shared" si="120"/>
        <v>0</v>
      </c>
      <c r="BG291" s="752">
        <f t="shared" si="120"/>
        <v>0</v>
      </c>
      <c r="BH291" s="752">
        <f t="shared" si="120"/>
        <v>0</v>
      </c>
      <c r="BI291" s="752">
        <f t="shared" si="120"/>
        <v>0</v>
      </c>
      <c r="BJ291" s="572">
        <f t="shared" si="120"/>
        <v>0</v>
      </c>
      <c r="BK291" s="752">
        <f t="shared" si="120"/>
        <v>0</v>
      </c>
      <c r="BL291" s="752">
        <f t="shared" si="120"/>
        <v>0</v>
      </c>
      <c r="BM291" s="752">
        <f t="shared" si="120"/>
        <v>0</v>
      </c>
      <c r="BN291" s="752">
        <f t="shared" si="120"/>
        <v>0</v>
      </c>
      <c r="BO291" s="752">
        <f t="shared" si="120"/>
        <v>0</v>
      </c>
      <c r="BP291" s="752">
        <f t="shared" si="120"/>
        <v>0</v>
      </c>
      <c r="BQ291" s="752">
        <f t="shared" si="120"/>
        <v>0</v>
      </c>
      <c r="BR291" s="752">
        <f t="shared" si="120"/>
        <v>0</v>
      </c>
      <c r="BS291" s="752">
        <f t="shared" si="120"/>
        <v>0</v>
      </c>
      <c r="BT291" s="752">
        <f t="shared" si="120"/>
        <v>0</v>
      </c>
      <c r="BU291" s="752">
        <f t="shared" si="120"/>
        <v>0</v>
      </c>
      <c r="BV291" s="752"/>
      <c r="BW291" s="752"/>
      <c r="BX291" s="752"/>
      <c r="BY291" s="752">
        <f t="shared" si="120"/>
        <v>0</v>
      </c>
      <c r="BZ291" s="573"/>
      <c r="CA291" s="574"/>
      <c r="CB291" s="573"/>
      <c r="CC291" s="574"/>
      <c r="CD291" s="573"/>
      <c r="CE291" s="573"/>
      <c r="CF291" s="573"/>
      <c r="CG291" s="574"/>
    </row>
    <row r="292" spans="1:85" s="575" customFormat="1" hidden="1">
      <c r="A292" s="1554"/>
      <c r="B292" s="754"/>
      <c r="C292" s="1572" t="s">
        <v>236</v>
      </c>
      <c r="D292" s="15"/>
      <c r="E292" s="37"/>
      <c r="F292" s="15"/>
      <c r="G292" s="724"/>
      <c r="H292" s="210"/>
      <c r="I292" s="725"/>
      <c r="J292" s="725"/>
      <c r="K292" s="724"/>
      <c r="L292" s="725"/>
      <c r="M292" s="725"/>
      <c r="N292" s="725"/>
      <c r="O292" s="725"/>
      <c r="P292" s="725"/>
      <c r="Q292" s="725"/>
      <c r="R292" s="725"/>
      <c r="S292" s="725"/>
      <c r="T292" s="725"/>
      <c r="U292" s="725"/>
      <c r="V292" s="724"/>
      <c r="W292" s="724"/>
      <c r="X292" s="724"/>
      <c r="Y292" s="724"/>
      <c r="Z292" s="725"/>
      <c r="AA292" s="725"/>
      <c r="AB292" s="725"/>
      <c r="AC292" s="725"/>
      <c r="AD292" s="725"/>
      <c r="AE292" s="725"/>
      <c r="AF292" s="725"/>
      <c r="AG292" s="725"/>
      <c r="AH292" s="725"/>
      <c r="AI292" s="725"/>
      <c r="AJ292" s="725"/>
      <c r="AK292" s="725"/>
      <c r="AL292" s="725"/>
      <c r="AM292" s="725"/>
      <c r="AN292" s="725"/>
      <c r="AO292" s="725"/>
      <c r="AP292" s="725"/>
      <c r="AQ292" s="725"/>
      <c r="AR292" s="725"/>
      <c r="AS292" s="725"/>
      <c r="AT292" s="725"/>
      <c r="AU292" s="725"/>
      <c r="AV292" s="725"/>
      <c r="AW292" s="725"/>
      <c r="AX292" s="725"/>
      <c r="AY292" s="725"/>
      <c r="AZ292" s="725"/>
      <c r="BA292" s="725"/>
      <c r="BB292" s="725"/>
      <c r="BC292" s="725"/>
      <c r="BD292" s="725"/>
      <c r="BE292" s="576">
        <f t="shared" ref="BE292:BY292" si="121">(((BE289*2)+(BE290*1)+(BE291*0)))/(BE289+BE290+BE291)</f>
        <v>1.6363636363636365</v>
      </c>
      <c r="BF292" s="576">
        <f t="shared" si="121"/>
        <v>1.6363636363636365</v>
      </c>
      <c r="BG292" s="576">
        <f t="shared" si="121"/>
        <v>1.6363636363636365</v>
      </c>
      <c r="BH292" s="576">
        <f t="shared" si="121"/>
        <v>2</v>
      </c>
      <c r="BI292" s="576">
        <f t="shared" si="121"/>
        <v>2</v>
      </c>
      <c r="BJ292" s="577">
        <f t="shared" si="121"/>
        <v>2</v>
      </c>
      <c r="BK292" s="576">
        <f t="shared" si="121"/>
        <v>2</v>
      </c>
      <c r="BL292" s="576">
        <f t="shared" si="121"/>
        <v>1.9545454545454546</v>
      </c>
      <c r="BM292" s="576">
        <f t="shared" si="121"/>
        <v>1.9545454545454546</v>
      </c>
      <c r="BN292" s="576">
        <f t="shared" si="121"/>
        <v>2</v>
      </c>
      <c r="BO292" s="576">
        <f t="shared" si="121"/>
        <v>2</v>
      </c>
      <c r="BP292" s="576">
        <f t="shared" si="121"/>
        <v>2</v>
      </c>
      <c r="BQ292" s="576">
        <f t="shared" si="121"/>
        <v>1.5454545454545454</v>
      </c>
      <c r="BR292" s="576">
        <f t="shared" si="121"/>
        <v>1.7727272727272727</v>
      </c>
      <c r="BS292" s="576">
        <f t="shared" si="121"/>
        <v>1.5909090909090908</v>
      </c>
      <c r="BT292" s="576">
        <f t="shared" si="121"/>
        <v>1.5454545454545454</v>
      </c>
      <c r="BU292" s="576">
        <f t="shared" si="121"/>
        <v>1.9545454545454546</v>
      </c>
      <c r="BV292" s="576"/>
      <c r="BW292" s="576"/>
      <c r="BX292" s="576"/>
      <c r="BY292" s="576">
        <f t="shared" si="121"/>
        <v>2</v>
      </c>
      <c r="BZ292" s="1556">
        <f>COUNTIF($BE293:$BY293,"Đ")</f>
        <v>15</v>
      </c>
      <c r="CA292" s="1557">
        <f>BZ292/COUNTA($BE293:$BY293)</f>
        <v>0.83333333333333337</v>
      </c>
      <c r="CB292" s="1556">
        <f>COUNTIF($BE293:$BY293,"CCG")</f>
        <v>3</v>
      </c>
      <c r="CC292" s="1557">
        <f>CB292/COUNTA($BE293:$BY293)</f>
        <v>0.16666666666666666</v>
      </c>
      <c r="CD292" s="1556">
        <f>COUNTIF($BE293:$BY293,"CĐ")</f>
        <v>0</v>
      </c>
      <c r="CE292" s="1558">
        <f>CD292/COUNTA($BE293:$BY293)</f>
        <v>0</v>
      </c>
      <c r="CF292" s="1559">
        <f>(((BZ292*2)+(CB292*1)+(CD292*0)))/(BZ292+CB292+CD292)</f>
        <v>1.8333333333333333</v>
      </c>
      <c r="CG292" s="1551" t="str">
        <f>IF(CF292&gt;=1.6,"Đạt mục tiêu",IF(CF292&gt;=1,"Cần cố gắng","Chưa đạt"))</f>
        <v>Đạt mục tiêu</v>
      </c>
    </row>
    <row r="293" spans="1:85" s="575" customFormat="1" hidden="1">
      <c r="A293" s="1555"/>
      <c r="B293" s="754"/>
      <c r="C293" s="1572"/>
      <c r="D293" s="15"/>
      <c r="E293" s="37"/>
      <c r="F293" s="15"/>
      <c r="G293" s="724"/>
      <c r="H293" s="210"/>
      <c r="I293" s="725"/>
      <c r="J293" s="725"/>
      <c r="K293" s="724"/>
      <c r="L293" s="725"/>
      <c r="M293" s="725"/>
      <c r="N293" s="725"/>
      <c r="O293" s="725"/>
      <c r="P293" s="725"/>
      <c r="Q293" s="725"/>
      <c r="R293" s="725"/>
      <c r="S293" s="725"/>
      <c r="T293" s="725"/>
      <c r="U293" s="725"/>
      <c r="V293" s="724"/>
      <c r="W293" s="724"/>
      <c r="X293" s="724"/>
      <c r="Y293" s="724"/>
      <c r="Z293" s="725"/>
      <c r="AA293" s="725"/>
      <c r="AB293" s="725"/>
      <c r="AC293" s="725"/>
      <c r="AD293" s="725"/>
      <c r="AE293" s="725"/>
      <c r="AF293" s="725"/>
      <c r="AG293" s="725"/>
      <c r="AH293" s="725"/>
      <c r="AI293" s="725"/>
      <c r="AJ293" s="725"/>
      <c r="AK293" s="725"/>
      <c r="AL293" s="725"/>
      <c r="AM293" s="725"/>
      <c r="AN293" s="725"/>
      <c r="AO293" s="725"/>
      <c r="AP293" s="725"/>
      <c r="AQ293" s="725"/>
      <c r="AR293" s="725"/>
      <c r="AS293" s="725"/>
      <c r="AT293" s="725"/>
      <c r="AU293" s="725"/>
      <c r="AV293" s="725"/>
      <c r="AW293" s="725"/>
      <c r="AX293" s="725"/>
      <c r="AY293" s="725"/>
      <c r="AZ293" s="725"/>
      <c r="BA293" s="725"/>
      <c r="BB293" s="725"/>
      <c r="BC293" s="725"/>
      <c r="BD293" s="725"/>
      <c r="BE293" s="578" t="str">
        <f t="shared" ref="BE293:BY293" si="122">IF(BE292&lt;1,"CĐ",IF(BE292&lt;1.6,"CCG","Đ"))</f>
        <v>Đ</v>
      </c>
      <c r="BF293" s="578" t="str">
        <f t="shared" si="122"/>
        <v>Đ</v>
      </c>
      <c r="BG293" s="578" t="str">
        <f t="shared" si="122"/>
        <v>Đ</v>
      </c>
      <c r="BH293" s="578" t="str">
        <f t="shared" si="122"/>
        <v>Đ</v>
      </c>
      <c r="BI293" s="578" t="str">
        <f t="shared" si="122"/>
        <v>Đ</v>
      </c>
      <c r="BJ293" s="579" t="str">
        <f t="shared" si="122"/>
        <v>Đ</v>
      </c>
      <c r="BK293" s="578" t="str">
        <f t="shared" si="122"/>
        <v>Đ</v>
      </c>
      <c r="BL293" s="578" t="str">
        <f t="shared" si="122"/>
        <v>Đ</v>
      </c>
      <c r="BM293" s="578" t="str">
        <f t="shared" si="122"/>
        <v>Đ</v>
      </c>
      <c r="BN293" s="578" t="str">
        <f t="shared" si="122"/>
        <v>Đ</v>
      </c>
      <c r="BO293" s="578" t="str">
        <f t="shared" si="122"/>
        <v>Đ</v>
      </c>
      <c r="BP293" s="578" t="str">
        <f t="shared" si="122"/>
        <v>Đ</v>
      </c>
      <c r="BQ293" s="578" t="str">
        <f t="shared" si="122"/>
        <v>CCG</v>
      </c>
      <c r="BR293" s="578" t="str">
        <f t="shared" si="122"/>
        <v>Đ</v>
      </c>
      <c r="BS293" s="578" t="str">
        <f t="shared" si="122"/>
        <v>CCG</v>
      </c>
      <c r="BT293" s="578" t="str">
        <f t="shared" si="122"/>
        <v>CCG</v>
      </c>
      <c r="BU293" s="578" t="str">
        <f t="shared" si="122"/>
        <v>Đ</v>
      </c>
      <c r="BV293" s="578"/>
      <c r="BW293" s="578"/>
      <c r="BX293" s="578"/>
      <c r="BY293" s="578" t="str">
        <f t="shared" si="122"/>
        <v>Đ</v>
      </c>
      <c r="BZ293" s="1556"/>
      <c r="CA293" s="1557"/>
      <c r="CB293" s="1556"/>
      <c r="CC293" s="1557"/>
      <c r="CD293" s="1556"/>
      <c r="CE293" s="1558"/>
      <c r="CF293" s="1559"/>
      <c r="CG293" s="1552"/>
    </row>
    <row r="294" spans="1:85" s="3" customFormat="1" ht="56.25" hidden="1">
      <c r="A294" s="1431" t="s">
        <v>242</v>
      </c>
      <c r="B294" s="755"/>
      <c r="C294" s="207" t="s">
        <v>233</v>
      </c>
      <c r="D294" s="36"/>
      <c r="E294" s="37"/>
      <c r="F294" s="36"/>
      <c r="G294" s="724"/>
      <c r="H294" s="210"/>
      <c r="I294" s="725"/>
      <c r="J294" s="725"/>
      <c r="K294" s="724"/>
      <c r="L294" s="725"/>
      <c r="M294" s="725"/>
      <c r="N294" s="79"/>
      <c r="O294" s="79"/>
      <c r="P294" s="725"/>
      <c r="Q294" s="725"/>
      <c r="R294" s="725"/>
      <c r="S294" s="725"/>
      <c r="T294" s="725"/>
      <c r="U294" s="725"/>
      <c r="V294" s="724"/>
      <c r="W294" s="724"/>
      <c r="X294" s="724"/>
      <c r="Y294" s="724"/>
      <c r="Z294" s="725"/>
      <c r="AA294" s="725"/>
      <c r="AB294" s="725"/>
      <c r="AC294" s="725"/>
      <c r="AD294" s="725"/>
      <c r="AE294" s="725"/>
      <c r="AF294" s="725"/>
      <c r="AG294" s="725"/>
      <c r="AH294" s="725"/>
      <c r="AI294" s="725"/>
      <c r="AJ294" s="725"/>
      <c r="AK294" s="725"/>
      <c r="AL294" s="725"/>
      <c r="AM294" s="725"/>
      <c r="AN294" s="725"/>
      <c r="AO294" s="725"/>
      <c r="AP294" s="725"/>
      <c r="AQ294" s="725"/>
      <c r="AR294" s="725"/>
      <c r="AS294" s="725"/>
      <c r="AT294" s="725"/>
      <c r="AU294" s="725"/>
      <c r="AV294" s="725"/>
      <c r="AW294" s="725"/>
      <c r="AX294" s="725"/>
      <c r="AY294" s="725"/>
      <c r="AZ294" s="725"/>
      <c r="BA294" s="725"/>
      <c r="BB294" s="725"/>
      <c r="BC294" s="725"/>
      <c r="BD294" s="725"/>
      <c r="BE294" s="748">
        <f t="shared" ref="BE294:BT309" si="123">COUNTIFS($N$9:$N$256,"x",BE$9:BE$256,"2")</f>
        <v>26</v>
      </c>
      <c r="BF294" s="748">
        <f t="shared" si="123"/>
        <v>26</v>
      </c>
      <c r="BG294" s="748">
        <f t="shared" si="123"/>
        <v>25</v>
      </c>
      <c r="BH294" s="748">
        <f t="shared" si="123"/>
        <v>21</v>
      </c>
      <c r="BI294" s="748">
        <f t="shared" si="123"/>
        <v>26</v>
      </c>
      <c r="BJ294" s="59">
        <f t="shared" si="123"/>
        <v>2</v>
      </c>
      <c r="BK294" s="748">
        <f t="shared" si="123"/>
        <v>26</v>
      </c>
      <c r="BL294" s="748">
        <f t="shared" si="123"/>
        <v>25</v>
      </c>
      <c r="BM294" s="748">
        <f t="shared" si="123"/>
        <v>22</v>
      </c>
      <c r="BN294" s="748">
        <f t="shared" si="123"/>
        <v>7</v>
      </c>
      <c r="BO294" s="748">
        <f t="shared" si="123"/>
        <v>25</v>
      </c>
      <c r="BP294" s="748">
        <f t="shared" si="123"/>
        <v>26</v>
      </c>
      <c r="BQ294" s="748">
        <f t="shared" si="123"/>
        <v>23</v>
      </c>
      <c r="BR294" s="748">
        <f t="shared" si="123"/>
        <v>24</v>
      </c>
      <c r="BS294" s="748">
        <f t="shared" si="123"/>
        <v>21</v>
      </c>
      <c r="BT294" s="748">
        <f t="shared" si="123"/>
        <v>20</v>
      </c>
      <c r="BU294" s="748">
        <f t="shared" ref="BU294:BY294" si="124">COUNTIFS($N$9:$N$256,"x",BU$9:BU$256,"2")</f>
        <v>23</v>
      </c>
      <c r="BV294" s="748"/>
      <c r="BW294" s="748"/>
      <c r="BX294" s="748"/>
      <c r="BY294" s="748">
        <f t="shared" si="124"/>
        <v>11</v>
      </c>
      <c r="BZ294" s="725"/>
      <c r="CA294" s="725"/>
      <c r="CB294" s="725"/>
      <c r="CC294" s="725"/>
      <c r="CD294" s="725"/>
      <c r="CE294" s="725"/>
      <c r="CF294" s="725"/>
      <c r="CG294" s="254"/>
    </row>
    <row r="295" spans="1:85" s="3" customFormat="1" ht="56.25" hidden="1">
      <c r="A295" s="1432"/>
      <c r="B295" s="755"/>
      <c r="C295" s="207" t="s">
        <v>234</v>
      </c>
      <c r="D295" s="36"/>
      <c r="E295" s="37"/>
      <c r="F295" s="36"/>
      <c r="G295" s="724"/>
      <c r="H295" s="210"/>
      <c r="I295" s="725"/>
      <c r="J295" s="725"/>
      <c r="K295" s="724"/>
      <c r="L295" s="725"/>
      <c r="M295" s="725"/>
      <c r="N295" s="79"/>
      <c r="O295" s="79"/>
      <c r="P295" s="725"/>
      <c r="Q295" s="725"/>
      <c r="R295" s="725"/>
      <c r="S295" s="725"/>
      <c r="T295" s="725"/>
      <c r="U295" s="725"/>
      <c r="V295" s="724"/>
      <c r="W295" s="724"/>
      <c r="X295" s="724"/>
      <c r="Y295" s="724"/>
      <c r="Z295" s="725"/>
      <c r="AA295" s="725"/>
      <c r="AB295" s="725"/>
      <c r="AC295" s="725"/>
      <c r="AD295" s="725"/>
      <c r="AE295" s="725"/>
      <c r="AF295" s="725"/>
      <c r="AG295" s="725"/>
      <c r="AH295" s="725"/>
      <c r="AI295" s="725"/>
      <c r="AJ295" s="725"/>
      <c r="AK295" s="725"/>
      <c r="AL295" s="725"/>
      <c r="AM295" s="725"/>
      <c r="AN295" s="725"/>
      <c r="AO295" s="725"/>
      <c r="AP295" s="725"/>
      <c r="AQ295" s="725"/>
      <c r="AR295" s="725"/>
      <c r="AS295" s="725"/>
      <c r="AT295" s="725"/>
      <c r="AU295" s="725"/>
      <c r="AV295" s="725"/>
      <c r="AW295" s="725"/>
      <c r="AX295" s="725"/>
      <c r="AY295" s="725"/>
      <c r="AZ295" s="725"/>
      <c r="BA295" s="725"/>
      <c r="BB295" s="725"/>
      <c r="BC295" s="725"/>
      <c r="BD295" s="725"/>
      <c r="BE295" s="748">
        <f t="shared" ref="BE295:BY295" si="125">COUNTIFS($N$9:$N$256,"x",BE$9:BE$256,"1")</f>
        <v>0</v>
      </c>
      <c r="BF295" s="748">
        <f t="shared" si="125"/>
        <v>0</v>
      </c>
      <c r="BG295" s="748">
        <f t="shared" si="125"/>
        <v>1</v>
      </c>
      <c r="BH295" s="748">
        <f t="shared" si="125"/>
        <v>5</v>
      </c>
      <c r="BI295" s="748">
        <f t="shared" si="125"/>
        <v>0</v>
      </c>
      <c r="BJ295" s="59">
        <f t="shared" si="125"/>
        <v>24</v>
      </c>
      <c r="BK295" s="748">
        <f t="shared" si="125"/>
        <v>0</v>
      </c>
      <c r="BL295" s="748">
        <f t="shared" si="125"/>
        <v>1</v>
      </c>
      <c r="BM295" s="748">
        <f t="shared" si="125"/>
        <v>4</v>
      </c>
      <c r="BN295" s="748">
        <f t="shared" si="125"/>
        <v>19</v>
      </c>
      <c r="BO295" s="748">
        <f t="shared" si="125"/>
        <v>1</v>
      </c>
      <c r="BP295" s="748">
        <f t="shared" si="125"/>
        <v>0</v>
      </c>
      <c r="BQ295" s="748">
        <f t="shared" si="125"/>
        <v>3</v>
      </c>
      <c r="BR295" s="748">
        <f t="shared" si="125"/>
        <v>2</v>
      </c>
      <c r="BS295" s="748">
        <f t="shared" si="125"/>
        <v>5</v>
      </c>
      <c r="BT295" s="748">
        <f t="shared" si="125"/>
        <v>6</v>
      </c>
      <c r="BU295" s="748">
        <f t="shared" si="125"/>
        <v>3</v>
      </c>
      <c r="BV295" s="748"/>
      <c r="BW295" s="748"/>
      <c r="BX295" s="748"/>
      <c r="BY295" s="748">
        <f t="shared" si="125"/>
        <v>15</v>
      </c>
      <c r="BZ295" s="725"/>
      <c r="CA295" s="725"/>
      <c r="CB295" s="725"/>
      <c r="CC295" s="725"/>
      <c r="CD295" s="725"/>
      <c r="CE295" s="725"/>
      <c r="CF295" s="725"/>
      <c r="CG295" s="254"/>
    </row>
    <row r="296" spans="1:85" s="3" customFormat="1" ht="56.25" hidden="1">
      <c r="A296" s="1432"/>
      <c r="B296" s="755"/>
      <c r="C296" s="207" t="s">
        <v>235</v>
      </c>
      <c r="D296" s="36"/>
      <c r="E296" s="37"/>
      <c r="F296" s="36"/>
      <c r="G296" s="724"/>
      <c r="H296" s="210"/>
      <c r="I296" s="725"/>
      <c r="J296" s="725"/>
      <c r="K296" s="724"/>
      <c r="L296" s="725"/>
      <c r="M296" s="725"/>
      <c r="N296" s="79"/>
      <c r="O296" s="79"/>
      <c r="P296" s="725"/>
      <c r="Q296" s="725"/>
      <c r="R296" s="725"/>
      <c r="S296" s="725"/>
      <c r="T296" s="725"/>
      <c r="U296" s="725"/>
      <c r="V296" s="724"/>
      <c r="W296" s="724"/>
      <c r="X296" s="724"/>
      <c r="Y296" s="724"/>
      <c r="Z296" s="725"/>
      <c r="AA296" s="725"/>
      <c r="AB296" s="725"/>
      <c r="AC296" s="725"/>
      <c r="AD296" s="725"/>
      <c r="AE296" s="725"/>
      <c r="AF296" s="725"/>
      <c r="AG296" s="725"/>
      <c r="AH296" s="725"/>
      <c r="AI296" s="725"/>
      <c r="AJ296" s="725"/>
      <c r="AK296" s="725"/>
      <c r="AL296" s="725"/>
      <c r="AM296" s="725"/>
      <c r="AN296" s="725"/>
      <c r="AO296" s="725"/>
      <c r="AP296" s="725"/>
      <c r="AQ296" s="725"/>
      <c r="AR296" s="725"/>
      <c r="AS296" s="725"/>
      <c r="AT296" s="725"/>
      <c r="AU296" s="725"/>
      <c r="AV296" s="725"/>
      <c r="AW296" s="725"/>
      <c r="AX296" s="725"/>
      <c r="AY296" s="725"/>
      <c r="AZ296" s="725"/>
      <c r="BA296" s="725"/>
      <c r="BB296" s="725"/>
      <c r="BC296" s="725"/>
      <c r="BD296" s="725"/>
      <c r="BE296" s="748">
        <f t="shared" ref="BE296:BY296" si="126">COUNTIFS($N$9:$N$256,"x",BE$9:BE$256,"0")</f>
        <v>0</v>
      </c>
      <c r="BF296" s="748">
        <f t="shared" si="126"/>
        <v>0</v>
      </c>
      <c r="BG296" s="748">
        <f t="shared" si="126"/>
        <v>0</v>
      </c>
      <c r="BH296" s="748">
        <f t="shared" si="126"/>
        <v>0</v>
      </c>
      <c r="BI296" s="748">
        <f t="shared" si="126"/>
        <v>0</v>
      </c>
      <c r="BJ296" s="59">
        <f t="shared" si="126"/>
        <v>0</v>
      </c>
      <c r="BK296" s="748">
        <f t="shared" si="126"/>
        <v>0</v>
      </c>
      <c r="BL296" s="748">
        <f t="shared" si="126"/>
        <v>0</v>
      </c>
      <c r="BM296" s="748">
        <f t="shared" si="126"/>
        <v>0</v>
      </c>
      <c r="BN296" s="748">
        <f t="shared" si="126"/>
        <v>0</v>
      </c>
      <c r="BO296" s="748">
        <f t="shared" si="126"/>
        <v>0</v>
      </c>
      <c r="BP296" s="748">
        <f t="shared" si="126"/>
        <v>0</v>
      </c>
      <c r="BQ296" s="748">
        <f t="shared" si="126"/>
        <v>0</v>
      </c>
      <c r="BR296" s="748">
        <f t="shared" si="126"/>
        <v>0</v>
      </c>
      <c r="BS296" s="748">
        <f t="shared" si="126"/>
        <v>0</v>
      </c>
      <c r="BT296" s="748">
        <f t="shared" si="126"/>
        <v>0</v>
      </c>
      <c r="BU296" s="748">
        <f t="shared" si="126"/>
        <v>0</v>
      </c>
      <c r="BV296" s="748"/>
      <c r="BW296" s="748"/>
      <c r="BX296" s="748"/>
      <c r="BY296" s="748">
        <f t="shared" si="126"/>
        <v>0</v>
      </c>
      <c r="BZ296" s="725"/>
      <c r="CA296" s="725"/>
      <c r="CB296" s="725"/>
      <c r="CC296" s="725"/>
      <c r="CD296" s="725"/>
      <c r="CE296" s="725"/>
      <c r="CF296" s="725"/>
      <c r="CG296" s="254"/>
    </row>
    <row r="297" spans="1:85" s="3" customFormat="1" hidden="1">
      <c r="A297" s="1432"/>
      <c r="B297" s="755"/>
      <c r="C297" s="1520" t="s">
        <v>236</v>
      </c>
      <c r="D297" s="36"/>
      <c r="E297" s="37"/>
      <c r="F297" s="36"/>
      <c r="G297" s="724"/>
      <c r="H297" s="210"/>
      <c r="I297" s="725"/>
      <c r="J297" s="725"/>
      <c r="K297" s="724"/>
      <c r="L297" s="725"/>
      <c r="M297" s="725"/>
      <c r="N297" s="79"/>
      <c r="O297" s="79"/>
      <c r="P297" s="725"/>
      <c r="Q297" s="725"/>
      <c r="R297" s="725"/>
      <c r="S297" s="725"/>
      <c r="T297" s="725"/>
      <c r="U297" s="725"/>
      <c r="V297" s="724"/>
      <c r="W297" s="724"/>
      <c r="X297" s="724"/>
      <c r="Y297" s="724"/>
      <c r="Z297" s="725"/>
      <c r="AA297" s="725"/>
      <c r="AB297" s="725"/>
      <c r="AC297" s="725"/>
      <c r="AD297" s="725"/>
      <c r="AE297" s="725"/>
      <c r="AF297" s="725"/>
      <c r="AG297" s="725"/>
      <c r="AH297" s="725"/>
      <c r="AI297" s="725"/>
      <c r="AJ297" s="725"/>
      <c r="AK297" s="725"/>
      <c r="AL297" s="725"/>
      <c r="AM297" s="725"/>
      <c r="AN297" s="725"/>
      <c r="AO297" s="725"/>
      <c r="AP297" s="725"/>
      <c r="AQ297" s="725"/>
      <c r="AR297" s="725"/>
      <c r="AS297" s="725"/>
      <c r="AT297" s="725"/>
      <c r="AU297" s="725"/>
      <c r="AV297" s="725"/>
      <c r="AW297" s="725"/>
      <c r="AX297" s="725"/>
      <c r="AY297" s="725"/>
      <c r="AZ297" s="725"/>
      <c r="BA297" s="725"/>
      <c r="BB297" s="725"/>
      <c r="BC297" s="725"/>
      <c r="BD297" s="725"/>
      <c r="BE297" s="38">
        <f t="shared" ref="BE297:BY297" si="127">(((BE294*2)+(BE295*1)+(BE296*0)))/(BE294+BE295+BE296)</f>
        <v>2</v>
      </c>
      <c r="BF297" s="38">
        <f t="shared" si="127"/>
        <v>2</v>
      </c>
      <c r="BG297" s="38">
        <f t="shared" si="127"/>
        <v>1.9615384615384615</v>
      </c>
      <c r="BH297" s="38">
        <f t="shared" si="127"/>
        <v>1.8076923076923077</v>
      </c>
      <c r="BI297" s="38">
        <f t="shared" si="127"/>
        <v>2</v>
      </c>
      <c r="BJ297" s="38">
        <f t="shared" si="127"/>
        <v>1.0769230769230769</v>
      </c>
      <c r="BK297" s="38">
        <f t="shared" si="127"/>
        <v>2</v>
      </c>
      <c r="BL297" s="38">
        <f t="shared" si="127"/>
        <v>1.9615384615384615</v>
      </c>
      <c r="BM297" s="38">
        <f t="shared" si="127"/>
        <v>1.8461538461538463</v>
      </c>
      <c r="BN297" s="38">
        <f t="shared" si="127"/>
        <v>1.2692307692307692</v>
      </c>
      <c r="BO297" s="38">
        <f t="shared" si="127"/>
        <v>1.9615384615384615</v>
      </c>
      <c r="BP297" s="38">
        <f t="shared" si="127"/>
        <v>2</v>
      </c>
      <c r="BQ297" s="38">
        <f t="shared" si="127"/>
        <v>1.8846153846153846</v>
      </c>
      <c r="BR297" s="38">
        <f t="shared" si="127"/>
        <v>1.9230769230769231</v>
      </c>
      <c r="BS297" s="38">
        <f t="shared" si="127"/>
        <v>1.8076923076923077</v>
      </c>
      <c r="BT297" s="38">
        <f t="shared" si="127"/>
        <v>1.7692307692307692</v>
      </c>
      <c r="BU297" s="38">
        <f t="shared" si="127"/>
        <v>1.8846153846153846</v>
      </c>
      <c r="BV297" s="38"/>
      <c r="BW297" s="38"/>
      <c r="BX297" s="38"/>
      <c r="BY297" s="38">
        <f t="shared" si="127"/>
        <v>1.4230769230769231</v>
      </c>
      <c r="BZ297" s="1550">
        <f>COUNTIF($BE298:$BY298,"Đ")</f>
        <v>15</v>
      </c>
      <c r="CA297" s="1549">
        <f>BZ297/COUNTA($BE298:$BY298)</f>
        <v>0.83333333333333337</v>
      </c>
      <c r="CB297" s="1550">
        <f>COUNTIF($BE298:$BY298,"CCG")</f>
        <v>3</v>
      </c>
      <c r="CC297" s="1549">
        <f>CB297/COUNTA($BE298:$BY298)</f>
        <v>0.16666666666666666</v>
      </c>
      <c r="CD297" s="1550">
        <f>COUNTIF($BE298:$BY298,"CĐ")</f>
        <v>0</v>
      </c>
      <c r="CE297" s="1549">
        <f>CD297/COUNTA($BE298:$BY298)</f>
        <v>0</v>
      </c>
      <c r="CF297" s="1407">
        <f>(((BZ297*2)+(CB297*1)+(CD297*0)))/(BZ297+CB297+CD297)</f>
        <v>1.8333333333333333</v>
      </c>
      <c r="CG297" s="1410" t="str">
        <f>IF(CF297&gt;=1.6,"Đạt mục tiêu",IF(CF297&gt;=1,"Cần cố gắng","Chưa đạt"))</f>
        <v>Đạt mục tiêu</v>
      </c>
    </row>
    <row r="298" spans="1:85" s="3" customFormat="1" hidden="1">
      <c r="A298" s="1433"/>
      <c r="B298" s="755"/>
      <c r="C298" s="1520"/>
      <c r="D298" s="36"/>
      <c r="E298" s="37"/>
      <c r="F298" s="36"/>
      <c r="G298" s="724"/>
      <c r="H298" s="210"/>
      <c r="I298" s="725"/>
      <c r="J298" s="725"/>
      <c r="K298" s="724"/>
      <c r="L298" s="725"/>
      <c r="M298" s="725"/>
      <c r="N298" s="79"/>
      <c r="O298" s="79"/>
      <c r="P298" s="725"/>
      <c r="Q298" s="725"/>
      <c r="R298" s="725"/>
      <c r="S298" s="725"/>
      <c r="T298" s="725"/>
      <c r="U298" s="725"/>
      <c r="V298" s="724"/>
      <c r="W298" s="724"/>
      <c r="X298" s="724"/>
      <c r="Y298" s="724"/>
      <c r="Z298" s="725"/>
      <c r="AA298" s="725"/>
      <c r="AB298" s="725"/>
      <c r="AC298" s="725"/>
      <c r="AD298" s="725"/>
      <c r="AE298" s="725"/>
      <c r="AF298" s="725"/>
      <c r="AG298" s="725"/>
      <c r="AH298" s="725"/>
      <c r="AI298" s="725"/>
      <c r="AJ298" s="725"/>
      <c r="AK298" s="725"/>
      <c r="AL298" s="725"/>
      <c r="AM298" s="725"/>
      <c r="AN298" s="725"/>
      <c r="AO298" s="725"/>
      <c r="AP298" s="725"/>
      <c r="AQ298" s="725"/>
      <c r="AR298" s="725"/>
      <c r="AS298" s="725"/>
      <c r="AT298" s="725"/>
      <c r="AU298" s="725"/>
      <c r="AV298" s="725"/>
      <c r="AW298" s="725"/>
      <c r="AX298" s="725"/>
      <c r="AY298" s="725"/>
      <c r="AZ298" s="725"/>
      <c r="BA298" s="725"/>
      <c r="BB298" s="725"/>
      <c r="BC298" s="725"/>
      <c r="BD298" s="725"/>
      <c r="BE298" s="38" t="str">
        <f t="shared" ref="BE298:BY298" si="128">IF(BE297&lt;1,"CĐ",IF(BE297&lt;1.6,"CCG","Đ"))</f>
        <v>Đ</v>
      </c>
      <c r="BF298" s="38" t="str">
        <f t="shared" si="128"/>
        <v>Đ</v>
      </c>
      <c r="BG298" s="38" t="str">
        <f t="shared" si="128"/>
        <v>Đ</v>
      </c>
      <c r="BH298" s="38" t="str">
        <f t="shared" si="128"/>
        <v>Đ</v>
      </c>
      <c r="BI298" s="38" t="str">
        <f t="shared" si="128"/>
        <v>Đ</v>
      </c>
      <c r="BJ298" s="38" t="str">
        <f t="shared" si="128"/>
        <v>CCG</v>
      </c>
      <c r="BK298" s="38" t="str">
        <f t="shared" si="128"/>
        <v>Đ</v>
      </c>
      <c r="BL298" s="38" t="str">
        <f t="shared" si="128"/>
        <v>Đ</v>
      </c>
      <c r="BM298" s="38" t="str">
        <f t="shared" si="128"/>
        <v>Đ</v>
      </c>
      <c r="BN298" s="38" t="str">
        <f t="shared" si="128"/>
        <v>CCG</v>
      </c>
      <c r="BO298" s="38" t="str">
        <f t="shared" si="128"/>
        <v>Đ</v>
      </c>
      <c r="BP298" s="38" t="str">
        <f t="shared" si="128"/>
        <v>Đ</v>
      </c>
      <c r="BQ298" s="38" t="str">
        <f t="shared" si="128"/>
        <v>Đ</v>
      </c>
      <c r="BR298" s="38" t="str">
        <f t="shared" si="128"/>
        <v>Đ</v>
      </c>
      <c r="BS298" s="38" t="str">
        <f t="shared" si="128"/>
        <v>Đ</v>
      </c>
      <c r="BT298" s="38" t="str">
        <f t="shared" si="128"/>
        <v>Đ</v>
      </c>
      <c r="BU298" s="38" t="str">
        <f t="shared" si="128"/>
        <v>Đ</v>
      </c>
      <c r="BV298" s="38"/>
      <c r="BW298" s="38"/>
      <c r="BX298" s="38"/>
      <c r="BY298" s="38" t="str">
        <f t="shared" si="128"/>
        <v>CCG</v>
      </c>
      <c r="BZ298" s="1550"/>
      <c r="CA298" s="1549"/>
      <c r="CB298" s="1550"/>
      <c r="CC298" s="1549"/>
      <c r="CD298" s="1550"/>
      <c r="CE298" s="1549"/>
      <c r="CF298" s="1407"/>
      <c r="CG298" s="1410"/>
    </row>
    <row r="299" spans="1:85" s="3" customFormat="1" ht="67.5" hidden="1" customHeight="1">
      <c r="A299" s="1431" t="s">
        <v>1396</v>
      </c>
      <c r="B299" s="754"/>
      <c r="C299" s="207" t="s">
        <v>233</v>
      </c>
      <c r="D299" s="15"/>
      <c r="E299" s="31"/>
      <c r="F299" s="15"/>
      <c r="G299" s="761"/>
      <c r="H299" s="175"/>
      <c r="I299" s="723"/>
      <c r="J299" s="723"/>
      <c r="K299" s="761"/>
      <c r="L299" s="723"/>
      <c r="M299" s="725"/>
      <c r="N299" s="79"/>
      <c r="O299" s="79"/>
      <c r="P299" s="723"/>
      <c r="Q299" s="723"/>
      <c r="R299" s="723"/>
      <c r="S299" s="723"/>
      <c r="T299" s="723"/>
      <c r="U299" s="723"/>
      <c r="V299" s="761"/>
      <c r="W299" s="761"/>
      <c r="X299" s="761"/>
      <c r="Y299" s="761"/>
      <c r="Z299" s="723"/>
      <c r="AA299" s="723"/>
      <c r="AB299" s="723"/>
      <c r="AC299" s="723"/>
      <c r="AD299" s="723"/>
      <c r="AE299" s="723"/>
      <c r="AF299" s="723"/>
      <c r="AG299" s="723"/>
      <c r="AH299" s="723"/>
      <c r="AI299" s="723"/>
      <c r="AJ299" s="723"/>
      <c r="AK299" s="723"/>
      <c r="AL299" s="723"/>
      <c r="AM299" s="723"/>
      <c r="AN299" s="723"/>
      <c r="AO299" s="723"/>
      <c r="AP299" s="723"/>
      <c r="AQ299" s="723"/>
      <c r="AR299" s="723"/>
      <c r="AS299" s="723"/>
      <c r="AT299" s="723"/>
      <c r="AU299" s="723"/>
      <c r="AV299" s="723"/>
      <c r="AW299" s="723"/>
      <c r="AX299" s="723"/>
      <c r="AY299" s="723"/>
      <c r="AZ299" s="723"/>
      <c r="BA299" s="723"/>
      <c r="BB299" s="723"/>
      <c r="BC299" s="723"/>
      <c r="BD299" s="723"/>
      <c r="BE299" s="748">
        <f>COUNTIFS($O$9:$O$256,"x",BE$9:BE$256,"2")</f>
        <v>19</v>
      </c>
      <c r="BF299" s="748">
        <f t="shared" ref="BF299:BY299" si="129">COUNTIFS($O$9:$O$256,"x",BF$9:BF$256,"2")</f>
        <v>24</v>
      </c>
      <c r="BG299" s="748">
        <f t="shared" si="129"/>
        <v>25</v>
      </c>
      <c r="BH299" s="748">
        <f t="shared" si="129"/>
        <v>12</v>
      </c>
      <c r="BI299" s="748">
        <f t="shared" si="129"/>
        <v>22</v>
      </c>
      <c r="BJ299" s="748">
        <f t="shared" si="129"/>
        <v>25</v>
      </c>
      <c r="BK299" s="748">
        <f t="shared" si="129"/>
        <v>24</v>
      </c>
      <c r="BL299" s="748">
        <f t="shared" si="129"/>
        <v>24</v>
      </c>
      <c r="BM299" s="748">
        <f t="shared" si="129"/>
        <v>25</v>
      </c>
      <c r="BN299" s="748">
        <f t="shared" si="129"/>
        <v>25</v>
      </c>
      <c r="BO299" s="748">
        <f t="shared" si="129"/>
        <v>20</v>
      </c>
      <c r="BP299" s="748">
        <f t="shared" si="129"/>
        <v>25</v>
      </c>
      <c r="BQ299" s="748">
        <f t="shared" si="129"/>
        <v>21</v>
      </c>
      <c r="BR299" s="748">
        <f t="shared" si="129"/>
        <v>12</v>
      </c>
      <c r="BS299" s="748">
        <f t="shared" si="129"/>
        <v>5</v>
      </c>
      <c r="BT299" s="748">
        <f t="shared" si="129"/>
        <v>16</v>
      </c>
      <c r="BU299" s="748">
        <f t="shared" si="129"/>
        <v>25</v>
      </c>
      <c r="BV299" s="748"/>
      <c r="BW299" s="748"/>
      <c r="BX299" s="748"/>
      <c r="BY299" s="748">
        <f t="shared" si="129"/>
        <v>14</v>
      </c>
      <c r="BZ299" s="725"/>
      <c r="CA299" s="725"/>
      <c r="CB299" s="725"/>
      <c r="CC299" s="725"/>
      <c r="CD299" s="725"/>
      <c r="CE299" s="725"/>
      <c r="CF299" s="725"/>
      <c r="CG299" s="725"/>
    </row>
    <row r="300" spans="1:85" s="3" customFormat="1" ht="56.25" hidden="1">
      <c r="A300" s="1432"/>
      <c r="B300" s="754"/>
      <c r="C300" s="207" t="s">
        <v>234</v>
      </c>
      <c r="D300" s="15"/>
      <c r="E300" s="31"/>
      <c r="F300" s="15"/>
      <c r="G300" s="761"/>
      <c r="H300" s="175"/>
      <c r="I300" s="723"/>
      <c r="J300" s="723"/>
      <c r="K300" s="761"/>
      <c r="L300" s="723"/>
      <c r="M300" s="725"/>
      <c r="N300" s="79"/>
      <c r="O300" s="79"/>
      <c r="P300" s="723"/>
      <c r="Q300" s="723"/>
      <c r="R300" s="723"/>
      <c r="S300" s="723"/>
      <c r="T300" s="723"/>
      <c r="U300" s="723"/>
      <c r="V300" s="761"/>
      <c r="W300" s="761"/>
      <c r="X300" s="761"/>
      <c r="Y300" s="761"/>
      <c r="Z300" s="723"/>
      <c r="AA300" s="723"/>
      <c r="AB300" s="723"/>
      <c r="AC300" s="723"/>
      <c r="AD300" s="723"/>
      <c r="AE300" s="723"/>
      <c r="AF300" s="723"/>
      <c r="AG300" s="723"/>
      <c r="AH300" s="723"/>
      <c r="AI300" s="723"/>
      <c r="AJ300" s="723"/>
      <c r="AK300" s="723"/>
      <c r="AL300" s="723"/>
      <c r="AM300" s="723"/>
      <c r="AN300" s="723"/>
      <c r="AO300" s="723"/>
      <c r="AP300" s="723"/>
      <c r="AQ300" s="723"/>
      <c r="AR300" s="723"/>
      <c r="AS300" s="723"/>
      <c r="AT300" s="723"/>
      <c r="AU300" s="723"/>
      <c r="AV300" s="723"/>
      <c r="AW300" s="723"/>
      <c r="AX300" s="723"/>
      <c r="AY300" s="723"/>
      <c r="AZ300" s="723"/>
      <c r="BA300" s="723"/>
      <c r="BB300" s="723"/>
      <c r="BC300" s="723"/>
      <c r="BD300" s="723"/>
      <c r="BE300" s="748">
        <f>COUNTIFS($O$9:$O$256,"x",BE$9:BE$256,"1")</f>
        <v>6</v>
      </c>
      <c r="BF300" s="748">
        <f t="shared" ref="BF300:BY300" si="130">COUNTIFS($O$9:$O$256,"x",BF$9:BF$256,"1")</f>
        <v>1</v>
      </c>
      <c r="BG300" s="748">
        <f t="shared" si="130"/>
        <v>0</v>
      </c>
      <c r="BH300" s="748">
        <f t="shared" si="130"/>
        <v>13</v>
      </c>
      <c r="BI300" s="748">
        <f t="shared" si="130"/>
        <v>3</v>
      </c>
      <c r="BJ300" s="748">
        <f t="shared" si="130"/>
        <v>0</v>
      </c>
      <c r="BK300" s="748">
        <f t="shared" si="130"/>
        <v>1</v>
      </c>
      <c r="BL300" s="748">
        <f t="shared" si="130"/>
        <v>1</v>
      </c>
      <c r="BM300" s="748">
        <f t="shared" si="130"/>
        <v>0</v>
      </c>
      <c r="BN300" s="748">
        <f t="shared" si="130"/>
        <v>0</v>
      </c>
      <c r="BO300" s="748">
        <f t="shared" si="130"/>
        <v>5</v>
      </c>
      <c r="BP300" s="748">
        <f t="shared" si="130"/>
        <v>0</v>
      </c>
      <c r="BQ300" s="748">
        <f t="shared" si="130"/>
        <v>4</v>
      </c>
      <c r="BR300" s="748">
        <f t="shared" si="130"/>
        <v>13</v>
      </c>
      <c r="BS300" s="748">
        <f t="shared" si="130"/>
        <v>20</v>
      </c>
      <c r="BT300" s="748">
        <f t="shared" si="130"/>
        <v>9</v>
      </c>
      <c r="BU300" s="748">
        <f t="shared" si="130"/>
        <v>0</v>
      </c>
      <c r="BV300" s="748"/>
      <c r="BW300" s="748"/>
      <c r="BX300" s="748"/>
      <c r="BY300" s="748">
        <f t="shared" si="130"/>
        <v>11</v>
      </c>
      <c r="BZ300" s="725"/>
      <c r="CA300" s="725"/>
      <c r="CB300" s="725"/>
      <c r="CC300" s="725"/>
      <c r="CD300" s="725"/>
      <c r="CE300" s="725"/>
      <c r="CF300" s="725"/>
      <c r="CG300" s="725"/>
    </row>
    <row r="301" spans="1:85" s="3" customFormat="1" ht="56.25" hidden="1">
      <c r="A301" s="1432"/>
      <c r="B301" s="754"/>
      <c r="C301" s="207" t="s">
        <v>235</v>
      </c>
      <c r="D301" s="15"/>
      <c r="E301" s="31"/>
      <c r="F301" s="15"/>
      <c r="G301" s="761"/>
      <c r="H301" s="175"/>
      <c r="I301" s="723"/>
      <c r="J301" s="723"/>
      <c r="K301" s="761"/>
      <c r="L301" s="723"/>
      <c r="M301" s="725"/>
      <c r="N301" s="79"/>
      <c r="O301" s="79"/>
      <c r="P301" s="723"/>
      <c r="Q301" s="723"/>
      <c r="R301" s="723"/>
      <c r="S301" s="723"/>
      <c r="T301" s="723"/>
      <c r="U301" s="723"/>
      <c r="V301" s="761"/>
      <c r="W301" s="761"/>
      <c r="X301" s="761"/>
      <c r="Y301" s="761"/>
      <c r="Z301" s="723"/>
      <c r="AA301" s="723"/>
      <c r="AB301" s="723"/>
      <c r="AC301" s="723"/>
      <c r="AD301" s="723"/>
      <c r="AE301" s="723"/>
      <c r="AF301" s="723"/>
      <c r="AG301" s="723"/>
      <c r="AH301" s="723"/>
      <c r="AI301" s="723"/>
      <c r="AJ301" s="723"/>
      <c r="AK301" s="723"/>
      <c r="AL301" s="723"/>
      <c r="AM301" s="723"/>
      <c r="AN301" s="723"/>
      <c r="AO301" s="723"/>
      <c r="AP301" s="723"/>
      <c r="AQ301" s="723"/>
      <c r="AR301" s="723"/>
      <c r="AS301" s="723"/>
      <c r="AT301" s="723"/>
      <c r="AU301" s="723"/>
      <c r="AV301" s="723"/>
      <c r="AW301" s="723"/>
      <c r="AX301" s="723"/>
      <c r="AY301" s="723"/>
      <c r="AZ301" s="723"/>
      <c r="BA301" s="723"/>
      <c r="BB301" s="723"/>
      <c r="BC301" s="723"/>
      <c r="BD301" s="723"/>
      <c r="BE301" s="748">
        <f>COUNTIFS($O$9:$O$256,"x",BE$9:BE$256,"0")</f>
        <v>0</v>
      </c>
      <c r="BF301" s="748">
        <f t="shared" ref="BF301:BY301" si="131">COUNTIFS($O$9:$O$256,"x",BF$9:BF$256,"0")</f>
        <v>0</v>
      </c>
      <c r="BG301" s="748">
        <f t="shared" si="131"/>
        <v>0</v>
      </c>
      <c r="BH301" s="748">
        <f t="shared" si="131"/>
        <v>0</v>
      </c>
      <c r="BI301" s="748">
        <f t="shared" si="131"/>
        <v>0</v>
      </c>
      <c r="BJ301" s="748">
        <f t="shared" si="131"/>
        <v>0</v>
      </c>
      <c r="BK301" s="748">
        <f t="shared" si="131"/>
        <v>0</v>
      </c>
      <c r="BL301" s="748">
        <f t="shared" si="131"/>
        <v>0</v>
      </c>
      <c r="BM301" s="748">
        <f t="shared" si="131"/>
        <v>0</v>
      </c>
      <c r="BN301" s="748">
        <f t="shared" si="131"/>
        <v>0</v>
      </c>
      <c r="BO301" s="748">
        <f t="shared" si="131"/>
        <v>0</v>
      </c>
      <c r="BP301" s="748">
        <f t="shared" si="131"/>
        <v>0</v>
      </c>
      <c r="BQ301" s="748">
        <f t="shared" si="131"/>
        <v>0</v>
      </c>
      <c r="BR301" s="748">
        <f t="shared" si="131"/>
        <v>0</v>
      </c>
      <c r="BS301" s="748">
        <f t="shared" si="131"/>
        <v>0</v>
      </c>
      <c r="BT301" s="748">
        <f t="shared" si="131"/>
        <v>0</v>
      </c>
      <c r="BU301" s="748">
        <f t="shared" si="131"/>
        <v>0</v>
      </c>
      <c r="BV301" s="748"/>
      <c r="BW301" s="748"/>
      <c r="BX301" s="748"/>
      <c r="BY301" s="748">
        <f t="shared" si="131"/>
        <v>0</v>
      </c>
      <c r="BZ301" s="725"/>
      <c r="CA301" s="725"/>
      <c r="CB301" s="725"/>
      <c r="CC301" s="725"/>
      <c r="CD301" s="725"/>
      <c r="CE301" s="725"/>
      <c r="CF301" s="725"/>
      <c r="CG301" s="725"/>
    </row>
    <row r="302" spans="1:85" s="3" customFormat="1" hidden="1">
      <c r="A302" s="1432"/>
      <c r="B302" s="754"/>
      <c r="C302" s="1520" t="s">
        <v>236</v>
      </c>
      <c r="D302" s="15"/>
      <c r="E302" s="31"/>
      <c r="F302" s="15"/>
      <c r="G302" s="761"/>
      <c r="H302" s="175"/>
      <c r="I302" s="723"/>
      <c r="J302" s="723"/>
      <c r="K302" s="761"/>
      <c r="L302" s="723"/>
      <c r="M302" s="725"/>
      <c r="N302" s="79"/>
      <c r="O302" s="79"/>
      <c r="P302" s="723"/>
      <c r="Q302" s="723"/>
      <c r="R302" s="723"/>
      <c r="S302" s="723"/>
      <c r="T302" s="723"/>
      <c r="U302" s="723"/>
      <c r="V302" s="761"/>
      <c r="W302" s="761"/>
      <c r="X302" s="761"/>
      <c r="Y302" s="761"/>
      <c r="Z302" s="723"/>
      <c r="AA302" s="723"/>
      <c r="AB302" s="723"/>
      <c r="AC302" s="723"/>
      <c r="AD302" s="723"/>
      <c r="AE302" s="723"/>
      <c r="AF302" s="723"/>
      <c r="AG302" s="723"/>
      <c r="AH302" s="723"/>
      <c r="AI302" s="723"/>
      <c r="AJ302" s="723"/>
      <c r="AK302" s="723"/>
      <c r="AL302" s="723"/>
      <c r="AM302" s="723"/>
      <c r="AN302" s="723"/>
      <c r="AO302" s="723"/>
      <c r="AP302" s="723"/>
      <c r="AQ302" s="723"/>
      <c r="AR302" s="723"/>
      <c r="AS302" s="723"/>
      <c r="AT302" s="723"/>
      <c r="AU302" s="723"/>
      <c r="AV302" s="723"/>
      <c r="AW302" s="723"/>
      <c r="AX302" s="723"/>
      <c r="AY302" s="723"/>
      <c r="AZ302" s="723"/>
      <c r="BA302" s="723"/>
      <c r="BB302" s="723"/>
      <c r="BC302" s="723"/>
      <c r="BD302" s="723"/>
      <c r="BE302" s="38">
        <f>(((BE299*2)+(BE300*1)+(BE301*0)))/(BE299+BE300+BE301)</f>
        <v>1.76</v>
      </c>
      <c r="BF302" s="38">
        <f>(((BF299*2)+(BF300*1)+(BF301*0)))/(BF299+BF300+BF301)</f>
        <v>1.96</v>
      </c>
      <c r="BG302" s="38">
        <f>(((BG299*2)+(BG300*1)+(BG301*0)))/(BG299+BG300+BG301)</f>
        <v>2</v>
      </c>
      <c r="BH302" s="38">
        <f>(((BH299*2)+(BH300*1)+(BH301*0)))/(BH299+BH300+BH301)</f>
        <v>1.48</v>
      </c>
      <c r="BI302" s="38">
        <f>(((BI299*2)+(BI300*1)+(BI301*0)))/(BI299+BI300+BI301)</f>
        <v>1.88</v>
      </c>
      <c r="BJ302" s="38">
        <f t="shared" ref="BJ302:BY302" si="132">(((BJ299*2)+(BJ300*1)+(BJ301*0)))/(BJ299+BJ300+BJ301)</f>
        <v>2</v>
      </c>
      <c r="BK302" s="38">
        <f t="shared" si="132"/>
        <v>1.96</v>
      </c>
      <c r="BL302" s="38">
        <f t="shared" si="132"/>
        <v>1.96</v>
      </c>
      <c r="BM302" s="38">
        <f t="shared" si="132"/>
        <v>2</v>
      </c>
      <c r="BN302" s="38">
        <f t="shared" si="132"/>
        <v>2</v>
      </c>
      <c r="BO302" s="38">
        <f t="shared" si="132"/>
        <v>1.8</v>
      </c>
      <c r="BP302" s="38">
        <f t="shared" si="132"/>
        <v>2</v>
      </c>
      <c r="BQ302" s="38">
        <f t="shared" si="132"/>
        <v>1.84</v>
      </c>
      <c r="BR302" s="38">
        <f t="shared" si="132"/>
        <v>1.48</v>
      </c>
      <c r="BS302" s="38">
        <f t="shared" si="132"/>
        <v>1.2</v>
      </c>
      <c r="BT302" s="38">
        <f t="shared" si="132"/>
        <v>1.64</v>
      </c>
      <c r="BU302" s="38">
        <f t="shared" si="132"/>
        <v>2</v>
      </c>
      <c r="BV302" s="38"/>
      <c r="BW302" s="38"/>
      <c r="BX302" s="38"/>
      <c r="BY302" s="38">
        <f t="shared" si="132"/>
        <v>1.56</v>
      </c>
      <c r="BZ302" s="1550">
        <f>COUNTIF($BE303:$BY303,"Đ")</f>
        <v>14</v>
      </c>
      <c r="CA302" s="1549">
        <f>BZ302/COUNTA($BE303:$BY303)</f>
        <v>0.77777777777777779</v>
      </c>
      <c r="CB302" s="1550">
        <f>COUNTIF($BE303:$BY303,"CCG")</f>
        <v>4</v>
      </c>
      <c r="CC302" s="1549">
        <f>CB302/COUNTA($BE303:$BY303)</f>
        <v>0.22222222222222221</v>
      </c>
      <c r="CD302" s="1550">
        <f>COUNTIF($BE303:$BY303,"CĐ")</f>
        <v>0</v>
      </c>
      <c r="CE302" s="1549">
        <f>CD302/COUNTA($BE303:$BY303)</f>
        <v>0</v>
      </c>
      <c r="CF302" s="1407">
        <f>(((BZ302*2)+(CB302*1)+(CD302*0)))/(BZ302+CB302+CD302)</f>
        <v>1.7777777777777777</v>
      </c>
      <c r="CG302" s="1407" t="str">
        <f>IF(CF302&gt;=1.6,"Đạt mục tiêu",IF(CF302&gt;=1,"Cần cố gắng","Chưa đạt"))</f>
        <v>Đạt mục tiêu</v>
      </c>
    </row>
    <row r="303" spans="1:85" s="3" customFormat="1" hidden="1">
      <c r="A303" s="1433"/>
      <c r="B303" s="754"/>
      <c r="C303" s="1520"/>
      <c r="D303" s="15"/>
      <c r="E303" s="31"/>
      <c r="F303" s="15"/>
      <c r="G303" s="761"/>
      <c r="H303" s="175"/>
      <c r="I303" s="723"/>
      <c r="J303" s="723"/>
      <c r="K303" s="761"/>
      <c r="L303" s="723"/>
      <c r="M303" s="725"/>
      <c r="N303" s="79"/>
      <c r="O303" s="79"/>
      <c r="P303" s="723"/>
      <c r="Q303" s="723"/>
      <c r="R303" s="723"/>
      <c r="S303" s="723"/>
      <c r="T303" s="723"/>
      <c r="U303" s="723"/>
      <c r="V303" s="761"/>
      <c r="W303" s="761"/>
      <c r="X303" s="761"/>
      <c r="Y303" s="761"/>
      <c r="Z303" s="723"/>
      <c r="AA303" s="723"/>
      <c r="AB303" s="723"/>
      <c r="AC303" s="723"/>
      <c r="AD303" s="723"/>
      <c r="AE303" s="723"/>
      <c r="AF303" s="723"/>
      <c r="AG303" s="723"/>
      <c r="AH303" s="723"/>
      <c r="AI303" s="723"/>
      <c r="AJ303" s="723"/>
      <c r="AK303" s="723"/>
      <c r="AL303" s="723"/>
      <c r="AM303" s="723"/>
      <c r="AN303" s="723"/>
      <c r="AO303" s="723"/>
      <c r="AP303" s="723"/>
      <c r="AQ303" s="723"/>
      <c r="AR303" s="723"/>
      <c r="AS303" s="723"/>
      <c r="AT303" s="723"/>
      <c r="AU303" s="723"/>
      <c r="AV303" s="723"/>
      <c r="AW303" s="723"/>
      <c r="AX303" s="723"/>
      <c r="AY303" s="723"/>
      <c r="AZ303" s="723"/>
      <c r="BA303" s="723"/>
      <c r="BB303" s="723"/>
      <c r="BC303" s="723"/>
      <c r="BD303" s="723"/>
      <c r="BE303" s="38" t="str">
        <f>IF(BE302&lt;1,"CĐ",IF(BE302&lt;1.6,"CCG","Đ"))</f>
        <v>Đ</v>
      </c>
      <c r="BF303" s="38" t="str">
        <f>IF(BF302&lt;1,"CĐ",IF(BF302&lt;1.6,"CCG","Đ"))</f>
        <v>Đ</v>
      </c>
      <c r="BG303" s="38" t="str">
        <f>IF(BG302&lt;1,"CĐ",IF(BG302&lt;1.6,"CCG","Đ"))</f>
        <v>Đ</v>
      </c>
      <c r="BH303" s="38" t="str">
        <f>IF(BH302&lt;1,"CĐ",IF(BH302&lt;1.6,"CCG","Đ"))</f>
        <v>CCG</v>
      </c>
      <c r="BI303" s="38" t="str">
        <f>IF(BI302&lt;1,"CĐ",IF(BI302&lt;1.6,"CCG","Đ"))</f>
        <v>Đ</v>
      </c>
      <c r="BJ303" s="38" t="str">
        <f t="shared" ref="BJ303:BY303" si="133">IF(BJ302&lt;1,"CĐ",IF(BJ302&lt;1.6,"CCG","Đ"))</f>
        <v>Đ</v>
      </c>
      <c r="BK303" s="38" t="str">
        <f t="shared" si="133"/>
        <v>Đ</v>
      </c>
      <c r="BL303" s="38" t="str">
        <f t="shared" si="133"/>
        <v>Đ</v>
      </c>
      <c r="BM303" s="38" t="str">
        <f t="shared" si="133"/>
        <v>Đ</v>
      </c>
      <c r="BN303" s="38" t="str">
        <f t="shared" si="133"/>
        <v>Đ</v>
      </c>
      <c r="BO303" s="38" t="str">
        <f t="shared" si="133"/>
        <v>Đ</v>
      </c>
      <c r="BP303" s="38" t="str">
        <f t="shared" si="133"/>
        <v>Đ</v>
      </c>
      <c r="BQ303" s="38" t="str">
        <f t="shared" si="133"/>
        <v>Đ</v>
      </c>
      <c r="BR303" s="38" t="str">
        <f t="shared" si="133"/>
        <v>CCG</v>
      </c>
      <c r="BS303" s="38" t="str">
        <f t="shared" si="133"/>
        <v>CCG</v>
      </c>
      <c r="BT303" s="38" t="str">
        <f t="shared" si="133"/>
        <v>Đ</v>
      </c>
      <c r="BU303" s="38" t="str">
        <f t="shared" si="133"/>
        <v>Đ</v>
      </c>
      <c r="BV303" s="38"/>
      <c r="BW303" s="38"/>
      <c r="BX303" s="38"/>
      <c r="BY303" s="38" t="str">
        <f t="shared" si="133"/>
        <v>CCG</v>
      </c>
      <c r="BZ303" s="1550"/>
      <c r="CA303" s="1549"/>
      <c r="CB303" s="1550"/>
      <c r="CC303" s="1549"/>
      <c r="CD303" s="1550"/>
      <c r="CE303" s="1549"/>
      <c r="CF303" s="1407"/>
      <c r="CG303" s="1407"/>
    </row>
    <row r="304" spans="1:85" s="3" customFormat="1" ht="31.5" hidden="1">
      <c r="A304" s="1396"/>
      <c r="B304" s="755"/>
      <c r="C304" s="35" t="s">
        <v>233</v>
      </c>
      <c r="D304" s="36"/>
      <c r="E304" s="37"/>
      <c r="F304" s="36"/>
      <c r="G304" s="724"/>
      <c r="H304" s="210"/>
      <c r="I304" s="725"/>
      <c r="J304" s="725"/>
      <c r="K304" s="724"/>
      <c r="L304" s="725"/>
      <c r="M304" s="725"/>
      <c r="N304" s="79"/>
      <c r="O304" s="79"/>
      <c r="P304" s="725"/>
      <c r="Q304" s="725"/>
      <c r="R304" s="725"/>
      <c r="S304" s="725"/>
      <c r="T304" s="725"/>
      <c r="U304" s="725"/>
      <c r="V304" s="724"/>
      <c r="W304" s="724"/>
      <c r="X304" s="724"/>
      <c r="Y304" s="724"/>
      <c r="Z304" s="725"/>
      <c r="AA304" s="725"/>
      <c r="AB304" s="725"/>
      <c r="AC304" s="725"/>
      <c r="AD304" s="725"/>
      <c r="AE304" s="725"/>
      <c r="AF304" s="725"/>
      <c r="AG304" s="725"/>
      <c r="AH304" s="725"/>
      <c r="AI304" s="725"/>
      <c r="AJ304" s="725"/>
      <c r="AK304" s="725"/>
      <c r="AL304" s="725"/>
      <c r="AM304" s="725"/>
      <c r="AN304" s="725"/>
      <c r="AO304" s="725"/>
      <c r="AP304" s="725"/>
      <c r="AQ304" s="725"/>
      <c r="AR304" s="725"/>
      <c r="AS304" s="725"/>
      <c r="AT304" s="725"/>
      <c r="AU304" s="725"/>
      <c r="AV304" s="725"/>
      <c r="AW304" s="725"/>
      <c r="AX304" s="725"/>
      <c r="AY304" s="725"/>
      <c r="AZ304" s="725"/>
      <c r="BA304" s="725"/>
      <c r="BB304" s="725"/>
      <c r="BC304" s="725"/>
      <c r="BD304" s="725"/>
      <c r="BE304" s="580"/>
      <c r="BF304" s="580"/>
      <c r="BG304" s="580"/>
      <c r="BH304" s="580"/>
      <c r="BI304" s="580"/>
      <c r="BJ304" s="580"/>
      <c r="BK304" s="580"/>
      <c r="BL304" s="580"/>
      <c r="BM304" s="580"/>
      <c r="BN304" s="580"/>
      <c r="BO304" s="580"/>
      <c r="BP304" s="580"/>
      <c r="BQ304" s="580"/>
      <c r="BR304" s="580"/>
      <c r="BS304" s="580"/>
      <c r="BT304" s="580"/>
      <c r="BU304" s="580"/>
      <c r="BV304" s="580"/>
      <c r="BW304" s="580"/>
      <c r="BX304" s="580"/>
      <c r="BY304" s="580"/>
      <c r="BZ304" s="725"/>
      <c r="CA304" s="725"/>
      <c r="CB304" s="725"/>
      <c r="CC304" s="725"/>
      <c r="CD304" s="725"/>
      <c r="CE304" s="725"/>
      <c r="CF304" s="725"/>
      <c r="CG304" s="254"/>
    </row>
    <row r="305" spans="1:85" s="3" customFormat="1" ht="47.25" hidden="1">
      <c r="A305" s="1397"/>
      <c r="B305" s="755"/>
      <c r="C305" s="35" t="s">
        <v>234</v>
      </c>
      <c r="D305" s="36"/>
      <c r="E305" s="37"/>
      <c r="F305" s="36"/>
      <c r="G305" s="724"/>
      <c r="H305" s="210"/>
      <c r="I305" s="725"/>
      <c r="J305" s="725"/>
      <c r="K305" s="724"/>
      <c r="L305" s="725"/>
      <c r="M305" s="725"/>
      <c r="N305" s="79"/>
      <c r="O305" s="79"/>
      <c r="P305" s="725"/>
      <c r="Q305" s="725"/>
      <c r="R305" s="725"/>
      <c r="S305" s="725"/>
      <c r="T305" s="725"/>
      <c r="U305" s="725"/>
      <c r="V305" s="724"/>
      <c r="W305" s="724"/>
      <c r="X305" s="724"/>
      <c r="Y305" s="724"/>
      <c r="Z305" s="725"/>
      <c r="AA305" s="725"/>
      <c r="AB305" s="725"/>
      <c r="AC305" s="725"/>
      <c r="AD305" s="725"/>
      <c r="AE305" s="725"/>
      <c r="AF305" s="725"/>
      <c r="AG305" s="725"/>
      <c r="AH305" s="725"/>
      <c r="AI305" s="725"/>
      <c r="AJ305" s="725"/>
      <c r="AK305" s="725"/>
      <c r="AL305" s="725"/>
      <c r="AM305" s="725"/>
      <c r="AN305" s="725"/>
      <c r="AO305" s="725"/>
      <c r="AP305" s="725"/>
      <c r="AQ305" s="725"/>
      <c r="AR305" s="725"/>
      <c r="AS305" s="725"/>
      <c r="AT305" s="725"/>
      <c r="AU305" s="725"/>
      <c r="AV305" s="725"/>
      <c r="AW305" s="725"/>
      <c r="AX305" s="725"/>
      <c r="AY305" s="725"/>
      <c r="AZ305" s="725"/>
      <c r="BA305" s="725"/>
      <c r="BB305" s="725"/>
      <c r="BC305" s="725"/>
      <c r="BD305" s="725"/>
      <c r="BE305" s="580"/>
      <c r="BF305" s="580"/>
      <c r="BG305" s="580"/>
      <c r="BH305" s="580"/>
      <c r="BI305" s="580"/>
      <c r="BJ305" s="580"/>
      <c r="BK305" s="580"/>
      <c r="BL305" s="580"/>
      <c r="BM305" s="580"/>
      <c r="BN305" s="580"/>
      <c r="BO305" s="580"/>
      <c r="BP305" s="580"/>
      <c r="BQ305" s="580"/>
      <c r="BR305" s="580"/>
      <c r="BS305" s="580"/>
      <c r="BT305" s="580"/>
      <c r="BU305" s="580"/>
      <c r="BV305" s="580"/>
      <c r="BW305" s="580"/>
      <c r="BX305" s="580"/>
      <c r="BY305" s="580"/>
      <c r="BZ305" s="725"/>
      <c r="CA305" s="725"/>
      <c r="CB305" s="725"/>
      <c r="CC305" s="725"/>
      <c r="CD305" s="725"/>
      <c r="CE305" s="725"/>
      <c r="CF305" s="725"/>
      <c r="CG305" s="254"/>
    </row>
    <row r="306" spans="1:85" s="3" customFormat="1" ht="47.25" hidden="1">
      <c r="A306" s="1397"/>
      <c r="B306" s="755"/>
      <c r="C306" s="35" t="s">
        <v>235</v>
      </c>
      <c r="D306" s="36"/>
      <c r="E306" s="37"/>
      <c r="F306" s="36"/>
      <c r="G306" s="724"/>
      <c r="H306" s="210"/>
      <c r="I306" s="725"/>
      <c r="J306" s="725"/>
      <c r="K306" s="724"/>
      <c r="L306" s="725"/>
      <c r="M306" s="725"/>
      <c r="N306" s="79"/>
      <c r="O306" s="79"/>
      <c r="P306" s="725"/>
      <c r="Q306" s="725"/>
      <c r="R306" s="725"/>
      <c r="S306" s="725"/>
      <c r="T306" s="725"/>
      <c r="U306" s="725"/>
      <c r="V306" s="724"/>
      <c r="W306" s="724"/>
      <c r="X306" s="724"/>
      <c r="Y306" s="724"/>
      <c r="Z306" s="725"/>
      <c r="AA306" s="725"/>
      <c r="AB306" s="725"/>
      <c r="AC306" s="725"/>
      <c r="AD306" s="725"/>
      <c r="AE306" s="725"/>
      <c r="AF306" s="725"/>
      <c r="AG306" s="725"/>
      <c r="AH306" s="725"/>
      <c r="AI306" s="725"/>
      <c r="AJ306" s="725"/>
      <c r="AK306" s="725"/>
      <c r="AL306" s="725"/>
      <c r="AM306" s="725"/>
      <c r="AN306" s="725"/>
      <c r="AO306" s="725"/>
      <c r="AP306" s="725"/>
      <c r="AQ306" s="725"/>
      <c r="AR306" s="725"/>
      <c r="AS306" s="725"/>
      <c r="AT306" s="725"/>
      <c r="AU306" s="725"/>
      <c r="AV306" s="725"/>
      <c r="AW306" s="725"/>
      <c r="AX306" s="725"/>
      <c r="AY306" s="725"/>
      <c r="AZ306" s="725"/>
      <c r="BA306" s="725"/>
      <c r="BB306" s="725"/>
      <c r="BC306" s="725"/>
      <c r="BD306" s="725"/>
      <c r="BE306" s="580"/>
      <c r="BF306" s="580"/>
      <c r="BG306" s="580"/>
      <c r="BH306" s="580"/>
      <c r="BI306" s="580"/>
      <c r="BJ306" s="580"/>
      <c r="BK306" s="580"/>
      <c r="BL306" s="580"/>
      <c r="BM306" s="580"/>
      <c r="BN306" s="580"/>
      <c r="BO306" s="580"/>
      <c r="BP306" s="580"/>
      <c r="BQ306" s="580"/>
      <c r="BR306" s="580"/>
      <c r="BS306" s="580"/>
      <c r="BT306" s="580"/>
      <c r="BU306" s="580"/>
      <c r="BV306" s="580"/>
      <c r="BW306" s="580"/>
      <c r="BX306" s="580"/>
      <c r="BY306" s="580"/>
      <c r="BZ306" s="725"/>
      <c r="CA306" s="725"/>
      <c r="CB306" s="725"/>
      <c r="CC306" s="725"/>
      <c r="CD306" s="725"/>
      <c r="CE306" s="725"/>
      <c r="CF306" s="725"/>
      <c r="CG306" s="254"/>
    </row>
    <row r="307" spans="1:85" s="3" customFormat="1" hidden="1">
      <c r="A307" s="1397"/>
      <c r="B307" s="755"/>
      <c r="C307" s="1399" t="s">
        <v>236</v>
      </c>
      <c r="D307" s="36"/>
      <c r="E307" s="37"/>
      <c r="F307" s="36"/>
      <c r="G307" s="724"/>
      <c r="H307" s="210"/>
      <c r="I307" s="725"/>
      <c r="J307" s="725"/>
      <c r="K307" s="724"/>
      <c r="L307" s="725"/>
      <c r="M307" s="725"/>
      <c r="N307" s="79"/>
      <c r="O307" s="79"/>
      <c r="P307" s="725"/>
      <c r="Q307" s="725"/>
      <c r="R307" s="725"/>
      <c r="S307" s="725"/>
      <c r="T307" s="725"/>
      <c r="U307" s="725"/>
      <c r="V307" s="724"/>
      <c r="W307" s="724"/>
      <c r="X307" s="724"/>
      <c r="Y307" s="724"/>
      <c r="Z307" s="725"/>
      <c r="AA307" s="725"/>
      <c r="AB307" s="725"/>
      <c r="AC307" s="725"/>
      <c r="AD307" s="725"/>
      <c r="AE307" s="725"/>
      <c r="AF307" s="725"/>
      <c r="AG307" s="725"/>
      <c r="AH307" s="725"/>
      <c r="AI307" s="725"/>
      <c r="AJ307" s="725"/>
      <c r="AK307" s="725"/>
      <c r="AL307" s="725"/>
      <c r="AM307" s="725"/>
      <c r="AN307" s="725"/>
      <c r="AO307" s="725"/>
      <c r="AP307" s="725"/>
      <c r="AQ307" s="725"/>
      <c r="AR307" s="725"/>
      <c r="AS307" s="725"/>
      <c r="AT307" s="725"/>
      <c r="AU307" s="725"/>
      <c r="AV307" s="725"/>
      <c r="AW307" s="725"/>
      <c r="AX307" s="725"/>
      <c r="AY307" s="725"/>
      <c r="AZ307" s="725"/>
      <c r="BA307" s="725"/>
      <c r="BB307" s="725"/>
      <c r="BC307" s="725"/>
      <c r="BD307" s="725"/>
      <c r="BE307" s="581"/>
      <c r="BF307" s="581"/>
      <c r="BG307" s="581"/>
      <c r="BH307" s="581"/>
      <c r="BI307" s="581"/>
      <c r="BJ307" s="581"/>
      <c r="BK307" s="581"/>
      <c r="BL307" s="581"/>
      <c r="BM307" s="581"/>
      <c r="BN307" s="581"/>
      <c r="BO307" s="581"/>
      <c r="BP307" s="581"/>
      <c r="BQ307" s="581"/>
      <c r="BR307" s="581"/>
      <c r="BS307" s="581"/>
      <c r="BT307" s="581"/>
      <c r="BU307" s="581"/>
      <c r="BV307" s="581"/>
      <c r="BW307" s="581"/>
      <c r="BX307" s="581"/>
      <c r="BY307" s="581"/>
      <c r="BZ307" s="1400"/>
      <c r="CA307" s="1403"/>
      <c r="CB307" s="1400"/>
      <c r="CC307" s="1403"/>
      <c r="CD307" s="1400"/>
      <c r="CE307" s="1403"/>
      <c r="CF307" s="1407"/>
      <c r="CG307" s="1410"/>
    </row>
    <row r="308" spans="1:85" s="3" customFormat="1" hidden="1">
      <c r="A308" s="1398"/>
      <c r="B308" s="755"/>
      <c r="C308" s="1399"/>
      <c r="D308" s="36"/>
      <c r="E308" s="37"/>
      <c r="F308" s="36"/>
      <c r="G308" s="724"/>
      <c r="H308" s="210"/>
      <c r="I308" s="725"/>
      <c r="J308" s="725"/>
      <c r="K308" s="724"/>
      <c r="L308" s="725"/>
      <c r="M308" s="725"/>
      <c r="N308" s="79"/>
      <c r="O308" s="79"/>
      <c r="P308" s="725"/>
      <c r="Q308" s="725"/>
      <c r="R308" s="725"/>
      <c r="S308" s="725"/>
      <c r="T308" s="725"/>
      <c r="U308" s="725"/>
      <c r="V308" s="724"/>
      <c r="W308" s="724"/>
      <c r="X308" s="724"/>
      <c r="Y308" s="724"/>
      <c r="Z308" s="725"/>
      <c r="AA308" s="725"/>
      <c r="AB308" s="725"/>
      <c r="AC308" s="725"/>
      <c r="AD308" s="725"/>
      <c r="AE308" s="725"/>
      <c r="AF308" s="725"/>
      <c r="AG308" s="725"/>
      <c r="AH308" s="725"/>
      <c r="AI308" s="725"/>
      <c r="AJ308" s="725"/>
      <c r="AK308" s="725"/>
      <c r="AL308" s="725"/>
      <c r="AM308" s="725"/>
      <c r="AN308" s="725"/>
      <c r="AO308" s="725"/>
      <c r="AP308" s="725"/>
      <c r="AQ308" s="725"/>
      <c r="AR308" s="725"/>
      <c r="AS308" s="725"/>
      <c r="AT308" s="725"/>
      <c r="AU308" s="725"/>
      <c r="AV308" s="725"/>
      <c r="AW308" s="725"/>
      <c r="AX308" s="725"/>
      <c r="AY308" s="725"/>
      <c r="AZ308" s="725"/>
      <c r="BA308" s="725"/>
      <c r="BB308" s="725"/>
      <c r="BC308" s="725"/>
      <c r="BD308" s="725"/>
      <c r="BE308" s="581"/>
      <c r="BF308" s="581"/>
      <c r="BG308" s="581"/>
      <c r="BH308" s="581"/>
      <c r="BI308" s="581"/>
      <c r="BJ308" s="581"/>
      <c r="BK308" s="581"/>
      <c r="BL308" s="581"/>
      <c r="BM308" s="581"/>
      <c r="BN308" s="581"/>
      <c r="BO308" s="581"/>
      <c r="BP308" s="581"/>
      <c r="BQ308" s="581"/>
      <c r="BR308" s="581"/>
      <c r="BS308" s="581"/>
      <c r="BT308" s="581"/>
      <c r="BU308" s="581"/>
      <c r="BV308" s="581"/>
      <c r="BW308" s="581"/>
      <c r="BX308" s="581"/>
      <c r="BY308" s="581"/>
      <c r="BZ308" s="1400"/>
      <c r="CA308" s="1403"/>
      <c r="CB308" s="1400"/>
      <c r="CC308" s="1403"/>
      <c r="CD308" s="1400"/>
      <c r="CE308" s="1403"/>
      <c r="CF308" s="1407"/>
      <c r="CG308" s="1410"/>
    </row>
    <row r="309" spans="1:85" s="3" customFormat="1" ht="56.25" hidden="1">
      <c r="A309" s="753"/>
      <c r="B309" s="754"/>
      <c r="C309" s="207" t="s">
        <v>233</v>
      </c>
      <c r="D309" s="15"/>
      <c r="E309" s="31"/>
      <c r="F309" s="15"/>
      <c r="G309" s="761"/>
      <c r="H309" s="175"/>
      <c r="I309" s="723"/>
      <c r="J309" s="723"/>
      <c r="K309" s="761"/>
      <c r="L309" s="723"/>
      <c r="M309" s="725"/>
      <c r="N309" s="79"/>
      <c r="O309" s="79"/>
      <c r="P309" s="723"/>
      <c r="Q309" s="723"/>
      <c r="R309" s="723"/>
      <c r="S309" s="723"/>
      <c r="T309" s="723"/>
      <c r="U309" s="723"/>
      <c r="V309" s="761"/>
      <c r="W309" s="761"/>
      <c r="X309" s="761"/>
      <c r="Y309" s="761"/>
      <c r="Z309" s="723"/>
      <c r="AA309" s="723"/>
      <c r="AB309" s="723"/>
      <c r="AC309" s="723"/>
      <c r="AD309" s="723"/>
      <c r="AE309" s="723"/>
      <c r="AF309" s="723"/>
      <c r="AG309" s="723"/>
      <c r="AH309" s="723"/>
      <c r="AI309" s="723"/>
      <c r="AJ309" s="723"/>
      <c r="AK309" s="723"/>
      <c r="AL309" s="723"/>
      <c r="AM309" s="723"/>
      <c r="AN309" s="723"/>
      <c r="AO309" s="723"/>
      <c r="AP309" s="723"/>
      <c r="AQ309" s="723"/>
      <c r="AR309" s="723"/>
      <c r="AS309" s="723"/>
      <c r="AT309" s="723"/>
      <c r="AU309" s="723"/>
      <c r="AV309" s="723"/>
      <c r="AW309" s="723"/>
      <c r="AX309" s="723"/>
      <c r="AY309" s="723"/>
      <c r="AZ309" s="723"/>
      <c r="BA309" s="723"/>
      <c r="BB309" s="723"/>
      <c r="BC309" s="723"/>
      <c r="BD309" s="723"/>
      <c r="BE309" s="748">
        <f>COUNTIFS($Q$9:$Q$256,"x",BE$9:BE$256,"2")</f>
        <v>6</v>
      </c>
      <c r="BF309" s="748">
        <f>COUNTIFS($Q$9:$Q$256,"x",BF$9:BF$256,"2")</f>
        <v>3</v>
      </c>
      <c r="BG309" s="748">
        <f>COUNTIFS($Q$9:$Q$256,"x",BG$9:BG$256,"2")</f>
        <v>6</v>
      </c>
      <c r="BH309" s="748">
        <f>COUNTIFS($Q$9:$Q$256,"x",BH$9:BH$256,"2")</f>
        <v>6</v>
      </c>
      <c r="BI309" s="748">
        <f>COUNTIFS($Q$9:$Q$256,"x",BI$9:BI$256,"2")</f>
        <v>4</v>
      </c>
      <c r="BJ309" s="59"/>
      <c r="BK309" s="748"/>
      <c r="BL309" s="748"/>
      <c r="BM309" s="748"/>
      <c r="BN309" s="748"/>
      <c r="BO309" s="748"/>
      <c r="BP309" s="748"/>
      <c r="BQ309" s="748">
        <f t="shared" si="123"/>
        <v>23</v>
      </c>
      <c r="BR309" s="53"/>
      <c r="BS309" s="53"/>
      <c r="BT309" s="53"/>
      <c r="BU309" s="748">
        <f>COUNTIFS($Q$9:$Q$256,"x",BU$9:BU$256,"2")</f>
        <v>5</v>
      </c>
      <c r="BV309" s="748"/>
      <c r="BW309" s="748"/>
      <c r="BX309" s="748"/>
      <c r="BY309" s="748"/>
      <c r="BZ309" s="725"/>
      <c r="CA309" s="725"/>
      <c r="CB309" s="725"/>
      <c r="CC309" s="725"/>
      <c r="CD309" s="725"/>
      <c r="CE309" s="725"/>
      <c r="CF309" s="725"/>
      <c r="CG309" s="725"/>
    </row>
    <row r="310" spans="1:85" s="3" customFormat="1" ht="56.25" hidden="1">
      <c r="A310" s="753"/>
      <c r="B310" s="754"/>
      <c r="C310" s="207" t="s">
        <v>234</v>
      </c>
      <c r="D310" s="15"/>
      <c r="E310" s="31"/>
      <c r="F310" s="15"/>
      <c r="G310" s="761"/>
      <c r="H310" s="175"/>
      <c r="I310" s="723"/>
      <c r="J310" s="723"/>
      <c r="K310" s="761"/>
      <c r="L310" s="723"/>
      <c r="M310" s="725"/>
      <c r="N310" s="79"/>
      <c r="O310" s="79"/>
      <c r="P310" s="723"/>
      <c r="Q310" s="723"/>
      <c r="R310" s="723"/>
      <c r="S310" s="723"/>
      <c r="T310" s="723"/>
      <c r="U310" s="723"/>
      <c r="V310" s="761"/>
      <c r="W310" s="761"/>
      <c r="X310" s="761"/>
      <c r="Y310" s="761"/>
      <c r="Z310" s="723"/>
      <c r="AA310" s="723"/>
      <c r="AB310" s="723"/>
      <c r="AC310" s="723"/>
      <c r="AD310" s="723"/>
      <c r="AE310" s="723"/>
      <c r="AF310" s="723"/>
      <c r="AG310" s="723"/>
      <c r="AH310" s="723"/>
      <c r="AI310" s="723"/>
      <c r="AJ310" s="723"/>
      <c r="AK310" s="723"/>
      <c r="AL310" s="723"/>
      <c r="AM310" s="723"/>
      <c r="AN310" s="723"/>
      <c r="AO310" s="723"/>
      <c r="AP310" s="723"/>
      <c r="AQ310" s="723"/>
      <c r="AR310" s="723"/>
      <c r="AS310" s="723"/>
      <c r="AT310" s="723"/>
      <c r="AU310" s="723"/>
      <c r="AV310" s="723"/>
      <c r="AW310" s="723"/>
      <c r="AX310" s="723"/>
      <c r="AY310" s="723"/>
      <c r="AZ310" s="723"/>
      <c r="BA310" s="723"/>
      <c r="BB310" s="723"/>
      <c r="BC310" s="723"/>
      <c r="BD310" s="723"/>
      <c r="BE310" s="748">
        <f>COUNTIFS($Q$9:$Q$256,"x",BE$9:BE$256,"1")</f>
        <v>1</v>
      </c>
      <c r="BF310" s="748">
        <f>COUNTIFS($Q$9:$Q$256,"x",BF$9:BF$256,"1")</f>
        <v>4</v>
      </c>
      <c r="BG310" s="748">
        <f>COUNTIFS($Q$9:$Q$256,"x",BG$9:BG$256,"1")</f>
        <v>1</v>
      </c>
      <c r="BH310" s="748">
        <f>COUNTIFS($Q$9:$Q$256,"x",BH$9:BH$256,"1")</f>
        <v>1</v>
      </c>
      <c r="BI310" s="748">
        <f>COUNTIFS($Q$9:$Q$256,"x",BI$9:BI$256,"1")</f>
        <v>3</v>
      </c>
      <c r="BJ310" s="59"/>
      <c r="BK310" s="748"/>
      <c r="BL310" s="748"/>
      <c r="BM310" s="748"/>
      <c r="BN310" s="748"/>
      <c r="BO310" s="748"/>
      <c r="BP310" s="748"/>
      <c r="BQ310" s="748">
        <f t="shared" ref="BQ310:BY353" si="134">COUNTIFS($N$9:$N$256,"x",BQ$9:BQ$256,"2")</f>
        <v>23</v>
      </c>
      <c r="BR310" s="53"/>
      <c r="BS310" s="53"/>
      <c r="BT310" s="53"/>
      <c r="BU310" s="748">
        <f>COUNTIFS($Q$9:$Q$256,"x",BU$9:BU$256,"1")</f>
        <v>2</v>
      </c>
      <c r="BV310" s="748"/>
      <c r="BW310" s="748"/>
      <c r="BX310" s="748"/>
      <c r="BY310" s="748"/>
      <c r="BZ310" s="725"/>
      <c r="CA310" s="725"/>
      <c r="CB310" s="725"/>
      <c r="CC310" s="725"/>
      <c r="CD310" s="725"/>
      <c r="CE310" s="725"/>
      <c r="CF310" s="725"/>
      <c r="CG310" s="725"/>
    </row>
    <row r="311" spans="1:85" s="3" customFormat="1" ht="56.25" hidden="1">
      <c r="A311" s="753"/>
      <c r="B311" s="754"/>
      <c r="C311" s="207" t="s">
        <v>235</v>
      </c>
      <c r="D311" s="15"/>
      <c r="E311" s="31"/>
      <c r="F311" s="15"/>
      <c r="G311" s="761"/>
      <c r="H311" s="175"/>
      <c r="I311" s="723"/>
      <c r="J311" s="723"/>
      <c r="K311" s="761"/>
      <c r="L311" s="723"/>
      <c r="M311" s="725"/>
      <c r="N311" s="79"/>
      <c r="O311" s="79"/>
      <c r="P311" s="723"/>
      <c r="Q311" s="723"/>
      <c r="R311" s="723"/>
      <c r="S311" s="723"/>
      <c r="T311" s="723"/>
      <c r="U311" s="723"/>
      <c r="V311" s="761"/>
      <c r="W311" s="761"/>
      <c r="X311" s="761"/>
      <c r="Y311" s="761"/>
      <c r="Z311" s="723"/>
      <c r="AA311" s="723"/>
      <c r="AB311" s="723"/>
      <c r="AC311" s="723"/>
      <c r="AD311" s="723"/>
      <c r="AE311" s="723"/>
      <c r="AF311" s="723"/>
      <c r="AG311" s="723"/>
      <c r="AH311" s="723"/>
      <c r="AI311" s="723"/>
      <c r="AJ311" s="723"/>
      <c r="AK311" s="723"/>
      <c r="AL311" s="723"/>
      <c r="AM311" s="723"/>
      <c r="AN311" s="723"/>
      <c r="AO311" s="723"/>
      <c r="AP311" s="723"/>
      <c r="AQ311" s="723"/>
      <c r="AR311" s="723"/>
      <c r="AS311" s="723"/>
      <c r="AT311" s="723"/>
      <c r="AU311" s="723"/>
      <c r="AV311" s="723"/>
      <c r="AW311" s="723"/>
      <c r="AX311" s="723"/>
      <c r="AY311" s="723"/>
      <c r="AZ311" s="723"/>
      <c r="BA311" s="723"/>
      <c r="BB311" s="723"/>
      <c r="BC311" s="723"/>
      <c r="BD311" s="723"/>
      <c r="BE311" s="748">
        <f>COUNTIFS($Q$9:$Q$256,"x",BE$9:BE$256,"0")</f>
        <v>0</v>
      </c>
      <c r="BF311" s="748">
        <f>COUNTIFS($Q$9:$Q$256,"x",BF$9:BF$256,"0")</f>
        <v>0</v>
      </c>
      <c r="BG311" s="748">
        <f>COUNTIFS($Q$9:$Q$256,"x",BG$9:BG$256,"0")</f>
        <v>0</v>
      </c>
      <c r="BH311" s="748">
        <f>COUNTIFS($Q$9:$Q$256,"x",BH$9:BH$256,"0")</f>
        <v>0</v>
      </c>
      <c r="BI311" s="748">
        <f>COUNTIFS($Q$9:$Q$256,"x",BI$9:BI$256,"0")</f>
        <v>0</v>
      </c>
      <c r="BJ311" s="59"/>
      <c r="BK311" s="748"/>
      <c r="BL311" s="748"/>
      <c r="BM311" s="748"/>
      <c r="BN311" s="748"/>
      <c r="BO311" s="748"/>
      <c r="BP311" s="748"/>
      <c r="BQ311" s="748">
        <f t="shared" si="134"/>
        <v>23</v>
      </c>
      <c r="BR311" s="53"/>
      <c r="BS311" s="53"/>
      <c r="BT311" s="53"/>
      <c r="BU311" s="748">
        <f>COUNTIFS($Q$9:$Q$256,"x",BU$9:BU$256,"0")</f>
        <v>0</v>
      </c>
      <c r="BV311" s="748"/>
      <c r="BW311" s="748"/>
      <c r="BX311" s="748"/>
      <c r="BY311" s="748"/>
      <c r="BZ311" s="725"/>
      <c r="CA311" s="725"/>
      <c r="CB311" s="725"/>
      <c r="CC311" s="725"/>
      <c r="CD311" s="725"/>
      <c r="CE311" s="725"/>
      <c r="CF311" s="725"/>
      <c r="CG311" s="725"/>
    </row>
    <row r="312" spans="1:85" s="3" customFormat="1" hidden="1">
      <c r="A312" s="753"/>
      <c r="B312" s="754"/>
      <c r="C312" s="1520" t="s">
        <v>236</v>
      </c>
      <c r="D312" s="15"/>
      <c r="E312" s="31"/>
      <c r="F312" s="15"/>
      <c r="G312" s="761"/>
      <c r="H312" s="175"/>
      <c r="I312" s="723"/>
      <c r="J312" s="723"/>
      <c r="K312" s="761"/>
      <c r="L312" s="723"/>
      <c r="M312" s="725"/>
      <c r="N312" s="79"/>
      <c r="O312" s="79"/>
      <c r="P312" s="723"/>
      <c r="Q312" s="723"/>
      <c r="R312" s="723"/>
      <c r="S312" s="723"/>
      <c r="T312" s="723"/>
      <c r="U312" s="723"/>
      <c r="V312" s="761"/>
      <c r="W312" s="761"/>
      <c r="X312" s="761"/>
      <c r="Y312" s="761"/>
      <c r="Z312" s="723"/>
      <c r="AA312" s="723"/>
      <c r="AB312" s="723"/>
      <c r="AC312" s="723"/>
      <c r="AD312" s="723"/>
      <c r="AE312" s="723"/>
      <c r="AF312" s="723"/>
      <c r="AG312" s="723"/>
      <c r="AH312" s="723"/>
      <c r="AI312" s="723"/>
      <c r="AJ312" s="723"/>
      <c r="AK312" s="723"/>
      <c r="AL312" s="723"/>
      <c r="AM312" s="723"/>
      <c r="AN312" s="723"/>
      <c r="AO312" s="723"/>
      <c r="AP312" s="723"/>
      <c r="AQ312" s="723"/>
      <c r="AR312" s="723"/>
      <c r="AS312" s="723"/>
      <c r="AT312" s="723"/>
      <c r="AU312" s="723"/>
      <c r="AV312" s="723"/>
      <c r="AW312" s="723"/>
      <c r="AX312" s="723"/>
      <c r="AY312" s="723"/>
      <c r="AZ312" s="723"/>
      <c r="BA312" s="723"/>
      <c r="BB312" s="723"/>
      <c r="BC312" s="723"/>
      <c r="BD312" s="723"/>
      <c r="BE312" s="38">
        <f>(((BE309*2)+(BE310*1)+(BE311*0)))/(BE309+BE310+BE311)</f>
        <v>1.8571428571428572</v>
      </c>
      <c r="BF312" s="38">
        <f>(((BF309*2)+(BF310*1)+(BF311*0)))/(BF309+BF310+BF311)</f>
        <v>1.4285714285714286</v>
      </c>
      <c r="BG312" s="38">
        <f>(((BG309*2)+(BG310*1)+(BG311*0)))/(BG309+BG310+BG311)</f>
        <v>1.8571428571428572</v>
      </c>
      <c r="BH312" s="38">
        <f>(((BH309*2)+(BH310*1)+(BH311*0)))/(BH309+BH310+BH311)</f>
        <v>1.8571428571428572</v>
      </c>
      <c r="BI312" s="38">
        <f>(((BI309*2)+(BI310*1)+(BI311*0)))/(BI309+BI310+BI311)</f>
        <v>1.5714285714285714</v>
      </c>
      <c r="BJ312" s="60"/>
      <c r="BK312" s="38"/>
      <c r="BL312" s="38"/>
      <c r="BM312" s="38"/>
      <c r="BN312" s="38"/>
      <c r="BO312" s="38"/>
      <c r="BP312" s="38"/>
      <c r="BQ312" s="748">
        <f t="shared" si="134"/>
        <v>23</v>
      </c>
      <c r="BR312" s="54"/>
      <c r="BS312" s="54"/>
      <c r="BT312" s="54"/>
      <c r="BU312" s="38">
        <f>(((BU309*2)+(BU310*1)+(BU311*0)))/(BU309+BU310+BU311)</f>
        <v>1.7142857142857142</v>
      </c>
      <c r="BV312" s="38"/>
      <c r="BW312" s="38"/>
      <c r="BX312" s="38"/>
      <c r="BY312" s="38"/>
      <c r="BZ312" s="1550">
        <f>COUNTIF($BE313:$BY313,"Đ")</f>
        <v>4</v>
      </c>
      <c r="CA312" s="1549">
        <f>BZ312/COUNTA($BE313:$BY313)</f>
        <v>0.5714285714285714</v>
      </c>
      <c r="CB312" s="1550">
        <f>COUNTIF($BE313:$BY313,"CCG")</f>
        <v>2</v>
      </c>
      <c r="CC312" s="1549">
        <f>CB312/COUNTA($BE313:$BY313)</f>
        <v>0.2857142857142857</v>
      </c>
      <c r="CD312" s="1550">
        <f>COUNTIF($BE313:$BY313,"CĐ")</f>
        <v>0</v>
      </c>
      <c r="CE312" s="1549">
        <f>CD312/COUNTA($BE313:$BY313)</f>
        <v>0</v>
      </c>
      <c r="CF312" s="1407">
        <f>(((BZ312*2)+(CB312*1)+(CD312*0)))/(BZ312+CB312+CD312)</f>
        <v>1.6666666666666667</v>
      </c>
      <c r="CG312" s="1407" t="str">
        <f>IF(CF312&gt;=1.6,"Đạt mục tiêu",IF(CF312&gt;=1,"Cần cố gắng","Chưa đạt"))</f>
        <v>Đạt mục tiêu</v>
      </c>
    </row>
    <row r="313" spans="1:85" s="3" customFormat="1" hidden="1">
      <c r="A313" s="753"/>
      <c r="B313" s="754"/>
      <c r="C313" s="1520"/>
      <c r="D313" s="15"/>
      <c r="E313" s="31"/>
      <c r="F313" s="15"/>
      <c r="G313" s="761"/>
      <c r="H313" s="175"/>
      <c r="I313" s="723"/>
      <c r="J313" s="723"/>
      <c r="K313" s="761"/>
      <c r="L313" s="723"/>
      <c r="M313" s="725"/>
      <c r="N313" s="79"/>
      <c r="O313" s="79"/>
      <c r="P313" s="723"/>
      <c r="Q313" s="723"/>
      <c r="R313" s="723"/>
      <c r="S313" s="723"/>
      <c r="T313" s="723"/>
      <c r="U313" s="723"/>
      <c r="V313" s="761"/>
      <c r="W313" s="761"/>
      <c r="X313" s="761"/>
      <c r="Y313" s="761"/>
      <c r="Z313" s="723"/>
      <c r="AA313" s="723"/>
      <c r="AB313" s="723"/>
      <c r="AC313" s="723"/>
      <c r="AD313" s="723"/>
      <c r="AE313" s="723"/>
      <c r="AF313" s="723"/>
      <c r="AG313" s="723"/>
      <c r="AH313" s="723"/>
      <c r="AI313" s="723"/>
      <c r="AJ313" s="723"/>
      <c r="AK313" s="723"/>
      <c r="AL313" s="723"/>
      <c r="AM313" s="723"/>
      <c r="AN313" s="723"/>
      <c r="AO313" s="723"/>
      <c r="AP313" s="723"/>
      <c r="AQ313" s="723"/>
      <c r="AR313" s="723"/>
      <c r="AS313" s="723"/>
      <c r="AT313" s="723"/>
      <c r="AU313" s="723"/>
      <c r="AV313" s="723"/>
      <c r="AW313" s="723"/>
      <c r="AX313" s="723"/>
      <c r="AY313" s="723"/>
      <c r="AZ313" s="723"/>
      <c r="BA313" s="723"/>
      <c r="BB313" s="723"/>
      <c r="BC313" s="723"/>
      <c r="BD313" s="723"/>
      <c r="BE313" s="38" t="str">
        <f>IF(BE312&lt;1,"CĐ",IF(BE312&lt;1.6,"CCG","Đ"))</f>
        <v>Đ</v>
      </c>
      <c r="BF313" s="38" t="str">
        <f>IF(BF312&lt;1,"CĐ",IF(BF312&lt;1.6,"CCG","Đ"))</f>
        <v>CCG</v>
      </c>
      <c r="BG313" s="38" t="str">
        <f>IF(BG312&lt;1,"CĐ",IF(BG312&lt;1.6,"CCG","Đ"))</f>
        <v>Đ</v>
      </c>
      <c r="BH313" s="38" t="str">
        <f>IF(BH312&lt;1,"CĐ",IF(BH312&lt;1.6,"CCG","Đ"))</f>
        <v>Đ</v>
      </c>
      <c r="BI313" s="38" t="str">
        <f>IF(BI312&lt;1,"CĐ",IF(BI312&lt;1.6,"CCG","Đ"))</f>
        <v>CCG</v>
      </c>
      <c r="BJ313" s="60"/>
      <c r="BK313" s="38"/>
      <c r="BL313" s="38"/>
      <c r="BM313" s="38"/>
      <c r="BN313" s="38"/>
      <c r="BO313" s="38"/>
      <c r="BP313" s="38"/>
      <c r="BQ313" s="748">
        <f t="shared" si="134"/>
        <v>23</v>
      </c>
      <c r="BR313" s="54"/>
      <c r="BS313" s="54"/>
      <c r="BT313" s="54"/>
      <c r="BU313" s="38" t="str">
        <f>IF(BU312&lt;1,"CĐ",IF(BU312&lt;1.6,"CCG","Đ"))</f>
        <v>Đ</v>
      </c>
      <c r="BV313" s="38"/>
      <c r="BW313" s="38"/>
      <c r="BX313" s="38"/>
      <c r="BY313" s="38"/>
      <c r="BZ313" s="1550"/>
      <c r="CA313" s="1549"/>
      <c r="CB313" s="1550"/>
      <c r="CC313" s="1549"/>
      <c r="CD313" s="1550"/>
      <c r="CE313" s="1549"/>
      <c r="CF313" s="1407"/>
      <c r="CG313" s="1407"/>
    </row>
    <row r="314" spans="1:85" s="3" customFormat="1" ht="214.5" hidden="1">
      <c r="A314" s="753" t="s">
        <v>243</v>
      </c>
      <c r="B314" s="755"/>
      <c r="C314" s="207" t="s">
        <v>233</v>
      </c>
      <c r="D314" s="36"/>
      <c r="E314" s="37"/>
      <c r="F314" s="36"/>
      <c r="G314" s="724"/>
      <c r="H314" s="210"/>
      <c r="I314" s="725"/>
      <c r="J314" s="725"/>
      <c r="K314" s="724"/>
      <c r="L314" s="725"/>
      <c r="M314" s="725"/>
      <c r="N314" s="79"/>
      <c r="O314" s="79"/>
      <c r="P314" s="725"/>
      <c r="Q314" s="725"/>
      <c r="R314" s="725"/>
      <c r="S314" s="725"/>
      <c r="T314" s="725"/>
      <c r="U314" s="725"/>
      <c r="V314" s="724"/>
      <c r="W314" s="724"/>
      <c r="X314" s="724"/>
      <c r="Y314" s="724"/>
      <c r="Z314" s="725"/>
      <c r="AA314" s="725"/>
      <c r="AB314" s="725"/>
      <c r="AC314" s="725"/>
      <c r="AD314" s="725"/>
      <c r="AE314" s="725"/>
      <c r="AF314" s="725"/>
      <c r="AG314" s="725"/>
      <c r="AH314" s="725"/>
      <c r="AI314" s="725"/>
      <c r="AJ314" s="725"/>
      <c r="AK314" s="725"/>
      <c r="AL314" s="725"/>
      <c r="AM314" s="725"/>
      <c r="AN314" s="725"/>
      <c r="AO314" s="725"/>
      <c r="AP314" s="725"/>
      <c r="AQ314" s="725"/>
      <c r="AR314" s="725"/>
      <c r="AS314" s="725"/>
      <c r="AT314" s="725"/>
      <c r="AU314" s="725"/>
      <c r="AV314" s="725"/>
      <c r="AW314" s="725"/>
      <c r="AX314" s="725"/>
      <c r="AY314" s="725"/>
      <c r="AZ314" s="725"/>
      <c r="BA314" s="725"/>
      <c r="BB314" s="725"/>
      <c r="BC314" s="725"/>
      <c r="BD314" s="725"/>
      <c r="BE314" s="748">
        <f>COUNTIFS($S$9:$S$256,"x",BE$9:BE$256,"2")</f>
        <v>3</v>
      </c>
      <c r="BF314" s="748">
        <f>COUNTIFS($S$9:$S$256,"x",BF$9:BF$256,"2")</f>
        <v>3</v>
      </c>
      <c r="BG314" s="748">
        <f>COUNTIFS($S$9:$S$256,"x",BG$9:BG$256,"2")</f>
        <v>1</v>
      </c>
      <c r="BH314" s="748">
        <f>COUNTIFS($S$9:$S$256,"x",BH$9:BH$256,"2")</f>
        <v>3</v>
      </c>
      <c r="BI314" s="748">
        <f>COUNTIFS($S$9:$S$256,"x",BI$9:BI$256,"2")</f>
        <v>2</v>
      </c>
      <c r="BJ314" s="59"/>
      <c r="BK314" s="748"/>
      <c r="BL314" s="748"/>
      <c r="BM314" s="748"/>
      <c r="BN314" s="748"/>
      <c r="BO314" s="748"/>
      <c r="BP314" s="748"/>
      <c r="BQ314" s="748">
        <f t="shared" si="134"/>
        <v>23</v>
      </c>
      <c r="BR314" s="53"/>
      <c r="BS314" s="53"/>
      <c r="BT314" s="53"/>
      <c r="BU314" s="748">
        <f>COUNTIFS($S$9:$S$256,"x",BU$9:BU$256,"2")</f>
        <v>3</v>
      </c>
      <c r="BV314" s="748"/>
      <c r="BW314" s="748"/>
      <c r="BX314" s="748"/>
      <c r="BY314" s="748"/>
      <c r="BZ314" s="725"/>
      <c r="CA314" s="725"/>
      <c r="CB314" s="725"/>
      <c r="CC314" s="725"/>
      <c r="CD314" s="725"/>
      <c r="CE314" s="725"/>
      <c r="CF314" s="725"/>
      <c r="CG314" s="725"/>
    </row>
    <row r="315" spans="1:85" s="3" customFormat="1" ht="56.25" hidden="1">
      <c r="A315" s="753"/>
      <c r="B315" s="755"/>
      <c r="C315" s="207" t="s">
        <v>234</v>
      </c>
      <c r="D315" s="36"/>
      <c r="E315" s="37"/>
      <c r="F315" s="36"/>
      <c r="G315" s="724"/>
      <c r="H315" s="210"/>
      <c r="I315" s="725"/>
      <c r="J315" s="725"/>
      <c r="K315" s="724"/>
      <c r="L315" s="725"/>
      <c r="M315" s="725"/>
      <c r="N315" s="79"/>
      <c r="O315" s="79"/>
      <c r="P315" s="725"/>
      <c r="Q315" s="725"/>
      <c r="R315" s="725"/>
      <c r="S315" s="725"/>
      <c r="T315" s="725"/>
      <c r="U315" s="725"/>
      <c r="V315" s="724"/>
      <c r="W315" s="724"/>
      <c r="X315" s="724"/>
      <c r="Y315" s="724"/>
      <c r="Z315" s="725"/>
      <c r="AA315" s="725"/>
      <c r="AB315" s="725"/>
      <c r="AC315" s="725"/>
      <c r="AD315" s="725"/>
      <c r="AE315" s="725"/>
      <c r="AF315" s="725"/>
      <c r="AG315" s="725"/>
      <c r="AH315" s="725"/>
      <c r="AI315" s="725"/>
      <c r="AJ315" s="725"/>
      <c r="AK315" s="725"/>
      <c r="AL315" s="725"/>
      <c r="AM315" s="725"/>
      <c r="AN315" s="725"/>
      <c r="AO315" s="725"/>
      <c r="AP315" s="725"/>
      <c r="AQ315" s="725"/>
      <c r="AR315" s="725"/>
      <c r="AS315" s="725"/>
      <c r="AT315" s="725"/>
      <c r="AU315" s="725"/>
      <c r="AV315" s="725"/>
      <c r="AW315" s="725"/>
      <c r="AX315" s="725"/>
      <c r="AY315" s="725"/>
      <c r="AZ315" s="725"/>
      <c r="BA315" s="725"/>
      <c r="BB315" s="725"/>
      <c r="BC315" s="725"/>
      <c r="BD315" s="725"/>
      <c r="BE315" s="748">
        <f>COUNTIFS($S$9:$S$256,"x",BE$9:BE$256,"1")</f>
        <v>0</v>
      </c>
      <c r="BF315" s="748">
        <f>COUNTIFS($S$9:$S$256,"x",BF$9:BF$256,"1")</f>
        <v>0</v>
      </c>
      <c r="BG315" s="748">
        <f>COUNTIFS($S$9:$S$256,"x",BG$9:BG$256,"1")</f>
        <v>2</v>
      </c>
      <c r="BH315" s="748">
        <f>COUNTIFS($S$9:$S$256,"x",BH$9:BH$256,"1")</f>
        <v>0</v>
      </c>
      <c r="BI315" s="748">
        <f>COUNTIFS($S$9:$S$256,"x",BI$9:BI$256,"1")</f>
        <v>1</v>
      </c>
      <c r="BJ315" s="59"/>
      <c r="BK315" s="748"/>
      <c r="BL315" s="748"/>
      <c r="BM315" s="748"/>
      <c r="BN315" s="748"/>
      <c r="BO315" s="748"/>
      <c r="BP315" s="748"/>
      <c r="BQ315" s="748">
        <f t="shared" si="134"/>
        <v>23</v>
      </c>
      <c r="BR315" s="53"/>
      <c r="BS315" s="53"/>
      <c r="BT315" s="53"/>
      <c r="BU315" s="748">
        <f>COUNTIFS($S$9:$S$256,"x",BU$9:BU$256,"1")</f>
        <v>0</v>
      </c>
      <c r="BV315" s="748"/>
      <c r="BW315" s="748"/>
      <c r="BX315" s="748"/>
      <c r="BY315" s="748"/>
      <c r="BZ315" s="725"/>
      <c r="CA315" s="725"/>
      <c r="CB315" s="725"/>
      <c r="CC315" s="725"/>
      <c r="CD315" s="725"/>
      <c r="CE315" s="725"/>
      <c r="CF315" s="725"/>
      <c r="CG315" s="725"/>
    </row>
    <row r="316" spans="1:85" s="3" customFormat="1" ht="56.25" hidden="1">
      <c r="A316" s="753"/>
      <c r="B316" s="755"/>
      <c r="C316" s="207" t="s">
        <v>235</v>
      </c>
      <c r="D316" s="36"/>
      <c r="E316" s="37"/>
      <c r="F316" s="36"/>
      <c r="G316" s="724"/>
      <c r="H316" s="210"/>
      <c r="I316" s="725"/>
      <c r="J316" s="725"/>
      <c r="K316" s="724"/>
      <c r="L316" s="725"/>
      <c r="M316" s="725"/>
      <c r="N316" s="79"/>
      <c r="O316" s="79"/>
      <c r="P316" s="725"/>
      <c r="Q316" s="725"/>
      <c r="R316" s="725"/>
      <c r="S316" s="725"/>
      <c r="T316" s="725"/>
      <c r="U316" s="725"/>
      <c r="V316" s="724"/>
      <c r="W316" s="724"/>
      <c r="X316" s="724"/>
      <c r="Y316" s="724"/>
      <c r="Z316" s="725"/>
      <c r="AA316" s="725"/>
      <c r="AB316" s="725"/>
      <c r="AC316" s="725"/>
      <c r="AD316" s="725"/>
      <c r="AE316" s="725"/>
      <c r="AF316" s="725"/>
      <c r="AG316" s="725"/>
      <c r="AH316" s="725"/>
      <c r="AI316" s="725"/>
      <c r="AJ316" s="725"/>
      <c r="AK316" s="725"/>
      <c r="AL316" s="725"/>
      <c r="AM316" s="725"/>
      <c r="AN316" s="725"/>
      <c r="AO316" s="725"/>
      <c r="AP316" s="725"/>
      <c r="AQ316" s="725"/>
      <c r="AR316" s="725"/>
      <c r="AS316" s="725"/>
      <c r="AT316" s="725"/>
      <c r="AU316" s="725"/>
      <c r="AV316" s="725"/>
      <c r="AW316" s="725"/>
      <c r="AX316" s="725"/>
      <c r="AY316" s="725"/>
      <c r="AZ316" s="725"/>
      <c r="BA316" s="725"/>
      <c r="BB316" s="725"/>
      <c r="BC316" s="725"/>
      <c r="BD316" s="725"/>
      <c r="BE316" s="748">
        <f>COUNTIFS($S$9:$S$256,"x",BE$9:BE$256,"0")</f>
        <v>0</v>
      </c>
      <c r="BF316" s="748">
        <f>COUNTIFS($S$9:$S$256,"x",BF$9:BF$256,"0")</f>
        <v>0</v>
      </c>
      <c r="BG316" s="748">
        <f>COUNTIFS($S$9:$S$256,"x",BG$9:BG$256,"0")</f>
        <v>0</v>
      </c>
      <c r="BH316" s="748">
        <f>COUNTIFS($S$9:$S$256,"x",BH$9:BH$256,"0")</f>
        <v>0</v>
      </c>
      <c r="BI316" s="748">
        <f>COUNTIFS($S$9:$S$256,"x",BI$9:BI$256,"0")</f>
        <v>0</v>
      </c>
      <c r="BJ316" s="59"/>
      <c r="BK316" s="748"/>
      <c r="BL316" s="748"/>
      <c r="BM316" s="748"/>
      <c r="BN316" s="748"/>
      <c r="BO316" s="748"/>
      <c r="BP316" s="748"/>
      <c r="BQ316" s="748">
        <f t="shared" si="134"/>
        <v>23</v>
      </c>
      <c r="BR316" s="53"/>
      <c r="BS316" s="53"/>
      <c r="BT316" s="53"/>
      <c r="BU316" s="748">
        <f>COUNTIFS($S$9:$S$256,"x",BU$9:BU$256,"0")</f>
        <v>0</v>
      </c>
      <c r="BV316" s="748"/>
      <c r="BW316" s="748"/>
      <c r="BX316" s="748"/>
      <c r="BY316" s="748"/>
      <c r="BZ316" s="725"/>
      <c r="CA316" s="725"/>
      <c r="CB316" s="725"/>
      <c r="CC316" s="725"/>
      <c r="CD316" s="725"/>
      <c r="CE316" s="725"/>
      <c r="CF316" s="725"/>
      <c r="CG316" s="725"/>
    </row>
    <row r="317" spans="1:85" s="3" customFormat="1" hidden="1">
      <c r="A317" s="753"/>
      <c r="B317" s="755"/>
      <c r="C317" s="1520" t="s">
        <v>236</v>
      </c>
      <c r="D317" s="36"/>
      <c r="E317" s="37"/>
      <c r="F317" s="36"/>
      <c r="G317" s="724"/>
      <c r="H317" s="210"/>
      <c r="I317" s="725"/>
      <c r="J317" s="725"/>
      <c r="K317" s="724"/>
      <c r="L317" s="725"/>
      <c r="M317" s="725"/>
      <c r="N317" s="79"/>
      <c r="O317" s="79"/>
      <c r="P317" s="725"/>
      <c r="Q317" s="725"/>
      <c r="R317" s="725"/>
      <c r="S317" s="725"/>
      <c r="T317" s="725"/>
      <c r="U317" s="725"/>
      <c r="V317" s="724"/>
      <c r="W317" s="724"/>
      <c r="X317" s="724"/>
      <c r="Y317" s="724"/>
      <c r="Z317" s="725"/>
      <c r="AA317" s="725"/>
      <c r="AB317" s="725"/>
      <c r="AC317" s="725"/>
      <c r="AD317" s="725"/>
      <c r="AE317" s="725"/>
      <c r="AF317" s="725"/>
      <c r="AG317" s="725"/>
      <c r="AH317" s="725"/>
      <c r="AI317" s="725"/>
      <c r="AJ317" s="725"/>
      <c r="AK317" s="725"/>
      <c r="AL317" s="725"/>
      <c r="AM317" s="725"/>
      <c r="AN317" s="725"/>
      <c r="AO317" s="725"/>
      <c r="AP317" s="725"/>
      <c r="AQ317" s="725"/>
      <c r="AR317" s="725"/>
      <c r="AS317" s="725"/>
      <c r="AT317" s="725"/>
      <c r="AU317" s="725"/>
      <c r="AV317" s="725"/>
      <c r="AW317" s="725"/>
      <c r="AX317" s="725"/>
      <c r="AY317" s="725"/>
      <c r="AZ317" s="725"/>
      <c r="BA317" s="725"/>
      <c r="BB317" s="725"/>
      <c r="BC317" s="725"/>
      <c r="BD317" s="725"/>
      <c r="BE317" s="38">
        <f>(((BE314*2)+(BE315*1)+(BE316*0)))/(BE314+BE315+BE316)</f>
        <v>2</v>
      </c>
      <c r="BF317" s="38">
        <f>(((BF314*2)+(BF315*1)+(BF316*0)))/(BF314+BF315+BF316)</f>
        <v>2</v>
      </c>
      <c r="BG317" s="38">
        <f>(((BG314*2)+(BG315*1)+(BG316*0)))/(BG314+BG315+BG316)</f>
        <v>1.3333333333333333</v>
      </c>
      <c r="BH317" s="38">
        <f>(((BH314*2)+(BH315*1)+(BH316*0)))/(BH314+BH315+BH316)</f>
        <v>2</v>
      </c>
      <c r="BI317" s="38">
        <f>(((BI314*2)+(BI315*1)+(BI316*0)))/(BI314+BI315+BI316)</f>
        <v>1.6666666666666667</v>
      </c>
      <c r="BJ317" s="60"/>
      <c r="BK317" s="38"/>
      <c r="BL317" s="38"/>
      <c r="BM317" s="38"/>
      <c r="BN317" s="38"/>
      <c r="BO317" s="38"/>
      <c r="BP317" s="38"/>
      <c r="BQ317" s="748">
        <f t="shared" si="134"/>
        <v>23</v>
      </c>
      <c r="BR317" s="54"/>
      <c r="BS317" s="54"/>
      <c r="BT317" s="54"/>
      <c r="BU317" s="38">
        <f>(((BU314*2)+(BU315*1)+(BU316*0)))/(BU314+BU315+BU316)</f>
        <v>2</v>
      </c>
      <c r="BV317" s="38"/>
      <c r="BW317" s="38"/>
      <c r="BX317" s="38"/>
      <c r="BY317" s="38"/>
      <c r="BZ317" s="1550">
        <f>COUNTIF($BE318:$BY318,"Đ")</f>
        <v>5</v>
      </c>
      <c r="CA317" s="1549">
        <f>BZ317/COUNTA($BE318:$BY318)</f>
        <v>0.7142857142857143</v>
      </c>
      <c r="CB317" s="1550">
        <f>COUNTIF($BE318:$BY318,"CCG")</f>
        <v>1</v>
      </c>
      <c r="CC317" s="1549">
        <f>CB317/COUNTA($BE318:$BY318)</f>
        <v>0.14285714285714285</v>
      </c>
      <c r="CD317" s="1550">
        <f>COUNTIF($BE318:$BY318,"CĐ")</f>
        <v>0</v>
      </c>
      <c r="CE317" s="1549">
        <f>CD317/COUNTA($BE318:$BY318)</f>
        <v>0</v>
      </c>
      <c r="CF317" s="1407">
        <f>(((BZ317*2)+(CB317*1)+(CD317*0)))/(BZ317+CB317+CD317)</f>
        <v>1.8333333333333333</v>
      </c>
      <c r="CG317" s="1407" t="str">
        <f>IF(CF317&gt;=1.6,"Đạt mục tiêu",IF(CF317&gt;=1,"Cần cố gắng","Chưa đạt"))</f>
        <v>Đạt mục tiêu</v>
      </c>
    </row>
    <row r="318" spans="1:85" s="3" customFormat="1" hidden="1">
      <c r="A318" s="753"/>
      <c r="B318" s="755"/>
      <c r="C318" s="1520"/>
      <c r="D318" s="36"/>
      <c r="E318" s="37"/>
      <c r="F318" s="36"/>
      <c r="G318" s="724"/>
      <c r="H318" s="210"/>
      <c r="I318" s="725"/>
      <c r="J318" s="725"/>
      <c r="K318" s="724"/>
      <c r="L318" s="725"/>
      <c r="M318" s="725"/>
      <c r="N318" s="79"/>
      <c r="O318" s="79"/>
      <c r="P318" s="725"/>
      <c r="Q318" s="725"/>
      <c r="R318" s="725"/>
      <c r="S318" s="725"/>
      <c r="T318" s="725"/>
      <c r="U318" s="725"/>
      <c r="V318" s="724"/>
      <c r="W318" s="724"/>
      <c r="X318" s="724"/>
      <c r="Y318" s="724"/>
      <c r="Z318" s="725"/>
      <c r="AA318" s="725"/>
      <c r="AB318" s="725"/>
      <c r="AC318" s="725"/>
      <c r="AD318" s="725"/>
      <c r="AE318" s="725"/>
      <c r="AF318" s="725"/>
      <c r="AG318" s="725"/>
      <c r="AH318" s="725"/>
      <c r="AI318" s="725"/>
      <c r="AJ318" s="725"/>
      <c r="AK318" s="725"/>
      <c r="AL318" s="725"/>
      <c r="AM318" s="725"/>
      <c r="AN318" s="725"/>
      <c r="AO318" s="725"/>
      <c r="AP318" s="725"/>
      <c r="AQ318" s="725"/>
      <c r="AR318" s="725"/>
      <c r="AS318" s="725"/>
      <c r="AT318" s="725"/>
      <c r="AU318" s="725"/>
      <c r="AV318" s="725"/>
      <c r="AW318" s="725"/>
      <c r="AX318" s="725"/>
      <c r="AY318" s="725"/>
      <c r="AZ318" s="725"/>
      <c r="BA318" s="725"/>
      <c r="BB318" s="725"/>
      <c r="BC318" s="725"/>
      <c r="BD318" s="725"/>
      <c r="BE318" s="38" t="str">
        <f>IF(BE317&lt;1,"CĐ",IF(BE317&lt;1.6,"CCG","Đ"))</f>
        <v>Đ</v>
      </c>
      <c r="BF318" s="38" t="str">
        <f>IF(BF317&lt;1,"CĐ",IF(BF317&lt;1.6,"CCG","Đ"))</f>
        <v>Đ</v>
      </c>
      <c r="BG318" s="38" t="str">
        <f>IF(BG317&lt;1,"CĐ",IF(BG317&lt;1.6,"CCG","Đ"))</f>
        <v>CCG</v>
      </c>
      <c r="BH318" s="38" t="str">
        <f>IF(BH317&lt;1,"CĐ",IF(BH317&lt;1.6,"CCG","Đ"))</f>
        <v>Đ</v>
      </c>
      <c r="BI318" s="38" t="str">
        <f>IF(BI317&lt;1,"CĐ",IF(BI317&lt;1.6,"CCG","Đ"))</f>
        <v>Đ</v>
      </c>
      <c r="BJ318" s="60"/>
      <c r="BK318" s="38"/>
      <c r="BL318" s="38"/>
      <c r="BM318" s="38"/>
      <c r="BN318" s="38"/>
      <c r="BO318" s="38"/>
      <c r="BP318" s="38"/>
      <c r="BQ318" s="748">
        <f t="shared" si="134"/>
        <v>23</v>
      </c>
      <c r="BR318" s="54"/>
      <c r="BS318" s="54"/>
      <c r="BT318" s="54"/>
      <c r="BU318" s="38" t="str">
        <f>IF(BU317&lt;1,"CĐ",IF(BU317&lt;1.6,"CCG","Đ"))</f>
        <v>Đ</v>
      </c>
      <c r="BV318" s="38"/>
      <c r="BW318" s="38"/>
      <c r="BX318" s="38"/>
      <c r="BY318" s="38"/>
      <c r="BZ318" s="1550"/>
      <c r="CA318" s="1549"/>
      <c r="CB318" s="1550"/>
      <c r="CC318" s="1549"/>
      <c r="CD318" s="1550"/>
      <c r="CE318" s="1549"/>
      <c r="CF318" s="1407"/>
      <c r="CG318" s="1407"/>
    </row>
    <row r="319" spans="1:85" s="3" customFormat="1" ht="215.25" hidden="1">
      <c r="A319" s="753" t="s">
        <v>244</v>
      </c>
      <c r="B319" s="754"/>
      <c r="C319" s="207" t="s">
        <v>233</v>
      </c>
      <c r="D319" s="15"/>
      <c r="E319" s="31"/>
      <c r="F319" s="15"/>
      <c r="G319" s="761"/>
      <c r="H319" s="175"/>
      <c r="I319" s="723"/>
      <c r="J319" s="723"/>
      <c r="K319" s="761"/>
      <c r="L319" s="723"/>
      <c r="M319" s="725"/>
      <c r="N319" s="79"/>
      <c r="O319" s="79"/>
      <c r="P319" s="723"/>
      <c r="Q319" s="723"/>
      <c r="R319" s="723"/>
      <c r="S319" s="723"/>
      <c r="T319" s="723"/>
      <c r="U319" s="723"/>
      <c r="V319" s="761"/>
      <c r="W319" s="761"/>
      <c r="X319" s="761"/>
      <c r="Y319" s="761"/>
      <c r="Z319" s="723"/>
      <c r="AA319" s="723"/>
      <c r="AB319" s="723"/>
      <c r="AC319" s="723"/>
      <c r="AD319" s="723"/>
      <c r="AE319" s="723"/>
      <c r="AF319" s="723"/>
      <c r="AG319" s="723"/>
      <c r="AH319" s="723"/>
      <c r="AI319" s="723"/>
      <c r="AJ319" s="723"/>
      <c r="AK319" s="723"/>
      <c r="AL319" s="723"/>
      <c r="AM319" s="723"/>
      <c r="AN319" s="723"/>
      <c r="AO319" s="723"/>
      <c r="AP319" s="723"/>
      <c r="AQ319" s="723"/>
      <c r="AR319" s="723"/>
      <c r="AS319" s="723"/>
      <c r="AT319" s="723"/>
      <c r="AU319" s="723"/>
      <c r="AV319" s="723"/>
      <c r="AW319" s="723"/>
      <c r="AX319" s="723"/>
      <c r="AY319" s="723"/>
      <c r="AZ319" s="723"/>
      <c r="BA319" s="723"/>
      <c r="BB319" s="723"/>
      <c r="BC319" s="723"/>
      <c r="BD319" s="723"/>
      <c r="BE319" s="748">
        <f>COUNTIFS($T$9:$T$256,"x",BE$9:BE$256,"2")</f>
        <v>1</v>
      </c>
      <c r="BF319" s="748">
        <f>COUNTIFS($T$9:$T$256,"x",BF$9:BF$256,"2")</f>
        <v>1</v>
      </c>
      <c r="BG319" s="748">
        <f>COUNTIFS($T$9:$T$256,"x",BG$9:BG$256,"2")</f>
        <v>1</v>
      </c>
      <c r="BH319" s="748">
        <f>COUNTIFS($T$9:$T$256,"x",BH$9:BH$256,"2")</f>
        <v>1</v>
      </c>
      <c r="BI319" s="748">
        <f>COUNTIFS($T$9:$T$256,"x",BI$9:BI$256,"2")</f>
        <v>1</v>
      </c>
      <c r="BJ319" s="59"/>
      <c r="BK319" s="748"/>
      <c r="BL319" s="748"/>
      <c r="BM319" s="748"/>
      <c r="BN319" s="748"/>
      <c r="BO319" s="748"/>
      <c r="BP319" s="748"/>
      <c r="BQ319" s="748">
        <f t="shared" si="134"/>
        <v>23</v>
      </c>
      <c r="BR319" s="53"/>
      <c r="BS319" s="53"/>
      <c r="BT319" s="53"/>
      <c r="BU319" s="748">
        <f>COUNTIFS($T$9:$T$256,"x",BU$9:BU$256,"2")</f>
        <v>0</v>
      </c>
      <c r="BV319" s="748"/>
      <c r="BW319" s="748"/>
      <c r="BX319" s="748"/>
      <c r="BY319" s="748"/>
      <c r="BZ319" s="725"/>
      <c r="CA319" s="725"/>
      <c r="CB319" s="725"/>
      <c r="CC319" s="725"/>
      <c r="CD319" s="725"/>
      <c r="CE319" s="725"/>
      <c r="CF319" s="725"/>
      <c r="CG319" s="725"/>
    </row>
    <row r="320" spans="1:85" s="3" customFormat="1" ht="56.25" hidden="1">
      <c r="A320" s="753"/>
      <c r="B320" s="754"/>
      <c r="C320" s="207" t="s">
        <v>234</v>
      </c>
      <c r="D320" s="15"/>
      <c r="E320" s="31"/>
      <c r="F320" s="15"/>
      <c r="G320" s="761"/>
      <c r="H320" s="175"/>
      <c r="I320" s="723"/>
      <c r="J320" s="723"/>
      <c r="K320" s="761"/>
      <c r="L320" s="723"/>
      <c r="M320" s="725"/>
      <c r="N320" s="79"/>
      <c r="O320" s="79"/>
      <c r="P320" s="723"/>
      <c r="Q320" s="723"/>
      <c r="R320" s="723"/>
      <c r="S320" s="723"/>
      <c r="T320" s="723"/>
      <c r="U320" s="723"/>
      <c r="V320" s="761"/>
      <c r="W320" s="761"/>
      <c r="X320" s="761"/>
      <c r="Y320" s="761"/>
      <c r="Z320" s="723"/>
      <c r="AA320" s="723"/>
      <c r="AB320" s="723"/>
      <c r="AC320" s="723"/>
      <c r="AD320" s="723"/>
      <c r="AE320" s="723"/>
      <c r="AF320" s="723"/>
      <c r="AG320" s="723"/>
      <c r="AH320" s="723"/>
      <c r="AI320" s="723"/>
      <c r="AJ320" s="723"/>
      <c r="AK320" s="723"/>
      <c r="AL320" s="723"/>
      <c r="AM320" s="723"/>
      <c r="AN320" s="723"/>
      <c r="AO320" s="723"/>
      <c r="AP320" s="723"/>
      <c r="AQ320" s="723"/>
      <c r="AR320" s="723"/>
      <c r="AS320" s="723"/>
      <c r="AT320" s="723"/>
      <c r="AU320" s="723"/>
      <c r="AV320" s="723"/>
      <c r="AW320" s="723"/>
      <c r="AX320" s="723"/>
      <c r="AY320" s="723"/>
      <c r="AZ320" s="723"/>
      <c r="BA320" s="723"/>
      <c r="BB320" s="723"/>
      <c r="BC320" s="723"/>
      <c r="BD320" s="723"/>
      <c r="BE320" s="748">
        <f>COUNTIFS($T$9:$T$256,"x",BE$9:BE$256,"1")</f>
        <v>0</v>
      </c>
      <c r="BF320" s="748">
        <f>COUNTIFS($T$9:$T$256,"x",BF$9:BF$256,"1")</f>
        <v>0</v>
      </c>
      <c r="BG320" s="748">
        <f>COUNTIFS($T$9:$T$256,"x",BG$9:BG$256,"1")</f>
        <v>0</v>
      </c>
      <c r="BH320" s="748">
        <f>COUNTIFS($T$9:$T$256,"x",BH$9:BH$256,"1")</f>
        <v>0</v>
      </c>
      <c r="BI320" s="748">
        <f>COUNTIFS($T$9:$T$256,"x",BI$9:BI$256,"1")</f>
        <v>0</v>
      </c>
      <c r="BJ320" s="59"/>
      <c r="BK320" s="748"/>
      <c r="BL320" s="748"/>
      <c r="BM320" s="748"/>
      <c r="BN320" s="748"/>
      <c r="BO320" s="748"/>
      <c r="BP320" s="748"/>
      <c r="BQ320" s="748">
        <f t="shared" si="134"/>
        <v>23</v>
      </c>
      <c r="BR320" s="53"/>
      <c r="BS320" s="53"/>
      <c r="BT320" s="53"/>
      <c r="BU320" s="748">
        <f>COUNTIFS($T$9:$T$256,"x",BU$9:BU$256,"1")</f>
        <v>1</v>
      </c>
      <c r="BV320" s="748"/>
      <c r="BW320" s="748"/>
      <c r="BX320" s="748"/>
      <c r="BY320" s="748"/>
      <c r="BZ320" s="725"/>
      <c r="CA320" s="725"/>
      <c r="CB320" s="725"/>
      <c r="CC320" s="725"/>
      <c r="CD320" s="725"/>
      <c r="CE320" s="725"/>
      <c r="CF320" s="725"/>
      <c r="CG320" s="725"/>
    </row>
    <row r="321" spans="1:85" s="3" customFormat="1" ht="56.25" hidden="1">
      <c r="A321" s="753"/>
      <c r="B321" s="754"/>
      <c r="C321" s="207" t="s">
        <v>235</v>
      </c>
      <c r="D321" s="15"/>
      <c r="E321" s="31"/>
      <c r="F321" s="15"/>
      <c r="G321" s="761"/>
      <c r="H321" s="175"/>
      <c r="I321" s="723"/>
      <c r="J321" s="723"/>
      <c r="K321" s="761"/>
      <c r="L321" s="723"/>
      <c r="M321" s="725"/>
      <c r="N321" s="79"/>
      <c r="O321" s="79"/>
      <c r="P321" s="723"/>
      <c r="Q321" s="723"/>
      <c r="R321" s="723"/>
      <c r="S321" s="723"/>
      <c r="T321" s="723"/>
      <c r="U321" s="723"/>
      <c r="V321" s="761"/>
      <c r="W321" s="761"/>
      <c r="X321" s="761"/>
      <c r="Y321" s="761"/>
      <c r="Z321" s="723"/>
      <c r="AA321" s="723"/>
      <c r="AB321" s="723"/>
      <c r="AC321" s="723"/>
      <c r="AD321" s="723"/>
      <c r="AE321" s="723"/>
      <c r="AF321" s="723"/>
      <c r="AG321" s="723"/>
      <c r="AH321" s="723"/>
      <c r="AI321" s="723"/>
      <c r="AJ321" s="723"/>
      <c r="AK321" s="723"/>
      <c r="AL321" s="723"/>
      <c r="AM321" s="723"/>
      <c r="AN321" s="723"/>
      <c r="AO321" s="723"/>
      <c r="AP321" s="723"/>
      <c r="AQ321" s="723"/>
      <c r="AR321" s="723"/>
      <c r="AS321" s="723"/>
      <c r="AT321" s="723"/>
      <c r="AU321" s="723"/>
      <c r="AV321" s="723"/>
      <c r="AW321" s="723"/>
      <c r="AX321" s="723"/>
      <c r="AY321" s="723"/>
      <c r="AZ321" s="723"/>
      <c r="BA321" s="723"/>
      <c r="BB321" s="723"/>
      <c r="BC321" s="723"/>
      <c r="BD321" s="723"/>
      <c r="BE321" s="748">
        <f>COUNTIFS($T$9:$T$256,"x",BE$9:BE$256,"0")</f>
        <v>0</v>
      </c>
      <c r="BF321" s="748">
        <f>COUNTIFS($T$9:$T$256,"x",BF$9:BF$256,"0")</f>
        <v>0</v>
      </c>
      <c r="BG321" s="748">
        <f>COUNTIFS($T$9:$T$256,"x",BG$9:BG$256,"0")</f>
        <v>0</v>
      </c>
      <c r="BH321" s="748">
        <f>COUNTIFS($T$9:$T$256,"x",BH$9:BH$256,"0")</f>
        <v>0</v>
      </c>
      <c r="BI321" s="748">
        <f>COUNTIFS($T$9:$T$256,"x",BI$9:BI$256,"0")</f>
        <v>0</v>
      </c>
      <c r="BJ321" s="59"/>
      <c r="BK321" s="748"/>
      <c r="BL321" s="748"/>
      <c r="BM321" s="748"/>
      <c r="BN321" s="748"/>
      <c r="BO321" s="748"/>
      <c r="BP321" s="748"/>
      <c r="BQ321" s="748">
        <f t="shared" si="134"/>
        <v>23</v>
      </c>
      <c r="BR321" s="53"/>
      <c r="BS321" s="53"/>
      <c r="BT321" s="53"/>
      <c r="BU321" s="748">
        <f>COUNTIFS($T$9:$T$256,"x",BU$9:BU$256,"0")</f>
        <v>0</v>
      </c>
      <c r="BV321" s="748"/>
      <c r="BW321" s="748"/>
      <c r="BX321" s="748"/>
      <c r="BY321" s="748"/>
      <c r="BZ321" s="725"/>
      <c r="CA321" s="725"/>
      <c r="CB321" s="725"/>
      <c r="CC321" s="725"/>
      <c r="CD321" s="725"/>
      <c r="CE321" s="725"/>
      <c r="CF321" s="725"/>
      <c r="CG321" s="725"/>
    </row>
    <row r="322" spans="1:85" s="3" customFormat="1" hidden="1">
      <c r="A322" s="753"/>
      <c r="B322" s="754"/>
      <c r="C322" s="1520" t="s">
        <v>236</v>
      </c>
      <c r="D322" s="15"/>
      <c r="E322" s="31"/>
      <c r="F322" s="15"/>
      <c r="G322" s="761"/>
      <c r="H322" s="175"/>
      <c r="I322" s="723"/>
      <c r="J322" s="723"/>
      <c r="K322" s="761"/>
      <c r="L322" s="723"/>
      <c r="M322" s="725"/>
      <c r="N322" s="79"/>
      <c r="O322" s="79"/>
      <c r="P322" s="723"/>
      <c r="Q322" s="723"/>
      <c r="R322" s="723"/>
      <c r="S322" s="723"/>
      <c r="T322" s="723"/>
      <c r="U322" s="723"/>
      <c r="V322" s="761"/>
      <c r="W322" s="761"/>
      <c r="X322" s="761"/>
      <c r="Y322" s="761"/>
      <c r="Z322" s="723"/>
      <c r="AA322" s="723"/>
      <c r="AB322" s="723"/>
      <c r="AC322" s="723"/>
      <c r="AD322" s="723"/>
      <c r="AE322" s="723"/>
      <c r="AF322" s="723"/>
      <c r="AG322" s="723"/>
      <c r="AH322" s="723"/>
      <c r="AI322" s="723"/>
      <c r="AJ322" s="723"/>
      <c r="AK322" s="723"/>
      <c r="AL322" s="723"/>
      <c r="AM322" s="723"/>
      <c r="AN322" s="723"/>
      <c r="AO322" s="723"/>
      <c r="AP322" s="723"/>
      <c r="AQ322" s="723"/>
      <c r="AR322" s="723"/>
      <c r="AS322" s="723"/>
      <c r="AT322" s="723"/>
      <c r="AU322" s="723"/>
      <c r="AV322" s="723"/>
      <c r="AW322" s="723"/>
      <c r="AX322" s="723"/>
      <c r="AY322" s="723"/>
      <c r="AZ322" s="723"/>
      <c r="BA322" s="723"/>
      <c r="BB322" s="723"/>
      <c r="BC322" s="723"/>
      <c r="BD322" s="723"/>
      <c r="BE322" s="38">
        <f>(((BE319*2)+(BE320*1)+(BE321*0)))/(BE319+BE320+BE321)</f>
        <v>2</v>
      </c>
      <c r="BF322" s="38">
        <f>(((BF319*2)+(BF320*1)+(BF321*0)))/(BF319+BF320+BF321)</f>
        <v>2</v>
      </c>
      <c r="BG322" s="38">
        <f>(((BG319*2)+(BG320*1)+(BG321*0)))/(BG319+BG320+BG321)</f>
        <v>2</v>
      </c>
      <c r="BH322" s="38">
        <f>(((BH319*2)+(BH320*1)+(BH321*0)))/(BH319+BH320+BH321)</f>
        <v>2</v>
      </c>
      <c r="BI322" s="38">
        <f>(((BI319*2)+(BI320*1)+(BI321*0)))/(BI319+BI320+BI321)</f>
        <v>2</v>
      </c>
      <c r="BJ322" s="60"/>
      <c r="BK322" s="38"/>
      <c r="BL322" s="38"/>
      <c r="BM322" s="38"/>
      <c r="BN322" s="38"/>
      <c r="BO322" s="38"/>
      <c r="BP322" s="38"/>
      <c r="BQ322" s="748">
        <f t="shared" si="134"/>
        <v>23</v>
      </c>
      <c r="BR322" s="54"/>
      <c r="BS322" s="54"/>
      <c r="BT322" s="54"/>
      <c r="BU322" s="38">
        <f>(((BU319*2)+(BU320*1)+(BU321*0)))/(BU319+BU320+BU321)</f>
        <v>1</v>
      </c>
      <c r="BV322" s="38"/>
      <c r="BW322" s="38"/>
      <c r="BX322" s="38"/>
      <c r="BY322" s="38"/>
      <c r="BZ322" s="1550">
        <f>COUNTIF($BE323:$BY323,"Đ")</f>
        <v>5</v>
      </c>
      <c r="CA322" s="1549">
        <f>BZ322/COUNTA($BE323:$BY323)</f>
        <v>0.7142857142857143</v>
      </c>
      <c r="CB322" s="1550">
        <f>COUNTIF($BE323:$BY323,"CCG")</f>
        <v>1</v>
      </c>
      <c r="CC322" s="1549">
        <f>CB322/COUNTA($BE323:$BY323)</f>
        <v>0.14285714285714285</v>
      </c>
      <c r="CD322" s="1550">
        <f>COUNTIF($BE323:$BY323,"CĐ")</f>
        <v>0</v>
      </c>
      <c r="CE322" s="1549">
        <f>CD322/COUNTA($BE323:$BY323)</f>
        <v>0</v>
      </c>
      <c r="CF322" s="1407">
        <f>(((BZ322*2)+(CB322*1)+(CD322*0)))/(BZ322+CB322+CD322)</f>
        <v>1.8333333333333333</v>
      </c>
      <c r="CG322" s="1407" t="str">
        <f>IF(CF322&gt;=1.6,"Đạt mục tiêu",IF(CF322&gt;=1,"Cần cố gắng","Chưa đạt"))</f>
        <v>Đạt mục tiêu</v>
      </c>
    </row>
    <row r="323" spans="1:85" s="3" customFormat="1" hidden="1">
      <c r="A323" s="753"/>
      <c r="B323" s="754"/>
      <c r="C323" s="1520"/>
      <c r="D323" s="15"/>
      <c r="E323" s="31"/>
      <c r="F323" s="15"/>
      <c r="G323" s="761"/>
      <c r="H323" s="175"/>
      <c r="I323" s="723"/>
      <c r="J323" s="723"/>
      <c r="K323" s="761"/>
      <c r="L323" s="723"/>
      <c r="M323" s="725"/>
      <c r="N323" s="79"/>
      <c r="O323" s="79"/>
      <c r="P323" s="723"/>
      <c r="Q323" s="723"/>
      <c r="R323" s="723"/>
      <c r="S323" s="723"/>
      <c r="T323" s="723"/>
      <c r="U323" s="723"/>
      <c r="V323" s="761"/>
      <c r="W323" s="761"/>
      <c r="X323" s="761"/>
      <c r="Y323" s="761"/>
      <c r="Z323" s="723"/>
      <c r="AA323" s="723"/>
      <c r="AB323" s="723"/>
      <c r="AC323" s="723"/>
      <c r="AD323" s="723"/>
      <c r="AE323" s="723"/>
      <c r="AF323" s="723"/>
      <c r="AG323" s="723"/>
      <c r="AH323" s="723"/>
      <c r="AI323" s="723"/>
      <c r="AJ323" s="723"/>
      <c r="AK323" s="723"/>
      <c r="AL323" s="723"/>
      <c r="AM323" s="723"/>
      <c r="AN323" s="723"/>
      <c r="AO323" s="723"/>
      <c r="AP323" s="723"/>
      <c r="AQ323" s="723"/>
      <c r="AR323" s="723"/>
      <c r="AS323" s="723"/>
      <c r="AT323" s="723"/>
      <c r="AU323" s="723"/>
      <c r="AV323" s="723"/>
      <c r="AW323" s="723"/>
      <c r="AX323" s="723"/>
      <c r="AY323" s="723"/>
      <c r="AZ323" s="723"/>
      <c r="BA323" s="723"/>
      <c r="BB323" s="723"/>
      <c r="BC323" s="723"/>
      <c r="BD323" s="723"/>
      <c r="BE323" s="38" t="str">
        <f>IF(BE322&lt;1,"CĐ",IF(BE322&lt;1.6,"CCG","Đ"))</f>
        <v>Đ</v>
      </c>
      <c r="BF323" s="38" t="str">
        <f>IF(BF322&lt;1,"CĐ",IF(BF322&lt;1.6,"CCG","Đ"))</f>
        <v>Đ</v>
      </c>
      <c r="BG323" s="38" t="str">
        <f>IF(BG322&lt;1,"CĐ",IF(BG322&lt;1.6,"CCG","Đ"))</f>
        <v>Đ</v>
      </c>
      <c r="BH323" s="38" t="str">
        <f>IF(BH322&lt;1,"CĐ",IF(BH322&lt;1.6,"CCG","Đ"))</f>
        <v>Đ</v>
      </c>
      <c r="BI323" s="38" t="str">
        <f>IF(BI322&lt;1,"CĐ",IF(BI322&lt;1.6,"CCG","Đ"))</f>
        <v>Đ</v>
      </c>
      <c r="BJ323" s="60"/>
      <c r="BK323" s="38"/>
      <c r="BL323" s="38"/>
      <c r="BM323" s="38"/>
      <c r="BN323" s="38"/>
      <c r="BO323" s="38"/>
      <c r="BP323" s="38"/>
      <c r="BQ323" s="748">
        <f t="shared" si="134"/>
        <v>23</v>
      </c>
      <c r="BR323" s="54"/>
      <c r="BS323" s="54"/>
      <c r="BT323" s="54"/>
      <c r="BU323" s="38" t="str">
        <f>IF(BU322&lt;1,"CĐ",IF(BU322&lt;1.6,"CCG","Đ"))</f>
        <v>CCG</v>
      </c>
      <c r="BV323" s="38"/>
      <c r="BW323" s="38"/>
      <c r="BX323" s="38"/>
      <c r="BY323" s="38"/>
      <c r="BZ323" s="1550"/>
      <c r="CA323" s="1549"/>
      <c r="CB323" s="1550"/>
      <c r="CC323" s="1549"/>
      <c r="CD323" s="1550"/>
      <c r="CE323" s="1549"/>
      <c r="CF323" s="1407"/>
      <c r="CG323" s="1407"/>
    </row>
    <row r="324" spans="1:85" s="3" customFormat="1" ht="204.75" hidden="1">
      <c r="A324" s="753" t="s">
        <v>245</v>
      </c>
      <c r="B324" s="755"/>
      <c r="C324" s="207" t="s">
        <v>233</v>
      </c>
      <c r="D324" s="36"/>
      <c r="E324" s="37"/>
      <c r="F324" s="36"/>
      <c r="G324" s="724"/>
      <c r="H324" s="210"/>
      <c r="I324" s="725"/>
      <c r="J324" s="725"/>
      <c r="K324" s="724"/>
      <c r="L324" s="725"/>
      <c r="M324" s="725"/>
      <c r="N324" s="79"/>
      <c r="O324" s="79"/>
      <c r="P324" s="725"/>
      <c r="Q324" s="725"/>
      <c r="R324" s="725"/>
      <c r="S324" s="725"/>
      <c r="T324" s="725"/>
      <c r="U324" s="725"/>
      <c r="V324" s="724"/>
      <c r="W324" s="724"/>
      <c r="X324" s="724"/>
      <c r="Y324" s="724"/>
      <c r="Z324" s="725"/>
      <c r="AA324" s="725"/>
      <c r="AB324" s="725"/>
      <c r="AC324" s="725"/>
      <c r="AD324" s="725"/>
      <c r="AE324" s="725"/>
      <c r="AF324" s="725"/>
      <c r="AG324" s="725"/>
      <c r="AH324" s="725"/>
      <c r="AI324" s="725"/>
      <c r="AJ324" s="725"/>
      <c r="AK324" s="725"/>
      <c r="AL324" s="725"/>
      <c r="AM324" s="725"/>
      <c r="AN324" s="725"/>
      <c r="AO324" s="725"/>
      <c r="AP324" s="725"/>
      <c r="AQ324" s="725"/>
      <c r="AR324" s="725"/>
      <c r="AS324" s="725"/>
      <c r="AT324" s="725"/>
      <c r="AU324" s="725"/>
      <c r="AV324" s="725"/>
      <c r="AW324" s="725"/>
      <c r="AX324" s="725"/>
      <c r="AY324" s="725"/>
      <c r="AZ324" s="725"/>
      <c r="BA324" s="725"/>
      <c r="BB324" s="725"/>
      <c r="BC324" s="725"/>
      <c r="BD324" s="725"/>
      <c r="BE324" s="748" t="e">
        <f>COUNTIFS(#REF!,"x",BE$9:BE$256,"2")</f>
        <v>#REF!</v>
      </c>
      <c r="BF324" s="748" t="e">
        <f>COUNTIFS(#REF!,"x",BF$9:BF$256,"2")</f>
        <v>#REF!</v>
      </c>
      <c r="BG324" s="748" t="e">
        <f>COUNTIFS(#REF!,"x",BG$9:BG$256,"2")</f>
        <v>#REF!</v>
      </c>
      <c r="BH324" s="748" t="e">
        <f>COUNTIFS(#REF!,"x",BH$9:BH$256,"2")</f>
        <v>#REF!</v>
      </c>
      <c r="BI324" s="748" t="e">
        <f>COUNTIFS(#REF!,"x",BI$9:BI$256,"2")</f>
        <v>#REF!</v>
      </c>
      <c r="BJ324" s="59"/>
      <c r="BK324" s="748"/>
      <c r="BL324" s="748"/>
      <c r="BM324" s="748"/>
      <c r="BN324" s="748"/>
      <c r="BO324" s="748"/>
      <c r="BP324" s="748"/>
      <c r="BQ324" s="748">
        <f t="shared" si="134"/>
        <v>23</v>
      </c>
      <c r="BR324" s="53"/>
      <c r="BS324" s="53"/>
      <c r="BT324" s="53"/>
      <c r="BU324" s="748" t="e">
        <f>COUNTIFS(#REF!,"x",BU$9:BU$256,"2")</f>
        <v>#REF!</v>
      </c>
      <c r="BV324" s="748"/>
      <c r="BW324" s="748"/>
      <c r="BX324" s="748"/>
      <c r="BY324" s="748"/>
      <c r="BZ324" s="725"/>
      <c r="CA324" s="725"/>
      <c r="CB324" s="725"/>
      <c r="CC324" s="725"/>
      <c r="CD324" s="725"/>
      <c r="CE324" s="725"/>
      <c r="CF324" s="725"/>
      <c r="CG324" s="725"/>
    </row>
    <row r="325" spans="1:85" s="3" customFormat="1" ht="56.25" hidden="1">
      <c r="A325" s="753"/>
      <c r="B325" s="755"/>
      <c r="C325" s="207" t="s">
        <v>234</v>
      </c>
      <c r="D325" s="36"/>
      <c r="E325" s="37"/>
      <c r="F325" s="36"/>
      <c r="G325" s="724"/>
      <c r="H325" s="210"/>
      <c r="I325" s="725"/>
      <c r="J325" s="725"/>
      <c r="K325" s="724"/>
      <c r="L325" s="725"/>
      <c r="M325" s="725"/>
      <c r="N325" s="79"/>
      <c r="O325" s="79"/>
      <c r="P325" s="725"/>
      <c r="Q325" s="725"/>
      <c r="R325" s="725"/>
      <c r="S325" s="725"/>
      <c r="T325" s="725"/>
      <c r="U325" s="725"/>
      <c r="V325" s="724"/>
      <c r="W325" s="724"/>
      <c r="X325" s="724"/>
      <c r="Y325" s="724"/>
      <c r="Z325" s="725"/>
      <c r="AA325" s="725"/>
      <c r="AB325" s="725"/>
      <c r="AC325" s="725"/>
      <c r="AD325" s="725"/>
      <c r="AE325" s="725"/>
      <c r="AF325" s="725"/>
      <c r="AG325" s="725"/>
      <c r="AH325" s="725"/>
      <c r="AI325" s="725"/>
      <c r="AJ325" s="725"/>
      <c r="AK325" s="725"/>
      <c r="AL325" s="725"/>
      <c r="AM325" s="725"/>
      <c r="AN325" s="725"/>
      <c r="AO325" s="725"/>
      <c r="AP325" s="725"/>
      <c r="AQ325" s="725"/>
      <c r="AR325" s="725"/>
      <c r="AS325" s="725"/>
      <c r="AT325" s="725"/>
      <c r="AU325" s="725"/>
      <c r="AV325" s="725"/>
      <c r="AW325" s="725"/>
      <c r="AX325" s="725"/>
      <c r="AY325" s="725"/>
      <c r="AZ325" s="725"/>
      <c r="BA325" s="725"/>
      <c r="BB325" s="725"/>
      <c r="BC325" s="725"/>
      <c r="BD325" s="725"/>
      <c r="BE325" s="748" t="e">
        <f>COUNTIFS(#REF!,"x",BE$9:BE$256,"1")</f>
        <v>#REF!</v>
      </c>
      <c r="BF325" s="748" t="e">
        <f>COUNTIFS(#REF!,"x",BF$9:BF$256,"1")</f>
        <v>#REF!</v>
      </c>
      <c r="BG325" s="748" t="e">
        <f>COUNTIFS(#REF!,"x",BG$9:BG$256,"1")</f>
        <v>#REF!</v>
      </c>
      <c r="BH325" s="748" t="e">
        <f>COUNTIFS(#REF!,"x",BH$9:BH$256,"1")</f>
        <v>#REF!</v>
      </c>
      <c r="BI325" s="748" t="e">
        <f>COUNTIFS(#REF!,"x",BI$9:BI$256,"1")</f>
        <v>#REF!</v>
      </c>
      <c r="BJ325" s="59"/>
      <c r="BK325" s="748"/>
      <c r="BL325" s="748"/>
      <c r="BM325" s="748"/>
      <c r="BN325" s="748"/>
      <c r="BO325" s="748"/>
      <c r="BP325" s="748"/>
      <c r="BQ325" s="748">
        <f t="shared" si="134"/>
        <v>23</v>
      </c>
      <c r="BR325" s="53"/>
      <c r="BS325" s="53"/>
      <c r="BT325" s="53"/>
      <c r="BU325" s="748" t="e">
        <f>COUNTIFS(#REF!,"x",BU$9:BU$256,"1")</f>
        <v>#REF!</v>
      </c>
      <c r="BV325" s="748"/>
      <c r="BW325" s="748"/>
      <c r="BX325" s="748"/>
      <c r="BY325" s="748"/>
      <c r="BZ325" s="725"/>
      <c r="CA325" s="725"/>
      <c r="CB325" s="725"/>
      <c r="CC325" s="725"/>
      <c r="CD325" s="725"/>
      <c r="CE325" s="725"/>
      <c r="CF325" s="725"/>
      <c r="CG325" s="725"/>
    </row>
    <row r="326" spans="1:85" s="3" customFormat="1" ht="56.25" hidden="1">
      <c r="A326" s="753"/>
      <c r="B326" s="755"/>
      <c r="C326" s="207" t="s">
        <v>235</v>
      </c>
      <c r="D326" s="36"/>
      <c r="E326" s="37"/>
      <c r="F326" s="36"/>
      <c r="G326" s="724"/>
      <c r="H326" s="210"/>
      <c r="I326" s="725"/>
      <c r="J326" s="725"/>
      <c r="K326" s="724"/>
      <c r="L326" s="725"/>
      <c r="M326" s="725"/>
      <c r="N326" s="79"/>
      <c r="O326" s="79"/>
      <c r="P326" s="725"/>
      <c r="Q326" s="725"/>
      <c r="R326" s="725"/>
      <c r="S326" s="725"/>
      <c r="T326" s="725"/>
      <c r="U326" s="725"/>
      <c r="V326" s="724"/>
      <c r="W326" s="724"/>
      <c r="X326" s="724"/>
      <c r="Y326" s="724"/>
      <c r="Z326" s="725"/>
      <c r="AA326" s="725"/>
      <c r="AB326" s="725"/>
      <c r="AC326" s="725"/>
      <c r="AD326" s="725"/>
      <c r="AE326" s="725"/>
      <c r="AF326" s="725"/>
      <c r="AG326" s="725"/>
      <c r="AH326" s="725"/>
      <c r="AI326" s="725"/>
      <c r="AJ326" s="725"/>
      <c r="AK326" s="725"/>
      <c r="AL326" s="725"/>
      <c r="AM326" s="725"/>
      <c r="AN326" s="725"/>
      <c r="AO326" s="725"/>
      <c r="AP326" s="725"/>
      <c r="AQ326" s="725"/>
      <c r="AR326" s="725"/>
      <c r="AS326" s="725"/>
      <c r="AT326" s="725"/>
      <c r="AU326" s="725"/>
      <c r="AV326" s="725"/>
      <c r="AW326" s="725"/>
      <c r="AX326" s="725"/>
      <c r="AY326" s="725"/>
      <c r="AZ326" s="725"/>
      <c r="BA326" s="725"/>
      <c r="BB326" s="725"/>
      <c r="BC326" s="725"/>
      <c r="BD326" s="725"/>
      <c r="BE326" s="748" t="e">
        <f>COUNTIFS(#REF!,"x",BE$9:BE$256,"0")</f>
        <v>#REF!</v>
      </c>
      <c r="BF326" s="748" t="e">
        <f>COUNTIFS(#REF!,"x",BF$9:BF$256,"0")</f>
        <v>#REF!</v>
      </c>
      <c r="BG326" s="748" t="e">
        <f>COUNTIFS(#REF!,"x",BG$9:BG$256,"0")</f>
        <v>#REF!</v>
      </c>
      <c r="BH326" s="748" t="e">
        <f>COUNTIFS(#REF!,"x",BH$9:BH$256,"0")</f>
        <v>#REF!</v>
      </c>
      <c r="BI326" s="748" t="e">
        <f>COUNTIFS(#REF!,"x",BI$9:BI$256,"0")</f>
        <v>#REF!</v>
      </c>
      <c r="BJ326" s="59"/>
      <c r="BK326" s="748"/>
      <c r="BL326" s="748"/>
      <c r="BM326" s="748"/>
      <c r="BN326" s="748"/>
      <c r="BO326" s="748"/>
      <c r="BP326" s="748"/>
      <c r="BQ326" s="748">
        <f t="shared" si="134"/>
        <v>23</v>
      </c>
      <c r="BR326" s="53"/>
      <c r="BS326" s="53"/>
      <c r="BT326" s="53"/>
      <c r="BU326" s="748" t="e">
        <f>COUNTIFS(#REF!,"x",BU$9:BU$256,"0")</f>
        <v>#REF!</v>
      </c>
      <c r="BV326" s="748"/>
      <c r="BW326" s="748"/>
      <c r="BX326" s="748"/>
      <c r="BY326" s="748"/>
      <c r="BZ326" s="725"/>
      <c r="CA326" s="725"/>
      <c r="CB326" s="725"/>
      <c r="CC326" s="725"/>
      <c r="CD326" s="725"/>
      <c r="CE326" s="725"/>
      <c r="CF326" s="725"/>
      <c r="CG326" s="725"/>
    </row>
    <row r="327" spans="1:85" s="3" customFormat="1" hidden="1">
      <c r="A327" s="753"/>
      <c r="B327" s="755"/>
      <c r="C327" s="1520" t="s">
        <v>236</v>
      </c>
      <c r="D327" s="36"/>
      <c r="E327" s="37"/>
      <c r="F327" s="36"/>
      <c r="G327" s="724"/>
      <c r="H327" s="210"/>
      <c r="I327" s="725"/>
      <c r="J327" s="725"/>
      <c r="K327" s="724"/>
      <c r="L327" s="725"/>
      <c r="M327" s="725"/>
      <c r="N327" s="79"/>
      <c r="O327" s="79"/>
      <c r="P327" s="725"/>
      <c r="Q327" s="725"/>
      <c r="R327" s="725"/>
      <c r="S327" s="725"/>
      <c r="T327" s="725"/>
      <c r="U327" s="725"/>
      <c r="V327" s="724"/>
      <c r="W327" s="724"/>
      <c r="X327" s="724"/>
      <c r="Y327" s="724"/>
      <c r="Z327" s="725"/>
      <c r="AA327" s="725"/>
      <c r="AB327" s="725"/>
      <c r="AC327" s="725"/>
      <c r="AD327" s="725"/>
      <c r="AE327" s="725"/>
      <c r="AF327" s="725"/>
      <c r="AG327" s="725"/>
      <c r="AH327" s="725"/>
      <c r="AI327" s="725"/>
      <c r="AJ327" s="725"/>
      <c r="AK327" s="725"/>
      <c r="AL327" s="725"/>
      <c r="AM327" s="725"/>
      <c r="AN327" s="725"/>
      <c r="AO327" s="725"/>
      <c r="AP327" s="725"/>
      <c r="AQ327" s="725"/>
      <c r="AR327" s="725"/>
      <c r="AS327" s="725"/>
      <c r="AT327" s="725"/>
      <c r="AU327" s="725"/>
      <c r="AV327" s="725"/>
      <c r="AW327" s="725"/>
      <c r="AX327" s="725"/>
      <c r="AY327" s="725"/>
      <c r="AZ327" s="725"/>
      <c r="BA327" s="725"/>
      <c r="BB327" s="725"/>
      <c r="BC327" s="725"/>
      <c r="BD327" s="725"/>
      <c r="BE327" s="38" t="e">
        <f>(((BE324*2)+(BE325*1)+(BE326*0)))/(BE324+BE325+BE326)</f>
        <v>#REF!</v>
      </c>
      <c r="BF327" s="38" t="e">
        <f>(((BF324*2)+(BF325*1)+(BF326*0)))/(BF324+BF325+BF326)</f>
        <v>#REF!</v>
      </c>
      <c r="BG327" s="38" t="e">
        <f>(((BG324*2)+(BG325*1)+(BG326*0)))/(BG324+BG325+BG326)</f>
        <v>#REF!</v>
      </c>
      <c r="BH327" s="38" t="e">
        <f>(((BH324*2)+(BH325*1)+(BH326*0)))/(BH324+BH325+BH326)</f>
        <v>#REF!</v>
      </c>
      <c r="BI327" s="38" t="e">
        <f>(((BI324*2)+(BI325*1)+(BI326*0)))/(BI324+BI325+BI326)</f>
        <v>#REF!</v>
      </c>
      <c r="BJ327" s="60"/>
      <c r="BK327" s="38"/>
      <c r="BL327" s="38"/>
      <c r="BM327" s="38"/>
      <c r="BN327" s="38"/>
      <c r="BO327" s="38"/>
      <c r="BP327" s="38"/>
      <c r="BQ327" s="748">
        <f t="shared" si="134"/>
        <v>23</v>
      </c>
      <c r="BR327" s="54"/>
      <c r="BS327" s="54"/>
      <c r="BT327" s="54"/>
      <c r="BU327" s="38" t="e">
        <f>(((BU324*2)+(BU325*1)+(BU326*0)))/(BU324+BU325+BU326)</f>
        <v>#REF!</v>
      </c>
      <c r="BV327" s="38"/>
      <c r="BW327" s="38"/>
      <c r="BX327" s="38"/>
      <c r="BY327" s="38"/>
      <c r="BZ327" s="1550">
        <f>COUNTIF($BE328:$BY328,"Đ")</f>
        <v>0</v>
      </c>
      <c r="CA327" s="1549">
        <f>BZ327/COUNTA($BE328:$BY328)</f>
        <v>0</v>
      </c>
      <c r="CB327" s="1550">
        <f>COUNTIF($BE328:$BY328,"CCG")</f>
        <v>0</v>
      </c>
      <c r="CC327" s="1549">
        <f>CB327/COUNTA($BE328:$BY328)</f>
        <v>0</v>
      </c>
      <c r="CD327" s="1550">
        <f>COUNTIF($BE328:$BY328,"CĐ")</f>
        <v>0</v>
      </c>
      <c r="CE327" s="1549">
        <f>CD327/COUNTA($BE328:$BY328)</f>
        <v>0</v>
      </c>
      <c r="CF327" s="1407" t="e">
        <f>(((BZ327*2)+(CB327*1)+(CD327*0)))/(BZ327+CB327+CD327)</f>
        <v>#DIV/0!</v>
      </c>
      <c r="CG327" s="1407" t="e">
        <f>IF(CF327&gt;=1.6,"Đạt mục tiêu",IF(CF327&gt;=1,"Cần cố gắng","Chưa đạt"))</f>
        <v>#DIV/0!</v>
      </c>
    </row>
    <row r="328" spans="1:85" s="3" customFormat="1" hidden="1">
      <c r="A328" s="753"/>
      <c r="B328" s="755"/>
      <c r="C328" s="1520"/>
      <c r="D328" s="36"/>
      <c r="E328" s="37"/>
      <c r="F328" s="36"/>
      <c r="G328" s="724"/>
      <c r="H328" s="210"/>
      <c r="I328" s="725"/>
      <c r="J328" s="725"/>
      <c r="K328" s="724"/>
      <c r="L328" s="725"/>
      <c r="M328" s="725"/>
      <c r="N328" s="79"/>
      <c r="O328" s="79"/>
      <c r="P328" s="725"/>
      <c r="Q328" s="725"/>
      <c r="R328" s="725"/>
      <c r="S328" s="725"/>
      <c r="T328" s="725"/>
      <c r="U328" s="725"/>
      <c r="V328" s="724"/>
      <c r="W328" s="724"/>
      <c r="X328" s="724"/>
      <c r="Y328" s="724"/>
      <c r="Z328" s="725"/>
      <c r="AA328" s="725"/>
      <c r="AB328" s="725"/>
      <c r="AC328" s="725"/>
      <c r="AD328" s="725"/>
      <c r="AE328" s="725"/>
      <c r="AF328" s="725"/>
      <c r="AG328" s="725"/>
      <c r="AH328" s="725"/>
      <c r="AI328" s="725"/>
      <c r="AJ328" s="725"/>
      <c r="AK328" s="725"/>
      <c r="AL328" s="725"/>
      <c r="AM328" s="725"/>
      <c r="AN328" s="725"/>
      <c r="AO328" s="725"/>
      <c r="AP328" s="725"/>
      <c r="AQ328" s="725"/>
      <c r="AR328" s="725"/>
      <c r="AS328" s="725"/>
      <c r="AT328" s="725"/>
      <c r="AU328" s="725"/>
      <c r="AV328" s="725"/>
      <c r="AW328" s="725"/>
      <c r="AX328" s="725"/>
      <c r="AY328" s="725"/>
      <c r="AZ328" s="725"/>
      <c r="BA328" s="725"/>
      <c r="BB328" s="725"/>
      <c r="BC328" s="725"/>
      <c r="BD328" s="725"/>
      <c r="BE328" s="38" t="e">
        <f>IF(BE327&lt;1,"CĐ",IF(BE327&lt;1.6,"CCG","Đ"))</f>
        <v>#REF!</v>
      </c>
      <c r="BF328" s="38" t="e">
        <f>IF(BF327&lt;1,"CĐ",IF(BF327&lt;1.6,"CCG","Đ"))</f>
        <v>#REF!</v>
      </c>
      <c r="BG328" s="38" t="e">
        <f>IF(BG327&lt;1,"CĐ",IF(BG327&lt;1.6,"CCG","Đ"))</f>
        <v>#REF!</v>
      </c>
      <c r="BH328" s="38" t="e">
        <f>IF(BH327&lt;1,"CĐ",IF(BH327&lt;1.6,"CCG","Đ"))</f>
        <v>#REF!</v>
      </c>
      <c r="BI328" s="38" t="e">
        <f>IF(BI327&lt;1,"CĐ",IF(BI327&lt;1.6,"CCG","Đ"))</f>
        <v>#REF!</v>
      </c>
      <c r="BJ328" s="60"/>
      <c r="BK328" s="38"/>
      <c r="BL328" s="38"/>
      <c r="BM328" s="38"/>
      <c r="BN328" s="38"/>
      <c r="BO328" s="38"/>
      <c r="BP328" s="38"/>
      <c r="BQ328" s="748">
        <f t="shared" si="134"/>
        <v>23</v>
      </c>
      <c r="BR328" s="54"/>
      <c r="BS328" s="54"/>
      <c r="BT328" s="54"/>
      <c r="BU328" s="38" t="e">
        <f>IF(BU327&lt;1,"CĐ",IF(BU327&lt;1.6,"CCG","Đ"))</f>
        <v>#REF!</v>
      </c>
      <c r="BV328" s="38"/>
      <c r="BW328" s="38"/>
      <c r="BX328" s="38"/>
      <c r="BY328" s="38"/>
      <c r="BZ328" s="1550"/>
      <c r="CA328" s="1549"/>
      <c r="CB328" s="1550"/>
      <c r="CC328" s="1549"/>
      <c r="CD328" s="1550"/>
      <c r="CE328" s="1549"/>
      <c r="CF328" s="1407"/>
      <c r="CG328" s="1407"/>
    </row>
    <row r="329" spans="1:85" s="3" customFormat="1" ht="56.25" hidden="1">
      <c r="A329" s="1536" t="s">
        <v>1200</v>
      </c>
      <c r="B329" s="1415" t="s">
        <v>11</v>
      </c>
      <c r="C329" s="208" t="s">
        <v>233</v>
      </c>
      <c r="D329" s="15"/>
      <c r="E329" s="31"/>
      <c r="F329" s="15"/>
      <c r="G329" s="761"/>
      <c r="H329" s="175"/>
      <c r="I329" s="723"/>
      <c r="J329" s="723"/>
      <c r="K329" s="761"/>
      <c r="L329" s="723"/>
      <c r="M329" s="725"/>
      <c r="N329" s="79"/>
      <c r="O329" s="79"/>
      <c r="P329" s="723"/>
      <c r="Q329" s="723"/>
      <c r="R329" s="723"/>
      <c r="S329" s="723"/>
      <c r="T329" s="723"/>
      <c r="U329" s="723"/>
      <c r="V329" s="761"/>
      <c r="W329" s="761"/>
      <c r="X329" s="761"/>
      <c r="Y329" s="761"/>
      <c r="Z329" s="723"/>
      <c r="AA329" s="723"/>
      <c r="AB329" s="723"/>
      <c r="AC329" s="723"/>
      <c r="AD329" s="723"/>
      <c r="AE329" s="723"/>
      <c r="AF329" s="723"/>
      <c r="AG329" s="723"/>
      <c r="AH329" s="723"/>
      <c r="AI329" s="723"/>
      <c r="AJ329" s="723"/>
      <c r="AK329" s="723"/>
      <c r="AL329" s="723"/>
      <c r="AM329" s="723"/>
      <c r="AN329" s="723"/>
      <c r="AO329" s="723"/>
      <c r="AP329" s="723"/>
      <c r="AQ329" s="723"/>
      <c r="AR329" s="723"/>
      <c r="AS329" s="723"/>
      <c r="AT329" s="723"/>
      <c r="AU329" s="723"/>
      <c r="AV329" s="723"/>
      <c r="AW329" s="723"/>
      <c r="AX329" s="723"/>
      <c r="AY329" s="723"/>
      <c r="AZ329" s="723"/>
      <c r="BA329" s="723"/>
      <c r="BB329" s="723"/>
      <c r="BC329" s="723"/>
      <c r="BD329" s="723"/>
      <c r="BE329" s="41">
        <f t="shared" ref="BE329:BY329" si="135">COUNTIFS($J$9:$J$256,"Thể chất",BE$9:BE$256,"2")</f>
        <v>41</v>
      </c>
      <c r="BF329" s="41">
        <f t="shared" si="135"/>
        <v>38</v>
      </c>
      <c r="BG329" s="41">
        <f t="shared" si="135"/>
        <v>31</v>
      </c>
      <c r="BH329" s="41">
        <f t="shared" si="135"/>
        <v>33</v>
      </c>
      <c r="BI329" s="41">
        <f t="shared" si="135"/>
        <v>31</v>
      </c>
      <c r="BJ329" s="62">
        <f t="shared" si="135"/>
        <v>27</v>
      </c>
      <c r="BK329" s="41">
        <f t="shared" si="135"/>
        <v>37</v>
      </c>
      <c r="BL329" s="41">
        <f t="shared" si="135"/>
        <v>42</v>
      </c>
      <c r="BM329" s="41">
        <f t="shared" si="135"/>
        <v>37</v>
      </c>
      <c r="BN329" s="41">
        <f t="shared" si="135"/>
        <v>30</v>
      </c>
      <c r="BO329" s="41">
        <f t="shared" si="135"/>
        <v>37</v>
      </c>
      <c r="BP329" s="41">
        <f t="shared" si="135"/>
        <v>40</v>
      </c>
      <c r="BQ329" s="748">
        <f t="shared" si="134"/>
        <v>23</v>
      </c>
      <c r="BR329" s="56">
        <f t="shared" si="135"/>
        <v>32</v>
      </c>
      <c r="BS329" s="56">
        <f t="shared" si="135"/>
        <v>28</v>
      </c>
      <c r="BT329" s="56">
        <f t="shared" si="135"/>
        <v>37</v>
      </c>
      <c r="BU329" s="41">
        <f t="shared" si="135"/>
        <v>40</v>
      </c>
      <c r="BV329" s="41"/>
      <c r="BW329" s="41"/>
      <c r="BX329" s="41"/>
      <c r="BY329" s="41">
        <f t="shared" si="135"/>
        <v>27</v>
      </c>
      <c r="BZ329" s="725"/>
      <c r="CA329" s="725"/>
      <c r="CB329" s="725"/>
      <c r="CC329" s="725"/>
      <c r="CD329" s="725"/>
      <c r="CE329" s="725"/>
      <c r="CF329" s="725"/>
      <c r="CG329" s="254"/>
    </row>
    <row r="330" spans="1:85" s="3" customFormat="1" ht="56.25" hidden="1">
      <c r="A330" s="1536"/>
      <c r="B330" s="1415"/>
      <c r="C330" s="208" t="s">
        <v>234</v>
      </c>
      <c r="D330" s="15"/>
      <c r="E330" s="31"/>
      <c r="F330" s="15"/>
      <c r="G330" s="761"/>
      <c r="H330" s="175"/>
      <c r="I330" s="723"/>
      <c r="J330" s="723"/>
      <c r="K330" s="761"/>
      <c r="L330" s="723"/>
      <c r="M330" s="725"/>
      <c r="N330" s="79"/>
      <c r="O330" s="79"/>
      <c r="P330" s="723"/>
      <c r="Q330" s="723"/>
      <c r="R330" s="723"/>
      <c r="S330" s="723"/>
      <c r="T330" s="723"/>
      <c r="U330" s="723"/>
      <c r="V330" s="761"/>
      <c r="W330" s="761"/>
      <c r="X330" s="761"/>
      <c r="Y330" s="761"/>
      <c r="Z330" s="723"/>
      <c r="AA330" s="723"/>
      <c r="AB330" s="723"/>
      <c r="AC330" s="723"/>
      <c r="AD330" s="723"/>
      <c r="AE330" s="723"/>
      <c r="AF330" s="723"/>
      <c r="AG330" s="723"/>
      <c r="AH330" s="723"/>
      <c r="AI330" s="723"/>
      <c r="AJ330" s="723"/>
      <c r="AK330" s="723"/>
      <c r="AL330" s="723"/>
      <c r="AM330" s="723"/>
      <c r="AN330" s="723"/>
      <c r="AO330" s="723"/>
      <c r="AP330" s="723"/>
      <c r="AQ330" s="723"/>
      <c r="AR330" s="723"/>
      <c r="AS330" s="723"/>
      <c r="AT330" s="723"/>
      <c r="AU330" s="723"/>
      <c r="AV330" s="723"/>
      <c r="AW330" s="723"/>
      <c r="AX330" s="723"/>
      <c r="AY330" s="723"/>
      <c r="AZ330" s="723"/>
      <c r="BA330" s="723"/>
      <c r="BB330" s="723"/>
      <c r="BC330" s="723"/>
      <c r="BD330" s="723"/>
      <c r="BE330" s="41">
        <f t="shared" ref="BE330:BP330" si="136">COUNTIFS($J$9:$J$256,"Thể chất",BE$9:BE$256,"1")</f>
        <v>1</v>
      </c>
      <c r="BF330" s="41">
        <f t="shared" si="136"/>
        <v>4</v>
      </c>
      <c r="BG330" s="41">
        <f t="shared" si="136"/>
        <v>11</v>
      </c>
      <c r="BH330" s="41">
        <f t="shared" si="136"/>
        <v>9</v>
      </c>
      <c r="BI330" s="41">
        <f t="shared" si="136"/>
        <v>11</v>
      </c>
      <c r="BJ330" s="62">
        <f t="shared" si="136"/>
        <v>15</v>
      </c>
      <c r="BK330" s="41">
        <f t="shared" si="136"/>
        <v>5</v>
      </c>
      <c r="BL330" s="41">
        <f t="shared" si="136"/>
        <v>0</v>
      </c>
      <c r="BM330" s="41">
        <f t="shared" si="136"/>
        <v>5</v>
      </c>
      <c r="BN330" s="41">
        <f t="shared" si="136"/>
        <v>12</v>
      </c>
      <c r="BO330" s="41">
        <f t="shared" si="136"/>
        <v>5</v>
      </c>
      <c r="BP330" s="41">
        <f t="shared" si="136"/>
        <v>2</v>
      </c>
      <c r="BQ330" s="748">
        <f t="shared" si="134"/>
        <v>23</v>
      </c>
      <c r="BR330" s="748">
        <f t="shared" si="134"/>
        <v>24</v>
      </c>
      <c r="BS330" s="748">
        <f t="shared" si="134"/>
        <v>21</v>
      </c>
      <c r="BT330" s="748">
        <f t="shared" si="134"/>
        <v>20</v>
      </c>
      <c r="BU330" s="748">
        <f t="shared" si="134"/>
        <v>23</v>
      </c>
      <c r="BV330" s="748"/>
      <c r="BW330" s="748"/>
      <c r="BX330" s="748"/>
      <c r="BY330" s="748">
        <f t="shared" si="134"/>
        <v>11</v>
      </c>
      <c r="BZ330" s="725"/>
      <c r="CA330" s="725"/>
      <c r="CB330" s="725"/>
      <c r="CC330" s="725"/>
      <c r="CD330" s="725"/>
      <c r="CE330" s="725"/>
      <c r="CF330" s="725"/>
      <c r="CG330" s="254"/>
    </row>
    <row r="331" spans="1:85" s="3" customFormat="1" ht="56.25" hidden="1">
      <c r="A331" s="1536"/>
      <c r="B331" s="1415"/>
      <c r="C331" s="208" t="s">
        <v>235</v>
      </c>
      <c r="D331" s="15"/>
      <c r="E331" s="31"/>
      <c r="F331" s="15"/>
      <c r="G331" s="761"/>
      <c r="H331" s="175"/>
      <c r="I331" s="723"/>
      <c r="J331" s="723"/>
      <c r="K331" s="761"/>
      <c r="L331" s="723"/>
      <c r="M331" s="725"/>
      <c r="N331" s="79"/>
      <c r="O331" s="79"/>
      <c r="P331" s="723"/>
      <c r="Q331" s="723"/>
      <c r="R331" s="723"/>
      <c r="S331" s="723"/>
      <c r="T331" s="723"/>
      <c r="U331" s="723"/>
      <c r="V331" s="761"/>
      <c r="W331" s="761"/>
      <c r="X331" s="761"/>
      <c r="Y331" s="761"/>
      <c r="Z331" s="723"/>
      <c r="AA331" s="723"/>
      <c r="AB331" s="723"/>
      <c r="AC331" s="723"/>
      <c r="AD331" s="723"/>
      <c r="AE331" s="723"/>
      <c r="AF331" s="723"/>
      <c r="AG331" s="723"/>
      <c r="AH331" s="723"/>
      <c r="AI331" s="723"/>
      <c r="AJ331" s="723"/>
      <c r="AK331" s="723"/>
      <c r="AL331" s="723"/>
      <c r="AM331" s="723"/>
      <c r="AN331" s="723"/>
      <c r="AO331" s="723"/>
      <c r="AP331" s="723"/>
      <c r="AQ331" s="723"/>
      <c r="AR331" s="723"/>
      <c r="AS331" s="723"/>
      <c r="AT331" s="723"/>
      <c r="AU331" s="723"/>
      <c r="AV331" s="723"/>
      <c r="AW331" s="723"/>
      <c r="AX331" s="723"/>
      <c r="AY331" s="723"/>
      <c r="AZ331" s="723"/>
      <c r="BA331" s="723"/>
      <c r="BB331" s="723"/>
      <c r="BC331" s="723"/>
      <c r="BD331" s="723"/>
      <c r="BE331" s="41">
        <f t="shared" ref="BE331:BP331" si="137">COUNTIFS($J$9:$J$256,"Thể chất",BE$9:BE$256,"0")</f>
        <v>0</v>
      </c>
      <c r="BF331" s="41">
        <f t="shared" si="137"/>
        <v>0</v>
      </c>
      <c r="BG331" s="41">
        <f t="shared" si="137"/>
        <v>0</v>
      </c>
      <c r="BH331" s="41">
        <f t="shared" si="137"/>
        <v>0</v>
      </c>
      <c r="BI331" s="41">
        <f t="shared" si="137"/>
        <v>0</v>
      </c>
      <c r="BJ331" s="62">
        <f t="shared" si="137"/>
        <v>0</v>
      </c>
      <c r="BK331" s="41">
        <f t="shared" si="137"/>
        <v>0</v>
      </c>
      <c r="BL331" s="41">
        <f t="shared" si="137"/>
        <v>0</v>
      </c>
      <c r="BM331" s="41">
        <f t="shared" si="137"/>
        <v>0</v>
      </c>
      <c r="BN331" s="41">
        <f t="shared" si="137"/>
        <v>0</v>
      </c>
      <c r="BO331" s="41">
        <f t="shared" si="137"/>
        <v>0</v>
      </c>
      <c r="BP331" s="41">
        <f t="shared" si="137"/>
        <v>0</v>
      </c>
      <c r="BQ331" s="748">
        <f t="shared" si="134"/>
        <v>23</v>
      </c>
      <c r="BR331" s="748">
        <f t="shared" si="134"/>
        <v>24</v>
      </c>
      <c r="BS331" s="748">
        <f t="shared" si="134"/>
        <v>21</v>
      </c>
      <c r="BT331" s="748">
        <f t="shared" si="134"/>
        <v>20</v>
      </c>
      <c r="BU331" s="748">
        <f t="shared" si="134"/>
        <v>23</v>
      </c>
      <c r="BV331" s="748"/>
      <c r="BW331" s="748"/>
      <c r="BX331" s="748"/>
      <c r="BY331" s="748">
        <f t="shared" si="134"/>
        <v>11</v>
      </c>
      <c r="BZ331" s="725"/>
      <c r="CA331" s="725"/>
      <c r="CB331" s="725"/>
      <c r="CC331" s="725"/>
      <c r="CD331" s="725"/>
      <c r="CE331" s="725"/>
      <c r="CF331" s="725"/>
      <c r="CG331" s="254"/>
    </row>
    <row r="332" spans="1:85" s="3" customFormat="1" hidden="1">
      <c r="A332" s="1536"/>
      <c r="B332" s="1415"/>
      <c r="C332" s="1538" t="s">
        <v>1201</v>
      </c>
      <c r="D332" s="15"/>
      <c r="E332" s="31"/>
      <c r="F332" s="15"/>
      <c r="G332" s="761"/>
      <c r="H332" s="175"/>
      <c r="I332" s="723"/>
      <c r="J332" s="723"/>
      <c r="K332" s="761"/>
      <c r="L332" s="723"/>
      <c r="M332" s="725"/>
      <c r="N332" s="79"/>
      <c r="O332" s="79"/>
      <c r="P332" s="723"/>
      <c r="Q332" s="723"/>
      <c r="R332" s="723"/>
      <c r="S332" s="723"/>
      <c r="T332" s="723"/>
      <c r="U332" s="723"/>
      <c r="V332" s="761"/>
      <c r="W332" s="761"/>
      <c r="X332" s="761"/>
      <c r="Y332" s="761"/>
      <c r="Z332" s="723"/>
      <c r="AA332" s="723"/>
      <c r="AB332" s="723"/>
      <c r="AC332" s="723"/>
      <c r="AD332" s="723"/>
      <c r="AE332" s="723"/>
      <c r="AF332" s="723"/>
      <c r="AG332" s="723"/>
      <c r="AH332" s="723"/>
      <c r="AI332" s="723"/>
      <c r="AJ332" s="723"/>
      <c r="AK332" s="723"/>
      <c r="AL332" s="723"/>
      <c r="AM332" s="723"/>
      <c r="AN332" s="723"/>
      <c r="AO332" s="723"/>
      <c r="AP332" s="723"/>
      <c r="AQ332" s="723"/>
      <c r="AR332" s="723"/>
      <c r="AS332" s="723"/>
      <c r="AT332" s="723"/>
      <c r="AU332" s="723"/>
      <c r="AV332" s="723"/>
      <c r="AW332" s="723"/>
      <c r="AX332" s="723"/>
      <c r="AY332" s="723"/>
      <c r="AZ332" s="723"/>
      <c r="BA332" s="723"/>
      <c r="BB332" s="723"/>
      <c r="BC332" s="723"/>
      <c r="BD332" s="723"/>
      <c r="BE332" s="38">
        <f t="shared" ref="BE332:BP332" si="138">(((BE329*2)+(BE330*1)+(BE331*0)))/(BE329+BE330+BE331)</f>
        <v>1.9761904761904763</v>
      </c>
      <c r="BF332" s="38">
        <f t="shared" si="138"/>
        <v>1.9047619047619047</v>
      </c>
      <c r="BG332" s="38">
        <f t="shared" si="138"/>
        <v>1.7380952380952381</v>
      </c>
      <c r="BH332" s="38">
        <f t="shared" si="138"/>
        <v>1.7857142857142858</v>
      </c>
      <c r="BI332" s="38">
        <f t="shared" si="138"/>
        <v>1.7380952380952381</v>
      </c>
      <c r="BJ332" s="60">
        <f t="shared" si="138"/>
        <v>1.6428571428571428</v>
      </c>
      <c r="BK332" s="38">
        <f t="shared" si="138"/>
        <v>1.8809523809523809</v>
      </c>
      <c r="BL332" s="38">
        <f t="shared" si="138"/>
        <v>2</v>
      </c>
      <c r="BM332" s="38">
        <f t="shared" si="138"/>
        <v>1.8809523809523809</v>
      </c>
      <c r="BN332" s="38">
        <f t="shared" si="138"/>
        <v>1.7142857142857142</v>
      </c>
      <c r="BO332" s="38">
        <f t="shared" si="138"/>
        <v>1.8809523809523809</v>
      </c>
      <c r="BP332" s="38">
        <f t="shared" si="138"/>
        <v>1.9523809523809523</v>
      </c>
      <c r="BQ332" s="748">
        <f t="shared" si="134"/>
        <v>23</v>
      </c>
      <c r="BR332" s="748">
        <f t="shared" si="134"/>
        <v>24</v>
      </c>
      <c r="BS332" s="748">
        <f t="shared" si="134"/>
        <v>21</v>
      </c>
      <c r="BT332" s="748">
        <f t="shared" si="134"/>
        <v>20</v>
      </c>
      <c r="BU332" s="748">
        <f t="shared" si="134"/>
        <v>23</v>
      </c>
      <c r="BV332" s="748"/>
      <c r="BW332" s="748"/>
      <c r="BX332" s="748"/>
      <c r="BY332" s="748">
        <f t="shared" si="134"/>
        <v>11</v>
      </c>
      <c r="BZ332" s="1550">
        <f>COUNTIF($BE333:$BY333,"Đ")</f>
        <v>18</v>
      </c>
      <c r="CA332" s="1549">
        <f>BZ332/COUNTA($BE333:$BY333)</f>
        <v>1</v>
      </c>
      <c r="CB332" s="1550">
        <f>COUNTIF($BE333:$BY333,"CCG")</f>
        <v>0</v>
      </c>
      <c r="CC332" s="1549">
        <f>CB332/COUNTA($BE333:$BY333)</f>
        <v>0</v>
      </c>
      <c r="CD332" s="1550">
        <f>COUNTIF($BE333:$BY333,"CĐ")</f>
        <v>0</v>
      </c>
      <c r="CE332" s="1549">
        <f>CD332/COUNTA($BE333:$BY333)</f>
        <v>0</v>
      </c>
      <c r="CF332" s="1407">
        <f>(((BZ332*2)+(CB332*1)+(CD332*0)))/(BZ332+CB332+CD332)</f>
        <v>2</v>
      </c>
      <c r="CG332" s="1410" t="str">
        <f>IF(CF332&gt;=1.6,"Đạt mục tiêu",IF(CF332&gt;=1,"Cần cố gắng","Chưa đạt"))</f>
        <v>Đạt mục tiêu</v>
      </c>
    </row>
    <row r="333" spans="1:85" s="3" customFormat="1" hidden="1">
      <c r="A333" s="1536"/>
      <c r="B333" s="1415"/>
      <c r="C333" s="1539"/>
      <c r="D333" s="15"/>
      <c r="E333" s="31"/>
      <c r="F333" s="15"/>
      <c r="G333" s="761"/>
      <c r="H333" s="175"/>
      <c r="I333" s="723"/>
      <c r="J333" s="723"/>
      <c r="K333" s="761"/>
      <c r="L333" s="723"/>
      <c r="M333" s="725"/>
      <c r="N333" s="79"/>
      <c r="O333" s="79"/>
      <c r="P333" s="723"/>
      <c r="Q333" s="723"/>
      <c r="R333" s="723"/>
      <c r="S333" s="723"/>
      <c r="T333" s="723"/>
      <c r="U333" s="723"/>
      <c r="V333" s="761"/>
      <c r="W333" s="761"/>
      <c r="X333" s="761"/>
      <c r="Y333" s="761"/>
      <c r="Z333" s="723"/>
      <c r="AA333" s="723"/>
      <c r="AB333" s="723"/>
      <c r="AC333" s="723"/>
      <c r="AD333" s="723"/>
      <c r="AE333" s="723"/>
      <c r="AF333" s="723"/>
      <c r="AG333" s="723"/>
      <c r="AH333" s="723"/>
      <c r="AI333" s="723"/>
      <c r="AJ333" s="723"/>
      <c r="AK333" s="723"/>
      <c r="AL333" s="723"/>
      <c r="AM333" s="723"/>
      <c r="AN333" s="723"/>
      <c r="AO333" s="723"/>
      <c r="AP333" s="723"/>
      <c r="AQ333" s="723"/>
      <c r="AR333" s="723"/>
      <c r="AS333" s="723"/>
      <c r="AT333" s="723"/>
      <c r="AU333" s="723"/>
      <c r="AV333" s="723"/>
      <c r="AW333" s="723"/>
      <c r="AX333" s="723"/>
      <c r="AY333" s="723"/>
      <c r="AZ333" s="723"/>
      <c r="BA333" s="723"/>
      <c r="BB333" s="723"/>
      <c r="BC333" s="723"/>
      <c r="BD333" s="723"/>
      <c r="BE333" s="38" t="str">
        <f t="shared" ref="BE333:BY333" si="139">IF(BE332&lt;1,"CĐ",IF(BE332&lt;1.6,"CCG","Đ"))</f>
        <v>Đ</v>
      </c>
      <c r="BF333" s="38" t="str">
        <f t="shared" si="139"/>
        <v>Đ</v>
      </c>
      <c r="BG333" s="38" t="str">
        <f t="shared" si="139"/>
        <v>Đ</v>
      </c>
      <c r="BH333" s="38" t="str">
        <f t="shared" si="139"/>
        <v>Đ</v>
      </c>
      <c r="BI333" s="38" t="str">
        <f t="shared" si="139"/>
        <v>Đ</v>
      </c>
      <c r="BJ333" s="60" t="str">
        <f t="shared" si="139"/>
        <v>Đ</v>
      </c>
      <c r="BK333" s="38" t="str">
        <f t="shared" si="139"/>
        <v>Đ</v>
      </c>
      <c r="BL333" s="38" t="str">
        <f t="shared" si="139"/>
        <v>Đ</v>
      </c>
      <c r="BM333" s="38" t="str">
        <f t="shared" si="139"/>
        <v>Đ</v>
      </c>
      <c r="BN333" s="38" t="str">
        <f t="shared" si="139"/>
        <v>Đ</v>
      </c>
      <c r="BO333" s="38" t="str">
        <f t="shared" si="139"/>
        <v>Đ</v>
      </c>
      <c r="BP333" s="38" t="str">
        <f t="shared" si="139"/>
        <v>Đ</v>
      </c>
      <c r="BQ333" s="38" t="str">
        <f t="shared" si="139"/>
        <v>Đ</v>
      </c>
      <c r="BR333" s="38" t="str">
        <f t="shared" si="139"/>
        <v>Đ</v>
      </c>
      <c r="BS333" s="38" t="str">
        <f t="shared" si="139"/>
        <v>Đ</v>
      </c>
      <c r="BT333" s="38" t="str">
        <f t="shared" si="139"/>
        <v>Đ</v>
      </c>
      <c r="BU333" s="38" t="str">
        <f t="shared" si="139"/>
        <v>Đ</v>
      </c>
      <c r="BV333" s="38"/>
      <c r="BW333" s="38"/>
      <c r="BX333" s="38"/>
      <c r="BY333" s="38" t="str">
        <f t="shared" si="139"/>
        <v>Đ</v>
      </c>
      <c r="BZ333" s="1550"/>
      <c r="CA333" s="1549"/>
      <c r="CB333" s="1550"/>
      <c r="CC333" s="1549"/>
      <c r="CD333" s="1550"/>
      <c r="CE333" s="1549"/>
      <c r="CF333" s="1407"/>
      <c r="CG333" s="1410"/>
    </row>
    <row r="334" spans="1:85" s="3" customFormat="1" ht="56.25" hidden="1">
      <c r="A334" s="1536"/>
      <c r="B334" s="1414" t="s">
        <v>23</v>
      </c>
      <c r="C334" s="208" t="s">
        <v>233</v>
      </c>
      <c r="D334" s="36"/>
      <c r="E334" s="37"/>
      <c r="F334" s="36"/>
      <c r="G334" s="724"/>
      <c r="H334" s="210"/>
      <c r="I334" s="725"/>
      <c r="J334" s="725"/>
      <c r="K334" s="724"/>
      <c r="L334" s="725"/>
      <c r="M334" s="725"/>
      <c r="N334" s="79"/>
      <c r="O334" s="79"/>
      <c r="P334" s="725"/>
      <c r="Q334" s="725"/>
      <c r="R334" s="725"/>
      <c r="S334" s="725"/>
      <c r="T334" s="725"/>
      <c r="U334" s="725"/>
      <c r="V334" s="724"/>
      <c r="W334" s="724"/>
      <c r="X334" s="724"/>
      <c r="Y334" s="724"/>
      <c r="Z334" s="725"/>
      <c r="AA334" s="725"/>
      <c r="AB334" s="725"/>
      <c r="AC334" s="725"/>
      <c r="AD334" s="725"/>
      <c r="AE334" s="725"/>
      <c r="AF334" s="725"/>
      <c r="AG334" s="725"/>
      <c r="AH334" s="725"/>
      <c r="AI334" s="725"/>
      <c r="AJ334" s="725"/>
      <c r="AK334" s="725"/>
      <c r="AL334" s="725"/>
      <c r="AM334" s="725"/>
      <c r="AN334" s="725"/>
      <c r="AO334" s="725"/>
      <c r="AP334" s="725"/>
      <c r="AQ334" s="725"/>
      <c r="AR334" s="725"/>
      <c r="AS334" s="725"/>
      <c r="AT334" s="725"/>
      <c r="AU334" s="725"/>
      <c r="AV334" s="725"/>
      <c r="AW334" s="725"/>
      <c r="AX334" s="725"/>
      <c r="AY334" s="725"/>
      <c r="AZ334" s="725"/>
      <c r="BA334" s="725"/>
      <c r="BB334" s="725"/>
      <c r="BC334" s="725"/>
      <c r="BD334" s="725"/>
      <c r="BE334" s="41">
        <f>COUNTIFS($J$9:$J$256,"Nhận thức",BE$9:BE$256,"2")</f>
        <v>17</v>
      </c>
      <c r="BF334" s="41">
        <f>COUNTIFS($J$9:$J$256,"Nhận thức",BF$9:BF$256,"2")</f>
        <v>19</v>
      </c>
      <c r="BG334" s="41">
        <f>COUNTIFS($J$9:$J$256,"Nhận thức",BG$9:BG$256,"2")</f>
        <v>16</v>
      </c>
      <c r="BH334" s="41">
        <f>COUNTIFS($J$9:$J$256,"Nhận thức",BH$9:BH$256,"2")</f>
        <v>17</v>
      </c>
      <c r="BI334" s="41">
        <f>COUNTIFS($J$9:$J$256,"Nhận thức",BI$9:BI$256,"2")</f>
        <v>16</v>
      </c>
      <c r="BJ334" s="41">
        <f t="shared" ref="BJ334:BY334" si="140">COUNTIFS($J$9:$J$256,"Nhận thức",BJ$9:BJ$256,"2")</f>
        <v>15</v>
      </c>
      <c r="BK334" s="41">
        <f t="shared" si="140"/>
        <v>19</v>
      </c>
      <c r="BL334" s="41">
        <f t="shared" si="140"/>
        <v>22</v>
      </c>
      <c r="BM334" s="41">
        <f t="shared" si="140"/>
        <v>19</v>
      </c>
      <c r="BN334" s="41">
        <f t="shared" si="140"/>
        <v>16</v>
      </c>
      <c r="BO334" s="41">
        <f t="shared" si="140"/>
        <v>17</v>
      </c>
      <c r="BP334" s="41">
        <f t="shared" si="140"/>
        <v>22</v>
      </c>
      <c r="BQ334" s="41">
        <f t="shared" si="140"/>
        <v>19</v>
      </c>
      <c r="BR334" s="41">
        <f t="shared" si="140"/>
        <v>11</v>
      </c>
      <c r="BS334" s="41">
        <f t="shared" si="140"/>
        <v>17</v>
      </c>
      <c r="BT334" s="41">
        <f t="shared" si="140"/>
        <v>16</v>
      </c>
      <c r="BU334" s="41">
        <f t="shared" si="140"/>
        <v>20</v>
      </c>
      <c r="BV334" s="41"/>
      <c r="BW334" s="41"/>
      <c r="BX334" s="41"/>
      <c r="BY334" s="41">
        <f t="shared" si="140"/>
        <v>17</v>
      </c>
      <c r="BZ334" s="725"/>
      <c r="CA334" s="725"/>
      <c r="CB334" s="725"/>
      <c r="CC334" s="725"/>
      <c r="CD334" s="725"/>
      <c r="CE334" s="725"/>
      <c r="CF334" s="725"/>
      <c r="CG334" s="254"/>
    </row>
    <row r="335" spans="1:85" s="3" customFormat="1" ht="56.25" hidden="1">
      <c r="A335" s="1536"/>
      <c r="B335" s="1414"/>
      <c r="C335" s="208" t="s">
        <v>234</v>
      </c>
      <c r="D335" s="36"/>
      <c r="E335" s="37"/>
      <c r="F335" s="36"/>
      <c r="G335" s="724"/>
      <c r="H335" s="210"/>
      <c r="I335" s="725"/>
      <c r="J335" s="725"/>
      <c r="K335" s="724"/>
      <c r="L335" s="725"/>
      <c r="M335" s="725"/>
      <c r="N335" s="79"/>
      <c r="O335" s="79"/>
      <c r="P335" s="725"/>
      <c r="Q335" s="725"/>
      <c r="R335" s="725"/>
      <c r="S335" s="725"/>
      <c r="T335" s="725"/>
      <c r="U335" s="725"/>
      <c r="V335" s="724"/>
      <c r="W335" s="724"/>
      <c r="X335" s="724"/>
      <c r="Y335" s="724"/>
      <c r="Z335" s="725"/>
      <c r="AA335" s="725"/>
      <c r="AB335" s="725"/>
      <c r="AC335" s="725"/>
      <c r="AD335" s="725"/>
      <c r="AE335" s="725"/>
      <c r="AF335" s="725"/>
      <c r="AG335" s="725"/>
      <c r="AH335" s="725"/>
      <c r="AI335" s="725"/>
      <c r="AJ335" s="725"/>
      <c r="AK335" s="725"/>
      <c r="AL335" s="725"/>
      <c r="AM335" s="725"/>
      <c r="AN335" s="725"/>
      <c r="AO335" s="725"/>
      <c r="AP335" s="725"/>
      <c r="AQ335" s="725"/>
      <c r="AR335" s="725"/>
      <c r="AS335" s="725"/>
      <c r="AT335" s="725"/>
      <c r="AU335" s="725"/>
      <c r="AV335" s="725"/>
      <c r="AW335" s="725"/>
      <c r="AX335" s="725"/>
      <c r="AY335" s="725"/>
      <c r="AZ335" s="725"/>
      <c r="BA335" s="725"/>
      <c r="BB335" s="725"/>
      <c r="BC335" s="725"/>
      <c r="BD335" s="725"/>
      <c r="BE335" s="41">
        <f>COUNTIFS($J$9:$J$256,"Nhận thức",BE$9:BE$256,"1")</f>
        <v>6</v>
      </c>
      <c r="BF335" s="41">
        <f t="shared" ref="BF335:BY335" si="141">COUNTIFS($J$9:$J$256,"Nhận thức",BF$9:BF$256,"1")</f>
        <v>4</v>
      </c>
      <c r="BG335" s="41">
        <f t="shared" si="141"/>
        <v>7</v>
      </c>
      <c r="BH335" s="41">
        <f t="shared" si="141"/>
        <v>6</v>
      </c>
      <c r="BI335" s="41">
        <f t="shared" si="141"/>
        <v>7</v>
      </c>
      <c r="BJ335" s="41">
        <f t="shared" si="141"/>
        <v>8</v>
      </c>
      <c r="BK335" s="41">
        <f t="shared" si="141"/>
        <v>4</v>
      </c>
      <c r="BL335" s="41">
        <f t="shared" si="141"/>
        <v>1</v>
      </c>
      <c r="BM335" s="41">
        <f t="shared" si="141"/>
        <v>4</v>
      </c>
      <c r="BN335" s="41">
        <f t="shared" si="141"/>
        <v>7</v>
      </c>
      <c r="BO335" s="41">
        <f t="shared" si="141"/>
        <v>6</v>
      </c>
      <c r="BP335" s="41">
        <f t="shared" si="141"/>
        <v>1</v>
      </c>
      <c r="BQ335" s="41">
        <f t="shared" si="141"/>
        <v>4</v>
      </c>
      <c r="BR335" s="41">
        <f t="shared" si="141"/>
        <v>12</v>
      </c>
      <c r="BS335" s="41">
        <f t="shared" si="141"/>
        <v>6</v>
      </c>
      <c r="BT335" s="41">
        <f t="shared" si="141"/>
        <v>7</v>
      </c>
      <c r="BU335" s="41">
        <f t="shared" si="141"/>
        <v>3</v>
      </c>
      <c r="BV335" s="41"/>
      <c r="BW335" s="41"/>
      <c r="BX335" s="41"/>
      <c r="BY335" s="41">
        <f t="shared" si="141"/>
        <v>6</v>
      </c>
      <c r="BZ335" s="725"/>
      <c r="CA335" s="725"/>
      <c r="CB335" s="725"/>
      <c r="CC335" s="725"/>
      <c r="CD335" s="725"/>
      <c r="CE335" s="725"/>
      <c r="CF335" s="725"/>
      <c r="CG335" s="254"/>
    </row>
    <row r="336" spans="1:85" s="3" customFormat="1" ht="56.25" hidden="1">
      <c r="A336" s="1536"/>
      <c r="B336" s="1414"/>
      <c r="C336" s="208" t="s">
        <v>235</v>
      </c>
      <c r="D336" s="36"/>
      <c r="E336" s="37"/>
      <c r="F336" s="36"/>
      <c r="G336" s="724"/>
      <c r="H336" s="210"/>
      <c r="I336" s="725"/>
      <c r="J336" s="725"/>
      <c r="K336" s="724"/>
      <c r="L336" s="725"/>
      <c r="M336" s="725"/>
      <c r="N336" s="79"/>
      <c r="O336" s="79"/>
      <c r="P336" s="725"/>
      <c r="Q336" s="725"/>
      <c r="R336" s="725"/>
      <c r="S336" s="725"/>
      <c r="T336" s="725"/>
      <c r="U336" s="725"/>
      <c r="V336" s="724"/>
      <c r="W336" s="724"/>
      <c r="X336" s="724"/>
      <c r="Y336" s="724"/>
      <c r="Z336" s="725"/>
      <c r="AA336" s="725"/>
      <c r="AB336" s="725"/>
      <c r="AC336" s="725"/>
      <c r="AD336" s="725"/>
      <c r="AE336" s="725"/>
      <c r="AF336" s="725"/>
      <c r="AG336" s="725"/>
      <c r="AH336" s="725"/>
      <c r="AI336" s="725"/>
      <c r="AJ336" s="725"/>
      <c r="AK336" s="725"/>
      <c r="AL336" s="725"/>
      <c r="AM336" s="725"/>
      <c r="AN336" s="725"/>
      <c r="AO336" s="725"/>
      <c r="AP336" s="725"/>
      <c r="AQ336" s="725"/>
      <c r="AR336" s="725"/>
      <c r="AS336" s="725"/>
      <c r="AT336" s="725"/>
      <c r="AU336" s="725"/>
      <c r="AV336" s="725"/>
      <c r="AW336" s="725"/>
      <c r="AX336" s="725"/>
      <c r="AY336" s="725"/>
      <c r="AZ336" s="725"/>
      <c r="BA336" s="725"/>
      <c r="BB336" s="725"/>
      <c r="BC336" s="725"/>
      <c r="BD336" s="725"/>
      <c r="BE336" s="41">
        <f>COUNTIFS($J$9:$J$256,"Nhận thức",BE$9:BE$256,"0")</f>
        <v>0</v>
      </c>
      <c r="BF336" s="41">
        <f t="shared" ref="BF336:BY336" si="142">COUNTIFS($J$9:$J$256,"Nhận thức",BF$9:BF$256,"0")</f>
        <v>0</v>
      </c>
      <c r="BG336" s="41">
        <f t="shared" si="142"/>
        <v>0</v>
      </c>
      <c r="BH336" s="41">
        <f t="shared" si="142"/>
        <v>0</v>
      </c>
      <c r="BI336" s="41">
        <f t="shared" si="142"/>
        <v>0</v>
      </c>
      <c r="BJ336" s="41">
        <f t="shared" si="142"/>
        <v>0</v>
      </c>
      <c r="BK336" s="41">
        <f t="shared" si="142"/>
        <v>0</v>
      </c>
      <c r="BL336" s="41">
        <f t="shared" si="142"/>
        <v>0</v>
      </c>
      <c r="BM336" s="41">
        <f t="shared" si="142"/>
        <v>0</v>
      </c>
      <c r="BN336" s="41">
        <f t="shared" si="142"/>
        <v>0</v>
      </c>
      <c r="BO336" s="41">
        <f t="shared" si="142"/>
        <v>0</v>
      </c>
      <c r="BP336" s="41">
        <f t="shared" si="142"/>
        <v>0</v>
      </c>
      <c r="BQ336" s="41">
        <f t="shared" si="142"/>
        <v>0</v>
      </c>
      <c r="BR336" s="41">
        <f t="shared" si="142"/>
        <v>0</v>
      </c>
      <c r="BS336" s="41">
        <f t="shared" si="142"/>
        <v>0</v>
      </c>
      <c r="BT336" s="41">
        <f t="shared" si="142"/>
        <v>0</v>
      </c>
      <c r="BU336" s="41">
        <f t="shared" si="142"/>
        <v>0</v>
      </c>
      <c r="BV336" s="41"/>
      <c r="BW336" s="41"/>
      <c r="BX336" s="41"/>
      <c r="BY336" s="41">
        <f t="shared" si="142"/>
        <v>0</v>
      </c>
      <c r="BZ336" s="725"/>
      <c r="CA336" s="725"/>
      <c r="CB336" s="725"/>
      <c r="CC336" s="725"/>
      <c r="CD336" s="725"/>
      <c r="CE336" s="725"/>
      <c r="CF336" s="725"/>
      <c r="CG336" s="254"/>
    </row>
    <row r="337" spans="1:85" s="3" customFormat="1" hidden="1">
      <c r="A337" s="1536"/>
      <c r="B337" s="1414"/>
      <c r="C337" s="1570" t="s">
        <v>1202</v>
      </c>
      <c r="D337" s="36"/>
      <c r="E337" s="37"/>
      <c r="F337" s="36"/>
      <c r="G337" s="724"/>
      <c r="H337" s="210"/>
      <c r="I337" s="725"/>
      <c r="J337" s="725"/>
      <c r="K337" s="724"/>
      <c r="L337" s="725"/>
      <c r="M337" s="725"/>
      <c r="N337" s="79"/>
      <c r="O337" s="79"/>
      <c r="P337" s="725"/>
      <c r="Q337" s="725"/>
      <c r="R337" s="725"/>
      <c r="S337" s="725"/>
      <c r="T337" s="725"/>
      <c r="U337" s="725"/>
      <c r="V337" s="724"/>
      <c r="W337" s="724"/>
      <c r="X337" s="724"/>
      <c r="Y337" s="724"/>
      <c r="Z337" s="725"/>
      <c r="AA337" s="725"/>
      <c r="AB337" s="725"/>
      <c r="AC337" s="725"/>
      <c r="AD337" s="725"/>
      <c r="AE337" s="725"/>
      <c r="AF337" s="725"/>
      <c r="AG337" s="725"/>
      <c r="AH337" s="725"/>
      <c r="AI337" s="725"/>
      <c r="AJ337" s="725"/>
      <c r="AK337" s="725"/>
      <c r="AL337" s="725"/>
      <c r="AM337" s="725"/>
      <c r="AN337" s="725"/>
      <c r="AO337" s="725"/>
      <c r="AP337" s="725"/>
      <c r="AQ337" s="725"/>
      <c r="AR337" s="725"/>
      <c r="AS337" s="725"/>
      <c r="AT337" s="725"/>
      <c r="AU337" s="725"/>
      <c r="AV337" s="725"/>
      <c r="AW337" s="725"/>
      <c r="AX337" s="725"/>
      <c r="AY337" s="725"/>
      <c r="AZ337" s="725"/>
      <c r="BA337" s="725"/>
      <c r="BB337" s="725"/>
      <c r="BC337" s="725"/>
      <c r="BD337" s="725"/>
      <c r="BE337" s="38">
        <f>(((BE334*2)+(BE335*1)+(BE336*0)))/(BE334+BE335+BE336)</f>
        <v>1.7391304347826086</v>
      </c>
      <c r="BF337" s="38">
        <f>(((BF334*2)+(BF335*1)+(BF336*0)))/(BF334+BF335+BF336)</f>
        <v>1.826086956521739</v>
      </c>
      <c r="BG337" s="38">
        <f>(((BG334*2)+(BG335*1)+(BG336*0)))/(BG334+BG335+BG336)</f>
        <v>1.6956521739130435</v>
      </c>
      <c r="BH337" s="38">
        <f>(((BH334*2)+(BH335*1)+(BH336*0)))/(BH334+BH335+BH336)</f>
        <v>1.7391304347826086</v>
      </c>
      <c r="BI337" s="38">
        <f>(((BI334*2)+(BI335*1)+(BI336*0)))/(BI334+BI335+BI336)</f>
        <v>1.6956521739130435</v>
      </c>
      <c r="BJ337" s="38">
        <f t="shared" ref="BJ337:BY337" si="143">(((BJ334*2)+(BJ335*1)+(BJ336*0)))/(BJ334+BJ335+BJ336)</f>
        <v>1.6521739130434783</v>
      </c>
      <c r="BK337" s="38">
        <f t="shared" si="143"/>
        <v>1.826086956521739</v>
      </c>
      <c r="BL337" s="38">
        <f t="shared" si="143"/>
        <v>1.9565217391304348</v>
      </c>
      <c r="BM337" s="38">
        <f t="shared" si="143"/>
        <v>1.826086956521739</v>
      </c>
      <c r="BN337" s="38">
        <f t="shared" si="143"/>
        <v>1.6956521739130435</v>
      </c>
      <c r="BO337" s="38">
        <f t="shared" si="143"/>
        <v>1.7391304347826086</v>
      </c>
      <c r="BP337" s="38">
        <f t="shared" si="143"/>
        <v>1.9565217391304348</v>
      </c>
      <c r="BQ337" s="38">
        <f t="shared" si="143"/>
        <v>1.826086956521739</v>
      </c>
      <c r="BR337" s="38">
        <f t="shared" si="143"/>
        <v>1.4782608695652173</v>
      </c>
      <c r="BS337" s="38">
        <f t="shared" si="143"/>
        <v>1.7391304347826086</v>
      </c>
      <c r="BT337" s="38">
        <f t="shared" si="143"/>
        <v>1.6956521739130435</v>
      </c>
      <c r="BU337" s="38">
        <f t="shared" si="143"/>
        <v>1.8695652173913044</v>
      </c>
      <c r="BV337" s="38"/>
      <c r="BW337" s="38"/>
      <c r="BX337" s="38"/>
      <c r="BY337" s="38">
        <f t="shared" si="143"/>
        <v>1.7391304347826086</v>
      </c>
      <c r="BZ337" s="1550">
        <f>COUNTIF($BE338:$BY338,"Đ")</f>
        <v>17</v>
      </c>
      <c r="CA337" s="1549">
        <f>BZ337/COUNTA($BE338:$BY338)</f>
        <v>0.94444444444444442</v>
      </c>
      <c r="CB337" s="1550">
        <f>COUNTIF($BE338:$BY338,"CCG")</f>
        <v>1</v>
      </c>
      <c r="CC337" s="1549">
        <f>CB337/COUNTA($BE338:$BY338)</f>
        <v>5.5555555555555552E-2</v>
      </c>
      <c r="CD337" s="1550">
        <f>COUNTIF($BE338:$BY338,"CĐ")</f>
        <v>0</v>
      </c>
      <c r="CE337" s="1549">
        <f>CD337/COUNTA($BE338:$BY338)</f>
        <v>0</v>
      </c>
      <c r="CF337" s="1407">
        <f>(((BZ337*2)+(CB337*1)+(CD337*0)))/(BZ337+CB337+CD337)</f>
        <v>1.9444444444444444</v>
      </c>
      <c r="CG337" s="1410" t="str">
        <f>IF(CF337&gt;=1.6,"Đạt mục tiêu",IF(CF337&gt;=1,"Cần cố gắng","Chưa đạt"))</f>
        <v>Đạt mục tiêu</v>
      </c>
    </row>
    <row r="338" spans="1:85" s="3" customFormat="1" hidden="1">
      <c r="A338" s="1536"/>
      <c r="B338" s="1414"/>
      <c r="C338" s="1571"/>
      <c r="D338" s="36"/>
      <c r="E338" s="37"/>
      <c r="F338" s="36"/>
      <c r="G338" s="724"/>
      <c r="H338" s="210"/>
      <c r="I338" s="725"/>
      <c r="J338" s="725"/>
      <c r="K338" s="724"/>
      <c r="L338" s="725"/>
      <c r="M338" s="725"/>
      <c r="N338" s="79"/>
      <c r="O338" s="79"/>
      <c r="P338" s="725"/>
      <c r="Q338" s="725"/>
      <c r="R338" s="725"/>
      <c r="S338" s="725"/>
      <c r="T338" s="725"/>
      <c r="U338" s="725"/>
      <c r="V338" s="724"/>
      <c r="W338" s="724"/>
      <c r="X338" s="724"/>
      <c r="Y338" s="724"/>
      <c r="Z338" s="725"/>
      <c r="AA338" s="725"/>
      <c r="AB338" s="725"/>
      <c r="AC338" s="725"/>
      <c r="AD338" s="725"/>
      <c r="AE338" s="725"/>
      <c r="AF338" s="725"/>
      <c r="AG338" s="725"/>
      <c r="AH338" s="725"/>
      <c r="AI338" s="725"/>
      <c r="AJ338" s="725"/>
      <c r="AK338" s="725"/>
      <c r="AL338" s="725"/>
      <c r="AM338" s="725"/>
      <c r="AN338" s="725"/>
      <c r="AO338" s="725"/>
      <c r="AP338" s="725"/>
      <c r="AQ338" s="725"/>
      <c r="AR338" s="725"/>
      <c r="AS338" s="725"/>
      <c r="AT338" s="725"/>
      <c r="AU338" s="725"/>
      <c r="AV338" s="725"/>
      <c r="AW338" s="725"/>
      <c r="AX338" s="725"/>
      <c r="AY338" s="725"/>
      <c r="AZ338" s="725"/>
      <c r="BA338" s="725"/>
      <c r="BB338" s="725"/>
      <c r="BC338" s="725"/>
      <c r="BD338" s="725"/>
      <c r="BE338" s="38" t="str">
        <f>IF(BE337&lt;1,"CĐ",IF(BE337&lt;1.6,"CCG","Đ"))</f>
        <v>Đ</v>
      </c>
      <c r="BF338" s="38" t="str">
        <f>IF(BF337&lt;1,"CĐ",IF(BF337&lt;1.6,"CCG","Đ"))</f>
        <v>Đ</v>
      </c>
      <c r="BG338" s="38" t="str">
        <f>IF(BG337&lt;1,"CĐ",IF(BG337&lt;1.6,"CCG","Đ"))</f>
        <v>Đ</v>
      </c>
      <c r="BH338" s="38" t="str">
        <f>IF(BH337&lt;1,"CĐ",IF(BH337&lt;1.6,"CCG","Đ"))</f>
        <v>Đ</v>
      </c>
      <c r="BI338" s="38" t="str">
        <f>IF(BI337&lt;1,"CĐ",IF(BI337&lt;1.6,"CCG","Đ"))</f>
        <v>Đ</v>
      </c>
      <c r="BJ338" s="38" t="str">
        <f t="shared" ref="BJ338:BY338" si="144">IF(BJ337&lt;1,"CĐ",IF(BJ337&lt;1.6,"CCG","Đ"))</f>
        <v>Đ</v>
      </c>
      <c r="BK338" s="38" t="str">
        <f t="shared" si="144"/>
        <v>Đ</v>
      </c>
      <c r="BL338" s="38" t="str">
        <f t="shared" si="144"/>
        <v>Đ</v>
      </c>
      <c r="BM338" s="38" t="str">
        <f t="shared" si="144"/>
        <v>Đ</v>
      </c>
      <c r="BN338" s="38" t="str">
        <f t="shared" si="144"/>
        <v>Đ</v>
      </c>
      <c r="BO338" s="38" t="str">
        <f t="shared" si="144"/>
        <v>Đ</v>
      </c>
      <c r="BP338" s="38" t="str">
        <f t="shared" si="144"/>
        <v>Đ</v>
      </c>
      <c r="BQ338" s="38" t="str">
        <f t="shared" si="144"/>
        <v>Đ</v>
      </c>
      <c r="BR338" s="38" t="str">
        <f t="shared" si="144"/>
        <v>CCG</v>
      </c>
      <c r="BS338" s="38" t="str">
        <f t="shared" si="144"/>
        <v>Đ</v>
      </c>
      <c r="BT338" s="38" t="str">
        <f t="shared" si="144"/>
        <v>Đ</v>
      </c>
      <c r="BU338" s="38" t="str">
        <f t="shared" si="144"/>
        <v>Đ</v>
      </c>
      <c r="BV338" s="38"/>
      <c r="BW338" s="38"/>
      <c r="BX338" s="38"/>
      <c r="BY338" s="38" t="str">
        <f t="shared" si="144"/>
        <v>Đ</v>
      </c>
      <c r="BZ338" s="1550"/>
      <c r="CA338" s="1549"/>
      <c r="CB338" s="1550"/>
      <c r="CC338" s="1549"/>
      <c r="CD338" s="1550"/>
      <c r="CE338" s="1549"/>
      <c r="CF338" s="1407"/>
      <c r="CG338" s="1410"/>
    </row>
    <row r="339" spans="1:85" s="3" customFormat="1" ht="56.25" hidden="1">
      <c r="A339" s="1536"/>
      <c r="B339" s="1415" t="s">
        <v>25</v>
      </c>
      <c r="C339" s="208" t="s">
        <v>233</v>
      </c>
      <c r="D339" s="15"/>
      <c r="E339" s="31"/>
      <c r="F339" s="15"/>
      <c r="G339" s="761"/>
      <c r="H339" s="175"/>
      <c r="I339" s="723"/>
      <c r="J339" s="723"/>
      <c r="K339" s="761"/>
      <c r="L339" s="723"/>
      <c r="M339" s="725"/>
      <c r="N339" s="79"/>
      <c r="O339" s="79"/>
      <c r="P339" s="723"/>
      <c r="Q339" s="723"/>
      <c r="R339" s="723"/>
      <c r="S339" s="723"/>
      <c r="T339" s="723"/>
      <c r="U339" s="723"/>
      <c r="V339" s="761"/>
      <c r="W339" s="761"/>
      <c r="X339" s="761"/>
      <c r="Y339" s="761"/>
      <c r="Z339" s="723"/>
      <c r="AA339" s="723"/>
      <c r="AB339" s="723"/>
      <c r="AC339" s="723"/>
      <c r="AD339" s="723"/>
      <c r="AE339" s="723"/>
      <c r="AF339" s="723"/>
      <c r="AG339" s="723"/>
      <c r="AH339" s="723"/>
      <c r="AI339" s="723"/>
      <c r="AJ339" s="723"/>
      <c r="AK339" s="723"/>
      <c r="AL339" s="723"/>
      <c r="AM339" s="723"/>
      <c r="AN339" s="723"/>
      <c r="AO339" s="723"/>
      <c r="AP339" s="723"/>
      <c r="AQ339" s="723"/>
      <c r="AR339" s="723"/>
      <c r="AS339" s="723"/>
      <c r="AT339" s="723"/>
      <c r="AU339" s="723"/>
      <c r="AV339" s="723"/>
      <c r="AW339" s="723"/>
      <c r="AX339" s="723"/>
      <c r="AY339" s="723"/>
      <c r="AZ339" s="723"/>
      <c r="BA339" s="723"/>
      <c r="BB339" s="723"/>
      <c r="BC339" s="723"/>
      <c r="BD339" s="723"/>
      <c r="BE339" s="41">
        <f>COUNTIFS($J$9:$J$256,"Ngôn ngữ",BE$9:BE$256,"2")</f>
        <v>19</v>
      </c>
      <c r="BF339" s="41">
        <f>COUNTIFS($J$9:$J$256,"Ngôn ngữ",BF$9:BF$256,"2")</f>
        <v>21</v>
      </c>
      <c r="BG339" s="41">
        <f>COUNTIFS($J$9:$J$256,"Ngôn ngữ",BG$9:BG$256,"2")</f>
        <v>18</v>
      </c>
      <c r="BH339" s="41">
        <f>COUNTIFS($J$9:$J$256,"Ngôn ngữ",BH$9:BH$256,"2")</f>
        <v>16</v>
      </c>
      <c r="BI339" s="41">
        <f>COUNTIFS($J$9:$J$256,"Ngôn ngữ",BI$9:BI$256,"2")</f>
        <v>17</v>
      </c>
      <c r="BJ339" s="41">
        <f t="shared" ref="BJ339:BY339" si="145">COUNTIFS($J$9:$J$256,"Ngôn ngữ",BJ$9:BJ$256,"2")</f>
        <v>19</v>
      </c>
      <c r="BK339" s="41">
        <f t="shared" si="145"/>
        <v>23</v>
      </c>
      <c r="BL339" s="41">
        <f t="shared" si="145"/>
        <v>25</v>
      </c>
      <c r="BM339" s="41">
        <f t="shared" si="145"/>
        <v>25</v>
      </c>
      <c r="BN339" s="41">
        <f t="shared" si="145"/>
        <v>17</v>
      </c>
      <c r="BO339" s="41">
        <f t="shared" si="145"/>
        <v>19</v>
      </c>
      <c r="BP339" s="41">
        <f t="shared" si="145"/>
        <v>25</v>
      </c>
      <c r="BQ339" s="41">
        <f t="shared" si="145"/>
        <v>21</v>
      </c>
      <c r="BR339" s="41">
        <f t="shared" si="145"/>
        <v>18</v>
      </c>
      <c r="BS339" s="41">
        <f t="shared" si="145"/>
        <v>15</v>
      </c>
      <c r="BT339" s="41">
        <f t="shared" si="145"/>
        <v>18</v>
      </c>
      <c r="BU339" s="41">
        <f t="shared" si="145"/>
        <v>25</v>
      </c>
      <c r="BV339" s="41"/>
      <c r="BW339" s="41"/>
      <c r="BX339" s="41"/>
      <c r="BY339" s="41">
        <f t="shared" si="145"/>
        <v>22</v>
      </c>
      <c r="BZ339" s="725"/>
      <c r="CA339" s="725"/>
      <c r="CB339" s="725"/>
      <c r="CC339" s="725"/>
      <c r="CD339" s="725"/>
      <c r="CE339" s="725"/>
      <c r="CF339" s="725"/>
      <c r="CG339" s="254"/>
    </row>
    <row r="340" spans="1:85" s="3" customFormat="1" ht="56.25" hidden="1">
      <c r="A340" s="1536"/>
      <c r="B340" s="1415"/>
      <c r="C340" s="208" t="s">
        <v>234</v>
      </c>
      <c r="D340" s="15"/>
      <c r="E340" s="31"/>
      <c r="F340" s="15"/>
      <c r="G340" s="761"/>
      <c r="H340" s="175"/>
      <c r="I340" s="723"/>
      <c r="J340" s="723"/>
      <c r="K340" s="761"/>
      <c r="L340" s="723"/>
      <c r="M340" s="725"/>
      <c r="N340" s="79"/>
      <c r="O340" s="79"/>
      <c r="P340" s="723"/>
      <c r="Q340" s="723"/>
      <c r="R340" s="723"/>
      <c r="S340" s="723"/>
      <c r="T340" s="723"/>
      <c r="U340" s="723"/>
      <c r="V340" s="761"/>
      <c r="W340" s="761"/>
      <c r="X340" s="761"/>
      <c r="Y340" s="761"/>
      <c r="Z340" s="723"/>
      <c r="AA340" s="723"/>
      <c r="AB340" s="723"/>
      <c r="AC340" s="723"/>
      <c r="AD340" s="723"/>
      <c r="AE340" s="723"/>
      <c r="AF340" s="723"/>
      <c r="AG340" s="723"/>
      <c r="AH340" s="723"/>
      <c r="AI340" s="723"/>
      <c r="AJ340" s="723"/>
      <c r="AK340" s="723"/>
      <c r="AL340" s="723"/>
      <c r="AM340" s="723"/>
      <c r="AN340" s="723"/>
      <c r="AO340" s="723"/>
      <c r="AP340" s="723"/>
      <c r="AQ340" s="723"/>
      <c r="AR340" s="723"/>
      <c r="AS340" s="723"/>
      <c r="AT340" s="723"/>
      <c r="AU340" s="723"/>
      <c r="AV340" s="723"/>
      <c r="AW340" s="723"/>
      <c r="AX340" s="723"/>
      <c r="AY340" s="723"/>
      <c r="AZ340" s="723"/>
      <c r="BA340" s="723"/>
      <c r="BB340" s="723"/>
      <c r="BC340" s="723"/>
      <c r="BD340" s="723"/>
      <c r="BE340" s="41">
        <f>COUNTIFS($J$9:$J$256,"Ngôn ngữ",BE$9:BE$256,"1")</f>
        <v>6</v>
      </c>
      <c r="BF340" s="41">
        <f>COUNTIFS($J$9:$J$256,"Ngôn ngữ",BF$9:BF$256,"1")</f>
        <v>4</v>
      </c>
      <c r="BG340" s="41">
        <f>COUNTIFS($J$9:$J$256,"Ngôn ngữ",BG$9:BG$256,"1")</f>
        <v>7</v>
      </c>
      <c r="BH340" s="41">
        <f>COUNTIFS($J$9:$J$256,"Ngôn ngữ",BH$9:BH$256,"1")</f>
        <v>9</v>
      </c>
      <c r="BI340" s="41">
        <f>COUNTIFS($J$9:$J$256,"Ngôn ngữ",BI$9:BI$256,"1")</f>
        <v>8</v>
      </c>
      <c r="BJ340" s="41">
        <f t="shared" ref="BJ340:BY340" si="146">COUNTIFS($J$9:$J$256,"Ngôn ngữ",BJ$9:BJ$256,"1")</f>
        <v>6</v>
      </c>
      <c r="BK340" s="41">
        <f t="shared" si="146"/>
        <v>2</v>
      </c>
      <c r="BL340" s="41">
        <f t="shared" si="146"/>
        <v>0</v>
      </c>
      <c r="BM340" s="41">
        <f t="shared" si="146"/>
        <v>0</v>
      </c>
      <c r="BN340" s="41">
        <f t="shared" si="146"/>
        <v>8</v>
      </c>
      <c r="BO340" s="41">
        <f t="shared" si="146"/>
        <v>6</v>
      </c>
      <c r="BP340" s="41">
        <f t="shared" si="146"/>
        <v>0</v>
      </c>
      <c r="BQ340" s="41">
        <f t="shared" si="146"/>
        <v>4</v>
      </c>
      <c r="BR340" s="41">
        <f t="shared" si="146"/>
        <v>7</v>
      </c>
      <c r="BS340" s="41">
        <f t="shared" si="146"/>
        <v>10</v>
      </c>
      <c r="BT340" s="41">
        <f t="shared" si="146"/>
        <v>7</v>
      </c>
      <c r="BU340" s="41">
        <f t="shared" si="146"/>
        <v>0</v>
      </c>
      <c r="BV340" s="41"/>
      <c r="BW340" s="41"/>
      <c r="BX340" s="41"/>
      <c r="BY340" s="41">
        <f t="shared" si="146"/>
        <v>3</v>
      </c>
      <c r="BZ340" s="725"/>
      <c r="CA340" s="725"/>
      <c r="CB340" s="725"/>
      <c r="CC340" s="725"/>
      <c r="CD340" s="725"/>
      <c r="CE340" s="725"/>
      <c r="CF340" s="725"/>
      <c r="CG340" s="254"/>
    </row>
    <row r="341" spans="1:85" s="3" customFormat="1" ht="56.25" hidden="1">
      <c r="A341" s="1536"/>
      <c r="B341" s="1415"/>
      <c r="C341" s="208" t="s">
        <v>235</v>
      </c>
      <c r="D341" s="15"/>
      <c r="E341" s="31"/>
      <c r="F341" s="15"/>
      <c r="G341" s="761"/>
      <c r="H341" s="175"/>
      <c r="I341" s="723"/>
      <c r="J341" s="723"/>
      <c r="K341" s="761"/>
      <c r="L341" s="723"/>
      <c r="M341" s="725"/>
      <c r="N341" s="79"/>
      <c r="O341" s="79"/>
      <c r="P341" s="723"/>
      <c r="Q341" s="723"/>
      <c r="R341" s="723"/>
      <c r="S341" s="723"/>
      <c r="T341" s="723"/>
      <c r="U341" s="723"/>
      <c r="V341" s="761"/>
      <c r="W341" s="761"/>
      <c r="X341" s="761"/>
      <c r="Y341" s="761"/>
      <c r="Z341" s="723"/>
      <c r="AA341" s="723"/>
      <c r="AB341" s="723"/>
      <c r="AC341" s="723"/>
      <c r="AD341" s="723"/>
      <c r="AE341" s="723"/>
      <c r="AF341" s="723"/>
      <c r="AG341" s="723"/>
      <c r="AH341" s="723"/>
      <c r="AI341" s="723"/>
      <c r="AJ341" s="723"/>
      <c r="AK341" s="723"/>
      <c r="AL341" s="723"/>
      <c r="AM341" s="723"/>
      <c r="AN341" s="723"/>
      <c r="AO341" s="723"/>
      <c r="AP341" s="723"/>
      <c r="AQ341" s="723"/>
      <c r="AR341" s="723"/>
      <c r="AS341" s="723"/>
      <c r="AT341" s="723"/>
      <c r="AU341" s="723"/>
      <c r="AV341" s="723"/>
      <c r="AW341" s="723"/>
      <c r="AX341" s="723"/>
      <c r="AY341" s="723"/>
      <c r="AZ341" s="723"/>
      <c r="BA341" s="723"/>
      <c r="BB341" s="723"/>
      <c r="BC341" s="723"/>
      <c r="BD341" s="723"/>
      <c r="BE341" s="41">
        <f>COUNTIFS($J$9:$J$256,"Ngôn ngữ",BE$9:BE$256,"0")</f>
        <v>0</v>
      </c>
      <c r="BF341" s="41">
        <f>COUNTIFS($J$9:$J$256,"Ngôn ngữ",BF$9:BF$256,"0")</f>
        <v>0</v>
      </c>
      <c r="BG341" s="41">
        <f>COUNTIFS($J$9:$J$256,"Ngôn ngữ",BG$9:BG$256,"0")</f>
        <v>0</v>
      </c>
      <c r="BH341" s="41">
        <f>COUNTIFS($J$9:$J$256,"Ngôn ngữ",BH$9:BH$256,"0")</f>
        <v>0</v>
      </c>
      <c r="BI341" s="41">
        <f>COUNTIFS($J$9:$J$256,"Ngôn ngữ",BI$9:BI$256,"0")</f>
        <v>0</v>
      </c>
      <c r="BJ341" s="41">
        <f t="shared" ref="BJ341:BY341" si="147">COUNTIFS($J$9:$J$256,"Ngôn ngữ",BJ$9:BJ$256,"0")</f>
        <v>0</v>
      </c>
      <c r="BK341" s="41">
        <f t="shared" si="147"/>
        <v>0</v>
      </c>
      <c r="BL341" s="41">
        <f t="shared" si="147"/>
        <v>0</v>
      </c>
      <c r="BM341" s="41">
        <f t="shared" si="147"/>
        <v>0</v>
      </c>
      <c r="BN341" s="41">
        <f t="shared" si="147"/>
        <v>0</v>
      </c>
      <c r="BO341" s="41">
        <f t="shared" si="147"/>
        <v>0</v>
      </c>
      <c r="BP341" s="41">
        <f t="shared" si="147"/>
        <v>0</v>
      </c>
      <c r="BQ341" s="41">
        <f t="shared" si="147"/>
        <v>0</v>
      </c>
      <c r="BR341" s="41">
        <f t="shared" si="147"/>
        <v>0</v>
      </c>
      <c r="BS341" s="41">
        <f t="shared" si="147"/>
        <v>0</v>
      </c>
      <c r="BT341" s="41">
        <f t="shared" si="147"/>
        <v>0</v>
      </c>
      <c r="BU341" s="41">
        <f t="shared" si="147"/>
        <v>0</v>
      </c>
      <c r="BV341" s="41"/>
      <c r="BW341" s="41"/>
      <c r="BX341" s="41"/>
      <c r="BY341" s="41">
        <f t="shared" si="147"/>
        <v>0</v>
      </c>
      <c r="BZ341" s="725"/>
      <c r="CA341" s="725"/>
      <c r="CB341" s="725"/>
      <c r="CC341" s="725"/>
      <c r="CD341" s="725"/>
      <c r="CE341" s="725"/>
      <c r="CF341" s="725"/>
      <c r="CG341" s="254"/>
    </row>
    <row r="342" spans="1:85" s="3" customFormat="1" hidden="1">
      <c r="A342" s="1536"/>
      <c r="B342" s="1415"/>
      <c r="C342" s="1570" t="s">
        <v>1203</v>
      </c>
      <c r="D342" s="15"/>
      <c r="E342" s="31"/>
      <c r="F342" s="15"/>
      <c r="G342" s="761"/>
      <c r="H342" s="175"/>
      <c r="I342" s="723"/>
      <c r="J342" s="723"/>
      <c r="K342" s="761"/>
      <c r="L342" s="723"/>
      <c r="M342" s="725"/>
      <c r="N342" s="79"/>
      <c r="O342" s="79"/>
      <c r="P342" s="723"/>
      <c r="Q342" s="723"/>
      <c r="R342" s="723"/>
      <c r="S342" s="723"/>
      <c r="T342" s="723"/>
      <c r="U342" s="723"/>
      <c r="V342" s="761"/>
      <c r="W342" s="761"/>
      <c r="X342" s="761"/>
      <c r="Y342" s="761"/>
      <c r="Z342" s="723"/>
      <c r="AA342" s="723"/>
      <c r="AB342" s="723"/>
      <c r="AC342" s="723"/>
      <c r="AD342" s="723"/>
      <c r="AE342" s="723"/>
      <c r="AF342" s="723"/>
      <c r="AG342" s="723"/>
      <c r="AH342" s="723"/>
      <c r="AI342" s="723"/>
      <c r="AJ342" s="723"/>
      <c r="AK342" s="723"/>
      <c r="AL342" s="723"/>
      <c r="AM342" s="723"/>
      <c r="AN342" s="723"/>
      <c r="AO342" s="723"/>
      <c r="AP342" s="723"/>
      <c r="AQ342" s="723"/>
      <c r="AR342" s="723"/>
      <c r="AS342" s="723"/>
      <c r="AT342" s="723"/>
      <c r="AU342" s="723"/>
      <c r="AV342" s="723"/>
      <c r="AW342" s="723"/>
      <c r="AX342" s="723"/>
      <c r="AY342" s="723"/>
      <c r="AZ342" s="723"/>
      <c r="BA342" s="723"/>
      <c r="BB342" s="723"/>
      <c r="BC342" s="723"/>
      <c r="BD342" s="723"/>
      <c r="BE342" s="38">
        <f>(((BE339*2)+(BE340*1)+(BE341*0)))/(BE339+BE340+BE341)</f>
        <v>1.76</v>
      </c>
      <c r="BF342" s="38">
        <f>(((BF339*2)+(BF340*1)+(BF341*0)))/(BF339+BF340+BF341)</f>
        <v>1.84</v>
      </c>
      <c r="BG342" s="38">
        <f>(((BG339*2)+(BG340*1)+(BG341*0)))/(BG339+BG340+BG341)</f>
        <v>1.72</v>
      </c>
      <c r="BH342" s="38">
        <f>(((BH339*2)+(BH340*1)+(BH341*0)))/(BH339+BH340+BH341)</f>
        <v>1.64</v>
      </c>
      <c r="BI342" s="38">
        <f>(((BI339*2)+(BI340*1)+(BI341*0)))/(BI339+BI340+BI341)</f>
        <v>1.68</v>
      </c>
      <c r="BJ342" s="38">
        <f t="shared" ref="BJ342:BY342" si="148">(((BJ339*2)+(BJ340*1)+(BJ341*0)))/(BJ339+BJ340+BJ341)</f>
        <v>1.76</v>
      </c>
      <c r="BK342" s="38">
        <f t="shared" si="148"/>
        <v>1.92</v>
      </c>
      <c r="BL342" s="38">
        <f t="shared" si="148"/>
        <v>2</v>
      </c>
      <c r="BM342" s="38">
        <f t="shared" si="148"/>
        <v>2</v>
      </c>
      <c r="BN342" s="38">
        <f t="shared" si="148"/>
        <v>1.68</v>
      </c>
      <c r="BO342" s="38">
        <f t="shared" si="148"/>
        <v>1.76</v>
      </c>
      <c r="BP342" s="38">
        <f t="shared" si="148"/>
        <v>2</v>
      </c>
      <c r="BQ342" s="38">
        <f t="shared" si="148"/>
        <v>1.84</v>
      </c>
      <c r="BR342" s="38">
        <f t="shared" si="148"/>
        <v>1.72</v>
      </c>
      <c r="BS342" s="38">
        <f t="shared" si="148"/>
        <v>1.6</v>
      </c>
      <c r="BT342" s="38">
        <f t="shared" si="148"/>
        <v>1.72</v>
      </c>
      <c r="BU342" s="38">
        <f t="shared" si="148"/>
        <v>2</v>
      </c>
      <c r="BV342" s="38"/>
      <c r="BW342" s="38"/>
      <c r="BX342" s="38"/>
      <c r="BY342" s="38">
        <f t="shared" si="148"/>
        <v>1.88</v>
      </c>
      <c r="BZ342" s="1550">
        <f>COUNTIF($BE343:$BY343,"Đ")</f>
        <v>18</v>
      </c>
      <c r="CA342" s="1549">
        <f>BZ342/COUNTA($BE343:$BY343)</f>
        <v>1</v>
      </c>
      <c r="CB342" s="1550">
        <f>COUNTIF($BE343:$BY343,"CCG")</f>
        <v>0</v>
      </c>
      <c r="CC342" s="1549">
        <f>CB342/COUNTA($BE343:$BY343)</f>
        <v>0</v>
      </c>
      <c r="CD342" s="1550">
        <f>COUNTIF($BE343:$BY343,"CĐ")</f>
        <v>0</v>
      </c>
      <c r="CE342" s="1549">
        <f>CD342/COUNTA($BE343:$BY343)</f>
        <v>0</v>
      </c>
      <c r="CF342" s="1407">
        <f>(((BZ342*2)+(CB342*1)+(CD342*0)))/(BZ342+CB342+CD342)</f>
        <v>2</v>
      </c>
      <c r="CG342" s="1410" t="str">
        <f>IF(CF342&gt;=1.6,"Đạt mục tiêu",IF(CF342&gt;=1,"Cần cố gắng","Chưa đạt"))</f>
        <v>Đạt mục tiêu</v>
      </c>
    </row>
    <row r="343" spans="1:85" s="3" customFormat="1" hidden="1">
      <c r="A343" s="1536"/>
      <c r="B343" s="1415"/>
      <c r="C343" s="1571"/>
      <c r="D343" s="15"/>
      <c r="E343" s="31"/>
      <c r="F343" s="15"/>
      <c r="G343" s="761"/>
      <c r="H343" s="175"/>
      <c r="I343" s="723"/>
      <c r="J343" s="723"/>
      <c r="K343" s="761"/>
      <c r="L343" s="723"/>
      <c r="M343" s="725"/>
      <c r="N343" s="79"/>
      <c r="O343" s="79"/>
      <c r="P343" s="723"/>
      <c r="Q343" s="723"/>
      <c r="R343" s="723"/>
      <c r="S343" s="723"/>
      <c r="T343" s="723"/>
      <c r="U343" s="723"/>
      <c r="V343" s="761"/>
      <c r="W343" s="761"/>
      <c r="X343" s="761"/>
      <c r="Y343" s="761"/>
      <c r="Z343" s="723"/>
      <c r="AA343" s="723"/>
      <c r="AB343" s="723"/>
      <c r="AC343" s="723"/>
      <c r="AD343" s="723"/>
      <c r="AE343" s="723"/>
      <c r="AF343" s="723"/>
      <c r="AG343" s="723"/>
      <c r="AH343" s="723"/>
      <c r="AI343" s="723"/>
      <c r="AJ343" s="723"/>
      <c r="AK343" s="723"/>
      <c r="AL343" s="723"/>
      <c r="AM343" s="723"/>
      <c r="AN343" s="723"/>
      <c r="AO343" s="723"/>
      <c r="AP343" s="723"/>
      <c r="AQ343" s="723"/>
      <c r="AR343" s="723"/>
      <c r="AS343" s="723"/>
      <c r="AT343" s="723"/>
      <c r="AU343" s="723"/>
      <c r="AV343" s="723"/>
      <c r="AW343" s="723"/>
      <c r="AX343" s="723"/>
      <c r="AY343" s="723"/>
      <c r="AZ343" s="723"/>
      <c r="BA343" s="723"/>
      <c r="BB343" s="723"/>
      <c r="BC343" s="723"/>
      <c r="BD343" s="723"/>
      <c r="BE343" s="38" t="str">
        <f>IF(BE342&lt;1,"CĐ",IF(BE342&lt;1.6,"CCG","Đ"))</f>
        <v>Đ</v>
      </c>
      <c r="BF343" s="38" t="str">
        <f>IF(BF342&lt;1,"CĐ",IF(BF342&lt;1.6,"CCG","Đ"))</f>
        <v>Đ</v>
      </c>
      <c r="BG343" s="38" t="str">
        <f>IF(BG342&lt;1,"CĐ",IF(BG342&lt;1.6,"CCG","Đ"))</f>
        <v>Đ</v>
      </c>
      <c r="BH343" s="38" t="str">
        <f>IF(BH342&lt;1,"CĐ",IF(BH342&lt;1.6,"CCG","Đ"))</f>
        <v>Đ</v>
      </c>
      <c r="BI343" s="38" t="str">
        <f>IF(BI342&lt;1,"CĐ",IF(BI342&lt;1.6,"CCG","Đ"))</f>
        <v>Đ</v>
      </c>
      <c r="BJ343" s="38" t="str">
        <f t="shared" ref="BJ343:BY343" si="149">IF(BJ342&lt;1,"CĐ",IF(BJ342&lt;1.6,"CCG","Đ"))</f>
        <v>Đ</v>
      </c>
      <c r="BK343" s="38" t="str">
        <f t="shared" si="149"/>
        <v>Đ</v>
      </c>
      <c r="BL343" s="38" t="str">
        <f t="shared" si="149"/>
        <v>Đ</v>
      </c>
      <c r="BM343" s="38" t="str">
        <f t="shared" si="149"/>
        <v>Đ</v>
      </c>
      <c r="BN343" s="38" t="str">
        <f t="shared" si="149"/>
        <v>Đ</v>
      </c>
      <c r="BO343" s="38" t="str">
        <f t="shared" si="149"/>
        <v>Đ</v>
      </c>
      <c r="BP343" s="38" t="str">
        <f t="shared" si="149"/>
        <v>Đ</v>
      </c>
      <c r="BQ343" s="38" t="str">
        <f t="shared" si="149"/>
        <v>Đ</v>
      </c>
      <c r="BR343" s="38" t="str">
        <f t="shared" si="149"/>
        <v>Đ</v>
      </c>
      <c r="BS343" s="38" t="str">
        <f t="shared" si="149"/>
        <v>Đ</v>
      </c>
      <c r="BT343" s="38" t="str">
        <f t="shared" si="149"/>
        <v>Đ</v>
      </c>
      <c r="BU343" s="38" t="str">
        <f t="shared" si="149"/>
        <v>Đ</v>
      </c>
      <c r="BV343" s="38"/>
      <c r="BW343" s="38"/>
      <c r="BX343" s="38"/>
      <c r="BY343" s="38" t="str">
        <f t="shared" si="149"/>
        <v>Đ</v>
      </c>
      <c r="BZ343" s="1550"/>
      <c r="CA343" s="1549"/>
      <c r="CB343" s="1550"/>
      <c r="CC343" s="1549"/>
      <c r="CD343" s="1550"/>
      <c r="CE343" s="1549"/>
      <c r="CF343" s="1407"/>
      <c r="CG343" s="1410"/>
    </row>
    <row r="344" spans="1:85" s="3" customFormat="1" ht="56.25" hidden="1">
      <c r="A344" s="1536"/>
      <c r="B344" s="1414" t="s">
        <v>214</v>
      </c>
      <c r="C344" s="208" t="s">
        <v>233</v>
      </c>
      <c r="D344" s="36"/>
      <c r="E344" s="37"/>
      <c r="F344" s="36"/>
      <c r="G344" s="724"/>
      <c r="H344" s="210"/>
      <c r="I344" s="725"/>
      <c r="J344" s="725"/>
      <c r="K344" s="724"/>
      <c r="L344" s="725"/>
      <c r="M344" s="725"/>
      <c r="N344" s="79"/>
      <c r="O344" s="79"/>
      <c r="P344" s="725"/>
      <c r="Q344" s="725"/>
      <c r="R344" s="725"/>
      <c r="S344" s="725"/>
      <c r="T344" s="725"/>
      <c r="U344" s="725"/>
      <c r="V344" s="724"/>
      <c r="W344" s="724"/>
      <c r="X344" s="724"/>
      <c r="Y344" s="724"/>
      <c r="Z344" s="725"/>
      <c r="AA344" s="725"/>
      <c r="AB344" s="725"/>
      <c r="AC344" s="725"/>
      <c r="AD344" s="725"/>
      <c r="AE344" s="725"/>
      <c r="AF344" s="725"/>
      <c r="AG344" s="725"/>
      <c r="AH344" s="725"/>
      <c r="AI344" s="725"/>
      <c r="AJ344" s="725"/>
      <c r="AK344" s="725"/>
      <c r="AL344" s="725"/>
      <c r="AM344" s="725"/>
      <c r="AN344" s="725"/>
      <c r="AO344" s="725"/>
      <c r="AP344" s="725"/>
      <c r="AQ344" s="725"/>
      <c r="AR344" s="725"/>
      <c r="AS344" s="725"/>
      <c r="AT344" s="725"/>
      <c r="AU344" s="725"/>
      <c r="AV344" s="725"/>
      <c r="AW344" s="725"/>
      <c r="AX344" s="725"/>
      <c r="AY344" s="725"/>
      <c r="AZ344" s="725"/>
      <c r="BA344" s="725"/>
      <c r="BB344" s="725"/>
      <c r="BC344" s="725"/>
      <c r="BD344" s="725"/>
      <c r="BE344" s="41">
        <f>COUNTIFS($J$9:$J$256,"TCKNXH-TM",BE$9:BE$256,"2")</f>
        <v>25</v>
      </c>
      <c r="BF344" s="41">
        <f t="shared" ref="BF344:BY344" si="150">COUNTIFS($J$9:$J$256,"TCKNXH-TM",BF$9:BF$256,"2")</f>
        <v>29</v>
      </c>
      <c r="BG344" s="41">
        <f t="shared" si="150"/>
        <v>25</v>
      </c>
      <c r="BH344" s="41">
        <f t="shared" si="150"/>
        <v>28</v>
      </c>
      <c r="BI344" s="41">
        <f t="shared" si="150"/>
        <v>25</v>
      </c>
      <c r="BJ344" s="41">
        <f t="shared" si="150"/>
        <v>25</v>
      </c>
      <c r="BK344" s="41">
        <f t="shared" si="150"/>
        <v>28</v>
      </c>
      <c r="BL344" s="41">
        <f t="shared" si="150"/>
        <v>30</v>
      </c>
      <c r="BM344" s="41">
        <f t="shared" si="150"/>
        <v>30</v>
      </c>
      <c r="BN344" s="41">
        <f t="shared" si="150"/>
        <v>22</v>
      </c>
      <c r="BO344" s="41">
        <f t="shared" si="150"/>
        <v>24</v>
      </c>
      <c r="BP344" s="41">
        <f t="shared" si="150"/>
        <v>32</v>
      </c>
      <c r="BQ344" s="41">
        <f t="shared" si="150"/>
        <v>30</v>
      </c>
      <c r="BR344" s="41">
        <f t="shared" si="150"/>
        <v>20</v>
      </c>
      <c r="BS344" s="41">
        <f t="shared" si="150"/>
        <v>21</v>
      </c>
      <c r="BT344" s="41">
        <f t="shared" si="150"/>
        <v>19</v>
      </c>
      <c r="BU344" s="41">
        <f t="shared" si="150"/>
        <v>31</v>
      </c>
      <c r="BV344" s="41"/>
      <c r="BW344" s="41"/>
      <c r="BX344" s="41"/>
      <c r="BY344" s="41">
        <f t="shared" si="150"/>
        <v>29</v>
      </c>
      <c r="BZ344" s="725"/>
      <c r="CA344" s="725"/>
      <c r="CB344" s="725"/>
      <c r="CC344" s="725"/>
      <c r="CD344" s="725"/>
      <c r="CE344" s="725"/>
      <c r="CF344" s="725"/>
      <c r="CG344" s="254"/>
    </row>
    <row r="345" spans="1:85" s="3" customFormat="1" ht="56.25" hidden="1">
      <c r="A345" s="1536"/>
      <c r="B345" s="1414"/>
      <c r="C345" s="208" t="s">
        <v>234</v>
      </c>
      <c r="D345" s="36"/>
      <c r="E345" s="37"/>
      <c r="F345" s="36"/>
      <c r="G345" s="724"/>
      <c r="H345" s="210"/>
      <c r="I345" s="725"/>
      <c r="J345" s="725"/>
      <c r="K345" s="724"/>
      <c r="L345" s="725"/>
      <c r="M345" s="725"/>
      <c r="N345" s="79"/>
      <c r="O345" s="79"/>
      <c r="P345" s="725"/>
      <c r="Q345" s="725"/>
      <c r="R345" s="725"/>
      <c r="S345" s="725"/>
      <c r="T345" s="725"/>
      <c r="U345" s="725"/>
      <c r="V345" s="724"/>
      <c r="W345" s="724"/>
      <c r="X345" s="724"/>
      <c r="Y345" s="724"/>
      <c r="Z345" s="725"/>
      <c r="AA345" s="725"/>
      <c r="AB345" s="725"/>
      <c r="AC345" s="725"/>
      <c r="AD345" s="725"/>
      <c r="AE345" s="725"/>
      <c r="AF345" s="725"/>
      <c r="AG345" s="725"/>
      <c r="AH345" s="725"/>
      <c r="AI345" s="725"/>
      <c r="AJ345" s="725"/>
      <c r="AK345" s="725"/>
      <c r="AL345" s="725"/>
      <c r="AM345" s="725"/>
      <c r="AN345" s="725"/>
      <c r="AO345" s="725"/>
      <c r="AP345" s="725"/>
      <c r="AQ345" s="725"/>
      <c r="AR345" s="725"/>
      <c r="AS345" s="725"/>
      <c r="AT345" s="725"/>
      <c r="AU345" s="725"/>
      <c r="AV345" s="725"/>
      <c r="AW345" s="725"/>
      <c r="AX345" s="725"/>
      <c r="AY345" s="725"/>
      <c r="AZ345" s="725"/>
      <c r="BA345" s="725"/>
      <c r="BB345" s="725"/>
      <c r="BC345" s="725"/>
      <c r="BD345" s="725"/>
      <c r="BE345" s="41">
        <f>COUNTIFS($J$9:$J$256,"TCKNXH-TM",BE$9:BE$256,"1")</f>
        <v>7</v>
      </c>
      <c r="BF345" s="41">
        <f t="shared" ref="BF345:BY345" si="151">COUNTIFS($J$9:$J$256,"TCKNXH-TM",BF$9:BF$256,"1")</f>
        <v>3</v>
      </c>
      <c r="BG345" s="41">
        <f t="shared" si="151"/>
        <v>7</v>
      </c>
      <c r="BH345" s="41">
        <f t="shared" si="151"/>
        <v>4</v>
      </c>
      <c r="BI345" s="41">
        <f t="shared" si="151"/>
        <v>7</v>
      </c>
      <c r="BJ345" s="41">
        <f t="shared" si="151"/>
        <v>7</v>
      </c>
      <c r="BK345" s="41">
        <f t="shared" si="151"/>
        <v>4</v>
      </c>
      <c r="BL345" s="41">
        <f t="shared" si="151"/>
        <v>2</v>
      </c>
      <c r="BM345" s="41">
        <f t="shared" si="151"/>
        <v>2</v>
      </c>
      <c r="BN345" s="41">
        <f t="shared" si="151"/>
        <v>10</v>
      </c>
      <c r="BO345" s="41">
        <f t="shared" si="151"/>
        <v>8</v>
      </c>
      <c r="BP345" s="41">
        <f t="shared" si="151"/>
        <v>0</v>
      </c>
      <c r="BQ345" s="41">
        <f t="shared" si="151"/>
        <v>2</v>
      </c>
      <c r="BR345" s="41">
        <f t="shared" si="151"/>
        <v>12</v>
      </c>
      <c r="BS345" s="41">
        <f t="shared" si="151"/>
        <v>11</v>
      </c>
      <c r="BT345" s="41">
        <f t="shared" si="151"/>
        <v>13</v>
      </c>
      <c r="BU345" s="41">
        <f t="shared" si="151"/>
        <v>1</v>
      </c>
      <c r="BV345" s="41"/>
      <c r="BW345" s="41"/>
      <c r="BX345" s="41"/>
      <c r="BY345" s="41">
        <f t="shared" si="151"/>
        <v>3</v>
      </c>
      <c r="BZ345" s="725"/>
      <c r="CA345" s="725"/>
      <c r="CB345" s="725"/>
      <c r="CC345" s="725"/>
      <c r="CD345" s="725"/>
      <c r="CE345" s="725"/>
      <c r="CF345" s="725"/>
      <c r="CG345" s="254"/>
    </row>
    <row r="346" spans="1:85" s="3" customFormat="1" ht="56.25" hidden="1">
      <c r="A346" s="1536"/>
      <c r="B346" s="1414"/>
      <c r="C346" s="208" t="s">
        <v>235</v>
      </c>
      <c r="D346" s="36"/>
      <c r="E346" s="37"/>
      <c r="F346" s="36"/>
      <c r="G346" s="724"/>
      <c r="H346" s="210"/>
      <c r="I346" s="725"/>
      <c r="J346" s="725"/>
      <c r="K346" s="724"/>
      <c r="L346" s="725"/>
      <c r="M346" s="725"/>
      <c r="N346" s="79"/>
      <c r="O346" s="79"/>
      <c r="P346" s="725"/>
      <c r="Q346" s="725"/>
      <c r="R346" s="725"/>
      <c r="S346" s="725"/>
      <c r="T346" s="725"/>
      <c r="U346" s="725"/>
      <c r="V346" s="724"/>
      <c r="W346" s="724"/>
      <c r="X346" s="724"/>
      <c r="Y346" s="724"/>
      <c r="Z346" s="725"/>
      <c r="AA346" s="725"/>
      <c r="AB346" s="725"/>
      <c r="AC346" s="725"/>
      <c r="AD346" s="725"/>
      <c r="AE346" s="725"/>
      <c r="AF346" s="725"/>
      <c r="AG346" s="725"/>
      <c r="AH346" s="725"/>
      <c r="AI346" s="725"/>
      <c r="AJ346" s="725"/>
      <c r="AK346" s="725"/>
      <c r="AL346" s="725"/>
      <c r="AM346" s="725"/>
      <c r="AN346" s="725"/>
      <c r="AO346" s="725"/>
      <c r="AP346" s="725"/>
      <c r="AQ346" s="725"/>
      <c r="AR346" s="725"/>
      <c r="AS346" s="725"/>
      <c r="AT346" s="725"/>
      <c r="AU346" s="725"/>
      <c r="AV346" s="725"/>
      <c r="AW346" s="725"/>
      <c r="AX346" s="725"/>
      <c r="AY346" s="725"/>
      <c r="AZ346" s="725"/>
      <c r="BA346" s="725"/>
      <c r="BB346" s="725"/>
      <c r="BC346" s="725"/>
      <c r="BD346" s="725"/>
      <c r="BE346" s="41">
        <f>COUNTIFS($J$9:$J$256,"TCKNXH",BE$9:BE$256,"0")</f>
        <v>0</v>
      </c>
      <c r="BF346" s="41">
        <f>COUNTIFS($J$9:$J$256,"TCKNXH",BF$9:BF$256,"0")</f>
        <v>0</v>
      </c>
      <c r="BG346" s="41">
        <f>COUNTIFS($J$9:$J$256,"TCKNXH",BG$9:BG$256,"0")</f>
        <v>0</v>
      </c>
      <c r="BH346" s="41">
        <f>COUNTIFS($J$9:$J$256,"TCKNXH",BH$9:BH$256,"0")</f>
        <v>0</v>
      </c>
      <c r="BI346" s="41">
        <f>COUNTIFS($J$9:$J$256,"TCKNXH",BI$9:BI$256,"0")</f>
        <v>0</v>
      </c>
      <c r="BJ346" s="41">
        <f t="shared" ref="BJ346:BY346" si="152">COUNTIFS($J$9:$J$256,"TCKNXH",BJ$9:BJ$256,"0")</f>
        <v>0</v>
      </c>
      <c r="BK346" s="41">
        <f t="shared" si="152"/>
        <v>0</v>
      </c>
      <c r="BL346" s="41">
        <f t="shared" si="152"/>
        <v>0</v>
      </c>
      <c r="BM346" s="41">
        <f t="shared" si="152"/>
        <v>0</v>
      </c>
      <c r="BN346" s="41">
        <f t="shared" si="152"/>
        <v>0</v>
      </c>
      <c r="BO346" s="41">
        <f t="shared" si="152"/>
        <v>0</v>
      </c>
      <c r="BP346" s="41">
        <f t="shared" si="152"/>
        <v>0</v>
      </c>
      <c r="BQ346" s="41">
        <f t="shared" si="152"/>
        <v>0</v>
      </c>
      <c r="BR346" s="41">
        <f t="shared" si="152"/>
        <v>0</v>
      </c>
      <c r="BS346" s="41">
        <f t="shared" si="152"/>
        <v>0</v>
      </c>
      <c r="BT346" s="41">
        <f t="shared" si="152"/>
        <v>0</v>
      </c>
      <c r="BU346" s="41">
        <f t="shared" si="152"/>
        <v>0</v>
      </c>
      <c r="BV346" s="41"/>
      <c r="BW346" s="41"/>
      <c r="BX346" s="41"/>
      <c r="BY346" s="41">
        <f t="shared" si="152"/>
        <v>0</v>
      </c>
      <c r="BZ346" s="725"/>
      <c r="CA346" s="725"/>
      <c r="CB346" s="725"/>
      <c r="CC346" s="725"/>
      <c r="CD346" s="725"/>
      <c r="CE346" s="725"/>
      <c r="CF346" s="725"/>
      <c r="CG346" s="254"/>
    </row>
    <row r="347" spans="1:85" s="3" customFormat="1" hidden="1">
      <c r="A347" s="1536"/>
      <c r="B347" s="1414"/>
      <c r="C347" s="1570" t="s">
        <v>1204</v>
      </c>
      <c r="D347" s="36"/>
      <c r="E347" s="37"/>
      <c r="F347" s="36"/>
      <c r="G347" s="724"/>
      <c r="H347" s="210"/>
      <c r="I347" s="725"/>
      <c r="J347" s="725"/>
      <c r="K347" s="724"/>
      <c r="L347" s="725"/>
      <c r="M347" s="725"/>
      <c r="N347" s="79"/>
      <c r="O347" s="79"/>
      <c r="P347" s="725"/>
      <c r="Q347" s="725"/>
      <c r="R347" s="725"/>
      <c r="S347" s="725"/>
      <c r="T347" s="725"/>
      <c r="U347" s="725"/>
      <c r="V347" s="724"/>
      <c r="W347" s="724"/>
      <c r="X347" s="724"/>
      <c r="Y347" s="724"/>
      <c r="Z347" s="725"/>
      <c r="AA347" s="725"/>
      <c r="AB347" s="725"/>
      <c r="AC347" s="725"/>
      <c r="AD347" s="725"/>
      <c r="AE347" s="725"/>
      <c r="AF347" s="725"/>
      <c r="AG347" s="725"/>
      <c r="AH347" s="725"/>
      <c r="AI347" s="725"/>
      <c r="AJ347" s="725"/>
      <c r="AK347" s="725"/>
      <c r="AL347" s="725"/>
      <c r="AM347" s="725"/>
      <c r="AN347" s="725"/>
      <c r="AO347" s="725"/>
      <c r="AP347" s="725"/>
      <c r="AQ347" s="725"/>
      <c r="AR347" s="725"/>
      <c r="AS347" s="725"/>
      <c r="AT347" s="725"/>
      <c r="AU347" s="725"/>
      <c r="AV347" s="725"/>
      <c r="AW347" s="725"/>
      <c r="AX347" s="725"/>
      <c r="AY347" s="725"/>
      <c r="AZ347" s="725"/>
      <c r="BA347" s="725"/>
      <c r="BB347" s="725"/>
      <c r="BC347" s="725"/>
      <c r="BD347" s="725"/>
      <c r="BE347" s="582">
        <f>(((BE344*2)+(BE345*1)+(BE346*0)))/(BE344+BE345+BE346)</f>
        <v>1.78125</v>
      </c>
      <c r="BF347" s="582">
        <f>(((BF344*2)+(BF345*1)+(BF346*0)))/(BF344+BF345+BF346)</f>
        <v>1.90625</v>
      </c>
      <c r="BG347" s="582">
        <f>(((BG344*2)+(BG345*1)+(BG346*0)))/(BG344+BG345+BG346)</f>
        <v>1.78125</v>
      </c>
      <c r="BH347" s="582">
        <f>(((BH344*2)+(BH345*1)+(BH346*0)))/(BH344+BH345+BH346)</f>
        <v>1.875</v>
      </c>
      <c r="BI347" s="582">
        <f>(((BI344*2)+(BI345*1)+(BI346*0)))/(BI344+BI345+BI346)</f>
        <v>1.78125</v>
      </c>
      <c r="BJ347" s="582">
        <f t="shared" ref="BJ347:BY347" si="153">(((BJ344*2)+(BJ345*1)+(BJ346*0)))/(BJ344+BJ345+BJ346)</f>
        <v>1.78125</v>
      </c>
      <c r="BK347" s="582">
        <f t="shared" si="153"/>
        <v>1.875</v>
      </c>
      <c r="BL347" s="582">
        <f t="shared" si="153"/>
        <v>1.9375</v>
      </c>
      <c r="BM347" s="582">
        <f t="shared" si="153"/>
        <v>1.9375</v>
      </c>
      <c r="BN347" s="582">
        <f t="shared" si="153"/>
        <v>1.6875</v>
      </c>
      <c r="BO347" s="582">
        <f t="shared" si="153"/>
        <v>1.75</v>
      </c>
      <c r="BP347" s="582">
        <f t="shared" si="153"/>
        <v>2</v>
      </c>
      <c r="BQ347" s="582">
        <f t="shared" si="153"/>
        <v>1.9375</v>
      </c>
      <c r="BR347" s="582">
        <f t="shared" si="153"/>
        <v>1.625</v>
      </c>
      <c r="BS347" s="582">
        <f t="shared" si="153"/>
        <v>1.65625</v>
      </c>
      <c r="BT347" s="582">
        <f t="shared" si="153"/>
        <v>1.59375</v>
      </c>
      <c r="BU347" s="582">
        <f t="shared" si="153"/>
        <v>1.96875</v>
      </c>
      <c r="BV347" s="582"/>
      <c r="BW347" s="582"/>
      <c r="BX347" s="582"/>
      <c r="BY347" s="582">
        <f t="shared" si="153"/>
        <v>1.90625</v>
      </c>
      <c r="BZ347" s="1550">
        <f>COUNTIF($BE348:$BY348,"Đ")</f>
        <v>17</v>
      </c>
      <c r="CA347" s="1549">
        <f>BZ347/COUNTA($BE348:$BY348)</f>
        <v>0.94444444444444442</v>
      </c>
      <c r="CB347" s="1550">
        <f>COUNTIF($BE348:$BY348,"CCG")</f>
        <v>1</v>
      </c>
      <c r="CC347" s="1549">
        <f>CB347/COUNTA($BE348:$BY348)</f>
        <v>5.5555555555555552E-2</v>
      </c>
      <c r="CD347" s="1550">
        <f>COUNTIF($BE348:$BY348,"CĐ")</f>
        <v>0</v>
      </c>
      <c r="CE347" s="1549">
        <f>CD347/COUNTA($BE348:$BY348)</f>
        <v>0</v>
      </c>
      <c r="CF347" s="1407">
        <f>(((BZ347*2)+(CB347*1)+(CD347*0)))/(BZ347+CB347+CD347)</f>
        <v>1.9444444444444444</v>
      </c>
      <c r="CG347" s="1410" t="str">
        <f>IF(CF347&gt;=1.6,"Đạt mục tiêu",IF(CF347&gt;=1,"Cần cố gắng","Chưa đạt"))</f>
        <v>Đạt mục tiêu</v>
      </c>
    </row>
    <row r="348" spans="1:85" s="3" customFormat="1" hidden="1">
      <c r="A348" s="1536"/>
      <c r="B348" s="1414"/>
      <c r="C348" s="1571"/>
      <c r="D348" s="36"/>
      <c r="E348" s="37"/>
      <c r="F348" s="36"/>
      <c r="G348" s="724"/>
      <c r="H348" s="210"/>
      <c r="I348" s="725"/>
      <c r="J348" s="725"/>
      <c r="K348" s="724"/>
      <c r="L348" s="725"/>
      <c r="M348" s="725"/>
      <c r="N348" s="79"/>
      <c r="O348" s="79"/>
      <c r="P348" s="725"/>
      <c r="Q348" s="725"/>
      <c r="R348" s="725"/>
      <c r="S348" s="725"/>
      <c r="T348" s="725"/>
      <c r="U348" s="725"/>
      <c r="V348" s="724"/>
      <c r="W348" s="724"/>
      <c r="X348" s="724"/>
      <c r="Y348" s="724"/>
      <c r="Z348" s="725"/>
      <c r="AA348" s="725"/>
      <c r="AB348" s="725"/>
      <c r="AC348" s="725"/>
      <c r="AD348" s="725"/>
      <c r="AE348" s="725"/>
      <c r="AF348" s="725"/>
      <c r="AG348" s="725"/>
      <c r="AH348" s="725"/>
      <c r="AI348" s="725"/>
      <c r="AJ348" s="725"/>
      <c r="AK348" s="725"/>
      <c r="AL348" s="725"/>
      <c r="AM348" s="725"/>
      <c r="AN348" s="725"/>
      <c r="AO348" s="725"/>
      <c r="AP348" s="725"/>
      <c r="AQ348" s="725"/>
      <c r="AR348" s="725"/>
      <c r="AS348" s="725"/>
      <c r="AT348" s="725"/>
      <c r="AU348" s="725"/>
      <c r="AV348" s="725"/>
      <c r="AW348" s="725"/>
      <c r="AX348" s="725"/>
      <c r="AY348" s="725"/>
      <c r="AZ348" s="725"/>
      <c r="BA348" s="725"/>
      <c r="BB348" s="725"/>
      <c r="BC348" s="725"/>
      <c r="BD348" s="725"/>
      <c r="BE348" s="38" t="str">
        <f>IF(BE347&lt;1,"CĐ",IF(BE347&lt;1.6,"CCG","Đ"))</f>
        <v>Đ</v>
      </c>
      <c r="BF348" s="38" t="str">
        <f>IF(BF347&lt;1,"CĐ",IF(BF347&lt;1.6,"CCG","Đ"))</f>
        <v>Đ</v>
      </c>
      <c r="BG348" s="38" t="str">
        <f>IF(BG347&lt;1,"CĐ",IF(BG347&lt;1.6,"CCG","Đ"))</f>
        <v>Đ</v>
      </c>
      <c r="BH348" s="38" t="str">
        <f>IF(BH347&lt;1,"CĐ",IF(BH347&lt;1.6,"CCG","Đ"))</f>
        <v>Đ</v>
      </c>
      <c r="BI348" s="38" t="str">
        <f>IF(BI347&lt;1,"CĐ",IF(BI347&lt;1.6,"CCG","Đ"))</f>
        <v>Đ</v>
      </c>
      <c r="BJ348" s="38" t="str">
        <f t="shared" ref="BJ348:BY348" si="154">IF(BJ347&lt;1,"CĐ",IF(BJ347&lt;1.6,"CCG","Đ"))</f>
        <v>Đ</v>
      </c>
      <c r="BK348" s="38" t="str">
        <f t="shared" si="154"/>
        <v>Đ</v>
      </c>
      <c r="BL348" s="38" t="str">
        <f t="shared" si="154"/>
        <v>Đ</v>
      </c>
      <c r="BM348" s="38" t="str">
        <f t="shared" si="154"/>
        <v>Đ</v>
      </c>
      <c r="BN348" s="38" t="str">
        <f t="shared" si="154"/>
        <v>Đ</v>
      </c>
      <c r="BO348" s="38" t="str">
        <f t="shared" si="154"/>
        <v>Đ</v>
      </c>
      <c r="BP348" s="38" t="str">
        <f t="shared" si="154"/>
        <v>Đ</v>
      </c>
      <c r="BQ348" s="38" t="str">
        <f t="shared" si="154"/>
        <v>Đ</v>
      </c>
      <c r="BR348" s="38" t="str">
        <f t="shared" si="154"/>
        <v>Đ</v>
      </c>
      <c r="BS348" s="38" t="str">
        <f t="shared" si="154"/>
        <v>Đ</v>
      </c>
      <c r="BT348" s="38" t="str">
        <f t="shared" si="154"/>
        <v>CCG</v>
      </c>
      <c r="BU348" s="38" t="str">
        <f t="shared" si="154"/>
        <v>Đ</v>
      </c>
      <c r="BV348" s="38"/>
      <c r="BW348" s="38"/>
      <c r="BX348" s="38"/>
      <c r="BY348" s="38" t="str">
        <f t="shared" si="154"/>
        <v>Đ</v>
      </c>
      <c r="BZ348" s="1550"/>
      <c r="CA348" s="1549"/>
      <c r="CB348" s="1550"/>
      <c r="CC348" s="1549"/>
      <c r="CD348" s="1550"/>
      <c r="CE348" s="1549"/>
      <c r="CF348" s="1407"/>
      <c r="CG348" s="1410"/>
    </row>
    <row r="349" spans="1:85" s="3" customFormat="1" ht="56.25" hidden="1">
      <c r="A349" s="1536"/>
      <c r="B349" s="1415" t="s">
        <v>215</v>
      </c>
      <c r="C349" s="208" t="s">
        <v>233</v>
      </c>
      <c r="D349" s="15"/>
      <c r="E349" s="31"/>
      <c r="F349" s="15"/>
      <c r="G349" s="761"/>
      <c r="H349" s="175"/>
      <c r="I349" s="723"/>
      <c r="J349" s="723"/>
      <c r="K349" s="761"/>
      <c r="L349" s="723"/>
      <c r="M349" s="725"/>
      <c r="N349" s="79"/>
      <c r="O349" s="79"/>
      <c r="P349" s="723"/>
      <c r="Q349" s="723"/>
      <c r="R349" s="723"/>
      <c r="S349" s="723"/>
      <c r="T349" s="723"/>
      <c r="U349" s="723"/>
      <c r="V349" s="761"/>
      <c r="W349" s="761"/>
      <c r="X349" s="761"/>
      <c r="Y349" s="761"/>
      <c r="Z349" s="723"/>
      <c r="AA349" s="723"/>
      <c r="AB349" s="723"/>
      <c r="AC349" s="723"/>
      <c r="AD349" s="723"/>
      <c r="AE349" s="723"/>
      <c r="AF349" s="723"/>
      <c r="AG349" s="723"/>
      <c r="AH349" s="723"/>
      <c r="AI349" s="723"/>
      <c r="AJ349" s="723"/>
      <c r="AK349" s="723"/>
      <c r="AL349" s="723"/>
      <c r="AM349" s="723"/>
      <c r="AN349" s="723"/>
      <c r="AO349" s="723"/>
      <c r="AP349" s="723"/>
      <c r="AQ349" s="723"/>
      <c r="AR349" s="723"/>
      <c r="AS349" s="723"/>
      <c r="AT349" s="723"/>
      <c r="AU349" s="723"/>
      <c r="AV349" s="723"/>
      <c r="AW349" s="723"/>
      <c r="AX349" s="723"/>
      <c r="AY349" s="723"/>
      <c r="AZ349" s="723"/>
      <c r="BA349" s="723"/>
      <c r="BB349" s="723"/>
      <c r="BC349" s="723"/>
      <c r="BD349" s="723"/>
      <c r="BE349" s="41">
        <f>COUNTIFS($J$9:$J$256,"Thẩm mỹ",BE$9:BE$256,"2")</f>
        <v>0</v>
      </c>
      <c r="BF349" s="41">
        <f>COUNTIFS($J$9:$J$256,"Thẩm mỹ",BF$9:BF$256,"2")</f>
        <v>0</v>
      </c>
      <c r="BG349" s="41">
        <f>COUNTIFS($J$9:$J$256,"Thẩm mỹ",BG$9:BG$256,"2")</f>
        <v>0</v>
      </c>
      <c r="BH349" s="41">
        <f>COUNTIFS($J$9:$J$256,"Thẩm mỹ",BH$9:BH$256,"2")</f>
        <v>0</v>
      </c>
      <c r="BI349" s="41">
        <f>COUNTIFS($J$9:$J$256,"Thẩm mỹ",BI$9:BI$256,"2")</f>
        <v>0</v>
      </c>
      <c r="BJ349" s="62"/>
      <c r="BK349" s="41"/>
      <c r="BL349" s="41"/>
      <c r="BM349" s="41"/>
      <c r="BN349" s="41"/>
      <c r="BO349" s="41"/>
      <c r="BP349" s="41"/>
      <c r="BQ349" s="748">
        <f t="shared" si="134"/>
        <v>23</v>
      </c>
      <c r="BR349" s="56"/>
      <c r="BS349" s="56"/>
      <c r="BT349" s="56"/>
      <c r="BU349" s="41">
        <f>COUNTIFS($J$9:$J$256,"Thẩm mỹ",BU$9:BU$256,"2")</f>
        <v>0</v>
      </c>
      <c r="BV349" s="41"/>
      <c r="BW349" s="41"/>
      <c r="BX349" s="41"/>
      <c r="BY349" s="41"/>
      <c r="BZ349" s="725"/>
      <c r="CA349" s="725"/>
      <c r="CB349" s="725"/>
      <c r="CC349" s="725"/>
      <c r="CD349" s="725"/>
      <c r="CE349" s="725"/>
      <c r="CF349" s="725"/>
      <c r="CG349" s="725"/>
    </row>
    <row r="350" spans="1:85" s="3" customFormat="1" ht="56.25" hidden="1">
      <c r="A350" s="1536"/>
      <c r="B350" s="1415"/>
      <c r="C350" s="208" t="s">
        <v>234</v>
      </c>
      <c r="D350" s="15"/>
      <c r="E350" s="31"/>
      <c r="F350" s="15"/>
      <c r="G350" s="761"/>
      <c r="H350" s="175"/>
      <c r="I350" s="723"/>
      <c r="J350" s="723"/>
      <c r="K350" s="761"/>
      <c r="L350" s="723"/>
      <c r="M350" s="725"/>
      <c r="N350" s="79"/>
      <c r="O350" s="79"/>
      <c r="P350" s="723"/>
      <c r="Q350" s="723"/>
      <c r="R350" s="723"/>
      <c r="S350" s="723"/>
      <c r="T350" s="723"/>
      <c r="U350" s="723"/>
      <c r="V350" s="761"/>
      <c r="W350" s="761"/>
      <c r="X350" s="761"/>
      <c r="Y350" s="761"/>
      <c r="Z350" s="723"/>
      <c r="AA350" s="723"/>
      <c r="AB350" s="723"/>
      <c r="AC350" s="723"/>
      <c r="AD350" s="723"/>
      <c r="AE350" s="723"/>
      <c r="AF350" s="723"/>
      <c r="AG350" s="723"/>
      <c r="AH350" s="723"/>
      <c r="AI350" s="723"/>
      <c r="AJ350" s="723"/>
      <c r="AK350" s="723"/>
      <c r="AL350" s="723"/>
      <c r="AM350" s="723"/>
      <c r="AN350" s="723"/>
      <c r="AO350" s="723"/>
      <c r="AP350" s="723"/>
      <c r="AQ350" s="723"/>
      <c r="AR350" s="723"/>
      <c r="AS350" s="723"/>
      <c r="AT350" s="723"/>
      <c r="AU350" s="723"/>
      <c r="AV350" s="723"/>
      <c r="AW350" s="723"/>
      <c r="AX350" s="723"/>
      <c r="AY350" s="723"/>
      <c r="AZ350" s="723"/>
      <c r="BA350" s="723"/>
      <c r="BB350" s="723"/>
      <c r="BC350" s="723"/>
      <c r="BD350" s="723"/>
      <c r="BE350" s="41">
        <f>COUNTIFS($J$9:$J$256,"Thẩm mỹ",BE$9:BE$256,"1")</f>
        <v>0</v>
      </c>
      <c r="BF350" s="41">
        <f>COUNTIFS($J$9:$J$256,"Thẩm mỹ",BF$9:BF$256,"1")</f>
        <v>0</v>
      </c>
      <c r="BG350" s="41">
        <f>COUNTIFS($J$9:$J$256,"Thẩm mỹ",BG$9:BG$256,"1")</f>
        <v>0</v>
      </c>
      <c r="BH350" s="41">
        <f>COUNTIFS($J$9:$J$256,"Thẩm mỹ",BH$9:BH$256,"1")</f>
        <v>0</v>
      </c>
      <c r="BI350" s="41">
        <f>COUNTIFS($J$9:$J$256,"Thẩm mỹ",BI$9:BI$256,"1")</f>
        <v>0</v>
      </c>
      <c r="BJ350" s="62"/>
      <c r="BK350" s="41"/>
      <c r="BL350" s="41"/>
      <c r="BM350" s="41"/>
      <c r="BN350" s="41"/>
      <c r="BO350" s="41"/>
      <c r="BP350" s="41"/>
      <c r="BQ350" s="748">
        <f t="shared" si="134"/>
        <v>23</v>
      </c>
      <c r="BR350" s="56"/>
      <c r="BS350" s="56"/>
      <c r="BT350" s="56"/>
      <c r="BU350" s="41">
        <f>COUNTIFS($J$9:$J$256,"Thẩm mỹ",BU$9:BU$256,"1")</f>
        <v>0</v>
      </c>
      <c r="BV350" s="41"/>
      <c r="BW350" s="41"/>
      <c r="BX350" s="41"/>
      <c r="BY350" s="41"/>
      <c r="BZ350" s="725"/>
      <c r="CA350" s="725"/>
      <c r="CB350" s="725"/>
      <c r="CC350" s="725"/>
      <c r="CD350" s="725"/>
      <c r="CE350" s="725"/>
      <c r="CF350" s="725"/>
      <c r="CG350" s="725"/>
    </row>
    <row r="351" spans="1:85" s="3" customFormat="1" ht="56.25" hidden="1">
      <c r="A351" s="1536"/>
      <c r="B351" s="1415"/>
      <c r="C351" s="208" t="s">
        <v>235</v>
      </c>
      <c r="D351" s="15"/>
      <c r="E351" s="31"/>
      <c r="F351" s="15"/>
      <c r="G351" s="761"/>
      <c r="H351" s="175"/>
      <c r="I351" s="723"/>
      <c r="J351" s="723"/>
      <c r="K351" s="761"/>
      <c r="L351" s="723"/>
      <c r="M351" s="725"/>
      <c r="N351" s="79"/>
      <c r="O351" s="79"/>
      <c r="P351" s="723"/>
      <c r="Q351" s="723"/>
      <c r="R351" s="723"/>
      <c r="S351" s="723"/>
      <c r="T351" s="723"/>
      <c r="U351" s="723"/>
      <c r="V351" s="761"/>
      <c r="W351" s="761"/>
      <c r="X351" s="761"/>
      <c r="Y351" s="761"/>
      <c r="Z351" s="723"/>
      <c r="AA351" s="723"/>
      <c r="AB351" s="723"/>
      <c r="AC351" s="723"/>
      <c r="AD351" s="723"/>
      <c r="AE351" s="723"/>
      <c r="AF351" s="723"/>
      <c r="AG351" s="723"/>
      <c r="AH351" s="723"/>
      <c r="AI351" s="723"/>
      <c r="AJ351" s="723"/>
      <c r="AK351" s="723"/>
      <c r="AL351" s="723"/>
      <c r="AM351" s="723"/>
      <c r="AN351" s="723"/>
      <c r="AO351" s="723"/>
      <c r="AP351" s="723"/>
      <c r="AQ351" s="723"/>
      <c r="AR351" s="723"/>
      <c r="AS351" s="723"/>
      <c r="AT351" s="723"/>
      <c r="AU351" s="723"/>
      <c r="AV351" s="723"/>
      <c r="AW351" s="723"/>
      <c r="AX351" s="723"/>
      <c r="AY351" s="723"/>
      <c r="AZ351" s="723"/>
      <c r="BA351" s="723"/>
      <c r="BB351" s="723"/>
      <c r="BC351" s="723"/>
      <c r="BD351" s="723"/>
      <c r="BE351" s="41">
        <f>COUNTIFS($J$9:$J$256,"Thẩm mỹ",BE$9:BE$256,"0")</f>
        <v>0</v>
      </c>
      <c r="BF351" s="41">
        <f>COUNTIFS($J$9:$J$256,"Thẩm mỹ",BF$9:BF$256,"0")</f>
        <v>0</v>
      </c>
      <c r="BG351" s="41">
        <f>COUNTIFS($J$9:$J$256,"Thẩm mỹ",BG$9:BG$256,"0")</f>
        <v>0</v>
      </c>
      <c r="BH351" s="41">
        <f>COUNTIFS($J$9:$J$256,"Thẩm mỹ",BH$9:BH$256,"0")</f>
        <v>0</v>
      </c>
      <c r="BI351" s="41">
        <f>COUNTIFS($J$9:$J$256,"Thẩm mỹ",BI$9:BI$256,"0")</f>
        <v>0</v>
      </c>
      <c r="BJ351" s="62"/>
      <c r="BK351" s="41"/>
      <c r="BL351" s="41"/>
      <c r="BM351" s="41"/>
      <c r="BN351" s="41"/>
      <c r="BO351" s="41"/>
      <c r="BP351" s="41"/>
      <c r="BQ351" s="748">
        <f t="shared" si="134"/>
        <v>23</v>
      </c>
      <c r="BR351" s="56"/>
      <c r="BS351" s="56"/>
      <c r="BT351" s="56"/>
      <c r="BU351" s="41">
        <f>COUNTIFS($J$9:$J$256,"Thẩm mỹ",BU$9:BU$256,"0")</f>
        <v>0</v>
      </c>
      <c r="BV351" s="41"/>
      <c r="BW351" s="41"/>
      <c r="BX351" s="41"/>
      <c r="BY351" s="41"/>
      <c r="BZ351" s="725"/>
      <c r="CA351" s="725"/>
      <c r="CB351" s="725"/>
      <c r="CC351" s="725"/>
      <c r="CD351" s="725"/>
      <c r="CE351" s="725"/>
      <c r="CF351" s="725"/>
      <c r="CG351" s="725"/>
    </row>
    <row r="352" spans="1:85" s="3" customFormat="1" hidden="1">
      <c r="A352" s="1536"/>
      <c r="B352" s="1415"/>
      <c r="C352" s="1538" t="s">
        <v>1205</v>
      </c>
      <c r="D352" s="15"/>
      <c r="E352" s="31"/>
      <c r="F352" s="15"/>
      <c r="G352" s="761"/>
      <c r="H352" s="175"/>
      <c r="I352" s="723"/>
      <c r="J352" s="723"/>
      <c r="K352" s="761"/>
      <c r="L352" s="723"/>
      <c r="M352" s="725"/>
      <c r="N352" s="79"/>
      <c r="O352" s="79"/>
      <c r="P352" s="723"/>
      <c r="Q352" s="723"/>
      <c r="R352" s="723"/>
      <c r="S352" s="723"/>
      <c r="T352" s="723"/>
      <c r="U352" s="723"/>
      <c r="V352" s="761"/>
      <c r="W352" s="761"/>
      <c r="X352" s="761"/>
      <c r="Y352" s="761"/>
      <c r="Z352" s="723"/>
      <c r="AA352" s="723"/>
      <c r="AB352" s="723"/>
      <c r="AC352" s="723"/>
      <c r="AD352" s="723"/>
      <c r="AE352" s="723"/>
      <c r="AF352" s="723"/>
      <c r="AG352" s="723"/>
      <c r="AH352" s="723"/>
      <c r="AI352" s="723"/>
      <c r="AJ352" s="723"/>
      <c r="AK352" s="723"/>
      <c r="AL352" s="723"/>
      <c r="AM352" s="723"/>
      <c r="AN352" s="723"/>
      <c r="AO352" s="723"/>
      <c r="AP352" s="723"/>
      <c r="AQ352" s="723"/>
      <c r="AR352" s="723"/>
      <c r="AS352" s="723"/>
      <c r="AT352" s="723"/>
      <c r="AU352" s="723"/>
      <c r="AV352" s="723"/>
      <c r="AW352" s="723"/>
      <c r="AX352" s="723"/>
      <c r="AY352" s="723"/>
      <c r="AZ352" s="723"/>
      <c r="BA352" s="723"/>
      <c r="BB352" s="723"/>
      <c r="BC352" s="723"/>
      <c r="BD352" s="723"/>
      <c r="BE352" s="38" t="e">
        <f>(((BE349*2)+(BE350*1)+(BE351*0)))/(BE349+BE350+BE351)</f>
        <v>#DIV/0!</v>
      </c>
      <c r="BF352" s="38" t="e">
        <f>(((BF349*2)+(BF350*1)+(BF351*0)))/(BF349+BF350+BF351)</f>
        <v>#DIV/0!</v>
      </c>
      <c r="BG352" s="38" t="e">
        <f>(((BG349*2)+(BG350*1)+(BG351*0)))/(BG349+BG350+BG351)</f>
        <v>#DIV/0!</v>
      </c>
      <c r="BH352" s="38" t="e">
        <f>(((BH349*2)+(BH350*1)+(BH351*0)))/(BH349+BH350+BH351)</f>
        <v>#DIV/0!</v>
      </c>
      <c r="BI352" s="38" t="e">
        <f>(((BI349*2)+(BI350*1)+(BI351*0)))/(BI349+BI350+BI351)</f>
        <v>#DIV/0!</v>
      </c>
      <c r="BJ352" s="60"/>
      <c r="BK352" s="38"/>
      <c r="BL352" s="38"/>
      <c r="BM352" s="38"/>
      <c r="BN352" s="38"/>
      <c r="BO352" s="38"/>
      <c r="BP352" s="38"/>
      <c r="BQ352" s="748">
        <f t="shared" si="134"/>
        <v>23</v>
      </c>
      <c r="BR352" s="54"/>
      <c r="BS352" s="54"/>
      <c r="BT352" s="54"/>
      <c r="BU352" s="38" t="e">
        <f>(((BU349*2)+(BU350*1)+(BU351*0)))/(BU349+BU350+BU351)</f>
        <v>#DIV/0!</v>
      </c>
      <c r="BV352" s="38"/>
      <c r="BW352" s="38"/>
      <c r="BX352" s="38"/>
      <c r="BY352" s="38"/>
      <c r="BZ352" s="1550">
        <f>COUNTIF($BE353:$BY353,"Đ")</f>
        <v>0</v>
      </c>
      <c r="CA352" s="1549">
        <f>BZ352/COUNTA($BE353:$BY353)</f>
        <v>0</v>
      </c>
      <c r="CB352" s="1550">
        <f>COUNTIF($BE353:$BY353,"CCG")</f>
        <v>0</v>
      </c>
      <c r="CC352" s="1549">
        <f>CB352/COUNTA($BE353:$BY353)</f>
        <v>0</v>
      </c>
      <c r="CD352" s="1550">
        <f>COUNTIF($BE353:$BY353,"CĐ")</f>
        <v>0</v>
      </c>
      <c r="CE352" s="1549">
        <f>CD352/COUNTA($BE353:$BY353)</f>
        <v>0</v>
      </c>
      <c r="CF352" s="1407" t="e">
        <f>(((BZ352*2)+(CB352*1)+(CD352*0)))/(BZ352+CB352+CD352)</f>
        <v>#DIV/0!</v>
      </c>
      <c r="CG352" s="1407" t="e">
        <f>IF(CF352&gt;=1.6,"Đạt mục tiêu",IF(CF352&gt;=1,"Cần cố gắng","Chưa đạt"))</f>
        <v>#DIV/0!</v>
      </c>
    </row>
    <row r="353" spans="1:86" s="3" customFormat="1" hidden="1">
      <c r="A353" s="1536"/>
      <c r="B353" s="1415"/>
      <c r="C353" s="1539"/>
      <c r="D353" s="15"/>
      <c r="E353" s="31"/>
      <c r="F353" s="15"/>
      <c r="G353" s="761"/>
      <c r="H353" s="175"/>
      <c r="I353" s="723"/>
      <c r="J353" s="723"/>
      <c r="K353" s="761"/>
      <c r="L353" s="723"/>
      <c r="M353" s="725"/>
      <c r="N353" s="79"/>
      <c r="O353" s="79"/>
      <c r="P353" s="723"/>
      <c r="Q353" s="723"/>
      <c r="R353" s="723"/>
      <c r="S353" s="723"/>
      <c r="T353" s="723"/>
      <c r="U353" s="723"/>
      <c r="V353" s="761"/>
      <c r="W353" s="761"/>
      <c r="X353" s="761"/>
      <c r="Y353" s="761"/>
      <c r="Z353" s="723"/>
      <c r="AA353" s="723"/>
      <c r="AB353" s="723"/>
      <c r="AC353" s="723"/>
      <c r="AD353" s="723"/>
      <c r="AE353" s="723"/>
      <c r="AF353" s="723"/>
      <c r="AG353" s="723"/>
      <c r="AH353" s="723"/>
      <c r="AI353" s="723"/>
      <c r="AJ353" s="723"/>
      <c r="AK353" s="723"/>
      <c r="AL353" s="723"/>
      <c r="AM353" s="723"/>
      <c r="AN353" s="723"/>
      <c r="AO353" s="723"/>
      <c r="AP353" s="723"/>
      <c r="AQ353" s="723"/>
      <c r="AR353" s="723"/>
      <c r="AS353" s="723"/>
      <c r="AT353" s="723"/>
      <c r="AU353" s="723"/>
      <c r="AV353" s="723"/>
      <c r="AW353" s="723"/>
      <c r="AX353" s="723"/>
      <c r="AY353" s="723"/>
      <c r="AZ353" s="723"/>
      <c r="BA353" s="723"/>
      <c r="BB353" s="723"/>
      <c r="BC353" s="723"/>
      <c r="BD353" s="723"/>
      <c r="BE353" s="38" t="e">
        <f>IF(BE352&lt;1,"CĐ",IF(BE352&lt;1.6,"CCG","Đ"))</f>
        <v>#DIV/0!</v>
      </c>
      <c r="BF353" s="38" t="e">
        <f>IF(BF352&lt;1,"CĐ",IF(BF352&lt;1.6,"CCG","Đ"))</f>
        <v>#DIV/0!</v>
      </c>
      <c r="BG353" s="38" t="e">
        <f>IF(BG352&lt;1,"CĐ",IF(BG352&lt;1.6,"CCG","Đ"))</f>
        <v>#DIV/0!</v>
      </c>
      <c r="BH353" s="38" t="e">
        <f>IF(BH352&lt;1,"CĐ",IF(BH352&lt;1.6,"CCG","Đ"))</f>
        <v>#DIV/0!</v>
      </c>
      <c r="BI353" s="38" t="e">
        <f>IF(BI352&lt;1,"CĐ",IF(BI352&lt;1.6,"CCG","Đ"))</f>
        <v>#DIV/0!</v>
      </c>
      <c r="BJ353" s="60"/>
      <c r="BK353" s="38"/>
      <c r="BL353" s="38"/>
      <c r="BM353" s="38"/>
      <c r="BN353" s="38"/>
      <c r="BO353" s="38"/>
      <c r="BP353" s="38"/>
      <c r="BQ353" s="748">
        <f t="shared" si="134"/>
        <v>23</v>
      </c>
      <c r="BR353" s="54"/>
      <c r="BS353" s="54"/>
      <c r="BT353" s="54"/>
      <c r="BU353" s="38" t="e">
        <f>IF(BU352&lt;1,"CĐ",IF(BU352&lt;1.6,"CCG","Đ"))</f>
        <v>#DIV/0!</v>
      </c>
      <c r="BV353" s="38"/>
      <c r="BW353" s="38"/>
      <c r="BX353" s="38"/>
      <c r="BY353" s="38"/>
      <c r="BZ353" s="1550"/>
      <c r="CA353" s="1549"/>
      <c r="CB353" s="1550"/>
      <c r="CC353" s="1549"/>
      <c r="CD353" s="1550"/>
      <c r="CE353" s="1549"/>
      <c r="CF353" s="1407"/>
      <c r="CG353" s="1407"/>
    </row>
    <row r="354" spans="1:86" s="3" customFormat="1" ht="56.25" hidden="1">
      <c r="A354" s="1536"/>
      <c r="B354" s="1414" t="s">
        <v>199</v>
      </c>
      <c r="C354" s="208" t="s">
        <v>233</v>
      </c>
      <c r="D354" s="36"/>
      <c r="E354" s="37"/>
      <c r="F354" s="36"/>
      <c r="G354" s="724"/>
      <c r="H354" s="210"/>
      <c r="I354" s="725"/>
      <c r="J354" s="725"/>
      <c r="K354" s="724"/>
      <c r="L354" s="725"/>
      <c r="M354" s="725"/>
      <c r="N354" s="79"/>
      <c r="O354" s="79"/>
      <c r="P354" s="725"/>
      <c r="Q354" s="725"/>
      <c r="R354" s="725"/>
      <c r="S354" s="725"/>
      <c r="T354" s="725"/>
      <c r="U354" s="725"/>
      <c r="V354" s="724"/>
      <c r="W354" s="724"/>
      <c r="X354" s="724"/>
      <c r="Y354" s="724"/>
      <c r="Z354" s="725"/>
      <c r="AA354" s="725"/>
      <c r="AB354" s="725"/>
      <c r="AC354" s="725"/>
      <c r="AD354" s="725"/>
      <c r="AE354" s="725"/>
      <c r="AF354" s="725"/>
      <c r="AG354" s="725"/>
      <c r="AH354" s="725"/>
      <c r="AI354" s="725"/>
      <c r="AJ354" s="725"/>
      <c r="AK354" s="725"/>
      <c r="AL354" s="725"/>
      <c r="AM354" s="725"/>
      <c r="AN354" s="725"/>
      <c r="AO354" s="725"/>
      <c r="AP354" s="725"/>
      <c r="AQ354" s="725"/>
      <c r="AR354" s="725"/>
      <c r="AS354" s="725"/>
      <c r="AT354" s="725"/>
      <c r="AU354" s="725"/>
      <c r="AV354" s="725"/>
      <c r="AW354" s="725"/>
      <c r="AX354" s="725"/>
      <c r="AY354" s="725"/>
      <c r="AZ354" s="725"/>
      <c r="BA354" s="725"/>
      <c r="BB354" s="725"/>
      <c r="BC354" s="725"/>
      <c r="BD354" s="725"/>
      <c r="BE354" s="41">
        <f t="shared" ref="BE354:BY355" si="155">BE329+BE334+BE339+BE344+BE349</f>
        <v>102</v>
      </c>
      <c r="BF354" s="41">
        <f t="shared" si="155"/>
        <v>107</v>
      </c>
      <c r="BG354" s="41">
        <f t="shared" si="155"/>
        <v>90</v>
      </c>
      <c r="BH354" s="41">
        <f t="shared" si="155"/>
        <v>94</v>
      </c>
      <c r="BI354" s="41">
        <f t="shared" si="155"/>
        <v>89</v>
      </c>
      <c r="BJ354" s="41">
        <f t="shared" si="155"/>
        <v>86</v>
      </c>
      <c r="BK354" s="41">
        <f t="shared" si="155"/>
        <v>107</v>
      </c>
      <c r="BL354" s="41">
        <f t="shared" si="155"/>
        <v>119</v>
      </c>
      <c r="BM354" s="41">
        <f t="shared" si="155"/>
        <v>111</v>
      </c>
      <c r="BN354" s="41">
        <f t="shared" si="155"/>
        <v>85</v>
      </c>
      <c r="BO354" s="41">
        <f t="shared" si="155"/>
        <v>97</v>
      </c>
      <c r="BP354" s="41">
        <f t="shared" si="155"/>
        <v>119</v>
      </c>
      <c r="BQ354" s="41">
        <f t="shared" si="155"/>
        <v>116</v>
      </c>
      <c r="BR354" s="41">
        <f t="shared" si="155"/>
        <v>81</v>
      </c>
      <c r="BS354" s="41">
        <f t="shared" si="155"/>
        <v>81</v>
      </c>
      <c r="BT354" s="41">
        <f t="shared" si="155"/>
        <v>90</v>
      </c>
      <c r="BU354" s="41">
        <f t="shared" si="155"/>
        <v>116</v>
      </c>
      <c r="BV354" s="41"/>
      <c r="BW354" s="41"/>
      <c r="BX354" s="41"/>
      <c r="BY354" s="41">
        <f t="shared" si="155"/>
        <v>95</v>
      </c>
      <c r="BZ354" s="725"/>
      <c r="CA354" s="725"/>
      <c r="CB354" s="725"/>
      <c r="CC354" s="725"/>
      <c r="CD354" s="725"/>
      <c r="CE354" s="725"/>
      <c r="CF354" s="725"/>
      <c r="CG354" s="254"/>
    </row>
    <row r="355" spans="1:86" s="3" customFormat="1" ht="56.25" hidden="1">
      <c r="A355" s="1536"/>
      <c r="B355" s="1414"/>
      <c r="C355" s="208" t="s">
        <v>234</v>
      </c>
      <c r="D355" s="36"/>
      <c r="E355" s="37"/>
      <c r="F355" s="36"/>
      <c r="G355" s="724"/>
      <c r="H355" s="210"/>
      <c r="I355" s="725"/>
      <c r="J355" s="725"/>
      <c r="K355" s="724"/>
      <c r="L355" s="725"/>
      <c r="M355" s="725"/>
      <c r="N355" s="79"/>
      <c r="O355" s="79"/>
      <c r="P355" s="725"/>
      <c r="Q355" s="725"/>
      <c r="R355" s="725"/>
      <c r="S355" s="725"/>
      <c r="T355" s="725"/>
      <c r="U355" s="725"/>
      <c r="V355" s="724"/>
      <c r="W355" s="724"/>
      <c r="X355" s="724"/>
      <c r="Y355" s="724"/>
      <c r="Z355" s="725"/>
      <c r="AA355" s="725"/>
      <c r="AB355" s="725"/>
      <c r="AC355" s="725"/>
      <c r="AD355" s="725"/>
      <c r="AE355" s="725"/>
      <c r="AF355" s="725"/>
      <c r="AG355" s="725"/>
      <c r="AH355" s="725"/>
      <c r="AI355" s="725"/>
      <c r="AJ355" s="725"/>
      <c r="AK355" s="725"/>
      <c r="AL355" s="725"/>
      <c r="AM355" s="725"/>
      <c r="AN355" s="725"/>
      <c r="AO355" s="725"/>
      <c r="AP355" s="725"/>
      <c r="AQ355" s="725"/>
      <c r="AR355" s="725"/>
      <c r="AS355" s="725"/>
      <c r="AT355" s="725"/>
      <c r="AU355" s="725"/>
      <c r="AV355" s="725"/>
      <c r="AW355" s="725"/>
      <c r="AX355" s="725"/>
      <c r="AY355" s="725"/>
      <c r="AZ355" s="725"/>
      <c r="BA355" s="725"/>
      <c r="BB355" s="725"/>
      <c r="BC355" s="725"/>
      <c r="BD355" s="725"/>
      <c r="BE355" s="41">
        <f t="shared" si="155"/>
        <v>20</v>
      </c>
      <c r="BF355" s="41">
        <f t="shared" si="155"/>
        <v>15</v>
      </c>
      <c r="BG355" s="41">
        <f t="shared" si="155"/>
        <v>32</v>
      </c>
      <c r="BH355" s="41">
        <f t="shared" si="155"/>
        <v>28</v>
      </c>
      <c r="BI355" s="41">
        <f t="shared" si="155"/>
        <v>33</v>
      </c>
      <c r="BJ355" s="41">
        <f t="shared" si="155"/>
        <v>36</v>
      </c>
      <c r="BK355" s="41">
        <f t="shared" si="155"/>
        <v>15</v>
      </c>
      <c r="BL355" s="41">
        <f t="shared" si="155"/>
        <v>3</v>
      </c>
      <c r="BM355" s="41">
        <f t="shared" si="155"/>
        <v>11</v>
      </c>
      <c r="BN355" s="41">
        <f t="shared" si="155"/>
        <v>37</v>
      </c>
      <c r="BO355" s="41">
        <f t="shared" si="155"/>
        <v>25</v>
      </c>
      <c r="BP355" s="41">
        <f t="shared" si="155"/>
        <v>3</v>
      </c>
      <c r="BQ355" s="41">
        <f t="shared" si="155"/>
        <v>56</v>
      </c>
      <c r="BR355" s="41">
        <f t="shared" si="155"/>
        <v>55</v>
      </c>
      <c r="BS355" s="41">
        <f t="shared" si="155"/>
        <v>48</v>
      </c>
      <c r="BT355" s="41">
        <f t="shared" si="155"/>
        <v>47</v>
      </c>
      <c r="BU355" s="41">
        <f t="shared" si="155"/>
        <v>27</v>
      </c>
      <c r="BV355" s="41"/>
      <c r="BW355" s="41"/>
      <c r="BX355" s="41"/>
      <c r="BY355" s="41">
        <f t="shared" si="155"/>
        <v>23</v>
      </c>
      <c r="BZ355" s="725"/>
      <c r="CA355" s="725"/>
      <c r="CB355" s="725"/>
      <c r="CC355" s="725"/>
      <c r="CD355" s="725"/>
      <c r="CE355" s="725"/>
      <c r="CF355" s="725"/>
      <c r="CG355" s="254"/>
    </row>
    <row r="356" spans="1:86" s="3" customFormat="1" ht="56.25" hidden="1">
      <c r="A356" s="1536"/>
      <c r="B356" s="1414"/>
      <c r="C356" s="208" t="s">
        <v>235</v>
      </c>
      <c r="D356" s="36"/>
      <c r="E356" s="37"/>
      <c r="F356" s="36"/>
      <c r="G356" s="724"/>
      <c r="H356" s="210"/>
      <c r="I356" s="725"/>
      <c r="J356" s="725"/>
      <c r="K356" s="724"/>
      <c r="L356" s="725"/>
      <c r="M356" s="725"/>
      <c r="N356" s="79"/>
      <c r="O356" s="79"/>
      <c r="P356" s="725"/>
      <c r="Q356" s="725"/>
      <c r="R356" s="725"/>
      <c r="S356" s="725"/>
      <c r="T356" s="725"/>
      <c r="U356" s="725"/>
      <c r="V356" s="724"/>
      <c r="W356" s="724"/>
      <c r="X356" s="724"/>
      <c r="Y356" s="724"/>
      <c r="Z356" s="725"/>
      <c r="AA356" s="725"/>
      <c r="AB356" s="725"/>
      <c r="AC356" s="725"/>
      <c r="AD356" s="725"/>
      <c r="AE356" s="725"/>
      <c r="AF356" s="725"/>
      <c r="AG356" s="725"/>
      <c r="AH356" s="725"/>
      <c r="AI356" s="725"/>
      <c r="AJ356" s="725"/>
      <c r="AK356" s="725"/>
      <c r="AL356" s="725"/>
      <c r="AM356" s="725"/>
      <c r="AN356" s="725"/>
      <c r="AO356" s="725"/>
      <c r="AP356" s="725"/>
      <c r="AQ356" s="725"/>
      <c r="AR356" s="725"/>
      <c r="AS356" s="725"/>
      <c r="AT356" s="725"/>
      <c r="AU356" s="725"/>
      <c r="AV356" s="725"/>
      <c r="AW356" s="725"/>
      <c r="AX356" s="725"/>
      <c r="AY356" s="725"/>
      <c r="AZ356" s="725"/>
      <c r="BA356" s="725"/>
      <c r="BB356" s="725"/>
      <c r="BC356" s="725"/>
      <c r="BD356" s="725"/>
      <c r="BE356" s="41">
        <f>BE331+BE336+BE341+BE346</f>
        <v>0</v>
      </c>
      <c r="BF356" s="41">
        <f t="shared" ref="BF356:BP356" si="156">BF331+BF336+BF341+BF346</f>
        <v>0</v>
      </c>
      <c r="BG356" s="41">
        <f t="shared" si="156"/>
        <v>0</v>
      </c>
      <c r="BH356" s="41">
        <f t="shared" si="156"/>
        <v>0</v>
      </c>
      <c r="BI356" s="41">
        <f t="shared" si="156"/>
        <v>0</v>
      </c>
      <c r="BJ356" s="41">
        <f t="shared" si="156"/>
        <v>0</v>
      </c>
      <c r="BK356" s="41">
        <f t="shared" si="156"/>
        <v>0</v>
      </c>
      <c r="BL356" s="41">
        <f t="shared" si="156"/>
        <v>0</v>
      </c>
      <c r="BM356" s="41">
        <f t="shared" si="156"/>
        <v>0</v>
      </c>
      <c r="BN356" s="41">
        <f t="shared" si="156"/>
        <v>0</v>
      </c>
      <c r="BO356" s="41">
        <f t="shared" si="156"/>
        <v>0</v>
      </c>
      <c r="BP356" s="41">
        <f t="shared" si="156"/>
        <v>0</v>
      </c>
      <c r="BQ356" s="41">
        <v>0</v>
      </c>
      <c r="BR356" s="41">
        <v>0</v>
      </c>
      <c r="BS356" s="41">
        <v>0</v>
      </c>
      <c r="BT356" s="41">
        <v>0</v>
      </c>
      <c r="BU356" s="41">
        <v>0</v>
      </c>
      <c r="BV356" s="41"/>
      <c r="BW356" s="41"/>
      <c r="BX356" s="41"/>
      <c r="BY356" s="41">
        <v>0</v>
      </c>
      <c r="BZ356" s="725"/>
      <c r="CA356" s="725"/>
      <c r="CB356" s="725"/>
      <c r="CC356" s="725"/>
      <c r="CD356" s="725"/>
      <c r="CE356" s="725"/>
      <c r="CF356" s="725"/>
      <c r="CG356" s="254"/>
    </row>
    <row r="357" spans="1:86" s="3" customFormat="1" hidden="1">
      <c r="A357" s="1536"/>
      <c r="B357" s="1414"/>
      <c r="C357" s="1570" t="s">
        <v>236</v>
      </c>
      <c r="D357" s="36"/>
      <c r="E357" s="37"/>
      <c r="F357" s="36"/>
      <c r="G357" s="724"/>
      <c r="H357" s="210"/>
      <c r="I357" s="725"/>
      <c r="J357" s="725"/>
      <c r="K357" s="724"/>
      <c r="L357" s="725"/>
      <c r="M357" s="725"/>
      <c r="N357" s="79"/>
      <c r="O357" s="79"/>
      <c r="P357" s="725"/>
      <c r="Q357" s="725"/>
      <c r="R357" s="725"/>
      <c r="S357" s="725"/>
      <c r="T357" s="725"/>
      <c r="U357" s="725"/>
      <c r="V357" s="724"/>
      <c r="W357" s="724"/>
      <c r="X357" s="724"/>
      <c r="Y357" s="724"/>
      <c r="Z357" s="725"/>
      <c r="AA357" s="725"/>
      <c r="AB357" s="725"/>
      <c r="AC357" s="725"/>
      <c r="AD357" s="725"/>
      <c r="AE357" s="725"/>
      <c r="AF357" s="725"/>
      <c r="AG357" s="725"/>
      <c r="AH357" s="725"/>
      <c r="AI357" s="725"/>
      <c r="AJ357" s="725"/>
      <c r="AK357" s="725"/>
      <c r="AL357" s="725"/>
      <c r="AM357" s="725"/>
      <c r="AN357" s="725"/>
      <c r="AO357" s="725"/>
      <c r="AP357" s="725"/>
      <c r="AQ357" s="725"/>
      <c r="AR357" s="725"/>
      <c r="AS357" s="725"/>
      <c r="AT357" s="725"/>
      <c r="AU357" s="725"/>
      <c r="AV357" s="725"/>
      <c r="AW357" s="725"/>
      <c r="AX357" s="725"/>
      <c r="AY357" s="725"/>
      <c r="AZ357" s="725"/>
      <c r="BA357" s="725"/>
      <c r="BB357" s="725"/>
      <c r="BC357" s="725"/>
      <c r="BD357" s="725"/>
      <c r="BE357" s="38">
        <f>(((BE354*2)+(BE355*1)+(BE356*0)))/(BE354+BE355+BE356)</f>
        <v>1.8360655737704918</v>
      </c>
      <c r="BF357" s="38">
        <f>(((BF354*2)+(BF355*1)+(BF356*0)))/(BF354+BF355+BF356)</f>
        <v>1.8770491803278688</v>
      </c>
      <c r="BG357" s="38">
        <f>(((BG354*2)+(BG355*1)+(BG356*0)))/(BG354+BG355+BG356)</f>
        <v>1.7377049180327868</v>
      </c>
      <c r="BH357" s="38">
        <f>(((BH354*2)+(BH355*1)+(BH356*0)))/(BH354+BH355+BH356)</f>
        <v>1.7704918032786885</v>
      </c>
      <c r="BI357" s="38">
        <f>(((BI354*2)+(BI355*1)+(BI356*0)))/(BI354+BI355+BI356)</f>
        <v>1.7295081967213115</v>
      </c>
      <c r="BJ357" s="38">
        <f t="shared" ref="BJ357:BY357" si="157">(((BJ354*2)+(BJ355*1)+(BJ356*0)))/(BJ354+BJ355+BJ356)</f>
        <v>1.7049180327868851</v>
      </c>
      <c r="BK357" s="38">
        <f t="shared" si="157"/>
        <v>1.8770491803278688</v>
      </c>
      <c r="BL357" s="38">
        <f t="shared" si="157"/>
        <v>1.9754098360655739</v>
      </c>
      <c r="BM357" s="38">
        <f t="shared" si="157"/>
        <v>1.9098360655737705</v>
      </c>
      <c r="BN357" s="38">
        <f t="shared" si="157"/>
        <v>1.6967213114754098</v>
      </c>
      <c r="BO357" s="38">
        <f t="shared" si="157"/>
        <v>1.7950819672131149</v>
      </c>
      <c r="BP357" s="38">
        <f t="shared" si="157"/>
        <v>1.9754098360655739</v>
      </c>
      <c r="BQ357" s="38">
        <f t="shared" si="157"/>
        <v>1.6744186046511629</v>
      </c>
      <c r="BR357" s="38">
        <f t="shared" si="157"/>
        <v>1.5955882352941178</v>
      </c>
      <c r="BS357" s="38">
        <f t="shared" si="157"/>
        <v>1.6279069767441861</v>
      </c>
      <c r="BT357" s="38">
        <f t="shared" si="157"/>
        <v>1.6569343065693432</v>
      </c>
      <c r="BU357" s="38">
        <f t="shared" si="157"/>
        <v>1.8111888111888113</v>
      </c>
      <c r="BV357" s="38"/>
      <c r="BW357" s="38"/>
      <c r="BX357" s="38"/>
      <c r="BY357" s="38">
        <f t="shared" si="157"/>
        <v>1.8050847457627119</v>
      </c>
      <c r="BZ357" s="1550">
        <f>COUNTIF($BE358:$BY358,"Đ")</f>
        <v>17</v>
      </c>
      <c r="CA357" s="1549">
        <f>BZ357/COUNTA($BE358:$BY358)</f>
        <v>0.94444444444444442</v>
      </c>
      <c r="CB357" s="1550">
        <f>COUNTIF($BE358:$BY358,"CCG")</f>
        <v>1</v>
      </c>
      <c r="CC357" s="1549">
        <f>CB357/COUNTA($BE358:$BY358)</f>
        <v>5.5555555555555552E-2</v>
      </c>
      <c r="CD357" s="1550">
        <f>COUNTIF($BE358:$BY358,"CĐ")</f>
        <v>0</v>
      </c>
      <c r="CE357" s="1549">
        <f>CD357/COUNTA($BE358:$BY358)</f>
        <v>0</v>
      </c>
      <c r="CF357" s="1407">
        <f>(((BZ357*2)+(CB357*1)+(CD357*0)))/(BZ357+CB357+CD357)</f>
        <v>1.9444444444444444</v>
      </c>
      <c r="CG357" s="1410" t="str">
        <f>IF(CF357&gt;=1.6,"Đạt mục tiêu",IF(CF357&gt;=1,"Cần cố gắng","Chưa đạt"))</f>
        <v>Đạt mục tiêu</v>
      </c>
    </row>
    <row r="358" spans="1:86" s="3" customFormat="1" hidden="1">
      <c r="A358" s="1536"/>
      <c r="B358" s="1414"/>
      <c r="C358" s="1571"/>
      <c r="D358" s="36"/>
      <c r="E358" s="37"/>
      <c r="F358" s="36"/>
      <c r="G358" s="724"/>
      <c r="H358" s="210"/>
      <c r="I358" s="725"/>
      <c r="J358" s="725"/>
      <c r="K358" s="724"/>
      <c r="L358" s="725"/>
      <c r="M358" s="725"/>
      <c r="N358" s="79"/>
      <c r="O358" s="79"/>
      <c r="P358" s="725"/>
      <c r="Q358" s="725"/>
      <c r="R358" s="725"/>
      <c r="S358" s="725"/>
      <c r="T358" s="725"/>
      <c r="U358" s="725"/>
      <c r="V358" s="724"/>
      <c r="W358" s="724"/>
      <c r="X358" s="724"/>
      <c r="Y358" s="724"/>
      <c r="Z358" s="725"/>
      <c r="AA358" s="725"/>
      <c r="AB358" s="725"/>
      <c r="AC358" s="725"/>
      <c r="AD358" s="725"/>
      <c r="AE358" s="725"/>
      <c r="AF358" s="725"/>
      <c r="AG358" s="725"/>
      <c r="AH358" s="725"/>
      <c r="AI358" s="725"/>
      <c r="AJ358" s="725"/>
      <c r="AK358" s="725"/>
      <c r="AL358" s="725"/>
      <c r="AM358" s="725"/>
      <c r="AN358" s="725"/>
      <c r="AO358" s="725"/>
      <c r="AP358" s="725"/>
      <c r="AQ358" s="725"/>
      <c r="AR358" s="725"/>
      <c r="AS358" s="725"/>
      <c r="AT358" s="725"/>
      <c r="AU358" s="725"/>
      <c r="AV358" s="725"/>
      <c r="AW358" s="725"/>
      <c r="AX358" s="725"/>
      <c r="AY358" s="725"/>
      <c r="AZ358" s="725"/>
      <c r="BA358" s="725"/>
      <c r="BB358" s="725"/>
      <c r="BC358" s="725"/>
      <c r="BD358" s="725"/>
      <c r="BE358" s="38" t="str">
        <f>IF(BE357&lt;1,"CĐ",IF(BE357&lt;1.6,"CCG","Đ"))</f>
        <v>Đ</v>
      </c>
      <c r="BF358" s="38" t="str">
        <f>IF(BF357&lt;1,"CĐ",IF(BF357&lt;1.6,"CCG","Đ"))</f>
        <v>Đ</v>
      </c>
      <c r="BG358" s="38" t="str">
        <f>IF(BG357&lt;1,"CĐ",IF(BG357&lt;1.6,"CCG","Đ"))</f>
        <v>Đ</v>
      </c>
      <c r="BH358" s="38" t="str">
        <f>IF(BH357&lt;1,"CĐ",IF(BH357&lt;1.6,"CCG","Đ"))</f>
        <v>Đ</v>
      </c>
      <c r="BI358" s="38" t="str">
        <f>IF(BI357&lt;1,"CĐ",IF(BI357&lt;1.6,"CCG","Đ"))</f>
        <v>Đ</v>
      </c>
      <c r="BJ358" s="38" t="str">
        <f t="shared" ref="BJ358:BY358" si="158">IF(BJ357&lt;1,"CĐ",IF(BJ357&lt;1.6,"CCG","Đ"))</f>
        <v>Đ</v>
      </c>
      <c r="BK358" s="38" t="str">
        <f t="shared" si="158"/>
        <v>Đ</v>
      </c>
      <c r="BL358" s="38" t="str">
        <f t="shared" si="158"/>
        <v>Đ</v>
      </c>
      <c r="BM358" s="38" t="str">
        <f t="shared" si="158"/>
        <v>Đ</v>
      </c>
      <c r="BN358" s="38" t="str">
        <f t="shared" si="158"/>
        <v>Đ</v>
      </c>
      <c r="BO358" s="38" t="str">
        <f t="shared" si="158"/>
        <v>Đ</v>
      </c>
      <c r="BP358" s="38" t="str">
        <f t="shared" si="158"/>
        <v>Đ</v>
      </c>
      <c r="BQ358" s="38" t="str">
        <f t="shared" si="158"/>
        <v>Đ</v>
      </c>
      <c r="BR358" s="38" t="str">
        <f t="shared" si="158"/>
        <v>CCG</v>
      </c>
      <c r="BS358" s="38" t="str">
        <f t="shared" si="158"/>
        <v>Đ</v>
      </c>
      <c r="BT358" s="38" t="str">
        <f t="shared" si="158"/>
        <v>Đ</v>
      </c>
      <c r="BU358" s="38" t="str">
        <f t="shared" si="158"/>
        <v>Đ</v>
      </c>
      <c r="BV358" s="38"/>
      <c r="BW358" s="38"/>
      <c r="BX358" s="38"/>
      <c r="BY358" s="38" t="str">
        <f t="shared" si="158"/>
        <v>Đ</v>
      </c>
      <c r="BZ358" s="1550"/>
      <c r="CA358" s="1549"/>
      <c r="CB358" s="1550"/>
      <c r="CC358" s="1549"/>
      <c r="CD358" s="1550"/>
      <c r="CE358" s="1549"/>
      <c r="CF358" s="1407"/>
      <c r="CG358" s="1410"/>
    </row>
    <row r="359" spans="1:86" s="3" customFormat="1" hidden="1">
      <c r="A359" s="170"/>
      <c r="C359" s="172"/>
      <c r="D359" s="12"/>
      <c r="E359" s="4"/>
      <c r="F359" s="2"/>
      <c r="G359" s="173"/>
      <c r="H359" s="174"/>
      <c r="I359" s="2"/>
      <c r="J359" s="2"/>
      <c r="K359" s="173"/>
      <c r="L359" s="2"/>
      <c r="N359" s="762"/>
      <c r="O359" s="762"/>
      <c r="P359" s="2"/>
      <c r="Q359" s="2"/>
      <c r="R359" s="2"/>
      <c r="S359" s="2"/>
      <c r="T359" s="2"/>
      <c r="U359" s="2"/>
      <c r="V359" s="173"/>
      <c r="W359" s="173"/>
      <c r="X359" s="173"/>
      <c r="Y359" s="173"/>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R359" s="232"/>
      <c r="BS359" s="232"/>
      <c r="BT359" s="232"/>
      <c r="CG359" s="255"/>
    </row>
    <row r="360" spans="1:86" s="481" customFormat="1" hidden="1">
      <c r="B360" s="3"/>
      <c r="C360" s="480"/>
      <c r="D360" s="12"/>
      <c r="E360" s="479"/>
      <c r="F360" s="12"/>
      <c r="G360" s="170"/>
      <c r="H360" s="480"/>
      <c r="I360" s="3"/>
      <c r="J360" s="3"/>
      <c r="L360" s="3"/>
      <c r="M360" s="3"/>
      <c r="N360" s="756"/>
      <c r="O360" s="3"/>
      <c r="P360" s="3"/>
      <c r="Q360" s="3"/>
      <c r="R360" s="3"/>
      <c r="S360" s="3"/>
      <c r="T360" s="3"/>
      <c r="U360" s="3"/>
      <c r="V360" s="170"/>
      <c r="W360" s="170"/>
      <c r="X360" s="170"/>
      <c r="Y360" s="170"/>
      <c r="Z360" s="3"/>
      <c r="AA360" s="3"/>
      <c r="AB360" s="3"/>
      <c r="AC360" s="3"/>
      <c r="AD360" s="3"/>
      <c r="AE360" s="3"/>
      <c r="AF360" s="3"/>
      <c r="AG360" s="3"/>
      <c r="AH360" s="756"/>
      <c r="AI360" s="756"/>
      <c r="AJ360" s="756"/>
      <c r="AK360" s="756"/>
      <c r="AL360" s="756"/>
      <c r="AM360" s="3"/>
      <c r="AN360" s="3"/>
      <c r="AO360" s="3"/>
      <c r="AP360" s="3"/>
      <c r="AQ360" s="3"/>
      <c r="AR360" s="3"/>
      <c r="AS360" s="3"/>
      <c r="AT360" s="3"/>
      <c r="AU360" s="3"/>
      <c r="AV360" s="3"/>
      <c r="AW360" s="3"/>
      <c r="AX360" s="3"/>
      <c r="AY360" s="3"/>
      <c r="AZ360" s="3"/>
      <c r="BA360" s="3"/>
      <c r="BB360" s="3"/>
      <c r="BC360" s="3"/>
      <c r="BD360" s="3"/>
      <c r="BE360" s="756"/>
      <c r="BF360" s="756"/>
      <c r="BG360" s="756"/>
      <c r="BH360" s="756"/>
      <c r="BI360" s="756"/>
      <c r="BJ360" s="756"/>
      <c r="BK360" s="756"/>
      <c r="BL360" s="756"/>
      <c r="BM360" s="756"/>
      <c r="BN360" s="756"/>
      <c r="BO360" s="756"/>
      <c r="BP360" s="756"/>
      <c r="BQ360" s="756"/>
      <c r="BR360" s="756"/>
      <c r="BS360" s="756"/>
      <c r="BT360" s="756"/>
      <c r="BU360" s="756"/>
      <c r="BV360" s="756"/>
      <c r="BW360" s="756"/>
      <c r="BX360" s="756"/>
      <c r="BY360" s="756"/>
      <c r="BZ360" s="756"/>
      <c r="CA360" s="482"/>
      <c r="CB360" s="756"/>
      <c r="CC360" s="482"/>
      <c r="CD360" s="756"/>
      <c r="CE360" s="756"/>
      <c r="CF360" s="756"/>
      <c r="CG360" s="482"/>
      <c r="CH360" s="756"/>
    </row>
    <row r="361" spans="1:86" s="481" customFormat="1" hidden="1">
      <c r="B361" s="3"/>
      <c r="C361" s="480"/>
      <c r="D361" s="12"/>
      <c r="E361" s="479"/>
      <c r="F361" s="12"/>
      <c r="G361" s="170"/>
      <c r="H361" s="480"/>
      <c r="I361" s="3"/>
      <c r="J361" s="3"/>
      <c r="L361" s="3"/>
      <c r="M361" s="3"/>
      <c r="N361" s="756"/>
      <c r="O361" s="3"/>
      <c r="P361" s="3"/>
      <c r="Q361" s="3"/>
      <c r="R361" s="3"/>
      <c r="S361" s="3"/>
      <c r="T361" s="3"/>
      <c r="U361" s="3"/>
      <c r="V361" s="170"/>
      <c r="W361" s="170"/>
      <c r="X361" s="170"/>
      <c r="Y361" s="170"/>
      <c r="Z361" s="3"/>
      <c r="AA361" s="3"/>
      <c r="AB361" s="3"/>
      <c r="AC361" s="3"/>
      <c r="AD361" s="3"/>
      <c r="AE361" s="3"/>
      <c r="AF361" s="3"/>
      <c r="AG361" s="3"/>
      <c r="AH361" s="756"/>
      <c r="AI361" s="756"/>
      <c r="AJ361" s="756"/>
      <c r="AK361" s="756"/>
      <c r="AL361" s="756"/>
      <c r="AM361" s="3"/>
      <c r="AN361" s="3"/>
      <c r="AO361" s="3"/>
      <c r="AP361" s="3"/>
      <c r="AQ361" s="3"/>
      <c r="AR361" s="3"/>
      <c r="AS361" s="3"/>
      <c r="AT361" s="3"/>
      <c r="AU361" s="3"/>
      <c r="AV361" s="3"/>
      <c r="AW361" s="3"/>
      <c r="AX361" s="3"/>
      <c r="AY361" s="3"/>
      <c r="AZ361" s="3"/>
      <c r="BA361" s="3"/>
      <c r="BB361" s="3"/>
      <c r="BC361" s="3"/>
      <c r="BD361" s="3"/>
      <c r="BE361" s="756"/>
      <c r="BF361" s="756"/>
      <c r="BG361" s="756"/>
      <c r="BH361" s="756"/>
      <c r="BI361" s="756"/>
      <c r="BJ361" s="756"/>
      <c r="BK361" s="756"/>
      <c r="BL361" s="756"/>
      <c r="BM361" s="756"/>
      <c r="BN361" s="756"/>
      <c r="BO361" s="756"/>
      <c r="BP361" s="756"/>
      <c r="BQ361" s="756"/>
      <c r="BR361" s="756"/>
      <c r="BS361" s="756"/>
      <c r="BT361" s="756"/>
      <c r="BU361" s="756"/>
      <c r="BV361" s="756"/>
      <c r="BW361" s="756"/>
      <c r="BX361" s="756"/>
      <c r="BY361" s="756"/>
      <c r="BZ361" s="756"/>
      <c r="CA361" s="482"/>
      <c r="CB361" s="756"/>
      <c r="CC361" s="482"/>
      <c r="CD361" s="756"/>
      <c r="CE361" s="756"/>
      <c r="CF361" s="756"/>
      <c r="CG361" s="482"/>
      <c r="CH361" s="756"/>
    </row>
    <row r="362" spans="1:86" s="756" customFormat="1" hidden="1">
      <c r="B362" s="3"/>
      <c r="C362" s="479"/>
      <c r="D362" s="12"/>
      <c r="E362" s="479"/>
      <c r="F362" s="12"/>
      <c r="G362" s="170"/>
      <c r="H362" s="480"/>
      <c r="I362" s="3"/>
      <c r="J362" s="3"/>
      <c r="K362" s="481"/>
      <c r="L362" s="3"/>
      <c r="M362" s="3"/>
      <c r="O362" s="3"/>
      <c r="P362" s="3"/>
      <c r="Q362" s="3"/>
      <c r="R362" s="3"/>
      <c r="S362" s="3"/>
      <c r="T362" s="3"/>
      <c r="U362" s="3"/>
      <c r="V362" s="170"/>
      <c r="W362" s="170"/>
      <c r="X362" s="170"/>
      <c r="Y362" s="170"/>
      <c r="Z362" s="3"/>
      <c r="AA362" s="3"/>
      <c r="AB362" s="3"/>
      <c r="AC362" s="3"/>
      <c r="AD362" s="3"/>
      <c r="AE362" s="3"/>
      <c r="AF362" s="3"/>
      <c r="AG362" s="3"/>
      <c r="AM362" s="3"/>
      <c r="AN362" s="3"/>
      <c r="AO362" s="3"/>
      <c r="AP362" s="3"/>
      <c r="AQ362" s="3"/>
      <c r="AR362" s="3"/>
      <c r="AS362" s="3"/>
      <c r="AT362" s="3"/>
      <c r="AU362" s="3"/>
      <c r="AV362" s="3"/>
      <c r="AW362" s="3"/>
      <c r="AX362" s="3"/>
      <c r="AY362" s="3"/>
      <c r="AZ362" s="3"/>
      <c r="BA362" s="3"/>
      <c r="BB362" s="3"/>
      <c r="BC362" s="3"/>
      <c r="BD362" s="3"/>
      <c r="CA362" s="482"/>
      <c r="CC362" s="482"/>
      <c r="CG362" s="482"/>
    </row>
    <row r="363" spans="1:86" s="756" customFormat="1" hidden="1">
      <c r="B363" s="3"/>
      <c r="C363" s="479"/>
      <c r="D363" s="12"/>
      <c r="E363" s="479"/>
      <c r="F363" s="12"/>
      <c r="G363" s="170"/>
      <c r="H363" s="480"/>
      <c r="I363" s="3"/>
      <c r="J363" s="3"/>
      <c r="K363" s="481"/>
      <c r="L363" s="3"/>
      <c r="M363" s="3"/>
      <c r="O363" s="3"/>
      <c r="P363" s="3"/>
      <c r="Q363" s="3"/>
      <c r="R363" s="3"/>
      <c r="S363" s="3"/>
      <c r="T363" s="3"/>
      <c r="U363" s="3"/>
      <c r="V363" s="170"/>
      <c r="W363" s="170"/>
      <c r="X363" s="170"/>
      <c r="Y363" s="170"/>
      <c r="Z363" s="3"/>
      <c r="AA363" s="3"/>
      <c r="AB363" s="3"/>
      <c r="AC363" s="3"/>
      <c r="AD363" s="3"/>
      <c r="AE363" s="3"/>
      <c r="AF363" s="3"/>
      <c r="AG363" s="3"/>
      <c r="AM363" s="3"/>
      <c r="AN363" s="3"/>
      <c r="AO363" s="3"/>
      <c r="AP363" s="3"/>
      <c r="AQ363" s="3"/>
      <c r="AR363" s="3"/>
      <c r="AS363" s="3"/>
      <c r="AT363" s="3"/>
      <c r="AU363" s="3"/>
      <c r="AV363" s="3"/>
      <c r="AW363" s="3"/>
      <c r="AX363" s="3"/>
      <c r="AY363" s="3"/>
      <c r="AZ363" s="3"/>
      <c r="BA363" s="3"/>
      <c r="BB363" s="3"/>
      <c r="BC363" s="3"/>
      <c r="BD363" s="3"/>
      <c r="CA363" s="482"/>
      <c r="CC363" s="482"/>
      <c r="CG363" s="482"/>
    </row>
    <row r="364" spans="1:86" s="756" customFormat="1" hidden="1">
      <c r="B364" s="3"/>
      <c r="C364" s="479"/>
      <c r="D364" s="12"/>
      <c r="E364" s="479"/>
      <c r="F364" s="12"/>
      <c r="G364" s="170"/>
      <c r="H364" s="480"/>
      <c r="I364" s="3"/>
      <c r="J364" s="3"/>
      <c r="K364" s="481"/>
      <c r="L364" s="3"/>
      <c r="M364" s="3"/>
      <c r="O364" s="3"/>
      <c r="P364" s="3"/>
      <c r="Q364" s="3"/>
      <c r="R364" s="3"/>
      <c r="S364" s="3"/>
      <c r="T364" s="3"/>
      <c r="U364" s="3"/>
      <c r="V364" s="170"/>
      <c r="W364" s="170"/>
      <c r="X364" s="170"/>
      <c r="Y364" s="170"/>
      <c r="Z364" s="3"/>
      <c r="AA364" s="3"/>
      <c r="AB364" s="3"/>
      <c r="AC364" s="3"/>
      <c r="AD364" s="3"/>
      <c r="AE364" s="3"/>
      <c r="AF364" s="3"/>
      <c r="AG364" s="3"/>
      <c r="AM364" s="3"/>
      <c r="AN364" s="3"/>
      <c r="AO364" s="3"/>
      <c r="AP364" s="3"/>
      <c r="AQ364" s="3"/>
      <c r="AR364" s="3"/>
      <c r="AS364" s="3"/>
      <c r="AT364" s="3"/>
      <c r="AU364" s="3"/>
      <c r="AV364" s="3"/>
      <c r="AW364" s="3"/>
      <c r="AX364" s="3"/>
      <c r="AY364" s="3"/>
      <c r="AZ364" s="3"/>
      <c r="BA364" s="3"/>
      <c r="BB364" s="3"/>
      <c r="BC364" s="3"/>
      <c r="BD364" s="3"/>
      <c r="BF364" s="1423" t="s">
        <v>1206</v>
      </c>
      <c r="BG364" s="1423"/>
      <c r="BH364" s="1423"/>
      <c r="BI364" s="1423"/>
      <c r="BJ364" s="1423"/>
      <c r="BK364" s="1423"/>
      <c r="BL364" s="1423"/>
      <c r="BM364" s="1423"/>
      <c r="BZ364" s="1423"/>
      <c r="CA364" s="1423"/>
      <c r="CB364" s="1423"/>
      <c r="CC364" s="482"/>
      <c r="CG364" s="482"/>
    </row>
    <row r="365" spans="1:86" s="756" customFormat="1" hidden="1">
      <c r="B365" s="3"/>
      <c r="C365" s="479"/>
      <c r="D365" s="12"/>
      <c r="E365" s="479"/>
      <c r="F365" s="12"/>
      <c r="G365" s="170"/>
      <c r="H365" s="480"/>
      <c r="I365" s="3"/>
      <c r="J365" s="3"/>
      <c r="K365" s="481"/>
      <c r="L365" s="3"/>
      <c r="M365" s="3"/>
      <c r="O365" s="3"/>
      <c r="P365" s="3"/>
      <c r="Q365" s="3"/>
      <c r="R365" s="3"/>
      <c r="S365" s="3"/>
      <c r="T365" s="3"/>
      <c r="U365" s="3"/>
      <c r="V365" s="170"/>
      <c r="W365" s="170"/>
      <c r="X365" s="170"/>
      <c r="Y365" s="170"/>
      <c r="Z365" s="3"/>
      <c r="AA365" s="3"/>
      <c r="AB365" s="3"/>
      <c r="AC365" s="3"/>
      <c r="AD365" s="3"/>
      <c r="AE365" s="3"/>
      <c r="AF365" s="3"/>
      <c r="AG365" s="3"/>
      <c r="AM365" s="3"/>
      <c r="AN365" s="3"/>
      <c r="AO365" s="3"/>
      <c r="AP365" s="3"/>
      <c r="AQ365" s="3"/>
      <c r="AR365" s="3"/>
      <c r="AS365" s="3"/>
      <c r="AT365" s="3"/>
      <c r="AU365" s="3"/>
      <c r="AV365" s="3"/>
      <c r="AW365" s="3"/>
      <c r="AX365" s="3"/>
      <c r="AY365" s="3"/>
      <c r="AZ365" s="3"/>
      <c r="BA365" s="3"/>
      <c r="BB365" s="3"/>
      <c r="BC365" s="3"/>
      <c r="BD365" s="3"/>
      <c r="CA365" s="482"/>
      <c r="CC365" s="482"/>
      <c r="CG365" s="482"/>
    </row>
    <row r="366" spans="1:86" s="756" customFormat="1" hidden="1">
      <c r="B366" s="3"/>
      <c r="C366" s="479"/>
      <c r="D366" s="12"/>
      <c r="E366" s="479"/>
      <c r="F366" s="12"/>
      <c r="G366" s="170"/>
      <c r="H366" s="480"/>
      <c r="I366" s="3"/>
      <c r="J366" s="3"/>
      <c r="K366" s="481"/>
      <c r="L366" s="3"/>
      <c r="M366" s="3"/>
      <c r="O366" s="3"/>
      <c r="P366" s="3"/>
      <c r="Q366" s="3"/>
      <c r="R366" s="3"/>
      <c r="S366" s="3"/>
      <c r="T366" s="3"/>
      <c r="U366" s="3"/>
      <c r="V366" s="170"/>
      <c r="W366" s="170"/>
      <c r="X366" s="170"/>
      <c r="Y366" s="170"/>
      <c r="Z366" s="3"/>
      <c r="AA366" s="3"/>
      <c r="AB366" s="3"/>
      <c r="AC366" s="3"/>
      <c r="AD366" s="3"/>
      <c r="AE366" s="3"/>
      <c r="AF366" s="3"/>
      <c r="AG366" s="3"/>
      <c r="AM366" s="3"/>
      <c r="AN366" s="3"/>
      <c r="AO366" s="3"/>
      <c r="AP366" s="3"/>
      <c r="AQ366" s="3"/>
      <c r="AR366" s="3"/>
      <c r="AS366" s="3"/>
      <c r="AT366" s="3"/>
      <c r="AU366" s="3"/>
      <c r="AV366" s="3"/>
      <c r="AW366" s="3"/>
      <c r="AX366" s="3"/>
      <c r="AY366" s="3"/>
      <c r="AZ366" s="3"/>
      <c r="BA366" s="3"/>
      <c r="BB366" s="3"/>
      <c r="BC366" s="3"/>
      <c r="BD366" s="3"/>
      <c r="CA366" s="482"/>
      <c r="CC366" s="482"/>
      <c r="CG366" s="482"/>
    </row>
    <row r="367" spans="1:86" s="756" customFormat="1" hidden="1">
      <c r="B367" s="3"/>
      <c r="C367" s="479"/>
      <c r="D367" s="12"/>
      <c r="E367" s="479"/>
      <c r="F367" s="12"/>
      <c r="G367" s="170"/>
      <c r="H367" s="480"/>
      <c r="I367" s="3"/>
      <c r="J367" s="3"/>
      <c r="K367" s="481"/>
      <c r="L367" s="3"/>
      <c r="M367" s="3"/>
      <c r="O367" s="3"/>
      <c r="P367" s="3"/>
      <c r="Q367" s="3"/>
      <c r="R367" s="3"/>
      <c r="S367" s="3"/>
      <c r="T367" s="3"/>
      <c r="U367" s="3"/>
      <c r="V367" s="170"/>
      <c r="W367" s="170"/>
      <c r="X367" s="170"/>
      <c r="Y367" s="170"/>
      <c r="Z367" s="3"/>
      <c r="AA367" s="3"/>
      <c r="AB367" s="3"/>
      <c r="AC367" s="3"/>
      <c r="AD367" s="3"/>
      <c r="AE367" s="3"/>
      <c r="AF367" s="3"/>
      <c r="AG367" s="3"/>
      <c r="AM367" s="3"/>
      <c r="AN367" s="3"/>
      <c r="AO367" s="3"/>
      <c r="AP367" s="3"/>
      <c r="AQ367" s="3"/>
      <c r="AR367" s="3"/>
      <c r="AS367" s="3"/>
      <c r="AT367" s="3"/>
      <c r="AU367" s="3"/>
      <c r="AV367" s="3"/>
      <c r="AW367" s="3"/>
      <c r="AX367" s="3"/>
      <c r="AY367" s="3"/>
      <c r="AZ367" s="3"/>
      <c r="BA367" s="3"/>
      <c r="BB367" s="3"/>
      <c r="BC367" s="3"/>
      <c r="BD367" s="3"/>
      <c r="CA367" s="482"/>
      <c r="CC367" s="482"/>
      <c r="CG367" s="482"/>
    </row>
    <row r="369" spans="5:81">
      <c r="BF369" s="1423" t="s">
        <v>1207</v>
      </c>
      <c r="BG369" s="1423"/>
      <c r="BH369" s="1423"/>
      <c r="BI369" s="1423"/>
      <c r="BJ369" s="1423"/>
      <c r="BK369" s="1423"/>
      <c r="BL369" s="1423"/>
      <c r="BM369" s="1423"/>
      <c r="BZ369" s="1423"/>
      <c r="CA369" s="1423"/>
      <c r="CB369" s="1423"/>
      <c r="CC369" s="1423"/>
    </row>
    <row r="370" spans="5:81">
      <c r="E370" s="480" t="s">
        <v>1490</v>
      </c>
      <c r="R370" s="1427" t="s">
        <v>1491</v>
      </c>
      <c r="S370" s="1427"/>
      <c r="T370" s="1427"/>
      <c r="U370" s="1427"/>
      <c r="V370" s="1427"/>
      <c r="W370" s="1427"/>
      <c r="X370" s="1427"/>
      <c r="Y370" s="1427"/>
      <c r="Z370" s="1427"/>
      <c r="AA370" s="1427"/>
      <c r="AB370" s="1427"/>
      <c r="AC370" s="1427"/>
      <c r="AD370" s="1427"/>
      <c r="AE370" s="1427"/>
      <c r="AF370" s="1427"/>
      <c r="AG370" s="1427"/>
      <c r="AH370" s="1427"/>
      <c r="AI370" s="1427"/>
      <c r="AJ370" s="1427"/>
      <c r="AK370" s="1427"/>
      <c r="AL370" s="1427"/>
      <c r="AM370" s="1427"/>
      <c r="AN370" s="1427"/>
      <c r="AO370" s="1427"/>
      <c r="AP370" s="1427"/>
      <c r="AQ370" s="1427"/>
      <c r="AR370" s="1427"/>
      <c r="AS370" s="1427"/>
      <c r="AT370" s="1427"/>
      <c r="AU370" s="1427"/>
      <c r="AV370" s="1427"/>
      <c r="AW370" s="1427"/>
      <c r="AX370" s="1427"/>
    </row>
    <row r="378" spans="5:81">
      <c r="E378" s="480" t="s">
        <v>1461</v>
      </c>
      <c r="R378" s="1427" t="s">
        <v>753</v>
      </c>
      <c r="S378" s="1427"/>
      <c r="T378" s="1427"/>
      <c r="U378" s="1427"/>
      <c r="V378" s="1427"/>
      <c r="W378" s="1427"/>
      <c r="X378" s="1427"/>
      <c r="Y378" s="1427"/>
      <c r="Z378" s="1427"/>
      <c r="AA378" s="1427"/>
      <c r="AB378" s="1427"/>
      <c r="AC378" s="1427"/>
      <c r="AD378" s="1427"/>
      <c r="AE378" s="1427"/>
      <c r="AF378" s="1427"/>
      <c r="AG378" s="1427"/>
      <c r="AH378" s="1427"/>
      <c r="AI378" s="1427"/>
      <c r="AJ378" s="1427"/>
      <c r="AK378" s="1427"/>
      <c r="AL378" s="1427"/>
      <c r="AM378" s="1427"/>
      <c r="AN378" s="1427"/>
      <c r="AO378" s="1427"/>
      <c r="AP378" s="1427"/>
      <c r="AQ378" s="1427"/>
      <c r="AR378" s="1427"/>
      <c r="AS378" s="1427"/>
      <c r="AT378" s="1427"/>
      <c r="AU378" s="1427"/>
      <c r="AV378" s="1427"/>
      <c r="AW378" s="1427"/>
      <c r="AX378" s="1427"/>
    </row>
  </sheetData>
  <autoFilter ref="A7:CG262">
    <filterColumn colId="10"/>
    <filterColumn colId="11"/>
    <filterColumn colId="12"/>
    <filterColumn colId="13"/>
    <filterColumn colId="14"/>
    <filterColumn colId="15"/>
    <filterColumn colId="16"/>
    <filterColumn colId="17">
      <filters>
        <filter val="."/>
        <filter val="x"/>
      </filters>
    </filterColumn>
    <filterColumn colId="38"/>
    <filterColumn colId="39"/>
    <filterColumn colId="40"/>
    <filterColumn colId="41"/>
    <filterColumn colId="49"/>
    <filterColumn colId="50"/>
    <filterColumn colId="52" showButton="0"/>
    <filterColumn colId="73"/>
    <filterColumn colId="74"/>
    <filterColumn colId="75"/>
  </autoFilter>
  <dataConsolidate link="1">
    <dataRefs count="1">
      <dataRef name="ớp học; Sân chơi; Phòng chức năng; Ngoài nhà trường" r:id="rId1"/>
    </dataRefs>
  </dataConsolidate>
  <mergeCells count="301">
    <mergeCell ref="C1:CG1"/>
    <mergeCell ref="A3:A5"/>
    <mergeCell ref="B3:B5"/>
    <mergeCell ref="C3:D5"/>
    <mergeCell ref="E3:F5"/>
    <mergeCell ref="G3:G5"/>
    <mergeCell ref="H3:H5"/>
    <mergeCell ref="I3:I5"/>
    <mergeCell ref="J3:J5"/>
    <mergeCell ref="K3:T3"/>
    <mergeCell ref="AZ3:BB4"/>
    <mergeCell ref="BC3:BD4"/>
    <mergeCell ref="BE3:BY3"/>
    <mergeCell ref="BZ3:CE3"/>
    <mergeCell ref="BN4:BN7"/>
    <mergeCell ref="BO4:BO7"/>
    <mergeCell ref="BP4:BP7"/>
    <mergeCell ref="BQ4:BQ7"/>
    <mergeCell ref="V3:Y4"/>
    <mergeCell ref="Z3:AC4"/>
    <mergeCell ref="AD3:AG4"/>
    <mergeCell ref="AH3:AL4"/>
    <mergeCell ref="AM3:AP4"/>
    <mergeCell ref="AQ3:AS4"/>
    <mergeCell ref="CF3:CG3"/>
    <mergeCell ref="BE4:BE7"/>
    <mergeCell ref="BF4:BF7"/>
    <mergeCell ref="BG4:BG7"/>
    <mergeCell ref="BH4:BH7"/>
    <mergeCell ref="BI4:BI7"/>
    <mergeCell ref="BJ4:BJ7"/>
    <mergeCell ref="BK4:BK7"/>
    <mergeCell ref="BL4:BL7"/>
    <mergeCell ref="BM4:BM7"/>
    <mergeCell ref="CG4:CG5"/>
    <mergeCell ref="BX4:BX7"/>
    <mergeCell ref="BY4:BY7"/>
    <mergeCell ref="BZ4:CA5"/>
    <mergeCell ref="CB4:CC5"/>
    <mergeCell ref="CD4:CE5"/>
    <mergeCell ref="CF4:CF5"/>
    <mergeCell ref="BR4:BR7"/>
    <mergeCell ref="BS4:BS7"/>
    <mergeCell ref="BT4:BT7"/>
    <mergeCell ref="BU4:BU7"/>
    <mergeCell ref="BV4:BV7"/>
    <mergeCell ref="BW4:BW7"/>
    <mergeCell ref="AT3:AW4"/>
    <mergeCell ref="AX3:AY4"/>
    <mergeCell ref="AT5:AU5"/>
    <mergeCell ref="AV5:AW5"/>
    <mergeCell ref="AX5:AY5"/>
    <mergeCell ref="AZ5:BA5"/>
    <mergeCell ref="B6:H6"/>
    <mergeCell ref="V7:W7"/>
    <mergeCell ref="X7:Y7"/>
    <mergeCell ref="Z7:AA7"/>
    <mergeCell ref="AB7:AC7"/>
    <mergeCell ref="AD7:AE7"/>
    <mergeCell ref="AX7:AY7"/>
    <mergeCell ref="AZ7:BA7"/>
    <mergeCell ref="AV7:AW7"/>
    <mergeCell ref="V5:W5"/>
    <mergeCell ref="X5:Y5"/>
    <mergeCell ref="Z5:AA5"/>
    <mergeCell ref="AB5:AC5"/>
    <mergeCell ref="AD5:AE5"/>
    <mergeCell ref="AI5:AJ5"/>
    <mergeCell ref="AK5:AL5"/>
    <mergeCell ref="AN5:AO5"/>
    <mergeCell ref="AQ5:AR5"/>
    <mergeCell ref="C9:G9"/>
    <mergeCell ref="C10:E10"/>
    <mergeCell ref="C11:E11"/>
    <mergeCell ref="C22:E22"/>
    <mergeCell ref="AI7:AJ7"/>
    <mergeCell ref="AK7:AL7"/>
    <mergeCell ref="AN7:AO7"/>
    <mergeCell ref="AQ7:AR7"/>
    <mergeCell ref="AT7:AU7"/>
    <mergeCell ref="C69:E69"/>
    <mergeCell ref="C75:E75"/>
    <mergeCell ref="C85:E85"/>
    <mergeCell ref="C88:G88"/>
    <mergeCell ref="C89:E89"/>
    <mergeCell ref="C96:E96"/>
    <mergeCell ref="C23:E23"/>
    <mergeCell ref="C30:E30"/>
    <mergeCell ref="C35:E35"/>
    <mergeCell ref="C39:E39"/>
    <mergeCell ref="C47:E47"/>
    <mergeCell ref="C68:E68"/>
    <mergeCell ref="C126:E126"/>
    <mergeCell ref="C131:G131"/>
    <mergeCell ref="C132:E132"/>
    <mergeCell ref="C152:E152"/>
    <mergeCell ref="C173:E173"/>
    <mergeCell ref="C177:E177"/>
    <mergeCell ref="C97:E97"/>
    <mergeCell ref="C100:E100"/>
    <mergeCell ref="C106:E106"/>
    <mergeCell ref="C108:E108"/>
    <mergeCell ref="C110:E110"/>
    <mergeCell ref="C112:F112"/>
    <mergeCell ref="C199:G199"/>
    <mergeCell ref="C205:E205"/>
    <mergeCell ref="C206:E206"/>
    <mergeCell ref="C230:E230"/>
    <mergeCell ref="B257:F257"/>
    <mergeCell ref="G257:H257"/>
    <mergeCell ref="C184:G184"/>
    <mergeCell ref="C185:E185"/>
    <mergeCell ref="C186:E186"/>
    <mergeCell ref="C191:E191"/>
    <mergeCell ref="C193:E193"/>
    <mergeCell ref="C194:E194"/>
    <mergeCell ref="B261:F261"/>
    <mergeCell ref="G261:H261"/>
    <mergeCell ref="B262:F262"/>
    <mergeCell ref="G262:H262"/>
    <mergeCell ref="G264:H264"/>
    <mergeCell ref="G265:H265"/>
    <mergeCell ref="B258:F258"/>
    <mergeCell ref="G258:H258"/>
    <mergeCell ref="B259:F259"/>
    <mergeCell ref="G259:H259"/>
    <mergeCell ref="B260:F260"/>
    <mergeCell ref="G260:H260"/>
    <mergeCell ref="G272:H272"/>
    <mergeCell ref="G273:H273"/>
    <mergeCell ref="G274:H274"/>
    <mergeCell ref="G275:H275"/>
    <mergeCell ref="G276:H276"/>
    <mergeCell ref="G277:H277"/>
    <mergeCell ref="G266:H266"/>
    <mergeCell ref="G267:H267"/>
    <mergeCell ref="G268:H268"/>
    <mergeCell ref="G269:H269"/>
    <mergeCell ref="G270:H270"/>
    <mergeCell ref="G271:H271"/>
    <mergeCell ref="CE282:CE283"/>
    <mergeCell ref="CF282:CF283"/>
    <mergeCell ref="CG282:CG283"/>
    <mergeCell ref="C287:C288"/>
    <mergeCell ref="BZ287:BZ288"/>
    <mergeCell ref="CA287:CA288"/>
    <mergeCell ref="CB287:CB288"/>
    <mergeCell ref="CC287:CC288"/>
    <mergeCell ref="CD287:CD288"/>
    <mergeCell ref="CE287:CE288"/>
    <mergeCell ref="C282:C283"/>
    <mergeCell ref="BZ282:BZ283"/>
    <mergeCell ref="CA282:CA283"/>
    <mergeCell ref="CB282:CB283"/>
    <mergeCell ref="CC282:CC283"/>
    <mergeCell ref="CD282:CD283"/>
    <mergeCell ref="CF287:CF288"/>
    <mergeCell ref="CG287:CG288"/>
    <mergeCell ref="CG292:CG293"/>
    <mergeCell ref="A294:A298"/>
    <mergeCell ref="C297:C298"/>
    <mergeCell ref="BZ297:BZ298"/>
    <mergeCell ref="CA297:CA298"/>
    <mergeCell ref="CB297:CB298"/>
    <mergeCell ref="CC297:CC298"/>
    <mergeCell ref="CD297:CD298"/>
    <mergeCell ref="CE297:CE298"/>
    <mergeCell ref="CF297:CF298"/>
    <mergeCell ref="CG297:CG298"/>
    <mergeCell ref="A289:A293"/>
    <mergeCell ref="C292:C293"/>
    <mergeCell ref="BZ292:BZ293"/>
    <mergeCell ref="CA292:CA293"/>
    <mergeCell ref="CB292:CB293"/>
    <mergeCell ref="CC292:CC293"/>
    <mergeCell ref="CD292:CD293"/>
    <mergeCell ref="CE292:CE293"/>
    <mergeCell ref="CF292:CF293"/>
    <mergeCell ref="CG302:CG303"/>
    <mergeCell ref="A304:A308"/>
    <mergeCell ref="C307:C308"/>
    <mergeCell ref="BZ307:BZ308"/>
    <mergeCell ref="CA307:CA308"/>
    <mergeCell ref="CB307:CB308"/>
    <mergeCell ref="CC307:CC308"/>
    <mergeCell ref="CD307:CD308"/>
    <mergeCell ref="CE307:CE308"/>
    <mergeCell ref="CF307:CF308"/>
    <mergeCell ref="CG307:CG308"/>
    <mergeCell ref="A299:A303"/>
    <mergeCell ref="C302:C303"/>
    <mergeCell ref="BZ302:BZ303"/>
    <mergeCell ref="CA302:CA303"/>
    <mergeCell ref="CB302:CB303"/>
    <mergeCell ref="CC302:CC303"/>
    <mergeCell ref="CD302:CD303"/>
    <mergeCell ref="CE302:CE303"/>
    <mergeCell ref="CF302:CF303"/>
    <mergeCell ref="C312:C313"/>
    <mergeCell ref="BZ312:BZ313"/>
    <mergeCell ref="CA312:CA313"/>
    <mergeCell ref="CB312:CB313"/>
    <mergeCell ref="CC312:CC313"/>
    <mergeCell ref="CD312:CD313"/>
    <mergeCell ref="CE312:CE313"/>
    <mergeCell ref="CF312:CF313"/>
    <mergeCell ref="CG312:CG313"/>
    <mergeCell ref="C317:C318"/>
    <mergeCell ref="BZ317:BZ318"/>
    <mergeCell ref="CA317:CA318"/>
    <mergeCell ref="CB317:CB318"/>
    <mergeCell ref="CC317:CC318"/>
    <mergeCell ref="CD317:CD318"/>
    <mergeCell ref="CE317:CE318"/>
    <mergeCell ref="CF317:CF318"/>
    <mergeCell ref="CG317:CG318"/>
    <mergeCell ref="CE322:CE323"/>
    <mergeCell ref="CF322:CF323"/>
    <mergeCell ref="CG322:CG323"/>
    <mergeCell ref="C327:C328"/>
    <mergeCell ref="BZ327:BZ328"/>
    <mergeCell ref="CA327:CA328"/>
    <mergeCell ref="CB327:CB328"/>
    <mergeCell ref="CC327:CC328"/>
    <mergeCell ref="CD327:CD328"/>
    <mergeCell ref="CE327:CE328"/>
    <mergeCell ref="C322:C323"/>
    <mergeCell ref="BZ322:BZ323"/>
    <mergeCell ref="CA322:CA323"/>
    <mergeCell ref="CB322:CB323"/>
    <mergeCell ref="CC322:CC323"/>
    <mergeCell ref="CD322:CD323"/>
    <mergeCell ref="CF327:CF328"/>
    <mergeCell ref="CG327:CG328"/>
    <mergeCell ref="A329:A358"/>
    <mergeCell ref="B329:B333"/>
    <mergeCell ref="C332:C333"/>
    <mergeCell ref="BZ332:BZ333"/>
    <mergeCell ref="CA332:CA333"/>
    <mergeCell ref="CB332:CB333"/>
    <mergeCell ref="CC332:CC333"/>
    <mergeCell ref="CD332:CD333"/>
    <mergeCell ref="CE332:CE333"/>
    <mergeCell ref="B339:B343"/>
    <mergeCell ref="C342:C343"/>
    <mergeCell ref="BZ342:BZ343"/>
    <mergeCell ref="CA342:CA343"/>
    <mergeCell ref="CB342:CB343"/>
    <mergeCell ref="CC342:CC343"/>
    <mergeCell ref="CD342:CD343"/>
    <mergeCell ref="B354:B358"/>
    <mergeCell ref="C357:C358"/>
    <mergeCell ref="BZ357:BZ358"/>
    <mergeCell ref="CA357:CA358"/>
    <mergeCell ref="CB357:CB358"/>
    <mergeCell ref="CC357:CC358"/>
    <mergeCell ref="CD357:CD358"/>
    <mergeCell ref="CE357:CE358"/>
    <mergeCell ref="CF332:CF333"/>
    <mergeCell ref="CG332:CG333"/>
    <mergeCell ref="B334:B338"/>
    <mergeCell ref="C337:C338"/>
    <mergeCell ref="BZ337:BZ338"/>
    <mergeCell ref="CA337:CA338"/>
    <mergeCell ref="CB337:CB338"/>
    <mergeCell ref="CC337:CC338"/>
    <mergeCell ref="CD337:CD338"/>
    <mergeCell ref="CE337:CE338"/>
    <mergeCell ref="CF337:CF338"/>
    <mergeCell ref="CG337:CG338"/>
    <mergeCell ref="CG347:CG348"/>
    <mergeCell ref="B349:B353"/>
    <mergeCell ref="C352:C353"/>
    <mergeCell ref="BZ352:BZ353"/>
    <mergeCell ref="CA352:CA353"/>
    <mergeCell ref="CB352:CB353"/>
    <mergeCell ref="CC352:CC353"/>
    <mergeCell ref="CD352:CD353"/>
    <mergeCell ref="CE342:CE343"/>
    <mergeCell ref="CF342:CF343"/>
    <mergeCell ref="CG342:CG343"/>
    <mergeCell ref="B344:B348"/>
    <mergeCell ref="C347:C348"/>
    <mergeCell ref="BZ347:BZ348"/>
    <mergeCell ref="CA347:CA348"/>
    <mergeCell ref="CB347:CB348"/>
    <mergeCell ref="CC347:CC348"/>
    <mergeCell ref="CD347:CD348"/>
    <mergeCell ref="CE347:CE348"/>
    <mergeCell ref="CF347:CF348"/>
    <mergeCell ref="R370:AX370"/>
    <mergeCell ref="R378:AX378"/>
    <mergeCell ref="CF357:CF358"/>
    <mergeCell ref="CG357:CG358"/>
    <mergeCell ref="BF364:BM364"/>
    <mergeCell ref="BZ364:CB364"/>
    <mergeCell ref="BF369:BM369"/>
    <mergeCell ref="BZ369:CC369"/>
    <mergeCell ref="CE352:CE353"/>
    <mergeCell ref="CF352:CF353"/>
    <mergeCell ref="CG352:CG353"/>
  </mergeCells>
  <dataValidations count="8">
    <dataValidation type="list" allowBlank="1" showInputMessage="1" showErrorMessage="1" sqref="I24:I29 I68:L68 I40:I66 I232:I256 I12:I21 I196:I229 I70:I84 I111:I125 I107:I109 I102:I105 I98:I99 I90:I95 I86:I87 I36:I38 I31:I34 I132:I176 I127:I130 I178:I183 I185:I192">
      <formula1>"Lớp học, Sân chơi, Phòng chức năng, Ngoài nhà trường"</formula1>
    </dataValidation>
    <dataValidation type="list" allowBlank="1" showInputMessage="1" showErrorMessage="1" sqref="J31:J34 J40:J66 J132:J176 J12:J21 J196:J229 J70:J84 J111:J125 J107:J109 J102:J105 J98:J99 J90:J95 J86:J87 J232:J257 J36:J38 J24:J29 J127:J130 J178:J183 J185:J192">
      <formula1>"Thể chất, Nhận thức, Ngôn ngữ, TCKNXH-TM"</formula1>
    </dataValidation>
    <dataValidation type="list" allowBlank="1" showInputMessage="1" showErrorMessage="1" sqref="T193:T194 D98:D99 R193:R194 S193:S195 I193:Q195 F196:F198 D210:D229 D12:D21 D190 D28:D29 D105 F107 F178:F183 F174:F176 F162:F172 D113:D125 F44:F46 F127:F130 D127:D130 F53:F59 F109 D111 F111 D40:D46 D90:D95 F86:F87 F70:F74 D70:D74 D178:D183 F36:F38 D31:D34 F210:F229 D232:D256 F232:F256 D200:D204 D196:D198 D192 F190 D162:D172 F146:F151 F113:F125 D146:D151 D174:D176 F105 D109 D53:D67 D107 D86:D87 G193:H194 F31:F34 D36:D38 F12:F21 D76:D84 F90:F95 F76:F84 F98:F99 F40:F42 F28:F29 F61:F67 D24:D26 F24:F26 F48:F51 D48:D51 D102:D103 F102:F103 D133:D144 F133:F144 F153:F160 D153:D160 F187:F188 D187:D188 F192:F194 D208 F200:F208 U193:AW195 AZ193:CG195 AX193:AY194">
      <formula1>"KQMĐ, NDCT, TLHD, BC, ĐP"</formula1>
    </dataValidation>
    <dataValidation type="list" allowBlank="1" showInputMessage="1" showErrorMessage="1" sqref="V73:V74 V13:V21 V188:V190 V25:V29 R195 V33 V178:V182 V31 V70:V71 V185:V186 V197:V204 T195 K90:U95 K178:U183 K24:U29 K12:U21 K174:V176 K70:U84 K232:U256 K200:U204 K196:U198 K192:V192 M40:U68 K187:U190 K153:U172 K111:V111 K109:V109 K107:U107 K133:U151 K127:U130 K98:U99 K102:U105 K86:U87 K36:U38 K31:U34 K208:U229 K113:U125 L40:L67 K40:K66">
      <formula1>"x"</formula1>
    </dataValidation>
    <dataValidation type="list" allowBlank="1" showInputMessage="1" showErrorMessage="1" sqref="V163:V172 V153:V159 W178:Y182 Z135:AC135 AH134:AL134 AD133:AG133 Z137:AC137 V141:V151 W153:BD172 W111:BD111 V90:BD95 V102:BD105 V86:BD87 AX136:AY137 V48:BD67 V107:BD107 W139:BD151 Z178:BD183 V36:BD38 V76:BD84 V98:BD99 V34:BD34 W109:BD109 V113:BD125 V40:BD46 V232:BD256 AX101:AY101 V208:BD229">
      <formula1>"ĐTT, TDS, HĐH, HĐG, HĐNT, VS-AN, HĐC, TQDN, LH, x,#"</formula1>
    </dataValidation>
    <dataValidation type="list" allowBlank="1" showInputMessage="1" showErrorMessage="1" sqref="Z12">
      <formula1>"x, ĐTT, TDS, HĐH, HĐG, HĐNT, VS-AN, HĐC, TQDN, LH, HĐH+HĐNT, HĐH+HĐC, HĐH+HĐG"</formula1>
    </dataValidation>
    <dataValidation type="list" allowBlank="1" showInputMessage="1" showErrorMessage="1" sqref="BE70:BY74 BE232:BY256 BT178:BY178 BI178:BR178 BG177:BH178 BE178:BF178 BS177:BS178 BE208:BY229 BE24:BY29 BE107:BY107 BE187:BY190 BE109:BY109 BE174:BY176 BE48:BY67 BE179:BY183 BE12:BY21 BE31:BY34 BE36:BY38 BE133:BY137 BE86:BY87 BE76:BY84 BE139:BY151 BE102:BY105 BE98:BY99 BE196:BY204 BE153:BY172 BE40:BY46 BE127:BY130 BE192:BY192 BE113:BY125 BE111:BY111 BE90:BY95">
      <formula1>"2, 1, 0, KĐG,#"</formula1>
    </dataValidation>
    <dataValidation type="list" allowBlank="1" showInputMessage="1" showErrorMessage="1" sqref="BZ29:CG29 BZ27:CG27 BZ18:CG21 BZ202:CG203 BZ175:CG176 BZ189:CG189 BZ33:CG33 BZ199:CG199 BZ128 BZ16:CG16 AQ185:AR190 W70:BD74 W185:AL190 V12 V24 V32 V72 V183:Y183 V136:Y136 V139:V140 V160:V162 V187 V196 AE14:AG14 W12:Y21 AA12:AD21 AE12:AF13 AE15:AF21 Z13:Z21 AH12:BD21 V127:BD130 W31:BD33 W174:BD176 AM187:AP190 W192:BD192 AS187:BD190 W24:BD29 AX195:AY195 W196:BD204">
      <formula1>"x, ĐTT, TDS, HĐH, HĐG, HĐNT, VS-AN, HĐC, TQDN, LH"</formula1>
    </dataValidation>
  </dataValidations>
  <pageMargins left="0.45" right="0.45" top="0.5" bottom="0.5" header="0.3" footer="0.3"/>
  <pageSetup paperSize="9" orientation="landscape" r:id="rId2"/>
  <legacyDrawing r:id="rId3"/>
</worksheet>
</file>

<file path=xl/worksheets/sheet7.xml><?xml version="1.0" encoding="utf-8"?>
<worksheet xmlns="http://schemas.openxmlformats.org/spreadsheetml/2006/main" xmlns:r="http://schemas.openxmlformats.org/officeDocument/2006/relationships">
  <sheetPr filterMode="1"/>
  <dimension ref="A1:CK375"/>
  <sheetViews>
    <sheetView zoomScale="84" zoomScaleNormal="84" workbookViewId="0">
      <pane xSplit="6" ySplit="7" topLeftCell="G269" activePane="bottomRight" state="frozen"/>
      <selection pane="topRight" activeCell="G1" sqref="G1"/>
      <selection pane="bottomLeft" activeCell="A7" sqref="A7"/>
      <selection pane="bottomRight" activeCell="AT375" sqref="AT375:AV375"/>
    </sheetView>
  </sheetViews>
  <sheetFormatPr defaultRowHeight="18.75"/>
  <cols>
    <col min="1" max="1" width="5" style="687" customWidth="1"/>
    <col min="2" max="2" width="6.42578125" style="3" hidden="1" customWidth="1"/>
    <col min="3" max="3" width="21.42578125" style="479" customWidth="1"/>
    <col min="4" max="4" width="21.42578125" style="12" hidden="1" customWidth="1"/>
    <col min="5" max="5" width="21.42578125" style="479" hidden="1" customWidth="1"/>
    <col min="6" max="6" width="21.42578125" style="12" hidden="1" customWidth="1"/>
    <col min="7" max="7" width="26.140625" style="170" customWidth="1"/>
    <col min="8" max="8" width="25.28515625" style="480" customWidth="1"/>
    <col min="9" max="10" width="10.5703125" style="3" hidden="1" customWidth="1"/>
    <col min="11" max="11" width="10.5703125" style="481" hidden="1" customWidth="1"/>
    <col min="12" max="13" width="10.5703125" style="3" hidden="1" customWidth="1"/>
    <col min="14" max="14" width="10.5703125" style="687" hidden="1" customWidth="1"/>
    <col min="15" max="15" width="10.5703125" style="3" hidden="1" customWidth="1"/>
    <col min="16" max="16" width="10.85546875" style="3" hidden="1" customWidth="1"/>
    <col min="17" max="17" width="10.85546875" style="3" customWidth="1"/>
    <col min="18" max="21" width="10.85546875" style="3" hidden="1" customWidth="1"/>
    <col min="22" max="25" width="10.85546875" style="170" hidden="1" customWidth="1"/>
    <col min="26" max="33" width="10.85546875" style="3" hidden="1" customWidth="1"/>
    <col min="34" max="38" width="10.85546875" style="687" hidden="1" customWidth="1"/>
    <col min="39" max="45" width="10.85546875" style="3" hidden="1" customWidth="1"/>
    <col min="46" max="49" width="10.85546875" style="3" customWidth="1"/>
    <col min="50" max="56" width="10.85546875" style="3" hidden="1" customWidth="1"/>
    <col min="57" max="57" width="10.85546875" style="687" hidden="1" customWidth="1"/>
    <col min="58" max="73" width="8" style="687" hidden="1" customWidth="1"/>
    <col min="74" max="76" width="8" style="703" hidden="1" customWidth="1"/>
    <col min="77" max="77" width="8" style="687" hidden="1" customWidth="1"/>
    <col min="78" max="78" width="9" style="687" hidden="1" customWidth="1"/>
    <col min="79" max="79" width="9.42578125" style="482" hidden="1" customWidth="1"/>
    <col min="80" max="80" width="9" style="687" hidden="1" customWidth="1"/>
    <col min="81" max="81" width="9.42578125" style="482" hidden="1" customWidth="1"/>
    <col min="82" max="82" width="9" style="687" hidden="1" customWidth="1"/>
    <col min="83" max="83" width="8.42578125" style="687" hidden="1" customWidth="1"/>
    <col min="84" max="84" width="7" style="687" hidden="1" customWidth="1"/>
    <col min="85" max="85" width="7" style="482" hidden="1" customWidth="1"/>
    <col min="86" max="89" width="8" style="687" hidden="1" customWidth="1"/>
    <col min="90" max="90" width="0" style="687" hidden="1" customWidth="1"/>
    <col min="91" max="193" width="9.140625" style="687"/>
    <col min="194" max="194" width="20.140625" style="687" customWidth="1"/>
    <col min="195" max="195" width="4.28515625" style="687" customWidth="1"/>
    <col min="196" max="196" width="39" style="687" customWidth="1"/>
    <col min="197" max="197" width="53.5703125" style="687" customWidth="1"/>
    <col min="198" max="201" width="7.7109375" style="687" customWidth="1"/>
    <col min="202" max="202" width="10" style="687" customWidth="1"/>
    <col min="203" max="204" width="9.28515625" style="687" customWidth="1"/>
    <col min="205" max="205" width="8" style="687" customWidth="1"/>
    <col min="206" max="449" width="9.140625" style="687"/>
    <col min="450" max="450" width="20.140625" style="687" customWidth="1"/>
    <col min="451" max="451" width="4.28515625" style="687" customWidth="1"/>
    <col min="452" max="452" width="39" style="687" customWidth="1"/>
    <col min="453" max="453" width="53.5703125" style="687" customWidth="1"/>
    <col min="454" max="457" width="7.7109375" style="687" customWidth="1"/>
    <col min="458" max="458" width="10" style="687" customWidth="1"/>
    <col min="459" max="460" width="9.28515625" style="687" customWidth="1"/>
    <col min="461" max="461" width="8" style="687" customWidth="1"/>
    <col min="462" max="705" width="9.140625" style="687"/>
    <col min="706" max="706" width="20.140625" style="687" customWidth="1"/>
    <col min="707" max="707" width="4.28515625" style="687" customWidth="1"/>
    <col min="708" max="708" width="39" style="687" customWidth="1"/>
    <col min="709" max="709" width="53.5703125" style="687" customWidth="1"/>
    <col min="710" max="713" width="7.7109375" style="687" customWidth="1"/>
    <col min="714" max="714" width="10" style="687" customWidth="1"/>
    <col min="715" max="716" width="9.28515625" style="687" customWidth="1"/>
    <col min="717" max="717" width="8" style="687" customWidth="1"/>
    <col min="718" max="961" width="9.140625" style="687"/>
    <col min="962" max="962" width="20.140625" style="687" customWidth="1"/>
    <col min="963" max="963" width="4.28515625" style="687" customWidth="1"/>
    <col min="964" max="964" width="39" style="687" customWidth="1"/>
    <col min="965" max="965" width="53.5703125" style="687" customWidth="1"/>
    <col min="966" max="969" width="7.7109375" style="687" customWidth="1"/>
    <col min="970" max="970" width="10" style="687" customWidth="1"/>
    <col min="971" max="972" width="9.28515625" style="687" customWidth="1"/>
    <col min="973" max="973" width="8" style="687" customWidth="1"/>
    <col min="974" max="1217" width="9.140625" style="687"/>
    <col min="1218" max="1218" width="20.140625" style="687" customWidth="1"/>
    <col min="1219" max="1219" width="4.28515625" style="687" customWidth="1"/>
    <col min="1220" max="1220" width="39" style="687" customWidth="1"/>
    <col min="1221" max="1221" width="53.5703125" style="687" customWidth="1"/>
    <col min="1222" max="1225" width="7.7109375" style="687" customWidth="1"/>
    <col min="1226" max="1226" width="10" style="687" customWidth="1"/>
    <col min="1227" max="1228" width="9.28515625" style="687" customWidth="1"/>
    <col min="1229" max="1229" width="8" style="687" customWidth="1"/>
    <col min="1230" max="1473" width="9.140625" style="687"/>
    <col min="1474" max="1474" width="20.140625" style="687" customWidth="1"/>
    <col min="1475" max="1475" width="4.28515625" style="687" customWidth="1"/>
    <col min="1476" max="1476" width="39" style="687" customWidth="1"/>
    <col min="1477" max="1477" width="53.5703125" style="687" customWidth="1"/>
    <col min="1478" max="1481" width="7.7109375" style="687" customWidth="1"/>
    <col min="1482" max="1482" width="10" style="687" customWidth="1"/>
    <col min="1483" max="1484" width="9.28515625" style="687" customWidth="1"/>
    <col min="1485" max="1485" width="8" style="687" customWidth="1"/>
    <col min="1486" max="1729" width="9.140625" style="687"/>
    <col min="1730" max="1730" width="20.140625" style="687" customWidth="1"/>
    <col min="1731" max="1731" width="4.28515625" style="687" customWidth="1"/>
    <col min="1732" max="1732" width="39" style="687" customWidth="1"/>
    <col min="1733" max="1733" width="53.5703125" style="687" customWidth="1"/>
    <col min="1734" max="1737" width="7.7109375" style="687" customWidth="1"/>
    <col min="1738" max="1738" width="10" style="687" customWidth="1"/>
    <col min="1739" max="1740" width="9.28515625" style="687" customWidth="1"/>
    <col min="1741" max="1741" width="8" style="687" customWidth="1"/>
    <col min="1742" max="1985" width="9.140625" style="687"/>
    <col min="1986" max="1986" width="20.140625" style="687" customWidth="1"/>
    <col min="1987" max="1987" width="4.28515625" style="687" customWidth="1"/>
    <col min="1988" max="1988" width="39" style="687" customWidth="1"/>
    <col min="1989" max="1989" width="53.5703125" style="687" customWidth="1"/>
    <col min="1990" max="1993" width="7.7109375" style="687" customWidth="1"/>
    <col min="1994" max="1994" width="10" style="687" customWidth="1"/>
    <col min="1995" max="1996" width="9.28515625" style="687" customWidth="1"/>
    <col min="1997" max="1997" width="8" style="687" customWidth="1"/>
    <col min="1998" max="2241" width="9.140625" style="687"/>
    <col min="2242" max="2242" width="20.140625" style="687" customWidth="1"/>
    <col min="2243" max="2243" width="4.28515625" style="687" customWidth="1"/>
    <col min="2244" max="2244" width="39" style="687" customWidth="1"/>
    <col min="2245" max="2245" width="53.5703125" style="687" customWidth="1"/>
    <col min="2246" max="2249" width="7.7109375" style="687" customWidth="1"/>
    <col min="2250" max="2250" width="10" style="687" customWidth="1"/>
    <col min="2251" max="2252" width="9.28515625" style="687" customWidth="1"/>
    <col min="2253" max="2253" width="8" style="687" customWidth="1"/>
    <col min="2254" max="2497" width="9.140625" style="687"/>
    <col min="2498" max="2498" width="20.140625" style="687" customWidth="1"/>
    <col min="2499" max="2499" width="4.28515625" style="687" customWidth="1"/>
    <col min="2500" max="2500" width="39" style="687" customWidth="1"/>
    <col min="2501" max="2501" width="53.5703125" style="687" customWidth="1"/>
    <col min="2502" max="2505" width="7.7109375" style="687" customWidth="1"/>
    <col min="2506" max="2506" width="10" style="687" customWidth="1"/>
    <col min="2507" max="2508" width="9.28515625" style="687" customWidth="1"/>
    <col min="2509" max="2509" width="8" style="687" customWidth="1"/>
    <col min="2510" max="2753" width="9.140625" style="687"/>
    <col min="2754" max="2754" width="20.140625" style="687" customWidth="1"/>
    <col min="2755" max="2755" width="4.28515625" style="687" customWidth="1"/>
    <col min="2756" max="2756" width="39" style="687" customWidth="1"/>
    <col min="2757" max="2757" width="53.5703125" style="687" customWidth="1"/>
    <col min="2758" max="2761" width="7.7109375" style="687" customWidth="1"/>
    <col min="2762" max="2762" width="10" style="687" customWidth="1"/>
    <col min="2763" max="2764" width="9.28515625" style="687" customWidth="1"/>
    <col min="2765" max="2765" width="8" style="687" customWidth="1"/>
    <col min="2766" max="3009" width="9.140625" style="687"/>
    <col min="3010" max="3010" width="20.140625" style="687" customWidth="1"/>
    <col min="3011" max="3011" width="4.28515625" style="687" customWidth="1"/>
    <col min="3012" max="3012" width="39" style="687" customWidth="1"/>
    <col min="3013" max="3013" width="53.5703125" style="687" customWidth="1"/>
    <col min="3014" max="3017" width="7.7109375" style="687" customWidth="1"/>
    <col min="3018" max="3018" width="10" style="687" customWidth="1"/>
    <col min="3019" max="3020" width="9.28515625" style="687" customWidth="1"/>
    <col min="3021" max="3021" width="8" style="687" customWidth="1"/>
    <col min="3022" max="3265" width="9.140625" style="687"/>
    <col min="3266" max="3266" width="20.140625" style="687" customWidth="1"/>
    <col min="3267" max="3267" width="4.28515625" style="687" customWidth="1"/>
    <col min="3268" max="3268" width="39" style="687" customWidth="1"/>
    <col min="3269" max="3269" width="53.5703125" style="687" customWidth="1"/>
    <col min="3270" max="3273" width="7.7109375" style="687" customWidth="1"/>
    <col min="3274" max="3274" width="10" style="687" customWidth="1"/>
    <col min="3275" max="3276" width="9.28515625" style="687" customWidth="1"/>
    <col min="3277" max="3277" width="8" style="687" customWidth="1"/>
    <col min="3278" max="3521" width="9.140625" style="687"/>
    <col min="3522" max="3522" width="20.140625" style="687" customWidth="1"/>
    <col min="3523" max="3523" width="4.28515625" style="687" customWidth="1"/>
    <col min="3524" max="3524" width="39" style="687" customWidth="1"/>
    <col min="3525" max="3525" width="53.5703125" style="687" customWidth="1"/>
    <col min="3526" max="3529" width="7.7109375" style="687" customWidth="1"/>
    <col min="3530" max="3530" width="10" style="687" customWidth="1"/>
    <col min="3531" max="3532" width="9.28515625" style="687" customWidth="1"/>
    <col min="3533" max="3533" width="8" style="687" customWidth="1"/>
    <col min="3534" max="3777" width="9.140625" style="687"/>
    <col min="3778" max="3778" width="20.140625" style="687" customWidth="1"/>
    <col min="3779" max="3779" width="4.28515625" style="687" customWidth="1"/>
    <col min="3780" max="3780" width="39" style="687" customWidth="1"/>
    <col min="3781" max="3781" width="53.5703125" style="687" customWidth="1"/>
    <col min="3782" max="3785" width="7.7109375" style="687" customWidth="1"/>
    <col min="3786" max="3786" width="10" style="687" customWidth="1"/>
    <col min="3787" max="3788" width="9.28515625" style="687" customWidth="1"/>
    <col min="3789" max="3789" width="8" style="687" customWidth="1"/>
    <col min="3790" max="4033" width="9.140625" style="687"/>
    <col min="4034" max="4034" width="20.140625" style="687" customWidth="1"/>
    <col min="4035" max="4035" width="4.28515625" style="687" customWidth="1"/>
    <col min="4036" max="4036" width="39" style="687" customWidth="1"/>
    <col min="4037" max="4037" width="53.5703125" style="687" customWidth="1"/>
    <col min="4038" max="4041" width="7.7109375" style="687" customWidth="1"/>
    <col min="4042" max="4042" width="10" style="687" customWidth="1"/>
    <col min="4043" max="4044" width="9.28515625" style="687" customWidth="1"/>
    <col min="4045" max="4045" width="8" style="687" customWidth="1"/>
    <col min="4046" max="4289" width="9.140625" style="687"/>
    <col min="4290" max="4290" width="20.140625" style="687" customWidth="1"/>
    <col min="4291" max="4291" width="4.28515625" style="687" customWidth="1"/>
    <col min="4292" max="4292" width="39" style="687" customWidth="1"/>
    <col min="4293" max="4293" width="53.5703125" style="687" customWidth="1"/>
    <col min="4294" max="4297" width="7.7109375" style="687" customWidth="1"/>
    <col min="4298" max="4298" width="10" style="687" customWidth="1"/>
    <col min="4299" max="4300" width="9.28515625" style="687" customWidth="1"/>
    <col min="4301" max="4301" width="8" style="687" customWidth="1"/>
    <col min="4302" max="4545" width="9.140625" style="687"/>
    <col min="4546" max="4546" width="20.140625" style="687" customWidth="1"/>
    <col min="4547" max="4547" width="4.28515625" style="687" customWidth="1"/>
    <col min="4548" max="4548" width="39" style="687" customWidth="1"/>
    <col min="4549" max="4549" width="53.5703125" style="687" customWidth="1"/>
    <col min="4550" max="4553" width="7.7109375" style="687" customWidth="1"/>
    <col min="4554" max="4554" width="10" style="687" customWidth="1"/>
    <col min="4555" max="4556" width="9.28515625" style="687" customWidth="1"/>
    <col min="4557" max="4557" width="8" style="687" customWidth="1"/>
    <col min="4558" max="4801" width="9.140625" style="687"/>
    <col min="4802" max="4802" width="20.140625" style="687" customWidth="1"/>
    <col min="4803" max="4803" width="4.28515625" style="687" customWidth="1"/>
    <col min="4804" max="4804" width="39" style="687" customWidth="1"/>
    <col min="4805" max="4805" width="53.5703125" style="687" customWidth="1"/>
    <col min="4806" max="4809" width="7.7109375" style="687" customWidth="1"/>
    <col min="4810" max="4810" width="10" style="687" customWidth="1"/>
    <col min="4811" max="4812" width="9.28515625" style="687" customWidth="1"/>
    <col min="4813" max="4813" width="8" style="687" customWidth="1"/>
    <col min="4814" max="5057" width="9.140625" style="687"/>
    <col min="5058" max="5058" width="20.140625" style="687" customWidth="1"/>
    <col min="5059" max="5059" width="4.28515625" style="687" customWidth="1"/>
    <col min="5060" max="5060" width="39" style="687" customWidth="1"/>
    <col min="5061" max="5061" width="53.5703125" style="687" customWidth="1"/>
    <col min="5062" max="5065" width="7.7109375" style="687" customWidth="1"/>
    <col min="5066" max="5066" width="10" style="687" customWidth="1"/>
    <col min="5067" max="5068" width="9.28515625" style="687" customWidth="1"/>
    <col min="5069" max="5069" width="8" style="687" customWidth="1"/>
    <col min="5070" max="5313" width="9.140625" style="687"/>
    <col min="5314" max="5314" width="20.140625" style="687" customWidth="1"/>
    <col min="5315" max="5315" width="4.28515625" style="687" customWidth="1"/>
    <col min="5316" max="5316" width="39" style="687" customWidth="1"/>
    <col min="5317" max="5317" width="53.5703125" style="687" customWidth="1"/>
    <col min="5318" max="5321" width="7.7109375" style="687" customWidth="1"/>
    <col min="5322" max="5322" width="10" style="687" customWidth="1"/>
    <col min="5323" max="5324" width="9.28515625" style="687" customWidth="1"/>
    <col min="5325" max="5325" width="8" style="687" customWidth="1"/>
    <col min="5326" max="5569" width="9.140625" style="687"/>
    <col min="5570" max="5570" width="20.140625" style="687" customWidth="1"/>
    <col min="5571" max="5571" width="4.28515625" style="687" customWidth="1"/>
    <col min="5572" max="5572" width="39" style="687" customWidth="1"/>
    <col min="5573" max="5573" width="53.5703125" style="687" customWidth="1"/>
    <col min="5574" max="5577" width="7.7109375" style="687" customWidth="1"/>
    <col min="5578" max="5578" width="10" style="687" customWidth="1"/>
    <col min="5579" max="5580" width="9.28515625" style="687" customWidth="1"/>
    <col min="5581" max="5581" width="8" style="687" customWidth="1"/>
    <col min="5582" max="5825" width="9.140625" style="687"/>
    <col min="5826" max="5826" width="20.140625" style="687" customWidth="1"/>
    <col min="5827" max="5827" width="4.28515625" style="687" customWidth="1"/>
    <col min="5828" max="5828" width="39" style="687" customWidth="1"/>
    <col min="5829" max="5829" width="53.5703125" style="687" customWidth="1"/>
    <col min="5830" max="5833" width="7.7109375" style="687" customWidth="1"/>
    <col min="5834" max="5834" width="10" style="687" customWidth="1"/>
    <col min="5835" max="5836" width="9.28515625" style="687" customWidth="1"/>
    <col min="5837" max="5837" width="8" style="687" customWidth="1"/>
    <col min="5838" max="6081" width="9.140625" style="687"/>
    <col min="6082" max="6082" width="20.140625" style="687" customWidth="1"/>
    <col min="6083" max="6083" width="4.28515625" style="687" customWidth="1"/>
    <col min="6084" max="6084" width="39" style="687" customWidth="1"/>
    <col min="6085" max="6085" width="53.5703125" style="687" customWidth="1"/>
    <col min="6086" max="6089" width="7.7109375" style="687" customWidth="1"/>
    <col min="6090" max="6090" width="10" style="687" customWidth="1"/>
    <col min="6091" max="6092" width="9.28515625" style="687" customWidth="1"/>
    <col min="6093" max="6093" width="8" style="687" customWidth="1"/>
    <col min="6094" max="6337" width="9.140625" style="687"/>
    <col min="6338" max="6338" width="20.140625" style="687" customWidth="1"/>
    <col min="6339" max="6339" width="4.28515625" style="687" customWidth="1"/>
    <col min="6340" max="6340" width="39" style="687" customWidth="1"/>
    <col min="6341" max="6341" width="53.5703125" style="687" customWidth="1"/>
    <col min="6342" max="6345" width="7.7109375" style="687" customWidth="1"/>
    <col min="6346" max="6346" width="10" style="687" customWidth="1"/>
    <col min="6347" max="6348" width="9.28515625" style="687" customWidth="1"/>
    <col min="6349" max="6349" width="8" style="687" customWidth="1"/>
    <col min="6350" max="6593" width="9.140625" style="687"/>
    <col min="6594" max="6594" width="20.140625" style="687" customWidth="1"/>
    <col min="6595" max="6595" width="4.28515625" style="687" customWidth="1"/>
    <col min="6596" max="6596" width="39" style="687" customWidth="1"/>
    <col min="6597" max="6597" width="53.5703125" style="687" customWidth="1"/>
    <col min="6598" max="6601" width="7.7109375" style="687" customWidth="1"/>
    <col min="6602" max="6602" width="10" style="687" customWidth="1"/>
    <col min="6603" max="6604" width="9.28515625" style="687" customWidth="1"/>
    <col min="6605" max="6605" width="8" style="687" customWidth="1"/>
    <col min="6606" max="6849" width="9.140625" style="687"/>
    <col min="6850" max="6850" width="20.140625" style="687" customWidth="1"/>
    <col min="6851" max="6851" width="4.28515625" style="687" customWidth="1"/>
    <col min="6852" max="6852" width="39" style="687" customWidth="1"/>
    <col min="6853" max="6853" width="53.5703125" style="687" customWidth="1"/>
    <col min="6854" max="6857" width="7.7109375" style="687" customWidth="1"/>
    <col min="6858" max="6858" width="10" style="687" customWidth="1"/>
    <col min="6859" max="6860" width="9.28515625" style="687" customWidth="1"/>
    <col min="6861" max="6861" width="8" style="687" customWidth="1"/>
    <col min="6862" max="7105" width="9.140625" style="687"/>
    <col min="7106" max="7106" width="20.140625" style="687" customWidth="1"/>
    <col min="7107" max="7107" width="4.28515625" style="687" customWidth="1"/>
    <col min="7108" max="7108" width="39" style="687" customWidth="1"/>
    <col min="7109" max="7109" width="53.5703125" style="687" customWidth="1"/>
    <col min="7110" max="7113" width="7.7109375" style="687" customWidth="1"/>
    <col min="7114" max="7114" width="10" style="687" customWidth="1"/>
    <col min="7115" max="7116" width="9.28515625" style="687" customWidth="1"/>
    <col min="7117" max="7117" width="8" style="687" customWidth="1"/>
    <col min="7118" max="7361" width="9.140625" style="687"/>
    <col min="7362" max="7362" width="20.140625" style="687" customWidth="1"/>
    <col min="7363" max="7363" width="4.28515625" style="687" customWidth="1"/>
    <col min="7364" max="7364" width="39" style="687" customWidth="1"/>
    <col min="7365" max="7365" width="53.5703125" style="687" customWidth="1"/>
    <col min="7366" max="7369" width="7.7109375" style="687" customWidth="1"/>
    <col min="7370" max="7370" width="10" style="687" customWidth="1"/>
    <col min="7371" max="7372" width="9.28515625" style="687" customWidth="1"/>
    <col min="7373" max="7373" width="8" style="687" customWidth="1"/>
    <col min="7374" max="7617" width="9.140625" style="687"/>
    <col min="7618" max="7618" width="20.140625" style="687" customWidth="1"/>
    <col min="7619" max="7619" width="4.28515625" style="687" customWidth="1"/>
    <col min="7620" max="7620" width="39" style="687" customWidth="1"/>
    <col min="7621" max="7621" width="53.5703125" style="687" customWidth="1"/>
    <col min="7622" max="7625" width="7.7109375" style="687" customWidth="1"/>
    <col min="7626" max="7626" width="10" style="687" customWidth="1"/>
    <col min="7627" max="7628" width="9.28515625" style="687" customWidth="1"/>
    <col min="7629" max="7629" width="8" style="687" customWidth="1"/>
    <col min="7630" max="7873" width="9.140625" style="687"/>
    <col min="7874" max="7874" width="20.140625" style="687" customWidth="1"/>
    <col min="7875" max="7875" width="4.28515625" style="687" customWidth="1"/>
    <col min="7876" max="7876" width="39" style="687" customWidth="1"/>
    <col min="7877" max="7877" width="53.5703125" style="687" customWidth="1"/>
    <col min="7878" max="7881" width="7.7109375" style="687" customWidth="1"/>
    <col min="7882" max="7882" width="10" style="687" customWidth="1"/>
    <col min="7883" max="7884" width="9.28515625" style="687" customWidth="1"/>
    <col min="7885" max="7885" width="8" style="687" customWidth="1"/>
    <col min="7886" max="8129" width="9.140625" style="687"/>
    <col min="8130" max="8130" width="20.140625" style="687" customWidth="1"/>
    <col min="8131" max="8131" width="4.28515625" style="687" customWidth="1"/>
    <col min="8132" max="8132" width="39" style="687" customWidth="1"/>
    <col min="8133" max="8133" width="53.5703125" style="687" customWidth="1"/>
    <col min="8134" max="8137" width="7.7109375" style="687" customWidth="1"/>
    <col min="8138" max="8138" width="10" style="687" customWidth="1"/>
    <col min="8139" max="8140" width="9.28515625" style="687" customWidth="1"/>
    <col min="8141" max="8141" width="8" style="687" customWidth="1"/>
    <col min="8142" max="8385" width="9.140625" style="687"/>
    <col min="8386" max="8386" width="20.140625" style="687" customWidth="1"/>
    <col min="8387" max="8387" width="4.28515625" style="687" customWidth="1"/>
    <col min="8388" max="8388" width="39" style="687" customWidth="1"/>
    <col min="8389" max="8389" width="53.5703125" style="687" customWidth="1"/>
    <col min="8390" max="8393" width="7.7109375" style="687" customWidth="1"/>
    <col min="8394" max="8394" width="10" style="687" customWidth="1"/>
    <col min="8395" max="8396" width="9.28515625" style="687" customWidth="1"/>
    <col min="8397" max="8397" width="8" style="687" customWidth="1"/>
    <col min="8398" max="8641" width="9.140625" style="687"/>
    <col min="8642" max="8642" width="20.140625" style="687" customWidth="1"/>
    <col min="8643" max="8643" width="4.28515625" style="687" customWidth="1"/>
    <col min="8644" max="8644" width="39" style="687" customWidth="1"/>
    <col min="8645" max="8645" width="53.5703125" style="687" customWidth="1"/>
    <col min="8646" max="8649" width="7.7109375" style="687" customWidth="1"/>
    <col min="8650" max="8650" width="10" style="687" customWidth="1"/>
    <col min="8651" max="8652" width="9.28515625" style="687" customWidth="1"/>
    <col min="8653" max="8653" width="8" style="687" customWidth="1"/>
    <col min="8654" max="8897" width="9.140625" style="687"/>
    <col min="8898" max="8898" width="20.140625" style="687" customWidth="1"/>
    <col min="8899" max="8899" width="4.28515625" style="687" customWidth="1"/>
    <col min="8900" max="8900" width="39" style="687" customWidth="1"/>
    <col min="8901" max="8901" width="53.5703125" style="687" customWidth="1"/>
    <col min="8902" max="8905" width="7.7109375" style="687" customWidth="1"/>
    <col min="8906" max="8906" width="10" style="687" customWidth="1"/>
    <col min="8907" max="8908" width="9.28515625" style="687" customWidth="1"/>
    <col min="8909" max="8909" width="8" style="687" customWidth="1"/>
    <col min="8910" max="9153" width="9.140625" style="687"/>
    <col min="9154" max="9154" width="20.140625" style="687" customWidth="1"/>
    <col min="9155" max="9155" width="4.28515625" style="687" customWidth="1"/>
    <col min="9156" max="9156" width="39" style="687" customWidth="1"/>
    <col min="9157" max="9157" width="53.5703125" style="687" customWidth="1"/>
    <col min="9158" max="9161" width="7.7109375" style="687" customWidth="1"/>
    <col min="9162" max="9162" width="10" style="687" customWidth="1"/>
    <col min="9163" max="9164" width="9.28515625" style="687" customWidth="1"/>
    <col min="9165" max="9165" width="8" style="687" customWidth="1"/>
    <col min="9166" max="9409" width="9.140625" style="687"/>
    <col min="9410" max="9410" width="20.140625" style="687" customWidth="1"/>
    <col min="9411" max="9411" width="4.28515625" style="687" customWidth="1"/>
    <col min="9412" max="9412" width="39" style="687" customWidth="1"/>
    <col min="9413" max="9413" width="53.5703125" style="687" customWidth="1"/>
    <col min="9414" max="9417" width="7.7109375" style="687" customWidth="1"/>
    <col min="9418" max="9418" width="10" style="687" customWidth="1"/>
    <col min="9419" max="9420" width="9.28515625" style="687" customWidth="1"/>
    <col min="9421" max="9421" width="8" style="687" customWidth="1"/>
    <col min="9422" max="9665" width="9.140625" style="687"/>
    <col min="9666" max="9666" width="20.140625" style="687" customWidth="1"/>
    <col min="9667" max="9667" width="4.28515625" style="687" customWidth="1"/>
    <col min="9668" max="9668" width="39" style="687" customWidth="1"/>
    <col min="9669" max="9669" width="53.5703125" style="687" customWidth="1"/>
    <col min="9670" max="9673" width="7.7109375" style="687" customWidth="1"/>
    <col min="9674" max="9674" width="10" style="687" customWidth="1"/>
    <col min="9675" max="9676" width="9.28515625" style="687" customWidth="1"/>
    <col min="9677" max="9677" width="8" style="687" customWidth="1"/>
    <col min="9678" max="9921" width="9.140625" style="687"/>
    <col min="9922" max="9922" width="20.140625" style="687" customWidth="1"/>
    <col min="9923" max="9923" width="4.28515625" style="687" customWidth="1"/>
    <col min="9924" max="9924" width="39" style="687" customWidth="1"/>
    <col min="9925" max="9925" width="53.5703125" style="687" customWidth="1"/>
    <col min="9926" max="9929" width="7.7109375" style="687" customWidth="1"/>
    <col min="9930" max="9930" width="10" style="687" customWidth="1"/>
    <col min="9931" max="9932" width="9.28515625" style="687" customWidth="1"/>
    <col min="9933" max="9933" width="8" style="687" customWidth="1"/>
    <col min="9934" max="10177" width="9.140625" style="687"/>
    <col min="10178" max="10178" width="20.140625" style="687" customWidth="1"/>
    <col min="10179" max="10179" width="4.28515625" style="687" customWidth="1"/>
    <col min="10180" max="10180" width="39" style="687" customWidth="1"/>
    <col min="10181" max="10181" width="53.5703125" style="687" customWidth="1"/>
    <col min="10182" max="10185" width="7.7109375" style="687" customWidth="1"/>
    <col min="10186" max="10186" width="10" style="687" customWidth="1"/>
    <col min="10187" max="10188" width="9.28515625" style="687" customWidth="1"/>
    <col min="10189" max="10189" width="8" style="687" customWidth="1"/>
    <col min="10190" max="10433" width="9.140625" style="687"/>
    <col min="10434" max="10434" width="20.140625" style="687" customWidth="1"/>
    <col min="10435" max="10435" width="4.28515625" style="687" customWidth="1"/>
    <col min="10436" max="10436" width="39" style="687" customWidth="1"/>
    <col min="10437" max="10437" width="53.5703125" style="687" customWidth="1"/>
    <col min="10438" max="10441" width="7.7109375" style="687" customWidth="1"/>
    <col min="10442" max="10442" width="10" style="687" customWidth="1"/>
    <col min="10443" max="10444" width="9.28515625" style="687" customWidth="1"/>
    <col min="10445" max="10445" width="8" style="687" customWidth="1"/>
    <col min="10446" max="10689" width="9.140625" style="687"/>
    <col min="10690" max="10690" width="20.140625" style="687" customWidth="1"/>
    <col min="10691" max="10691" width="4.28515625" style="687" customWidth="1"/>
    <col min="10692" max="10692" width="39" style="687" customWidth="1"/>
    <col min="10693" max="10693" width="53.5703125" style="687" customWidth="1"/>
    <col min="10694" max="10697" width="7.7109375" style="687" customWidth="1"/>
    <col min="10698" max="10698" width="10" style="687" customWidth="1"/>
    <col min="10699" max="10700" width="9.28515625" style="687" customWidth="1"/>
    <col min="10701" max="10701" width="8" style="687" customWidth="1"/>
    <col min="10702" max="10945" width="9.140625" style="687"/>
    <col min="10946" max="10946" width="20.140625" style="687" customWidth="1"/>
    <col min="10947" max="10947" width="4.28515625" style="687" customWidth="1"/>
    <col min="10948" max="10948" width="39" style="687" customWidth="1"/>
    <col min="10949" max="10949" width="53.5703125" style="687" customWidth="1"/>
    <col min="10950" max="10953" width="7.7109375" style="687" customWidth="1"/>
    <col min="10954" max="10954" width="10" style="687" customWidth="1"/>
    <col min="10955" max="10956" width="9.28515625" style="687" customWidth="1"/>
    <col min="10957" max="10957" width="8" style="687" customWidth="1"/>
    <col min="10958" max="11201" width="9.140625" style="687"/>
    <col min="11202" max="11202" width="20.140625" style="687" customWidth="1"/>
    <col min="11203" max="11203" width="4.28515625" style="687" customWidth="1"/>
    <col min="11204" max="11204" width="39" style="687" customWidth="1"/>
    <col min="11205" max="11205" width="53.5703125" style="687" customWidth="1"/>
    <col min="11206" max="11209" width="7.7109375" style="687" customWidth="1"/>
    <col min="11210" max="11210" width="10" style="687" customWidth="1"/>
    <col min="11211" max="11212" width="9.28515625" style="687" customWidth="1"/>
    <col min="11213" max="11213" width="8" style="687" customWidth="1"/>
    <col min="11214" max="11457" width="9.140625" style="687"/>
    <col min="11458" max="11458" width="20.140625" style="687" customWidth="1"/>
    <col min="11459" max="11459" width="4.28515625" style="687" customWidth="1"/>
    <col min="11460" max="11460" width="39" style="687" customWidth="1"/>
    <col min="11461" max="11461" width="53.5703125" style="687" customWidth="1"/>
    <col min="11462" max="11465" width="7.7109375" style="687" customWidth="1"/>
    <col min="11466" max="11466" width="10" style="687" customWidth="1"/>
    <col min="11467" max="11468" width="9.28515625" style="687" customWidth="1"/>
    <col min="11469" max="11469" width="8" style="687" customWidth="1"/>
    <col min="11470" max="11713" width="9.140625" style="687"/>
    <col min="11714" max="11714" width="20.140625" style="687" customWidth="1"/>
    <col min="11715" max="11715" width="4.28515625" style="687" customWidth="1"/>
    <col min="11716" max="11716" width="39" style="687" customWidth="1"/>
    <col min="11717" max="11717" width="53.5703125" style="687" customWidth="1"/>
    <col min="11718" max="11721" width="7.7109375" style="687" customWidth="1"/>
    <col min="11722" max="11722" width="10" style="687" customWidth="1"/>
    <col min="11723" max="11724" width="9.28515625" style="687" customWidth="1"/>
    <col min="11725" max="11725" width="8" style="687" customWidth="1"/>
    <col min="11726" max="11969" width="9.140625" style="687"/>
    <col min="11970" max="11970" width="20.140625" style="687" customWidth="1"/>
    <col min="11971" max="11971" width="4.28515625" style="687" customWidth="1"/>
    <col min="11972" max="11972" width="39" style="687" customWidth="1"/>
    <col min="11973" max="11973" width="53.5703125" style="687" customWidth="1"/>
    <col min="11974" max="11977" width="7.7109375" style="687" customWidth="1"/>
    <col min="11978" max="11978" width="10" style="687" customWidth="1"/>
    <col min="11979" max="11980" width="9.28515625" style="687" customWidth="1"/>
    <col min="11981" max="11981" width="8" style="687" customWidth="1"/>
    <col min="11982" max="12225" width="9.140625" style="687"/>
    <col min="12226" max="12226" width="20.140625" style="687" customWidth="1"/>
    <col min="12227" max="12227" width="4.28515625" style="687" customWidth="1"/>
    <col min="12228" max="12228" width="39" style="687" customWidth="1"/>
    <col min="12229" max="12229" width="53.5703125" style="687" customWidth="1"/>
    <col min="12230" max="12233" width="7.7109375" style="687" customWidth="1"/>
    <col min="12234" max="12234" width="10" style="687" customWidth="1"/>
    <col min="12235" max="12236" width="9.28515625" style="687" customWidth="1"/>
    <col min="12237" max="12237" width="8" style="687" customWidth="1"/>
    <col min="12238" max="12481" width="9.140625" style="687"/>
    <col min="12482" max="12482" width="20.140625" style="687" customWidth="1"/>
    <col min="12483" max="12483" width="4.28515625" style="687" customWidth="1"/>
    <col min="12484" max="12484" width="39" style="687" customWidth="1"/>
    <col min="12485" max="12485" width="53.5703125" style="687" customWidth="1"/>
    <col min="12486" max="12489" width="7.7109375" style="687" customWidth="1"/>
    <col min="12490" max="12490" width="10" style="687" customWidth="1"/>
    <col min="12491" max="12492" width="9.28515625" style="687" customWidth="1"/>
    <col min="12493" max="12493" width="8" style="687" customWidth="1"/>
    <col min="12494" max="12737" width="9.140625" style="687"/>
    <col min="12738" max="12738" width="20.140625" style="687" customWidth="1"/>
    <col min="12739" max="12739" width="4.28515625" style="687" customWidth="1"/>
    <col min="12740" max="12740" width="39" style="687" customWidth="1"/>
    <col min="12741" max="12741" width="53.5703125" style="687" customWidth="1"/>
    <col min="12742" max="12745" width="7.7109375" style="687" customWidth="1"/>
    <col min="12746" max="12746" width="10" style="687" customWidth="1"/>
    <col min="12747" max="12748" width="9.28515625" style="687" customWidth="1"/>
    <col min="12749" max="12749" width="8" style="687" customWidth="1"/>
    <col min="12750" max="12993" width="9.140625" style="687"/>
    <col min="12994" max="12994" width="20.140625" style="687" customWidth="1"/>
    <col min="12995" max="12995" width="4.28515625" style="687" customWidth="1"/>
    <col min="12996" max="12996" width="39" style="687" customWidth="1"/>
    <col min="12997" max="12997" width="53.5703125" style="687" customWidth="1"/>
    <col min="12998" max="13001" width="7.7109375" style="687" customWidth="1"/>
    <col min="13002" max="13002" width="10" style="687" customWidth="1"/>
    <col min="13003" max="13004" width="9.28515625" style="687" customWidth="1"/>
    <col min="13005" max="13005" width="8" style="687" customWidth="1"/>
    <col min="13006" max="13249" width="9.140625" style="687"/>
    <col min="13250" max="13250" width="20.140625" style="687" customWidth="1"/>
    <col min="13251" max="13251" width="4.28515625" style="687" customWidth="1"/>
    <col min="13252" max="13252" width="39" style="687" customWidth="1"/>
    <col min="13253" max="13253" width="53.5703125" style="687" customWidth="1"/>
    <col min="13254" max="13257" width="7.7109375" style="687" customWidth="1"/>
    <col min="13258" max="13258" width="10" style="687" customWidth="1"/>
    <col min="13259" max="13260" width="9.28515625" style="687" customWidth="1"/>
    <col min="13261" max="13261" width="8" style="687" customWidth="1"/>
    <col min="13262" max="13505" width="9.140625" style="687"/>
    <col min="13506" max="13506" width="20.140625" style="687" customWidth="1"/>
    <col min="13507" max="13507" width="4.28515625" style="687" customWidth="1"/>
    <col min="13508" max="13508" width="39" style="687" customWidth="1"/>
    <col min="13509" max="13509" width="53.5703125" style="687" customWidth="1"/>
    <col min="13510" max="13513" width="7.7109375" style="687" customWidth="1"/>
    <col min="13514" max="13514" width="10" style="687" customWidth="1"/>
    <col min="13515" max="13516" width="9.28515625" style="687" customWidth="1"/>
    <col min="13517" max="13517" width="8" style="687" customWidth="1"/>
    <col min="13518" max="13761" width="9.140625" style="687"/>
    <col min="13762" max="13762" width="20.140625" style="687" customWidth="1"/>
    <col min="13763" max="13763" width="4.28515625" style="687" customWidth="1"/>
    <col min="13764" max="13764" width="39" style="687" customWidth="1"/>
    <col min="13765" max="13765" width="53.5703125" style="687" customWidth="1"/>
    <col min="13766" max="13769" width="7.7109375" style="687" customWidth="1"/>
    <col min="13770" max="13770" width="10" style="687" customWidth="1"/>
    <col min="13771" max="13772" width="9.28515625" style="687" customWidth="1"/>
    <col min="13773" max="13773" width="8" style="687" customWidth="1"/>
    <col min="13774" max="14017" width="9.140625" style="687"/>
    <col min="14018" max="14018" width="20.140625" style="687" customWidth="1"/>
    <col min="14019" max="14019" width="4.28515625" style="687" customWidth="1"/>
    <col min="14020" max="14020" width="39" style="687" customWidth="1"/>
    <col min="14021" max="14021" width="53.5703125" style="687" customWidth="1"/>
    <col min="14022" max="14025" width="7.7109375" style="687" customWidth="1"/>
    <col min="14026" max="14026" width="10" style="687" customWidth="1"/>
    <col min="14027" max="14028" width="9.28515625" style="687" customWidth="1"/>
    <col min="14029" max="14029" width="8" style="687" customWidth="1"/>
    <col min="14030" max="14273" width="9.140625" style="687"/>
    <col min="14274" max="14274" width="20.140625" style="687" customWidth="1"/>
    <col min="14275" max="14275" width="4.28515625" style="687" customWidth="1"/>
    <col min="14276" max="14276" width="39" style="687" customWidth="1"/>
    <col min="14277" max="14277" width="53.5703125" style="687" customWidth="1"/>
    <col min="14278" max="14281" width="7.7109375" style="687" customWidth="1"/>
    <col min="14282" max="14282" width="10" style="687" customWidth="1"/>
    <col min="14283" max="14284" width="9.28515625" style="687" customWidth="1"/>
    <col min="14285" max="14285" width="8" style="687" customWidth="1"/>
    <col min="14286" max="14529" width="9.140625" style="687"/>
    <col min="14530" max="14530" width="20.140625" style="687" customWidth="1"/>
    <col min="14531" max="14531" width="4.28515625" style="687" customWidth="1"/>
    <col min="14532" max="14532" width="39" style="687" customWidth="1"/>
    <col min="14533" max="14533" width="53.5703125" style="687" customWidth="1"/>
    <col min="14534" max="14537" width="7.7109375" style="687" customWidth="1"/>
    <col min="14538" max="14538" width="10" style="687" customWidth="1"/>
    <col min="14539" max="14540" width="9.28515625" style="687" customWidth="1"/>
    <col min="14541" max="14541" width="8" style="687" customWidth="1"/>
    <col min="14542" max="14785" width="9.140625" style="687"/>
    <col min="14786" max="14786" width="20.140625" style="687" customWidth="1"/>
    <col min="14787" max="14787" width="4.28515625" style="687" customWidth="1"/>
    <col min="14788" max="14788" width="39" style="687" customWidth="1"/>
    <col min="14789" max="14789" width="53.5703125" style="687" customWidth="1"/>
    <col min="14790" max="14793" width="7.7109375" style="687" customWidth="1"/>
    <col min="14794" max="14794" width="10" style="687" customWidth="1"/>
    <col min="14795" max="14796" width="9.28515625" style="687" customWidth="1"/>
    <col min="14797" max="14797" width="8" style="687" customWidth="1"/>
    <col min="14798" max="15041" width="9.140625" style="687"/>
    <col min="15042" max="15042" width="20.140625" style="687" customWidth="1"/>
    <col min="15043" max="15043" width="4.28515625" style="687" customWidth="1"/>
    <col min="15044" max="15044" width="39" style="687" customWidth="1"/>
    <col min="15045" max="15045" width="53.5703125" style="687" customWidth="1"/>
    <col min="15046" max="15049" width="7.7109375" style="687" customWidth="1"/>
    <col min="15050" max="15050" width="10" style="687" customWidth="1"/>
    <col min="15051" max="15052" width="9.28515625" style="687" customWidth="1"/>
    <col min="15053" max="15053" width="8" style="687" customWidth="1"/>
    <col min="15054" max="15297" width="9.140625" style="687"/>
    <col min="15298" max="15298" width="20.140625" style="687" customWidth="1"/>
    <col min="15299" max="15299" width="4.28515625" style="687" customWidth="1"/>
    <col min="15300" max="15300" width="39" style="687" customWidth="1"/>
    <col min="15301" max="15301" width="53.5703125" style="687" customWidth="1"/>
    <col min="15302" max="15305" width="7.7109375" style="687" customWidth="1"/>
    <col min="15306" max="15306" width="10" style="687" customWidth="1"/>
    <col min="15307" max="15308" width="9.28515625" style="687" customWidth="1"/>
    <col min="15309" max="15309" width="8" style="687" customWidth="1"/>
    <col min="15310" max="15553" width="9.140625" style="687"/>
    <col min="15554" max="15554" width="20.140625" style="687" customWidth="1"/>
    <col min="15555" max="15555" width="4.28515625" style="687" customWidth="1"/>
    <col min="15556" max="15556" width="39" style="687" customWidth="1"/>
    <col min="15557" max="15557" width="53.5703125" style="687" customWidth="1"/>
    <col min="15558" max="15561" width="7.7109375" style="687" customWidth="1"/>
    <col min="15562" max="15562" width="10" style="687" customWidth="1"/>
    <col min="15563" max="15564" width="9.28515625" style="687" customWidth="1"/>
    <col min="15565" max="15565" width="8" style="687" customWidth="1"/>
    <col min="15566" max="15809" width="9.140625" style="687"/>
    <col min="15810" max="15810" width="20.140625" style="687" customWidth="1"/>
    <col min="15811" max="15811" width="4.28515625" style="687" customWidth="1"/>
    <col min="15812" max="15812" width="39" style="687" customWidth="1"/>
    <col min="15813" max="15813" width="53.5703125" style="687" customWidth="1"/>
    <col min="15814" max="15817" width="7.7109375" style="687" customWidth="1"/>
    <col min="15818" max="15818" width="10" style="687" customWidth="1"/>
    <col min="15819" max="15820" width="9.28515625" style="687" customWidth="1"/>
    <col min="15821" max="15821" width="8" style="687" customWidth="1"/>
    <col min="15822" max="16065" width="9.140625" style="687"/>
    <col min="16066" max="16066" width="20.140625" style="687" customWidth="1"/>
    <col min="16067" max="16067" width="4.28515625" style="687" customWidth="1"/>
    <col min="16068" max="16068" width="39" style="687" customWidth="1"/>
    <col min="16069" max="16069" width="53.5703125" style="687" customWidth="1"/>
    <col min="16070" max="16073" width="7.7109375" style="687" customWidth="1"/>
    <col min="16074" max="16074" width="10" style="687" customWidth="1"/>
    <col min="16075" max="16076" width="9.28515625" style="687" customWidth="1"/>
    <col min="16077" max="16077" width="8" style="687" customWidth="1"/>
    <col min="16078" max="16384" width="9.140625" style="687"/>
  </cols>
  <sheetData>
    <row r="1" spans="1:85" ht="25.5" customHeight="1">
      <c r="A1" s="477"/>
      <c r="B1" s="657"/>
      <c r="C1" s="1327" t="s">
        <v>1409</v>
      </c>
      <c r="D1" s="1453"/>
      <c r="E1" s="1454"/>
      <c r="F1" s="1453"/>
      <c r="G1" s="1453"/>
      <c r="H1" s="1454"/>
      <c r="I1" s="1453"/>
      <c r="J1" s="1453"/>
      <c r="K1" s="1453"/>
      <c r="L1" s="1453"/>
      <c r="M1" s="1453"/>
      <c r="N1" s="1454"/>
      <c r="O1" s="1453"/>
      <c r="P1" s="1453"/>
      <c r="Q1" s="1453"/>
      <c r="R1" s="1453"/>
      <c r="S1" s="1453"/>
      <c r="T1" s="1453"/>
      <c r="U1" s="1453"/>
      <c r="V1" s="1453"/>
      <c r="W1" s="1453"/>
      <c r="X1" s="1453"/>
      <c r="Y1" s="1453"/>
      <c r="Z1" s="1453"/>
      <c r="AA1" s="1453"/>
      <c r="AB1" s="1453"/>
      <c r="AC1" s="1453"/>
      <c r="AD1" s="1453"/>
      <c r="AE1" s="1453"/>
      <c r="AF1" s="1453"/>
      <c r="AG1" s="1453"/>
      <c r="AH1" s="1454"/>
      <c r="AI1" s="1454"/>
      <c r="AJ1" s="1454"/>
      <c r="AK1" s="1454"/>
      <c r="AL1" s="1454"/>
      <c r="AM1" s="1453"/>
      <c r="AN1" s="1453"/>
      <c r="AO1" s="1453"/>
      <c r="AP1" s="1453"/>
      <c r="AQ1" s="1453"/>
      <c r="AR1" s="1453"/>
      <c r="AS1" s="1453"/>
      <c r="AT1" s="1453"/>
      <c r="AU1" s="1453"/>
      <c r="AV1" s="1453"/>
      <c r="AW1" s="1453"/>
      <c r="AX1" s="1453"/>
      <c r="AY1" s="1453"/>
      <c r="AZ1" s="1453"/>
      <c r="BA1" s="1453"/>
      <c r="BB1" s="1453"/>
      <c r="BC1" s="1453"/>
      <c r="BD1" s="1453"/>
      <c r="BE1" s="1327"/>
      <c r="BF1" s="1327"/>
      <c r="BG1" s="1327"/>
      <c r="BH1" s="1327"/>
      <c r="BI1" s="1327"/>
      <c r="BJ1" s="1327"/>
      <c r="BK1" s="1327"/>
      <c r="BL1" s="1327"/>
      <c r="BM1" s="1327"/>
      <c r="BN1" s="1327"/>
      <c r="BO1" s="1327"/>
      <c r="BP1" s="1327"/>
      <c r="BQ1" s="1327"/>
      <c r="BR1" s="1327"/>
      <c r="BS1" s="1327"/>
      <c r="BT1" s="1327"/>
      <c r="BU1" s="1327"/>
      <c r="BV1" s="1327"/>
      <c r="BW1" s="1327"/>
      <c r="BX1" s="1327"/>
      <c r="BY1" s="1327"/>
      <c r="BZ1" s="1327"/>
      <c r="CA1" s="1329"/>
      <c r="CB1" s="1327"/>
      <c r="CC1" s="1329"/>
      <c r="CD1" s="1327"/>
      <c r="CE1" s="1327"/>
      <c r="CF1" s="1327"/>
      <c r="CG1" s="1329"/>
    </row>
    <row r="2" spans="1:85" ht="3.75" customHeight="1">
      <c r="D2" s="3"/>
      <c r="F2" s="3"/>
    </row>
    <row r="3" spans="1:85" ht="15.75" customHeight="1">
      <c r="A3" s="1330" t="s">
        <v>0</v>
      </c>
      <c r="B3" s="1331" t="s">
        <v>0</v>
      </c>
      <c r="C3" s="1330" t="s">
        <v>722</v>
      </c>
      <c r="D3" s="1331"/>
      <c r="E3" s="1456" t="s">
        <v>2</v>
      </c>
      <c r="F3" s="1331"/>
      <c r="G3" s="1458" t="s">
        <v>194</v>
      </c>
      <c r="H3" s="1456" t="s">
        <v>195</v>
      </c>
      <c r="I3" s="1332" t="s">
        <v>286</v>
      </c>
      <c r="J3" s="1333" t="s">
        <v>3</v>
      </c>
      <c r="K3" s="1460" t="s">
        <v>196</v>
      </c>
      <c r="L3" s="1334"/>
      <c r="M3" s="1334"/>
      <c r="N3" s="1334"/>
      <c r="O3" s="1334"/>
      <c r="P3" s="1334"/>
      <c r="Q3" s="1334"/>
      <c r="R3" s="1334"/>
      <c r="S3" s="1334"/>
      <c r="T3" s="1335"/>
      <c r="U3" s="483"/>
      <c r="V3" s="1434" t="s">
        <v>1142</v>
      </c>
      <c r="W3" s="1435"/>
      <c r="X3" s="1435"/>
      <c r="Y3" s="1436"/>
      <c r="Z3" s="1306" t="s">
        <v>1143</v>
      </c>
      <c r="AA3" s="1307"/>
      <c r="AB3" s="1307"/>
      <c r="AC3" s="1308"/>
      <c r="AD3" s="1312" t="s">
        <v>1144</v>
      </c>
      <c r="AE3" s="1312"/>
      <c r="AF3" s="1312"/>
      <c r="AG3" s="1312"/>
      <c r="AH3" s="1312" t="s">
        <v>1145</v>
      </c>
      <c r="AI3" s="1312"/>
      <c r="AJ3" s="1312"/>
      <c r="AK3" s="1312"/>
      <c r="AL3" s="1312"/>
      <c r="AM3" s="1312" t="s">
        <v>1394</v>
      </c>
      <c r="AN3" s="1312"/>
      <c r="AO3" s="1312"/>
      <c r="AP3" s="1312"/>
      <c r="AQ3" s="1306" t="s">
        <v>1395</v>
      </c>
      <c r="AR3" s="1307"/>
      <c r="AS3" s="1308"/>
      <c r="AT3" s="1312" t="s">
        <v>1096</v>
      </c>
      <c r="AU3" s="1312"/>
      <c r="AV3" s="1312"/>
      <c r="AW3" s="1312"/>
      <c r="AX3" s="1306" t="s">
        <v>1147</v>
      </c>
      <c r="AY3" s="1308"/>
      <c r="AZ3" s="1312" t="s">
        <v>1148</v>
      </c>
      <c r="BA3" s="1312"/>
      <c r="BB3" s="1312"/>
      <c r="BC3" s="1336" t="s">
        <v>1149</v>
      </c>
      <c r="BD3" s="1337"/>
      <c r="BE3" s="1568" t="s">
        <v>197</v>
      </c>
      <c r="BF3" s="1569"/>
      <c r="BG3" s="1569"/>
      <c r="BH3" s="1569"/>
      <c r="BI3" s="1569"/>
      <c r="BJ3" s="1569"/>
      <c r="BK3" s="1569"/>
      <c r="BL3" s="1569"/>
      <c r="BM3" s="1569"/>
      <c r="BN3" s="1569"/>
      <c r="BO3" s="1569"/>
      <c r="BP3" s="1569"/>
      <c r="BQ3" s="1569"/>
      <c r="BR3" s="1569"/>
      <c r="BS3" s="1569"/>
      <c r="BT3" s="1569"/>
      <c r="BU3" s="1569"/>
      <c r="BV3" s="1569"/>
      <c r="BW3" s="1569"/>
      <c r="BX3" s="1569"/>
      <c r="BY3" s="1569"/>
      <c r="BZ3" s="1342" t="s">
        <v>198</v>
      </c>
      <c r="CA3" s="1343"/>
      <c r="CB3" s="1342"/>
      <c r="CC3" s="1343"/>
      <c r="CD3" s="1342"/>
      <c r="CE3" s="1342"/>
      <c r="CF3" s="1342" t="s">
        <v>199</v>
      </c>
      <c r="CG3" s="1343"/>
    </row>
    <row r="4" spans="1:85" ht="31.5" customHeight="1">
      <c r="A4" s="1456"/>
      <c r="B4" s="1331"/>
      <c r="C4" s="1456"/>
      <c r="D4" s="1331"/>
      <c r="E4" s="1330"/>
      <c r="F4" s="1331"/>
      <c r="G4" s="1458"/>
      <c r="H4" s="1456"/>
      <c r="I4" s="1332"/>
      <c r="J4" s="1333"/>
      <c r="K4" s="664" t="s">
        <v>1041</v>
      </c>
      <c r="L4" s="665" t="s">
        <v>1150</v>
      </c>
      <c r="M4" s="665" t="s">
        <v>1151</v>
      </c>
      <c r="N4" s="665" t="s">
        <v>1152</v>
      </c>
      <c r="O4" s="665" t="s">
        <v>1392</v>
      </c>
      <c r="P4" s="665" t="s">
        <v>1393</v>
      </c>
      <c r="Q4" s="665" t="s">
        <v>1153</v>
      </c>
      <c r="R4" s="485" t="s">
        <v>965</v>
      </c>
      <c r="S4" s="665" t="s">
        <v>1154</v>
      </c>
      <c r="T4" s="666" t="s">
        <v>1155</v>
      </c>
      <c r="U4" s="487"/>
      <c r="V4" s="1437"/>
      <c r="W4" s="1438"/>
      <c r="X4" s="1438"/>
      <c r="Y4" s="1439"/>
      <c r="Z4" s="1309"/>
      <c r="AA4" s="1310"/>
      <c r="AB4" s="1310"/>
      <c r="AC4" s="1311"/>
      <c r="AD4" s="1312"/>
      <c r="AE4" s="1312"/>
      <c r="AF4" s="1312"/>
      <c r="AG4" s="1312"/>
      <c r="AH4" s="1312"/>
      <c r="AI4" s="1312"/>
      <c r="AJ4" s="1312"/>
      <c r="AK4" s="1312"/>
      <c r="AL4" s="1312"/>
      <c r="AM4" s="1312"/>
      <c r="AN4" s="1312"/>
      <c r="AO4" s="1312"/>
      <c r="AP4" s="1312"/>
      <c r="AQ4" s="1309"/>
      <c r="AR4" s="1310"/>
      <c r="AS4" s="1311"/>
      <c r="AT4" s="1312"/>
      <c r="AU4" s="1312"/>
      <c r="AV4" s="1312"/>
      <c r="AW4" s="1312"/>
      <c r="AX4" s="1309"/>
      <c r="AY4" s="1311"/>
      <c r="AZ4" s="1312"/>
      <c r="BA4" s="1312"/>
      <c r="BB4" s="1312"/>
      <c r="BC4" s="1338"/>
      <c r="BD4" s="1339"/>
      <c r="BE4" s="1466" t="s">
        <v>1040</v>
      </c>
      <c r="BF4" s="1469" t="s">
        <v>1100</v>
      </c>
      <c r="BG4" s="1466" t="s">
        <v>1039</v>
      </c>
      <c r="BH4" s="1466" t="s">
        <v>1101</v>
      </c>
      <c r="BI4" s="1466" t="s">
        <v>1102</v>
      </c>
      <c r="BJ4" s="1466" t="s">
        <v>1103</v>
      </c>
      <c r="BK4" s="1466" t="s">
        <v>1104</v>
      </c>
      <c r="BL4" s="1466" t="s">
        <v>1105</v>
      </c>
      <c r="BM4" s="1466" t="s">
        <v>1106</v>
      </c>
      <c r="BN4" s="1466" t="s">
        <v>1108</v>
      </c>
      <c r="BO4" s="1469" t="s">
        <v>1107</v>
      </c>
      <c r="BP4" s="1466" t="s">
        <v>1127</v>
      </c>
      <c r="BQ4" s="1466" t="s">
        <v>1130</v>
      </c>
      <c r="BR4" s="1469" t="s">
        <v>1109</v>
      </c>
      <c r="BS4" s="1469" t="s">
        <v>1110</v>
      </c>
      <c r="BT4" s="1475" t="s">
        <v>1112</v>
      </c>
      <c r="BU4" s="1475" t="s">
        <v>1111</v>
      </c>
      <c r="BV4" s="1478"/>
      <c r="BW4" s="1478"/>
      <c r="BX4" s="1478"/>
      <c r="BY4" s="1475" t="s">
        <v>1210</v>
      </c>
      <c r="BZ4" s="1342" t="s">
        <v>200</v>
      </c>
      <c r="CA4" s="1343"/>
      <c r="CB4" s="1342" t="s">
        <v>201</v>
      </c>
      <c r="CC4" s="1343"/>
      <c r="CD4" s="1342" t="s">
        <v>202</v>
      </c>
      <c r="CE4" s="1342"/>
      <c r="CF4" s="1349" t="s">
        <v>203</v>
      </c>
      <c r="CG4" s="1352" t="s">
        <v>204</v>
      </c>
    </row>
    <row r="5" spans="1:85" ht="18.75" customHeight="1">
      <c r="A5" s="1456"/>
      <c r="B5" s="1331"/>
      <c r="C5" s="1456"/>
      <c r="D5" s="1331"/>
      <c r="E5" s="1330"/>
      <c r="F5" s="1331"/>
      <c r="G5" s="1458"/>
      <c r="H5" s="1456"/>
      <c r="I5" s="1332"/>
      <c r="J5" s="1333"/>
      <c r="K5" s="690" t="s">
        <v>205</v>
      </c>
      <c r="L5" s="668" t="s">
        <v>205</v>
      </c>
      <c r="M5" s="668" t="s">
        <v>205</v>
      </c>
      <c r="N5" s="668" t="s">
        <v>282</v>
      </c>
      <c r="O5" s="668" t="s">
        <v>205</v>
      </c>
      <c r="P5" s="668" t="s">
        <v>206</v>
      </c>
      <c r="Q5" s="668" t="s">
        <v>205</v>
      </c>
      <c r="R5" s="668" t="s">
        <v>281</v>
      </c>
      <c r="S5" s="668" t="s">
        <v>206</v>
      </c>
      <c r="T5" s="488" t="s">
        <v>281</v>
      </c>
      <c r="U5" s="489" t="s">
        <v>288</v>
      </c>
      <c r="V5" s="1487" t="s">
        <v>207</v>
      </c>
      <c r="W5" s="1488"/>
      <c r="X5" s="1487" t="s">
        <v>208</v>
      </c>
      <c r="Y5" s="1488"/>
      <c r="Z5" s="1325" t="s">
        <v>207</v>
      </c>
      <c r="AA5" s="1326"/>
      <c r="AB5" s="1325" t="s">
        <v>261</v>
      </c>
      <c r="AC5" s="1326"/>
      <c r="AD5" s="1325" t="s">
        <v>264</v>
      </c>
      <c r="AE5" s="1326"/>
      <c r="AF5" s="668" t="s">
        <v>208</v>
      </c>
      <c r="AG5" s="668" t="s">
        <v>265</v>
      </c>
      <c r="AH5" s="490" t="s">
        <v>207</v>
      </c>
      <c r="AI5" s="1325" t="s">
        <v>208</v>
      </c>
      <c r="AJ5" s="1326"/>
      <c r="AK5" s="1325" t="s">
        <v>209</v>
      </c>
      <c r="AL5" s="1326"/>
      <c r="AM5" s="490" t="s">
        <v>207</v>
      </c>
      <c r="AN5" s="1325" t="s">
        <v>208</v>
      </c>
      <c r="AO5" s="1326"/>
      <c r="AP5" s="490" t="s">
        <v>209</v>
      </c>
      <c r="AQ5" s="1325" t="s">
        <v>207</v>
      </c>
      <c r="AR5" s="1326"/>
      <c r="AS5" s="668" t="s">
        <v>208</v>
      </c>
      <c r="AT5" s="1325" t="s">
        <v>207</v>
      </c>
      <c r="AU5" s="1326"/>
      <c r="AV5" s="1325" t="s">
        <v>208</v>
      </c>
      <c r="AW5" s="1326"/>
      <c r="AX5" s="1325" t="s">
        <v>207</v>
      </c>
      <c r="AY5" s="1326"/>
      <c r="AZ5" s="1325" t="s">
        <v>207</v>
      </c>
      <c r="BA5" s="1326"/>
      <c r="BB5" s="668" t="s">
        <v>208</v>
      </c>
      <c r="BC5" s="668" t="s">
        <v>207</v>
      </c>
      <c r="BD5" s="668" t="s">
        <v>208</v>
      </c>
      <c r="BE5" s="1467"/>
      <c r="BF5" s="1470"/>
      <c r="BG5" s="1467"/>
      <c r="BH5" s="1467"/>
      <c r="BI5" s="1467"/>
      <c r="BJ5" s="1467"/>
      <c r="BK5" s="1467"/>
      <c r="BL5" s="1467"/>
      <c r="BM5" s="1467"/>
      <c r="BN5" s="1467"/>
      <c r="BO5" s="1470"/>
      <c r="BP5" s="1467"/>
      <c r="BQ5" s="1467"/>
      <c r="BR5" s="1470"/>
      <c r="BS5" s="1470"/>
      <c r="BT5" s="1476"/>
      <c r="BU5" s="1476"/>
      <c r="BV5" s="1479"/>
      <c r="BW5" s="1479"/>
      <c r="BX5" s="1479"/>
      <c r="BY5" s="1476"/>
      <c r="BZ5" s="1349"/>
      <c r="CA5" s="1350"/>
      <c r="CB5" s="1349"/>
      <c r="CC5" s="1350"/>
      <c r="CD5" s="1349"/>
      <c r="CE5" s="1349"/>
      <c r="CF5" s="1351"/>
      <c r="CG5" s="1353"/>
    </row>
    <row r="6" spans="1:85" ht="19.5">
      <c r="A6" s="491"/>
      <c r="B6" s="1356" t="s">
        <v>216</v>
      </c>
      <c r="C6" s="1357"/>
      <c r="D6" s="1356"/>
      <c r="E6" s="1357"/>
      <c r="F6" s="1356"/>
      <c r="G6" s="1483"/>
      <c r="H6" s="1484"/>
      <c r="I6" s="492"/>
      <c r="J6" s="493">
        <f>SUM(J7:J12)</f>
        <v>0</v>
      </c>
      <c r="K6" s="494">
        <f t="shared" ref="K6:T6" si="0">COUNTIF(K12:K255,"x")</f>
        <v>21</v>
      </c>
      <c r="L6" s="495">
        <f t="shared" si="0"/>
        <v>27</v>
      </c>
      <c r="M6" s="495">
        <f t="shared" si="0"/>
        <v>22</v>
      </c>
      <c r="N6" s="496">
        <f t="shared" si="0"/>
        <v>26</v>
      </c>
      <c r="O6" s="495">
        <f t="shared" si="0"/>
        <v>25</v>
      </c>
      <c r="P6" s="495">
        <f t="shared" si="0"/>
        <v>22</v>
      </c>
      <c r="Q6" s="495">
        <f t="shared" si="0"/>
        <v>22</v>
      </c>
      <c r="R6" s="495">
        <f t="shared" si="0"/>
        <v>16</v>
      </c>
      <c r="S6" s="495">
        <f t="shared" si="0"/>
        <v>18</v>
      </c>
      <c r="T6" s="495">
        <f t="shared" si="0"/>
        <v>15</v>
      </c>
      <c r="U6" s="495">
        <f>COUNTIF(U12:U255,"1")</f>
        <v>162</v>
      </c>
      <c r="V6" s="237">
        <v>0</v>
      </c>
      <c r="W6" s="237">
        <v>0</v>
      </c>
      <c r="X6" s="237">
        <f t="shared" ref="X6:BD6" si="1">SUM(X7:X12)</f>
        <v>0</v>
      </c>
      <c r="Y6" s="237">
        <f t="shared" si="1"/>
        <v>0</v>
      </c>
      <c r="Z6" s="493">
        <f t="shared" si="1"/>
        <v>0</v>
      </c>
      <c r="AA6" s="493">
        <f t="shared" si="1"/>
        <v>0</v>
      </c>
      <c r="AB6" s="493">
        <f t="shared" si="1"/>
        <v>0</v>
      </c>
      <c r="AC6" s="493">
        <f t="shared" si="1"/>
        <v>0</v>
      </c>
      <c r="AD6" s="493">
        <f t="shared" si="1"/>
        <v>0</v>
      </c>
      <c r="AE6" s="493">
        <f t="shared" si="1"/>
        <v>0</v>
      </c>
      <c r="AF6" s="493">
        <f t="shared" si="1"/>
        <v>0</v>
      </c>
      <c r="AG6" s="493">
        <f t="shared" si="1"/>
        <v>0</v>
      </c>
      <c r="AH6" s="658">
        <f t="shared" si="1"/>
        <v>0</v>
      </c>
      <c r="AI6" s="658">
        <f>SUM(AI7:AI12)</f>
        <v>0</v>
      </c>
      <c r="AJ6" s="658">
        <f t="shared" si="1"/>
        <v>0</v>
      </c>
      <c r="AK6" s="658">
        <f>SUM(AK7:AK12)</f>
        <v>0</v>
      </c>
      <c r="AL6" s="658">
        <f t="shared" si="1"/>
        <v>0</v>
      </c>
      <c r="AM6" s="493">
        <f t="shared" si="1"/>
        <v>0</v>
      </c>
      <c r="AN6" s="493">
        <f t="shared" si="1"/>
        <v>0</v>
      </c>
      <c r="AO6" s="493">
        <f t="shared" si="1"/>
        <v>0</v>
      </c>
      <c r="AP6" s="493">
        <f t="shared" si="1"/>
        <v>0</v>
      </c>
      <c r="AQ6" s="493">
        <f t="shared" si="1"/>
        <v>0</v>
      </c>
      <c r="AR6" s="493">
        <f t="shared" si="1"/>
        <v>0</v>
      </c>
      <c r="AS6" s="493">
        <f t="shared" si="1"/>
        <v>0</v>
      </c>
      <c r="AT6" s="493">
        <f t="shared" si="1"/>
        <v>0</v>
      </c>
      <c r="AU6" s="493">
        <f t="shared" si="1"/>
        <v>0</v>
      </c>
      <c r="AV6" s="493">
        <f t="shared" si="1"/>
        <v>0</v>
      </c>
      <c r="AW6" s="493">
        <f t="shared" si="1"/>
        <v>0</v>
      </c>
      <c r="AX6" s="493">
        <f t="shared" si="1"/>
        <v>0</v>
      </c>
      <c r="AY6" s="493">
        <f t="shared" si="1"/>
        <v>0</v>
      </c>
      <c r="AZ6" s="493">
        <f t="shared" si="1"/>
        <v>0</v>
      </c>
      <c r="BA6" s="493">
        <f t="shared" si="1"/>
        <v>0</v>
      </c>
      <c r="BB6" s="493">
        <f t="shared" si="1"/>
        <v>0</v>
      </c>
      <c r="BC6" s="493"/>
      <c r="BD6" s="493">
        <f t="shared" si="1"/>
        <v>0</v>
      </c>
      <c r="BE6" s="1467"/>
      <c r="BF6" s="1470"/>
      <c r="BG6" s="1467"/>
      <c r="BH6" s="1467"/>
      <c r="BI6" s="1467"/>
      <c r="BJ6" s="1467"/>
      <c r="BK6" s="1467"/>
      <c r="BL6" s="1467"/>
      <c r="BM6" s="1467"/>
      <c r="BN6" s="1467"/>
      <c r="BO6" s="1470"/>
      <c r="BP6" s="1467"/>
      <c r="BQ6" s="1467"/>
      <c r="BR6" s="1470"/>
      <c r="BS6" s="1470"/>
      <c r="BT6" s="1476"/>
      <c r="BU6" s="1476"/>
      <c r="BV6" s="1479"/>
      <c r="BW6" s="1479"/>
      <c r="BX6" s="1479"/>
      <c r="BY6" s="1476"/>
      <c r="BZ6" s="658"/>
      <c r="CA6" s="681"/>
      <c r="CB6" s="658"/>
      <c r="CC6" s="681"/>
      <c r="CD6" s="658"/>
      <c r="CE6" s="658"/>
      <c r="CF6" s="658"/>
      <c r="CG6" s="681"/>
    </row>
    <row r="7" spans="1:85" ht="26.25" customHeight="1">
      <c r="A7" s="658"/>
      <c r="B7" s="660"/>
      <c r="C7" s="658" t="s">
        <v>6</v>
      </c>
      <c r="D7" s="15" t="s">
        <v>7</v>
      </c>
      <c r="E7" s="658" t="s">
        <v>8</v>
      </c>
      <c r="F7" s="15" t="s">
        <v>7</v>
      </c>
      <c r="G7" s="238"/>
      <c r="H7" s="240"/>
      <c r="I7" s="498"/>
      <c r="J7" s="663"/>
      <c r="K7" s="690" t="s">
        <v>1156</v>
      </c>
      <c r="L7" s="668" t="s">
        <v>1157</v>
      </c>
      <c r="M7" s="668" t="s">
        <v>1158</v>
      </c>
      <c r="N7" s="668" t="s">
        <v>1159</v>
      </c>
      <c r="O7" s="668" t="s">
        <v>1072</v>
      </c>
      <c r="P7" s="668" t="s">
        <v>1074</v>
      </c>
      <c r="Q7" s="668" t="s">
        <v>1075</v>
      </c>
      <c r="R7" s="668" t="s">
        <v>1076</v>
      </c>
      <c r="S7" s="668" t="s">
        <v>1077</v>
      </c>
      <c r="T7" s="488" t="s">
        <v>1078</v>
      </c>
      <c r="U7" s="489"/>
      <c r="V7" s="1450" t="s">
        <v>259</v>
      </c>
      <c r="W7" s="1452"/>
      <c r="X7" s="1450" t="s">
        <v>260</v>
      </c>
      <c r="Y7" s="1452"/>
      <c r="Z7" s="1325" t="s">
        <v>262</v>
      </c>
      <c r="AA7" s="1326"/>
      <c r="AB7" s="1325" t="s">
        <v>263</v>
      </c>
      <c r="AC7" s="1326"/>
      <c r="AD7" s="1325" t="s">
        <v>1035</v>
      </c>
      <c r="AE7" s="1326"/>
      <c r="AF7" s="668" t="s">
        <v>757</v>
      </c>
      <c r="AG7" s="668" t="s">
        <v>758</v>
      </c>
      <c r="AH7" s="490" t="s">
        <v>760</v>
      </c>
      <c r="AI7" s="1325" t="s">
        <v>266</v>
      </c>
      <c r="AJ7" s="1326"/>
      <c r="AK7" s="1325" t="s">
        <v>759</v>
      </c>
      <c r="AL7" s="1326"/>
      <c r="AM7" s="668" t="s">
        <v>1036</v>
      </c>
      <c r="AN7" s="1325" t="s">
        <v>267</v>
      </c>
      <c r="AO7" s="1326"/>
      <c r="AP7" s="490" t="s">
        <v>269</v>
      </c>
      <c r="AQ7" s="1325" t="s">
        <v>720</v>
      </c>
      <c r="AR7" s="1326"/>
      <c r="AS7" s="668" t="s">
        <v>898</v>
      </c>
      <c r="AT7" s="1325" t="s">
        <v>271</v>
      </c>
      <c r="AU7" s="1326"/>
      <c r="AV7" s="1325" t="s">
        <v>270</v>
      </c>
      <c r="AW7" s="1326"/>
      <c r="AX7" s="1325" t="s">
        <v>896</v>
      </c>
      <c r="AY7" s="1326"/>
      <c r="AZ7" s="1325" t="s">
        <v>272</v>
      </c>
      <c r="BA7" s="1326"/>
      <c r="BB7" s="490" t="s">
        <v>763</v>
      </c>
      <c r="BC7" s="667" t="s">
        <v>1037</v>
      </c>
      <c r="BD7" s="668" t="s">
        <v>1038</v>
      </c>
      <c r="BE7" s="1468"/>
      <c r="BF7" s="1471"/>
      <c r="BG7" s="1468"/>
      <c r="BH7" s="1468"/>
      <c r="BI7" s="1468"/>
      <c r="BJ7" s="1468"/>
      <c r="BK7" s="1468"/>
      <c r="BL7" s="1468"/>
      <c r="BM7" s="1468"/>
      <c r="BN7" s="1468"/>
      <c r="BO7" s="1471"/>
      <c r="BP7" s="1468"/>
      <c r="BQ7" s="1468"/>
      <c r="BR7" s="1471"/>
      <c r="BS7" s="1471"/>
      <c r="BT7" s="1477"/>
      <c r="BU7" s="1477"/>
      <c r="BV7" s="1480"/>
      <c r="BW7" s="1480"/>
      <c r="BX7" s="1480"/>
      <c r="BY7" s="1477"/>
      <c r="BZ7" s="501" t="s">
        <v>210</v>
      </c>
      <c r="CA7" s="502" t="s">
        <v>211</v>
      </c>
      <c r="CB7" s="501" t="s">
        <v>210</v>
      </c>
      <c r="CC7" s="502" t="s">
        <v>211</v>
      </c>
      <c r="CD7" s="501" t="s">
        <v>210</v>
      </c>
      <c r="CE7" s="501" t="s">
        <v>211</v>
      </c>
      <c r="CF7" s="503"/>
      <c r="CG7" s="504"/>
    </row>
    <row r="8" spans="1:85" s="703" customFormat="1" ht="26.25" hidden="1" customHeight="1">
      <c r="A8" s="706"/>
      <c r="B8" s="715"/>
      <c r="C8" s="769"/>
      <c r="D8" s="770"/>
      <c r="E8" s="710"/>
      <c r="F8" s="770"/>
      <c r="G8" s="771"/>
      <c r="H8" s="240"/>
      <c r="I8" s="498"/>
      <c r="J8" s="717"/>
      <c r="K8" s="718"/>
      <c r="L8" s="709"/>
      <c r="M8" s="709"/>
      <c r="N8" s="709"/>
      <c r="O8" s="709"/>
      <c r="P8" s="709"/>
      <c r="Q8" s="709"/>
      <c r="R8" s="709"/>
      <c r="S8" s="709"/>
      <c r="T8" s="488"/>
      <c r="U8" s="489"/>
      <c r="V8" s="711"/>
      <c r="W8" s="712"/>
      <c r="X8" s="711"/>
      <c r="Y8" s="712"/>
      <c r="Z8" s="707"/>
      <c r="AA8" s="708"/>
      <c r="AB8" s="707"/>
      <c r="AC8" s="708"/>
      <c r="AD8" s="707"/>
      <c r="AE8" s="708"/>
      <c r="AF8" s="709"/>
      <c r="AG8" s="709"/>
      <c r="AH8" s="490"/>
      <c r="AI8" s="707"/>
      <c r="AJ8" s="708"/>
      <c r="AK8" s="707"/>
      <c r="AL8" s="708"/>
      <c r="AM8" s="709"/>
      <c r="AN8" s="707"/>
      <c r="AO8" s="708"/>
      <c r="AP8" s="490"/>
      <c r="AQ8" s="707"/>
      <c r="AR8" s="708"/>
      <c r="AS8" s="709"/>
      <c r="AT8" s="707"/>
      <c r="AU8" s="708"/>
      <c r="AV8" s="707"/>
      <c r="AW8" s="708"/>
      <c r="AX8" s="707"/>
      <c r="AY8" s="708"/>
      <c r="AZ8" s="707"/>
      <c r="BA8" s="708"/>
      <c r="BB8" s="490"/>
      <c r="BC8" s="708"/>
      <c r="BD8" s="709"/>
      <c r="BE8" s="713">
        <v>1</v>
      </c>
      <c r="BF8" s="714">
        <f>SUM(BE8+1)</f>
        <v>2</v>
      </c>
      <c r="BG8" s="714">
        <f t="shared" ref="BG8:BY8" si="2">SUM(BF8+1)</f>
        <v>3</v>
      </c>
      <c r="BH8" s="714">
        <f t="shared" si="2"/>
        <v>4</v>
      </c>
      <c r="BI8" s="714">
        <f t="shared" si="2"/>
        <v>5</v>
      </c>
      <c r="BJ8" s="714">
        <f t="shared" si="2"/>
        <v>6</v>
      </c>
      <c r="BK8" s="714">
        <f t="shared" si="2"/>
        <v>7</v>
      </c>
      <c r="BL8" s="714">
        <f t="shared" si="2"/>
        <v>8</v>
      </c>
      <c r="BM8" s="714">
        <f t="shared" si="2"/>
        <v>9</v>
      </c>
      <c r="BN8" s="714">
        <f t="shared" si="2"/>
        <v>10</v>
      </c>
      <c r="BO8" s="714">
        <f t="shared" si="2"/>
        <v>11</v>
      </c>
      <c r="BP8" s="714">
        <f t="shared" si="2"/>
        <v>12</v>
      </c>
      <c r="BQ8" s="714">
        <f t="shared" si="2"/>
        <v>13</v>
      </c>
      <c r="BR8" s="714">
        <f t="shared" si="2"/>
        <v>14</v>
      </c>
      <c r="BS8" s="714">
        <f t="shared" si="2"/>
        <v>15</v>
      </c>
      <c r="BT8" s="714">
        <f t="shared" si="2"/>
        <v>16</v>
      </c>
      <c r="BU8" s="714">
        <f t="shared" si="2"/>
        <v>17</v>
      </c>
      <c r="BV8" s="714">
        <f t="shared" si="2"/>
        <v>18</v>
      </c>
      <c r="BW8" s="714">
        <f t="shared" si="2"/>
        <v>19</v>
      </c>
      <c r="BX8" s="714">
        <f t="shared" si="2"/>
        <v>20</v>
      </c>
      <c r="BY8" s="714">
        <f t="shared" si="2"/>
        <v>21</v>
      </c>
      <c r="BZ8" s="501"/>
      <c r="CA8" s="502"/>
      <c r="CB8" s="501"/>
      <c r="CC8" s="502"/>
      <c r="CD8" s="501"/>
      <c r="CE8" s="501"/>
      <c r="CF8" s="503"/>
      <c r="CG8" s="504"/>
    </row>
    <row r="9" spans="1:85" ht="23.25" customHeight="1">
      <c r="A9" s="658">
        <v>1</v>
      </c>
      <c r="B9" s="451">
        <v>1</v>
      </c>
      <c r="C9" s="1325" t="s">
        <v>9</v>
      </c>
      <c r="D9" s="1370"/>
      <c r="E9" s="1370"/>
      <c r="F9" s="1370"/>
      <c r="G9" s="1326"/>
      <c r="H9" s="402" t="s">
        <v>316</v>
      </c>
      <c r="I9" s="11" t="s">
        <v>316</v>
      </c>
      <c r="J9" s="11" t="s">
        <v>316</v>
      </c>
      <c r="K9" s="506" t="s">
        <v>316</v>
      </c>
      <c r="L9" s="11" t="s">
        <v>316</v>
      </c>
      <c r="M9" s="11" t="s">
        <v>316</v>
      </c>
      <c r="N9" s="668" t="s">
        <v>316</v>
      </c>
      <c r="O9" s="11" t="s">
        <v>316</v>
      </c>
      <c r="P9" s="11" t="s">
        <v>316</v>
      </c>
      <c r="Q9" s="11" t="s">
        <v>316</v>
      </c>
      <c r="R9" s="11"/>
      <c r="S9" s="11" t="s">
        <v>316</v>
      </c>
      <c r="T9" s="11" t="s">
        <v>316</v>
      </c>
      <c r="U9" s="11" t="s">
        <v>316</v>
      </c>
      <c r="V9" s="239" t="s">
        <v>316</v>
      </c>
      <c r="W9" s="239" t="s">
        <v>316</v>
      </c>
      <c r="X9" s="239" t="s">
        <v>316</v>
      </c>
      <c r="Y9" s="239" t="s">
        <v>316</v>
      </c>
      <c r="Z9" s="11" t="s">
        <v>316</v>
      </c>
      <c r="AA9" s="11" t="s">
        <v>316</v>
      </c>
      <c r="AB9" s="11" t="s">
        <v>316</v>
      </c>
      <c r="AC9" s="11" t="s">
        <v>316</v>
      </c>
      <c r="AD9" s="11" t="s">
        <v>316</v>
      </c>
      <c r="AE9" s="11" t="s">
        <v>316</v>
      </c>
      <c r="AF9" s="11" t="s">
        <v>316</v>
      </c>
      <c r="AG9" s="11" t="s">
        <v>316</v>
      </c>
      <c r="AH9" s="668" t="s">
        <v>316</v>
      </c>
      <c r="AI9" s="668" t="s">
        <v>316</v>
      </c>
      <c r="AJ9" s="668" t="s">
        <v>316</v>
      </c>
      <c r="AK9" s="668" t="s">
        <v>316</v>
      </c>
      <c r="AL9" s="668" t="s">
        <v>316</v>
      </c>
      <c r="AM9" s="11" t="s">
        <v>316</v>
      </c>
      <c r="AN9" s="11" t="s">
        <v>316</v>
      </c>
      <c r="AO9" s="11" t="s">
        <v>316</v>
      </c>
      <c r="AP9" s="11" t="s">
        <v>316</v>
      </c>
      <c r="AQ9" s="11"/>
      <c r="AR9" s="11"/>
      <c r="AS9" s="11" t="s">
        <v>316</v>
      </c>
      <c r="AT9" s="11" t="s">
        <v>316</v>
      </c>
      <c r="AU9" s="11" t="s">
        <v>316</v>
      </c>
      <c r="AV9" s="11" t="s">
        <v>316</v>
      </c>
      <c r="AW9" s="11" t="s">
        <v>316</v>
      </c>
      <c r="AX9" s="11"/>
      <c r="AY9" s="11"/>
      <c r="AZ9" s="11" t="s">
        <v>316</v>
      </c>
      <c r="BA9" s="11"/>
      <c r="BB9" s="11" t="s">
        <v>316</v>
      </c>
      <c r="BC9" s="11"/>
      <c r="BD9" s="11" t="s">
        <v>316</v>
      </c>
      <c r="BE9" s="507" t="s">
        <v>316</v>
      </c>
      <c r="BF9" s="507" t="s">
        <v>316</v>
      </c>
      <c r="BG9" s="507" t="s">
        <v>316</v>
      </c>
      <c r="BH9" s="507" t="s">
        <v>316</v>
      </c>
      <c r="BI9" s="507" t="s">
        <v>316</v>
      </c>
      <c r="BJ9" s="507" t="s">
        <v>316</v>
      </c>
      <c r="BK9" s="507" t="s">
        <v>316</v>
      </c>
      <c r="BL9" s="507" t="s">
        <v>316</v>
      </c>
      <c r="BM9" s="507" t="s">
        <v>316</v>
      </c>
      <c r="BN9" s="507" t="s">
        <v>316</v>
      </c>
      <c r="BO9" s="507" t="s">
        <v>316</v>
      </c>
      <c r="BP9" s="507" t="s">
        <v>316</v>
      </c>
      <c r="BQ9" s="507" t="s">
        <v>316</v>
      </c>
      <c r="BR9" s="507" t="s">
        <v>316</v>
      </c>
      <c r="BS9" s="507" t="s">
        <v>316</v>
      </c>
      <c r="BT9" s="507" t="s">
        <v>316</v>
      </c>
      <c r="BU9" s="507" t="s">
        <v>316</v>
      </c>
      <c r="BV9" s="507"/>
      <c r="BW9" s="507"/>
      <c r="BX9" s="507"/>
      <c r="BY9" s="507" t="s">
        <v>316</v>
      </c>
      <c r="BZ9" s="507" t="s">
        <v>316</v>
      </c>
      <c r="CA9" s="508" t="s">
        <v>316</v>
      </c>
      <c r="CB9" s="507" t="s">
        <v>316</v>
      </c>
      <c r="CC9" s="508" t="s">
        <v>316</v>
      </c>
      <c r="CD9" s="507" t="s">
        <v>316</v>
      </c>
      <c r="CE9" s="507" t="s">
        <v>316</v>
      </c>
      <c r="CF9" s="507" t="s">
        <v>316</v>
      </c>
      <c r="CG9" s="508" t="s">
        <v>316</v>
      </c>
    </row>
    <row r="10" spans="1:85" s="3" customFormat="1" ht="15.75" hidden="1">
      <c r="A10" s="19">
        <v>2</v>
      </c>
      <c r="B10" s="451">
        <v>2</v>
      </c>
      <c r="C10" s="1365" t="s">
        <v>12</v>
      </c>
      <c r="D10" s="1366"/>
      <c r="E10" s="1365"/>
      <c r="F10" s="6" t="s">
        <v>316</v>
      </c>
      <c r="G10" s="6" t="s">
        <v>316</v>
      </c>
      <c r="H10" s="11" t="s">
        <v>316</v>
      </c>
      <c r="I10" s="6" t="s">
        <v>316</v>
      </c>
      <c r="J10" s="6" t="s">
        <v>316</v>
      </c>
      <c r="K10" s="6" t="s">
        <v>316</v>
      </c>
      <c r="L10" s="6" t="s">
        <v>316</v>
      </c>
      <c r="M10" s="6" t="s">
        <v>316</v>
      </c>
      <c r="N10" s="11" t="s">
        <v>316</v>
      </c>
      <c r="O10" s="6" t="s">
        <v>316</v>
      </c>
      <c r="P10" s="6" t="s">
        <v>316</v>
      </c>
      <c r="Q10" s="6" t="s">
        <v>316</v>
      </c>
      <c r="R10" s="6"/>
      <c r="S10" s="6" t="s">
        <v>316</v>
      </c>
      <c r="T10" s="6" t="s">
        <v>316</v>
      </c>
      <c r="U10" s="6" t="s">
        <v>316</v>
      </c>
      <c r="V10" s="6" t="s">
        <v>316</v>
      </c>
      <c r="W10" s="6" t="s">
        <v>316</v>
      </c>
      <c r="X10" s="6" t="s">
        <v>316</v>
      </c>
      <c r="Y10" s="6" t="s">
        <v>316</v>
      </c>
      <c r="Z10" s="6" t="s">
        <v>316</v>
      </c>
      <c r="AA10" s="6" t="s">
        <v>316</v>
      </c>
      <c r="AB10" s="6" t="s">
        <v>316</v>
      </c>
      <c r="AC10" s="6" t="s">
        <v>316</v>
      </c>
      <c r="AD10" s="6" t="s">
        <v>316</v>
      </c>
      <c r="AE10" s="6" t="s">
        <v>316</v>
      </c>
      <c r="AF10" s="6" t="s">
        <v>316</v>
      </c>
      <c r="AG10" s="6" t="s">
        <v>316</v>
      </c>
      <c r="AH10" s="11" t="s">
        <v>316</v>
      </c>
      <c r="AI10" s="11" t="s">
        <v>316</v>
      </c>
      <c r="AJ10" s="11" t="s">
        <v>316</v>
      </c>
      <c r="AK10" s="11" t="s">
        <v>316</v>
      </c>
      <c r="AL10" s="11" t="s">
        <v>316</v>
      </c>
      <c r="AM10" s="6" t="s">
        <v>316</v>
      </c>
      <c r="AN10" s="6" t="s">
        <v>316</v>
      </c>
      <c r="AO10" s="6" t="s">
        <v>316</v>
      </c>
      <c r="AP10" s="6" t="s">
        <v>316</v>
      </c>
      <c r="AQ10" s="6"/>
      <c r="AR10" s="6"/>
      <c r="AS10" s="6" t="s">
        <v>316</v>
      </c>
      <c r="AT10" s="6" t="s">
        <v>316</v>
      </c>
      <c r="AU10" s="6" t="s">
        <v>316</v>
      </c>
      <c r="AV10" s="6" t="s">
        <v>316</v>
      </c>
      <c r="AW10" s="6" t="s">
        <v>316</v>
      </c>
      <c r="AX10" s="6"/>
      <c r="AY10" s="6"/>
      <c r="AZ10" s="6" t="s">
        <v>316</v>
      </c>
      <c r="BA10" s="6"/>
      <c r="BB10" s="6" t="s">
        <v>316</v>
      </c>
      <c r="BC10" s="6"/>
      <c r="BD10" s="6" t="s">
        <v>316</v>
      </c>
      <c r="BE10" s="6" t="s">
        <v>316</v>
      </c>
      <c r="BF10" s="6" t="s">
        <v>316</v>
      </c>
      <c r="BG10" s="6" t="s">
        <v>316</v>
      </c>
      <c r="BH10" s="6" t="s">
        <v>316</v>
      </c>
      <c r="BI10" s="6" t="s">
        <v>316</v>
      </c>
      <c r="BJ10" s="6" t="s">
        <v>316</v>
      </c>
      <c r="BK10" s="6" t="s">
        <v>316</v>
      </c>
      <c r="BL10" s="6" t="s">
        <v>316</v>
      </c>
      <c r="BM10" s="6" t="s">
        <v>316</v>
      </c>
      <c r="BN10" s="6" t="s">
        <v>316</v>
      </c>
      <c r="BO10" s="6" t="s">
        <v>316</v>
      </c>
      <c r="BP10" s="6" t="s">
        <v>316</v>
      </c>
      <c r="BQ10" s="6" t="s">
        <v>316</v>
      </c>
      <c r="BR10" s="6" t="s">
        <v>316</v>
      </c>
      <c r="BS10" s="6" t="s">
        <v>316</v>
      </c>
      <c r="BT10" s="6" t="s">
        <v>316</v>
      </c>
      <c r="BU10" s="6" t="s">
        <v>316</v>
      </c>
      <c r="BV10" s="6"/>
      <c r="BW10" s="6"/>
      <c r="BX10" s="6"/>
      <c r="BY10" s="6" t="s">
        <v>316</v>
      </c>
      <c r="BZ10" s="6" t="s">
        <v>316</v>
      </c>
      <c r="CA10" s="509" t="s">
        <v>316</v>
      </c>
      <c r="CB10" s="6" t="s">
        <v>316</v>
      </c>
      <c r="CC10" s="509" t="s">
        <v>316</v>
      </c>
      <c r="CD10" s="6" t="s">
        <v>316</v>
      </c>
      <c r="CE10" s="6" t="s">
        <v>316</v>
      </c>
      <c r="CF10" s="6" t="s">
        <v>316</v>
      </c>
      <c r="CG10" s="509" t="s">
        <v>316</v>
      </c>
    </row>
    <row r="11" spans="1:85" s="3" customFormat="1" ht="15.75" hidden="1">
      <c r="A11" s="19">
        <v>3</v>
      </c>
      <c r="B11" s="451">
        <v>3</v>
      </c>
      <c r="C11" s="1365" t="s">
        <v>13</v>
      </c>
      <c r="D11" s="1366"/>
      <c r="E11" s="1365"/>
      <c r="F11" s="6" t="s">
        <v>316</v>
      </c>
      <c r="G11" s="6" t="s">
        <v>316</v>
      </c>
      <c r="H11" s="11" t="s">
        <v>316</v>
      </c>
      <c r="I11" s="6" t="s">
        <v>316</v>
      </c>
      <c r="J11" s="6" t="s">
        <v>316</v>
      </c>
      <c r="K11" s="6" t="s">
        <v>316</v>
      </c>
      <c r="L11" s="6" t="s">
        <v>316</v>
      </c>
      <c r="M11" s="6" t="s">
        <v>316</v>
      </c>
      <c r="N11" s="11" t="s">
        <v>316</v>
      </c>
      <c r="O11" s="6" t="s">
        <v>316</v>
      </c>
      <c r="P11" s="6" t="s">
        <v>316</v>
      </c>
      <c r="Q11" s="6" t="s">
        <v>316</v>
      </c>
      <c r="R11" s="6"/>
      <c r="S11" s="6" t="s">
        <v>316</v>
      </c>
      <c r="T11" s="6" t="s">
        <v>316</v>
      </c>
      <c r="U11" s="6" t="s">
        <v>316</v>
      </c>
      <c r="V11" s="6" t="s">
        <v>316</v>
      </c>
      <c r="W11" s="6" t="s">
        <v>316</v>
      </c>
      <c r="X11" s="6" t="s">
        <v>316</v>
      </c>
      <c r="Y11" s="6" t="s">
        <v>316</v>
      </c>
      <c r="Z11" s="6" t="s">
        <v>316</v>
      </c>
      <c r="AA11" s="6" t="s">
        <v>316</v>
      </c>
      <c r="AB11" s="6" t="s">
        <v>316</v>
      </c>
      <c r="AC11" s="6" t="s">
        <v>316</v>
      </c>
      <c r="AD11" s="6" t="s">
        <v>316</v>
      </c>
      <c r="AE11" s="6" t="s">
        <v>316</v>
      </c>
      <c r="AF11" s="6" t="s">
        <v>316</v>
      </c>
      <c r="AG11" s="6" t="s">
        <v>316</v>
      </c>
      <c r="AH11" s="11" t="s">
        <v>316</v>
      </c>
      <c r="AI11" s="11" t="s">
        <v>316</v>
      </c>
      <c r="AJ11" s="11" t="s">
        <v>316</v>
      </c>
      <c r="AK11" s="11" t="s">
        <v>316</v>
      </c>
      <c r="AL11" s="11" t="s">
        <v>316</v>
      </c>
      <c r="AM11" s="6" t="s">
        <v>316</v>
      </c>
      <c r="AN11" s="6" t="s">
        <v>316</v>
      </c>
      <c r="AO11" s="6" t="s">
        <v>316</v>
      </c>
      <c r="AP11" s="6" t="s">
        <v>316</v>
      </c>
      <c r="AQ11" s="6"/>
      <c r="AR11" s="6"/>
      <c r="AS11" s="6" t="s">
        <v>316</v>
      </c>
      <c r="AT11" s="6" t="s">
        <v>316</v>
      </c>
      <c r="AU11" s="6" t="s">
        <v>316</v>
      </c>
      <c r="AV11" s="6" t="s">
        <v>316</v>
      </c>
      <c r="AW11" s="6" t="s">
        <v>316</v>
      </c>
      <c r="AX11" s="6"/>
      <c r="AY11" s="6"/>
      <c r="AZ11" s="6" t="s">
        <v>316</v>
      </c>
      <c r="BA11" s="6"/>
      <c r="BB11" s="6" t="s">
        <v>316</v>
      </c>
      <c r="BC11" s="6"/>
      <c r="BD11" s="6" t="s">
        <v>316</v>
      </c>
      <c r="BE11" s="6" t="s">
        <v>316</v>
      </c>
      <c r="BF11" s="6" t="s">
        <v>316</v>
      </c>
      <c r="BG11" s="6" t="s">
        <v>316</v>
      </c>
      <c r="BH11" s="6" t="s">
        <v>316</v>
      </c>
      <c r="BI11" s="6" t="s">
        <v>316</v>
      </c>
      <c r="BJ11" s="6" t="s">
        <v>316</v>
      </c>
      <c r="BK11" s="6" t="s">
        <v>316</v>
      </c>
      <c r="BL11" s="6" t="s">
        <v>316</v>
      </c>
      <c r="BM11" s="6" t="s">
        <v>316</v>
      </c>
      <c r="BN11" s="6" t="s">
        <v>316</v>
      </c>
      <c r="BO11" s="6" t="s">
        <v>316</v>
      </c>
      <c r="BP11" s="6" t="s">
        <v>316</v>
      </c>
      <c r="BQ11" s="6" t="s">
        <v>316</v>
      </c>
      <c r="BR11" s="6" t="s">
        <v>316</v>
      </c>
      <c r="BS11" s="6" t="s">
        <v>316</v>
      </c>
      <c r="BT11" s="6" t="s">
        <v>316</v>
      </c>
      <c r="BU11" s="6" t="s">
        <v>316</v>
      </c>
      <c r="BV11" s="6"/>
      <c r="BW11" s="6"/>
      <c r="BX11" s="6"/>
      <c r="BY11" s="6" t="s">
        <v>316</v>
      </c>
      <c r="BZ11" s="6" t="s">
        <v>316</v>
      </c>
      <c r="CA11" s="509" t="s">
        <v>316</v>
      </c>
      <c r="CB11" s="6" t="s">
        <v>316</v>
      </c>
      <c r="CC11" s="509" t="s">
        <v>316</v>
      </c>
      <c r="CD11" s="6" t="s">
        <v>316</v>
      </c>
      <c r="CE11" s="6" t="s">
        <v>316</v>
      </c>
      <c r="CF11" s="6" t="s">
        <v>316</v>
      </c>
      <c r="CG11" s="509" t="s">
        <v>316</v>
      </c>
    </row>
    <row r="12" spans="1:85" ht="168.75" hidden="1">
      <c r="A12" s="659">
        <v>4</v>
      </c>
      <c r="B12" s="451">
        <v>4</v>
      </c>
      <c r="C12" s="402" t="s">
        <v>27</v>
      </c>
      <c r="D12" s="68" t="s">
        <v>14</v>
      </c>
      <c r="E12" s="69" t="s">
        <v>273</v>
      </c>
      <c r="F12" s="8" t="s">
        <v>17</v>
      </c>
      <c r="G12" s="180" t="s">
        <v>295</v>
      </c>
      <c r="H12" s="181" t="s">
        <v>1042</v>
      </c>
      <c r="I12" s="115" t="s">
        <v>275</v>
      </c>
      <c r="J12" s="10" t="s">
        <v>11</v>
      </c>
      <c r="K12" s="506" t="s">
        <v>16</v>
      </c>
      <c r="L12" s="697"/>
      <c r="M12" s="71"/>
      <c r="N12" s="71"/>
      <c r="O12" s="71"/>
      <c r="P12" s="71"/>
      <c r="Q12" s="71"/>
      <c r="R12" s="71"/>
      <c r="S12" s="71"/>
      <c r="T12" s="71"/>
      <c r="U12" s="66">
        <f>COUNTIF(K12:T12,"x")</f>
        <v>1</v>
      </c>
      <c r="V12" s="183" t="s">
        <v>213</v>
      </c>
      <c r="W12" s="183" t="s">
        <v>213</v>
      </c>
      <c r="X12" s="183" t="s">
        <v>213</v>
      </c>
      <c r="Y12" s="183" t="s">
        <v>213</v>
      </c>
      <c r="Z12" s="71"/>
      <c r="AA12" s="71"/>
      <c r="AB12" s="71"/>
      <c r="AC12" s="71"/>
      <c r="AD12" s="71"/>
      <c r="AE12" s="71"/>
      <c r="AF12" s="71"/>
      <c r="AG12" s="72"/>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668" t="s">
        <v>281</v>
      </c>
      <c r="BF12" s="668" t="s">
        <v>281</v>
      </c>
      <c r="BG12" s="668" t="s">
        <v>1160</v>
      </c>
      <c r="BH12" s="668" t="s">
        <v>281</v>
      </c>
      <c r="BI12" s="668" t="s">
        <v>1160</v>
      </c>
      <c r="BJ12" s="668" t="s">
        <v>1160</v>
      </c>
      <c r="BK12" s="668" t="s">
        <v>1160</v>
      </c>
      <c r="BL12" s="668" t="s">
        <v>281</v>
      </c>
      <c r="BM12" s="668" t="s">
        <v>281</v>
      </c>
      <c r="BN12" s="668" t="s">
        <v>281</v>
      </c>
      <c r="BO12" s="668" t="s">
        <v>281</v>
      </c>
      <c r="BP12" s="668" t="s">
        <v>281</v>
      </c>
      <c r="BQ12" s="668" t="s">
        <v>281</v>
      </c>
      <c r="BR12" s="668" t="s">
        <v>281</v>
      </c>
      <c r="BS12" s="668" t="s">
        <v>281</v>
      </c>
      <c r="BT12" s="668" t="s">
        <v>281</v>
      </c>
      <c r="BU12" s="668" t="s">
        <v>281</v>
      </c>
      <c r="BV12" s="709"/>
      <c r="BW12" s="709"/>
      <c r="BX12" s="709"/>
      <c r="BY12" s="668" t="s">
        <v>281</v>
      </c>
      <c r="BZ12" s="658">
        <f>COUNTIF($BE12:$BY12,2)</f>
        <v>14</v>
      </c>
      <c r="CA12" s="510">
        <f>BZ12/COUNTA($BE12:$BY12)</f>
        <v>0.77777777777777779</v>
      </c>
      <c r="CB12" s="658">
        <f>COUNTIF($BE12:$BY12,1)</f>
        <v>4</v>
      </c>
      <c r="CC12" s="510">
        <f>CB12/COUNTA($BE12:$BY12)</f>
        <v>0.22222222222222221</v>
      </c>
      <c r="CD12" s="658">
        <f>COUNTIF($BE12:$BY12,0)</f>
        <v>0</v>
      </c>
      <c r="CE12" s="511">
        <f>CD12/COUNTA($BE12:$BY12)</f>
        <v>0</v>
      </c>
      <c r="CF12" s="658">
        <f>(((BZ12*2)+(CB12*1)+(CD12*0)))/COUNTA($BE12:$BY12)</f>
        <v>1.7777777777777777</v>
      </c>
      <c r="CG12" s="681" t="str">
        <f>IF(CF12&gt;=1.6,"Đạt mục tiêu",IF(CF12&gt;=1,"Cần cố gắng","Chưa đạt"))</f>
        <v>Đạt mục tiêu</v>
      </c>
    </row>
    <row r="13" spans="1:85" s="695" customFormat="1" ht="126" hidden="1">
      <c r="A13" s="19">
        <v>5</v>
      </c>
      <c r="B13" s="451">
        <v>5</v>
      </c>
      <c r="C13" s="67" t="s">
        <v>27</v>
      </c>
      <c r="D13" s="68" t="s">
        <v>14</v>
      </c>
      <c r="E13" s="69" t="s">
        <v>273</v>
      </c>
      <c r="F13" s="8" t="s">
        <v>17</v>
      </c>
      <c r="G13" s="69" t="s">
        <v>296</v>
      </c>
      <c r="H13" s="70" t="s">
        <v>289</v>
      </c>
      <c r="I13" s="20" t="s">
        <v>212</v>
      </c>
      <c r="J13" s="10" t="s">
        <v>11</v>
      </c>
      <c r="K13" s="71"/>
      <c r="L13" s="71" t="s">
        <v>16</v>
      </c>
      <c r="M13" s="71"/>
      <c r="N13" s="71"/>
      <c r="O13" s="71"/>
      <c r="P13" s="71"/>
      <c r="Q13" s="71"/>
      <c r="R13" s="71"/>
      <c r="S13" s="71"/>
      <c r="T13" s="71"/>
      <c r="U13" s="66">
        <f t="shared" ref="U13:U34" si="3">COUNTIF(K13:T13,"x")</f>
        <v>1</v>
      </c>
      <c r="V13" s="71"/>
      <c r="W13" s="71"/>
      <c r="X13" s="71"/>
      <c r="Y13" s="71"/>
      <c r="Z13" s="71" t="s">
        <v>213</v>
      </c>
      <c r="AA13" s="71" t="s">
        <v>213</v>
      </c>
      <c r="AB13" s="71" t="s">
        <v>213</v>
      </c>
      <c r="AC13" s="71" t="s">
        <v>213</v>
      </c>
      <c r="AD13" s="71"/>
      <c r="AE13" s="71"/>
      <c r="AF13" s="71"/>
      <c r="AG13" s="72"/>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9">
        <v>2</v>
      </c>
      <c r="BF13" s="79">
        <v>2</v>
      </c>
      <c r="BG13" s="79">
        <v>2</v>
      </c>
      <c r="BH13" s="79">
        <v>2</v>
      </c>
      <c r="BI13" s="79">
        <v>2</v>
      </c>
      <c r="BJ13" s="79">
        <v>2</v>
      </c>
      <c r="BK13" s="79">
        <v>2</v>
      </c>
      <c r="BL13" s="79">
        <v>2</v>
      </c>
      <c r="BM13" s="79">
        <v>1</v>
      </c>
      <c r="BN13" s="79">
        <v>1</v>
      </c>
      <c r="BO13" s="79">
        <v>1</v>
      </c>
      <c r="BP13" s="79">
        <v>2</v>
      </c>
      <c r="BQ13" s="79">
        <v>2</v>
      </c>
      <c r="BR13" s="79">
        <v>1</v>
      </c>
      <c r="BS13" s="79">
        <v>2</v>
      </c>
      <c r="BT13" s="79">
        <v>2</v>
      </c>
      <c r="BU13" s="79">
        <v>2</v>
      </c>
      <c r="BV13" s="79"/>
      <c r="BW13" s="79"/>
      <c r="BX13" s="79"/>
      <c r="BY13" s="79">
        <v>2</v>
      </c>
      <c r="BZ13" s="697">
        <f>COUNTIF($BE13:$BY13,2)</f>
        <v>14</v>
      </c>
      <c r="CA13" s="512">
        <f>BZ13/COUNTA($BE13:$BY13)</f>
        <v>0.77777777777777779</v>
      </c>
      <c r="CB13" s="697">
        <f>COUNTIF($BE13:$BY13,1)</f>
        <v>4</v>
      </c>
      <c r="CC13" s="512">
        <f>CB13/COUNTA($BE13:$BY13)</f>
        <v>0.22222222222222221</v>
      </c>
      <c r="CD13" s="697">
        <f>COUNTIF($BE13:$BY13,0)</f>
        <v>0</v>
      </c>
      <c r="CE13" s="81">
        <f>CD13/COUNTA($BE13:$BY13)</f>
        <v>0</v>
      </c>
      <c r="CF13" s="697">
        <f>(((BZ13*2)+(CB13*1)+(CD13*0)))/COUNTA($BE13:$BY13)</f>
        <v>1.7777777777777777</v>
      </c>
      <c r="CG13" s="698" t="str">
        <f t="shared" ref="CG13" si="4">IF(CF13&gt;=1.6,"Đạt mục tiêu",IF(CF13&gt;=1,"Cần cố gắng","Chưa đạt"))</f>
        <v>Đạt mục tiêu</v>
      </c>
    </row>
    <row r="14" spans="1:85" s="3" customFormat="1" ht="157.5" hidden="1">
      <c r="A14" s="19">
        <v>6</v>
      </c>
      <c r="B14" s="451">
        <v>6</v>
      </c>
      <c r="C14" s="390" t="s">
        <v>27</v>
      </c>
      <c r="D14" s="68" t="s">
        <v>14</v>
      </c>
      <c r="E14" s="9" t="s">
        <v>273</v>
      </c>
      <c r="F14" s="8" t="s">
        <v>17</v>
      </c>
      <c r="G14" s="9" t="s">
        <v>297</v>
      </c>
      <c r="H14" s="513" t="s">
        <v>1161</v>
      </c>
      <c r="I14" s="662" t="s">
        <v>212</v>
      </c>
      <c r="J14" s="668" t="s">
        <v>11</v>
      </c>
      <c r="K14" s="11"/>
      <c r="L14" s="11"/>
      <c r="M14" s="11" t="s">
        <v>16</v>
      </c>
      <c r="N14" s="11"/>
      <c r="O14" s="11"/>
      <c r="P14" s="11"/>
      <c r="Q14" s="11"/>
      <c r="R14" s="11"/>
      <c r="S14" s="11"/>
      <c r="T14" s="11"/>
      <c r="U14" s="493">
        <f t="shared" si="3"/>
        <v>1</v>
      </c>
      <c r="V14" s="11"/>
      <c r="W14" s="11"/>
      <c r="X14" s="11"/>
      <c r="Y14" s="11"/>
      <c r="Z14" s="11"/>
      <c r="AA14" s="11"/>
      <c r="AB14" s="11"/>
      <c r="AC14" s="11"/>
      <c r="AD14" s="11" t="s">
        <v>213</v>
      </c>
      <c r="AE14" s="11" t="s">
        <v>213</v>
      </c>
      <c r="AF14" s="11" t="s">
        <v>213</v>
      </c>
      <c r="AG14" s="11" t="s">
        <v>213</v>
      </c>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662">
        <v>2</v>
      </c>
      <c r="BF14" s="662">
        <v>2</v>
      </c>
      <c r="BG14" s="662">
        <v>1</v>
      </c>
      <c r="BH14" s="662">
        <v>2</v>
      </c>
      <c r="BI14" s="662">
        <v>2</v>
      </c>
      <c r="BJ14" s="662">
        <v>2</v>
      </c>
      <c r="BK14" s="662">
        <v>2</v>
      </c>
      <c r="BL14" s="662">
        <v>2</v>
      </c>
      <c r="BM14" s="662">
        <v>2</v>
      </c>
      <c r="BN14" s="662">
        <v>2</v>
      </c>
      <c r="BO14" s="662">
        <v>2</v>
      </c>
      <c r="BP14" s="662">
        <v>2</v>
      </c>
      <c r="BQ14" s="662">
        <v>2</v>
      </c>
      <c r="BR14" s="662">
        <v>2</v>
      </c>
      <c r="BS14" s="662">
        <v>2</v>
      </c>
      <c r="BT14" s="662">
        <v>1</v>
      </c>
      <c r="BU14" s="662">
        <v>2</v>
      </c>
      <c r="BV14" s="716"/>
      <c r="BW14" s="716"/>
      <c r="BX14" s="716"/>
      <c r="BY14" s="662">
        <v>2</v>
      </c>
      <c r="BZ14" s="677">
        <f>COUNTIF($BE14:$BY14,2)</f>
        <v>16</v>
      </c>
      <c r="CA14" s="514">
        <f>BZ14/COUNTA($BE14:$BY14)</f>
        <v>0.88888888888888884</v>
      </c>
      <c r="CB14" s="677">
        <f>COUNTIF($BE14:$BY14,1)</f>
        <v>2</v>
      </c>
      <c r="CC14" s="514">
        <f>CB14/COUNTA($BE14:$BY14)</f>
        <v>0.1111111111111111</v>
      </c>
      <c r="CD14" s="677">
        <f>COUNTIF($BE14:$BY14,0)</f>
        <v>0</v>
      </c>
      <c r="CE14" s="228">
        <f>CD14/COUNTA($BE14:$BY14)</f>
        <v>0</v>
      </c>
      <c r="CF14" s="677">
        <f>(((BZ14*2)+(CB14*1)+(CD14*0)))/COUNTA($BE14:$BY14)</f>
        <v>1.8888888888888888</v>
      </c>
      <c r="CG14" s="683" t="str">
        <f>IF(CF14&gt;=1.6,"Đạt mục tiêu",IF(CF14&gt;=1,"Cần cố gắng","Chưa đạt"))</f>
        <v>Đạt mục tiêu</v>
      </c>
    </row>
    <row r="15" spans="1:85" ht="141.75" hidden="1">
      <c r="A15" s="658">
        <v>7</v>
      </c>
      <c r="B15" s="451">
        <v>7</v>
      </c>
      <c r="C15" s="390" t="s">
        <v>27</v>
      </c>
      <c r="D15" s="68" t="s">
        <v>14</v>
      </c>
      <c r="E15" s="9" t="s">
        <v>273</v>
      </c>
      <c r="F15" s="8" t="s">
        <v>17</v>
      </c>
      <c r="G15" s="69" t="s">
        <v>298</v>
      </c>
      <c r="H15" s="390" t="s">
        <v>1162</v>
      </c>
      <c r="I15" s="20" t="s">
        <v>212</v>
      </c>
      <c r="J15" s="10" t="s">
        <v>11</v>
      </c>
      <c r="K15" s="71"/>
      <c r="L15" s="71"/>
      <c r="M15" s="71"/>
      <c r="N15" s="668" t="s">
        <v>16</v>
      </c>
      <c r="O15" s="71"/>
      <c r="P15" s="71"/>
      <c r="Q15" s="71"/>
      <c r="R15" s="71"/>
      <c r="S15" s="71"/>
      <c r="T15" s="71"/>
      <c r="U15" s="66">
        <f t="shared" si="3"/>
        <v>1</v>
      </c>
      <c r="V15" s="71"/>
      <c r="W15" s="71"/>
      <c r="X15" s="71"/>
      <c r="Y15" s="71"/>
      <c r="Z15" s="71"/>
      <c r="AA15" s="71"/>
      <c r="AB15" s="71"/>
      <c r="AC15" s="71"/>
      <c r="AD15" s="71"/>
      <c r="AE15" s="71"/>
      <c r="AF15" s="71"/>
      <c r="AG15" s="72"/>
      <c r="AH15" s="668" t="s">
        <v>213</v>
      </c>
      <c r="AI15" s="668" t="s">
        <v>213</v>
      </c>
      <c r="AJ15" s="668" t="s">
        <v>213</v>
      </c>
      <c r="AK15" s="668" t="s">
        <v>213</v>
      </c>
      <c r="AL15" s="668" t="s">
        <v>213</v>
      </c>
      <c r="AM15" s="71"/>
      <c r="AN15" s="71"/>
      <c r="AO15" s="71"/>
      <c r="AP15" s="71"/>
      <c r="AQ15" s="71"/>
      <c r="AR15" s="71"/>
      <c r="AS15" s="71"/>
      <c r="AT15" s="71"/>
      <c r="AU15" s="71"/>
      <c r="AV15" s="71"/>
      <c r="AW15" s="71"/>
      <c r="AX15" s="71"/>
      <c r="AY15" s="71"/>
      <c r="AZ15" s="71"/>
      <c r="BA15" s="71"/>
      <c r="BB15" s="71"/>
      <c r="BC15" s="71"/>
      <c r="BD15" s="71"/>
      <c r="BE15" s="20">
        <v>2</v>
      </c>
      <c r="BF15" s="20">
        <v>2</v>
      </c>
      <c r="BG15" s="20">
        <v>2</v>
      </c>
      <c r="BH15" s="20">
        <v>2</v>
      </c>
      <c r="BI15" s="20">
        <v>2</v>
      </c>
      <c r="BJ15" s="20">
        <v>1</v>
      </c>
      <c r="BK15" s="20">
        <v>2</v>
      </c>
      <c r="BL15" s="20">
        <v>2</v>
      </c>
      <c r="BM15" s="20">
        <v>2</v>
      </c>
      <c r="BN15" s="20">
        <v>1</v>
      </c>
      <c r="BO15" s="20">
        <v>2</v>
      </c>
      <c r="BP15" s="20">
        <v>2</v>
      </c>
      <c r="BQ15" s="20">
        <v>2</v>
      </c>
      <c r="BR15" s="20">
        <v>2</v>
      </c>
      <c r="BS15" s="20">
        <v>2</v>
      </c>
      <c r="BT15" s="20">
        <v>2</v>
      </c>
      <c r="BU15" s="20">
        <v>2</v>
      </c>
      <c r="BV15" s="20"/>
      <c r="BW15" s="20"/>
      <c r="BX15" s="20"/>
      <c r="BY15" s="20">
        <v>1</v>
      </c>
      <c r="BZ15" s="21">
        <f>COUNTIF($BE15:$BY15,2)</f>
        <v>15</v>
      </c>
      <c r="CA15" s="22">
        <f>BZ15/COUNTA($BE15:$BY15)</f>
        <v>0.83333333333333337</v>
      </c>
      <c r="CB15" s="21">
        <f>COUNTIF($BE15:$BY15,1)</f>
        <v>3</v>
      </c>
      <c r="CC15" s="22">
        <f>CB15/COUNTA($BE15:$BY15)</f>
        <v>0.16666666666666666</v>
      </c>
      <c r="CD15" s="21">
        <f>COUNTIF($BE15:$BY15,0)</f>
        <v>0</v>
      </c>
      <c r="CE15" s="22">
        <f>CD15/COUNTA($BE15:$BY15)</f>
        <v>0</v>
      </c>
      <c r="CF15" s="21">
        <f>(((BZ15*2)+(CB15*1)+(CD15*0)))/COUNTA($BE15:$BY15)</f>
        <v>1.8333333333333333</v>
      </c>
      <c r="CG15" s="427" t="str">
        <f>IF(CF15&gt;=1.6,"Đạt mục tiêu",IF(CF15&gt;=1,"Cần cố gắng","Chưa đạt"))</f>
        <v>Đạt mục tiêu</v>
      </c>
    </row>
    <row r="16" spans="1:85" s="695" customFormat="1" ht="150" hidden="1" customHeight="1">
      <c r="A16" s="19">
        <v>8</v>
      </c>
      <c r="B16" s="451">
        <v>8</v>
      </c>
      <c r="C16" s="67" t="s">
        <v>27</v>
      </c>
      <c r="D16" s="68" t="s">
        <v>14</v>
      </c>
      <c r="E16" s="69" t="s">
        <v>273</v>
      </c>
      <c r="F16" s="8" t="s">
        <v>17</v>
      </c>
      <c r="G16" s="69" t="s">
        <v>299</v>
      </c>
      <c r="H16" s="70" t="s">
        <v>1398</v>
      </c>
      <c r="I16" s="20" t="s">
        <v>212</v>
      </c>
      <c r="J16" s="10" t="s">
        <v>11</v>
      </c>
      <c r="K16" s="71"/>
      <c r="L16" s="71"/>
      <c r="M16" s="71"/>
      <c r="N16" s="71"/>
      <c r="O16" s="71"/>
      <c r="P16" s="71" t="s">
        <v>16</v>
      </c>
      <c r="Q16" s="71"/>
      <c r="R16" s="71"/>
      <c r="S16" s="71"/>
      <c r="T16" s="71"/>
      <c r="U16" s="66">
        <f t="shared" si="3"/>
        <v>1</v>
      </c>
      <c r="V16" s="71"/>
      <c r="W16" s="71"/>
      <c r="X16" s="71"/>
      <c r="Y16" s="71"/>
      <c r="Z16" s="71"/>
      <c r="AA16" s="71"/>
      <c r="AB16" s="71"/>
      <c r="AC16" s="71"/>
      <c r="AD16" s="71"/>
      <c r="AE16" s="71"/>
      <c r="AF16" s="71"/>
      <c r="AG16" s="72"/>
      <c r="AH16" s="71"/>
      <c r="AI16" s="71"/>
      <c r="AJ16" s="71"/>
      <c r="AK16" s="71"/>
      <c r="AL16" s="71"/>
      <c r="AM16" s="71"/>
      <c r="AN16" s="71"/>
      <c r="AO16" s="71"/>
      <c r="AP16" s="71"/>
      <c r="AQ16" s="71" t="s">
        <v>213</v>
      </c>
      <c r="AR16" s="71" t="s">
        <v>213</v>
      </c>
      <c r="AS16" s="71" t="s">
        <v>213</v>
      </c>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3"/>
      <c r="BS16" s="73"/>
      <c r="BT16" s="73"/>
      <c r="BU16" s="71"/>
      <c r="BV16" s="71"/>
      <c r="BW16" s="71"/>
      <c r="BX16" s="71"/>
      <c r="BY16" s="71"/>
      <c r="BZ16" s="71"/>
      <c r="CA16" s="71"/>
      <c r="CB16" s="71"/>
      <c r="CC16" s="71"/>
      <c r="CD16" s="71"/>
      <c r="CE16" s="71"/>
      <c r="CF16" s="71"/>
      <c r="CG16" s="71"/>
    </row>
    <row r="17" spans="1:85" s="695" customFormat="1" ht="162" hidden="1" customHeight="1">
      <c r="A17" s="19">
        <v>9</v>
      </c>
      <c r="B17" s="451">
        <v>9</v>
      </c>
      <c r="C17" s="67" t="s">
        <v>27</v>
      </c>
      <c r="D17" s="68" t="s">
        <v>14</v>
      </c>
      <c r="E17" s="69" t="s">
        <v>273</v>
      </c>
      <c r="F17" s="8" t="s">
        <v>17</v>
      </c>
      <c r="G17" s="69" t="s">
        <v>300</v>
      </c>
      <c r="H17" s="70" t="s">
        <v>1208</v>
      </c>
      <c r="I17" s="20" t="s">
        <v>212</v>
      </c>
      <c r="J17" s="10" t="s">
        <v>11</v>
      </c>
      <c r="K17" s="71"/>
      <c r="L17" s="71"/>
      <c r="M17" s="71"/>
      <c r="N17" s="71"/>
      <c r="O17" s="71" t="s">
        <v>16</v>
      </c>
      <c r="P17" s="71"/>
      <c r="Q17" s="71"/>
      <c r="R17" s="71"/>
      <c r="S17" s="71"/>
      <c r="T17" s="71"/>
      <c r="U17" s="66">
        <f t="shared" si="3"/>
        <v>1</v>
      </c>
      <c r="V17" s="71"/>
      <c r="W17" s="71"/>
      <c r="X17" s="71"/>
      <c r="Y17" s="71"/>
      <c r="Z17" s="71"/>
      <c r="AA17" s="71"/>
      <c r="AB17" s="71"/>
      <c r="AC17" s="71"/>
      <c r="AD17" s="71"/>
      <c r="AE17" s="71"/>
      <c r="AF17" s="71"/>
      <c r="AG17" s="72"/>
      <c r="AH17" s="71"/>
      <c r="AI17" s="71"/>
      <c r="AJ17" s="71"/>
      <c r="AK17" s="71"/>
      <c r="AL17" s="71"/>
      <c r="AM17" s="71" t="s">
        <v>213</v>
      </c>
      <c r="AN17" s="71" t="s">
        <v>213</v>
      </c>
      <c r="AO17" s="71" t="s">
        <v>213</v>
      </c>
      <c r="AP17" s="71" t="s">
        <v>213</v>
      </c>
      <c r="AQ17" s="71"/>
      <c r="AR17" s="71"/>
      <c r="AS17" s="71"/>
      <c r="AT17" s="71"/>
      <c r="AU17" s="71"/>
      <c r="AV17" s="71"/>
      <c r="AW17" s="71"/>
      <c r="AX17" s="71"/>
      <c r="AY17" s="71"/>
      <c r="AZ17" s="71"/>
      <c r="BA17" s="71"/>
      <c r="BB17" s="71"/>
      <c r="BC17" s="71"/>
      <c r="BD17" s="71"/>
      <c r="BE17" s="79">
        <v>2</v>
      </c>
      <c r="BF17" s="79">
        <v>2</v>
      </c>
      <c r="BG17" s="79">
        <v>2</v>
      </c>
      <c r="BH17" s="79">
        <v>1</v>
      </c>
      <c r="BI17" s="79">
        <v>2</v>
      </c>
      <c r="BJ17" s="79">
        <v>2</v>
      </c>
      <c r="BK17" s="79">
        <v>2</v>
      </c>
      <c r="BL17" s="79">
        <v>2</v>
      </c>
      <c r="BM17" s="79">
        <v>2</v>
      </c>
      <c r="BN17" s="79">
        <v>2</v>
      </c>
      <c r="BO17" s="79">
        <v>2</v>
      </c>
      <c r="BP17" s="79">
        <v>2</v>
      </c>
      <c r="BQ17" s="79">
        <v>1</v>
      </c>
      <c r="BR17" s="79">
        <v>1</v>
      </c>
      <c r="BS17" s="79">
        <v>1</v>
      </c>
      <c r="BT17" s="79">
        <v>2</v>
      </c>
      <c r="BU17" s="79">
        <v>2</v>
      </c>
      <c r="BV17" s="79"/>
      <c r="BW17" s="79"/>
      <c r="BX17" s="79"/>
      <c r="BY17" s="79">
        <v>1</v>
      </c>
      <c r="BZ17" s="697">
        <f>COUNTIF($BE17:$BY17,2)</f>
        <v>13</v>
      </c>
      <c r="CA17" s="81">
        <f>BZ17/COUNTA($BE17:$BY17)</f>
        <v>0.72222222222222221</v>
      </c>
      <c r="CB17" s="697">
        <f>COUNTIF($BE17:$BY17,1)</f>
        <v>5</v>
      </c>
      <c r="CC17" s="81">
        <f>CB17/COUNTA($BE17:$BY17)</f>
        <v>0.27777777777777779</v>
      </c>
      <c r="CD17" s="697">
        <f>COUNTIF($BE17:$BY17,0)</f>
        <v>0</v>
      </c>
      <c r="CE17" s="81">
        <f>CD17/COUNTA($BE17:$BY17)</f>
        <v>0</v>
      </c>
      <c r="CF17" s="697">
        <f>(((BZ17*2)+(CB17*1)+(CD17*0)))/COUNTA($BE17:$BY17)</f>
        <v>1.7222222222222223</v>
      </c>
      <c r="CG17" s="698" t="str">
        <f t="shared" ref="CG17" si="5">IF(CF17&gt;=1.6,"Đạt mục tiêu",IF(CF17&gt;=1,"Cần cố gắng","Chưa đạt"))</f>
        <v>Đạt mục tiêu</v>
      </c>
    </row>
    <row r="18" spans="1:85" s="695" customFormat="1" ht="145.5" customHeight="1">
      <c r="A18" s="19">
        <v>10</v>
      </c>
      <c r="B18" s="451"/>
      <c r="C18" s="67" t="s">
        <v>27</v>
      </c>
      <c r="D18" s="68" t="s">
        <v>14</v>
      </c>
      <c r="E18" s="67" t="s">
        <v>27</v>
      </c>
      <c r="F18" s="8"/>
      <c r="G18" s="69" t="s">
        <v>301</v>
      </c>
      <c r="H18" s="70" t="s">
        <v>294</v>
      </c>
      <c r="I18" s="20"/>
      <c r="J18" s="10"/>
      <c r="K18" s="71"/>
      <c r="L18" s="71"/>
      <c r="M18" s="71"/>
      <c r="N18" s="71"/>
      <c r="O18" s="71"/>
      <c r="P18" s="71"/>
      <c r="Q18" s="71" t="s">
        <v>16</v>
      </c>
      <c r="R18" s="71"/>
      <c r="S18" s="71"/>
      <c r="T18" s="71"/>
      <c r="U18" s="66"/>
      <c r="V18" s="71"/>
      <c r="W18" s="71"/>
      <c r="X18" s="71"/>
      <c r="Y18" s="71"/>
      <c r="Z18" s="71"/>
      <c r="AA18" s="71"/>
      <c r="AB18" s="71"/>
      <c r="AC18" s="71"/>
      <c r="AD18" s="71"/>
      <c r="AE18" s="71"/>
      <c r="AF18" s="71"/>
      <c r="AG18" s="72"/>
      <c r="AH18" s="71"/>
      <c r="AI18" s="71"/>
      <c r="AJ18" s="71"/>
      <c r="AK18" s="71"/>
      <c r="AL18" s="71"/>
      <c r="AM18" s="71"/>
      <c r="AN18" s="71"/>
      <c r="AO18" s="71"/>
      <c r="AP18" s="71"/>
      <c r="AQ18" s="71"/>
      <c r="AR18" s="71"/>
      <c r="AS18" s="71"/>
      <c r="AT18" s="71" t="s">
        <v>213</v>
      </c>
      <c r="AU18" s="71" t="s">
        <v>213</v>
      </c>
      <c r="AV18" s="71" t="s">
        <v>213</v>
      </c>
      <c r="AW18" s="71" t="s">
        <v>213</v>
      </c>
      <c r="AX18" s="71"/>
      <c r="AY18" s="71"/>
      <c r="AZ18" s="71"/>
      <c r="BA18" s="71"/>
      <c r="BB18" s="71"/>
      <c r="BC18" s="71"/>
      <c r="BD18" s="71"/>
      <c r="BE18" s="71"/>
      <c r="BF18" s="71"/>
      <c r="BG18" s="71"/>
      <c r="BH18" s="71"/>
      <c r="BI18" s="71"/>
      <c r="BJ18" s="71"/>
      <c r="BK18" s="71"/>
      <c r="BL18" s="71"/>
      <c r="BM18" s="71"/>
      <c r="BN18" s="71"/>
      <c r="BO18" s="71"/>
      <c r="BP18" s="71"/>
      <c r="BQ18" s="71"/>
      <c r="BR18" s="73"/>
      <c r="BS18" s="73"/>
      <c r="BT18" s="73"/>
      <c r="BU18" s="71"/>
      <c r="BV18" s="71"/>
      <c r="BW18" s="71"/>
      <c r="BX18" s="71"/>
      <c r="BY18" s="71"/>
      <c r="BZ18" s="71"/>
      <c r="CA18" s="71"/>
      <c r="CB18" s="71"/>
      <c r="CC18" s="71"/>
      <c r="CD18" s="71"/>
      <c r="CE18" s="71"/>
      <c r="CF18" s="71"/>
      <c r="CG18" s="71"/>
    </row>
    <row r="19" spans="1:85" s="695" customFormat="1" ht="126" hidden="1">
      <c r="A19" s="19">
        <v>10</v>
      </c>
      <c r="B19" s="451">
        <v>10</v>
      </c>
      <c r="C19" s="67" t="s">
        <v>27</v>
      </c>
      <c r="D19" s="68" t="s">
        <v>14</v>
      </c>
      <c r="E19" s="67" t="s">
        <v>27</v>
      </c>
      <c r="F19" s="8" t="s">
        <v>17</v>
      </c>
      <c r="G19" s="69" t="s">
        <v>301</v>
      </c>
      <c r="H19" s="70" t="s">
        <v>952</v>
      </c>
      <c r="I19" s="20" t="s">
        <v>212</v>
      </c>
      <c r="J19" s="10" t="s">
        <v>11</v>
      </c>
      <c r="K19" s="71"/>
      <c r="L19" s="71"/>
      <c r="M19" s="71"/>
      <c r="N19" s="71"/>
      <c r="O19" s="71"/>
      <c r="P19" s="71"/>
      <c r="Q19" s="71"/>
      <c r="R19" s="71" t="s">
        <v>16</v>
      </c>
      <c r="S19" s="71"/>
      <c r="T19" s="71"/>
      <c r="U19" s="66">
        <f t="shared" si="3"/>
        <v>1</v>
      </c>
      <c r="V19" s="71"/>
      <c r="W19" s="71"/>
      <c r="X19" s="71"/>
      <c r="Y19" s="71"/>
      <c r="Z19" s="71"/>
      <c r="AA19" s="71"/>
      <c r="AB19" s="71"/>
      <c r="AC19" s="71"/>
      <c r="AD19" s="71"/>
      <c r="AE19" s="71"/>
      <c r="AF19" s="71"/>
      <c r="AG19" s="72"/>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3"/>
      <c r="BS19" s="73"/>
      <c r="BT19" s="73"/>
      <c r="BU19" s="71"/>
      <c r="BV19" s="71"/>
      <c r="BW19" s="71"/>
      <c r="BX19" s="71"/>
      <c r="BY19" s="71"/>
      <c r="BZ19" s="71"/>
      <c r="CA19" s="71"/>
      <c r="CB19" s="71"/>
      <c r="CC19" s="71"/>
      <c r="CD19" s="71"/>
      <c r="CE19" s="71"/>
      <c r="CF19" s="71"/>
      <c r="CG19" s="71"/>
    </row>
    <row r="20" spans="1:85" s="695" customFormat="1" ht="126" hidden="1">
      <c r="A20" s="19">
        <v>11</v>
      </c>
      <c r="B20" s="451">
        <v>11</v>
      </c>
      <c r="C20" s="67" t="s">
        <v>27</v>
      </c>
      <c r="D20" s="68" t="s">
        <v>14</v>
      </c>
      <c r="E20" s="67" t="s">
        <v>27</v>
      </c>
      <c r="F20" s="8" t="s">
        <v>17</v>
      </c>
      <c r="G20" s="69" t="s">
        <v>302</v>
      </c>
      <c r="H20" s="70" t="s">
        <v>953</v>
      </c>
      <c r="I20" s="20" t="s">
        <v>212</v>
      </c>
      <c r="J20" s="10" t="s">
        <v>11</v>
      </c>
      <c r="K20" s="71"/>
      <c r="L20" s="71"/>
      <c r="M20" s="71"/>
      <c r="N20" s="71"/>
      <c r="O20" s="71"/>
      <c r="P20" s="71"/>
      <c r="Q20" s="71"/>
      <c r="R20" s="71"/>
      <c r="S20" s="71" t="s">
        <v>16</v>
      </c>
      <c r="T20" s="71"/>
      <c r="U20" s="66">
        <f t="shared" si="3"/>
        <v>1</v>
      </c>
      <c r="V20" s="71"/>
      <c r="W20" s="71"/>
      <c r="X20" s="71"/>
      <c r="Y20" s="71"/>
      <c r="Z20" s="71"/>
      <c r="AA20" s="71"/>
      <c r="AB20" s="71"/>
      <c r="AC20" s="71"/>
      <c r="AD20" s="71"/>
      <c r="AE20" s="71"/>
      <c r="AF20" s="71"/>
      <c r="AG20" s="72"/>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3"/>
      <c r="BS20" s="73"/>
      <c r="BT20" s="73"/>
      <c r="BU20" s="71"/>
      <c r="BV20" s="71"/>
      <c r="BW20" s="71"/>
      <c r="BX20" s="71"/>
      <c r="BY20" s="71"/>
      <c r="BZ20" s="71"/>
      <c r="CA20" s="71"/>
      <c r="CB20" s="71"/>
      <c r="CC20" s="71"/>
      <c r="CD20" s="71"/>
      <c r="CE20" s="71"/>
      <c r="CF20" s="71"/>
      <c r="CG20" s="71"/>
    </row>
    <row r="21" spans="1:85" s="695" customFormat="1" ht="126" hidden="1">
      <c r="A21" s="19">
        <v>12</v>
      </c>
      <c r="B21" s="451">
        <v>12</v>
      </c>
      <c r="C21" s="67" t="s">
        <v>27</v>
      </c>
      <c r="D21" s="68" t="s">
        <v>14</v>
      </c>
      <c r="E21" s="67" t="s">
        <v>27</v>
      </c>
      <c r="F21" s="8" t="s">
        <v>17</v>
      </c>
      <c r="G21" s="69" t="s">
        <v>303</v>
      </c>
      <c r="H21" s="70" t="s">
        <v>954</v>
      </c>
      <c r="I21" s="20" t="s">
        <v>212</v>
      </c>
      <c r="J21" s="10" t="s">
        <v>11</v>
      </c>
      <c r="K21" s="71"/>
      <c r="L21" s="71"/>
      <c r="M21" s="71"/>
      <c r="N21" s="71"/>
      <c r="O21" s="71"/>
      <c r="P21" s="71"/>
      <c r="Q21" s="71"/>
      <c r="R21" s="71"/>
      <c r="S21" s="71"/>
      <c r="T21" s="71" t="s">
        <v>16</v>
      </c>
      <c r="U21" s="66">
        <f t="shared" si="3"/>
        <v>1</v>
      </c>
      <c r="V21" s="71"/>
      <c r="W21" s="71"/>
      <c r="X21" s="71"/>
      <c r="Y21" s="71"/>
      <c r="Z21" s="71"/>
      <c r="AA21" s="71"/>
      <c r="AB21" s="71"/>
      <c r="AC21" s="71"/>
      <c r="AD21" s="71"/>
      <c r="AE21" s="71"/>
      <c r="AF21" s="71"/>
      <c r="AG21" s="72"/>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3"/>
      <c r="BS21" s="73"/>
      <c r="BT21" s="73"/>
      <c r="BU21" s="71"/>
      <c r="BV21" s="71"/>
      <c r="BW21" s="71"/>
      <c r="BX21" s="71"/>
      <c r="BY21" s="71"/>
      <c r="BZ21" s="71"/>
      <c r="CA21" s="71"/>
      <c r="CB21" s="71"/>
      <c r="CC21" s="71"/>
      <c r="CD21" s="71"/>
      <c r="CE21" s="71"/>
      <c r="CF21" s="71"/>
      <c r="CG21" s="71"/>
    </row>
    <row r="22" spans="1:85" ht="15.75" hidden="1">
      <c r="A22" s="658">
        <v>13</v>
      </c>
      <c r="B22" s="451">
        <v>13</v>
      </c>
      <c r="C22" s="1367" t="s">
        <v>29</v>
      </c>
      <c r="D22" s="1368"/>
      <c r="E22" s="1369"/>
      <c r="F22" s="6" t="s">
        <v>316</v>
      </c>
      <c r="G22" s="6" t="s">
        <v>316</v>
      </c>
      <c r="H22" s="11" t="s">
        <v>316</v>
      </c>
      <c r="I22" s="6" t="s">
        <v>316</v>
      </c>
      <c r="J22" s="6" t="s">
        <v>316</v>
      </c>
      <c r="K22" s="507" t="s">
        <v>316</v>
      </c>
      <c r="L22" s="6" t="s">
        <v>316</v>
      </c>
      <c r="M22" s="6" t="s">
        <v>316</v>
      </c>
      <c r="N22" s="11" t="s">
        <v>316</v>
      </c>
      <c r="O22" s="6" t="s">
        <v>316</v>
      </c>
      <c r="P22" s="6" t="s">
        <v>316</v>
      </c>
      <c r="Q22" s="6" t="s">
        <v>316</v>
      </c>
      <c r="R22" s="6"/>
      <c r="S22" s="6" t="s">
        <v>316</v>
      </c>
      <c r="T22" s="6" t="s">
        <v>316</v>
      </c>
      <c r="U22" s="6" t="s">
        <v>316</v>
      </c>
      <c r="V22" s="6" t="s">
        <v>316</v>
      </c>
      <c r="W22" s="6" t="s">
        <v>316</v>
      </c>
      <c r="X22" s="6" t="s">
        <v>316</v>
      </c>
      <c r="Y22" s="6" t="s">
        <v>316</v>
      </c>
      <c r="Z22" s="6" t="s">
        <v>316</v>
      </c>
      <c r="AA22" s="6" t="s">
        <v>316</v>
      </c>
      <c r="AB22" s="6" t="s">
        <v>316</v>
      </c>
      <c r="AC22" s="6" t="s">
        <v>316</v>
      </c>
      <c r="AD22" s="6" t="s">
        <v>316</v>
      </c>
      <c r="AE22" s="6" t="s">
        <v>316</v>
      </c>
      <c r="AF22" s="6" t="s">
        <v>316</v>
      </c>
      <c r="AG22" s="6" t="s">
        <v>316</v>
      </c>
      <c r="AH22" s="11" t="s">
        <v>316</v>
      </c>
      <c r="AI22" s="11" t="s">
        <v>316</v>
      </c>
      <c r="AJ22" s="11" t="s">
        <v>316</v>
      </c>
      <c r="AK22" s="11" t="s">
        <v>316</v>
      </c>
      <c r="AL22" s="11" t="s">
        <v>316</v>
      </c>
      <c r="AM22" s="6" t="s">
        <v>316</v>
      </c>
      <c r="AN22" s="6" t="s">
        <v>316</v>
      </c>
      <c r="AO22" s="6" t="s">
        <v>316</v>
      </c>
      <c r="AP22" s="6" t="s">
        <v>316</v>
      </c>
      <c r="AQ22" s="6"/>
      <c r="AR22" s="6"/>
      <c r="AS22" s="6" t="s">
        <v>316</v>
      </c>
      <c r="AT22" s="6" t="s">
        <v>316</v>
      </c>
      <c r="AU22" s="6" t="s">
        <v>316</v>
      </c>
      <c r="AV22" s="6" t="s">
        <v>316</v>
      </c>
      <c r="AW22" s="6" t="s">
        <v>316</v>
      </c>
      <c r="AX22" s="6"/>
      <c r="AY22" s="6"/>
      <c r="AZ22" s="6" t="s">
        <v>316</v>
      </c>
      <c r="BA22" s="6"/>
      <c r="BB22" s="6" t="s">
        <v>316</v>
      </c>
      <c r="BC22" s="6"/>
      <c r="BD22" s="6" t="s">
        <v>316</v>
      </c>
      <c r="BE22" s="507" t="s">
        <v>316</v>
      </c>
      <c r="BF22" s="507" t="s">
        <v>316</v>
      </c>
      <c r="BG22" s="507" t="s">
        <v>316</v>
      </c>
      <c r="BH22" s="507" t="s">
        <v>316</v>
      </c>
      <c r="BI22" s="507" t="s">
        <v>316</v>
      </c>
      <c r="BJ22" s="507" t="s">
        <v>316</v>
      </c>
      <c r="BK22" s="507" t="s">
        <v>316</v>
      </c>
      <c r="BL22" s="507" t="s">
        <v>316</v>
      </c>
      <c r="BM22" s="507" t="s">
        <v>316</v>
      </c>
      <c r="BN22" s="507" t="s">
        <v>316</v>
      </c>
      <c r="BO22" s="507" t="s">
        <v>316</v>
      </c>
      <c r="BP22" s="507" t="s">
        <v>316</v>
      </c>
      <c r="BQ22" s="507" t="s">
        <v>316</v>
      </c>
      <c r="BR22" s="507" t="s">
        <v>316</v>
      </c>
      <c r="BS22" s="507" t="s">
        <v>316</v>
      </c>
      <c r="BT22" s="507" t="s">
        <v>316</v>
      </c>
      <c r="BU22" s="507" t="s">
        <v>316</v>
      </c>
      <c r="BV22" s="507"/>
      <c r="BW22" s="507"/>
      <c r="BX22" s="507"/>
      <c r="BY22" s="507" t="s">
        <v>316</v>
      </c>
      <c r="BZ22" s="697">
        <f>COUNTIF($BE22:$BY22,2)</f>
        <v>0</v>
      </c>
      <c r="CA22" s="508" t="s">
        <v>316</v>
      </c>
      <c r="CB22" s="507" t="s">
        <v>316</v>
      </c>
      <c r="CC22" s="508" t="s">
        <v>316</v>
      </c>
      <c r="CD22" s="507" t="s">
        <v>316</v>
      </c>
      <c r="CE22" s="507" t="s">
        <v>316</v>
      </c>
      <c r="CF22" s="507" t="s">
        <v>316</v>
      </c>
      <c r="CG22" s="508" t="s">
        <v>316</v>
      </c>
    </row>
    <row r="23" spans="1:85" ht="15.75" hidden="1">
      <c r="A23" s="658">
        <v>14</v>
      </c>
      <c r="B23" s="451">
        <v>14</v>
      </c>
      <c r="C23" s="1367" t="s">
        <v>32</v>
      </c>
      <c r="D23" s="1368"/>
      <c r="E23" s="1369"/>
      <c r="F23" s="6" t="s">
        <v>316</v>
      </c>
      <c r="G23" s="6" t="s">
        <v>316</v>
      </c>
      <c r="H23" s="11" t="s">
        <v>316</v>
      </c>
      <c r="I23" s="6" t="s">
        <v>316</v>
      </c>
      <c r="J23" s="6" t="s">
        <v>316</v>
      </c>
      <c r="K23" s="507" t="s">
        <v>316</v>
      </c>
      <c r="L23" s="6" t="s">
        <v>316</v>
      </c>
      <c r="M23" s="6" t="s">
        <v>316</v>
      </c>
      <c r="N23" s="11" t="s">
        <v>316</v>
      </c>
      <c r="O23" s="6" t="s">
        <v>316</v>
      </c>
      <c r="P23" s="6" t="s">
        <v>316</v>
      </c>
      <c r="Q23" s="6" t="s">
        <v>316</v>
      </c>
      <c r="R23" s="6"/>
      <c r="S23" s="6" t="s">
        <v>316</v>
      </c>
      <c r="T23" s="6" t="s">
        <v>316</v>
      </c>
      <c r="U23" s="6" t="s">
        <v>316</v>
      </c>
      <c r="V23" s="6" t="s">
        <v>316</v>
      </c>
      <c r="W23" s="6" t="s">
        <v>316</v>
      </c>
      <c r="X23" s="6" t="s">
        <v>316</v>
      </c>
      <c r="Y23" s="6" t="s">
        <v>316</v>
      </c>
      <c r="Z23" s="6" t="s">
        <v>316</v>
      </c>
      <c r="AA23" s="6" t="s">
        <v>316</v>
      </c>
      <c r="AB23" s="6" t="s">
        <v>316</v>
      </c>
      <c r="AC23" s="6" t="s">
        <v>316</v>
      </c>
      <c r="AD23" s="6" t="s">
        <v>316</v>
      </c>
      <c r="AE23" s="6" t="s">
        <v>316</v>
      </c>
      <c r="AF23" s="6" t="s">
        <v>316</v>
      </c>
      <c r="AG23" s="6" t="s">
        <v>316</v>
      </c>
      <c r="AH23" s="11" t="s">
        <v>316</v>
      </c>
      <c r="AI23" s="11" t="s">
        <v>316</v>
      </c>
      <c r="AJ23" s="11" t="s">
        <v>316</v>
      </c>
      <c r="AK23" s="11" t="s">
        <v>316</v>
      </c>
      <c r="AL23" s="11" t="s">
        <v>316</v>
      </c>
      <c r="AM23" s="6" t="s">
        <v>316</v>
      </c>
      <c r="AN23" s="6" t="s">
        <v>316</v>
      </c>
      <c r="AO23" s="6" t="s">
        <v>316</v>
      </c>
      <c r="AP23" s="6" t="s">
        <v>316</v>
      </c>
      <c r="AQ23" s="6"/>
      <c r="AR23" s="6"/>
      <c r="AS23" s="6" t="s">
        <v>316</v>
      </c>
      <c r="AT23" s="6" t="s">
        <v>316</v>
      </c>
      <c r="AU23" s="6" t="s">
        <v>316</v>
      </c>
      <c r="AV23" s="6" t="s">
        <v>316</v>
      </c>
      <c r="AW23" s="6" t="s">
        <v>316</v>
      </c>
      <c r="AX23" s="6"/>
      <c r="AY23" s="6"/>
      <c r="AZ23" s="6" t="s">
        <v>316</v>
      </c>
      <c r="BA23" s="6"/>
      <c r="BB23" s="6" t="s">
        <v>316</v>
      </c>
      <c r="BC23" s="6"/>
      <c r="BD23" s="6" t="s">
        <v>316</v>
      </c>
      <c r="BE23" s="507" t="s">
        <v>316</v>
      </c>
      <c r="BF23" s="507" t="s">
        <v>316</v>
      </c>
      <c r="BG23" s="507" t="s">
        <v>316</v>
      </c>
      <c r="BH23" s="507" t="s">
        <v>316</v>
      </c>
      <c r="BI23" s="507" t="s">
        <v>316</v>
      </c>
      <c r="BJ23" s="507" t="s">
        <v>316</v>
      </c>
      <c r="BK23" s="507" t="s">
        <v>316</v>
      </c>
      <c r="BL23" s="507" t="s">
        <v>316</v>
      </c>
      <c r="BM23" s="507" t="s">
        <v>316</v>
      </c>
      <c r="BN23" s="507" t="s">
        <v>316</v>
      </c>
      <c r="BO23" s="507" t="s">
        <v>316</v>
      </c>
      <c r="BP23" s="507" t="s">
        <v>316</v>
      </c>
      <c r="BQ23" s="507" t="s">
        <v>316</v>
      </c>
      <c r="BR23" s="507" t="s">
        <v>316</v>
      </c>
      <c r="BS23" s="507" t="s">
        <v>316</v>
      </c>
      <c r="BT23" s="507" t="s">
        <v>316</v>
      </c>
      <c r="BU23" s="507" t="s">
        <v>316</v>
      </c>
      <c r="BV23" s="507"/>
      <c r="BW23" s="507"/>
      <c r="BX23" s="507"/>
      <c r="BY23" s="507" t="s">
        <v>316</v>
      </c>
      <c r="BZ23" s="697">
        <f>COUNTIF($BE23:$BY23,2)</f>
        <v>0</v>
      </c>
      <c r="CA23" s="508" t="s">
        <v>316</v>
      </c>
      <c r="CB23" s="507" t="s">
        <v>316</v>
      </c>
      <c r="CC23" s="508" t="s">
        <v>316</v>
      </c>
      <c r="CD23" s="507" t="s">
        <v>316</v>
      </c>
      <c r="CE23" s="507" t="s">
        <v>316</v>
      </c>
      <c r="CF23" s="507" t="s">
        <v>316</v>
      </c>
      <c r="CG23" s="508" t="s">
        <v>316</v>
      </c>
    </row>
    <row r="24" spans="1:85" ht="75" hidden="1">
      <c r="A24" s="659">
        <v>15</v>
      </c>
      <c r="B24" s="451">
        <v>15</v>
      </c>
      <c r="C24" s="402" t="s">
        <v>545</v>
      </c>
      <c r="D24" s="77" t="s">
        <v>15</v>
      </c>
      <c r="E24" s="78" t="s">
        <v>546</v>
      </c>
      <c r="F24" s="77" t="s">
        <v>15</v>
      </c>
      <c r="G24" s="186" t="s">
        <v>554</v>
      </c>
      <c r="H24" s="179" t="s">
        <v>555</v>
      </c>
      <c r="I24" s="20" t="s">
        <v>212</v>
      </c>
      <c r="J24" s="10" t="s">
        <v>11</v>
      </c>
      <c r="K24" s="506" t="s">
        <v>16</v>
      </c>
      <c r="L24" s="71"/>
      <c r="M24" s="71"/>
      <c r="N24" s="71"/>
      <c r="O24" s="71"/>
      <c r="P24" s="71"/>
      <c r="Q24" s="71"/>
      <c r="R24" s="71"/>
      <c r="S24" s="71"/>
      <c r="T24" s="71"/>
      <c r="U24" s="66">
        <f t="shared" si="3"/>
        <v>1</v>
      </c>
      <c r="V24" s="183" t="s">
        <v>724</v>
      </c>
      <c r="W24" s="183" t="s">
        <v>727</v>
      </c>
      <c r="X24" s="183" t="s">
        <v>727</v>
      </c>
      <c r="Y24" s="183" t="s">
        <v>725</v>
      </c>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668" t="s">
        <v>281</v>
      </c>
      <c r="BF24" s="668" t="s">
        <v>281</v>
      </c>
      <c r="BG24" s="668" t="s">
        <v>1160</v>
      </c>
      <c r="BH24" s="668" t="s">
        <v>281</v>
      </c>
      <c r="BI24" s="668" t="s">
        <v>1160</v>
      </c>
      <c r="BJ24" s="668" t="s">
        <v>1160</v>
      </c>
      <c r="BK24" s="668" t="s">
        <v>1160</v>
      </c>
      <c r="BL24" s="668" t="s">
        <v>281</v>
      </c>
      <c r="BM24" s="668" t="s">
        <v>281</v>
      </c>
      <c r="BN24" s="668" t="s">
        <v>281</v>
      </c>
      <c r="BO24" s="668" t="s">
        <v>281</v>
      </c>
      <c r="BP24" s="668" t="s">
        <v>281</v>
      </c>
      <c r="BQ24" s="668" t="s">
        <v>281</v>
      </c>
      <c r="BR24" s="668" t="s">
        <v>281</v>
      </c>
      <c r="BS24" s="668" t="s">
        <v>281</v>
      </c>
      <c r="BT24" s="668" t="s">
        <v>281</v>
      </c>
      <c r="BU24" s="668" t="s">
        <v>281</v>
      </c>
      <c r="BV24" s="709"/>
      <c r="BW24" s="709"/>
      <c r="BX24" s="709"/>
      <c r="BY24" s="668" t="s">
        <v>281</v>
      </c>
      <c r="BZ24" s="658">
        <f>COUNTIF($BE24:$BY24,2)</f>
        <v>14</v>
      </c>
      <c r="CA24" s="510">
        <f>BZ24/COUNTA($BE24:$BY24)</f>
        <v>0.77777777777777779</v>
      </c>
      <c r="CB24" s="658">
        <f>COUNTIF($BE24:$BY24,1)</f>
        <v>4</v>
      </c>
      <c r="CC24" s="510">
        <f>CB24/COUNTA($BE24:$BY24)</f>
        <v>0.22222222222222221</v>
      </c>
      <c r="CD24" s="658">
        <f>COUNTIF($BE24:$BY24,0)</f>
        <v>0</v>
      </c>
      <c r="CE24" s="511">
        <f>CD24/COUNTA($BE24:$BY24)</f>
        <v>0</v>
      </c>
      <c r="CF24" s="658">
        <f>(((BZ24*2)+(CB24*1)+(CD24*0)))/COUNTA($BE24:$BY24)</f>
        <v>1.7777777777777777</v>
      </c>
      <c r="CG24" s="681" t="str">
        <f>IF(CF24&gt;=1.6,"Đạt mục tiêu",IF(CF24&gt;=1,"Cần cố gắng","Chưa đạt"))</f>
        <v>Đạt mục tiêu</v>
      </c>
    </row>
    <row r="25" spans="1:85" ht="60" hidden="1">
      <c r="A25" s="658">
        <v>16</v>
      </c>
      <c r="B25" s="451">
        <v>16</v>
      </c>
      <c r="C25" s="213" t="s">
        <v>547</v>
      </c>
      <c r="D25" s="77" t="s">
        <v>14</v>
      </c>
      <c r="E25" s="213" t="s">
        <v>548</v>
      </c>
      <c r="F25" s="77" t="s">
        <v>17</v>
      </c>
      <c r="G25" s="78" t="s">
        <v>548</v>
      </c>
      <c r="H25" s="390" t="s">
        <v>553</v>
      </c>
      <c r="I25" s="20" t="s">
        <v>275</v>
      </c>
      <c r="J25" s="10" t="s">
        <v>11</v>
      </c>
      <c r="K25" s="71"/>
      <c r="L25" s="71"/>
      <c r="M25" s="71"/>
      <c r="N25" s="668" t="s">
        <v>16</v>
      </c>
      <c r="O25" s="71"/>
      <c r="P25" s="71"/>
      <c r="Q25" s="71"/>
      <c r="R25" s="71"/>
      <c r="S25" s="71"/>
      <c r="T25" s="71"/>
      <c r="U25" s="66">
        <f t="shared" si="3"/>
        <v>1</v>
      </c>
      <c r="V25" s="71"/>
      <c r="W25" s="71"/>
      <c r="X25" s="71"/>
      <c r="Y25" s="71"/>
      <c r="Z25" s="71"/>
      <c r="AA25" s="71"/>
      <c r="AB25" s="71"/>
      <c r="AC25" s="71"/>
      <c r="AD25" s="71"/>
      <c r="AE25" s="71"/>
      <c r="AF25" s="71"/>
      <c r="AG25" s="71"/>
      <c r="AH25" s="668" t="s">
        <v>727</v>
      </c>
      <c r="AI25" s="668" t="s">
        <v>724</v>
      </c>
      <c r="AJ25" s="668" t="s">
        <v>727</v>
      </c>
      <c r="AK25" s="668" t="s">
        <v>726</v>
      </c>
      <c r="AL25" s="668" t="s">
        <v>724</v>
      </c>
      <c r="AM25" s="71"/>
      <c r="AN25" s="71"/>
      <c r="AO25" s="71"/>
      <c r="AP25" s="71"/>
      <c r="AQ25" s="71"/>
      <c r="AR25" s="71"/>
      <c r="AS25" s="71"/>
      <c r="AT25" s="71"/>
      <c r="AU25" s="71"/>
      <c r="AV25" s="71"/>
      <c r="AW25" s="71"/>
      <c r="AX25" s="71"/>
      <c r="AY25" s="71"/>
      <c r="AZ25" s="71"/>
      <c r="BA25" s="71"/>
      <c r="BB25" s="71"/>
      <c r="BC25" s="71"/>
      <c r="BD25" s="71"/>
      <c r="BE25" s="20">
        <v>2</v>
      </c>
      <c r="BF25" s="20">
        <v>2</v>
      </c>
      <c r="BG25" s="20">
        <v>2</v>
      </c>
      <c r="BH25" s="20">
        <v>2</v>
      </c>
      <c r="BI25" s="20">
        <v>2</v>
      </c>
      <c r="BJ25" s="20">
        <v>1</v>
      </c>
      <c r="BK25" s="20">
        <v>2</v>
      </c>
      <c r="BL25" s="20">
        <v>2</v>
      </c>
      <c r="BM25" s="20">
        <v>2</v>
      </c>
      <c r="BN25" s="20">
        <v>1</v>
      </c>
      <c r="BO25" s="20">
        <v>2</v>
      </c>
      <c r="BP25" s="20">
        <v>2</v>
      </c>
      <c r="BQ25" s="20">
        <v>2</v>
      </c>
      <c r="BR25" s="20">
        <v>2</v>
      </c>
      <c r="BS25" s="20">
        <v>2</v>
      </c>
      <c r="BT25" s="20">
        <v>2</v>
      </c>
      <c r="BU25" s="20">
        <v>2</v>
      </c>
      <c r="BV25" s="20"/>
      <c r="BW25" s="20"/>
      <c r="BX25" s="20"/>
      <c r="BY25" s="20">
        <v>2</v>
      </c>
      <c r="BZ25" s="21">
        <f>COUNTIF($BE25:$BY25,2)</f>
        <v>16</v>
      </c>
      <c r="CA25" s="22">
        <f>BZ25/COUNTA($BE25:$BY25)</f>
        <v>0.88888888888888884</v>
      </c>
      <c r="CB25" s="21">
        <f>COUNTIF($BE25:$BY25,1)</f>
        <v>2</v>
      </c>
      <c r="CC25" s="22">
        <f>CB25/COUNTA($BE25:$BY25)</f>
        <v>0.1111111111111111</v>
      </c>
      <c r="CD25" s="21">
        <f>COUNTIF($BE25:$BY25,0)</f>
        <v>0</v>
      </c>
      <c r="CE25" s="22">
        <f>CD25/COUNTA($BE25:$BY25)</f>
        <v>0</v>
      </c>
      <c r="CF25" s="21">
        <f>(((BZ25*2)+(CB25*1)+(CD25*0)))/COUNTA($BE25:$BY25)</f>
        <v>1.8888888888888888</v>
      </c>
      <c r="CG25" s="427" t="str">
        <f t="shared" ref="CG25:CG26" si="6">IF(CF25&gt;=1.6,"Đạt mục tiêu",IF(CF25&gt;=1,"Cần cố gắng","Chưa đạt"))</f>
        <v>Đạt mục tiêu</v>
      </c>
    </row>
    <row r="26" spans="1:85" ht="43.5" hidden="1">
      <c r="A26" s="658">
        <v>17</v>
      </c>
      <c r="B26" s="451">
        <v>17</v>
      </c>
      <c r="C26" s="515" t="s">
        <v>549</v>
      </c>
      <c r="D26" s="77" t="s">
        <v>15</v>
      </c>
      <c r="E26" s="213" t="s">
        <v>550</v>
      </c>
      <c r="F26" s="77" t="s">
        <v>17</v>
      </c>
      <c r="G26" s="78" t="s">
        <v>550</v>
      </c>
      <c r="H26" s="390" t="s">
        <v>556</v>
      </c>
      <c r="I26" s="20" t="s">
        <v>275</v>
      </c>
      <c r="J26" s="10" t="s">
        <v>11</v>
      </c>
      <c r="K26" s="71"/>
      <c r="L26" s="71"/>
      <c r="M26" s="71"/>
      <c r="N26" s="668" t="s">
        <v>16</v>
      </c>
      <c r="O26" s="71"/>
      <c r="P26" s="71"/>
      <c r="Q26" s="71"/>
      <c r="R26" s="71"/>
      <c r="S26" s="71"/>
      <c r="T26" s="71"/>
      <c r="U26" s="66">
        <f t="shared" si="3"/>
        <v>1</v>
      </c>
      <c r="V26" s="71"/>
      <c r="W26" s="71"/>
      <c r="X26" s="71"/>
      <c r="Y26" s="71"/>
      <c r="Z26" s="71"/>
      <c r="AA26" s="71"/>
      <c r="AB26" s="71"/>
      <c r="AC26" s="71"/>
      <c r="AD26" s="71"/>
      <c r="AE26" s="71"/>
      <c r="AF26" s="71"/>
      <c r="AG26" s="71"/>
      <c r="AH26" s="668" t="s">
        <v>724</v>
      </c>
      <c r="AI26" s="668" t="s">
        <v>727</v>
      </c>
      <c r="AJ26" s="668" t="s">
        <v>726</v>
      </c>
      <c r="AK26" s="668" t="s">
        <v>724</v>
      </c>
      <c r="AL26" s="668" t="s">
        <v>727</v>
      </c>
      <c r="AM26" s="71"/>
      <c r="AN26" s="71"/>
      <c r="AO26" s="71"/>
      <c r="AP26" s="71"/>
      <c r="AQ26" s="71"/>
      <c r="AR26" s="71"/>
      <c r="AS26" s="71"/>
      <c r="AT26" s="71"/>
      <c r="AU26" s="71"/>
      <c r="AV26" s="71"/>
      <c r="AW26" s="71"/>
      <c r="AX26" s="71"/>
      <c r="AY26" s="71"/>
      <c r="AZ26" s="71"/>
      <c r="BA26" s="71"/>
      <c r="BB26" s="71"/>
      <c r="BC26" s="71"/>
      <c r="BD26" s="71"/>
      <c r="BE26" s="20">
        <v>2</v>
      </c>
      <c r="BF26" s="20">
        <v>2</v>
      </c>
      <c r="BG26" s="20">
        <v>2</v>
      </c>
      <c r="BH26" s="20">
        <v>2</v>
      </c>
      <c r="BI26" s="20">
        <v>2</v>
      </c>
      <c r="BJ26" s="20">
        <v>1</v>
      </c>
      <c r="BK26" s="20">
        <v>2</v>
      </c>
      <c r="BL26" s="20">
        <v>2</v>
      </c>
      <c r="BM26" s="20">
        <v>2</v>
      </c>
      <c r="BN26" s="20">
        <v>1</v>
      </c>
      <c r="BO26" s="20">
        <v>2</v>
      </c>
      <c r="BP26" s="20">
        <v>2</v>
      </c>
      <c r="BQ26" s="20">
        <v>2</v>
      </c>
      <c r="BR26" s="20">
        <v>2</v>
      </c>
      <c r="BS26" s="20">
        <v>2</v>
      </c>
      <c r="BT26" s="20">
        <v>2</v>
      </c>
      <c r="BU26" s="20">
        <v>2</v>
      </c>
      <c r="BV26" s="20"/>
      <c r="BW26" s="20"/>
      <c r="BX26" s="20"/>
      <c r="BY26" s="20">
        <v>1</v>
      </c>
      <c r="BZ26" s="21">
        <f>COUNTIF($BE26:$BY26,2)</f>
        <v>15</v>
      </c>
      <c r="CA26" s="22">
        <f>BZ26/COUNTA($BE26:$BY26)</f>
        <v>0.83333333333333337</v>
      </c>
      <c r="CB26" s="21">
        <f>COUNTIF($BE26:$BY26,1)</f>
        <v>3</v>
      </c>
      <c r="CC26" s="22">
        <f>CB26/COUNTA($BE26:$BY26)</f>
        <v>0.16666666666666666</v>
      </c>
      <c r="CD26" s="21">
        <f>COUNTIF($BE26:$BY26,0)</f>
        <v>0</v>
      </c>
      <c r="CE26" s="22">
        <f>CD26/COUNTA($BE26:$BY26)</f>
        <v>0</v>
      </c>
      <c r="CF26" s="21">
        <f>(((BZ26*2)+(CB26*1)+(CD26*0)))/COUNTA($BE26:$BY26)</f>
        <v>1.8333333333333333</v>
      </c>
      <c r="CG26" s="427" t="str">
        <f t="shared" si="6"/>
        <v>Đạt mục tiêu</v>
      </c>
    </row>
    <row r="27" spans="1:85" s="695" customFormat="1" ht="105" hidden="1">
      <c r="A27" s="19"/>
      <c r="B27" s="451"/>
      <c r="C27" s="76" t="s">
        <v>551</v>
      </c>
      <c r="D27" s="77"/>
      <c r="E27" s="78"/>
      <c r="F27" s="77"/>
      <c r="G27" s="78"/>
      <c r="H27" s="67" t="s">
        <v>955</v>
      </c>
      <c r="I27" s="20"/>
      <c r="J27" s="10"/>
      <c r="K27" s="71"/>
      <c r="L27" s="71"/>
      <c r="M27" s="71"/>
      <c r="N27" s="71"/>
      <c r="O27" s="71"/>
      <c r="P27" s="71"/>
      <c r="Q27" s="71"/>
      <c r="R27" s="71" t="s">
        <v>16</v>
      </c>
      <c r="S27" s="71"/>
      <c r="T27" s="71"/>
      <c r="U27" s="66"/>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3"/>
      <c r="BS27" s="73"/>
      <c r="BT27" s="73"/>
      <c r="BU27" s="71"/>
      <c r="BV27" s="71"/>
      <c r="BW27" s="71"/>
      <c r="BX27" s="71"/>
      <c r="BY27" s="71"/>
      <c r="BZ27" s="71"/>
      <c r="CA27" s="71"/>
      <c r="CB27" s="71"/>
      <c r="CC27" s="71"/>
      <c r="CD27" s="71"/>
      <c r="CE27" s="71"/>
      <c r="CF27" s="71"/>
      <c r="CG27" s="71"/>
    </row>
    <row r="28" spans="1:85" ht="110.25" hidden="1">
      <c r="A28" s="658">
        <v>18</v>
      </c>
      <c r="B28" s="451">
        <v>18</v>
      </c>
      <c r="C28" s="515" t="s">
        <v>551</v>
      </c>
      <c r="D28" s="77" t="s">
        <v>15</v>
      </c>
      <c r="E28" s="516" t="s">
        <v>552</v>
      </c>
      <c r="F28" s="77" t="s">
        <v>17</v>
      </c>
      <c r="G28" s="72" t="s">
        <v>557</v>
      </c>
      <c r="H28" s="390" t="s">
        <v>1163</v>
      </c>
      <c r="I28" s="20" t="s">
        <v>275</v>
      </c>
      <c r="J28" s="10" t="s">
        <v>11</v>
      </c>
      <c r="K28" s="71"/>
      <c r="L28" s="71"/>
      <c r="M28" s="71"/>
      <c r="N28" s="668" t="s">
        <v>16</v>
      </c>
      <c r="O28" s="71"/>
      <c r="P28" s="71"/>
      <c r="Q28" s="71"/>
      <c r="R28" s="71"/>
      <c r="S28" s="71"/>
      <c r="T28" s="71"/>
      <c r="U28" s="66">
        <f t="shared" si="3"/>
        <v>1</v>
      </c>
      <c r="V28" s="71"/>
      <c r="W28" s="71"/>
      <c r="X28" s="71"/>
      <c r="Y28" s="71"/>
      <c r="Z28" s="71"/>
      <c r="AA28" s="71"/>
      <c r="AB28" s="71"/>
      <c r="AC28" s="71"/>
      <c r="AD28" s="71"/>
      <c r="AE28" s="71"/>
      <c r="AF28" s="71"/>
      <c r="AG28" s="71"/>
      <c r="AH28" s="668" t="s">
        <v>724</v>
      </c>
      <c r="AI28" s="668" t="s">
        <v>724</v>
      </c>
      <c r="AJ28" s="668" t="s">
        <v>724</v>
      </c>
      <c r="AK28" s="668" t="s">
        <v>727</v>
      </c>
      <c r="AL28" s="668" t="s">
        <v>726</v>
      </c>
      <c r="AM28" s="71"/>
      <c r="AN28" s="71"/>
      <c r="AO28" s="71"/>
      <c r="AP28" s="71"/>
      <c r="AQ28" s="71"/>
      <c r="AR28" s="71"/>
      <c r="AS28" s="71"/>
      <c r="AT28" s="71"/>
      <c r="AU28" s="71"/>
      <c r="AV28" s="71"/>
      <c r="AW28" s="71"/>
      <c r="AX28" s="71"/>
      <c r="AY28" s="71"/>
      <c r="AZ28" s="71"/>
      <c r="BA28" s="71"/>
      <c r="BB28" s="71"/>
      <c r="BC28" s="71"/>
      <c r="BD28" s="71"/>
      <c r="BE28" s="20">
        <v>2</v>
      </c>
      <c r="BF28" s="20">
        <v>2</v>
      </c>
      <c r="BG28" s="20">
        <v>2</v>
      </c>
      <c r="BH28" s="20">
        <v>2</v>
      </c>
      <c r="BI28" s="20">
        <v>2</v>
      </c>
      <c r="BJ28" s="20">
        <v>2</v>
      </c>
      <c r="BK28" s="20">
        <v>2</v>
      </c>
      <c r="BL28" s="20">
        <v>2</v>
      </c>
      <c r="BM28" s="20">
        <v>2</v>
      </c>
      <c r="BN28" s="20">
        <v>1</v>
      </c>
      <c r="BO28" s="20">
        <v>2</v>
      </c>
      <c r="BP28" s="20">
        <v>2</v>
      </c>
      <c r="BQ28" s="20">
        <v>1</v>
      </c>
      <c r="BR28" s="20">
        <v>2</v>
      </c>
      <c r="BS28" s="20">
        <v>2</v>
      </c>
      <c r="BT28" s="20">
        <v>2</v>
      </c>
      <c r="BU28" s="20">
        <v>2</v>
      </c>
      <c r="BV28" s="20"/>
      <c r="BW28" s="20"/>
      <c r="BX28" s="20"/>
      <c r="BY28" s="20">
        <v>1</v>
      </c>
      <c r="BZ28" s="21">
        <f>COUNTIF($BE28:$BY28,2)</f>
        <v>15</v>
      </c>
      <c r="CA28" s="22">
        <f>BZ28/COUNTA($BE28:$BY28)</f>
        <v>0.83333333333333337</v>
      </c>
      <c r="CB28" s="21">
        <f>COUNTIF($BE28:$BY28,1)</f>
        <v>3</v>
      </c>
      <c r="CC28" s="22">
        <f>CB28/COUNTA($BE28:$BY28)</f>
        <v>0.16666666666666666</v>
      </c>
      <c r="CD28" s="21">
        <f>COUNTIF($BE28:$BY28,0)</f>
        <v>0</v>
      </c>
      <c r="CE28" s="22">
        <f>CD28/COUNTA($BE28:$BY28)</f>
        <v>0</v>
      </c>
      <c r="CF28" s="21">
        <f>(((BZ28*2)+(CB28*1)+(CD28*0)))/COUNTA($BE28:$BY28)</f>
        <v>1.8333333333333333</v>
      </c>
      <c r="CG28" s="427" t="str">
        <f>IF(CF28&gt;=1.6,"Đạt mục tiêu",IF(CF28&gt;=1,"Cần cố gắng","Chưa đạt"))</f>
        <v>Đạt mục tiêu</v>
      </c>
    </row>
    <row r="29" spans="1:85" s="695" customFormat="1" ht="110.25" hidden="1">
      <c r="A29" s="19">
        <v>19</v>
      </c>
      <c r="B29" s="451">
        <v>19</v>
      </c>
      <c r="C29" s="76" t="s">
        <v>551</v>
      </c>
      <c r="D29" s="77" t="s">
        <v>15</v>
      </c>
      <c r="E29" s="104" t="s">
        <v>552</v>
      </c>
      <c r="F29" s="77" t="s">
        <v>17</v>
      </c>
      <c r="G29" s="72" t="s">
        <v>557</v>
      </c>
      <c r="H29" s="67" t="s">
        <v>734</v>
      </c>
      <c r="I29" s="20" t="s">
        <v>275</v>
      </c>
      <c r="J29" s="10" t="s">
        <v>11</v>
      </c>
      <c r="K29" s="71"/>
      <c r="L29" s="71"/>
      <c r="M29" s="71"/>
      <c r="N29" s="71"/>
      <c r="O29" s="71"/>
      <c r="P29" s="71"/>
      <c r="Q29" s="71"/>
      <c r="R29" s="71"/>
      <c r="S29" s="71"/>
      <c r="T29" s="71" t="s">
        <v>16</v>
      </c>
      <c r="U29" s="66">
        <f t="shared" si="3"/>
        <v>1</v>
      </c>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3"/>
      <c r="BS29" s="73"/>
      <c r="BT29" s="73"/>
      <c r="BU29" s="71"/>
      <c r="BV29" s="71"/>
      <c r="BW29" s="71"/>
      <c r="BX29" s="71"/>
      <c r="BY29" s="71"/>
      <c r="BZ29" s="71"/>
      <c r="CA29" s="71"/>
      <c r="CB29" s="71"/>
      <c r="CC29" s="71"/>
      <c r="CD29" s="71"/>
      <c r="CE29" s="71"/>
      <c r="CF29" s="71"/>
      <c r="CG29" s="71"/>
    </row>
    <row r="30" spans="1:85" hidden="1">
      <c r="A30" s="659">
        <v>20</v>
      </c>
      <c r="B30" s="451">
        <v>20</v>
      </c>
      <c r="C30" s="1447" t="s">
        <v>33</v>
      </c>
      <c r="D30" s="1368"/>
      <c r="E30" s="1369"/>
      <c r="F30" s="6" t="s">
        <v>316</v>
      </c>
      <c r="G30" s="176" t="s">
        <v>316</v>
      </c>
      <c r="H30" s="239" t="s">
        <v>316</v>
      </c>
      <c r="I30" s="6" t="s">
        <v>316</v>
      </c>
      <c r="J30" s="6" t="s">
        <v>316</v>
      </c>
      <c r="K30" s="506" t="s">
        <v>316</v>
      </c>
      <c r="L30" s="6" t="s">
        <v>316</v>
      </c>
      <c r="M30" s="6" t="s">
        <v>316</v>
      </c>
      <c r="N30" s="11" t="s">
        <v>316</v>
      </c>
      <c r="O30" s="6" t="s">
        <v>316</v>
      </c>
      <c r="P30" s="6" t="s">
        <v>316</v>
      </c>
      <c r="Q30" s="6" t="s">
        <v>316</v>
      </c>
      <c r="R30" s="6"/>
      <c r="S30" s="6" t="s">
        <v>316</v>
      </c>
      <c r="T30" s="6" t="s">
        <v>316</v>
      </c>
      <c r="U30" s="6" t="s">
        <v>316</v>
      </c>
      <c r="V30" s="176" t="s">
        <v>316</v>
      </c>
      <c r="W30" s="176" t="s">
        <v>316</v>
      </c>
      <c r="X30" s="176" t="s">
        <v>316</v>
      </c>
      <c r="Y30" s="176" t="s">
        <v>316</v>
      </c>
      <c r="Z30" s="6" t="s">
        <v>316</v>
      </c>
      <c r="AA30" s="6" t="s">
        <v>316</v>
      </c>
      <c r="AB30" s="6" t="s">
        <v>316</v>
      </c>
      <c r="AC30" s="6" t="s">
        <v>316</v>
      </c>
      <c r="AD30" s="6" t="s">
        <v>316</v>
      </c>
      <c r="AE30" s="6" t="s">
        <v>316</v>
      </c>
      <c r="AF30" s="6" t="s">
        <v>316</v>
      </c>
      <c r="AG30" s="6" t="s">
        <v>316</v>
      </c>
      <c r="AH30" s="11" t="s">
        <v>316</v>
      </c>
      <c r="AI30" s="11" t="s">
        <v>316</v>
      </c>
      <c r="AJ30" s="11" t="s">
        <v>316</v>
      </c>
      <c r="AK30" s="11" t="s">
        <v>316</v>
      </c>
      <c r="AL30" s="11" t="s">
        <v>316</v>
      </c>
      <c r="AM30" s="6" t="s">
        <v>316</v>
      </c>
      <c r="AN30" s="6" t="s">
        <v>316</v>
      </c>
      <c r="AO30" s="6" t="s">
        <v>316</v>
      </c>
      <c r="AP30" s="6" t="s">
        <v>316</v>
      </c>
      <c r="AQ30" s="6"/>
      <c r="AR30" s="6"/>
      <c r="AS30" s="6" t="s">
        <v>316</v>
      </c>
      <c r="AT30" s="6" t="s">
        <v>316</v>
      </c>
      <c r="AU30" s="6" t="s">
        <v>316</v>
      </c>
      <c r="AV30" s="6" t="s">
        <v>316</v>
      </c>
      <c r="AW30" s="6" t="s">
        <v>316</v>
      </c>
      <c r="AX30" s="6"/>
      <c r="AY30" s="6"/>
      <c r="AZ30" s="6" t="s">
        <v>316</v>
      </c>
      <c r="BA30" s="6"/>
      <c r="BB30" s="6" t="s">
        <v>316</v>
      </c>
      <c r="BC30" s="6"/>
      <c r="BD30" s="6" t="s">
        <v>316</v>
      </c>
      <c r="BE30" s="507" t="s">
        <v>316</v>
      </c>
      <c r="BF30" s="507" t="s">
        <v>316</v>
      </c>
      <c r="BG30" s="507" t="s">
        <v>316</v>
      </c>
      <c r="BH30" s="507" t="s">
        <v>316</v>
      </c>
      <c r="BI30" s="507" t="s">
        <v>316</v>
      </c>
      <c r="BJ30" s="507" t="s">
        <v>316</v>
      </c>
      <c r="BK30" s="507" t="s">
        <v>316</v>
      </c>
      <c r="BL30" s="507" t="s">
        <v>316</v>
      </c>
      <c r="BM30" s="507" t="s">
        <v>316</v>
      </c>
      <c r="BN30" s="507" t="s">
        <v>316</v>
      </c>
      <c r="BO30" s="507" t="s">
        <v>316</v>
      </c>
      <c r="BP30" s="507" t="s">
        <v>316</v>
      </c>
      <c r="BQ30" s="507" t="s">
        <v>316</v>
      </c>
      <c r="BR30" s="507" t="s">
        <v>316</v>
      </c>
      <c r="BS30" s="507" t="s">
        <v>316</v>
      </c>
      <c r="BT30" s="507" t="s">
        <v>316</v>
      </c>
      <c r="BU30" s="507" t="s">
        <v>316</v>
      </c>
      <c r="BV30" s="507"/>
      <c r="BW30" s="507"/>
      <c r="BX30" s="507"/>
      <c r="BY30" s="507" t="s">
        <v>316</v>
      </c>
      <c r="BZ30" s="697">
        <f>COUNTIF($BE30:$BY30,2)</f>
        <v>0</v>
      </c>
      <c r="CA30" s="508" t="s">
        <v>316</v>
      </c>
      <c r="CB30" s="507" t="s">
        <v>316</v>
      </c>
      <c r="CC30" s="508" t="s">
        <v>316</v>
      </c>
      <c r="CD30" s="507" t="s">
        <v>316</v>
      </c>
      <c r="CE30" s="507" t="s">
        <v>316</v>
      </c>
      <c r="CF30" s="507" t="s">
        <v>316</v>
      </c>
      <c r="CG30" s="508" t="s">
        <v>316</v>
      </c>
    </row>
    <row r="31" spans="1:85" s="695" customFormat="1" ht="75" hidden="1">
      <c r="A31" s="19">
        <v>21</v>
      </c>
      <c r="B31" s="451">
        <v>21</v>
      </c>
      <c r="C31" s="86" t="s">
        <v>558</v>
      </c>
      <c r="D31" s="87" t="s">
        <v>14</v>
      </c>
      <c r="E31" s="86" t="s">
        <v>559</v>
      </c>
      <c r="F31" s="87" t="s">
        <v>17</v>
      </c>
      <c r="G31" s="67" t="s">
        <v>37</v>
      </c>
      <c r="H31" s="128" t="s">
        <v>564</v>
      </c>
      <c r="I31" s="20" t="s">
        <v>275</v>
      </c>
      <c r="J31" s="10" t="s">
        <v>11</v>
      </c>
      <c r="K31" s="71"/>
      <c r="L31" s="71" t="s">
        <v>16</v>
      </c>
      <c r="M31" s="71"/>
      <c r="N31" s="71"/>
      <c r="O31" s="71"/>
      <c r="P31" s="71"/>
      <c r="Q31" s="71"/>
      <c r="R31" s="71"/>
      <c r="S31" s="71"/>
      <c r="T31" s="71"/>
      <c r="U31" s="66">
        <f t="shared" si="3"/>
        <v>1</v>
      </c>
      <c r="V31" s="71"/>
      <c r="W31" s="107"/>
      <c r="X31" s="71"/>
      <c r="Y31" s="71"/>
      <c r="Z31" s="72" t="s">
        <v>726</v>
      </c>
      <c r="AA31" s="72" t="s">
        <v>727</v>
      </c>
      <c r="AB31" s="72" t="s">
        <v>723</v>
      </c>
      <c r="AC31" s="72" t="s">
        <v>727</v>
      </c>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9">
        <v>2</v>
      </c>
      <c r="BF31" s="79">
        <v>2</v>
      </c>
      <c r="BG31" s="79">
        <v>2</v>
      </c>
      <c r="BH31" s="79">
        <v>1</v>
      </c>
      <c r="BI31" s="79">
        <v>1</v>
      </c>
      <c r="BJ31" s="79">
        <v>2</v>
      </c>
      <c r="BK31" s="79">
        <v>2</v>
      </c>
      <c r="BL31" s="79">
        <v>2</v>
      </c>
      <c r="BM31" s="79">
        <v>2</v>
      </c>
      <c r="BN31" s="79">
        <v>1</v>
      </c>
      <c r="BO31" s="79">
        <v>1</v>
      </c>
      <c r="BP31" s="79">
        <v>2</v>
      </c>
      <c r="BQ31" s="79">
        <v>2</v>
      </c>
      <c r="BR31" s="79">
        <v>1</v>
      </c>
      <c r="BS31" s="79">
        <v>2</v>
      </c>
      <c r="BT31" s="79">
        <v>2</v>
      </c>
      <c r="BU31" s="79">
        <v>2</v>
      </c>
      <c r="BV31" s="79"/>
      <c r="BW31" s="79"/>
      <c r="BX31" s="79"/>
      <c r="BY31" s="79">
        <v>2</v>
      </c>
      <c r="BZ31" s="697">
        <f>COUNTIF($BE31:$BY31,2)</f>
        <v>13</v>
      </c>
      <c r="CA31" s="512">
        <f>BZ31/COUNTA($BE31:$BY31)</f>
        <v>0.72222222222222221</v>
      </c>
      <c r="CB31" s="697">
        <f>COUNTIF($BE31:$BY31,1)</f>
        <v>5</v>
      </c>
      <c r="CC31" s="512">
        <f>CB31/COUNTA($BE31:$BY31)</f>
        <v>0.27777777777777779</v>
      </c>
      <c r="CD31" s="697">
        <f>COUNTIF($BE31:$BY31,0)</f>
        <v>0</v>
      </c>
      <c r="CE31" s="81">
        <f>CD31/COUNTA($BE31:$BY31)</f>
        <v>0</v>
      </c>
      <c r="CF31" s="697">
        <f>(((BZ31*2)+(CB31*1)+(CD31*0)))/COUNTA($BE31:$BY31)</f>
        <v>1.7222222222222223</v>
      </c>
      <c r="CG31" s="698" t="str">
        <f t="shared" ref="CG31" si="7">IF(CF31&gt;=1.6,"Đạt mục tiêu",IF(CF31&gt;=1,"Cần cố gắng","Chưa đạt"))</f>
        <v>Đạt mục tiêu</v>
      </c>
    </row>
    <row r="32" spans="1:85" ht="112.5" hidden="1">
      <c r="A32" s="659">
        <v>22</v>
      </c>
      <c r="B32" s="451">
        <v>22</v>
      </c>
      <c r="C32" s="402" t="s">
        <v>560</v>
      </c>
      <c r="D32" s="87" t="s">
        <v>14</v>
      </c>
      <c r="E32" s="86" t="s">
        <v>561</v>
      </c>
      <c r="F32" s="87" t="s">
        <v>17</v>
      </c>
      <c r="G32" s="183" t="s">
        <v>561</v>
      </c>
      <c r="H32" s="179" t="s">
        <v>565</v>
      </c>
      <c r="I32" s="20" t="s">
        <v>275</v>
      </c>
      <c r="J32" s="10" t="s">
        <v>11</v>
      </c>
      <c r="K32" s="506" t="s">
        <v>16</v>
      </c>
      <c r="L32" s="71"/>
      <c r="M32" s="71"/>
      <c r="N32" s="71"/>
      <c r="O32" s="71"/>
      <c r="P32" s="71"/>
      <c r="Q32" s="71"/>
      <c r="R32" s="71"/>
      <c r="S32" s="71"/>
      <c r="T32" s="71"/>
      <c r="U32" s="66">
        <f t="shared" si="3"/>
        <v>1</v>
      </c>
      <c r="V32" s="517" t="s">
        <v>727</v>
      </c>
      <c r="W32" s="517" t="s">
        <v>727</v>
      </c>
      <c r="X32" s="183" t="s">
        <v>726</v>
      </c>
      <c r="Y32" s="183" t="s">
        <v>726</v>
      </c>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668" t="s">
        <v>281</v>
      </c>
      <c r="BF32" s="668" t="s">
        <v>281</v>
      </c>
      <c r="BG32" s="668" t="s">
        <v>1160</v>
      </c>
      <c r="BH32" s="668" t="s">
        <v>281</v>
      </c>
      <c r="BI32" s="668" t="s">
        <v>281</v>
      </c>
      <c r="BJ32" s="668" t="s">
        <v>281</v>
      </c>
      <c r="BK32" s="668" t="s">
        <v>281</v>
      </c>
      <c r="BL32" s="668" t="s">
        <v>281</v>
      </c>
      <c r="BM32" s="668" t="s">
        <v>281</v>
      </c>
      <c r="BN32" s="668" t="s">
        <v>281</v>
      </c>
      <c r="BO32" s="668" t="s">
        <v>281</v>
      </c>
      <c r="BP32" s="668" t="s">
        <v>281</v>
      </c>
      <c r="BQ32" s="668" t="s">
        <v>281</v>
      </c>
      <c r="BR32" s="668" t="s">
        <v>281</v>
      </c>
      <c r="BS32" s="668" t="s">
        <v>281</v>
      </c>
      <c r="BT32" s="668" t="s">
        <v>281</v>
      </c>
      <c r="BU32" s="668" t="s">
        <v>281</v>
      </c>
      <c r="BV32" s="709"/>
      <c r="BW32" s="709"/>
      <c r="BX32" s="709"/>
      <c r="BY32" s="668" t="s">
        <v>281</v>
      </c>
      <c r="BZ32" s="658">
        <f>COUNTIF($BE32:$BY32,2)</f>
        <v>17</v>
      </c>
      <c r="CA32" s="510">
        <f>BZ32/COUNTA($BE32:$BY32)</f>
        <v>0.94444444444444442</v>
      </c>
      <c r="CB32" s="658">
        <f>COUNTIF($BE32:$BY32,1)</f>
        <v>1</v>
      </c>
      <c r="CC32" s="510">
        <f>CB32/COUNTA($BE32:$BY32)</f>
        <v>5.5555555555555552E-2</v>
      </c>
      <c r="CD32" s="658">
        <f>COUNTIF($BE32:$BY32,0)</f>
        <v>0</v>
      </c>
      <c r="CE32" s="511">
        <f>CD32/COUNTA($BE32:$BY32)</f>
        <v>0</v>
      </c>
      <c r="CF32" s="658">
        <f>(((BZ32*2)+(CB32*1)+(CD32*0)))/COUNTA($BE32:$BY32)</f>
        <v>1.9444444444444444</v>
      </c>
      <c r="CG32" s="681" t="str">
        <f>IF(CF32&gt;=1.6,"Đạt mục tiêu",IF(CF32&gt;=1,"Cần cố gắng","Chưa đạt"))</f>
        <v>Đạt mục tiêu</v>
      </c>
    </row>
    <row r="33" spans="1:85" s="695" customFormat="1" ht="44.25" customHeight="1">
      <c r="A33" s="19">
        <v>23</v>
      </c>
      <c r="B33" s="451">
        <v>23</v>
      </c>
      <c r="C33" s="88" t="s">
        <v>562</v>
      </c>
      <c r="D33" s="87" t="s">
        <v>17</v>
      </c>
      <c r="E33" s="86" t="s">
        <v>563</v>
      </c>
      <c r="F33" s="87" t="s">
        <v>17</v>
      </c>
      <c r="G33" s="86" t="s">
        <v>563</v>
      </c>
      <c r="H33" s="128" t="s">
        <v>566</v>
      </c>
      <c r="I33" s="20" t="s">
        <v>275</v>
      </c>
      <c r="J33" s="10" t="s">
        <v>11</v>
      </c>
      <c r="K33" s="71"/>
      <c r="L33" s="71"/>
      <c r="M33" s="71"/>
      <c r="N33" s="71"/>
      <c r="O33" s="71"/>
      <c r="P33" s="71"/>
      <c r="Q33" s="71" t="s">
        <v>16</v>
      </c>
      <c r="R33" s="71"/>
      <c r="S33" s="71"/>
      <c r="T33" s="71"/>
      <c r="U33" s="66">
        <f t="shared" si="3"/>
        <v>1</v>
      </c>
      <c r="V33" s="71"/>
      <c r="W33" s="107"/>
      <c r="X33" s="71"/>
      <c r="Y33" s="71"/>
      <c r="Z33" s="71"/>
      <c r="AA33" s="71"/>
      <c r="AB33" s="71"/>
      <c r="AC33" s="71"/>
      <c r="AD33" s="71"/>
      <c r="AE33" s="71"/>
      <c r="AF33" s="71"/>
      <c r="AG33" s="71"/>
      <c r="AH33" s="71"/>
      <c r="AI33" s="71"/>
      <c r="AJ33" s="71"/>
      <c r="AK33" s="71"/>
      <c r="AL33" s="71"/>
      <c r="AM33" s="71"/>
      <c r="AN33" s="71"/>
      <c r="AO33" s="71"/>
      <c r="AP33" s="71"/>
      <c r="AQ33" s="71"/>
      <c r="AR33" s="71"/>
      <c r="AS33" s="71"/>
      <c r="AT33" s="71" t="s">
        <v>727</v>
      </c>
      <c r="AU33" s="71" t="s">
        <v>724</v>
      </c>
      <c r="AV33" s="71" t="s">
        <v>726</v>
      </c>
      <c r="AW33" s="71" t="s">
        <v>723</v>
      </c>
      <c r="AX33" s="71"/>
      <c r="AY33" s="71"/>
      <c r="AZ33" s="71"/>
      <c r="BA33" s="71"/>
      <c r="BB33" s="71"/>
      <c r="BC33" s="71"/>
      <c r="BD33" s="71"/>
      <c r="BE33" s="71"/>
      <c r="BF33" s="71"/>
      <c r="BG33" s="71"/>
      <c r="BH33" s="71"/>
      <c r="BI33" s="71"/>
      <c r="BJ33" s="71"/>
      <c r="BK33" s="71"/>
      <c r="BL33" s="71"/>
      <c r="BM33" s="71"/>
      <c r="BN33" s="71"/>
      <c r="BO33" s="71"/>
      <c r="BP33" s="71"/>
      <c r="BQ33" s="71"/>
      <c r="BR33" s="73"/>
      <c r="BS33" s="73"/>
      <c r="BT33" s="73"/>
      <c r="BU33" s="71"/>
      <c r="BV33" s="71"/>
      <c r="BW33" s="71"/>
      <c r="BX33" s="71"/>
      <c r="BY33" s="71"/>
      <c r="BZ33" s="71"/>
      <c r="CA33" s="71"/>
      <c r="CB33" s="71"/>
      <c r="CC33" s="71"/>
      <c r="CD33" s="71"/>
      <c r="CE33" s="71"/>
      <c r="CF33" s="71"/>
      <c r="CG33" s="71"/>
    </row>
    <row r="34" spans="1:85" s="695" customFormat="1" ht="66" customHeight="1">
      <c r="A34" s="19">
        <v>24</v>
      </c>
      <c r="B34" s="451">
        <v>24</v>
      </c>
      <c r="C34" s="67" t="s">
        <v>41</v>
      </c>
      <c r="D34" s="68" t="s">
        <v>14</v>
      </c>
      <c r="E34" s="67" t="s">
        <v>42</v>
      </c>
      <c r="F34" s="68" t="s">
        <v>17</v>
      </c>
      <c r="G34" s="79" t="s">
        <v>567</v>
      </c>
      <c r="H34" s="128" t="s">
        <v>1003</v>
      </c>
      <c r="I34" s="79" t="s">
        <v>275</v>
      </c>
      <c r="J34" s="10" t="s">
        <v>11</v>
      </c>
      <c r="K34" s="79"/>
      <c r="L34" s="79"/>
      <c r="M34" s="79"/>
      <c r="N34" s="79"/>
      <c r="O34" s="79"/>
      <c r="P34" s="79"/>
      <c r="Q34" s="71" t="s">
        <v>16</v>
      </c>
      <c r="R34" s="71"/>
      <c r="S34" s="79"/>
      <c r="T34" s="79"/>
      <c r="U34" s="66">
        <f t="shared" si="3"/>
        <v>1</v>
      </c>
      <c r="V34" s="79"/>
      <c r="W34" s="79"/>
      <c r="X34" s="79"/>
      <c r="Y34" s="79"/>
      <c r="Z34" s="79"/>
      <c r="AA34" s="79"/>
      <c r="AB34" s="79"/>
      <c r="AC34" s="79"/>
      <c r="AD34" s="79"/>
      <c r="AE34" s="79"/>
      <c r="AF34" s="79"/>
      <c r="AG34" s="79"/>
      <c r="AH34" s="79"/>
      <c r="AI34" s="79"/>
      <c r="AJ34" s="79"/>
      <c r="AK34" s="79"/>
      <c r="AL34" s="79"/>
      <c r="AM34" s="79"/>
      <c r="AN34" s="79"/>
      <c r="AO34" s="79"/>
      <c r="AP34" s="79"/>
      <c r="AQ34" s="79"/>
      <c r="AR34" s="79"/>
      <c r="AS34" s="79"/>
      <c r="AT34" s="79" t="s">
        <v>724</v>
      </c>
      <c r="AU34" s="79" t="s">
        <v>727</v>
      </c>
      <c r="AV34" s="79"/>
      <c r="AW34" s="79" t="s">
        <v>726</v>
      </c>
      <c r="AX34" s="79"/>
      <c r="AY34" s="79"/>
      <c r="AZ34" s="79"/>
      <c r="BA34" s="79"/>
      <c r="BB34" s="79"/>
      <c r="BC34" s="79"/>
      <c r="BD34" s="79"/>
      <c r="BE34" s="79">
        <v>2</v>
      </c>
      <c r="BF34" s="79">
        <v>1</v>
      </c>
      <c r="BG34" s="79">
        <v>2</v>
      </c>
      <c r="BH34" s="79">
        <v>2</v>
      </c>
      <c r="BI34" s="79">
        <v>1</v>
      </c>
      <c r="BJ34" s="79">
        <v>2</v>
      </c>
      <c r="BK34" s="79">
        <v>2</v>
      </c>
      <c r="BL34" s="79">
        <v>2</v>
      </c>
      <c r="BM34" s="79">
        <v>1</v>
      </c>
      <c r="BN34" s="79">
        <v>2</v>
      </c>
      <c r="BO34" s="79">
        <v>2</v>
      </c>
      <c r="BP34" s="79">
        <v>1</v>
      </c>
      <c r="BQ34" s="79">
        <v>2</v>
      </c>
      <c r="BR34" s="79">
        <v>2</v>
      </c>
      <c r="BS34" s="79">
        <v>2</v>
      </c>
      <c r="BT34" s="79">
        <v>2</v>
      </c>
      <c r="BU34" s="79">
        <v>1</v>
      </c>
      <c r="BV34" s="79"/>
      <c r="BW34" s="79"/>
      <c r="BX34" s="79"/>
      <c r="BY34" s="79">
        <v>2</v>
      </c>
      <c r="BZ34" s="697">
        <f>COUNTIF($BE34:$BY34,2)</f>
        <v>13</v>
      </c>
      <c r="CA34" s="81">
        <f>BZ34/COUNTA($BE34:$BY34)</f>
        <v>0.72222222222222221</v>
      </c>
      <c r="CB34" s="697">
        <f>COUNTIF($BE34:$BY34,1)</f>
        <v>5</v>
      </c>
      <c r="CC34" s="81">
        <f>CB34/COUNTA($BE34:$BY34)</f>
        <v>0.27777777777777779</v>
      </c>
      <c r="CD34" s="697">
        <f>COUNTIF($BE34:$BY34,0)</f>
        <v>0</v>
      </c>
      <c r="CE34" s="81">
        <f>CD34/COUNTA($BE34:$BY34)</f>
        <v>0</v>
      </c>
      <c r="CF34" s="697">
        <f>(((BZ34*2)+(CB34*1)+(CD34*0)))/COUNTA($BE34:$BY34)</f>
        <v>1.7222222222222223</v>
      </c>
      <c r="CG34" s="697" t="str">
        <f>IF(CF34&gt;=1.6,"Đạt mục tiêu",IF(CF34&gt;=1,"Cần cố gắng","Chưa đạt"))</f>
        <v>Đạt mục tiêu</v>
      </c>
    </row>
    <row r="35" spans="1:85" hidden="1">
      <c r="A35" s="659">
        <v>25</v>
      </c>
      <c r="B35" s="451">
        <v>25</v>
      </c>
      <c r="C35" s="1447" t="s">
        <v>569</v>
      </c>
      <c r="D35" s="1368"/>
      <c r="E35" s="1369"/>
      <c r="F35" s="6" t="s">
        <v>316</v>
      </c>
      <c r="G35" s="176" t="s">
        <v>316</v>
      </c>
      <c r="H35" s="239" t="s">
        <v>316</v>
      </c>
      <c r="I35" s="6" t="s">
        <v>316</v>
      </c>
      <c r="J35" s="6" t="s">
        <v>316</v>
      </c>
      <c r="K35" s="506" t="s">
        <v>316</v>
      </c>
      <c r="L35" s="6" t="s">
        <v>316</v>
      </c>
      <c r="M35" s="6" t="s">
        <v>316</v>
      </c>
      <c r="N35" s="11" t="s">
        <v>316</v>
      </c>
      <c r="O35" s="6" t="s">
        <v>316</v>
      </c>
      <c r="P35" s="6" t="s">
        <v>316</v>
      </c>
      <c r="Q35" s="6" t="s">
        <v>316</v>
      </c>
      <c r="R35" s="6"/>
      <c r="S35" s="6" t="s">
        <v>316</v>
      </c>
      <c r="T35" s="6" t="s">
        <v>316</v>
      </c>
      <c r="U35" s="6" t="s">
        <v>316</v>
      </c>
      <c r="V35" s="176" t="s">
        <v>316</v>
      </c>
      <c r="W35" s="176" t="s">
        <v>316</v>
      </c>
      <c r="X35" s="176" t="s">
        <v>316</v>
      </c>
      <c r="Y35" s="176" t="s">
        <v>316</v>
      </c>
      <c r="Z35" s="6" t="s">
        <v>316</v>
      </c>
      <c r="AA35" s="6" t="s">
        <v>316</v>
      </c>
      <c r="AB35" s="6" t="s">
        <v>316</v>
      </c>
      <c r="AC35" s="6" t="s">
        <v>316</v>
      </c>
      <c r="AD35" s="6" t="s">
        <v>316</v>
      </c>
      <c r="AE35" s="6" t="s">
        <v>316</v>
      </c>
      <c r="AF35" s="6" t="s">
        <v>316</v>
      </c>
      <c r="AG35" s="6" t="s">
        <v>316</v>
      </c>
      <c r="AH35" s="11" t="s">
        <v>316</v>
      </c>
      <c r="AI35" s="11" t="s">
        <v>316</v>
      </c>
      <c r="AJ35" s="11" t="s">
        <v>316</v>
      </c>
      <c r="AK35" s="11" t="s">
        <v>316</v>
      </c>
      <c r="AL35" s="11" t="s">
        <v>316</v>
      </c>
      <c r="AM35" s="6" t="s">
        <v>316</v>
      </c>
      <c r="AN35" s="6" t="s">
        <v>316</v>
      </c>
      <c r="AO35" s="6" t="s">
        <v>316</v>
      </c>
      <c r="AP35" s="6" t="s">
        <v>316</v>
      </c>
      <c r="AQ35" s="6"/>
      <c r="AR35" s="6"/>
      <c r="AS35" s="6" t="s">
        <v>316</v>
      </c>
      <c r="AT35" s="6" t="s">
        <v>316</v>
      </c>
      <c r="AU35" s="6" t="s">
        <v>316</v>
      </c>
      <c r="AV35" s="6" t="s">
        <v>316</v>
      </c>
      <c r="AW35" s="6" t="s">
        <v>316</v>
      </c>
      <c r="AX35" s="6"/>
      <c r="AY35" s="6"/>
      <c r="AZ35" s="6" t="s">
        <v>316</v>
      </c>
      <c r="BA35" s="6"/>
      <c r="BB35" s="6" t="s">
        <v>316</v>
      </c>
      <c r="BC35" s="6"/>
      <c r="BD35" s="6" t="s">
        <v>316</v>
      </c>
      <c r="BE35" s="507" t="s">
        <v>316</v>
      </c>
      <c r="BF35" s="507" t="s">
        <v>316</v>
      </c>
      <c r="BG35" s="507" t="s">
        <v>316</v>
      </c>
      <c r="BH35" s="507" t="s">
        <v>316</v>
      </c>
      <c r="BI35" s="507" t="s">
        <v>316</v>
      </c>
      <c r="BJ35" s="507" t="s">
        <v>316</v>
      </c>
      <c r="BK35" s="507" t="s">
        <v>316</v>
      </c>
      <c r="BL35" s="507" t="s">
        <v>316</v>
      </c>
      <c r="BM35" s="507" t="s">
        <v>316</v>
      </c>
      <c r="BN35" s="507" t="s">
        <v>316</v>
      </c>
      <c r="BO35" s="507" t="s">
        <v>316</v>
      </c>
      <c r="BP35" s="507" t="s">
        <v>316</v>
      </c>
      <c r="BQ35" s="507" t="s">
        <v>316</v>
      </c>
      <c r="BR35" s="507" t="s">
        <v>316</v>
      </c>
      <c r="BS35" s="507" t="s">
        <v>316</v>
      </c>
      <c r="BT35" s="507" t="s">
        <v>316</v>
      </c>
      <c r="BU35" s="507" t="s">
        <v>316</v>
      </c>
      <c r="BV35" s="507"/>
      <c r="BW35" s="507"/>
      <c r="BX35" s="507"/>
      <c r="BY35" s="507" t="s">
        <v>316</v>
      </c>
      <c r="BZ35" s="697">
        <f>COUNTIF($BE35:$BY35,2)</f>
        <v>0</v>
      </c>
      <c r="CA35" s="508" t="s">
        <v>316</v>
      </c>
      <c r="CB35" s="507" t="s">
        <v>316</v>
      </c>
      <c r="CC35" s="508" t="s">
        <v>316</v>
      </c>
      <c r="CD35" s="507" t="s">
        <v>316</v>
      </c>
      <c r="CE35" s="507" t="s">
        <v>316</v>
      </c>
      <c r="CF35" s="507" t="s">
        <v>316</v>
      </c>
      <c r="CG35" s="508" t="s">
        <v>316</v>
      </c>
    </row>
    <row r="36" spans="1:85" ht="43.5" hidden="1">
      <c r="A36" s="658">
        <v>26</v>
      </c>
      <c r="B36" s="451">
        <v>26</v>
      </c>
      <c r="C36" s="515" t="s">
        <v>570</v>
      </c>
      <c r="D36" s="87" t="s">
        <v>17</v>
      </c>
      <c r="E36" s="213" t="s">
        <v>571</v>
      </c>
      <c r="F36" s="87" t="s">
        <v>17</v>
      </c>
      <c r="G36" s="79" t="s">
        <v>276</v>
      </c>
      <c r="H36" s="518" t="s">
        <v>990</v>
      </c>
      <c r="I36" s="79" t="s">
        <v>275</v>
      </c>
      <c r="J36" s="10" t="s">
        <v>11</v>
      </c>
      <c r="K36" s="79"/>
      <c r="L36" s="79"/>
      <c r="M36" s="79"/>
      <c r="N36" s="658" t="s">
        <v>16</v>
      </c>
      <c r="O36" s="79"/>
      <c r="P36" s="79"/>
      <c r="Q36" s="79"/>
      <c r="R36" s="79"/>
      <c r="S36" s="79"/>
      <c r="T36" s="79"/>
      <c r="U36" s="66">
        <f t="shared" ref="U36:U105" si="8">COUNTIF(K36:T36,"x")</f>
        <v>1</v>
      </c>
      <c r="V36" s="79"/>
      <c r="W36" s="79"/>
      <c r="X36" s="79"/>
      <c r="Y36" s="79"/>
      <c r="Z36" s="79"/>
      <c r="AA36" s="79"/>
      <c r="AB36" s="79"/>
      <c r="AC36" s="79"/>
      <c r="AD36" s="79"/>
      <c r="AE36" s="79"/>
      <c r="AF36" s="79"/>
      <c r="AG36" s="79"/>
      <c r="AH36" s="658" t="s">
        <v>726</v>
      </c>
      <c r="AI36" s="658"/>
      <c r="AJ36" s="658" t="s">
        <v>727</v>
      </c>
      <c r="AK36" s="658" t="s">
        <v>727</v>
      </c>
      <c r="AL36" s="658"/>
      <c r="AM36" s="79"/>
      <c r="AN36" s="79"/>
      <c r="AO36" s="79"/>
      <c r="AP36" s="79"/>
      <c r="AQ36" s="79"/>
      <c r="AR36" s="79"/>
      <c r="AS36" s="79"/>
      <c r="AT36" s="79"/>
      <c r="AU36" s="79"/>
      <c r="AV36" s="79"/>
      <c r="AW36" s="79"/>
      <c r="AX36" s="79"/>
      <c r="AY36" s="79"/>
      <c r="AZ36" s="79"/>
      <c r="BA36" s="79"/>
      <c r="BB36" s="79"/>
      <c r="BC36" s="79"/>
      <c r="BD36" s="79"/>
      <c r="BE36" s="20">
        <v>2</v>
      </c>
      <c r="BF36" s="20">
        <v>2</v>
      </c>
      <c r="BG36" s="20">
        <v>2</v>
      </c>
      <c r="BH36" s="20">
        <v>2</v>
      </c>
      <c r="BI36" s="20">
        <v>2</v>
      </c>
      <c r="BJ36" s="20">
        <v>1</v>
      </c>
      <c r="BK36" s="20">
        <v>2</v>
      </c>
      <c r="BL36" s="20">
        <v>2</v>
      </c>
      <c r="BM36" s="20">
        <v>2</v>
      </c>
      <c r="BN36" s="20">
        <v>1</v>
      </c>
      <c r="BO36" s="20">
        <v>2</v>
      </c>
      <c r="BP36" s="20">
        <v>2</v>
      </c>
      <c r="BQ36" s="20">
        <v>2</v>
      </c>
      <c r="BR36" s="20">
        <v>2</v>
      </c>
      <c r="BS36" s="20">
        <v>2</v>
      </c>
      <c r="BT36" s="20">
        <v>2</v>
      </c>
      <c r="BU36" s="20">
        <v>2</v>
      </c>
      <c r="BV36" s="20"/>
      <c r="BW36" s="20"/>
      <c r="BX36" s="20"/>
      <c r="BY36" s="20">
        <v>1</v>
      </c>
      <c r="BZ36" s="21">
        <f>COUNTIF($BE36:$BY36,2)</f>
        <v>15</v>
      </c>
      <c r="CA36" s="22">
        <f>BZ36/COUNTA($BE36:$BY36)</f>
        <v>0.83333333333333337</v>
      </c>
      <c r="CB36" s="21">
        <f>COUNTIF($BE36:$BY36,1)</f>
        <v>3</v>
      </c>
      <c r="CC36" s="22">
        <f>CB36/COUNTA($BE36:$BY36)</f>
        <v>0.16666666666666666</v>
      </c>
      <c r="CD36" s="21">
        <f>COUNTIF($BE36:$BY36,0)</f>
        <v>0</v>
      </c>
      <c r="CE36" s="22">
        <f>CD36/COUNTA($BE36:$BY36)</f>
        <v>0</v>
      </c>
      <c r="CF36" s="21">
        <f>(((BZ36*2)+(CB36*1)+(CD36*0)))/COUNTA($BE36:$BY36)</f>
        <v>1.8333333333333333</v>
      </c>
      <c r="CG36" s="427" t="str">
        <f t="shared" ref="CG36:CG37" si="9">IF(CF36&gt;=1.6,"Đạt mục tiêu",IF(CF36&gt;=1,"Cần cố gắng","Chưa đạt"))</f>
        <v>Đạt mục tiêu</v>
      </c>
    </row>
    <row r="37" spans="1:85" ht="60" hidden="1">
      <c r="A37" s="658">
        <v>27</v>
      </c>
      <c r="B37" s="451">
        <v>27</v>
      </c>
      <c r="C37" s="515" t="s">
        <v>572</v>
      </c>
      <c r="D37" s="87" t="s">
        <v>17</v>
      </c>
      <c r="E37" s="213" t="s">
        <v>573</v>
      </c>
      <c r="F37" s="87" t="s">
        <v>17</v>
      </c>
      <c r="G37" s="79" t="s">
        <v>280</v>
      </c>
      <c r="H37" s="518" t="s">
        <v>991</v>
      </c>
      <c r="I37" s="79" t="s">
        <v>275</v>
      </c>
      <c r="J37" s="10" t="s">
        <v>11</v>
      </c>
      <c r="K37" s="79"/>
      <c r="L37" s="79"/>
      <c r="M37" s="79"/>
      <c r="N37" s="658" t="s">
        <v>16</v>
      </c>
      <c r="O37" s="79"/>
      <c r="P37" s="79"/>
      <c r="Q37" s="79"/>
      <c r="R37" s="79"/>
      <c r="S37" s="79"/>
      <c r="T37" s="79"/>
      <c r="U37" s="66">
        <f t="shared" si="8"/>
        <v>1</v>
      </c>
      <c r="V37" s="79"/>
      <c r="W37" s="79"/>
      <c r="X37" s="79"/>
      <c r="Y37" s="79"/>
      <c r="Z37" s="79"/>
      <c r="AA37" s="79"/>
      <c r="AB37" s="79"/>
      <c r="AC37" s="79"/>
      <c r="AD37" s="79"/>
      <c r="AE37" s="79"/>
      <c r="AF37" s="79"/>
      <c r="AG37" s="79"/>
      <c r="AH37" s="658"/>
      <c r="AI37" s="658" t="s">
        <v>726</v>
      </c>
      <c r="AJ37" s="658"/>
      <c r="AK37" s="658" t="s">
        <v>727</v>
      </c>
      <c r="AL37" s="658" t="s">
        <v>727</v>
      </c>
      <c r="AM37" s="79"/>
      <c r="AN37" s="79"/>
      <c r="AO37" s="79"/>
      <c r="AP37" s="79"/>
      <c r="AQ37" s="79"/>
      <c r="AR37" s="79"/>
      <c r="AS37" s="79"/>
      <c r="AT37" s="79"/>
      <c r="AU37" s="79"/>
      <c r="AV37" s="79"/>
      <c r="AW37" s="79"/>
      <c r="AX37" s="79"/>
      <c r="AY37" s="79"/>
      <c r="AZ37" s="79"/>
      <c r="BA37" s="79"/>
      <c r="BB37" s="79"/>
      <c r="BC37" s="79"/>
      <c r="BD37" s="79"/>
      <c r="BE37" s="20">
        <v>2</v>
      </c>
      <c r="BF37" s="20">
        <v>2</v>
      </c>
      <c r="BG37" s="20">
        <v>2</v>
      </c>
      <c r="BH37" s="20">
        <v>2</v>
      </c>
      <c r="BI37" s="20">
        <v>2</v>
      </c>
      <c r="BJ37" s="20">
        <v>1</v>
      </c>
      <c r="BK37" s="20">
        <v>2</v>
      </c>
      <c r="BL37" s="20">
        <v>2</v>
      </c>
      <c r="BM37" s="20">
        <v>2</v>
      </c>
      <c r="BN37" s="20">
        <v>2</v>
      </c>
      <c r="BO37" s="20">
        <v>2</v>
      </c>
      <c r="BP37" s="20">
        <v>2</v>
      </c>
      <c r="BQ37" s="20">
        <v>1</v>
      </c>
      <c r="BR37" s="20">
        <v>2</v>
      </c>
      <c r="BS37" s="20">
        <v>2</v>
      </c>
      <c r="BT37" s="20">
        <v>2</v>
      </c>
      <c r="BU37" s="20">
        <v>2</v>
      </c>
      <c r="BV37" s="20"/>
      <c r="BW37" s="20"/>
      <c r="BX37" s="20"/>
      <c r="BY37" s="20">
        <v>1</v>
      </c>
      <c r="BZ37" s="21">
        <f>COUNTIF($BE37:$BY37,2)</f>
        <v>15</v>
      </c>
      <c r="CA37" s="22">
        <f>BZ37/COUNTA($BE37:$BY37)</f>
        <v>0.83333333333333337</v>
      </c>
      <c r="CB37" s="21">
        <f>COUNTIF($BE37:$BY37,1)</f>
        <v>3</v>
      </c>
      <c r="CC37" s="22">
        <f>CB37/COUNTA($BE37:$BY37)</f>
        <v>0.16666666666666666</v>
      </c>
      <c r="CD37" s="21">
        <f>COUNTIF($BE37:$BY37,0)</f>
        <v>0</v>
      </c>
      <c r="CE37" s="22">
        <f>CD37/COUNTA($BE37:$BY37)</f>
        <v>0</v>
      </c>
      <c r="CF37" s="21">
        <f>(((BZ37*2)+(CB37*1)+(CD37*0)))/COUNTA($BE37:$BY37)</f>
        <v>1.8333333333333333</v>
      </c>
      <c r="CG37" s="427" t="str">
        <f t="shared" si="9"/>
        <v>Đạt mục tiêu</v>
      </c>
    </row>
    <row r="38" spans="1:85" s="695" customFormat="1" ht="35.25" hidden="1" customHeight="1">
      <c r="A38" s="19">
        <v>28</v>
      </c>
      <c r="B38" s="451">
        <v>28</v>
      </c>
      <c r="C38" s="88" t="s">
        <v>574</v>
      </c>
      <c r="D38" s="87" t="s">
        <v>17</v>
      </c>
      <c r="E38" s="86" t="s">
        <v>30</v>
      </c>
      <c r="F38" s="87" t="s">
        <v>17</v>
      </c>
      <c r="G38" s="79" t="s">
        <v>30</v>
      </c>
      <c r="H38" s="128" t="s">
        <v>568</v>
      </c>
      <c r="I38" s="79" t="s">
        <v>275</v>
      </c>
      <c r="J38" s="10" t="s">
        <v>11</v>
      </c>
      <c r="K38" s="79"/>
      <c r="L38" s="79"/>
      <c r="M38" s="79"/>
      <c r="N38" s="66"/>
      <c r="O38" s="79"/>
      <c r="P38" s="66" t="s">
        <v>16</v>
      </c>
      <c r="Q38" s="79"/>
      <c r="R38" s="79"/>
      <c r="S38" s="79"/>
      <c r="T38" s="79"/>
      <c r="U38" s="66">
        <f t="shared" si="8"/>
        <v>1</v>
      </c>
      <c r="V38" s="79"/>
      <c r="W38" s="79"/>
      <c r="X38" s="79"/>
      <c r="Y38" s="79"/>
      <c r="Z38" s="79"/>
      <c r="AA38" s="79"/>
      <c r="AB38" s="79"/>
      <c r="AC38" s="79"/>
      <c r="AD38" s="79"/>
      <c r="AE38" s="79"/>
      <c r="AF38" s="79"/>
      <c r="AG38" s="79"/>
      <c r="AH38" s="79"/>
      <c r="AI38" s="79"/>
      <c r="AJ38" s="79"/>
      <c r="AK38" s="79"/>
      <c r="AL38" s="79"/>
      <c r="AM38" s="79"/>
      <c r="AN38" s="79"/>
      <c r="AO38" s="79"/>
      <c r="AP38" s="79"/>
      <c r="AQ38" s="79" t="s">
        <v>726</v>
      </c>
      <c r="AR38" s="79" t="s">
        <v>727</v>
      </c>
      <c r="AS38" s="79" t="s">
        <v>724</v>
      </c>
      <c r="AT38" s="79"/>
      <c r="AU38" s="79"/>
      <c r="AV38" s="79"/>
      <c r="AW38" s="79"/>
      <c r="AX38" s="79"/>
      <c r="AY38" s="79"/>
      <c r="AZ38" s="79"/>
      <c r="BA38" s="79"/>
      <c r="BB38" s="79"/>
      <c r="BC38" s="79"/>
      <c r="BD38" s="79"/>
      <c r="BE38" s="79"/>
      <c r="BF38" s="79"/>
      <c r="BG38" s="79"/>
      <c r="BH38" s="79"/>
      <c r="BI38" s="79"/>
      <c r="BJ38" s="79"/>
      <c r="BK38" s="79"/>
      <c r="BL38" s="79"/>
      <c r="BM38" s="79"/>
      <c r="BN38" s="79"/>
      <c r="BO38" s="79"/>
      <c r="BP38" s="79"/>
      <c r="BQ38" s="79"/>
      <c r="BR38" s="79"/>
      <c r="BS38" s="79"/>
      <c r="BT38" s="79"/>
      <c r="BU38" s="79"/>
      <c r="BV38" s="79"/>
      <c r="BW38" s="79"/>
      <c r="BX38" s="79"/>
      <c r="BY38" s="79"/>
      <c r="BZ38" s="697"/>
      <c r="CA38" s="81"/>
      <c r="CB38" s="697"/>
      <c r="CC38" s="81"/>
      <c r="CD38" s="697"/>
      <c r="CE38" s="81"/>
      <c r="CF38" s="697"/>
      <c r="CG38" s="697"/>
    </row>
    <row r="39" spans="1:85" ht="6.75" hidden="1" customHeight="1">
      <c r="A39" s="659">
        <v>29</v>
      </c>
      <c r="B39" s="451">
        <v>29</v>
      </c>
      <c r="C39" s="1447" t="s">
        <v>19</v>
      </c>
      <c r="D39" s="1368"/>
      <c r="E39" s="1369"/>
      <c r="F39" s="6" t="s">
        <v>316</v>
      </c>
      <c r="G39" s="176" t="s">
        <v>316</v>
      </c>
      <c r="H39" s="239" t="s">
        <v>316</v>
      </c>
      <c r="I39" s="6" t="s">
        <v>316</v>
      </c>
      <c r="J39" s="6" t="s">
        <v>316</v>
      </c>
      <c r="K39" s="506" t="s">
        <v>316</v>
      </c>
      <c r="L39" s="6" t="s">
        <v>316</v>
      </c>
      <c r="M39" s="6" t="s">
        <v>316</v>
      </c>
      <c r="N39" s="11" t="s">
        <v>316</v>
      </c>
      <c r="O39" s="6" t="s">
        <v>316</v>
      </c>
      <c r="P39" s="6" t="s">
        <v>316</v>
      </c>
      <c r="Q39" s="6" t="s">
        <v>316</v>
      </c>
      <c r="R39" s="6"/>
      <c r="S39" s="6" t="s">
        <v>316</v>
      </c>
      <c r="T39" s="6" t="s">
        <v>316</v>
      </c>
      <c r="U39" s="6" t="s">
        <v>316</v>
      </c>
      <c r="V39" s="176" t="s">
        <v>316</v>
      </c>
      <c r="W39" s="176" t="s">
        <v>316</v>
      </c>
      <c r="X39" s="176" t="s">
        <v>316</v>
      </c>
      <c r="Y39" s="176" t="s">
        <v>316</v>
      </c>
      <c r="Z39" s="6" t="s">
        <v>316</v>
      </c>
      <c r="AA39" s="6" t="s">
        <v>316</v>
      </c>
      <c r="AB39" s="6" t="s">
        <v>316</v>
      </c>
      <c r="AC39" s="6" t="s">
        <v>316</v>
      </c>
      <c r="AD39" s="6" t="s">
        <v>316</v>
      </c>
      <c r="AE39" s="6" t="s">
        <v>316</v>
      </c>
      <c r="AF39" s="6" t="s">
        <v>316</v>
      </c>
      <c r="AG39" s="6" t="s">
        <v>316</v>
      </c>
      <c r="AH39" s="11" t="s">
        <v>316</v>
      </c>
      <c r="AI39" s="11" t="s">
        <v>316</v>
      </c>
      <c r="AJ39" s="11" t="s">
        <v>316</v>
      </c>
      <c r="AK39" s="11" t="s">
        <v>316</v>
      </c>
      <c r="AL39" s="11" t="s">
        <v>316</v>
      </c>
      <c r="AM39" s="6" t="s">
        <v>316</v>
      </c>
      <c r="AN39" s="6" t="s">
        <v>316</v>
      </c>
      <c r="AO39" s="6" t="s">
        <v>316</v>
      </c>
      <c r="AP39" s="6" t="s">
        <v>316</v>
      </c>
      <c r="AQ39" s="6"/>
      <c r="AR39" s="6"/>
      <c r="AS39" s="6" t="s">
        <v>316</v>
      </c>
      <c r="AT39" s="6" t="s">
        <v>316</v>
      </c>
      <c r="AU39" s="6" t="s">
        <v>316</v>
      </c>
      <c r="AV39" s="6" t="s">
        <v>316</v>
      </c>
      <c r="AW39" s="6" t="s">
        <v>316</v>
      </c>
      <c r="AX39" s="6"/>
      <c r="AY39" s="6"/>
      <c r="AZ39" s="6" t="s">
        <v>316</v>
      </c>
      <c r="BA39" s="6"/>
      <c r="BB39" s="6" t="s">
        <v>316</v>
      </c>
      <c r="BC39" s="6"/>
      <c r="BD39" s="6" t="s">
        <v>316</v>
      </c>
      <c r="BE39" s="507" t="s">
        <v>316</v>
      </c>
      <c r="BF39" s="507" t="s">
        <v>316</v>
      </c>
      <c r="BG39" s="507" t="s">
        <v>316</v>
      </c>
      <c r="BH39" s="507" t="s">
        <v>316</v>
      </c>
      <c r="BI39" s="507" t="s">
        <v>316</v>
      </c>
      <c r="BJ39" s="507" t="s">
        <v>316</v>
      </c>
      <c r="BK39" s="507" t="s">
        <v>316</v>
      </c>
      <c r="BL39" s="507" t="s">
        <v>316</v>
      </c>
      <c r="BM39" s="507" t="s">
        <v>316</v>
      </c>
      <c r="BN39" s="507" t="s">
        <v>316</v>
      </c>
      <c r="BO39" s="507" t="s">
        <v>316</v>
      </c>
      <c r="BP39" s="507" t="s">
        <v>316</v>
      </c>
      <c r="BQ39" s="507" t="s">
        <v>316</v>
      </c>
      <c r="BR39" s="507" t="s">
        <v>316</v>
      </c>
      <c r="BS39" s="507" t="s">
        <v>316</v>
      </c>
      <c r="BT39" s="507" t="s">
        <v>316</v>
      </c>
      <c r="BU39" s="507" t="s">
        <v>316</v>
      </c>
      <c r="BV39" s="507"/>
      <c r="BW39" s="507"/>
      <c r="BX39" s="507"/>
      <c r="BY39" s="507" t="s">
        <v>316</v>
      </c>
      <c r="BZ39" s="697">
        <f t="shared" ref="BZ39:BZ44" si="10">COUNTIF($BE39:$BY39,2)</f>
        <v>0</v>
      </c>
      <c r="CA39" s="508" t="s">
        <v>316</v>
      </c>
      <c r="CB39" s="507" t="s">
        <v>316</v>
      </c>
      <c r="CC39" s="508" t="s">
        <v>316</v>
      </c>
      <c r="CD39" s="507" t="s">
        <v>316</v>
      </c>
      <c r="CE39" s="507" t="s">
        <v>316</v>
      </c>
      <c r="CF39" s="507" t="s">
        <v>316</v>
      </c>
      <c r="CG39" s="508" t="s">
        <v>316</v>
      </c>
    </row>
    <row r="40" spans="1:85" s="695" customFormat="1" ht="68.25" hidden="1" customHeight="1">
      <c r="A40" s="19">
        <v>30</v>
      </c>
      <c r="B40" s="451">
        <v>30</v>
      </c>
      <c r="C40" s="519" t="s">
        <v>575</v>
      </c>
      <c r="D40" s="87" t="s">
        <v>14</v>
      </c>
      <c r="E40" s="86" t="s">
        <v>576</v>
      </c>
      <c r="F40" s="87" t="s">
        <v>14</v>
      </c>
      <c r="G40" s="86" t="s">
        <v>576</v>
      </c>
      <c r="H40" s="96" t="s">
        <v>583</v>
      </c>
      <c r="I40" s="79" t="s">
        <v>212</v>
      </c>
      <c r="J40" s="10" t="s">
        <v>11</v>
      </c>
      <c r="K40" s="79"/>
      <c r="L40" s="79"/>
      <c r="M40" s="79"/>
      <c r="N40" s="79"/>
      <c r="O40" s="79" t="s">
        <v>16</v>
      </c>
      <c r="P40" s="79"/>
      <c r="Q40" s="79"/>
      <c r="R40" s="79"/>
      <c r="S40" s="79"/>
      <c r="T40" s="79"/>
      <c r="U40" s="66">
        <f t="shared" si="8"/>
        <v>1</v>
      </c>
      <c r="V40" s="79"/>
      <c r="W40" s="79"/>
      <c r="X40" s="79"/>
      <c r="Y40" s="79"/>
      <c r="Z40" s="79"/>
      <c r="AA40" s="79"/>
      <c r="AB40" s="79"/>
      <c r="AC40" s="79"/>
      <c r="AD40" s="79"/>
      <c r="AE40" s="79"/>
      <c r="AF40" s="79"/>
      <c r="AG40" s="79"/>
      <c r="AH40" s="79"/>
      <c r="AI40" s="79"/>
      <c r="AJ40" s="79"/>
      <c r="AK40" s="79"/>
      <c r="AL40" s="79"/>
      <c r="AM40" s="79" t="s">
        <v>727</v>
      </c>
      <c r="AN40" s="79" t="s">
        <v>727</v>
      </c>
      <c r="AO40" s="79" t="s">
        <v>727</v>
      </c>
      <c r="AP40" s="79" t="s">
        <v>727</v>
      </c>
      <c r="AQ40" s="79"/>
      <c r="AR40" s="79"/>
      <c r="AS40" s="79"/>
      <c r="AT40" s="79"/>
      <c r="AU40" s="79"/>
      <c r="AV40" s="79"/>
      <c r="AW40" s="79"/>
      <c r="AX40" s="79"/>
      <c r="AY40" s="79"/>
      <c r="AZ40" s="79"/>
      <c r="BA40" s="79"/>
      <c r="BB40" s="79"/>
      <c r="BC40" s="79"/>
      <c r="BD40" s="79"/>
      <c r="BE40" s="79">
        <v>2</v>
      </c>
      <c r="BF40" s="79">
        <v>2</v>
      </c>
      <c r="BG40" s="79">
        <v>2</v>
      </c>
      <c r="BH40" s="79">
        <v>1</v>
      </c>
      <c r="BI40" s="79">
        <v>2</v>
      </c>
      <c r="BJ40" s="79">
        <v>2</v>
      </c>
      <c r="BK40" s="79">
        <v>2</v>
      </c>
      <c r="BL40" s="79">
        <v>2</v>
      </c>
      <c r="BM40" s="79">
        <v>2</v>
      </c>
      <c r="BN40" s="79">
        <v>2</v>
      </c>
      <c r="BO40" s="79">
        <v>2</v>
      </c>
      <c r="BP40" s="79">
        <v>2</v>
      </c>
      <c r="BQ40" s="79">
        <v>2</v>
      </c>
      <c r="BR40" s="79">
        <v>2</v>
      </c>
      <c r="BS40" s="79">
        <v>1</v>
      </c>
      <c r="BT40" s="79">
        <v>2</v>
      </c>
      <c r="BU40" s="79">
        <v>2</v>
      </c>
      <c r="BV40" s="79"/>
      <c r="BW40" s="79"/>
      <c r="BX40" s="79"/>
      <c r="BY40" s="79">
        <v>1</v>
      </c>
      <c r="BZ40" s="697">
        <f t="shared" si="10"/>
        <v>15</v>
      </c>
      <c r="CA40" s="81">
        <f>BZ40/COUNTA($BE40:$BY40)</f>
        <v>0.83333333333333337</v>
      </c>
      <c r="CB40" s="697">
        <f>COUNTIF($BE40:$BY40,1)</f>
        <v>3</v>
      </c>
      <c r="CC40" s="81">
        <f>CB40/COUNTA($BE40:$BY40)</f>
        <v>0.16666666666666666</v>
      </c>
      <c r="CD40" s="697">
        <f>COUNTIF($BE40:$BY40,0)</f>
        <v>0</v>
      </c>
      <c r="CE40" s="81">
        <f>CD40/COUNTA($BE40:$BY40)</f>
        <v>0</v>
      </c>
      <c r="CF40" s="697">
        <f>(((BZ40*2)+(CB40*1)+(CD40*0)))/COUNTA($BE40:$BY40)</f>
        <v>1.8333333333333333</v>
      </c>
      <c r="CG40" s="698" t="str">
        <f t="shared" ref="CG40" si="11">IF(CF40&gt;=1.6,"Đạt mục tiêu",IF(CF40&gt;=1,"Cần cố gắng","Chưa đạt"))</f>
        <v>Đạt mục tiêu</v>
      </c>
    </row>
    <row r="41" spans="1:85" ht="75" hidden="1">
      <c r="A41" s="658">
        <v>31</v>
      </c>
      <c r="B41" s="451">
        <v>31</v>
      </c>
      <c r="C41" s="515" t="s">
        <v>577</v>
      </c>
      <c r="D41" s="87" t="s">
        <v>15</v>
      </c>
      <c r="E41" s="213" t="s">
        <v>578</v>
      </c>
      <c r="F41" s="87" t="s">
        <v>15</v>
      </c>
      <c r="G41" s="86" t="s">
        <v>578</v>
      </c>
      <c r="H41" s="518" t="s">
        <v>30</v>
      </c>
      <c r="I41" s="79" t="s">
        <v>212</v>
      </c>
      <c r="J41" s="10" t="s">
        <v>11</v>
      </c>
      <c r="K41" s="79"/>
      <c r="L41" s="79"/>
      <c r="M41" s="79"/>
      <c r="N41" s="658" t="s">
        <v>16</v>
      </c>
      <c r="O41" s="79"/>
      <c r="P41" s="79"/>
      <c r="Q41" s="79"/>
      <c r="R41" s="79"/>
      <c r="S41" s="697" t="s">
        <v>16</v>
      </c>
      <c r="T41" s="79"/>
      <c r="U41" s="66">
        <f t="shared" si="8"/>
        <v>2</v>
      </c>
      <c r="V41" s="79"/>
      <c r="W41" s="79"/>
      <c r="X41" s="79"/>
      <c r="Y41" s="79"/>
      <c r="Z41" s="79"/>
      <c r="AA41" s="79"/>
      <c r="AB41" s="79"/>
      <c r="AC41" s="79"/>
      <c r="AD41" s="79"/>
      <c r="AE41" s="79"/>
      <c r="AF41" s="79"/>
      <c r="AG41" s="79"/>
      <c r="AH41" s="658" t="s">
        <v>727</v>
      </c>
      <c r="AI41" s="658" t="s">
        <v>723</v>
      </c>
      <c r="AJ41" s="658" t="s">
        <v>724</v>
      </c>
      <c r="AK41" s="658" t="s">
        <v>723</v>
      </c>
      <c r="AL41" s="658" t="s">
        <v>727</v>
      </c>
      <c r="AM41" s="79"/>
      <c r="AN41" s="79"/>
      <c r="AO41" s="79"/>
      <c r="AP41" s="79"/>
      <c r="AQ41" s="79"/>
      <c r="AR41" s="79"/>
      <c r="AS41" s="79"/>
      <c r="AT41" s="79"/>
      <c r="AU41" s="79"/>
      <c r="AV41" s="79"/>
      <c r="AW41" s="79"/>
      <c r="AX41" s="79"/>
      <c r="AY41" s="79"/>
      <c r="AZ41" s="79"/>
      <c r="BA41" s="79"/>
      <c r="BB41" s="79"/>
      <c r="BC41" s="79"/>
      <c r="BD41" s="79"/>
      <c r="BE41" s="20">
        <v>2</v>
      </c>
      <c r="BF41" s="20">
        <v>2</v>
      </c>
      <c r="BG41" s="20">
        <v>2</v>
      </c>
      <c r="BH41" s="20">
        <v>2</v>
      </c>
      <c r="BI41" s="20">
        <v>2</v>
      </c>
      <c r="BJ41" s="20">
        <v>1</v>
      </c>
      <c r="BK41" s="20">
        <v>2</v>
      </c>
      <c r="BL41" s="20">
        <v>2</v>
      </c>
      <c r="BM41" s="20">
        <v>2</v>
      </c>
      <c r="BN41" s="20">
        <v>1</v>
      </c>
      <c r="BO41" s="20">
        <v>2</v>
      </c>
      <c r="BP41" s="20">
        <v>2</v>
      </c>
      <c r="BQ41" s="20">
        <v>2</v>
      </c>
      <c r="BR41" s="20">
        <v>2</v>
      </c>
      <c r="BS41" s="20">
        <v>2</v>
      </c>
      <c r="BT41" s="20">
        <v>2</v>
      </c>
      <c r="BU41" s="20">
        <v>2</v>
      </c>
      <c r="BV41" s="20"/>
      <c r="BW41" s="20"/>
      <c r="BX41" s="20"/>
      <c r="BY41" s="20">
        <v>1</v>
      </c>
      <c r="BZ41" s="21">
        <f t="shared" si="10"/>
        <v>15</v>
      </c>
      <c r="CA41" s="22">
        <f>BZ41/COUNTA($BE41:$BY41)</f>
        <v>0.83333333333333337</v>
      </c>
      <c r="CB41" s="21">
        <f>COUNTIF($BE41:$BY41,1)</f>
        <v>3</v>
      </c>
      <c r="CC41" s="22">
        <f>CB41/COUNTA($BE41:$BY41)</f>
        <v>0.16666666666666666</v>
      </c>
      <c r="CD41" s="21">
        <f>COUNTIF($BE41:$BY41,0)</f>
        <v>0</v>
      </c>
      <c r="CE41" s="22">
        <f>CD41/COUNTA($BE41:$BY41)</f>
        <v>0</v>
      </c>
      <c r="CF41" s="21">
        <f>(((BZ41*2)+(CB41*1)+(CD41*0)))/COUNTA($BE41:$BY41)</f>
        <v>1.8333333333333333</v>
      </c>
      <c r="CG41" s="427" t="str">
        <f>IF(CF41&gt;=1.6,"Đạt mục tiêu",IF(CF41&gt;=1,"Cần cố gắng","Chưa đạt"))</f>
        <v>Đạt mục tiêu</v>
      </c>
    </row>
    <row r="42" spans="1:85" s="3" customFormat="1" ht="60" hidden="1">
      <c r="A42" s="19">
        <v>32</v>
      </c>
      <c r="B42" s="451">
        <v>32</v>
      </c>
      <c r="C42" s="78" t="s">
        <v>579</v>
      </c>
      <c r="D42" s="87" t="s">
        <v>14</v>
      </c>
      <c r="E42" s="78" t="s">
        <v>580</v>
      </c>
      <c r="F42" s="87" t="s">
        <v>17</v>
      </c>
      <c r="G42" s="78" t="s">
        <v>580</v>
      </c>
      <c r="H42" s="518" t="s">
        <v>584</v>
      </c>
      <c r="I42" s="662" t="s">
        <v>275</v>
      </c>
      <c r="J42" s="668" t="s">
        <v>11</v>
      </c>
      <c r="K42" s="662"/>
      <c r="L42" s="662"/>
      <c r="M42" s="677" t="s">
        <v>16</v>
      </c>
      <c r="N42" s="662"/>
      <c r="O42" s="662"/>
      <c r="P42" s="662"/>
      <c r="Q42" s="662"/>
      <c r="R42" s="662"/>
      <c r="S42" s="662"/>
      <c r="T42" s="662"/>
      <c r="U42" s="493">
        <f t="shared" si="8"/>
        <v>1</v>
      </c>
      <c r="V42" s="662"/>
      <c r="W42" s="662"/>
      <c r="X42" s="662"/>
      <c r="Y42" s="662"/>
      <c r="Z42" s="662"/>
      <c r="AA42" s="662"/>
      <c r="AB42" s="662"/>
      <c r="AC42" s="662"/>
      <c r="AD42" s="662" t="s">
        <v>726</v>
      </c>
      <c r="AE42" s="662" t="s">
        <v>727</v>
      </c>
      <c r="AF42" s="662" t="s">
        <v>727</v>
      </c>
      <c r="AG42" s="662" t="s">
        <v>727</v>
      </c>
      <c r="AH42" s="662"/>
      <c r="AI42" s="662"/>
      <c r="AJ42" s="662"/>
      <c r="AK42" s="662"/>
      <c r="AL42" s="662"/>
      <c r="AM42" s="662"/>
      <c r="AN42" s="662"/>
      <c r="AO42" s="662"/>
      <c r="AP42" s="662"/>
      <c r="AQ42" s="662"/>
      <c r="AR42" s="662"/>
      <c r="AS42" s="662"/>
      <c r="AT42" s="662"/>
      <c r="AU42" s="662"/>
      <c r="AV42" s="662"/>
      <c r="AW42" s="662"/>
      <c r="AX42" s="662"/>
      <c r="AY42" s="662"/>
      <c r="AZ42" s="662"/>
      <c r="BA42" s="662"/>
      <c r="BB42" s="662"/>
      <c r="BC42" s="662"/>
      <c r="BD42" s="662"/>
      <c r="BE42" s="662">
        <v>2</v>
      </c>
      <c r="BF42" s="662">
        <v>2</v>
      </c>
      <c r="BG42" s="662">
        <v>2</v>
      </c>
      <c r="BH42" s="662">
        <v>2</v>
      </c>
      <c r="BI42" s="662">
        <v>2</v>
      </c>
      <c r="BJ42" s="662">
        <v>2</v>
      </c>
      <c r="BK42" s="662">
        <v>2</v>
      </c>
      <c r="BL42" s="662">
        <v>2</v>
      </c>
      <c r="BM42" s="662">
        <v>2</v>
      </c>
      <c r="BN42" s="662">
        <v>2</v>
      </c>
      <c r="BO42" s="662">
        <v>2</v>
      </c>
      <c r="BP42" s="662">
        <v>2</v>
      </c>
      <c r="BQ42" s="662">
        <v>1</v>
      </c>
      <c r="BR42" s="662">
        <v>2</v>
      </c>
      <c r="BS42" s="662">
        <v>1</v>
      </c>
      <c r="BT42" s="662">
        <v>2</v>
      </c>
      <c r="BU42" s="662">
        <v>2</v>
      </c>
      <c r="BV42" s="716"/>
      <c r="BW42" s="716"/>
      <c r="BX42" s="716"/>
      <c r="BY42" s="662">
        <v>2</v>
      </c>
      <c r="BZ42" s="677">
        <f t="shared" si="10"/>
        <v>16</v>
      </c>
      <c r="CA42" s="514">
        <f>BZ42/COUNTA($BE42:$BY42)</f>
        <v>0.88888888888888884</v>
      </c>
      <c r="CB42" s="677">
        <f>COUNTIF($BE42:$BY42,1)</f>
        <v>2</v>
      </c>
      <c r="CC42" s="514">
        <f>CB42/COUNTA($BE42:$BY42)</f>
        <v>0.1111111111111111</v>
      </c>
      <c r="CD42" s="677">
        <f>COUNTIF($BE42:$BY42,0)</f>
        <v>0</v>
      </c>
      <c r="CE42" s="228">
        <f>CD42/COUNTA($BE42:$BY42)</f>
        <v>0</v>
      </c>
      <c r="CF42" s="677">
        <f>(((BZ42*2)+(CB42*1)+(CD42*0)))/COUNTA($BE42:$BY42)</f>
        <v>1.8888888888888888</v>
      </c>
      <c r="CG42" s="683" t="str">
        <f>IF(CF42&gt;=1.6,"Đạt mục tiêu",IF(CF42&gt;=1,"Cần cố gắng","Chưa đạt"))</f>
        <v>Đạt mục tiêu</v>
      </c>
    </row>
    <row r="43" spans="1:85" s="695" customFormat="1" ht="66.75" hidden="1" customHeight="1">
      <c r="A43" s="19">
        <v>33</v>
      </c>
      <c r="B43" s="451">
        <v>33</v>
      </c>
      <c r="C43" s="519" t="s">
        <v>579</v>
      </c>
      <c r="D43" s="87"/>
      <c r="E43" s="86" t="s">
        <v>580</v>
      </c>
      <c r="F43" s="86" t="s">
        <v>580</v>
      </c>
      <c r="G43" s="86" t="s">
        <v>580</v>
      </c>
      <c r="H43" s="128" t="s">
        <v>584</v>
      </c>
      <c r="I43" s="79" t="s">
        <v>275</v>
      </c>
      <c r="J43" s="10" t="s">
        <v>11</v>
      </c>
      <c r="K43" s="79"/>
      <c r="L43" s="79"/>
      <c r="M43" s="79"/>
      <c r="N43" s="79"/>
      <c r="O43" s="697" t="s">
        <v>16</v>
      </c>
      <c r="P43" s="79"/>
      <c r="Q43" s="79"/>
      <c r="R43" s="79"/>
      <c r="S43" s="79"/>
      <c r="T43" s="79"/>
      <c r="U43" s="66">
        <f t="shared" si="8"/>
        <v>1</v>
      </c>
      <c r="V43" s="79"/>
      <c r="W43" s="79"/>
      <c r="X43" s="79"/>
      <c r="Y43" s="79"/>
      <c r="Z43" s="79"/>
      <c r="AA43" s="79"/>
      <c r="AB43" s="79"/>
      <c r="AC43" s="79"/>
      <c r="AD43" s="79"/>
      <c r="AE43" s="79"/>
      <c r="AF43" s="79"/>
      <c r="AG43" s="79"/>
      <c r="AH43" s="79"/>
      <c r="AI43" s="79"/>
      <c r="AJ43" s="79"/>
      <c r="AK43" s="79"/>
      <c r="AL43" s="79"/>
      <c r="AM43" s="79" t="s">
        <v>726</v>
      </c>
      <c r="AN43" s="79" t="s">
        <v>724</v>
      </c>
      <c r="AO43" s="79" t="s">
        <v>727</v>
      </c>
      <c r="AP43" s="79"/>
      <c r="AQ43" s="79"/>
      <c r="AR43" s="79"/>
      <c r="AS43" s="79"/>
      <c r="AT43" s="79"/>
      <c r="AU43" s="79"/>
      <c r="AV43" s="79"/>
      <c r="AW43" s="79"/>
      <c r="AX43" s="79"/>
      <c r="AY43" s="79"/>
      <c r="AZ43" s="79"/>
      <c r="BA43" s="79"/>
      <c r="BB43" s="79"/>
      <c r="BC43" s="79"/>
      <c r="BD43" s="79"/>
      <c r="BE43" s="79">
        <v>2</v>
      </c>
      <c r="BF43" s="79">
        <v>2</v>
      </c>
      <c r="BG43" s="79">
        <v>2</v>
      </c>
      <c r="BH43" s="79">
        <v>2</v>
      </c>
      <c r="BI43" s="79">
        <v>2</v>
      </c>
      <c r="BJ43" s="79">
        <v>2</v>
      </c>
      <c r="BK43" s="79">
        <v>2</v>
      </c>
      <c r="BL43" s="79">
        <v>2</v>
      </c>
      <c r="BM43" s="79">
        <v>2</v>
      </c>
      <c r="BN43" s="79">
        <v>2</v>
      </c>
      <c r="BO43" s="79">
        <v>2</v>
      </c>
      <c r="BP43" s="79">
        <v>2</v>
      </c>
      <c r="BQ43" s="79">
        <v>1</v>
      </c>
      <c r="BR43" s="79">
        <v>2</v>
      </c>
      <c r="BS43" s="79">
        <v>1</v>
      </c>
      <c r="BT43" s="79">
        <v>2</v>
      </c>
      <c r="BU43" s="79">
        <v>2</v>
      </c>
      <c r="BV43" s="79"/>
      <c r="BW43" s="79"/>
      <c r="BX43" s="79"/>
      <c r="BY43" s="79">
        <v>2</v>
      </c>
      <c r="BZ43" s="697">
        <f t="shared" si="10"/>
        <v>16</v>
      </c>
      <c r="CA43" s="81">
        <f>BZ43/COUNTA($BE43:$BY43)</f>
        <v>0.88888888888888884</v>
      </c>
      <c r="CB43" s="697">
        <f>COUNTIF($BE43:$BY43,1)</f>
        <v>2</v>
      </c>
      <c r="CC43" s="81">
        <f>CB43/COUNTA($BE43:$BY43)</f>
        <v>0.1111111111111111</v>
      </c>
      <c r="CD43" s="697">
        <f>COUNTIF($BE43:$BY43,0)</f>
        <v>0</v>
      </c>
      <c r="CE43" s="81">
        <f>CD43/COUNTA($BE43:$BY43)</f>
        <v>0</v>
      </c>
      <c r="CF43" s="697">
        <f>(((BZ43*2)+(CB43*1)+(CD43*0)))/COUNTA($BE43:$BY43)</f>
        <v>1.8888888888888888</v>
      </c>
      <c r="CG43" s="698" t="str">
        <f t="shared" ref="CG43" si="12">IF(CF43&gt;=1.6,"Đạt mục tiêu",IF(CF43&gt;=1,"Cần cố gắng","Chưa đạt"))</f>
        <v>Đạt mục tiêu</v>
      </c>
    </row>
    <row r="44" spans="1:85" s="3" customFormat="1" ht="75" hidden="1">
      <c r="A44" s="19">
        <v>34</v>
      </c>
      <c r="B44" s="451">
        <v>34</v>
      </c>
      <c r="C44" s="78" t="s">
        <v>581</v>
      </c>
      <c r="D44" s="87" t="s">
        <v>14</v>
      </c>
      <c r="E44" s="78" t="s">
        <v>582</v>
      </c>
      <c r="F44" s="87" t="s">
        <v>17</v>
      </c>
      <c r="G44" s="662" t="s">
        <v>585</v>
      </c>
      <c r="H44" s="518" t="s">
        <v>586</v>
      </c>
      <c r="I44" s="662" t="s">
        <v>275</v>
      </c>
      <c r="J44" s="668" t="s">
        <v>11</v>
      </c>
      <c r="K44" s="662"/>
      <c r="L44" s="662"/>
      <c r="M44" s="677" t="s">
        <v>16</v>
      </c>
      <c r="N44" s="662"/>
      <c r="O44" s="662"/>
      <c r="P44" s="662"/>
      <c r="Q44" s="662"/>
      <c r="R44" s="662"/>
      <c r="S44" s="662"/>
      <c r="T44" s="662"/>
      <c r="U44" s="493">
        <f t="shared" si="8"/>
        <v>1</v>
      </c>
      <c r="V44" s="662"/>
      <c r="W44" s="662"/>
      <c r="X44" s="662"/>
      <c r="Y44" s="662"/>
      <c r="Z44" s="662"/>
      <c r="AA44" s="662"/>
      <c r="AB44" s="662"/>
      <c r="AC44" s="662"/>
      <c r="AD44" s="662" t="s">
        <v>727</v>
      </c>
      <c r="AE44" s="662" t="s">
        <v>727</v>
      </c>
      <c r="AF44" s="662" t="s">
        <v>726</v>
      </c>
      <c r="AG44" s="662" t="s">
        <v>727</v>
      </c>
      <c r="AH44" s="662"/>
      <c r="AI44" s="662"/>
      <c r="AJ44" s="662"/>
      <c r="AK44" s="662"/>
      <c r="AL44" s="662"/>
      <c r="AM44" s="662"/>
      <c r="AN44" s="662"/>
      <c r="AO44" s="662"/>
      <c r="AP44" s="662"/>
      <c r="AQ44" s="662"/>
      <c r="AR44" s="662"/>
      <c r="AS44" s="662"/>
      <c r="AT44" s="662"/>
      <c r="AU44" s="662"/>
      <c r="AV44" s="662"/>
      <c r="AW44" s="662"/>
      <c r="AX44" s="662"/>
      <c r="AY44" s="662"/>
      <c r="AZ44" s="662"/>
      <c r="BA44" s="662"/>
      <c r="BB44" s="662"/>
      <c r="BC44" s="662"/>
      <c r="BD44" s="662"/>
      <c r="BE44" s="662">
        <v>2</v>
      </c>
      <c r="BF44" s="662">
        <v>2</v>
      </c>
      <c r="BG44" s="662">
        <v>1</v>
      </c>
      <c r="BH44" s="662">
        <v>2</v>
      </c>
      <c r="BI44" s="662">
        <v>2</v>
      </c>
      <c r="BJ44" s="662">
        <v>2</v>
      </c>
      <c r="BK44" s="662">
        <v>2</v>
      </c>
      <c r="BL44" s="662">
        <v>2</v>
      </c>
      <c r="BM44" s="662">
        <v>2</v>
      </c>
      <c r="BN44" s="662">
        <v>2</v>
      </c>
      <c r="BO44" s="662">
        <v>2</v>
      </c>
      <c r="BP44" s="662">
        <v>2</v>
      </c>
      <c r="BQ44" s="662">
        <v>2</v>
      </c>
      <c r="BR44" s="662">
        <v>2</v>
      </c>
      <c r="BS44" s="662">
        <v>2</v>
      </c>
      <c r="BT44" s="662">
        <v>2</v>
      </c>
      <c r="BU44" s="662">
        <v>2</v>
      </c>
      <c r="BV44" s="716"/>
      <c r="BW44" s="716"/>
      <c r="BX44" s="716"/>
      <c r="BY44" s="662">
        <v>2</v>
      </c>
      <c r="BZ44" s="677">
        <f t="shared" si="10"/>
        <v>17</v>
      </c>
      <c r="CA44" s="514">
        <f>BZ44/COUNTA($BE44:$BY44)</f>
        <v>0.94444444444444442</v>
      </c>
      <c r="CB44" s="677">
        <f>COUNTIF($BE44:$BY44,1)</f>
        <v>1</v>
      </c>
      <c r="CC44" s="514">
        <f>CB44/COUNTA($BE44:$BY44)</f>
        <v>5.5555555555555552E-2</v>
      </c>
      <c r="CD44" s="677">
        <f>COUNTIF($BE44:$BY44,0)</f>
        <v>0</v>
      </c>
      <c r="CE44" s="228">
        <f>CD44/COUNTA($BE44:$BY44)</f>
        <v>0</v>
      </c>
      <c r="CF44" s="677">
        <f>(((BZ44*2)+(CB44*1)+(CD44*0)))/COUNTA($BE44:$BY44)</f>
        <v>1.9444444444444444</v>
      </c>
      <c r="CG44" s="683" t="str">
        <f>IF(CF44&gt;=1.6,"Đạt mục tiêu",IF(CF44&gt;=1,"Cần cố gắng","Chưa đạt"))</f>
        <v>Đạt mục tiêu</v>
      </c>
    </row>
    <row r="45" spans="1:85" s="695" customFormat="1" ht="53.25" hidden="1" customHeight="1">
      <c r="A45" s="19">
        <v>35</v>
      </c>
      <c r="B45" s="451">
        <v>35</v>
      </c>
      <c r="C45" s="67" t="s">
        <v>49</v>
      </c>
      <c r="D45" s="68" t="s">
        <v>14</v>
      </c>
      <c r="E45" s="67" t="s">
        <v>50</v>
      </c>
      <c r="F45" s="68" t="s">
        <v>17</v>
      </c>
      <c r="G45" s="67" t="s">
        <v>50</v>
      </c>
      <c r="H45" s="128" t="s">
        <v>587</v>
      </c>
      <c r="I45" s="79" t="s">
        <v>275</v>
      </c>
      <c r="J45" s="10" t="s">
        <v>11</v>
      </c>
      <c r="K45" s="79"/>
      <c r="L45" s="79"/>
      <c r="M45" s="79"/>
      <c r="N45" s="79"/>
      <c r="O45" s="79"/>
      <c r="P45" s="697" t="s">
        <v>16</v>
      </c>
      <c r="Q45" s="79"/>
      <c r="R45" s="79"/>
      <c r="S45" s="79"/>
      <c r="T45" s="79"/>
      <c r="U45" s="66">
        <f t="shared" si="8"/>
        <v>1</v>
      </c>
      <c r="V45" s="79"/>
      <c r="W45" s="79"/>
      <c r="X45" s="79"/>
      <c r="Y45" s="79"/>
      <c r="Z45" s="79"/>
      <c r="AA45" s="79"/>
      <c r="AB45" s="79"/>
      <c r="AC45" s="79"/>
      <c r="AD45" s="79"/>
      <c r="AE45" s="79"/>
      <c r="AF45" s="79"/>
      <c r="AG45" s="79"/>
      <c r="AH45" s="79"/>
      <c r="AI45" s="79"/>
      <c r="AJ45" s="79"/>
      <c r="AK45" s="79"/>
      <c r="AL45" s="79"/>
      <c r="AM45" s="79"/>
      <c r="AN45" s="79"/>
      <c r="AO45" s="79"/>
      <c r="AP45" s="79"/>
      <c r="AQ45" s="79" t="s">
        <v>727</v>
      </c>
      <c r="AR45" s="79" t="s">
        <v>724</v>
      </c>
      <c r="AS45" s="79" t="s">
        <v>726</v>
      </c>
      <c r="AT45" s="79"/>
      <c r="AU45" s="79"/>
      <c r="AV45" s="79"/>
      <c r="AW45" s="79"/>
      <c r="AX45" s="79"/>
      <c r="AY45" s="79"/>
      <c r="AZ45" s="79"/>
      <c r="BA45" s="79"/>
      <c r="BB45" s="79"/>
      <c r="BC45" s="79"/>
      <c r="BD45" s="79"/>
      <c r="BE45" s="79"/>
      <c r="BF45" s="79"/>
      <c r="BG45" s="79"/>
      <c r="BH45" s="79"/>
      <c r="BI45" s="79"/>
      <c r="BJ45" s="79"/>
      <c r="BK45" s="79"/>
      <c r="BL45" s="79"/>
      <c r="BM45" s="79"/>
      <c r="BN45" s="79"/>
      <c r="BO45" s="79"/>
      <c r="BP45" s="79"/>
      <c r="BQ45" s="79"/>
      <c r="BR45" s="79"/>
      <c r="BS45" s="79"/>
      <c r="BT45" s="103"/>
      <c r="BU45" s="79"/>
      <c r="BV45" s="79"/>
      <c r="BW45" s="79"/>
      <c r="BX45" s="79"/>
      <c r="BY45" s="79"/>
      <c r="BZ45" s="697"/>
      <c r="CA45" s="81"/>
      <c r="CB45" s="697"/>
      <c r="CC45" s="81"/>
      <c r="CD45" s="697"/>
      <c r="CE45" s="81"/>
      <c r="CF45" s="697"/>
      <c r="CG45" s="697"/>
    </row>
    <row r="46" spans="1:85" s="695" customFormat="1" ht="64.5" customHeight="1">
      <c r="A46" s="19">
        <v>36</v>
      </c>
      <c r="B46" s="451">
        <v>36</v>
      </c>
      <c r="C46" s="67" t="s">
        <v>49</v>
      </c>
      <c r="D46" s="68" t="s">
        <v>14</v>
      </c>
      <c r="E46" s="67" t="s">
        <v>50</v>
      </c>
      <c r="F46" s="68" t="s">
        <v>17</v>
      </c>
      <c r="G46" s="67" t="s">
        <v>50</v>
      </c>
      <c r="H46" s="128" t="s">
        <v>1005</v>
      </c>
      <c r="I46" s="79" t="s">
        <v>275</v>
      </c>
      <c r="J46" s="10" t="s">
        <v>11</v>
      </c>
      <c r="K46" s="79"/>
      <c r="L46" s="79"/>
      <c r="M46" s="697"/>
      <c r="N46" s="79"/>
      <c r="O46" s="144"/>
      <c r="P46" s="66"/>
      <c r="Q46" s="697" t="s">
        <v>16</v>
      </c>
      <c r="R46" s="79"/>
      <c r="S46" s="79"/>
      <c r="T46" s="79"/>
      <c r="U46" s="66">
        <f t="shared" si="8"/>
        <v>1</v>
      </c>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t="s">
        <v>727</v>
      </c>
      <c r="AU46" s="79" t="s">
        <v>726</v>
      </c>
      <c r="AV46" s="79" t="s">
        <v>724</v>
      </c>
      <c r="AW46" s="79" t="s">
        <v>727</v>
      </c>
      <c r="AX46" s="79"/>
      <c r="AY46" s="79"/>
      <c r="AZ46" s="79"/>
      <c r="BA46" s="79"/>
      <c r="BB46" s="79"/>
      <c r="BC46" s="79"/>
      <c r="BD46" s="79"/>
      <c r="BE46" s="79">
        <v>2</v>
      </c>
      <c r="BF46" s="79">
        <v>1</v>
      </c>
      <c r="BG46" s="79">
        <v>2</v>
      </c>
      <c r="BH46" s="79">
        <v>2</v>
      </c>
      <c r="BI46" s="79">
        <v>1</v>
      </c>
      <c r="BJ46" s="79">
        <v>2</v>
      </c>
      <c r="BK46" s="79">
        <v>2</v>
      </c>
      <c r="BL46" s="79">
        <v>2</v>
      </c>
      <c r="BM46" s="79">
        <v>2</v>
      </c>
      <c r="BN46" s="79">
        <v>1</v>
      </c>
      <c r="BO46" s="79">
        <v>2</v>
      </c>
      <c r="BP46" s="79">
        <v>2</v>
      </c>
      <c r="BQ46" s="79">
        <v>2</v>
      </c>
      <c r="BR46" s="79">
        <v>2</v>
      </c>
      <c r="BS46" s="79">
        <v>1</v>
      </c>
      <c r="BT46" s="79">
        <v>2</v>
      </c>
      <c r="BU46" s="79">
        <v>2</v>
      </c>
      <c r="BV46" s="79"/>
      <c r="BW46" s="79"/>
      <c r="BX46" s="79"/>
      <c r="BY46" s="79">
        <v>2</v>
      </c>
      <c r="BZ46" s="697">
        <f>COUNTIF($BE46:$BY46,2)</f>
        <v>14</v>
      </c>
      <c r="CA46" s="81">
        <f>BZ46/COUNTA($BE46:$BY46)</f>
        <v>0.77777777777777779</v>
      </c>
      <c r="CB46" s="697">
        <f>COUNTIF($BE46:$BY46,1)</f>
        <v>4</v>
      </c>
      <c r="CC46" s="81">
        <f>CB46/COUNTA($BE46:$BY46)</f>
        <v>0.22222222222222221</v>
      </c>
      <c r="CD46" s="697">
        <f>COUNTIF($BE46:$BY46,0)</f>
        <v>0</v>
      </c>
      <c r="CE46" s="81">
        <f>CD46/COUNTA($BE46:$BY46)</f>
        <v>0</v>
      </c>
      <c r="CF46" s="697">
        <f>(((BZ46*2)+(CB46*1)+(CD46*0)))/COUNTA($BE46:$BY46)</f>
        <v>1.7777777777777777</v>
      </c>
      <c r="CG46" s="697" t="str">
        <f>IF(CF46&gt;=1.6,"Đạt mục tiêu",IF(CF46&gt;=1,"Cần cố gắng","Chưa đạt"))</f>
        <v>Đạt mục tiêu</v>
      </c>
    </row>
    <row r="47" spans="1:85" ht="3.75" hidden="1" customHeight="1">
      <c r="A47" s="659">
        <v>37</v>
      </c>
      <c r="B47" s="451">
        <v>37</v>
      </c>
      <c r="C47" s="1447" t="s">
        <v>51</v>
      </c>
      <c r="D47" s="1368"/>
      <c r="E47" s="1369"/>
      <c r="F47" s="6" t="s">
        <v>316</v>
      </c>
      <c r="G47" s="176" t="s">
        <v>316</v>
      </c>
      <c r="H47" s="239" t="s">
        <v>316</v>
      </c>
      <c r="I47" s="6" t="s">
        <v>316</v>
      </c>
      <c r="J47" s="6" t="s">
        <v>316</v>
      </c>
      <c r="K47" s="506" t="s">
        <v>316</v>
      </c>
      <c r="L47" s="6" t="s">
        <v>316</v>
      </c>
      <c r="M47" s="6" t="s">
        <v>316</v>
      </c>
      <c r="N47" s="11" t="s">
        <v>316</v>
      </c>
      <c r="O47" s="71" t="s">
        <v>316</v>
      </c>
      <c r="P47" s="6" t="s">
        <v>316</v>
      </c>
      <c r="Q47" s="6" t="s">
        <v>316</v>
      </c>
      <c r="R47" s="6"/>
      <c r="S47" s="6" t="s">
        <v>316</v>
      </c>
      <c r="T47" s="6" t="s">
        <v>316</v>
      </c>
      <c r="U47" s="6" t="s">
        <v>316</v>
      </c>
      <c r="V47" s="176" t="s">
        <v>316</v>
      </c>
      <c r="W47" s="176" t="s">
        <v>316</v>
      </c>
      <c r="X47" s="176" t="s">
        <v>316</v>
      </c>
      <c r="Y47" s="176" t="s">
        <v>316</v>
      </c>
      <c r="Z47" s="6" t="s">
        <v>316</v>
      </c>
      <c r="AA47" s="6" t="s">
        <v>316</v>
      </c>
      <c r="AB47" s="6" t="s">
        <v>316</v>
      </c>
      <c r="AC47" s="6" t="s">
        <v>316</v>
      </c>
      <c r="AD47" s="6" t="s">
        <v>316</v>
      </c>
      <c r="AE47" s="6" t="s">
        <v>316</v>
      </c>
      <c r="AF47" s="6" t="s">
        <v>316</v>
      </c>
      <c r="AG47" s="6" t="s">
        <v>316</v>
      </c>
      <c r="AH47" s="11" t="s">
        <v>316</v>
      </c>
      <c r="AI47" s="11" t="s">
        <v>316</v>
      </c>
      <c r="AJ47" s="11" t="s">
        <v>316</v>
      </c>
      <c r="AK47" s="11" t="s">
        <v>316</v>
      </c>
      <c r="AL47" s="11" t="s">
        <v>316</v>
      </c>
      <c r="AM47" s="6" t="s">
        <v>316</v>
      </c>
      <c r="AN47" s="6" t="s">
        <v>316</v>
      </c>
      <c r="AO47" s="6" t="s">
        <v>316</v>
      </c>
      <c r="AP47" s="6" t="s">
        <v>316</v>
      </c>
      <c r="AQ47" s="6"/>
      <c r="AR47" s="6"/>
      <c r="AS47" s="6" t="s">
        <v>316</v>
      </c>
      <c r="AT47" s="6" t="s">
        <v>316</v>
      </c>
      <c r="AU47" s="6" t="s">
        <v>316</v>
      </c>
      <c r="AV47" s="6" t="s">
        <v>316</v>
      </c>
      <c r="AW47" s="6" t="s">
        <v>316</v>
      </c>
      <c r="AX47" s="6"/>
      <c r="AY47" s="6"/>
      <c r="AZ47" s="6" t="s">
        <v>316</v>
      </c>
      <c r="BA47" s="6"/>
      <c r="BB47" s="6" t="s">
        <v>316</v>
      </c>
      <c r="BC47" s="6"/>
      <c r="BD47" s="6" t="s">
        <v>316</v>
      </c>
      <c r="BE47" s="507" t="s">
        <v>316</v>
      </c>
      <c r="BF47" s="507" t="s">
        <v>316</v>
      </c>
      <c r="BG47" s="507" t="s">
        <v>316</v>
      </c>
      <c r="BH47" s="507" t="s">
        <v>316</v>
      </c>
      <c r="BI47" s="507" t="s">
        <v>316</v>
      </c>
      <c r="BJ47" s="507" t="s">
        <v>316</v>
      </c>
      <c r="BK47" s="507" t="s">
        <v>316</v>
      </c>
      <c r="BL47" s="507" t="s">
        <v>316</v>
      </c>
      <c r="BM47" s="507" t="s">
        <v>316</v>
      </c>
      <c r="BN47" s="507" t="s">
        <v>316</v>
      </c>
      <c r="BO47" s="507" t="s">
        <v>316</v>
      </c>
      <c r="BP47" s="507" t="s">
        <v>316</v>
      </c>
      <c r="BQ47" s="507" t="s">
        <v>316</v>
      </c>
      <c r="BR47" s="507" t="s">
        <v>316</v>
      </c>
      <c r="BS47" s="507" t="s">
        <v>316</v>
      </c>
      <c r="BT47" s="507" t="s">
        <v>316</v>
      </c>
      <c r="BU47" s="507" t="s">
        <v>316</v>
      </c>
      <c r="BV47" s="507"/>
      <c r="BW47" s="507"/>
      <c r="BX47" s="507"/>
      <c r="BY47" s="507" t="s">
        <v>316</v>
      </c>
      <c r="BZ47" s="697">
        <f>COUNTIF($BE47:$BY47,2)</f>
        <v>0</v>
      </c>
      <c r="CA47" s="508" t="s">
        <v>316</v>
      </c>
      <c r="CB47" s="507" t="s">
        <v>316</v>
      </c>
      <c r="CC47" s="508" t="s">
        <v>316</v>
      </c>
      <c r="CD47" s="507" t="s">
        <v>316</v>
      </c>
      <c r="CE47" s="507" t="s">
        <v>316</v>
      </c>
      <c r="CF47" s="507" t="s">
        <v>316</v>
      </c>
      <c r="CG47" s="508" t="s">
        <v>316</v>
      </c>
    </row>
    <row r="48" spans="1:85" s="695" customFormat="1" ht="56.25" hidden="1" customHeight="1">
      <c r="A48" s="19">
        <v>38</v>
      </c>
      <c r="B48" s="451">
        <v>38</v>
      </c>
      <c r="C48" s="67" t="s">
        <v>54</v>
      </c>
      <c r="D48" s="68" t="s">
        <v>14</v>
      </c>
      <c r="E48" s="67" t="s">
        <v>52</v>
      </c>
      <c r="F48" s="68" t="s">
        <v>17</v>
      </c>
      <c r="G48" s="79" t="s">
        <v>52</v>
      </c>
      <c r="H48" s="128" t="s">
        <v>740</v>
      </c>
      <c r="I48" s="79" t="s">
        <v>275</v>
      </c>
      <c r="J48" s="10" t="s">
        <v>11</v>
      </c>
      <c r="K48" s="79"/>
      <c r="L48" s="79"/>
      <c r="M48" s="79"/>
      <c r="N48" s="66"/>
      <c r="O48" s="66" t="s">
        <v>16</v>
      </c>
      <c r="P48" s="79"/>
      <c r="Q48" s="42"/>
      <c r="R48" s="42"/>
      <c r="S48" s="79"/>
      <c r="T48" s="79"/>
      <c r="U48" s="66">
        <f t="shared" si="8"/>
        <v>1</v>
      </c>
      <c r="V48" s="79"/>
      <c r="W48" s="79"/>
      <c r="X48" s="79"/>
      <c r="Y48" s="79"/>
      <c r="Z48" s="79"/>
      <c r="AA48" s="79"/>
      <c r="AB48" s="79"/>
      <c r="AC48" s="79"/>
      <c r="AD48" s="79"/>
      <c r="AE48" s="79"/>
      <c r="AF48" s="79"/>
      <c r="AG48" s="79"/>
      <c r="AH48" s="79"/>
      <c r="AI48" s="79"/>
      <c r="AJ48" s="79"/>
      <c r="AK48" s="79"/>
      <c r="AL48" s="79"/>
      <c r="AM48" s="79"/>
      <c r="AN48" s="79" t="s">
        <v>725</v>
      </c>
      <c r="AO48" s="79" t="s">
        <v>723</v>
      </c>
      <c r="AP48" s="79" t="s">
        <v>726</v>
      </c>
      <c r="AQ48" s="79"/>
      <c r="AR48" s="79"/>
      <c r="AS48" s="79"/>
      <c r="AT48" s="79"/>
      <c r="AU48" s="79"/>
      <c r="AV48" s="79"/>
      <c r="AW48" s="79"/>
      <c r="AX48" s="79"/>
      <c r="AY48" s="79"/>
      <c r="AZ48" s="79"/>
      <c r="BA48" s="79"/>
      <c r="BB48" s="79"/>
      <c r="BC48" s="79"/>
      <c r="BD48" s="79"/>
      <c r="BE48" s="79">
        <v>2</v>
      </c>
      <c r="BF48" s="79">
        <v>2</v>
      </c>
      <c r="BG48" s="79">
        <v>2</v>
      </c>
      <c r="BH48" s="79">
        <v>1</v>
      </c>
      <c r="BI48" s="79">
        <v>2</v>
      </c>
      <c r="BJ48" s="79">
        <v>2</v>
      </c>
      <c r="BK48" s="79">
        <v>2</v>
      </c>
      <c r="BL48" s="79">
        <v>2</v>
      </c>
      <c r="BM48" s="79">
        <v>2</v>
      </c>
      <c r="BN48" s="79">
        <v>2</v>
      </c>
      <c r="BO48" s="79">
        <v>2</v>
      </c>
      <c r="BP48" s="79">
        <v>2</v>
      </c>
      <c r="BQ48" s="79">
        <v>1</v>
      </c>
      <c r="BR48" s="79">
        <v>2</v>
      </c>
      <c r="BS48" s="79">
        <v>1</v>
      </c>
      <c r="BT48" s="79">
        <v>2</v>
      </c>
      <c r="BU48" s="79">
        <v>2</v>
      </c>
      <c r="BV48" s="79"/>
      <c r="BW48" s="79"/>
      <c r="BX48" s="79"/>
      <c r="BY48" s="79">
        <v>1</v>
      </c>
      <c r="BZ48" s="697">
        <f>COUNTIF($BE48:$BY48,2)</f>
        <v>14</v>
      </c>
      <c r="CA48" s="81">
        <f>BZ48/COUNTA($BE48:$BY48)</f>
        <v>0.77777777777777779</v>
      </c>
      <c r="CB48" s="697">
        <f>COUNTIF($BE48:$BY48,1)</f>
        <v>4</v>
      </c>
      <c r="CC48" s="81">
        <f>CB48/COUNTA($BE48:$BY48)</f>
        <v>0.22222222222222221</v>
      </c>
      <c r="CD48" s="697">
        <f>COUNTIF($BE48:$BY48,0)</f>
        <v>0</v>
      </c>
      <c r="CE48" s="81">
        <f>CD48/COUNTA($BE48:$BY48)</f>
        <v>0</v>
      </c>
      <c r="CF48" s="697">
        <f>(((BZ48*2)+(CB48*1)+(CD48*0)))/COUNTA($BE48:$BY48)</f>
        <v>1.7777777777777777</v>
      </c>
      <c r="CG48" s="698" t="str">
        <f t="shared" ref="CG48:CG67" si="13">IF(CF48&gt;=1.6,"Đạt mục tiêu",IF(CF48&gt;=1,"Cần cố gắng","Chưa đạt"))</f>
        <v>Đạt mục tiêu</v>
      </c>
    </row>
    <row r="49" spans="1:85" s="695" customFormat="1" ht="75" hidden="1">
      <c r="A49" s="19"/>
      <c r="B49" s="451"/>
      <c r="C49" s="88" t="s">
        <v>588</v>
      </c>
      <c r="D49" s="68"/>
      <c r="E49" s="67"/>
      <c r="F49" s="68"/>
      <c r="G49" s="79"/>
      <c r="H49" s="106" t="s">
        <v>1020</v>
      </c>
      <c r="I49" s="79"/>
      <c r="J49" s="10"/>
      <c r="K49" s="79"/>
      <c r="L49" s="79"/>
      <c r="M49" s="79"/>
      <c r="N49" s="66"/>
      <c r="O49" s="66"/>
      <c r="P49" s="79"/>
      <c r="Q49" s="42"/>
      <c r="R49" s="42"/>
      <c r="S49" s="697" t="s">
        <v>16</v>
      </c>
      <c r="T49" s="79"/>
      <c r="U49" s="66"/>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79"/>
      <c r="BF49" s="79"/>
      <c r="BG49" s="79"/>
      <c r="BH49" s="79"/>
      <c r="BI49" s="79"/>
      <c r="BJ49" s="79"/>
      <c r="BK49" s="79"/>
      <c r="BL49" s="79"/>
      <c r="BM49" s="79"/>
      <c r="BN49" s="79"/>
      <c r="BO49" s="79"/>
      <c r="BP49" s="79"/>
      <c r="BQ49" s="79"/>
      <c r="BR49" s="79"/>
      <c r="BS49" s="79"/>
      <c r="BT49" s="79"/>
      <c r="BU49" s="79"/>
      <c r="BV49" s="79"/>
      <c r="BW49" s="79"/>
      <c r="BX49" s="79"/>
      <c r="BY49" s="79"/>
      <c r="BZ49" s="697"/>
      <c r="CA49" s="81"/>
      <c r="CB49" s="697"/>
      <c r="CC49" s="81"/>
      <c r="CD49" s="697"/>
      <c r="CE49" s="81"/>
      <c r="CF49" s="697"/>
      <c r="CG49" s="697"/>
    </row>
    <row r="50" spans="1:85" s="695" customFormat="1" ht="82.5" hidden="1" customHeight="1">
      <c r="A50" s="19">
        <v>39</v>
      </c>
      <c r="B50" s="451">
        <v>39</v>
      </c>
      <c r="C50" s="70" t="s">
        <v>588</v>
      </c>
      <c r="D50" s="87" t="s">
        <v>17</v>
      </c>
      <c r="E50" s="86" t="s">
        <v>589</v>
      </c>
      <c r="F50" s="87" t="s">
        <v>17</v>
      </c>
      <c r="G50" s="86" t="s">
        <v>609</v>
      </c>
      <c r="H50" s="106" t="s">
        <v>741</v>
      </c>
      <c r="I50" s="79" t="s">
        <v>275</v>
      </c>
      <c r="J50" s="10" t="s">
        <v>11</v>
      </c>
      <c r="K50" s="79"/>
      <c r="L50" s="79"/>
      <c r="M50" s="79"/>
      <c r="N50" s="66"/>
      <c r="O50" s="66" t="s">
        <v>16</v>
      </c>
      <c r="P50" s="79"/>
      <c r="Q50" s="42"/>
      <c r="R50" s="42"/>
      <c r="S50" s="79"/>
      <c r="T50" s="79"/>
      <c r="U50" s="66">
        <f t="shared" si="8"/>
        <v>1</v>
      </c>
      <c r="V50" s="79"/>
      <c r="W50" s="79"/>
      <c r="X50" s="79"/>
      <c r="Y50" s="79"/>
      <c r="Z50" s="79"/>
      <c r="AA50" s="79"/>
      <c r="AB50" s="79"/>
      <c r="AC50" s="79"/>
      <c r="AD50" s="79"/>
      <c r="AE50" s="79"/>
      <c r="AF50" s="79"/>
      <c r="AG50" s="79"/>
      <c r="AH50" s="79"/>
      <c r="AI50" s="79"/>
      <c r="AJ50" s="79"/>
      <c r="AK50" s="79"/>
      <c r="AL50" s="79"/>
      <c r="AM50" s="79" t="s">
        <v>724</v>
      </c>
      <c r="AN50" s="79" t="s">
        <v>726</v>
      </c>
      <c r="AO50" s="79" t="s">
        <v>724</v>
      </c>
      <c r="AP50" s="79" t="s">
        <v>723</v>
      </c>
      <c r="AQ50" s="79"/>
      <c r="AR50" s="79"/>
      <c r="AS50" s="79"/>
      <c r="AT50" s="79"/>
      <c r="AU50" s="79"/>
      <c r="AV50" s="79"/>
      <c r="AW50" s="79"/>
      <c r="AX50" s="79"/>
      <c r="AY50" s="79"/>
      <c r="AZ50" s="79"/>
      <c r="BA50" s="79"/>
      <c r="BB50" s="79"/>
      <c r="BC50" s="79"/>
      <c r="BD50" s="79"/>
      <c r="BE50" s="79">
        <v>2</v>
      </c>
      <c r="BF50" s="79">
        <v>2</v>
      </c>
      <c r="BG50" s="79">
        <v>2</v>
      </c>
      <c r="BH50" s="79">
        <v>2</v>
      </c>
      <c r="BI50" s="79">
        <v>2</v>
      </c>
      <c r="BJ50" s="79">
        <v>2</v>
      </c>
      <c r="BK50" s="79">
        <v>2</v>
      </c>
      <c r="BL50" s="79">
        <v>2</v>
      </c>
      <c r="BM50" s="79">
        <v>2</v>
      </c>
      <c r="BN50" s="79">
        <v>2</v>
      </c>
      <c r="BO50" s="79">
        <v>2</v>
      </c>
      <c r="BP50" s="79">
        <v>2</v>
      </c>
      <c r="BQ50" s="79">
        <v>2</v>
      </c>
      <c r="BR50" s="79">
        <v>2</v>
      </c>
      <c r="BS50" s="79">
        <v>1</v>
      </c>
      <c r="BT50" s="79">
        <v>2</v>
      </c>
      <c r="BU50" s="79">
        <v>2</v>
      </c>
      <c r="BV50" s="79"/>
      <c r="BW50" s="79"/>
      <c r="BX50" s="79"/>
      <c r="BY50" s="79">
        <v>1</v>
      </c>
      <c r="BZ50" s="697">
        <f>COUNTIF($BE50:$BY50,2)</f>
        <v>16</v>
      </c>
      <c r="CA50" s="81">
        <f>BZ50/COUNTA($BE50:$BY50)</f>
        <v>0.88888888888888884</v>
      </c>
      <c r="CB50" s="697">
        <f>COUNTIF($BE50:$BY50,1)</f>
        <v>2</v>
      </c>
      <c r="CC50" s="81">
        <f>CB50/COUNTA($BE50:$BY50)</f>
        <v>0.1111111111111111</v>
      </c>
      <c r="CD50" s="697">
        <f>COUNTIF($BE50:$BY50,0)</f>
        <v>0</v>
      </c>
      <c r="CE50" s="81">
        <f>CD50/COUNTA($BE50:$BY50)</f>
        <v>0</v>
      </c>
      <c r="CF50" s="697">
        <f>(((BZ50*2)+(CB50*1)+(CD50*0)))/COUNTA($BE50:$BY50)</f>
        <v>1.8888888888888888</v>
      </c>
      <c r="CG50" s="698" t="str">
        <f t="shared" si="13"/>
        <v>Đạt mục tiêu</v>
      </c>
    </row>
    <row r="51" spans="1:85" s="695" customFormat="1" ht="30" hidden="1">
      <c r="A51" s="19">
        <v>40</v>
      </c>
      <c r="B51" s="451">
        <v>40</v>
      </c>
      <c r="C51" s="86" t="s">
        <v>590</v>
      </c>
      <c r="D51" s="87" t="s">
        <v>17</v>
      </c>
      <c r="E51" s="86" t="s">
        <v>591</v>
      </c>
      <c r="F51" s="87" t="s">
        <v>17</v>
      </c>
      <c r="G51" s="79" t="s">
        <v>277</v>
      </c>
      <c r="H51" s="128" t="s">
        <v>1006</v>
      </c>
      <c r="I51" s="79" t="s">
        <v>275</v>
      </c>
      <c r="J51" s="10" t="s">
        <v>11</v>
      </c>
      <c r="K51" s="79"/>
      <c r="L51" s="79"/>
      <c r="M51" s="79"/>
      <c r="N51" s="66"/>
      <c r="O51" s="66"/>
      <c r="P51" s="79"/>
      <c r="Q51" s="697"/>
      <c r="R51" s="42"/>
      <c r="S51" s="79"/>
      <c r="T51" s="79"/>
      <c r="U51" s="66">
        <f t="shared" si="8"/>
        <v>0</v>
      </c>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c r="BV51" s="79"/>
      <c r="BW51" s="79"/>
      <c r="BX51" s="79"/>
      <c r="BY51" s="79"/>
      <c r="BZ51" s="697"/>
      <c r="CA51" s="81"/>
      <c r="CB51" s="697"/>
      <c r="CC51" s="81"/>
      <c r="CD51" s="697"/>
      <c r="CE51" s="81"/>
      <c r="CF51" s="697"/>
      <c r="CG51" s="697"/>
    </row>
    <row r="52" spans="1:85" s="695" customFormat="1" ht="30" hidden="1">
      <c r="A52" s="19"/>
      <c r="B52" s="451"/>
      <c r="C52" s="86" t="s">
        <v>592</v>
      </c>
      <c r="D52" s="87"/>
      <c r="E52" s="86"/>
      <c r="F52" s="87"/>
      <c r="G52" s="79"/>
      <c r="H52" s="96" t="s">
        <v>1011</v>
      </c>
      <c r="I52" s="79"/>
      <c r="J52" s="10"/>
      <c r="K52" s="79"/>
      <c r="L52" s="79"/>
      <c r="M52" s="79"/>
      <c r="N52" s="66"/>
      <c r="O52" s="66"/>
      <c r="P52" s="79"/>
      <c r="Q52" s="697"/>
      <c r="R52" s="697" t="s">
        <v>16</v>
      </c>
      <c r="S52" s="79"/>
      <c r="T52" s="79"/>
      <c r="U52" s="66"/>
      <c r="V52" s="79"/>
      <c r="W52" s="79"/>
      <c r="X52" s="79"/>
      <c r="Y52" s="79"/>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79"/>
      <c r="AY52" s="79"/>
      <c r="AZ52" s="79"/>
      <c r="BA52" s="79"/>
      <c r="BB52" s="79"/>
      <c r="BC52" s="79"/>
      <c r="BD52" s="79"/>
      <c r="BE52" s="79"/>
      <c r="BF52" s="79"/>
      <c r="BG52" s="79"/>
      <c r="BH52" s="79"/>
      <c r="BI52" s="79"/>
      <c r="BJ52" s="79"/>
      <c r="BK52" s="79"/>
      <c r="BL52" s="79"/>
      <c r="BM52" s="79"/>
      <c r="BN52" s="79"/>
      <c r="BO52" s="79"/>
      <c r="BP52" s="79"/>
      <c r="BQ52" s="79"/>
      <c r="BR52" s="79"/>
      <c r="BS52" s="79"/>
      <c r="BT52" s="79"/>
      <c r="BU52" s="79"/>
      <c r="BV52" s="79"/>
      <c r="BW52" s="79"/>
      <c r="BX52" s="79"/>
      <c r="BY52" s="79"/>
      <c r="BZ52" s="697"/>
      <c r="CA52" s="81"/>
      <c r="CB52" s="697"/>
      <c r="CC52" s="81"/>
      <c r="CD52" s="697"/>
      <c r="CE52" s="81"/>
      <c r="CF52" s="697"/>
      <c r="CG52" s="697"/>
    </row>
    <row r="53" spans="1:85" ht="56.25" hidden="1">
      <c r="A53" s="659">
        <v>41</v>
      </c>
      <c r="B53" s="451">
        <v>41</v>
      </c>
      <c r="C53" s="212" t="s">
        <v>592</v>
      </c>
      <c r="D53" s="87" t="s">
        <v>17</v>
      </c>
      <c r="E53" s="86" t="s">
        <v>593</v>
      </c>
      <c r="F53" s="87" t="s">
        <v>17</v>
      </c>
      <c r="G53" s="696" t="s">
        <v>304</v>
      </c>
      <c r="H53" s="190" t="s">
        <v>285</v>
      </c>
      <c r="I53" s="79" t="s">
        <v>275</v>
      </c>
      <c r="J53" s="10" t="s">
        <v>11</v>
      </c>
      <c r="K53" s="659" t="s">
        <v>16</v>
      </c>
      <c r="L53" s="79"/>
      <c r="M53" s="79"/>
      <c r="N53" s="66"/>
      <c r="O53" s="66"/>
      <c r="P53" s="79"/>
      <c r="Q53" s="42"/>
      <c r="R53" s="42"/>
      <c r="S53" s="79"/>
      <c r="T53" s="79"/>
      <c r="U53" s="66">
        <f t="shared" si="8"/>
        <v>1</v>
      </c>
      <c r="V53" s="696" t="s">
        <v>726</v>
      </c>
      <c r="W53" s="696" t="s">
        <v>723</v>
      </c>
      <c r="X53" s="696" t="s">
        <v>727</v>
      </c>
      <c r="Y53" s="696" t="s">
        <v>727</v>
      </c>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668" t="s">
        <v>281</v>
      </c>
      <c r="BF53" s="668" t="s">
        <v>281</v>
      </c>
      <c r="BG53" s="668" t="s">
        <v>1160</v>
      </c>
      <c r="BH53" s="668" t="s">
        <v>281</v>
      </c>
      <c r="BI53" s="668" t="s">
        <v>1160</v>
      </c>
      <c r="BJ53" s="668" t="s">
        <v>281</v>
      </c>
      <c r="BK53" s="668" t="s">
        <v>281</v>
      </c>
      <c r="BL53" s="668" t="s">
        <v>281</v>
      </c>
      <c r="BM53" s="668" t="s">
        <v>281</v>
      </c>
      <c r="BN53" s="668" t="s">
        <v>281</v>
      </c>
      <c r="BO53" s="668" t="s">
        <v>281</v>
      </c>
      <c r="BP53" s="668" t="s">
        <v>281</v>
      </c>
      <c r="BQ53" s="668" t="s">
        <v>281</v>
      </c>
      <c r="BR53" s="668" t="s">
        <v>281</v>
      </c>
      <c r="BS53" s="668" t="s">
        <v>281</v>
      </c>
      <c r="BT53" s="668" t="s">
        <v>281</v>
      </c>
      <c r="BU53" s="668" t="s">
        <v>281</v>
      </c>
      <c r="BV53" s="709"/>
      <c r="BW53" s="709"/>
      <c r="BX53" s="709"/>
      <c r="BY53" s="668" t="s">
        <v>281</v>
      </c>
      <c r="BZ53" s="658">
        <f>COUNTIF($BE53:$BY53,2)</f>
        <v>16</v>
      </c>
      <c r="CA53" s="510">
        <f>BZ53/COUNTA($BE53:$BY53)</f>
        <v>0.88888888888888884</v>
      </c>
      <c r="CB53" s="658">
        <f>COUNTIF($BE53:$BY53,1)</f>
        <v>2</v>
      </c>
      <c r="CC53" s="510">
        <f>CB53/COUNTA($BE53:$BY53)</f>
        <v>0.1111111111111111</v>
      </c>
      <c r="CD53" s="658">
        <f>COUNTIF($BE53:$BY53,0)</f>
        <v>0</v>
      </c>
      <c r="CE53" s="511">
        <f>CD53/COUNTA($BE53:$BY53)</f>
        <v>0</v>
      </c>
      <c r="CF53" s="658">
        <f>(((BZ53*2)+(CB53*1)+(CD53*0)))/COUNTA($BE53:$BY53)</f>
        <v>1.8888888888888888</v>
      </c>
      <c r="CG53" s="681" t="str">
        <f>IF(CF53&gt;=1.6,"Đạt mục tiêu",IF(CF53&gt;=1,"Cần cố gắng","Chưa đạt"))</f>
        <v>Đạt mục tiêu</v>
      </c>
    </row>
    <row r="54" spans="1:85" s="695" customFormat="1" ht="60" hidden="1">
      <c r="A54" s="19">
        <v>42</v>
      </c>
      <c r="B54" s="451">
        <v>42</v>
      </c>
      <c r="C54" s="86" t="s">
        <v>594</v>
      </c>
      <c r="D54" s="87" t="s">
        <v>14</v>
      </c>
      <c r="E54" s="86" t="s">
        <v>595</v>
      </c>
      <c r="F54" s="87" t="s">
        <v>18</v>
      </c>
      <c r="G54" s="79" t="s">
        <v>595</v>
      </c>
      <c r="H54" s="128" t="s">
        <v>610</v>
      </c>
      <c r="I54" s="79" t="s">
        <v>275</v>
      </c>
      <c r="J54" s="10" t="s">
        <v>11</v>
      </c>
      <c r="K54" s="79"/>
      <c r="L54" s="79"/>
      <c r="M54" s="79"/>
      <c r="N54" s="66"/>
      <c r="O54" s="66"/>
      <c r="P54" s="79" t="s">
        <v>16</v>
      </c>
      <c r="Q54" s="42"/>
      <c r="R54" s="42"/>
      <c r="S54" s="79"/>
      <c r="T54" s="79"/>
      <c r="U54" s="66">
        <f t="shared" si="8"/>
        <v>1</v>
      </c>
      <c r="V54" s="79"/>
      <c r="W54" s="79"/>
      <c r="X54" s="79"/>
      <c r="Y54" s="79"/>
      <c r="Z54" s="79"/>
      <c r="AA54" s="79"/>
      <c r="AB54" s="79"/>
      <c r="AC54" s="79"/>
      <c r="AD54" s="79"/>
      <c r="AE54" s="79"/>
      <c r="AF54" s="79"/>
      <c r="AG54" s="79"/>
      <c r="AH54" s="79"/>
      <c r="AI54" s="79"/>
      <c r="AJ54" s="79"/>
      <c r="AK54" s="79"/>
      <c r="AL54" s="79"/>
      <c r="AM54" s="79"/>
      <c r="AN54" s="79"/>
      <c r="AO54" s="79"/>
      <c r="AP54" s="79"/>
      <c r="AQ54" s="79" t="s">
        <v>723</v>
      </c>
      <c r="AR54" s="79" t="s">
        <v>724</v>
      </c>
      <c r="AS54" s="79" t="s">
        <v>727</v>
      </c>
      <c r="AT54" s="79"/>
      <c r="AU54" s="79"/>
      <c r="AV54" s="79"/>
      <c r="AW54" s="79"/>
      <c r="AX54" s="79"/>
      <c r="AY54" s="79"/>
      <c r="AZ54" s="79"/>
      <c r="BA54" s="79"/>
      <c r="BB54" s="79"/>
      <c r="BC54" s="79"/>
      <c r="BD54" s="79"/>
      <c r="BE54" s="79"/>
      <c r="BF54" s="79"/>
      <c r="BG54" s="79"/>
      <c r="BH54" s="79"/>
      <c r="BI54" s="79"/>
      <c r="BJ54" s="79"/>
      <c r="BK54" s="79"/>
      <c r="BL54" s="79"/>
      <c r="BM54" s="79"/>
      <c r="BN54" s="79"/>
      <c r="BO54" s="79"/>
      <c r="BP54" s="79"/>
      <c r="BQ54" s="79"/>
      <c r="BR54" s="79"/>
      <c r="BS54" s="79"/>
      <c r="BT54" s="79"/>
      <c r="BU54" s="79"/>
      <c r="BV54" s="79"/>
      <c r="BW54" s="79"/>
      <c r="BX54" s="79"/>
      <c r="BY54" s="79"/>
      <c r="BZ54" s="697"/>
      <c r="CA54" s="81"/>
      <c r="CB54" s="697"/>
      <c r="CC54" s="81"/>
      <c r="CD54" s="697"/>
      <c r="CE54" s="81"/>
      <c r="CF54" s="697"/>
      <c r="CG54" s="697"/>
    </row>
    <row r="55" spans="1:85" ht="90" hidden="1">
      <c r="A55" s="658">
        <v>43</v>
      </c>
      <c r="B55" s="451">
        <v>43</v>
      </c>
      <c r="C55" s="213" t="s">
        <v>596</v>
      </c>
      <c r="D55" s="87" t="s">
        <v>14</v>
      </c>
      <c r="E55" s="213" t="s">
        <v>597</v>
      </c>
      <c r="F55" s="87" t="s">
        <v>17</v>
      </c>
      <c r="G55" s="86" t="s">
        <v>597</v>
      </c>
      <c r="H55" s="518" t="s">
        <v>1028</v>
      </c>
      <c r="I55" s="79" t="s">
        <v>275</v>
      </c>
      <c r="J55" s="10" t="s">
        <v>11</v>
      </c>
      <c r="K55" s="79"/>
      <c r="L55" s="79"/>
      <c r="M55" s="79"/>
      <c r="N55" s="658" t="s">
        <v>16</v>
      </c>
      <c r="O55" s="66"/>
      <c r="P55" s="79"/>
      <c r="Q55" s="42"/>
      <c r="R55" s="42"/>
      <c r="S55" s="79"/>
      <c r="T55" s="697" t="s">
        <v>16</v>
      </c>
      <c r="U55" s="66">
        <f t="shared" si="8"/>
        <v>2</v>
      </c>
      <c r="V55" s="79"/>
      <c r="W55" s="79"/>
      <c r="X55" s="79"/>
      <c r="Y55" s="79"/>
      <c r="Z55" s="79"/>
      <c r="AA55" s="79"/>
      <c r="AB55" s="79"/>
      <c r="AC55" s="79"/>
      <c r="AD55" s="79"/>
      <c r="AE55" s="79"/>
      <c r="AF55" s="79"/>
      <c r="AG55" s="79"/>
      <c r="AH55" s="658" t="s">
        <v>724</v>
      </c>
      <c r="AI55" s="658" t="s">
        <v>727</v>
      </c>
      <c r="AJ55" s="658" t="s">
        <v>723</v>
      </c>
      <c r="AK55" s="658" t="s">
        <v>724</v>
      </c>
      <c r="AL55" s="658" t="s">
        <v>723</v>
      </c>
      <c r="AM55" s="79"/>
      <c r="AN55" s="79"/>
      <c r="AO55" s="79"/>
      <c r="AP55" s="79"/>
      <c r="AQ55" s="79"/>
      <c r="AR55" s="79"/>
      <c r="AS55" s="79"/>
      <c r="AT55" s="79"/>
      <c r="AU55" s="79"/>
      <c r="AV55" s="79"/>
      <c r="AW55" s="79"/>
      <c r="AX55" s="79"/>
      <c r="AY55" s="79"/>
      <c r="AZ55" s="79"/>
      <c r="BA55" s="79"/>
      <c r="BB55" s="79"/>
      <c r="BC55" s="79"/>
      <c r="BD55" s="79"/>
      <c r="BE55" s="20">
        <v>2</v>
      </c>
      <c r="BF55" s="20">
        <v>2</v>
      </c>
      <c r="BG55" s="20">
        <v>2</v>
      </c>
      <c r="BH55" s="20">
        <v>2</v>
      </c>
      <c r="BI55" s="20">
        <v>2</v>
      </c>
      <c r="BJ55" s="20">
        <v>1</v>
      </c>
      <c r="BK55" s="20">
        <v>2</v>
      </c>
      <c r="BL55" s="20">
        <v>2</v>
      </c>
      <c r="BM55" s="20">
        <v>2</v>
      </c>
      <c r="BN55" s="20">
        <v>2</v>
      </c>
      <c r="BO55" s="20">
        <v>2</v>
      </c>
      <c r="BP55" s="20">
        <v>2</v>
      </c>
      <c r="BQ55" s="20">
        <v>2</v>
      </c>
      <c r="BR55" s="20">
        <v>2</v>
      </c>
      <c r="BS55" s="20">
        <v>2</v>
      </c>
      <c r="BT55" s="20">
        <v>1</v>
      </c>
      <c r="BU55" s="20">
        <v>1</v>
      </c>
      <c r="BV55" s="20"/>
      <c r="BW55" s="20"/>
      <c r="BX55" s="20"/>
      <c r="BY55" s="20">
        <v>2</v>
      </c>
      <c r="BZ55" s="21">
        <f>COUNTIF($BE55:$BY55,2)</f>
        <v>15</v>
      </c>
      <c r="CA55" s="22">
        <f>BZ55/COUNTA($BE55:$BY55)</f>
        <v>0.83333333333333337</v>
      </c>
      <c r="CB55" s="21">
        <f>COUNTIF($BE55:$BY55,1)</f>
        <v>3</v>
      </c>
      <c r="CC55" s="22">
        <f>CB55/COUNTA($BE55:$BY55)</f>
        <v>0.16666666666666666</v>
      </c>
      <c r="CD55" s="21">
        <f>COUNTIF($BE55:$BY55,0)</f>
        <v>0</v>
      </c>
      <c r="CE55" s="22">
        <f>CD55/COUNTA($BE55:$BY55)</f>
        <v>0</v>
      </c>
      <c r="CF55" s="21">
        <f>(((BZ55*2)+(CB55*1)+(CD55*0)))/COUNTA($BE55:$BY55)</f>
        <v>1.8333333333333333</v>
      </c>
      <c r="CG55" s="427" t="str">
        <f>IF(CF55&gt;=1.6,"Đạt mục tiêu",IF(CF55&gt;=1,"Cần cố gắng","Chưa đạt"))</f>
        <v>Đạt mục tiêu</v>
      </c>
    </row>
    <row r="56" spans="1:85" ht="131.25" hidden="1">
      <c r="A56" s="659">
        <v>44</v>
      </c>
      <c r="B56" s="451">
        <v>44</v>
      </c>
      <c r="C56" s="212" t="s">
        <v>598</v>
      </c>
      <c r="D56" s="87" t="s">
        <v>14</v>
      </c>
      <c r="E56" s="86" t="s">
        <v>599</v>
      </c>
      <c r="F56" s="87" t="s">
        <v>14</v>
      </c>
      <c r="G56" s="188" t="s">
        <v>612</v>
      </c>
      <c r="H56" s="192" t="s">
        <v>1043</v>
      </c>
      <c r="I56" s="79" t="s">
        <v>275</v>
      </c>
      <c r="J56" s="10" t="s">
        <v>11</v>
      </c>
      <c r="K56" s="659" t="s">
        <v>16</v>
      </c>
      <c r="L56" s="79"/>
      <c r="M56" s="79"/>
      <c r="N56" s="66"/>
      <c r="O56" s="66"/>
      <c r="P56" s="79"/>
      <c r="Q56" s="42"/>
      <c r="R56" s="42"/>
      <c r="S56" s="79"/>
      <c r="T56" s="79"/>
      <c r="U56" s="66">
        <f t="shared" si="8"/>
        <v>1</v>
      </c>
      <c r="V56" s="696" t="s">
        <v>723</v>
      </c>
      <c r="W56" s="696" t="s">
        <v>726</v>
      </c>
      <c r="X56" s="696" t="s">
        <v>724</v>
      </c>
      <c r="Y56" s="696" t="s">
        <v>724</v>
      </c>
      <c r="Z56" s="79"/>
      <c r="AA56" s="79"/>
      <c r="AB56" s="79"/>
      <c r="AC56" s="79"/>
      <c r="AD56" s="79"/>
      <c r="AE56" s="79"/>
      <c r="AF56" s="79"/>
      <c r="AG56" s="79"/>
      <c r="AH56" s="79"/>
      <c r="AI56" s="79"/>
      <c r="AJ56" s="79"/>
      <c r="AK56" s="79"/>
      <c r="AL56" s="79"/>
      <c r="AM56" s="79"/>
      <c r="AN56" s="79"/>
      <c r="AO56" s="79"/>
      <c r="AP56" s="79"/>
      <c r="AQ56" s="79"/>
      <c r="AR56" s="79"/>
      <c r="AS56" s="79"/>
      <c r="AT56" s="79"/>
      <c r="AU56" s="79"/>
      <c r="AV56" s="79"/>
      <c r="AW56" s="79"/>
      <c r="AX56" s="79"/>
      <c r="AY56" s="79"/>
      <c r="AZ56" s="79"/>
      <c r="BA56" s="79"/>
      <c r="BB56" s="79"/>
      <c r="BC56" s="79"/>
      <c r="BD56" s="79"/>
      <c r="BE56" s="668" t="s">
        <v>281</v>
      </c>
      <c r="BF56" s="668" t="s">
        <v>281</v>
      </c>
      <c r="BG56" s="668" t="s">
        <v>1160</v>
      </c>
      <c r="BH56" s="668" t="s">
        <v>281</v>
      </c>
      <c r="BI56" s="668" t="s">
        <v>1160</v>
      </c>
      <c r="BJ56" s="668" t="s">
        <v>1160</v>
      </c>
      <c r="BK56" s="668" t="s">
        <v>1160</v>
      </c>
      <c r="BL56" s="668" t="s">
        <v>281</v>
      </c>
      <c r="BM56" s="668" t="s">
        <v>281</v>
      </c>
      <c r="BN56" s="668" t="s">
        <v>281</v>
      </c>
      <c r="BO56" s="668" t="s">
        <v>281</v>
      </c>
      <c r="BP56" s="668" t="s">
        <v>281</v>
      </c>
      <c r="BQ56" s="668" t="s">
        <v>281</v>
      </c>
      <c r="BR56" s="668" t="s">
        <v>281</v>
      </c>
      <c r="BS56" s="668" t="s">
        <v>281</v>
      </c>
      <c r="BT56" s="668" t="s">
        <v>281</v>
      </c>
      <c r="BU56" s="668" t="s">
        <v>281</v>
      </c>
      <c r="BV56" s="709"/>
      <c r="BW56" s="709"/>
      <c r="BX56" s="709"/>
      <c r="BY56" s="668" t="s">
        <v>281</v>
      </c>
      <c r="BZ56" s="658">
        <f>COUNTIF($BE56:$BY56,2)</f>
        <v>14</v>
      </c>
      <c r="CA56" s="510">
        <f>BZ56/COUNTA($BE56:$BY56)</f>
        <v>0.77777777777777779</v>
      </c>
      <c r="CB56" s="658">
        <f>COUNTIF($BE56:$BY56,1)</f>
        <v>4</v>
      </c>
      <c r="CC56" s="510">
        <f>CB56/COUNTA($BE56:$BY56)</f>
        <v>0.22222222222222221</v>
      </c>
      <c r="CD56" s="658">
        <f>COUNTIF($BE56:$BY56,0)</f>
        <v>0</v>
      </c>
      <c r="CE56" s="511">
        <f>CD56/COUNTA($BE56:$BY56)</f>
        <v>0</v>
      </c>
      <c r="CF56" s="658">
        <f>(((BZ56*2)+(CB56*1)+(CD56*0)))/COUNTA($BE56:$BY56)</f>
        <v>1.7777777777777777</v>
      </c>
      <c r="CG56" s="681" t="str">
        <f>IF(CF56&gt;=1.6,"Đạt mục tiêu",IF(CF56&gt;=1,"Cần cố gắng","Chưa đạt"))</f>
        <v>Đạt mục tiêu</v>
      </c>
    </row>
    <row r="57" spans="1:85" s="3" customFormat="1" ht="90" hidden="1">
      <c r="A57" s="19">
        <v>45</v>
      </c>
      <c r="B57" s="451">
        <v>45</v>
      </c>
      <c r="C57" s="78" t="s">
        <v>598</v>
      </c>
      <c r="D57" s="87" t="s">
        <v>14</v>
      </c>
      <c r="E57" s="78" t="s">
        <v>599</v>
      </c>
      <c r="F57" s="87" t="s">
        <v>14</v>
      </c>
      <c r="G57" s="78" t="s">
        <v>611</v>
      </c>
      <c r="H57" s="518" t="s">
        <v>305</v>
      </c>
      <c r="I57" s="662" t="s">
        <v>275</v>
      </c>
      <c r="J57" s="668" t="s">
        <v>11</v>
      </c>
      <c r="K57" s="662"/>
      <c r="L57" s="662"/>
      <c r="M57" s="677" t="s">
        <v>16</v>
      </c>
      <c r="N57" s="493"/>
      <c r="O57" s="493"/>
      <c r="P57" s="662"/>
      <c r="Q57" s="19"/>
      <c r="R57" s="19"/>
      <c r="S57" s="662"/>
      <c r="T57" s="662"/>
      <c r="U57" s="493">
        <f t="shared" si="8"/>
        <v>1</v>
      </c>
      <c r="V57" s="662"/>
      <c r="W57" s="662"/>
      <c r="X57" s="662"/>
      <c r="Y57" s="662"/>
      <c r="Z57" s="662"/>
      <c r="AA57" s="662"/>
      <c r="AB57" s="662"/>
      <c r="AC57" s="662"/>
      <c r="AD57" s="662" t="s">
        <v>723</v>
      </c>
      <c r="AE57" s="662" t="s">
        <v>726</v>
      </c>
      <c r="AF57" s="662" t="s">
        <v>724</v>
      </c>
      <c r="AG57" s="662" t="s">
        <v>723</v>
      </c>
      <c r="AH57" s="662"/>
      <c r="AI57" s="662"/>
      <c r="AJ57" s="662"/>
      <c r="AK57" s="662"/>
      <c r="AL57" s="662"/>
      <c r="AM57" s="662"/>
      <c r="AN57" s="662"/>
      <c r="AO57" s="662"/>
      <c r="AP57" s="662"/>
      <c r="AQ57" s="662"/>
      <c r="AR57" s="662"/>
      <c r="AS57" s="662"/>
      <c r="AT57" s="662"/>
      <c r="AU57" s="662"/>
      <c r="AV57" s="662"/>
      <c r="AW57" s="662"/>
      <c r="AX57" s="662"/>
      <c r="AY57" s="662"/>
      <c r="AZ57" s="662"/>
      <c r="BA57" s="662"/>
      <c r="BB57" s="662"/>
      <c r="BC57" s="662"/>
      <c r="BD57" s="662"/>
      <c r="BE57" s="662">
        <v>2</v>
      </c>
      <c r="BF57" s="662">
        <v>2</v>
      </c>
      <c r="BG57" s="662">
        <v>2</v>
      </c>
      <c r="BH57" s="662">
        <v>2</v>
      </c>
      <c r="BI57" s="662">
        <v>2</v>
      </c>
      <c r="BJ57" s="662">
        <v>2</v>
      </c>
      <c r="BK57" s="662">
        <v>2</v>
      </c>
      <c r="BL57" s="662">
        <v>2</v>
      </c>
      <c r="BM57" s="662">
        <v>2</v>
      </c>
      <c r="BN57" s="662">
        <v>2</v>
      </c>
      <c r="BO57" s="662">
        <v>2</v>
      </c>
      <c r="BP57" s="662">
        <v>2</v>
      </c>
      <c r="BQ57" s="662">
        <v>1</v>
      </c>
      <c r="BR57" s="662">
        <v>1</v>
      </c>
      <c r="BS57" s="662">
        <v>2</v>
      </c>
      <c r="BT57" s="662">
        <v>2</v>
      </c>
      <c r="BU57" s="662">
        <v>2</v>
      </c>
      <c r="BV57" s="716"/>
      <c r="BW57" s="716"/>
      <c r="BX57" s="716"/>
      <c r="BY57" s="662">
        <v>2</v>
      </c>
      <c r="BZ57" s="677">
        <f>COUNTIF($BE57:$BY57,2)</f>
        <v>16</v>
      </c>
      <c r="CA57" s="514">
        <f>BZ57/COUNTA($BE57:$BY57)</f>
        <v>0.88888888888888884</v>
      </c>
      <c r="CB57" s="677">
        <f>COUNTIF($BE57:$BY57,1)</f>
        <v>2</v>
      </c>
      <c r="CC57" s="514">
        <f>CB57/COUNTA($BE57:$BY57)</f>
        <v>0.1111111111111111</v>
      </c>
      <c r="CD57" s="677">
        <f>COUNTIF($BE57:$BY57,0)</f>
        <v>0</v>
      </c>
      <c r="CE57" s="228">
        <f>CD57/COUNTA($BE57:$BY57)</f>
        <v>0</v>
      </c>
      <c r="CF57" s="677">
        <f>(((BZ57*2)+(CB57*1)+(CD57*0)))/COUNTA($BE57:$BY57)</f>
        <v>1.8888888888888888</v>
      </c>
      <c r="CG57" s="683" t="str">
        <f>IF(CF57&gt;=1.6,"Đạt mục tiêu",IF(CF57&gt;=1,"Cần cố gắng","Chưa đạt"))</f>
        <v>Đạt mục tiêu</v>
      </c>
    </row>
    <row r="58" spans="1:85" s="695" customFormat="1" ht="75" hidden="1">
      <c r="A58" s="19"/>
      <c r="B58" s="451"/>
      <c r="C58" s="86" t="s">
        <v>600</v>
      </c>
      <c r="D58" s="87"/>
      <c r="E58" s="86"/>
      <c r="F58" s="87"/>
      <c r="G58" s="86"/>
      <c r="H58" s="106" t="s">
        <v>980</v>
      </c>
      <c r="I58" s="79"/>
      <c r="J58" s="10"/>
      <c r="K58" s="79"/>
      <c r="L58" s="79"/>
      <c r="M58" s="697"/>
      <c r="N58" s="66"/>
      <c r="O58" s="66"/>
      <c r="P58" s="79"/>
      <c r="Q58" s="42"/>
      <c r="R58" s="42"/>
      <c r="S58" s="79"/>
      <c r="T58" s="79"/>
      <c r="U58" s="66"/>
      <c r="V58" s="79"/>
      <c r="W58" s="79"/>
      <c r="X58" s="79"/>
      <c r="Y58" s="79"/>
      <c r="Z58" s="79"/>
      <c r="AA58" s="79"/>
      <c r="AB58" s="79"/>
      <c r="AC58" s="79"/>
      <c r="AD58" s="79"/>
      <c r="AE58" s="79"/>
      <c r="AF58" s="79"/>
      <c r="AG58" s="79"/>
      <c r="AH58" s="79"/>
      <c r="AI58" s="79"/>
      <c r="AJ58" s="79"/>
      <c r="AK58" s="79"/>
      <c r="AL58" s="79"/>
      <c r="AM58" s="79"/>
      <c r="AN58" s="79"/>
      <c r="AO58" s="79"/>
      <c r="AP58" s="79"/>
      <c r="AQ58" s="79"/>
      <c r="AR58" s="79"/>
      <c r="AS58" s="79"/>
      <c r="AT58" s="79"/>
      <c r="AU58" s="79"/>
      <c r="AV58" s="79"/>
      <c r="AW58" s="79"/>
      <c r="AX58" s="79"/>
      <c r="AY58" s="79"/>
      <c r="AZ58" s="79"/>
      <c r="BA58" s="79"/>
      <c r="BB58" s="79"/>
      <c r="BC58" s="79"/>
      <c r="BD58" s="79"/>
      <c r="BE58" s="79"/>
      <c r="BF58" s="79"/>
      <c r="BG58" s="79"/>
      <c r="BH58" s="79"/>
      <c r="BI58" s="79"/>
      <c r="BJ58" s="79"/>
      <c r="BK58" s="79"/>
      <c r="BL58" s="79"/>
      <c r="BM58" s="79"/>
      <c r="BN58" s="79"/>
      <c r="BO58" s="79"/>
      <c r="BP58" s="79"/>
      <c r="BQ58" s="79"/>
      <c r="BR58" s="79"/>
      <c r="BS58" s="79"/>
      <c r="BT58" s="79"/>
      <c r="BU58" s="79"/>
      <c r="BV58" s="79"/>
      <c r="BW58" s="79"/>
      <c r="BX58" s="79"/>
      <c r="BY58" s="79"/>
      <c r="BZ58" s="697"/>
      <c r="CA58" s="81"/>
      <c r="CB58" s="697"/>
      <c r="CC58" s="81"/>
      <c r="CD58" s="697"/>
      <c r="CE58" s="81"/>
      <c r="CF58" s="697"/>
      <c r="CG58" s="697"/>
    </row>
    <row r="59" spans="1:85" s="695" customFormat="1" ht="75" hidden="1">
      <c r="A59" s="19"/>
      <c r="B59" s="451"/>
      <c r="C59" s="86" t="s">
        <v>600</v>
      </c>
      <c r="D59" s="87"/>
      <c r="E59" s="86"/>
      <c r="F59" s="87"/>
      <c r="G59" s="86" t="s">
        <v>600</v>
      </c>
      <c r="H59" s="106" t="s">
        <v>995</v>
      </c>
      <c r="I59" s="79"/>
      <c r="J59" s="10"/>
      <c r="K59" s="79"/>
      <c r="L59" s="697" t="s">
        <v>16</v>
      </c>
      <c r="M59" s="697"/>
      <c r="N59" s="66"/>
      <c r="O59" s="66"/>
      <c r="P59" s="79"/>
      <c r="Q59" s="42"/>
      <c r="R59" s="42"/>
      <c r="S59" s="79"/>
      <c r="T59" s="79"/>
      <c r="U59" s="66"/>
      <c r="V59" s="79"/>
      <c r="W59" s="79"/>
      <c r="X59" s="79"/>
      <c r="Y59" s="79"/>
      <c r="Z59" s="79" t="s">
        <v>724</v>
      </c>
      <c r="AA59" s="79" t="s">
        <v>726</v>
      </c>
      <c r="AB59" s="79" t="s">
        <v>724</v>
      </c>
      <c r="AC59" s="79" t="s">
        <v>723</v>
      </c>
      <c r="AD59" s="79"/>
      <c r="AE59" s="79"/>
      <c r="AF59" s="79"/>
      <c r="AG59" s="79"/>
      <c r="AH59" s="79"/>
      <c r="AI59" s="79"/>
      <c r="AJ59" s="79"/>
      <c r="AK59" s="79"/>
      <c r="AL59" s="79"/>
      <c r="AM59" s="79"/>
      <c r="AN59" s="79"/>
      <c r="AO59" s="79"/>
      <c r="AP59" s="79"/>
      <c r="AQ59" s="79"/>
      <c r="AR59" s="79"/>
      <c r="AS59" s="79"/>
      <c r="AT59" s="79"/>
      <c r="AU59" s="79"/>
      <c r="AV59" s="79"/>
      <c r="AW59" s="79"/>
      <c r="AX59" s="79"/>
      <c r="AY59" s="79"/>
      <c r="AZ59" s="79"/>
      <c r="BA59" s="79"/>
      <c r="BB59" s="79"/>
      <c r="BC59" s="79"/>
      <c r="BD59" s="79"/>
      <c r="BE59" s="79">
        <v>2</v>
      </c>
      <c r="BF59" s="79">
        <v>2</v>
      </c>
      <c r="BG59" s="79">
        <v>2</v>
      </c>
      <c r="BH59" s="79">
        <v>2</v>
      </c>
      <c r="BI59" s="79">
        <v>2</v>
      </c>
      <c r="BJ59" s="79">
        <v>2</v>
      </c>
      <c r="BK59" s="79">
        <v>2</v>
      </c>
      <c r="BL59" s="79">
        <v>2</v>
      </c>
      <c r="BM59" s="79">
        <v>1</v>
      </c>
      <c r="BN59" s="79">
        <v>1</v>
      </c>
      <c r="BO59" s="79">
        <v>1</v>
      </c>
      <c r="BP59" s="79">
        <v>2</v>
      </c>
      <c r="BQ59" s="79">
        <v>2</v>
      </c>
      <c r="BR59" s="79">
        <v>1</v>
      </c>
      <c r="BS59" s="79">
        <v>2</v>
      </c>
      <c r="BT59" s="79">
        <v>2</v>
      </c>
      <c r="BU59" s="79">
        <v>2</v>
      </c>
      <c r="BV59" s="79"/>
      <c r="BW59" s="79"/>
      <c r="BX59" s="79"/>
      <c r="BY59" s="79">
        <v>2</v>
      </c>
      <c r="BZ59" s="697">
        <f>COUNTIF($BE59:$BY59,2)</f>
        <v>14</v>
      </c>
      <c r="CA59" s="512">
        <f>BZ59/COUNTA($BE59:$BY59)</f>
        <v>0.77777777777777779</v>
      </c>
      <c r="CB59" s="697">
        <f>COUNTIF($BE59:$BY59,1)</f>
        <v>4</v>
      </c>
      <c r="CC59" s="512">
        <f>CB59/COUNTA($BE59:$BY59)</f>
        <v>0.22222222222222221</v>
      </c>
      <c r="CD59" s="697">
        <f>COUNTIF($BE59:$BY59,0)</f>
        <v>0</v>
      </c>
      <c r="CE59" s="81">
        <f>CD59/COUNTA($BE59:$BY59)</f>
        <v>0</v>
      </c>
      <c r="CF59" s="697">
        <f>(((BZ59*2)+(CB59*1)+(CD59*0)))/COUNTA($BE59:$BY59)</f>
        <v>1.7777777777777777</v>
      </c>
      <c r="CG59" s="698" t="str">
        <f t="shared" si="13"/>
        <v>Đạt mục tiêu</v>
      </c>
    </row>
    <row r="60" spans="1:85" s="695" customFormat="1" ht="78.75" hidden="1">
      <c r="A60" s="19"/>
      <c r="B60" s="451"/>
      <c r="C60" s="519" t="s">
        <v>600</v>
      </c>
      <c r="D60" s="87"/>
      <c r="E60" s="86" t="s">
        <v>600</v>
      </c>
      <c r="F60" s="86" t="s">
        <v>600</v>
      </c>
      <c r="G60" s="86" t="s">
        <v>600</v>
      </c>
      <c r="H60" s="697" t="s">
        <v>1164</v>
      </c>
      <c r="I60" s="79"/>
      <c r="J60" s="10"/>
      <c r="K60" s="79"/>
      <c r="L60" s="697"/>
      <c r="M60" s="697"/>
      <c r="N60" s="66"/>
      <c r="O60" s="66" t="s">
        <v>16</v>
      </c>
      <c r="P60" s="79"/>
      <c r="Q60" s="42"/>
      <c r="R60" s="42"/>
      <c r="S60" s="79"/>
      <c r="T60" s="79"/>
      <c r="U60" s="66"/>
      <c r="V60" s="79"/>
      <c r="W60" s="79"/>
      <c r="X60" s="79"/>
      <c r="Y60" s="79"/>
      <c r="Z60" s="79"/>
      <c r="AA60" s="79"/>
      <c r="AB60" s="79"/>
      <c r="AC60" s="79"/>
      <c r="AD60" s="79"/>
      <c r="AE60" s="79"/>
      <c r="AF60" s="79"/>
      <c r="AG60" s="79"/>
      <c r="AH60" s="79"/>
      <c r="AI60" s="79"/>
      <c r="AJ60" s="79"/>
      <c r="AK60" s="79"/>
      <c r="AL60" s="79"/>
      <c r="AM60" s="79" t="s">
        <v>723</v>
      </c>
      <c r="AN60" s="79" t="s">
        <v>723</v>
      </c>
      <c r="AO60" s="79" t="s">
        <v>726</v>
      </c>
      <c r="AP60" s="79" t="s">
        <v>724</v>
      </c>
      <c r="AQ60" s="79"/>
      <c r="AR60" s="79"/>
      <c r="AS60" s="79"/>
      <c r="AT60" s="79"/>
      <c r="AU60" s="79"/>
      <c r="AV60" s="79"/>
      <c r="AW60" s="79"/>
      <c r="AX60" s="79"/>
      <c r="AY60" s="79"/>
      <c r="AZ60" s="79"/>
      <c r="BA60" s="79"/>
      <c r="BB60" s="79"/>
      <c r="BC60" s="79"/>
      <c r="BD60" s="79"/>
      <c r="BE60" s="79">
        <v>2</v>
      </c>
      <c r="BF60" s="79">
        <v>2</v>
      </c>
      <c r="BG60" s="79">
        <v>2</v>
      </c>
      <c r="BH60" s="79">
        <v>1</v>
      </c>
      <c r="BI60" s="79">
        <v>2</v>
      </c>
      <c r="BJ60" s="79">
        <v>2</v>
      </c>
      <c r="BK60" s="79">
        <v>2</v>
      </c>
      <c r="BL60" s="79">
        <v>2</v>
      </c>
      <c r="BM60" s="79">
        <v>2</v>
      </c>
      <c r="BN60" s="79">
        <v>2</v>
      </c>
      <c r="BO60" s="79">
        <v>2</v>
      </c>
      <c r="BP60" s="79">
        <v>2</v>
      </c>
      <c r="BQ60" s="79">
        <v>2</v>
      </c>
      <c r="BR60" s="79">
        <v>1</v>
      </c>
      <c r="BS60" s="79">
        <v>1</v>
      </c>
      <c r="BT60" s="79">
        <v>2</v>
      </c>
      <c r="BU60" s="79">
        <v>2</v>
      </c>
      <c r="BV60" s="79"/>
      <c r="BW60" s="79"/>
      <c r="BX60" s="79"/>
      <c r="BY60" s="79">
        <v>1</v>
      </c>
      <c r="BZ60" s="697">
        <f>COUNTIF($BE60:$BY60,2)</f>
        <v>14</v>
      </c>
      <c r="CA60" s="81">
        <f>BZ60/COUNTA($BE60:$BY60)</f>
        <v>0.77777777777777779</v>
      </c>
      <c r="CB60" s="697">
        <f>COUNTIF($BE60:$BY60,1)</f>
        <v>4</v>
      </c>
      <c r="CC60" s="81">
        <f>CB60/COUNTA($BE60:$BY60)</f>
        <v>0.22222222222222221</v>
      </c>
      <c r="CD60" s="697">
        <f>COUNTIF($BE60:$BY60,0)</f>
        <v>0</v>
      </c>
      <c r="CE60" s="81">
        <f>CD60/COUNTA($BE60:$BY60)</f>
        <v>0</v>
      </c>
      <c r="CF60" s="697">
        <f>(((BZ60*2)+(CB60*1)+(CD60*0)))/COUNTA($BE60:$BY60)</f>
        <v>1.7777777777777777</v>
      </c>
      <c r="CG60" s="698" t="str">
        <f t="shared" si="13"/>
        <v>Đạt mục tiêu</v>
      </c>
    </row>
    <row r="61" spans="1:85" s="3" customFormat="1" ht="75" hidden="1">
      <c r="A61" s="19">
        <v>46</v>
      </c>
      <c r="B61" s="451">
        <v>46</v>
      </c>
      <c r="C61" s="78" t="s">
        <v>600</v>
      </c>
      <c r="D61" s="87" t="s">
        <v>17</v>
      </c>
      <c r="E61" s="78" t="s">
        <v>601</v>
      </c>
      <c r="F61" s="87" t="s">
        <v>17</v>
      </c>
      <c r="G61" s="78" t="s">
        <v>601</v>
      </c>
      <c r="H61" s="520" t="s">
        <v>1165</v>
      </c>
      <c r="I61" s="662" t="s">
        <v>275</v>
      </c>
      <c r="J61" s="668" t="s">
        <v>11</v>
      </c>
      <c r="K61" s="662"/>
      <c r="L61" s="677"/>
      <c r="M61" s="677" t="s">
        <v>16</v>
      </c>
      <c r="N61" s="493"/>
      <c r="O61" s="493"/>
      <c r="P61" s="662"/>
      <c r="Q61" s="19"/>
      <c r="R61" s="19"/>
      <c r="S61" s="662"/>
      <c r="T61" s="662"/>
      <c r="U61" s="493">
        <f t="shared" si="8"/>
        <v>1</v>
      </c>
      <c r="V61" s="662"/>
      <c r="W61" s="662"/>
      <c r="X61" s="662"/>
      <c r="Y61" s="662"/>
      <c r="Z61" s="662"/>
      <c r="AA61" s="662"/>
      <c r="AB61" s="662"/>
      <c r="AC61" s="662"/>
      <c r="AD61" s="662" t="s">
        <v>724</v>
      </c>
      <c r="AE61" s="662" t="s">
        <v>724</v>
      </c>
      <c r="AF61" s="662" t="s">
        <v>724</v>
      </c>
      <c r="AG61" s="662" t="s">
        <v>726</v>
      </c>
      <c r="AH61" s="662"/>
      <c r="AI61" s="662"/>
      <c r="AJ61" s="662"/>
      <c r="AK61" s="662"/>
      <c r="AL61" s="662"/>
      <c r="AM61" s="662"/>
      <c r="AN61" s="662"/>
      <c r="AO61" s="662"/>
      <c r="AP61" s="662"/>
      <c r="AQ61" s="662"/>
      <c r="AR61" s="662"/>
      <c r="AS61" s="662"/>
      <c r="AT61" s="662"/>
      <c r="AU61" s="662"/>
      <c r="AV61" s="662"/>
      <c r="AW61" s="662"/>
      <c r="AX61" s="662"/>
      <c r="AY61" s="662"/>
      <c r="AZ61" s="662"/>
      <c r="BA61" s="662"/>
      <c r="BB61" s="662"/>
      <c r="BC61" s="662"/>
      <c r="BD61" s="662"/>
      <c r="BE61" s="662">
        <v>1</v>
      </c>
      <c r="BF61" s="662">
        <v>2</v>
      </c>
      <c r="BG61" s="662">
        <v>1</v>
      </c>
      <c r="BH61" s="662">
        <v>2</v>
      </c>
      <c r="BI61" s="662">
        <v>2</v>
      </c>
      <c r="BJ61" s="662">
        <v>2</v>
      </c>
      <c r="BK61" s="662">
        <v>2</v>
      </c>
      <c r="BL61" s="662">
        <v>2</v>
      </c>
      <c r="BM61" s="662">
        <v>2</v>
      </c>
      <c r="BN61" s="662">
        <v>2</v>
      </c>
      <c r="BO61" s="662">
        <v>2</v>
      </c>
      <c r="BP61" s="662">
        <v>2</v>
      </c>
      <c r="BQ61" s="662">
        <v>2</v>
      </c>
      <c r="BR61" s="662">
        <v>2</v>
      </c>
      <c r="BS61" s="662">
        <v>2</v>
      </c>
      <c r="BT61" s="662">
        <v>1</v>
      </c>
      <c r="BU61" s="662">
        <v>2</v>
      </c>
      <c r="BV61" s="716"/>
      <c r="BW61" s="716"/>
      <c r="BX61" s="716"/>
      <c r="BY61" s="662">
        <v>2</v>
      </c>
      <c r="BZ61" s="677">
        <f>COUNTIF($BE61:$BY61,2)</f>
        <v>15</v>
      </c>
      <c r="CA61" s="514">
        <f>BZ61/COUNTA($BE61:$BY61)</f>
        <v>0.83333333333333337</v>
      </c>
      <c r="CB61" s="677">
        <f>COUNTIF($BE61:$BY61,1)</f>
        <v>3</v>
      </c>
      <c r="CC61" s="514">
        <f>CB61/COUNTA($BE61:$BY61)</f>
        <v>0.16666666666666666</v>
      </c>
      <c r="CD61" s="677">
        <f>COUNTIF($BE61:$BY61,0)</f>
        <v>0</v>
      </c>
      <c r="CE61" s="228">
        <f>CD61/COUNTA($BE61:$BY61)</f>
        <v>0</v>
      </c>
      <c r="CF61" s="677">
        <f>(((BZ61*2)+(CB61*1)+(CD61*0)))/COUNTA($BE61:$BY61)</f>
        <v>1.8333333333333333</v>
      </c>
      <c r="CG61" s="683" t="str">
        <f>IF(CF61&gt;=1.6,"Đạt mục tiêu",IF(CF61&gt;=1,"Cần cố gắng","Chưa đạt"))</f>
        <v>Đạt mục tiêu</v>
      </c>
    </row>
    <row r="62" spans="1:85" s="695" customFormat="1" ht="45" hidden="1">
      <c r="A62" s="19">
        <v>47</v>
      </c>
      <c r="B62" s="451">
        <v>47</v>
      </c>
      <c r="C62" s="86" t="s">
        <v>602</v>
      </c>
      <c r="D62" s="87" t="s">
        <v>17</v>
      </c>
      <c r="E62" s="86" t="s">
        <v>52</v>
      </c>
      <c r="F62" s="87" t="s">
        <v>17</v>
      </c>
      <c r="G62" s="86" t="s">
        <v>1407</v>
      </c>
      <c r="H62" s="128" t="s">
        <v>614</v>
      </c>
      <c r="I62" s="79" t="s">
        <v>275</v>
      </c>
      <c r="J62" s="10" t="s">
        <v>11</v>
      </c>
      <c r="K62" s="79"/>
      <c r="L62" s="79"/>
      <c r="M62" s="79"/>
      <c r="N62" s="66"/>
      <c r="O62" s="66"/>
      <c r="P62" s="79" t="s">
        <v>16</v>
      </c>
      <c r="Q62" s="42"/>
      <c r="R62" s="42"/>
      <c r="S62" s="79"/>
      <c r="T62" s="79"/>
      <c r="U62" s="66">
        <f t="shared" si="8"/>
        <v>1</v>
      </c>
      <c r="V62" s="79"/>
      <c r="W62" s="79"/>
      <c r="X62" s="79"/>
      <c r="Y62" s="79"/>
      <c r="Z62" s="79"/>
      <c r="AA62" s="79"/>
      <c r="AB62" s="79"/>
      <c r="AC62" s="79"/>
      <c r="AD62" s="79"/>
      <c r="AE62" s="79"/>
      <c r="AF62" s="79"/>
      <c r="AG62" s="79"/>
      <c r="AH62" s="79"/>
      <c r="AI62" s="79"/>
      <c r="AJ62" s="79"/>
      <c r="AK62" s="79"/>
      <c r="AL62" s="79"/>
      <c r="AM62" s="79"/>
      <c r="AN62" s="79"/>
      <c r="AO62" s="79"/>
      <c r="AP62" s="79"/>
      <c r="AQ62" s="79" t="s">
        <v>724</v>
      </c>
      <c r="AR62" s="79" t="s">
        <v>723</v>
      </c>
      <c r="AS62" s="79" t="s">
        <v>723</v>
      </c>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c r="BV62" s="79"/>
      <c r="BW62" s="79"/>
      <c r="BX62" s="79"/>
      <c r="BY62" s="79"/>
      <c r="BZ62" s="697"/>
      <c r="CA62" s="81"/>
      <c r="CB62" s="697"/>
      <c r="CC62" s="81"/>
      <c r="CD62" s="697"/>
      <c r="CE62" s="81"/>
      <c r="CF62" s="697"/>
      <c r="CG62" s="697"/>
    </row>
    <row r="63" spans="1:85" s="695" customFormat="1" ht="43.5" customHeight="1">
      <c r="A63" s="19">
        <v>48</v>
      </c>
      <c r="B63" s="451">
        <v>48</v>
      </c>
      <c r="C63" s="86" t="s">
        <v>603</v>
      </c>
      <c r="D63" s="87" t="s">
        <v>17</v>
      </c>
      <c r="E63" s="86" t="s">
        <v>604</v>
      </c>
      <c r="F63" s="87" t="s">
        <v>17</v>
      </c>
      <c r="G63" s="86" t="s">
        <v>1406</v>
      </c>
      <c r="H63" s="128" t="s">
        <v>710</v>
      </c>
      <c r="I63" s="79" t="s">
        <v>275</v>
      </c>
      <c r="J63" s="10" t="s">
        <v>11</v>
      </c>
      <c r="K63" s="79"/>
      <c r="L63" s="79"/>
      <c r="M63" s="79"/>
      <c r="N63" s="66"/>
      <c r="O63" s="66"/>
      <c r="P63" s="697" t="s">
        <v>16</v>
      </c>
      <c r="Q63" s="700" t="s">
        <v>16</v>
      </c>
      <c r="R63" s="42"/>
      <c r="S63" s="79"/>
      <c r="T63" s="79"/>
      <c r="U63" s="66">
        <f t="shared" si="8"/>
        <v>2</v>
      </c>
      <c r="V63" s="79"/>
      <c r="W63" s="79"/>
      <c r="X63" s="79"/>
      <c r="Y63" s="79"/>
      <c r="Z63" s="79"/>
      <c r="AA63" s="79"/>
      <c r="AB63" s="79"/>
      <c r="AC63" s="79"/>
      <c r="AD63" s="79"/>
      <c r="AE63" s="79"/>
      <c r="AF63" s="79"/>
      <c r="AG63" s="79"/>
      <c r="AH63" s="79"/>
      <c r="AI63" s="79"/>
      <c r="AJ63" s="79"/>
      <c r="AK63" s="79"/>
      <c r="AL63" s="79"/>
      <c r="AM63" s="79"/>
      <c r="AN63" s="79"/>
      <c r="AO63" s="79"/>
      <c r="AP63" s="79"/>
      <c r="AQ63" s="79" t="s">
        <v>723</v>
      </c>
      <c r="AR63" s="79" t="s">
        <v>726</v>
      </c>
      <c r="AS63" s="79" t="s">
        <v>724</v>
      </c>
      <c r="AT63" s="79" t="s">
        <v>726</v>
      </c>
      <c r="AU63" s="79" t="s">
        <v>723</v>
      </c>
      <c r="AV63" s="79" t="s">
        <v>727</v>
      </c>
      <c r="AW63" s="79" t="s">
        <v>724</v>
      </c>
      <c r="AX63" s="79"/>
      <c r="AY63" s="79"/>
      <c r="AZ63" s="79"/>
      <c r="BA63" s="79"/>
      <c r="BB63" s="79"/>
      <c r="BC63" s="79"/>
      <c r="BD63" s="79"/>
      <c r="BE63" s="79"/>
      <c r="BF63" s="79"/>
      <c r="BG63" s="79"/>
      <c r="BH63" s="79"/>
      <c r="BI63" s="79"/>
      <c r="BJ63" s="79"/>
      <c r="BK63" s="79"/>
      <c r="BL63" s="79"/>
      <c r="BM63" s="79"/>
      <c r="BN63" s="79"/>
      <c r="BO63" s="79"/>
      <c r="BP63" s="79"/>
      <c r="BQ63" s="79"/>
      <c r="BR63" s="79"/>
      <c r="BS63" s="79"/>
      <c r="BT63" s="79"/>
      <c r="BU63" s="79"/>
      <c r="BV63" s="79"/>
      <c r="BW63" s="79"/>
      <c r="BX63" s="79"/>
      <c r="BY63" s="79"/>
      <c r="BZ63" s="697"/>
      <c r="CA63" s="81"/>
      <c r="CB63" s="697"/>
      <c r="CC63" s="81"/>
      <c r="CD63" s="697"/>
      <c r="CE63" s="81"/>
      <c r="CF63" s="697"/>
      <c r="CG63" s="697"/>
    </row>
    <row r="64" spans="1:85" ht="93.75" hidden="1">
      <c r="A64" s="659">
        <v>49</v>
      </c>
      <c r="B64" s="451">
        <v>49</v>
      </c>
      <c r="C64" s="212" t="s">
        <v>605</v>
      </c>
      <c r="D64" s="87" t="s">
        <v>17</v>
      </c>
      <c r="E64" s="86" t="s">
        <v>606</v>
      </c>
      <c r="F64" s="87" t="s">
        <v>17</v>
      </c>
      <c r="G64" s="188" t="s">
        <v>606</v>
      </c>
      <c r="H64" s="193" t="s">
        <v>935</v>
      </c>
      <c r="I64" s="79" t="s">
        <v>275</v>
      </c>
      <c r="J64" s="10" t="s">
        <v>11</v>
      </c>
      <c r="K64" s="659" t="s">
        <v>16</v>
      </c>
      <c r="L64" s="79"/>
      <c r="M64" s="79"/>
      <c r="N64" s="66"/>
      <c r="O64" s="66"/>
      <c r="P64" s="79"/>
      <c r="Q64" s="42"/>
      <c r="R64" s="42"/>
      <c r="S64" s="697" t="s">
        <v>16</v>
      </c>
      <c r="T64" s="79"/>
      <c r="U64" s="66">
        <f t="shared" si="8"/>
        <v>2</v>
      </c>
      <c r="V64" s="696" t="s">
        <v>724</v>
      </c>
      <c r="W64" s="696" t="s">
        <v>727</v>
      </c>
      <c r="X64" s="696" t="s">
        <v>723</v>
      </c>
      <c r="Y64" s="696" t="s">
        <v>727</v>
      </c>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c r="BA64" s="79"/>
      <c r="BB64" s="79"/>
      <c r="BC64" s="79"/>
      <c r="BD64" s="79"/>
      <c r="BE64" s="668" t="s">
        <v>281</v>
      </c>
      <c r="BF64" s="668" t="s">
        <v>281</v>
      </c>
      <c r="BG64" s="668" t="s">
        <v>1160</v>
      </c>
      <c r="BH64" s="668" t="s">
        <v>281</v>
      </c>
      <c r="BI64" s="668" t="s">
        <v>1160</v>
      </c>
      <c r="BJ64" s="668" t="s">
        <v>1160</v>
      </c>
      <c r="BK64" s="668" t="s">
        <v>1160</v>
      </c>
      <c r="BL64" s="668" t="s">
        <v>281</v>
      </c>
      <c r="BM64" s="668" t="s">
        <v>281</v>
      </c>
      <c r="BN64" s="668" t="s">
        <v>281</v>
      </c>
      <c r="BO64" s="668" t="s">
        <v>281</v>
      </c>
      <c r="BP64" s="668" t="s">
        <v>281</v>
      </c>
      <c r="BQ64" s="668" t="s">
        <v>281</v>
      </c>
      <c r="BR64" s="668" t="s">
        <v>281</v>
      </c>
      <c r="BS64" s="668" t="s">
        <v>281</v>
      </c>
      <c r="BT64" s="668" t="s">
        <v>281</v>
      </c>
      <c r="BU64" s="668" t="s">
        <v>281</v>
      </c>
      <c r="BV64" s="709"/>
      <c r="BW64" s="709"/>
      <c r="BX64" s="709"/>
      <c r="BY64" s="668" t="s">
        <v>281</v>
      </c>
      <c r="BZ64" s="658">
        <f>COUNTIF($BE64:$BY64,2)</f>
        <v>14</v>
      </c>
      <c r="CA64" s="510">
        <f>BZ64/COUNTA($BE64:$BY64)</f>
        <v>0.77777777777777779</v>
      </c>
      <c r="CB64" s="658">
        <f>COUNTIF($BE64:$BY64,1)</f>
        <v>4</v>
      </c>
      <c r="CC64" s="510">
        <f>CB64/COUNTA($BE64:$BY64)</f>
        <v>0.22222222222222221</v>
      </c>
      <c r="CD64" s="658">
        <f>COUNTIF($BE64:$BY64,0)</f>
        <v>0</v>
      </c>
      <c r="CE64" s="511">
        <f>CD64/COUNTA($BE64:$BY64)</f>
        <v>0</v>
      </c>
      <c r="CF64" s="658">
        <f>(((BZ64*2)+(CB64*1)+(CD64*0)))/COUNTA($BE64:$BY64)</f>
        <v>1.7777777777777777</v>
      </c>
      <c r="CG64" s="681" t="str">
        <f>IF(CF64&gt;=1.6,"Đạt mục tiêu",IF(CF64&gt;=1,"Cần cố gắng","Chưa đạt"))</f>
        <v>Đạt mục tiêu</v>
      </c>
    </row>
    <row r="65" spans="1:85" s="695" customFormat="1" ht="31.5" hidden="1">
      <c r="A65" s="19">
        <v>50</v>
      </c>
      <c r="B65" s="451">
        <v>50</v>
      </c>
      <c r="C65" s="86" t="s">
        <v>607</v>
      </c>
      <c r="D65" s="87" t="s">
        <v>17</v>
      </c>
      <c r="E65" s="86" t="s">
        <v>608</v>
      </c>
      <c r="F65" s="87" t="s">
        <v>17</v>
      </c>
      <c r="G65" s="79" t="s">
        <v>306</v>
      </c>
      <c r="H65" s="96" t="s">
        <v>743</v>
      </c>
      <c r="I65" s="79" t="s">
        <v>275</v>
      </c>
      <c r="J65" s="10" t="s">
        <v>11</v>
      </c>
      <c r="K65" s="79"/>
      <c r="L65" s="79"/>
      <c r="M65" s="79"/>
      <c r="N65" s="66"/>
      <c r="O65" s="66"/>
      <c r="P65" s="79" t="s">
        <v>16</v>
      </c>
      <c r="Q65" s="42"/>
      <c r="R65" s="42"/>
      <c r="S65" s="79"/>
      <c r="T65" s="79"/>
      <c r="U65" s="66">
        <f t="shared" si="8"/>
        <v>1</v>
      </c>
      <c r="V65" s="79"/>
      <c r="W65" s="79"/>
      <c r="X65" s="79"/>
      <c r="Y65" s="79"/>
      <c r="Z65" s="79"/>
      <c r="AA65" s="79"/>
      <c r="AB65" s="79"/>
      <c r="AC65" s="79"/>
      <c r="AD65" s="79"/>
      <c r="AE65" s="79"/>
      <c r="AF65" s="79"/>
      <c r="AG65" s="79"/>
      <c r="AH65" s="79"/>
      <c r="AI65" s="79"/>
      <c r="AJ65" s="79"/>
      <c r="AK65" s="79"/>
      <c r="AL65" s="79"/>
      <c r="AM65" s="79"/>
      <c r="AN65" s="79"/>
      <c r="AO65" s="79"/>
      <c r="AP65" s="79"/>
      <c r="AQ65" s="79" t="s">
        <v>724</v>
      </c>
      <c r="AR65" s="79" t="s">
        <v>724</v>
      </c>
      <c r="AS65" s="79" t="s">
        <v>723</v>
      </c>
      <c r="AT65" s="79"/>
      <c r="AU65" s="79"/>
      <c r="AV65" s="79"/>
      <c r="AW65" s="79"/>
      <c r="AX65" s="79"/>
      <c r="AY65" s="79"/>
      <c r="AZ65" s="79"/>
      <c r="BA65" s="79"/>
      <c r="BB65" s="79"/>
      <c r="BC65" s="79"/>
      <c r="BD65" s="79"/>
      <c r="BE65" s="79"/>
      <c r="BF65" s="79"/>
      <c r="BG65" s="79"/>
      <c r="BH65" s="79"/>
      <c r="BI65" s="79"/>
      <c r="BJ65" s="79"/>
      <c r="BK65" s="79"/>
      <c r="BL65" s="79"/>
      <c r="BM65" s="79"/>
      <c r="BN65" s="79"/>
      <c r="BO65" s="79"/>
      <c r="BP65" s="79"/>
      <c r="BQ65" s="79"/>
      <c r="BR65" s="79"/>
      <c r="BS65" s="79"/>
      <c r="BT65" s="79"/>
      <c r="BU65" s="79"/>
      <c r="BV65" s="79"/>
      <c r="BW65" s="79"/>
      <c r="BX65" s="79"/>
      <c r="BY65" s="79"/>
      <c r="BZ65" s="697"/>
      <c r="CA65" s="81"/>
      <c r="CB65" s="697"/>
      <c r="CC65" s="81"/>
      <c r="CD65" s="697"/>
      <c r="CE65" s="81"/>
      <c r="CF65" s="697"/>
      <c r="CG65" s="697"/>
    </row>
    <row r="66" spans="1:85" s="695" customFormat="1" ht="78.75" hidden="1">
      <c r="A66" s="19"/>
      <c r="B66" s="451"/>
      <c r="C66" s="67" t="s">
        <v>617</v>
      </c>
      <c r="D66" s="87"/>
      <c r="E66" s="86"/>
      <c r="F66" s="87"/>
      <c r="G66" s="67" t="s">
        <v>616</v>
      </c>
      <c r="H66" s="108" t="s">
        <v>1166</v>
      </c>
      <c r="I66" s="79"/>
      <c r="J66" s="10"/>
      <c r="K66" s="79"/>
      <c r="L66" s="697" t="s">
        <v>16</v>
      </c>
      <c r="M66" s="79"/>
      <c r="N66" s="66"/>
      <c r="O66" s="66"/>
      <c r="P66" s="79"/>
      <c r="Q66" s="42"/>
      <c r="R66" s="42"/>
      <c r="S66" s="79"/>
      <c r="T66" s="79"/>
      <c r="U66" s="66"/>
      <c r="V66" s="79"/>
      <c r="W66" s="79"/>
      <c r="X66" s="79"/>
      <c r="Y66" s="79"/>
      <c r="Z66" s="79" t="s">
        <v>724</v>
      </c>
      <c r="AA66" s="79"/>
      <c r="AB66" s="79" t="s">
        <v>726</v>
      </c>
      <c r="AC66" s="79" t="s">
        <v>724</v>
      </c>
      <c r="AD66" s="79"/>
      <c r="AE66" s="79"/>
      <c r="AF66" s="79"/>
      <c r="AG66" s="79"/>
      <c r="AH66" s="79"/>
      <c r="AI66" s="79"/>
      <c r="AJ66" s="79"/>
      <c r="AK66" s="79"/>
      <c r="AL66" s="79"/>
      <c r="AM66" s="79"/>
      <c r="AN66" s="79"/>
      <c r="AO66" s="79"/>
      <c r="AP66" s="79"/>
      <c r="AQ66" s="79"/>
      <c r="AR66" s="79"/>
      <c r="AS66" s="79"/>
      <c r="AT66" s="79"/>
      <c r="AU66" s="79"/>
      <c r="AV66" s="79"/>
      <c r="AW66" s="79"/>
      <c r="AX66" s="79"/>
      <c r="AY66" s="79"/>
      <c r="AZ66" s="79"/>
      <c r="BA66" s="79"/>
      <c r="BB66" s="79"/>
      <c r="BC66" s="79"/>
      <c r="BD66" s="79"/>
      <c r="BE66" s="79">
        <v>2</v>
      </c>
      <c r="BF66" s="79">
        <v>2</v>
      </c>
      <c r="BG66" s="79">
        <v>2</v>
      </c>
      <c r="BH66" s="79">
        <v>2</v>
      </c>
      <c r="BI66" s="79">
        <v>1</v>
      </c>
      <c r="BJ66" s="79">
        <v>2</v>
      </c>
      <c r="BK66" s="79">
        <v>2</v>
      </c>
      <c r="BL66" s="79">
        <v>2</v>
      </c>
      <c r="BM66" s="79">
        <v>2</v>
      </c>
      <c r="BN66" s="79">
        <v>2</v>
      </c>
      <c r="BO66" s="79">
        <v>1</v>
      </c>
      <c r="BP66" s="79">
        <v>2</v>
      </c>
      <c r="BQ66" s="79">
        <v>2</v>
      </c>
      <c r="BR66" s="79">
        <v>1</v>
      </c>
      <c r="BS66" s="79">
        <v>2</v>
      </c>
      <c r="BT66" s="79">
        <v>2</v>
      </c>
      <c r="BU66" s="79">
        <v>2</v>
      </c>
      <c r="BV66" s="79"/>
      <c r="BW66" s="79"/>
      <c r="BX66" s="79"/>
      <c r="BY66" s="79">
        <v>2</v>
      </c>
      <c r="BZ66" s="697">
        <f>COUNTIF($BE66:$BY66,2)</f>
        <v>15</v>
      </c>
      <c r="CA66" s="512">
        <f>BZ66/COUNTA($BE66:$BY66)</f>
        <v>0.83333333333333337</v>
      </c>
      <c r="CB66" s="697">
        <f>COUNTIF($BE66:$BY66,1)</f>
        <v>3</v>
      </c>
      <c r="CC66" s="512">
        <f>CB66/COUNTA($BE66:$BY66)</f>
        <v>0.16666666666666666</v>
      </c>
      <c r="CD66" s="697">
        <f>COUNTIF($BE66:$BY66,0)</f>
        <v>0</v>
      </c>
      <c r="CE66" s="81">
        <f>CD66/COUNTA($BE66:$BY66)</f>
        <v>0</v>
      </c>
      <c r="CF66" s="697">
        <f>(((BZ66*2)+(CB66*1)+(CD66*0)))/COUNTA($BE66:$BY66)</f>
        <v>1.8333333333333333</v>
      </c>
      <c r="CG66" s="698" t="str">
        <f t="shared" si="13"/>
        <v>Đạt mục tiêu</v>
      </c>
    </row>
    <row r="67" spans="1:85" s="695" customFormat="1" ht="90" hidden="1">
      <c r="A67" s="19">
        <v>51</v>
      </c>
      <c r="B67" s="451">
        <v>51</v>
      </c>
      <c r="C67" s="67" t="s">
        <v>617</v>
      </c>
      <c r="D67" s="68" t="s">
        <v>14</v>
      </c>
      <c r="E67" s="67" t="s">
        <v>615</v>
      </c>
      <c r="F67" s="68" t="s">
        <v>17</v>
      </c>
      <c r="G67" s="67" t="s">
        <v>616</v>
      </c>
      <c r="H67" s="108" t="s">
        <v>1167</v>
      </c>
      <c r="I67" s="108" t="s">
        <v>744</v>
      </c>
      <c r="J67" s="108" t="s">
        <v>744</v>
      </c>
      <c r="K67" s="108" t="s">
        <v>744</v>
      </c>
      <c r="L67" s="66" t="s">
        <v>16</v>
      </c>
      <c r="M67" s="79"/>
      <c r="N67" s="79"/>
      <c r="O67" s="79"/>
      <c r="P67" s="79"/>
      <c r="Q67" s="79"/>
      <c r="R67" s="79"/>
      <c r="S67" s="79"/>
      <c r="T67" s="79"/>
      <c r="U67" s="66">
        <f t="shared" si="8"/>
        <v>1</v>
      </c>
      <c r="V67" s="79"/>
      <c r="W67" s="79"/>
      <c r="X67" s="79"/>
      <c r="Y67" s="79"/>
      <c r="Z67" s="79" t="s">
        <v>723</v>
      </c>
      <c r="AA67" s="79" t="s">
        <v>727</v>
      </c>
      <c r="AB67" s="79"/>
      <c r="AC67" s="79" t="s">
        <v>726</v>
      </c>
      <c r="AD67" s="79"/>
      <c r="AE67" s="79"/>
      <c r="AF67" s="79"/>
      <c r="AG67" s="79"/>
      <c r="AH67" s="79"/>
      <c r="AI67" s="79"/>
      <c r="AJ67" s="79"/>
      <c r="AK67" s="79"/>
      <c r="AL67" s="79"/>
      <c r="AM67" s="79"/>
      <c r="AN67" s="79"/>
      <c r="AO67" s="79"/>
      <c r="AP67" s="79"/>
      <c r="AQ67" s="79"/>
      <c r="AR67" s="79"/>
      <c r="AS67" s="79"/>
      <c r="AT67" s="79"/>
      <c r="AU67" s="79"/>
      <c r="AV67" s="79"/>
      <c r="AW67" s="79"/>
      <c r="AX67" s="79"/>
      <c r="AY67" s="79"/>
      <c r="AZ67" s="79"/>
      <c r="BA67" s="79"/>
      <c r="BB67" s="79"/>
      <c r="BC67" s="79"/>
      <c r="BD67" s="79"/>
      <c r="BE67" s="79">
        <v>2</v>
      </c>
      <c r="BF67" s="79">
        <v>2</v>
      </c>
      <c r="BG67" s="79">
        <v>2</v>
      </c>
      <c r="BH67" s="79">
        <v>2</v>
      </c>
      <c r="BI67" s="79">
        <v>2</v>
      </c>
      <c r="BJ67" s="79">
        <v>2</v>
      </c>
      <c r="BK67" s="79">
        <v>2</v>
      </c>
      <c r="BL67" s="79">
        <v>2</v>
      </c>
      <c r="BM67" s="79">
        <v>1</v>
      </c>
      <c r="BN67" s="79">
        <v>1</v>
      </c>
      <c r="BO67" s="79">
        <v>1</v>
      </c>
      <c r="BP67" s="79">
        <v>2</v>
      </c>
      <c r="BQ67" s="79">
        <v>2</v>
      </c>
      <c r="BR67" s="79">
        <v>1</v>
      </c>
      <c r="BS67" s="79">
        <v>2</v>
      </c>
      <c r="BT67" s="79">
        <v>2</v>
      </c>
      <c r="BU67" s="79">
        <v>2</v>
      </c>
      <c r="BV67" s="79"/>
      <c r="BW67" s="79"/>
      <c r="BX67" s="79"/>
      <c r="BY67" s="79">
        <v>2</v>
      </c>
      <c r="BZ67" s="697">
        <f>COUNTIF($BE67:$BY67,2)</f>
        <v>14</v>
      </c>
      <c r="CA67" s="512">
        <f>BZ67/COUNTA($BE67:$BY67)</f>
        <v>0.77777777777777779</v>
      </c>
      <c r="CB67" s="697">
        <f>COUNTIF($BE67:$BY67,1)</f>
        <v>4</v>
      </c>
      <c r="CC67" s="512">
        <f>CB67/COUNTA($BE67:$BY67)</f>
        <v>0.22222222222222221</v>
      </c>
      <c r="CD67" s="697">
        <f>COUNTIF($BE67:$BY67,0)</f>
        <v>0</v>
      </c>
      <c r="CE67" s="81">
        <f>CD67/COUNTA($BE67:$BY67)</f>
        <v>0</v>
      </c>
      <c r="CF67" s="697">
        <f>(((BZ67*2)+(CB67*1)+(CD67*0)))/COUNTA($BE67:$BY67)</f>
        <v>1.7777777777777777</v>
      </c>
      <c r="CG67" s="698" t="str">
        <f t="shared" si="13"/>
        <v>Đạt mục tiêu</v>
      </c>
    </row>
    <row r="68" spans="1:85" hidden="1">
      <c r="A68" s="659">
        <v>52</v>
      </c>
      <c r="B68" s="451">
        <v>52</v>
      </c>
      <c r="C68" s="1447" t="s">
        <v>20</v>
      </c>
      <c r="D68" s="1368"/>
      <c r="E68" s="1369"/>
      <c r="F68" s="5" t="s">
        <v>316</v>
      </c>
      <c r="G68" s="176" t="s">
        <v>316</v>
      </c>
      <c r="H68" s="239" t="s">
        <v>316</v>
      </c>
      <c r="I68" s="5" t="s">
        <v>316</v>
      </c>
      <c r="J68" s="5" t="s">
        <v>316</v>
      </c>
      <c r="K68" s="506" t="s">
        <v>316</v>
      </c>
      <c r="L68" s="5" t="s">
        <v>316</v>
      </c>
      <c r="M68" s="5" t="s">
        <v>316</v>
      </c>
      <c r="N68" s="148" t="s">
        <v>316</v>
      </c>
      <c r="O68" s="112" t="s">
        <v>316</v>
      </c>
      <c r="P68" s="5" t="s">
        <v>316</v>
      </c>
      <c r="Q68" s="5" t="s">
        <v>316</v>
      </c>
      <c r="R68" s="5"/>
      <c r="S68" s="5" t="s">
        <v>316</v>
      </c>
      <c r="T68" s="5" t="s">
        <v>316</v>
      </c>
      <c r="U68" s="5" t="s">
        <v>316</v>
      </c>
      <c r="V68" s="176" t="s">
        <v>316</v>
      </c>
      <c r="W68" s="176" t="s">
        <v>316</v>
      </c>
      <c r="X68" s="176" t="s">
        <v>316</v>
      </c>
      <c r="Y68" s="176" t="s">
        <v>316</v>
      </c>
      <c r="Z68" s="5" t="s">
        <v>316</v>
      </c>
      <c r="AA68" s="5" t="s">
        <v>316</v>
      </c>
      <c r="AB68" s="5" t="s">
        <v>316</v>
      </c>
      <c r="AC68" s="5" t="s">
        <v>316</v>
      </c>
      <c r="AD68" s="5" t="s">
        <v>316</v>
      </c>
      <c r="AE68" s="5" t="s">
        <v>316</v>
      </c>
      <c r="AF68" s="5" t="s">
        <v>316</v>
      </c>
      <c r="AG68" s="5" t="s">
        <v>316</v>
      </c>
      <c r="AH68" s="148" t="s">
        <v>316</v>
      </c>
      <c r="AI68" s="148" t="s">
        <v>316</v>
      </c>
      <c r="AJ68" s="148" t="s">
        <v>316</v>
      </c>
      <c r="AK68" s="148" t="s">
        <v>316</v>
      </c>
      <c r="AL68" s="148" t="s">
        <v>316</v>
      </c>
      <c r="AM68" s="5" t="s">
        <v>316</v>
      </c>
      <c r="AN68" s="5" t="s">
        <v>316</v>
      </c>
      <c r="AO68" s="5" t="s">
        <v>316</v>
      </c>
      <c r="AP68" s="5" t="s">
        <v>316</v>
      </c>
      <c r="AQ68" s="5"/>
      <c r="AR68" s="5"/>
      <c r="AS68" s="5" t="s">
        <v>316</v>
      </c>
      <c r="AT68" s="5" t="s">
        <v>316</v>
      </c>
      <c r="AU68" s="5" t="s">
        <v>316</v>
      </c>
      <c r="AV68" s="5" t="s">
        <v>316</v>
      </c>
      <c r="AW68" s="5" t="s">
        <v>316</v>
      </c>
      <c r="AX68" s="5"/>
      <c r="AY68" s="5"/>
      <c r="AZ68" s="5" t="s">
        <v>316</v>
      </c>
      <c r="BA68" s="5"/>
      <c r="BB68" s="5" t="s">
        <v>316</v>
      </c>
      <c r="BC68" s="5"/>
      <c r="BD68" s="5" t="s">
        <v>316</v>
      </c>
      <c r="BE68" s="521" t="s">
        <v>316</v>
      </c>
      <c r="BF68" s="521" t="s">
        <v>316</v>
      </c>
      <c r="BG68" s="521" t="s">
        <v>316</v>
      </c>
      <c r="BH68" s="521" t="s">
        <v>316</v>
      </c>
      <c r="BI68" s="521" t="s">
        <v>316</v>
      </c>
      <c r="BJ68" s="521" t="s">
        <v>316</v>
      </c>
      <c r="BK68" s="521" t="s">
        <v>316</v>
      </c>
      <c r="BL68" s="521" t="s">
        <v>316</v>
      </c>
      <c r="BM68" s="521" t="s">
        <v>316</v>
      </c>
      <c r="BN68" s="521" t="s">
        <v>316</v>
      </c>
      <c r="BO68" s="521" t="s">
        <v>316</v>
      </c>
      <c r="BP68" s="521" t="s">
        <v>316</v>
      </c>
      <c r="BQ68" s="521" t="s">
        <v>316</v>
      </c>
      <c r="BR68" s="521" t="s">
        <v>316</v>
      </c>
      <c r="BS68" s="521" t="s">
        <v>316</v>
      </c>
      <c r="BT68" s="521" t="s">
        <v>316</v>
      </c>
      <c r="BU68" s="521" t="s">
        <v>316</v>
      </c>
      <c r="BV68" s="521"/>
      <c r="BW68" s="521"/>
      <c r="BX68" s="521"/>
      <c r="BY68" s="521" t="s">
        <v>316</v>
      </c>
      <c r="BZ68" s="521" t="s">
        <v>316</v>
      </c>
      <c r="CA68" s="522" t="s">
        <v>316</v>
      </c>
      <c r="CB68" s="521" t="s">
        <v>316</v>
      </c>
      <c r="CC68" s="522" t="s">
        <v>316</v>
      </c>
      <c r="CD68" s="521" t="s">
        <v>316</v>
      </c>
      <c r="CE68" s="521" t="s">
        <v>316</v>
      </c>
      <c r="CF68" s="521" t="s">
        <v>316</v>
      </c>
      <c r="CG68" s="522" t="s">
        <v>316</v>
      </c>
    </row>
    <row r="69" spans="1:85" hidden="1">
      <c r="A69" s="659">
        <v>53</v>
      </c>
      <c r="B69" s="451">
        <v>53</v>
      </c>
      <c r="C69" s="1447" t="s">
        <v>63</v>
      </c>
      <c r="D69" s="1368"/>
      <c r="E69" s="1369"/>
      <c r="F69" s="5" t="s">
        <v>316</v>
      </c>
      <c r="G69" s="176" t="s">
        <v>316</v>
      </c>
      <c r="H69" s="239" t="s">
        <v>316</v>
      </c>
      <c r="I69" s="5" t="s">
        <v>316</v>
      </c>
      <c r="J69" s="5" t="s">
        <v>316</v>
      </c>
      <c r="K69" s="506" t="s">
        <v>316</v>
      </c>
      <c r="L69" s="5" t="s">
        <v>316</v>
      </c>
      <c r="M69" s="5" t="s">
        <v>316</v>
      </c>
      <c r="N69" s="148" t="s">
        <v>316</v>
      </c>
      <c r="O69" s="5" t="s">
        <v>316</v>
      </c>
      <c r="P69" s="5" t="s">
        <v>316</v>
      </c>
      <c r="Q69" s="5" t="s">
        <v>316</v>
      </c>
      <c r="R69" s="5"/>
      <c r="S69" s="5" t="s">
        <v>316</v>
      </c>
      <c r="T69" s="5" t="s">
        <v>316</v>
      </c>
      <c r="U69" s="5" t="s">
        <v>316</v>
      </c>
      <c r="V69" s="176" t="s">
        <v>316</v>
      </c>
      <c r="W69" s="176" t="s">
        <v>316</v>
      </c>
      <c r="X69" s="176" t="s">
        <v>316</v>
      </c>
      <c r="Y69" s="176" t="s">
        <v>316</v>
      </c>
      <c r="Z69" s="5" t="s">
        <v>316</v>
      </c>
      <c r="AA69" s="5" t="s">
        <v>316</v>
      </c>
      <c r="AB69" s="5" t="s">
        <v>316</v>
      </c>
      <c r="AC69" s="5" t="s">
        <v>316</v>
      </c>
      <c r="AD69" s="5" t="s">
        <v>316</v>
      </c>
      <c r="AE69" s="5" t="s">
        <v>316</v>
      </c>
      <c r="AF69" s="5" t="s">
        <v>316</v>
      </c>
      <c r="AG69" s="5" t="s">
        <v>316</v>
      </c>
      <c r="AH69" s="148" t="s">
        <v>316</v>
      </c>
      <c r="AI69" s="148" t="s">
        <v>316</v>
      </c>
      <c r="AJ69" s="148" t="s">
        <v>316</v>
      </c>
      <c r="AK69" s="148" t="s">
        <v>316</v>
      </c>
      <c r="AL69" s="148" t="s">
        <v>316</v>
      </c>
      <c r="AM69" s="5" t="s">
        <v>316</v>
      </c>
      <c r="AN69" s="5" t="s">
        <v>316</v>
      </c>
      <c r="AO69" s="5" t="s">
        <v>316</v>
      </c>
      <c r="AP69" s="5" t="s">
        <v>316</v>
      </c>
      <c r="AQ69" s="5"/>
      <c r="AR69" s="5"/>
      <c r="AS69" s="5" t="s">
        <v>316</v>
      </c>
      <c r="AT69" s="5" t="s">
        <v>316</v>
      </c>
      <c r="AU69" s="5" t="s">
        <v>316</v>
      </c>
      <c r="AV69" s="5" t="s">
        <v>316</v>
      </c>
      <c r="AW69" s="5" t="s">
        <v>316</v>
      </c>
      <c r="AX69" s="5"/>
      <c r="AY69" s="5"/>
      <c r="AZ69" s="5" t="s">
        <v>316</v>
      </c>
      <c r="BA69" s="5"/>
      <c r="BB69" s="5" t="s">
        <v>316</v>
      </c>
      <c r="BC69" s="5"/>
      <c r="BD69" s="5" t="s">
        <v>316</v>
      </c>
      <c r="BE69" s="521" t="s">
        <v>316</v>
      </c>
      <c r="BF69" s="521" t="s">
        <v>316</v>
      </c>
      <c r="BG69" s="521" t="s">
        <v>316</v>
      </c>
      <c r="BH69" s="521" t="s">
        <v>316</v>
      </c>
      <c r="BI69" s="521" t="s">
        <v>316</v>
      </c>
      <c r="BJ69" s="521" t="s">
        <v>316</v>
      </c>
      <c r="BK69" s="521" t="s">
        <v>316</v>
      </c>
      <c r="BL69" s="521" t="s">
        <v>316</v>
      </c>
      <c r="BM69" s="521" t="s">
        <v>316</v>
      </c>
      <c r="BN69" s="521" t="s">
        <v>316</v>
      </c>
      <c r="BO69" s="521" t="s">
        <v>316</v>
      </c>
      <c r="BP69" s="521" t="s">
        <v>316</v>
      </c>
      <c r="BQ69" s="521" t="s">
        <v>316</v>
      </c>
      <c r="BR69" s="521" t="s">
        <v>316</v>
      </c>
      <c r="BS69" s="521" t="s">
        <v>316</v>
      </c>
      <c r="BT69" s="521" t="s">
        <v>316</v>
      </c>
      <c r="BU69" s="521" t="s">
        <v>316</v>
      </c>
      <c r="BV69" s="521"/>
      <c r="BW69" s="521"/>
      <c r="BX69" s="521"/>
      <c r="BY69" s="521" t="s">
        <v>316</v>
      </c>
      <c r="BZ69" s="521" t="s">
        <v>316</v>
      </c>
      <c r="CA69" s="522" t="s">
        <v>316</v>
      </c>
      <c r="CB69" s="521" t="s">
        <v>316</v>
      </c>
      <c r="CC69" s="522" t="s">
        <v>316</v>
      </c>
      <c r="CD69" s="521" t="s">
        <v>316</v>
      </c>
      <c r="CE69" s="521" t="s">
        <v>316</v>
      </c>
      <c r="CF69" s="521" t="s">
        <v>316</v>
      </c>
      <c r="CG69" s="522" t="s">
        <v>316</v>
      </c>
    </row>
    <row r="70" spans="1:85" ht="60" hidden="1">
      <c r="A70" s="658">
        <v>54</v>
      </c>
      <c r="B70" s="451">
        <v>54</v>
      </c>
      <c r="C70" s="213" t="s">
        <v>618</v>
      </c>
      <c r="D70" s="87" t="s">
        <v>14</v>
      </c>
      <c r="E70" s="213" t="s">
        <v>619</v>
      </c>
      <c r="F70" s="87" t="s">
        <v>17</v>
      </c>
      <c r="G70" s="86" t="s">
        <v>619</v>
      </c>
      <c r="H70" s="390" t="s">
        <v>627</v>
      </c>
      <c r="I70" s="71"/>
      <c r="J70" s="10" t="s">
        <v>11</v>
      </c>
      <c r="K70" s="71"/>
      <c r="L70" s="71"/>
      <c r="M70" s="71"/>
      <c r="N70" s="668" t="s">
        <v>16</v>
      </c>
      <c r="O70" s="71"/>
      <c r="P70" s="71"/>
      <c r="Q70" s="71"/>
      <c r="R70" s="71"/>
      <c r="S70" s="71"/>
      <c r="T70" s="71"/>
      <c r="U70" s="66">
        <f t="shared" si="8"/>
        <v>1</v>
      </c>
      <c r="V70" s="71"/>
      <c r="W70" s="71"/>
      <c r="X70" s="71"/>
      <c r="Y70" s="71"/>
      <c r="Z70" s="71"/>
      <c r="AA70" s="71"/>
      <c r="AB70" s="71"/>
      <c r="AC70" s="71"/>
      <c r="AD70" s="71"/>
      <c r="AE70" s="71"/>
      <c r="AF70" s="71"/>
      <c r="AG70" s="71"/>
      <c r="AH70" s="668" t="s">
        <v>728</v>
      </c>
      <c r="AI70" s="668" t="s">
        <v>728</v>
      </c>
      <c r="AJ70" s="668" t="s">
        <v>728</v>
      </c>
      <c r="AK70" s="668" t="s">
        <v>728</v>
      </c>
      <c r="AL70" s="668" t="s">
        <v>728</v>
      </c>
      <c r="AM70" s="71"/>
      <c r="AN70" s="71"/>
      <c r="AO70" s="71"/>
      <c r="AP70" s="71"/>
      <c r="AQ70" s="71"/>
      <c r="AR70" s="71"/>
      <c r="AS70" s="71"/>
      <c r="AT70" s="71"/>
      <c r="AU70" s="71"/>
      <c r="AV70" s="71"/>
      <c r="AW70" s="71"/>
      <c r="AX70" s="71"/>
      <c r="AY70" s="71"/>
      <c r="AZ70" s="71"/>
      <c r="BA70" s="71"/>
      <c r="BB70" s="71"/>
      <c r="BC70" s="71"/>
      <c r="BD70" s="71"/>
      <c r="BE70" s="20">
        <v>2</v>
      </c>
      <c r="BF70" s="20">
        <v>2</v>
      </c>
      <c r="BG70" s="20">
        <v>2</v>
      </c>
      <c r="BH70" s="20">
        <v>2</v>
      </c>
      <c r="BI70" s="20">
        <v>2</v>
      </c>
      <c r="BJ70" s="20">
        <v>1</v>
      </c>
      <c r="BK70" s="20">
        <v>2</v>
      </c>
      <c r="BL70" s="20">
        <v>2</v>
      </c>
      <c r="BM70" s="20">
        <v>2</v>
      </c>
      <c r="BN70" s="20">
        <v>1</v>
      </c>
      <c r="BO70" s="20">
        <v>2</v>
      </c>
      <c r="BP70" s="20">
        <v>2</v>
      </c>
      <c r="BQ70" s="20">
        <v>2</v>
      </c>
      <c r="BR70" s="20">
        <v>1</v>
      </c>
      <c r="BS70" s="20">
        <v>2</v>
      </c>
      <c r="BT70" s="20">
        <v>2</v>
      </c>
      <c r="BU70" s="20">
        <v>2</v>
      </c>
      <c r="BV70" s="20"/>
      <c r="BW70" s="20"/>
      <c r="BX70" s="20"/>
      <c r="BY70" s="20">
        <v>1</v>
      </c>
      <c r="BZ70" s="21">
        <f>COUNTIF($BE70:$BY70,2)</f>
        <v>14</v>
      </c>
      <c r="CA70" s="22">
        <f>BZ70/COUNTA($BE70:$BY70)</f>
        <v>0.77777777777777779</v>
      </c>
      <c r="CB70" s="21">
        <f>COUNTIF($BE70:$BY70,1)</f>
        <v>4</v>
      </c>
      <c r="CC70" s="22">
        <f>CB70/COUNTA($BE70:$BY70)</f>
        <v>0.22222222222222221</v>
      </c>
      <c r="CD70" s="21">
        <f>COUNTIF($BE70:$BY70,0)</f>
        <v>0</v>
      </c>
      <c r="CE70" s="22">
        <f>CD70/COUNTA($BE70:$BY70)</f>
        <v>0</v>
      </c>
      <c r="CF70" s="21">
        <f>(((BZ70*2)+(CB70*1)+(CD70*0)))/COUNTA($BE70:$BY70)</f>
        <v>1.7777777777777777</v>
      </c>
      <c r="CG70" s="427" t="str">
        <f>IF(CF70&gt;=1.6,"Đạt mục tiêu",IF(CF70&gt;=1,"Cần cố gắng","Chưa đạt"))</f>
        <v>Đạt mục tiêu</v>
      </c>
    </row>
    <row r="71" spans="1:85" s="695" customFormat="1" ht="62.25" hidden="1">
      <c r="A71" s="19">
        <v>55</v>
      </c>
      <c r="B71" s="451">
        <v>55</v>
      </c>
      <c r="C71" s="519" t="s">
        <v>620</v>
      </c>
      <c r="D71" s="87" t="s">
        <v>14</v>
      </c>
      <c r="E71" s="86" t="s">
        <v>621</v>
      </c>
      <c r="F71" s="87" t="s">
        <v>17</v>
      </c>
      <c r="G71" s="79" t="s">
        <v>310</v>
      </c>
      <c r="H71" s="96" t="s">
        <v>709</v>
      </c>
      <c r="I71" s="71"/>
      <c r="J71" s="10" t="s">
        <v>11</v>
      </c>
      <c r="K71" s="71"/>
      <c r="L71" s="71"/>
      <c r="M71" s="71"/>
      <c r="N71" s="71"/>
      <c r="O71" s="130" t="s">
        <v>16</v>
      </c>
      <c r="P71" s="130" t="s">
        <v>16</v>
      </c>
      <c r="Q71" s="71"/>
      <c r="R71" s="71"/>
      <c r="S71" s="71"/>
      <c r="T71" s="71"/>
      <c r="U71" s="66">
        <f t="shared" si="8"/>
        <v>2</v>
      </c>
      <c r="V71" s="71"/>
      <c r="W71" s="71"/>
      <c r="X71" s="71"/>
      <c r="Y71" s="71"/>
      <c r="Z71" s="71"/>
      <c r="AA71" s="71"/>
      <c r="AB71" s="71"/>
      <c r="AC71" s="71"/>
      <c r="AD71" s="71"/>
      <c r="AE71" s="71"/>
      <c r="AF71" s="71"/>
      <c r="AG71" s="71"/>
      <c r="AH71" s="71"/>
      <c r="AI71" s="71"/>
      <c r="AJ71" s="71"/>
      <c r="AK71" s="71"/>
      <c r="AL71" s="71"/>
      <c r="AM71" s="72" t="s">
        <v>728</v>
      </c>
      <c r="AN71" s="72" t="s">
        <v>728</v>
      </c>
      <c r="AO71" s="72" t="s">
        <v>728</v>
      </c>
      <c r="AP71" s="72" t="s">
        <v>728</v>
      </c>
      <c r="AQ71" s="71" t="s">
        <v>728</v>
      </c>
      <c r="AR71" s="71" t="s">
        <v>728</v>
      </c>
      <c r="AS71" s="71" t="s">
        <v>728</v>
      </c>
      <c r="AT71" s="71"/>
      <c r="AU71" s="71"/>
      <c r="AV71" s="71"/>
      <c r="AW71" s="71"/>
      <c r="AX71" s="71"/>
      <c r="AY71" s="71"/>
      <c r="AZ71" s="71"/>
      <c r="BA71" s="71"/>
      <c r="BB71" s="71"/>
      <c r="BC71" s="71"/>
      <c r="BD71" s="71"/>
      <c r="BE71" s="79">
        <v>2</v>
      </c>
      <c r="BF71" s="79">
        <v>2</v>
      </c>
      <c r="BG71" s="79">
        <v>2</v>
      </c>
      <c r="BH71" s="79">
        <v>1</v>
      </c>
      <c r="BI71" s="79">
        <v>2</v>
      </c>
      <c r="BJ71" s="79">
        <v>2</v>
      </c>
      <c r="BK71" s="79">
        <v>2</v>
      </c>
      <c r="BL71" s="79">
        <v>2</v>
      </c>
      <c r="BM71" s="79">
        <v>2</v>
      </c>
      <c r="BN71" s="79">
        <v>2</v>
      </c>
      <c r="BO71" s="79">
        <v>2</v>
      </c>
      <c r="BP71" s="79">
        <v>2</v>
      </c>
      <c r="BQ71" s="79">
        <v>2</v>
      </c>
      <c r="BR71" s="79">
        <v>2</v>
      </c>
      <c r="BS71" s="79">
        <v>1</v>
      </c>
      <c r="BT71" s="79">
        <v>2</v>
      </c>
      <c r="BU71" s="79">
        <v>2</v>
      </c>
      <c r="BV71" s="79"/>
      <c r="BW71" s="79"/>
      <c r="BX71" s="79"/>
      <c r="BY71" s="79">
        <v>1</v>
      </c>
      <c r="BZ71" s="697">
        <f>COUNTIF($BE71:$BY71,2)</f>
        <v>15</v>
      </c>
      <c r="CA71" s="81">
        <f>BZ71/COUNTA($BE71:$BY71)</f>
        <v>0.83333333333333337</v>
      </c>
      <c r="CB71" s="697">
        <f>COUNTIF($BE71:$BY71,1)</f>
        <v>3</v>
      </c>
      <c r="CC71" s="81">
        <f>CB71/COUNTA($BE71:$BY71)</f>
        <v>0.16666666666666666</v>
      </c>
      <c r="CD71" s="697">
        <f>COUNTIF($BE71:$BY71,0)</f>
        <v>0</v>
      </c>
      <c r="CE71" s="81">
        <f>CD71/COUNTA($BE71:$BY71)</f>
        <v>0</v>
      </c>
      <c r="CF71" s="697">
        <f>(((BZ71*2)+(CB71*1)+(CD71*0)))/COUNTA($BE71:$BY71)</f>
        <v>1.8333333333333333</v>
      </c>
      <c r="CG71" s="698" t="str">
        <f t="shared" ref="CG71" si="14">IF(CF71&gt;=1.6,"Đạt mục tiêu",IF(CF71&gt;=1,"Cần cố gắng","Chưa đạt"))</f>
        <v>Đạt mục tiêu</v>
      </c>
    </row>
    <row r="72" spans="1:85" ht="93.75" hidden="1">
      <c r="A72" s="659">
        <v>56</v>
      </c>
      <c r="B72" s="451">
        <v>56</v>
      </c>
      <c r="C72" s="212" t="s">
        <v>622</v>
      </c>
      <c r="D72" s="87" t="s">
        <v>14</v>
      </c>
      <c r="E72" s="86" t="s">
        <v>21</v>
      </c>
      <c r="F72" s="87" t="s">
        <v>14</v>
      </c>
      <c r="G72" s="188" t="s">
        <v>21</v>
      </c>
      <c r="H72" s="179" t="s">
        <v>628</v>
      </c>
      <c r="I72" s="71"/>
      <c r="J72" s="10" t="s">
        <v>11</v>
      </c>
      <c r="K72" s="506" t="s">
        <v>16</v>
      </c>
      <c r="L72" s="71"/>
      <c r="M72" s="71"/>
      <c r="N72" s="71"/>
      <c r="O72" s="71"/>
      <c r="P72" s="71"/>
      <c r="Q72" s="71"/>
      <c r="R72" s="130" t="s">
        <v>16</v>
      </c>
      <c r="S72" s="71"/>
      <c r="T72" s="71"/>
      <c r="U72" s="66">
        <f t="shared" si="8"/>
        <v>2</v>
      </c>
      <c r="V72" s="183" t="s">
        <v>728</v>
      </c>
      <c r="W72" s="183" t="s">
        <v>728</v>
      </c>
      <c r="X72" s="183" t="s">
        <v>723</v>
      </c>
      <c r="Y72" s="183" t="s">
        <v>728</v>
      </c>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668" t="s">
        <v>281</v>
      </c>
      <c r="BF72" s="668" t="s">
        <v>281</v>
      </c>
      <c r="BG72" s="668" t="s">
        <v>1160</v>
      </c>
      <c r="BH72" s="668" t="s">
        <v>281</v>
      </c>
      <c r="BI72" s="668" t="s">
        <v>1160</v>
      </c>
      <c r="BJ72" s="668" t="s">
        <v>281</v>
      </c>
      <c r="BK72" s="668" t="s">
        <v>281</v>
      </c>
      <c r="BL72" s="668" t="s">
        <v>281</v>
      </c>
      <c r="BM72" s="668" t="s">
        <v>281</v>
      </c>
      <c r="BN72" s="668" t="s">
        <v>281</v>
      </c>
      <c r="BO72" s="668" t="s">
        <v>281</v>
      </c>
      <c r="BP72" s="668" t="s">
        <v>281</v>
      </c>
      <c r="BQ72" s="668" t="s">
        <v>281</v>
      </c>
      <c r="BR72" s="668" t="s">
        <v>281</v>
      </c>
      <c r="BS72" s="668" t="s">
        <v>281</v>
      </c>
      <c r="BT72" s="668" t="s">
        <v>281</v>
      </c>
      <c r="BU72" s="668" t="s">
        <v>281</v>
      </c>
      <c r="BV72" s="709"/>
      <c r="BW72" s="709"/>
      <c r="BX72" s="709"/>
      <c r="BY72" s="668" t="s">
        <v>281</v>
      </c>
      <c r="BZ72" s="658">
        <f>COUNTIF($BE72:$BY72,2)</f>
        <v>16</v>
      </c>
      <c r="CA72" s="510">
        <f>BZ72/COUNTA($BE72:$BY72)</f>
        <v>0.88888888888888884</v>
      </c>
      <c r="CB72" s="658">
        <f>COUNTIF($BE72:$BY72,1)</f>
        <v>2</v>
      </c>
      <c r="CC72" s="510">
        <f>CB72/COUNTA($BE72:$BY72)</f>
        <v>0.1111111111111111</v>
      </c>
      <c r="CD72" s="658">
        <f>COUNTIF($BE72:$BY72,0)</f>
        <v>0</v>
      </c>
      <c r="CE72" s="511">
        <f>CD72/COUNTA($BE72:$BY72)</f>
        <v>0</v>
      </c>
      <c r="CF72" s="658">
        <f>(((BZ72*2)+(CB72*1)+(CD72*0)))/COUNTA($BE72:$BY72)</f>
        <v>1.8888888888888888</v>
      </c>
      <c r="CG72" s="681" t="str">
        <f>IF(CF72&gt;=1.6,"Đạt mục tiêu",IF(CF72&gt;=1,"Cần cố gắng","Chưa đạt"))</f>
        <v>Đạt mục tiêu</v>
      </c>
    </row>
    <row r="73" spans="1:85" ht="90" hidden="1">
      <c r="A73" s="658">
        <v>57</v>
      </c>
      <c r="B73" s="451">
        <v>57</v>
      </c>
      <c r="C73" s="213" t="s">
        <v>623</v>
      </c>
      <c r="D73" s="87" t="s">
        <v>17</v>
      </c>
      <c r="E73" s="213" t="s">
        <v>624</v>
      </c>
      <c r="F73" s="87" t="s">
        <v>17</v>
      </c>
      <c r="G73" s="79" t="s">
        <v>278</v>
      </c>
      <c r="H73" s="518" t="s">
        <v>307</v>
      </c>
      <c r="I73" s="71"/>
      <c r="J73" s="10" t="s">
        <v>11</v>
      </c>
      <c r="K73" s="71"/>
      <c r="L73" s="71"/>
      <c r="M73" s="71"/>
      <c r="N73" s="668" t="s">
        <v>16</v>
      </c>
      <c r="O73" s="71"/>
      <c r="P73" s="71"/>
      <c r="Q73" s="71"/>
      <c r="R73" s="71"/>
      <c r="S73" s="71"/>
      <c r="T73" s="71"/>
      <c r="U73" s="66">
        <f t="shared" si="8"/>
        <v>1</v>
      </c>
      <c r="V73" s="71"/>
      <c r="W73" s="71"/>
      <c r="X73" s="71"/>
      <c r="Y73" s="71"/>
      <c r="Z73" s="71"/>
      <c r="AA73" s="71"/>
      <c r="AB73" s="71"/>
      <c r="AC73" s="71"/>
      <c r="AD73" s="71"/>
      <c r="AE73" s="71"/>
      <c r="AF73" s="71"/>
      <c r="AG73" s="71"/>
      <c r="AH73" s="668" t="s">
        <v>728</v>
      </c>
      <c r="AI73" s="668" t="s">
        <v>728</v>
      </c>
      <c r="AJ73" s="668" t="s">
        <v>728</v>
      </c>
      <c r="AK73" s="668" t="s">
        <v>728</v>
      </c>
      <c r="AL73" s="668" t="s">
        <v>728</v>
      </c>
      <c r="AM73" s="71"/>
      <c r="AN73" s="71"/>
      <c r="AO73" s="71"/>
      <c r="AP73" s="71"/>
      <c r="AQ73" s="71"/>
      <c r="AR73" s="71"/>
      <c r="AS73" s="71"/>
      <c r="AT73" s="71"/>
      <c r="AU73" s="71"/>
      <c r="AV73" s="71"/>
      <c r="AW73" s="71"/>
      <c r="AX73" s="71"/>
      <c r="AY73" s="71"/>
      <c r="AZ73" s="71"/>
      <c r="BA73" s="71"/>
      <c r="BB73" s="71"/>
      <c r="BC73" s="71"/>
      <c r="BD73" s="71"/>
      <c r="BE73" s="20">
        <v>2</v>
      </c>
      <c r="BF73" s="20">
        <v>2</v>
      </c>
      <c r="BG73" s="20">
        <v>2</v>
      </c>
      <c r="BH73" s="20">
        <v>2</v>
      </c>
      <c r="BI73" s="20">
        <v>2</v>
      </c>
      <c r="BJ73" s="20">
        <v>1</v>
      </c>
      <c r="BK73" s="20">
        <v>2</v>
      </c>
      <c r="BL73" s="20">
        <v>2</v>
      </c>
      <c r="BM73" s="20">
        <v>2</v>
      </c>
      <c r="BN73" s="20">
        <v>2</v>
      </c>
      <c r="BO73" s="20">
        <v>1</v>
      </c>
      <c r="BP73" s="20">
        <v>2</v>
      </c>
      <c r="BQ73" s="20">
        <v>1</v>
      </c>
      <c r="BR73" s="20">
        <v>2</v>
      </c>
      <c r="BS73" s="20">
        <v>2</v>
      </c>
      <c r="BT73" s="20">
        <v>1</v>
      </c>
      <c r="BU73" s="20">
        <v>2</v>
      </c>
      <c r="BV73" s="20"/>
      <c r="BW73" s="20"/>
      <c r="BX73" s="20"/>
      <c r="BY73" s="20">
        <v>2</v>
      </c>
      <c r="BZ73" s="21">
        <f>COUNTIF($BE73:$BY73,2)</f>
        <v>14</v>
      </c>
      <c r="CA73" s="22">
        <f>BZ73/COUNTA($BE73:$BY73)</f>
        <v>0.77777777777777779</v>
      </c>
      <c r="CB73" s="21">
        <f>COUNTIF($BE73:$BY73,1)</f>
        <v>4</v>
      </c>
      <c r="CC73" s="22">
        <f>CB73/COUNTA($BE73:$BY73)</f>
        <v>0.22222222222222221</v>
      </c>
      <c r="CD73" s="21">
        <f>COUNTIF($BE73:$BY73,0)</f>
        <v>0</v>
      </c>
      <c r="CE73" s="22">
        <f>CD73/COUNTA($BE73:$BY73)</f>
        <v>0</v>
      </c>
      <c r="CF73" s="21">
        <f>(((BZ73*2)+(CB73*1)+(CD73*0)))/COUNTA($BE73:$BY73)</f>
        <v>1.7777777777777777</v>
      </c>
      <c r="CG73" s="427" t="str">
        <f>IF(CF73&gt;=1.6,"Đạt mục tiêu",IF(CF73&gt;=1,"Cần cố gắng","Chưa đạt"))</f>
        <v>Đạt mục tiêu</v>
      </c>
    </row>
    <row r="74" spans="1:85" s="695" customFormat="1" ht="47.25" hidden="1">
      <c r="A74" s="19">
        <v>58</v>
      </c>
      <c r="B74" s="451">
        <v>58</v>
      </c>
      <c r="C74" s="519" t="s">
        <v>625</v>
      </c>
      <c r="D74" s="87" t="s">
        <v>17</v>
      </c>
      <c r="E74" s="86" t="s">
        <v>626</v>
      </c>
      <c r="F74" s="87" t="s">
        <v>17</v>
      </c>
      <c r="G74" s="79" t="s">
        <v>308</v>
      </c>
      <c r="H74" s="96" t="s">
        <v>309</v>
      </c>
      <c r="I74" s="71"/>
      <c r="J74" s="10" t="s">
        <v>11</v>
      </c>
      <c r="K74" s="71"/>
      <c r="L74" s="71"/>
      <c r="M74" s="71"/>
      <c r="N74" s="71"/>
      <c r="O74" s="130" t="s">
        <v>16</v>
      </c>
      <c r="P74" s="71"/>
      <c r="Q74" s="71"/>
      <c r="R74" s="71"/>
      <c r="S74" s="71"/>
      <c r="T74" s="71"/>
      <c r="U74" s="66">
        <f t="shared" si="8"/>
        <v>1</v>
      </c>
      <c r="V74" s="71"/>
      <c r="W74" s="71"/>
      <c r="X74" s="71"/>
      <c r="Y74" s="71"/>
      <c r="Z74" s="71"/>
      <c r="AA74" s="71"/>
      <c r="AB74" s="71"/>
      <c r="AC74" s="71"/>
      <c r="AD74" s="71"/>
      <c r="AE74" s="71"/>
      <c r="AF74" s="71"/>
      <c r="AG74" s="71"/>
      <c r="AH74" s="71"/>
      <c r="AI74" s="71"/>
      <c r="AJ74" s="71"/>
      <c r="AK74" s="71"/>
      <c r="AL74" s="71"/>
      <c r="AM74" s="72" t="s">
        <v>727</v>
      </c>
      <c r="AN74" s="72" t="s">
        <v>727</v>
      </c>
      <c r="AO74" s="72" t="s">
        <v>727</v>
      </c>
      <c r="AP74" s="72" t="s">
        <v>728</v>
      </c>
      <c r="AQ74" s="71"/>
      <c r="AR74" s="71"/>
      <c r="AS74" s="71"/>
      <c r="AT74" s="71"/>
      <c r="AU74" s="71"/>
      <c r="AV74" s="71"/>
      <c r="AW74" s="71"/>
      <c r="AX74" s="71"/>
      <c r="AY74" s="71"/>
      <c r="AZ74" s="71"/>
      <c r="BA74" s="71"/>
      <c r="BB74" s="71"/>
      <c r="BC74" s="71"/>
      <c r="BD74" s="71"/>
      <c r="BE74" s="79">
        <v>2</v>
      </c>
      <c r="BF74" s="79">
        <v>2</v>
      </c>
      <c r="BG74" s="79">
        <v>2</v>
      </c>
      <c r="BH74" s="79">
        <v>1</v>
      </c>
      <c r="BI74" s="79">
        <v>2</v>
      </c>
      <c r="BJ74" s="79">
        <v>2</v>
      </c>
      <c r="BK74" s="79">
        <v>2</v>
      </c>
      <c r="BL74" s="79">
        <v>2</v>
      </c>
      <c r="BM74" s="79">
        <v>2</v>
      </c>
      <c r="BN74" s="79">
        <v>2</v>
      </c>
      <c r="BO74" s="79">
        <v>2</v>
      </c>
      <c r="BP74" s="79">
        <v>2</v>
      </c>
      <c r="BQ74" s="79">
        <v>2</v>
      </c>
      <c r="BR74" s="79">
        <v>1</v>
      </c>
      <c r="BS74" s="79">
        <v>1</v>
      </c>
      <c r="BT74" s="79">
        <v>2</v>
      </c>
      <c r="BU74" s="79">
        <v>2</v>
      </c>
      <c r="BV74" s="79"/>
      <c r="BW74" s="79"/>
      <c r="BX74" s="79"/>
      <c r="BY74" s="79">
        <v>1</v>
      </c>
      <c r="BZ74" s="697">
        <f>COUNTIF($BE74:$BY74,2)</f>
        <v>14</v>
      </c>
      <c r="CA74" s="81">
        <f>BZ74/COUNTA($BE74:$BY74)</f>
        <v>0.77777777777777779</v>
      </c>
      <c r="CB74" s="697">
        <f>COUNTIF($BE74:$BY74,1)</f>
        <v>4</v>
      </c>
      <c r="CC74" s="81">
        <f>CB74/COUNTA($BE74:$BY74)</f>
        <v>0.22222222222222221</v>
      </c>
      <c r="CD74" s="697">
        <f>COUNTIF($BE74:$BY74,0)</f>
        <v>0</v>
      </c>
      <c r="CE74" s="81">
        <f>CD74/COUNTA($BE74:$BY74)</f>
        <v>0</v>
      </c>
      <c r="CF74" s="697">
        <f>(((BZ74*2)+(CB74*1)+(CD74*0)))/COUNTA($BE74:$BY74)</f>
        <v>1.7777777777777777</v>
      </c>
      <c r="CG74" s="698" t="str">
        <f t="shared" ref="CG74" si="15">IF(CF74&gt;=1.6,"Đạt mục tiêu",IF(CF74&gt;=1,"Cần cố gắng","Chưa đạt"))</f>
        <v>Đạt mục tiêu</v>
      </c>
    </row>
    <row r="75" spans="1:85" hidden="1">
      <c r="A75" s="659">
        <v>59</v>
      </c>
      <c r="B75" s="451">
        <v>59</v>
      </c>
      <c r="C75" s="1447" t="s">
        <v>629</v>
      </c>
      <c r="D75" s="1368"/>
      <c r="E75" s="1369"/>
      <c r="F75" s="5" t="s">
        <v>316</v>
      </c>
      <c r="G75" s="176" t="s">
        <v>316</v>
      </c>
      <c r="H75" s="239" t="s">
        <v>316</v>
      </c>
      <c r="I75" s="5" t="s">
        <v>316</v>
      </c>
      <c r="J75" s="5" t="s">
        <v>316</v>
      </c>
      <c r="K75" s="506" t="s">
        <v>316</v>
      </c>
      <c r="L75" s="5" t="s">
        <v>316</v>
      </c>
      <c r="M75" s="5" t="s">
        <v>316</v>
      </c>
      <c r="N75" s="148" t="s">
        <v>316</v>
      </c>
      <c r="O75" s="5" t="s">
        <v>316</v>
      </c>
      <c r="P75" s="5" t="s">
        <v>316</v>
      </c>
      <c r="Q75" s="5" t="s">
        <v>316</v>
      </c>
      <c r="R75" s="5"/>
      <c r="S75" s="5" t="s">
        <v>316</v>
      </c>
      <c r="T75" s="5" t="s">
        <v>316</v>
      </c>
      <c r="U75" s="5" t="s">
        <v>316</v>
      </c>
      <c r="V75" s="176" t="s">
        <v>316</v>
      </c>
      <c r="W75" s="176" t="s">
        <v>316</v>
      </c>
      <c r="X75" s="176" t="s">
        <v>316</v>
      </c>
      <c r="Y75" s="176" t="s">
        <v>316</v>
      </c>
      <c r="Z75" s="5" t="s">
        <v>316</v>
      </c>
      <c r="AA75" s="5" t="s">
        <v>316</v>
      </c>
      <c r="AB75" s="5" t="s">
        <v>316</v>
      </c>
      <c r="AC75" s="5" t="s">
        <v>316</v>
      </c>
      <c r="AD75" s="5" t="s">
        <v>316</v>
      </c>
      <c r="AE75" s="5" t="s">
        <v>316</v>
      </c>
      <c r="AF75" s="5" t="s">
        <v>316</v>
      </c>
      <c r="AG75" s="5" t="s">
        <v>316</v>
      </c>
      <c r="AH75" s="148" t="s">
        <v>316</v>
      </c>
      <c r="AI75" s="148" t="s">
        <v>316</v>
      </c>
      <c r="AJ75" s="148" t="s">
        <v>316</v>
      </c>
      <c r="AK75" s="148" t="s">
        <v>316</v>
      </c>
      <c r="AL75" s="148" t="s">
        <v>316</v>
      </c>
      <c r="AM75" s="5" t="s">
        <v>316</v>
      </c>
      <c r="AN75" s="5" t="s">
        <v>316</v>
      </c>
      <c r="AO75" s="5" t="s">
        <v>316</v>
      </c>
      <c r="AP75" s="5" t="s">
        <v>316</v>
      </c>
      <c r="AQ75" s="5"/>
      <c r="AR75" s="5"/>
      <c r="AS75" s="5" t="s">
        <v>316</v>
      </c>
      <c r="AT75" s="5" t="s">
        <v>316</v>
      </c>
      <c r="AU75" s="5" t="s">
        <v>316</v>
      </c>
      <c r="AV75" s="5" t="s">
        <v>316</v>
      </c>
      <c r="AW75" s="5" t="s">
        <v>316</v>
      </c>
      <c r="AX75" s="5"/>
      <c r="AY75" s="5"/>
      <c r="AZ75" s="5" t="s">
        <v>316</v>
      </c>
      <c r="BA75" s="5"/>
      <c r="BB75" s="5" t="s">
        <v>316</v>
      </c>
      <c r="BC75" s="5"/>
      <c r="BD75" s="5" t="s">
        <v>316</v>
      </c>
      <c r="BE75" s="521" t="s">
        <v>316</v>
      </c>
      <c r="BF75" s="521" t="s">
        <v>316</v>
      </c>
      <c r="BG75" s="521" t="s">
        <v>316</v>
      </c>
      <c r="BH75" s="521" t="s">
        <v>316</v>
      </c>
      <c r="BI75" s="521" t="s">
        <v>316</v>
      </c>
      <c r="BJ75" s="521" t="s">
        <v>316</v>
      </c>
      <c r="BK75" s="521" t="s">
        <v>316</v>
      </c>
      <c r="BL75" s="521" t="s">
        <v>316</v>
      </c>
      <c r="BM75" s="521" t="s">
        <v>316</v>
      </c>
      <c r="BN75" s="521" t="s">
        <v>316</v>
      </c>
      <c r="BO75" s="521" t="s">
        <v>316</v>
      </c>
      <c r="BP75" s="521" t="s">
        <v>316</v>
      </c>
      <c r="BQ75" s="521" t="s">
        <v>316</v>
      </c>
      <c r="BR75" s="521" t="s">
        <v>316</v>
      </c>
      <c r="BS75" s="521" t="s">
        <v>316</v>
      </c>
      <c r="BT75" s="521" t="s">
        <v>316</v>
      </c>
      <c r="BU75" s="521" t="s">
        <v>316</v>
      </c>
      <c r="BV75" s="521"/>
      <c r="BW75" s="521"/>
      <c r="BX75" s="521"/>
      <c r="BY75" s="521" t="s">
        <v>316</v>
      </c>
      <c r="BZ75" s="521" t="s">
        <v>316</v>
      </c>
      <c r="CA75" s="522" t="s">
        <v>316</v>
      </c>
      <c r="CB75" s="521" t="s">
        <v>316</v>
      </c>
      <c r="CC75" s="522" t="s">
        <v>316</v>
      </c>
      <c r="CD75" s="521" t="s">
        <v>316</v>
      </c>
      <c r="CE75" s="521" t="s">
        <v>316</v>
      </c>
      <c r="CF75" s="521" t="s">
        <v>316</v>
      </c>
      <c r="CG75" s="522" t="s">
        <v>316</v>
      </c>
    </row>
    <row r="76" spans="1:85" ht="75" hidden="1">
      <c r="A76" s="659">
        <v>60</v>
      </c>
      <c r="B76" s="451">
        <v>60</v>
      </c>
      <c r="C76" s="212" t="s">
        <v>630</v>
      </c>
      <c r="D76" s="77" t="s">
        <v>18</v>
      </c>
      <c r="E76" s="78" t="s">
        <v>631</v>
      </c>
      <c r="F76" s="77" t="s">
        <v>18</v>
      </c>
      <c r="G76" s="186" t="s">
        <v>631</v>
      </c>
      <c r="H76" s="190" t="s">
        <v>653</v>
      </c>
      <c r="I76" s="79"/>
      <c r="J76" s="10" t="s">
        <v>11</v>
      </c>
      <c r="K76" s="659" t="s">
        <v>16</v>
      </c>
      <c r="L76" s="79"/>
      <c r="M76" s="79"/>
      <c r="N76" s="697"/>
      <c r="O76" s="697"/>
      <c r="P76" s="79"/>
      <c r="Q76" s="79"/>
      <c r="R76" s="79"/>
      <c r="S76" s="79"/>
      <c r="T76" s="79"/>
      <c r="U76" s="66">
        <f t="shared" si="8"/>
        <v>1</v>
      </c>
      <c r="V76" s="696" t="s">
        <v>725</v>
      </c>
      <c r="W76" s="696" t="s">
        <v>723</v>
      </c>
      <c r="X76" s="696" t="s">
        <v>725</v>
      </c>
      <c r="Y76" s="696" t="s">
        <v>723</v>
      </c>
      <c r="Z76" s="79"/>
      <c r="AA76" s="79"/>
      <c r="AB76" s="79"/>
      <c r="AC76" s="79"/>
      <c r="AD76" s="79"/>
      <c r="AE76" s="79"/>
      <c r="AF76" s="79"/>
      <c r="AG76" s="79"/>
      <c r="AH76" s="79"/>
      <c r="AI76" s="79"/>
      <c r="AJ76" s="79"/>
      <c r="AK76" s="79"/>
      <c r="AL76" s="79"/>
      <c r="AM76" s="79"/>
      <c r="AN76" s="79"/>
      <c r="AO76" s="79"/>
      <c r="AP76" s="79"/>
      <c r="AQ76" s="79"/>
      <c r="AR76" s="79"/>
      <c r="AS76" s="79"/>
      <c r="AT76" s="79"/>
      <c r="AU76" s="79"/>
      <c r="AV76" s="79"/>
      <c r="AW76" s="79"/>
      <c r="AX76" s="79"/>
      <c r="AY76" s="79"/>
      <c r="AZ76" s="79"/>
      <c r="BA76" s="79"/>
      <c r="BB76" s="79"/>
      <c r="BC76" s="79"/>
      <c r="BD76" s="79"/>
      <c r="BE76" s="668" t="s">
        <v>281</v>
      </c>
      <c r="BF76" s="668" t="s">
        <v>281</v>
      </c>
      <c r="BG76" s="668" t="s">
        <v>1160</v>
      </c>
      <c r="BH76" s="668" t="s">
        <v>281</v>
      </c>
      <c r="BI76" s="668" t="s">
        <v>1160</v>
      </c>
      <c r="BJ76" s="668" t="s">
        <v>1160</v>
      </c>
      <c r="BK76" s="668" t="s">
        <v>1160</v>
      </c>
      <c r="BL76" s="668" t="s">
        <v>281</v>
      </c>
      <c r="BM76" s="668" t="s">
        <v>281</v>
      </c>
      <c r="BN76" s="668" t="s">
        <v>281</v>
      </c>
      <c r="BO76" s="668" t="s">
        <v>281</v>
      </c>
      <c r="BP76" s="668" t="s">
        <v>281</v>
      </c>
      <c r="BQ76" s="668" t="s">
        <v>281</v>
      </c>
      <c r="BR76" s="668" t="s">
        <v>281</v>
      </c>
      <c r="BS76" s="668" t="s">
        <v>281</v>
      </c>
      <c r="BT76" s="668" t="s">
        <v>281</v>
      </c>
      <c r="BU76" s="668" t="s">
        <v>281</v>
      </c>
      <c r="BV76" s="709"/>
      <c r="BW76" s="709"/>
      <c r="BX76" s="709"/>
      <c r="BY76" s="668" t="s">
        <v>281</v>
      </c>
      <c r="BZ76" s="658">
        <f>COUNTIF($BE76:$BY76,2)</f>
        <v>14</v>
      </c>
      <c r="CA76" s="510">
        <f>BZ76/COUNTA($BE76:$BY76)</f>
        <v>0.77777777777777779</v>
      </c>
      <c r="CB76" s="658">
        <f>COUNTIF($BE76:$BY76,1)</f>
        <v>4</v>
      </c>
      <c r="CC76" s="510">
        <f>CB76/COUNTA($BE76:$BY76)</f>
        <v>0.22222222222222221</v>
      </c>
      <c r="CD76" s="658">
        <f>COUNTIF($BE76:$BY76,0)</f>
        <v>0</v>
      </c>
      <c r="CE76" s="511">
        <f>CD76/COUNTA($BE76:$BY76)</f>
        <v>0</v>
      </c>
      <c r="CF76" s="658">
        <f>(((BZ76*2)+(CB76*1)+(CD76*0)))/COUNTA($BE76:$BY76)</f>
        <v>1.7777777777777777</v>
      </c>
      <c r="CG76" s="681" t="str">
        <f>IF(CF76&gt;=1.6,"Đạt mục tiêu",IF(CF76&gt;=1,"Cần cố gắng","Chưa đạt"))</f>
        <v>Đạt mục tiêu</v>
      </c>
    </row>
    <row r="77" spans="1:85" s="3" customFormat="1" ht="75" hidden="1">
      <c r="A77" s="19">
        <v>61</v>
      </c>
      <c r="B77" s="451">
        <v>61</v>
      </c>
      <c r="C77" s="78" t="s">
        <v>632</v>
      </c>
      <c r="D77" s="77" t="s">
        <v>14</v>
      </c>
      <c r="E77" s="78" t="s">
        <v>633</v>
      </c>
      <c r="F77" s="77" t="s">
        <v>17</v>
      </c>
      <c r="G77" s="78" t="s">
        <v>633</v>
      </c>
      <c r="H77" s="78" t="s">
        <v>652</v>
      </c>
      <c r="I77" s="662"/>
      <c r="J77" s="668" t="s">
        <v>11</v>
      </c>
      <c r="K77" s="662"/>
      <c r="L77" s="662"/>
      <c r="M77" s="662" t="s">
        <v>16</v>
      </c>
      <c r="N77" s="677"/>
      <c r="O77" s="677"/>
      <c r="P77" s="662"/>
      <c r="Q77" s="662"/>
      <c r="R77" s="662"/>
      <c r="S77" s="662"/>
      <c r="T77" s="662"/>
      <c r="U77" s="493">
        <f t="shared" si="8"/>
        <v>1</v>
      </c>
      <c r="V77" s="662"/>
      <c r="W77" s="662"/>
      <c r="X77" s="662"/>
      <c r="Y77" s="662"/>
      <c r="Z77" s="662"/>
      <c r="AA77" s="662"/>
      <c r="AB77" s="662"/>
      <c r="AC77" s="662"/>
      <c r="AD77" s="662" t="s">
        <v>728</v>
      </c>
      <c r="AE77" s="662" t="s">
        <v>728</v>
      </c>
      <c r="AF77" s="662" t="s">
        <v>728</v>
      </c>
      <c r="AG77" s="662" t="s">
        <v>728</v>
      </c>
      <c r="AH77" s="662"/>
      <c r="AI77" s="662"/>
      <c r="AJ77" s="662"/>
      <c r="AK77" s="662"/>
      <c r="AL77" s="662"/>
      <c r="AM77" s="662"/>
      <c r="AN77" s="662"/>
      <c r="AO77" s="662"/>
      <c r="AP77" s="662"/>
      <c r="AQ77" s="662"/>
      <c r="AR77" s="662"/>
      <c r="AS77" s="662"/>
      <c r="AT77" s="662"/>
      <c r="AU77" s="662"/>
      <c r="AV77" s="662"/>
      <c r="AW77" s="662"/>
      <c r="AX77" s="662"/>
      <c r="AY77" s="662"/>
      <c r="AZ77" s="662"/>
      <c r="BA77" s="662"/>
      <c r="BB77" s="662"/>
      <c r="BC77" s="662"/>
      <c r="BD77" s="662"/>
      <c r="BE77" s="662">
        <v>2</v>
      </c>
      <c r="BF77" s="662">
        <v>1</v>
      </c>
      <c r="BG77" s="662">
        <v>2</v>
      </c>
      <c r="BH77" s="662">
        <v>2</v>
      </c>
      <c r="BI77" s="662">
        <v>2</v>
      </c>
      <c r="BJ77" s="662">
        <v>2</v>
      </c>
      <c r="BK77" s="662">
        <v>2</v>
      </c>
      <c r="BL77" s="662">
        <v>2</v>
      </c>
      <c r="BM77" s="662">
        <v>2</v>
      </c>
      <c r="BN77" s="662">
        <v>2</v>
      </c>
      <c r="BO77" s="662">
        <v>2</v>
      </c>
      <c r="BP77" s="662">
        <v>2</v>
      </c>
      <c r="BQ77" s="662">
        <v>1</v>
      </c>
      <c r="BR77" s="662">
        <v>2</v>
      </c>
      <c r="BS77" s="662">
        <v>1</v>
      </c>
      <c r="BT77" s="662">
        <v>2</v>
      </c>
      <c r="BU77" s="662">
        <v>2</v>
      </c>
      <c r="BV77" s="716"/>
      <c r="BW77" s="716"/>
      <c r="BX77" s="716"/>
      <c r="BY77" s="662">
        <v>2</v>
      </c>
      <c r="BZ77" s="677">
        <f>COUNTIF($BE77:$BY77,2)</f>
        <v>15</v>
      </c>
      <c r="CA77" s="514">
        <f>BZ77/COUNTA($BE77:$BY77)</f>
        <v>0.83333333333333337</v>
      </c>
      <c r="CB77" s="677">
        <f>COUNTIF($BE77:$BY77,1)</f>
        <v>3</v>
      </c>
      <c r="CC77" s="514">
        <f>CB77/COUNTA($BE77:$BY77)</f>
        <v>0.16666666666666666</v>
      </c>
      <c r="CD77" s="677">
        <f>COUNTIF($BE77:$BY77,0)</f>
        <v>0</v>
      </c>
      <c r="CE77" s="228">
        <f>CD77/COUNTA($BE77:$BY77)</f>
        <v>0</v>
      </c>
      <c r="CF77" s="677">
        <f>(((BZ77*2)+(CB77*1)+(CD77*0)))/COUNTA($BE77:$BY77)</f>
        <v>1.8333333333333333</v>
      </c>
      <c r="CG77" s="683" t="str">
        <f>IF(CF77&gt;=1.6,"Đạt mục tiêu",IF(CF77&gt;=1,"Cần cố gắng","Chưa đạt"))</f>
        <v>Đạt mục tiêu</v>
      </c>
    </row>
    <row r="78" spans="1:85" s="695" customFormat="1" ht="63" hidden="1">
      <c r="A78" s="19">
        <v>62</v>
      </c>
      <c r="B78" s="451">
        <v>62</v>
      </c>
      <c r="C78" s="523" t="s">
        <v>634</v>
      </c>
      <c r="D78" s="77" t="s">
        <v>14</v>
      </c>
      <c r="E78" s="78" t="s">
        <v>635</v>
      </c>
      <c r="F78" s="77" t="s">
        <v>17</v>
      </c>
      <c r="G78" s="78" t="s">
        <v>635</v>
      </c>
      <c r="H78" s="23" t="s">
        <v>311</v>
      </c>
      <c r="I78" s="79"/>
      <c r="J78" s="10" t="s">
        <v>11</v>
      </c>
      <c r="K78" s="79"/>
      <c r="L78" s="79"/>
      <c r="M78" s="79"/>
      <c r="N78" s="697"/>
      <c r="O78" s="144" t="s">
        <v>16</v>
      </c>
      <c r="P78" s="79"/>
      <c r="Q78" s="79"/>
      <c r="R78" s="79"/>
      <c r="S78" s="79"/>
      <c r="T78" s="79"/>
      <c r="U78" s="66">
        <f t="shared" si="8"/>
        <v>1</v>
      </c>
      <c r="V78" s="79"/>
      <c r="W78" s="79"/>
      <c r="X78" s="79"/>
      <c r="Y78" s="79"/>
      <c r="Z78" s="79"/>
      <c r="AA78" s="79"/>
      <c r="AB78" s="79"/>
      <c r="AC78" s="79"/>
      <c r="AD78" s="79"/>
      <c r="AE78" s="79"/>
      <c r="AF78" s="79"/>
      <c r="AG78" s="79"/>
      <c r="AH78" s="79"/>
      <c r="AI78" s="79"/>
      <c r="AJ78" s="79"/>
      <c r="AK78" s="79"/>
      <c r="AL78" s="79"/>
      <c r="AM78" s="79" t="s">
        <v>728</v>
      </c>
      <c r="AN78" s="79" t="s">
        <v>728</v>
      </c>
      <c r="AO78" s="79" t="s">
        <v>728</v>
      </c>
      <c r="AP78" s="79" t="s">
        <v>723</v>
      </c>
      <c r="AQ78" s="79"/>
      <c r="AR78" s="79"/>
      <c r="AS78" s="79"/>
      <c r="AT78" s="79"/>
      <c r="AU78" s="79"/>
      <c r="AV78" s="79"/>
      <c r="AW78" s="79"/>
      <c r="AX78" s="79"/>
      <c r="AY78" s="79"/>
      <c r="AZ78" s="79"/>
      <c r="BA78" s="79"/>
      <c r="BB78" s="79"/>
      <c r="BC78" s="79"/>
      <c r="BD78" s="79"/>
      <c r="BE78" s="79">
        <v>2</v>
      </c>
      <c r="BF78" s="79">
        <v>1</v>
      </c>
      <c r="BG78" s="79">
        <v>2</v>
      </c>
      <c r="BH78" s="79">
        <v>1</v>
      </c>
      <c r="BI78" s="79">
        <v>2</v>
      </c>
      <c r="BJ78" s="79">
        <v>2</v>
      </c>
      <c r="BK78" s="79">
        <v>2</v>
      </c>
      <c r="BL78" s="79">
        <v>2</v>
      </c>
      <c r="BM78" s="79">
        <v>2</v>
      </c>
      <c r="BN78" s="79">
        <v>2</v>
      </c>
      <c r="BO78" s="79">
        <v>2</v>
      </c>
      <c r="BP78" s="79">
        <v>2</v>
      </c>
      <c r="BQ78" s="79">
        <v>2</v>
      </c>
      <c r="BR78" s="79">
        <v>2</v>
      </c>
      <c r="BS78" s="79">
        <v>2</v>
      </c>
      <c r="BT78" s="79">
        <v>2</v>
      </c>
      <c r="BU78" s="79">
        <v>2</v>
      </c>
      <c r="BV78" s="79"/>
      <c r="BW78" s="79"/>
      <c r="BX78" s="79"/>
      <c r="BY78" s="79">
        <v>1</v>
      </c>
      <c r="BZ78" s="697">
        <f>COUNTIF($BE78:$BY78,2)</f>
        <v>15</v>
      </c>
      <c r="CA78" s="81">
        <f>BZ78/COUNTA($BE78:$BY78)</f>
        <v>0.83333333333333337</v>
      </c>
      <c r="CB78" s="697">
        <f>COUNTIF($BE78:$BY78,1)</f>
        <v>3</v>
      </c>
      <c r="CC78" s="81">
        <f>CB78/COUNTA($BE78:$BY78)</f>
        <v>0.16666666666666666</v>
      </c>
      <c r="CD78" s="697">
        <f>COUNTIF($BE78:$BY78,0)</f>
        <v>0</v>
      </c>
      <c r="CE78" s="81">
        <f>CD78/COUNTA($BE78:$BY78)</f>
        <v>0</v>
      </c>
      <c r="CF78" s="697">
        <f>(((BZ78*2)+(CB78*1)+(CD78*0)))/COUNTA($BE78:$BY78)</f>
        <v>1.8333333333333333</v>
      </c>
      <c r="CG78" s="698" t="str">
        <f t="shared" ref="CG78" si="16">IF(CF78&gt;=1.6,"Đạt mục tiêu",IF(CF78&gt;=1,"Cần cố gắng","Chưa đạt"))</f>
        <v>Đạt mục tiêu</v>
      </c>
    </row>
    <row r="79" spans="1:85" s="695" customFormat="1" ht="78.75" customHeight="1">
      <c r="A79" s="19">
        <v>63</v>
      </c>
      <c r="B79" s="451">
        <v>63</v>
      </c>
      <c r="C79" s="78" t="s">
        <v>636</v>
      </c>
      <c r="D79" s="77" t="s">
        <v>14</v>
      </c>
      <c r="E79" s="78" t="s">
        <v>637</v>
      </c>
      <c r="F79" s="77" t="s">
        <v>17</v>
      </c>
      <c r="G79" s="78" t="s">
        <v>637</v>
      </c>
      <c r="H79" s="96" t="s">
        <v>651</v>
      </c>
      <c r="I79" s="79"/>
      <c r="J79" s="10" t="s">
        <v>11</v>
      </c>
      <c r="K79" s="79"/>
      <c r="L79" s="79"/>
      <c r="M79" s="79"/>
      <c r="N79" s="697"/>
      <c r="O79" s="697"/>
      <c r="P79" s="79"/>
      <c r="Q79" s="79" t="s">
        <v>16</v>
      </c>
      <c r="R79" s="79"/>
      <c r="S79" s="79"/>
      <c r="T79" s="79"/>
      <c r="U79" s="66">
        <f t="shared" si="8"/>
        <v>1</v>
      </c>
      <c r="V79" s="79"/>
      <c r="W79" s="79"/>
      <c r="X79" s="79"/>
      <c r="Y79" s="79"/>
      <c r="Z79" s="79"/>
      <c r="AA79" s="79"/>
      <c r="AB79" s="79"/>
      <c r="AC79" s="79"/>
      <c r="AD79" s="79"/>
      <c r="AE79" s="79"/>
      <c r="AF79" s="79"/>
      <c r="AG79" s="79"/>
      <c r="AH79" s="79"/>
      <c r="AI79" s="79"/>
      <c r="AJ79" s="79"/>
      <c r="AK79" s="79"/>
      <c r="AL79" s="79"/>
      <c r="AM79" s="79"/>
      <c r="AN79" s="79"/>
      <c r="AO79" s="79"/>
      <c r="AP79" s="79"/>
      <c r="AQ79" s="79"/>
      <c r="AR79" s="79"/>
      <c r="AS79" s="79"/>
      <c r="AT79" s="79" t="s">
        <v>728</v>
      </c>
      <c r="AU79" s="79" t="s">
        <v>725</v>
      </c>
      <c r="AV79" s="79" t="s">
        <v>725</v>
      </c>
      <c r="AW79" s="79" t="s">
        <v>728</v>
      </c>
      <c r="AX79" s="79"/>
      <c r="AY79" s="79"/>
      <c r="AZ79" s="79"/>
      <c r="BA79" s="79"/>
      <c r="BB79" s="79"/>
      <c r="BC79" s="79"/>
      <c r="BD79" s="79"/>
      <c r="BE79" s="79"/>
      <c r="BF79" s="79"/>
      <c r="BG79" s="79"/>
      <c r="BH79" s="79"/>
      <c r="BI79" s="79"/>
      <c r="BJ79" s="79"/>
      <c r="BK79" s="79"/>
      <c r="BL79" s="79"/>
      <c r="BM79" s="79"/>
      <c r="BN79" s="79"/>
      <c r="BO79" s="79"/>
      <c r="BP79" s="79"/>
      <c r="BQ79" s="79"/>
      <c r="BR79" s="79"/>
      <c r="BS79" s="79"/>
      <c r="BT79" s="79"/>
      <c r="BU79" s="79"/>
      <c r="BV79" s="79"/>
      <c r="BW79" s="79"/>
      <c r="BX79" s="79"/>
      <c r="BY79" s="79"/>
      <c r="BZ79" s="697"/>
      <c r="CA79" s="81"/>
      <c r="CB79" s="697"/>
      <c r="CC79" s="81"/>
      <c r="CD79" s="697"/>
      <c r="CE79" s="81"/>
      <c r="CF79" s="697"/>
      <c r="CG79" s="697"/>
    </row>
    <row r="80" spans="1:85" s="695" customFormat="1" ht="60" hidden="1">
      <c r="A80" s="19">
        <v>64</v>
      </c>
      <c r="B80" s="451">
        <v>64</v>
      </c>
      <c r="C80" s="78" t="s">
        <v>638</v>
      </c>
      <c r="D80" s="77" t="s">
        <v>18</v>
      </c>
      <c r="E80" s="78" t="s">
        <v>639</v>
      </c>
      <c r="F80" s="77" t="s">
        <v>18</v>
      </c>
      <c r="G80" s="78" t="s">
        <v>639</v>
      </c>
      <c r="H80" s="96" t="s">
        <v>650</v>
      </c>
      <c r="I80" s="79"/>
      <c r="J80" s="10" t="s">
        <v>11</v>
      </c>
      <c r="K80" s="79"/>
      <c r="L80" s="79" t="s">
        <v>16</v>
      </c>
      <c r="M80" s="79"/>
      <c r="N80" s="697"/>
      <c r="O80" s="697"/>
      <c r="P80" s="79"/>
      <c r="Q80" s="79"/>
      <c r="R80" s="79"/>
      <c r="S80" s="79"/>
      <c r="T80" s="79"/>
      <c r="U80" s="66">
        <f t="shared" si="8"/>
        <v>1</v>
      </c>
      <c r="V80" s="79"/>
      <c r="W80" s="79"/>
      <c r="X80" s="79"/>
      <c r="Y80" s="79"/>
      <c r="Z80" s="79" t="s">
        <v>728</v>
      </c>
      <c r="AA80" s="79" t="s">
        <v>728</v>
      </c>
      <c r="AB80" s="79" t="s">
        <v>728</v>
      </c>
      <c r="AC80" s="79" t="s">
        <v>728</v>
      </c>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79">
        <v>2</v>
      </c>
      <c r="BF80" s="79">
        <v>2</v>
      </c>
      <c r="BG80" s="79">
        <v>2</v>
      </c>
      <c r="BH80" s="79">
        <v>2</v>
      </c>
      <c r="BI80" s="79">
        <v>1</v>
      </c>
      <c r="BJ80" s="79">
        <v>2</v>
      </c>
      <c r="BK80" s="79">
        <v>2</v>
      </c>
      <c r="BL80" s="79">
        <v>2</v>
      </c>
      <c r="BM80" s="79">
        <v>2</v>
      </c>
      <c r="BN80" s="79">
        <v>1</v>
      </c>
      <c r="BO80" s="79">
        <v>1</v>
      </c>
      <c r="BP80" s="79">
        <v>2</v>
      </c>
      <c r="BQ80" s="79">
        <v>2</v>
      </c>
      <c r="BR80" s="79">
        <v>1</v>
      </c>
      <c r="BS80" s="79">
        <v>2</v>
      </c>
      <c r="BT80" s="79">
        <v>2</v>
      </c>
      <c r="BU80" s="79">
        <v>2</v>
      </c>
      <c r="BV80" s="79"/>
      <c r="BW80" s="79"/>
      <c r="BX80" s="79"/>
      <c r="BY80" s="79">
        <v>2</v>
      </c>
      <c r="BZ80" s="697">
        <f>COUNTIF($BE80:$BY80,2)</f>
        <v>14</v>
      </c>
      <c r="CA80" s="512">
        <f>BZ80/COUNTA($BE80:$BY80)</f>
        <v>0.77777777777777779</v>
      </c>
      <c r="CB80" s="697">
        <f>COUNTIF($BE80:$BY80,1)</f>
        <v>4</v>
      </c>
      <c r="CC80" s="512">
        <f>CB80/COUNTA($BE80:$BY80)</f>
        <v>0.22222222222222221</v>
      </c>
      <c r="CD80" s="697">
        <f>COUNTIF($BE80:$BY80,0)</f>
        <v>0</v>
      </c>
      <c r="CE80" s="81">
        <f>CD80/COUNTA($BE80:$BY80)</f>
        <v>0</v>
      </c>
      <c r="CF80" s="697">
        <f>(((BZ80*2)+(CB80*1)+(CD80*0)))/COUNTA($BE80:$BY80)</f>
        <v>1.7777777777777777</v>
      </c>
      <c r="CG80" s="698" t="str">
        <f t="shared" ref="CG80" si="17">IF(CF80&gt;=1.6,"Đạt mục tiêu",IF(CF80&gt;=1,"Cần cố gắng","Chưa đạt"))</f>
        <v>Đạt mục tiêu</v>
      </c>
    </row>
    <row r="81" spans="1:85" ht="60" hidden="1">
      <c r="A81" s="658">
        <v>65</v>
      </c>
      <c r="B81" s="451">
        <v>65</v>
      </c>
      <c r="C81" s="213" t="s">
        <v>640</v>
      </c>
      <c r="D81" s="77" t="s">
        <v>18</v>
      </c>
      <c r="E81" s="213" t="s">
        <v>641</v>
      </c>
      <c r="F81" s="77" t="s">
        <v>17</v>
      </c>
      <c r="G81" s="78" t="s">
        <v>641</v>
      </c>
      <c r="H81" s="518" t="s">
        <v>649</v>
      </c>
      <c r="I81" s="79"/>
      <c r="J81" s="10" t="s">
        <v>11</v>
      </c>
      <c r="K81" s="79"/>
      <c r="L81" s="79"/>
      <c r="M81" s="79"/>
      <c r="N81" s="658" t="s">
        <v>16</v>
      </c>
      <c r="O81" s="697"/>
      <c r="P81" s="79"/>
      <c r="Q81" s="79"/>
      <c r="R81" s="79"/>
      <c r="S81" s="79"/>
      <c r="T81" s="79"/>
      <c r="U81" s="66">
        <f t="shared" si="8"/>
        <v>1</v>
      </c>
      <c r="V81" s="79"/>
      <c r="W81" s="79"/>
      <c r="X81" s="79"/>
      <c r="Y81" s="79"/>
      <c r="Z81" s="79"/>
      <c r="AA81" s="79"/>
      <c r="AB81" s="79"/>
      <c r="AC81" s="79"/>
      <c r="AD81" s="79"/>
      <c r="AE81" s="79"/>
      <c r="AF81" s="79"/>
      <c r="AG81" s="79"/>
      <c r="AH81" s="658" t="s">
        <v>728</v>
      </c>
      <c r="AI81" s="658" t="s">
        <v>728</v>
      </c>
      <c r="AJ81" s="658" t="s">
        <v>728</v>
      </c>
      <c r="AK81" s="658" t="s">
        <v>728</v>
      </c>
      <c r="AL81" s="658" t="s">
        <v>728</v>
      </c>
      <c r="AM81" s="79"/>
      <c r="AN81" s="79"/>
      <c r="AO81" s="79"/>
      <c r="AP81" s="79"/>
      <c r="AQ81" s="79"/>
      <c r="AR81" s="79"/>
      <c r="AS81" s="79"/>
      <c r="AT81" s="79"/>
      <c r="AU81" s="79"/>
      <c r="AV81" s="79"/>
      <c r="AW81" s="79"/>
      <c r="AX81" s="79"/>
      <c r="AY81" s="79"/>
      <c r="AZ81" s="79"/>
      <c r="BA81" s="79"/>
      <c r="BB81" s="79"/>
      <c r="BC81" s="79"/>
      <c r="BD81" s="79"/>
      <c r="BE81" s="20">
        <v>2</v>
      </c>
      <c r="BF81" s="20">
        <v>2</v>
      </c>
      <c r="BG81" s="20">
        <v>2</v>
      </c>
      <c r="BH81" s="20">
        <v>2</v>
      </c>
      <c r="BI81" s="20">
        <v>2</v>
      </c>
      <c r="BJ81" s="20">
        <v>1</v>
      </c>
      <c r="BK81" s="20">
        <v>2</v>
      </c>
      <c r="BL81" s="20">
        <v>2</v>
      </c>
      <c r="BM81" s="20">
        <v>1</v>
      </c>
      <c r="BN81" s="20">
        <v>2</v>
      </c>
      <c r="BO81" s="20">
        <v>2</v>
      </c>
      <c r="BP81" s="20">
        <v>2</v>
      </c>
      <c r="BQ81" s="20">
        <v>2</v>
      </c>
      <c r="BR81" s="20">
        <v>2</v>
      </c>
      <c r="BS81" s="20">
        <v>1</v>
      </c>
      <c r="BT81" s="20">
        <v>2</v>
      </c>
      <c r="BU81" s="20">
        <v>2</v>
      </c>
      <c r="BV81" s="20"/>
      <c r="BW81" s="20"/>
      <c r="BX81" s="20"/>
      <c r="BY81" s="20">
        <v>2</v>
      </c>
      <c r="BZ81" s="21">
        <f>COUNTIF($BE81:$BY81,2)</f>
        <v>15</v>
      </c>
      <c r="CA81" s="22">
        <f>BZ81/COUNTA($BE81:$BY81)</f>
        <v>0.83333333333333337</v>
      </c>
      <c r="CB81" s="21">
        <f>COUNTIF($BE81:$BY81,1)</f>
        <v>3</v>
      </c>
      <c r="CC81" s="22">
        <f>CB81/COUNTA($BE81:$BY81)</f>
        <v>0.16666666666666666</v>
      </c>
      <c r="CD81" s="21">
        <f>COUNTIF($BE81:$BY81,0)</f>
        <v>0</v>
      </c>
      <c r="CE81" s="22">
        <f>CD81/COUNTA($BE81:$BY81)</f>
        <v>0</v>
      </c>
      <c r="CF81" s="21">
        <f>(((BZ81*2)+(CB81*1)+(CD81*0)))/COUNTA($BE81:$BY81)</f>
        <v>1.8333333333333333</v>
      </c>
      <c r="CG81" s="427" t="str">
        <f>IF(CF81&gt;=1.6,"Đạt mục tiêu",IF(CF81&gt;=1,"Cần cố gắng","Chưa đạt"))</f>
        <v>Đạt mục tiêu</v>
      </c>
    </row>
    <row r="82" spans="1:85" s="695" customFormat="1" ht="60.75" hidden="1" customHeight="1">
      <c r="A82" s="19">
        <v>66</v>
      </c>
      <c r="B82" s="451">
        <v>66</v>
      </c>
      <c r="C82" s="523" t="s">
        <v>642</v>
      </c>
      <c r="D82" s="77" t="s">
        <v>17</v>
      </c>
      <c r="E82" s="78" t="s">
        <v>643</v>
      </c>
      <c r="F82" s="77" t="s">
        <v>17</v>
      </c>
      <c r="G82" s="78" t="s">
        <v>643</v>
      </c>
      <c r="H82" s="23" t="s">
        <v>312</v>
      </c>
      <c r="I82" s="79"/>
      <c r="J82" s="10" t="s">
        <v>11</v>
      </c>
      <c r="K82" s="79"/>
      <c r="L82" s="79"/>
      <c r="M82" s="79"/>
      <c r="N82" s="697"/>
      <c r="O82" s="144" t="s">
        <v>16</v>
      </c>
      <c r="P82" s="79"/>
      <c r="Q82" s="79"/>
      <c r="R82" s="79"/>
      <c r="S82" s="79"/>
      <c r="T82" s="79"/>
      <c r="U82" s="66">
        <f t="shared" si="8"/>
        <v>1</v>
      </c>
      <c r="V82" s="79"/>
      <c r="W82" s="79"/>
      <c r="X82" s="79"/>
      <c r="Y82" s="79"/>
      <c r="Z82" s="79"/>
      <c r="AA82" s="79"/>
      <c r="AB82" s="79"/>
      <c r="AC82" s="79"/>
      <c r="AD82" s="79"/>
      <c r="AE82" s="79"/>
      <c r="AF82" s="79"/>
      <c r="AG82" s="79"/>
      <c r="AH82" s="79"/>
      <c r="AI82" s="79"/>
      <c r="AJ82" s="79"/>
      <c r="AK82" s="79"/>
      <c r="AL82" s="79"/>
      <c r="AM82" s="79" t="s">
        <v>723</v>
      </c>
      <c r="AN82" s="79" t="s">
        <v>725</v>
      </c>
      <c r="AO82" s="79" t="s">
        <v>728</v>
      </c>
      <c r="AP82" s="79" t="s">
        <v>725</v>
      </c>
      <c r="AQ82" s="79"/>
      <c r="AR82" s="79"/>
      <c r="AS82" s="79"/>
      <c r="AT82" s="79"/>
      <c r="AU82" s="79"/>
      <c r="AV82" s="79"/>
      <c r="AW82" s="79"/>
      <c r="AX82" s="79"/>
      <c r="AY82" s="79"/>
      <c r="AZ82" s="79"/>
      <c r="BA82" s="79"/>
      <c r="BB82" s="79"/>
      <c r="BC82" s="79"/>
      <c r="BD82" s="79"/>
      <c r="BE82" s="79">
        <v>2</v>
      </c>
      <c r="BF82" s="79">
        <v>2</v>
      </c>
      <c r="BG82" s="79">
        <v>2</v>
      </c>
      <c r="BH82" s="79">
        <v>1</v>
      </c>
      <c r="BI82" s="79">
        <v>2</v>
      </c>
      <c r="BJ82" s="79">
        <v>2</v>
      </c>
      <c r="BK82" s="79">
        <v>2</v>
      </c>
      <c r="BL82" s="79">
        <v>2</v>
      </c>
      <c r="BM82" s="79">
        <v>2</v>
      </c>
      <c r="BN82" s="79">
        <v>2</v>
      </c>
      <c r="BO82" s="79">
        <v>2</v>
      </c>
      <c r="BP82" s="79">
        <v>2</v>
      </c>
      <c r="BQ82" s="79">
        <v>2</v>
      </c>
      <c r="BR82" s="79">
        <v>1</v>
      </c>
      <c r="BS82" s="79">
        <v>1</v>
      </c>
      <c r="BT82" s="79">
        <v>2</v>
      </c>
      <c r="BU82" s="79">
        <v>2</v>
      </c>
      <c r="BV82" s="79"/>
      <c r="BW82" s="79"/>
      <c r="BX82" s="79"/>
      <c r="BY82" s="79">
        <v>1</v>
      </c>
      <c r="BZ82" s="697">
        <f>COUNTIF($BE82:$BY82,2)</f>
        <v>14</v>
      </c>
      <c r="CA82" s="81">
        <f>BZ82/COUNTA($BE82:$BY82)</f>
        <v>0.77777777777777779</v>
      </c>
      <c r="CB82" s="697">
        <f>COUNTIF($BE82:$BY82,1)</f>
        <v>4</v>
      </c>
      <c r="CC82" s="81">
        <f>CB82/COUNTA($BE82:$BY82)</f>
        <v>0.22222222222222221</v>
      </c>
      <c r="CD82" s="697">
        <f>COUNTIF($BE82:$BY82,0)</f>
        <v>0</v>
      </c>
      <c r="CE82" s="81">
        <f>CD82/COUNTA($BE82:$BY82)</f>
        <v>0</v>
      </c>
      <c r="CF82" s="697">
        <f>(((BZ82*2)+(CB82*1)+(CD82*0)))/COUNTA($BE82:$BY82)</f>
        <v>1.7777777777777777</v>
      </c>
      <c r="CG82" s="698" t="str">
        <f t="shared" ref="CG82:CG83" si="18">IF(CF82&gt;=1.6,"Đạt mục tiêu",IF(CF82&gt;=1,"Cần cố gắng","Chưa đạt"))</f>
        <v>Đạt mục tiêu</v>
      </c>
    </row>
    <row r="83" spans="1:85" s="695" customFormat="1" ht="60" hidden="1">
      <c r="A83" s="19">
        <v>67</v>
      </c>
      <c r="B83" s="451">
        <v>67</v>
      </c>
      <c r="C83" s="78" t="s">
        <v>644</v>
      </c>
      <c r="D83" s="77" t="s">
        <v>17</v>
      </c>
      <c r="E83" s="78" t="s">
        <v>645</v>
      </c>
      <c r="F83" s="77" t="s">
        <v>17</v>
      </c>
      <c r="G83" s="78" t="s">
        <v>645</v>
      </c>
      <c r="H83" s="23" t="s">
        <v>313</v>
      </c>
      <c r="I83" s="79"/>
      <c r="J83" s="10" t="s">
        <v>11</v>
      </c>
      <c r="K83" s="79"/>
      <c r="L83" s="79" t="s">
        <v>16</v>
      </c>
      <c r="M83" s="79"/>
      <c r="N83" s="697"/>
      <c r="O83" s="697"/>
      <c r="P83" s="79"/>
      <c r="Q83" s="79"/>
      <c r="R83" s="79"/>
      <c r="S83" s="79"/>
      <c r="T83" s="79"/>
      <c r="U83" s="66">
        <f t="shared" si="8"/>
        <v>1</v>
      </c>
      <c r="V83" s="79"/>
      <c r="W83" s="79"/>
      <c r="X83" s="79"/>
      <c r="Y83" s="79"/>
      <c r="Z83" s="79" t="s">
        <v>728</v>
      </c>
      <c r="AA83" s="79" t="s">
        <v>728</v>
      </c>
      <c r="AB83" s="79" t="s">
        <v>728</v>
      </c>
      <c r="AC83" s="79" t="s">
        <v>728</v>
      </c>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v>2</v>
      </c>
      <c r="BF83" s="79">
        <v>2</v>
      </c>
      <c r="BG83" s="79">
        <v>2</v>
      </c>
      <c r="BH83" s="79">
        <v>2</v>
      </c>
      <c r="BI83" s="79">
        <v>2</v>
      </c>
      <c r="BJ83" s="79">
        <v>2</v>
      </c>
      <c r="BK83" s="79">
        <v>2</v>
      </c>
      <c r="BL83" s="79">
        <v>2</v>
      </c>
      <c r="BM83" s="79">
        <v>1</v>
      </c>
      <c r="BN83" s="79">
        <v>1</v>
      </c>
      <c r="BO83" s="79">
        <v>1</v>
      </c>
      <c r="BP83" s="79">
        <v>2</v>
      </c>
      <c r="BQ83" s="79">
        <v>2</v>
      </c>
      <c r="BR83" s="79">
        <v>1</v>
      </c>
      <c r="BS83" s="79">
        <v>2</v>
      </c>
      <c r="BT83" s="79">
        <v>2</v>
      </c>
      <c r="BU83" s="79">
        <v>2</v>
      </c>
      <c r="BV83" s="79"/>
      <c r="BW83" s="79"/>
      <c r="BX83" s="79"/>
      <c r="BY83" s="79">
        <v>2</v>
      </c>
      <c r="BZ83" s="697">
        <f>COUNTIF($BE83:$BY83,2)</f>
        <v>14</v>
      </c>
      <c r="CA83" s="512">
        <f>BZ83/COUNTA($BE83:$BY83)</f>
        <v>0.77777777777777779</v>
      </c>
      <c r="CB83" s="697">
        <f>COUNTIF($BE83:$BY83,1)</f>
        <v>4</v>
      </c>
      <c r="CC83" s="512">
        <f>CB83/COUNTA($BE83:$BY83)</f>
        <v>0.22222222222222221</v>
      </c>
      <c r="CD83" s="697">
        <f>COUNTIF($BE83:$BY83,0)</f>
        <v>0</v>
      </c>
      <c r="CE83" s="81">
        <f>CD83/COUNTA($BE83:$BY83)</f>
        <v>0</v>
      </c>
      <c r="CF83" s="697">
        <f>(((BZ83*2)+(CB83*1)+(CD83*0)))/COUNTA($BE83:$BY83)</f>
        <v>1.7777777777777777</v>
      </c>
      <c r="CG83" s="698" t="str">
        <f t="shared" si="18"/>
        <v>Đạt mục tiêu</v>
      </c>
    </row>
    <row r="84" spans="1:85" s="695" customFormat="1" ht="75" hidden="1" customHeight="1">
      <c r="A84" s="19">
        <v>68</v>
      </c>
      <c r="B84" s="451">
        <v>68</v>
      </c>
      <c r="C84" s="78" t="s">
        <v>646</v>
      </c>
      <c r="D84" s="77" t="s">
        <v>14</v>
      </c>
      <c r="E84" s="78" t="s">
        <v>647</v>
      </c>
      <c r="F84" s="77" t="s">
        <v>14</v>
      </c>
      <c r="G84" s="78" t="s">
        <v>647</v>
      </c>
      <c r="H84" s="96" t="s">
        <v>648</v>
      </c>
      <c r="I84" s="79"/>
      <c r="J84" s="10" t="s">
        <v>11</v>
      </c>
      <c r="K84" s="79"/>
      <c r="L84" s="79"/>
      <c r="M84" s="79"/>
      <c r="N84" s="697"/>
      <c r="O84" s="697"/>
      <c r="P84" s="79"/>
      <c r="Q84" s="79"/>
      <c r="R84" s="79"/>
      <c r="S84" s="79" t="s">
        <v>16</v>
      </c>
      <c r="T84" s="79"/>
      <c r="U84" s="66">
        <f t="shared" si="8"/>
        <v>1</v>
      </c>
      <c r="V84" s="79"/>
      <c r="W84" s="79"/>
      <c r="X84" s="79"/>
      <c r="Y84" s="79"/>
      <c r="Z84" s="79"/>
      <c r="AA84" s="79"/>
      <c r="AB84" s="79"/>
      <c r="AC84" s="79"/>
      <c r="AD84" s="79"/>
      <c r="AE84" s="79"/>
      <c r="AF84" s="79"/>
      <c r="AG84" s="79"/>
      <c r="AH84" s="79"/>
      <c r="AI84" s="79"/>
      <c r="AJ84" s="79"/>
      <c r="AK84" s="79"/>
      <c r="AL84" s="79"/>
      <c r="AM84" s="79"/>
      <c r="AN84" s="79"/>
      <c r="AO84" s="79"/>
      <c r="AP84" s="79"/>
      <c r="AQ84" s="79"/>
      <c r="AR84" s="79"/>
      <c r="AS84" s="79"/>
      <c r="AT84" s="79"/>
      <c r="AU84" s="79"/>
      <c r="AV84" s="79"/>
      <c r="AW84" s="79"/>
      <c r="AX84" s="79"/>
      <c r="AY84" s="79"/>
      <c r="AZ84" s="79"/>
      <c r="BA84" s="79"/>
      <c r="BB84" s="79"/>
      <c r="BC84" s="79"/>
      <c r="BD84" s="79"/>
      <c r="BE84" s="79"/>
      <c r="BF84" s="79"/>
      <c r="BG84" s="79"/>
      <c r="BH84" s="79"/>
      <c r="BI84" s="79"/>
      <c r="BJ84" s="79"/>
      <c r="BK84" s="79"/>
      <c r="BL84" s="79"/>
      <c r="BM84" s="79"/>
      <c r="BN84" s="79"/>
      <c r="BO84" s="79"/>
      <c r="BP84" s="79"/>
      <c r="BQ84" s="79"/>
      <c r="BR84" s="79"/>
      <c r="BS84" s="79"/>
      <c r="BT84" s="79"/>
      <c r="BU84" s="79"/>
      <c r="BV84" s="79"/>
      <c r="BW84" s="79"/>
      <c r="BX84" s="79"/>
      <c r="BY84" s="79"/>
      <c r="BZ84" s="697"/>
      <c r="CA84" s="81"/>
      <c r="CB84" s="697"/>
      <c r="CC84" s="81"/>
      <c r="CD84" s="697"/>
      <c r="CE84" s="81"/>
      <c r="CF84" s="697"/>
      <c r="CG84" s="697"/>
    </row>
    <row r="85" spans="1:85" ht="3" hidden="1" customHeight="1">
      <c r="A85" s="659">
        <v>69</v>
      </c>
      <c r="B85" s="451">
        <v>69</v>
      </c>
      <c r="C85" s="1447" t="s">
        <v>314</v>
      </c>
      <c r="D85" s="1368"/>
      <c r="E85" s="1369"/>
      <c r="F85" s="5" t="s">
        <v>316</v>
      </c>
      <c r="G85" s="176" t="s">
        <v>316</v>
      </c>
      <c r="H85" s="239" t="s">
        <v>316</v>
      </c>
      <c r="I85" s="5" t="s">
        <v>316</v>
      </c>
      <c r="J85" s="5" t="s">
        <v>316</v>
      </c>
      <c r="K85" s="506" t="s">
        <v>316</v>
      </c>
      <c r="L85" s="5" t="s">
        <v>316</v>
      </c>
      <c r="M85" s="5" t="s">
        <v>316</v>
      </c>
      <c r="N85" s="148" t="s">
        <v>316</v>
      </c>
      <c r="O85" s="5" t="s">
        <v>316</v>
      </c>
      <c r="P85" s="5" t="s">
        <v>316</v>
      </c>
      <c r="Q85" s="5" t="s">
        <v>316</v>
      </c>
      <c r="R85" s="5"/>
      <c r="S85" s="5" t="s">
        <v>316</v>
      </c>
      <c r="T85" s="5" t="s">
        <v>316</v>
      </c>
      <c r="U85" s="5" t="s">
        <v>316</v>
      </c>
      <c r="V85" s="176" t="s">
        <v>316</v>
      </c>
      <c r="W85" s="176" t="s">
        <v>316</v>
      </c>
      <c r="X85" s="176" t="s">
        <v>316</v>
      </c>
      <c r="Y85" s="176" t="s">
        <v>316</v>
      </c>
      <c r="Z85" s="5" t="s">
        <v>316</v>
      </c>
      <c r="AA85" s="5" t="s">
        <v>316</v>
      </c>
      <c r="AB85" s="5" t="s">
        <v>316</v>
      </c>
      <c r="AC85" s="5" t="s">
        <v>316</v>
      </c>
      <c r="AD85" s="5" t="s">
        <v>316</v>
      </c>
      <c r="AE85" s="5" t="s">
        <v>316</v>
      </c>
      <c r="AF85" s="5" t="s">
        <v>316</v>
      </c>
      <c r="AG85" s="5" t="s">
        <v>316</v>
      </c>
      <c r="AH85" s="148" t="s">
        <v>316</v>
      </c>
      <c r="AI85" s="148" t="s">
        <v>316</v>
      </c>
      <c r="AJ85" s="148" t="s">
        <v>316</v>
      </c>
      <c r="AK85" s="148" t="s">
        <v>316</v>
      </c>
      <c r="AL85" s="148" t="s">
        <v>316</v>
      </c>
      <c r="AM85" s="5" t="s">
        <v>316</v>
      </c>
      <c r="AN85" s="5" t="s">
        <v>316</v>
      </c>
      <c r="AO85" s="5" t="s">
        <v>316</v>
      </c>
      <c r="AP85" s="5" t="s">
        <v>316</v>
      </c>
      <c r="AQ85" s="5"/>
      <c r="AR85" s="5"/>
      <c r="AS85" s="5" t="s">
        <v>316</v>
      </c>
      <c r="AT85" s="5" t="s">
        <v>316</v>
      </c>
      <c r="AU85" s="5" t="s">
        <v>316</v>
      </c>
      <c r="AV85" s="5" t="s">
        <v>316</v>
      </c>
      <c r="AW85" s="5" t="s">
        <v>316</v>
      </c>
      <c r="AX85" s="5"/>
      <c r="AY85" s="5"/>
      <c r="AZ85" s="5" t="s">
        <v>316</v>
      </c>
      <c r="BA85" s="5"/>
      <c r="BB85" s="5" t="s">
        <v>316</v>
      </c>
      <c r="BC85" s="5"/>
      <c r="BD85" s="5" t="s">
        <v>316</v>
      </c>
      <c r="BE85" s="521" t="s">
        <v>316</v>
      </c>
      <c r="BF85" s="521" t="s">
        <v>316</v>
      </c>
      <c r="BG85" s="521" t="s">
        <v>316</v>
      </c>
      <c r="BH85" s="521" t="s">
        <v>316</v>
      </c>
      <c r="BI85" s="521" t="s">
        <v>316</v>
      </c>
      <c r="BJ85" s="521" t="s">
        <v>316</v>
      </c>
      <c r="BK85" s="521" t="s">
        <v>316</v>
      </c>
      <c r="BL85" s="521" t="s">
        <v>316</v>
      </c>
      <c r="BM85" s="521" t="s">
        <v>316</v>
      </c>
      <c r="BN85" s="521" t="s">
        <v>316</v>
      </c>
      <c r="BO85" s="521" t="s">
        <v>316</v>
      </c>
      <c r="BP85" s="521" t="s">
        <v>316</v>
      </c>
      <c r="BQ85" s="521" t="s">
        <v>316</v>
      </c>
      <c r="BR85" s="521" t="s">
        <v>316</v>
      </c>
      <c r="BS85" s="521" t="s">
        <v>316</v>
      </c>
      <c r="BT85" s="521" t="s">
        <v>316</v>
      </c>
      <c r="BU85" s="521" t="s">
        <v>316</v>
      </c>
      <c r="BV85" s="521"/>
      <c r="BW85" s="521"/>
      <c r="BX85" s="521"/>
      <c r="BY85" s="521" t="s">
        <v>316</v>
      </c>
      <c r="BZ85" s="21">
        <f>COUNTIF($BE85:$BY85,2)</f>
        <v>0</v>
      </c>
      <c r="CA85" s="22">
        <f>BZ85/COUNTA($BE85:$BY85)</f>
        <v>0</v>
      </c>
      <c r="CB85" s="21">
        <f>COUNTIF($BE85:$BY85,1)</f>
        <v>0</v>
      </c>
      <c r="CC85" s="22">
        <f>CB85/COUNTA($BE85:$BY85)</f>
        <v>0</v>
      </c>
      <c r="CD85" s="21">
        <f>COUNTIF($BE85:$BY85,0)</f>
        <v>0</v>
      </c>
      <c r="CE85" s="22">
        <f>CD85/COUNTA($BE85:$BY85)</f>
        <v>0</v>
      </c>
      <c r="CF85" s="21">
        <f>(((BZ85*2)+(CB85*1)+(CD85*0)))/COUNTA($BE85:$BY85)</f>
        <v>0</v>
      </c>
      <c r="CG85" s="21" t="str">
        <f>IF(CF85&gt;=1.6,"Đạt mục tiêu",IF(CF85&gt;=1,"Cần cố gắng","Chưa đạt"))</f>
        <v>Chưa đạt</v>
      </c>
    </row>
    <row r="86" spans="1:85" s="3" customFormat="1" ht="120" hidden="1">
      <c r="A86" s="19">
        <v>70</v>
      </c>
      <c r="B86" s="451">
        <v>70</v>
      </c>
      <c r="C86" s="78" t="s">
        <v>658</v>
      </c>
      <c r="D86" s="77" t="s">
        <v>14</v>
      </c>
      <c r="E86" s="78" t="s">
        <v>656</v>
      </c>
      <c r="F86" s="77" t="s">
        <v>17</v>
      </c>
      <c r="G86" s="662" t="s">
        <v>705</v>
      </c>
      <c r="H86" s="37" t="s">
        <v>654</v>
      </c>
      <c r="I86" s="662" t="s">
        <v>212</v>
      </c>
      <c r="J86" s="668" t="s">
        <v>11</v>
      </c>
      <c r="K86" s="662"/>
      <c r="L86" s="662"/>
      <c r="M86" s="662" t="s">
        <v>16</v>
      </c>
      <c r="N86" s="662"/>
      <c r="O86" s="662"/>
      <c r="P86" s="662"/>
      <c r="Q86" s="19"/>
      <c r="R86" s="19" t="s">
        <v>16</v>
      </c>
      <c r="S86" s="662"/>
      <c r="T86" s="658"/>
      <c r="U86" s="493">
        <f t="shared" si="8"/>
        <v>2</v>
      </c>
      <c r="V86" s="662"/>
      <c r="W86" s="662"/>
      <c r="X86" s="662"/>
      <c r="Y86" s="662"/>
      <c r="Z86" s="662"/>
      <c r="AA86" s="662"/>
      <c r="AB86" s="662"/>
      <c r="AC86" s="662"/>
      <c r="AD86" s="662" t="s">
        <v>723</v>
      </c>
      <c r="AE86" s="662" t="s">
        <v>725</v>
      </c>
      <c r="AF86" s="662" t="s">
        <v>727</v>
      </c>
      <c r="AG86" s="662" t="s">
        <v>725</v>
      </c>
      <c r="AH86" s="662"/>
      <c r="AI86" s="662"/>
      <c r="AJ86" s="662"/>
      <c r="AK86" s="662"/>
      <c r="AL86" s="662"/>
      <c r="AM86" s="662"/>
      <c r="AN86" s="662"/>
      <c r="AO86" s="662"/>
      <c r="AP86" s="662"/>
      <c r="AQ86" s="662"/>
      <c r="AR86" s="662"/>
      <c r="AS86" s="662"/>
      <c r="AT86" s="662"/>
      <c r="AU86" s="662"/>
      <c r="AV86" s="662"/>
      <c r="AW86" s="662"/>
      <c r="AX86" s="662"/>
      <c r="AY86" s="662"/>
      <c r="AZ86" s="662"/>
      <c r="BA86" s="662"/>
      <c r="BB86" s="662"/>
      <c r="BC86" s="662"/>
      <c r="BD86" s="662"/>
      <c r="BE86" s="662">
        <v>2</v>
      </c>
      <c r="BF86" s="662">
        <v>2</v>
      </c>
      <c r="BG86" s="662">
        <v>2</v>
      </c>
      <c r="BH86" s="662">
        <v>2</v>
      </c>
      <c r="BI86" s="662">
        <v>2</v>
      </c>
      <c r="BJ86" s="662">
        <v>2</v>
      </c>
      <c r="BK86" s="662">
        <v>2</v>
      </c>
      <c r="BL86" s="662">
        <v>2</v>
      </c>
      <c r="BM86" s="662">
        <v>2</v>
      </c>
      <c r="BN86" s="662">
        <v>2</v>
      </c>
      <c r="BO86" s="662">
        <v>2</v>
      </c>
      <c r="BP86" s="662">
        <v>2</v>
      </c>
      <c r="BQ86" s="662">
        <v>1</v>
      </c>
      <c r="BR86" s="662">
        <v>2</v>
      </c>
      <c r="BS86" s="662">
        <v>1</v>
      </c>
      <c r="BT86" s="662">
        <v>2</v>
      </c>
      <c r="BU86" s="662">
        <v>2</v>
      </c>
      <c r="BV86" s="716"/>
      <c r="BW86" s="716"/>
      <c r="BX86" s="716"/>
      <c r="BY86" s="662">
        <v>2</v>
      </c>
      <c r="BZ86" s="677">
        <f>COUNTIF($BE86:$BY86,2)</f>
        <v>16</v>
      </c>
      <c r="CA86" s="514">
        <f>BZ86/COUNTA($BE86:$BY86)</f>
        <v>0.88888888888888884</v>
      </c>
      <c r="CB86" s="677">
        <f>COUNTIF($BE86:$BY86,1)</f>
        <v>2</v>
      </c>
      <c r="CC86" s="514">
        <f>CB86/COUNTA($BE86:$BY86)</f>
        <v>0.1111111111111111</v>
      </c>
      <c r="CD86" s="677">
        <f>COUNTIF($BE86:$BY86,0)</f>
        <v>0</v>
      </c>
      <c r="CE86" s="228">
        <f>CD86/COUNTA($BE86:$BY86)</f>
        <v>0</v>
      </c>
      <c r="CF86" s="677">
        <f>(((BZ86*2)+(CB86*1)+(CD86*0)))/COUNTA($BE86:$BY86)</f>
        <v>1.8888888888888888</v>
      </c>
      <c r="CG86" s="683" t="str">
        <f>IF(CF86&gt;=1.6,"Đạt mục tiêu",IF(CF86&gt;=1,"Cần cố gắng","Chưa đạt"))</f>
        <v>Đạt mục tiêu</v>
      </c>
    </row>
    <row r="87" spans="1:85" s="2" customFormat="1" ht="105.75" hidden="1" customHeight="1">
      <c r="A87" s="19">
        <v>71</v>
      </c>
      <c r="B87" s="451">
        <v>71</v>
      </c>
      <c r="C87" s="78" t="s">
        <v>657</v>
      </c>
      <c r="D87" s="77" t="s">
        <v>14</v>
      </c>
      <c r="E87" s="78" t="s">
        <v>655</v>
      </c>
      <c r="F87" s="77" t="s">
        <v>17</v>
      </c>
      <c r="G87" s="20" t="s">
        <v>82</v>
      </c>
      <c r="H87" s="23" t="s">
        <v>315</v>
      </c>
      <c r="I87" s="20" t="s">
        <v>212</v>
      </c>
      <c r="J87" s="10" t="s">
        <v>11</v>
      </c>
      <c r="K87" s="20"/>
      <c r="L87" s="20" t="s">
        <v>16</v>
      </c>
      <c r="M87" s="20"/>
      <c r="N87" s="79"/>
      <c r="O87" s="79"/>
      <c r="P87" s="20" t="s">
        <v>16</v>
      </c>
      <c r="Q87" s="20"/>
      <c r="R87" s="20" t="s">
        <v>16</v>
      </c>
      <c r="S87" s="21"/>
      <c r="T87" s="20"/>
      <c r="U87" s="66">
        <f t="shared" si="8"/>
        <v>3</v>
      </c>
      <c r="V87" s="20"/>
      <c r="W87" s="20"/>
      <c r="X87" s="20"/>
      <c r="Y87" s="20"/>
      <c r="Z87" s="20" t="s">
        <v>727</v>
      </c>
      <c r="AA87" s="20" t="s">
        <v>725</v>
      </c>
      <c r="AB87" s="20" t="s">
        <v>727</v>
      </c>
      <c r="AC87" s="20" t="s">
        <v>725</v>
      </c>
      <c r="AD87" s="20"/>
      <c r="AE87" s="20"/>
      <c r="AF87" s="20"/>
      <c r="AG87" s="20"/>
      <c r="AH87" s="20"/>
      <c r="AI87" s="20"/>
      <c r="AJ87" s="20"/>
      <c r="AK87" s="20"/>
      <c r="AL87" s="20"/>
      <c r="AM87" s="20"/>
      <c r="AN87" s="20"/>
      <c r="AO87" s="20"/>
      <c r="AP87" s="20"/>
      <c r="AQ87" s="20" t="s">
        <v>727</v>
      </c>
      <c r="AR87" s="20" t="s">
        <v>727</v>
      </c>
      <c r="AS87" s="20" t="s">
        <v>727</v>
      </c>
      <c r="AT87" s="20"/>
      <c r="AU87" s="20"/>
      <c r="AV87" s="20"/>
      <c r="AW87" s="20"/>
      <c r="AX87" s="20"/>
      <c r="AY87" s="20"/>
      <c r="AZ87" s="20"/>
      <c r="BA87" s="20"/>
      <c r="BB87" s="20"/>
      <c r="BC87" s="20"/>
      <c r="BD87" s="20"/>
      <c r="BE87" s="20">
        <v>2</v>
      </c>
      <c r="BF87" s="20">
        <v>2</v>
      </c>
      <c r="BG87" s="20">
        <v>2</v>
      </c>
      <c r="BH87" s="20">
        <v>1</v>
      </c>
      <c r="BI87" s="20">
        <v>2</v>
      </c>
      <c r="BJ87" s="20">
        <v>2</v>
      </c>
      <c r="BK87" s="20">
        <v>2</v>
      </c>
      <c r="BL87" s="20">
        <v>2</v>
      </c>
      <c r="BM87" s="20">
        <v>1</v>
      </c>
      <c r="BN87" s="20">
        <v>2</v>
      </c>
      <c r="BO87" s="20">
        <v>2</v>
      </c>
      <c r="BP87" s="20">
        <v>1</v>
      </c>
      <c r="BQ87" s="20">
        <v>2</v>
      </c>
      <c r="BR87" s="20">
        <v>1</v>
      </c>
      <c r="BS87" s="20">
        <v>1</v>
      </c>
      <c r="BT87" s="20">
        <v>1</v>
      </c>
      <c r="BU87" s="20">
        <v>2</v>
      </c>
      <c r="BV87" s="20"/>
      <c r="BW87" s="20"/>
      <c r="BX87" s="20"/>
      <c r="BY87" s="20">
        <v>2</v>
      </c>
      <c r="BZ87" s="21">
        <f>COUNTIF($BE87:$BY87,2)</f>
        <v>12</v>
      </c>
      <c r="CA87" s="524">
        <f>BZ87/COUNTA($BE87:$BY87)</f>
        <v>0.66666666666666663</v>
      </c>
      <c r="CB87" s="21">
        <f>COUNTIF($BE87:$BY87,1)</f>
        <v>6</v>
      </c>
      <c r="CC87" s="524">
        <f>CB87/COUNTA($BE87:$BY87)</f>
        <v>0.33333333333333331</v>
      </c>
      <c r="CD87" s="21">
        <f>COUNTIF($BE87:$BY87,0)</f>
        <v>0</v>
      </c>
      <c r="CE87" s="22">
        <f>CD87/COUNTA($BE87:$BY87)</f>
        <v>0</v>
      </c>
      <c r="CF87" s="21">
        <f>(((BZ87*2)+(CB87*1)+(CD87*0)))/COUNTA($BE87:$BY87)</f>
        <v>1.6666666666666667</v>
      </c>
      <c r="CG87" s="427" t="str">
        <f>IF(CF87&gt;=1.6,"Đạt mục tiêu",IF(CF87&gt;=1,"Cần cố gắng","Chưa đạt"))</f>
        <v>Đạt mục tiêu</v>
      </c>
    </row>
    <row r="88" spans="1:85" ht="36.75" customHeight="1">
      <c r="A88" s="658">
        <v>72</v>
      </c>
      <c r="B88" s="451">
        <v>72</v>
      </c>
      <c r="C88" s="1325" t="s">
        <v>22</v>
      </c>
      <c r="D88" s="1370"/>
      <c r="E88" s="1370"/>
      <c r="F88" s="1370"/>
      <c r="G88" s="1326"/>
      <c r="H88" s="690" t="s">
        <v>316</v>
      </c>
      <c r="I88" s="11" t="s">
        <v>316</v>
      </c>
      <c r="J88" s="11" t="s">
        <v>316</v>
      </c>
      <c r="K88" s="506" t="s">
        <v>316</v>
      </c>
      <c r="L88" s="11" t="s">
        <v>316</v>
      </c>
      <c r="M88" s="11" t="s">
        <v>316</v>
      </c>
      <c r="N88" s="668" t="s">
        <v>316</v>
      </c>
      <c r="O88" s="11" t="s">
        <v>316</v>
      </c>
      <c r="P88" s="11" t="s">
        <v>316</v>
      </c>
      <c r="Q88" s="11" t="s">
        <v>316</v>
      </c>
      <c r="R88" s="11"/>
      <c r="S88" s="11" t="s">
        <v>316</v>
      </c>
      <c r="T88" s="11" t="s">
        <v>316</v>
      </c>
      <c r="U88" s="11" t="s">
        <v>316</v>
      </c>
      <c r="V88" s="239" t="s">
        <v>316</v>
      </c>
      <c r="W88" s="239" t="s">
        <v>316</v>
      </c>
      <c r="X88" s="239" t="s">
        <v>316</v>
      </c>
      <c r="Y88" s="239" t="s">
        <v>316</v>
      </c>
      <c r="Z88" s="11" t="s">
        <v>316</v>
      </c>
      <c r="AA88" s="11" t="s">
        <v>316</v>
      </c>
      <c r="AB88" s="11" t="s">
        <v>316</v>
      </c>
      <c r="AC88" s="11" t="s">
        <v>316</v>
      </c>
      <c r="AD88" s="11" t="s">
        <v>316</v>
      </c>
      <c r="AE88" s="11" t="s">
        <v>316</v>
      </c>
      <c r="AF88" s="11" t="s">
        <v>316</v>
      </c>
      <c r="AG88" s="11" t="s">
        <v>316</v>
      </c>
      <c r="AH88" s="668" t="s">
        <v>316</v>
      </c>
      <c r="AI88" s="668" t="s">
        <v>316</v>
      </c>
      <c r="AJ88" s="668" t="s">
        <v>316</v>
      </c>
      <c r="AK88" s="668" t="s">
        <v>316</v>
      </c>
      <c r="AL88" s="668" t="s">
        <v>316</v>
      </c>
      <c r="AM88" s="11" t="s">
        <v>316</v>
      </c>
      <c r="AN88" s="11" t="s">
        <v>316</v>
      </c>
      <c r="AO88" s="11" t="s">
        <v>316</v>
      </c>
      <c r="AP88" s="11" t="s">
        <v>316</v>
      </c>
      <c r="AQ88" s="11"/>
      <c r="AR88" s="11"/>
      <c r="AS88" s="11" t="s">
        <v>316</v>
      </c>
      <c r="AT88" s="11" t="s">
        <v>316</v>
      </c>
      <c r="AU88" s="11" t="s">
        <v>316</v>
      </c>
      <c r="AV88" s="11" t="s">
        <v>316</v>
      </c>
      <c r="AW88" s="11" t="s">
        <v>316</v>
      </c>
      <c r="AX88" s="11"/>
      <c r="AY88" s="11"/>
      <c r="AZ88" s="11" t="s">
        <v>316</v>
      </c>
      <c r="BA88" s="11"/>
      <c r="BB88" s="11" t="s">
        <v>316</v>
      </c>
      <c r="BC88" s="11"/>
      <c r="BD88" s="11" t="s">
        <v>316</v>
      </c>
      <c r="BE88" s="507" t="s">
        <v>316</v>
      </c>
      <c r="BF88" s="507" t="s">
        <v>316</v>
      </c>
      <c r="BG88" s="507" t="s">
        <v>316</v>
      </c>
      <c r="BH88" s="507" t="s">
        <v>316</v>
      </c>
      <c r="BI88" s="507" t="s">
        <v>316</v>
      </c>
      <c r="BJ88" s="507" t="s">
        <v>316</v>
      </c>
      <c r="BK88" s="507" t="s">
        <v>316</v>
      </c>
      <c r="BL88" s="507" t="s">
        <v>316</v>
      </c>
      <c r="BM88" s="507" t="s">
        <v>316</v>
      </c>
      <c r="BN88" s="507" t="s">
        <v>316</v>
      </c>
      <c r="BO88" s="507" t="s">
        <v>316</v>
      </c>
      <c r="BP88" s="507" t="s">
        <v>316</v>
      </c>
      <c r="BQ88" s="507" t="s">
        <v>316</v>
      </c>
      <c r="BR88" s="507" t="s">
        <v>316</v>
      </c>
      <c r="BS88" s="507" t="s">
        <v>316</v>
      </c>
      <c r="BT88" s="507" t="s">
        <v>316</v>
      </c>
      <c r="BU88" s="507" t="s">
        <v>316</v>
      </c>
      <c r="BV88" s="507"/>
      <c r="BW88" s="507"/>
      <c r="BX88" s="507"/>
      <c r="BY88" s="507" t="s">
        <v>316</v>
      </c>
      <c r="BZ88" s="507" t="s">
        <v>316</v>
      </c>
      <c r="CA88" s="507" t="s">
        <v>316</v>
      </c>
      <c r="CB88" s="507" t="s">
        <v>316</v>
      </c>
      <c r="CC88" s="507" t="s">
        <v>316</v>
      </c>
      <c r="CD88" s="507" t="s">
        <v>316</v>
      </c>
      <c r="CE88" s="507" t="s">
        <v>316</v>
      </c>
      <c r="CF88" s="507" t="s">
        <v>316</v>
      </c>
      <c r="CG88" s="508" t="s">
        <v>316</v>
      </c>
    </row>
    <row r="89" spans="1:85" hidden="1">
      <c r="A89" s="659">
        <v>73</v>
      </c>
      <c r="B89" s="451">
        <v>73</v>
      </c>
      <c r="C89" s="1447" t="s">
        <v>85</v>
      </c>
      <c r="D89" s="1368"/>
      <c r="E89" s="1369"/>
      <c r="F89" s="6" t="s">
        <v>316</v>
      </c>
      <c r="G89" s="176" t="s">
        <v>316</v>
      </c>
      <c r="H89" s="239" t="s">
        <v>316</v>
      </c>
      <c r="I89" s="6" t="s">
        <v>316</v>
      </c>
      <c r="J89" s="6" t="s">
        <v>316</v>
      </c>
      <c r="K89" s="506" t="s">
        <v>316</v>
      </c>
      <c r="L89" s="6" t="s">
        <v>316</v>
      </c>
      <c r="M89" s="6" t="s">
        <v>316</v>
      </c>
      <c r="N89" s="11" t="s">
        <v>316</v>
      </c>
      <c r="O89" s="6" t="s">
        <v>316</v>
      </c>
      <c r="P89" s="6" t="s">
        <v>316</v>
      </c>
      <c r="Q89" s="6" t="s">
        <v>316</v>
      </c>
      <c r="R89" s="6"/>
      <c r="S89" s="6" t="s">
        <v>316</v>
      </c>
      <c r="T89" s="6" t="s">
        <v>316</v>
      </c>
      <c r="U89" s="6" t="s">
        <v>316</v>
      </c>
      <c r="V89" s="176" t="s">
        <v>316</v>
      </c>
      <c r="W89" s="176" t="s">
        <v>316</v>
      </c>
      <c r="X89" s="176" t="s">
        <v>316</v>
      </c>
      <c r="Y89" s="176" t="s">
        <v>316</v>
      </c>
      <c r="Z89" s="6" t="s">
        <v>316</v>
      </c>
      <c r="AA89" s="6" t="s">
        <v>316</v>
      </c>
      <c r="AB89" s="6" t="s">
        <v>316</v>
      </c>
      <c r="AC89" s="6" t="s">
        <v>316</v>
      </c>
      <c r="AD89" s="6" t="s">
        <v>316</v>
      </c>
      <c r="AE89" s="6" t="s">
        <v>316</v>
      </c>
      <c r="AF89" s="6" t="s">
        <v>316</v>
      </c>
      <c r="AG89" s="6" t="s">
        <v>316</v>
      </c>
      <c r="AH89" s="11" t="s">
        <v>316</v>
      </c>
      <c r="AI89" s="11" t="s">
        <v>316</v>
      </c>
      <c r="AJ89" s="11" t="s">
        <v>316</v>
      </c>
      <c r="AK89" s="11" t="s">
        <v>316</v>
      </c>
      <c r="AL89" s="11" t="s">
        <v>316</v>
      </c>
      <c r="AM89" s="6" t="s">
        <v>316</v>
      </c>
      <c r="AN89" s="6" t="s">
        <v>316</v>
      </c>
      <c r="AO89" s="6" t="s">
        <v>316</v>
      </c>
      <c r="AP89" s="6" t="s">
        <v>316</v>
      </c>
      <c r="AQ89" s="6"/>
      <c r="AR89" s="6"/>
      <c r="AS89" s="6" t="s">
        <v>316</v>
      </c>
      <c r="AT89" s="6" t="s">
        <v>316</v>
      </c>
      <c r="AU89" s="6" t="s">
        <v>316</v>
      </c>
      <c r="AV89" s="6" t="s">
        <v>316</v>
      </c>
      <c r="AW89" s="6" t="s">
        <v>316</v>
      </c>
      <c r="AX89" s="6"/>
      <c r="AY89" s="6"/>
      <c r="AZ89" s="6" t="s">
        <v>316</v>
      </c>
      <c r="BA89" s="6"/>
      <c r="BB89" s="6" t="s">
        <v>316</v>
      </c>
      <c r="BC89" s="6"/>
      <c r="BD89" s="6" t="s">
        <v>316</v>
      </c>
      <c r="BE89" s="507" t="s">
        <v>316</v>
      </c>
      <c r="BF89" s="507" t="s">
        <v>316</v>
      </c>
      <c r="BG89" s="507" t="s">
        <v>316</v>
      </c>
      <c r="BH89" s="507" t="s">
        <v>316</v>
      </c>
      <c r="BI89" s="507" t="s">
        <v>316</v>
      </c>
      <c r="BJ89" s="507" t="s">
        <v>316</v>
      </c>
      <c r="BK89" s="507" t="s">
        <v>316</v>
      </c>
      <c r="BL89" s="507" t="s">
        <v>316</v>
      </c>
      <c r="BM89" s="507" t="s">
        <v>316</v>
      </c>
      <c r="BN89" s="507" t="s">
        <v>316</v>
      </c>
      <c r="BO89" s="507" t="s">
        <v>316</v>
      </c>
      <c r="BP89" s="507" t="s">
        <v>316</v>
      </c>
      <c r="BQ89" s="507" t="s">
        <v>316</v>
      </c>
      <c r="BR89" s="507" t="s">
        <v>316</v>
      </c>
      <c r="BS89" s="507" t="s">
        <v>316</v>
      </c>
      <c r="BT89" s="507" t="s">
        <v>316</v>
      </c>
      <c r="BU89" s="507" t="s">
        <v>316</v>
      </c>
      <c r="BV89" s="507"/>
      <c r="BW89" s="507"/>
      <c r="BX89" s="507"/>
      <c r="BY89" s="507" t="s">
        <v>316</v>
      </c>
      <c r="BZ89" s="507" t="s">
        <v>316</v>
      </c>
      <c r="CA89" s="508" t="s">
        <v>316</v>
      </c>
      <c r="CB89" s="507" t="s">
        <v>316</v>
      </c>
      <c r="CC89" s="508" t="s">
        <v>316</v>
      </c>
      <c r="CD89" s="507" t="s">
        <v>316</v>
      </c>
      <c r="CE89" s="507" t="s">
        <v>316</v>
      </c>
      <c r="CF89" s="507" t="s">
        <v>316</v>
      </c>
      <c r="CG89" s="508" t="s">
        <v>316</v>
      </c>
    </row>
    <row r="90" spans="1:85" s="2" customFormat="1" ht="55.5" customHeight="1">
      <c r="A90" s="19">
        <v>74</v>
      </c>
      <c r="B90" s="451">
        <v>74</v>
      </c>
      <c r="C90" s="390" t="s">
        <v>91</v>
      </c>
      <c r="D90" s="8" t="s">
        <v>17</v>
      </c>
      <c r="E90" s="390" t="s">
        <v>317</v>
      </c>
      <c r="F90" s="8" t="s">
        <v>17</v>
      </c>
      <c r="G90" s="20" t="s">
        <v>86</v>
      </c>
      <c r="H90" s="125" t="s">
        <v>733</v>
      </c>
      <c r="I90" s="20" t="s">
        <v>275</v>
      </c>
      <c r="J90" s="63" t="s">
        <v>23</v>
      </c>
      <c r="K90" s="20"/>
      <c r="L90" s="20"/>
      <c r="M90" s="20"/>
      <c r="N90" s="79"/>
      <c r="O90" s="79"/>
      <c r="P90" s="20"/>
      <c r="Q90" s="20" t="s">
        <v>16</v>
      </c>
      <c r="R90" s="20"/>
      <c r="S90" s="21"/>
      <c r="T90" s="20"/>
      <c r="U90" s="66">
        <f t="shared" si="8"/>
        <v>1</v>
      </c>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t="s">
        <v>723</v>
      </c>
      <c r="AU90" s="20" t="s">
        <v>727</v>
      </c>
      <c r="AV90" s="20" t="s">
        <v>723</v>
      </c>
      <c r="AW90" s="20" t="s">
        <v>723</v>
      </c>
      <c r="AX90" s="20"/>
      <c r="AY90" s="20"/>
      <c r="AZ90" s="20"/>
      <c r="BA90" s="20"/>
      <c r="BB90" s="20"/>
      <c r="BC90" s="20"/>
      <c r="BD90" s="20"/>
      <c r="BE90" s="20">
        <v>1</v>
      </c>
      <c r="BF90" s="20">
        <v>2</v>
      </c>
      <c r="BG90" s="20">
        <v>1</v>
      </c>
      <c r="BH90" s="20">
        <v>2</v>
      </c>
      <c r="BI90" s="20">
        <v>2</v>
      </c>
      <c r="BJ90" s="20">
        <v>2</v>
      </c>
      <c r="BK90" s="20">
        <v>2</v>
      </c>
      <c r="BL90" s="20">
        <v>2</v>
      </c>
      <c r="BM90" s="20">
        <v>1</v>
      </c>
      <c r="BN90" s="20">
        <v>2</v>
      </c>
      <c r="BO90" s="20">
        <v>2</v>
      </c>
      <c r="BP90" s="20">
        <v>2</v>
      </c>
      <c r="BQ90" s="20">
        <v>1</v>
      </c>
      <c r="BR90" s="50">
        <v>1</v>
      </c>
      <c r="BS90" s="50">
        <v>2</v>
      </c>
      <c r="BT90" s="50">
        <v>1</v>
      </c>
      <c r="BU90" s="20">
        <v>2</v>
      </c>
      <c r="BV90" s="20"/>
      <c r="BW90" s="20"/>
      <c r="BX90" s="20"/>
      <c r="BY90" s="20">
        <v>2</v>
      </c>
      <c r="BZ90" s="21">
        <f>COUNTIF($BE90:$BY90,2)</f>
        <v>12</v>
      </c>
      <c r="CA90" s="22">
        <f>BZ90/COUNTA($BE90:$BY90)</f>
        <v>0.66666666666666663</v>
      </c>
      <c r="CB90" s="21">
        <f>COUNTIF($BE90:$BY90,1)</f>
        <v>6</v>
      </c>
      <c r="CC90" s="22">
        <f>CB90/COUNTA($BE90:$BY90)</f>
        <v>0.33333333333333331</v>
      </c>
      <c r="CD90" s="21">
        <f>COUNTIF($BE90:$BY90,0)</f>
        <v>0</v>
      </c>
      <c r="CE90" s="22">
        <f>CD90/COUNTA($BE90:$BY90)</f>
        <v>0</v>
      </c>
      <c r="CF90" s="21">
        <f>(((BZ90*2)+(CB90*1)+(CD90*0)))/COUNTA($BE90:$BY90)</f>
        <v>1.6666666666666667</v>
      </c>
      <c r="CG90" s="21" t="str">
        <f>IF(CF90&gt;=1.6,"Đạt mục tiêu",IF(CF90&gt;=1,"Cần cố gắng","Chưa đạt"))</f>
        <v>Đạt mục tiêu</v>
      </c>
    </row>
    <row r="91" spans="1:85" s="695" customFormat="1" ht="54.75" customHeight="1">
      <c r="A91" s="19">
        <v>75</v>
      </c>
      <c r="B91" s="451">
        <v>75</v>
      </c>
      <c r="C91" s="86" t="s">
        <v>659</v>
      </c>
      <c r="D91" s="87" t="s">
        <v>17</v>
      </c>
      <c r="E91" s="86" t="s">
        <v>660</v>
      </c>
      <c r="F91" s="87" t="s">
        <v>17</v>
      </c>
      <c r="G91" s="79" t="s">
        <v>318</v>
      </c>
      <c r="H91" s="128" t="s">
        <v>327</v>
      </c>
      <c r="I91" s="79" t="s">
        <v>212</v>
      </c>
      <c r="J91" s="63" t="s">
        <v>23</v>
      </c>
      <c r="K91" s="79"/>
      <c r="L91" s="79"/>
      <c r="M91" s="79"/>
      <c r="N91" s="79"/>
      <c r="O91" s="79"/>
      <c r="P91" s="79"/>
      <c r="Q91" s="79" t="s">
        <v>16</v>
      </c>
      <c r="R91" s="79"/>
      <c r="S91" s="697"/>
      <c r="T91" s="79"/>
      <c r="U91" s="66">
        <f t="shared" si="8"/>
        <v>1</v>
      </c>
      <c r="V91" s="79"/>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t="s">
        <v>725</v>
      </c>
      <c r="AU91" s="79"/>
      <c r="AV91" s="79" t="s">
        <v>727</v>
      </c>
      <c r="AW91" s="79" t="s">
        <v>725</v>
      </c>
      <c r="AX91" s="79"/>
      <c r="AY91" s="79"/>
      <c r="AZ91" s="79"/>
      <c r="BA91" s="79"/>
      <c r="BB91" s="79"/>
      <c r="BC91" s="79"/>
      <c r="BD91" s="79"/>
      <c r="BE91" s="79"/>
      <c r="BF91" s="79"/>
      <c r="BG91" s="79"/>
      <c r="BH91" s="79"/>
      <c r="BI91" s="79"/>
      <c r="BJ91" s="79"/>
      <c r="BK91" s="79"/>
      <c r="BL91" s="79"/>
      <c r="BM91" s="79"/>
      <c r="BN91" s="79"/>
      <c r="BO91" s="79"/>
      <c r="BP91" s="79"/>
      <c r="BQ91" s="79"/>
      <c r="BR91" s="103"/>
      <c r="BS91" s="103"/>
      <c r="BT91" s="103"/>
      <c r="BU91" s="79"/>
      <c r="BV91" s="79"/>
      <c r="BW91" s="79"/>
      <c r="BX91" s="79"/>
      <c r="BY91" s="79"/>
      <c r="BZ91" s="697"/>
      <c r="CA91" s="81"/>
      <c r="CB91" s="697"/>
      <c r="CC91" s="81"/>
      <c r="CD91" s="697"/>
      <c r="CE91" s="81"/>
      <c r="CF91" s="697"/>
      <c r="CG91" s="697"/>
    </row>
    <row r="92" spans="1:85" ht="60" hidden="1">
      <c r="A92" s="658">
        <v>76</v>
      </c>
      <c r="B92" s="451">
        <v>76</v>
      </c>
      <c r="C92" s="213" t="s">
        <v>661</v>
      </c>
      <c r="D92" s="87" t="s">
        <v>17</v>
      </c>
      <c r="E92" s="213" t="s">
        <v>662</v>
      </c>
      <c r="F92" s="87" t="s">
        <v>17</v>
      </c>
      <c r="G92" s="79" t="s">
        <v>319</v>
      </c>
      <c r="H92" s="518" t="s">
        <v>328</v>
      </c>
      <c r="I92" s="79" t="s">
        <v>212</v>
      </c>
      <c r="J92" s="63" t="s">
        <v>23</v>
      </c>
      <c r="K92" s="79"/>
      <c r="L92" s="79"/>
      <c r="M92" s="79"/>
      <c r="N92" s="658" t="s">
        <v>16</v>
      </c>
      <c r="O92" s="79"/>
      <c r="P92" s="79"/>
      <c r="Q92" s="79"/>
      <c r="R92" s="79"/>
      <c r="S92" s="697"/>
      <c r="T92" s="79"/>
      <c r="U92" s="66">
        <f t="shared" si="8"/>
        <v>1</v>
      </c>
      <c r="V92" s="79"/>
      <c r="W92" s="79"/>
      <c r="X92" s="79"/>
      <c r="Y92" s="79"/>
      <c r="Z92" s="79"/>
      <c r="AA92" s="79"/>
      <c r="AB92" s="79"/>
      <c r="AC92" s="79"/>
      <c r="AD92" s="79"/>
      <c r="AE92" s="79"/>
      <c r="AF92" s="79"/>
      <c r="AG92" s="79"/>
      <c r="AH92" s="658" t="s">
        <v>727</v>
      </c>
      <c r="AI92" s="658" t="s">
        <v>727</v>
      </c>
      <c r="AJ92" s="658" t="s">
        <v>727</v>
      </c>
      <c r="AK92" s="658" t="s">
        <v>727</v>
      </c>
      <c r="AL92" s="658" t="s">
        <v>727</v>
      </c>
      <c r="AM92" s="79"/>
      <c r="AN92" s="79"/>
      <c r="AO92" s="79"/>
      <c r="AP92" s="79"/>
      <c r="AQ92" s="79"/>
      <c r="AR92" s="79"/>
      <c r="AS92" s="79"/>
      <c r="AT92" s="79"/>
      <c r="AU92" s="79"/>
      <c r="AV92" s="79"/>
      <c r="AW92" s="79"/>
      <c r="AX92" s="79"/>
      <c r="AY92" s="79"/>
      <c r="AZ92" s="79"/>
      <c r="BA92" s="79"/>
      <c r="BB92" s="79"/>
      <c r="BC92" s="79"/>
      <c r="BD92" s="79"/>
      <c r="BE92" s="20">
        <v>2</v>
      </c>
      <c r="BF92" s="20">
        <v>2</v>
      </c>
      <c r="BG92" s="20">
        <v>2</v>
      </c>
      <c r="BH92" s="20">
        <v>2</v>
      </c>
      <c r="BI92" s="20">
        <v>2</v>
      </c>
      <c r="BJ92" s="20">
        <v>1</v>
      </c>
      <c r="BK92" s="20">
        <v>2</v>
      </c>
      <c r="BL92" s="20">
        <v>2</v>
      </c>
      <c r="BM92" s="20">
        <v>2</v>
      </c>
      <c r="BN92" s="20">
        <v>1</v>
      </c>
      <c r="BO92" s="20">
        <v>2</v>
      </c>
      <c r="BP92" s="20">
        <v>2</v>
      </c>
      <c r="BQ92" s="20">
        <v>2</v>
      </c>
      <c r="BR92" s="20">
        <v>2</v>
      </c>
      <c r="BS92" s="20">
        <v>2</v>
      </c>
      <c r="BT92" s="20">
        <v>2</v>
      </c>
      <c r="BU92" s="20">
        <v>1</v>
      </c>
      <c r="BV92" s="20"/>
      <c r="BW92" s="20"/>
      <c r="BX92" s="20"/>
      <c r="BY92" s="20">
        <v>2</v>
      </c>
      <c r="BZ92" s="21">
        <f>COUNTIF($BE92:$BY92,2)</f>
        <v>15</v>
      </c>
      <c r="CA92" s="22">
        <f>BZ92/COUNTA($BE92:$BY92)</f>
        <v>0.83333333333333337</v>
      </c>
      <c r="CB92" s="21">
        <f>COUNTIF($BE92:$BY92,1)</f>
        <v>3</v>
      </c>
      <c r="CC92" s="22">
        <f>CB92/COUNTA($BE92:$BY92)</f>
        <v>0.16666666666666666</v>
      </c>
      <c r="CD92" s="21">
        <f>COUNTIF($BE92:$BY92,0)</f>
        <v>0</v>
      </c>
      <c r="CE92" s="22">
        <f>CD92/COUNTA($BE92:$BY92)</f>
        <v>0</v>
      </c>
      <c r="CF92" s="21">
        <f>(((BZ92*2)+(CB92*1)+(CD92*0)))/COUNTA($BE92:$BY92)</f>
        <v>1.8333333333333333</v>
      </c>
      <c r="CG92" s="427" t="str">
        <f>IF(CF92&gt;=1.6,"Đạt mục tiêu",IF(CF92&gt;=1,"Cần cố gắng","Chưa đạt"))</f>
        <v>Đạt mục tiêu</v>
      </c>
    </row>
    <row r="93" spans="1:85" s="695" customFormat="1" ht="87" hidden="1" customHeight="1">
      <c r="A93" s="19">
        <v>77</v>
      </c>
      <c r="B93" s="451">
        <v>77</v>
      </c>
      <c r="C93" s="519" t="s">
        <v>663</v>
      </c>
      <c r="D93" s="87" t="s">
        <v>17</v>
      </c>
      <c r="E93" s="86" t="s">
        <v>664</v>
      </c>
      <c r="F93" s="87" t="s">
        <v>17</v>
      </c>
      <c r="G93" s="79" t="s">
        <v>326</v>
      </c>
      <c r="H93" s="128" t="s">
        <v>669</v>
      </c>
      <c r="I93" s="79"/>
      <c r="J93" s="63" t="s">
        <v>23</v>
      </c>
      <c r="K93" s="79"/>
      <c r="L93" s="79"/>
      <c r="M93" s="79"/>
      <c r="N93" s="79"/>
      <c r="O93" s="79" t="s">
        <v>16</v>
      </c>
      <c r="P93" s="79"/>
      <c r="Q93" s="79"/>
      <c r="R93" s="79"/>
      <c r="S93" s="697"/>
      <c r="T93" s="79"/>
      <c r="U93" s="66">
        <f t="shared" si="8"/>
        <v>1</v>
      </c>
      <c r="V93" s="79"/>
      <c r="W93" s="79"/>
      <c r="X93" s="79"/>
      <c r="Y93" s="79"/>
      <c r="Z93" s="79"/>
      <c r="AA93" s="79"/>
      <c r="AB93" s="79"/>
      <c r="AC93" s="79"/>
      <c r="AD93" s="79"/>
      <c r="AE93" s="79"/>
      <c r="AF93" s="79"/>
      <c r="AG93" s="79"/>
      <c r="AH93" s="79"/>
      <c r="AI93" s="79"/>
      <c r="AJ93" s="79"/>
      <c r="AK93" s="79"/>
      <c r="AL93" s="79"/>
      <c r="AM93" s="79" t="s">
        <v>725</v>
      </c>
      <c r="AN93" s="79" t="s">
        <v>727</v>
      </c>
      <c r="AO93" s="79" t="s">
        <v>725</v>
      </c>
      <c r="AP93" s="79" t="s">
        <v>723</v>
      </c>
      <c r="AQ93" s="79"/>
      <c r="AR93" s="79"/>
      <c r="AS93" s="79"/>
      <c r="AT93" s="79"/>
      <c r="AU93" s="79"/>
      <c r="AV93" s="79"/>
      <c r="AW93" s="79"/>
      <c r="AX93" s="79"/>
      <c r="AY93" s="79"/>
      <c r="AZ93" s="79"/>
      <c r="BA93" s="79"/>
      <c r="BB93" s="79"/>
      <c r="BC93" s="79"/>
      <c r="BD93" s="79"/>
      <c r="BE93" s="79">
        <v>1</v>
      </c>
      <c r="BF93" s="79">
        <v>2</v>
      </c>
      <c r="BG93" s="79">
        <v>2</v>
      </c>
      <c r="BH93" s="79">
        <v>2</v>
      </c>
      <c r="BI93" s="79">
        <v>2</v>
      </c>
      <c r="BJ93" s="79">
        <v>2</v>
      </c>
      <c r="BK93" s="79">
        <v>2</v>
      </c>
      <c r="BL93" s="79">
        <v>2</v>
      </c>
      <c r="BM93" s="79">
        <v>2</v>
      </c>
      <c r="BN93" s="79">
        <v>2</v>
      </c>
      <c r="BO93" s="79">
        <v>2</v>
      </c>
      <c r="BP93" s="79">
        <v>2</v>
      </c>
      <c r="BQ93" s="79">
        <v>2</v>
      </c>
      <c r="BR93" s="79">
        <v>1</v>
      </c>
      <c r="BS93" s="79">
        <v>1</v>
      </c>
      <c r="BT93" s="79">
        <v>2</v>
      </c>
      <c r="BU93" s="79">
        <v>2</v>
      </c>
      <c r="BV93" s="79"/>
      <c r="BW93" s="79"/>
      <c r="BX93" s="79"/>
      <c r="BY93" s="79">
        <v>1</v>
      </c>
      <c r="BZ93" s="697">
        <f>COUNTIF($BE93:$BY93,2)</f>
        <v>14</v>
      </c>
      <c r="CA93" s="512">
        <f>BZ93/COUNTA($BE93:$BY93)</f>
        <v>0.77777777777777779</v>
      </c>
      <c r="CB93" s="697">
        <f>COUNTIF($BE93:$BY93,1)</f>
        <v>4</v>
      </c>
      <c r="CC93" s="512">
        <f>CB93/COUNTA($BE93:$BY93)</f>
        <v>0.22222222222222221</v>
      </c>
      <c r="CD93" s="697">
        <f>COUNTIF($BE93:$BY93,0)</f>
        <v>0</v>
      </c>
      <c r="CE93" s="81">
        <f>CD93/COUNTA($BE93:$BY93)</f>
        <v>0</v>
      </c>
      <c r="CF93" s="697">
        <f>(((BZ93*2)+(CB93*1)+(CD93*0)))/COUNTA($BE93:$BY93)</f>
        <v>1.7777777777777777</v>
      </c>
      <c r="CG93" s="698" t="str">
        <f t="shared" ref="CG93" si="19">IF(CF93&gt;=1.6,"Đạt mục tiêu",IF(CF93&gt;=1,"Cần cố gắng","Chưa đạt"))</f>
        <v>Đạt mục tiêu</v>
      </c>
    </row>
    <row r="94" spans="1:85" s="695" customFormat="1" ht="63" hidden="1">
      <c r="A94" s="19">
        <v>78</v>
      </c>
      <c r="B94" s="451">
        <v>78</v>
      </c>
      <c r="C94" s="86" t="s">
        <v>665</v>
      </c>
      <c r="D94" s="87" t="s">
        <v>17</v>
      </c>
      <c r="E94" s="86" t="s">
        <v>666</v>
      </c>
      <c r="F94" s="87" t="s">
        <v>17</v>
      </c>
      <c r="G94" s="79" t="s">
        <v>320</v>
      </c>
      <c r="H94" s="96" t="s">
        <v>329</v>
      </c>
      <c r="I94" s="79"/>
      <c r="J94" s="63" t="s">
        <v>23</v>
      </c>
      <c r="K94" s="79"/>
      <c r="L94" s="697" t="s">
        <v>16</v>
      </c>
      <c r="M94" s="79"/>
      <c r="N94" s="79"/>
      <c r="O94" s="79"/>
      <c r="P94" s="79"/>
      <c r="Q94" s="79"/>
      <c r="R94" s="79"/>
      <c r="S94" s="697"/>
      <c r="T94" s="79"/>
      <c r="U94" s="66">
        <f t="shared" si="8"/>
        <v>1</v>
      </c>
      <c r="V94" s="79"/>
      <c r="W94" s="79"/>
      <c r="X94" s="79"/>
      <c r="Y94" s="79"/>
      <c r="Z94" s="79" t="s">
        <v>727</v>
      </c>
      <c r="AA94" s="79" t="s">
        <v>723</v>
      </c>
      <c r="AB94" s="79" t="s">
        <v>726</v>
      </c>
      <c r="AC94" s="79" t="s">
        <v>724</v>
      </c>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v>2</v>
      </c>
      <c r="BF94" s="79">
        <v>2</v>
      </c>
      <c r="BG94" s="79">
        <v>2</v>
      </c>
      <c r="BH94" s="79">
        <v>2</v>
      </c>
      <c r="BI94" s="79">
        <v>2</v>
      </c>
      <c r="BJ94" s="79">
        <v>2</v>
      </c>
      <c r="BK94" s="79">
        <v>2</v>
      </c>
      <c r="BL94" s="79">
        <v>2</v>
      </c>
      <c r="BM94" s="79">
        <v>1</v>
      </c>
      <c r="BN94" s="79">
        <v>1</v>
      </c>
      <c r="BO94" s="79">
        <v>1</v>
      </c>
      <c r="BP94" s="79">
        <v>2</v>
      </c>
      <c r="BQ94" s="79">
        <v>2</v>
      </c>
      <c r="BR94" s="79">
        <v>1</v>
      </c>
      <c r="BS94" s="79">
        <v>2</v>
      </c>
      <c r="BT94" s="79">
        <v>2</v>
      </c>
      <c r="BU94" s="79">
        <v>2</v>
      </c>
      <c r="BV94" s="79"/>
      <c r="BW94" s="79"/>
      <c r="BX94" s="79"/>
      <c r="BY94" s="79">
        <v>2</v>
      </c>
      <c r="BZ94" s="21">
        <f>COUNTIF($BE94:$BY94,2)</f>
        <v>14</v>
      </c>
      <c r="CA94" s="524">
        <f>BZ94/COUNTA($BE94:$BY94)</f>
        <v>0.77777777777777779</v>
      </c>
      <c r="CB94" s="21">
        <f>COUNTIF($BE94:$BY94,1)</f>
        <v>4</v>
      </c>
      <c r="CC94" s="524">
        <f>CB94/COUNTA($BE94:$BY94)</f>
        <v>0.22222222222222221</v>
      </c>
      <c r="CD94" s="21">
        <f>COUNTIF($BE94:$BY94,0)</f>
        <v>0</v>
      </c>
      <c r="CE94" s="22">
        <f>CD94/COUNTA($BE94:$BY94)</f>
        <v>0</v>
      </c>
      <c r="CF94" s="21">
        <f>(((BZ94*2)+(CB94*1)+(CD94*0)))/COUNTA($BE94:$BY94)</f>
        <v>1.7777777777777777</v>
      </c>
      <c r="CG94" s="427" t="str">
        <f>IF(CF94&gt;=1.6,"Đạt mục tiêu",IF(CF94&gt;=1,"Cần cố gắng","Chưa đạt"))</f>
        <v>Đạt mục tiêu</v>
      </c>
    </row>
    <row r="95" spans="1:85" s="695" customFormat="1" ht="64.5" hidden="1" customHeight="1">
      <c r="A95" s="19">
        <v>79</v>
      </c>
      <c r="B95" s="451">
        <v>79</v>
      </c>
      <c r="C95" s="86" t="s">
        <v>667</v>
      </c>
      <c r="D95" s="87" t="s">
        <v>17</v>
      </c>
      <c r="E95" s="86" t="s">
        <v>668</v>
      </c>
      <c r="F95" s="87" t="s">
        <v>17</v>
      </c>
      <c r="G95" s="79" t="s">
        <v>321</v>
      </c>
      <c r="H95" s="96" t="s">
        <v>330</v>
      </c>
      <c r="I95" s="79"/>
      <c r="J95" s="63" t="s">
        <v>23</v>
      </c>
      <c r="K95" s="79"/>
      <c r="L95" s="79"/>
      <c r="M95" s="79"/>
      <c r="N95" s="79"/>
      <c r="O95" s="79"/>
      <c r="P95" s="79" t="s">
        <v>16</v>
      </c>
      <c r="Q95" s="79"/>
      <c r="R95" s="79"/>
      <c r="S95" s="697"/>
      <c r="T95" s="79"/>
      <c r="U95" s="66">
        <f t="shared" si="8"/>
        <v>1</v>
      </c>
      <c r="V95" s="79"/>
      <c r="W95" s="79"/>
      <c r="X95" s="79"/>
      <c r="Y95" s="79"/>
      <c r="Z95" s="79"/>
      <c r="AA95" s="79"/>
      <c r="AB95" s="79"/>
      <c r="AC95" s="79"/>
      <c r="AD95" s="79"/>
      <c r="AE95" s="79"/>
      <c r="AF95" s="79"/>
      <c r="AG95" s="79"/>
      <c r="AH95" s="79"/>
      <c r="AI95" s="79"/>
      <c r="AJ95" s="79"/>
      <c r="AK95" s="79"/>
      <c r="AL95" s="79"/>
      <c r="AM95" s="79"/>
      <c r="AN95" s="79"/>
      <c r="AO95" s="79"/>
      <c r="AP95" s="79"/>
      <c r="AQ95" s="79" t="s">
        <v>724</v>
      </c>
      <c r="AR95" s="79" t="s">
        <v>724</v>
      </c>
      <c r="AS95" s="79" t="s">
        <v>724</v>
      </c>
      <c r="AT95" s="79"/>
      <c r="AU95" s="79"/>
      <c r="AV95" s="79"/>
      <c r="AW95" s="79"/>
      <c r="AX95" s="79"/>
      <c r="AY95" s="79"/>
      <c r="AZ95" s="79"/>
      <c r="BA95" s="79"/>
      <c r="BB95" s="79"/>
      <c r="BC95" s="79"/>
      <c r="BD95" s="79"/>
      <c r="BE95" s="79"/>
      <c r="BF95" s="79"/>
      <c r="BG95" s="79"/>
      <c r="BH95" s="79"/>
      <c r="BI95" s="79"/>
      <c r="BJ95" s="79"/>
      <c r="BK95" s="79"/>
      <c r="BL95" s="79"/>
      <c r="BM95" s="79"/>
      <c r="BN95" s="79"/>
      <c r="BO95" s="79"/>
      <c r="BP95" s="79"/>
      <c r="BQ95" s="79"/>
      <c r="BR95" s="103"/>
      <c r="BS95" s="103"/>
      <c r="BT95" s="103"/>
      <c r="BU95" s="79"/>
      <c r="BV95" s="79"/>
      <c r="BW95" s="79"/>
      <c r="BX95" s="79"/>
      <c r="BY95" s="79"/>
      <c r="BZ95" s="697"/>
      <c r="CA95" s="81"/>
      <c r="CB95" s="697"/>
      <c r="CC95" s="81"/>
      <c r="CD95" s="697"/>
      <c r="CE95" s="81"/>
      <c r="CF95" s="697"/>
      <c r="CG95" s="697"/>
    </row>
    <row r="96" spans="1:85" hidden="1">
      <c r="A96" s="659">
        <v>80</v>
      </c>
      <c r="B96" s="451">
        <v>80</v>
      </c>
      <c r="C96" s="1447" t="s">
        <v>96</v>
      </c>
      <c r="D96" s="1565"/>
      <c r="E96" s="1574"/>
      <c r="F96" s="5" t="s">
        <v>316</v>
      </c>
      <c r="G96" s="176" t="s">
        <v>316</v>
      </c>
      <c r="H96" s="239" t="s">
        <v>316</v>
      </c>
      <c r="I96" s="5" t="s">
        <v>316</v>
      </c>
      <c r="J96" s="5" t="s">
        <v>316</v>
      </c>
      <c r="K96" s="506" t="s">
        <v>316</v>
      </c>
      <c r="L96" s="5" t="s">
        <v>316</v>
      </c>
      <c r="M96" s="5" t="s">
        <v>316</v>
      </c>
      <c r="N96" s="148" t="s">
        <v>316</v>
      </c>
      <c r="O96" s="5" t="s">
        <v>316</v>
      </c>
      <c r="P96" s="5" t="s">
        <v>316</v>
      </c>
      <c r="Q96" s="5" t="s">
        <v>316</v>
      </c>
      <c r="R96" s="5"/>
      <c r="S96" s="5" t="s">
        <v>316</v>
      </c>
      <c r="T96" s="5" t="s">
        <v>316</v>
      </c>
      <c r="U96" s="5" t="s">
        <v>316</v>
      </c>
      <c r="V96" s="176" t="s">
        <v>316</v>
      </c>
      <c r="W96" s="176" t="s">
        <v>316</v>
      </c>
      <c r="X96" s="176" t="s">
        <v>316</v>
      </c>
      <c r="Y96" s="176" t="s">
        <v>316</v>
      </c>
      <c r="Z96" s="5" t="s">
        <v>316</v>
      </c>
      <c r="AA96" s="5" t="s">
        <v>316</v>
      </c>
      <c r="AB96" s="5" t="s">
        <v>316</v>
      </c>
      <c r="AC96" s="5" t="s">
        <v>316</v>
      </c>
      <c r="AD96" s="5" t="s">
        <v>316</v>
      </c>
      <c r="AE96" s="5" t="s">
        <v>316</v>
      </c>
      <c r="AF96" s="5" t="s">
        <v>316</v>
      </c>
      <c r="AG96" s="5" t="s">
        <v>316</v>
      </c>
      <c r="AH96" s="148" t="s">
        <v>316</v>
      </c>
      <c r="AI96" s="148" t="s">
        <v>316</v>
      </c>
      <c r="AJ96" s="148" t="s">
        <v>316</v>
      </c>
      <c r="AK96" s="148" t="s">
        <v>316</v>
      </c>
      <c r="AL96" s="148" t="s">
        <v>316</v>
      </c>
      <c r="AM96" s="5" t="s">
        <v>316</v>
      </c>
      <c r="AN96" s="5" t="s">
        <v>316</v>
      </c>
      <c r="AO96" s="5" t="s">
        <v>316</v>
      </c>
      <c r="AP96" s="5" t="s">
        <v>316</v>
      </c>
      <c r="AQ96" s="5"/>
      <c r="AR96" s="5"/>
      <c r="AS96" s="5" t="s">
        <v>316</v>
      </c>
      <c r="AT96" s="5" t="s">
        <v>316</v>
      </c>
      <c r="AU96" s="5" t="s">
        <v>316</v>
      </c>
      <c r="AV96" s="5" t="s">
        <v>316</v>
      </c>
      <c r="AW96" s="5" t="s">
        <v>316</v>
      </c>
      <c r="AX96" s="5"/>
      <c r="AY96" s="5"/>
      <c r="AZ96" s="5" t="s">
        <v>316</v>
      </c>
      <c r="BA96" s="5"/>
      <c r="BB96" s="5" t="s">
        <v>316</v>
      </c>
      <c r="BC96" s="5"/>
      <c r="BD96" s="5" t="s">
        <v>316</v>
      </c>
      <c r="BE96" s="521" t="s">
        <v>316</v>
      </c>
      <c r="BF96" s="521" t="s">
        <v>316</v>
      </c>
      <c r="BG96" s="521" t="s">
        <v>316</v>
      </c>
      <c r="BH96" s="521" t="s">
        <v>316</v>
      </c>
      <c r="BI96" s="521" t="s">
        <v>316</v>
      </c>
      <c r="BJ96" s="521" t="s">
        <v>316</v>
      </c>
      <c r="BK96" s="521" t="s">
        <v>316</v>
      </c>
      <c r="BL96" s="521" t="s">
        <v>316</v>
      </c>
      <c r="BM96" s="521" t="s">
        <v>316</v>
      </c>
      <c r="BN96" s="521" t="s">
        <v>316</v>
      </c>
      <c r="BO96" s="521" t="s">
        <v>316</v>
      </c>
      <c r="BP96" s="521" t="s">
        <v>316</v>
      </c>
      <c r="BQ96" s="521" t="s">
        <v>316</v>
      </c>
      <c r="BR96" s="521" t="s">
        <v>316</v>
      </c>
      <c r="BS96" s="521" t="s">
        <v>316</v>
      </c>
      <c r="BT96" s="521" t="s">
        <v>316</v>
      </c>
      <c r="BU96" s="521" t="s">
        <v>316</v>
      </c>
      <c r="BV96" s="521"/>
      <c r="BW96" s="521"/>
      <c r="BX96" s="521"/>
      <c r="BY96" s="521" t="s">
        <v>316</v>
      </c>
      <c r="BZ96" s="521" t="s">
        <v>316</v>
      </c>
      <c r="CA96" s="522" t="s">
        <v>316</v>
      </c>
      <c r="CB96" s="521" t="s">
        <v>316</v>
      </c>
      <c r="CC96" s="522" t="s">
        <v>316</v>
      </c>
      <c r="CD96" s="521" t="s">
        <v>316</v>
      </c>
      <c r="CE96" s="521" t="s">
        <v>316</v>
      </c>
      <c r="CF96" s="521" t="s">
        <v>316</v>
      </c>
      <c r="CG96" s="522" t="s">
        <v>316</v>
      </c>
    </row>
    <row r="97" spans="1:85" hidden="1">
      <c r="A97" s="659">
        <v>81</v>
      </c>
      <c r="B97" s="451">
        <v>81</v>
      </c>
      <c r="C97" s="1447" t="s">
        <v>670</v>
      </c>
      <c r="D97" s="1565"/>
      <c r="E97" s="1574"/>
      <c r="F97" s="5" t="s">
        <v>316</v>
      </c>
      <c r="G97" s="176" t="s">
        <v>316</v>
      </c>
      <c r="H97" s="239" t="s">
        <v>316</v>
      </c>
      <c r="I97" s="5" t="s">
        <v>316</v>
      </c>
      <c r="J97" s="5" t="s">
        <v>316</v>
      </c>
      <c r="K97" s="506" t="s">
        <v>316</v>
      </c>
      <c r="L97" s="5" t="s">
        <v>316</v>
      </c>
      <c r="M97" s="5" t="s">
        <v>316</v>
      </c>
      <c r="N97" s="148" t="s">
        <v>316</v>
      </c>
      <c r="O97" s="5" t="s">
        <v>316</v>
      </c>
      <c r="P97" s="5" t="s">
        <v>316</v>
      </c>
      <c r="Q97" s="5" t="s">
        <v>316</v>
      </c>
      <c r="R97" s="5"/>
      <c r="S97" s="5" t="s">
        <v>316</v>
      </c>
      <c r="T97" s="5" t="s">
        <v>316</v>
      </c>
      <c r="U97" s="5" t="s">
        <v>316</v>
      </c>
      <c r="V97" s="176" t="s">
        <v>316</v>
      </c>
      <c r="W97" s="176" t="s">
        <v>316</v>
      </c>
      <c r="X97" s="176" t="s">
        <v>316</v>
      </c>
      <c r="Y97" s="176" t="s">
        <v>316</v>
      </c>
      <c r="Z97" s="5" t="s">
        <v>316</v>
      </c>
      <c r="AA97" s="5" t="s">
        <v>316</v>
      </c>
      <c r="AB97" s="5" t="s">
        <v>316</v>
      </c>
      <c r="AC97" s="5" t="s">
        <v>316</v>
      </c>
      <c r="AD97" s="5" t="s">
        <v>316</v>
      </c>
      <c r="AE97" s="5" t="s">
        <v>316</v>
      </c>
      <c r="AF97" s="5" t="s">
        <v>316</v>
      </c>
      <c r="AG97" s="5" t="s">
        <v>316</v>
      </c>
      <c r="AH97" s="148" t="s">
        <v>316</v>
      </c>
      <c r="AI97" s="148" t="s">
        <v>316</v>
      </c>
      <c r="AJ97" s="148" t="s">
        <v>316</v>
      </c>
      <c r="AK97" s="148" t="s">
        <v>316</v>
      </c>
      <c r="AL97" s="148" t="s">
        <v>316</v>
      </c>
      <c r="AM97" s="5" t="s">
        <v>316</v>
      </c>
      <c r="AN97" s="5" t="s">
        <v>316</v>
      </c>
      <c r="AO97" s="5" t="s">
        <v>316</v>
      </c>
      <c r="AP97" s="5" t="s">
        <v>316</v>
      </c>
      <c r="AQ97" s="5"/>
      <c r="AR97" s="5"/>
      <c r="AS97" s="5" t="s">
        <v>316</v>
      </c>
      <c r="AT97" s="5" t="s">
        <v>316</v>
      </c>
      <c r="AU97" s="5" t="s">
        <v>316</v>
      </c>
      <c r="AV97" s="5" t="s">
        <v>316</v>
      </c>
      <c r="AW97" s="5" t="s">
        <v>316</v>
      </c>
      <c r="AX97" s="5"/>
      <c r="AY97" s="5"/>
      <c r="AZ97" s="5" t="s">
        <v>316</v>
      </c>
      <c r="BA97" s="5"/>
      <c r="BB97" s="5" t="s">
        <v>316</v>
      </c>
      <c r="BC97" s="5"/>
      <c r="BD97" s="5" t="s">
        <v>316</v>
      </c>
      <c r="BE97" s="521" t="s">
        <v>316</v>
      </c>
      <c r="BF97" s="521" t="s">
        <v>316</v>
      </c>
      <c r="BG97" s="521" t="s">
        <v>316</v>
      </c>
      <c r="BH97" s="521" t="s">
        <v>316</v>
      </c>
      <c r="BI97" s="521" t="s">
        <v>316</v>
      </c>
      <c r="BJ97" s="521" t="s">
        <v>316</v>
      </c>
      <c r="BK97" s="521" t="s">
        <v>316</v>
      </c>
      <c r="BL97" s="521" t="s">
        <v>316</v>
      </c>
      <c r="BM97" s="521" t="s">
        <v>316</v>
      </c>
      <c r="BN97" s="521" t="s">
        <v>316</v>
      </c>
      <c r="BO97" s="521" t="s">
        <v>316</v>
      </c>
      <c r="BP97" s="521" t="s">
        <v>316</v>
      </c>
      <c r="BQ97" s="521" t="s">
        <v>316</v>
      </c>
      <c r="BR97" s="521" t="s">
        <v>316</v>
      </c>
      <c r="BS97" s="521" t="s">
        <v>316</v>
      </c>
      <c r="BT97" s="521" t="s">
        <v>316</v>
      </c>
      <c r="BU97" s="521" t="s">
        <v>316</v>
      </c>
      <c r="BV97" s="521"/>
      <c r="BW97" s="521"/>
      <c r="BX97" s="521"/>
      <c r="BY97" s="521" t="s">
        <v>316</v>
      </c>
      <c r="BZ97" s="521" t="s">
        <v>316</v>
      </c>
      <c r="CA97" s="522" t="s">
        <v>316</v>
      </c>
      <c r="CB97" s="521" t="s">
        <v>316</v>
      </c>
      <c r="CC97" s="522" t="s">
        <v>316</v>
      </c>
      <c r="CD97" s="521" t="s">
        <v>316</v>
      </c>
      <c r="CE97" s="521" t="s">
        <v>316</v>
      </c>
      <c r="CF97" s="521" t="s">
        <v>316</v>
      </c>
      <c r="CG97" s="522" t="s">
        <v>316</v>
      </c>
    </row>
    <row r="98" spans="1:85" ht="93.75" hidden="1">
      <c r="A98" s="659">
        <v>82</v>
      </c>
      <c r="B98" s="451">
        <v>82</v>
      </c>
      <c r="C98" s="212" t="s">
        <v>671</v>
      </c>
      <c r="D98" s="87" t="s">
        <v>14</v>
      </c>
      <c r="E98" s="86" t="s">
        <v>672</v>
      </c>
      <c r="F98" s="87" t="s">
        <v>17</v>
      </c>
      <c r="G98" s="188" t="s">
        <v>672</v>
      </c>
      <c r="H98" s="190" t="s">
        <v>966</v>
      </c>
      <c r="I98" s="697"/>
      <c r="J98" s="63" t="s">
        <v>23</v>
      </c>
      <c r="K98" s="525" t="s">
        <v>16</v>
      </c>
      <c r="L98" s="66"/>
      <c r="M98" s="79"/>
      <c r="N98" s="79"/>
      <c r="O98" s="79"/>
      <c r="P98" s="79"/>
      <c r="Q98" s="79"/>
      <c r="R98" s="79"/>
      <c r="S98" s="79"/>
      <c r="T98" s="79"/>
      <c r="U98" s="66">
        <f t="shared" si="8"/>
        <v>1</v>
      </c>
      <c r="V98" s="696" t="s">
        <v>726</v>
      </c>
      <c r="W98" s="696" t="s">
        <v>723</v>
      </c>
      <c r="X98" s="696" t="s">
        <v>723</v>
      </c>
      <c r="Y98" s="696" t="s">
        <v>724</v>
      </c>
      <c r="Z98" s="79"/>
      <c r="AA98" s="79"/>
      <c r="AB98" s="79"/>
      <c r="AC98" s="79"/>
      <c r="AD98" s="79"/>
      <c r="AE98" s="79"/>
      <c r="AF98" s="79"/>
      <c r="AG98" s="79"/>
      <c r="AH98" s="79"/>
      <c r="AI98" s="79"/>
      <c r="AJ98" s="79"/>
      <c r="AK98" s="79"/>
      <c r="AL98" s="79"/>
      <c r="AM98" s="79"/>
      <c r="AN98" s="79"/>
      <c r="AO98" s="79"/>
      <c r="AP98" s="79"/>
      <c r="AQ98" s="79"/>
      <c r="AR98" s="79"/>
      <c r="AS98" s="79"/>
      <c r="AT98" s="79"/>
      <c r="AU98" s="79"/>
      <c r="AV98" s="79"/>
      <c r="AW98" s="79"/>
      <c r="AX98" s="79"/>
      <c r="AY98" s="79"/>
      <c r="AZ98" s="79"/>
      <c r="BA98" s="79"/>
      <c r="BB98" s="79"/>
      <c r="BC98" s="79"/>
      <c r="BD98" s="79"/>
      <c r="BE98" s="668" t="s">
        <v>281</v>
      </c>
      <c r="BF98" s="668" t="s">
        <v>281</v>
      </c>
      <c r="BG98" s="668" t="s">
        <v>1160</v>
      </c>
      <c r="BH98" s="668" t="s">
        <v>281</v>
      </c>
      <c r="BI98" s="668" t="s">
        <v>1160</v>
      </c>
      <c r="BJ98" s="668" t="s">
        <v>281</v>
      </c>
      <c r="BK98" s="668" t="s">
        <v>281</v>
      </c>
      <c r="BL98" s="668" t="s">
        <v>281</v>
      </c>
      <c r="BM98" s="668" t="s">
        <v>281</v>
      </c>
      <c r="BN98" s="668" t="s">
        <v>281</v>
      </c>
      <c r="BO98" s="668" t="s">
        <v>281</v>
      </c>
      <c r="BP98" s="668" t="s">
        <v>281</v>
      </c>
      <c r="BQ98" s="668" t="s">
        <v>281</v>
      </c>
      <c r="BR98" s="668" t="s">
        <v>281</v>
      </c>
      <c r="BS98" s="668" t="s">
        <v>281</v>
      </c>
      <c r="BT98" s="668" t="s">
        <v>281</v>
      </c>
      <c r="BU98" s="668" t="s">
        <v>281</v>
      </c>
      <c r="BV98" s="709"/>
      <c r="BW98" s="709"/>
      <c r="BX98" s="709"/>
      <c r="BY98" s="668" t="s">
        <v>281</v>
      </c>
      <c r="BZ98" s="658">
        <f>COUNTIF($BE98:$BY98,2)</f>
        <v>16</v>
      </c>
      <c r="CA98" s="510">
        <f>BZ98/COUNTA($BE98:$BY98)</f>
        <v>0.88888888888888884</v>
      </c>
      <c r="CB98" s="658">
        <f>COUNTIF($BE98:$BY98,1)</f>
        <v>2</v>
      </c>
      <c r="CC98" s="510">
        <f>CB98/COUNTA($BE98:$BY98)</f>
        <v>0.1111111111111111</v>
      </c>
      <c r="CD98" s="658">
        <f>COUNTIF($BE98:$BY98,0)</f>
        <v>0</v>
      </c>
      <c r="CE98" s="511">
        <f>CD98/COUNTA($BE98:$BY98)</f>
        <v>0</v>
      </c>
      <c r="CF98" s="658">
        <f>(((BZ98*2)+(CB98*1)+(CD98*0)))/COUNTA($BE98:$BY98)</f>
        <v>1.8888888888888888</v>
      </c>
      <c r="CG98" s="681" t="str">
        <f>IF(CF98&gt;=1.6,"Đạt mục tiêu",IF(CF98&gt;=1,"Cần cố gắng","Chưa đạt"))</f>
        <v>Đạt mục tiêu</v>
      </c>
    </row>
    <row r="99" spans="1:85" ht="93.75" hidden="1">
      <c r="A99" s="659">
        <v>83</v>
      </c>
      <c r="B99" s="451">
        <v>83</v>
      </c>
      <c r="C99" s="402" t="s">
        <v>673</v>
      </c>
      <c r="D99" s="87" t="s">
        <v>14</v>
      </c>
      <c r="E99" s="86" t="s">
        <v>674</v>
      </c>
      <c r="F99" s="87" t="s">
        <v>17</v>
      </c>
      <c r="G99" s="696" t="s">
        <v>322</v>
      </c>
      <c r="H99" s="190" t="s">
        <v>967</v>
      </c>
      <c r="I99" s="697"/>
      <c r="J99" s="63" t="s">
        <v>23</v>
      </c>
      <c r="K99" s="525" t="s">
        <v>16</v>
      </c>
      <c r="L99" s="66"/>
      <c r="M99" s="79"/>
      <c r="N99" s="79"/>
      <c r="O99" s="79"/>
      <c r="P99" s="79"/>
      <c r="Q99" s="79"/>
      <c r="R99" s="79"/>
      <c r="S99" s="79"/>
      <c r="T99" s="79"/>
      <c r="U99" s="66">
        <f t="shared" si="8"/>
        <v>1</v>
      </c>
      <c r="V99" s="696" t="s">
        <v>727</v>
      </c>
      <c r="W99" s="696" t="s">
        <v>726</v>
      </c>
      <c r="X99" s="696" t="s">
        <v>727</v>
      </c>
      <c r="Y99" s="696" t="s">
        <v>723</v>
      </c>
      <c r="Z99" s="79"/>
      <c r="AA99" s="79"/>
      <c r="AB99" s="79"/>
      <c r="AC99" s="79"/>
      <c r="AD99" s="79"/>
      <c r="AE99" s="79"/>
      <c r="AF99" s="79"/>
      <c r="AG99" s="79"/>
      <c r="AH99" s="79"/>
      <c r="AI99" s="79"/>
      <c r="AJ99" s="79"/>
      <c r="AK99" s="79"/>
      <c r="AL99" s="79"/>
      <c r="AM99" s="79"/>
      <c r="AN99" s="79"/>
      <c r="AO99" s="79"/>
      <c r="AP99" s="79"/>
      <c r="AQ99" s="79"/>
      <c r="AR99" s="79"/>
      <c r="AS99" s="79"/>
      <c r="AT99" s="79"/>
      <c r="AU99" s="79"/>
      <c r="AV99" s="79"/>
      <c r="AW99" s="79"/>
      <c r="AX99" s="79"/>
      <c r="AY99" s="79"/>
      <c r="AZ99" s="79"/>
      <c r="BA99" s="79"/>
      <c r="BB99" s="79"/>
      <c r="BC99" s="79"/>
      <c r="BD99" s="79"/>
      <c r="BE99" s="668" t="s">
        <v>281</v>
      </c>
      <c r="BF99" s="668" t="s">
        <v>281</v>
      </c>
      <c r="BG99" s="668" t="s">
        <v>1160</v>
      </c>
      <c r="BH99" s="668" t="s">
        <v>281</v>
      </c>
      <c r="BI99" s="668" t="s">
        <v>1160</v>
      </c>
      <c r="BJ99" s="668" t="s">
        <v>1160</v>
      </c>
      <c r="BK99" s="668" t="s">
        <v>1160</v>
      </c>
      <c r="BL99" s="668" t="s">
        <v>281</v>
      </c>
      <c r="BM99" s="668" t="s">
        <v>281</v>
      </c>
      <c r="BN99" s="668" t="s">
        <v>281</v>
      </c>
      <c r="BO99" s="668" t="s">
        <v>281</v>
      </c>
      <c r="BP99" s="668" t="s">
        <v>281</v>
      </c>
      <c r="BQ99" s="668" t="s">
        <v>281</v>
      </c>
      <c r="BR99" s="668" t="s">
        <v>281</v>
      </c>
      <c r="BS99" s="668" t="s">
        <v>281</v>
      </c>
      <c r="BT99" s="668" t="s">
        <v>281</v>
      </c>
      <c r="BU99" s="668" t="s">
        <v>281</v>
      </c>
      <c r="BV99" s="709"/>
      <c r="BW99" s="709"/>
      <c r="BX99" s="709"/>
      <c r="BY99" s="668" t="s">
        <v>281</v>
      </c>
      <c r="BZ99" s="658">
        <f>COUNTIF($BE99:$BY99,2)</f>
        <v>14</v>
      </c>
      <c r="CA99" s="510">
        <f>BZ99/COUNTA($BE99:$BY99)</f>
        <v>0.77777777777777779</v>
      </c>
      <c r="CB99" s="658">
        <f>COUNTIF($BE99:$BY99,1)</f>
        <v>4</v>
      </c>
      <c r="CC99" s="510">
        <f>CB99/COUNTA($BE99:$BY99)</f>
        <v>0.22222222222222221</v>
      </c>
      <c r="CD99" s="658">
        <f>COUNTIF($BE99:$BY99,0)</f>
        <v>0</v>
      </c>
      <c r="CE99" s="511">
        <f>CD99/COUNTA($BE99:$BY99)</f>
        <v>0</v>
      </c>
      <c r="CF99" s="658">
        <f>(((BZ99*2)+(CB99*1)+(CD99*0)))/COUNTA($BE99:$BY99)</f>
        <v>1.7777777777777777</v>
      </c>
      <c r="CG99" s="681" t="str">
        <f>IF(CF99&gt;=1.6,"Đạt mục tiêu",IF(CF99&gt;=1,"Cần cố gắng","Chưa đạt"))</f>
        <v>Đạt mục tiêu</v>
      </c>
    </row>
    <row r="100" spans="1:85" hidden="1">
      <c r="A100" s="659">
        <v>84</v>
      </c>
      <c r="B100" s="451">
        <v>84</v>
      </c>
      <c r="C100" s="1447" t="s">
        <v>675</v>
      </c>
      <c r="D100" s="1565"/>
      <c r="E100" s="1574"/>
      <c r="F100" s="5" t="s">
        <v>316</v>
      </c>
      <c r="G100" s="176" t="s">
        <v>316</v>
      </c>
      <c r="H100" s="239" t="s">
        <v>316</v>
      </c>
      <c r="I100" s="5" t="s">
        <v>316</v>
      </c>
      <c r="J100" s="5" t="s">
        <v>316</v>
      </c>
      <c r="K100" s="506" t="s">
        <v>316</v>
      </c>
      <c r="L100" s="5" t="s">
        <v>316</v>
      </c>
      <c r="M100" s="5" t="s">
        <v>316</v>
      </c>
      <c r="N100" s="148" t="s">
        <v>316</v>
      </c>
      <c r="O100" s="5" t="s">
        <v>316</v>
      </c>
      <c r="P100" s="5" t="s">
        <v>316</v>
      </c>
      <c r="Q100" s="5" t="s">
        <v>316</v>
      </c>
      <c r="R100" s="5"/>
      <c r="S100" s="5" t="s">
        <v>316</v>
      </c>
      <c r="T100" s="5" t="s">
        <v>316</v>
      </c>
      <c r="U100" s="5" t="s">
        <v>316</v>
      </c>
      <c r="V100" s="176" t="s">
        <v>316</v>
      </c>
      <c r="W100" s="176" t="s">
        <v>316</v>
      </c>
      <c r="X100" s="176" t="s">
        <v>316</v>
      </c>
      <c r="Y100" s="176" t="s">
        <v>316</v>
      </c>
      <c r="Z100" s="5" t="s">
        <v>316</v>
      </c>
      <c r="AA100" s="5" t="s">
        <v>316</v>
      </c>
      <c r="AB100" s="5" t="s">
        <v>316</v>
      </c>
      <c r="AC100" s="5" t="s">
        <v>316</v>
      </c>
      <c r="AD100" s="5" t="s">
        <v>316</v>
      </c>
      <c r="AE100" s="5" t="s">
        <v>316</v>
      </c>
      <c r="AF100" s="5" t="s">
        <v>316</v>
      </c>
      <c r="AG100" s="5" t="s">
        <v>316</v>
      </c>
      <c r="AH100" s="148" t="s">
        <v>316</v>
      </c>
      <c r="AI100" s="148" t="s">
        <v>316</v>
      </c>
      <c r="AJ100" s="148" t="s">
        <v>316</v>
      </c>
      <c r="AK100" s="148" t="s">
        <v>316</v>
      </c>
      <c r="AL100" s="148" t="s">
        <v>316</v>
      </c>
      <c r="AM100" s="5" t="s">
        <v>316</v>
      </c>
      <c r="AN100" s="5" t="s">
        <v>316</v>
      </c>
      <c r="AO100" s="5" t="s">
        <v>316</v>
      </c>
      <c r="AP100" s="5" t="s">
        <v>316</v>
      </c>
      <c r="AQ100" s="5"/>
      <c r="AR100" s="5"/>
      <c r="AS100" s="5" t="s">
        <v>316</v>
      </c>
      <c r="AT100" s="5" t="s">
        <v>316</v>
      </c>
      <c r="AU100" s="5" t="s">
        <v>316</v>
      </c>
      <c r="AV100" s="5" t="s">
        <v>316</v>
      </c>
      <c r="AW100" s="5" t="s">
        <v>316</v>
      </c>
      <c r="AX100" s="5"/>
      <c r="AY100" s="5"/>
      <c r="AZ100" s="5" t="s">
        <v>316</v>
      </c>
      <c r="BA100" s="5"/>
      <c r="BB100" s="5" t="s">
        <v>316</v>
      </c>
      <c r="BC100" s="5"/>
      <c r="BD100" s="5" t="s">
        <v>316</v>
      </c>
      <c r="BE100" s="521" t="s">
        <v>316</v>
      </c>
      <c r="BF100" s="521" t="s">
        <v>316</v>
      </c>
      <c r="BG100" s="521" t="s">
        <v>316</v>
      </c>
      <c r="BH100" s="521" t="s">
        <v>316</v>
      </c>
      <c r="BI100" s="521" t="s">
        <v>316</v>
      </c>
      <c r="BJ100" s="521" t="s">
        <v>316</v>
      </c>
      <c r="BK100" s="521" t="s">
        <v>316</v>
      </c>
      <c r="BL100" s="521" t="s">
        <v>316</v>
      </c>
      <c r="BM100" s="521" t="s">
        <v>316</v>
      </c>
      <c r="BN100" s="521" t="s">
        <v>316</v>
      </c>
      <c r="BO100" s="521" t="s">
        <v>316</v>
      </c>
      <c r="BP100" s="521" t="s">
        <v>316</v>
      </c>
      <c r="BQ100" s="521" t="s">
        <v>316</v>
      </c>
      <c r="BR100" s="521" t="s">
        <v>316</v>
      </c>
      <c r="BS100" s="521" t="s">
        <v>316</v>
      </c>
      <c r="BT100" s="521" t="s">
        <v>316</v>
      </c>
      <c r="BU100" s="521" t="s">
        <v>316</v>
      </c>
      <c r="BV100" s="521"/>
      <c r="BW100" s="521"/>
      <c r="BX100" s="521"/>
      <c r="BY100" s="521" t="s">
        <v>316</v>
      </c>
      <c r="BZ100" s="521" t="s">
        <v>316</v>
      </c>
      <c r="CA100" s="522" t="s">
        <v>316</v>
      </c>
      <c r="CB100" s="521" t="s">
        <v>316</v>
      </c>
      <c r="CC100" s="522" t="s">
        <v>316</v>
      </c>
      <c r="CD100" s="521" t="s">
        <v>316</v>
      </c>
      <c r="CE100" s="521" t="s">
        <v>316</v>
      </c>
      <c r="CF100" s="521" t="s">
        <v>316</v>
      </c>
      <c r="CG100" s="522" t="s">
        <v>316</v>
      </c>
    </row>
    <row r="101" spans="1:85" s="2" customFormat="1" ht="75" hidden="1">
      <c r="A101" s="19"/>
      <c r="B101" s="451"/>
      <c r="C101" s="78" t="s">
        <v>676</v>
      </c>
      <c r="D101" s="674"/>
      <c r="E101" s="675"/>
      <c r="F101" s="5"/>
      <c r="G101" s="5"/>
      <c r="H101" s="23" t="s">
        <v>1012</v>
      </c>
      <c r="I101" s="5"/>
      <c r="J101" s="5"/>
      <c r="K101" s="148"/>
      <c r="L101" s="148"/>
      <c r="M101" s="148"/>
      <c r="N101" s="148"/>
      <c r="O101" s="148"/>
      <c r="P101" s="148"/>
      <c r="Q101" s="148"/>
      <c r="R101" s="148" t="s">
        <v>16</v>
      </c>
      <c r="S101" s="148"/>
      <c r="T101" s="148"/>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row>
    <row r="102" spans="1:85" s="2" customFormat="1" ht="75" hidden="1">
      <c r="A102" s="19">
        <v>85</v>
      </c>
      <c r="B102" s="451">
        <v>85</v>
      </c>
      <c r="C102" s="78" t="s">
        <v>676</v>
      </c>
      <c r="D102" s="77" t="s">
        <v>17</v>
      </c>
      <c r="E102" s="78" t="s">
        <v>677</v>
      </c>
      <c r="F102" s="77" t="s">
        <v>17</v>
      </c>
      <c r="G102" s="20" t="s">
        <v>323</v>
      </c>
      <c r="H102" s="23" t="s">
        <v>678</v>
      </c>
      <c r="I102" s="20" t="s">
        <v>275</v>
      </c>
      <c r="J102" s="10" t="s">
        <v>23</v>
      </c>
      <c r="K102" s="44"/>
      <c r="L102" s="44" t="s">
        <v>16</v>
      </c>
      <c r="M102" s="20"/>
      <c r="N102" s="79"/>
      <c r="O102" s="79"/>
      <c r="P102" s="20"/>
      <c r="Q102" s="20"/>
      <c r="R102" s="20"/>
      <c r="S102" s="20"/>
      <c r="T102" s="20"/>
      <c r="U102" s="66">
        <f t="shared" si="8"/>
        <v>1</v>
      </c>
      <c r="V102" s="20"/>
      <c r="W102" s="20"/>
      <c r="X102" s="20"/>
      <c r="Y102" s="20"/>
      <c r="Z102" s="20" t="s">
        <v>726</v>
      </c>
      <c r="AA102" s="20" t="s">
        <v>727</v>
      </c>
      <c r="AB102" s="20" t="s">
        <v>723</v>
      </c>
      <c r="AC102" s="20" t="s">
        <v>727</v>
      </c>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v>1</v>
      </c>
      <c r="BF102" s="20">
        <v>2</v>
      </c>
      <c r="BG102" s="20">
        <v>2</v>
      </c>
      <c r="BH102" s="20">
        <v>2</v>
      </c>
      <c r="BI102" s="20">
        <v>2</v>
      </c>
      <c r="BJ102" s="20">
        <v>2</v>
      </c>
      <c r="BK102" s="20">
        <v>2</v>
      </c>
      <c r="BL102" s="20">
        <v>2</v>
      </c>
      <c r="BM102" s="20">
        <v>2</v>
      </c>
      <c r="BN102" s="20">
        <v>2</v>
      </c>
      <c r="BO102" s="20">
        <v>2</v>
      </c>
      <c r="BP102" s="20">
        <v>2</v>
      </c>
      <c r="BQ102" s="20">
        <v>1</v>
      </c>
      <c r="BR102" s="20">
        <v>1</v>
      </c>
      <c r="BS102" s="20">
        <v>2</v>
      </c>
      <c r="BT102" s="20">
        <v>2</v>
      </c>
      <c r="BU102" s="20">
        <v>2</v>
      </c>
      <c r="BV102" s="20"/>
      <c r="BW102" s="20"/>
      <c r="BX102" s="20"/>
      <c r="BY102" s="20">
        <v>2</v>
      </c>
      <c r="BZ102" s="21">
        <f>COUNTIF($BE102:$BY102,2)</f>
        <v>15</v>
      </c>
      <c r="CA102" s="524">
        <f>BZ102/COUNTA($BE102:$BY102)</f>
        <v>0.83333333333333337</v>
      </c>
      <c r="CB102" s="21">
        <f>COUNTIF($BE102:$BY102,1)</f>
        <v>3</v>
      </c>
      <c r="CC102" s="524">
        <f>CB102/COUNTA($BE102:$BY102)</f>
        <v>0.16666666666666666</v>
      </c>
      <c r="CD102" s="21">
        <f>COUNTIF($BE102:$BY102,0)</f>
        <v>0</v>
      </c>
      <c r="CE102" s="22">
        <f>CD102/COUNTA($BE102:$BY102)</f>
        <v>0</v>
      </c>
      <c r="CF102" s="21">
        <f>(((BZ102*2)+(CB102*1)+(CD102*0)))/COUNTA($BE102:$BY102)</f>
        <v>1.8333333333333333</v>
      </c>
      <c r="CG102" s="427" t="str">
        <f>IF(CF102&gt;=1.6,"Đạt mục tiêu",IF(CF102&gt;=1,"Cần cố gắng","Chưa đạt"))</f>
        <v>Đạt mục tiêu</v>
      </c>
    </row>
    <row r="103" spans="1:85" s="2" customFormat="1" ht="63.75" hidden="1" customHeight="1">
      <c r="A103" s="19">
        <v>86</v>
      </c>
      <c r="B103" s="451">
        <v>86</v>
      </c>
      <c r="C103" s="78" t="s">
        <v>676</v>
      </c>
      <c r="D103" s="77" t="s">
        <v>17</v>
      </c>
      <c r="E103" s="78" t="s">
        <v>677</v>
      </c>
      <c r="F103" s="77" t="s">
        <v>17</v>
      </c>
      <c r="G103" s="20" t="s">
        <v>1405</v>
      </c>
      <c r="H103" s="23" t="s">
        <v>1014</v>
      </c>
      <c r="I103" s="20"/>
      <c r="J103" s="10" t="s">
        <v>23</v>
      </c>
      <c r="K103" s="44"/>
      <c r="L103" s="44"/>
      <c r="M103" s="20"/>
      <c r="N103" s="79"/>
      <c r="O103" s="79"/>
      <c r="P103" s="21" t="s">
        <v>16</v>
      </c>
      <c r="Q103" s="20"/>
      <c r="R103" s="20"/>
      <c r="S103" s="20"/>
      <c r="T103" s="20"/>
      <c r="U103" s="66">
        <f t="shared" si="8"/>
        <v>1</v>
      </c>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t="s">
        <v>726</v>
      </c>
      <c r="AR103" s="20" t="s">
        <v>725</v>
      </c>
      <c r="AS103" s="20" t="s">
        <v>725</v>
      </c>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0"/>
      <c r="BW103" s="20"/>
      <c r="BX103" s="20"/>
      <c r="BY103" s="20"/>
      <c r="BZ103" s="21"/>
      <c r="CA103" s="22"/>
      <c r="CB103" s="21"/>
      <c r="CC103" s="22"/>
      <c r="CD103" s="21"/>
      <c r="CE103" s="22"/>
      <c r="CF103" s="21"/>
      <c r="CG103" s="21"/>
    </row>
    <row r="104" spans="1:85" s="2" customFormat="1" ht="75" hidden="1">
      <c r="A104" s="19"/>
      <c r="B104" s="451"/>
      <c r="C104" s="78" t="s">
        <v>676</v>
      </c>
      <c r="D104" s="77"/>
      <c r="E104" s="78"/>
      <c r="F104" s="77"/>
      <c r="G104" s="20"/>
      <c r="H104" s="23" t="s">
        <v>1013</v>
      </c>
      <c r="I104" s="20"/>
      <c r="J104" s="10"/>
      <c r="K104" s="44"/>
      <c r="L104" s="44"/>
      <c r="M104" s="20"/>
      <c r="N104" s="79"/>
      <c r="O104" s="79"/>
      <c r="P104" s="21"/>
      <c r="Q104" s="20"/>
      <c r="R104" s="21" t="s">
        <v>16</v>
      </c>
      <c r="S104" s="20"/>
      <c r="T104" s="20"/>
      <c r="U104" s="66"/>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0"/>
      <c r="BW104" s="20"/>
      <c r="BX104" s="20"/>
      <c r="BY104" s="20"/>
      <c r="BZ104" s="21"/>
      <c r="CA104" s="22"/>
      <c r="CB104" s="21"/>
      <c r="CC104" s="22"/>
      <c r="CD104" s="21"/>
      <c r="CE104" s="22"/>
      <c r="CF104" s="21"/>
      <c r="CG104" s="21"/>
    </row>
    <row r="105" spans="1:85" s="2" customFormat="1" ht="75" hidden="1">
      <c r="A105" s="19">
        <v>87</v>
      </c>
      <c r="B105" s="451">
        <v>87</v>
      </c>
      <c r="C105" s="78" t="s">
        <v>676</v>
      </c>
      <c r="D105" s="77" t="s">
        <v>17</v>
      </c>
      <c r="E105" s="78" t="s">
        <v>677</v>
      </c>
      <c r="F105" s="77" t="s">
        <v>17</v>
      </c>
      <c r="G105" s="20" t="s">
        <v>712</v>
      </c>
      <c r="H105" s="23" t="s">
        <v>1021</v>
      </c>
      <c r="I105" s="20"/>
      <c r="J105" s="10" t="s">
        <v>23</v>
      </c>
      <c r="K105" s="44"/>
      <c r="L105" s="44"/>
      <c r="M105" s="20"/>
      <c r="N105" s="79"/>
      <c r="O105" s="79"/>
      <c r="P105" s="20"/>
      <c r="Q105" s="20"/>
      <c r="R105" s="20"/>
      <c r="S105" s="21" t="s">
        <v>16</v>
      </c>
      <c r="T105" s="20"/>
      <c r="U105" s="66">
        <f t="shared" si="8"/>
        <v>1</v>
      </c>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BQ105" s="20"/>
      <c r="BR105" s="20"/>
      <c r="BS105" s="20"/>
      <c r="BT105" s="20"/>
      <c r="BU105" s="20"/>
      <c r="BV105" s="20"/>
      <c r="BW105" s="20"/>
      <c r="BX105" s="20"/>
      <c r="BY105" s="20"/>
      <c r="BZ105" s="21"/>
      <c r="CA105" s="22"/>
      <c r="CB105" s="21"/>
      <c r="CC105" s="22"/>
      <c r="CD105" s="21"/>
      <c r="CE105" s="22"/>
      <c r="CF105" s="21"/>
      <c r="CG105" s="21"/>
    </row>
    <row r="106" spans="1:85" hidden="1">
      <c r="A106" s="659">
        <v>88</v>
      </c>
      <c r="B106" s="451">
        <v>88</v>
      </c>
      <c r="C106" s="1447" t="s">
        <v>679</v>
      </c>
      <c r="D106" s="1565"/>
      <c r="E106" s="1574"/>
      <c r="F106" s="5" t="s">
        <v>316</v>
      </c>
      <c r="G106" s="176" t="s">
        <v>316</v>
      </c>
      <c r="H106" s="239" t="s">
        <v>316</v>
      </c>
      <c r="I106" s="5" t="s">
        <v>316</v>
      </c>
      <c r="J106" s="5" t="s">
        <v>316</v>
      </c>
      <c r="K106" s="506" t="s">
        <v>316</v>
      </c>
      <c r="L106" s="5" t="s">
        <v>316</v>
      </c>
      <c r="M106" s="5" t="s">
        <v>316</v>
      </c>
      <c r="N106" s="148" t="s">
        <v>316</v>
      </c>
      <c r="O106" s="5" t="s">
        <v>316</v>
      </c>
      <c r="P106" s="5" t="s">
        <v>316</v>
      </c>
      <c r="Q106" s="5" t="s">
        <v>316</v>
      </c>
      <c r="R106" s="5"/>
      <c r="S106" s="5" t="s">
        <v>316</v>
      </c>
      <c r="T106" s="5" t="s">
        <v>316</v>
      </c>
      <c r="U106" s="5" t="s">
        <v>316</v>
      </c>
      <c r="V106" s="176" t="s">
        <v>316</v>
      </c>
      <c r="W106" s="176" t="s">
        <v>316</v>
      </c>
      <c r="X106" s="176" t="s">
        <v>316</v>
      </c>
      <c r="Y106" s="176" t="s">
        <v>316</v>
      </c>
      <c r="Z106" s="5" t="s">
        <v>316</v>
      </c>
      <c r="AA106" s="5" t="s">
        <v>316</v>
      </c>
      <c r="AB106" s="5" t="s">
        <v>316</v>
      </c>
      <c r="AC106" s="5" t="s">
        <v>316</v>
      </c>
      <c r="AD106" s="5" t="s">
        <v>316</v>
      </c>
      <c r="AE106" s="5" t="s">
        <v>316</v>
      </c>
      <c r="AF106" s="5" t="s">
        <v>316</v>
      </c>
      <c r="AG106" s="5" t="s">
        <v>316</v>
      </c>
      <c r="AH106" s="148" t="s">
        <v>316</v>
      </c>
      <c r="AI106" s="148" t="s">
        <v>316</v>
      </c>
      <c r="AJ106" s="148" t="s">
        <v>316</v>
      </c>
      <c r="AK106" s="148" t="s">
        <v>316</v>
      </c>
      <c r="AL106" s="148" t="s">
        <v>316</v>
      </c>
      <c r="AM106" s="5" t="s">
        <v>316</v>
      </c>
      <c r="AN106" s="5" t="s">
        <v>316</v>
      </c>
      <c r="AO106" s="5" t="s">
        <v>316</v>
      </c>
      <c r="AP106" s="5" t="s">
        <v>316</v>
      </c>
      <c r="AQ106" s="5"/>
      <c r="AR106" s="5"/>
      <c r="AS106" s="5" t="s">
        <v>316</v>
      </c>
      <c r="AT106" s="5" t="s">
        <v>316</v>
      </c>
      <c r="AU106" s="5" t="s">
        <v>316</v>
      </c>
      <c r="AV106" s="5" t="s">
        <v>316</v>
      </c>
      <c r="AW106" s="5" t="s">
        <v>316</v>
      </c>
      <c r="AX106" s="5"/>
      <c r="AY106" s="5"/>
      <c r="AZ106" s="5" t="s">
        <v>316</v>
      </c>
      <c r="BA106" s="5"/>
      <c r="BB106" s="5" t="s">
        <v>316</v>
      </c>
      <c r="BC106" s="5"/>
      <c r="BD106" s="5" t="s">
        <v>316</v>
      </c>
      <c r="BE106" s="521" t="s">
        <v>316</v>
      </c>
      <c r="BF106" s="521" t="s">
        <v>316</v>
      </c>
      <c r="BG106" s="521" t="s">
        <v>316</v>
      </c>
      <c r="BH106" s="521" t="s">
        <v>316</v>
      </c>
      <c r="BI106" s="521" t="s">
        <v>316</v>
      </c>
      <c r="BJ106" s="521" t="s">
        <v>316</v>
      </c>
      <c r="BK106" s="521" t="s">
        <v>316</v>
      </c>
      <c r="BL106" s="521" t="s">
        <v>316</v>
      </c>
      <c r="BM106" s="521" t="s">
        <v>316</v>
      </c>
      <c r="BN106" s="521" t="s">
        <v>316</v>
      </c>
      <c r="BO106" s="521" t="s">
        <v>316</v>
      </c>
      <c r="BP106" s="521" t="s">
        <v>316</v>
      </c>
      <c r="BQ106" s="521" t="s">
        <v>316</v>
      </c>
      <c r="BR106" s="521" t="s">
        <v>316</v>
      </c>
      <c r="BS106" s="521" t="s">
        <v>316</v>
      </c>
      <c r="BT106" s="521" t="s">
        <v>316</v>
      </c>
      <c r="BU106" s="521" t="s">
        <v>316</v>
      </c>
      <c r="BV106" s="521"/>
      <c r="BW106" s="521"/>
      <c r="BX106" s="521"/>
      <c r="BY106" s="521" t="s">
        <v>316</v>
      </c>
      <c r="BZ106" s="521" t="s">
        <v>316</v>
      </c>
      <c r="CA106" s="522" t="s">
        <v>316</v>
      </c>
      <c r="CB106" s="521" t="s">
        <v>316</v>
      </c>
      <c r="CC106" s="522" t="s">
        <v>316</v>
      </c>
      <c r="CD106" s="521" t="s">
        <v>316</v>
      </c>
      <c r="CE106" s="521" t="s">
        <v>316</v>
      </c>
      <c r="CF106" s="521" t="s">
        <v>316</v>
      </c>
      <c r="CG106" s="522" t="s">
        <v>316</v>
      </c>
    </row>
    <row r="107" spans="1:85" s="2" customFormat="1" ht="78.75" customHeight="1">
      <c r="A107" s="19">
        <v>89</v>
      </c>
      <c r="B107" s="451">
        <v>89</v>
      </c>
      <c r="C107" s="390" t="s">
        <v>101</v>
      </c>
      <c r="D107" s="8" t="s">
        <v>17</v>
      </c>
      <c r="E107" s="390" t="s">
        <v>324</v>
      </c>
      <c r="F107" s="8" t="s">
        <v>17</v>
      </c>
      <c r="G107" s="23" t="s">
        <v>1411</v>
      </c>
      <c r="H107" s="23" t="s">
        <v>1410</v>
      </c>
      <c r="I107" s="20" t="s">
        <v>275</v>
      </c>
      <c r="J107" s="10" t="s">
        <v>23</v>
      </c>
      <c r="K107" s="20"/>
      <c r="L107" s="20"/>
      <c r="M107" s="20"/>
      <c r="N107" s="79"/>
      <c r="O107" s="79"/>
      <c r="P107" s="20"/>
      <c r="Q107" s="44" t="s">
        <v>16</v>
      </c>
      <c r="R107" s="44"/>
      <c r="S107" s="20"/>
      <c r="T107" s="20"/>
      <c r="U107" s="66">
        <f t="shared" ref="U107:U179" si="20">COUNTIF(K107:T107,"x")</f>
        <v>1</v>
      </c>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t="s">
        <v>726</v>
      </c>
      <c r="AU107" s="20" t="s">
        <v>723</v>
      </c>
      <c r="AV107" s="20" t="s">
        <v>726</v>
      </c>
      <c r="AW107" s="20" t="s">
        <v>727</v>
      </c>
      <c r="AX107" s="20"/>
      <c r="AY107" s="20"/>
      <c r="AZ107" s="20"/>
      <c r="BA107" s="20"/>
      <c r="BB107" s="20"/>
      <c r="BC107" s="20"/>
      <c r="BD107" s="20"/>
      <c r="BE107" s="20">
        <v>2</v>
      </c>
      <c r="BF107" s="20">
        <v>2</v>
      </c>
      <c r="BG107" s="20">
        <v>2</v>
      </c>
      <c r="BH107" s="20">
        <v>2</v>
      </c>
      <c r="BI107" s="20">
        <v>1</v>
      </c>
      <c r="BJ107" s="20">
        <v>2</v>
      </c>
      <c r="BK107" s="20">
        <v>2</v>
      </c>
      <c r="BL107" s="20">
        <v>2</v>
      </c>
      <c r="BM107" s="20">
        <v>2</v>
      </c>
      <c r="BN107" s="20">
        <v>2</v>
      </c>
      <c r="BO107" s="20">
        <v>1</v>
      </c>
      <c r="BP107" s="20">
        <v>2</v>
      </c>
      <c r="BQ107" s="20">
        <v>2</v>
      </c>
      <c r="BR107" s="20">
        <v>1</v>
      </c>
      <c r="BS107" s="20">
        <v>1</v>
      </c>
      <c r="BT107" s="20">
        <v>1</v>
      </c>
      <c r="BU107" s="20">
        <v>2</v>
      </c>
      <c r="BV107" s="20"/>
      <c r="BW107" s="20"/>
      <c r="BX107" s="20"/>
      <c r="BY107" s="20">
        <v>1</v>
      </c>
      <c r="BZ107" s="21">
        <f>COUNTIF($BE107:$BY107,2)</f>
        <v>12</v>
      </c>
      <c r="CA107" s="22">
        <f>BZ107/COUNTA($BE107:$BY107)</f>
        <v>0.66666666666666663</v>
      </c>
      <c r="CB107" s="21">
        <f>COUNTIF($BE107:$BY107,1)</f>
        <v>6</v>
      </c>
      <c r="CC107" s="22">
        <f>CB107/COUNTA($BE107:$BY107)</f>
        <v>0.33333333333333331</v>
      </c>
      <c r="CD107" s="21">
        <f>COUNTIF($BE107:$BY107,0)</f>
        <v>0</v>
      </c>
      <c r="CE107" s="22">
        <f>CD107/COUNTA($BE107:$BY107)</f>
        <v>0</v>
      </c>
      <c r="CF107" s="21">
        <f>(((BZ107*2)+(CB107*1)+(CD107*0)))/COUNTA($BE107:$BY107)</f>
        <v>1.6666666666666667</v>
      </c>
      <c r="CG107" s="21" t="str">
        <f>IF(CF107&gt;=1.6,"Đạt mục tiêu",IF(CF107&gt;=1,"Cần cố gắng","Chưa đạt"))</f>
        <v>Đạt mục tiêu</v>
      </c>
    </row>
    <row r="108" spans="1:85" hidden="1">
      <c r="A108" s="659">
        <v>90</v>
      </c>
      <c r="B108" s="451">
        <v>90</v>
      </c>
      <c r="C108" s="1447" t="s">
        <v>681</v>
      </c>
      <c r="D108" s="1565"/>
      <c r="E108" s="1574"/>
      <c r="F108" s="5" t="s">
        <v>316</v>
      </c>
      <c r="G108" s="176" t="s">
        <v>316</v>
      </c>
      <c r="H108" s="693" t="s">
        <v>316</v>
      </c>
      <c r="I108" s="5" t="s">
        <v>316</v>
      </c>
      <c r="J108" s="5" t="s">
        <v>316</v>
      </c>
      <c r="K108" s="506" t="s">
        <v>316</v>
      </c>
      <c r="L108" s="5" t="s">
        <v>316</v>
      </c>
      <c r="M108" s="5" t="s">
        <v>316</v>
      </c>
      <c r="N108" s="148" t="s">
        <v>316</v>
      </c>
      <c r="O108" s="5" t="s">
        <v>316</v>
      </c>
      <c r="P108" s="5" t="s">
        <v>316</v>
      </c>
      <c r="Q108" s="5" t="s">
        <v>316</v>
      </c>
      <c r="R108" s="5"/>
      <c r="S108" s="5" t="s">
        <v>316</v>
      </c>
      <c r="T108" s="5" t="s">
        <v>316</v>
      </c>
      <c r="U108" s="5" t="s">
        <v>316</v>
      </c>
      <c r="V108" s="176" t="s">
        <v>316</v>
      </c>
      <c r="W108" s="176" t="s">
        <v>316</v>
      </c>
      <c r="X108" s="176" t="s">
        <v>316</v>
      </c>
      <c r="Y108" s="176" t="s">
        <v>316</v>
      </c>
      <c r="Z108" s="5" t="s">
        <v>316</v>
      </c>
      <c r="AA108" s="5" t="s">
        <v>316</v>
      </c>
      <c r="AB108" s="5" t="s">
        <v>316</v>
      </c>
      <c r="AC108" s="5" t="s">
        <v>316</v>
      </c>
      <c r="AD108" s="5" t="s">
        <v>316</v>
      </c>
      <c r="AE108" s="5" t="s">
        <v>316</v>
      </c>
      <c r="AF108" s="5" t="s">
        <v>316</v>
      </c>
      <c r="AG108" s="5" t="s">
        <v>316</v>
      </c>
      <c r="AH108" s="148" t="s">
        <v>316</v>
      </c>
      <c r="AI108" s="148" t="s">
        <v>316</v>
      </c>
      <c r="AJ108" s="148" t="s">
        <v>316</v>
      </c>
      <c r="AK108" s="148" t="s">
        <v>316</v>
      </c>
      <c r="AL108" s="148" t="s">
        <v>316</v>
      </c>
      <c r="AM108" s="5" t="s">
        <v>316</v>
      </c>
      <c r="AN108" s="5" t="s">
        <v>316</v>
      </c>
      <c r="AO108" s="5" t="s">
        <v>316</v>
      </c>
      <c r="AP108" s="5" t="s">
        <v>316</v>
      </c>
      <c r="AQ108" s="5"/>
      <c r="AR108" s="5"/>
      <c r="AS108" s="5" t="s">
        <v>316</v>
      </c>
      <c r="AT108" s="5" t="s">
        <v>316</v>
      </c>
      <c r="AU108" s="5" t="s">
        <v>316</v>
      </c>
      <c r="AV108" s="5" t="s">
        <v>316</v>
      </c>
      <c r="AW108" s="5" t="s">
        <v>316</v>
      </c>
      <c r="AX108" s="5"/>
      <c r="AY108" s="5"/>
      <c r="AZ108" s="5" t="s">
        <v>316</v>
      </c>
      <c r="BA108" s="5"/>
      <c r="BB108" s="5" t="s">
        <v>316</v>
      </c>
      <c r="BC108" s="5"/>
      <c r="BD108" s="5" t="s">
        <v>316</v>
      </c>
      <c r="BE108" s="521" t="s">
        <v>316</v>
      </c>
      <c r="BF108" s="521" t="s">
        <v>316</v>
      </c>
      <c r="BG108" s="521" t="s">
        <v>316</v>
      </c>
      <c r="BH108" s="521" t="s">
        <v>316</v>
      </c>
      <c r="BI108" s="521" t="s">
        <v>316</v>
      </c>
      <c r="BJ108" s="521" t="s">
        <v>316</v>
      </c>
      <c r="BK108" s="521" t="s">
        <v>316</v>
      </c>
      <c r="BL108" s="521" t="s">
        <v>316</v>
      </c>
      <c r="BM108" s="521" t="s">
        <v>316</v>
      </c>
      <c r="BN108" s="521" t="s">
        <v>316</v>
      </c>
      <c r="BO108" s="521" t="s">
        <v>316</v>
      </c>
      <c r="BP108" s="521" t="s">
        <v>316</v>
      </c>
      <c r="BQ108" s="521" t="s">
        <v>316</v>
      </c>
      <c r="BR108" s="521" t="s">
        <v>316</v>
      </c>
      <c r="BS108" s="521" t="s">
        <v>316</v>
      </c>
      <c r="BT108" s="521" t="s">
        <v>316</v>
      </c>
      <c r="BU108" s="521" t="s">
        <v>316</v>
      </c>
      <c r="BV108" s="521"/>
      <c r="BW108" s="521"/>
      <c r="BX108" s="521"/>
      <c r="BY108" s="521" t="s">
        <v>316</v>
      </c>
      <c r="BZ108" s="521" t="s">
        <v>316</v>
      </c>
      <c r="CA108" s="522" t="s">
        <v>316</v>
      </c>
      <c r="CB108" s="521" t="s">
        <v>316</v>
      </c>
      <c r="CC108" s="522" t="s">
        <v>316</v>
      </c>
      <c r="CD108" s="521" t="s">
        <v>316</v>
      </c>
      <c r="CE108" s="521" t="s">
        <v>316</v>
      </c>
      <c r="CF108" s="521" t="s">
        <v>316</v>
      </c>
      <c r="CG108" s="522" t="s">
        <v>316</v>
      </c>
    </row>
    <row r="109" spans="1:85" ht="105" hidden="1">
      <c r="A109" s="658">
        <v>91</v>
      </c>
      <c r="B109" s="451">
        <v>91</v>
      </c>
      <c r="C109" s="213" t="s">
        <v>682</v>
      </c>
      <c r="D109" s="87" t="s">
        <v>14</v>
      </c>
      <c r="E109" s="213" t="s">
        <v>683</v>
      </c>
      <c r="F109" s="87" t="s">
        <v>17</v>
      </c>
      <c r="G109" s="79" t="s">
        <v>106</v>
      </c>
      <c r="H109" s="518" t="s">
        <v>956</v>
      </c>
      <c r="I109" s="79"/>
      <c r="J109" s="10" t="s">
        <v>23</v>
      </c>
      <c r="K109" s="79"/>
      <c r="L109" s="79"/>
      <c r="M109" s="79"/>
      <c r="N109" s="658" t="s">
        <v>16</v>
      </c>
      <c r="O109" s="66"/>
      <c r="P109" s="79"/>
      <c r="Q109" s="79"/>
      <c r="R109" s="79"/>
      <c r="S109" s="79"/>
      <c r="T109" s="79"/>
      <c r="U109" s="66">
        <f t="shared" si="20"/>
        <v>1</v>
      </c>
      <c r="V109" s="79"/>
      <c r="W109" s="79"/>
      <c r="X109" s="79"/>
      <c r="Y109" s="79"/>
      <c r="Z109" s="79"/>
      <c r="AA109" s="79"/>
      <c r="AB109" s="79"/>
      <c r="AC109" s="79"/>
      <c r="AD109" s="79"/>
      <c r="AE109" s="79"/>
      <c r="AF109" s="79"/>
      <c r="AG109" s="79"/>
      <c r="AH109" s="658" t="s">
        <v>726</v>
      </c>
      <c r="AI109" s="658" t="s">
        <v>726</v>
      </c>
      <c r="AJ109" s="658" t="s">
        <v>724</v>
      </c>
      <c r="AK109" s="658" t="s">
        <v>726</v>
      </c>
      <c r="AL109" s="658" t="s">
        <v>724</v>
      </c>
      <c r="AM109" s="79"/>
      <c r="AN109" s="79"/>
      <c r="AO109" s="79"/>
      <c r="AP109" s="79"/>
      <c r="AQ109" s="79"/>
      <c r="AR109" s="79"/>
      <c r="AS109" s="79"/>
      <c r="AT109" s="79"/>
      <c r="AU109" s="79"/>
      <c r="AV109" s="79"/>
      <c r="AW109" s="79"/>
      <c r="AX109" s="79"/>
      <c r="AY109" s="79"/>
      <c r="AZ109" s="79"/>
      <c r="BA109" s="79"/>
      <c r="BB109" s="79"/>
      <c r="BC109" s="79"/>
      <c r="BD109" s="79"/>
      <c r="BE109" s="20">
        <v>2</v>
      </c>
      <c r="BF109" s="20">
        <v>2</v>
      </c>
      <c r="BG109" s="20">
        <v>2</v>
      </c>
      <c r="BH109" s="20">
        <v>2</v>
      </c>
      <c r="BI109" s="20">
        <v>2</v>
      </c>
      <c r="BJ109" s="20">
        <v>1</v>
      </c>
      <c r="BK109" s="20">
        <v>2</v>
      </c>
      <c r="BL109" s="20">
        <v>2</v>
      </c>
      <c r="BM109" s="20">
        <v>2</v>
      </c>
      <c r="BN109" s="20">
        <v>1</v>
      </c>
      <c r="BO109" s="20">
        <v>2</v>
      </c>
      <c r="BP109" s="20">
        <v>2</v>
      </c>
      <c r="BQ109" s="20">
        <v>2</v>
      </c>
      <c r="BR109" s="20">
        <v>2</v>
      </c>
      <c r="BS109" s="20">
        <v>2</v>
      </c>
      <c r="BT109" s="20">
        <v>1</v>
      </c>
      <c r="BU109" s="20">
        <v>2</v>
      </c>
      <c r="BV109" s="20"/>
      <c r="BW109" s="20"/>
      <c r="BX109" s="20"/>
      <c r="BY109" s="20">
        <v>1</v>
      </c>
      <c r="BZ109" s="21">
        <f>COUNTIF($BE109:$BY109,2)</f>
        <v>14</v>
      </c>
      <c r="CA109" s="22">
        <f>BZ109/COUNTA($BE109:$BY109)</f>
        <v>0.77777777777777779</v>
      </c>
      <c r="CB109" s="21">
        <f>COUNTIF($BE109:$BY109,1)</f>
        <v>4</v>
      </c>
      <c r="CC109" s="22">
        <f>CB109/COUNTA($BE109:$BY109)</f>
        <v>0.22222222222222221</v>
      </c>
      <c r="CD109" s="21">
        <f>COUNTIF($BE109:$BY109,0)</f>
        <v>0</v>
      </c>
      <c r="CE109" s="22">
        <f>CD109/COUNTA($BE109:$BY109)</f>
        <v>0</v>
      </c>
      <c r="CF109" s="21">
        <f>(((BZ109*2)+(CB109*1)+(CD109*0)))/COUNTA($BE109:$BY109)</f>
        <v>1.7777777777777777</v>
      </c>
      <c r="CG109" s="427" t="str">
        <f>IF(CF109&gt;=1.6,"Đạt mục tiêu",IF(CF109&gt;=1,"Cần cố gắng","Chưa đạt"))</f>
        <v>Đạt mục tiêu</v>
      </c>
    </row>
    <row r="110" spans="1:85" hidden="1">
      <c r="A110" s="659">
        <v>92</v>
      </c>
      <c r="B110" s="451">
        <v>92</v>
      </c>
      <c r="C110" s="1447" t="s">
        <v>684</v>
      </c>
      <c r="D110" s="1565"/>
      <c r="E110" s="1574"/>
      <c r="F110" s="5" t="s">
        <v>316</v>
      </c>
      <c r="G110" s="176" t="s">
        <v>316</v>
      </c>
      <c r="H110" s="239" t="s">
        <v>316</v>
      </c>
      <c r="I110" s="5" t="s">
        <v>316</v>
      </c>
      <c r="J110" s="5" t="s">
        <v>316</v>
      </c>
      <c r="K110" s="506" t="s">
        <v>316</v>
      </c>
      <c r="L110" s="5" t="s">
        <v>316</v>
      </c>
      <c r="M110" s="5" t="s">
        <v>316</v>
      </c>
      <c r="N110" s="148" t="s">
        <v>316</v>
      </c>
      <c r="O110" s="5" t="s">
        <v>316</v>
      </c>
      <c r="P110" s="5" t="s">
        <v>316</v>
      </c>
      <c r="Q110" s="5" t="s">
        <v>316</v>
      </c>
      <c r="R110" s="5"/>
      <c r="S110" s="5" t="s">
        <v>316</v>
      </c>
      <c r="T110" s="5" t="s">
        <v>316</v>
      </c>
      <c r="U110" s="5" t="s">
        <v>316</v>
      </c>
      <c r="V110" s="176" t="s">
        <v>316</v>
      </c>
      <c r="W110" s="176" t="s">
        <v>316</v>
      </c>
      <c r="X110" s="176" t="s">
        <v>316</v>
      </c>
      <c r="Y110" s="176" t="s">
        <v>316</v>
      </c>
      <c r="Z110" s="5" t="s">
        <v>316</v>
      </c>
      <c r="AA110" s="5" t="s">
        <v>316</v>
      </c>
      <c r="AB110" s="5" t="s">
        <v>316</v>
      </c>
      <c r="AC110" s="5" t="s">
        <v>316</v>
      </c>
      <c r="AD110" s="5" t="s">
        <v>316</v>
      </c>
      <c r="AE110" s="5" t="s">
        <v>316</v>
      </c>
      <c r="AF110" s="5" t="s">
        <v>316</v>
      </c>
      <c r="AG110" s="5" t="s">
        <v>316</v>
      </c>
      <c r="AH110" s="148" t="s">
        <v>316</v>
      </c>
      <c r="AI110" s="148" t="s">
        <v>316</v>
      </c>
      <c r="AJ110" s="148" t="s">
        <v>316</v>
      </c>
      <c r="AK110" s="148" t="s">
        <v>316</v>
      </c>
      <c r="AL110" s="148" t="s">
        <v>316</v>
      </c>
      <c r="AM110" s="5" t="s">
        <v>316</v>
      </c>
      <c r="AN110" s="5" t="s">
        <v>316</v>
      </c>
      <c r="AO110" s="5" t="s">
        <v>316</v>
      </c>
      <c r="AP110" s="5" t="s">
        <v>316</v>
      </c>
      <c r="AQ110" s="5"/>
      <c r="AR110" s="5"/>
      <c r="AS110" s="5" t="s">
        <v>316</v>
      </c>
      <c r="AT110" s="5" t="s">
        <v>316</v>
      </c>
      <c r="AU110" s="5" t="s">
        <v>316</v>
      </c>
      <c r="AV110" s="5" t="s">
        <v>316</v>
      </c>
      <c r="AW110" s="5" t="s">
        <v>316</v>
      </c>
      <c r="AX110" s="5"/>
      <c r="AY110" s="5"/>
      <c r="AZ110" s="5" t="s">
        <v>316</v>
      </c>
      <c r="BA110" s="5"/>
      <c r="BB110" s="5" t="s">
        <v>316</v>
      </c>
      <c r="BC110" s="5"/>
      <c r="BD110" s="5" t="s">
        <v>316</v>
      </c>
      <c r="BE110" s="521" t="s">
        <v>316</v>
      </c>
      <c r="BF110" s="521" t="s">
        <v>316</v>
      </c>
      <c r="BG110" s="521" t="s">
        <v>316</v>
      </c>
      <c r="BH110" s="521" t="s">
        <v>316</v>
      </c>
      <c r="BI110" s="521" t="s">
        <v>316</v>
      </c>
      <c r="BJ110" s="521" t="s">
        <v>316</v>
      </c>
      <c r="BK110" s="521" t="s">
        <v>316</v>
      </c>
      <c r="BL110" s="521" t="s">
        <v>316</v>
      </c>
      <c r="BM110" s="521" t="s">
        <v>316</v>
      </c>
      <c r="BN110" s="521" t="s">
        <v>316</v>
      </c>
      <c r="BO110" s="521" t="s">
        <v>316</v>
      </c>
      <c r="BP110" s="521" t="s">
        <v>316</v>
      </c>
      <c r="BQ110" s="521" t="s">
        <v>316</v>
      </c>
      <c r="BR110" s="521" t="s">
        <v>316</v>
      </c>
      <c r="BS110" s="521" t="s">
        <v>316</v>
      </c>
      <c r="BT110" s="521" t="s">
        <v>316</v>
      </c>
      <c r="BU110" s="521" t="s">
        <v>316</v>
      </c>
      <c r="BV110" s="521"/>
      <c r="BW110" s="521"/>
      <c r="BX110" s="521"/>
      <c r="BY110" s="521" t="s">
        <v>316</v>
      </c>
      <c r="BZ110" s="521" t="s">
        <v>316</v>
      </c>
      <c r="CA110" s="522" t="s">
        <v>316</v>
      </c>
      <c r="CB110" s="521" t="s">
        <v>316</v>
      </c>
      <c r="CC110" s="522" t="s">
        <v>316</v>
      </c>
      <c r="CD110" s="521" t="s">
        <v>316</v>
      </c>
      <c r="CE110" s="521" t="s">
        <v>316</v>
      </c>
      <c r="CF110" s="521" t="s">
        <v>316</v>
      </c>
      <c r="CG110" s="522" t="s">
        <v>316</v>
      </c>
    </row>
    <row r="111" spans="1:85" s="695" customFormat="1" ht="104.25" hidden="1" customHeight="1">
      <c r="A111" s="19">
        <v>93</v>
      </c>
      <c r="B111" s="451">
        <v>93</v>
      </c>
      <c r="C111" s="519" t="s">
        <v>685</v>
      </c>
      <c r="D111" s="87" t="s">
        <v>14</v>
      </c>
      <c r="E111" s="86" t="s">
        <v>686</v>
      </c>
      <c r="F111" s="87" t="s">
        <v>17</v>
      </c>
      <c r="G111" s="79" t="s">
        <v>325</v>
      </c>
      <c r="H111" s="128" t="s">
        <v>998</v>
      </c>
      <c r="I111" s="79"/>
      <c r="J111" s="10" t="s">
        <v>23</v>
      </c>
      <c r="K111" s="79"/>
      <c r="L111" s="79"/>
      <c r="M111" s="79"/>
      <c r="N111" s="79"/>
      <c r="O111" s="66" t="s">
        <v>16</v>
      </c>
      <c r="P111" s="79"/>
      <c r="Q111" s="79"/>
      <c r="R111" s="79"/>
      <c r="S111" s="79"/>
      <c r="T111" s="79"/>
      <c r="U111" s="66">
        <f t="shared" si="20"/>
        <v>1</v>
      </c>
      <c r="V111" s="79"/>
      <c r="W111" s="79"/>
      <c r="X111" s="79"/>
      <c r="Y111" s="79"/>
      <c r="Z111" s="79"/>
      <c r="AA111" s="79"/>
      <c r="AB111" s="79"/>
      <c r="AC111" s="79"/>
      <c r="AD111" s="79"/>
      <c r="AE111" s="79"/>
      <c r="AF111" s="79"/>
      <c r="AG111" s="79"/>
      <c r="AH111" s="79"/>
      <c r="AI111" s="79"/>
      <c r="AJ111" s="79"/>
      <c r="AK111" s="79"/>
      <c r="AL111" s="79"/>
      <c r="AM111" s="79" t="s">
        <v>726</v>
      </c>
      <c r="AN111" s="79" t="s">
        <v>726</v>
      </c>
      <c r="AO111" s="79" t="s">
        <v>726</v>
      </c>
      <c r="AP111" s="79" t="s">
        <v>726</v>
      </c>
      <c r="AQ111" s="79"/>
      <c r="AR111" s="79"/>
      <c r="AS111" s="79"/>
      <c r="AT111" s="79"/>
      <c r="AU111" s="79"/>
      <c r="AV111" s="79"/>
      <c r="AW111" s="79"/>
      <c r="AX111" s="79"/>
      <c r="AY111" s="79"/>
      <c r="AZ111" s="79"/>
      <c r="BA111" s="79"/>
      <c r="BB111" s="79"/>
      <c r="BC111" s="79"/>
      <c r="BD111" s="79"/>
      <c r="BE111" s="79">
        <v>1</v>
      </c>
      <c r="BF111" s="79">
        <v>2</v>
      </c>
      <c r="BG111" s="79">
        <v>2</v>
      </c>
      <c r="BH111" s="79">
        <v>1</v>
      </c>
      <c r="BI111" s="79">
        <v>2</v>
      </c>
      <c r="BJ111" s="79">
        <v>2</v>
      </c>
      <c r="BK111" s="79">
        <v>2</v>
      </c>
      <c r="BL111" s="79">
        <v>2</v>
      </c>
      <c r="BM111" s="79">
        <v>2</v>
      </c>
      <c r="BN111" s="79">
        <v>2</v>
      </c>
      <c r="BO111" s="79">
        <v>2</v>
      </c>
      <c r="BP111" s="79">
        <v>2</v>
      </c>
      <c r="BQ111" s="79">
        <v>2</v>
      </c>
      <c r="BR111" s="79">
        <v>1</v>
      </c>
      <c r="BS111" s="79">
        <v>1</v>
      </c>
      <c r="BT111" s="79">
        <v>2</v>
      </c>
      <c r="BU111" s="79">
        <v>2</v>
      </c>
      <c r="BV111" s="79"/>
      <c r="BW111" s="79"/>
      <c r="BX111" s="79"/>
      <c r="BY111" s="79">
        <v>1</v>
      </c>
      <c r="BZ111" s="697">
        <f>COUNTIF($BE111:$BY111,2)</f>
        <v>13</v>
      </c>
      <c r="CA111" s="512">
        <f>BZ111/COUNTA($BE111:$BY111)</f>
        <v>0.72222222222222221</v>
      </c>
      <c r="CB111" s="697">
        <f>COUNTIF($BE111:$BY111,1)</f>
        <v>5</v>
      </c>
      <c r="CC111" s="512">
        <f>CB111/COUNTA($BE111:$BY111)</f>
        <v>0.27777777777777779</v>
      </c>
      <c r="CD111" s="697">
        <f>COUNTIF($BE111:$BY111,0)</f>
        <v>0</v>
      </c>
      <c r="CE111" s="81">
        <f>CD111/COUNTA($BE111:$BY111)</f>
        <v>0</v>
      </c>
      <c r="CF111" s="697">
        <f>(((BZ111*2)+(CB111*1)+(CD111*0)))/COUNTA($BE111:$BY111)</f>
        <v>1.7222222222222223</v>
      </c>
      <c r="CG111" s="698" t="str">
        <f t="shared" ref="CG111:CG123" si="21">IF(CF111&gt;=1.6,"Đạt mục tiêu",IF(CF111&gt;=1,"Cần cố gắng","Chưa đạt"))</f>
        <v>Đạt mục tiêu</v>
      </c>
    </row>
    <row r="112" spans="1:85" hidden="1">
      <c r="A112" s="659">
        <v>94</v>
      </c>
      <c r="B112" s="451">
        <v>94</v>
      </c>
      <c r="C112" s="1499" t="s">
        <v>687</v>
      </c>
      <c r="D112" s="1372"/>
      <c r="E112" s="1373"/>
      <c r="F112" s="1372"/>
      <c r="G112" s="196"/>
      <c r="H112" s="693" t="s">
        <v>316</v>
      </c>
      <c r="I112" s="94" t="s">
        <v>316</v>
      </c>
      <c r="J112" s="94" t="s">
        <v>316</v>
      </c>
      <c r="K112" s="526" t="s">
        <v>316</v>
      </c>
      <c r="L112" s="94" t="s">
        <v>316</v>
      </c>
      <c r="M112" s="94" t="s">
        <v>316</v>
      </c>
      <c r="N112" s="527" t="s">
        <v>316</v>
      </c>
      <c r="O112" s="94" t="s">
        <v>316</v>
      </c>
      <c r="P112" s="94" t="s">
        <v>316</v>
      </c>
      <c r="Q112" s="94" t="s">
        <v>316</v>
      </c>
      <c r="R112" s="94"/>
      <c r="S112" s="94" t="s">
        <v>316</v>
      </c>
      <c r="T112" s="94" t="s">
        <v>316</v>
      </c>
      <c r="U112" s="94" t="s">
        <v>316</v>
      </c>
      <c r="V112" s="291" t="s">
        <v>316</v>
      </c>
      <c r="W112" s="291" t="s">
        <v>316</v>
      </c>
      <c r="X112" s="291" t="s">
        <v>316</v>
      </c>
      <c r="Y112" s="291" t="s">
        <v>316</v>
      </c>
      <c r="Z112" s="94" t="s">
        <v>316</v>
      </c>
      <c r="AA112" s="94" t="s">
        <v>316</v>
      </c>
      <c r="AB112" s="94" t="s">
        <v>316</v>
      </c>
      <c r="AC112" s="94" t="s">
        <v>316</v>
      </c>
      <c r="AD112" s="94" t="s">
        <v>316</v>
      </c>
      <c r="AE112" s="94" t="s">
        <v>316</v>
      </c>
      <c r="AF112" s="94" t="s">
        <v>316</v>
      </c>
      <c r="AG112" s="94" t="s">
        <v>316</v>
      </c>
      <c r="AH112" s="527" t="s">
        <v>316</v>
      </c>
      <c r="AI112" s="527" t="s">
        <v>316</v>
      </c>
      <c r="AJ112" s="527" t="s">
        <v>316</v>
      </c>
      <c r="AK112" s="527" t="s">
        <v>316</v>
      </c>
      <c r="AL112" s="527" t="s">
        <v>316</v>
      </c>
      <c r="AM112" s="94" t="s">
        <v>316</v>
      </c>
      <c r="AN112" s="94" t="s">
        <v>316</v>
      </c>
      <c r="AO112" s="94" t="s">
        <v>316</v>
      </c>
      <c r="AP112" s="94" t="s">
        <v>316</v>
      </c>
      <c r="AQ112" s="94"/>
      <c r="AR112" s="94"/>
      <c r="AS112" s="94" t="s">
        <v>316</v>
      </c>
      <c r="AT112" s="94" t="s">
        <v>316</v>
      </c>
      <c r="AU112" s="94" t="s">
        <v>316</v>
      </c>
      <c r="AV112" s="94" t="s">
        <v>316</v>
      </c>
      <c r="AW112" s="94" t="s">
        <v>316</v>
      </c>
      <c r="AX112" s="94"/>
      <c r="AY112" s="94"/>
      <c r="AZ112" s="94" t="s">
        <v>316</v>
      </c>
      <c r="BA112" s="94"/>
      <c r="BB112" s="94" t="s">
        <v>316</v>
      </c>
      <c r="BC112" s="94"/>
      <c r="BD112" s="94" t="s">
        <v>316</v>
      </c>
      <c r="BE112" s="528" t="s">
        <v>316</v>
      </c>
      <c r="BF112" s="528" t="s">
        <v>316</v>
      </c>
      <c r="BG112" s="528" t="s">
        <v>316</v>
      </c>
      <c r="BH112" s="528" t="s">
        <v>316</v>
      </c>
      <c r="BI112" s="528" t="s">
        <v>316</v>
      </c>
      <c r="BJ112" s="528" t="s">
        <v>316</v>
      </c>
      <c r="BK112" s="528" t="s">
        <v>316</v>
      </c>
      <c r="BL112" s="528" t="s">
        <v>316</v>
      </c>
      <c r="BM112" s="528" t="s">
        <v>316</v>
      </c>
      <c r="BN112" s="528" t="s">
        <v>316</v>
      </c>
      <c r="BO112" s="528" t="s">
        <v>316</v>
      </c>
      <c r="BP112" s="528" t="s">
        <v>316</v>
      </c>
      <c r="BQ112" s="528" t="s">
        <v>316</v>
      </c>
      <c r="BR112" s="528" t="s">
        <v>316</v>
      </c>
      <c r="BS112" s="528" t="s">
        <v>316</v>
      </c>
      <c r="BT112" s="528" t="s">
        <v>316</v>
      </c>
      <c r="BU112" s="528" t="s">
        <v>316</v>
      </c>
      <c r="BV112" s="528"/>
      <c r="BW112" s="528"/>
      <c r="BX112" s="528"/>
      <c r="BY112" s="528" t="s">
        <v>316</v>
      </c>
      <c r="BZ112" s="528" t="s">
        <v>316</v>
      </c>
      <c r="CA112" s="529" t="s">
        <v>316</v>
      </c>
      <c r="CB112" s="528" t="s">
        <v>316</v>
      </c>
      <c r="CC112" s="529" t="s">
        <v>316</v>
      </c>
      <c r="CD112" s="528" t="s">
        <v>316</v>
      </c>
      <c r="CE112" s="528" t="s">
        <v>316</v>
      </c>
      <c r="CF112" s="528" t="s">
        <v>316</v>
      </c>
      <c r="CG112" s="529" t="s">
        <v>316</v>
      </c>
    </row>
    <row r="113" spans="1:85" s="3" customFormat="1" ht="60" hidden="1">
      <c r="A113" s="19">
        <v>95</v>
      </c>
      <c r="B113" s="451">
        <v>95</v>
      </c>
      <c r="C113" s="78" t="s">
        <v>690</v>
      </c>
      <c r="D113" s="116" t="s">
        <v>14</v>
      </c>
      <c r="E113" s="78" t="s">
        <v>691</v>
      </c>
      <c r="F113" s="116" t="s">
        <v>17</v>
      </c>
      <c r="G113" s="530" t="s">
        <v>706</v>
      </c>
      <c r="H113" s="531" t="s">
        <v>1168</v>
      </c>
      <c r="I113" s="530" t="s">
        <v>275</v>
      </c>
      <c r="J113" s="668" t="s">
        <v>23</v>
      </c>
      <c r="K113" s="532"/>
      <c r="L113" s="533"/>
      <c r="M113" s="532" t="s">
        <v>16</v>
      </c>
      <c r="N113" s="532"/>
      <c r="O113" s="530"/>
      <c r="P113" s="530"/>
      <c r="Q113" s="530"/>
      <c r="R113" s="530"/>
      <c r="S113" s="530"/>
      <c r="T113" s="530"/>
      <c r="U113" s="493">
        <f t="shared" si="20"/>
        <v>1</v>
      </c>
      <c r="V113" s="530"/>
      <c r="W113" s="530"/>
      <c r="X113" s="530"/>
      <c r="Y113" s="530"/>
      <c r="Z113" s="530"/>
      <c r="AA113" s="530"/>
      <c r="AB113" s="530"/>
      <c r="AC113" s="530"/>
      <c r="AD113" s="530" t="s">
        <v>724</v>
      </c>
      <c r="AE113" s="530" t="s">
        <v>726</v>
      </c>
      <c r="AF113" s="530" t="s">
        <v>723</v>
      </c>
      <c r="AG113" s="530" t="s">
        <v>726</v>
      </c>
      <c r="AH113" s="530"/>
      <c r="AI113" s="530"/>
      <c r="AJ113" s="530"/>
      <c r="AK113" s="530"/>
      <c r="AL113" s="530"/>
      <c r="AM113" s="530"/>
      <c r="AN113" s="530"/>
      <c r="AO113" s="530"/>
      <c r="AP113" s="530"/>
      <c r="AQ113" s="530"/>
      <c r="AR113" s="530"/>
      <c r="AS113" s="530"/>
      <c r="AT113" s="530"/>
      <c r="AU113" s="530"/>
      <c r="AV113" s="530"/>
      <c r="AW113" s="530"/>
      <c r="AX113" s="530"/>
      <c r="AY113" s="530"/>
      <c r="AZ113" s="530"/>
      <c r="BA113" s="530"/>
      <c r="BB113" s="530"/>
      <c r="BC113" s="530"/>
      <c r="BD113" s="530"/>
      <c r="BE113" s="530">
        <v>2</v>
      </c>
      <c r="BF113" s="530">
        <v>2</v>
      </c>
      <c r="BG113" s="530">
        <v>2</v>
      </c>
      <c r="BH113" s="530">
        <v>2</v>
      </c>
      <c r="BI113" s="530">
        <v>2</v>
      </c>
      <c r="BJ113" s="530">
        <v>2</v>
      </c>
      <c r="BK113" s="530">
        <v>2</v>
      </c>
      <c r="BL113" s="530">
        <v>1</v>
      </c>
      <c r="BM113" s="530">
        <v>1</v>
      </c>
      <c r="BN113" s="530">
        <v>2</v>
      </c>
      <c r="BO113" s="530">
        <v>2</v>
      </c>
      <c r="BP113" s="530">
        <v>2</v>
      </c>
      <c r="BQ113" s="530">
        <v>2</v>
      </c>
      <c r="BR113" s="530">
        <v>1</v>
      </c>
      <c r="BS113" s="530">
        <v>2</v>
      </c>
      <c r="BT113" s="530">
        <v>1</v>
      </c>
      <c r="BU113" s="530">
        <v>1</v>
      </c>
      <c r="BV113" s="530"/>
      <c r="BW113" s="530"/>
      <c r="BX113" s="530"/>
      <c r="BY113" s="530">
        <v>2</v>
      </c>
      <c r="BZ113" s="533">
        <f>COUNTIF($BE113:$BY113,2)</f>
        <v>13</v>
      </c>
      <c r="CA113" s="534">
        <f>BZ113/COUNTA($BE113:$BY113)</f>
        <v>0.72222222222222221</v>
      </c>
      <c r="CB113" s="533">
        <f>COUNTIF($BE113:$BY113,1)</f>
        <v>5</v>
      </c>
      <c r="CC113" s="534">
        <f>CB113/COUNTA($BE113:$BY113)</f>
        <v>0.27777777777777779</v>
      </c>
      <c r="CD113" s="533">
        <f>COUNTIF($BE113:$BY113,0)</f>
        <v>0</v>
      </c>
      <c r="CE113" s="535">
        <f>CD113/COUNTA($BE113:$BY113)</f>
        <v>0</v>
      </c>
      <c r="CF113" s="533">
        <f>(((BZ113*2)+(CB113*1)+(CD113*0)))/COUNTA($BE113:$BY113)</f>
        <v>1.7222222222222223</v>
      </c>
      <c r="CG113" s="678" t="str">
        <f t="shared" si="21"/>
        <v>Đạt mục tiêu</v>
      </c>
    </row>
    <row r="114" spans="1:85" ht="60" hidden="1">
      <c r="A114" s="658">
        <v>96</v>
      </c>
      <c r="B114" s="451">
        <v>96</v>
      </c>
      <c r="C114" s="213" t="s">
        <v>690</v>
      </c>
      <c r="D114" s="116" t="s">
        <v>14</v>
      </c>
      <c r="E114" s="213" t="s">
        <v>691</v>
      </c>
      <c r="F114" s="116" t="s">
        <v>17</v>
      </c>
      <c r="G114" s="114" t="s">
        <v>707</v>
      </c>
      <c r="H114" s="531" t="s">
        <v>1169</v>
      </c>
      <c r="I114" s="114"/>
      <c r="J114" s="10" t="s">
        <v>23</v>
      </c>
      <c r="K114" s="113"/>
      <c r="L114" s="694"/>
      <c r="M114" s="113"/>
      <c r="N114" s="241" t="s">
        <v>16</v>
      </c>
      <c r="O114" s="114"/>
      <c r="P114" s="114"/>
      <c r="Q114" s="114"/>
      <c r="R114" s="114"/>
      <c r="S114" s="114"/>
      <c r="T114" s="114"/>
      <c r="U114" s="66">
        <f t="shared" si="20"/>
        <v>1</v>
      </c>
      <c r="V114" s="114"/>
      <c r="W114" s="114"/>
      <c r="X114" s="114"/>
      <c r="Y114" s="114"/>
      <c r="Z114" s="114"/>
      <c r="AA114" s="114"/>
      <c r="AB114" s="114"/>
      <c r="AC114" s="114"/>
      <c r="AD114" s="114"/>
      <c r="AE114" s="114"/>
      <c r="AF114" s="114"/>
      <c r="AG114" s="114"/>
      <c r="AH114" s="241" t="s">
        <v>723</v>
      </c>
      <c r="AI114" s="241" t="s">
        <v>727</v>
      </c>
      <c r="AJ114" s="241" t="s">
        <v>726</v>
      </c>
      <c r="AK114" s="241"/>
      <c r="AL114" s="241" t="s">
        <v>724</v>
      </c>
      <c r="AM114" s="114"/>
      <c r="AN114" s="114"/>
      <c r="AO114" s="114"/>
      <c r="AP114" s="114"/>
      <c r="AQ114" s="114"/>
      <c r="AR114" s="114"/>
      <c r="AS114" s="114"/>
      <c r="AT114" s="114"/>
      <c r="AU114" s="114"/>
      <c r="AV114" s="114"/>
      <c r="AW114" s="114"/>
      <c r="AX114" s="114"/>
      <c r="AY114" s="114"/>
      <c r="AZ114" s="114"/>
      <c r="BA114" s="114"/>
      <c r="BB114" s="114"/>
      <c r="BC114" s="114"/>
      <c r="BD114" s="114"/>
      <c r="BE114" s="20">
        <v>2</v>
      </c>
      <c r="BF114" s="20">
        <v>2</v>
      </c>
      <c r="BG114" s="20">
        <v>2</v>
      </c>
      <c r="BH114" s="20">
        <v>2</v>
      </c>
      <c r="BI114" s="20">
        <v>2</v>
      </c>
      <c r="BJ114" s="20">
        <v>1</v>
      </c>
      <c r="BK114" s="20">
        <v>2</v>
      </c>
      <c r="BL114" s="20">
        <v>2</v>
      </c>
      <c r="BM114" s="20">
        <v>2</v>
      </c>
      <c r="BN114" s="20">
        <v>1</v>
      </c>
      <c r="BO114" s="20">
        <v>2</v>
      </c>
      <c r="BP114" s="20">
        <v>2</v>
      </c>
      <c r="BQ114" s="20">
        <v>2</v>
      </c>
      <c r="BR114" s="20">
        <v>2</v>
      </c>
      <c r="BS114" s="20">
        <v>2</v>
      </c>
      <c r="BT114" s="20">
        <v>2</v>
      </c>
      <c r="BU114" s="20">
        <v>2</v>
      </c>
      <c r="BV114" s="20"/>
      <c r="BW114" s="20"/>
      <c r="BX114" s="20"/>
      <c r="BY114" s="20">
        <v>1</v>
      </c>
      <c r="BZ114" s="21">
        <f>COUNTIF($BE114:$BY114,2)</f>
        <v>15</v>
      </c>
      <c r="CA114" s="22">
        <f>BZ114/COUNTA($BE114:$BY114)</f>
        <v>0.83333333333333337</v>
      </c>
      <c r="CB114" s="21">
        <f>COUNTIF($BE114:$BY114,1)</f>
        <v>3</v>
      </c>
      <c r="CC114" s="22">
        <f>CB114/COUNTA($BE114:$BY114)</f>
        <v>0.16666666666666666</v>
      </c>
      <c r="CD114" s="21">
        <f>COUNTIF($BE114:$BY114,0)</f>
        <v>0</v>
      </c>
      <c r="CE114" s="22">
        <f>CD114/COUNTA($BE114:$BY114)</f>
        <v>0</v>
      </c>
      <c r="CF114" s="21">
        <f>(((BZ114*2)+(CB114*1)+(CD114*0)))/COUNTA($BE114:$BY114)</f>
        <v>1.8333333333333333</v>
      </c>
      <c r="CG114" s="427" t="str">
        <f>IF(CF114&gt;=1.6,"Đạt mục tiêu",IF(CF114&gt;=1,"Cần cố gắng","Chưa đạt"))</f>
        <v>Đạt mục tiêu</v>
      </c>
    </row>
    <row r="115" spans="1:85" s="695" customFormat="1" ht="59.25" hidden="1" customHeight="1">
      <c r="A115" s="19">
        <v>97</v>
      </c>
      <c r="B115" s="451">
        <v>97</v>
      </c>
      <c r="C115" s="519" t="s">
        <v>690</v>
      </c>
      <c r="D115" s="116" t="s">
        <v>14</v>
      </c>
      <c r="E115" s="86" t="s">
        <v>691</v>
      </c>
      <c r="F115" s="116" t="s">
        <v>17</v>
      </c>
      <c r="G115" s="79" t="s">
        <v>118</v>
      </c>
      <c r="H115" s="128" t="s">
        <v>974</v>
      </c>
      <c r="I115" s="79" t="s">
        <v>275</v>
      </c>
      <c r="J115" s="10" t="s">
        <v>23</v>
      </c>
      <c r="K115" s="79"/>
      <c r="L115" s="66" t="s">
        <v>16</v>
      </c>
      <c r="M115" s="79"/>
      <c r="N115" s="697"/>
      <c r="O115" s="79" t="s">
        <v>16</v>
      </c>
      <c r="P115" s="79"/>
      <c r="Q115" s="79"/>
      <c r="R115" s="79"/>
      <c r="S115" s="79"/>
      <c r="T115" s="79"/>
      <c r="U115" s="66">
        <f t="shared" si="20"/>
        <v>2</v>
      </c>
      <c r="V115" s="79"/>
      <c r="W115" s="79"/>
      <c r="X115" s="79"/>
      <c r="Y115" s="79"/>
      <c r="Z115" s="79" t="s">
        <v>727</v>
      </c>
      <c r="AA115" s="79" t="s">
        <v>726</v>
      </c>
      <c r="AB115" s="79" t="s">
        <v>724</v>
      </c>
      <c r="AC115" s="79" t="s">
        <v>727</v>
      </c>
      <c r="AD115" s="79"/>
      <c r="AE115" s="79"/>
      <c r="AF115" s="79"/>
      <c r="AG115" s="79"/>
      <c r="AH115" s="79"/>
      <c r="AI115" s="79"/>
      <c r="AJ115" s="79"/>
      <c r="AK115" s="79"/>
      <c r="AL115" s="79"/>
      <c r="AM115" s="79" t="s">
        <v>727</v>
      </c>
      <c r="AN115" s="79" t="s">
        <v>723</v>
      </c>
      <c r="AO115" s="79" t="s">
        <v>723</v>
      </c>
      <c r="AP115" s="79" t="s">
        <v>727</v>
      </c>
      <c r="AQ115" s="79"/>
      <c r="AR115" s="79"/>
      <c r="AS115" s="79"/>
      <c r="AT115" s="79"/>
      <c r="AU115" s="79"/>
      <c r="AV115" s="79"/>
      <c r="AW115" s="79"/>
      <c r="AX115" s="79"/>
      <c r="AY115" s="79"/>
      <c r="AZ115" s="79"/>
      <c r="BA115" s="79"/>
      <c r="BB115" s="79"/>
      <c r="BC115" s="79"/>
      <c r="BD115" s="79"/>
      <c r="BE115" s="79">
        <v>1</v>
      </c>
      <c r="BF115" s="79">
        <v>2</v>
      </c>
      <c r="BG115" s="79">
        <v>2</v>
      </c>
      <c r="BH115" s="79">
        <v>1</v>
      </c>
      <c r="BI115" s="79">
        <v>1</v>
      </c>
      <c r="BJ115" s="79">
        <v>2</v>
      </c>
      <c r="BK115" s="79">
        <v>2</v>
      </c>
      <c r="BL115" s="79">
        <v>2</v>
      </c>
      <c r="BM115" s="79">
        <v>2</v>
      </c>
      <c r="BN115" s="79">
        <v>2</v>
      </c>
      <c r="BO115" s="79">
        <v>1</v>
      </c>
      <c r="BP115" s="79">
        <v>2</v>
      </c>
      <c r="BQ115" s="79">
        <v>2</v>
      </c>
      <c r="BR115" s="79">
        <v>2</v>
      </c>
      <c r="BS115" s="79">
        <v>2</v>
      </c>
      <c r="BT115" s="79">
        <v>2</v>
      </c>
      <c r="BU115" s="79">
        <v>2</v>
      </c>
      <c r="BV115" s="79"/>
      <c r="BW115" s="79"/>
      <c r="BX115" s="79"/>
      <c r="BY115" s="79">
        <v>2</v>
      </c>
      <c r="BZ115" s="697">
        <f>COUNTIF($BE115:$BY115,2)</f>
        <v>14</v>
      </c>
      <c r="CA115" s="512">
        <f>BZ115/COUNTA($BE115:$BY115)</f>
        <v>0.77777777777777779</v>
      </c>
      <c r="CB115" s="697">
        <f>COUNTIF($BE115:$BY115,1)</f>
        <v>4</v>
      </c>
      <c r="CC115" s="512">
        <f>CB115/COUNTA($BE115:$BY115)</f>
        <v>0.22222222222222221</v>
      </c>
      <c r="CD115" s="697">
        <f>COUNTIF($BE115:$BY115,0)</f>
        <v>0</v>
      </c>
      <c r="CE115" s="81">
        <f>CD115/COUNTA($BE115:$BY115)</f>
        <v>0</v>
      </c>
      <c r="CF115" s="697">
        <f>(((BZ115*2)+(CB115*1)+(CD115*0)))/COUNTA($BE115:$BY115)</f>
        <v>1.7777777777777777</v>
      </c>
      <c r="CG115" s="698" t="str">
        <f t="shared" si="21"/>
        <v>Đạt mục tiêu</v>
      </c>
    </row>
    <row r="116" spans="1:85" s="695" customFormat="1" ht="47.25" customHeight="1">
      <c r="A116" s="19">
        <v>98</v>
      </c>
      <c r="B116" s="451">
        <v>98</v>
      </c>
      <c r="C116" s="86" t="s">
        <v>690</v>
      </c>
      <c r="D116" s="116" t="s">
        <v>14</v>
      </c>
      <c r="E116" s="86" t="s">
        <v>691</v>
      </c>
      <c r="F116" s="116" t="s">
        <v>17</v>
      </c>
      <c r="G116" s="79" t="s">
        <v>119</v>
      </c>
      <c r="H116" s="96" t="s">
        <v>708</v>
      </c>
      <c r="I116" s="79" t="s">
        <v>275</v>
      </c>
      <c r="J116" s="10" t="s">
        <v>23</v>
      </c>
      <c r="K116" s="79"/>
      <c r="L116" s="79"/>
      <c r="M116" s="79"/>
      <c r="N116" s="697"/>
      <c r="O116" s="66"/>
      <c r="P116" s="79"/>
      <c r="Q116" s="79" t="s">
        <v>16</v>
      </c>
      <c r="R116" s="79"/>
      <c r="S116" s="79"/>
      <c r="T116" s="79"/>
      <c r="U116" s="66">
        <f t="shared" si="20"/>
        <v>1</v>
      </c>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t="s">
        <v>727</v>
      </c>
      <c r="AU116" s="79" t="s">
        <v>723</v>
      </c>
      <c r="AV116" s="79" t="s">
        <v>723</v>
      </c>
      <c r="AW116" s="79"/>
      <c r="AX116" s="79"/>
      <c r="AY116" s="79"/>
      <c r="AZ116" s="79"/>
      <c r="BA116" s="79"/>
      <c r="BB116" s="79"/>
      <c r="BC116" s="79"/>
      <c r="BD116" s="79"/>
      <c r="BE116" s="79">
        <v>2</v>
      </c>
      <c r="BF116" s="79">
        <v>1</v>
      </c>
      <c r="BG116" s="79">
        <v>2</v>
      </c>
      <c r="BH116" s="79">
        <v>1</v>
      </c>
      <c r="BI116" s="79">
        <v>2</v>
      </c>
      <c r="BJ116" s="79">
        <v>1</v>
      </c>
      <c r="BK116" s="79">
        <v>2</v>
      </c>
      <c r="BL116" s="79">
        <v>2</v>
      </c>
      <c r="BM116" s="79">
        <v>2</v>
      </c>
      <c r="BN116" s="79">
        <v>2</v>
      </c>
      <c r="BO116" s="79">
        <v>2</v>
      </c>
      <c r="BP116" s="79">
        <v>1</v>
      </c>
      <c r="BQ116" s="79">
        <v>2</v>
      </c>
      <c r="BR116" s="79">
        <v>2</v>
      </c>
      <c r="BS116" s="79">
        <v>2</v>
      </c>
      <c r="BT116" s="79">
        <v>2</v>
      </c>
      <c r="BU116" s="79">
        <v>1</v>
      </c>
      <c r="BV116" s="79"/>
      <c r="BW116" s="79"/>
      <c r="BX116" s="79"/>
      <c r="BY116" s="79">
        <v>2</v>
      </c>
      <c r="BZ116" s="697">
        <f>COUNTIF($BE116:$BY116,2)</f>
        <v>13</v>
      </c>
      <c r="CA116" s="81">
        <f>BZ116/COUNTA($BE116:$BY116)</f>
        <v>0.72222222222222221</v>
      </c>
      <c r="CB116" s="697">
        <f>COUNTIF($BE116:$BY116,1)</f>
        <v>5</v>
      </c>
      <c r="CC116" s="81">
        <f>CB116/COUNTA($BE116:$BY116)</f>
        <v>0.27777777777777779</v>
      </c>
      <c r="CD116" s="697">
        <f>COUNTIF($BE116:$BY116,0)</f>
        <v>0</v>
      </c>
      <c r="CE116" s="81">
        <f>CD116/COUNTA($BE116:$BY116)</f>
        <v>0</v>
      </c>
      <c r="CF116" s="697">
        <f>(((BZ116*2)+(CB116*1)+(CD116*0)))/COUNTA($BE116:$BY116)</f>
        <v>1.7222222222222223</v>
      </c>
      <c r="CG116" s="697" t="str">
        <f t="shared" si="21"/>
        <v>Đạt mục tiêu</v>
      </c>
    </row>
    <row r="117" spans="1:85" s="695" customFormat="1" ht="60" hidden="1">
      <c r="A117" s="19">
        <v>99</v>
      </c>
      <c r="B117" s="451">
        <v>99</v>
      </c>
      <c r="C117" s="86" t="s">
        <v>690</v>
      </c>
      <c r="D117" s="116" t="s">
        <v>14</v>
      </c>
      <c r="E117" s="86" t="s">
        <v>691</v>
      </c>
      <c r="F117" s="116" t="s">
        <v>17</v>
      </c>
      <c r="G117" s="79" t="s">
        <v>119</v>
      </c>
      <c r="H117" s="96" t="s">
        <v>1022</v>
      </c>
      <c r="I117" s="79"/>
      <c r="J117" s="10" t="s">
        <v>23</v>
      </c>
      <c r="K117" s="79"/>
      <c r="L117" s="79"/>
      <c r="M117" s="79"/>
      <c r="N117" s="697"/>
      <c r="O117" s="66"/>
      <c r="P117" s="79"/>
      <c r="Q117" s="79"/>
      <c r="R117" s="79"/>
      <c r="S117" s="79" t="s">
        <v>16</v>
      </c>
      <c r="T117" s="79"/>
      <c r="U117" s="66">
        <f t="shared" si="20"/>
        <v>1</v>
      </c>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79"/>
      <c r="BA117" s="79"/>
      <c r="BB117" s="79"/>
      <c r="BC117" s="79"/>
      <c r="BD117" s="79"/>
      <c r="BE117" s="79"/>
      <c r="BF117" s="79"/>
      <c r="BG117" s="79"/>
      <c r="BH117" s="79"/>
      <c r="BI117" s="79"/>
      <c r="BJ117" s="79"/>
      <c r="BK117" s="79"/>
      <c r="BL117" s="79"/>
      <c r="BM117" s="79"/>
      <c r="BN117" s="79"/>
      <c r="BO117" s="79"/>
      <c r="BP117" s="79"/>
      <c r="BQ117" s="79"/>
      <c r="BR117" s="79"/>
      <c r="BS117" s="79"/>
      <c r="BT117" s="79"/>
      <c r="BU117" s="79"/>
      <c r="BV117" s="79"/>
      <c r="BW117" s="79"/>
      <c r="BX117" s="79"/>
      <c r="BY117" s="79"/>
      <c r="BZ117" s="697"/>
      <c r="CA117" s="81"/>
      <c r="CB117" s="697"/>
      <c r="CC117" s="81"/>
      <c r="CD117" s="697"/>
      <c r="CE117" s="81"/>
      <c r="CF117" s="697"/>
      <c r="CG117" s="697"/>
    </row>
    <row r="118" spans="1:85" s="695" customFormat="1" ht="43.5" customHeight="1">
      <c r="A118" s="19">
        <v>100</v>
      </c>
      <c r="B118" s="451">
        <v>100</v>
      </c>
      <c r="C118" s="88" t="s">
        <v>696</v>
      </c>
      <c r="D118" s="87" t="s">
        <v>17</v>
      </c>
      <c r="E118" s="86" t="s">
        <v>697</v>
      </c>
      <c r="F118" s="87" t="s">
        <v>17</v>
      </c>
      <c r="G118" s="79" t="s">
        <v>120</v>
      </c>
      <c r="H118" s="96" t="s">
        <v>332</v>
      </c>
      <c r="I118" s="79" t="s">
        <v>275</v>
      </c>
      <c r="J118" s="10" t="s">
        <v>23</v>
      </c>
      <c r="K118" s="79"/>
      <c r="L118" s="79"/>
      <c r="M118" s="79"/>
      <c r="N118" s="79"/>
      <c r="O118" s="79"/>
      <c r="P118" s="79"/>
      <c r="Q118" s="66" t="s">
        <v>16</v>
      </c>
      <c r="R118" s="66"/>
      <c r="S118" s="697"/>
      <c r="T118" s="79"/>
      <c r="U118" s="66">
        <f t="shared" si="20"/>
        <v>1</v>
      </c>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t="s">
        <v>723</v>
      </c>
      <c r="AU118" s="79" t="s">
        <v>726</v>
      </c>
      <c r="AV118" s="79" t="s">
        <v>727</v>
      </c>
      <c r="AW118" s="79" t="s">
        <v>723</v>
      </c>
      <c r="AX118" s="79"/>
      <c r="AY118" s="79"/>
      <c r="AZ118" s="79"/>
      <c r="BA118" s="79"/>
      <c r="BB118" s="79"/>
      <c r="BC118" s="79"/>
      <c r="BD118" s="79"/>
      <c r="BE118" s="79">
        <v>2</v>
      </c>
      <c r="BF118" s="79">
        <v>1</v>
      </c>
      <c r="BG118" s="79">
        <v>2</v>
      </c>
      <c r="BH118" s="79">
        <v>2</v>
      </c>
      <c r="BI118" s="79">
        <v>2</v>
      </c>
      <c r="BJ118" s="79">
        <v>2</v>
      </c>
      <c r="BK118" s="79">
        <v>2</v>
      </c>
      <c r="BL118" s="79">
        <v>2</v>
      </c>
      <c r="BM118" s="79">
        <v>2</v>
      </c>
      <c r="BN118" s="79">
        <v>1</v>
      </c>
      <c r="BO118" s="79">
        <v>1</v>
      </c>
      <c r="BP118" s="79">
        <v>2</v>
      </c>
      <c r="BQ118" s="79">
        <v>2</v>
      </c>
      <c r="BR118" s="79">
        <v>1</v>
      </c>
      <c r="BS118" s="79">
        <v>2</v>
      </c>
      <c r="BT118" s="79">
        <v>1</v>
      </c>
      <c r="BU118" s="79">
        <v>2</v>
      </c>
      <c r="BV118" s="79"/>
      <c r="BW118" s="79"/>
      <c r="BX118" s="79"/>
      <c r="BY118" s="79">
        <v>1</v>
      </c>
      <c r="BZ118" s="697">
        <f>COUNTIF($BE118:$BY118,2)</f>
        <v>12</v>
      </c>
      <c r="CA118" s="81">
        <f>BZ118/COUNTA($BE118:$BY118)</f>
        <v>0.66666666666666663</v>
      </c>
      <c r="CB118" s="697">
        <f>COUNTIF($BE118:$BY118,1)</f>
        <v>6</v>
      </c>
      <c r="CC118" s="81">
        <f>CB118/COUNTA($BE118:$BY118)</f>
        <v>0.33333333333333331</v>
      </c>
      <c r="CD118" s="697">
        <f>COUNTIF($BE118:$BY118,0)</f>
        <v>0</v>
      </c>
      <c r="CE118" s="81">
        <f>CD118/COUNTA($BE118:$BY118)</f>
        <v>0</v>
      </c>
      <c r="CF118" s="697">
        <f>(((BZ118*2)+(CB118*1)+(CD118*0)))/COUNTA($BE118:$BY118)</f>
        <v>1.6666666666666667</v>
      </c>
      <c r="CG118" s="697" t="str">
        <f t="shared" si="21"/>
        <v>Đạt mục tiêu</v>
      </c>
    </row>
    <row r="119" spans="1:85" s="695" customFormat="1" ht="30" hidden="1">
      <c r="A119" s="19"/>
      <c r="B119" s="451"/>
      <c r="C119" s="88" t="s">
        <v>692</v>
      </c>
      <c r="D119" s="87"/>
      <c r="E119" s="86"/>
      <c r="F119" s="87"/>
      <c r="G119" s="79"/>
      <c r="H119" s="96" t="s">
        <v>333</v>
      </c>
      <c r="I119" s="79"/>
      <c r="J119" s="10"/>
      <c r="K119" s="79"/>
      <c r="L119" s="79"/>
      <c r="M119" s="79"/>
      <c r="N119" s="79"/>
      <c r="O119" s="79"/>
      <c r="P119" s="79"/>
      <c r="Q119" s="66"/>
      <c r="R119" s="66"/>
      <c r="S119" s="697"/>
      <c r="T119" s="697" t="s">
        <v>16</v>
      </c>
      <c r="U119" s="66"/>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79"/>
      <c r="BA119" s="79"/>
      <c r="BB119" s="79"/>
      <c r="BC119" s="79"/>
      <c r="BD119" s="79"/>
      <c r="BE119" s="79"/>
      <c r="BF119" s="79"/>
      <c r="BG119" s="79"/>
      <c r="BH119" s="79"/>
      <c r="BI119" s="79"/>
      <c r="BJ119" s="79"/>
      <c r="BK119" s="79"/>
      <c r="BL119" s="79"/>
      <c r="BM119" s="79"/>
      <c r="BN119" s="79"/>
      <c r="BO119" s="79"/>
      <c r="BP119" s="79"/>
      <c r="BQ119" s="79"/>
      <c r="BR119" s="79"/>
      <c r="BS119" s="79"/>
      <c r="BT119" s="79"/>
      <c r="BU119" s="79"/>
      <c r="BV119" s="79"/>
      <c r="BW119" s="79"/>
      <c r="BX119" s="79"/>
      <c r="BY119" s="79"/>
      <c r="BZ119" s="697"/>
      <c r="CA119" s="81"/>
      <c r="CB119" s="697"/>
      <c r="CC119" s="81"/>
      <c r="CD119" s="697"/>
      <c r="CE119" s="81"/>
      <c r="CF119" s="697"/>
      <c r="CG119" s="697"/>
    </row>
    <row r="120" spans="1:85" s="695" customFormat="1" ht="47.25" hidden="1">
      <c r="A120" s="19">
        <v>101</v>
      </c>
      <c r="B120" s="451">
        <v>101</v>
      </c>
      <c r="C120" s="88" t="s">
        <v>692</v>
      </c>
      <c r="D120" s="87" t="s">
        <v>17</v>
      </c>
      <c r="E120" s="86" t="s">
        <v>693</v>
      </c>
      <c r="F120" s="87" t="s">
        <v>17</v>
      </c>
      <c r="G120" s="79" t="s">
        <v>121</v>
      </c>
      <c r="H120" s="96" t="s">
        <v>333</v>
      </c>
      <c r="I120" s="79" t="s">
        <v>275</v>
      </c>
      <c r="J120" s="10" t="s">
        <v>23</v>
      </c>
      <c r="K120" s="79"/>
      <c r="L120" s="79"/>
      <c r="M120" s="79"/>
      <c r="N120" s="79"/>
      <c r="O120" s="79"/>
      <c r="P120" s="697"/>
      <c r="Q120" s="66"/>
      <c r="R120" s="66"/>
      <c r="S120" s="697" t="s">
        <v>16</v>
      </c>
      <c r="T120" s="79"/>
      <c r="U120" s="66">
        <f t="shared" si="20"/>
        <v>1</v>
      </c>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79"/>
      <c r="BA120" s="79"/>
      <c r="BB120" s="79"/>
      <c r="BC120" s="79"/>
      <c r="BD120" s="79"/>
      <c r="BE120" s="79">
        <v>2</v>
      </c>
      <c r="BF120" s="79">
        <v>2</v>
      </c>
      <c r="BG120" s="79">
        <v>1</v>
      </c>
      <c r="BH120" s="79">
        <v>2</v>
      </c>
      <c r="BI120" s="79">
        <v>2</v>
      </c>
      <c r="BJ120" s="79">
        <v>2</v>
      </c>
      <c r="BK120" s="79">
        <v>1</v>
      </c>
      <c r="BL120" s="79">
        <v>2</v>
      </c>
      <c r="BM120" s="79">
        <v>2</v>
      </c>
      <c r="BN120" s="79">
        <v>2</v>
      </c>
      <c r="BO120" s="79">
        <v>2</v>
      </c>
      <c r="BP120" s="79">
        <v>2</v>
      </c>
      <c r="BQ120" s="79">
        <v>1</v>
      </c>
      <c r="BR120" s="79">
        <v>1</v>
      </c>
      <c r="BS120" s="79">
        <v>1</v>
      </c>
      <c r="BT120" s="79">
        <v>1</v>
      </c>
      <c r="BU120" s="79">
        <v>2</v>
      </c>
      <c r="BV120" s="79"/>
      <c r="BW120" s="79"/>
      <c r="BX120" s="79"/>
      <c r="BY120" s="79">
        <v>2</v>
      </c>
      <c r="BZ120" s="697">
        <f>COUNTIF($BE120:$BY120,2)</f>
        <v>12</v>
      </c>
      <c r="CA120" s="81">
        <f>BZ120/COUNTA($BE120:$BY120)</f>
        <v>0.66666666666666663</v>
      </c>
      <c r="CB120" s="697">
        <f>COUNTIF($BE120:$BY120,1)</f>
        <v>6</v>
      </c>
      <c r="CC120" s="81">
        <f>CB120/COUNTA($BE120:$BY120)</f>
        <v>0.33333333333333331</v>
      </c>
      <c r="CD120" s="697">
        <f>COUNTIF($BE120:$BY120,0)</f>
        <v>0</v>
      </c>
      <c r="CE120" s="81">
        <f>CD120/COUNTA($BE120:$BY120)</f>
        <v>0</v>
      </c>
      <c r="CF120" s="697">
        <f>(((BZ120*2)+(CB120*1)+(CD120*0)))/COUNTA($BE120:$BY120)</f>
        <v>1.6666666666666667</v>
      </c>
      <c r="CG120" s="697" t="str">
        <f t="shared" si="21"/>
        <v>Đạt mục tiêu</v>
      </c>
    </row>
    <row r="121" spans="1:85" s="695" customFormat="1" ht="34.5" hidden="1" customHeight="1">
      <c r="A121" s="19">
        <v>102</v>
      </c>
      <c r="B121" s="451">
        <v>102</v>
      </c>
      <c r="C121" s="88" t="s">
        <v>692</v>
      </c>
      <c r="D121" s="87" t="s">
        <v>17</v>
      </c>
      <c r="E121" s="86" t="s">
        <v>693</v>
      </c>
      <c r="F121" s="87" t="s">
        <v>17</v>
      </c>
      <c r="G121" s="79" t="s">
        <v>122</v>
      </c>
      <c r="H121" s="96" t="s">
        <v>334</v>
      </c>
      <c r="I121" s="79" t="s">
        <v>275</v>
      </c>
      <c r="J121" s="10" t="s">
        <v>23</v>
      </c>
      <c r="K121" s="79"/>
      <c r="L121" s="79"/>
      <c r="M121" s="79"/>
      <c r="N121" s="79"/>
      <c r="O121" s="79"/>
      <c r="P121" s="697" t="s">
        <v>16</v>
      </c>
      <c r="Q121" s="66"/>
      <c r="R121" s="66"/>
      <c r="S121" s="79"/>
      <c r="T121" s="79"/>
      <c r="U121" s="66">
        <f t="shared" si="20"/>
        <v>1</v>
      </c>
      <c r="V121" s="79"/>
      <c r="W121" s="79"/>
      <c r="X121" s="79"/>
      <c r="Y121" s="79"/>
      <c r="Z121" s="79"/>
      <c r="AA121" s="79"/>
      <c r="AB121" s="79"/>
      <c r="AC121" s="79"/>
      <c r="AD121" s="79"/>
      <c r="AE121" s="79"/>
      <c r="AF121" s="79"/>
      <c r="AG121" s="79"/>
      <c r="AH121" s="79"/>
      <c r="AI121" s="79"/>
      <c r="AJ121" s="79"/>
      <c r="AK121" s="79"/>
      <c r="AL121" s="79"/>
      <c r="AM121" s="79"/>
      <c r="AN121" s="79"/>
      <c r="AO121" s="79"/>
      <c r="AP121" s="79"/>
      <c r="AQ121" s="79" t="s">
        <v>724</v>
      </c>
      <c r="AR121" s="79" t="s">
        <v>723</v>
      </c>
      <c r="AS121" s="79" t="s">
        <v>726</v>
      </c>
      <c r="AT121" s="79"/>
      <c r="AU121" s="79"/>
      <c r="AV121" s="79"/>
      <c r="AW121" s="79"/>
      <c r="AX121" s="79"/>
      <c r="AY121" s="79"/>
      <c r="AZ121" s="79"/>
      <c r="BA121" s="79"/>
      <c r="BB121" s="79"/>
      <c r="BC121" s="79"/>
      <c r="BD121" s="79"/>
      <c r="BE121" s="79">
        <v>2</v>
      </c>
      <c r="BF121" s="79">
        <v>2</v>
      </c>
      <c r="BG121" s="79">
        <v>1</v>
      </c>
      <c r="BH121" s="79">
        <v>2</v>
      </c>
      <c r="BI121" s="79">
        <v>2</v>
      </c>
      <c r="BJ121" s="79">
        <v>2</v>
      </c>
      <c r="BK121" s="79">
        <v>1</v>
      </c>
      <c r="BL121" s="79">
        <v>2</v>
      </c>
      <c r="BM121" s="79">
        <v>2</v>
      </c>
      <c r="BN121" s="79">
        <v>2</v>
      </c>
      <c r="BO121" s="79">
        <v>1</v>
      </c>
      <c r="BP121" s="79">
        <v>2</v>
      </c>
      <c r="BQ121" s="79">
        <v>2</v>
      </c>
      <c r="BR121" s="79">
        <v>1</v>
      </c>
      <c r="BS121" s="79">
        <v>1</v>
      </c>
      <c r="BT121" s="79">
        <v>1</v>
      </c>
      <c r="BU121" s="79">
        <v>2</v>
      </c>
      <c r="BV121" s="79"/>
      <c r="BW121" s="79"/>
      <c r="BX121" s="79"/>
      <c r="BY121" s="79">
        <v>2</v>
      </c>
      <c r="BZ121" s="697">
        <f>COUNTIF($BE121:$BY121,2)</f>
        <v>12</v>
      </c>
      <c r="CA121" s="81">
        <f>BZ121/COUNTA($BE121:$BY121)</f>
        <v>0.66666666666666663</v>
      </c>
      <c r="CB121" s="697">
        <f>COUNTIF($BE121:$BY121,1)</f>
        <v>6</v>
      </c>
      <c r="CC121" s="81">
        <f>CB121/COUNTA($BE121:$BY121)</f>
        <v>0.33333333333333331</v>
      </c>
      <c r="CD121" s="697">
        <f>COUNTIF($BE121:$BY121,0)</f>
        <v>0</v>
      </c>
      <c r="CE121" s="81">
        <f>CD121/COUNTA($BE121:$BY121)</f>
        <v>0</v>
      </c>
      <c r="CF121" s="697">
        <f>(((BZ121*2)+(CB121*1)+(CD121*0)))/COUNTA($BE121:$BY121)</f>
        <v>1.6666666666666667</v>
      </c>
      <c r="CG121" s="697" t="str">
        <f t="shared" si="21"/>
        <v>Đạt mục tiêu</v>
      </c>
    </row>
    <row r="122" spans="1:85" s="695" customFormat="1" ht="45" hidden="1">
      <c r="A122" s="19">
        <v>103</v>
      </c>
      <c r="B122" s="451">
        <v>103</v>
      </c>
      <c r="C122" s="88" t="s">
        <v>688</v>
      </c>
      <c r="D122" s="87" t="s">
        <v>14</v>
      </c>
      <c r="E122" s="86" t="s">
        <v>689</v>
      </c>
      <c r="F122" s="87" t="s">
        <v>17</v>
      </c>
      <c r="G122" s="79" t="s">
        <v>123</v>
      </c>
      <c r="H122" s="96" t="s">
        <v>335</v>
      </c>
      <c r="I122" s="79" t="s">
        <v>275</v>
      </c>
      <c r="J122" s="10" t="s">
        <v>23</v>
      </c>
      <c r="K122" s="79"/>
      <c r="L122" s="697" t="s">
        <v>16</v>
      </c>
      <c r="M122" s="79"/>
      <c r="N122" s="79"/>
      <c r="O122" s="79"/>
      <c r="P122" s="79"/>
      <c r="Q122" s="66"/>
      <c r="R122" s="66"/>
      <c r="S122" s="79"/>
      <c r="T122" s="79"/>
      <c r="U122" s="66">
        <f t="shared" si="20"/>
        <v>1</v>
      </c>
      <c r="V122" s="79"/>
      <c r="W122" s="79"/>
      <c r="X122" s="79"/>
      <c r="Y122" s="79"/>
      <c r="Z122" s="79"/>
      <c r="AA122" s="79" t="s">
        <v>723</v>
      </c>
      <c r="AB122" s="79" t="s">
        <v>727</v>
      </c>
      <c r="AC122" s="79" t="s">
        <v>726</v>
      </c>
      <c r="AD122" s="79"/>
      <c r="AE122" s="79"/>
      <c r="AF122" s="79"/>
      <c r="AG122" s="79"/>
      <c r="AH122" s="79"/>
      <c r="AI122" s="79"/>
      <c r="AJ122" s="79"/>
      <c r="AK122" s="79"/>
      <c r="AL122" s="79"/>
      <c r="AM122" s="79"/>
      <c r="AN122" s="79"/>
      <c r="AO122" s="79"/>
      <c r="AP122" s="79"/>
      <c r="AQ122" s="79"/>
      <c r="AR122" s="79"/>
      <c r="AS122" s="79"/>
      <c r="AT122" s="79"/>
      <c r="AU122" s="79"/>
      <c r="AV122" s="79"/>
      <c r="AW122" s="79"/>
      <c r="AX122" s="79"/>
      <c r="AY122" s="79"/>
      <c r="AZ122" s="79"/>
      <c r="BA122" s="79"/>
      <c r="BB122" s="79"/>
      <c r="BC122" s="79"/>
      <c r="BD122" s="79"/>
      <c r="BE122" s="79">
        <v>1</v>
      </c>
      <c r="BF122" s="79">
        <v>2</v>
      </c>
      <c r="BG122" s="79">
        <v>2</v>
      </c>
      <c r="BH122" s="79">
        <v>1</v>
      </c>
      <c r="BI122" s="79">
        <v>1</v>
      </c>
      <c r="BJ122" s="79">
        <v>2</v>
      </c>
      <c r="BK122" s="79">
        <v>2</v>
      </c>
      <c r="BL122" s="79">
        <v>2</v>
      </c>
      <c r="BM122" s="79">
        <v>2</v>
      </c>
      <c r="BN122" s="79">
        <v>1</v>
      </c>
      <c r="BO122" s="79">
        <v>1</v>
      </c>
      <c r="BP122" s="79">
        <v>2</v>
      </c>
      <c r="BQ122" s="79">
        <v>2</v>
      </c>
      <c r="BR122" s="79">
        <v>2</v>
      </c>
      <c r="BS122" s="79">
        <v>2</v>
      </c>
      <c r="BT122" s="79">
        <v>2</v>
      </c>
      <c r="BU122" s="79">
        <v>2</v>
      </c>
      <c r="BV122" s="79"/>
      <c r="BW122" s="79"/>
      <c r="BX122" s="79"/>
      <c r="BY122" s="79">
        <v>2</v>
      </c>
      <c r="BZ122" s="697">
        <f>COUNTIF($BE122:$BY122,2)</f>
        <v>13</v>
      </c>
      <c r="CA122" s="512">
        <f>BZ122/COUNTA($BE122:$BY122)</f>
        <v>0.72222222222222221</v>
      </c>
      <c r="CB122" s="697">
        <f>COUNTIF($BE122:$BY122,1)</f>
        <v>5</v>
      </c>
      <c r="CC122" s="512">
        <f>CB122/COUNTA($BE122:$BY122)</f>
        <v>0.27777777777777779</v>
      </c>
      <c r="CD122" s="697">
        <f>COUNTIF($BE122:$BY122,0)</f>
        <v>0</v>
      </c>
      <c r="CE122" s="81">
        <f>CD122/COUNTA($BE122:$BY122)</f>
        <v>0</v>
      </c>
      <c r="CF122" s="697">
        <f>(((BZ122*2)+(CB122*1)+(CD122*0)))/COUNTA($BE122:$BY122)</f>
        <v>1.7222222222222223</v>
      </c>
      <c r="CG122" s="698" t="str">
        <f t="shared" si="21"/>
        <v>Đạt mục tiêu</v>
      </c>
    </row>
    <row r="123" spans="1:85" s="695" customFormat="1" ht="66.75" hidden="1" customHeight="1">
      <c r="A123" s="19">
        <v>104</v>
      </c>
      <c r="B123" s="451">
        <v>104</v>
      </c>
      <c r="C123" s="67" t="s">
        <v>111</v>
      </c>
      <c r="D123" s="68" t="s">
        <v>14</v>
      </c>
      <c r="E123" s="67" t="s">
        <v>123</v>
      </c>
      <c r="F123" s="68" t="s">
        <v>17</v>
      </c>
      <c r="G123" s="79" t="s">
        <v>123</v>
      </c>
      <c r="H123" s="96" t="s">
        <v>335</v>
      </c>
      <c r="I123" s="79" t="s">
        <v>275</v>
      </c>
      <c r="J123" s="10" t="s">
        <v>23</v>
      </c>
      <c r="K123" s="79"/>
      <c r="L123" s="66"/>
      <c r="M123" s="79"/>
      <c r="N123" s="79"/>
      <c r="O123" s="79"/>
      <c r="P123" s="697" t="s">
        <v>16</v>
      </c>
      <c r="Q123" s="79"/>
      <c r="R123" s="79"/>
      <c r="S123" s="79"/>
      <c r="T123" s="79"/>
      <c r="U123" s="66">
        <f t="shared" si="20"/>
        <v>1</v>
      </c>
      <c r="V123" s="79"/>
      <c r="W123" s="79"/>
      <c r="X123" s="79"/>
      <c r="Y123" s="79"/>
      <c r="Z123" s="79"/>
      <c r="AA123" s="79"/>
      <c r="AB123" s="79"/>
      <c r="AC123" s="79"/>
      <c r="AD123" s="79"/>
      <c r="AE123" s="79"/>
      <c r="AF123" s="79"/>
      <c r="AG123" s="79"/>
      <c r="AH123" s="79"/>
      <c r="AI123" s="79"/>
      <c r="AJ123" s="79"/>
      <c r="AK123" s="79"/>
      <c r="AL123" s="79"/>
      <c r="AM123" s="79"/>
      <c r="AN123" s="79"/>
      <c r="AO123" s="79"/>
      <c r="AP123" s="79"/>
      <c r="AQ123" s="79" t="s">
        <v>723</v>
      </c>
      <c r="AR123" s="79" t="s">
        <v>726</v>
      </c>
      <c r="AS123" s="79" t="s">
        <v>727</v>
      </c>
      <c r="AT123" s="79"/>
      <c r="AU123" s="79"/>
      <c r="AV123" s="79"/>
      <c r="AW123" s="79"/>
      <c r="AX123" s="79"/>
      <c r="AY123" s="79"/>
      <c r="AZ123" s="79"/>
      <c r="BA123" s="79"/>
      <c r="BB123" s="79"/>
      <c r="BC123" s="79"/>
      <c r="BD123" s="79"/>
      <c r="BE123" s="79">
        <v>2</v>
      </c>
      <c r="BF123" s="79">
        <v>1</v>
      </c>
      <c r="BG123" s="79">
        <v>2</v>
      </c>
      <c r="BH123" s="79">
        <v>1</v>
      </c>
      <c r="BI123" s="79">
        <v>2</v>
      </c>
      <c r="BJ123" s="79">
        <v>1</v>
      </c>
      <c r="BK123" s="79">
        <v>2</v>
      </c>
      <c r="BL123" s="79">
        <v>2</v>
      </c>
      <c r="BM123" s="79">
        <v>2</v>
      </c>
      <c r="BN123" s="79">
        <v>2</v>
      </c>
      <c r="BO123" s="79">
        <v>2</v>
      </c>
      <c r="BP123" s="79">
        <v>2</v>
      </c>
      <c r="BQ123" s="79">
        <v>2</v>
      </c>
      <c r="BR123" s="79">
        <v>1</v>
      </c>
      <c r="BS123" s="79">
        <v>1</v>
      </c>
      <c r="BT123" s="79">
        <v>2</v>
      </c>
      <c r="BU123" s="79">
        <v>2</v>
      </c>
      <c r="BV123" s="79"/>
      <c r="BW123" s="79"/>
      <c r="BX123" s="79"/>
      <c r="BY123" s="79">
        <v>2</v>
      </c>
      <c r="BZ123" s="697">
        <f>COUNTIF($BE123:$BY123,2)</f>
        <v>13</v>
      </c>
      <c r="CA123" s="81">
        <f>BZ123/COUNTA($BE123:$BY123)</f>
        <v>0.72222222222222221</v>
      </c>
      <c r="CB123" s="697">
        <f>COUNTIF($BE123:$BY123,1)</f>
        <v>5</v>
      </c>
      <c r="CC123" s="81">
        <f>CB123/COUNTA($BE123:$BY123)</f>
        <v>0.27777777777777779</v>
      </c>
      <c r="CD123" s="697">
        <f>COUNTIF($BE123:$BY123,0)</f>
        <v>0</v>
      </c>
      <c r="CE123" s="81">
        <f>CD123/COUNTA($BE123:$BY123)</f>
        <v>0</v>
      </c>
      <c r="CF123" s="697">
        <f>(((BZ123*2)+(CB123*1)+(CD123*0)))/COUNTA($BE123:$BY123)</f>
        <v>1.7222222222222223</v>
      </c>
      <c r="CG123" s="697" t="str">
        <f t="shared" si="21"/>
        <v>Đạt mục tiêu</v>
      </c>
    </row>
    <row r="124" spans="1:85" ht="60" hidden="1">
      <c r="A124" s="658">
        <v>105</v>
      </c>
      <c r="B124" s="451">
        <v>105</v>
      </c>
      <c r="C124" s="515" t="s">
        <v>694</v>
      </c>
      <c r="D124" s="87" t="s">
        <v>17</v>
      </c>
      <c r="E124" s="213" t="s">
        <v>695</v>
      </c>
      <c r="F124" s="87" t="s">
        <v>17</v>
      </c>
      <c r="G124" s="79" t="s">
        <v>124</v>
      </c>
      <c r="H124" s="518" t="s">
        <v>339</v>
      </c>
      <c r="I124" s="79" t="s">
        <v>275</v>
      </c>
      <c r="J124" s="10" t="s">
        <v>23</v>
      </c>
      <c r="K124" s="79"/>
      <c r="L124" s="66"/>
      <c r="M124" s="79"/>
      <c r="N124" s="658" t="s">
        <v>16</v>
      </c>
      <c r="O124" s="79"/>
      <c r="P124" s="697"/>
      <c r="Q124" s="79"/>
      <c r="R124" s="79"/>
      <c r="S124" s="79"/>
      <c r="T124" s="79"/>
      <c r="U124" s="66">
        <f t="shared" si="20"/>
        <v>1</v>
      </c>
      <c r="V124" s="79"/>
      <c r="W124" s="79"/>
      <c r="X124" s="79"/>
      <c r="Y124" s="79"/>
      <c r="Z124" s="79"/>
      <c r="AA124" s="79"/>
      <c r="AB124" s="79"/>
      <c r="AC124" s="79"/>
      <c r="AD124" s="79"/>
      <c r="AE124" s="79"/>
      <c r="AF124" s="79"/>
      <c r="AG124" s="79"/>
      <c r="AH124" s="658" t="s">
        <v>723</v>
      </c>
      <c r="AI124" s="658" t="s">
        <v>723</v>
      </c>
      <c r="AJ124" s="658" t="s">
        <v>724</v>
      </c>
      <c r="AK124" s="658" t="s">
        <v>723</v>
      </c>
      <c r="AL124" s="658" t="s">
        <v>726</v>
      </c>
      <c r="AM124" s="79"/>
      <c r="AN124" s="79"/>
      <c r="AO124" s="79"/>
      <c r="AP124" s="79"/>
      <c r="AQ124" s="79"/>
      <c r="AR124" s="79"/>
      <c r="AS124" s="79"/>
      <c r="AT124" s="79"/>
      <c r="AU124" s="79"/>
      <c r="AV124" s="79"/>
      <c r="AW124" s="79"/>
      <c r="AX124" s="79"/>
      <c r="AY124" s="79"/>
      <c r="AZ124" s="79"/>
      <c r="BA124" s="79"/>
      <c r="BB124" s="79"/>
      <c r="BC124" s="79"/>
      <c r="BD124" s="79"/>
      <c r="BE124" s="20">
        <v>2</v>
      </c>
      <c r="BF124" s="20">
        <v>2</v>
      </c>
      <c r="BG124" s="20">
        <v>2</v>
      </c>
      <c r="BH124" s="20">
        <v>1</v>
      </c>
      <c r="BI124" s="20">
        <v>2</v>
      </c>
      <c r="BJ124" s="20">
        <v>1</v>
      </c>
      <c r="BK124" s="20">
        <v>2</v>
      </c>
      <c r="BL124" s="20">
        <v>2</v>
      </c>
      <c r="BM124" s="20">
        <v>1</v>
      </c>
      <c r="BN124" s="20">
        <v>1</v>
      </c>
      <c r="BO124" s="20">
        <v>2</v>
      </c>
      <c r="BP124" s="20">
        <v>2</v>
      </c>
      <c r="BQ124" s="20">
        <v>2</v>
      </c>
      <c r="BR124" s="20">
        <v>2</v>
      </c>
      <c r="BS124" s="20">
        <v>2</v>
      </c>
      <c r="BT124" s="20">
        <v>2</v>
      </c>
      <c r="BU124" s="20">
        <v>2</v>
      </c>
      <c r="BV124" s="20"/>
      <c r="BW124" s="20"/>
      <c r="BX124" s="20"/>
      <c r="BY124" s="20">
        <v>2</v>
      </c>
      <c r="BZ124" s="21">
        <f>COUNTIF($BE124:$BY124,2)</f>
        <v>14</v>
      </c>
      <c r="CA124" s="22">
        <f>BZ124/COUNTA($BE124:$BY124)</f>
        <v>0.77777777777777779</v>
      </c>
      <c r="CB124" s="21">
        <f>COUNTIF($BE124:$BY124,1)</f>
        <v>4</v>
      </c>
      <c r="CC124" s="22">
        <f>CB124/COUNTA($BE124:$BY124)</f>
        <v>0.22222222222222221</v>
      </c>
      <c r="CD124" s="21">
        <f>COUNTIF($BE124:$BY124,0)</f>
        <v>0</v>
      </c>
      <c r="CE124" s="22">
        <f>CD124/COUNTA($BE124:$BY124)</f>
        <v>0</v>
      </c>
      <c r="CF124" s="21">
        <f>(((BZ124*2)+(CB124*1)+(CD124*0)))/COUNTA($BE124:$BY124)</f>
        <v>1.7777777777777777</v>
      </c>
      <c r="CG124" s="427" t="str">
        <f>IF(CF124&gt;=1.6,"Đạt mục tiêu",IF(CF124&gt;=1,"Cần cố gắng","Chưa đạt"))</f>
        <v>Đạt mục tiêu</v>
      </c>
    </row>
    <row r="125" spans="1:85" s="695" customFormat="1" ht="70.5" customHeight="1">
      <c r="A125" s="19">
        <v>106</v>
      </c>
      <c r="B125" s="451">
        <v>106</v>
      </c>
      <c r="C125" s="88" t="s">
        <v>694</v>
      </c>
      <c r="D125" s="87" t="s">
        <v>17</v>
      </c>
      <c r="E125" s="86" t="s">
        <v>695</v>
      </c>
      <c r="F125" s="87" t="s">
        <v>17</v>
      </c>
      <c r="G125" s="79" t="s">
        <v>336</v>
      </c>
      <c r="H125" s="96" t="s">
        <v>340</v>
      </c>
      <c r="I125" s="79" t="s">
        <v>275</v>
      </c>
      <c r="J125" s="10" t="s">
        <v>23</v>
      </c>
      <c r="K125" s="79"/>
      <c r="L125" s="79"/>
      <c r="M125" s="79"/>
      <c r="N125" s="697"/>
      <c r="O125" s="79"/>
      <c r="P125" s="79"/>
      <c r="Q125" s="697" t="s">
        <v>16</v>
      </c>
      <c r="R125" s="697"/>
      <c r="S125" s="79"/>
      <c r="T125" s="66"/>
      <c r="U125" s="66">
        <f t="shared" si="20"/>
        <v>1</v>
      </c>
      <c r="V125" s="79"/>
      <c r="W125" s="79"/>
      <c r="X125" s="79"/>
      <c r="Y125" s="79"/>
      <c r="Z125" s="79"/>
      <c r="AA125" s="79"/>
      <c r="AB125" s="79"/>
      <c r="AC125" s="79"/>
      <c r="AD125" s="79"/>
      <c r="AE125" s="79"/>
      <c r="AF125" s="79"/>
      <c r="AG125" s="79"/>
      <c r="AH125" s="79"/>
      <c r="AI125" s="79"/>
      <c r="AJ125" s="79"/>
      <c r="AK125" s="79"/>
      <c r="AL125" s="79"/>
      <c r="AM125" s="79"/>
      <c r="AN125" s="79"/>
      <c r="AO125" s="79"/>
      <c r="AP125" s="79"/>
      <c r="AQ125" s="79"/>
      <c r="AR125" s="79"/>
      <c r="AS125" s="79"/>
      <c r="AT125" s="79" t="s">
        <v>723</v>
      </c>
      <c r="AU125" s="79" t="s">
        <v>727</v>
      </c>
      <c r="AV125" s="79" t="s">
        <v>723</v>
      </c>
      <c r="AW125" s="79" t="s">
        <v>726</v>
      </c>
      <c r="AX125" s="79"/>
      <c r="AY125" s="79"/>
      <c r="AZ125" s="79"/>
      <c r="BA125" s="79"/>
      <c r="BB125" s="79"/>
      <c r="BC125" s="79"/>
      <c r="BD125" s="79"/>
      <c r="BE125" s="79"/>
      <c r="BF125" s="79"/>
      <c r="BG125" s="79"/>
      <c r="BH125" s="79"/>
      <c r="BI125" s="79"/>
      <c r="BJ125" s="79"/>
      <c r="BK125" s="79"/>
      <c r="BL125" s="79"/>
      <c r="BM125" s="79"/>
      <c r="BN125" s="79"/>
      <c r="BO125" s="79"/>
      <c r="BP125" s="79"/>
      <c r="BQ125" s="79"/>
      <c r="BR125" s="79"/>
      <c r="BS125" s="79"/>
      <c r="BT125" s="79"/>
      <c r="BU125" s="79"/>
      <c r="BV125" s="79"/>
      <c r="BW125" s="79"/>
      <c r="BX125" s="79"/>
      <c r="BY125" s="79"/>
      <c r="BZ125" s="697"/>
      <c r="CA125" s="81"/>
      <c r="CB125" s="697"/>
      <c r="CC125" s="81"/>
      <c r="CD125" s="697"/>
      <c r="CE125" s="81"/>
      <c r="CF125" s="697"/>
      <c r="CG125" s="697"/>
    </row>
    <row r="126" spans="1:85" hidden="1">
      <c r="A126" s="659">
        <v>107</v>
      </c>
      <c r="B126" s="451">
        <v>107</v>
      </c>
      <c r="C126" s="1447" t="s">
        <v>698</v>
      </c>
      <c r="D126" s="1565"/>
      <c r="E126" s="1574"/>
      <c r="F126" s="5" t="s">
        <v>316</v>
      </c>
      <c r="G126" s="176" t="s">
        <v>316</v>
      </c>
      <c r="H126" s="239" t="s">
        <v>316</v>
      </c>
      <c r="I126" s="5" t="s">
        <v>316</v>
      </c>
      <c r="J126" s="5" t="s">
        <v>316</v>
      </c>
      <c r="K126" s="506" t="s">
        <v>316</v>
      </c>
      <c r="L126" s="5" t="s">
        <v>316</v>
      </c>
      <c r="M126" s="5" t="s">
        <v>316</v>
      </c>
      <c r="N126" s="148" t="s">
        <v>316</v>
      </c>
      <c r="O126" s="5" t="s">
        <v>316</v>
      </c>
      <c r="P126" s="5" t="s">
        <v>316</v>
      </c>
      <c r="Q126" s="5" t="s">
        <v>316</v>
      </c>
      <c r="R126" s="5"/>
      <c r="S126" s="5" t="s">
        <v>316</v>
      </c>
      <c r="T126" s="5" t="s">
        <v>316</v>
      </c>
      <c r="U126" s="5" t="s">
        <v>316</v>
      </c>
      <c r="V126" s="176" t="s">
        <v>316</v>
      </c>
      <c r="W126" s="176" t="s">
        <v>316</v>
      </c>
      <c r="X126" s="176" t="s">
        <v>316</v>
      </c>
      <c r="Y126" s="176" t="s">
        <v>316</v>
      </c>
      <c r="Z126" s="5" t="s">
        <v>316</v>
      </c>
      <c r="AA126" s="5" t="s">
        <v>316</v>
      </c>
      <c r="AB126" s="5" t="s">
        <v>316</v>
      </c>
      <c r="AC126" s="5" t="s">
        <v>316</v>
      </c>
      <c r="AD126" s="5" t="s">
        <v>316</v>
      </c>
      <c r="AE126" s="5" t="s">
        <v>316</v>
      </c>
      <c r="AF126" s="5" t="s">
        <v>316</v>
      </c>
      <c r="AG126" s="5" t="s">
        <v>316</v>
      </c>
      <c r="AH126" s="148" t="s">
        <v>316</v>
      </c>
      <c r="AI126" s="148" t="s">
        <v>316</v>
      </c>
      <c r="AJ126" s="148" t="s">
        <v>316</v>
      </c>
      <c r="AK126" s="148" t="s">
        <v>316</v>
      </c>
      <c r="AL126" s="148" t="s">
        <v>316</v>
      </c>
      <c r="AM126" s="5" t="s">
        <v>316</v>
      </c>
      <c r="AN126" s="5" t="s">
        <v>316</v>
      </c>
      <c r="AO126" s="5" t="s">
        <v>316</v>
      </c>
      <c r="AP126" s="5" t="s">
        <v>316</v>
      </c>
      <c r="AQ126" s="5"/>
      <c r="AR126" s="5"/>
      <c r="AS126" s="5" t="s">
        <v>316</v>
      </c>
      <c r="AT126" s="5" t="s">
        <v>316</v>
      </c>
      <c r="AU126" s="5" t="s">
        <v>316</v>
      </c>
      <c r="AV126" s="5" t="s">
        <v>316</v>
      </c>
      <c r="AW126" s="5" t="s">
        <v>316</v>
      </c>
      <c r="AX126" s="5"/>
      <c r="AY126" s="5"/>
      <c r="AZ126" s="5" t="s">
        <v>316</v>
      </c>
      <c r="BA126" s="5"/>
      <c r="BB126" s="5" t="s">
        <v>316</v>
      </c>
      <c r="BC126" s="5"/>
      <c r="BD126" s="5" t="s">
        <v>316</v>
      </c>
      <c r="BE126" s="521" t="s">
        <v>316</v>
      </c>
      <c r="BF126" s="521" t="s">
        <v>316</v>
      </c>
      <c r="BG126" s="521" t="s">
        <v>316</v>
      </c>
      <c r="BH126" s="521" t="s">
        <v>316</v>
      </c>
      <c r="BI126" s="521" t="s">
        <v>316</v>
      </c>
      <c r="BJ126" s="521" t="s">
        <v>316</v>
      </c>
      <c r="BK126" s="521" t="s">
        <v>316</v>
      </c>
      <c r="BL126" s="521" t="s">
        <v>316</v>
      </c>
      <c r="BM126" s="521" t="s">
        <v>316</v>
      </c>
      <c r="BN126" s="521" t="s">
        <v>316</v>
      </c>
      <c r="BO126" s="521" t="s">
        <v>316</v>
      </c>
      <c r="BP126" s="521" t="s">
        <v>316</v>
      </c>
      <c r="BQ126" s="521" t="s">
        <v>316</v>
      </c>
      <c r="BR126" s="521" t="s">
        <v>316</v>
      </c>
      <c r="BS126" s="521" t="s">
        <v>316</v>
      </c>
      <c r="BT126" s="521" t="s">
        <v>316</v>
      </c>
      <c r="BU126" s="521" t="s">
        <v>316</v>
      </c>
      <c r="BV126" s="521"/>
      <c r="BW126" s="521"/>
      <c r="BX126" s="521"/>
      <c r="BY126" s="521" t="s">
        <v>316</v>
      </c>
      <c r="BZ126" s="521" t="s">
        <v>316</v>
      </c>
      <c r="CA126" s="522" t="s">
        <v>316</v>
      </c>
      <c r="CB126" s="521" t="s">
        <v>316</v>
      </c>
      <c r="CC126" s="522" t="s">
        <v>316</v>
      </c>
      <c r="CD126" s="521" t="s">
        <v>316</v>
      </c>
      <c r="CE126" s="521" t="s">
        <v>316</v>
      </c>
      <c r="CF126" s="521" t="s">
        <v>316</v>
      </c>
      <c r="CG126" s="522" t="s">
        <v>316</v>
      </c>
    </row>
    <row r="127" spans="1:85" ht="75" hidden="1">
      <c r="A127" s="659">
        <v>108</v>
      </c>
      <c r="B127" s="451">
        <v>108</v>
      </c>
      <c r="C127" s="212" t="s">
        <v>699</v>
      </c>
      <c r="D127" s="87" t="s">
        <v>17</v>
      </c>
      <c r="E127" s="86" t="s">
        <v>700</v>
      </c>
      <c r="F127" s="87" t="s">
        <v>17</v>
      </c>
      <c r="G127" s="197" t="s">
        <v>337</v>
      </c>
      <c r="H127" s="181" t="s">
        <v>338</v>
      </c>
      <c r="I127" s="79" t="s">
        <v>275</v>
      </c>
      <c r="J127" s="10" t="s">
        <v>23</v>
      </c>
      <c r="K127" s="506" t="s">
        <v>16</v>
      </c>
      <c r="L127" s="71"/>
      <c r="M127" s="71"/>
      <c r="N127" s="71"/>
      <c r="O127" s="71"/>
      <c r="P127" s="71"/>
      <c r="Q127" s="71"/>
      <c r="R127" s="71"/>
      <c r="S127" s="71"/>
      <c r="T127" s="71"/>
      <c r="U127" s="66">
        <f t="shared" si="20"/>
        <v>1</v>
      </c>
      <c r="V127" s="183" t="s">
        <v>724</v>
      </c>
      <c r="W127" s="183" t="s">
        <v>727</v>
      </c>
      <c r="X127" s="183" t="s">
        <v>724</v>
      </c>
      <c r="Y127" s="183" t="s">
        <v>726</v>
      </c>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668" t="s">
        <v>281</v>
      </c>
      <c r="BF127" s="668" t="s">
        <v>281</v>
      </c>
      <c r="BG127" s="668" t="s">
        <v>1160</v>
      </c>
      <c r="BH127" s="668" t="s">
        <v>281</v>
      </c>
      <c r="BI127" s="668" t="s">
        <v>1160</v>
      </c>
      <c r="BJ127" s="668" t="s">
        <v>281</v>
      </c>
      <c r="BK127" s="668" t="s">
        <v>281</v>
      </c>
      <c r="BL127" s="668" t="s">
        <v>281</v>
      </c>
      <c r="BM127" s="668" t="s">
        <v>281</v>
      </c>
      <c r="BN127" s="668" t="s">
        <v>281</v>
      </c>
      <c r="BO127" s="668" t="s">
        <v>281</v>
      </c>
      <c r="BP127" s="668" t="s">
        <v>281</v>
      </c>
      <c r="BQ127" s="668" t="s">
        <v>281</v>
      </c>
      <c r="BR127" s="668" t="s">
        <v>281</v>
      </c>
      <c r="BS127" s="668" t="s">
        <v>281</v>
      </c>
      <c r="BT127" s="668" t="s">
        <v>281</v>
      </c>
      <c r="BU127" s="668" t="s">
        <v>281</v>
      </c>
      <c r="BV127" s="709"/>
      <c r="BW127" s="709"/>
      <c r="BX127" s="709"/>
      <c r="BY127" s="668" t="s">
        <v>281</v>
      </c>
      <c r="BZ127" s="658">
        <f>COUNTIF($BE127:$BY127,2)</f>
        <v>16</v>
      </c>
      <c r="CA127" s="510">
        <f>BZ127/COUNTA($BE127:$BY127)</f>
        <v>0.88888888888888884</v>
      </c>
      <c r="CB127" s="658">
        <f>COUNTIF($BE127:$BY127,1)</f>
        <v>2</v>
      </c>
      <c r="CC127" s="510">
        <f>CB127/COUNTA($BE127:$BY127)</f>
        <v>0.1111111111111111</v>
      </c>
      <c r="CD127" s="658">
        <f>COUNTIF($BE127:$BY127,0)</f>
        <v>0</v>
      </c>
      <c r="CE127" s="511">
        <f>CD127/COUNTA($BE127:$BY127)</f>
        <v>0</v>
      </c>
      <c r="CF127" s="658">
        <f>(((BZ127*2)+(CB127*1)+(CD127*0)))/COUNTA($BE127:$BY127)</f>
        <v>1.8888888888888888</v>
      </c>
      <c r="CG127" s="681" t="str">
        <f>IF(CF127&gt;=1.6,"Đạt mục tiêu",IF(CF127&gt;=1,"Cần cố gắng","Chưa đạt"))</f>
        <v>Đạt mục tiêu</v>
      </c>
    </row>
    <row r="128" spans="1:85" s="695" customFormat="1" ht="45" hidden="1">
      <c r="A128" s="19"/>
      <c r="B128" s="451"/>
      <c r="C128" s="88" t="s">
        <v>701</v>
      </c>
      <c r="D128" s="87"/>
      <c r="E128" s="86"/>
      <c r="F128" s="87"/>
      <c r="G128" s="109"/>
      <c r="H128" s="96" t="s">
        <v>1029</v>
      </c>
      <c r="I128" s="79"/>
      <c r="J128" s="10"/>
      <c r="K128" s="71"/>
      <c r="L128" s="71"/>
      <c r="M128" s="71"/>
      <c r="N128" s="71"/>
      <c r="O128" s="71"/>
      <c r="P128" s="71"/>
      <c r="Q128" s="71"/>
      <c r="R128" s="71"/>
      <c r="S128" s="71"/>
      <c r="T128" s="71" t="s">
        <v>16</v>
      </c>
      <c r="U128" s="66"/>
      <c r="V128" s="72"/>
      <c r="W128" s="72"/>
      <c r="X128" s="72"/>
      <c r="Y128" s="72"/>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c r="BL128" s="71"/>
      <c r="BM128" s="71"/>
      <c r="BN128" s="71"/>
      <c r="BO128" s="71"/>
      <c r="BP128" s="71"/>
      <c r="BQ128" s="71"/>
      <c r="BR128" s="71"/>
      <c r="BS128" s="71"/>
      <c r="BT128" s="71"/>
      <c r="BU128" s="71"/>
      <c r="BV128" s="71"/>
      <c r="BW128" s="71"/>
      <c r="BX128" s="71"/>
      <c r="BY128" s="71"/>
      <c r="BZ128" s="71"/>
      <c r="CA128" s="81"/>
      <c r="CB128" s="697"/>
      <c r="CC128" s="81"/>
      <c r="CD128" s="697"/>
      <c r="CE128" s="81"/>
      <c r="CF128" s="697"/>
      <c r="CG128" s="697"/>
    </row>
    <row r="129" spans="1:86" ht="34.5" hidden="1" customHeight="1">
      <c r="A129" s="659">
        <v>109</v>
      </c>
      <c r="B129" s="451">
        <v>109</v>
      </c>
      <c r="C129" s="402" t="s">
        <v>701</v>
      </c>
      <c r="D129" s="87" t="s">
        <v>17</v>
      </c>
      <c r="E129" s="86" t="s">
        <v>702</v>
      </c>
      <c r="F129" s="87" t="s">
        <v>17</v>
      </c>
      <c r="G129" s="696" t="s">
        <v>128</v>
      </c>
      <c r="H129" s="190" t="s">
        <v>968</v>
      </c>
      <c r="I129" s="79" t="s">
        <v>275</v>
      </c>
      <c r="J129" s="10" t="s">
        <v>23</v>
      </c>
      <c r="K129" s="506" t="s">
        <v>16</v>
      </c>
      <c r="L129" s="71"/>
      <c r="M129" s="71"/>
      <c r="N129" s="71"/>
      <c r="O129" s="71"/>
      <c r="P129" s="71"/>
      <c r="Q129" s="71"/>
      <c r="R129" s="71"/>
      <c r="S129" s="71"/>
      <c r="T129" s="71"/>
      <c r="U129" s="66">
        <f t="shared" si="20"/>
        <v>1</v>
      </c>
      <c r="V129" s="183" t="s">
        <v>723</v>
      </c>
      <c r="W129" s="183" t="s">
        <v>724</v>
      </c>
      <c r="X129" s="183" t="s">
        <v>726</v>
      </c>
      <c r="Y129" s="183" t="s">
        <v>724</v>
      </c>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668" t="s">
        <v>281</v>
      </c>
      <c r="BF129" s="668" t="s">
        <v>281</v>
      </c>
      <c r="BG129" s="668" t="s">
        <v>1160</v>
      </c>
      <c r="BH129" s="668" t="s">
        <v>281</v>
      </c>
      <c r="BI129" s="668" t="s">
        <v>1160</v>
      </c>
      <c r="BJ129" s="668" t="s">
        <v>1160</v>
      </c>
      <c r="BK129" s="668" t="s">
        <v>1160</v>
      </c>
      <c r="BL129" s="668" t="s">
        <v>281</v>
      </c>
      <c r="BM129" s="668" t="s">
        <v>281</v>
      </c>
      <c r="BN129" s="668" t="s">
        <v>281</v>
      </c>
      <c r="BO129" s="668" t="s">
        <v>281</v>
      </c>
      <c r="BP129" s="668" t="s">
        <v>281</v>
      </c>
      <c r="BQ129" s="668" t="s">
        <v>281</v>
      </c>
      <c r="BR129" s="668" t="s">
        <v>281</v>
      </c>
      <c r="BS129" s="668" t="s">
        <v>281</v>
      </c>
      <c r="BT129" s="668" t="s">
        <v>281</v>
      </c>
      <c r="BU129" s="668" t="s">
        <v>281</v>
      </c>
      <c r="BV129" s="709"/>
      <c r="BW129" s="709"/>
      <c r="BX129" s="709"/>
      <c r="BY129" s="668" t="s">
        <v>281</v>
      </c>
      <c r="BZ129" s="658">
        <f>COUNTIF($BE129:$BY129,2)</f>
        <v>14</v>
      </c>
      <c r="CA129" s="510">
        <f>BZ129/COUNTA($BE129:$BY129)</f>
        <v>0.77777777777777779</v>
      </c>
      <c r="CB129" s="658">
        <f>COUNTIF($BE129:$BY129,1)</f>
        <v>4</v>
      </c>
      <c r="CC129" s="510">
        <f>CB129/COUNTA($BE129:$BY129)</f>
        <v>0.22222222222222221</v>
      </c>
      <c r="CD129" s="658">
        <f>COUNTIF($BE129:$BY129,0)</f>
        <v>0</v>
      </c>
      <c r="CE129" s="511">
        <f>CD129/COUNTA($BE129:$BY129)</f>
        <v>0</v>
      </c>
      <c r="CF129" s="658">
        <f>(((BZ129*2)+(CB129*1)+(CD129*0)))/COUNTA($BE129:$BY129)</f>
        <v>1.7777777777777777</v>
      </c>
      <c r="CG129" s="681" t="str">
        <f>IF(CF129&gt;=1.6,"Đạt mục tiêu",IF(CF129&gt;=1,"Cần cố gắng","Chưa đạt"))</f>
        <v>Đạt mục tiêu</v>
      </c>
    </row>
    <row r="130" spans="1:86" s="3" customFormat="1" ht="43.5" hidden="1" customHeight="1">
      <c r="A130" s="19">
        <v>110</v>
      </c>
      <c r="B130" s="451">
        <v>110</v>
      </c>
      <c r="C130" s="537" t="s">
        <v>703</v>
      </c>
      <c r="D130" s="87" t="s">
        <v>14</v>
      </c>
      <c r="E130" s="78" t="s">
        <v>704</v>
      </c>
      <c r="F130" s="87" t="s">
        <v>17</v>
      </c>
      <c r="G130" s="488" t="s">
        <v>127</v>
      </c>
      <c r="H130" s="513" t="s">
        <v>988</v>
      </c>
      <c r="I130" s="662" t="s">
        <v>275</v>
      </c>
      <c r="J130" s="668" t="s">
        <v>23</v>
      </c>
      <c r="K130" s="11"/>
      <c r="L130" s="11"/>
      <c r="M130" s="11" t="s">
        <v>16</v>
      </c>
      <c r="N130" s="11"/>
      <c r="O130" s="11"/>
      <c r="P130" s="11"/>
      <c r="Q130" s="11"/>
      <c r="R130" s="11"/>
      <c r="S130" s="11"/>
      <c r="T130" s="11"/>
      <c r="U130" s="493">
        <f t="shared" si="20"/>
        <v>1</v>
      </c>
      <c r="V130" s="668"/>
      <c r="W130" s="668"/>
      <c r="X130" s="668"/>
      <c r="Y130" s="668"/>
      <c r="Z130" s="11"/>
      <c r="AA130" s="11"/>
      <c r="AB130" s="11"/>
      <c r="AC130" s="11"/>
      <c r="AD130" s="668" t="s">
        <v>726</v>
      </c>
      <c r="AE130" s="668" t="s">
        <v>727</v>
      </c>
      <c r="AF130" s="668" t="s">
        <v>726</v>
      </c>
      <c r="AG130" s="668" t="s">
        <v>727</v>
      </c>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c r="BE130" s="662">
        <v>2</v>
      </c>
      <c r="BF130" s="662">
        <v>1</v>
      </c>
      <c r="BG130" s="662">
        <v>2</v>
      </c>
      <c r="BH130" s="662">
        <v>2</v>
      </c>
      <c r="BI130" s="662">
        <v>2</v>
      </c>
      <c r="BJ130" s="662">
        <v>2</v>
      </c>
      <c r="BK130" s="662">
        <v>2</v>
      </c>
      <c r="BL130" s="662">
        <v>2</v>
      </c>
      <c r="BM130" s="662">
        <v>2</v>
      </c>
      <c r="BN130" s="662">
        <v>2</v>
      </c>
      <c r="BO130" s="662">
        <v>2</v>
      </c>
      <c r="BP130" s="662">
        <v>2</v>
      </c>
      <c r="BQ130" s="662">
        <v>1</v>
      </c>
      <c r="BR130" s="662">
        <v>1</v>
      </c>
      <c r="BS130" s="662">
        <v>2</v>
      </c>
      <c r="BT130" s="662">
        <v>2</v>
      </c>
      <c r="BU130" s="662">
        <v>2</v>
      </c>
      <c r="BV130" s="716"/>
      <c r="BW130" s="716"/>
      <c r="BX130" s="716"/>
      <c r="BY130" s="662">
        <v>2</v>
      </c>
      <c r="BZ130" s="533">
        <f>COUNTIF($BE130:$BY130,2)</f>
        <v>15</v>
      </c>
      <c r="CA130" s="534">
        <f>BZ130/COUNTA($BE130:$BY130)</f>
        <v>0.83333333333333337</v>
      </c>
      <c r="CB130" s="533">
        <f>COUNTIF($BE130:$BY130,1)</f>
        <v>3</v>
      </c>
      <c r="CC130" s="534">
        <f>CB130/COUNTA($BE130:$BY130)</f>
        <v>0.16666666666666666</v>
      </c>
      <c r="CD130" s="533">
        <f>COUNTIF($BE130:$BY130,0)</f>
        <v>0</v>
      </c>
      <c r="CE130" s="535">
        <f>CD130/COUNTA($BE130:$BY130)</f>
        <v>0</v>
      </c>
      <c r="CF130" s="533">
        <f>(((BZ130*2)+(CB130*1)+(CD130*0)))/COUNTA($BE130:$BY130)</f>
        <v>1.8333333333333333</v>
      </c>
      <c r="CG130" s="678" t="str">
        <f t="shared" ref="CG130:CG133" si="22">IF(CF130&gt;=1.6,"Đạt mục tiêu",IF(CF130&gt;=1,"Cần cố gắng","Chưa đạt"))</f>
        <v>Đạt mục tiêu</v>
      </c>
    </row>
    <row r="131" spans="1:86" ht="34.5" customHeight="1">
      <c r="A131" s="658">
        <v>111</v>
      </c>
      <c r="B131" s="451">
        <v>111</v>
      </c>
      <c r="C131" s="1325" t="s">
        <v>24</v>
      </c>
      <c r="D131" s="1370"/>
      <c r="E131" s="1370"/>
      <c r="F131" s="1370"/>
      <c r="G131" s="1326"/>
      <c r="H131" s="402" t="s">
        <v>316</v>
      </c>
      <c r="I131" s="11" t="s">
        <v>316</v>
      </c>
      <c r="J131" s="11" t="s">
        <v>316</v>
      </c>
      <c r="K131" s="506" t="s">
        <v>316</v>
      </c>
      <c r="L131" s="11" t="s">
        <v>316</v>
      </c>
      <c r="M131" s="11" t="s">
        <v>316</v>
      </c>
      <c r="N131" s="668" t="s">
        <v>316</v>
      </c>
      <c r="O131" s="11" t="s">
        <v>316</v>
      </c>
      <c r="P131" s="11" t="s">
        <v>316</v>
      </c>
      <c r="Q131" s="11" t="s">
        <v>316</v>
      </c>
      <c r="R131" s="11" t="s">
        <v>316</v>
      </c>
      <c r="S131" s="11" t="s">
        <v>316</v>
      </c>
      <c r="T131" s="11" t="s">
        <v>316</v>
      </c>
      <c r="U131" s="11" t="s">
        <v>316</v>
      </c>
      <c r="V131" s="11" t="s">
        <v>316</v>
      </c>
      <c r="W131" s="11" t="s">
        <v>316</v>
      </c>
      <c r="X131" s="11" t="s">
        <v>316</v>
      </c>
      <c r="Y131" s="11" t="s">
        <v>316</v>
      </c>
      <c r="Z131" s="11" t="s">
        <v>316</v>
      </c>
      <c r="AA131" s="11" t="s">
        <v>316</v>
      </c>
      <c r="AB131" s="11" t="s">
        <v>316</v>
      </c>
      <c r="AC131" s="11" t="s">
        <v>316</v>
      </c>
      <c r="AD131" s="11" t="s">
        <v>316</v>
      </c>
      <c r="AE131" s="11" t="s">
        <v>316</v>
      </c>
      <c r="AF131" s="11" t="s">
        <v>316</v>
      </c>
      <c r="AG131" s="11" t="s">
        <v>316</v>
      </c>
      <c r="AH131" s="668" t="s">
        <v>316</v>
      </c>
      <c r="AI131" s="668" t="s">
        <v>316</v>
      </c>
      <c r="AJ131" s="668" t="s">
        <v>316</v>
      </c>
      <c r="AK131" s="668" t="s">
        <v>316</v>
      </c>
      <c r="AL131" s="668" t="s">
        <v>316</v>
      </c>
      <c r="AM131" s="11" t="s">
        <v>316</v>
      </c>
      <c r="AN131" s="11" t="s">
        <v>316</v>
      </c>
      <c r="AO131" s="11" t="s">
        <v>316</v>
      </c>
      <c r="AP131" s="11" t="s">
        <v>316</v>
      </c>
      <c r="AQ131" s="11"/>
      <c r="AR131" s="11"/>
      <c r="AS131" s="11" t="s">
        <v>316</v>
      </c>
      <c r="AT131" s="11" t="s">
        <v>316</v>
      </c>
      <c r="AU131" s="11" t="s">
        <v>316</v>
      </c>
      <c r="AV131" s="11" t="s">
        <v>316</v>
      </c>
      <c r="AW131" s="11" t="s">
        <v>316</v>
      </c>
      <c r="AX131" s="11"/>
      <c r="AY131" s="11"/>
      <c r="AZ131" s="11" t="s">
        <v>316</v>
      </c>
      <c r="BA131" s="11"/>
      <c r="BB131" s="11" t="s">
        <v>316</v>
      </c>
      <c r="BC131" s="11"/>
      <c r="BD131" s="11" t="s">
        <v>316</v>
      </c>
      <c r="BE131" s="507" t="s">
        <v>316</v>
      </c>
      <c r="BF131" s="507" t="s">
        <v>316</v>
      </c>
      <c r="BG131" s="507" t="s">
        <v>316</v>
      </c>
      <c r="BH131" s="507" t="s">
        <v>316</v>
      </c>
      <c r="BI131" s="507" t="s">
        <v>316</v>
      </c>
      <c r="BJ131" s="507" t="s">
        <v>316</v>
      </c>
      <c r="BK131" s="507" t="s">
        <v>316</v>
      </c>
      <c r="BL131" s="507" t="s">
        <v>316</v>
      </c>
      <c r="BM131" s="507" t="s">
        <v>316</v>
      </c>
      <c r="BN131" s="507" t="s">
        <v>316</v>
      </c>
      <c r="BO131" s="507" t="s">
        <v>316</v>
      </c>
      <c r="BP131" s="507" t="s">
        <v>316</v>
      </c>
      <c r="BQ131" s="507" t="s">
        <v>316</v>
      </c>
      <c r="BR131" s="507" t="s">
        <v>316</v>
      </c>
      <c r="BS131" s="507" t="s">
        <v>316</v>
      </c>
      <c r="BT131" s="507" t="s">
        <v>316</v>
      </c>
      <c r="BU131" s="507" t="s">
        <v>316</v>
      </c>
      <c r="BV131" s="507"/>
      <c r="BW131" s="507"/>
      <c r="BX131" s="507"/>
      <c r="BY131" s="507" t="s">
        <v>316</v>
      </c>
      <c r="BZ131" s="507" t="s">
        <v>316</v>
      </c>
      <c r="CA131" s="507" t="s">
        <v>316</v>
      </c>
      <c r="CB131" s="507" t="s">
        <v>316</v>
      </c>
      <c r="CC131" s="507" t="s">
        <v>316</v>
      </c>
      <c r="CD131" s="507" t="s">
        <v>316</v>
      </c>
      <c r="CE131" s="507" t="s">
        <v>316</v>
      </c>
      <c r="CF131" s="507" t="s">
        <v>316</v>
      </c>
      <c r="CG131" s="508" t="s">
        <v>316</v>
      </c>
    </row>
    <row r="132" spans="1:86" s="481" customFormat="1" hidden="1">
      <c r="A132" s="659">
        <v>112</v>
      </c>
      <c r="B132" s="451">
        <v>112</v>
      </c>
      <c r="C132" s="1447" t="s">
        <v>116</v>
      </c>
      <c r="D132" s="1368"/>
      <c r="E132" s="1369"/>
      <c r="F132" s="6" t="s">
        <v>316</v>
      </c>
      <c r="G132" s="176" t="s">
        <v>316</v>
      </c>
      <c r="H132" s="693" t="s">
        <v>316</v>
      </c>
      <c r="I132" s="6" t="s">
        <v>316</v>
      </c>
      <c r="J132" s="6" t="s">
        <v>316</v>
      </c>
      <c r="K132" s="506" t="s">
        <v>316</v>
      </c>
      <c r="L132" s="6" t="s">
        <v>316</v>
      </c>
      <c r="M132" s="6" t="s">
        <v>316</v>
      </c>
      <c r="N132" s="11" t="s">
        <v>316</v>
      </c>
      <c r="O132" s="6" t="s">
        <v>316</v>
      </c>
      <c r="P132" s="6" t="s">
        <v>316</v>
      </c>
      <c r="Q132" s="6" t="s">
        <v>316</v>
      </c>
      <c r="R132" s="6"/>
      <c r="S132" s="6" t="s">
        <v>316</v>
      </c>
      <c r="T132" s="6" t="s">
        <v>316</v>
      </c>
      <c r="U132" s="6" t="s">
        <v>316</v>
      </c>
      <c r="V132" s="176" t="s">
        <v>316</v>
      </c>
      <c r="W132" s="176" t="s">
        <v>316</v>
      </c>
      <c r="X132" s="176" t="s">
        <v>316</v>
      </c>
      <c r="Y132" s="176" t="s">
        <v>316</v>
      </c>
      <c r="Z132" s="6" t="s">
        <v>316</v>
      </c>
      <c r="AA132" s="6" t="s">
        <v>316</v>
      </c>
      <c r="AB132" s="6" t="s">
        <v>316</v>
      </c>
      <c r="AC132" s="6" t="s">
        <v>316</v>
      </c>
      <c r="AD132" s="6" t="s">
        <v>316</v>
      </c>
      <c r="AE132" s="6" t="s">
        <v>316</v>
      </c>
      <c r="AF132" s="6" t="s">
        <v>316</v>
      </c>
      <c r="AG132" s="6" t="s">
        <v>316</v>
      </c>
      <c r="AH132" s="11" t="s">
        <v>316</v>
      </c>
      <c r="AI132" s="11" t="s">
        <v>316</v>
      </c>
      <c r="AJ132" s="11" t="s">
        <v>316</v>
      </c>
      <c r="AK132" s="11" t="s">
        <v>316</v>
      </c>
      <c r="AL132" s="11" t="s">
        <v>316</v>
      </c>
      <c r="AM132" s="6" t="s">
        <v>316</v>
      </c>
      <c r="AN132" s="6" t="s">
        <v>316</v>
      </c>
      <c r="AO132" s="6" t="s">
        <v>316</v>
      </c>
      <c r="AP132" s="6" t="s">
        <v>316</v>
      </c>
      <c r="AQ132" s="6"/>
      <c r="AR132" s="6"/>
      <c r="AS132" s="6" t="s">
        <v>316</v>
      </c>
      <c r="AT132" s="6" t="s">
        <v>316</v>
      </c>
      <c r="AU132" s="6" t="s">
        <v>316</v>
      </c>
      <c r="AV132" s="6" t="s">
        <v>316</v>
      </c>
      <c r="AW132" s="6" t="s">
        <v>316</v>
      </c>
      <c r="AX132" s="6"/>
      <c r="AY132" s="6"/>
      <c r="AZ132" s="6" t="s">
        <v>316</v>
      </c>
      <c r="BA132" s="6"/>
      <c r="BB132" s="6" t="s">
        <v>316</v>
      </c>
      <c r="BC132" s="6"/>
      <c r="BD132" s="6" t="s">
        <v>316</v>
      </c>
      <c r="BE132" s="507" t="s">
        <v>316</v>
      </c>
      <c r="BF132" s="507" t="s">
        <v>316</v>
      </c>
      <c r="BG132" s="507" t="s">
        <v>316</v>
      </c>
      <c r="BH132" s="507" t="s">
        <v>316</v>
      </c>
      <c r="BI132" s="507" t="s">
        <v>316</v>
      </c>
      <c r="BJ132" s="507" t="s">
        <v>316</v>
      </c>
      <c r="BK132" s="507" t="s">
        <v>316</v>
      </c>
      <c r="BL132" s="507" t="s">
        <v>316</v>
      </c>
      <c r="BM132" s="507" t="s">
        <v>316</v>
      </c>
      <c r="BN132" s="507" t="s">
        <v>316</v>
      </c>
      <c r="BO132" s="507" t="s">
        <v>316</v>
      </c>
      <c r="BP132" s="507" t="s">
        <v>316</v>
      </c>
      <c r="BQ132" s="507" t="s">
        <v>316</v>
      </c>
      <c r="BR132" s="507" t="s">
        <v>316</v>
      </c>
      <c r="BS132" s="507" t="s">
        <v>316</v>
      </c>
      <c r="BT132" s="507" t="s">
        <v>316</v>
      </c>
      <c r="BU132" s="507" t="s">
        <v>316</v>
      </c>
      <c r="BV132" s="507"/>
      <c r="BW132" s="507"/>
      <c r="BX132" s="507"/>
      <c r="BY132" s="507" t="s">
        <v>316</v>
      </c>
      <c r="BZ132" s="507" t="s">
        <v>316</v>
      </c>
      <c r="CA132" s="508" t="s">
        <v>316</v>
      </c>
      <c r="CB132" s="507" t="s">
        <v>316</v>
      </c>
      <c r="CC132" s="508" t="s">
        <v>316</v>
      </c>
      <c r="CD132" s="507" t="s">
        <v>316</v>
      </c>
      <c r="CE132" s="507" t="s">
        <v>316</v>
      </c>
      <c r="CF132" s="507" t="s">
        <v>316</v>
      </c>
      <c r="CG132" s="508" t="s">
        <v>316</v>
      </c>
      <c r="CH132" s="687"/>
    </row>
    <row r="133" spans="1:86" s="538" customFormat="1" ht="47.25" hidden="1">
      <c r="A133" s="19">
        <v>113</v>
      </c>
      <c r="B133" s="451">
        <v>113</v>
      </c>
      <c r="C133" s="76" t="s">
        <v>388</v>
      </c>
      <c r="D133" s="87" t="s">
        <v>17</v>
      </c>
      <c r="E133" s="78" t="s">
        <v>389</v>
      </c>
      <c r="F133" s="87" t="s">
        <v>17</v>
      </c>
      <c r="G133" s="19" t="s">
        <v>402</v>
      </c>
      <c r="H133" s="513" t="s">
        <v>403</v>
      </c>
      <c r="I133" s="662" t="s">
        <v>275</v>
      </c>
      <c r="J133" s="668" t="s">
        <v>25</v>
      </c>
      <c r="K133" s="677"/>
      <c r="L133" s="229"/>
      <c r="M133" s="229" t="s">
        <v>16</v>
      </c>
      <c r="N133" s="229"/>
      <c r="O133" s="229"/>
      <c r="P133" s="229"/>
      <c r="Q133" s="229"/>
      <c r="R133" s="229"/>
      <c r="S133" s="229"/>
      <c r="T133" s="229"/>
      <c r="U133" s="493">
        <f t="shared" si="20"/>
        <v>1</v>
      </c>
      <c r="V133" s="229"/>
      <c r="W133" s="229"/>
      <c r="X133" s="229"/>
      <c r="Y133" s="229"/>
      <c r="Z133" s="229"/>
      <c r="AA133" s="229"/>
      <c r="AB133" s="229"/>
      <c r="AC133" s="229"/>
      <c r="AD133" s="662" t="s">
        <v>724</v>
      </c>
      <c r="AE133" s="662" t="s">
        <v>723</v>
      </c>
      <c r="AF133" s="662" t="s">
        <v>724</v>
      </c>
      <c r="AG133" s="662" t="s">
        <v>723</v>
      </c>
      <c r="AH133" s="229"/>
      <c r="AI133" s="229"/>
      <c r="AJ133" s="229"/>
      <c r="AK133" s="229"/>
      <c r="AL133" s="229"/>
      <c r="AM133" s="229"/>
      <c r="AN133" s="229"/>
      <c r="AO133" s="229"/>
      <c r="AP133" s="229"/>
      <c r="AQ133" s="229"/>
      <c r="AR133" s="229"/>
      <c r="AS133" s="229"/>
      <c r="AT133" s="229"/>
      <c r="AU133" s="229"/>
      <c r="AV133" s="229"/>
      <c r="AW133" s="229"/>
      <c r="AX133" s="229"/>
      <c r="AY133" s="229"/>
      <c r="AZ133" s="229"/>
      <c r="BA133" s="229"/>
      <c r="BB133" s="229"/>
      <c r="BC133" s="229"/>
      <c r="BD133" s="229"/>
      <c r="BE133" s="662">
        <v>1</v>
      </c>
      <c r="BF133" s="662">
        <v>2</v>
      </c>
      <c r="BG133" s="662">
        <v>1</v>
      </c>
      <c r="BH133" s="662">
        <v>2</v>
      </c>
      <c r="BI133" s="662">
        <v>2</v>
      </c>
      <c r="BJ133" s="662">
        <v>2</v>
      </c>
      <c r="BK133" s="662">
        <v>2</v>
      </c>
      <c r="BL133" s="662">
        <v>2</v>
      </c>
      <c r="BM133" s="662">
        <v>2</v>
      </c>
      <c r="BN133" s="662">
        <v>2</v>
      </c>
      <c r="BO133" s="662">
        <v>2</v>
      </c>
      <c r="BP133" s="662">
        <v>2</v>
      </c>
      <c r="BQ133" s="662">
        <v>2</v>
      </c>
      <c r="BR133" s="662">
        <v>2</v>
      </c>
      <c r="BS133" s="662">
        <v>2</v>
      </c>
      <c r="BT133" s="662">
        <v>1</v>
      </c>
      <c r="BU133" s="662">
        <v>2</v>
      </c>
      <c r="BV133" s="716"/>
      <c r="BW133" s="716"/>
      <c r="BX133" s="716"/>
      <c r="BY133" s="662">
        <v>2</v>
      </c>
      <c r="BZ133" s="533">
        <f>COUNTIF($BE133:$BY133,2)</f>
        <v>15</v>
      </c>
      <c r="CA133" s="534">
        <f>BZ133/COUNTA($BE133:$BY133)</f>
        <v>0.83333333333333337</v>
      </c>
      <c r="CB133" s="533">
        <f>COUNTIF($BE133:$BY133,1)</f>
        <v>3</v>
      </c>
      <c r="CC133" s="534">
        <f>CB133/COUNTA($BE133:$BY133)</f>
        <v>0.16666666666666666</v>
      </c>
      <c r="CD133" s="533">
        <f>COUNTIF($BE133:$BY133,0)</f>
        <v>0</v>
      </c>
      <c r="CE133" s="535">
        <f>CD133/COUNTA($BE133:$BY133)</f>
        <v>0</v>
      </c>
      <c r="CF133" s="533">
        <f>(((BZ133*2)+(CB133*1)+(CD133*0)))/COUNTA($BE133:$BY133)</f>
        <v>1.8333333333333333</v>
      </c>
      <c r="CG133" s="678" t="str">
        <f t="shared" si="22"/>
        <v>Đạt mục tiêu</v>
      </c>
    </row>
    <row r="134" spans="1:86" ht="47.25" hidden="1">
      <c r="A134" s="658">
        <v>114</v>
      </c>
      <c r="B134" s="451">
        <v>114</v>
      </c>
      <c r="C134" s="515" t="s">
        <v>388</v>
      </c>
      <c r="D134" s="87" t="s">
        <v>17</v>
      </c>
      <c r="E134" s="213" t="s">
        <v>389</v>
      </c>
      <c r="F134" s="87" t="s">
        <v>17</v>
      </c>
      <c r="G134" s="42" t="s">
        <v>404</v>
      </c>
      <c r="H134" s="390" t="s">
        <v>1170</v>
      </c>
      <c r="I134" s="79" t="s">
        <v>275</v>
      </c>
      <c r="J134" s="10" t="s">
        <v>25</v>
      </c>
      <c r="K134" s="97"/>
      <c r="L134" s="97"/>
      <c r="M134" s="97"/>
      <c r="N134" s="668" t="s">
        <v>16</v>
      </c>
      <c r="O134" s="97"/>
      <c r="P134" s="97"/>
      <c r="Q134" s="97"/>
      <c r="R134" s="97"/>
      <c r="S134" s="97"/>
      <c r="T134" s="97"/>
      <c r="U134" s="66">
        <f t="shared" si="20"/>
        <v>1</v>
      </c>
      <c r="V134" s="97"/>
      <c r="W134" s="97"/>
      <c r="X134" s="97"/>
      <c r="Y134" s="97"/>
      <c r="Z134" s="97"/>
      <c r="AA134" s="97"/>
      <c r="AB134" s="97"/>
      <c r="AC134" s="97"/>
      <c r="AD134" s="97"/>
      <c r="AE134" s="97"/>
      <c r="AF134" s="97"/>
      <c r="AG134" s="97"/>
      <c r="AH134" s="658" t="s">
        <v>725</v>
      </c>
      <c r="AI134" s="658" t="s">
        <v>725</v>
      </c>
      <c r="AJ134" s="658" t="s">
        <v>725</v>
      </c>
      <c r="AK134" s="658" t="s">
        <v>725</v>
      </c>
      <c r="AL134" s="658" t="s">
        <v>725</v>
      </c>
      <c r="AM134" s="97"/>
      <c r="AN134" s="97"/>
      <c r="AO134" s="97"/>
      <c r="AP134" s="97"/>
      <c r="AQ134" s="97"/>
      <c r="AR134" s="97"/>
      <c r="AS134" s="97"/>
      <c r="AT134" s="97"/>
      <c r="AU134" s="97"/>
      <c r="AV134" s="97"/>
      <c r="AW134" s="97"/>
      <c r="AX134" s="97"/>
      <c r="AY134" s="97"/>
      <c r="AZ134" s="97"/>
      <c r="BA134" s="97"/>
      <c r="BB134" s="97"/>
      <c r="BC134" s="97"/>
      <c r="BD134" s="97"/>
      <c r="BE134" s="20">
        <v>2</v>
      </c>
      <c r="BF134" s="20">
        <v>2</v>
      </c>
      <c r="BG134" s="20">
        <v>1</v>
      </c>
      <c r="BH134" s="20">
        <v>2</v>
      </c>
      <c r="BI134" s="20">
        <v>2</v>
      </c>
      <c r="BJ134" s="20">
        <v>1</v>
      </c>
      <c r="BK134" s="20">
        <v>2</v>
      </c>
      <c r="BL134" s="20">
        <v>2</v>
      </c>
      <c r="BM134" s="20">
        <v>2</v>
      </c>
      <c r="BN134" s="20">
        <v>2</v>
      </c>
      <c r="BO134" s="20">
        <v>2</v>
      </c>
      <c r="BP134" s="20">
        <v>2</v>
      </c>
      <c r="BQ134" s="20">
        <v>2</v>
      </c>
      <c r="BR134" s="20">
        <v>2</v>
      </c>
      <c r="BS134" s="20">
        <v>2</v>
      </c>
      <c r="BT134" s="20">
        <v>2</v>
      </c>
      <c r="BU134" s="20">
        <v>2</v>
      </c>
      <c r="BV134" s="20"/>
      <c r="BW134" s="20"/>
      <c r="BX134" s="20"/>
      <c r="BY134" s="20">
        <v>2</v>
      </c>
      <c r="BZ134" s="21">
        <f>COUNTIF($BE134:$BY134,2)</f>
        <v>16</v>
      </c>
      <c r="CA134" s="22">
        <f>BZ134/COUNTA($BE134:$BY134)</f>
        <v>0.88888888888888884</v>
      </c>
      <c r="CB134" s="21">
        <f>COUNTIF($BE134:$BY134,1)</f>
        <v>2</v>
      </c>
      <c r="CC134" s="22">
        <f>CB134/COUNTA($BE134:$BY134)</f>
        <v>0.1111111111111111</v>
      </c>
      <c r="CD134" s="21">
        <f>COUNTIF($BE134:$BY134,0)</f>
        <v>0</v>
      </c>
      <c r="CE134" s="22">
        <f>CD134/COUNTA($BE134:$BY134)</f>
        <v>0</v>
      </c>
      <c r="CF134" s="21">
        <f>(((BZ134*2)+(CB134*1)+(CD134*0)))/COUNTA($BE134:$BY134)</f>
        <v>1.8888888888888888</v>
      </c>
      <c r="CG134" s="427" t="str">
        <f>IF(CF134&gt;=1.6,"Đạt mục tiêu",IF(CF134&gt;=1,"Cần cố gắng","Chưa đạt"))</f>
        <v>Đạt mục tiêu</v>
      </c>
    </row>
    <row r="135" spans="1:86" s="98" customFormat="1" ht="63" hidden="1">
      <c r="A135" s="19">
        <v>115</v>
      </c>
      <c r="B135" s="451">
        <v>115</v>
      </c>
      <c r="C135" s="86" t="s">
        <v>390</v>
      </c>
      <c r="D135" s="87" t="s">
        <v>17</v>
      </c>
      <c r="E135" s="86" t="s">
        <v>391</v>
      </c>
      <c r="F135" s="87" t="s">
        <v>17</v>
      </c>
      <c r="G135" s="86" t="s">
        <v>406</v>
      </c>
      <c r="H135" s="70" t="s">
        <v>1171</v>
      </c>
      <c r="I135" s="79" t="s">
        <v>275</v>
      </c>
      <c r="J135" s="10" t="s">
        <v>25</v>
      </c>
      <c r="K135" s="97"/>
      <c r="L135" s="97" t="s">
        <v>16</v>
      </c>
      <c r="M135" s="97"/>
      <c r="N135" s="97"/>
      <c r="O135" s="97"/>
      <c r="P135" s="97"/>
      <c r="Q135" s="97"/>
      <c r="R135" s="97"/>
      <c r="S135" s="97"/>
      <c r="T135" s="97"/>
      <c r="U135" s="66">
        <f t="shared" si="20"/>
        <v>1</v>
      </c>
      <c r="V135" s="97"/>
      <c r="W135" s="97"/>
      <c r="X135" s="97"/>
      <c r="Y135" s="97"/>
      <c r="Z135" s="20" t="s">
        <v>727</v>
      </c>
      <c r="AA135" s="20" t="s">
        <v>723</v>
      </c>
      <c r="AB135" s="20" t="s">
        <v>727</v>
      </c>
      <c r="AC135" s="20" t="s">
        <v>727</v>
      </c>
      <c r="AD135" s="97"/>
      <c r="AE135" s="97"/>
      <c r="AF135" s="97"/>
      <c r="AG135" s="9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79">
        <v>2</v>
      </c>
      <c r="BF135" s="79">
        <v>2</v>
      </c>
      <c r="BG135" s="79">
        <v>2</v>
      </c>
      <c r="BH135" s="79">
        <v>2</v>
      </c>
      <c r="BI135" s="79">
        <v>1</v>
      </c>
      <c r="BJ135" s="79">
        <v>2</v>
      </c>
      <c r="BK135" s="79">
        <v>2</v>
      </c>
      <c r="BL135" s="79">
        <v>2</v>
      </c>
      <c r="BM135" s="79">
        <v>2</v>
      </c>
      <c r="BN135" s="79">
        <v>1</v>
      </c>
      <c r="BO135" s="79">
        <v>1</v>
      </c>
      <c r="BP135" s="79">
        <v>2</v>
      </c>
      <c r="BQ135" s="79">
        <v>2</v>
      </c>
      <c r="BR135" s="79">
        <v>2</v>
      </c>
      <c r="BS135" s="79">
        <v>2</v>
      </c>
      <c r="BT135" s="79">
        <v>2</v>
      </c>
      <c r="BU135" s="79">
        <v>2</v>
      </c>
      <c r="BV135" s="79"/>
      <c r="BW135" s="79"/>
      <c r="BX135" s="79"/>
      <c r="BY135" s="79">
        <v>2</v>
      </c>
      <c r="BZ135" s="697">
        <f>COUNTIF($BE135:$BY135,2)</f>
        <v>15</v>
      </c>
      <c r="CA135" s="512">
        <f>BZ135/COUNTA($BE135:$BY135)</f>
        <v>0.83333333333333337</v>
      </c>
      <c r="CB135" s="697">
        <f>COUNTIF($BE135:$BY135,1)</f>
        <v>3</v>
      </c>
      <c r="CC135" s="512">
        <f>CB135/COUNTA($BE135:$BY135)</f>
        <v>0.16666666666666666</v>
      </c>
      <c r="CD135" s="697">
        <f>COUNTIF($BE135:$BY135,0)</f>
        <v>0</v>
      </c>
      <c r="CE135" s="81">
        <f>CD135/COUNTA($BE135:$BY135)</f>
        <v>0</v>
      </c>
      <c r="CF135" s="697">
        <f>(((BZ135*2)+(CB135*1)+(CD135*0)))/COUNTA($BE135:$BY135)</f>
        <v>1.8333333333333333</v>
      </c>
      <c r="CG135" s="698" t="str">
        <f t="shared" ref="CG135" si="23">IF(CF135&gt;=1.6,"Đạt mục tiêu",IF(CF135&gt;=1,"Cần cố gắng","Chưa đạt"))</f>
        <v>Đạt mục tiêu</v>
      </c>
    </row>
    <row r="136" spans="1:86" s="481" customFormat="1" ht="112.5" hidden="1">
      <c r="A136" s="659">
        <v>116</v>
      </c>
      <c r="B136" s="451">
        <v>116</v>
      </c>
      <c r="C136" s="212" t="s">
        <v>392</v>
      </c>
      <c r="D136" s="87" t="s">
        <v>14</v>
      </c>
      <c r="E136" s="86" t="s">
        <v>393</v>
      </c>
      <c r="F136" s="87" t="s">
        <v>14</v>
      </c>
      <c r="G136" s="188" t="s">
        <v>411</v>
      </c>
      <c r="H136" s="181" t="s">
        <v>408</v>
      </c>
      <c r="I136" s="79" t="s">
        <v>275</v>
      </c>
      <c r="J136" s="10" t="s">
        <v>25</v>
      </c>
      <c r="K136" s="506" t="s">
        <v>16</v>
      </c>
      <c r="L136" s="97"/>
      <c r="M136" s="97"/>
      <c r="N136" s="97"/>
      <c r="O136" s="97"/>
      <c r="P136" s="97"/>
      <c r="Q136" s="97"/>
      <c r="R136" s="97" t="s">
        <v>16</v>
      </c>
      <c r="S136" s="97"/>
      <c r="T136" s="97"/>
      <c r="U136" s="66">
        <f t="shared" si="20"/>
        <v>2</v>
      </c>
      <c r="V136" s="183" t="s">
        <v>723</v>
      </c>
      <c r="W136" s="183" t="s">
        <v>725</v>
      </c>
      <c r="X136" s="183" t="s">
        <v>728</v>
      </c>
      <c r="Y136" s="183" t="s">
        <v>727</v>
      </c>
      <c r="Z136" s="97"/>
      <c r="AA136" s="97"/>
      <c r="AB136" s="97"/>
      <c r="AC136" s="97"/>
      <c r="AD136" s="97"/>
      <c r="AE136" s="97"/>
      <c r="AF136" s="97"/>
      <c r="AG136" s="9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668" t="s">
        <v>281</v>
      </c>
      <c r="BF136" s="668" t="s">
        <v>281</v>
      </c>
      <c r="BG136" s="668" t="s">
        <v>1160</v>
      </c>
      <c r="BH136" s="668" t="s">
        <v>281</v>
      </c>
      <c r="BI136" s="668" t="s">
        <v>1160</v>
      </c>
      <c r="BJ136" s="668" t="s">
        <v>281</v>
      </c>
      <c r="BK136" s="668" t="s">
        <v>281</v>
      </c>
      <c r="BL136" s="668" t="s">
        <v>281</v>
      </c>
      <c r="BM136" s="668" t="s">
        <v>281</v>
      </c>
      <c r="BN136" s="668" t="s">
        <v>281</v>
      </c>
      <c r="BO136" s="668" t="s">
        <v>281</v>
      </c>
      <c r="BP136" s="668" t="s">
        <v>281</v>
      </c>
      <c r="BQ136" s="668" t="s">
        <v>281</v>
      </c>
      <c r="BR136" s="668" t="s">
        <v>281</v>
      </c>
      <c r="BS136" s="668" t="s">
        <v>281</v>
      </c>
      <c r="BT136" s="668" t="s">
        <v>281</v>
      </c>
      <c r="BU136" s="668" t="s">
        <v>281</v>
      </c>
      <c r="BV136" s="709"/>
      <c r="BW136" s="709"/>
      <c r="BX136" s="709"/>
      <c r="BY136" s="668" t="s">
        <v>281</v>
      </c>
      <c r="BZ136" s="658">
        <f>COUNTIF($BE136:$BY136,2)</f>
        <v>16</v>
      </c>
      <c r="CA136" s="510">
        <f>BZ136/COUNTA($BE136:$BY136)</f>
        <v>0.88888888888888884</v>
      </c>
      <c r="CB136" s="658">
        <f>COUNTIF($BE136:$BY136,1)</f>
        <v>2</v>
      </c>
      <c r="CC136" s="510">
        <f>CB136/COUNTA($BE136:$BY136)</f>
        <v>0.1111111111111111</v>
      </c>
      <c r="CD136" s="658">
        <f>COUNTIF($BE136:$BY136,0)</f>
        <v>0</v>
      </c>
      <c r="CE136" s="511">
        <f>CD136/COUNTA($BE136:$BY136)</f>
        <v>0</v>
      </c>
      <c r="CF136" s="658">
        <f>(((BZ136*2)+(CB136*1)+(CD136*0)))/COUNTA($BE136:$BY136)</f>
        <v>1.8888888888888888</v>
      </c>
      <c r="CG136" s="681" t="str">
        <f>IF(CF136&gt;=1.6,"Đạt mục tiêu",IF(CF136&gt;=1,"Cần cố gắng","Chưa đạt"))</f>
        <v>Đạt mục tiêu</v>
      </c>
      <c r="CH136" s="687"/>
    </row>
    <row r="137" spans="1:86" s="98" customFormat="1" ht="75" hidden="1">
      <c r="A137" s="19">
        <v>117</v>
      </c>
      <c r="B137" s="451">
        <v>117</v>
      </c>
      <c r="C137" s="86" t="s">
        <v>392</v>
      </c>
      <c r="D137" s="87" t="s">
        <v>14</v>
      </c>
      <c r="E137" s="86" t="s">
        <v>393</v>
      </c>
      <c r="F137" s="87" t="s">
        <v>14</v>
      </c>
      <c r="G137" s="86" t="s">
        <v>410</v>
      </c>
      <c r="H137" s="70" t="s">
        <v>409</v>
      </c>
      <c r="I137" s="79" t="s">
        <v>275</v>
      </c>
      <c r="J137" s="10" t="s">
        <v>25</v>
      </c>
      <c r="K137" s="97"/>
      <c r="L137" s="97" t="s">
        <v>16</v>
      </c>
      <c r="M137" s="97"/>
      <c r="N137" s="97"/>
      <c r="O137" s="97"/>
      <c r="P137" s="97"/>
      <c r="Q137" s="97"/>
      <c r="R137" s="97" t="s">
        <v>16</v>
      </c>
      <c r="S137" s="97"/>
      <c r="T137" s="97"/>
      <c r="U137" s="66">
        <f t="shared" si="20"/>
        <v>2</v>
      </c>
      <c r="V137" s="97"/>
      <c r="W137" s="97"/>
      <c r="X137" s="97"/>
      <c r="Y137" s="97"/>
      <c r="Z137" s="20" t="s">
        <v>725</v>
      </c>
      <c r="AA137" s="20" t="s">
        <v>727</v>
      </c>
      <c r="AB137" s="20" t="s">
        <v>725</v>
      </c>
      <c r="AC137" s="20" t="s">
        <v>727</v>
      </c>
      <c r="AD137" s="97"/>
      <c r="AE137" s="97"/>
      <c r="AF137" s="97"/>
      <c r="AG137" s="97"/>
      <c r="AH137" s="97"/>
      <c r="AI137" s="97"/>
      <c r="AJ137" s="97"/>
      <c r="AK137" s="97"/>
      <c r="AL137" s="97"/>
      <c r="AM137" s="97"/>
      <c r="AN137" s="97"/>
      <c r="AO137" s="97"/>
      <c r="AP137" s="97"/>
      <c r="AQ137" s="97"/>
      <c r="AR137" s="97"/>
      <c r="AS137" s="97"/>
      <c r="AT137" s="97"/>
      <c r="AU137" s="97"/>
      <c r="AV137" s="97"/>
      <c r="AW137" s="97"/>
      <c r="AX137" s="97"/>
      <c r="AY137" s="97"/>
      <c r="AZ137" s="97"/>
      <c r="BA137" s="97"/>
      <c r="BB137" s="97"/>
      <c r="BC137" s="97"/>
      <c r="BD137" s="97"/>
      <c r="BE137" s="79">
        <v>2</v>
      </c>
      <c r="BF137" s="79">
        <v>2</v>
      </c>
      <c r="BG137" s="79">
        <v>2</v>
      </c>
      <c r="BH137" s="79">
        <v>1</v>
      </c>
      <c r="BI137" s="79">
        <v>1</v>
      </c>
      <c r="BJ137" s="79">
        <v>2</v>
      </c>
      <c r="BK137" s="79">
        <v>2</v>
      </c>
      <c r="BL137" s="79">
        <v>2</v>
      </c>
      <c r="BM137" s="79">
        <v>2</v>
      </c>
      <c r="BN137" s="79">
        <v>1</v>
      </c>
      <c r="BO137" s="79">
        <v>1</v>
      </c>
      <c r="BP137" s="79">
        <v>2</v>
      </c>
      <c r="BQ137" s="79">
        <v>2</v>
      </c>
      <c r="BR137" s="79">
        <v>1</v>
      </c>
      <c r="BS137" s="79">
        <v>2</v>
      </c>
      <c r="BT137" s="79">
        <v>2</v>
      </c>
      <c r="BU137" s="79">
        <v>2</v>
      </c>
      <c r="BV137" s="79"/>
      <c r="BW137" s="79"/>
      <c r="BX137" s="79"/>
      <c r="BY137" s="79">
        <v>2</v>
      </c>
      <c r="BZ137" s="697">
        <f>COUNTIF($BE137:$BY137,2)</f>
        <v>13</v>
      </c>
      <c r="CA137" s="512">
        <f>BZ137/COUNTA($BE137:$BY137)</f>
        <v>0.72222222222222221</v>
      </c>
      <c r="CB137" s="697">
        <f>COUNTIF($BE137:$BY137,1)</f>
        <v>5</v>
      </c>
      <c r="CC137" s="512">
        <f>CB137/COUNTA($BE137:$BY137)</f>
        <v>0.27777777777777779</v>
      </c>
      <c r="CD137" s="697">
        <f>COUNTIF($BE137:$BY137,0)</f>
        <v>0</v>
      </c>
      <c r="CE137" s="81">
        <f>CD137/COUNTA($BE137:$BY137)</f>
        <v>0</v>
      </c>
      <c r="CF137" s="697">
        <f>(((BZ137*2)+(CB137*1)+(CD137*0)))/COUNTA($BE137:$BY137)</f>
        <v>1.7222222222222223</v>
      </c>
      <c r="CG137" s="698" t="str">
        <f t="shared" ref="CG137" si="24">IF(CF137&gt;=1.6,"Đạt mục tiêu",IF(CF137&gt;=1,"Cần cố gắng","Chưa đạt"))</f>
        <v>Đạt mục tiêu</v>
      </c>
    </row>
    <row r="138" spans="1:86" s="98" customFormat="1" ht="141.75" hidden="1">
      <c r="A138" s="19"/>
      <c r="B138" s="451"/>
      <c r="C138" s="390" t="s">
        <v>341</v>
      </c>
      <c r="D138" s="87"/>
      <c r="E138" s="86"/>
      <c r="F138" s="87"/>
      <c r="G138" s="86"/>
      <c r="H138" s="70" t="s">
        <v>942</v>
      </c>
      <c r="I138" s="79"/>
      <c r="J138" s="10"/>
      <c r="K138" s="97"/>
      <c r="L138" s="97"/>
      <c r="M138" s="97"/>
      <c r="N138" s="97"/>
      <c r="O138" s="97"/>
      <c r="P138" s="97"/>
      <c r="Q138" s="97"/>
      <c r="R138" s="97"/>
      <c r="S138" s="97"/>
      <c r="T138" s="71" t="s">
        <v>16</v>
      </c>
      <c r="U138" s="66"/>
      <c r="V138" s="97"/>
      <c r="W138" s="97"/>
      <c r="X138" s="97"/>
      <c r="Y138" s="97"/>
      <c r="Z138" s="97"/>
      <c r="AA138" s="97"/>
      <c r="AB138" s="97"/>
      <c r="AC138" s="97"/>
      <c r="AD138" s="97"/>
      <c r="AE138" s="97"/>
      <c r="AF138" s="97"/>
      <c r="AG138" s="97"/>
      <c r="AH138" s="97"/>
      <c r="AI138" s="97"/>
      <c r="AJ138" s="97"/>
      <c r="AK138" s="97"/>
      <c r="AL138" s="97"/>
      <c r="AM138" s="97"/>
      <c r="AN138" s="97"/>
      <c r="AO138" s="97"/>
      <c r="AP138" s="97"/>
      <c r="AQ138" s="97"/>
      <c r="AR138" s="97"/>
      <c r="AS138" s="97"/>
      <c r="AT138" s="97"/>
      <c r="AU138" s="97"/>
      <c r="AV138" s="97"/>
      <c r="AW138" s="97"/>
      <c r="AX138" s="97"/>
      <c r="AY138" s="97"/>
      <c r="AZ138" s="97"/>
      <c r="BA138" s="97"/>
      <c r="BB138" s="97"/>
      <c r="BC138" s="97"/>
      <c r="BD138" s="97"/>
      <c r="BE138" s="97"/>
      <c r="BF138" s="97"/>
      <c r="BG138" s="97"/>
      <c r="BH138" s="97"/>
      <c r="BI138" s="97"/>
      <c r="BJ138" s="97"/>
      <c r="BK138" s="97"/>
      <c r="BL138" s="97"/>
      <c r="BM138" s="97"/>
      <c r="BN138" s="97"/>
      <c r="BO138" s="97"/>
      <c r="BP138" s="97"/>
      <c r="BQ138" s="97"/>
      <c r="BR138" s="97"/>
      <c r="BS138" s="97"/>
      <c r="BT138" s="97"/>
      <c r="BU138" s="97"/>
      <c r="BV138" s="97"/>
      <c r="BW138" s="97"/>
      <c r="BX138" s="97"/>
      <c r="BY138" s="97"/>
      <c r="BZ138" s="97"/>
      <c r="CA138" s="97"/>
      <c r="CB138" s="97"/>
      <c r="CC138" s="97"/>
      <c r="CD138" s="97"/>
      <c r="CE138" s="97"/>
      <c r="CF138" s="97"/>
      <c r="CG138" s="97"/>
    </row>
    <row r="139" spans="1:86" s="481" customFormat="1" ht="206.25" hidden="1">
      <c r="A139" s="659">
        <v>118</v>
      </c>
      <c r="B139" s="451">
        <v>118</v>
      </c>
      <c r="C139" s="402" t="s">
        <v>341</v>
      </c>
      <c r="D139" s="75" t="s">
        <v>15</v>
      </c>
      <c r="E139" s="43" t="s">
        <v>131</v>
      </c>
      <c r="F139" s="75" t="s">
        <v>17</v>
      </c>
      <c r="G139" s="186" t="s">
        <v>396</v>
      </c>
      <c r="H139" s="539" t="s">
        <v>1045</v>
      </c>
      <c r="I139" s="79" t="s">
        <v>275</v>
      </c>
      <c r="J139" s="10" t="s">
        <v>25</v>
      </c>
      <c r="K139" s="659" t="s">
        <v>16</v>
      </c>
      <c r="L139" s="20"/>
      <c r="M139" s="21"/>
      <c r="N139" s="697"/>
      <c r="O139" s="697"/>
      <c r="P139" s="20"/>
      <c r="Q139" s="21"/>
      <c r="R139" s="21"/>
      <c r="S139" s="20"/>
      <c r="T139" s="20"/>
      <c r="U139" s="66">
        <f t="shared" si="20"/>
        <v>1</v>
      </c>
      <c r="V139" s="183" t="s">
        <v>726</v>
      </c>
      <c r="W139" s="540" t="s">
        <v>726</v>
      </c>
      <c r="X139" s="540" t="s">
        <v>723</v>
      </c>
      <c r="Y139" s="540" t="s">
        <v>724</v>
      </c>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668" t="s">
        <v>281</v>
      </c>
      <c r="BF139" s="668" t="s">
        <v>281</v>
      </c>
      <c r="BG139" s="668" t="s">
        <v>1160</v>
      </c>
      <c r="BH139" s="668" t="s">
        <v>281</v>
      </c>
      <c r="BI139" s="668" t="s">
        <v>1160</v>
      </c>
      <c r="BJ139" s="668" t="s">
        <v>1160</v>
      </c>
      <c r="BK139" s="668" t="s">
        <v>1160</v>
      </c>
      <c r="BL139" s="668" t="s">
        <v>281</v>
      </c>
      <c r="BM139" s="668" t="s">
        <v>281</v>
      </c>
      <c r="BN139" s="668" t="s">
        <v>281</v>
      </c>
      <c r="BO139" s="668" t="s">
        <v>281</v>
      </c>
      <c r="BP139" s="668" t="s">
        <v>281</v>
      </c>
      <c r="BQ139" s="668" t="s">
        <v>281</v>
      </c>
      <c r="BR139" s="668" t="s">
        <v>281</v>
      </c>
      <c r="BS139" s="668" t="s">
        <v>281</v>
      </c>
      <c r="BT139" s="668" t="s">
        <v>281</v>
      </c>
      <c r="BU139" s="668" t="s">
        <v>281</v>
      </c>
      <c r="BV139" s="709"/>
      <c r="BW139" s="709"/>
      <c r="BX139" s="709"/>
      <c r="BY139" s="668" t="s">
        <v>281</v>
      </c>
      <c r="BZ139" s="658">
        <f>COUNTIF($BE139:$BY139,2)</f>
        <v>14</v>
      </c>
      <c r="CA139" s="510">
        <f>BZ139/COUNTA($BE139:$BY139)</f>
        <v>0.77777777777777779</v>
      </c>
      <c r="CB139" s="658">
        <f>COUNTIF($BE139:$BY139,1)</f>
        <v>4</v>
      </c>
      <c r="CC139" s="510">
        <f>CB139/COUNTA($BE139:$BY139)</f>
        <v>0.22222222222222221</v>
      </c>
      <c r="CD139" s="658">
        <f>COUNTIF($BE139:$BY139,0)</f>
        <v>0</v>
      </c>
      <c r="CE139" s="511">
        <f>CD139/COUNTA($BE139:$BY139)</f>
        <v>0</v>
      </c>
      <c r="CF139" s="658">
        <f>(((BZ139*2)+(CB139*1)+(CD139*0)))/COUNTA($BE139:$BY139)</f>
        <v>1.7777777777777777</v>
      </c>
      <c r="CG139" s="681" t="str">
        <f>IF(CF139&gt;=1.6,"Đạt mục tiêu",IF(CF139&gt;=1,"Cần cố gắng","Chưa đạt"))</f>
        <v>Đạt mục tiêu</v>
      </c>
      <c r="CH139" s="687"/>
    </row>
    <row r="140" spans="1:86" s="173" customFormat="1" ht="141.75" hidden="1">
      <c r="A140" s="171"/>
      <c r="B140" s="451"/>
      <c r="C140" s="390" t="s">
        <v>341</v>
      </c>
      <c r="D140" s="75"/>
      <c r="E140" s="43"/>
      <c r="F140" s="75"/>
      <c r="G140" s="78" t="s">
        <v>397</v>
      </c>
      <c r="H140" s="93" t="s">
        <v>1172</v>
      </c>
      <c r="I140" s="79"/>
      <c r="J140" s="10"/>
      <c r="K140" s="541"/>
      <c r="L140" s="21" t="s">
        <v>16</v>
      </c>
      <c r="M140" s="21"/>
      <c r="N140" s="697"/>
      <c r="O140" s="697"/>
      <c r="P140" s="20"/>
      <c r="Q140" s="21"/>
      <c r="R140" s="21"/>
      <c r="S140" s="20"/>
      <c r="T140" s="20"/>
      <c r="U140" s="66"/>
      <c r="V140" s="183"/>
      <c r="W140" s="540"/>
      <c r="X140" s="540"/>
      <c r="Y140" s="540"/>
      <c r="Z140" s="20" t="s">
        <v>723</v>
      </c>
      <c r="AA140" s="20"/>
      <c r="AB140" s="20"/>
      <c r="AC140" s="20" t="s">
        <v>726</v>
      </c>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79">
        <v>1</v>
      </c>
      <c r="BF140" s="79">
        <v>2</v>
      </c>
      <c r="BG140" s="79">
        <v>2</v>
      </c>
      <c r="BH140" s="79">
        <v>2</v>
      </c>
      <c r="BI140" s="79">
        <v>1</v>
      </c>
      <c r="BJ140" s="79">
        <v>2</v>
      </c>
      <c r="BK140" s="79">
        <v>2</v>
      </c>
      <c r="BL140" s="79">
        <v>2</v>
      </c>
      <c r="BM140" s="79">
        <v>2</v>
      </c>
      <c r="BN140" s="79">
        <v>1</v>
      </c>
      <c r="BO140" s="79">
        <v>1</v>
      </c>
      <c r="BP140" s="79">
        <v>2</v>
      </c>
      <c r="BQ140" s="79">
        <v>2</v>
      </c>
      <c r="BR140" s="79">
        <v>2</v>
      </c>
      <c r="BS140" s="79">
        <v>2</v>
      </c>
      <c r="BT140" s="79">
        <v>2</v>
      </c>
      <c r="BU140" s="79">
        <v>2</v>
      </c>
      <c r="BV140" s="79"/>
      <c r="BW140" s="79"/>
      <c r="BX140" s="79"/>
      <c r="BY140" s="79">
        <v>2</v>
      </c>
      <c r="BZ140" s="697">
        <f>COUNTIF($BE140:$BY140,2)</f>
        <v>14</v>
      </c>
      <c r="CA140" s="512">
        <f>BZ140/COUNTA($BE140:$BY140)</f>
        <v>0.77777777777777779</v>
      </c>
      <c r="CB140" s="697">
        <f>COUNTIF($BE140:$BY140,1)</f>
        <v>4</v>
      </c>
      <c r="CC140" s="512">
        <f>CB140/COUNTA($BE140:$BY140)</f>
        <v>0.22222222222222221</v>
      </c>
      <c r="CD140" s="697">
        <f>COUNTIF($BE140:$BY140,0)</f>
        <v>0</v>
      </c>
      <c r="CE140" s="81">
        <f>CD140/COUNTA($BE140:$BY140)</f>
        <v>0</v>
      </c>
      <c r="CF140" s="697">
        <f>(((BZ140*2)+(CB140*1)+(CD140*0)))/COUNTA($BE140:$BY140)</f>
        <v>1.7777777777777777</v>
      </c>
      <c r="CG140" s="698" t="str">
        <f t="shared" ref="CG140:CG142" si="25">IF(CF140&gt;=1.6,"Đạt mục tiêu",IF(CF140&gt;=1,"Cần cố gắng","Chưa đạt"))</f>
        <v>Đạt mục tiêu</v>
      </c>
      <c r="CH140" s="2"/>
    </row>
    <row r="141" spans="1:86" s="2" customFormat="1" ht="141.75" hidden="1">
      <c r="A141" s="19">
        <v>119</v>
      </c>
      <c r="B141" s="451">
        <v>119</v>
      </c>
      <c r="C141" s="390" t="s">
        <v>341</v>
      </c>
      <c r="D141" s="75" t="s">
        <v>15</v>
      </c>
      <c r="E141" s="390" t="s">
        <v>131</v>
      </c>
      <c r="F141" s="75" t="s">
        <v>17</v>
      </c>
      <c r="G141" s="78" t="s">
        <v>397</v>
      </c>
      <c r="H141" s="125" t="s">
        <v>1173</v>
      </c>
      <c r="I141" s="79" t="s">
        <v>275</v>
      </c>
      <c r="J141" s="10" t="s">
        <v>25</v>
      </c>
      <c r="K141" s="20"/>
      <c r="L141" s="21" t="s">
        <v>16</v>
      </c>
      <c r="M141" s="21"/>
      <c r="N141" s="697"/>
      <c r="O141" s="697"/>
      <c r="P141" s="20"/>
      <c r="Q141" s="21"/>
      <c r="R141" s="21"/>
      <c r="S141" s="20"/>
      <c r="T141" s="20"/>
      <c r="U141" s="66">
        <f t="shared" si="20"/>
        <v>1</v>
      </c>
      <c r="V141" s="20"/>
      <c r="W141" s="20"/>
      <c r="X141" s="20"/>
      <c r="Y141" s="20"/>
      <c r="Z141" s="20" t="s">
        <v>723</v>
      </c>
      <c r="AA141" s="20" t="s">
        <v>727</v>
      </c>
      <c r="AB141" s="20" t="s">
        <v>726</v>
      </c>
      <c r="AC141" s="20" t="s">
        <v>724</v>
      </c>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79">
        <v>2</v>
      </c>
      <c r="BF141" s="79">
        <v>2</v>
      </c>
      <c r="BG141" s="79">
        <v>2</v>
      </c>
      <c r="BH141" s="79">
        <v>1</v>
      </c>
      <c r="BI141" s="79">
        <v>1</v>
      </c>
      <c r="BJ141" s="79">
        <v>2</v>
      </c>
      <c r="BK141" s="79">
        <v>2</v>
      </c>
      <c r="BL141" s="79">
        <v>2</v>
      </c>
      <c r="BM141" s="79">
        <v>2</v>
      </c>
      <c r="BN141" s="79">
        <v>2</v>
      </c>
      <c r="BO141" s="79">
        <v>2</v>
      </c>
      <c r="BP141" s="79">
        <v>2</v>
      </c>
      <c r="BQ141" s="79">
        <v>2</v>
      </c>
      <c r="BR141" s="79">
        <v>1</v>
      </c>
      <c r="BS141" s="79">
        <v>2</v>
      </c>
      <c r="BT141" s="79">
        <v>2</v>
      </c>
      <c r="BU141" s="79">
        <v>2</v>
      </c>
      <c r="BV141" s="79"/>
      <c r="BW141" s="79"/>
      <c r="BX141" s="79"/>
      <c r="BY141" s="79">
        <v>2</v>
      </c>
      <c r="BZ141" s="697">
        <f>COUNTIF($BE141:$BY141,2)</f>
        <v>15</v>
      </c>
      <c r="CA141" s="512">
        <f>BZ141/COUNTA($BE141:$BY141)</f>
        <v>0.83333333333333337</v>
      </c>
      <c r="CB141" s="697">
        <f>COUNTIF($BE141:$BY141,1)</f>
        <v>3</v>
      </c>
      <c r="CC141" s="512">
        <f>CB141/COUNTA($BE141:$BY141)</f>
        <v>0.16666666666666666</v>
      </c>
      <c r="CD141" s="697">
        <f>COUNTIF($BE141:$BY141,0)</f>
        <v>0</v>
      </c>
      <c r="CE141" s="81">
        <f>CD141/COUNTA($BE141:$BY141)</f>
        <v>0</v>
      </c>
      <c r="CF141" s="697">
        <f>(((BZ141*2)+(CB141*1)+(CD141*0)))/COUNTA($BE141:$BY141)</f>
        <v>1.8333333333333333</v>
      </c>
      <c r="CG141" s="698" t="str">
        <f t="shared" si="25"/>
        <v>Đạt mục tiêu</v>
      </c>
    </row>
    <row r="142" spans="1:86" s="3" customFormat="1" ht="141.75" hidden="1">
      <c r="A142" s="19">
        <v>120</v>
      </c>
      <c r="B142" s="451">
        <v>120</v>
      </c>
      <c r="C142" s="390" t="s">
        <v>341</v>
      </c>
      <c r="D142" s="75" t="s">
        <v>15</v>
      </c>
      <c r="E142" s="390" t="s">
        <v>131</v>
      </c>
      <c r="F142" s="75" t="s">
        <v>17</v>
      </c>
      <c r="G142" s="78" t="s">
        <v>398</v>
      </c>
      <c r="H142" s="520" t="s">
        <v>982</v>
      </c>
      <c r="I142" s="662" t="s">
        <v>275</v>
      </c>
      <c r="J142" s="668" t="s">
        <v>25</v>
      </c>
      <c r="K142" s="662"/>
      <c r="L142" s="662"/>
      <c r="M142" s="677" t="s">
        <v>16</v>
      </c>
      <c r="N142" s="677"/>
      <c r="O142" s="677"/>
      <c r="P142" s="662"/>
      <c r="Q142" s="677"/>
      <c r="R142" s="677"/>
      <c r="S142" s="662"/>
      <c r="T142" s="662"/>
      <c r="U142" s="493">
        <f t="shared" si="20"/>
        <v>1</v>
      </c>
      <c r="V142" s="662"/>
      <c r="W142" s="662"/>
      <c r="X142" s="662"/>
      <c r="Y142" s="662"/>
      <c r="Z142" s="662"/>
      <c r="AA142" s="662"/>
      <c r="AB142" s="662"/>
      <c r="AC142" s="662"/>
      <c r="AD142" s="662" t="s">
        <v>724</v>
      </c>
      <c r="AE142" s="662" t="s">
        <v>726</v>
      </c>
      <c r="AF142" s="662" t="s">
        <v>723</v>
      </c>
      <c r="AG142" s="662" t="s">
        <v>724</v>
      </c>
      <c r="AH142" s="662"/>
      <c r="AI142" s="662"/>
      <c r="AJ142" s="662"/>
      <c r="AK142" s="662"/>
      <c r="AL142" s="662"/>
      <c r="AM142" s="662"/>
      <c r="AN142" s="662"/>
      <c r="AO142" s="662"/>
      <c r="AP142" s="662"/>
      <c r="AQ142" s="662"/>
      <c r="AR142" s="662"/>
      <c r="AS142" s="662"/>
      <c r="AT142" s="662"/>
      <c r="AU142" s="662"/>
      <c r="AV142" s="662"/>
      <c r="AW142" s="662"/>
      <c r="AX142" s="662"/>
      <c r="AY142" s="662"/>
      <c r="AZ142" s="662"/>
      <c r="BA142" s="662"/>
      <c r="BB142" s="662"/>
      <c r="BC142" s="662"/>
      <c r="BD142" s="662"/>
      <c r="BE142" s="662">
        <v>2</v>
      </c>
      <c r="BF142" s="662">
        <v>1</v>
      </c>
      <c r="BG142" s="662">
        <v>2</v>
      </c>
      <c r="BH142" s="662">
        <v>2</v>
      </c>
      <c r="BI142" s="662">
        <v>2</v>
      </c>
      <c r="BJ142" s="662">
        <v>2</v>
      </c>
      <c r="BK142" s="662">
        <v>2</v>
      </c>
      <c r="BL142" s="662">
        <v>2</v>
      </c>
      <c r="BM142" s="662">
        <v>2</v>
      </c>
      <c r="BN142" s="662">
        <v>2</v>
      </c>
      <c r="BO142" s="662">
        <v>2</v>
      </c>
      <c r="BP142" s="662">
        <v>2</v>
      </c>
      <c r="BQ142" s="662">
        <v>1</v>
      </c>
      <c r="BR142" s="662">
        <v>2</v>
      </c>
      <c r="BS142" s="662">
        <v>1</v>
      </c>
      <c r="BT142" s="662">
        <v>2</v>
      </c>
      <c r="BU142" s="662">
        <v>2</v>
      </c>
      <c r="BV142" s="716"/>
      <c r="BW142" s="716"/>
      <c r="BX142" s="716"/>
      <c r="BY142" s="662">
        <v>2</v>
      </c>
      <c r="BZ142" s="533">
        <f>COUNTIF($BE142:$BY142,2)</f>
        <v>15</v>
      </c>
      <c r="CA142" s="534">
        <f>BZ142/COUNTA($BE142:$BY142)</f>
        <v>0.83333333333333337</v>
      </c>
      <c r="CB142" s="533">
        <f>COUNTIF($BE142:$BY142,1)</f>
        <v>3</v>
      </c>
      <c r="CC142" s="534">
        <f>CB142/COUNTA($BE142:$BY142)</f>
        <v>0.16666666666666666</v>
      </c>
      <c r="CD142" s="533">
        <f>COUNTIF($BE142:$BY142,0)</f>
        <v>0</v>
      </c>
      <c r="CE142" s="535">
        <f>CD142/COUNTA($BE142:$BY142)</f>
        <v>0</v>
      </c>
      <c r="CF142" s="533">
        <f>(((BZ142*2)+(CB142*1)+(CD142*0)))/COUNTA($BE142:$BY142)</f>
        <v>1.8333333333333333</v>
      </c>
      <c r="CG142" s="678" t="str">
        <f t="shared" si="25"/>
        <v>Đạt mục tiêu</v>
      </c>
    </row>
    <row r="143" spans="1:86" ht="141.75" hidden="1">
      <c r="A143" s="658">
        <v>121</v>
      </c>
      <c r="B143" s="451">
        <v>121</v>
      </c>
      <c r="C143" s="390" t="s">
        <v>341</v>
      </c>
      <c r="D143" s="75" t="s">
        <v>15</v>
      </c>
      <c r="E143" s="390" t="s">
        <v>131</v>
      </c>
      <c r="F143" s="75" t="s">
        <v>17</v>
      </c>
      <c r="G143" s="78" t="s">
        <v>399</v>
      </c>
      <c r="H143" s="518" t="s">
        <v>1174</v>
      </c>
      <c r="I143" s="79" t="s">
        <v>275</v>
      </c>
      <c r="J143" s="10" t="s">
        <v>25</v>
      </c>
      <c r="K143" s="20"/>
      <c r="L143" s="20"/>
      <c r="M143" s="21"/>
      <c r="N143" s="658" t="s">
        <v>16</v>
      </c>
      <c r="O143" s="697"/>
      <c r="P143" s="20"/>
      <c r="Q143" s="21"/>
      <c r="R143" s="21"/>
      <c r="S143" s="20"/>
      <c r="T143" s="20"/>
      <c r="U143" s="66">
        <f t="shared" si="20"/>
        <v>1</v>
      </c>
      <c r="V143" s="20"/>
      <c r="W143" s="20"/>
      <c r="X143" s="20"/>
      <c r="Y143" s="20"/>
      <c r="Z143" s="20"/>
      <c r="AA143" s="20"/>
      <c r="AB143" s="20"/>
      <c r="AC143" s="20"/>
      <c r="AD143" s="20"/>
      <c r="AE143" s="20"/>
      <c r="AF143" s="20"/>
      <c r="AG143" s="20"/>
      <c r="AH143" s="658" t="s">
        <v>723</v>
      </c>
      <c r="AI143" s="658" t="s">
        <v>724</v>
      </c>
      <c r="AJ143" s="658" t="s">
        <v>726</v>
      </c>
      <c r="AK143" s="658" t="s">
        <v>724</v>
      </c>
      <c r="AL143" s="658" t="s">
        <v>726</v>
      </c>
      <c r="AM143" s="20"/>
      <c r="AN143" s="20"/>
      <c r="AO143" s="20"/>
      <c r="AP143" s="20"/>
      <c r="AQ143" s="20"/>
      <c r="AR143" s="20"/>
      <c r="AS143" s="20"/>
      <c r="AT143" s="20"/>
      <c r="AU143" s="20"/>
      <c r="AV143" s="20"/>
      <c r="AW143" s="20"/>
      <c r="AX143" s="20"/>
      <c r="AY143" s="20"/>
      <c r="AZ143" s="20"/>
      <c r="BA143" s="20"/>
      <c r="BB143" s="20"/>
      <c r="BC143" s="20"/>
      <c r="BD143" s="20"/>
      <c r="BE143" s="20">
        <v>2</v>
      </c>
      <c r="BF143" s="20">
        <v>2</v>
      </c>
      <c r="BG143" s="20">
        <v>2</v>
      </c>
      <c r="BH143" s="20">
        <v>2</v>
      </c>
      <c r="BI143" s="20">
        <v>2</v>
      </c>
      <c r="BJ143" s="20">
        <v>1</v>
      </c>
      <c r="BK143" s="20">
        <v>2</v>
      </c>
      <c r="BL143" s="20">
        <v>2</v>
      </c>
      <c r="BM143" s="20">
        <v>2</v>
      </c>
      <c r="BN143" s="20">
        <v>1</v>
      </c>
      <c r="BO143" s="20">
        <v>2</v>
      </c>
      <c r="BP143" s="20">
        <v>2</v>
      </c>
      <c r="BQ143" s="20">
        <v>2</v>
      </c>
      <c r="BR143" s="20">
        <v>2</v>
      </c>
      <c r="BS143" s="20">
        <v>2</v>
      </c>
      <c r="BT143" s="20">
        <v>1</v>
      </c>
      <c r="BU143" s="20">
        <v>2</v>
      </c>
      <c r="BV143" s="20"/>
      <c r="BW143" s="20"/>
      <c r="BX143" s="20"/>
      <c r="BY143" s="20">
        <v>2</v>
      </c>
      <c r="BZ143" s="21">
        <f>COUNTIF($BE143:$BY143,2)</f>
        <v>15</v>
      </c>
      <c r="CA143" s="22">
        <f>BZ143/COUNTA($BE143:$BY143)</f>
        <v>0.83333333333333337</v>
      </c>
      <c r="CB143" s="21">
        <f>COUNTIF($BE143:$BY143,1)</f>
        <v>3</v>
      </c>
      <c r="CC143" s="22">
        <f>CB143/COUNTA($BE143:$BY143)</f>
        <v>0.16666666666666666</v>
      </c>
      <c r="CD143" s="21">
        <f>COUNTIF($BE143:$BY143,0)</f>
        <v>0</v>
      </c>
      <c r="CE143" s="22">
        <f>CD143/COUNTA($BE143:$BY143)</f>
        <v>0</v>
      </c>
      <c r="CF143" s="21">
        <f>(((BZ143*2)+(CB143*1)+(CD143*0)))/COUNTA($BE143:$BY143)</f>
        <v>1.8333333333333333</v>
      </c>
      <c r="CG143" s="427" t="str">
        <f>IF(CF143&gt;=1.6,"Đạt mục tiêu",IF(CF143&gt;=1,"Cần cố gắng","Chưa đạt"))</f>
        <v>Đạt mục tiêu</v>
      </c>
    </row>
    <row r="144" spans="1:86" s="2" customFormat="1" ht="141.75" hidden="1">
      <c r="A144" s="19">
        <v>122</v>
      </c>
      <c r="B144" s="451">
        <v>122</v>
      </c>
      <c r="C144" s="390" t="s">
        <v>341</v>
      </c>
      <c r="D144" s="75" t="s">
        <v>15</v>
      </c>
      <c r="E144" s="390" t="s">
        <v>131</v>
      </c>
      <c r="F144" s="75" t="s">
        <v>17</v>
      </c>
      <c r="G144" s="78" t="s">
        <v>1404</v>
      </c>
      <c r="H144" s="93" t="s">
        <v>735</v>
      </c>
      <c r="I144" s="79" t="s">
        <v>275</v>
      </c>
      <c r="J144" s="10" t="s">
        <v>25</v>
      </c>
      <c r="K144" s="20"/>
      <c r="L144" s="20"/>
      <c r="M144" s="21"/>
      <c r="N144" s="697"/>
      <c r="O144" s="697"/>
      <c r="P144" s="21" t="s">
        <v>16</v>
      </c>
      <c r="Q144" s="21"/>
      <c r="R144" s="21"/>
      <c r="S144" s="20"/>
      <c r="T144" s="20"/>
      <c r="U144" s="66">
        <f t="shared" si="20"/>
        <v>1</v>
      </c>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t="s">
        <v>723</v>
      </c>
      <c r="AR144" s="20" t="s">
        <v>726</v>
      </c>
      <c r="AS144" s="20" t="s">
        <v>724</v>
      </c>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0"/>
      <c r="BW144" s="20"/>
      <c r="BX144" s="20"/>
      <c r="BY144" s="20"/>
      <c r="BZ144" s="21"/>
      <c r="CA144" s="22"/>
      <c r="CB144" s="21"/>
      <c r="CC144" s="22"/>
      <c r="CD144" s="21"/>
      <c r="CE144" s="22"/>
      <c r="CF144" s="21"/>
      <c r="CG144" s="21"/>
    </row>
    <row r="145" spans="1:85" s="2" customFormat="1" ht="141.75" hidden="1">
      <c r="A145" s="19"/>
      <c r="B145" s="451"/>
      <c r="C145" s="390" t="s">
        <v>341</v>
      </c>
      <c r="D145" s="75"/>
      <c r="E145" s="390"/>
      <c r="F145" s="75"/>
      <c r="G145" s="78"/>
      <c r="H145" s="93" t="s">
        <v>1016</v>
      </c>
      <c r="I145" s="79"/>
      <c r="J145" s="10"/>
      <c r="K145" s="20"/>
      <c r="L145" s="20"/>
      <c r="M145" s="21"/>
      <c r="N145" s="697"/>
      <c r="O145" s="697"/>
      <c r="P145" s="21"/>
      <c r="Q145" s="21"/>
      <c r="R145" s="21" t="s">
        <v>16</v>
      </c>
      <c r="S145" s="20"/>
      <c r="T145" s="20"/>
      <c r="U145" s="66"/>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20"/>
      <c r="BF145" s="20"/>
      <c r="BG145" s="20"/>
      <c r="BH145" s="20"/>
      <c r="BI145" s="20"/>
      <c r="BJ145" s="20"/>
      <c r="BK145" s="20"/>
      <c r="BL145" s="20"/>
      <c r="BM145" s="20"/>
      <c r="BN145" s="20"/>
      <c r="BO145" s="20"/>
      <c r="BP145" s="20"/>
      <c r="BQ145" s="20"/>
      <c r="BR145" s="20"/>
      <c r="BS145" s="20"/>
      <c r="BT145" s="20"/>
      <c r="BU145" s="20"/>
      <c r="BV145" s="20"/>
      <c r="BW145" s="20"/>
      <c r="BX145" s="20"/>
      <c r="BY145" s="20"/>
      <c r="BZ145" s="21"/>
      <c r="CA145" s="22"/>
      <c r="CB145" s="21"/>
      <c r="CC145" s="22"/>
      <c r="CD145" s="21"/>
      <c r="CE145" s="22"/>
      <c r="CF145" s="21"/>
      <c r="CG145" s="21"/>
    </row>
    <row r="146" spans="1:85" s="2" customFormat="1" ht="141.75" hidden="1">
      <c r="A146" s="19">
        <v>123</v>
      </c>
      <c r="B146" s="451">
        <v>123</v>
      </c>
      <c r="C146" s="390" t="s">
        <v>341</v>
      </c>
      <c r="D146" s="75" t="s">
        <v>15</v>
      </c>
      <c r="E146" s="390" t="s">
        <v>131</v>
      </c>
      <c r="F146" s="75" t="s">
        <v>17</v>
      </c>
      <c r="G146" s="78" t="s">
        <v>400</v>
      </c>
      <c r="H146" s="125" t="s">
        <v>999</v>
      </c>
      <c r="I146" s="79" t="s">
        <v>275</v>
      </c>
      <c r="J146" s="10" t="s">
        <v>25</v>
      </c>
      <c r="K146" s="20"/>
      <c r="L146" s="20"/>
      <c r="M146" s="21"/>
      <c r="N146" s="697"/>
      <c r="O146" s="697" t="s">
        <v>16</v>
      </c>
      <c r="P146" s="20"/>
      <c r="Q146" s="21"/>
      <c r="R146" s="21"/>
      <c r="S146" s="20"/>
      <c r="T146" s="20"/>
      <c r="U146" s="66">
        <f t="shared" si="20"/>
        <v>1</v>
      </c>
      <c r="V146" s="20"/>
      <c r="W146" s="20"/>
      <c r="X146" s="20"/>
      <c r="Y146" s="20"/>
      <c r="Z146" s="20"/>
      <c r="AA146" s="20"/>
      <c r="AB146" s="20"/>
      <c r="AC146" s="20"/>
      <c r="AD146" s="20"/>
      <c r="AE146" s="20"/>
      <c r="AF146" s="20"/>
      <c r="AG146" s="20"/>
      <c r="AH146" s="20"/>
      <c r="AI146" s="20"/>
      <c r="AJ146" s="20"/>
      <c r="AK146" s="20"/>
      <c r="AL146" s="20"/>
      <c r="AM146" s="20" t="s">
        <v>723</v>
      </c>
      <c r="AN146" s="20" t="s">
        <v>726</v>
      </c>
      <c r="AO146" s="20" t="s">
        <v>724</v>
      </c>
      <c r="AP146" s="20" t="s">
        <v>723</v>
      </c>
      <c r="AQ146" s="20"/>
      <c r="AR146" s="20"/>
      <c r="AS146" s="20"/>
      <c r="AT146" s="20"/>
      <c r="AU146" s="20"/>
      <c r="AV146" s="20"/>
      <c r="AW146" s="20"/>
      <c r="AX146" s="20"/>
      <c r="AY146" s="20"/>
      <c r="AZ146" s="20"/>
      <c r="BA146" s="20"/>
      <c r="BB146" s="20"/>
      <c r="BC146" s="20"/>
      <c r="BD146" s="20"/>
      <c r="BE146" s="79">
        <v>1</v>
      </c>
      <c r="BF146" s="79">
        <v>2</v>
      </c>
      <c r="BG146" s="79">
        <v>2</v>
      </c>
      <c r="BH146" s="79">
        <v>1</v>
      </c>
      <c r="BI146" s="79">
        <v>1</v>
      </c>
      <c r="BJ146" s="79">
        <v>2</v>
      </c>
      <c r="BK146" s="79">
        <v>2</v>
      </c>
      <c r="BL146" s="79">
        <v>2</v>
      </c>
      <c r="BM146" s="79">
        <v>2</v>
      </c>
      <c r="BN146" s="79">
        <v>2</v>
      </c>
      <c r="BO146" s="79">
        <v>1</v>
      </c>
      <c r="BP146" s="79">
        <v>2</v>
      </c>
      <c r="BQ146" s="79">
        <v>2</v>
      </c>
      <c r="BR146" s="79">
        <v>2</v>
      </c>
      <c r="BS146" s="79">
        <v>2</v>
      </c>
      <c r="BT146" s="79">
        <v>2</v>
      </c>
      <c r="BU146" s="79">
        <v>2</v>
      </c>
      <c r="BV146" s="79"/>
      <c r="BW146" s="79"/>
      <c r="BX146" s="79"/>
      <c r="BY146" s="79">
        <v>2</v>
      </c>
      <c r="BZ146" s="21">
        <f>COUNTIF($BE146:$BY146,2)</f>
        <v>14</v>
      </c>
      <c r="CA146" s="22">
        <f>BZ146/COUNTA($BE146:$BY146)</f>
        <v>0.77777777777777779</v>
      </c>
      <c r="CB146" s="21">
        <f>COUNTIF($BE146:$BY146,1)</f>
        <v>4</v>
      </c>
      <c r="CC146" s="22">
        <f>CB146/COUNTA($BE146:$BY146)</f>
        <v>0.22222222222222221</v>
      </c>
      <c r="CD146" s="21">
        <f>COUNTIF($BE146:$BY146,0)</f>
        <v>0</v>
      </c>
      <c r="CE146" s="22">
        <f>CD146/COUNTA($BE146:$BY146)</f>
        <v>0</v>
      </c>
      <c r="CF146" s="21">
        <f>(((BZ146*2)+(CB146*1)+(CD146*0)))/COUNTA($BE146:$BY146)</f>
        <v>1.7777777777777777</v>
      </c>
      <c r="CG146" s="427" t="str">
        <f>IF(CF146&gt;=1.6,"Đạt mục tiêu",IF(CF146&gt;=1,"Cần cố gắng","Chưa đạt"))</f>
        <v>Đạt mục tiêu</v>
      </c>
    </row>
    <row r="147" spans="1:85" s="2" customFormat="1" ht="135.75" customHeight="1">
      <c r="A147" s="19">
        <v>124</v>
      </c>
      <c r="B147" s="451">
        <v>124</v>
      </c>
      <c r="C147" s="390" t="s">
        <v>341</v>
      </c>
      <c r="D147" s="75" t="s">
        <v>15</v>
      </c>
      <c r="E147" s="390" t="s">
        <v>131</v>
      </c>
      <c r="F147" s="75" t="s">
        <v>17</v>
      </c>
      <c r="G147" s="78" t="s">
        <v>395</v>
      </c>
      <c r="H147" s="125" t="s">
        <v>713</v>
      </c>
      <c r="I147" s="79" t="s">
        <v>275</v>
      </c>
      <c r="J147" s="10" t="s">
        <v>25</v>
      </c>
      <c r="K147" s="20"/>
      <c r="L147" s="20"/>
      <c r="M147" s="21"/>
      <c r="N147" s="697"/>
      <c r="O147" s="697"/>
      <c r="P147" s="20"/>
      <c r="Q147" s="21" t="s">
        <v>16</v>
      </c>
      <c r="R147" s="21"/>
      <c r="S147" s="20"/>
      <c r="T147" s="20"/>
      <c r="U147" s="66">
        <f t="shared" si="20"/>
        <v>1</v>
      </c>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t="s">
        <v>727</v>
      </c>
      <c r="AU147" s="20" t="s">
        <v>726</v>
      </c>
      <c r="AV147" s="20" t="s">
        <v>724</v>
      </c>
      <c r="AW147" s="20" t="s">
        <v>726</v>
      </c>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20"/>
      <c r="BT147" s="20"/>
      <c r="BU147" s="20"/>
      <c r="BV147" s="20"/>
      <c r="BW147" s="20"/>
      <c r="BX147" s="20"/>
      <c r="BY147" s="20"/>
      <c r="BZ147" s="21"/>
      <c r="CA147" s="22"/>
      <c r="CB147" s="21"/>
      <c r="CC147" s="22"/>
      <c r="CD147" s="21"/>
      <c r="CE147" s="22"/>
      <c r="CF147" s="21"/>
      <c r="CG147" s="21"/>
    </row>
    <row r="148" spans="1:85" s="2" customFormat="1" ht="141.75" hidden="1">
      <c r="A148" s="19">
        <v>125</v>
      </c>
      <c r="B148" s="451">
        <v>125</v>
      </c>
      <c r="C148" s="390" t="s">
        <v>341</v>
      </c>
      <c r="D148" s="75" t="s">
        <v>15</v>
      </c>
      <c r="E148" s="390" t="s">
        <v>131</v>
      </c>
      <c r="F148" s="75" t="s">
        <v>17</v>
      </c>
      <c r="G148" s="78" t="s">
        <v>401</v>
      </c>
      <c r="H148" s="93" t="s">
        <v>736</v>
      </c>
      <c r="I148" s="79" t="s">
        <v>275</v>
      </c>
      <c r="J148" s="10" t="s">
        <v>25</v>
      </c>
      <c r="K148" s="20"/>
      <c r="L148" s="20"/>
      <c r="M148" s="21"/>
      <c r="N148" s="697"/>
      <c r="O148" s="697"/>
      <c r="P148" s="20"/>
      <c r="Q148" s="21"/>
      <c r="R148" s="21"/>
      <c r="S148" s="20" t="s">
        <v>16</v>
      </c>
      <c r="T148" s="20"/>
      <c r="U148" s="66">
        <f t="shared" si="20"/>
        <v>1</v>
      </c>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0"/>
      <c r="BU148" s="20"/>
      <c r="BV148" s="20"/>
      <c r="BW148" s="20"/>
      <c r="BX148" s="20"/>
      <c r="BY148" s="20"/>
      <c r="BZ148" s="21"/>
      <c r="CA148" s="22"/>
      <c r="CB148" s="21"/>
      <c r="CC148" s="22"/>
      <c r="CD148" s="21"/>
      <c r="CE148" s="22"/>
      <c r="CF148" s="21"/>
      <c r="CG148" s="21"/>
    </row>
    <row r="149" spans="1:85" s="3" customFormat="1" ht="60" hidden="1">
      <c r="A149" s="19">
        <v>126</v>
      </c>
      <c r="B149" s="451">
        <v>126</v>
      </c>
      <c r="C149" s="78" t="s">
        <v>412</v>
      </c>
      <c r="D149" s="77" t="s">
        <v>14</v>
      </c>
      <c r="E149" s="78" t="s">
        <v>413</v>
      </c>
      <c r="F149" s="77" t="s">
        <v>17</v>
      </c>
      <c r="G149" s="78" t="s">
        <v>414</v>
      </c>
      <c r="H149" s="518" t="s">
        <v>417</v>
      </c>
      <c r="I149" s="662" t="s">
        <v>275</v>
      </c>
      <c r="J149" s="668" t="s">
        <v>25</v>
      </c>
      <c r="K149" s="662"/>
      <c r="L149" s="662"/>
      <c r="M149" s="658" t="s">
        <v>16</v>
      </c>
      <c r="N149" s="677"/>
      <c r="O149" s="677"/>
      <c r="P149" s="662"/>
      <c r="Q149" s="677"/>
      <c r="R149" s="677"/>
      <c r="S149" s="662"/>
      <c r="T149" s="662"/>
      <c r="U149" s="493">
        <f t="shared" si="20"/>
        <v>1</v>
      </c>
      <c r="V149" s="662"/>
      <c r="W149" s="662"/>
      <c r="X149" s="662"/>
      <c r="Y149" s="662"/>
      <c r="Z149" s="662"/>
      <c r="AA149" s="662"/>
      <c r="AB149" s="662"/>
      <c r="AC149" s="662"/>
      <c r="AD149" s="662" t="s">
        <v>723</v>
      </c>
      <c r="AE149" s="662" t="s">
        <v>724</v>
      </c>
      <c r="AF149" s="662" t="s">
        <v>727</v>
      </c>
      <c r="AG149" s="662" t="s">
        <v>724</v>
      </c>
      <c r="AH149" s="662"/>
      <c r="AI149" s="662"/>
      <c r="AJ149" s="662"/>
      <c r="AK149" s="662"/>
      <c r="AL149" s="662"/>
      <c r="AM149" s="662"/>
      <c r="AN149" s="662"/>
      <c r="AO149" s="662"/>
      <c r="AP149" s="662"/>
      <c r="AQ149" s="662"/>
      <c r="AR149" s="662"/>
      <c r="AS149" s="662"/>
      <c r="AT149" s="662"/>
      <c r="AU149" s="662"/>
      <c r="AV149" s="662"/>
      <c r="AW149" s="662"/>
      <c r="AX149" s="662"/>
      <c r="AY149" s="662"/>
      <c r="AZ149" s="662"/>
      <c r="BA149" s="662"/>
      <c r="BB149" s="662"/>
      <c r="BC149" s="662"/>
      <c r="BD149" s="662"/>
      <c r="BE149" s="662">
        <v>1</v>
      </c>
      <c r="BF149" s="662">
        <v>2</v>
      </c>
      <c r="BG149" s="662">
        <v>2</v>
      </c>
      <c r="BH149" s="662">
        <v>2</v>
      </c>
      <c r="BI149" s="662">
        <v>2</v>
      </c>
      <c r="BJ149" s="662">
        <v>2</v>
      </c>
      <c r="BK149" s="662">
        <v>2</v>
      </c>
      <c r="BL149" s="662">
        <v>2</v>
      </c>
      <c r="BM149" s="662">
        <v>2</v>
      </c>
      <c r="BN149" s="662">
        <v>2</v>
      </c>
      <c r="BO149" s="662">
        <v>2</v>
      </c>
      <c r="BP149" s="662">
        <v>2</v>
      </c>
      <c r="BQ149" s="662">
        <v>2</v>
      </c>
      <c r="BR149" s="662">
        <v>2</v>
      </c>
      <c r="BS149" s="662">
        <v>2</v>
      </c>
      <c r="BT149" s="662">
        <v>1</v>
      </c>
      <c r="BU149" s="662">
        <v>2</v>
      </c>
      <c r="BV149" s="716"/>
      <c r="BW149" s="716"/>
      <c r="BX149" s="716"/>
      <c r="BY149" s="662">
        <v>2</v>
      </c>
      <c r="BZ149" s="533">
        <f>COUNTIF($BE149:$BY149,2)</f>
        <v>16</v>
      </c>
      <c r="CA149" s="534">
        <f>BZ149/COUNTA($BE149:$BY149)</f>
        <v>0.88888888888888884</v>
      </c>
      <c r="CB149" s="533">
        <f>COUNTIF($BE149:$BY149,1)</f>
        <v>2</v>
      </c>
      <c r="CC149" s="534">
        <f>CB149/COUNTA($BE149:$BY149)</f>
        <v>0.1111111111111111</v>
      </c>
      <c r="CD149" s="533">
        <f>COUNTIF($BE149:$BY149,0)</f>
        <v>0</v>
      </c>
      <c r="CE149" s="535">
        <f>CD149/COUNTA($BE149:$BY149)</f>
        <v>0</v>
      </c>
      <c r="CF149" s="533">
        <f>(((BZ149*2)+(CB149*1)+(CD149*0)))/COUNTA($BE149:$BY149)</f>
        <v>1.8888888888888888</v>
      </c>
      <c r="CG149" s="678" t="str">
        <f t="shared" ref="CG149" si="26">IF(CF149&gt;=1.6,"Đạt mục tiêu",IF(CF149&gt;=1,"Cần cố gắng","Chưa đạt"))</f>
        <v>Đạt mục tiêu</v>
      </c>
    </row>
    <row r="150" spans="1:85" s="2" customFormat="1" ht="60" hidden="1">
      <c r="A150" s="19">
        <v>127</v>
      </c>
      <c r="B150" s="451">
        <v>127</v>
      </c>
      <c r="C150" s="78" t="s">
        <v>412</v>
      </c>
      <c r="D150" s="77" t="s">
        <v>14</v>
      </c>
      <c r="E150" s="78" t="s">
        <v>413</v>
      </c>
      <c r="F150" s="77" t="s">
        <v>17</v>
      </c>
      <c r="G150" s="78" t="s">
        <v>1403</v>
      </c>
      <c r="H150" s="125" t="s">
        <v>714</v>
      </c>
      <c r="I150" s="79" t="s">
        <v>275</v>
      </c>
      <c r="J150" s="10" t="s">
        <v>25</v>
      </c>
      <c r="K150" s="20"/>
      <c r="L150" s="20"/>
      <c r="M150" s="21"/>
      <c r="N150" s="697"/>
      <c r="O150" s="697"/>
      <c r="P150" s="20" t="s">
        <v>16</v>
      </c>
      <c r="Q150" s="21"/>
      <c r="R150" s="21"/>
      <c r="S150" s="20"/>
      <c r="T150" s="20"/>
      <c r="U150" s="66">
        <f t="shared" si="20"/>
        <v>1</v>
      </c>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t="s">
        <v>725</v>
      </c>
      <c r="AR150" s="20" t="s">
        <v>723</v>
      </c>
      <c r="AS150" s="20" t="s">
        <v>723</v>
      </c>
      <c r="AT150" s="20"/>
      <c r="AU150" s="20"/>
      <c r="AV150" s="20"/>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20"/>
      <c r="BV150" s="20"/>
      <c r="BW150" s="20"/>
      <c r="BX150" s="20"/>
      <c r="BY150" s="20"/>
      <c r="BZ150" s="21"/>
      <c r="CA150" s="22"/>
      <c r="CB150" s="21"/>
      <c r="CC150" s="22"/>
      <c r="CD150" s="21"/>
      <c r="CE150" s="22"/>
      <c r="CF150" s="21"/>
      <c r="CG150" s="21"/>
    </row>
    <row r="151" spans="1:85" s="2" customFormat="1" ht="67.5" customHeight="1">
      <c r="A151" s="19">
        <v>128</v>
      </c>
      <c r="B151" s="451">
        <v>128</v>
      </c>
      <c r="C151" s="78" t="s">
        <v>412</v>
      </c>
      <c r="D151" s="77" t="s">
        <v>14</v>
      </c>
      <c r="E151" s="78" t="s">
        <v>413</v>
      </c>
      <c r="F151" s="77" t="s">
        <v>17</v>
      </c>
      <c r="G151" s="78" t="s">
        <v>416</v>
      </c>
      <c r="H151" s="125" t="s">
        <v>418</v>
      </c>
      <c r="I151" s="79" t="s">
        <v>275</v>
      </c>
      <c r="J151" s="10" t="s">
        <v>25</v>
      </c>
      <c r="K151" s="20"/>
      <c r="L151" s="20"/>
      <c r="M151" s="21"/>
      <c r="N151" s="697"/>
      <c r="O151" s="697"/>
      <c r="P151" s="20"/>
      <c r="Q151" s="47" t="s">
        <v>16</v>
      </c>
      <c r="R151" s="21"/>
      <c r="S151" s="20"/>
      <c r="T151" s="20"/>
      <c r="U151" s="66">
        <f t="shared" si="20"/>
        <v>1</v>
      </c>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t="s">
        <v>723</v>
      </c>
      <c r="AU151" s="20" t="s">
        <v>724</v>
      </c>
      <c r="AV151" s="20" t="s">
        <v>727</v>
      </c>
      <c r="AW151" s="20" t="s">
        <v>723</v>
      </c>
      <c r="AX151" s="20"/>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20"/>
      <c r="BV151" s="20"/>
      <c r="BW151" s="20"/>
      <c r="BX151" s="20"/>
      <c r="BY151" s="20"/>
      <c r="BZ151" s="21"/>
      <c r="CA151" s="22"/>
      <c r="CB151" s="21"/>
      <c r="CC151" s="22"/>
      <c r="CD151" s="21"/>
      <c r="CE151" s="22"/>
      <c r="CF151" s="21"/>
      <c r="CG151" s="21"/>
    </row>
    <row r="152" spans="1:85" hidden="1">
      <c r="A152" s="659">
        <v>129</v>
      </c>
      <c r="B152" s="451">
        <v>129</v>
      </c>
      <c r="C152" s="1447" t="s">
        <v>284</v>
      </c>
      <c r="D152" s="1368"/>
      <c r="E152" s="1369"/>
      <c r="F152" s="5" t="s">
        <v>316</v>
      </c>
      <c r="G152" s="176" t="s">
        <v>316</v>
      </c>
      <c r="H152" s="239" t="s">
        <v>316</v>
      </c>
      <c r="I152" s="5" t="s">
        <v>316</v>
      </c>
      <c r="J152" s="5" t="s">
        <v>316</v>
      </c>
      <c r="K152" s="506" t="s">
        <v>316</v>
      </c>
      <c r="L152" s="5" t="s">
        <v>316</v>
      </c>
      <c r="M152" s="5" t="s">
        <v>316</v>
      </c>
      <c r="N152" s="148" t="s">
        <v>316</v>
      </c>
      <c r="O152" s="5" t="s">
        <v>316</v>
      </c>
      <c r="P152" s="5" t="s">
        <v>316</v>
      </c>
      <c r="Q152" s="5" t="s">
        <v>316</v>
      </c>
      <c r="R152" s="5"/>
      <c r="S152" s="5" t="s">
        <v>316</v>
      </c>
      <c r="T152" s="5" t="s">
        <v>316</v>
      </c>
      <c r="U152" s="5" t="s">
        <v>316</v>
      </c>
      <c r="V152" s="176" t="s">
        <v>316</v>
      </c>
      <c r="W152" s="176" t="s">
        <v>316</v>
      </c>
      <c r="X152" s="176" t="s">
        <v>316</v>
      </c>
      <c r="Y152" s="176" t="s">
        <v>316</v>
      </c>
      <c r="Z152" s="5" t="s">
        <v>316</v>
      </c>
      <c r="AA152" s="5" t="s">
        <v>316</v>
      </c>
      <c r="AB152" s="5" t="s">
        <v>316</v>
      </c>
      <c r="AC152" s="5" t="s">
        <v>316</v>
      </c>
      <c r="AD152" s="5" t="s">
        <v>316</v>
      </c>
      <c r="AE152" s="5" t="s">
        <v>316</v>
      </c>
      <c r="AF152" s="5" t="s">
        <v>316</v>
      </c>
      <c r="AG152" s="5" t="s">
        <v>316</v>
      </c>
      <c r="AH152" s="148" t="s">
        <v>316</v>
      </c>
      <c r="AI152" s="148" t="s">
        <v>316</v>
      </c>
      <c r="AJ152" s="148" t="s">
        <v>316</v>
      </c>
      <c r="AK152" s="148" t="s">
        <v>316</v>
      </c>
      <c r="AL152" s="148" t="s">
        <v>316</v>
      </c>
      <c r="AM152" s="5" t="s">
        <v>316</v>
      </c>
      <c r="AN152" s="5" t="s">
        <v>316</v>
      </c>
      <c r="AO152" s="5" t="s">
        <v>316</v>
      </c>
      <c r="AP152" s="5" t="s">
        <v>316</v>
      </c>
      <c r="AQ152" s="5"/>
      <c r="AR152" s="5"/>
      <c r="AS152" s="5" t="s">
        <v>316</v>
      </c>
      <c r="AT152" s="5" t="s">
        <v>316</v>
      </c>
      <c r="AU152" s="5" t="s">
        <v>316</v>
      </c>
      <c r="AV152" s="5" t="s">
        <v>316</v>
      </c>
      <c r="AW152" s="5" t="s">
        <v>316</v>
      </c>
      <c r="AX152" s="5"/>
      <c r="AY152" s="5"/>
      <c r="AZ152" s="5" t="s">
        <v>316</v>
      </c>
      <c r="BA152" s="5"/>
      <c r="BB152" s="5" t="s">
        <v>316</v>
      </c>
      <c r="BC152" s="5"/>
      <c r="BD152" s="5" t="s">
        <v>316</v>
      </c>
      <c r="BE152" s="521" t="s">
        <v>316</v>
      </c>
      <c r="BF152" s="521" t="s">
        <v>316</v>
      </c>
      <c r="BG152" s="521" t="s">
        <v>316</v>
      </c>
      <c r="BH152" s="521" t="s">
        <v>316</v>
      </c>
      <c r="BI152" s="521" t="s">
        <v>316</v>
      </c>
      <c r="BJ152" s="521" t="s">
        <v>316</v>
      </c>
      <c r="BK152" s="521" t="s">
        <v>316</v>
      </c>
      <c r="BL152" s="521" t="s">
        <v>316</v>
      </c>
      <c r="BM152" s="521" t="s">
        <v>316</v>
      </c>
      <c r="BN152" s="521" t="s">
        <v>316</v>
      </c>
      <c r="BO152" s="521" t="s">
        <v>316</v>
      </c>
      <c r="BP152" s="521" t="s">
        <v>316</v>
      </c>
      <c r="BQ152" s="521" t="s">
        <v>316</v>
      </c>
      <c r="BR152" s="521" t="s">
        <v>316</v>
      </c>
      <c r="BS152" s="521" t="s">
        <v>316</v>
      </c>
      <c r="BT152" s="521" t="s">
        <v>316</v>
      </c>
      <c r="BU152" s="521" t="s">
        <v>316</v>
      </c>
      <c r="BV152" s="521"/>
      <c r="BW152" s="521"/>
      <c r="BX152" s="521"/>
      <c r="BY152" s="521" t="s">
        <v>316</v>
      </c>
      <c r="BZ152" s="521" t="s">
        <v>316</v>
      </c>
      <c r="CA152" s="522" t="s">
        <v>316</v>
      </c>
      <c r="CB152" s="521" t="s">
        <v>316</v>
      </c>
      <c r="CC152" s="522" t="s">
        <v>316</v>
      </c>
      <c r="CD152" s="521" t="s">
        <v>316</v>
      </c>
      <c r="CE152" s="521" t="s">
        <v>316</v>
      </c>
      <c r="CF152" s="521" t="s">
        <v>316</v>
      </c>
      <c r="CG152" s="522" t="s">
        <v>316</v>
      </c>
    </row>
    <row r="153" spans="1:85" s="2" customFormat="1" ht="47.25" customHeight="1">
      <c r="A153" s="19">
        <v>130</v>
      </c>
      <c r="B153" s="451">
        <v>130</v>
      </c>
      <c r="C153" s="390" t="s">
        <v>144</v>
      </c>
      <c r="D153" s="8" t="s">
        <v>14</v>
      </c>
      <c r="E153" s="390" t="s">
        <v>140</v>
      </c>
      <c r="F153" s="8" t="s">
        <v>17</v>
      </c>
      <c r="G153" s="20" t="s">
        <v>140</v>
      </c>
      <c r="H153" s="23" t="s">
        <v>283</v>
      </c>
      <c r="I153" s="20" t="s">
        <v>275</v>
      </c>
      <c r="J153" s="10" t="s">
        <v>25</v>
      </c>
      <c r="K153" s="20"/>
      <c r="L153" s="20"/>
      <c r="M153" s="20"/>
      <c r="N153" s="79"/>
      <c r="O153" s="79"/>
      <c r="P153" s="20"/>
      <c r="Q153" s="20" t="s">
        <v>16</v>
      </c>
      <c r="R153" s="20"/>
      <c r="S153" s="20"/>
      <c r="T153" s="20"/>
      <c r="U153" s="66">
        <f t="shared" si="20"/>
        <v>1</v>
      </c>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t="s">
        <v>723</v>
      </c>
      <c r="AU153" s="20" t="s">
        <v>723</v>
      </c>
      <c r="AV153" s="20" t="s">
        <v>723</v>
      </c>
      <c r="AW153" s="20" t="s">
        <v>727</v>
      </c>
      <c r="AX153" s="20"/>
      <c r="AY153" s="20"/>
      <c r="AZ153" s="20"/>
      <c r="BA153" s="20"/>
      <c r="BB153" s="20"/>
      <c r="BC153" s="20"/>
      <c r="BD153" s="20"/>
      <c r="BE153" s="20">
        <v>2</v>
      </c>
      <c r="BF153" s="20">
        <v>2</v>
      </c>
      <c r="BG153" s="20">
        <v>2</v>
      </c>
      <c r="BH153" s="20">
        <v>2</v>
      </c>
      <c r="BI153" s="20">
        <v>2</v>
      </c>
      <c r="BJ153" s="20">
        <v>2</v>
      </c>
      <c r="BK153" s="20">
        <v>1</v>
      </c>
      <c r="BL153" s="20">
        <v>2</v>
      </c>
      <c r="BM153" s="20">
        <v>2</v>
      </c>
      <c r="BN153" s="20">
        <v>2</v>
      </c>
      <c r="BO153" s="20">
        <v>2</v>
      </c>
      <c r="BP153" s="20">
        <v>2</v>
      </c>
      <c r="BQ153" s="20">
        <v>2</v>
      </c>
      <c r="BR153" s="20">
        <v>1</v>
      </c>
      <c r="BS153" s="20">
        <v>1</v>
      </c>
      <c r="BT153" s="20">
        <v>2</v>
      </c>
      <c r="BU153" s="20">
        <v>2</v>
      </c>
      <c r="BV153" s="20"/>
      <c r="BW153" s="20"/>
      <c r="BX153" s="20"/>
      <c r="BY153" s="20">
        <v>2</v>
      </c>
      <c r="BZ153" s="21">
        <f>COUNTIF($BE153:$BY153,2)</f>
        <v>15</v>
      </c>
      <c r="CA153" s="22">
        <f>BZ153/COUNTA($BE153:$BY153)</f>
        <v>0.83333333333333337</v>
      </c>
      <c r="CB153" s="21">
        <f>COUNTIF($BE153:$BY153,1)</f>
        <v>3</v>
      </c>
      <c r="CC153" s="22">
        <f>CB153/COUNTA($BE153:$BY153)</f>
        <v>0.16666666666666666</v>
      </c>
      <c r="CD153" s="21">
        <f>COUNTIF($BE153:$BY153,0)</f>
        <v>0</v>
      </c>
      <c r="CE153" s="22">
        <f>CD153/COUNTA($BE153:$BY153)</f>
        <v>0</v>
      </c>
      <c r="CF153" s="21">
        <f>(((BZ153*2)+(CB153*1)+(CD153*0)))/COUNTA($BE153:$BY153)</f>
        <v>1.8333333333333333</v>
      </c>
      <c r="CG153" s="21" t="str">
        <f>IF(CF153&gt;=1.6,"Đạt mục tiêu",IF(CF153&gt;=1,"Cần cố gắng","Chưa đạt"))</f>
        <v>Đạt mục tiêu</v>
      </c>
    </row>
    <row r="154" spans="1:85" s="2" customFormat="1" ht="60" hidden="1">
      <c r="A154" s="19">
        <v>131</v>
      </c>
      <c r="B154" s="451">
        <v>131</v>
      </c>
      <c r="C154" s="78" t="s">
        <v>346</v>
      </c>
      <c r="D154" s="77" t="s">
        <v>17</v>
      </c>
      <c r="E154" s="78" t="s">
        <v>347</v>
      </c>
      <c r="F154" s="77" t="s">
        <v>17</v>
      </c>
      <c r="G154" s="78" t="s">
        <v>419</v>
      </c>
      <c r="H154" s="23" t="s">
        <v>420</v>
      </c>
      <c r="I154" s="20" t="s">
        <v>275</v>
      </c>
      <c r="J154" s="10" t="s">
        <v>25</v>
      </c>
      <c r="K154" s="20"/>
      <c r="L154" s="20"/>
      <c r="M154" s="20"/>
      <c r="N154" s="79"/>
      <c r="O154" s="79"/>
      <c r="P154" s="20"/>
      <c r="Q154" s="20"/>
      <c r="R154" s="20"/>
      <c r="S154" s="20" t="s">
        <v>16</v>
      </c>
      <c r="T154" s="20"/>
      <c r="U154" s="66">
        <f t="shared" si="20"/>
        <v>1</v>
      </c>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20"/>
      <c r="BV154" s="20"/>
      <c r="BW154" s="20"/>
      <c r="BX154" s="20"/>
      <c r="BY154" s="20"/>
      <c r="BZ154" s="21"/>
      <c r="CA154" s="22"/>
      <c r="CB154" s="21"/>
      <c r="CC154" s="22"/>
      <c r="CD154" s="21"/>
      <c r="CE154" s="22"/>
      <c r="CF154" s="21"/>
      <c r="CG154" s="21"/>
    </row>
    <row r="155" spans="1:85" s="2" customFormat="1" ht="60" hidden="1">
      <c r="A155" s="19">
        <v>132</v>
      </c>
      <c r="B155" s="451">
        <v>132</v>
      </c>
      <c r="C155" s="78" t="s">
        <v>348</v>
      </c>
      <c r="D155" s="77" t="s">
        <v>17</v>
      </c>
      <c r="E155" s="78" t="s">
        <v>349</v>
      </c>
      <c r="F155" s="77" t="s">
        <v>17</v>
      </c>
      <c r="G155" s="78" t="s">
        <v>421</v>
      </c>
      <c r="H155" s="23" t="s">
        <v>422</v>
      </c>
      <c r="I155" s="20" t="s">
        <v>275</v>
      </c>
      <c r="J155" s="10" t="s">
        <v>25</v>
      </c>
      <c r="K155" s="20"/>
      <c r="L155" s="20"/>
      <c r="M155" s="20"/>
      <c r="N155" s="79"/>
      <c r="O155" s="79"/>
      <c r="P155" s="20"/>
      <c r="Q155" s="20"/>
      <c r="R155" s="20"/>
      <c r="S155" s="20"/>
      <c r="T155" s="20" t="s">
        <v>16</v>
      </c>
      <c r="U155" s="66">
        <f t="shared" si="20"/>
        <v>1</v>
      </c>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0"/>
      <c r="BU155" s="20"/>
      <c r="BV155" s="20"/>
      <c r="BW155" s="20"/>
      <c r="BX155" s="20"/>
      <c r="BY155" s="20"/>
      <c r="BZ155" s="21"/>
      <c r="CA155" s="22"/>
      <c r="CB155" s="21"/>
      <c r="CC155" s="22"/>
      <c r="CD155" s="21"/>
      <c r="CE155" s="22"/>
      <c r="CF155" s="21"/>
      <c r="CG155" s="21"/>
    </row>
    <row r="156" spans="1:85" ht="75" hidden="1">
      <c r="A156" s="658">
        <v>133</v>
      </c>
      <c r="B156" s="451">
        <v>133</v>
      </c>
      <c r="C156" s="213" t="s">
        <v>350</v>
      </c>
      <c r="D156" s="77" t="s">
        <v>17</v>
      </c>
      <c r="E156" s="213" t="s">
        <v>351</v>
      </c>
      <c r="F156" s="77" t="s">
        <v>17</v>
      </c>
      <c r="G156" s="78" t="s">
        <v>423</v>
      </c>
      <c r="H156" s="518" t="s">
        <v>427</v>
      </c>
      <c r="I156" s="20" t="s">
        <v>275</v>
      </c>
      <c r="J156" s="10" t="s">
        <v>25</v>
      </c>
      <c r="K156" s="20"/>
      <c r="L156" s="20"/>
      <c r="M156" s="20"/>
      <c r="N156" s="658" t="s">
        <v>16</v>
      </c>
      <c r="O156" s="79"/>
      <c r="P156" s="20"/>
      <c r="Q156" s="20"/>
      <c r="R156" s="20"/>
      <c r="S156" s="20"/>
      <c r="T156" s="20"/>
      <c r="U156" s="66">
        <f t="shared" si="20"/>
        <v>1</v>
      </c>
      <c r="V156" s="20"/>
      <c r="W156" s="20"/>
      <c r="X156" s="20"/>
      <c r="Y156" s="20"/>
      <c r="Z156" s="20"/>
      <c r="AA156" s="20"/>
      <c r="AB156" s="20"/>
      <c r="AC156" s="20"/>
      <c r="AD156" s="20"/>
      <c r="AE156" s="20"/>
      <c r="AF156" s="20"/>
      <c r="AG156" s="20"/>
      <c r="AH156" s="658" t="s">
        <v>723</v>
      </c>
      <c r="AI156" s="658" t="s">
        <v>724</v>
      </c>
      <c r="AJ156" s="658" t="s">
        <v>723</v>
      </c>
      <c r="AK156" s="658" t="s">
        <v>724</v>
      </c>
      <c r="AL156" s="658" t="s">
        <v>723</v>
      </c>
      <c r="AM156" s="20"/>
      <c r="AN156" s="20"/>
      <c r="AO156" s="20"/>
      <c r="AP156" s="20"/>
      <c r="AQ156" s="20"/>
      <c r="AR156" s="20"/>
      <c r="AS156" s="20"/>
      <c r="AT156" s="20"/>
      <c r="AU156" s="20"/>
      <c r="AV156" s="20"/>
      <c r="AW156" s="20"/>
      <c r="AX156" s="20"/>
      <c r="AY156" s="20"/>
      <c r="AZ156" s="20"/>
      <c r="BA156" s="20"/>
      <c r="BB156" s="20"/>
      <c r="BC156" s="20"/>
      <c r="BD156" s="20"/>
      <c r="BE156" s="20">
        <v>2</v>
      </c>
      <c r="BF156" s="20">
        <v>2</v>
      </c>
      <c r="BG156" s="20">
        <v>2</v>
      </c>
      <c r="BH156" s="20">
        <v>1</v>
      </c>
      <c r="BI156" s="20">
        <v>2</v>
      </c>
      <c r="BJ156" s="20">
        <v>2</v>
      </c>
      <c r="BK156" s="20">
        <v>2</v>
      </c>
      <c r="BL156" s="20">
        <v>2</v>
      </c>
      <c r="BM156" s="20">
        <v>2</v>
      </c>
      <c r="BN156" s="20">
        <v>1</v>
      </c>
      <c r="BO156" s="20">
        <v>2</v>
      </c>
      <c r="BP156" s="20">
        <v>2</v>
      </c>
      <c r="BQ156" s="20">
        <v>2</v>
      </c>
      <c r="BR156" s="20">
        <v>2</v>
      </c>
      <c r="BS156" s="20">
        <v>1</v>
      </c>
      <c r="BT156" s="20">
        <v>2</v>
      </c>
      <c r="BU156" s="20">
        <v>2</v>
      </c>
      <c r="BV156" s="20"/>
      <c r="BW156" s="20"/>
      <c r="BX156" s="20"/>
      <c r="BY156" s="20">
        <v>1</v>
      </c>
      <c r="BZ156" s="21">
        <f>COUNTIF($BE156:$BY156,2)</f>
        <v>14</v>
      </c>
      <c r="CA156" s="22">
        <f>BZ156/COUNTA($BE156:$BY156)</f>
        <v>0.77777777777777779</v>
      </c>
      <c r="CB156" s="21">
        <f>COUNTIF($BE156:$BY156,1)</f>
        <v>4</v>
      </c>
      <c r="CC156" s="22">
        <f>CB156/COUNTA($BE156:$BY156)</f>
        <v>0.22222222222222221</v>
      </c>
      <c r="CD156" s="21">
        <f>COUNTIF($BE156:$BY156,0)</f>
        <v>0</v>
      </c>
      <c r="CE156" s="22">
        <f>CD156/COUNTA($BE156:$BY156)</f>
        <v>0</v>
      </c>
      <c r="CF156" s="21">
        <f>(((BZ156*2)+(CB156*1)+(CD156*0)))/COUNTA($BE156:$BY156)</f>
        <v>1.7777777777777777</v>
      </c>
      <c r="CG156" s="427" t="str">
        <f>IF(CF156&gt;=1.6,"Đạt mục tiêu",IF(CF156&gt;=1,"Cần cố gắng","Chưa đạt"))</f>
        <v>Đạt mục tiêu</v>
      </c>
    </row>
    <row r="157" spans="1:85" s="2" customFormat="1" ht="75" hidden="1">
      <c r="A157" s="19">
        <v>134</v>
      </c>
      <c r="B157" s="451">
        <v>134</v>
      </c>
      <c r="C157" s="78" t="s">
        <v>350</v>
      </c>
      <c r="D157" s="77" t="s">
        <v>17</v>
      </c>
      <c r="E157" s="78" t="s">
        <v>351</v>
      </c>
      <c r="F157" s="77" t="s">
        <v>17</v>
      </c>
      <c r="G157" s="78" t="s">
        <v>1402</v>
      </c>
      <c r="H157" s="23" t="s">
        <v>428</v>
      </c>
      <c r="I157" s="20" t="s">
        <v>275</v>
      </c>
      <c r="J157" s="10" t="s">
        <v>25</v>
      </c>
      <c r="K157" s="20"/>
      <c r="L157" s="20"/>
      <c r="M157" s="20"/>
      <c r="N157" s="79"/>
      <c r="O157" s="79"/>
      <c r="P157" s="20" t="s">
        <v>16</v>
      </c>
      <c r="Q157" s="20"/>
      <c r="R157" s="20"/>
      <c r="S157" s="20"/>
      <c r="T157" s="20"/>
      <c r="U157" s="66">
        <f t="shared" si="20"/>
        <v>1</v>
      </c>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t="s">
        <v>727</v>
      </c>
      <c r="AR157" s="20" t="s">
        <v>727</v>
      </c>
      <c r="AS157" s="20" t="s">
        <v>727</v>
      </c>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20"/>
      <c r="BV157" s="20"/>
      <c r="BW157" s="20"/>
      <c r="BX157" s="20"/>
      <c r="BY157" s="20"/>
      <c r="BZ157" s="21"/>
      <c r="CA157" s="22"/>
      <c r="CB157" s="21"/>
      <c r="CC157" s="22"/>
      <c r="CD157" s="21"/>
      <c r="CE157" s="22"/>
      <c r="CF157" s="21"/>
      <c r="CG157" s="21"/>
    </row>
    <row r="158" spans="1:85" s="2" customFormat="1" ht="75" hidden="1">
      <c r="A158" s="19">
        <v>135</v>
      </c>
      <c r="B158" s="451">
        <v>135</v>
      </c>
      <c r="C158" s="78" t="s">
        <v>350</v>
      </c>
      <c r="D158" s="77" t="s">
        <v>17</v>
      </c>
      <c r="E158" s="78" t="s">
        <v>351</v>
      </c>
      <c r="F158" s="77" t="s">
        <v>17</v>
      </c>
      <c r="G158" s="78" t="s">
        <v>426</v>
      </c>
      <c r="H158" s="23" t="s">
        <v>429</v>
      </c>
      <c r="I158" s="20" t="s">
        <v>275</v>
      </c>
      <c r="J158" s="10" t="s">
        <v>25</v>
      </c>
      <c r="K158" s="20"/>
      <c r="L158" s="20"/>
      <c r="M158" s="20"/>
      <c r="N158" s="79"/>
      <c r="O158" s="79"/>
      <c r="P158" s="20"/>
      <c r="Q158" s="20"/>
      <c r="R158" s="20"/>
      <c r="S158" s="20"/>
      <c r="T158" s="20" t="s">
        <v>16</v>
      </c>
      <c r="U158" s="66">
        <f t="shared" si="20"/>
        <v>1</v>
      </c>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0"/>
      <c r="BX158" s="20"/>
      <c r="BY158" s="20"/>
      <c r="BZ158" s="21"/>
      <c r="CA158" s="22"/>
      <c r="CB158" s="21"/>
      <c r="CC158" s="22"/>
      <c r="CD158" s="21"/>
      <c r="CE158" s="22"/>
      <c r="CF158" s="21"/>
      <c r="CG158" s="21"/>
    </row>
    <row r="159" spans="1:85" s="2" customFormat="1" ht="60" hidden="1">
      <c r="A159" s="19">
        <v>136</v>
      </c>
      <c r="B159" s="451">
        <v>136</v>
      </c>
      <c r="C159" s="78" t="s">
        <v>352</v>
      </c>
      <c r="D159" s="77" t="s">
        <v>17</v>
      </c>
      <c r="E159" s="78" t="s">
        <v>353</v>
      </c>
      <c r="F159" s="77" t="s">
        <v>17</v>
      </c>
      <c r="G159" s="78" t="s">
        <v>430</v>
      </c>
      <c r="H159" s="23" t="s">
        <v>431</v>
      </c>
      <c r="I159" s="20" t="s">
        <v>275</v>
      </c>
      <c r="J159" s="10" t="s">
        <v>25</v>
      </c>
      <c r="K159" s="20"/>
      <c r="L159" s="20"/>
      <c r="M159" s="20"/>
      <c r="N159" s="79"/>
      <c r="O159" s="79"/>
      <c r="P159" s="20"/>
      <c r="Q159" s="20"/>
      <c r="R159" s="20"/>
      <c r="S159" s="20" t="s">
        <v>16</v>
      </c>
      <c r="T159" s="20"/>
      <c r="U159" s="66">
        <f t="shared" si="20"/>
        <v>1</v>
      </c>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20"/>
      <c r="BV159" s="20"/>
      <c r="BW159" s="20"/>
      <c r="BX159" s="20"/>
      <c r="BY159" s="20"/>
      <c r="BZ159" s="21"/>
      <c r="CA159" s="22"/>
      <c r="CB159" s="21"/>
      <c r="CC159" s="22"/>
      <c r="CD159" s="21"/>
      <c r="CE159" s="22"/>
      <c r="CF159" s="21"/>
      <c r="CG159" s="21"/>
    </row>
    <row r="160" spans="1:85" ht="75" hidden="1">
      <c r="A160" s="659">
        <v>137</v>
      </c>
      <c r="B160" s="451">
        <v>137</v>
      </c>
      <c r="C160" s="402" t="s">
        <v>432</v>
      </c>
      <c r="D160" s="77" t="s">
        <v>14</v>
      </c>
      <c r="E160" s="78" t="s">
        <v>438</v>
      </c>
      <c r="F160" s="77" t="s">
        <v>17</v>
      </c>
      <c r="G160" s="186" t="s">
        <v>437</v>
      </c>
      <c r="H160" s="542" t="s">
        <v>973</v>
      </c>
      <c r="I160" s="20" t="s">
        <v>275</v>
      </c>
      <c r="J160" s="10" t="s">
        <v>25</v>
      </c>
      <c r="K160" s="659" t="s">
        <v>16</v>
      </c>
      <c r="L160" s="20"/>
      <c r="M160" s="20"/>
      <c r="N160" s="79"/>
      <c r="O160" s="79"/>
      <c r="P160" s="20"/>
      <c r="Q160" s="20"/>
      <c r="R160" s="20"/>
      <c r="S160" s="20"/>
      <c r="T160" s="20"/>
      <c r="U160" s="66">
        <f t="shared" si="20"/>
        <v>1</v>
      </c>
      <c r="V160" s="183" t="s">
        <v>725</v>
      </c>
      <c r="W160" s="540" t="s">
        <v>723</v>
      </c>
      <c r="X160" s="540" t="s">
        <v>726</v>
      </c>
      <c r="Y160" s="540" t="s">
        <v>726</v>
      </c>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668" t="s">
        <v>281</v>
      </c>
      <c r="BF160" s="668" t="s">
        <v>281</v>
      </c>
      <c r="BG160" s="668" t="s">
        <v>1160</v>
      </c>
      <c r="BH160" s="668" t="s">
        <v>281</v>
      </c>
      <c r="BI160" s="668" t="s">
        <v>1160</v>
      </c>
      <c r="BJ160" s="668" t="s">
        <v>281</v>
      </c>
      <c r="BK160" s="668" t="s">
        <v>281</v>
      </c>
      <c r="BL160" s="668" t="s">
        <v>281</v>
      </c>
      <c r="BM160" s="668" t="s">
        <v>281</v>
      </c>
      <c r="BN160" s="668" t="s">
        <v>281</v>
      </c>
      <c r="BO160" s="668" t="s">
        <v>281</v>
      </c>
      <c r="BP160" s="668" t="s">
        <v>281</v>
      </c>
      <c r="BQ160" s="668" t="s">
        <v>281</v>
      </c>
      <c r="BR160" s="668" t="s">
        <v>281</v>
      </c>
      <c r="BS160" s="668" t="s">
        <v>281</v>
      </c>
      <c r="BT160" s="668" t="s">
        <v>281</v>
      </c>
      <c r="BU160" s="668" t="s">
        <v>281</v>
      </c>
      <c r="BV160" s="709"/>
      <c r="BW160" s="709"/>
      <c r="BX160" s="709"/>
      <c r="BY160" s="668" t="s">
        <v>281</v>
      </c>
      <c r="BZ160" s="658">
        <f>COUNTIF($BE160:$BY160,2)</f>
        <v>16</v>
      </c>
      <c r="CA160" s="510">
        <f>BZ160/COUNTA($BE160:$BY160)</f>
        <v>0.88888888888888884</v>
      </c>
      <c r="CB160" s="658">
        <f>COUNTIF($BE160:$BY160,1)</f>
        <v>2</v>
      </c>
      <c r="CC160" s="510">
        <f>CB160/COUNTA($BE160:$BY160)</f>
        <v>0.1111111111111111</v>
      </c>
      <c r="CD160" s="658">
        <f>COUNTIF($BE160:$BY160,0)</f>
        <v>0</v>
      </c>
      <c r="CE160" s="511">
        <f>CD160/COUNTA($BE160:$BY160)</f>
        <v>0</v>
      </c>
      <c r="CF160" s="658">
        <f>(((BZ160*2)+(CB160*1)+(CD160*0)))/COUNTA($BE160:$BY160)</f>
        <v>1.8888888888888888</v>
      </c>
      <c r="CG160" s="681" t="str">
        <f>IF(CF160&gt;=1.6,"Đạt mục tiêu",IF(CF160&gt;=1,"Cần cố gắng","Chưa đạt"))</f>
        <v>Đạt mục tiêu</v>
      </c>
    </row>
    <row r="161" spans="1:85" s="2" customFormat="1" ht="47.25" hidden="1">
      <c r="A161" s="19"/>
      <c r="B161" s="451"/>
      <c r="C161" s="390" t="s">
        <v>432</v>
      </c>
      <c r="D161" s="77"/>
      <c r="E161" s="78"/>
      <c r="F161" s="77"/>
      <c r="G161" s="78"/>
      <c r="H161" s="23" t="s">
        <v>1015</v>
      </c>
      <c r="I161" s="20"/>
      <c r="J161" s="10"/>
      <c r="K161" s="21"/>
      <c r="L161" s="20"/>
      <c r="M161" s="20"/>
      <c r="N161" s="79"/>
      <c r="O161" s="79"/>
      <c r="P161" s="20"/>
      <c r="Q161" s="20"/>
      <c r="R161" s="21" t="s">
        <v>16</v>
      </c>
      <c r="S161" s="20"/>
      <c r="T161" s="20"/>
      <c r="U161" s="66"/>
      <c r="V161" s="72"/>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20"/>
      <c r="BF161" s="20"/>
      <c r="BG161" s="20"/>
      <c r="BH161" s="20"/>
      <c r="BI161" s="20"/>
      <c r="BJ161" s="20"/>
      <c r="BK161" s="20"/>
      <c r="BL161" s="20"/>
      <c r="BM161" s="20"/>
      <c r="BN161" s="20"/>
      <c r="BO161" s="20"/>
      <c r="BP161" s="20"/>
      <c r="BQ161" s="20"/>
      <c r="BR161" s="20"/>
      <c r="BS161" s="20"/>
      <c r="BT161" s="20"/>
      <c r="BU161" s="20"/>
      <c r="BV161" s="20"/>
      <c r="BW161" s="20"/>
      <c r="BX161" s="20"/>
      <c r="BY161" s="20"/>
      <c r="BZ161" s="21"/>
      <c r="CA161" s="22"/>
      <c r="CB161" s="21"/>
      <c r="CC161" s="22"/>
      <c r="CD161" s="21"/>
      <c r="CE161" s="22"/>
      <c r="CF161" s="21"/>
      <c r="CG161" s="21"/>
    </row>
    <row r="162" spans="1:85" s="2" customFormat="1" ht="47.25" hidden="1">
      <c r="A162" s="19"/>
      <c r="B162" s="451"/>
      <c r="C162" s="390" t="s">
        <v>432</v>
      </c>
      <c r="D162" s="77"/>
      <c r="E162" s="78"/>
      <c r="F162" s="77"/>
      <c r="G162" s="78" t="s">
        <v>439</v>
      </c>
      <c r="H162" s="23" t="s">
        <v>1048</v>
      </c>
      <c r="I162" s="20"/>
      <c r="J162" s="10"/>
      <c r="K162" s="21"/>
      <c r="L162" s="21" t="s">
        <v>16</v>
      </c>
      <c r="M162" s="20"/>
      <c r="N162" s="79"/>
      <c r="O162" s="79"/>
      <c r="P162" s="20"/>
      <c r="Q162" s="20"/>
      <c r="R162" s="21"/>
      <c r="S162" s="20"/>
      <c r="T162" s="20"/>
      <c r="U162" s="66"/>
      <c r="V162" s="72"/>
      <c r="W162" s="20"/>
      <c r="X162" s="20"/>
      <c r="Y162" s="20"/>
      <c r="Z162" s="20" t="s">
        <v>726</v>
      </c>
      <c r="AA162" s="20" t="s">
        <v>723</v>
      </c>
      <c r="AB162" s="20" t="s">
        <v>727</v>
      </c>
      <c r="AC162" s="20" t="s">
        <v>723</v>
      </c>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79">
        <v>1</v>
      </c>
      <c r="BF162" s="79">
        <v>2</v>
      </c>
      <c r="BG162" s="79">
        <v>2</v>
      </c>
      <c r="BH162" s="79">
        <v>2</v>
      </c>
      <c r="BI162" s="79">
        <v>1</v>
      </c>
      <c r="BJ162" s="79">
        <v>2</v>
      </c>
      <c r="BK162" s="79">
        <v>2</v>
      </c>
      <c r="BL162" s="79">
        <v>2</v>
      </c>
      <c r="BM162" s="79">
        <v>2</v>
      </c>
      <c r="BN162" s="79">
        <v>1</v>
      </c>
      <c r="BO162" s="79">
        <v>1</v>
      </c>
      <c r="BP162" s="79">
        <v>2</v>
      </c>
      <c r="BQ162" s="79">
        <v>2</v>
      </c>
      <c r="BR162" s="79">
        <v>2</v>
      </c>
      <c r="BS162" s="79">
        <v>2</v>
      </c>
      <c r="BT162" s="79">
        <v>2</v>
      </c>
      <c r="BU162" s="79">
        <v>2</v>
      </c>
      <c r="BV162" s="79"/>
      <c r="BW162" s="79"/>
      <c r="BX162" s="79"/>
      <c r="BY162" s="79">
        <v>2</v>
      </c>
      <c r="BZ162" s="697">
        <f>COUNTIF($BE162:$BY162,2)</f>
        <v>14</v>
      </c>
      <c r="CA162" s="512">
        <f>BZ162/COUNTA($BE162:$BY162)</f>
        <v>0.77777777777777779</v>
      </c>
      <c r="CB162" s="697">
        <f>COUNTIF($BE162:$BY162,1)</f>
        <v>4</v>
      </c>
      <c r="CC162" s="512">
        <f>CB162/COUNTA($BE162:$BY162)</f>
        <v>0.22222222222222221</v>
      </c>
      <c r="CD162" s="697">
        <f>COUNTIF($BE162:$BY162,0)</f>
        <v>0</v>
      </c>
      <c r="CE162" s="81">
        <f>CD162/COUNTA($BE162:$BY162)</f>
        <v>0</v>
      </c>
      <c r="CF162" s="697">
        <f>(((BZ162*2)+(CB162*1)+(CD162*0)))/COUNTA($BE162:$BY162)</f>
        <v>1.7777777777777777</v>
      </c>
      <c r="CG162" s="698" t="str">
        <f t="shared" ref="CG162:CG164" si="27">IF(CF162&gt;=1.6,"Đạt mục tiêu",IF(CF162&gt;=1,"Cần cố gắng","Chưa đạt"))</f>
        <v>Đạt mục tiêu</v>
      </c>
    </row>
    <row r="163" spans="1:85" s="2" customFormat="1" ht="47.25" hidden="1">
      <c r="A163" s="19">
        <v>138</v>
      </c>
      <c r="B163" s="451">
        <v>138</v>
      </c>
      <c r="C163" s="390" t="s">
        <v>432</v>
      </c>
      <c r="D163" s="77" t="s">
        <v>14</v>
      </c>
      <c r="E163" s="78" t="s">
        <v>438</v>
      </c>
      <c r="F163" s="77" t="s">
        <v>17</v>
      </c>
      <c r="G163" s="78" t="s">
        <v>439</v>
      </c>
      <c r="H163" s="23" t="s">
        <v>1049</v>
      </c>
      <c r="I163" s="20" t="s">
        <v>275</v>
      </c>
      <c r="J163" s="10" t="s">
        <v>25</v>
      </c>
      <c r="K163" s="20"/>
      <c r="L163" s="21" t="s">
        <v>16</v>
      </c>
      <c r="M163" s="20"/>
      <c r="N163" s="79"/>
      <c r="O163" s="79"/>
      <c r="P163" s="20"/>
      <c r="Q163" s="20"/>
      <c r="R163" s="20"/>
      <c r="S163" s="20"/>
      <c r="T163" s="20"/>
      <c r="U163" s="66">
        <f t="shared" si="20"/>
        <v>1</v>
      </c>
      <c r="V163" s="20"/>
      <c r="W163" s="20"/>
      <c r="X163" s="20"/>
      <c r="Y163" s="20"/>
      <c r="Z163" s="20" t="s">
        <v>724</v>
      </c>
      <c r="AA163" s="20" t="s">
        <v>726</v>
      </c>
      <c r="AB163" s="20" t="s">
        <v>723</v>
      </c>
      <c r="AC163" s="20" t="s">
        <v>724</v>
      </c>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79">
        <v>2</v>
      </c>
      <c r="BF163" s="79">
        <v>2</v>
      </c>
      <c r="BG163" s="79">
        <v>2</v>
      </c>
      <c r="BH163" s="79">
        <v>2</v>
      </c>
      <c r="BI163" s="79">
        <v>2</v>
      </c>
      <c r="BJ163" s="79">
        <v>2</v>
      </c>
      <c r="BK163" s="79">
        <v>2</v>
      </c>
      <c r="BL163" s="79">
        <v>2</v>
      </c>
      <c r="BM163" s="79">
        <v>2</v>
      </c>
      <c r="BN163" s="79">
        <v>1</v>
      </c>
      <c r="BO163" s="79">
        <v>1</v>
      </c>
      <c r="BP163" s="79">
        <v>2</v>
      </c>
      <c r="BQ163" s="79">
        <v>2</v>
      </c>
      <c r="BR163" s="79">
        <v>1</v>
      </c>
      <c r="BS163" s="79">
        <v>2</v>
      </c>
      <c r="BT163" s="79">
        <v>2</v>
      </c>
      <c r="BU163" s="79">
        <v>2</v>
      </c>
      <c r="BV163" s="79"/>
      <c r="BW163" s="79"/>
      <c r="BX163" s="79"/>
      <c r="BY163" s="79">
        <v>2</v>
      </c>
      <c r="BZ163" s="697">
        <f>COUNTIF($BE163:$BY163,2)</f>
        <v>15</v>
      </c>
      <c r="CA163" s="512">
        <f>BZ163/COUNTA($BE163:$BY163)</f>
        <v>0.83333333333333337</v>
      </c>
      <c r="CB163" s="697">
        <f>COUNTIF($BE163:$BY163,1)</f>
        <v>3</v>
      </c>
      <c r="CC163" s="512">
        <f>CB163/COUNTA($BE163:$BY163)</f>
        <v>0.16666666666666666</v>
      </c>
      <c r="CD163" s="697">
        <f>COUNTIF($BE163:$BY163,0)</f>
        <v>0</v>
      </c>
      <c r="CE163" s="81">
        <f>CD163/COUNTA($BE163:$BY163)</f>
        <v>0</v>
      </c>
      <c r="CF163" s="697">
        <f>(((BZ163*2)+(CB163*1)+(CD163*0)))/COUNTA($BE163:$BY163)</f>
        <v>1.8333333333333333</v>
      </c>
      <c r="CG163" s="698" t="str">
        <f t="shared" si="27"/>
        <v>Đạt mục tiêu</v>
      </c>
    </row>
    <row r="164" spans="1:85" s="3" customFormat="1" ht="47.25" hidden="1">
      <c r="A164" s="19">
        <v>139</v>
      </c>
      <c r="B164" s="451">
        <v>139</v>
      </c>
      <c r="C164" s="390" t="s">
        <v>432</v>
      </c>
      <c r="D164" s="77" t="s">
        <v>14</v>
      </c>
      <c r="E164" s="78" t="s">
        <v>438</v>
      </c>
      <c r="F164" s="77" t="s">
        <v>17</v>
      </c>
      <c r="G164" s="78" t="s">
        <v>433</v>
      </c>
      <c r="H164" s="37" t="s">
        <v>983</v>
      </c>
      <c r="I164" s="662" t="s">
        <v>275</v>
      </c>
      <c r="J164" s="668" t="s">
        <v>25</v>
      </c>
      <c r="K164" s="662"/>
      <c r="L164" s="662"/>
      <c r="M164" s="677" t="s">
        <v>16</v>
      </c>
      <c r="N164" s="662"/>
      <c r="O164" s="662"/>
      <c r="P164" s="662"/>
      <c r="Q164" s="662"/>
      <c r="R164" s="662"/>
      <c r="S164" s="662"/>
      <c r="T164" s="662"/>
      <c r="U164" s="493">
        <f t="shared" si="20"/>
        <v>1</v>
      </c>
      <c r="V164" s="662"/>
      <c r="W164" s="662"/>
      <c r="X164" s="662"/>
      <c r="Y164" s="662"/>
      <c r="Z164" s="662"/>
      <c r="AA164" s="662"/>
      <c r="AB164" s="662"/>
      <c r="AC164" s="662"/>
      <c r="AD164" s="662" t="s">
        <v>726</v>
      </c>
      <c r="AE164" s="662" t="s">
        <v>723</v>
      </c>
      <c r="AF164" s="662" t="s">
        <v>726</v>
      </c>
      <c r="AG164" s="662" t="s">
        <v>723</v>
      </c>
      <c r="AH164" s="662"/>
      <c r="AI164" s="662"/>
      <c r="AJ164" s="662"/>
      <c r="AK164" s="662"/>
      <c r="AL164" s="662"/>
      <c r="AM164" s="662"/>
      <c r="AN164" s="662"/>
      <c r="AO164" s="662"/>
      <c r="AP164" s="662"/>
      <c r="AQ164" s="662"/>
      <c r="AR164" s="662"/>
      <c r="AS164" s="662"/>
      <c r="AT164" s="662"/>
      <c r="AU164" s="662"/>
      <c r="AV164" s="662"/>
      <c r="AW164" s="662"/>
      <c r="AX164" s="662"/>
      <c r="AY164" s="662"/>
      <c r="AZ164" s="662"/>
      <c r="BA164" s="662"/>
      <c r="BB164" s="662"/>
      <c r="BC164" s="662"/>
      <c r="BD164" s="662"/>
      <c r="BE164" s="662">
        <v>2</v>
      </c>
      <c r="BF164" s="662">
        <v>1</v>
      </c>
      <c r="BG164" s="662">
        <v>2</v>
      </c>
      <c r="BH164" s="662">
        <v>2</v>
      </c>
      <c r="BI164" s="662">
        <v>2</v>
      </c>
      <c r="BJ164" s="662">
        <v>2</v>
      </c>
      <c r="BK164" s="662">
        <v>2</v>
      </c>
      <c r="BL164" s="662">
        <v>2</v>
      </c>
      <c r="BM164" s="662">
        <v>2</v>
      </c>
      <c r="BN164" s="662">
        <v>2</v>
      </c>
      <c r="BO164" s="662">
        <v>2</v>
      </c>
      <c r="BP164" s="662">
        <v>2</v>
      </c>
      <c r="BQ164" s="662">
        <v>1</v>
      </c>
      <c r="BR164" s="662">
        <v>1</v>
      </c>
      <c r="BS164" s="662">
        <v>1</v>
      </c>
      <c r="BT164" s="662">
        <v>2</v>
      </c>
      <c r="BU164" s="662">
        <v>2</v>
      </c>
      <c r="BV164" s="716"/>
      <c r="BW164" s="716"/>
      <c r="BX164" s="716"/>
      <c r="BY164" s="662">
        <v>2</v>
      </c>
      <c r="BZ164" s="533">
        <f>COUNTIF($BE164:$BY164,2)</f>
        <v>14</v>
      </c>
      <c r="CA164" s="534">
        <f>BZ164/COUNTA($BE164:$BY164)</f>
        <v>0.77777777777777779</v>
      </c>
      <c r="CB164" s="533">
        <f>COUNTIF($BE164:$BY164,1)</f>
        <v>4</v>
      </c>
      <c r="CC164" s="534">
        <f>CB164/COUNTA($BE164:$BY164)</f>
        <v>0.22222222222222221</v>
      </c>
      <c r="CD164" s="533">
        <f>COUNTIF($BE164:$BY164,0)</f>
        <v>0</v>
      </c>
      <c r="CE164" s="535">
        <f>CD164/COUNTA($BE164:$BY164)</f>
        <v>0</v>
      </c>
      <c r="CF164" s="533">
        <f>(((BZ164*2)+(CB164*1)+(CD164*0)))/COUNTA($BE164:$BY164)</f>
        <v>1.7777777777777777</v>
      </c>
      <c r="CG164" s="678" t="str">
        <f t="shared" si="27"/>
        <v>Đạt mục tiêu</v>
      </c>
    </row>
    <row r="165" spans="1:85" ht="63" hidden="1">
      <c r="A165" s="658">
        <v>140</v>
      </c>
      <c r="B165" s="451">
        <v>140</v>
      </c>
      <c r="C165" s="390" t="s">
        <v>432</v>
      </c>
      <c r="D165" s="77" t="s">
        <v>14</v>
      </c>
      <c r="E165" s="213" t="s">
        <v>438</v>
      </c>
      <c r="F165" s="77" t="s">
        <v>17</v>
      </c>
      <c r="G165" s="78" t="s">
        <v>440</v>
      </c>
      <c r="H165" s="518" t="s">
        <v>715</v>
      </c>
      <c r="I165" s="20" t="s">
        <v>275</v>
      </c>
      <c r="J165" s="10" t="s">
        <v>25</v>
      </c>
      <c r="K165" s="20"/>
      <c r="L165" s="20"/>
      <c r="M165" s="20"/>
      <c r="N165" s="658" t="s">
        <v>16</v>
      </c>
      <c r="O165" s="79"/>
      <c r="P165" s="20"/>
      <c r="Q165" s="20"/>
      <c r="R165" s="20"/>
      <c r="S165" s="20"/>
      <c r="T165" s="20"/>
      <c r="U165" s="66">
        <f t="shared" si="20"/>
        <v>1</v>
      </c>
      <c r="V165" s="20"/>
      <c r="W165" s="20"/>
      <c r="X165" s="20"/>
      <c r="Y165" s="20"/>
      <c r="Z165" s="20"/>
      <c r="AA165" s="20"/>
      <c r="AB165" s="20"/>
      <c r="AC165" s="20"/>
      <c r="AD165" s="20"/>
      <c r="AE165" s="20"/>
      <c r="AF165" s="20"/>
      <c r="AG165" s="20"/>
      <c r="AH165" s="658" t="s">
        <v>726</v>
      </c>
      <c r="AI165" s="658" t="s">
        <v>726</v>
      </c>
      <c r="AJ165" s="658" t="s">
        <v>723</v>
      </c>
      <c r="AK165" s="658" t="s">
        <v>726</v>
      </c>
      <c r="AL165" s="658" t="s">
        <v>724</v>
      </c>
      <c r="AM165" s="20"/>
      <c r="AN165" s="20"/>
      <c r="AO165" s="20"/>
      <c r="AP165" s="20"/>
      <c r="AQ165" s="20"/>
      <c r="AR165" s="20"/>
      <c r="AS165" s="20"/>
      <c r="AT165" s="20"/>
      <c r="AU165" s="20"/>
      <c r="AV165" s="20"/>
      <c r="AW165" s="20"/>
      <c r="AX165" s="20"/>
      <c r="AY165" s="20"/>
      <c r="AZ165" s="20"/>
      <c r="BA165" s="20"/>
      <c r="BB165" s="20"/>
      <c r="BC165" s="20"/>
      <c r="BD165" s="20"/>
      <c r="BE165" s="20">
        <v>2</v>
      </c>
      <c r="BF165" s="20">
        <v>2</v>
      </c>
      <c r="BG165" s="20">
        <v>2</v>
      </c>
      <c r="BH165" s="20">
        <v>1</v>
      </c>
      <c r="BI165" s="20">
        <v>2</v>
      </c>
      <c r="BJ165" s="20">
        <v>1</v>
      </c>
      <c r="BK165" s="20">
        <v>2</v>
      </c>
      <c r="BL165" s="20">
        <v>2</v>
      </c>
      <c r="BM165" s="20">
        <v>2</v>
      </c>
      <c r="BN165" s="20">
        <v>1</v>
      </c>
      <c r="BO165" s="20">
        <v>2</v>
      </c>
      <c r="BP165" s="20">
        <v>2</v>
      </c>
      <c r="BQ165" s="20">
        <v>2</v>
      </c>
      <c r="BR165" s="20">
        <v>2</v>
      </c>
      <c r="BS165" s="20">
        <v>1</v>
      </c>
      <c r="BT165" s="20">
        <v>1</v>
      </c>
      <c r="BU165" s="20">
        <v>2</v>
      </c>
      <c r="BV165" s="20"/>
      <c r="BW165" s="20"/>
      <c r="BX165" s="20"/>
      <c r="BY165" s="20">
        <v>1</v>
      </c>
      <c r="BZ165" s="21">
        <f>COUNTIF($BE165:$BY165,2)</f>
        <v>12</v>
      </c>
      <c r="CA165" s="22">
        <f>BZ165/COUNTA($BE165:$BY165)</f>
        <v>0.66666666666666663</v>
      </c>
      <c r="CB165" s="21">
        <f>COUNTIF($BE165:$BY165,1)</f>
        <v>6</v>
      </c>
      <c r="CC165" s="22">
        <f>CB165/COUNTA($BE165:$BY165)</f>
        <v>0.33333333333333331</v>
      </c>
      <c r="CD165" s="21">
        <f>COUNTIF($BE165:$BY165,0)</f>
        <v>0</v>
      </c>
      <c r="CE165" s="22">
        <f>CD165/COUNTA($BE165:$BY165)</f>
        <v>0</v>
      </c>
      <c r="CF165" s="21">
        <f>(((BZ165*2)+(CB165*1)+(CD165*0)))/COUNTA($BE165:$BY165)</f>
        <v>1.6666666666666667</v>
      </c>
      <c r="CG165" s="427" t="str">
        <f>IF(CF165&gt;=1.6,"Đạt mục tiêu",IF(CF165&gt;=1,"Cần cố gắng","Chưa đạt"))</f>
        <v>Đạt mục tiêu</v>
      </c>
    </row>
    <row r="166" spans="1:85" ht="47.25" hidden="1">
      <c r="A166" s="658"/>
      <c r="B166" s="451"/>
      <c r="C166" s="390" t="s">
        <v>432</v>
      </c>
      <c r="D166" s="77"/>
      <c r="E166" s="213"/>
      <c r="F166" s="77"/>
      <c r="G166" s="78" t="s">
        <v>434</v>
      </c>
      <c r="H166" s="23" t="s">
        <v>1408</v>
      </c>
      <c r="I166" s="20"/>
      <c r="J166" s="10"/>
      <c r="K166" s="20"/>
      <c r="L166" s="20"/>
      <c r="M166" s="20"/>
      <c r="N166" s="658"/>
      <c r="O166" s="79"/>
      <c r="P166" s="20"/>
      <c r="Q166" s="20"/>
      <c r="R166" s="20"/>
      <c r="S166" s="20"/>
      <c r="T166" s="20"/>
      <c r="U166" s="66"/>
      <c r="V166" s="20"/>
      <c r="W166" s="20"/>
      <c r="X166" s="20"/>
      <c r="Y166" s="20"/>
      <c r="Z166" s="20"/>
      <c r="AA166" s="20"/>
      <c r="AB166" s="20"/>
      <c r="AC166" s="20"/>
      <c r="AD166" s="20"/>
      <c r="AE166" s="20"/>
      <c r="AF166" s="20"/>
      <c r="AG166" s="20"/>
      <c r="AH166" s="658"/>
      <c r="AI166" s="658"/>
      <c r="AJ166" s="658"/>
      <c r="AK166" s="658"/>
      <c r="AL166" s="658"/>
      <c r="AM166" s="20"/>
      <c r="AN166" s="20"/>
      <c r="AO166" s="20"/>
      <c r="AP166" s="20"/>
      <c r="AQ166" s="20" t="s">
        <v>723</v>
      </c>
      <c r="AR166" s="20" t="s">
        <v>724</v>
      </c>
      <c r="AS166" s="20" t="s">
        <v>726</v>
      </c>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0"/>
      <c r="BU166" s="20"/>
      <c r="BV166" s="20"/>
      <c r="BW166" s="20"/>
      <c r="BX166" s="20"/>
      <c r="BY166" s="20"/>
      <c r="BZ166" s="21"/>
      <c r="CA166" s="22"/>
      <c r="CB166" s="21"/>
      <c r="CC166" s="22"/>
      <c r="CD166" s="21"/>
      <c r="CE166" s="22"/>
      <c r="CF166" s="21"/>
      <c r="CG166" s="427"/>
    </row>
    <row r="167" spans="1:85" s="2" customFormat="1" ht="47.25" hidden="1">
      <c r="A167" s="19">
        <v>141</v>
      </c>
      <c r="B167" s="451">
        <v>141</v>
      </c>
      <c r="C167" s="390" t="s">
        <v>432</v>
      </c>
      <c r="D167" s="77" t="s">
        <v>14</v>
      </c>
      <c r="E167" s="78" t="s">
        <v>438</v>
      </c>
      <c r="F167" s="77" t="s">
        <v>17</v>
      </c>
      <c r="G167" s="78" t="s">
        <v>1401</v>
      </c>
      <c r="H167" s="23" t="s">
        <v>1176</v>
      </c>
      <c r="I167" s="20" t="s">
        <v>275</v>
      </c>
      <c r="J167" s="10" t="s">
        <v>25</v>
      </c>
      <c r="K167" s="20"/>
      <c r="L167" s="20"/>
      <c r="M167" s="20"/>
      <c r="N167" s="697"/>
      <c r="O167" s="79"/>
      <c r="P167" s="21" t="s">
        <v>16</v>
      </c>
      <c r="Q167" s="20"/>
      <c r="R167" s="20"/>
      <c r="S167" s="20"/>
      <c r="T167" s="20"/>
      <c r="U167" s="66">
        <f t="shared" si="20"/>
        <v>1</v>
      </c>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t="s">
        <v>726</v>
      </c>
      <c r="AR167" s="20" t="s">
        <v>723</v>
      </c>
      <c r="AS167" s="20" t="s">
        <v>724</v>
      </c>
      <c r="AT167" s="20"/>
      <c r="AU167" s="20"/>
      <c r="AV167" s="20"/>
      <c r="AW167" s="20"/>
      <c r="AX167" s="20"/>
      <c r="AY167" s="20"/>
      <c r="AZ167" s="20"/>
      <c r="BA167" s="20"/>
      <c r="BB167" s="20"/>
      <c r="BC167" s="20"/>
      <c r="BD167" s="20"/>
      <c r="BE167" s="20">
        <v>2</v>
      </c>
      <c r="BF167" s="20">
        <v>1</v>
      </c>
      <c r="BG167" s="20">
        <v>1</v>
      </c>
      <c r="BH167" s="20">
        <v>2</v>
      </c>
      <c r="BI167" s="20">
        <v>2</v>
      </c>
      <c r="BJ167" s="20">
        <v>2</v>
      </c>
      <c r="BK167" s="20">
        <v>2</v>
      </c>
      <c r="BL167" s="20">
        <v>2</v>
      </c>
      <c r="BM167" s="20">
        <v>2</v>
      </c>
      <c r="BN167" s="20">
        <v>2</v>
      </c>
      <c r="BO167" s="20">
        <v>2</v>
      </c>
      <c r="BP167" s="20">
        <v>2</v>
      </c>
      <c r="BQ167" s="20">
        <v>2</v>
      </c>
      <c r="BR167" s="20">
        <v>1</v>
      </c>
      <c r="BS167" s="20">
        <v>1</v>
      </c>
      <c r="BT167" s="20">
        <v>1</v>
      </c>
      <c r="BU167" s="20">
        <v>2</v>
      </c>
      <c r="BV167" s="20"/>
      <c r="BW167" s="20"/>
      <c r="BX167" s="20"/>
      <c r="BY167" s="20">
        <v>2</v>
      </c>
      <c r="BZ167" s="21">
        <f>COUNTIF($BE167:$BY167,2)</f>
        <v>13</v>
      </c>
      <c r="CA167" s="22">
        <f>BZ167/COUNTA($BE167:$BY167)</f>
        <v>0.72222222222222221</v>
      </c>
      <c r="CB167" s="21">
        <f>COUNTIF($BE167:$BY167,1)</f>
        <v>5</v>
      </c>
      <c r="CC167" s="22">
        <f>CB167/COUNTA($BE167:$BY167)</f>
        <v>0.27777777777777779</v>
      </c>
      <c r="CD167" s="21">
        <f>COUNTIF($BE167:$BY167,0)</f>
        <v>0</v>
      </c>
      <c r="CE167" s="22">
        <f>CD167/COUNTA($BE167:$BY167)</f>
        <v>0</v>
      </c>
      <c r="CF167" s="21">
        <f>(((BZ167*2)+(CB167*1)+(CD167*0)))/COUNTA($BE167:$BY167)</f>
        <v>1.7222222222222223</v>
      </c>
      <c r="CG167" s="21" t="str">
        <f>IF(CF167&gt;=1.6,"Đạt mục tiêu",IF(CF167&gt;=1,"Cần cố gắng","Chưa đạt"))</f>
        <v>Đạt mục tiêu</v>
      </c>
    </row>
    <row r="168" spans="1:85" s="2" customFormat="1" ht="47.25" hidden="1">
      <c r="A168" s="19">
        <v>142</v>
      </c>
      <c r="B168" s="451">
        <v>142</v>
      </c>
      <c r="C168" s="390" t="s">
        <v>432</v>
      </c>
      <c r="D168" s="77" t="s">
        <v>14</v>
      </c>
      <c r="E168" s="78" t="s">
        <v>438</v>
      </c>
      <c r="F168" s="77" t="s">
        <v>17</v>
      </c>
      <c r="G168" s="78" t="s">
        <v>441</v>
      </c>
      <c r="H168" s="23" t="s">
        <v>442</v>
      </c>
      <c r="I168" s="20" t="s">
        <v>275</v>
      </c>
      <c r="J168" s="10" t="s">
        <v>25</v>
      </c>
      <c r="K168" s="20"/>
      <c r="L168" s="20"/>
      <c r="M168" s="20"/>
      <c r="N168" s="697"/>
      <c r="O168" s="697" t="s">
        <v>16</v>
      </c>
      <c r="P168" s="20"/>
      <c r="Q168" s="20"/>
      <c r="R168" s="20"/>
      <c r="S168" s="20"/>
      <c r="T168" s="20"/>
      <c r="U168" s="66">
        <f t="shared" si="20"/>
        <v>1</v>
      </c>
      <c r="V168" s="20"/>
      <c r="W168" s="20"/>
      <c r="X168" s="20"/>
      <c r="Y168" s="20"/>
      <c r="Z168" s="20"/>
      <c r="AA168" s="20"/>
      <c r="AB168" s="20"/>
      <c r="AC168" s="20"/>
      <c r="AD168" s="20"/>
      <c r="AE168" s="20"/>
      <c r="AF168" s="20"/>
      <c r="AG168" s="20"/>
      <c r="AH168" s="20"/>
      <c r="AI168" s="20"/>
      <c r="AJ168" s="20"/>
      <c r="AK168" s="20"/>
      <c r="AL168" s="20"/>
      <c r="AM168" s="20" t="s">
        <v>726</v>
      </c>
      <c r="AN168" s="20" t="s">
        <v>723</v>
      </c>
      <c r="AO168" s="20" t="s">
        <v>726</v>
      </c>
      <c r="AP168" s="20" t="s">
        <v>726</v>
      </c>
      <c r="AQ168" s="20"/>
      <c r="AR168" s="20"/>
      <c r="AS168" s="20"/>
      <c r="AT168" s="20"/>
      <c r="AU168" s="20"/>
      <c r="AV168" s="20"/>
      <c r="AW168" s="20"/>
      <c r="AX168" s="20"/>
      <c r="AY168" s="20"/>
      <c r="AZ168" s="20"/>
      <c r="BA168" s="20"/>
      <c r="BB168" s="20"/>
      <c r="BC168" s="20"/>
      <c r="BD168" s="20"/>
      <c r="BE168" s="79">
        <v>1</v>
      </c>
      <c r="BF168" s="79">
        <v>2</v>
      </c>
      <c r="BG168" s="79">
        <v>2</v>
      </c>
      <c r="BH168" s="79">
        <v>1</v>
      </c>
      <c r="BI168" s="79">
        <v>2</v>
      </c>
      <c r="BJ168" s="79">
        <v>2</v>
      </c>
      <c r="BK168" s="79">
        <v>2</v>
      </c>
      <c r="BL168" s="79">
        <v>2</v>
      </c>
      <c r="BM168" s="79">
        <v>2</v>
      </c>
      <c r="BN168" s="79">
        <v>2</v>
      </c>
      <c r="BO168" s="79">
        <v>1</v>
      </c>
      <c r="BP168" s="79">
        <v>2</v>
      </c>
      <c r="BQ168" s="79">
        <v>2</v>
      </c>
      <c r="BR168" s="79">
        <v>2</v>
      </c>
      <c r="BS168" s="79">
        <v>2</v>
      </c>
      <c r="BT168" s="79">
        <v>2</v>
      </c>
      <c r="BU168" s="79">
        <v>2</v>
      </c>
      <c r="BV168" s="79"/>
      <c r="BW168" s="79"/>
      <c r="BX168" s="79"/>
      <c r="BY168" s="79">
        <v>2</v>
      </c>
      <c r="BZ168" s="21">
        <f>COUNTIF($BE168:$BY168,2)</f>
        <v>15</v>
      </c>
      <c r="CA168" s="22">
        <f>BZ168/COUNTA($BE168:$BY168)</f>
        <v>0.83333333333333337</v>
      </c>
      <c r="CB168" s="21">
        <f>COUNTIF($BE168:$BY168,1)</f>
        <v>3</v>
      </c>
      <c r="CC168" s="22">
        <f>CB168/COUNTA($BE168:$BY168)</f>
        <v>0.16666666666666666</v>
      </c>
      <c r="CD168" s="21">
        <f>COUNTIF($BE168:$BY168,0)</f>
        <v>0</v>
      </c>
      <c r="CE168" s="22">
        <f>CD168/COUNTA($BE168:$BY168)</f>
        <v>0</v>
      </c>
      <c r="CF168" s="21">
        <f>(((BZ168*2)+(CB168*1)+(CD168*0)))/COUNTA($BE168:$BY168)</f>
        <v>1.8333333333333333</v>
      </c>
      <c r="CG168" s="427" t="str">
        <f>IF(CF168&gt;=1.6,"Đạt mục tiêu",IF(CF168&gt;=1,"Cần cố gắng","Chưa đạt"))</f>
        <v>Đạt mục tiêu</v>
      </c>
    </row>
    <row r="169" spans="1:85" s="2" customFormat="1" ht="48.75" customHeight="1">
      <c r="A169" s="19">
        <v>143</v>
      </c>
      <c r="B169" s="451">
        <v>143</v>
      </c>
      <c r="C169" s="390" t="s">
        <v>432</v>
      </c>
      <c r="D169" s="77" t="s">
        <v>14</v>
      </c>
      <c r="E169" s="78" t="s">
        <v>438</v>
      </c>
      <c r="F169" s="77" t="s">
        <v>17</v>
      </c>
      <c r="G169" s="78" t="s">
        <v>435</v>
      </c>
      <c r="H169" s="23" t="s">
        <v>1412</v>
      </c>
      <c r="I169" s="20" t="s">
        <v>275</v>
      </c>
      <c r="J169" s="10" t="s">
        <v>25</v>
      </c>
      <c r="K169" s="20"/>
      <c r="L169" s="20"/>
      <c r="M169" s="20"/>
      <c r="N169" s="697"/>
      <c r="O169" s="79"/>
      <c r="P169" s="20"/>
      <c r="Q169" s="21" t="s">
        <v>16</v>
      </c>
      <c r="R169" s="20"/>
      <c r="S169" s="20"/>
      <c r="T169" s="20"/>
      <c r="U169" s="66">
        <f t="shared" si="20"/>
        <v>1</v>
      </c>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t="s">
        <v>726</v>
      </c>
      <c r="AU169" s="20" t="s">
        <v>727</v>
      </c>
      <c r="AV169" s="20" t="s">
        <v>726</v>
      </c>
      <c r="AW169" s="20" t="s">
        <v>724</v>
      </c>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0"/>
      <c r="BU169" s="20"/>
      <c r="BV169" s="20"/>
      <c r="BW169" s="20"/>
      <c r="BX169" s="20"/>
      <c r="BY169" s="20"/>
      <c r="BZ169" s="21"/>
      <c r="CA169" s="22"/>
      <c r="CB169" s="21"/>
      <c r="CC169" s="22"/>
      <c r="CD169" s="21"/>
      <c r="CE169" s="22"/>
      <c r="CF169" s="21"/>
      <c r="CG169" s="21"/>
    </row>
    <row r="170" spans="1:85" s="2" customFormat="1" ht="47.25" hidden="1">
      <c r="A170" s="19">
        <v>144</v>
      </c>
      <c r="B170" s="451">
        <v>144</v>
      </c>
      <c r="C170" s="390" t="s">
        <v>432</v>
      </c>
      <c r="D170" s="77" t="s">
        <v>14</v>
      </c>
      <c r="E170" s="78" t="s">
        <v>438</v>
      </c>
      <c r="F170" s="77" t="s">
        <v>17</v>
      </c>
      <c r="G170" s="78" t="s">
        <v>436</v>
      </c>
      <c r="H170" s="23" t="s">
        <v>1023</v>
      </c>
      <c r="I170" s="20" t="s">
        <v>275</v>
      </c>
      <c r="J170" s="10" t="s">
        <v>25</v>
      </c>
      <c r="K170" s="20"/>
      <c r="L170" s="20"/>
      <c r="M170" s="20"/>
      <c r="N170" s="697"/>
      <c r="O170" s="79"/>
      <c r="P170" s="20"/>
      <c r="Q170" s="20"/>
      <c r="R170" s="20"/>
      <c r="S170" s="21" t="s">
        <v>16</v>
      </c>
      <c r="T170" s="20"/>
      <c r="U170" s="66">
        <f t="shared" si="20"/>
        <v>1</v>
      </c>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BQ170" s="20"/>
      <c r="BR170" s="20"/>
      <c r="BS170" s="20"/>
      <c r="BT170" s="20"/>
      <c r="BU170" s="20"/>
      <c r="BV170" s="20"/>
      <c r="BW170" s="20"/>
      <c r="BX170" s="20"/>
      <c r="BY170" s="20"/>
      <c r="BZ170" s="21"/>
      <c r="CA170" s="22"/>
      <c r="CB170" s="21"/>
      <c r="CC170" s="22"/>
      <c r="CD170" s="21"/>
      <c r="CE170" s="22"/>
      <c r="CF170" s="21"/>
      <c r="CG170" s="21"/>
    </row>
    <row r="171" spans="1:85" s="2" customFormat="1" ht="47.25" hidden="1">
      <c r="A171" s="19">
        <v>145</v>
      </c>
      <c r="B171" s="451">
        <v>145</v>
      </c>
      <c r="C171" s="390" t="s">
        <v>432</v>
      </c>
      <c r="D171" s="77" t="s">
        <v>14</v>
      </c>
      <c r="E171" s="78" t="s">
        <v>438</v>
      </c>
      <c r="F171" s="77" t="s">
        <v>17</v>
      </c>
      <c r="G171" s="20" t="s">
        <v>342</v>
      </c>
      <c r="H171" s="125" t="s">
        <v>738</v>
      </c>
      <c r="I171" s="20" t="s">
        <v>275</v>
      </c>
      <c r="J171" s="10" t="s">
        <v>25</v>
      </c>
      <c r="K171" s="20"/>
      <c r="L171" s="20"/>
      <c r="M171" s="20"/>
      <c r="N171" s="697"/>
      <c r="O171" s="79"/>
      <c r="P171" s="20"/>
      <c r="Q171" s="20"/>
      <c r="R171" s="20"/>
      <c r="S171" s="20"/>
      <c r="T171" s="21" t="s">
        <v>16</v>
      </c>
      <c r="U171" s="66">
        <f t="shared" si="20"/>
        <v>1</v>
      </c>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20"/>
      <c r="BG171" s="20"/>
      <c r="BH171" s="20"/>
      <c r="BI171" s="20"/>
      <c r="BJ171" s="20"/>
      <c r="BK171" s="20"/>
      <c r="BL171" s="20"/>
      <c r="BM171" s="20"/>
      <c r="BN171" s="20"/>
      <c r="BO171" s="20"/>
      <c r="BP171" s="20"/>
      <c r="BQ171" s="20"/>
      <c r="BR171" s="20"/>
      <c r="BS171" s="20"/>
      <c r="BT171" s="20"/>
      <c r="BU171" s="20"/>
      <c r="BV171" s="20"/>
      <c r="BW171" s="20"/>
      <c r="BX171" s="20"/>
      <c r="BY171" s="20"/>
      <c r="BZ171" s="21"/>
      <c r="CA171" s="22"/>
      <c r="CB171" s="21"/>
      <c r="CC171" s="22"/>
      <c r="CD171" s="21"/>
      <c r="CE171" s="22"/>
      <c r="CF171" s="21"/>
      <c r="CG171" s="21"/>
    </row>
    <row r="172" spans="1:85" s="2" customFormat="1" ht="47.25" hidden="1">
      <c r="A172" s="19">
        <v>146</v>
      </c>
      <c r="B172" s="451">
        <v>146</v>
      </c>
      <c r="C172" s="390" t="s">
        <v>432</v>
      </c>
      <c r="D172" s="8"/>
      <c r="E172" s="390" t="s">
        <v>143</v>
      </c>
      <c r="F172" s="8"/>
      <c r="G172" s="20" t="s">
        <v>443</v>
      </c>
      <c r="H172" s="23" t="s">
        <v>1024</v>
      </c>
      <c r="I172" s="20" t="s">
        <v>275</v>
      </c>
      <c r="J172" s="10" t="s">
        <v>25</v>
      </c>
      <c r="K172" s="20"/>
      <c r="L172" s="20"/>
      <c r="M172" s="20"/>
      <c r="N172" s="697"/>
      <c r="O172" s="79"/>
      <c r="P172" s="20"/>
      <c r="Q172" s="20"/>
      <c r="R172" s="20"/>
      <c r="S172" s="21" t="s">
        <v>16</v>
      </c>
      <c r="T172" s="20"/>
      <c r="U172" s="66">
        <f t="shared" si="20"/>
        <v>1</v>
      </c>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c r="BA172" s="20"/>
      <c r="BB172" s="20"/>
      <c r="BC172" s="20"/>
      <c r="BD172" s="20"/>
      <c r="BE172" s="20"/>
      <c r="BF172" s="20"/>
      <c r="BG172" s="20"/>
      <c r="BH172" s="20"/>
      <c r="BI172" s="20"/>
      <c r="BJ172" s="20"/>
      <c r="BK172" s="20"/>
      <c r="BL172" s="20"/>
      <c r="BM172" s="20"/>
      <c r="BN172" s="20"/>
      <c r="BO172" s="20"/>
      <c r="BP172" s="20"/>
      <c r="BQ172" s="20"/>
      <c r="BR172" s="20"/>
      <c r="BS172" s="20"/>
      <c r="BT172" s="20"/>
      <c r="BU172" s="20"/>
      <c r="BV172" s="20"/>
      <c r="BW172" s="20"/>
      <c r="BX172" s="20"/>
      <c r="BY172" s="20"/>
      <c r="BZ172" s="21"/>
      <c r="CA172" s="22"/>
      <c r="CB172" s="21"/>
      <c r="CC172" s="22"/>
      <c r="CD172" s="21"/>
      <c r="CE172" s="22"/>
      <c r="CF172" s="21"/>
      <c r="CG172" s="21"/>
    </row>
    <row r="173" spans="1:85" hidden="1">
      <c r="A173" s="659">
        <v>147</v>
      </c>
      <c r="B173" s="451">
        <v>147</v>
      </c>
      <c r="C173" s="1447" t="s">
        <v>253</v>
      </c>
      <c r="D173" s="1368"/>
      <c r="E173" s="1369"/>
      <c r="F173" s="5" t="s">
        <v>316</v>
      </c>
      <c r="G173" s="176" t="s">
        <v>316</v>
      </c>
      <c r="H173" s="239" t="s">
        <v>316</v>
      </c>
      <c r="I173" s="5" t="s">
        <v>316</v>
      </c>
      <c r="J173" s="5" t="s">
        <v>316</v>
      </c>
      <c r="K173" s="506" t="s">
        <v>316</v>
      </c>
      <c r="L173" s="5" t="s">
        <v>316</v>
      </c>
      <c r="M173" s="5" t="s">
        <v>316</v>
      </c>
      <c r="N173" s="148" t="s">
        <v>316</v>
      </c>
      <c r="O173" s="5" t="s">
        <v>316</v>
      </c>
      <c r="P173" s="5" t="s">
        <v>316</v>
      </c>
      <c r="Q173" s="5" t="s">
        <v>316</v>
      </c>
      <c r="R173" s="5"/>
      <c r="S173" s="5" t="s">
        <v>316</v>
      </c>
      <c r="T173" s="5" t="s">
        <v>316</v>
      </c>
      <c r="U173" s="5" t="s">
        <v>316</v>
      </c>
      <c r="V173" s="176" t="s">
        <v>316</v>
      </c>
      <c r="W173" s="176" t="s">
        <v>316</v>
      </c>
      <c r="X173" s="176" t="s">
        <v>316</v>
      </c>
      <c r="Y173" s="176" t="s">
        <v>316</v>
      </c>
      <c r="Z173" s="5" t="s">
        <v>316</v>
      </c>
      <c r="AA173" s="5" t="s">
        <v>316</v>
      </c>
      <c r="AB173" s="5" t="s">
        <v>316</v>
      </c>
      <c r="AC173" s="5" t="s">
        <v>316</v>
      </c>
      <c r="AD173" s="5" t="s">
        <v>316</v>
      </c>
      <c r="AE173" s="5" t="s">
        <v>316</v>
      </c>
      <c r="AF173" s="5" t="s">
        <v>316</v>
      </c>
      <c r="AG173" s="5" t="s">
        <v>316</v>
      </c>
      <c r="AH173" s="148" t="s">
        <v>316</v>
      </c>
      <c r="AI173" s="148" t="s">
        <v>316</v>
      </c>
      <c r="AJ173" s="148" t="s">
        <v>316</v>
      </c>
      <c r="AK173" s="148" t="s">
        <v>316</v>
      </c>
      <c r="AL173" s="148" t="s">
        <v>316</v>
      </c>
      <c r="AM173" s="5" t="s">
        <v>316</v>
      </c>
      <c r="AN173" s="5" t="s">
        <v>316</v>
      </c>
      <c r="AO173" s="5" t="s">
        <v>316</v>
      </c>
      <c r="AP173" s="5" t="s">
        <v>316</v>
      </c>
      <c r="AQ173" s="5"/>
      <c r="AR173" s="5"/>
      <c r="AS173" s="5" t="s">
        <v>316</v>
      </c>
      <c r="AT173" s="5" t="s">
        <v>316</v>
      </c>
      <c r="AU173" s="5" t="s">
        <v>316</v>
      </c>
      <c r="AV173" s="5" t="s">
        <v>316</v>
      </c>
      <c r="AW173" s="5" t="s">
        <v>316</v>
      </c>
      <c r="AX173" s="5"/>
      <c r="AY173" s="5"/>
      <c r="AZ173" s="5" t="s">
        <v>316</v>
      </c>
      <c r="BA173" s="5"/>
      <c r="BB173" s="5" t="s">
        <v>316</v>
      </c>
      <c r="BC173" s="5"/>
      <c r="BD173" s="5" t="s">
        <v>316</v>
      </c>
      <c r="BE173" s="521" t="s">
        <v>316</v>
      </c>
      <c r="BF173" s="521" t="s">
        <v>316</v>
      </c>
      <c r="BG173" s="521" t="s">
        <v>316</v>
      </c>
      <c r="BH173" s="521" t="s">
        <v>316</v>
      </c>
      <c r="BI173" s="521" t="s">
        <v>316</v>
      </c>
      <c r="BJ173" s="521" t="s">
        <v>316</v>
      </c>
      <c r="BK173" s="521" t="s">
        <v>316</v>
      </c>
      <c r="BL173" s="521" t="s">
        <v>316</v>
      </c>
      <c r="BM173" s="521" t="s">
        <v>316</v>
      </c>
      <c r="BN173" s="521" t="s">
        <v>316</v>
      </c>
      <c r="BO173" s="521" t="s">
        <v>316</v>
      </c>
      <c r="BP173" s="521" t="s">
        <v>316</v>
      </c>
      <c r="BQ173" s="521" t="s">
        <v>316</v>
      </c>
      <c r="BR173" s="521" t="s">
        <v>316</v>
      </c>
      <c r="BS173" s="521" t="s">
        <v>316</v>
      </c>
      <c r="BT173" s="521" t="s">
        <v>316</v>
      </c>
      <c r="BU173" s="521" t="s">
        <v>316</v>
      </c>
      <c r="BV173" s="521"/>
      <c r="BW173" s="521"/>
      <c r="BX173" s="521"/>
      <c r="BY173" s="521" t="s">
        <v>316</v>
      </c>
      <c r="BZ173" s="521" t="s">
        <v>316</v>
      </c>
      <c r="CA173" s="522" t="s">
        <v>316</v>
      </c>
      <c r="CB173" s="521" t="s">
        <v>316</v>
      </c>
      <c r="CC173" s="522" t="s">
        <v>316</v>
      </c>
      <c r="CD173" s="521" t="s">
        <v>316</v>
      </c>
      <c r="CE173" s="521" t="s">
        <v>316</v>
      </c>
      <c r="CF173" s="521" t="s">
        <v>316</v>
      </c>
      <c r="CG173" s="522" t="s">
        <v>316</v>
      </c>
    </row>
    <row r="174" spans="1:85" s="3" customFormat="1" ht="135" hidden="1">
      <c r="A174" s="19">
        <v>148</v>
      </c>
      <c r="B174" s="451">
        <v>148</v>
      </c>
      <c r="C174" s="76" t="s">
        <v>444</v>
      </c>
      <c r="D174" s="77" t="s">
        <v>14</v>
      </c>
      <c r="E174" s="78" t="s">
        <v>343</v>
      </c>
      <c r="F174" s="77" t="s">
        <v>14</v>
      </c>
      <c r="G174" s="78" t="s">
        <v>424</v>
      </c>
      <c r="H174" s="37" t="s">
        <v>445</v>
      </c>
      <c r="I174" s="662" t="s">
        <v>275</v>
      </c>
      <c r="J174" s="668" t="s">
        <v>25</v>
      </c>
      <c r="K174" s="11"/>
      <c r="L174" s="11"/>
      <c r="M174" s="668" t="s">
        <v>16</v>
      </c>
      <c r="N174" s="11"/>
      <c r="O174" s="11"/>
      <c r="P174" s="11"/>
      <c r="Q174" s="11"/>
      <c r="R174" s="11"/>
      <c r="S174" s="11"/>
      <c r="T174" s="11"/>
      <c r="U174" s="493">
        <f t="shared" si="20"/>
        <v>1</v>
      </c>
      <c r="V174" s="11"/>
      <c r="W174" s="11"/>
      <c r="X174" s="11"/>
      <c r="Y174" s="11"/>
      <c r="Z174" s="11"/>
      <c r="AA174" s="11"/>
      <c r="AB174" s="11"/>
      <c r="AC174" s="11"/>
      <c r="AD174" s="668" t="s">
        <v>727</v>
      </c>
      <c r="AE174" s="668" t="s">
        <v>724</v>
      </c>
      <c r="AF174" s="668" t="s">
        <v>727</v>
      </c>
      <c r="AG174" s="668" t="s">
        <v>724</v>
      </c>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662">
        <v>1</v>
      </c>
      <c r="BF174" s="662">
        <v>2</v>
      </c>
      <c r="BG174" s="662">
        <v>1</v>
      </c>
      <c r="BH174" s="662">
        <v>2</v>
      </c>
      <c r="BI174" s="662">
        <v>2</v>
      </c>
      <c r="BJ174" s="662">
        <v>2</v>
      </c>
      <c r="BK174" s="662">
        <v>2</v>
      </c>
      <c r="BL174" s="662">
        <v>2</v>
      </c>
      <c r="BM174" s="662">
        <v>2</v>
      </c>
      <c r="BN174" s="662">
        <v>2</v>
      </c>
      <c r="BO174" s="662">
        <v>2</v>
      </c>
      <c r="BP174" s="662">
        <v>2</v>
      </c>
      <c r="BQ174" s="662">
        <v>2</v>
      </c>
      <c r="BR174" s="662">
        <v>2</v>
      </c>
      <c r="BS174" s="662">
        <v>2</v>
      </c>
      <c r="BT174" s="662">
        <v>1</v>
      </c>
      <c r="BU174" s="662">
        <v>2</v>
      </c>
      <c r="BV174" s="716"/>
      <c r="BW174" s="716"/>
      <c r="BX174" s="716"/>
      <c r="BY174" s="662">
        <v>2</v>
      </c>
      <c r="BZ174" s="533">
        <f>COUNTIF($BE174:$BY174,2)</f>
        <v>15</v>
      </c>
      <c r="CA174" s="534">
        <f>BZ174/COUNTA($BE174:$BY174)</f>
        <v>0.83333333333333337</v>
      </c>
      <c r="CB174" s="533">
        <f>COUNTIF($BE174:$BY174,1)</f>
        <v>3</v>
      </c>
      <c r="CC174" s="534">
        <f>CB174/COUNTA($BE174:$BY174)</f>
        <v>0.16666666666666666</v>
      </c>
      <c r="CD174" s="533">
        <f>COUNTIF($BE174:$BY174,0)</f>
        <v>0</v>
      </c>
      <c r="CE174" s="535">
        <f>CD174/COUNTA($BE174:$BY174)</f>
        <v>0</v>
      </c>
      <c r="CF174" s="533">
        <f>(((BZ174*2)+(CB174*1)+(CD174*0)))/COUNTA($BE174:$BY174)</f>
        <v>1.8333333333333333</v>
      </c>
      <c r="CG174" s="678" t="str">
        <f t="shared" ref="CG174" si="28">IF(CF174&gt;=1.6,"Đạt mục tiêu",IF(CF174&gt;=1,"Cần cố gắng","Chưa đạt"))</f>
        <v>Đạt mục tiêu</v>
      </c>
    </row>
    <row r="175" spans="1:85" s="2" customFormat="1" ht="135" hidden="1">
      <c r="A175" s="19">
        <v>149</v>
      </c>
      <c r="B175" s="451">
        <v>149</v>
      </c>
      <c r="C175" s="76" t="s">
        <v>444</v>
      </c>
      <c r="D175" s="77" t="s">
        <v>14</v>
      </c>
      <c r="E175" s="78" t="s">
        <v>343</v>
      </c>
      <c r="F175" s="77" t="s">
        <v>14</v>
      </c>
      <c r="G175" s="78" t="s">
        <v>426</v>
      </c>
      <c r="H175" s="23" t="s">
        <v>446</v>
      </c>
      <c r="I175" s="20" t="s">
        <v>275</v>
      </c>
      <c r="J175" s="10" t="s">
        <v>25</v>
      </c>
      <c r="K175" s="71"/>
      <c r="L175" s="71"/>
      <c r="M175" s="71"/>
      <c r="N175" s="71"/>
      <c r="O175" s="71"/>
      <c r="P175" s="71"/>
      <c r="Q175" s="71"/>
      <c r="R175" s="71"/>
      <c r="S175" s="71"/>
      <c r="T175" s="71" t="s">
        <v>16</v>
      </c>
      <c r="U175" s="66">
        <f t="shared" si="20"/>
        <v>1</v>
      </c>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49"/>
      <c r="BS175" s="49"/>
      <c r="BT175" s="49"/>
      <c r="BU175" s="6"/>
      <c r="BV175" s="6"/>
      <c r="BW175" s="6"/>
      <c r="BX175" s="6"/>
      <c r="BY175" s="6"/>
      <c r="BZ175" s="6"/>
      <c r="CA175" s="6"/>
      <c r="CB175" s="6"/>
      <c r="CC175" s="6"/>
      <c r="CD175" s="6"/>
      <c r="CE175" s="6"/>
      <c r="CF175" s="6"/>
      <c r="CG175" s="6"/>
    </row>
    <row r="176" spans="1:85" s="2" customFormat="1" ht="75" hidden="1">
      <c r="A176" s="19">
        <v>150</v>
      </c>
      <c r="B176" s="451">
        <v>150</v>
      </c>
      <c r="C176" s="76" t="s">
        <v>344</v>
      </c>
      <c r="D176" s="77" t="s">
        <v>17</v>
      </c>
      <c r="E176" s="78" t="s">
        <v>345</v>
      </c>
      <c r="F176" s="77" t="s">
        <v>14</v>
      </c>
      <c r="G176" s="78" t="s">
        <v>448</v>
      </c>
      <c r="H176" s="70" t="s">
        <v>447</v>
      </c>
      <c r="I176" s="20" t="s">
        <v>275</v>
      </c>
      <c r="J176" s="10" t="s">
        <v>25</v>
      </c>
      <c r="K176" s="71"/>
      <c r="L176" s="71"/>
      <c r="M176" s="71"/>
      <c r="N176" s="71"/>
      <c r="O176" s="71"/>
      <c r="P176" s="71"/>
      <c r="Q176" s="71"/>
      <c r="R176" s="71"/>
      <c r="S176" s="71"/>
      <c r="T176" s="71" t="s">
        <v>16</v>
      </c>
      <c r="U176" s="66">
        <f t="shared" si="20"/>
        <v>1</v>
      </c>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49"/>
      <c r="BS176" s="49"/>
      <c r="BT176" s="49"/>
      <c r="BU176" s="6"/>
      <c r="BV176" s="6"/>
      <c r="BW176" s="6"/>
      <c r="BX176" s="6"/>
      <c r="BY176" s="6"/>
      <c r="BZ176" s="6"/>
      <c r="CA176" s="6"/>
      <c r="CB176" s="6"/>
      <c r="CC176" s="6"/>
      <c r="CD176" s="6"/>
      <c r="CE176" s="6"/>
      <c r="CF176" s="6"/>
      <c r="CG176" s="6"/>
    </row>
    <row r="177" spans="1:85" ht="48" hidden="1">
      <c r="A177" s="659">
        <v>151</v>
      </c>
      <c r="B177" s="451">
        <v>151</v>
      </c>
      <c r="C177" s="1447" t="s">
        <v>254</v>
      </c>
      <c r="D177" s="1368"/>
      <c r="E177" s="1369"/>
      <c r="F177" s="5" t="s">
        <v>316</v>
      </c>
      <c r="G177" s="176" t="s">
        <v>316</v>
      </c>
      <c r="H177" s="239" t="s">
        <v>316</v>
      </c>
      <c r="I177" s="5" t="s">
        <v>316</v>
      </c>
      <c r="J177" s="5" t="s">
        <v>316</v>
      </c>
      <c r="K177" s="506" t="s">
        <v>316</v>
      </c>
      <c r="L177" s="5" t="s">
        <v>316</v>
      </c>
      <c r="M177" s="148" t="s">
        <v>316</v>
      </c>
      <c r="N177" s="148" t="s">
        <v>316</v>
      </c>
      <c r="O177" s="5" t="s">
        <v>316</v>
      </c>
      <c r="P177" s="5" t="s">
        <v>316</v>
      </c>
      <c r="Q177" s="5" t="s">
        <v>316</v>
      </c>
      <c r="R177" s="5"/>
      <c r="S177" s="5" t="s">
        <v>316</v>
      </c>
      <c r="T177" s="5" t="s">
        <v>316</v>
      </c>
      <c r="U177" s="5" t="s">
        <v>316</v>
      </c>
      <c r="V177" s="176" t="s">
        <v>316</v>
      </c>
      <c r="W177" s="176" t="s">
        <v>316</v>
      </c>
      <c r="X177" s="176" t="s">
        <v>316</v>
      </c>
      <c r="Y177" s="176" t="s">
        <v>316</v>
      </c>
      <c r="Z177" s="5" t="s">
        <v>316</v>
      </c>
      <c r="AA177" s="5" t="s">
        <v>316</v>
      </c>
      <c r="AB177" s="5" t="s">
        <v>316</v>
      </c>
      <c r="AC177" s="5" t="s">
        <v>316</v>
      </c>
      <c r="AD177" s="5" t="s">
        <v>316</v>
      </c>
      <c r="AE177" s="5" t="s">
        <v>316</v>
      </c>
      <c r="AF177" s="5" t="s">
        <v>316</v>
      </c>
      <c r="AG177" s="5" t="s">
        <v>316</v>
      </c>
      <c r="AH177" s="148" t="s">
        <v>316</v>
      </c>
      <c r="AI177" s="148" t="s">
        <v>316</v>
      </c>
      <c r="AJ177" s="148" t="s">
        <v>316</v>
      </c>
      <c r="AK177" s="148" t="s">
        <v>316</v>
      </c>
      <c r="AL177" s="148" t="s">
        <v>316</v>
      </c>
      <c r="AM177" s="5" t="s">
        <v>316</v>
      </c>
      <c r="AN177" s="5" t="s">
        <v>316</v>
      </c>
      <c r="AO177" s="5" t="s">
        <v>316</v>
      </c>
      <c r="AP177" s="5" t="s">
        <v>316</v>
      </c>
      <c r="AQ177" s="5"/>
      <c r="AR177" s="5"/>
      <c r="AS177" s="5" t="s">
        <v>316</v>
      </c>
      <c r="AT177" s="5" t="s">
        <v>316</v>
      </c>
      <c r="AU177" s="5" t="s">
        <v>316</v>
      </c>
      <c r="AV177" s="5" t="s">
        <v>316</v>
      </c>
      <c r="AW177" s="5" t="s">
        <v>316</v>
      </c>
      <c r="AX177" s="5"/>
      <c r="AY177" s="5"/>
      <c r="AZ177" s="5" t="s">
        <v>316</v>
      </c>
      <c r="BA177" s="5"/>
      <c r="BB177" s="5" t="s">
        <v>316</v>
      </c>
      <c r="BC177" s="5"/>
      <c r="BD177" s="5" t="s">
        <v>316</v>
      </c>
      <c r="BE177" s="521" t="s">
        <v>316</v>
      </c>
      <c r="BF177" s="521" t="s">
        <v>316</v>
      </c>
      <c r="BG177" s="20">
        <v>2</v>
      </c>
      <c r="BH177" s="20">
        <v>1</v>
      </c>
      <c r="BI177" s="521" t="s">
        <v>316</v>
      </c>
      <c r="BJ177" s="521" t="s">
        <v>316</v>
      </c>
      <c r="BK177" s="521" t="s">
        <v>316</v>
      </c>
      <c r="BL177" s="521" t="s">
        <v>316</v>
      </c>
      <c r="BM177" s="521" t="s">
        <v>316</v>
      </c>
      <c r="BN177" s="521" t="s">
        <v>316</v>
      </c>
      <c r="BO177" s="521" t="s">
        <v>316</v>
      </c>
      <c r="BP177" s="521" t="s">
        <v>316</v>
      </c>
      <c r="BQ177" s="521" t="s">
        <v>316</v>
      </c>
      <c r="BR177" s="521" t="s">
        <v>316</v>
      </c>
      <c r="BS177" s="20">
        <v>1</v>
      </c>
      <c r="BT177" s="521" t="s">
        <v>316</v>
      </c>
      <c r="BU177" s="521" t="s">
        <v>316</v>
      </c>
      <c r="BV177" s="521"/>
      <c r="BW177" s="521"/>
      <c r="BX177" s="521"/>
      <c r="BY177" s="521" t="s">
        <v>316</v>
      </c>
      <c r="BZ177" s="21">
        <f>COUNTIF($BE177:$BY177,2)</f>
        <v>1</v>
      </c>
      <c r="CA177" s="22">
        <f>BZ177/COUNTA($BE177:$BY177)</f>
        <v>5.5555555555555552E-2</v>
      </c>
      <c r="CB177" s="21">
        <f>COUNTIF($BE177:$BY177,1)</f>
        <v>2</v>
      </c>
      <c r="CC177" s="22">
        <f>CB177/COUNTA($BE177:$BY177)</f>
        <v>0.1111111111111111</v>
      </c>
      <c r="CD177" s="21">
        <f>COUNTIF($BE177:$BY177,0)</f>
        <v>0</v>
      </c>
      <c r="CE177" s="22">
        <f>CD177/COUNTA($BE177:$BY177)</f>
        <v>0</v>
      </c>
      <c r="CF177" s="21">
        <f>(((BZ177*2)+(CB177*1)+(CD177*0)))/COUNTA($BE177:$BY177)</f>
        <v>0.22222222222222221</v>
      </c>
      <c r="CG177" s="427" t="str">
        <f>IF(CF177&gt;=1.6,"Đạt mục tiêu",IF(CF177&gt;=1,"Cần cố gắng","Chưa đạt"))</f>
        <v>Chưa đạt</v>
      </c>
    </row>
    <row r="178" spans="1:85" ht="43.5" hidden="1">
      <c r="A178" s="658">
        <v>152</v>
      </c>
      <c r="B178" s="451">
        <v>152</v>
      </c>
      <c r="C178" s="390" t="s">
        <v>153</v>
      </c>
      <c r="D178" s="8" t="s">
        <v>14</v>
      </c>
      <c r="E178" s="390" t="s">
        <v>154</v>
      </c>
      <c r="F178" s="8" t="s">
        <v>17</v>
      </c>
      <c r="G178" s="20" t="s">
        <v>449</v>
      </c>
      <c r="H178" s="518" t="s">
        <v>732</v>
      </c>
      <c r="I178" s="20" t="s">
        <v>275</v>
      </c>
      <c r="J178" s="10" t="s">
        <v>25</v>
      </c>
      <c r="K178" s="20"/>
      <c r="L178" s="20"/>
      <c r="M178" s="20"/>
      <c r="N178" s="658" t="s">
        <v>16</v>
      </c>
      <c r="O178" s="79"/>
      <c r="P178" s="20"/>
      <c r="Q178" s="20"/>
      <c r="R178" s="20"/>
      <c r="S178" s="20"/>
      <c r="T178" s="20"/>
      <c r="U178" s="66">
        <f t="shared" si="20"/>
        <v>1</v>
      </c>
      <c r="V178" s="20"/>
      <c r="W178" s="20"/>
      <c r="X178" s="20"/>
      <c r="Y178" s="20"/>
      <c r="Z178" s="20"/>
      <c r="AA178" s="20"/>
      <c r="AB178" s="20"/>
      <c r="AC178" s="20"/>
      <c r="AD178" s="20"/>
      <c r="AE178" s="20"/>
      <c r="AF178" s="20"/>
      <c r="AG178" s="20"/>
      <c r="AH178" s="658" t="s">
        <v>724</v>
      </c>
      <c r="AI178" s="658" t="s">
        <v>723</v>
      </c>
      <c r="AJ178" s="658" t="s">
        <v>724</v>
      </c>
      <c r="AK178" s="658" t="s">
        <v>723</v>
      </c>
      <c r="AL178" s="658" t="s">
        <v>724</v>
      </c>
      <c r="AM178" s="20"/>
      <c r="AN178" s="20"/>
      <c r="AO178" s="20"/>
      <c r="AP178" s="20"/>
      <c r="AQ178" s="20"/>
      <c r="AR178" s="20"/>
      <c r="AS178" s="20"/>
      <c r="AT178" s="20"/>
      <c r="AU178" s="20"/>
      <c r="AV178" s="20"/>
      <c r="AW178" s="20"/>
      <c r="AX178" s="20"/>
      <c r="AY178" s="20"/>
      <c r="AZ178" s="20"/>
      <c r="BA178" s="20"/>
      <c r="BB178" s="20"/>
      <c r="BC178" s="20"/>
      <c r="BD178" s="20"/>
      <c r="BE178" s="20">
        <v>2</v>
      </c>
      <c r="BF178" s="20">
        <v>2</v>
      </c>
      <c r="BG178" s="20">
        <v>2</v>
      </c>
      <c r="BH178" s="20">
        <v>1</v>
      </c>
      <c r="BI178" s="20">
        <v>2</v>
      </c>
      <c r="BJ178" s="20">
        <v>1</v>
      </c>
      <c r="BK178" s="20">
        <v>2</v>
      </c>
      <c r="BL178" s="20">
        <v>2</v>
      </c>
      <c r="BM178" s="20">
        <v>2</v>
      </c>
      <c r="BN178" s="20">
        <v>1</v>
      </c>
      <c r="BO178" s="20">
        <v>2</v>
      </c>
      <c r="BP178" s="20">
        <v>2</v>
      </c>
      <c r="BQ178" s="20">
        <v>2</v>
      </c>
      <c r="BR178" s="20">
        <v>2</v>
      </c>
      <c r="BS178" s="20">
        <v>1</v>
      </c>
      <c r="BT178" s="20">
        <v>2</v>
      </c>
      <c r="BU178" s="20">
        <v>2</v>
      </c>
      <c r="BV178" s="20"/>
      <c r="BW178" s="20"/>
      <c r="BX178" s="20"/>
      <c r="BY178" s="20">
        <v>1</v>
      </c>
      <c r="BZ178" s="21">
        <f>COUNTIF($BE178:$BY178,2)</f>
        <v>13</v>
      </c>
      <c r="CA178" s="22">
        <f>BZ178/COUNTA($BE178:$BY178)</f>
        <v>0.72222222222222221</v>
      </c>
      <c r="CB178" s="21">
        <f>COUNTIF($BE178:$BY178,1)</f>
        <v>5</v>
      </c>
      <c r="CC178" s="22">
        <f>CB178/COUNTA($BE178:$BY178)</f>
        <v>0.27777777777777779</v>
      </c>
      <c r="CD178" s="21">
        <f>COUNTIF($BE178:$BY178,0)</f>
        <v>0</v>
      </c>
      <c r="CE178" s="22">
        <f>CD178/COUNTA($BE178:$BY178)</f>
        <v>0</v>
      </c>
      <c r="CF178" s="21">
        <f>(((BZ178*2)+(CB178*1)+(CD178*0)))/COUNTA($BE178:$BY178)</f>
        <v>1.7222222222222223</v>
      </c>
      <c r="CG178" s="427" t="str">
        <f>IF(CF178&gt;=1.6,"Đạt mục tiêu",IF(CF178&gt;=1,"Cần cố gắng","Chưa đạt"))</f>
        <v>Đạt mục tiêu</v>
      </c>
    </row>
    <row r="179" spans="1:85" s="2" customFormat="1" ht="47.25" hidden="1">
      <c r="A179" s="19">
        <v>153</v>
      </c>
      <c r="B179" s="451">
        <v>153</v>
      </c>
      <c r="C179" s="390" t="s">
        <v>153</v>
      </c>
      <c r="D179" s="8" t="s">
        <v>14</v>
      </c>
      <c r="E179" s="390" t="s">
        <v>154</v>
      </c>
      <c r="F179" s="8" t="s">
        <v>17</v>
      </c>
      <c r="G179" s="390" t="s">
        <v>450</v>
      </c>
      <c r="H179" s="125" t="s">
        <v>1000</v>
      </c>
      <c r="I179" s="20" t="s">
        <v>275</v>
      </c>
      <c r="J179" s="10" t="s">
        <v>25</v>
      </c>
      <c r="K179" s="20"/>
      <c r="L179" s="20"/>
      <c r="M179" s="20"/>
      <c r="N179" s="697"/>
      <c r="O179" s="79" t="s">
        <v>16</v>
      </c>
      <c r="P179" s="20"/>
      <c r="Q179" s="20"/>
      <c r="R179" s="20"/>
      <c r="S179" s="20"/>
      <c r="T179" s="20"/>
      <c r="U179" s="66">
        <f t="shared" si="20"/>
        <v>1</v>
      </c>
      <c r="V179" s="20"/>
      <c r="W179" s="20"/>
      <c r="X179" s="20"/>
      <c r="Y179" s="20"/>
      <c r="Z179" s="20"/>
      <c r="AA179" s="20"/>
      <c r="AB179" s="20"/>
      <c r="AC179" s="20"/>
      <c r="AD179" s="20"/>
      <c r="AE179" s="20"/>
      <c r="AF179" s="20"/>
      <c r="AG179" s="20"/>
      <c r="AH179" s="20"/>
      <c r="AI179" s="20"/>
      <c r="AJ179" s="20"/>
      <c r="AK179" s="20"/>
      <c r="AL179" s="20"/>
      <c r="AM179" s="20" t="s">
        <v>724</v>
      </c>
      <c r="AN179" s="20" t="s">
        <v>727</v>
      </c>
      <c r="AO179" s="20" t="s">
        <v>724</v>
      </c>
      <c r="AP179" s="20" t="s">
        <v>727</v>
      </c>
      <c r="AQ179" s="20"/>
      <c r="AR179" s="20"/>
      <c r="AS179" s="20"/>
      <c r="AT179" s="20"/>
      <c r="AU179" s="20"/>
      <c r="AV179" s="20"/>
      <c r="AW179" s="20"/>
      <c r="AX179" s="20"/>
      <c r="AY179" s="20"/>
      <c r="AZ179" s="20"/>
      <c r="BA179" s="20"/>
      <c r="BB179" s="20"/>
      <c r="BC179" s="20"/>
      <c r="BD179" s="20"/>
      <c r="BE179" s="79">
        <v>1</v>
      </c>
      <c r="BF179" s="79">
        <v>2</v>
      </c>
      <c r="BG179" s="79">
        <v>2</v>
      </c>
      <c r="BH179" s="79">
        <v>1</v>
      </c>
      <c r="BI179" s="79">
        <v>1</v>
      </c>
      <c r="BJ179" s="79">
        <v>2</v>
      </c>
      <c r="BK179" s="79">
        <v>2</v>
      </c>
      <c r="BL179" s="79">
        <v>2</v>
      </c>
      <c r="BM179" s="79">
        <v>2</v>
      </c>
      <c r="BN179" s="79">
        <v>2</v>
      </c>
      <c r="BO179" s="79">
        <v>1</v>
      </c>
      <c r="BP179" s="79">
        <v>2</v>
      </c>
      <c r="BQ179" s="79">
        <v>2</v>
      </c>
      <c r="BR179" s="79">
        <v>2</v>
      </c>
      <c r="BS179" s="79">
        <v>2</v>
      </c>
      <c r="BT179" s="79">
        <v>2</v>
      </c>
      <c r="BU179" s="79">
        <v>2</v>
      </c>
      <c r="BV179" s="79"/>
      <c r="BW179" s="79"/>
      <c r="BX179" s="79"/>
      <c r="BY179" s="79">
        <v>2</v>
      </c>
      <c r="BZ179" s="21">
        <f>COUNTIF($BE179:$BY179,2)</f>
        <v>14</v>
      </c>
      <c r="CA179" s="22">
        <f>BZ179/COUNTA($BE179:$BY179)</f>
        <v>0.77777777777777779</v>
      </c>
      <c r="CB179" s="21">
        <f>COUNTIF($BE179:$BY179,1)</f>
        <v>4</v>
      </c>
      <c r="CC179" s="22">
        <f>CB179/COUNTA($BE179:$BY179)</f>
        <v>0.22222222222222221</v>
      </c>
      <c r="CD179" s="21">
        <f>COUNTIF($BE179:$BY179,0)</f>
        <v>0</v>
      </c>
      <c r="CE179" s="22">
        <f>CD179/COUNTA($BE179:$BY179)</f>
        <v>0</v>
      </c>
      <c r="CF179" s="21">
        <f>(((BZ179*2)+(CB179*1)+(CD179*0)))/COUNTA($BE179:$BY179)</f>
        <v>1.7777777777777777</v>
      </c>
      <c r="CG179" s="427" t="str">
        <f>IF(CF179&gt;=1.6,"Đạt mục tiêu",IF(CF179&gt;=1,"Cần cố gắng","Chưa đạt"))</f>
        <v>Đạt mục tiêu</v>
      </c>
    </row>
    <row r="180" spans="1:85" s="2" customFormat="1" ht="31.5" hidden="1">
      <c r="A180" s="19">
        <v>154</v>
      </c>
      <c r="B180" s="451">
        <v>154</v>
      </c>
      <c r="C180" s="390" t="s">
        <v>153</v>
      </c>
      <c r="D180" s="8" t="s">
        <v>14</v>
      </c>
      <c r="E180" s="390" t="s">
        <v>154</v>
      </c>
      <c r="F180" s="8" t="s">
        <v>17</v>
      </c>
      <c r="G180" s="390" t="s">
        <v>451</v>
      </c>
      <c r="H180" s="23" t="s">
        <v>1000</v>
      </c>
      <c r="I180" s="20" t="s">
        <v>275</v>
      </c>
      <c r="J180" s="10" t="s">
        <v>25</v>
      </c>
      <c r="K180" s="20"/>
      <c r="L180" s="20"/>
      <c r="M180" s="20"/>
      <c r="N180" s="697"/>
      <c r="O180" s="79"/>
      <c r="P180" s="20"/>
      <c r="Q180" s="20"/>
      <c r="R180" s="20"/>
      <c r="S180" s="20" t="s">
        <v>16</v>
      </c>
      <c r="T180" s="20"/>
      <c r="U180" s="66">
        <f t="shared" ref="U180:U253" si="29">COUNTIF(K180:T180,"x")</f>
        <v>1</v>
      </c>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c r="BA180" s="20"/>
      <c r="BB180" s="20"/>
      <c r="BC180" s="20"/>
      <c r="BD180" s="20"/>
      <c r="BE180" s="20"/>
      <c r="BF180" s="20"/>
      <c r="BG180" s="20"/>
      <c r="BH180" s="20"/>
      <c r="BI180" s="20"/>
      <c r="BJ180" s="20"/>
      <c r="BK180" s="20"/>
      <c r="BL180" s="20"/>
      <c r="BM180" s="20"/>
      <c r="BN180" s="20"/>
      <c r="BO180" s="20"/>
      <c r="BP180" s="20"/>
      <c r="BQ180" s="20"/>
      <c r="BR180" s="20"/>
      <c r="BS180" s="20"/>
      <c r="BT180" s="20"/>
      <c r="BU180" s="20"/>
      <c r="BV180" s="20"/>
      <c r="BW180" s="20"/>
      <c r="BX180" s="20"/>
      <c r="BY180" s="20"/>
      <c r="BZ180" s="21"/>
      <c r="CA180" s="22"/>
      <c r="CB180" s="21"/>
      <c r="CC180" s="22"/>
      <c r="CD180" s="21"/>
      <c r="CE180" s="22"/>
      <c r="CF180" s="21"/>
      <c r="CG180" s="21"/>
    </row>
    <row r="181" spans="1:85" ht="63" hidden="1">
      <c r="A181" s="658">
        <v>155</v>
      </c>
      <c r="B181" s="451">
        <v>155</v>
      </c>
      <c r="C181" s="213" t="s">
        <v>354</v>
      </c>
      <c r="D181" s="77" t="s">
        <v>17</v>
      </c>
      <c r="E181" s="213" t="s">
        <v>355</v>
      </c>
      <c r="F181" s="8" t="s">
        <v>17</v>
      </c>
      <c r="G181" s="20" t="s">
        <v>452</v>
      </c>
      <c r="H181" s="518" t="s">
        <v>453</v>
      </c>
      <c r="I181" s="20" t="s">
        <v>275</v>
      </c>
      <c r="J181" s="10" t="s">
        <v>25</v>
      </c>
      <c r="K181" s="20"/>
      <c r="L181" s="20"/>
      <c r="M181" s="20"/>
      <c r="N181" s="658" t="s">
        <v>16</v>
      </c>
      <c r="O181" s="79"/>
      <c r="P181" s="20"/>
      <c r="Q181" s="20"/>
      <c r="R181" s="20"/>
      <c r="S181" s="20"/>
      <c r="T181" s="20"/>
      <c r="U181" s="66">
        <f t="shared" si="29"/>
        <v>1</v>
      </c>
      <c r="V181" s="20"/>
      <c r="W181" s="20"/>
      <c r="X181" s="20"/>
      <c r="Y181" s="20"/>
      <c r="Z181" s="20"/>
      <c r="AA181" s="20"/>
      <c r="AB181" s="20"/>
      <c r="AC181" s="20"/>
      <c r="AD181" s="20"/>
      <c r="AE181" s="20"/>
      <c r="AF181" s="20"/>
      <c r="AG181" s="20"/>
      <c r="AH181" s="658" t="s">
        <v>727</v>
      </c>
      <c r="AI181" s="658" t="s">
        <v>724</v>
      </c>
      <c r="AJ181" s="658" t="s">
        <v>727</v>
      </c>
      <c r="AK181" s="658" t="s">
        <v>724</v>
      </c>
      <c r="AL181" s="658" t="s">
        <v>723</v>
      </c>
      <c r="AM181" s="20"/>
      <c r="AN181" s="20"/>
      <c r="AO181" s="20"/>
      <c r="AP181" s="20"/>
      <c r="AQ181" s="20"/>
      <c r="AR181" s="20"/>
      <c r="AS181" s="20"/>
      <c r="AT181" s="20"/>
      <c r="AU181" s="20"/>
      <c r="AV181" s="20"/>
      <c r="AW181" s="20"/>
      <c r="AX181" s="20"/>
      <c r="AY181" s="20"/>
      <c r="AZ181" s="20"/>
      <c r="BA181" s="20"/>
      <c r="BB181" s="20"/>
      <c r="BC181" s="20"/>
      <c r="BD181" s="20"/>
      <c r="BE181" s="20">
        <v>2</v>
      </c>
      <c r="BF181" s="20">
        <v>2</v>
      </c>
      <c r="BG181" s="20">
        <v>2</v>
      </c>
      <c r="BH181" s="20">
        <v>1</v>
      </c>
      <c r="BI181" s="20">
        <v>2</v>
      </c>
      <c r="BJ181" s="20">
        <v>1</v>
      </c>
      <c r="BK181" s="20">
        <v>2</v>
      </c>
      <c r="BL181" s="20">
        <v>2</v>
      </c>
      <c r="BM181" s="20">
        <v>2</v>
      </c>
      <c r="BN181" s="20">
        <v>1</v>
      </c>
      <c r="BO181" s="20">
        <v>2</v>
      </c>
      <c r="BP181" s="20">
        <v>2</v>
      </c>
      <c r="BQ181" s="20">
        <v>2</v>
      </c>
      <c r="BR181" s="20">
        <v>2</v>
      </c>
      <c r="BS181" s="20">
        <v>1</v>
      </c>
      <c r="BT181" s="20">
        <v>2</v>
      </c>
      <c r="BU181" s="20">
        <v>2</v>
      </c>
      <c r="BV181" s="20"/>
      <c r="BW181" s="20"/>
      <c r="BX181" s="20"/>
      <c r="BY181" s="20">
        <v>2</v>
      </c>
      <c r="BZ181" s="21">
        <f>COUNTIF($BE181:$BY181,2)</f>
        <v>14</v>
      </c>
      <c r="CA181" s="22">
        <f>BZ181/COUNTA($BE181:$BY181)</f>
        <v>0.77777777777777779</v>
      </c>
      <c r="CB181" s="21">
        <f>COUNTIF($BE181:$BY181,1)</f>
        <v>4</v>
      </c>
      <c r="CC181" s="22">
        <f>CB181/COUNTA($BE181:$BY181)</f>
        <v>0.22222222222222221</v>
      </c>
      <c r="CD181" s="21">
        <f>COUNTIF($BE181:$BY181,0)</f>
        <v>0</v>
      </c>
      <c r="CE181" s="22">
        <f>CD181/COUNTA($BE181:$BY181)</f>
        <v>0</v>
      </c>
      <c r="CF181" s="21">
        <f>(((BZ181*2)+(CB181*1)+(CD181*0)))/COUNTA($BE181:$BY181)</f>
        <v>1.7777777777777777</v>
      </c>
      <c r="CG181" s="427" t="str">
        <f>IF(CF181&gt;=1.6,"Đạt mục tiêu",IF(CF181&gt;=1,"Cần cố gắng","Chưa đạt"))</f>
        <v>Đạt mục tiêu</v>
      </c>
    </row>
    <row r="182" spans="1:85" s="2" customFormat="1" ht="63" hidden="1">
      <c r="A182" s="19">
        <v>156</v>
      </c>
      <c r="B182" s="451">
        <v>156</v>
      </c>
      <c r="C182" s="523" t="s">
        <v>354</v>
      </c>
      <c r="D182" s="77" t="s">
        <v>17</v>
      </c>
      <c r="E182" s="78" t="s">
        <v>355</v>
      </c>
      <c r="F182" s="8" t="s">
        <v>17</v>
      </c>
      <c r="G182" s="20" t="s">
        <v>1177</v>
      </c>
      <c r="H182" s="23" t="s">
        <v>455</v>
      </c>
      <c r="I182" s="20" t="s">
        <v>275</v>
      </c>
      <c r="J182" s="10" t="s">
        <v>25</v>
      </c>
      <c r="K182" s="20"/>
      <c r="L182" s="20"/>
      <c r="M182" s="20"/>
      <c r="N182" s="79"/>
      <c r="O182" s="79" t="s">
        <v>16</v>
      </c>
      <c r="P182" s="20"/>
      <c r="Q182" s="20"/>
      <c r="R182" s="20"/>
      <c r="S182" s="20"/>
      <c r="T182" s="20"/>
      <c r="U182" s="66">
        <f t="shared" si="29"/>
        <v>1</v>
      </c>
      <c r="V182" s="20"/>
      <c r="W182" s="20"/>
      <c r="X182" s="20"/>
      <c r="Y182" s="20"/>
      <c r="Z182" s="20"/>
      <c r="AA182" s="20"/>
      <c r="AB182" s="20"/>
      <c r="AC182" s="20"/>
      <c r="AD182" s="20"/>
      <c r="AE182" s="20"/>
      <c r="AF182" s="20"/>
      <c r="AG182" s="20"/>
      <c r="AH182" s="20"/>
      <c r="AI182" s="20"/>
      <c r="AJ182" s="20"/>
      <c r="AK182" s="20"/>
      <c r="AL182" s="20"/>
      <c r="AM182" s="20" t="s">
        <v>727</v>
      </c>
      <c r="AN182" s="20" t="s">
        <v>724</v>
      </c>
      <c r="AO182" s="20" t="s">
        <v>727</v>
      </c>
      <c r="AP182" s="20" t="s">
        <v>724</v>
      </c>
      <c r="AQ182" s="20"/>
      <c r="AR182" s="20"/>
      <c r="AS182" s="20"/>
      <c r="AT182" s="20"/>
      <c r="AU182" s="20"/>
      <c r="AV182" s="20"/>
      <c r="AW182" s="20"/>
      <c r="AX182" s="20"/>
      <c r="AY182" s="20"/>
      <c r="AZ182" s="20"/>
      <c r="BA182" s="20"/>
      <c r="BB182" s="20"/>
      <c r="BC182" s="20"/>
      <c r="BD182" s="20"/>
      <c r="BE182" s="20">
        <v>2</v>
      </c>
      <c r="BF182" s="20">
        <v>2</v>
      </c>
      <c r="BG182" s="20">
        <v>2</v>
      </c>
      <c r="BH182" s="20">
        <v>2</v>
      </c>
      <c r="BI182" s="20">
        <v>2</v>
      </c>
      <c r="BJ182" s="20">
        <v>2</v>
      </c>
      <c r="BK182" s="20">
        <v>2</v>
      </c>
      <c r="BL182" s="20">
        <v>2</v>
      </c>
      <c r="BM182" s="20">
        <v>2</v>
      </c>
      <c r="BN182" s="20">
        <v>2</v>
      </c>
      <c r="BO182" s="20">
        <v>2</v>
      </c>
      <c r="BP182" s="20">
        <v>2</v>
      </c>
      <c r="BQ182" s="20">
        <v>1</v>
      </c>
      <c r="BR182" s="20">
        <v>1</v>
      </c>
      <c r="BS182" s="20">
        <v>1</v>
      </c>
      <c r="BT182" s="20">
        <v>1</v>
      </c>
      <c r="BU182" s="20">
        <v>2</v>
      </c>
      <c r="BV182" s="20"/>
      <c r="BW182" s="20"/>
      <c r="BX182" s="20"/>
      <c r="BY182" s="20">
        <v>2</v>
      </c>
      <c r="BZ182" s="21">
        <f>COUNTIF($BE182:$BY182,2)</f>
        <v>14</v>
      </c>
      <c r="CA182" s="22">
        <f>BZ182/COUNTA($BE182:$BY182)</f>
        <v>0.77777777777777779</v>
      </c>
      <c r="CB182" s="21">
        <f>COUNTIF($BE182:$BY182,1)</f>
        <v>4</v>
      </c>
      <c r="CC182" s="22">
        <f>CB182/COUNTA($BE182:$BY182)</f>
        <v>0.22222222222222221</v>
      </c>
      <c r="CD182" s="21">
        <f>COUNTIF($BE182:$BY182,0)</f>
        <v>0</v>
      </c>
      <c r="CE182" s="22">
        <f>CD182/COUNTA($BE182:$BY182)</f>
        <v>0</v>
      </c>
      <c r="CF182" s="21">
        <f>(((BZ182*2)+(CB182*1)+(CD182*0)))/COUNTA($BE182:$BY182)</f>
        <v>1.7777777777777777</v>
      </c>
      <c r="CG182" s="427" t="str">
        <f>IF(CF182&gt;=1.6,"Đạt mục tiêu",IF(CF182&gt;=1,"Cần cố gắng","Chưa đạt"))</f>
        <v>Đạt mục tiêu</v>
      </c>
    </row>
    <row r="183" spans="1:85" s="3" customFormat="1" ht="94.5" hidden="1">
      <c r="A183" s="19">
        <v>157</v>
      </c>
      <c r="B183" s="451">
        <v>157</v>
      </c>
      <c r="C183" s="76" t="s">
        <v>356</v>
      </c>
      <c r="D183" s="77" t="s">
        <v>18</v>
      </c>
      <c r="E183" s="78" t="s">
        <v>356</v>
      </c>
      <c r="F183" s="77" t="s">
        <v>18</v>
      </c>
      <c r="G183" s="78" t="s">
        <v>456</v>
      </c>
      <c r="H183" s="543" t="s">
        <v>457</v>
      </c>
      <c r="I183" s="662" t="s">
        <v>275</v>
      </c>
      <c r="J183" s="668" t="s">
        <v>25</v>
      </c>
      <c r="K183" s="544"/>
      <c r="L183" s="544"/>
      <c r="M183" s="544" t="s">
        <v>16</v>
      </c>
      <c r="N183" s="544"/>
      <c r="O183" s="544"/>
      <c r="P183" s="544"/>
      <c r="Q183" s="544"/>
      <c r="R183" s="544"/>
      <c r="S183" s="544"/>
      <c r="T183" s="544"/>
      <c r="U183" s="493">
        <f t="shared" si="29"/>
        <v>1</v>
      </c>
      <c r="V183" s="668" t="s">
        <v>723</v>
      </c>
      <c r="W183" s="668" t="s">
        <v>723</v>
      </c>
      <c r="X183" s="668" t="s">
        <v>723</v>
      </c>
      <c r="Y183" s="668" t="s">
        <v>723</v>
      </c>
      <c r="Z183" s="662"/>
      <c r="AA183" s="662"/>
      <c r="AB183" s="662"/>
      <c r="AC183" s="662"/>
      <c r="AD183" s="662" t="s">
        <v>727</v>
      </c>
      <c r="AE183" s="662" t="s">
        <v>723</v>
      </c>
      <c r="AF183" s="662" t="s">
        <v>724</v>
      </c>
      <c r="AG183" s="662" t="s">
        <v>723</v>
      </c>
      <c r="AH183" s="662"/>
      <c r="AI183" s="662"/>
      <c r="AJ183" s="662"/>
      <c r="AK183" s="662"/>
      <c r="AL183" s="662"/>
      <c r="AM183" s="662"/>
      <c r="AN183" s="662"/>
      <c r="AO183" s="662"/>
      <c r="AP183" s="662"/>
      <c r="AQ183" s="662"/>
      <c r="AR183" s="662"/>
      <c r="AS183" s="662"/>
      <c r="AT183" s="662"/>
      <c r="AU183" s="662"/>
      <c r="AV183" s="662"/>
      <c r="AW183" s="662"/>
      <c r="AX183" s="662"/>
      <c r="AY183" s="662"/>
      <c r="AZ183" s="662"/>
      <c r="BA183" s="662"/>
      <c r="BB183" s="662"/>
      <c r="BC183" s="662"/>
      <c r="BD183" s="662"/>
      <c r="BE183" s="662">
        <v>2</v>
      </c>
      <c r="BF183" s="662">
        <v>1</v>
      </c>
      <c r="BG183" s="662">
        <v>2</v>
      </c>
      <c r="BH183" s="662">
        <v>2</v>
      </c>
      <c r="BI183" s="662">
        <v>2</v>
      </c>
      <c r="BJ183" s="662">
        <v>2</v>
      </c>
      <c r="BK183" s="662">
        <v>2</v>
      </c>
      <c r="BL183" s="662">
        <v>2</v>
      </c>
      <c r="BM183" s="662">
        <v>2</v>
      </c>
      <c r="BN183" s="662">
        <v>2</v>
      </c>
      <c r="BO183" s="662">
        <v>2</v>
      </c>
      <c r="BP183" s="662">
        <v>2</v>
      </c>
      <c r="BQ183" s="662">
        <v>1</v>
      </c>
      <c r="BR183" s="662">
        <v>2</v>
      </c>
      <c r="BS183" s="662">
        <v>1</v>
      </c>
      <c r="BT183" s="662">
        <v>2</v>
      </c>
      <c r="BU183" s="662">
        <v>2</v>
      </c>
      <c r="BV183" s="716"/>
      <c r="BW183" s="716"/>
      <c r="BX183" s="716"/>
      <c r="BY183" s="662">
        <v>2</v>
      </c>
      <c r="BZ183" s="533">
        <f>COUNTIF($BE183:$BY183,2)</f>
        <v>15</v>
      </c>
      <c r="CA183" s="534">
        <f>BZ183/COUNTA($BE183:$BY183)</f>
        <v>0.83333333333333337</v>
      </c>
      <c r="CB183" s="533">
        <f>COUNTIF($BE183:$BY183,1)</f>
        <v>3</v>
      </c>
      <c r="CC183" s="534">
        <f>CB183/COUNTA($BE183:$BY183)</f>
        <v>0.16666666666666666</v>
      </c>
      <c r="CD183" s="533">
        <f>COUNTIF($BE183:$BY183,0)</f>
        <v>0</v>
      </c>
      <c r="CE183" s="535">
        <f>CD183/COUNTA($BE183:$BY183)</f>
        <v>0</v>
      </c>
      <c r="CF183" s="533">
        <f>(((BZ183*2)+(CB183*1)+(CD183*0)))/COUNTA($BE183:$BY183)</f>
        <v>1.8333333333333333</v>
      </c>
      <c r="CG183" s="678" t="str">
        <f t="shared" ref="CG183" si="30">IF(CF183&gt;=1.6,"Đạt mục tiêu",IF(CF183&gt;=1,"Cần cố gắng","Chưa đạt"))</f>
        <v>Đạt mục tiêu</v>
      </c>
    </row>
    <row r="184" spans="1:85" ht="31.5" customHeight="1">
      <c r="A184" s="658">
        <v>158</v>
      </c>
      <c r="B184" s="451">
        <v>158</v>
      </c>
      <c r="C184" s="1325" t="s">
        <v>157</v>
      </c>
      <c r="D184" s="1370"/>
      <c r="E184" s="1370"/>
      <c r="F184" s="1370"/>
      <c r="G184" s="1326"/>
      <c r="H184" s="242" t="s">
        <v>316</v>
      </c>
      <c r="I184" s="230" t="s">
        <v>316</v>
      </c>
      <c r="J184" s="230" t="s">
        <v>316</v>
      </c>
      <c r="K184" s="225" t="s">
        <v>316</v>
      </c>
      <c r="L184" s="230" t="s">
        <v>316</v>
      </c>
      <c r="M184" s="230" t="s">
        <v>316</v>
      </c>
      <c r="N184" s="545" t="s">
        <v>316</v>
      </c>
      <c r="O184" s="230" t="s">
        <v>316</v>
      </c>
      <c r="P184" s="230" t="s">
        <v>316</v>
      </c>
      <c r="Q184" s="230" t="s">
        <v>316</v>
      </c>
      <c r="R184" s="230"/>
      <c r="S184" s="230" t="s">
        <v>316</v>
      </c>
      <c r="T184" s="230" t="s">
        <v>316</v>
      </c>
      <c r="U184" s="230" t="s">
        <v>316</v>
      </c>
      <c r="V184" s="692" t="s">
        <v>316</v>
      </c>
      <c r="W184" s="692" t="s">
        <v>316</v>
      </c>
      <c r="X184" s="692" t="s">
        <v>316</v>
      </c>
      <c r="Y184" s="692" t="s">
        <v>316</v>
      </c>
      <c r="Z184" s="230" t="s">
        <v>316</v>
      </c>
      <c r="AA184" s="230" t="s">
        <v>316</v>
      </c>
      <c r="AB184" s="230" t="s">
        <v>316</v>
      </c>
      <c r="AC184" s="230" t="s">
        <v>316</v>
      </c>
      <c r="AD184" s="230" t="s">
        <v>316</v>
      </c>
      <c r="AE184" s="230" t="s">
        <v>316</v>
      </c>
      <c r="AF184" s="230" t="s">
        <v>316</v>
      </c>
      <c r="AG184" s="230" t="s">
        <v>316</v>
      </c>
      <c r="AH184" s="545" t="s">
        <v>316</v>
      </c>
      <c r="AI184" s="545" t="s">
        <v>316</v>
      </c>
      <c r="AJ184" s="545" t="s">
        <v>316</v>
      </c>
      <c r="AK184" s="545" t="s">
        <v>316</v>
      </c>
      <c r="AL184" s="545" t="s">
        <v>316</v>
      </c>
      <c r="AM184" s="230" t="s">
        <v>316</v>
      </c>
      <c r="AN184" s="230" t="s">
        <v>316</v>
      </c>
      <c r="AO184" s="230" t="s">
        <v>316</v>
      </c>
      <c r="AP184" s="230" t="s">
        <v>316</v>
      </c>
      <c r="AQ184" s="230"/>
      <c r="AR184" s="230"/>
      <c r="AS184" s="148" t="s">
        <v>316</v>
      </c>
      <c r="AT184" s="230" t="s">
        <v>316</v>
      </c>
      <c r="AU184" s="230" t="s">
        <v>316</v>
      </c>
      <c r="AV184" s="230" t="s">
        <v>316</v>
      </c>
      <c r="AW184" s="230" t="s">
        <v>316</v>
      </c>
      <c r="AX184" s="230"/>
      <c r="AY184" s="230"/>
      <c r="AZ184" s="230" t="s">
        <v>316</v>
      </c>
      <c r="BA184" s="230"/>
      <c r="BB184" s="230" t="s">
        <v>316</v>
      </c>
      <c r="BC184" s="230"/>
      <c r="BD184" s="230" t="s">
        <v>316</v>
      </c>
      <c r="BE184" s="546" t="s">
        <v>316</v>
      </c>
      <c r="BF184" s="546" t="s">
        <v>316</v>
      </c>
      <c r="BG184" s="546" t="s">
        <v>316</v>
      </c>
      <c r="BH184" s="546" t="s">
        <v>316</v>
      </c>
      <c r="BI184" s="546" t="s">
        <v>316</v>
      </c>
      <c r="BJ184" s="546" t="s">
        <v>316</v>
      </c>
      <c r="BK184" s="546" t="s">
        <v>316</v>
      </c>
      <c r="BL184" s="546" t="s">
        <v>316</v>
      </c>
      <c r="BM184" s="546" t="s">
        <v>316</v>
      </c>
      <c r="BN184" s="546" t="s">
        <v>316</v>
      </c>
      <c r="BO184" s="546" t="s">
        <v>316</v>
      </c>
      <c r="BP184" s="546" t="s">
        <v>316</v>
      </c>
      <c r="BQ184" s="546" t="s">
        <v>316</v>
      </c>
      <c r="BR184" s="546" t="s">
        <v>316</v>
      </c>
      <c r="BS184" s="546" t="s">
        <v>316</v>
      </c>
      <c r="BT184" s="546" t="s">
        <v>316</v>
      </c>
      <c r="BU184" s="507" t="s">
        <v>316</v>
      </c>
      <c r="BV184" s="507"/>
      <c r="BW184" s="507"/>
      <c r="BX184" s="507"/>
      <c r="BY184" s="507" t="s">
        <v>316</v>
      </c>
      <c r="BZ184" s="507" t="s">
        <v>316</v>
      </c>
      <c r="CA184" s="507" t="s">
        <v>316</v>
      </c>
      <c r="CB184" s="507" t="s">
        <v>316</v>
      </c>
      <c r="CC184" s="507" t="s">
        <v>316</v>
      </c>
      <c r="CD184" s="507" t="s">
        <v>316</v>
      </c>
      <c r="CE184" s="507" t="s">
        <v>316</v>
      </c>
      <c r="CF184" s="507" t="s">
        <v>316</v>
      </c>
      <c r="CG184" s="508" t="s">
        <v>316</v>
      </c>
    </row>
    <row r="185" spans="1:85" hidden="1">
      <c r="A185" s="659">
        <v>159</v>
      </c>
      <c r="B185" s="451">
        <v>159</v>
      </c>
      <c r="C185" s="1447" t="s">
        <v>357</v>
      </c>
      <c r="D185" s="1565"/>
      <c r="E185" s="1574"/>
      <c r="F185" s="688"/>
      <c r="G185" s="290" t="s">
        <v>316</v>
      </c>
      <c r="H185" s="676" t="s">
        <v>316</v>
      </c>
      <c r="I185" s="13" t="s">
        <v>316</v>
      </c>
      <c r="J185" s="13" t="s">
        <v>316</v>
      </c>
      <c r="K185" s="225" t="s">
        <v>316</v>
      </c>
      <c r="L185" s="13" t="s">
        <v>316</v>
      </c>
      <c r="M185" s="230" t="s">
        <v>316</v>
      </c>
      <c r="N185" s="230" t="s">
        <v>316</v>
      </c>
      <c r="O185" s="13" t="s">
        <v>316</v>
      </c>
      <c r="P185" s="13" t="s">
        <v>316</v>
      </c>
      <c r="Q185" s="13" t="s">
        <v>316</v>
      </c>
      <c r="R185" s="13"/>
      <c r="S185" s="13" t="s">
        <v>316</v>
      </c>
      <c r="T185" s="13" t="s">
        <v>316</v>
      </c>
      <c r="U185" s="13" t="s">
        <v>316</v>
      </c>
      <c r="V185" s="176"/>
      <c r="W185" s="176"/>
      <c r="X185" s="176"/>
      <c r="Y185" s="176"/>
      <c r="Z185" s="6"/>
      <c r="AA185" s="6"/>
      <c r="AB185" s="6"/>
      <c r="AC185" s="6"/>
      <c r="AD185" s="6"/>
      <c r="AE185" s="6"/>
      <c r="AF185" s="6"/>
      <c r="AG185" s="6"/>
      <c r="AH185" s="11"/>
      <c r="AI185" s="11"/>
      <c r="AJ185" s="11"/>
      <c r="AK185" s="11"/>
      <c r="AL185" s="11"/>
      <c r="AM185" s="13" t="s">
        <v>316</v>
      </c>
      <c r="AN185" s="13" t="s">
        <v>316</v>
      </c>
      <c r="AO185" s="13" t="s">
        <v>316</v>
      </c>
      <c r="AP185" s="13" t="s">
        <v>316</v>
      </c>
      <c r="AQ185" s="699"/>
      <c r="AR185" s="699"/>
      <c r="AS185" s="13" t="s">
        <v>316</v>
      </c>
      <c r="AT185" s="13" t="s">
        <v>316</v>
      </c>
      <c r="AU185" s="13" t="s">
        <v>316</v>
      </c>
      <c r="AV185" s="13" t="s">
        <v>316</v>
      </c>
      <c r="AW185" s="13" t="s">
        <v>316</v>
      </c>
      <c r="AX185" s="13"/>
      <c r="AY185" s="13"/>
      <c r="AZ185" s="13" t="s">
        <v>316</v>
      </c>
      <c r="BA185" s="13"/>
      <c r="BB185" s="13" t="s">
        <v>316</v>
      </c>
      <c r="BC185" s="13"/>
      <c r="BD185" s="13" t="s">
        <v>316</v>
      </c>
      <c r="BE185" s="547" t="s">
        <v>316</v>
      </c>
      <c r="BF185" s="547" t="s">
        <v>316</v>
      </c>
      <c r="BG185" s="547" t="s">
        <v>316</v>
      </c>
      <c r="BH185" s="547" t="s">
        <v>316</v>
      </c>
      <c r="BI185" s="547" t="s">
        <v>316</v>
      </c>
      <c r="BJ185" s="547" t="s">
        <v>316</v>
      </c>
      <c r="BK185" s="547" t="s">
        <v>316</v>
      </c>
      <c r="BL185" s="547" t="s">
        <v>316</v>
      </c>
      <c r="BM185" s="547" t="s">
        <v>316</v>
      </c>
      <c r="BN185" s="547" t="s">
        <v>316</v>
      </c>
      <c r="BO185" s="547" t="s">
        <v>316</v>
      </c>
      <c r="BP185" s="547" t="s">
        <v>316</v>
      </c>
      <c r="BQ185" s="547" t="s">
        <v>316</v>
      </c>
      <c r="BR185" s="547" t="s">
        <v>316</v>
      </c>
      <c r="BS185" s="547" t="s">
        <v>316</v>
      </c>
      <c r="BT185" s="547" t="s">
        <v>316</v>
      </c>
      <c r="BU185" s="547" t="s">
        <v>316</v>
      </c>
      <c r="BV185" s="547"/>
      <c r="BW185" s="547"/>
      <c r="BX185" s="547"/>
      <c r="BY185" s="507" t="s">
        <v>316</v>
      </c>
      <c r="BZ185" s="507" t="s">
        <v>316</v>
      </c>
      <c r="CA185" s="508" t="s">
        <v>316</v>
      </c>
      <c r="CB185" s="507" t="s">
        <v>316</v>
      </c>
      <c r="CC185" s="508" t="s">
        <v>316</v>
      </c>
      <c r="CD185" s="507" t="s">
        <v>316</v>
      </c>
      <c r="CE185" s="507" t="s">
        <v>316</v>
      </c>
      <c r="CF185" s="507" t="s">
        <v>316</v>
      </c>
      <c r="CG185" s="508" t="s">
        <v>316</v>
      </c>
    </row>
    <row r="186" spans="1:85" hidden="1">
      <c r="A186" s="659">
        <v>160</v>
      </c>
      <c r="B186" s="451">
        <v>160</v>
      </c>
      <c r="C186" s="1447" t="s">
        <v>358</v>
      </c>
      <c r="D186" s="1565"/>
      <c r="E186" s="1574"/>
      <c r="F186" s="688"/>
      <c r="G186" s="290" t="s">
        <v>316</v>
      </c>
      <c r="H186" s="676" t="s">
        <v>316</v>
      </c>
      <c r="I186" s="13" t="s">
        <v>316</v>
      </c>
      <c r="J186" s="13" t="s">
        <v>316</v>
      </c>
      <c r="K186" s="225" t="s">
        <v>316</v>
      </c>
      <c r="L186" s="13" t="s">
        <v>316</v>
      </c>
      <c r="M186" s="230" t="s">
        <v>316</v>
      </c>
      <c r="N186" s="230" t="s">
        <v>316</v>
      </c>
      <c r="O186" s="13" t="s">
        <v>316</v>
      </c>
      <c r="P186" s="13" t="s">
        <v>316</v>
      </c>
      <c r="Q186" s="13" t="s">
        <v>316</v>
      </c>
      <c r="R186" s="13"/>
      <c r="S186" s="13" t="s">
        <v>316</v>
      </c>
      <c r="T186" s="13" t="s">
        <v>316</v>
      </c>
      <c r="U186" s="13" t="s">
        <v>316</v>
      </c>
      <c r="V186" s="176"/>
      <c r="W186" s="176"/>
      <c r="X186" s="176"/>
      <c r="Y186" s="176"/>
      <c r="Z186" s="6"/>
      <c r="AA186" s="6"/>
      <c r="AB186" s="6"/>
      <c r="AC186" s="6"/>
      <c r="AD186" s="6"/>
      <c r="AE186" s="6"/>
      <c r="AF186" s="6"/>
      <c r="AG186" s="6"/>
      <c r="AH186" s="11"/>
      <c r="AI186" s="11"/>
      <c r="AJ186" s="11"/>
      <c r="AK186" s="11"/>
      <c r="AL186" s="11"/>
      <c r="AM186" s="13" t="s">
        <v>316</v>
      </c>
      <c r="AN186" s="13" t="s">
        <v>316</v>
      </c>
      <c r="AO186" s="13" t="s">
        <v>316</v>
      </c>
      <c r="AP186" s="13" t="s">
        <v>316</v>
      </c>
      <c r="AQ186" s="699"/>
      <c r="AR186" s="699"/>
      <c r="AS186" s="13" t="s">
        <v>316</v>
      </c>
      <c r="AT186" s="13" t="s">
        <v>316</v>
      </c>
      <c r="AU186" s="13" t="s">
        <v>316</v>
      </c>
      <c r="AV186" s="13" t="s">
        <v>316</v>
      </c>
      <c r="AW186" s="13" t="s">
        <v>316</v>
      </c>
      <c r="AX186" s="13"/>
      <c r="AY186" s="13"/>
      <c r="AZ186" s="13" t="s">
        <v>316</v>
      </c>
      <c r="BA186" s="13"/>
      <c r="BB186" s="13" t="s">
        <v>316</v>
      </c>
      <c r="BC186" s="13"/>
      <c r="BD186" s="13" t="s">
        <v>316</v>
      </c>
      <c r="BE186" s="547" t="s">
        <v>316</v>
      </c>
      <c r="BF186" s="547" t="s">
        <v>316</v>
      </c>
      <c r="BG186" s="547" t="s">
        <v>316</v>
      </c>
      <c r="BH186" s="547" t="s">
        <v>316</v>
      </c>
      <c r="BI186" s="547" t="s">
        <v>316</v>
      </c>
      <c r="BJ186" s="547" t="s">
        <v>316</v>
      </c>
      <c r="BK186" s="547" t="s">
        <v>316</v>
      </c>
      <c r="BL186" s="547" t="s">
        <v>316</v>
      </c>
      <c r="BM186" s="547" t="s">
        <v>316</v>
      </c>
      <c r="BN186" s="547" t="s">
        <v>316</v>
      </c>
      <c r="BO186" s="547" t="s">
        <v>316</v>
      </c>
      <c r="BP186" s="547" t="s">
        <v>316</v>
      </c>
      <c r="BQ186" s="547" t="s">
        <v>316</v>
      </c>
      <c r="BR186" s="547" t="s">
        <v>316</v>
      </c>
      <c r="BS186" s="547" t="s">
        <v>316</v>
      </c>
      <c r="BT186" s="547" t="s">
        <v>316</v>
      </c>
      <c r="BU186" s="507" t="s">
        <v>316</v>
      </c>
      <c r="BV186" s="507"/>
      <c r="BW186" s="507"/>
      <c r="BX186" s="507"/>
      <c r="BY186" s="507" t="s">
        <v>316</v>
      </c>
      <c r="BZ186" s="507" t="s">
        <v>316</v>
      </c>
      <c r="CA186" s="508" t="s">
        <v>316</v>
      </c>
      <c r="CB186" s="507" t="s">
        <v>316</v>
      </c>
      <c r="CC186" s="508" t="s">
        <v>316</v>
      </c>
      <c r="CD186" s="507" t="s">
        <v>316</v>
      </c>
      <c r="CE186" s="507" t="s">
        <v>316</v>
      </c>
      <c r="CF186" s="507" t="s">
        <v>316</v>
      </c>
      <c r="CG186" s="508" t="s">
        <v>316</v>
      </c>
    </row>
    <row r="187" spans="1:85" ht="56.25" hidden="1">
      <c r="A187" s="659">
        <v>161</v>
      </c>
      <c r="B187" s="451">
        <v>161</v>
      </c>
      <c r="C187" s="212" t="s">
        <v>359</v>
      </c>
      <c r="D187" s="87" t="s">
        <v>14</v>
      </c>
      <c r="E187" s="86" t="s">
        <v>360</v>
      </c>
      <c r="F187" s="87" t="s">
        <v>17</v>
      </c>
      <c r="G187" s="696" t="s">
        <v>279</v>
      </c>
      <c r="H187" s="190" t="s">
        <v>458</v>
      </c>
      <c r="I187" s="83"/>
      <c r="J187" s="111" t="s">
        <v>192</v>
      </c>
      <c r="K187" s="225" t="s">
        <v>16</v>
      </c>
      <c r="L187" s="83"/>
      <c r="M187" s="83"/>
      <c r="N187" s="83"/>
      <c r="O187" s="83"/>
      <c r="P187" s="83"/>
      <c r="Q187" s="83"/>
      <c r="R187" s="83"/>
      <c r="S187" s="83"/>
      <c r="T187" s="83"/>
      <c r="U187" s="66">
        <f t="shared" si="29"/>
        <v>1</v>
      </c>
      <c r="V187" s="183" t="s">
        <v>727</v>
      </c>
      <c r="W187" s="183" t="s">
        <v>725</v>
      </c>
      <c r="X187" s="183" t="s">
        <v>727</v>
      </c>
      <c r="Y187" s="183" t="s">
        <v>727</v>
      </c>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668" t="s">
        <v>281</v>
      </c>
      <c r="BF187" s="668" t="s">
        <v>281</v>
      </c>
      <c r="BG187" s="668" t="s">
        <v>1160</v>
      </c>
      <c r="BH187" s="668" t="s">
        <v>281</v>
      </c>
      <c r="BI187" s="668" t="s">
        <v>1160</v>
      </c>
      <c r="BJ187" s="668" t="s">
        <v>281</v>
      </c>
      <c r="BK187" s="668" t="s">
        <v>1160</v>
      </c>
      <c r="BL187" s="668" t="s">
        <v>281</v>
      </c>
      <c r="BM187" s="668" t="s">
        <v>281</v>
      </c>
      <c r="BN187" s="668" t="s">
        <v>281</v>
      </c>
      <c r="BO187" s="668" t="s">
        <v>281</v>
      </c>
      <c r="BP187" s="668" t="s">
        <v>281</v>
      </c>
      <c r="BQ187" s="668" t="s">
        <v>281</v>
      </c>
      <c r="BR187" s="668" t="s">
        <v>281</v>
      </c>
      <c r="BS187" s="668" t="s">
        <v>281</v>
      </c>
      <c r="BT187" s="668" t="s">
        <v>281</v>
      </c>
      <c r="BU187" s="668" t="s">
        <v>281</v>
      </c>
      <c r="BV187" s="709"/>
      <c r="BW187" s="709"/>
      <c r="BX187" s="709"/>
      <c r="BY187" s="668" t="s">
        <v>281</v>
      </c>
      <c r="BZ187" s="658">
        <f>COUNTIF($BE187:$BY187,2)</f>
        <v>15</v>
      </c>
      <c r="CA187" s="510">
        <f>BZ187/COUNTA($BE187:$BY187)</f>
        <v>0.83333333333333337</v>
      </c>
      <c r="CB187" s="658">
        <f>COUNTIF($BE187:$BY187,1)</f>
        <v>3</v>
      </c>
      <c r="CC187" s="510">
        <f>CB187/COUNTA($BE187:$BY187)</f>
        <v>0.16666666666666666</v>
      </c>
      <c r="CD187" s="658">
        <f>COUNTIF($BE187:$BY187,0)</f>
        <v>0</v>
      </c>
      <c r="CE187" s="511">
        <f>CD187/COUNTA($BE187:$BY187)</f>
        <v>0</v>
      </c>
      <c r="CF187" s="658">
        <f>(((BZ187*2)+(CB187*1)+(CD187*0)))/COUNTA($BE187:$BY187)</f>
        <v>1.8333333333333333</v>
      </c>
      <c r="CG187" s="681" t="str">
        <f>IF(CF187&gt;=1.6,"Đạt mục tiêu",IF(CF187&gt;=1,"Cần cố gắng","Chưa đạt"))</f>
        <v>Đạt mục tiêu</v>
      </c>
    </row>
    <row r="188" spans="1:85" s="84" customFormat="1" ht="47.25" hidden="1">
      <c r="A188" s="19">
        <v>162</v>
      </c>
      <c r="B188" s="451">
        <v>162</v>
      </c>
      <c r="C188" s="86" t="s">
        <v>361</v>
      </c>
      <c r="D188" s="87" t="s">
        <v>14</v>
      </c>
      <c r="E188" s="86" t="s">
        <v>362</v>
      </c>
      <c r="F188" s="87" t="s">
        <v>17</v>
      </c>
      <c r="G188" s="79" t="s">
        <v>1178</v>
      </c>
      <c r="H188" s="126" t="s">
        <v>460</v>
      </c>
      <c r="I188" s="83"/>
      <c r="J188" s="111" t="s">
        <v>192</v>
      </c>
      <c r="K188" s="83"/>
      <c r="L188" s="147" t="s">
        <v>16</v>
      </c>
      <c r="M188" s="83"/>
      <c r="N188" s="83"/>
      <c r="O188" s="83"/>
      <c r="P188" s="83"/>
      <c r="Q188" s="83"/>
      <c r="R188" s="83"/>
      <c r="S188" s="83"/>
      <c r="T188" s="83"/>
      <c r="U188" s="66">
        <f t="shared" si="29"/>
        <v>1</v>
      </c>
      <c r="V188" s="71"/>
      <c r="W188" s="71"/>
      <c r="X188" s="71"/>
      <c r="Y188" s="71"/>
      <c r="Z188" s="72" t="s">
        <v>727</v>
      </c>
      <c r="AA188" s="72" t="s">
        <v>723</v>
      </c>
      <c r="AB188" s="72" t="s">
        <v>727</v>
      </c>
      <c r="AC188" s="72"/>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9">
        <v>1</v>
      </c>
      <c r="BF188" s="79">
        <v>2</v>
      </c>
      <c r="BG188" s="79">
        <v>2</v>
      </c>
      <c r="BH188" s="79">
        <v>2</v>
      </c>
      <c r="BI188" s="79">
        <v>1</v>
      </c>
      <c r="BJ188" s="79">
        <v>2</v>
      </c>
      <c r="BK188" s="79">
        <v>2</v>
      </c>
      <c r="BL188" s="79">
        <v>2</v>
      </c>
      <c r="BM188" s="79">
        <v>2</v>
      </c>
      <c r="BN188" s="79">
        <v>1</v>
      </c>
      <c r="BO188" s="79">
        <v>1</v>
      </c>
      <c r="BP188" s="79">
        <v>2</v>
      </c>
      <c r="BQ188" s="79">
        <v>2</v>
      </c>
      <c r="BR188" s="79">
        <v>2</v>
      </c>
      <c r="BS188" s="79">
        <v>2</v>
      </c>
      <c r="BT188" s="79">
        <v>2</v>
      </c>
      <c r="BU188" s="79">
        <v>2</v>
      </c>
      <c r="BV188" s="79"/>
      <c r="BW188" s="79"/>
      <c r="BX188" s="79"/>
      <c r="BY188" s="79">
        <v>2</v>
      </c>
      <c r="BZ188" s="697">
        <f>COUNTIF($BE188:$BY188,2)</f>
        <v>14</v>
      </c>
      <c r="CA188" s="512">
        <f>BZ188/COUNTA($BE188:$BY188)</f>
        <v>0.77777777777777779</v>
      </c>
      <c r="CB188" s="697">
        <f>COUNTIF($BE188:$BY188,1)</f>
        <v>4</v>
      </c>
      <c r="CC188" s="512">
        <f>CB188/COUNTA($BE188:$BY188)</f>
        <v>0.22222222222222221</v>
      </c>
      <c r="CD188" s="697">
        <f>COUNTIF($BE188:$BY188,0)</f>
        <v>0</v>
      </c>
      <c r="CE188" s="81">
        <f>CD188/COUNTA($BE188:$BY188)</f>
        <v>0</v>
      </c>
      <c r="CF188" s="697">
        <f>(((BZ188*2)+(CB188*1)+(CD188*0)))/COUNTA($BE188:$BY188)</f>
        <v>1.7777777777777777</v>
      </c>
      <c r="CG188" s="698" t="str">
        <f t="shared" ref="CG188" si="31">IF(CF188&gt;=1.6,"Đạt mục tiêu",IF(CF188&gt;=1,"Cần cố gắng","Chưa đạt"))</f>
        <v>Đạt mục tiêu</v>
      </c>
    </row>
    <row r="189" spans="1:85" s="84" customFormat="1" ht="45" hidden="1">
      <c r="A189" s="19"/>
      <c r="B189" s="451"/>
      <c r="C189" s="76" t="s">
        <v>363</v>
      </c>
      <c r="D189" s="87"/>
      <c r="E189" s="86"/>
      <c r="F189" s="87"/>
      <c r="G189" s="91"/>
      <c r="H189" s="126" t="s">
        <v>1018</v>
      </c>
      <c r="I189" s="83"/>
      <c r="J189" s="111"/>
      <c r="K189" s="83"/>
      <c r="L189" s="147"/>
      <c r="M189" s="83"/>
      <c r="N189" s="83"/>
      <c r="O189" s="83"/>
      <c r="P189" s="83"/>
      <c r="Q189" s="83"/>
      <c r="R189" s="83" t="s">
        <v>16</v>
      </c>
      <c r="S189" s="83"/>
      <c r="T189" s="83"/>
      <c r="U189" s="66"/>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71"/>
      <c r="BF189" s="71"/>
      <c r="BG189" s="71"/>
      <c r="BH189" s="71"/>
      <c r="BI189" s="71"/>
      <c r="BJ189" s="71"/>
      <c r="BK189" s="71"/>
      <c r="BL189" s="71"/>
      <c r="BM189" s="71"/>
      <c r="BN189" s="71"/>
      <c r="BO189" s="71"/>
      <c r="BP189" s="71"/>
      <c r="BQ189" s="71"/>
      <c r="BR189" s="71"/>
      <c r="BS189" s="71"/>
      <c r="BT189" s="71"/>
      <c r="BU189" s="71"/>
      <c r="BV189" s="71"/>
      <c r="BW189" s="71"/>
      <c r="BX189" s="71"/>
      <c r="BY189" s="71"/>
      <c r="BZ189" s="71"/>
      <c r="CA189" s="71"/>
      <c r="CB189" s="71"/>
      <c r="CC189" s="71"/>
      <c r="CD189" s="71"/>
      <c r="CE189" s="71"/>
      <c r="CF189" s="71"/>
      <c r="CG189" s="71"/>
    </row>
    <row r="190" spans="1:85" s="549" customFormat="1" ht="45" hidden="1">
      <c r="A190" s="19">
        <v>163</v>
      </c>
      <c r="B190" s="451">
        <v>163</v>
      </c>
      <c r="C190" s="76" t="s">
        <v>363</v>
      </c>
      <c r="D190" s="77" t="s">
        <v>17</v>
      </c>
      <c r="E190" s="78" t="s">
        <v>364</v>
      </c>
      <c r="F190" s="77" t="s">
        <v>17</v>
      </c>
      <c r="G190" s="545" t="s">
        <v>461</v>
      </c>
      <c r="H190" s="548" t="s">
        <v>984</v>
      </c>
      <c r="I190" s="230"/>
      <c r="J190" s="8" t="s">
        <v>192</v>
      </c>
      <c r="K190" s="230"/>
      <c r="L190" s="230"/>
      <c r="M190" s="230" t="s">
        <v>16</v>
      </c>
      <c r="N190" s="230"/>
      <c r="O190" s="230"/>
      <c r="P190" s="230"/>
      <c r="Q190" s="230"/>
      <c r="R190" s="230"/>
      <c r="S190" s="230"/>
      <c r="T190" s="230"/>
      <c r="U190" s="493">
        <f t="shared" si="29"/>
        <v>1</v>
      </c>
      <c r="V190" s="11"/>
      <c r="W190" s="11"/>
      <c r="X190" s="11"/>
      <c r="Y190" s="11"/>
      <c r="Z190" s="11"/>
      <c r="AA190" s="11"/>
      <c r="AB190" s="11"/>
      <c r="AC190" s="11"/>
      <c r="AD190" s="668" t="s">
        <v>723</v>
      </c>
      <c r="AE190" s="668" t="s">
        <v>724</v>
      </c>
      <c r="AF190" s="668" t="s">
        <v>723</v>
      </c>
      <c r="AG190" s="668" t="s">
        <v>726</v>
      </c>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662">
        <v>1</v>
      </c>
      <c r="BF190" s="662">
        <v>2</v>
      </c>
      <c r="BG190" s="662">
        <v>1</v>
      </c>
      <c r="BH190" s="662">
        <v>2</v>
      </c>
      <c r="BI190" s="662">
        <v>2</v>
      </c>
      <c r="BJ190" s="662">
        <v>2</v>
      </c>
      <c r="BK190" s="662">
        <v>2</v>
      </c>
      <c r="BL190" s="662">
        <v>2</v>
      </c>
      <c r="BM190" s="662">
        <v>2</v>
      </c>
      <c r="BN190" s="662">
        <v>2</v>
      </c>
      <c r="BO190" s="662">
        <v>2</v>
      </c>
      <c r="BP190" s="662">
        <v>2</v>
      </c>
      <c r="BQ190" s="662">
        <v>2</v>
      </c>
      <c r="BR190" s="662">
        <v>2</v>
      </c>
      <c r="BS190" s="662">
        <v>2</v>
      </c>
      <c r="BT190" s="662">
        <v>1</v>
      </c>
      <c r="BU190" s="662">
        <v>2</v>
      </c>
      <c r="BV190" s="716"/>
      <c r="BW190" s="716"/>
      <c r="BX190" s="716"/>
      <c r="BY190" s="662">
        <v>2</v>
      </c>
      <c r="BZ190" s="533">
        <f>COUNTIF($BE190:$BY190,2)</f>
        <v>15</v>
      </c>
      <c r="CA190" s="534">
        <f>BZ190/COUNTA($BE190:$BY190)</f>
        <v>0.83333333333333337</v>
      </c>
      <c r="CB190" s="533">
        <f>COUNTIF($BE190:$BY190,1)</f>
        <v>3</v>
      </c>
      <c r="CC190" s="534">
        <f>CB190/COUNTA($BE190:$BY190)</f>
        <v>0.16666666666666666</v>
      </c>
      <c r="CD190" s="533">
        <f>COUNTIF($BE190:$BY190,0)</f>
        <v>0</v>
      </c>
      <c r="CE190" s="535">
        <f>CD190/COUNTA($BE190:$BY190)</f>
        <v>0</v>
      </c>
      <c r="CF190" s="533">
        <f>(((BZ190*2)+(CB190*1)+(CD190*0)))/COUNTA($BE190:$BY190)</f>
        <v>1.8333333333333333</v>
      </c>
      <c r="CG190" s="678" t="str">
        <f t="shared" ref="CG190" si="32">IF(CF190&gt;=1.6,"Đạt mục tiêu",IF(CF190&gt;=1,"Cần cố gắng","Chưa đạt"))</f>
        <v>Đạt mục tiêu</v>
      </c>
    </row>
    <row r="191" spans="1:85" hidden="1">
      <c r="A191" s="659">
        <v>164</v>
      </c>
      <c r="B191" s="451">
        <v>164</v>
      </c>
      <c r="C191" s="1447" t="s">
        <v>464</v>
      </c>
      <c r="D191" s="1565"/>
      <c r="E191" s="1574"/>
      <c r="F191" s="13" t="s">
        <v>316</v>
      </c>
      <c r="G191" s="290" t="s">
        <v>316</v>
      </c>
      <c r="H191" s="692" t="s">
        <v>316</v>
      </c>
      <c r="I191" s="13" t="s">
        <v>316</v>
      </c>
      <c r="J191" s="13" t="s">
        <v>316</v>
      </c>
      <c r="K191" s="225" t="s">
        <v>316</v>
      </c>
      <c r="L191" s="13" t="s">
        <v>316</v>
      </c>
      <c r="M191" s="230" t="s">
        <v>316</v>
      </c>
      <c r="N191" s="230" t="s">
        <v>316</v>
      </c>
      <c r="O191" s="13" t="s">
        <v>316</v>
      </c>
      <c r="P191" s="13" t="s">
        <v>316</v>
      </c>
      <c r="Q191" s="13" t="s">
        <v>316</v>
      </c>
      <c r="R191" s="13"/>
      <c r="S191" s="13" t="s">
        <v>316</v>
      </c>
      <c r="T191" s="13" t="s">
        <v>316</v>
      </c>
      <c r="U191" s="13" t="s">
        <v>316</v>
      </c>
      <c r="V191" s="290" t="s">
        <v>316</v>
      </c>
      <c r="W191" s="290" t="s">
        <v>316</v>
      </c>
      <c r="X191" s="290" t="s">
        <v>316</v>
      </c>
      <c r="Y191" s="290" t="s">
        <v>316</v>
      </c>
      <c r="Z191" s="13" t="s">
        <v>316</v>
      </c>
      <c r="AA191" s="13" t="s">
        <v>316</v>
      </c>
      <c r="AB191" s="13" t="s">
        <v>316</v>
      </c>
      <c r="AC191" s="13" t="s">
        <v>316</v>
      </c>
      <c r="AD191" s="13" t="s">
        <v>316</v>
      </c>
      <c r="AE191" s="13" t="s">
        <v>316</v>
      </c>
      <c r="AF191" s="13" t="s">
        <v>316</v>
      </c>
      <c r="AG191" s="13" t="s">
        <v>316</v>
      </c>
      <c r="AH191" s="230" t="s">
        <v>316</v>
      </c>
      <c r="AI191" s="230" t="s">
        <v>316</v>
      </c>
      <c r="AJ191" s="230" t="s">
        <v>316</v>
      </c>
      <c r="AK191" s="230" t="s">
        <v>316</v>
      </c>
      <c r="AL191" s="230" t="s">
        <v>316</v>
      </c>
      <c r="AM191" s="13" t="s">
        <v>316</v>
      </c>
      <c r="AN191" s="13" t="s">
        <v>316</v>
      </c>
      <c r="AO191" s="13" t="s">
        <v>316</v>
      </c>
      <c r="AP191" s="13" t="s">
        <v>316</v>
      </c>
      <c r="AQ191" s="13"/>
      <c r="AR191" s="13"/>
      <c r="AS191" s="13" t="s">
        <v>316</v>
      </c>
      <c r="AT191" s="13" t="s">
        <v>316</v>
      </c>
      <c r="AU191" s="13" t="s">
        <v>316</v>
      </c>
      <c r="AV191" s="13" t="s">
        <v>316</v>
      </c>
      <c r="AW191" s="13" t="s">
        <v>316</v>
      </c>
      <c r="AX191" s="13"/>
      <c r="AY191" s="13"/>
      <c r="AZ191" s="13" t="s">
        <v>316</v>
      </c>
      <c r="BA191" s="13"/>
      <c r="BB191" s="13" t="s">
        <v>316</v>
      </c>
      <c r="BC191" s="13"/>
      <c r="BD191" s="13" t="s">
        <v>316</v>
      </c>
      <c r="BE191" s="547" t="s">
        <v>316</v>
      </c>
      <c r="BF191" s="547" t="s">
        <v>316</v>
      </c>
      <c r="BG191" s="547" t="s">
        <v>316</v>
      </c>
      <c r="BH191" s="547" t="s">
        <v>316</v>
      </c>
      <c r="BI191" s="547" t="s">
        <v>316</v>
      </c>
      <c r="BJ191" s="547" t="s">
        <v>316</v>
      </c>
      <c r="BK191" s="547" t="s">
        <v>316</v>
      </c>
      <c r="BL191" s="547" t="s">
        <v>316</v>
      </c>
      <c r="BM191" s="547" t="s">
        <v>316</v>
      </c>
      <c r="BN191" s="547" t="s">
        <v>316</v>
      </c>
      <c r="BO191" s="547" t="s">
        <v>316</v>
      </c>
      <c r="BP191" s="547" t="s">
        <v>316</v>
      </c>
      <c r="BQ191" s="547" t="s">
        <v>316</v>
      </c>
      <c r="BR191" s="547" t="s">
        <v>316</v>
      </c>
      <c r="BS191" s="547" t="s">
        <v>316</v>
      </c>
      <c r="BT191" s="547" t="s">
        <v>316</v>
      </c>
      <c r="BU191" s="547" t="s">
        <v>316</v>
      </c>
      <c r="BV191" s="547"/>
      <c r="BW191" s="547"/>
      <c r="BX191" s="547"/>
      <c r="BY191" s="547" t="s">
        <v>316</v>
      </c>
      <c r="BZ191" s="547" t="s">
        <v>316</v>
      </c>
      <c r="CA191" s="550" t="s">
        <v>316</v>
      </c>
      <c r="CB191" s="547" t="s">
        <v>316</v>
      </c>
      <c r="CC191" s="550" t="s">
        <v>316</v>
      </c>
      <c r="CD191" s="547" t="s">
        <v>316</v>
      </c>
      <c r="CE191" s="547" t="s">
        <v>316</v>
      </c>
      <c r="CF191" s="547" t="s">
        <v>316</v>
      </c>
      <c r="CG191" s="550" t="s">
        <v>316</v>
      </c>
    </row>
    <row r="192" spans="1:85" s="3" customFormat="1" ht="90" hidden="1">
      <c r="A192" s="19">
        <v>165</v>
      </c>
      <c r="B192" s="451">
        <v>165</v>
      </c>
      <c r="C192" s="78" t="s">
        <v>365</v>
      </c>
      <c r="D192" s="87" t="s">
        <v>14</v>
      </c>
      <c r="E192" s="78" t="s">
        <v>366</v>
      </c>
      <c r="F192" s="87" t="s">
        <v>17</v>
      </c>
      <c r="G192" s="78" t="s">
        <v>462</v>
      </c>
      <c r="H192" s="390" t="s">
        <v>463</v>
      </c>
      <c r="I192" s="11"/>
      <c r="J192" s="8" t="s">
        <v>192</v>
      </c>
      <c r="K192" s="11"/>
      <c r="L192" s="11"/>
      <c r="M192" s="507" t="s">
        <v>16</v>
      </c>
      <c r="N192" s="11"/>
      <c r="O192" s="11"/>
      <c r="P192" s="11"/>
      <c r="Q192" s="11"/>
      <c r="R192" s="11"/>
      <c r="S192" s="11"/>
      <c r="T192" s="11"/>
      <c r="U192" s="493">
        <f t="shared" si="29"/>
        <v>1</v>
      </c>
      <c r="V192" s="11"/>
      <c r="W192" s="11"/>
      <c r="X192" s="11"/>
      <c r="Y192" s="11"/>
      <c r="Z192" s="11"/>
      <c r="AA192" s="11"/>
      <c r="AB192" s="11"/>
      <c r="AC192" s="11"/>
      <c r="AD192" s="668" t="s">
        <v>727</v>
      </c>
      <c r="AE192" s="668" t="s">
        <v>727</v>
      </c>
      <c r="AF192" s="668" t="s">
        <v>727</v>
      </c>
      <c r="AG192" s="668" t="s">
        <v>727</v>
      </c>
      <c r="AH192" s="11"/>
      <c r="AI192" s="11"/>
      <c r="AJ192" s="11"/>
      <c r="AK192" s="11"/>
      <c r="AL192" s="11"/>
      <c r="AM192" s="11"/>
      <c r="AN192" s="11"/>
      <c r="AO192" s="11"/>
      <c r="AP192" s="11"/>
      <c r="AQ192" s="11"/>
      <c r="AR192" s="11"/>
      <c r="AS192" s="11"/>
      <c r="AT192" s="11"/>
      <c r="AU192" s="11"/>
      <c r="AV192" s="11"/>
      <c r="AW192" s="11"/>
      <c r="AX192" s="11"/>
      <c r="AY192" s="11"/>
      <c r="AZ192" s="11"/>
      <c r="BA192" s="11"/>
      <c r="BB192" s="11"/>
      <c r="BC192" s="11"/>
      <c r="BD192" s="11"/>
      <c r="BE192" s="662">
        <v>2</v>
      </c>
      <c r="BF192" s="662">
        <v>1</v>
      </c>
      <c r="BG192" s="662">
        <v>2</v>
      </c>
      <c r="BH192" s="662">
        <v>2</v>
      </c>
      <c r="BI192" s="662">
        <v>2</v>
      </c>
      <c r="BJ192" s="662">
        <v>2</v>
      </c>
      <c r="BK192" s="662">
        <v>2</v>
      </c>
      <c r="BL192" s="662">
        <v>2</v>
      </c>
      <c r="BM192" s="662">
        <v>2</v>
      </c>
      <c r="BN192" s="662">
        <v>2</v>
      </c>
      <c r="BO192" s="662">
        <v>2</v>
      </c>
      <c r="BP192" s="662">
        <v>2</v>
      </c>
      <c r="BQ192" s="662">
        <v>1</v>
      </c>
      <c r="BR192" s="662">
        <v>2</v>
      </c>
      <c r="BS192" s="662">
        <v>1</v>
      </c>
      <c r="BT192" s="662">
        <v>2</v>
      </c>
      <c r="BU192" s="662">
        <v>2</v>
      </c>
      <c r="BV192" s="716"/>
      <c r="BW192" s="716"/>
      <c r="BX192" s="716"/>
      <c r="BY192" s="662">
        <v>2</v>
      </c>
      <c r="BZ192" s="533">
        <f>COUNTIF($BE192:$BY192,2)</f>
        <v>15</v>
      </c>
      <c r="CA192" s="534">
        <f>BZ192/COUNTA($BE192:$BY192)</f>
        <v>0.83333333333333337</v>
      </c>
      <c r="CB192" s="533">
        <f>COUNTIF($BE192:$BY192,1)</f>
        <v>3</v>
      </c>
      <c r="CC192" s="534">
        <f>CB192/COUNTA($BE192:$BY192)</f>
        <v>0.16666666666666666</v>
      </c>
      <c r="CD192" s="533">
        <f>COUNTIF($BE192:$BY192,0)</f>
        <v>0</v>
      </c>
      <c r="CE192" s="535">
        <f>CD192/COUNTA($BE192:$BY192)</f>
        <v>0</v>
      </c>
      <c r="CF192" s="533">
        <f>(((BZ192*2)+(CB192*1)+(CD192*0)))/COUNTA($BE192:$BY192)</f>
        <v>1.8333333333333333</v>
      </c>
      <c r="CG192" s="678" t="str">
        <f t="shared" ref="CG192" si="33">IF(CF192&gt;=1.6,"Đạt mục tiêu",IF(CF192&gt;=1,"Cần cố gắng","Chưa đạt"))</f>
        <v>Đạt mục tiêu</v>
      </c>
    </row>
    <row r="193" spans="1:86" s="2" customFormat="1" ht="15.75" hidden="1">
      <c r="A193" s="19">
        <v>166</v>
      </c>
      <c r="B193" s="451">
        <v>166</v>
      </c>
      <c r="C193" s="1566" t="s">
        <v>367</v>
      </c>
      <c r="D193" s="1565"/>
      <c r="E193" s="1567"/>
      <c r="F193" s="8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c r="CC193" s="85"/>
      <c r="CD193" s="85"/>
      <c r="CE193" s="85"/>
      <c r="CF193" s="85"/>
      <c r="CG193" s="85"/>
    </row>
    <row r="194" spans="1:86" s="2" customFormat="1" ht="15.75" hidden="1">
      <c r="A194" s="19">
        <v>167</v>
      </c>
      <c r="B194" s="451">
        <v>167</v>
      </c>
      <c r="C194" s="1566" t="s">
        <v>368</v>
      </c>
      <c r="D194" s="1565"/>
      <c r="E194" s="1567"/>
      <c r="F194" s="85"/>
      <c r="G194" s="85"/>
      <c r="H194" s="85"/>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c r="CC194" s="85"/>
      <c r="CD194" s="85"/>
      <c r="CE194" s="85"/>
      <c r="CF194" s="85"/>
      <c r="CG194" s="85"/>
    </row>
    <row r="195" spans="1:86" s="2" customFormat="1" ht="47.25" hidden="1">
      <c r="A195" s="19"/>
      <c r="B195" s="451"/>
      <c r="C195" s="124" t="s">
        <v>369</v>
      </c>
      <c r="D195" s="674"/>
      <c r="E195" s="675"/>
      <c r="F195" s="85"/>
      <c r="G195" s="85"/>
      <c r="H195" s="67" t="s">
        <v>1019</v>
      </c>
      <c r="I195" s="404"/>
      <c r="J195" s="404"/>
      <c r="K195" s="404"/>
      <c r="L195" s="404"/>
      <c r="M195" s="404"/>
      <c r="N195" s="404"/>
      <c r="O195" s="404"/>
      <c r="P195" s="404"/>
      <c r="Q195" s="404"/>
      <c r="R195" s="71" t="s">
        <v>16</v>
      </c>
      <c r="S195" s="404"/>
      <c r="T195" s="71"/>
      <c r="U195" s="85"/>
      <c r="V195" s="85"/>
      <c r="W195" s="85"/>
      <c r="X195" s="85"/>
      <c r="Y195" s="85"/>
      <c r="Z195" s="85"/>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85"/>
      <c r="AY195" s="85"/>
      <c r="AZ195" s="85"/>
      <c r="BA195" s="85"/>
      <c r="BB195" s="85"/>
      <c r="BC195" s="85"/>
      <c r="BD195" s="85"/>
      <c r="BE195" s="85"/>
      <c r="BF195" s="85"/>
      <c r="BG195" s="85"/>
      <c r="BH195" s="85"/>
      <c r="BI195" s="85"/>
      <c r="BJ195" s="85"/>
      <c r="BK195" s="85"/>
      <c r="BL195" s="85"/>
      <c r="BM195" s="85"/>
      <c r="BN195" s="85"/>
      <c r="BO195" s="85"/>
      <c r="BP195" s="85"/>
      <c r="BQ195" s="85"/>
      <c r="BR195" s="85"/>
      <c r="BS195" s="85"/>
      <c r="BT195" s="85"/>
      <c r="BU195" s="85"/>
      <c r="BV195" s="85"/>
      <c r="BW195" s="85"/>
      <c r="BX195" s="85"/>
      <c r="BY195" s="85"/>
      <c r="BZ195" s="85"/>
      <c r="CA195" s="85"/>
      <c r="CB195" s="85"/>
      <c r="CC195" s="85"/>
      <c r="CD195" s="85"/>
      <c r="CE195" s="85"/>
      <c r="CF195" s="85"/>
      <c r="CG195" s="85"/>
    </row>
    <row r="196" spans="1:86" s="481" customFormat="1" ht="75" hidden="1">
      <c r="A196" s="659">
        <v>168</v>
      </c>
      <c r="B196" s="451">
        <v>168</v>
      </c>
      <c r="C196" s="212" t="s">
        <v>369</v>
      </c>
      <c r="D196" s="68" t="s">
        <v>14</v>
      </c>
      <c r="E196" s="124" t="s">
        <v>370</v>
      </c>
      <c r="F196" s="87" t="s">
        <v>14</v>
      </c>
      <c r="G196" s="203" t="s">
        <v>370</v>
      </c>
      <c r="H196" s="179" t="s">
        <v>729</v>
      </c>
      <c r="I196" s="71"/>
      <c r="J196" s="68" t="s">
        <v>192</v>
      </c>
      <c r="K196" s="506" t="s">
        <v>16</v>
      </c>
      <c r="L196" s="71"/>
      <c r="M196" s="71"/>
      <c r="N196" s="71"/>
      <c r="O196" s="71"/>
      <c r="P196" s="71"/>
      <c r="Q196" s="71"/>
      <c r="R196" s="71"/>
      <c r="S196" s="71"/>
      <c r="T196" s="71"/>
      <c r="U196" s="66">
        <f t="shared" si="29"/>
        <v>1</v>
      </c>
      <c r="V196" s="183" t="s">
        <v>723</v>
      </c>
      <c r="W196" s="183" t="s">
        <v>724</v>
      </c>
      <c r="X196" s="183" t="s">
        <v>724</v>
      </c>
      <c r="Y196" s="183" t="s">
        <v>726</v>
      </c>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668" t="s">
        <v>281</v>
      </c>
      <c r="BF196" s="668" t="s">
        <v>281</v>
      </c>
      <c r="BG196" s="668" t="s">
        <v>281</v>
      </c>
      <c r="BH196" s="668" t="s">
        <v>281</v>
      </c>
      <c r="BI196" s="668" t="s">
        <v>281</v>
      </c>
      <c r="BJ196" s="668" t="s">
        <v>1160</v>
      </c>
      <c r="BK196" s="668" t="s">
        <v>1160</v>
      </c>
      <c r="BL196" s="668" t="s">
        <v>281</v>
      </c>
      <c r="BM196" s="668" t="s">
        <v>281</v>
      </c>
      <c r="BN196" s="668" t="s">
        <v>281</v>
      </c>
      <c r="BO196" s="668" t="s">
        <v>281</v>
      </c>
      <c r="BP196" s="668" t="s">
        <v>281</v>
      </c>
      <c r="BQ196" s="668" t="s">
        <v>281</v>
      </c>
      <c r="BR196" s="668" t="s">
        <v>281</v>
      </c>
      <c r="BS196" s="668" t="s">
        <v>281</v>
      </c>
      <c r="BT196" s="668" t="s">
        <v>281</v>
      </c>
      <c r="BU196" s="668" t="s">
        <v>281</v>
      </c>
      <c r="BV196" s="709"/>
      <c r="BW196" s="709"/>
      <c r="BX196" s="709"/>
      <c r="BY196" s="668" t="s">
        <v>281</v>
      </c>
      <c r="BZ196" s="658">
        <f>COUNTIF($BE196:$BY196,2)</f>
        <v>16</v>
      </c>
      <c r="CA196" s="510">
        <f>BZ196/COUNTA($BE196:$BY196)</f>
        <v>0.88888888888888884</v>
      </c>
      <c r="CB196" s="658">
        <f>COUNTIF($BE196:$BY196,1)</f>
        <v>2</v>
      </c>
      <c r="CC196" s="510">
        <f>CB196/COUNTA($BE196:$BY196)</f>
        <v>0.1111111111111111</v>
      </c>
      <c r="CD196" s="658">
        <f>COUNTIF($BE196:$BY196,0)</f>
        <v>0</v>
      </c>
      <c r="CE196" s="511">
        <f>CD196/COUNTA($BE196:$BY196)</f>
        <v>0</v>
      </c>
      <c r="CF196" s="658">
        <f>(((BZ196*2)+(CB196*1)+(CD196*0)))/COUNTA($BE196:$BY196)</f>
        <v>1.8888888888888888</v>
      </c>
      <c r="CG196" s="681" t="str">
        <f>IF(CF196&gt;=1.6,"Đạt mục tiêu",IF(CF196&gt;=1,"Cần cố gắng","Chưa đạt"))</f>
        <v>Đạt mục tiêu</v>
      </c>
      <c r="CH196" s="687"/>
    </row>
    <row r="197" spans="1:86" ht="63" hidden="1">
      <c r="A197" s="658">
        <v>169</v>
      </c>
      <c r="B197" s="451">
        <v>169</v>
      </c>
      <c r="C197" s="515" t="s">
        <v>371</v>
      </c>
      <c r="D197" s="90" t="s">
        <v>14</v>
      </c>
      <c r="E197" s="213" t="s">
        <v>372</v>
      </c>
      <c r="F197" s="87" t="s">
        <v>17</v>
      </c>
      <c r="G197" s="89" t="s">
        <v>465</v>
      </c>
      <c r="H197" s="390" t="s">
        <v>466</v>
      </c>
      <c r="I197" s="71"/>
      <c r="J197" s="68" t="s">
        <v>192</v>
      </c>
      <c r="K197" s="71"/>
      <c r="L197" s="71"/>
      <c r="M197" s="71"/>
      <c r="N197" s="668" t="s">
        <v>16</v>
      </c>
      <c r="O197" s="71"/>
      <c r="P197" s="71"/>
      <c r="Q197" s="71"/>
      <c r="R197" s="71"/>
      <c r="S197" s="71"/>
      <c r="T197" s="71"/>
      <c r="U197" s="66">
        <f t="shared" si="29"/>
        <v>1</v>
      </c>
      <c r="V197" s="71"/>
      <c r="W197" s="71"/>
      <c r="X197" s="71"/>
      <c r="Y197" s="71"/>
      <c r="Z197" s="71"/>
      <c r="AA197" s="71"/>
      <c r="AB197" s="71"/>
      <c r="AC197" s="71"/>
      <c r="AD197" s="71"/>
      <c r="AE197" s="71"/>
      <c r="AF197" s="71"/>
      <c r="AG197" s="71"/>
      <c r="AH197" s="668" t="s">
        <v>727</v>
      </c>
      <c r="AI197" s="668" t="s">
        <v>727</v>
      </c>
      <c r="AJ197" s="668" t="s">
        <v>727</v>
      </c>
      <c r="AK197" s="668" t="s">
        <v>727</v>
      </c>
      <c r="AL197" s="668" t="s">
        <v>727</v>
      </c>
      <c r="AM197" s="71"/>
      <c r="AN197" s="71"/>
      <c r="AO197" s="71"/>
      <c r="AP197" s="71"/>
      <c r="AQ197" s="71"/>
      <c r="AR197" s="71"/>
      <c r="AS197" s="71"/>
      <c r="AT197" s="71"/>
      <c r="AU197" s="71"/>
      <c r="AV197" s="71"/>
      <c r="AW197" s="71"/>
      <c r="AX197" s="71"/>
      <c r="AY197" s="71"/>
      <c r="AZ197" s="71"/>
      <c r="BA197" s="71"/>
      <c r="BB197" s="71"/>
      <c r="BC197" s="71"/>
      <c r="BD197" s="71"/>
      <c r="BE197" s="20">
        <v>2</v>
      </c>
      <c r="BF197" s="20">
        <v>2</v>
      </c>
      <c r="BG197" s="20">
        <v>2</v>
      </c>
      <c r="BH197" s="20">
        <v>2</v>
      </c>
      <c r="BI197" s="20">
        <v>2</v>
      </c>
      <c r="BJ197" s="20">
        <v>1</v>
      </c>
      <c r="BK197" s="20">
        <v>2</v>
      </c>
      <c r="BL197" s="20">
        <v>2</v>
      </c>
      <c r="BM197" s="20">
        <v>1</v>
      </c>
      <c r="BN197" s="20">
        <v>2</v>
      </c>
      <c r="BO197" s="20">
        <v>2</v>
      </c>
      <c r="BP197" s="20">
        <v>2</v>
      </c>
      <c r="BQ197" s="20">
        <v>2</v>
      </c>
      <c r="BR197" s="20">
        <v>2</v>
      </c>
      <c r="BS197" s="20">
        <v>2</v>
      </c>
      <c r="BT197" s="20">
        <v>2</v>
      </c>
      <c r="BU197" s="20">
        <v>2</v>
      </c>
      <c r="BV197" s="20"/>
      <c r="BW197" s="20"/>
      <c r="BX197" s="20"/>
      <c r="BY197" s="20">
        <v>1</v>
      </c>
      <c r="BZ197" s="21">
        <f>COUNTIF($BE197:$BY197,2)</f>
        <v>15</v>
      </c>
      <c r="CA197" s="22">
        <f>BZ197/COUNTA($BE197:$BY197)</f>
        <v>0.83333333333333337</v>
      </c>
      <c r="CB197" s="21">
        <f>COUNTIF($BE197:$BY197,1)</f>
        <v>3</v>
      </c>
      <c r="CC197" s="22">
        <f>CB197/COUNTA($BE197:$BY197)</f>
        <v>0.16666666666666666</v>
      </c>
      <c r="CD197" s="21">
        <f>COUNTIF($BE197:$BY197,0)</f>
        <v>0</v>
      </c>
      <c r="CE197" s="22">
        <f>CD197/COUNTA($BE197:$BY197)</f>
        <v>0</v>
      </c>
      <c r="CF197" s="21">
        <f>(((BZ197*2)+(CB197*1)+(CD197*0)))/COUNTA($BE197:$BY197)</f>
        <v>1.8333333333333333</v>
      </c>
      <c r="CG197" s="427" t="str">
        <f>IF(CF197&gt;=1.6,"Đạt mục tiêu",IF(CF197&gt;=1,"Cần cố gắng","Chưa đạt"))</f>
        <v>Đạt mục tiêu</v>
      </c>
    </row>
    <row r="198" spans="1:86" s="695" customFormat="1" ht="69" hidden="1" customHeight="1">
      <c r="A198" s="19">
        <v>170</v>
      </c>
      <c r="B198" s="451">
        <v>170</v>
      </c>
      <c r="C198" s="551" t="s">
        <v>373</v>
      </c>
      <c r="D198" s="90" t="s">
        <v>18</v>
      </c>
      <c r="E198" s="124" t="s">
        <v>374</v>
      </c>
      <c r="F198" s="87" t="s">
        <v>18</v>
      </c>
      <c r="G198" s="124" t="s">
        <v>467</v>
      </c>
      <c r="H198" s="67" t="s">
        <v>468</v>
      </c>
      <c r="I198" s="71"/>
      <c r="J198" s="68" t="s">
        <v>192</v>
      </c>
      <c r="K198" s="71"/>
      <c r="L198" s="71"/>
      <c r="M198" s="71"/>
      <c r="N198" s="71"/>
      <c r="O198" s="130" t="s">
        <v>16</v>
      </c>
      <c r="P198" s="71"/>
      <c r="Q198" s="71"/>
      <c r="R198" s="71"/>
      <c r="S198" s="71"/>
      <c r="T198" s="71"/>
      <c r="U198" s="66">
        <f t="shared" si="29"/>
        <v>1</v>
      </c>
      <c r="V198" s="71"/>
      <c r="W198" s="71"/>
      <c r="X198" s="71"/>
      <c r="Y198" s="71"/>
      <c r="Z198" s="71"/>
      <c r="AA198" s="71"/>
      <c r="AB198" s="71"/>
      <c r="AC198" s="71"/>
      <c r="AD198" s="71"/>
      <c r="AE198" s="71"/>
      <c r="AF198" s="71"/>
      <c r="AG198" s="71"/>
      <c r="AH198" s="71"/>
      <c r="AI198" s="71"/>
      <c r="AJ198" s="71"/>
      <c r="AK198" s="71"/>
      <c r="AL198" s="71"/>
      <c r="AM198" s="72" t="s">
        <v>727</v>
      </c>
      <c r="AN198" s="72" t="s">
        <v>727</v>
      </c>
      <c r="AO198" s="72" t="s">
        <v>727</v>
      </c>
      <c r="AP198" s="72" t="s">
        <v>727</v>
      </c>
      <c r="AQ198" s="71"/>
      <c r="AR198" s="71"/>
      <c r="AS198" s="71"/>
      <c r="AT198" s="71"/>
      <c r="AU198" s="71"/>
      <c r="AV198" s="71"/>
      <c r="AW198" s="71"/>
      <c r="AX198" s="71"/>
      <c r="AY198" s="71"/>
      <c r="AZ198" s="71"/>
      <c r="BA198" s="71"/>
      <c r="BB198" s="71"/>
      <c r="BC198" s="71"/>
      <c r="BD198" s="71"/>
      <c r="BE198" s="20">
        <v>2</v>
      </c>
      <c r="BF198" s="20">
        <v>2</v>
      </c>
      <c r="BG198" s="20">
        <v>2</v>
      </c>
      <c r="BH198" s="20">
        <v>2</v>
      </c>
      <c r="BI198" s="20">
        <v>2</v>
      </c>
      <c r="BJ198" s="20">
        <v>2</v>
      </c>
      <c r="BK198" s="20">
        <v>1</v>
      </c>
      <c r="BL198" s="20">
        <v>2</v>
      </c>
      <c r="BM198" s="20">
        <v>2</v>
      </c>
      <c r="BN198" s="20">
        <v>2</v>
      </c>
      <c r="BO198" s="20">
        <v>2</v>
      </c>
      <c r="BP198" s="20">
        <v>2</v>
      </c>
      <c r="BQ198" s="20">
        <v>2</v>
      </c>
      <c r="BR198" s="20">
        <v>1</v>
      </c>
      <c r="BS198" s="20">
        <v>1</v>
      </c>
      <c r="BT198" s="20">
        <v>1</v>
      </c>
      <c r="BU198" s="20">
        <v>2</v>
      </c>
      <c r="BV198" s="20"/>
      <c r="BW198" s="20"/>
      <c r="BX198" s="20"/>
      <c r="BY198" s="20">
        <v>2</v>
      </c>
      <c r="BZ198" s="21">
        <f>COUNTIF($BE198:$BY198,2)</f>
        <v>14</v>
      </c>
      <c r="CA198" s="22">
        <f>BZ198/COUNTA($BE198:$BY198)</f>
        <v>0.77777777777777779</v>
      </c>
      <c r="CB198" s="21">
        <f>COUNTIF($BE198:$BY198,1)</f>
        <v>4</v>
      </c>
      <c r="CC198" s="22">
        <f>CB198/COUNTA($BE198:$BY198)</f>
        <v>0.22222222222222221</v>
      </c>
      <c r="CD198" s="21">
        <f>COUNTIF($BE198:$BY198,0)</f>
        <v>0</v>
      </c>
      <c r="CE198" s="22">
        <f>CD198/COUNTA($BE198:$BY198)</f>
        <v>0</v>
      </c>
      <c r="CF198" s="21">
        <f>(((BZ198*2)+(CB198*1)+(CD198*0)))/COUNTA($BE198:$BY198)</f>
        <v>1.7777777777777777</v>
      </c>
      <c r="CG198" s="427" t="str">
        <f>IF(CF198&gt;=1.6,"Đạt mục tiêu",IF(CF198&gt;=1,"Cần cố gắng","Chưa đạt"))</f>
        <v>Đạt mục tiêu</v>
      </c>
    </row>
    <row r="199" spans="1:86" s="170" customFormat="1" hidden="1">
      <c r="A199" s="171">
        <v>171</v>
      </c>
      <c r="B199" s="451">
        <v>171</v>
      </c>
      <c r="C199" s="1502" t="s">
        <v>375</v>
      </c>
      <c r="D199" s="1565"/>
      <c r="E199" s="1573"/>
      <c r="F199" s="1565"/>
      <c r="G199" s="1504"/>
      <c r="H199" s="693" t="s">
        <v>316</v>
      </c>
      <c r="I199" s="670" t="s">
        <v>316</v>
      </c>
      <c r="J199" s="670" t="s">
        <v>316</v>
      </c>
      <c r="K199" s="291" t="s">
        <v>316</v>
      </c>
      <c r="L199" s="670" t="s">
        <v>316</v>
      </c>
      <c r="M199" s="669" t="s">
        <v>316</v>
      </c>
      <c r="N199" s="669" t="s">
        <v>316</v>
      </c>
      <c r="O199" s="670" t="s">
        <v>316</v>
      </c>
      <c r="P199" s="670" t="s">
        <v>316</v>
      </c>
      <c r="Q199" s="670" t="s">
        <v>316</v>
      </c>
      <c r="R199" s="670"/>
      <c r="S199" s="670" t="s">
        <v>316</v>
      </c>
      <c r="T199" s="670" t="s">
        <v>316</v>
      </c>
      <c r="U199" s="670" t="s">
        <v>316</v>
      </c>
      <c r="V199" s="176"/>
      <c r="W199" s="176"/>
      <c r="X199" s="176"/>
      <c r="Y199" s="176"/>
      <c r="Z199" s="6"/>
      <c r="AA199" s="6"/>
      <c r="AB199" s="6"/>
      <c r="AC199" s="6"/>
      <c r="AD199" s="6"/>
      <c r="AE199" s="6"/>
      <c r="AF199" s="6"/>
      <c r="AG199" s="6"/>
      <c r="AH199" s="11"/>
      <c r="AI199" s="11"/>
      <c r="AJ199" s="11"/>
      <c r="AK199" s="11"/>
      <c r="AL199" s="11"/>
      <c r="AM199" s="6"/>
      <c r="AN199" s="6"/>
      <c r="AO199" s="6"/>
      <c r="AP199" s="6"/>
      <c r="AQ199" s="6"/>
      <c r="AR199" s="6"/>
      <c r="AS199" s="6"/>
      <c r="AT199" s="6"/>
      <c r="AU199" s="6"/>
      <c r="AV199" s="6"/>
      <c r="AW199" s="6"/>
      <c r="AX199" s="6"/>
      <c r="AY199" s="6"/>
      <c r="AZ199" s="6"/>
      <c r="BA199" s="6"/>
      <c r="BB199" s="6"/>
      <c r="BC199" s="6"/>
      <c r="BD199" s="6"/>
      <c r="BE199" s="11"/>
      <c r="BF199" s="11"/>
      <c r="BG199" s="11"/>
      <c r="BH199" s="11"/>
      <c r="BI199" s="11"/>
      <c r="BJ199" s="11"/>
      <c r="BK199" s="11"/>
      <c r="BL199" s="11"/>
      <c r="BM199" s="11"/>
      <c r="BN199" s="11"/>
      <c r="BO199" s="11"/>
      <c r="BP199" s="11"/>
      <c r="BQ199" s="11"/>
      <c r="BR199" s="227"/>
      <c r="BS199" s="227"/>
      <c r="BT199" s="227"/>
      <c r="BU199" s="11"/>
      <c r="BV199" s="11"/>
      <c r="BW199" s="11"/>
      <c r="BX199" s="11"/>
      <c r="BY199" s="11"/>
      <c r="BZ199" s="11"/>
      <c r="CA199" s="231"/>
      <c r="CB199" s="11"/>
      <c r="CC199" s="231"/>
      <c r="CD199" s="11"/>
      <c r="CE199" s="11"/>
      <c r="CF199" s="11"/>
      <c r="CG199" s="231"/>
      <c r="CH199" s="3"/>
    </row>
    <row r="200" spans="1:86" s="3" customFormat="1" ht="75" hidden="1">
      <c r="A200" s="19">
        <v>172</v>
      </c>
      <c r="B200" s="451">
        <v>172</v>
      </c>
      <c r="C200" s="78" t="s">
        <v>376</v>
      </c>
      <c r="D200" s="87" t="s">
        <v>14</v>
      </c>
      <c r="E200" s="78" t="s">
        <v>377</v>
      </c>
      <c r="F200" s="87" t="s">
        <v>17</v>
      </c>
      <c r="G200" s="488" t="s">
        <v>469</v>
      </c>
      <c r="H200" s="513" t="s">
        <v>470</v>
      </c>
      <c r="I200" s="11"/>
      <c r="J200" s="8" t="s">
        <v>192</v>
      </c>
      <c r="K200" s="11"/>
      <c r="L200" s="11"/>
      <c r="M200" s="507" t="s">
        <v>16</v>
      </c>
      <c r="N200" s="11"/>
      <c r="O200" s="11"/>
      <c r="P200" s="11"/>
      <c r="Q200" s="11"/>
      <c r="R200" s="507" t="s">
        <v>16</v>
      </c>
      <c r="S200" s="11"/>
      <c r="T200" s="11"/>
      <c r="U200" s="493">
        <f t="shared" si="29"/>
        <v>2</v>
      </c>
      <c r="V200" s="11"/>
      <c r="W200" s="11"/>
      <c r="X200" s="11"/>
      <c r="Y200" s="11"/>
      <c r="Z200" s="11"/>
      <c r="AA200" s="11"/>
      <c r="AB200" s="11"/>
      <c r="AC200" s="11"/>
      <c r="AD200" s="668" t="s">
        <v>725</v>
      </c>
      <c r="AE200" s="668" t="s">
        <v>725</v>
      </c>
      <c r="AF200" s="668" t="s">
        <v>725</v>
      </c>
      <c r="AG200" s="668" t="s">
        <v>725</v>
      </c>
      <c r="AH200" s="11"/>
      <c r="AI200" s="11"/>
      <c r="AJ200" s="11"/>
      <c r="AK200" s="11"/>
      <c r="AL200" s="11"/>
      <c r="AM200" s="11"/>
      <c r="AN200" s="11"/>
      <c r="AO200" s="11"/>
      <c r="AP200" s="11"/>
      <c r="AQ200" s="11"/>
      <c r="AR200" s="11"/>
      <c r="AS200" s="11"/>
      <c r="AT200" s="11"/>
      <c r="AU200" s="11"/>
      <c r="AV200" s="11"/>
      <c r="AW200" s="11"/>
      <c r="AX200" s="11"/>
      <c r="AY200" s="11"/>
      <c r="AZ200" s="11"/>
      <c r="BA200" s="11"/>
      <c r="BB200" s="11"/>
      <c r="BC200" s="11"/>
      <c r="BD200" s="11"/>
      <c r="BE200" s="662">
        <v>1</v>
      </c>
      <c r="BF200" s="662">
        <v>2</v>
      </c>
      <c r="BG200" s="662">
        <v>2</v>
      </c>
      <c r="BH200" s="662">
        <v>2</v>
      </c>
      <c r="BI200" s="662">
        <v>2</v>
      </c>
      <c r="BJ200" s="662">
        <v>2</v>
      </c>
      <c r="BK200" s="662">
        <v>2</v>
      </c>
      <c r="BL200" s="662">
        <v>2</v>
      </c>
      <c r="BM200" s="662">
        <v>2</v>
      </c>
      <c r="BN200" s="662">
        <v>2</v>
      </c>
      <c r="BO200" s="662">
        <v>2</v>
      </c>
      <c r="BP200" s="662">
        <v>2</v>
      </c>
      <c r="BQ200" s="662">
        <v>2</v>
      </c>
      <c r="BR200" s="662">
        <v>2</v>
      </c>
      <c r="BS200" s="662">
        <v>2</v>
      </c>
      <c r="BT200" s="662">
        <v>1</v>
      </c>
      <c r="BU200" s="662">
        <v>2</v>
      </c>
      <c r="BV200" s="716"/>
      <c r="BW200" s="716"/>
      <c r="BX200" s="716"/>
      <c r="BY200" s="662">
        <v>2</v>
      </c>
      <c r="BZ200" s="533">
        <f>COUNTIF($BE200:$BY200,2)</f>
        <v>16</v>
      </c>
      <c r="CA200" s="534">
        <f>BZ200/COUNTA($BE200:$BY200)</f>
        <v>0.88888888888888884</v>
      </c>
      <c r="CB200" s="533">
        <f>COUNTIF($BE200:$BY200,1)</f>
        <v>2</v>
      </c>
      <c r="CC200" s="534">
        <f>CB200/COUNTA($BE200:$BY200)</f>
        <v>0.1111111111111111</v>
      </c>
      <c r="CD200" s="533">
        <f>COUNTIF($BE200:$BY200,0)</f>
        <v>0</v>
      </c>
      <c r="CE200" s="535">
        <f>CD200/COUNTA($BE200:$BY200)</f>
        <v>0</v>
      </c>
      <c r="CF200" s="533">
        <f>(((BZ200*2)+(CB200*1)+(CD200*0)))/COUNTA($BE200:$BY200)</f>
        <v>1.8888888888888888</v>
      </c>
      <c r="CG200" s="678" t="str">
        <f t="shared" ref="CG200:CG201" si="34">IF(CF200&gt;=1.6,"Đạt mục tiêu",IF(CF200&gt;=1,"Cần cố gắng","Chưa đạt"))</f>
        <v>Đạt mục tiêu</v>
      </c>
    </row>
    <row r="201" spans="1:86" s="695" customFormat="1" ht="78.75" hidden="1">
      <c r="A201" s="19">
        <v>173</v>
      </c>
      <c r="B201" s="451">
        <v>173</v>
      </c>
      <c r="C201" s="86" t="s">
        <v>378</v>
      </c>
      <c r="D201" s="87" t="s">
        <v>14</v>
      </c>
      <c r="E201" s="86" t="s">
        <v>379</v>
      </c>
      <c r="F201" s="87" t="s">
        <v>14</v>
      </c>
      <c r="G201" s="110" t="s">
        <v>1179</v>
      </c>
      <c r="H201" s="96" t="s">
        <v>544</v>
      </c>
      <c r="I201" s="71"/>
      <c r="J201" s="111" t="s">
        <v>192</v>
      </c>
      <c r="K201" s="71"/>
      <c r="L201" s="71" t="s">
        <v>16</v>
      </c>
      <c r="M201" s="71"/>
      <c r="N201" s="71"/>
      <c r="O201" s="71"/>
      <c r="P201" s="71"/>
      <c r="Q201" s="71"/>
      <c r="R201" s="71"/>
      <c r="S201" s="71"/>
      <c r="T201" s="71"/>
      <c r="U201" s="66">
        <f t="shared" si="29"/>
        <v>1</v>
      </c>
      <c r="V201" s="71"/>
      <c r="W201" s="71"/>
      <c r="X201" s="71"/>
      <c r="Y201" s="71"/>
      <c r="Z201" s="72" t="s">
        <v>726</v>
      </c>
      <c r="AA201" s="72" t="s">
        <v>724</v>
      </c>
      <c r="AB201" s="72" t="s">
        <v>724</v>
      </c>
      <c r="AC201" s="72" t="s">
        <v>723</v>
      </c>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9">
        <v>2</v>
      </c>
      <c r="BF201" s="79">
        <v>2</v>
      </c>
      <c r="BG201" s="79">
        <v>2</v>
      </c>
      <c r="BH201" s="79">
        <v>1</v>
      </c>
      <c r="BI201" s="79">
        <v>2</v>
      </c>
      <c r="BJ201" s="79">
        <v>2</v>
      </c>
      <c r="BK201" s="79">
        <v>2</v>
      </c>
      <c r="BL201" s="79">
        <v>2</v>
      </c>
      <c r="BM201" s="79">
        <v>2</v>
      </c>
      <c r="BN201" s="79">
        <v>1</v>
      </c>
      <c r="BO201" s="79">
        <v>1</v>
      </c>
      <c r="BP201" s="79">
        <v>2</v>
      </c>
      <c r="BQ201" s="79">
        <v>2</v>
      </c>
      <c r="BR201" s="79">
        <v>1</v>
      </c>
      <c r="BS201" s="79">
        <v>2</v>
      </c>
      <c r="BT201" s="79">
        <v>2</v>
      </c>
      <c r="BU201" s="79">
        <v>2</v>
      </c>
      <c r="BV201" s="79"/>
      <c r="BW201" s="79"/>
      <c r="BX201" s="79"/>
      <c r="BY201" s="79">
        <v>2</v>
      </c>
      <c r="BZ201" s="697">
        <f>COUNTIF($BE201:$BY201,2)</f>
        <v>14</v>
      </c>
      <c r="CA201" s="512">
        <f>BZ201/COUNTA($BE201:$BY201)</f>
        <v>0.77777777777777779</v>
      </c>
      <c r="CB201" s="697">
        <f>COUNTIF($BE201:$BY201,1)</f>
        <v>4</v>
      </c>
      <c r="CC201" s="512">
        <f>CB201/COUNTA($BE201:$BY201)</f>
        <v>0.22222222222222221</v>
      </c>
      <c r="CD201" s="697">
        <f>COUNTIF($BE201:$BY201,0)</f>
        <v>0</v>
      </c>
      <c r="CE201" s="81">
        <f>CD201/COUNTA($BE201:$BY201)</f>
        <v>0</v>
      </c>
      <c r="CF201" s="697">
        <f>(((BZ201*2)+(CB201*1)+(CD201*0)))/COUNTA($BE201:$BY201)</f>
        <v>1.7777777777777777</v>
      </c>
      <c r="CG201" s="698" t="str">
        <f t="shared" si="34"/>
        <v>Đạt mục tiêu</v>
      </c>
    </row>
    <row r="202" spans="1:86" s="695" customFormat="1" ht="82.5" customHeight="1">
      <c r="A202" s="19">
        <v>174</v>
      </c>
      <c r="B202" s="451">
        <v>174</v>
      </c>
      <c r="C202" s="86" t="s">
        <v>380</v>
      </c>
      <c r="D202" s="87" t="s">
        <v>14</v>
      </c>
      <c r="E202" s="86" t="s">
        <v>381</v>
      </c>
      <c r="F202" s="87" t="s">
        <v>14</v>
      </c>
      <c r="G202" s="695" t="s">
        <v>473</v>
      </c>
      <c r="H202" s="96" t="s">
        <v>474</v>
      </c>
      <c r="I202" s="71"/>
      <c r="J202" s="111" t="s">
        <v>192</v>
      </c>
      <c r="K202" s="71"/>
      <c r="L202" s="71"/>
      <c r="M202" s="71"/>
      <c r="N202" s="71"/>
      <c r="O202" s="71"/>
      <c r="P202" s="71"/>
      <c r="Q202" s="130" t="s">
        <v>16</v>
      </c>
      <c r="R202" s="71"/>
      <c r="S202" s="71"/>
      <c r="T202" s="71"/>
      <c r="U202" s="66">
        <f t="shared" si="29"/>
        <v>1</v>
      </c>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t="s">
        <v>727</v>
      </c>
      <c r="AU202" s="71" t="s">
        <v>728</v>
      </c>
      <c r="AV202" s="71" t="s">
        <v>728</v>
      </c>
      <c r="AW202" s="71" t="s">
        <v>723</v>
      </c>
      <c r="AX202" s="71"/>
      <c r="AY202" s="71"/>
      <c r="AZ202" s="71"/>
      <c r="BA202" s="71"/>
      <c r="BB202" s="71"/>
      <c r="BC202" s="71"/>
      <c r="BD202" s="71"/>
      <c r="BE202" s="71"/>
      <c r="BF202" s="71"/>
      <c r="BG202" s="71"/>
      <c r="BH202" s="71"/>
      <c r="BI202" s="71"/>
      <c r="BJ202" s="71"/>
      <c r="BK202" s="71"/>
      <c r="BL202" s="71"/>
      <c r="BM202" s="71"/>
      <c r="BN202" s="71"/>
      <c r="BO202" s="71"/>
      <c r="BP202" s="71"/>
      <c r="BQ202" s="71"/>
      <c r="BR202" s="73"/>
      <c r="BS202" s="73"/>
      <c r="BT202" s="73"/>
      <c r="BU202" s="71"/>
      <c r="BV202" s="71"/>
      <c r="BW202" s="71"/>
      <c r="BX202" s="71"/>
      <c r="BY202" s="71"/>
      <c r="BZ202" s="71"/>
      <c r="CA202" s="71"/>
      <c r="CB202" s="71"/>
      <c r="CC202" s="71"/>
      <c r="CD202" s="71"/>
      <c r="CE202" s="71"/>
      <c r="CF202" s="71"/>
      <c r="CG202" s="71"/>
    </row>
    <row r="203" spans="1:86" s="695" customFormat="1" ht="63" hidden="1">
      <c r="A203" s="19">
        <v>175</v>
      </c>
      <c r="B203" s="451">
        <v>175</v>
      </c>
      <c r="C203" s="86" t="s">
        <v>382</v>
      </c>
      <c r="D203" s="87" t="s">
        <v>14</v>
      </c>
      <c r="E203" s="86" t="s">
        <v>383</v>
      </c>
      <c r="F203" s="87" t="s">
        <v>17</v>
      </c>
      <c r="G203" s="67" t="s">
        <v>472</v>
      </c>
      <c r="H203" s="67" t="s">
        <v>1032</v>
      </c>
      <c r="I203" s="71"/>
      <c r="J203" s="111" t="s">
        <v>192</v>
      </c>
      <c r="K203" s="71"/>
      <c r="L203" s="71"/>
      <c r="M203" s="71"/>
      <c r="N203" s="71"/>
      <c r="O203" s="71"/>
      <c r="P203" s="71"/>
      <c r="Q203" s="71"/>
      <c r="R203" s="71"/>
      <c r="S203" s="71"/>
      <c r="T203" s="71" t="s">
        <v>16</v>
      </c>
      <c r="U203" s="66">
        <f t="shared" si="29"/>
        <v>1</v>
      </c>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1"/>
      <c r="BG203" s="71"/>
      <c r="BH203" s="71"/>
      <c r="BI203" s="71"/>
      <c r="BJ203" s="71"/>
      <c r="BK203" s="71"/>
      <c r="BL203" s="71"/>
      <c r="BM203" s="71"/>
      <c r="BN203" s="71"/>
      <c r="BO203" s="71"/>
      <c r="BP203" s="71"/>
      <c r="BQ203" s="71"/>
      <c r="BR203" s="73"/>
      <c r="BS203" s="73"/>
      <c r="BT203" s="73"/>
      <c r="BU203" s="71"/>
      <c r="BV203" s="71"/>
      <c r="BW203" s="71"/>
      <c r="BX203" s="71"/>
      <c r="BY203" s="71"/>
      <c r="BZ203" s="71"/>
      <c r="CA203" s="71"/>
      <c r="CB203" s="71"/>
      <c r="CC203" s="71"/>
      <c r="CD203" s="71"/>
      <c r="CE203" s="71"/>
      <c r="CF203" s="71"/>
      <c r="CG203" s="71"/>
    </row>
    <row r="204" spans="1:86" s="695" customFormat="1" ht="117" hidden="1" customHeight="1">
      <c r="A204" s="19">
        <v>176</v>
      </c>
      <c r="B204" s="451">
        <v>176</v>
      </c>
      <c r="C204" s="519" t="s">
        <v>384</v>
      </c>
      <c r="D204" s="87" t="s">
        <v>17</v>
      </c>
      <c r="E204" s="86" t="s">
        <v>385</v>
      </c>
      <c r="F204" s="87" t="s">
        <v>17</v>
      </c>
      <c r="G204" s="79" t="s">
        <v>181</v>
      </c>
      <c r="H204" s="67" t="s">
        <v>471</v>
      </c>
      <c r="I204" s="71"/>
      <c r="J204" s="111" t="s">
        <v>192</v>
      </c>
      <c r="K204" s="71"/>
      <c r="L204" s="71"/>
      <c r="M204" s="71"/>
      <c r="N204" s="71"/>
      <c r="O204" s="130" t="s">
        <v>16</v>
      </c>
      <c r="P204" s="71"/>
      <c r="Q204" s="71"/>
      <c r="R204" s="71"/>
      <c r="S204" s="71"/>
      <c r="T204" s="71"/>
      <c r="U204" s="66">
        <f t="shared" si="29"/>
        <v>1</v>
      </c>
      <c r="V204" s="71"/>
      <c r="W204" s="71"/>
      <c r="X204" s="71"/>
      <c r="Y204" s="71"/>
      <c r="Z204" s="71"/>
      <c r="AA204" s="71"/>
      <c r="AB204" s="71"/>
      <c r="AC204" s="71"/>
      <c r="AD204" s="71"/>
      <c r="AE204" s="71"/>
      <c r="AF204" s="71"/>
      <c r="AG204" s="71"/>
      <c r="AH204" s="71"/>
      <c r="AI204" s="71"/>
      <c r="AJ204" s="71"/>
      <c r="AK204" s="71"/>
      <c r="AL204" s="71"/>
      <c r="AM204" s="72" t="s">
        <v>724</v>
      </c>
      <c r="AN204" s="72" t="s">
        <v>723</v>
      </c>
      <c r="AO204" s="72" t="s">
        <v>723</v>
      </c>
      <c r="AP204" s="72" t="s">
        <v>728</v>
      </c>
      <c r="AQ204" s="71"/>
      <c r="AR204" s="71"/>
      <c r="AS204" s="71"/>
      <c r="AT204" s="71"/>
      <c r="AU204" s="71"/>
      <c r="AV204" s="71"/>
      <c r="AW204" s="71"/>
      <c r="AX204" s="71"/>
      <c r="AY204" s="71"/>
      <c r="AZ204" s="71"/>
      <c r="BA204" s="71"/>
      <c r="BB204" s="71"/>
      <c r="BC204" s="71"/>
      <c r="BD204" s="71"/>
      <c r="BE204" s="20">
        <v>2</v>
      </c>
      <c r="BF204" s="20">
        <v>2</v>
      </c>
      <c r="BG204" s="20">
        <v>2</v>
      </c>
      <c r="BH204" s="20">
        <v>2</v>
      </c>
      <c r="BI204" s="20">
        <v>2</v>
      </c>
      <c r="BJ204" s="20">
        <v>2</v>
      </c>
      <c r="BK204" s="20">
        <v>2</v>
      </c>
      <c r="BL204" s="20">
        <v>2</v>
      </c>
      <c r="BM204" s="20">
        <v>2</v>
      </c>
      <c r="BN204" s="20">
        <v>2</v>
      </c>
      <c r="BO204" s="20">
        <v>2</v>
      </c>
      <c r="BP204" s="20">
        <v>2</v>
      </c>
      <c r="BQ204" s="20">
        <v>2</v>
      </c>
      <c r="BR204" s="20">
        <v>1</v>
      </c>
      <c r="BS204" s="20">
        <v>1</v>
      </c>
      <c r="BT204" s="20">
        <v>1</v>
      </c>
      <c r="BU204" s="20">
        <v>2</v>
      </c>
      <c r="BV204" s="20"/>
      <c r="BW204" s="20"/>
      <c r="BX204" s="20"/>
      <c r="BY204" s="20">
        <v>2</v>
      </c>
      <c r="BZ204" s="21">
        <f>COUNTIF($BE204:$BY204,2)</f>
        <v>15</v>
      </c>
      <c r="CA204" s="22">
        <f>BZ204/COUNTA($BE204:$BY204)</f>
        <v>0.83333333333333337</v>
      </c>
      <c r="CB204" s="21">
        <f>COUNTIF($BE204:$BY204,1)</f>
        <v>3</v>
      </c>
      <c r="CC204" s="22">
        <f>CB204/COUNTA($BE204:$BY204)</f>
        <v>0.16666666666666666</v>
      </c>
      <c r="CD204" s="21">
        <f>COUNTIF($BE204:$BY204,0)</f>
        <v>0</v>
      </c>
      <c r="CE204" s="22">
        <f>CD204/COUNTA($BE204:$BY204)</f>
        <v>0</v>
      </c>
      <c r="CF204" s="21">
        <f>(((BZ204*2)+(CB204*1)+(CD204*0)))/COUNTA($BE204:$BY204)</f>
        <v>1.8333333333333333</v>
      </c>
      <c r="CG204" s="427" t="str">
        <f>IF(CF204&gt;=1.6,"Đạt mục tiêu",IF(CF204&gt;=1,"Cần cố gắng","Chưa đạt"))</f>
        <v>Đạt mục tiêu</v>
      </c>
    </row>
    <row r="205" spans="1:86" s="170" customFormat="1" hidden="1">
      <c r="A205" s="171">
        <v>177</v>
      </c>
      <c r="B205" s="451">
        <v>177</v>
      </c>
      <c r="C205" s="1502" t="s">
        <v>386</v>
      </c>
      <c r="D205" s="1565"/>
      <c r="E205" s="1574"/>
      <c r="F205" s="25"/>
      <c r="G205" s="204" t="s">
        <v>316</v>
      </c>
      <c r="H205" s="416" t="s">
        <v>316</v>
      </c>
      <c r="I205" s="691" t="s">
        <v>316</v>
      </c>
      <c r="J205" s="691" t="s">
        <v>316</v>
      </c>
      <c r="K205" s="204" t="s">
        <v>316</v>
      </c>
      <c r="L205" s="691" t="s">
        <v>316</v>
      </c>
      <c r="M205" s="677" t="s">
        <v>316</v>
      </c>
      <c r="N205" s="677" t="s">
        <v>316</v>
      </c>
      <c r="O205" s="691" t="s">
        <v>316</v>
      </c>
      <c r="P205" s="691" t="s">
        <v>316</v>
      </c>
      <c r="Q205" s="691" t="s">
        <v>316</v>
      </c>
      <c r="R205" s="691"/>
      <c r="S205" s="691" t="s">
        <v>316</v>
      </c>
      <c r="T205" s="691" t="s">
        <v>316</v>
      </c>
      <c r="U205" s="691" t="s">
        <v>316</v>
      </c>
      <c r="V205" s="204" t="s">
        <v>316</v>
      </c>
      <c r="W205" s="204" t="s">
        <v>316</v>
      </c>
      <c r="X205" s="204" t="s">
        <v>316</v>
      </c>
      <c r="Y205" s="204" t="s">
        <v>316</v>
      </c>
      <c r="Z205" s="691" t="s">
        <v>316</v>
      </c>
      <c r="AA205" s="691" t="s">
        <v>316</v>
      </c>
      <c r="AB205" s="691" t="s">
        <v>316</v>
      </c>
      <c r="AC205" s="691" t="s">
        <v>316</v>
      </c>
      <c r="AD205" s="691" t="s">
        <v>316</v>
      </c>
      <c r="AE205" s="691" t="s">
        <v>316</v>
      </c>
      <c r="AF205" s="691" t="s">
        <v>316</v>
      </c>
      <c r="AG205" s="691" t="s">
        <v>316</v>
      </c>
      <c r="AH205" s="677" t="s">
        <v>316</v>
      </c>
      <c r="AI205" s="677" t="s">
        <v>316</v>
      </c>
      <c r="AJ205" s="677" t="s">
        <v>316</v>
      </c>
      <c r="AK205" s="677" t="s">
        <v>316</v>
      </c>
      <c r="AL205" s="677" t="s">
        <v>316</v>
      </c>
      <c r="AM205" s="691" t="s">
        <v>316</v>
      </c>
      <c r="AN205" s="691" t="s">
        <v>316</v>
      </c>
      <c r="AO205" s="691" t="s">
        <v>316</v>
      </c>
      <c r="AP205" s="691" t="s">
        <v>316</v>
      </c>
      <c r="AQ205" s="691"/>
      <c r="AR205" s="691"/>
      <c r="AS205" s="691" t="s">
        <v>316</v>
      </c>
      <c r="AT205" s="691" t="s">
        <v>316</v>
      </c>
      <c r="AU205" s="691" t="s">
        <v>316</v>
      </c>
      <c r="AV205" s="691" t="s">
        <v>316</v>
      </c>
      <c r="AW205" s="691" t="s">
        <v>316</v>
      </c>
      <c r="AX205" s="691"/>
      <c r="AY205" s="691"/>
      <c r="AZ205" s="691" t="s">
        <v>316</v>
      </c>
      <c r="BA205" s="691"/>
      <c r="BB205" s="691" t="s">
        <v>316</v>
      </c>
      <c r="BC205" s="691"/>
      <c r="BD205" s="691" t="s">
        <v>316</v>
      </c>
      <c r="BE205" s="677" t="s">
        <v>316</v>
      </c>
      <c r="BF205" s="677" t="s">
        <v>316</v>
      </c>
      <c r="BG205" s="677" t="s">
        <v>316</v>
      </c>
      <c r="BH205" s="677" t="s">
        <v>316</v>
      </c>
      <c r="BI205" s="677" t="s">
        <v>316</v>
      </c>
      <c r="BJ205" s="677" t="s">
        <v>316</v>
      </c>
      <c r="BK205" s="677" t="s">
        <v>316</v>
      </c>
      <c r="BL205" s="677" t="s">
        <v>316</v>
      </c>
      <c r="BM205" s="677" t="s">
        <v>316</v>
      </c>
      <c r="BN205" s="677" t="s">
        <v>316</v>
      </c>
      <c r="BO205" s="677" t="s">
        <v>316</v>
      </c>
      <c r="BP205" s="677" t="s">
        <v>316</v>
      </c>
      <c r="BQ205" s="677" t="s">
        <v>316</v>
      </c>
      <c r="BR205" s="677" t="s">
        <v>316</v>
      </c>
      <c r="BS205" s="677" t="s">
        <v>316</v>
      </c>
      <c r="BT205" s="677" t="s">
        <v>316</v>
      </c>
      <c r="BU205" s="677" t="s">
        <v>316</v>
      </c>
      <c r="BV205" s="701"/>
      <c r="BW205" s="701"/>
      <c r="BX205" s="701"/>
      <c r="BY205" s="677" t="s">
        <v>316</v>
      </c>
      <c r="BZ205" s="677" t="s">
        <v>316</v>
      </c>
      <c r="CA205" s="683" t="s">
        <v>316</v>
      </c>
      <c r="CB205" s="677" t="s">
        <v>316</v>
      </c>
      <c r="CC205" s="683" t="s">
        <v>316</v>
      </c>
      <c r="CD205" s="677" t="s">
        <v>316</v>
      </c>
      <c r="CE205" s="677" t="s">
        <v>316</v>
      </c>
      <c r="CF205" s="677" t="s">
        <v>316</v>
      </c>
      <c r="CG205" s="683" t="s">
        <v>316</v>
      </c>
      <c r="CH205" s="3"/>
    </row>
    <row r="206" spans="1:86" s="170" customFormat="1" hidden="1">
      <c r="A206" s="171">
        <v>178</v>
      </c>
      <c r="B206" s="451">
        <v>178</v>
      </c>
      <c r="C206" s="1502" t="s">
        <v>387</v>
      </c>
      <c r="D206" s="1565"/>
      <c r="E206" s="1574"/>
      <c r="F206" s="25"/>
      <c r="G206" s="204" t="s">
        <v>316</v>
      </c>
      <c r="H206" s="416" t="s">
        <v>316</v>
      </c>
      <c r="I206" s="691" t="s">
        <v>316</v>
      </c>
      <c r="J206" s="691" t="s">
        <v>316</v>
      </c>
      <c r="K206" s="204" t="s">
        <v>316</v>
      </c>
      <c r="L206" s="691" t="s">
        <v>316</v>
      </c>
      <c r="M206" s="677" t="s">
        <v>316</v>
      </c>
      <c r="N206" s="677" t="s">
        <v>316</v>
      </c>
      <c r="O206" s="691" t="s">
        <v>316</v>
      </c>
      <c r="P206" s="691" t="s">
        <v>316</v>
      </c>
      <c r="Q206" s="691" t="s">
        <v>316</v>
      </c>
      <c r="R206" s="691"/>
      <c r="S206" s="691" t="s">
        <v>316</v>
      </c>
      <c r="T206" s="691" t="s">
        <v>316</v>
      </c>
      <c r="U206" s="691" t="s">
        <v>316</v>
      </c>
      <c r="V206" s="204" t="s">
        <v>316</v>
      </c>
      <c r="W206" s="204" t="s">
        <v>316</v>
      </c>
      <c r="X206" s="204" t="s">
        <v>316</v>
      </c>
      <c r="Y206" s="204" t="s">
        <v>316</v>
      </c>
      <c r="Z206" s="691" t="s">
        <v>316</v>
      </c>
      <c r="AA206" s="691" t="s">
        <v>316</v>
      </c>
      <c r="AB206" s="691" t="s">
        <v>316</v>
      </c>
      <c r="AC206" s="691" t="s">
        <v>316</v>
      </c>
      <c r="AD206" s="691" t="s">
        <v>316</v>
      </c>
      <c r="AE206" s="691" t="s">
        <v>316</v>
      </c>
      <c r="AF206" s="691" t="s">
        <v>316</v>
      </c>
      <c r="AG206" s="691" t="s">
        <v>316</v>
      </c>
      <c r="AH206" s="677" t="s">
        <v>316</v>
      </c>
      <c r="AI206" s="677" t="s">
        <v>316</v>
      </c>
      <c r="AJ206" s="677" t="s">
        <v>316</v>
      </c>
      <c r="AK206" s="677" t="s">
        <v>316</v>
      </c>
      <c r="AL206" s="677" t="s">
        <v>316</v>
      </c>
      <c r="AM206" s="691" t="s">
        <v>316</v>
      </c>
      <c r="AN206" s="691" t="s">
        <v>316</v>
      </c>
      <c r="AO206" s="691" t="s">
        <v>316</v>
      </c>
      <c r="AP206" s="691" t="s">
        <v>316</v>
      </c>
      <c r="AQ206" s="691"/>
      <c r="AR206" s="691"/>
      <c r="AS206" s="691" t="s">
        <v>316</v>
      </c>
      <c r="AT206" s="691" t="s">
        <v>316</v>
      </c>
      <c r="AU206" s="691" t="s">
        <v>316</v>
      </c>
      <c r="AV206" s="691" t="s">
        <v>316</v>
      </c>
      <c r="AW206" s="691" t="s">
        <v>316</v>
      </c>
      <c r="AX206" s="691"/>
      <c r="AY206" s="691"/>
      <c r="AZ206" s="691" t="s">
        <v>316</v>
      </c>
      <c r="BA206" s="691"/>
      <c r="BB206" s="691" t="s">
        <v>316</v>
      </c>
      <c r="BC206" s="691"/>
      <c r="BD206" s="691" t="s">
        <v>316</v>
      </c>
      <c r="BE206" s="677" t="s">
        <v>316</v>
      </c>
      <c r="BF206" s="677" t="s">
        <v>316</v>
      </c>
      <c r="BG206" s="677" t="s">
        <v>316</v>
      </c>
      <c r="BH206" s="677" t="s">
        <v>316</v>
      </c>
      <c r="BI206" s="677" t="s">
        <v>316</v>
      </c>
      <c r="BJ206" s="677" t="s">
        <v>316</v>
      </c>
      <c r="BK206" s="677" t="s">
        <v>316</v>
      </c>
      <c r="BL206" s="677" t="s">
        <v>316</v>
      </c>
      <c r="BM206" s="677" t="s">
        <v>316</v>
      </c>
      <c r="BN206" s="677" t="s">
        <v>316</v>
      </c>
      <c r="BO206" s="677" t="s">
        <v>316</v>
      </c>
      <c r="BP206" s="677" t="s">
        <v>316</v>
      </c>
      <c r="BQ206" s="677" t="s">
        <v>316</v>
      </c>
      <c r="BR206" s="677" t="s">
        <v>316</v>
      </c>
      <c r="BS206" s="677" t="s">
        <v>316</v>
      </c>
      <c r="BT206" s="677" t="s">
        <v>316</v>
      </c>
      <c r="BU206" s="677" t="s">
        <v>316</v>
      </c>
      <c r="BV206" s="701"/>
      <c r="BW206" s="701"/>
      <c r="BX206" s="701"/>
      <c r="BY206" s="677" t="s">
        <v>316</v>
      </c>
      <c r="BZ206" s="677" t="s">
        <v>316</v>
      </c>
      <c r="CA206" s="683" t="s">
        <v>316</v>
      </c>
      <c r="CB206" s="677" t="s">
        <v>316</v>
      </c>
      <c r="CC206" s="683" t="s">
        <v>316</v>
      </c>
      <c r="CD206" s="677" t="s">
        <v>316</v>
      </c>
      <c r="CE206" s="677" t="s">
        <v>316</v>
      </c>
      <c r="CF206" s="677" t="s">
        <v>316</v>
      </c>
      <c r="CG206" s="683" t="s">
        <v>316</v>
      </c>
      <c r="CH206" s="3"/>
    </row>
    <row r="207" spans="1:86" s="695" customFormat="1" ht="63" hidden="1">
      <c r="A207" s="19"/>
      <c r="B207" s="451"/>
      <c r="C207" s="390" t="s">
        <v>730</v>
      </c>
      <c r="D207" s="674"/>
      <c r="E207" s="675"/>
      <c r="F207" s="25"/>
      <c r="G207" s="691"/>
      <c r="H207" s="23" t="s">
        <v>1030</v>
      </c>
      <c r="I207" s="691"/>
      <c r="J207" s="691"/>
      <c r="K207" s="677"/>
      <c r="L207" s="677"/>
      <c r="M207" s="677"/>
      <c r="N207" s="677"/>
      <c r="O207" s="677"/>
      <c r="P207" s="677"/>
      <c r="Q207" s="677"/>
      <c r="R207" s="677"/>
      <c r="S207" s="677"/>
      <c r="T207" s="677" t="s">
        <v>16</v>
      </c>
      <c r="U207" s="691"/>
      <c r="V207" s="691"/>
      <c r="W207" s="691"/>
      <c r="X207" s="691"/>
      <c r="Y207" s="691"/>
      <c r="Z207" s="691"/>
      <c r="AA207" s="691"/>
      <c r="AB207" s="691"/>
      <c r="AC207" s="691"/>
      <c r="AD207" s="691"/>
      <c r="AE207" s="691"/>
      <c r="AF207" s="691"/>
      <c r="AG207" s="691"/>
      <c r="AH207" s="691"/>
      <c r="AI207" s="691"/>
      <c r="AJ207" s="691"/>
      <c r="AK207" s="691"/>
      <c r="AL207" s="691"/>
      <c r="AM207" s="691"/>
      <c r="AN207" s="691"/>
      <c r="AO207" s="691"/>
      <c r="AP207" s="691"/>
      <c r="AQ207" s="691"/>
      <c r="AR207" s="691"/>
      <c r="AS207" s="691"/>
      <c r="AT207" s="691"/>
      <c r="AU207" s="691"/>
      <c r="AV207" s="691"/>
      <c r="AW207" s="691"/>
      <c r="AX207" s="691"/>
      <c r="AY207" s="691"/>
      <c r="AZ207" s="691"/>
      <c r="BA207" s="691"/>
      <c r="BB207" s="691"/>
      <c r="BC207" s="691"/>
      <c r="BD207" s="691"/>
      <c r="BE207" s="691"/>
      <c r="BF207" s="691"/>
      <c r="BG207" s="691"/>
      <c r="BH207" s="691"/>
      <c r="BI207" s="691"/>
      <c r="BJ207" s="691"/>
      <c r="BK207" s="691"/>
      <c r="BL207" s="691"/>
      <c r="BM207" s="691"/>
      <c r="BN207" s="691"/>
      <c r="BO207" s="691"/>
      <c r="BP207" s="691"/>
      <c r="BQ207" s="691"/>
      <c r="BR207" s="691"/>
      <c r="BS207" s="691"/>
      <c r="BT207" s="691"/>
      <c r="BU207" s="691"/>
      <c r="BV207" s="719"/>
      <c r="BW207" s="719"/>
      <c r="BX207" s="719"/>
      <c r="BY207" s="691"/>
      <c r="BZ207" s="691"/>
      <c r="CA207" s="691"/>
      <c r="CB207" s="691"/>
      <c r="CC207" s="691"/>
      <c r="CD207" s="691"/>
      <c r="CE207" s="691"/>
      <c r="CF207" s="691"/>
      <c r="CG207" s="691"/>
    </row>
    <row r="208" spans="1:86" s="481" customFormat="1" ht="150" hidden="1">
      <c r="A208" s="659">
        <v>179</v>
      </c>
      <c r="B208" s="451">
        <v>179</v>
      </c>
      <c r="C208" s="402" t="s">
        <v>730</v>
      </c>
      <c r="D208" s="77" t="s">
        <v>14</v>
      </c>
      <c r="E208" s="78" t="s">
        <v>480</v>
      </c>
      <c r="F208" s="77" t="s">
        <v>17</v>
      </c>
      <c r="G208" s="186" t="s">
        <v>731</v>
      </c>
      <c r="H208" s="542" t="s">
        <v>969</v>
      </c>
      <c r="I208" s="20" t="s">
        <v>275</v>
      </c>
      <c r="J208" s="111" t="s">
        <v>192</v>
      </c>
      <c r="K208" s="659" t="s">
        <v>16</v>
      </c>
      <c r="L208" s="21"/>
      <c r="M208" s="21"/>
      <c r="N208" s="697"/>
      <c r="O208" s="697"/>
      <c r="P208" s="20"/>
      <c r="Q208" s="20"/>
      <c r="R208" s="20"/>
      <c r="S208" s="21"/>
      <c r="T208" s="20"/>
      <c r="U208" s="66">
        <f t="shared" si="29"/>
        <v>1</v>
      </c>
      <c r="V208" s="540" t="s">
        <v>726</v>
      </c>
      <c r="W208" s="540" t="s">
        <v>724</v>
      </c>
      <c r="X208" s="540" t="s">
        <v>725</v>
      </c>
      <c r="Y208" s="540" t="s">
        <v>725</v>
      </c>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668" t="s">
        <v>281</v>
      </c>
      <c r="BF208" s="668" t="s">
        <v>281</v>
      </c>
      <c r="BG208" s="668" t="s">
        <v>1160</v>
      </c>
      <c r="BH208" s="668" t="s">
        <v>281</v>
      </c>
      <c r="BI208" s="668" t="s">
        <v>1160</v>
      </c>
      <c r="BJ208" s="668" t="s">
        <v>281</v>
      </c>
      <c r="BK208" s="668" t="s">
        <v>281</v>
      </c>
      <c r="BL208" s="668" t="s">
        <v>281</v>
      </c>
      <c r="BM208" s="668" t="s">
        <v>281</v>
      </c>
      <c r="BN208" s="668" t="s">
        <v>281</v>
      </c>
      <c r="BO208" s="668" t="s">
        <v>281</v>
      </c>
      <c r="BP208" s="668" t="s">
        <v>281</v>
      </c>
      <c r="BQ208" s="668" t="s">
        <v>281</v>
      </c>
      <c r="BR208" s="668" t="s">
        <v>281</v>
      </c>
      <c r="BS208" s="668" t="s">
        <v>281</v>
      </c>
      <c r="BT208" s="668" t="s">
        <v>281</v>
      </c>
      <c r="BU208" s="668" t="s">
        <v>281</v>
      </c>
      <c r="BV208" s="709"/>
      <c r="BW208" s="709"/>
      <c r="BX208" s="709"/>
      <c r="BY208" s="668" t="s">
        <v>281</v>
      </c>
      <c r="BZ208" s="658">
        <f>COUNTIF($BE208:$BY208,2)</f>
        <v>16</v>
      </c>
      <c r="CA208" s="510">
        <f>BZ208/COUNTA($BE208:$BY208)</f>
        <v>0.88888888888888884</v>
      </c>
      <c r="CB208" s="658">
        <f>COUNTIF($BE208:$BY208,1)</f>
        <v>2</v>
      </c>
      <c r="CC208" s="510">
        <f>CB208/COUNTA($BE208:$BY208)</f>
        <v>0.1111111111111111</v>
      </c>
      <c r="CD208" s="658">
        <f>COUNTIF($BE208:$BY208,0)</f>
        <v>0</v>
      </c>
      <c r="CE208" s="511">
        <f>CD208/COUNTA($BE208:$BY208)</f>
        <v>0</v>
      </c>
      <c r="CF208" s="658">
        <f>(((BZ208*2)+(CB208*1)+(CD208*0)))/COUNTA($BE208:$BY208)</f>
        <v>1.8888888888888888</v>
      </c>
      <c r="CG208" s="681" t="str">
        <f>IF(CF208&gt;=1.6,"Đạt mục tiêu",IF(CF208&gt;=1,"Cần cố gắng","Chưa đạt"))</f>
        <v>Đạt mục tiêu</v>
      </c>
      <c r="CH208" s="687"/>
    </row>
    <row r="209" spans="1:85" s="2" customFormat="1" ht="63" hidden="1">
      <c r="A209" s="19"/>
      <c r="B209" s="451"/>
      <c r="C209" s="390" t="s">
        <v>730</v>
      </c>
      <c r="D209" s="77"/>
      <c r="E209" s="78"/>
      <c r="F209" s="77"/>
      <c r="G209" s="78"/>
      <c r="H209" s="23" t="s">
        <v>1017</v>
      </c>
      <c r="I209" s="20"/>
      <c r="J209" s="111"/>
      <c r="K209" s="21"/>
      <c r="L209" s="21"/>
      <c r="M209" s="21"/>
      <c r="N209" s="697"/>
      <c r="O209" s="697"/>
      <c r="P209" s="20"/>
      <c r="Q209" s="20"/>
      <c r="R209" s="21" t="s">
        <v>16</v>
      </c>
      <c r="S209" s="21"/>
      <c r="T209" s="20"/>
      <c r="U209" s="66"/>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20"/>
      <c r="BF209" s="20"/>
      <c r="BG209" s="20"/>
      <c r="BH209" s="20"/>
      <c r="BI209" s="20"/>
      <c r="BJ209" s="20"/>
      <c r="BK209" s="20"/>
      <c r="BL209" s="20"/>
      <c r="BM209" s="20"/>
      <c r="BN209" s="20"/>
      <c r="BO209" s="20"/>
      <c r="BP209" s="20"/>
      <c r="BQ209" s="20"/>
      <c r="BR209" s="50"/>
      <c r="BS209" s="50"/>
      <c r="BT209" s="50"/>
      <c r="BU209" s="20"/>
      <c r="BV209" s="20"/>
      <c r="BW209" s="20"/>
      <c r="BX209" s="20"/>
      <c r="BY209" s="20"/>
      <c r="BZ209" s="21"/>
      <c r="CA209" s="22"/>
      <c r="CB209" s="21"/>
      <c r="CC209" s="22"/>
      <c r="CD209" s="21"/>
      <c r="CE209" s="22"/>
      <c r="CF209" s="21"/>
      <c r="CG209" s="21"/>
    </row>
    <row r="210" spans="1:85" s="2" customFormat="1" ht="90" hidden="1">
      <c r="A210" s="19"/>
      <c r="B210" s="451"/>
      <c r="C210" s="390" t="s">
        <v>479</v>
      </c>
      <c r="D210" s="77"/>
      <c r="E210" s="78"/>
      <c r="F210" s="77"/>
      <c r="G210" s="78" t="s">
        <v>481</v>
      </c>
      <c r="H210" s="23" t="s">
        <v>1050</v>
      </c>
      <c r="I210" s="20"/>
      <c r="J210" s="111"/>
      <c r="K210" s="21"/>
      <c r="L210" s="21" t="s">
        <v>16</v>
      </c>
      <c r="M210" s="21"/>
      <c r="N210" s="697"/>
      <c r="O210" s="697"/>
      <c r="P210" s="20"/>
      <c r="Q210" s="20"/>
      <c r="R210" s="21"/>
      <c r="S210" s="21"/>
      <c r="T210" s="20"/>
      <c r="U210" s="66"/>
      <c r="V210" s="20"/>
      <c r="W210" s="20"/>
      <c r="X210" s="20"/>
      <c r="Y210" s="20"/>
      <c r="Z210" s="20" t="s">
        <v>726</v>
      </c>
      <c r="AA210" s="20" t="s">
        <v>724</v>
      </c>
      <c r="AB210" s="20" t="s">
        <v>723</v>
      </c>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79">
        <v>1</v>
      </c>
      <c r="BF210" s="79">
        <v>2</v>
      </c>
      <c r="BG210" s="79">
        <v>2</v>
      </c>
      <c r="BH210" s="79">
        <v>2</v>
      </c>
      <c r="BI210" s="79">
        <v>1</v>
      </c>
      <c r="BJ210" s="79">
        <v>2</v>
      </c>
      <c r="BK210" s="79">
        <v>2</v>
      </c>
      <c r="BL210" s="79">
        <v>2</v>
      </c>
      <c r="BM210" s="79">
        <v>2</v>
      </c>
      <c r="BN210" s="79">
        <v>1</v>
      </c>
      <c r="BO210" s="79">
        <v>1</v>
      </c>
      <c r="BP210" s="79">
        <v>2</v>
      </c>
      <c r="BQ210" s="79">
        <v>2</v>
      </c>
      <c r="BR210" s="79">
        <v>2</v>
      </c>
      <c r="BS210" s="79">
        <v>2</v>
      </c>
      <c r="BT210" s="79">
        <v>2</v>
      </c>
      <c r="BU210" s="79">
        <v>2</v>
      </c>
      <c r="BV210" s="79"/>
      <c r="BW210" s="79"/>
      <c r="BX210" s="79"/>
      <c r="BY210" s="79">
        <v>2</v>
      </c>
      <c r="BZ210" s="697">
        <f>COUNTIF($BE210:$BY210,2)</f>
        <v>14</v>
      </c>
      <c r="CA210" s="512">
        <f>BZ210/COUNTA($BE210:$BY210)</f>
        <v>0.77777777777777779</v>
      </c>
      <c r="CB210" s="697">
        <f>COUNTIF($BE210:$BY210,1)</f>
        <v>4</v>
      </c>
      <c r="CC210" s="512">
        <f>CB210/COUNTA($BE210:$BY210)</f>
        <v>0.22222222222222221</v>
      </c>
      <c r="CD210" s="697">
        <f>COUNTIF($BE210:$BY210,0)</f>
        <v>0</v>
      </c>
      <c r="CE210" s="81">
        <f>CD210/COUNTA($BE210:$BY210)</f>
        <v>0</v>
      </c>
      <c r="CF210" s="697">
        <f>(((BZ210*2)+(CB210*1)+(CD210*0)))/COUNTA($BE210:$BY210)</f>
        <v>1.7777777777777777</v>
      </c>
      <c r="CG210" s="698" t="str">
        <f t="shared" ref="CG210:CG212" si="35">IF(CF210&gt;=1.6,"Đạt mục tiêu",IF(CF210&gt;=1,"Cần cố gắng","Chưa đạt"))</f>
        <v>Đạt mục tiêu</v>
      </c>
    </row>
    <row r="211" spans="1:85" s="2" customFormat="1" ht="90" hidden="1">
      <c r="A211" s="19">
        <v>180</v>
      </c>
      <c r="B211" s="451">
        <v>180</v>
      </c>
      <c r="C211" s="390" t="s">
        <v>479</v>
      </c>
      <c r="D211" s="77" t="s">
        <v>14</v>
      </c>
      <c r="E211" s="78" t="s">
        <v>480</v>
      </c>
      <c r="F211" s="77" t="s">
        <v>17</v>
      </c>
      <c r="G211" s="78" t="s">
        <v>481</v>
      </c>
      <c r="H211" s="23" t="s">
        <v>1051</v>
      </c>
      <c r="I211" s="20" t="s">
        <v>275</v>
      </c>
      <c r="J211" s="111" t="s">
        <v>192</v>
      </c>
      <c r="K211" s="21"/>
      <c r="L211" s="21" t="s">
        <v>16</v>
      </c>
      <c r="M211" s="21"/>
      <c r="N211" s="697"/>
      <c r="O211" s="697"/>
      <c r="P211" s="20"/>
      <c r="Q211" s="20"/>
      <c r="R211" s="20"/>
      <c r="S211" s="21"/>
      <c r="T211" s="20"/>
      <c r="U211" s="66">
        <f t="shared" si="29"/>
        <v>1</v>
      </c>
      <c r="V211" s="20"/>
      <c r="W211" s="20"/>
      <c r="X211" s="20"/>
      <c r="Y211" s="20"/>
      <c r="Z211" s="20"/>
      <c r="AA211" s="20" t="s">
        <v>724</v>
      </c>
      <c r="AB211" s="20" t="s">
        <v>726</v>
      </c>
      <c r="AC211" s="20" t="s">
        <v>723</v>
      </c>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79">
        <v>2</v>
      </c>
      <c r="BF211" s="79">
        <v>2</v>
      </c>
      <c r="BG211" s="79">
        <v>2</v>
      </c>
      <c r="BH211" s="79">
        <v>1</v>
      </c>
      <c r="BI211" s="79">
        <v>2</v>
      </c>
      <c r="BJ211" s="79">
        <v>2</v>
      </c>
      <c r="BK211" s="79">
        <v>2</v>
      </c>
      <c r="BL211" s="79">
        <v>2</v>
      </c>
      <c r="BM211" s="79">
        <v>2</v>
      </c>
      <c r="BN211" s="79">
        <v>1</v>
      </c>
      <c r="BO211" s="79">
        <v>1</v>
      </c>
      <c r="BP211" s="79">
        <v>2</v>
      </c>
      <c r="BQ211" s="79">
        <v>2</v>
      </c>
      <c r="BR211" s="79">
        <v>1</v>
      </c>
      <c r="BS211" s="79">
        <v>2</v>
      </c>
      <c r="BT211" s="79">
        <v>2</v>
      </c>
      <c r="BU211" s="79">
        <v>2</v>
      </c>
      <c r="BV211" s="79"/>
      <c r="BW211" s="79"/>
      <c r="BX211" s="79"/>
      <c r="BY211" s="79">
        <v>2</v>
      </c>
      <c r="BZ211" s="697">
        <f>COUNTIF($BE211:$BY211,2)</f>
        <v>14</v>
      </c>
      <c r="CA211" s="512">
        <f>BZ211/COUNTA($BE211:$BY211)</f>
        <v>0.77777777777777779</v>
      </c>
      <c r="CB211" s="697">
        <f>COUNTIF($BE211:$BY211,1)</f>
        <v>4</v>
      </c>
      <c r="CC211" s="512">
        <f>CB211/COUNTA($BE211:$BY211)</f>
        <v>0.22222222222222221</v>
      </c>
      <c r="CD211" s="697">
        <f>COUNTIF($BE211:$BY211,0)</f>
        <v>0</v>
      </c>
      <c r="CE211" s="81">
        <f>CD211/COUNTA($BE211:$BY211)</f>
        <v>0</v>
      </c>
      <c r="CF211" s="697">
        <f>(((BZ211*2)+(CB211*1)+(CD211*0)))/COUNTA($BE211:$BY211)</f>
        <v>1.7777777777777777</v>
      </c>
      <c r="CG211" s="698" t="str">
        <f t="shared" si="35"/>
        <v>Đạt mục tiêu</v>
      </c>
    </row>
    <row r="212" spans="1:85" s="3" customFormat="1" ht="90" hidden="1">
      <c r="A212" s="19">
        <v>181</v>
      </c>
      <c r="B212" s="451">
        <v>181</v>
      </c>
      <c r="C212" s="390" t="s">
        <v>479</v>
      </c>
      <c r="D212" s="77" t="s">
        <v>14</v>
      </c>
      <c r="E212" s="78" t="s">
        <v>480</v>
      </c>
      <c r="F212" s="77" t="s">
        <v>17</v>
      </c>
      <c r="G212" s="78" t="s">
        <v>475</v>
      </c>
      <c r="H212" s="37" t="s">
        <v>483</v>
      </c>
      <c r="I212" s="662" t="s">
        <v>275</v>
      </c>
      <c r="J212" s="8" t="s">
        <v>192</v>
      </c>
      <c r="K212" s="677"/>
      <c r="L212" s="677"/>
      <c r="M212" s="677" t="s">
        <v>16</v>
      </c>
      <c r="N212" s="677"/>
      <c r="O212" s="677"/>
      <c r="P212" s="662"/>
      <c r="Q212" s="662"/>
      <c r="R212" s="662"/>
      <c r="S212" s="677"/>
      <c r="T212" s="662"/>
      <c r="U212" s="493">
        <f t="shared" si="29"/>
        <v>1</v>
      </c>
      <c r="V212" s="662"/>
      <c r="W212" s="662"/>
      <c r="X212" s="662"/>
      <c r="Y212" s="662"/>
      <c r="Z212" s="662"/>
      <c r="AA212" s="662"/>
      <c r="AB212" s="662"/>
      <c r="AC212" s="662"/>
      <c r="AD212" s="662" t="s">
        <v>724</v>
      </c>
      <c r="AE212" s="662" t="s">
        <v>723</v>
      </c>
      <c r="AF212" s="662" t="s">
        <v>726</v>
      </c>
      <c r="AG212" s="662" t="s">
        <v>724</v>
      </c>
      <c r="AH212" s="662"/>
      <c r="AI212" s="662"/>
      <c r="AJ212" s="662"/>
      <c r="AK212" s="662"/>
      <c r="AL212" s="662"/>
      <c r="AM212" s="662"/>
      <c r="AN212" s="662"/>
      <c r="AO212" s="662"/>
      <c r="AP212" s="662"/>
      <c r="AQ212" s="662"/>
      <c r="AR212" s="662"/>
      <c r="AS212" s="662"/>
      <c r="AT212" s="662"/>
      <c r="AU212" s="662"/>
      <c r="AV212" s="662"/>
      <c r="AW212" s="662"/>
      <c r="AX212" s="662"/>
      <c r="AY212" s="662"/>
      <c r="AZ212" s="662"/>
      <c r="BA212" s="662"/>
      <c r="BB212" s="662"/>
      <c r="BC212" s="662"/>
      <c r="BD212" s="662"/>
      <c r="BE212" s="662">
        <v>2</v>
      </c>
      <c r="BF212" s="662">
        <v>1</v>
      </c>
      <c r="BG212" s="662">
        <v>2</v>
      </c>
      <c r="BH212" s="662">
        <v>2</v>
      </c>
      <c r="BI212" s="662">
        <v>2</v>
      </c>
      <c r="BJ212" s="662">
        <v>2</v>
      </c>
      <c r="BK212" s="662">
        <v>2</v>
      </c>
      <c r="BL212" s="662">
        <v>2</v>
      </c>
      <c r="BM212" s="662">
        <v>2</v>
      </c>
      <c r="BN212" s="662">
        <v>2</v>
      </c>
      <c r="BO212" s="662">
        <v>2</v>
      </c>
      <c r="BP212" s="662">
        <v>2</v>
      </c>
      <c r="BQ212" s="662">
        <v>1</v>
      </c>
      <c r="BR212" s="662">
        <v>2</v>
      </c>
      <c r="BS212" s="662">
        <v>1</v>
      </c>
      <c r="BT212" s="662">
        <v>2</v>
      </c>
      <c r="BU212" s="662">
        <v>2</v>
      </c>
      <c r="BV212" s="716"/>
      <c r="BW212" s="716"/>
      <c r="BX212" s="716"/>
      <c r="BY212" s="662">
        <v>2</v>
      </c>
      <c r="BZ212" s="533">
        <f>COUNTIF($BE212:$BY212,2)</f>
        <v>15</v>
      </c>
      <c r="CA212" s="534">
        <f>BZ212/COUNTA($BE212:$BY212)</f>
        <v>0.83333333333333337</v>
      </c>
      <c r="CB212" s="533">
        <f>COUNTIF($BE212:$BY212,1)</f>
        <v>3</v>
      </c>
      <c r="CC212" s="534">
        <f>CB212/COUNTA($BE212:$BY212)</f>
        <v>0.16666666666666666</v>
      </c>
      <c r="CD212" s="533">
        <f>COUNTIF($BE212:$BY212,0)</f>
        <v>0</v>
      </c>
      <c r="CE212" s="535">
        <f>CD212/COUNTA($BE212:$BY212)</f>
        <v>0</v>
      </c>
      <c r="CF212" s="533">
        <f>(((BZ212*2)+(CB212*1)+(CD212*0)))/COUNTA($BE212:$BY212)</f>
        <v>1.8333333333333333</v>
      </c>
      <c r="CG212" s="678" t="str">
        <f t="shared" si="35"/>
        <v>Đạt mục tiêu</v>
      </c>
    </row>
    <row r="213" spans="1:85" ht="90" hidden="1">
      <c r="A213" s="658">
        <v>182</v>
      </c>
      <c r="B213" s="451">
        <v>182</v>
      </c>
      <c r="C213" s="390" t="s">
        <v>479</v>
      </c>
      <c r="D213" s="77" t="s">
        <v>14</v>
      </c>
      <c r="E213" s="213" t="s">
        <v>480</v>
      </c>
      <c r="F213" s="77" t="s">
        <v>17</v>
      </c>
      <c r="G213" s="78" t="s">
        <v>477</v>
      </c>
      <c r="H213" s="518" t="s">
        <v>959</v>
      </c>
      <c r="I213" s="20" t="s">
        <v>275</v>
      </c>
      <c r="J213" s="111" t="s">
        <v>192</v>
      </c>
      <c r="K213" s="21"/>
      <c r="L213" s="21"/>
      <c r="M213" s="21"/>
      <c r="N213" s="658" t="s">
        <v>16</v>
      </c>
      <c r="O213" s="697"/>
      <c r="P213" s="20"/>
      <c r="Q213" s="20"/>
      <c r="R213" s="20"/>
      <c r="S213" s="21"/>
      <c r="T213" s="20"/>
      <c r="U213" s="66">
        <f t="shared" si="29"/>
        <v>1</v>
      </c>
      <c r="V213" s="20"/>
      <c r="W213" s="20"/>
      <c r="X213" s="20"/>
      <c r="Y213" s="20"/>
      <c r="Z213" s="20"/>
      <c r="AA213" s="20"/>
      <c r="AB213" s="20"/>
      <c r="AC213" s="20"/>
      <c r="AD213" s="20"/>
      <c r="AE213" s="20"/>
      <c r="AF213" s="20"/>
      <c r="AG213" s="20"/>
      <c r="AH213" s="658" t="s">
        <v>724</v>
      </c>
      <c r="AI213" s="658" t="s">
        <v>726</v>
      </c>
      <c r="AJ213" s="658" t="s">
        <v>723</v>
      </c>
      <c r="AK213" s="658" t="s">
        <v>726</v>
      </c>
      <c r="AL213" s="658" t="s">
        <v>723</v>
      </c>
      <c r="AM213" s="20"/>
      <c r="AN213" s="20"/>
      <c r="AO213" s="20"/>
      <c r="AP213" s="20"/>
      <c r="AQ213" s="20"/>
      <c r="AR213" s="20"/>
      <c r="AS213" s="20"/>
      <c r="AT213" s="20"/>
      <c r="AU213" s="20"/>
      <c r="AV213" s="20"/>
      <c r="AW213" s="20"/>
      <c r="AX213" s="20"/>
      <c r="AY213" s="20"/>
      <c r="AZ213" s="20"/>
      <c r="BA213" s="20"/>
      <c r="BB213" s="20"/>
      <c r="BC213" s="20"/>
      <c r="BD213" s="20"/>
      <c r="BE213" s="20">
        <v>2</v>
      </c>
      <c r="BF213" s="20">
        <v>2</v>
      </c>
      <c r="BG213" s="20">
        <v>2</v>
      </c>
      <c r="BH213" s="20">
        <v>2</v>
      </c>
      <c r="BI213" s="20">
        <v>2</v>
      </c>
      <c r="BJ213" s="20">
        <v>1</v>
      </c>
      <c r="BK213" s="20">
        <v>2</v>
      </c>
      <c r="BL213" s="20">
        <v>2</v>
      </c>
      <c r="BM213" s="20">
        <v>2</v>
      </c>
      <c r="BN213" s="20">
        <v>1</v>
      </c>
      <c r="BO213" s="20">
        <v>2</v>
      </c>
      <c r="BP213" s="20">
        <v>2</v>
      </c>
      <c r="BQ213" s="20">
        <v>2</v>
      </c>
      <c r="BR213" s="20">
        <v>1</v>
      </c>
      <c r="BS213" s="20">
        <v>2</v>
      </c>
      <c r="BT213" s="20">
        <v>2</v>
      </c>
      <c r="BU213" s="20">
        <v>2</v>
      </c>
      <c r="BV213" s="20"/>
      <c r="BW213" s="20"/>
      <c r="BX213" s="20"/>
      <c r="BY213" s="20">
        <v>1</v>
      </c>
      <c r="BZ213" s="21">
        <f>COUNTIF($BE213:$BY213,2)</f>
        <v>14</v>
      </c>
      <c r="CA213" s="22">
        <f>BZ213/COUNTA($BE213:$BY213)</f>
        <v>0.77777777777777779</v>
      </c>
      <c r="CB213" s="21">
        <f>COUNTIF($BE213:$BY213,1)</f>
        <v>4</v>
      </c>
      <c r="CC213" s="22">
        <f>CB213/COUNTA($BE213:$BY213)</f>
        <v>0.22222222222222221</v>
      </c>
      <c r="CD213" s="21">
        <f>COUNTIF($BE213:$BY213,0)</f>
        <v>0</v>
      </c>
      <c r="CE213" s="22">
        <f>CD213/COUNTA($BE213:$BY213)</f>
        <v>0</v>
      </c>
      <c r="CF213" s="21">
        <f>(((BZ213*2)+(CB213*1)+(CD213*0)))/COUNTA($BE213:$BY213)</f>
        <v>1.7777777777777777</v>
      </c>
      <c r="CG213" s="427" t="str">
        <f>IF(CF213&gt;=1.6,"Đạt mục tiêu",IF(CF213&gt;=1,"Cần cố gắng","Chưa đạt"))</f>
        <v>Đạt mục tiêu</v>
      </c>
    </row>
    <row r="214" spans="1:85" s="2" customFormat="1" ht="90" hidden="1">
      <c r="A214" s="19">
        <v>183</v>
      </c>
      <c r="B214" s="451">
        <v>183</v>
      </c>
      <c r="C214" s="390" t="s">
        <v>479</v>
      </c>
      <c r="D214" s="77" t="s">
        <v>14</v>
      </c>
      <c r="E214" s="78" t="s">
        <v>480</v>
      </c>
      <c r="F214" s="77" t="s">
        <v>17</v>
      </c>
      <c r="G214" s="78" t="s">
        <v>476</v>
      </c>
      <c r="H214" s="23" t="s">
        <v>484</v>
      </c>
      <c r="I214" s="20" t="s">
        <v>275</v>
      </c>
      <c r="J214" s="111" t="s">
        <v>192</v>
      </c>
      <c r="K214" s="21"/>
      <c r="L214" s="21"/>
      <c r="M214" s="21"/>
      <c r="N214" s="697"/>
      <c r="O214" s="697"/>
      <c r="P214" s="20"/>
      <c r="Q214" s="20"/>
      <c r="R214" s="20"/>
      <c r="S214" s="21"/>
      <c r="T214" s="20"/>
      <c r="U214" s="66">
        <f t="shared" si="29"/>
        <v>0</v>
      </c>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c r="BG214" s="20"/>
      <c r="BH214" s="20"/>
      <c r="BI214" s="20"/>
      <c r="BJ214" s="20"/>
      <c r="BK214" s="20"/>
      <c r="BL214" s="20"/>
      <c r="BM214" s="20"/>
      <c r="BN214" s="20"/>
      <c r="BO214" s="20"/>
      <c r="BP214" s="20"/>
      <c r="BQ214" s="20"/>
      <c r="BR214" s="50"/>
      <c r="BS214" s="50"/>
      <c r="BT214" s="50"/>
      <c r="BU214" s="20"/>
      <c r="BV214" s="20"/>
      <c r="BW214" s="20"/>
      <c r="BX214" s="20"/>
      <c r="BY214" s="20"/>
      <c r="BZ214" s="21"/>
      <c r="CA214" s="22"/>
      <c r="CB214" s="21"/>
      <c r="CC214" s="22"/>
      <c r="CD214" s="21"/>
      <c r="CE214" s="22"/>
      <c r="CF214" s="21"/>
      <c r="CG214" s="21"/>
    </row>
    <row r="215" spans="1:85" s="2" customFormat="1" ht="123.75" hidden="1" customHeight="1">
      <c r="A215" s="19">
        <v>184</v>
      </c>
      <c r="B215" s="451">
        <v>184</v>
      </c>
      <c r="C215" s="390" t="s">
        <v>479</v>
      </c>
      <c r="D215" s="77" t="s">
        <v>14</v>
      </c>
      <c r="E215" s="78" t="s">
        <v>480</v>
      </c>
      <c r="F215" s="77" t="s">
        <v>17</v>
      </c>
      <c r="G215" s="78" t="s">
        <v>482</v>
      </c>
      <c r="H215" s="23" t="s">
        <v>1211</v>
      </c>
      <c r="I215" s="20" t="s">
        <v>275</v>
      </c>
      <c r="J215" s="111" t="s">
        <v>192</v>
      </c>
      <c r="K215" s="21"/>
      <c r="L215" s="21"/>
      <c r="M215" s="21"/>
      <c r="N215" s="697"/>
      <c r="O215" s="697" t="s">
        <v>16</v>
      </c>
      <c r="P215" s="20"/>
      <c r="Q215" s="20"/>
      <c r="R215" s="20"/>
      <c r="S215" s="21"/>
      <c r="T215" s="20"/>
      <c r="U215" s="66">
        <f t="shared" si="29"/>
        <v>1</v>
      </c>
      <c r="V215" s="20"/>
      <c r="W215" s="20"/>
      <c r="X215" s="20"/>
      <c r="Y215" s="20"/>
      <c r="Z215" s="20"/>
      <c r="AA215" s="20"/>
      <c r="AB215" s="20"/>
      <c r="AC215" s="20"/>
      <c r="AD215" s="20"/>
      <c r="AE215" s="20"/>
      <c r="AF215" s="20"/>
      <c r="AG215" s="20"/>
      <c r="AH215" s="20"/>
      <c r="AI215" s="20"/>
      <c r="AJ215" s="20"/>
      <c r="AK215" s="20"/>
      <c r="AL215" s="20"/>
      <c r="AM215" s="20" t="s">
        <v>726</v>
      </c>
      <c r="AN215" s="20" t="s">
        <v>726</v>
      </c>
      <c r="AO215" s="20" t="s">
        <v>726</v>
      </c>
      <c r="AP215" s="20" t="s">
        <v>726</v>
      </c>
      <c r="AQ215" s="20"/>
      <c r="AR215" s="20"/>
      <c r="AS215" s="20"/>
      <c r="AT215" s="20"/>
      <c r="AU215" s="20"/>
      <c r="AV215" s="20"/>
      <c r="AW215" s="20"/>
      <c r="AX215" s="20"/>
      <c r="AY215" s="20"/>
      <c r="AZ215" s="20"/>
      <c r="BA215" s="20"/>
      <c r="BB215" s="20"/>
      <c r="BC215" s="20"/>
      <c r="BD215" s="20"/>
      <c r="BE215" s="20">
        <v>2</v>
      </c>
      <c r="BF215" s="20">
        <v>2</v>
      </c>
      <c r="BG215" s="20">
        <v>2</v>
      </c>
      <c r="BH215" s="20">
        <v>2</v>
      </c>
      <c r="BI215" s="20">
        <v>2</v>
      </c>
      <c r="BJ215" s="20">
        <v>2</v>
      </c>
      <c r="BK215" s="20">
        <v>2</v>
      </c>
      <c r="BL215" s="20">
        <v>2</v>
      </c>
      <c r="BM215" s="20">
        <v>2</v>
      </c>
      <c r="BN215" s="20">
        <v>2</v>
      </c>
      <c r="BO215" s="20">
        <v>2</v>
      </c>
      <c r="BP215" s="20">
        <v>2</v>
      </c>
      <c r="BQ215" s="20">
        <v>2</v>
      </c>
      <c r="BR215" s="20">
        <v>1</v>
      </c>
      <c r="BS215" s="20">
        <v>1</v>
      </c>
      <c r="BT215" s="20">
        <v>1</v>
      </c>
      <c r="BU215" s="20">
        <v>2</v>
      </c>
      <c r="BV215" s="20"/>
      <c r="BW215" s="20"/>
      <c r="BX215" s="20"/>
      <c r="BY215" s="20">
        <v>2</v>
      </c>
      <c r="BZ215" s="21">
        <f>COUNTIF($BE215:$BY215,2)</f>
        <v>15</v>
      </c>
      <c r="CA215" s="22">
        <f>BZ215/COUNTA($BE215:$BY215)</f>
        <v>0.83333333333333337</v>
      </c>
      <c r="CB215" s="21">
        <f>COUNTIF($BE215:$BY215,1)</f>
        <v>3</v>
      </c>
      <c r="CC215" s="22">
        <f>CB215/COUNTA($BE215:$BY215)</f>
        <v>0.16666666666666666</v>
      </c>
      <c r="CD215" s="21">
        <f>COUNTIF($BE215:$BY215,0)</f>
        <v>0</v>
      </c>
      <c r="CE215" s="22">
        <f>CD215/COUNTA($BE215:$BY215)</f>
        <v>0</v>
      </c>
      <c r="CF215" s="21">
        <f>(((BZ215*2)+(CB215*1)+(CD215*0)))/COUNTA($BE215:$BY215)</f>
        <v>1.8333333333333333</v>
      </c>
      <c r="CG215" s="427" t="str">
        <f>IF(CF215&gt;=1.6,"Đạt mục tiêu",IF(CF215&gt;=1,"Cần cố gắng","Chưa đạt"))</f>
        <v>Đạt mục tiêu</v>
      </c>
    </row>
    <row r="216" spans="1:85" s="2" customFormat="1" ht="90">
      <c r="A216" s="19">
        <v>185</v>
      </c>
      <c r="B216" s="451">
        <v>185</v>
      </c>
      <c r="C216" s="390" t="s">
        <v>479</v>
      </c>
      <c r="D216" s="77" t="s">
        <v>14</v>
      </c>
      <c r="E216" s="78" t="s">
        <v>480</v>
      </c>
      <c r="F216" s="77" t="s">
        <v>17</v>
      </c>
      <c r="G216" s="78" t="s">
        <v>478</v>
      </c>
      <c r="H216" s="23" t="s">
        <v>1008</v>
      </c>
      <c r="I216" s="20" t="s">
        <v>275</v>
      </c>
      <c r="J216" s="111" t="s">
        <v>192</v>
      </c>
      <c r="K216" s="21"/>
      <c r="L216" s="21"/>
      <c r="M216" s="21"/>
      <c r="N216" s="697"/>
      <c r="O216" s="697"/>
      <c r="P216" s="20"/>
      <c r="Q216" s="21" t="s">
        <v>16</v>
      </c>
      <c r="R216" s="20"/>
      <c r="S216" s="21"/>
      <c r="T216" s="20"/>
      <c r="U216" s="66">
        <f t="shared" si="29"/>
        <v>1</v>
      </c>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t="s">
        <v>724</v>
      </c>
      <c r="AU216" s="20" t="s">
        <v>726</v>
      </c>
      <c r="AV216" s="20" t="s">
        <v>727</v>
      </c>
      <c r="AW216" s="20" t="s">
        <v>726</v>
      </c>
      <c r="AX216" s="20"/>
      <c r="AY216" s="20"/>
      <c r="AZ216" s="20"/>
      <c r="BA216" s="20"/>
      <c r="BB216" s="20"/>
      <c r="BC216" s="20"/>
      <c r="BD216" s="20"/>
      <c r="BE216" s="20"/>
      <c r="BF216" s="20"/>
      <c r="BG216" s="20"/>
      <c r="BH216" s="20"/>
      <c r="BI216" s="20"/>
      <c r="BJ216" s="20"/>
      <c r="BK216" s="20"/>
      <c r="BL216" s="20"/>
      <c r="BM216" s="20"/>
      <c r="BN216" s="20"/>
      <c r="BO216" s="20"/>
      <c r="BP216" s="20"/>
      <c r="BQ216" s="20"/>
      <c r="BR216" s="50"/>
      <c r="BS216" s="50"/>
      <c r="BT216" s="50"/>
      <c r="BU216" s="20"/>
      <c r="BV216" s="20"/>
      <c r="BW216" s="20"/>
      <c r="BX216" s="20"/>
      <c r="BY216" s="20"/>
      <c r="BZ216" s="21"/>
      <c r="CA216" s="22"/>
      <c r="CB216" s="21"/>
      <c r="CC216" s="22"/>
      <c r="CD216" s="21"/>
      <c r="CE216" s="22"/>
      <c r="CF216" s="21"/>
      <c r="CG216" s="21"/>
    </row>
    <row r="217" spans="1:85" ht="112.5" hidden="1">
      <c r="A217" s="659">
        <v>186</v>
      </c>
      <c r="B217" s="451">
        <v>186</v>
      </c>
      <c r="C217" s="402" t="s">
        <v>479</v>
      </c>
      <c r="D217" s="77" t="s">
        <v>14</v>
      </c>
      <c r="E217" s="78" t="s">
        <v>485</v>
      </c>
      <c r="F217" s="77" t="s">
        <v>17</v>
      </c>
      <c r="G217" s="186" t="s">
        <v>491</v>
      </c>
      <c r="H217" s="552" t="s">
        <v>1046</v>
      </c>
      <c r="I217" s="20" t="s">
        <v>275</v>
      </c>
      <c r="J217" s="111" t="s">
        <v>192</v>
      </c>
      <c r="K217" s="659" t="s">
        <v>16</v>
      </c>
      <c r="L217" s="21"/>
      <c r="M217" s="21"/>
      <c r="N217" s="697"/>
      <c r="O217" s="697"/>
      <c r="P217" s="20"/>
      <c r="Q217" s="20"/>
      <c r="R217" s="20"/>
      <c r="S217" s="21"/>
      <c r="T217" s="20"/>
      <c r="U217" s="66">
        <f t="shared" si="29"/>
        <v>1</v>
      </c>
      <c r="V217" s="540" t="s">
        <v>724</v>
      </c>
      <c r="W217" s="540" t="s">
        <v>726</v>
      </c>
      <c r="X217" s="540" t="s">
        <v>726</v>
      </c>
      <c r="Y217" s="540" t="s">
        <v>726</v>
      </c>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658"/>
      <c r="BF217" s="658"/>
      <c r="BG217" s="658"/>
      <c r="BH217" s="658"/>
      <c r="BI217" s="658"/>
      <c r="BJ217" s="658"/>
      <c r="BK217" s="658"/>
      <c r="BL217" s="658"/>
      <c r="BM217" s="658"/>
      <c r="BN217" s="658"/>
      <c r="BO217" s="658"/>
      <c r="BP217" s="658"/>
      <c r="BQ217" s="658"/>
      <c r="BR217" s="658"/>
      <c r="BS217" s="658"/>
      <c r="BT217" s="658"/>
      <c r="BU217" s="658"/>
      <c r="BV217" s="706"/>
      <c r="BW217" s="706"/>
      <c r="BX217" s="706"/>
      <c r="BY217" s="658"/>
      <c r="BZ217" s="658">
        <f>COUNTIF($BE217:$BY217,2)</f>
        <v>0</v>
      </c>
      <c r="CA217" s="511" t="e">
        <f>BZ217/COUNTA($BE217:$BY217)</f>
        <v>#DIV/0!</v>
      </c>
      <c r="CB217" s="658">
        <f>COUNTIF($BE217:$BY217,1)</f>
        <v>0</v>
      </c>
      <c r="CC217" s="511" t="e">
        <f>CB217/COUNTA($BE217:$BY217)</f>
        <v>#DIV/0!</v>
      </c>
      <c r="CD217" s="658">
        <f>COUNTIF($BE217:$BY217,0)</f>
        <v>0</v>
      </c>
      <c r="CE217" s="511" t="e">
        <f>CD217/COUNTA($BE217:$BY217)</f>
        <v>#DIV/0!</v>
      </c>
      <c r="CF217" s="658" t="e">
        <f>(((BZ217*2)+(CB217*1)+(CD217*0)))/COUNTA($BE217:$BY217)</f>
        <v>#DIV/0!</v>
      </c>
      <c r="CG217" s="658" t="e">
        <f>IF(CF217&gt;=1.6,"Đạt mục tiêu",IF(CF217&gt;=1,"Cần cố gắng","Chưa đạt"))</f>
        <v>#DIV/0!</v>
      </c>
    </row>
    <row r="218" spans="1:85" s="2" customFormat="1" ht="63" hidden="1">
      <c r="A218" s="19">
        <v>187</v>
      </c>
      <c r="B218" s="451">
        <v>187</v>
      </c>
      <c r="C218" s="390" t="s">
        <v>479</v>
      </c>
      <c r="D218" s="77" t="s">
        <v>14</v>
      </c>
      <c r="E218" s="78" t="s">
        <v>485</v>
      </c>
      <c r="F218" s="77" t="s">
        <v>17</v>
      </c>
      <c r="G218" s="78" t="s">
        <v>492</v>
      </c>
      <c r="H218" s="23" t="s">
        <v>493</v>
      </c>
      <c r="I218" s="20" t="s">
        <v>275</v>
      </c>
      <c r="J218" s="111" t="s">
        <v>192</v>
      </c>
      <c r="K218" s="21"/>
      <c r="L218" s="21"/>
      <c r="M218" s="21"/>
      <c r="N218" s="697"/>
      <c r="O218" s="697"/>
      <c r="P218" s="20"/>
      <c r="Q218" s="20"/>
      <c r="R218" s="20"/>
      <c r="S218" s="21"/>
      <c r="T218" s="20"/>
      <c r="U218" s="66">
        <f t="shared" si="29"/>
        <v>0</v>
      </c>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c r="BG218" s="20"/>
      <c r="BH218" s="20"/>
      <c r="BI218" s="20"/>
      <c r="BJ218" s="20"/>
      <c r="BK218" s="20"/>
      <c r="BL218" s="20"/>
      <c r="BM218" s="20"/>
      <c r="BN218" s="20"/>
      <c r="BO218" s="20"/>
      <c r="BP218" s="20"/>
      <c r="BQ218" s="20"/>
      <c r="BR218" s="50"/>
      <c r="BS218" s="50"/>
      <c r="BT218" s="50"/>
      <c r="BU218" s="20"/>
      <c r="BV218" s="20"/>
      <c r="BW218" s="20"/>
      <c r="BX218" s="20"/>
      <c r="BY218" s="20"/>
      <c r="BZ218" s="21"/>
      <c r="CA218" s="22"/>
      <c r="CB218" s="21"/>
      <c r="CC218" s="22"/>
      <c r="CD218" s="21"/>
      <c r="CE218" s="22"/>
      <c r="CF218" s="21"/>
      <c r="CG218" s="21"/>
    </row>
    <row r="219" spans="1:85" s="3" customFormat="1" ht="78.75" hidden="1">
      <c r="A219" s="19">
        <v>188</v>
      </c>
      <c r="B219" s="451">
        <v>188</v>
      </c>
      <c r="C219" s="390" t="s">
        <v>479</v>
      </c>
      <c r="D219" s="77" t="s">
        <v>14</v>
      </c>
      <c r="E219" s="78" t="s">
        <v>485</v>
      </c>
      <c r="F219" s="77" t="s">
        <v>17</v>
      </c>
      <c r="G219" s="78" t="s">
        <v>486</v>
      </c>
      <c r="H219" s="37" t="s">
        <v>494</v>
      </c>
      <c r="I219" s="662" t="s">
        <v>275</v>
      </c>
      <c r="J219" s="8" t="s">
        <v>192</v>
      </c>
      <c r="K219" s="677"/>
      <c r="L219" s="677"/>
      <c r="M219" s="677" t="s">
        <v>16</v>
      </c>
      <c r="N219" s="677"/>
      <c r="O219" s="677"/>
      <c r="P219" s="662"/>
      <c r="Q219" s="662"/>
      <c r="R219" s="662"/>
      <c r="S219" s="677"/>
      <c r="T219" s="662"/>
      <c r="U219" s="493">
        <f t="shared" si="29"/>
        <v>1</v>
      </c>
      <c r="V219" s="662"/>
      <c r="W219" s="662"/>
      <c r="X219" s="662"/>
      <c r="Y219" s="662"/>
      <c r="Z219" s="662"/>
      <c r="AA219" s="662"/>
      <c r="AB219" s="662"/>
      <c r="AC219" s="662"/>
      <c r="AD219" s="662" t="s">
        <v>726</v>
      </c>
      <c r="AE219" s="662" t="s">
        <v>726</v>
      </c>
      <c r="AF219" s="662" t="s">
        <v>723</v>
      </c>
      <c r="AG219" s="662" t="s">
        <v>726</v>
      </c>
      <c r="AH219" s="662"/>
      <c r="AI219" s="662"/>
      <c r="AJ219" s="662"/>
      <c r="AK219" s="662"/>
      <c r="AL219" s="662"/>
      <c r="AM219" s="662"/>
      <c r="AN219" s="662"/>
      <c r="AO219" s="662"/>
      <c r="AP219" s="662"/>
      <c r="AQ219" s="662"/>
      <c r="AR219" s="662"/>
      <c r="AS219" s="662"/>
      <c r="AT219" s="662"/>
      <c r="AU219" s="662"/>
      <c r="AV219" s="662"/>
      <c r="AW219" s="662"/>
      <c r="AX219" s="662"/>
      <c r="AY219" s="662"/>
      <c r="AZ219" s="662"/>
      <c r="BA219" s="662"/>
      <c r="BB219" s="662"/>
      <c r="BC219" s="662"/>
      <c r="BD219" s="662"/>
      <c r="BE219" s="662">
        <v>1</v>
      </c>
      <c r="BF219" s="662">
        <v>2</v>
      </c>
      <c r="BG219" s="662">
        <v>1</v>
      </c>
      <c r="BH219" s="662">
        <v>2</v>
      </c>
      <c r="BI219" s="662">
        <v>2</v>
      </c>
      <c r="BJ219" s="662">
        <v>2</v>
      </c>
      <c r="BK219" s="662">
        <v>2</v>
      </c>
      <c r="BL219" s="662">
        <v>2</v>
      </c>
      <c r="BM219" s="662">
        <v>2</v>
      </c>
      <c r="BN219" s="662">
        <v>2</v>
      </c>
      <c r="BO219" s="662">
        <v>2</v>
      </c>
      <c r="BP219" s="662">
        <v>2</v>
      </c>
      <c r="BQ219" s="662">
        <v>2</v>
      </c>
      <c r="BR219" s="662">
        <v>2</v>
      </c>
      <c r="BS219" s="662">
        <v>2</v>
      </c>
      <c r="BT219" s="662">
        <v>1</v>
      </c>
      <c r="BU219" s="662">
        <v>2</v>
      </c>
      <c r="BV219" s="716"/>
      <c r="BW219" s="716"/>
      <c r="BX219" s="716"/>
      <c r="BY219" s="662">
        <v>2</v>
      </c>
      <c r="BZ219" s="533">
        <f>COUNTIF($BE219:$BY219,2)</f>
        <v>15</v>
      </c>
      <c r="CA219" s="534">
        <f>BZ219/COUNTA($BE219:$BY219)</f>
        <v>0.83333333333333337</v>
      </c>
      <c r="CB219" s="533">
        <f>COUNTIF($BE219:$BY219,1)</f>
        <v>3</v>
      </c>
      <c r="CC219" s="534">
        <f>CB219/COUNTA($BE219:$BY219)</f>
        <v>0.16666666666666666</v>
      </c>
      <c r="CD219" s="533">
        <f>COUNTIF($BE219:$BY219,0)</f>
        <v>0</v>
      </c>
      <c r="CE219" s="535">
        <f>CD219/COUNTA($BE219:$BY219)</f>
        <v>0</v>
      </c>
      <c r="CF219" s="533">
        <f>(((BZ219*2)+(CB219*1)+(CD219*0)))/COUNTA($BE219:$BY219)</f>
        <v>1.8333333333333333</v>
      </c>
      <c r="CG219" s="678" t="str">
        <f t="shared" ref="CG219" si="36">IF(CF219&gt;=1.6,"Đạt mục tiêu",IF(CF219&gt;=1,"Cần cố gắng","Chưa đạt"))</f>
        <v>Đạt mục tiêu</v>
      </c>
    </row>
    <row r="220" spans="1:85" s="3" customFormat="1" ht="93.75" hidden="1" customHeight="1">
      <c r="A220" s="19"/>
      <c r="B220" s="451"/>
      <c r="C220" s="390" t="s">
        <v>479</v>
      </c>
      <c r="D220" s="77"/>
      <c r="E220" s="78"/>
      <c r="F220" s="77"/>
      <c r="G220" s="78" t="s">
        <v>1399</v>
      </c>
      <c r="H220" s="23" t="s">
        <v>1180</v>
      </c>
      <c r="I220" s="662"/>
      <c r="J220" s="8"/>
      <c r="K220" s="677"/>
      <c r="L220" s="677"/>
      <c r="M220" s="677"/>
      <c r="N220" s="677"/>
      <c r="O220" s="677"/>
      <c r="P220" s="21" t="s">
        <v>16</v>
      </c>
      <c r="Q220" s="662"/>
      <c r="R220" s="662"/>
      <c r="S220" s="677"/>
      <c r="T220" s="662"/>
      <c r="U220" s="493"/>
      <c r="V220" s="662"/>
      <c r="W220" s="662"/>
      <c r="X220" s="662"/>
      <c r="Y220" s="662"/>
      <c r="Z220" s="662"/>
      <c r="AA220" s="662"/>
      <c r="AB220" s="662"/>
      <c r="AC220" s="662"/>
      <c r="AD220" s="662"/>
      <c r="AE220" s="662"/>
      <c r="AF220" s="662"/>
      <c r="AG220" s="662"/>
      <c r="AH220" s="662"/>
      <c r="AI220" s="662"/>
      <c r="AJ220" s="662"/>
      <c r="AK220" s="662"/>
      <c r="AL220" s="662"/>
      <c r="AM220" s="662"/>
      <c r="AN220" s="662"/>
      <c r="AO220" s="662"/>
      <c r="AP220" s="662"/>
      <c r="AQ220" s="662" t="s">
        <v>726</v>
      </c>
      <c r="AR220" s="662" t="s">
        <v>727</v>
      </c>
      <c r="AS220" s="662" t="s">
        <v>727</v>
      </c>
      <c r="AT220" s="662"/>
      <c r="AU220" s="662"/>
      <c r="AV220" s="662"/>
      <c r="AW220" s="662"/>
      <c r="AX220" s="662"/>
      <c r="AY220" s="662"/>
      <c r="AZ220" s="662"/>
      <c r="BA220" s="662"/>
      <c r="BB220" s="662"/>
      <c r="BC220" s="662"/>
      <c r="BD220" s="662"/>
      <c r="BE220" s="662"/>
      <c r="BF220" s="662"/>
      <c r="BG220" s="662"/>
      <c r="BH220" s="662"/>
      <c r="BI220" s="662"/>
      <c r="BJ220" s="662"/>
      <c r="BK220" s="662"/>
      <c r="BL220" s="662"/>
      <c r="BM220" s="662"/>
      <c r="BN220" s="662"/>
      <c r="BO220" s="662"/>
      <c r="BP220" s="662"/>
      <c r="BQ220" s="662"/>
      <c r="BR220" s="662"/>
      <c r="BS220" s="662"/>
      <c r="BT220" s="662"/>
      <c r="BU220" s="662"/>
      <c r="BV220" s="716"/>
      <c r="BW220" s="716"/>
      <c r="BX220" s="716"/>
      <c r="BY220" s="662"/>
      <c r="BZ220" s="533"/>
      <c r="CA220" s="534"/>
      <c r="CB220" s="533"/>
      <c r="CC220" s="534"/>
      <c r="CD220" s="533"/>
      <c r="CE220" s="535"/>
      <c r="CF220" s="533"/>
      <c r="CG220" s="678"/>
    </row>
    <row r="221" spans="1:85" s="3" customFormat="1" ht="87.75" hidden="1" customHeight="1">
      <c r="A221" s="19"/>
      <c r="B221" s="451"/>
      <c r="C221" s="390" t="s">
        <v>479</v>
      </c>
      <c r="D221" s="77"/>
      <c r="E221" s="78"/>
      <c r="F221" s="77"/>
      <c r="G221" s="78" t="s">
        <v>1399</v>
      </c>
      <c r="H221" s="23" t="s">
        <v>1181</v>
      </c>
      <c r="I221" s="662"/>
      <c r="J221" s="8"/>
      <c r="K221" s="677"/>
      <c r="L221" s="677"/>
      <c r="M221" s="677"/>
      <c r="N221" s="677"/>
      <c r="O221" s="677"/>
      <c r="P221" s="21" t="s">
        <v>16</v>
      </c>
      <c r="Q221" s="662"/>
      <c r="R221" s="662"/>
      <c r="S221" s="677"/>
      <c r="T221" s="662"/>
      <c r="U221" s="493"/>
      <c r="V221" s="662"/>
      <c r="W221" s="662"/>
      <c r="X221" s="662"/>
      <c r="Y221" s="662"/>
      <c r="Z221" s="662"/>
      <c r="AA221" s="662"/>
      <c r="AB221" s="662"/>
      <c r="AC221" s="662"/>
      <c r="AD221" s="662"/>
      <c r="AE221" s="662"/>
      <c r="AF221" s="662"/>
      <c r="AG221" s="662"/>
      <c r="AH221" s="662"/>
      <c r="AI221" s="662"/>
      <c r="AJ221" s="662"/>
      <c r="AK221" s="662"/>
      <c r="AL221" s="662"/>
      <c r="AM221" s="662"/>
      <c r="AN221" s="662"/>
      <c r="AO221" s="662"/>
      <c r="AP221" s="662"/>
      <c r="AQ221" s="662" t="s">
        <v>727</v>
      </c>
      <c r="AR221" s="662" t="s">
        <v>726</v>
      </c>
      <c r="AS221" s="662" t="s">
        <v>723</v>
      </c>
      <c r="AT221" s="662"/>
      <c r="AU221" s="662"/>
      <c r="AV221" s="662"/>
      <c r="AW221" s="662"/>
      <c r="AX221" s="662"/>
      <c r="AY221" s="662"/>
      <c r="AZ221" s="662"/>
      <c r="BA221" s="662"/>
      <c r="BB221" s="662"/>
      <c r="BC221" s="662"/>
      <c r="BD221" s="662"/>
      <c r="BE221" s="662"/>
      <c r="BF221" s="662"/>
      <c r="BG221" s="662"/>
      <c r="BH221" s="662"/>
      <c r="BI221" s="662"/>
      <c r="BJ221" s="662"/>
      <c r="BK221" s="662"/>
      <c r="BL221" s="662"/>
      <c r="BM221" s="662"/>
      <c r="BN221" s="662"/>
      <c r="BO221" s="662"/>
      <c r="BP221" s="662"/>
      <c r="BQ221" s="662"/>
      <c r="BR221" s="662"/>
      <c r="BS221" s="662"/>
      <c r="BT221" s="662"/>
      <c r="BU221" s="662"/>
      <c r="BV221" s="716"/>
      <c r="BW221" s="716"/>
      <c r="BX221" s="716"/>
      <c r="BY221" s="662"/>
      <c r="BZ221" s="533"/>
      <c r="CA221" s="534"/>
      <c r="CB221" s="533"/>
      <c r="CC221" s="534"/>
      <c r="CD221" s="533"/>
      <c r="CE221" s="535"/>
      <c r="CF221" s="533"/>
      <c r="CG221" s="678"/>
    </row>
    <row r="222" spans="1:85" s="2" customFormat="1" ht="51.75" hidden="1" customHeight="1">
      <c r="A222" s="19">
        <v>189</v>
      </c>
      <c r="B222" s="451">
        <v>189</v>
      </c>
      <c r="C222" s="390" t="s">
        <v>479</v>
      </c>
      <c r="D222" s="77" t="s">
        <v>14</v>
      </c>
      <c r="E222" s="78" t="s">
        <v>485</v>
      </c>
      <c r="F222" s="77" t="s">
        <v>17</v>
      </c>
      <c r="G222" s="78" t="s">
        <v>1399</v>
      </c>
      <c r="H222" s="23" t="s">
        <v>1182</v>
      </c>
      <c r="I222" s="20" t="s">
        <v>275</v>
      </c>
      <c r="J222" s="111" t="s">
        <v>192</v>
      </c>
      <c r="K222" s="21"/>
      <c r="L222" s="21"/>
      <c r="M222" s="21"/>
      <c r="N222" s="697"/>
      <c r="O222" s="697"/>
      <c r="P222" s="21" t="s">
        <v>16</v>
      </c>
      <c r="Q222" s="20"/>
      <c r="R222" s="20"/>
      <c r="S222" s="21"/>
      <c r="T222" s="20"/>
      <c r="U222" s="66">
        <f t="shared" si="29"/>
        <v>1</v>
      </c>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t="s">
        <v>727</v>
      </c>
      <c r="AR222" s="20" t="s">
        <v>727</v>
      </c>
      <c r="AS222" s="20" t="s">
        <v>726</v>
      </c>
      <c r="AT222" s="20"/>
      <c r="AU222" s="20"/>
      <c r="AV222" s="20"/>
      <c r="AW222" s="20"/>
      <c r="AX222" s="20"/>
      <c r="AY222" s="20"/>
      <c r="AZ222" s="20"/>
      <c r="BA222" s="20"/>
      <c r="BB222" s="20"/>
      <c r="BC222" s="20"/>
      <c r="BD222" s="20"/>
      <c r="BE222" s="20"/>
      <c r="BF222" s="20"/>
      <c r="BG222" s="20"/>
      <c r="BH222" s="20"/>
      <c r="BI222" s="20"/>
      <c r="BJ222" s="20"/>
      <c r="BK222" s="20"/>
      <c r="BL222" s="20"/>
      <c r="BM222" s="20"/>
      <c r="BN222" s="20"/>
      <c r="BO222" s="20"/>
      <c r="BP222" s="20"/>
      <c r="BQ222" s="20"/>
      <c r="BR222" s="50"/>
      <c r="BS222" s="50"/>
      <c r="BT222" s="50"/>
      <c r="BU222" s="20"/>
      <c r="BV222" s="20"/>
      <c r="BW222" s="20"/>
      <c r="BX222" s="20"/>
      <c r="BY222" s="20"/>
      <c r="BZ222" s="21"/>
      <c r="CA222" s="22"/>
      <c r="CB222" s="21"/>
      <c r="CC222" s="22"/>
      <c r="CD222" s="21"/>
      <c r="CE222" s="22"/>
      <c r="CF222" s="21"/>
      <c r="CG222" s="21"/>
    </row>
    <row r="223" spans="1:85" ht="94.5" hidden="1">
      <c r="A223" s="658">
        <v>190</v>
      </c>
      <c r="B223" s="451">
        <v>190</v>
      </c>
      <c r="C223" s="390" t="s">
        <v>479</v>
      </c>
      <c r="D223" s="77" t="s">
        <v>14</v>
      </c>
      <c r="E223" s="213" t="s">
        <v>485</v>
      </c>
      <c r="F223" s="77" t="s">
        <v>17</v>
      </c>
      <c r="G223" s="78" t="s">
        <v>960</v>
      </c>
      <c r="H223" s="518" t="s">
        <v>961</v>
      </c>
      <c r="I223" s="20" t="s">
        <v>275</v>
      </c>
      <c r="J223" s="111" t="s">
        <v>192</v>
      </c>
      <c r="K223" s="21"/>
      <c r="L223" s="21"/>
      <c r="M223" s="21"/>
      <c r="N223" s="658" t="s">
        <v>16</v>
      </c>
      <c r="O223" s="697"/>
      <c r="P223" s="20"/>
      <c r="Q223" s="20"/>
      <c r="R223" s="20"/>
      <c r="S223" s="21"/>
      <c r="T223" s="20"/>
      <c r="U223" s="66">
        <f t="shared" si="29"/>
        <v>1</v>
      </c>
      <c r="V223" s="20"/>
      <c r="W223" s="20"/>
      <c r="X223" s="20"/>
      <c r="Y223" s="20"/>
      <c r="Z223" s="20"/>
      <c r="AA223" s="20"/>
      <c r="AB223" s="20"/>
      <c r="AC223" s="20"/>
      <c r="AD223" s="20"/>
      <c r="AE223" s="20"/>
      <c r="AF223" s="20"/>
      <c r="AG223" s="20"/>
      <c r="AH223" s="658" t="s">
        <v>726</v>
      </c>
      <c r="AI223" s="658" t="s">
        <v>723</v>
      </c>
      <c r="AJ223" s="658" t="s">
        <v>726</v>
      </c>
      <c r="AK223" s="658" t="s">
        <v>723</v>
      </c>
      <c r="AL223" s="658" t="s">
        <v>726</v>
      </c>
      <c r="AM223" s="20"/>
      <c r="AN223" s="20"/>
      <c r="AO223" s="20"/>
      <c r="AP223" s="20"/>
      <c r="AQ223" s="20"/>
      <c r="AR223" s="20"/>
      <c r="AS223" s="20"/>
      <c r="AT223" s="20"/>
      <c r="AU223" s="20"/>
      <c r="AV223" s="20"/>
      <c r="AW223" s="20"/>
      <c r="AX223" s="20"/>
      <c r="AY223" s="20"/>
      <c r="AZ223" s="20"/>
      <c r="BA223" s="20"/>
      <c r="BB223" s="20"/>
      <c r="BC223" s="20"/>
      <c r="BD223" s="20"/>
      <c r="BE223" s="20">
        <v>2</v>
      </c>
      <c r="BF223" s="20">
        <v>2</v>
      </c>
      <c r="BG223" s="20">
        <v>2</v>
      </c>
      <c r="BH223" s="20">
        <v>2</v>
      </c>
      <c r="BI223" s="20">
        <v>2</v>
      </c>
      <c r="BJ223" s="20">
        <v>1</v>
      </c>
      <c r="BK223" s="20">
        <v>2</v>
      </c>
      <c r="BL223" s="20">
        <v>2</v>
      </c>
      <c r="BM223" s="20">
        <v>2</v>
      </c>
      <c r="BN223" s="20">
        <v>1</v>
      </c>
      <c r="BO223" s="20">
        <v>2</v>
      </c>
      <c r="BP223" s="20">
        <v>2</v>
      </c>
      <c r="BQ223" s="20">
        <v>2</v>
      </c>
      <c r="BR223" s="20">
        <v>2</v>
      </c>
      <c r="BS223" s="20">
        <v>2</v>
      </c>
      <c r="BT223" s="20">
        <v>2</v>
      </c>
      <c r="BU223" s="20">
        <v>2</v>
      </c>
      <c r="BV223" s="20"/>
      <c r="BW223" s="20"/>
      <c r="BX223" s="20"/>
      <c r="BY223" s="20">
        <v>1</v>
      </c>
      <c r="BZ223" s="21">
        <f>COUNTIF($BE223:$BY223,2)</f>
        <v>15</v>
      </c>
      <c r="CA223" s="22">
        <f>BZ223/COUNTA($BE223:$BY223)</f>
        <v>0.83333333333333337</v>
      </c>
      <c r="CB223" s="21">
        <f>COUNTIF($BE223:$BY223,1)</f>
        <v>3</v>
      </c>
      <c r="CC223" s="22">
        <f>CB223/COUNTA($BE223:$BY223)</f>
        <v>0.16666666666666666</v>
      </c>
      <c r="CD223" s="21">
        <f>COUNTIF($BE223:$BY223,0)</f>
        <v>0</v>
      </c>
      <c r="CE223" s="22">
        <f>CD223/COUNTA($BE223:$BY223)</f>
        <v>0</v>
      </c>
      <c r="CF223" s="21">
        <f>(((BZ223*2)+(CB223*1)+(CD223*0)))/COUNTA($BE223:$BY223)</f>
        <v>1.8333333333333333</v>
      </c>
      <c r="CG223" s="427" t="str">
        <f>IF(CF213&gt;=1.6,"Đạt mục tiêu",IF(CF213&gt;=1,"Cần cố gắng","Chưa đạt"))</f>
        <v>Đạt mục tiêu</v>
      </c>
    </row>
    <row r="224" spans="1:85" s="2" customFormat="1" ht="78.75" hidden="1">
      <c r="A224" s="19">
        <v>191</v>
      </c>
      <c r="B224" s="451">
        <v>191</v>
      </c>
      <c r="C224" s="390" t="s">
        <v>479</v>
      </c>
      <c r="D224" s="77" t="s">
        <v>14</v>
      </c>
      <c r="E224" s="78" t="s">
        <v>485</v>
      </c>
      <c r="F224" s="77" t="s">
        <v>17</v>
      </c>
      <c r="G224" s="78" t="s">
        <v>495</v>
      </c>
      <c r="H224" s="23" t="s">
        <v>987</v>
      </c>
      <c r="I224" s="20" t="s">
        <v>275</v>
      </c>
      <c r="J224" s="111" t="s">
        <v>192</v>
      </c>
      <c r="K224" s="21"/>
      <c r="L224" s="21"/>
      <c r="M224" s="21"/>
      <c r="N224" s="697"/>
      <c r="O224" s="697"/>
      <c r="P224" s="20"/>
      <c r="Q224" s="20"/>
      <c r="R224" s="20"/>
      <c r="S224" s="21"/>
      <c r="T224" s="20"/>
      <c r="U224" s="66">
        <f t="shared" si="29"/>
        <v>0</v>
      </c>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20"/>
      <c r="BF224" s="20"/>
      <c r="BG224" s="20"/>
      <c r="BH224" s="20"/>
      <c r="BI224" s="20"/>
      <c r="BJ224" s="20"/>
      <c r="BK224" s="20"/>
      <c r="BL224" s="20"/>
      <c r="BM224" s="20"/>
      <c r="BN224" s="20"/>
      <c r="BO224" s="20"/>
      <c r="BP224" s="20"/>
      <c r="BQ224" s="20"/>
      <c r="BR224" s="50"/>
      <c r="BS224" s="50"/>
      <c r="BT224" s="50"/>
      <c r="BU224" s="20"/>
      <c r="BV224" s="20"/>
      <c r="BW224" s="20"/>
      <c r="BX224" s="20"/>
      <c r="BY224" s="20"/>
      <c r="BZ224" s="21"/>
      <c r="CA224" s="22"/>
      <c r="CB224" s="21"/>
      <c r="CC224" s="22"/>
      <c r="CD224" s="21"/>
      <c r="CE224" s="22"/>
      <c r="CF224" s="21"/>
      <c r="CG224" s="21"/>
    </row>
    <row r="225" spans="1:85" s="2" customFormat="1" ht="68.25" customHeight="1">
      <c r="A225" s="19">
        <v>192</v>
      </c>
      <c r="B225" s="451">
        <v>192</v>
      </c>
      <c r="C225" s="390" t="s">
        <v>479</v>
      </c>
      <c r="D225" s="77" t="s">
        <v>14</v>
      </c>
      <c r="E225" s="78" t="s">
        <v>485</v>
      </c>
      <c r="F225" s="77" t="s">
        <v>17</v>
      </c>
      <c r="G225" s="78" t="s">
        <v>488</v>
      </c>
      <c r="H225" s="23" t="s">
        <v>1009</v>
      </c>
      <c r="I225" s="20"/>
      <c r="J225" s="111" t="s">
        <v>192</v>
      </c>
      <c r="K225" s="21"/>
      <c r="L225" s="21"/>
      <c r="M225" s="21"/>
      <c r="N225" s="697"/>
      <c r="O225" s="697"/>
      <c r="P225" s="20"/>
      <c r="Q225" s="21" t="s">
        <v>16</v>
      </c>
      <c r="R225" s="20"/>
      <c r="S225" s="21"/>
      <c r="T225" s="20"/>
      <c r="U225" s="66">
        <f t="shared" si="29"/>
        <v>1</v>
      </c>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t="s">
        <v>726</v>
      </c>
      <c r="AU225" s="20" t="s">
        <v>727</v>
      </c>
      <c r="AV225" s="20" t="s">
        <v>726</v>
      </c>
      <c r="AW225" s="20" t="s">
        <v>724</v>
      </c>
      <c r="AX225" s="20"/>
      <c r="AY225" s="20"/>
      <c r="AZ225" s="20"/>
      <c r="BA225" s="20"/>
      <c r="BB225" s="20"/>
      <c r="BC225" s="20"/>
      <c r="BD225" s="20"/>
      <c r="BE225" s="20"/>
      <c r="BF225" s="20"/>
      <c r="BG225" s="20"/>
      <c r="BH225" s="20"/>
      <c r="BI225" s="20"/>
      <c r="BJ225" s="20"/>
      <c r="BK225" s="20"/>
      <c r="BL225" s="20"/>
      <c r="BM225" s="20"/>
      <c r="BN225" s="20"/>
      <c r="BO225" s="20"/>
      <c r="BP225" s="20"/>
      <c r="BQ225" s="20"/>
      <c r="BR225" s="50"/>
      <c r="BS225" s="50"/>
      <c r="BT225" s="50"/>
      <c r="BU225" s="20"/>
      <c r="BV225" s="20"/>
      <c r="BW225" s="20"/>
      <c r="BX225" s="20"/>
      <c r="BY225" s="20"/>
      <c r="BZ225" s="21"/>
      <c r="CA225" s="22"/>
      <c r="CB225" s="21"/>
      <c r="CC225" s="22"/>
      <c r="CD225" s="21"/>
      <c r="CE225" s="22"/>
      <c r="CF225" s="21"/>
      <c r="CG225" s="21"/>
    </row>
    <row r="226" spans="1:85" s="2" customFormat="1" ht="63" hidden="1">
      <c r="A226" s="19">
        <v>193</v>
      </c>
      <c r="B226" s="451">
        <v>193</v>
      </c>
      <c r="C226" s="390" t="s">
        <v>479</v>
      </c>
      <c r="D226" s="77" t="s">
        <v>14</v>
      </c>
      <c r="E226" s="78" t="s">
        <v>485</v>
      </c>
      <c r="F226" s="77" t="s">
        <v>17</v>
      </c>
      <c r="G226" s="78" t="s">
        <v>489</v>
      </c>
      <c r="H226" s="23" t="s">
        <v>1025</v>
      </c>
      <c r="I226" s="20"/>
      <c r="J226" s="111" t="s">
        <v>192</v>
      </c>
      <c r="K226" s="21"/>
      <c r="L226" s="21"/>
      <c r="M226" s="21"/>
      <c r="N226" s="697"/>
      <c r="O226" s="697"/>
      <c r="P226" s="20"/>
      <c r="Q226" s="20"/>
      <c r="R226" s="20"/>
      <c r="S226" s="21" t="s">
        <v>16</v>
      </c>
      <c r="T226" s="20"/>
      <c r="U226" s="66">
        <f t="shared" si="29"/>
        <v>1</v>
      </c>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20"/>
      <c r="BF226" s="20"/>
      <c r="BG226" s="20"/>
      <c r="BH226" s="20"/>
      <c r="BI226" s="20"/>
      <c r="BJ226" s="20"/>
      <c r="BK226" s="20"/>
      <c r="BL226" s="20"/>
      <c r="BM226" s="20"/>
      <c r="BN226" s="20"/>
      <c r="BO226" s="20"/>
      <c r="BP226" s="20"/>
      <c r="BQ226" s="20"/>
      <c r="BR226" s="50"/>
      <c r="BS226" s="50"/>
      <c r="BT226" s="50"/>
      <c r="BU226" s="20"/>
      <c r="BV226" s="20"/>
      <c r="BW226" s="20"/>
      <c r="BX226" s="20"/>
      <c r="BY226" s="20"/>
      <c r="BZ226" s="21"/>
      <c r="CA226" s="22"/>
      <c r="CB226" s="21"/>
      <c r="CC226" s="22"/>
      <c r="CD226" s="21"/>
      <c r="CE226" s="22"/>
      <c r="CF226" s="21"/>
      <c r="CG226" s="21"/>
    </row>
    <row r="227" spans="1:85" s="2" customFormat="1" ht="63" hidden="1">
      <c r="A227" s="19"/>
      <c r="B227" s="451"/>
      <c r="C227" s="390" t="s">
        <v>479</v>
      </c>
      <c r="D227" s="77"/>
      <c r="E227" s="78"/>
      <c r="F227" s="77"/>
      <c r="G227" s="78"/>
      <c r="H227" s="23" t="s">
        <v>1031</v>
      </c>
      <c r="I227" s="20"/>
      <c r="J227" s="111"/>
      <c r="K227" s="21"/>
      <c r="L227" s="21"/>
      <c r="M227" s="21"/>
      <c r="N227" s="697"/>
      <c r="O227" s="697"/>
      <c r="P227" s="20"/>
      <c r="Q227" s="20"/>
      <c r="R227" s="20"/>
      <c r="S227" s="21"/>
      <c r="T227" s="21" t="s">
        <v>16</v>
      </c>
      <c r="U227" s="66"/>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c r="BG227" s="20"/>
      <c r="BH227" s="20"/>
      <c r="BI227" s="20"/>
      <c r="BJ227" s="20"/>
      <c r="BK227" s="20"/>
      <c r="BL227" s="20"/>
      <c r="BM227" s="20"/>
      <c r="BN227" s="20"/>
      <c r="BO227" s="20"/>
      <c r="BP227" s="20"/>
      <c r="BQ227" s="20"/>
      <c r="BR227" s="50"/>
      <c r="BS227" s="50"/>
      <c r="BT227" s="50"/>
      <c r="BU227" s="20"/>
      <c r="BV227" s="20"/>
      <c r="BW227" s="20"/>
      <c r="BX227" s="20"/>
      <c r="BY227" s="20"/>
      <c r="BZ227" s="21"/>
      <c r="CA227" s="22"/>
      <c r="CB227" s="21"/>
      <c r="CC227" s="22"/>
      <c r="CD227" s="21"/>
      <c r="CE227" s="22"/>
      <c r="CF227" s="21"/>
      <c r="CG227" s="21"/>
    </row>
    <row r="228" spans="1:85" s="2" customFormat="1" ht="63" hidden="1">
      <c r="A228" s="19"/>
      <c r="B228" s="451"/>
      <c r="C228" s="390" t="s">
        <v>479</v>
      </c>
      <c r="D228" s="77"/>
      <c r="E228" s="78"/>
      <c r="F228" s="77"/>
      <c r="G228" s="78" t="s">
        <v>490</v>
      </c>
      <c r="H228" s="23" t="s">
        <v>1052</v>
      </c>
      <c r="I228" s="20"/>
      <c r="J228" s="111"/>
      <c r="K228" s="21"/>
      <c r="L228" s="21" t="s">
        <v>16</v>
      </c>
      <c r="M228" s="21"/>
      <c r="N228" s="697"/>
      <c r="O228" s="697"/>
      <c r="P228" s="20"/>
      <c r="Q228" s="20"/>
      <c r="R228" s="20"/>
      <c r="S228" s="21"/>
      <c r="T228" s="21"/>
      <c r="U228" s="66"/>
      <c r="V228" s="20"/>
      <c r="W228" s="20"/>
      <c r="X228" s="20"/>
      <c r="Y228" s="20"/>
      <c r="Z228" s="20" t="s">
        <v>723</v>
      </c>
      <c r="AA228" s="20" t="s">
        <v>724</v>
      </c>
      <c r="AB228" s="20"/>
      <c r="AC228" s="20" t="s">
        <v>726</v>
      </c>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79">
        <v>1</v>
      </c>
      <c r="BF228" s="79">
        <v>2</v>
      </c>
      <c r="BG228" s="79">
        <v>2</v>
      </c>
      <c r="BH228" s="79">
        <v>2</v>
      </c>
      <c r="BI228" s="79">
        <v>1</v>
      </c>
      <c r="BJ228" s="79">
        <v>2</v>
      </c>
      <c r="BK228" s="79">
        <v>2</v>
      </c>
      <c r="BL228" s="79">
        <v>2</v>
      </c>
      <c r="BM228" s="79">
        <v>2</v>
      </c>
      <c r="BN228" s="79">
        <v>1</v>
      </c>
      <c r="BO228" s="79">
        <v>1</v>
      </c>
      <c r="BP228" s="79">
        <v>2</v>
      </c>
      <c r="BQ228" s="79">
        <v>2</v>
      </c>
      <c r="BR228" s="79">
        <v>2</v>
      </c>
      <c r="BS228" s="79">
        <v>2</v>
      </c>
      <c r="BT228" s="79">
        <v>2</v>
      </c>
      <c r="BU228" s="79">
        <v>2</v>
      </c>
      <c r="BV228" s="79"/>
      <c r="BW228" s="79"/>
      <c r="BX228" s="79"/>
      <c r="BY228" s="79">
        <v>2</v>
      </c>
      <c r="BZ228" s="697">
        <f>COUNTIF($BE228:$BY228,2)</f>
        <v>14</v>
      </c>
      <c r="CA228" s="512">
        <f>BZ228/COUNTA($BE228:$BY228)</f>
        <v>0.77777777777777779</v>
      </c>
      <c r="CB228" s="697">
        <f>COUNTIF($BE228:$BY228,1)</f>
        <v>4</v>
      </c>
      <c r="CC228" s="512">
        <f>CB228/COUNTA($BE228:$BY228)</f>
        <v>0.22222222222222221</v>
      </c>
      <c r="CD228" s="697">
        <f>COUNTIF($BE228:$BY228,0)</f>
        <v>0</v>
      </c>
      <c r="CE228" s="81">
        <f>CD228/COUNTA($BE228:$BY228)</f>
        <v>0</v>
      </c>
      <c r="CF228" s="697">
        <f>(((BZ228*2)+(CB228*1)+(CD228*0)))/COUNTA($BE228:$BY228)</f>
        <v>1.7777777777777777</v>
      </c>
      <c r="CG228" s="698" t="str">
        <f t="shared" ref="CG228:CG229" si="37">IF(CF228&gt;=1.6,"Đạt mục tiêu",IF(CF228&gt;=1,"Cần cố gắng","Chưa đạt"))</f>
        <v>Đạt mục tiêu</v>
      </c>
    </row>
    <row r="229" spans="1:85" s="2" customFormat="1" ht="63" hidden="1">
      <c r="A229" s="19">
        <v>194</v>
      </c>
      <c r="B229" s="451">
        <v>194</v>
      </c>
      <c r="C229" s="390" t="s">
        <v>479</v>
      </c>
      <c r="D229" s="77" t="s">
        <v>14</v>
      </c>
      <c r="E229" s="78" t="s">
        <v>485</v>
      </c>
      <c r="F229" s="77" t="s">
        <v>17</v>
      </c>
      <c r="G229" s="78" t="s">
        <v>490</v>
      </c>
      <c r="H229" s="23" t="s">
        <v>1183</v>
      </c>
      <c r="I229" s="20" t="s">
        <v>275</v>
      </c>
      <c r="J229" s="111" t="s">
        <v>192</v>
      </c>
      <c r="K229" s="21"/>
      <c r="L229" s="21" t="s">
        <v>16</v>
      </c>
      <c r="M229" s="21"/>
      <c r="N229" s="697"/>
      <c r="O229" s="697"/>
      <c r="P229" s="20"/>
      <c r="Q229" s="20"/>
      <c r="R229" s="20"/>
      <c r="S229" s="21"/>
      <c r="T229" s="20"/>
      <c r="U229" s="66">
        <f t="shared" si="29"/>
        <v>1</v>
      </c>
      <c r="V229" s="20"/>
      <c r="W229" s="20"/>
      <c r="X229" s="20"/>
      <c r="Y229" s="20"/>
      <c r="Z229" s="20"/>
      <c r="AA229" s="20" t="s">
        <v>726</v>
      </c>
      <c r="AB229" s="20" t="s">
        <v>724</v>
      </c>
      <c r="AC229" s="20" t="s">
        <v>723</v>
      </c>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79">
        <v>2</v>
      </c>
      <c r="BF229" s="79">
        <v>2</v>
      </c>
      <c r="BG229" s="79">
        <v>2</v>
      </c>
      <c r="BH229" s="79">
        <v>1</v>
      </c>
      <c r="BI229" s="79">
        <v>2</v>
      </c>
      <c r="BJ229" s="79">
        <v>2</v>
      </c>
      <c r="BK229" s="79">
        <v>2</v>
      </c>
      <c r="BL229" s="79">
        <v>2</v>
      </c>
      <c r="BM229" s="79">
        <v>2</v>
      </c>
      <c r="BN229" s="79">
        <v>1</v>
      </c>
      <c r="BO229" s="79">
        <v>1</v>
      </c>
      <c r="BP229" s="79">
        <v>2</v>
      </c>
      <c r="BQ229" s="79">
        <v>2</v>
      </c>
      <c r="BR229" s="79">
        <v>1</v>
      </c>
      <c r="BS229" s="79">
        <v>2</v>
      </c>
      <c r="BT229" s="79">
        <v>2</v>
      </c>
      <c r="BU229" s="79">
        <v>2</v>
      </c>
      <c r="BV229" s="79"/>
      <c r="BW229" s="79"/>
      <c r="BX229" s="79"/>
      <c r="BY229" s="79">
        <v>2</v>
      </c>
      <c r="BZ229" s="697">
        <f>COUNTIF($BE229:$BY229,2)</f>
        <v>14</v>
      </c>
      <c r="CA229" s="512">
        <f>BZ229/COUNTA($BE229:$BY229)</f>
        <v>0.77777777777777779</v>
      </c>
      <c r="CB229" s="697">
        <f>COUNTIF($BE229:$BY229,1)</f>
        <v>4</v>
      </c>
      <c r="CC229" s="512">
        <f>CB229/COUNTA($BE229:$BY229)</f>
        <v>0.22222222222222221</v>
      </c>
      <c r="CD229" s="697">
        <f>COUNTIF($BE229:$BY229,0)</f>
        <v>0</v>
      </c>
      <c r="CE229" s="81">
        <f>CD229/COUNTA($BE229:$BY229)</f>
        <v>0</v>
      </c>
      <c r="CF229" s="697">
        <f>(((BZ229*2)+(CB229*1)+(CD229*0)))/COUNTA($BE229:$BY229)</f>
        <v>1.7777777777777777</v>
      </c>
      <c r="CG229" s="698" t="str">
        <f t="shared" si="37"/>
        <v>Đạt mục tiêu</v>
      </c>
    </row>
    <row r="230" spans="1:85" hidden="1">
      <c r="A230" s="659">
        <v>195</v>
      </c>
      <c r="B230" s="451">
        <v>195</v>
      </c>
      <c r="C230" s="1447" t="s">
        <v>187</v>
      </c>
      <c r="D230" s="1368"/>
      <c r="E230" s="1369"/>
      <c r="F230" s="13" t="s">
        <v>316</v>
      </c>
      <c r="G230" s="290" t="s">
        <v>316</v>
      </c>
      <c r="H230" s="692" t="s">
        <v>316</v>
      </c>
      <c r="I230" s="13" t="s">
        <v>316</v>
      </c>
      <c r="J230" s="13" t="s">
        <v>316</v>
      </c>
      <c r="K230" s="225" t="s">
        <v>316</v>
      </c>
      <c r="L230" s="13" t="s">
        <v>316</v>
      </c>
      <c r="M230" s="230" t="s">
        <v>316</v>
      </c>
      <c r="N230" s="230" t="s">
        <v>316</v>
      </c>
      <c r="O230" s="13" t="s">
        <v>316</v>
      </c>
      <c r="P230" s="13" t="s">
        <v>316</v>
      </c>
      <c r="Q230" s="13" t="s">
        <v>316</v>
      </c>
      <c r="R230" s="13"/>
      <c r="S230" s="13" t="s">
        <v>316</v>
      </c>
      <c r="T230" s="13" t="s">
        <v>316</v>
      </c>
      <c r="U230" s="13" t="s">
        <v>316</v>
      </c>
      <c r="V230" s="290" t="s">
        <v>316</v>
      </c>
      <c r="W230" s="290" t="s">
        <v>316</v>
      </c>
      <c r="X230" s="290" t="s">
        <v>316</v>
      </c>
      <c r="Y230" s="290" t="s">
        <v>316</v>
      </c>
      <c r="Z230" s="13" t="s">
        <v>316</v>
      </c>
      <c r="AA230" s="13" t="s">
        <v>316</v>
      </c>
      <c r="AB230" s="13" t="s">
        <v>316</v>
      </c>
      <c r="AC230" s="13" t="s">
        <v>316</v>
      </c>
      <c r="AD230" s="13" t="s">
        <v>316</v>
      </c>
      <c r="AE230" s="13" t="s">
        <v>316</v>
      </c>
      <c r="AF230" s="13" t="s">
        <v>316</v>
      </c>
      <c r="AG230" s="13" t="s">
        <v>316</v>
      </c>
      <c r="AH230" s="230" t="s">
        <v>316</v>
      </c>
      <c r="AI230" s="230" t="s">
        <v>316</v>
      </c>
      <c r="AJ230" s="230" t="s">
        <v>316</v>
      </c>
      <c r="AK230" s="230" t="s">
        <v>316</v>
      </c>
      <c r="AL230" s="230" t="s">
        <v>316</v>
      </c>
      <c r="AM230" s="13" t="s">
        <v>316</v>
      </c>
      <c r="AN230" s="13" t="s">
        <v>316</v>
      </c>
      <c r="AO230" s="13" t="s">
        <v>316</v>
      </c>
      <c r="AP230" s="13" t="s">
        <v>316</v>
      </c>
      <c r="AQ230" s="13"/>
      <c r="AR230" s="13"/>
      <c r="AS230" s="13" t="s">
        <v>316</v>
      </c>
      <c r="AT230" s="13" t="s">
        <v>316</v>
      </c>
      <c r="AU230" s="13" t="s">
        <v>316</v>
      </c>
      <c r="AV230" s="13" t="s">
        <v>316</v>
      </c>
      <c r="AW230" s="13" t="s">
        <v>316</v>
      </c>
      <c r="AX230" s="13"/>
      <c r="AY230" s="13"/>
      <c r="AZ230" s="13" t="s">
        <v>316</v>
      </c>
      <c r="BA230" s="13"/>
      <c r="BB230" s="13" t="s">
        <v>316</v>
      </c>
      <c r="BC230" s="13"/>
      <c r="BD230" s="13" t="s">
        <v>316</v>
      </c>
      <c r="BE230" s="547" t="s">
        <v>316</v>
      </c>
      <c r="BF230" s="547" t="s">
        <v>316</v>
      </c>
      <c r="BG230" s="547" t="s">
        <v>316</v>
      </c>
      <c r="BH230" s="547" t="s">
        <v>316</v>
      </c>
      <c r="BI230" s="547" t="s">
        <v>316</v>
      </c>
      <c r="BJ230" s="547" t="s">
        <v>316</v>
      </c>
      <c r="BK230" s="547" t="s">
        <v>316</v>
      </c>
      <c r="BL230" s="547" t="s">
        <v>316</v>
      </c>
      <c r="BM230" s="547" t="s">
        <v>316</v>
      </c>
      <c r="BN230" s="547" t="s">
        <v>316</v>
      </c>
      <c r="BO230" s="547" t="s">
        <v>316</v>
      </c>
      <c r="BP230" s="547" t="s">
        <v>316</v>
      </c>
      <c r="BQ230" s="547" t="s">
        <v>316</v>
      </c>
      <c r="BR230" s="547" t="s">
        <v>316</v>
      </c>
      <c r="BS230" s="547" t="s">
        <v>316</v>
      </c>
      <c r="BT230" s="547" t="s">
        <v>316</v>
      </c>
      <c r="BU230" s="547" t="s">
        <v>316</v>
      </c>
      <c r="BV230" s="547"/>
      <c r="BW230" s="547"/>
      <c r="BX230" s="547"/>
      <c r="BY230" s="547" t="s">
        <v>316</v>
      </c>
      <c r="BZ230" s="547" t="s">
        <v>316</v>
      </c>
      <c r="CA230" s="550" t="s">
        <v>316</v>
      </c>
      <c r="CB230" s="547" t="s">
        <v>316</v>
      </c>
      <c r="CC230" s="550" t="s">
        <v>316</v>
      </c>
      <c r="CD230" s="547" t="s">
        <v>316</v>
      </c>
      <c r="CE230" s="547" t="s">
        <v>316</v>
      </c>
      <c r="CF230" s="547" t="s">
        <v>316</v>
      </c>
      <c r="CG230" s="550" t="s">
        <v>316</v>
      </c>
    </row>
    <row r="231" spans="1:85" hidden="1">
      <c r="A231" s="659">
        <v>196</v>
      </c>
      <c r="B231" s="451">
        <v>196</v>
      </c>
      <c r="C231" s="673"/>
      <c r="D231" s="671"/>
      <c r="E231" s="672"/>
      <c r="F231" s="13" t="s">
        <v>316</v>
      </c>
      <c r="G231" s="290" t="s">
        <v>316</v>
      </c>
      <c r="H231" s="692" t="s">
        <v>316</v>
      </c>
      <c r="I231" s="13" t="s">
        <v>316</v>
      </c>
      <c r="J231" s="13" t="s">
        <v>316</v>
      </c>
      <c r="K231" s="225" t="s">
        <v>316</v>
      </c>
      <c r="L231" s="13" t="s">
        <v>316</v>
      </c>
      <c r="M231" s="230" t="s">
        <v>316</v>
      </c>
      <c r="N231" s="230" t="s">
        <v>316</v>
      </c>
      <c r="O231" s="13" t="s">
        <v>316</v>
      </c>
      <c r="P231" s="13" t="s">
        <v>316</v>
      </c>
      <c r="Q231" s="13" t="s">
        <v>316</v>
      </c>
      <c r="R231" s="13"/>
      <c r="S231" s="13" t="s">
        <v>316</v>
      </c>
      <c r="T231" s="13" t="s">
        <v>316</v>
      </c>
      <c r="U231" s="13" t="s">
        <v>316</v>
      </c>
      <c r="V231" s="290" t="s">
        <v>316</v>
      </c>
      <c r="W231" s="290" t="s">
        <v>316</v>
      </c>
      <c r="X231" s="290" t="s">
        <v>316</v>
      </c>
      <c r="Y231" s="290" t="s">
        <v>316</v>
      </c>
      <c r="Z231" s="13" t="s">
        <v>316</v>
      </c>
      <c r="AA231" s="13" t="s">
        <v>316</v>
      </c>
      <c r="AB231" s="13" t="s">
        <v>316</v>
      </c>
      <c r="AC231" s="13" t="s">
        <v>316</v>
      </c>
      <c r="AD231" s="13" t="s">
        <v>316</v>
      </c>
      <c r="AE231" s="13" t="s">
        <v>316</v>
      </c>
      <c r="AF231" s="13" t="s">
        <v>316</v>
      </c>
      <c r="AG231" s="13" t="s">
        <v>316</v>
      </c>
      <c r="AH231" s="230" t="s">
        <v>316</v>
      </c>
      <c r="AI231" s="230" t="s">
        <v>316</v>
      </c>
      <c r="AJ231" s="230" t="s">
        <v>316</v>
      </c>
      <c r="AK231" s="230" t="s">
        <v>316</v>
      </c>
      <c r="AL231" s="230" t="s">
        <v>316</v>
      </c>
      <c r="AM231" s="13" t="s">
        <v>316</v>
      </c>
      <c r="AN231" s="13" t="s">
        <v>316</v>
      </c>
      <c r="AO231" s="13" t="s">
        <v>316</v>
      </c>
      <c r="AP231" s="13" t="s">
        <v>316</v>
      </c>
      <c r="AQ231" s="13"/>
      <c r="AR231" s="13"/>
      <c r="AS231" s="13" t="s">
        <v>316</v>
      </c>
      <c r="AT231" s="13" t="s">
        <v>316</v>
      </c>
      <c r="AU231" s="13" t="s">
        <v>316</v>
      </c>
      <c r="AV231" s="13" t="s">
        <v>316</v>
      </c>
      <c r="AW231" s="13" t="s">
        <v>316</v>
      </c>
      <c r="AX231" s="13"/>
      <c r="AY231" s="13"/>
      <c r="AZ231" s="13" t="s">
        <v>316</v>
      </c>
      <c r="BA231" s="13"/>
      <c r="BB231" s="13" t="s">
        <v>316</v>
      </c>
      <c r="BC231" s="13"/>
      <c r="BD231" s="13" t="s">
        <v>316</v>
      </c>
      <c r="BE231" s="547" t="s">
        <v>316</v>
      </c>
      <c r="BF231" s="547" t="s">
        <v>316</v>
      </c>
      <c r="BG231" s="547" t="s">
        <v>316</v>
      </c>
      <c r="BH231" s="547" t="s">
        <v>316</v>
      </c>
      <c r="BI231" s="547" t="s">
        <v>316</v>
      </c>
      <c r="BJ231" s="547" t="s">
        <v>316</v>
      </c>
      <c r="BK231" s="547" t="s">
        <v>316</v>
      </c>
      <c r="BL231" s="547" t="s">
        <v>316</v>
      </c>
      <c r="BM231" s="547" t="s">
        <v>316</v>
      </c>
      <c r="BN231" s="547" t="s">
        <v>316</v>
      </c>
      <c r="BO231" s="547" t="s">
        <v>316</v>
      </c>
      <c r="BP231" s="547" t="s">
        <v>316</v>
      </c>
      <c r="BQ231" s="547" t="s">
        <v>316</v>
      </c>
      <c r="BR231" s="547" t="s">
        <v>316</v>
      </c>
      <c r="BS231" s="547" t="s">
        <v>316</v>
      </c>
      <c r="BT231" s="547" t="s">
        <v>316</v>
      </c>
      <c r="BU231" s="547" t="s">
        <v>316</v>
      </c>
      <c r="BV231" s="547"/>
      <c r="BW231" s="547"/>
      <c r="BX231" s="547"/>
      <c r="BY231" s="547" t="s">
        <v>316</v>
      </c>
      <c r="BZ231" s="547" t="s">
        <v>316</v>
      </c>
      <c r="CA231" s="550" t="s">
        <v>316</v>
      </c>
      <c r="CB231" s="547" t="s">
        <v>316</v>
      </c>
      <c r="CC231" s="550" t="s">
        <v>316</v>
      </c>
      <c r="CD231" s="547" t="s">
        <v>316</v>
      </c>
      <c r="CE231" s="547" t="s">
        <v>316</v>
      </c>
      <c r="CF231" s="547" t="s">
        <v>316</v>
      </c>
      <c r="CG231" s="550" t="s">
        <v>316</v>
      </c>
    </row>
    <row r="232" spans="1:85" s="2" customFormat="1" ht="43.5" hidden="1">
      <c r="A232" s="19">
        <v>197</v>
      </c>
      <c r="B232" s="451">
        <v>197</v>
      </c>
      <c r="C232" s="78" t="s">
        <v>496</v>
      </c>
      <c r="D232" s="77" t="s">
        <v>14</v>
      </c>
      <c r="E232" s="101" t="s">
        <v>497</v>
      </c>
      <c r="F232" s="77" t="s">
        <v>17</v>
      </c>
      <c r="G232" s="23" t="s">
        <v>506</v>
      </c>
      <c r="H232" s="23" t="s">
        <v>1184</v>
      </c>
      <c r="I232" s="20" t="s">
        <v>275</v>
      </c>
      <c r="J232" s="111" t="s">
        <v>192</v>
      </c>
      <c r="K232" s="21"/>
      <c r="L232" s="21" t="s">
        <v>16</v>
      </c>
      <c r="M232" s="21"/>
      <c r="N232" s="697"/>
      <c r="O232" s="697"/>
      <c r="P232" s="20"/>
      <c r="Q232" s="20"/>
      <c r="R232" s="20"/>
      <c r="S232" s="21"/>
      <c r="T232" s="20"/>
      <c r="U232" s="66">
        <f t="shared" si="29"/>
        <v>1</v>
      </c>
      <c r="V232" s="20"/>
      <c r="W232" s="20"/>
      <c r="X232" s="20"/>
      <c r="Y232" s="20"/>
      <c r="Z232" s="20" t="s">
        <v>723</v>
      </c>
      <c r="AA232" s="20" t="s">
        <v>724</v>
      </c>
      <c r="AB232" s="20" t="s">
        <v>726</v>
      </c>
      <c r="AC232" s="20" t="s">
        <v>724</v>
      </c>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79">
        <v>1</v>
      </c>
      <c r="BF232" s="79">
        <v>2</v>
      </c>
      <c r="BG232" s="79">
        <v>2</v>
      </c>
      <c r="BH232" s="79">
        <v>2</v>
      </c>
      <c r="BI232" s="79">
        <v>1</v>
      </c>
      <c r="BJ232" s="79">
        <v>2</v>
      </c>
      <c r="BK232" s="79">
        <v>2</v>
      </c>
      <c r="BL232" s="79">
        <v>2</v>
      </c>
      <c r="BM232" s="79">
        <v>2</v>
      </c>
      <c r="BN232" s="79">
        <v>1</v>
      </c>
      <c r="BO232" s="79">
        <v>1</v>
      </c>
      <c r="BP232" s="79">
        <v>2</v>
      </c>
      <c r="BQ232" s="79">
        <v>2</v>
      </c>
      <c r="BR232" s="79">
        <v>2</v>
      </c>
      <c r="BS232" s="79">
        <v>2</v>
      </c>
      <c r="BT232" s="79">
        <v>2</v>
      </c>
      <c r="BU232" s="79">
        <v>2</v>
      </c>
      <c r="BV232" s="79"/>
      <c r="BW232" s="79"/>
      <c r="BX232" s="79"/>
      <c r="BY232" s="79">
        <v>2</v>
      </c>
      <c r="BZ232" s="21">
        <f t="shared" ref="BZ232:BZ237" si="38">COUNTIF($BE232:$BY232,2)</f>
        <v>14</v>
      </c>
      <c r="CA232" s="524">
        <f t="shared" ref="CA232:CA237" si="39">BZ232/COUNTA($BE232:$BY232)</f>
        <v>0.77777777777777779</v>
      </c>
      <c r="CB232" s="21">
        <f t="shared" ref="CB232:CB237" si="40">COUNTIF($BE232:$BY232,1)</f>
        <v>4</v>
      </c>
      <c r="CC232" s="524">
        <f t="shared" ref="CC232:CC237" si="41">CB232/COUNTA($BE232:$BY232)</f>
        <v>0.22222222222222221</v>
      </c>
      <c r="CD232" s="21">
        <f t="shared" ref="CD232:CD237" si="42">COUNTIF($BE232:$BY232,0)</f>
        <v>0</v>
      </c>
      <c r="CE232" s="81">
        <f t="shared" ref="CE232:CE237" si="43">CD232/COUNTA($BE232:$BY232)</f>
        <v>0</v>
      </c>
      <c r="CF232" s="21">
        <f t="shared" ref="CF232:CF237" si="44">(((BZ232*2)+(CB232*1)+(CD232*0)))/COUNTA($BE232:$BY232)</f>
        <v>1.7777777777777777</v>
      </c>
      <c r="CG232" s="427" t="str">
        <f>IF(CF232&gt;=1.6,"Đạt mục tiêu",IF(CF232&gt;=1,"Cần cố gắng","Chưa đạt"))</f>
        <v>Đạt mục tiêu</v>
      </c>
    </row>
    <row r="233" spans="1:85" s="2" customFormat="1" ht="85.5" hidden="1" customHeight="1">
      <c r="A233" s="19">
        <v>198</v>
      </c>
      <c r="B233" s="451">
        <v>198</v>
      </c>
      <c r="C233" s="523" t="s">
        <v>498</v>
      </c>
      <c r="D233" s="77" t="s">
        <v>14</v>
      </c>
      <c r="E233" s="213" t="s">
        <v>499</v>
      </c>
      <c r="F233" s="77" t="s">
        <v>17</v>
      </c>
      <c r="G233" s="390" t="s">
        <v>1185</v>
      </c>
      <c r="H233" s="23" t="s">
        <v>1186</v>
      </c>
      <c r="I233" s="20" t="s">
        <v>275</v>
      </c>
      <c r="J233" s="111" t="s">
        <v>192</v>
      </c>
      <c r="K233" s="21"/>
      <c r="L233" s="21"/>
      <c r="M233" s="21"/>
      <c r="N233" s="697"/>
      <c r="O233" s="144" t="s">
        <v>16</v>
      </c>
      <c r="P233" s="20"/>
      <c r="Q233" s="20"/>
      <c r="R233" s="20"/>
      <c r="S233" s="21"/>
      <c r="T233" s="20"/>
      <c r="U233" s="66">
        <f t="shared" si="29"/>
        <v>1</v>
      </c>
      <c r="V233" s="20"/>
      <c r="W233" s="20"/>
      <c r="X233" s="20"/>
      <c r="Y233" s="20"/>
      <c r="Z233" s="20"/>
      <c r="AA233" s="20"/>
      <c r="AB233" s="20"/>
      <c r="AC233" s="20"/>
      <c r="AD233" s="20"/>
      <c r="AE233" s="20"/>
      <c r="AF233" s="20"/>
      <c r="AG233" s="20"/>
      <c r="AH233" s="20"/>
      <c r="AI233" s="20"/>
      <c r="AJ233" s="20"/>
      <c r="AK233" s="20"/>
      <c r="AL233" s="20"/>
      <c r="AM233" s="20" t="s">
        <v>723</v>
      </c>
      <c r="AN233" s="20" t="s">
        <v>724</v>
      </c>
      <c r="AO233" s="20" t="s">
        <v>723</v>
      </c>
      <c r="AP233" s="20" t="s">
        <v>727</v>
      </c>
      <c r="AQ233" s="20"/>
      <c r="AR233" s="20"/>
      <c r="AS233" s="20"/>
      <c r="AT233" s="20"/>
      <c r="AU233" s="20"/>
      <c r="AV233" s="20"/>
      <c r="AW233" s="20"/>
      <c r="AX233" s="20"/>
      <c r="AY233" s="20"/>
      <c r="AZ233" s="20"/>
      <c r="BA233" s="20"/>
      <c r="BB233" s="20"/>
      <c r="BC233" s="20"/>
      <c r="BD233" s="20"/>
      <c r="BE233" s="20">
        <v>2</v>
      </c>
      <c r="BF233" s="20">
        <v>2</v>
      </c>
      <c r="BG233" s="20">
        <v>2</v>
      </c>
      <c r="BH233" s="20">
        <v>2</v>
      </c>
      <c r="BI233" s="20">
        <v>2</v>
      </c>
      <c r="BJ233" s="20">
        <v>2</v>
      </c>
      <c r="BK233" s="20">
        <v>2</v>
      </c>
      <c r="BL233" s="20">
        <v>1</v>
      </c>
      <c r="BM233" s="20">
        <v>2</v>
      </c>
      <c r="BN233" s="20">
        <v>2</v>
      </c>
      <c r="BO233" s="20">
        <v>2</v>
      </c>
      <c r="BP233" s="20">
        <v>2</v>
      </c>
      <c r="BQ233" s="20">
        <v>2</v>
      </c>
      <c r="BR233" s="20">
        <v>1</v>
      </c>
      <c r="BS233" s="20">
        <v>1</v>
      </c>
      <c r="BT233" s="20">
        <v>1</v>
      </c>
      <c r="BU233" s="20">
        <v>2</v>
      </c>
      <c r="BV233" s="20"/>
      <c r="BW233" s="20"/>
      <c r="BX233" s="20"/>
      <c r="BY233" s="20">
        <v>2</v>
      </c>
      <c r="BZ233" s="21">
        <f t="shared" si="38"/>
        <v>14</v>
      </c>
      <c r="CA233" s="22">
        <f t="shared" si="39"/>
        <v>0.77777777777777779</v>
      </c>
      <c r="CB233" s="21">
        <f t="shared" si="40"/>
        <v>4</v>
      </c>
      <c r="CC233" s="22">
        <f t="shared" si="41"/>
        <v>0.22222222222222221</v>
      </c>
      <c r="CD233" s="21">
        <f t="shared" si="42"/>
        <v>0</v>
      </c>
      <c r="CE233" s="22">
        <f t="shared" si="43"/>
        <v>0</v>
      </c>
      <c r="CF233" s="21">
        <f t="shared" si="44"/>
        <v>1.7777777777777777</v>
      </c>
      <c r="CG233" s="427" t="str">
        <f>IF(CF233&gt;=1.6,"Đạt mục tiêu",IF(CF233&gt;=1,"Cần cố gắng","Chưa đạt"))</f>
        <v>Đạt mục tiêu</v>
      </c>
    </row>
    <row r="234" spans="1:85" ht="75" hidden="1">
      <c r="A234" s="659">
        <v>199</v>
      </c>
      <c r="B234" s="451">
        <v>199</v>
      </c>
      <c r="C234" s="212" t="s">
        <v>500</v>
      </c>
      <c r="D234" s="77" t="s">
        <v>14</v>
      </c>
      <c r="E234" s="101" t="s">
        <v>509</v>
      </c>
      <c r="F234" s="77" t="s">
        <v>17</v>
      </c>
      <c r="G234" s="212" t="s">
        <v>510</v>
      </c>
      <c r="H234" s="542" t="s">
        <v>1047</v>
      </c>
      <c r="I234" s="20" t="s">
        <v>275</v>
      </c>
      <c r="J234" s="111" t="s">
        <v>192</v>
      </c>
      <c r="K234" s="659" t="s">
        <v>16</v>
      </c>
      <c r="L234" s="21"/>
      <c r="M234" s="21"/>
      <c r="N234" s="697"/>
      <c r="O234" s="697"/>
      <c r="P234" s="20"/>
      <c r="Q234" s="20"/>
      <c r="R234" s="20"/>
      <c r="S234" s="21"/>
      <c r="T234" s="20"/>
      <c r="U234" s="66">
        <f t="shared" si="29"/>
        <v>1</v>
      </c>
      <c r="V234" s="540" t="s">
        <v>726</v>
      </c>
      <c r="W234" s="540" t="s">
        <v>726</v>
      </c>
      <c r="X234" s="540" t="s">
        <v>724</v>
      </c>
      <c r="Y234" s="540" t="s">
        <v>723</v>
      </c>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668" t="s">
        <v>281</v>
      </c>
      <c r="BF234" s="668" t="s">
        <v>281</v>
      </c>
      <c r="BG234" s="668" t="s">
        <v>1160</v>
      </c>
      <c r="BH234" s="668" t="s">
        <v>281</v>
      </c>
      <c r="BI234" s="668" t="s">
        <v>1160</v>
      </c>
      <c r="BJ234" s="668" t="s">
        <v>1160</v>
      </c>
      <c r="BK234" s="668" t="s">
        <v>1160</v>
      </c>
      <c r="BL234" s="668" t="s">
        <v>281</v>
      </c>
      <c r="BM234" s="668" t="s">
        <v>281</v>
      </c>
      <c r="BN234" s="668" t="s">
        <v>281</v>
      </c>
      <c r="BO234" s="668" t="s">
        <v>281</v>
      </c>
      <c r="BP234" s="668" t="s">
        <v>281</v>
      </c>
      <c r="BQ234" s="668" t="s">
        <v>281</v>
      </c>
      <c r="BR234" s="668" t="s">
        <v>281</v>
      </c>
      <c r="BS234" s="668" t="s">
        <v>281</v>
      </c>
      <c r="BT234" s="668" t="s">
        <v>281</v>
      </c>
      <c r="BU234" s="668" t="s">
        <v>281</v>
      </c>
      <c r="BV234" s="709"/>
      <c r="BW234" s="709"/>
      <c r="BX234" s="709"/>
      <c r="BY234" s="668" t="s">
        <v>281</v>
      </c>
      <c r="BZ234" s="658">
        <f t="shared" si="38"/>
        <v>14</v>
      </c>
      <c r="CA234" s="510">
        <f t="shared" si="39"/>
        <v>0.77777777777777779</v>
      </c>
      <c r="CB234" s="658">
        <f t="shared" si="40"/>
        <v>4</v>
      </c>
      <c r="CC234" s="510">
        <f t="shared" si="41"/>
        <v>0.22222222222222221</v>
      </c>
      <c r="CD234" s="658">
        <f t="shared" si="42"/>
        <v>0</v>
      </c>
      <c r="CE234" s="511">
        <f t="shared" si="43"/>
        <v>0</v>
      </c>
      <c r="CF234" s="658">
        <f t="shared" si="44"/>
        <v>1.7777777777777777</v>
      </c>
      <c r="CG234" s="681" t="str">
        <f>IF(CF234&gt;=1.6,"Đạt mục tiêu",IF(CF234&gt;=1,"Cần cố gắng","Chưa đạt"))</f>
        <v>Đạt mục tiêu</v>
      </c>
    </row>
    <row r="235" spans="1:85" s="2" customFormat="1" ht="43.5" hidden="1">
      <c r="A235" s="19">
        <v>200</v>
      </c>
      <c r="B235" s="451">
        <v>200</v>
      </c>
      <c r="C235" s="78" t="s">
        <v>500</v>
      </c>
      <c r="D235" s="77" t="s">
        <v>14</v>
      </c>
      <c r="E235" s="101" t="s">
        <v>509</v>
      </c>
      <c r="F235" s="77" t="s">
        <v>17</v>
      </c>
      <c r="G235" s="213" t="s">
        <v>514</v>
      </c>
      <c r="H235" s="23" t="s">
        <v>1053</v>
      </c>
      <c r="I235" s="20" t="s">
        <v>275</v>
      </c>
      <c r="J235" s="111" t="s">
        <v>192</v>
      </c>
      <c r="K235" s="21"/>
      <c r="L235" s="21" t="s">
        <v>16</v>
      </c>
      <c r="M235" s="21"/>
      <c r="N235" s="697"/>
      <c r="O235" s="697"/>
      <c r="P235" s="20"/>
      <c r="Q235" s="20"/>
      <c r="R235" s="20"/>
      <c r="S235" s="21"/>
      <c r="T235" s="20"/>
      <c r="U235" s="66">
        <f t="shared" si="29"/>
        <v>1</v>
      </c>
      <c r="V235" s="20"/>
      <c r="W235" s="20"/>
      <c r="X235" s="20"/>
      <c r="Y235" s="20"/>
      <c r="Z235" s="20" t="s">
        <v>724</v>
      </c>
      <c r="AA235" s="20" t="s">
        <v>726</v>
      </c>
      <c r="AB235" s="20" t="s">
        <v>723</v>
      </c>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79">
        <v>2</v>
      </c>
      <c r="BF235" s="79">
        <v>2</v>
      </c>
      <c r="BG235" s="79">
        <v>2</v>
      </c>
      <c r="BH235" s="79">
        <v>1</v>
      </c>
      <c r="BI235" s="79">
        <v>2</v>
      </c>
      <c r="BJ235" s="79">
        <v>2</v>
      </c>
      <c r="BK235" s="79">
        <v>2</v>
      </c>
      <c r="BL235" s="79">
        <v>2</v>
      </c>
      <c r="BM235" s="79">
        <v>2</v>
      </c>
      <c r="BN235" s="79">
        <v>1</v>
      </c>
      <c r="BO235" s="79">
        <v>1</v>
      </c>
      <c r="BP235" s="79">
        <v>2</v>
      </c>
      <c r="BQ235" s="79">
        <v>2</v>
      </c>
      <c r="BR235" s="79">
        <v>1</v>
      </c>
      <c r="BS235" s="79">
        <v>2</v>
      </c>
      <c r="BT235" s="79">
        <v>2</v>
      </c>
      <c r="BU235" s="79">
        <v>2</v>
      </c>
      <c r="BV235" s="79"/>
      <c r="BW235" s="79"/>
      <c r="BX235" s="79"/>
      <c r="BY235" s="79">
        <v>2</v>
      </c>
      <c r="BZ235" s="21">
        <f t="shared" si="38"/>
        <v>14</v>
      </c>
      <c r="CA235" s="524">
        <f t="shared" si="39"/>
        <v>0.77777777777777779</v>
      </c>
      <c r="CB235" s="21">
        <f t="shared" si="40"/>
        <v>4</v>
      </c>
      <c r="CC235" s="524">
        <f t="shared" si="41"/>
        <v>0.22222222222222221</v>
      </c>
      <c r="CD235" s="21">
        <f t="shared" si="42"/>
        <v>0</v>
      </c>
      <c r="CE235" s="81">
        <f t="shared" si="43"/>
        <v>0</v>
      </c>
      <c r="CF235" s="21">
        <f t="shared" si="44"/>
        <v>1.7777777777777777</v>
      </c>
      <c r="CG235" s="427" t="str">
        <f>IF(CF235&gt;=1.6,"Đạt mục tiêu",IF(CF235&gt;=1,"Cần cố gắng","Chưa đạt"))</f>
        <v>Đạt mục tiêu</v>
      </c>
    </row>
    <row r="236" spans="1:85" s="3" customFormat="1" ht="43.5" hidden="1">
      <c r="A236" s="19">
        <v>201</v>
      </c>
      <c r="B236" s="451">
        <v>201</v>
      </c>
      <c r="C236" s="78" t="s">
        <v>500</v>
      </c>
      <c r="D236" s="77" t="s">
        <v>14</v>
      </c>
      <c r="E236" s="101" t="s">
        <v>509</v>
      </c>
      <c r="F236" s="77" t="s">
        <v>17</v>
      </c>
      <c r="G236" s="213" t="s">
        <v>515</v>
      </c>
      <c r="H236" s="37" t="s">
        <v>717</v>
      </c>
      <c r="I236" s="662" t="s">
        <v>275</v>
      </c>
      <c r="J236" s="8" t="s">
        <v>192</v>
      </c>
      <c r="K236" s="677"/>
      <c r="L236" s="677"/>
      <c r="M236" s="677" t="s">
        <v>16</v>
      </c>
      <c r="N236" s="677"/>
      <c r="O236" s="677"/>
      <c r="P236" s="662"/>
      <c r="Q236" s="662"/>
      <c r="R236" s="662"/>
      <c r="S236" s="677"/>
      <c r="T236" s="662"/>
      <c r="U236" s="493">
        <f t="shared" si="29"/>
        <v>1</v>
      </c>
      <c r="V236" s="662"/>
      <c r="W236" s="662"/>
      <c r="X236" s="662"/>
      <c r="Y236" s="662"/>
      <c r="Z236" s="662"/>
      <c r="AA236" s="662"/>
      <c r="AB236" s="662"/>
      <c r="AC236" s="662"/>
      <c r="AD236" s="662" t="s">
        <v>726</v>
      </c>
      <c r="AE236" s="662" t="s">
        <v>724</v>
      </c>
      <c r="AF236" s="662" t="s">
        <v>723</v>
      </c>
      <c r="AG236" s="662" t="s">
        <v>723</v>
      </c>
      <c r="AH236" s="662"/>
      <c r="AI236" s="662"/>
      <c r="AJ236" s="662"/>
      <c r="AK236" s="662"/>
      <c r="AL236" s="662"/>
      <c r="AM236" s="662"/>
      <c r="AN236" s="662"/>
      <c r="AO236" s="662"/>
      <c r="AP236" s="662"/>
      <c r="AQ236" s="662"/>
      <c r="AR236" s="662"/>
      <c r="AS236" s="662"/>
      <c r="AT236" s="662"/>
      <c r="AU236" s="662"/>
      <c r="AV236" s="662"/>
      <c r="AW236" s="662"/>
      <c r="AX236" s="662"/>
      <c r="AY236" s="662"/>
      <c r="AZ236" s="662"/>
      <c r="BA236" s="662"/>
      <c r="BB236" s="662"/>
      <c r="BC236" s="662"/>
      <c r="BD236" s="662"/>
      <c r="BE236" s="662">
        <v>2</v>
      </c>
      <c r="BF236" s="662">
        <v>1</v>
      </c>
      <c r="BG236" s="662">
        <v>2</v>
      </c>
      <c r="BH236" s="662">
        <v>2</v>
      </c>
      <c r="BI236" s="662">
        <v>2</v>
      </c>
      <c r="BJ236" s="662">
        <v>2</v>
      </c>
      <c r="BK236" s="662">
        <v>2</v>
      </c>
      <c r="BL236" s="662">
        <v>2</v>
      </c>
      <c r="BM236" s="662">
        <v>2</v>
      </c>
      <c r="BN236" s="662">
        <v>2</v>
      </c>
      <c r="BO236" s="662">
        <v>2</v>
      </c>
      <c r="BP236" s="662">
        <v>2</v>
      </c>
      <c r="BQ236" s="662">
        <v>2</v>
      </c>
      <c r="BR236" s="662">
        <v>1</v>
      </c>
      <c r="BS236" s="662">
        <v>1</v>
      </c>
      <c r="BT236" s="662">
        <v>2</v>
      </c>
      <c r="BU236" s="662">
        <v>2</v>
      </c>
      <c r="BV236" s="716"/>
      <c r="BW236" s="716"/>
      <c r="BX236" s="716"/>
      <c r="BY236" s="662">
        <v>2</v>
      </c>
      <c r="BZ236" s="533">
        <f t="shared" si="38"/>
        <v>15</v>
      </c>
      <c r="CA236" s="534">
        <f t="shared" si="39"/>
        <v>0.83333333333333337</v>
      </c>
      <c r="CB236" s="533">
        <f t="shared" si="40"/>
        <v>3</v>
      </c>
      <c r="CC236" s="534">
        <f t="shared" si="41"/>
        <v>0.16666666666666666</v>
      </c>
      <c r="CD236" s="533">
        <f t="shared" si="42"/>
        <v>0</v>
      </c>
      <c r="CE236" s="535">
        <f t="shared" si="43"/>
        <v>0</v>
      </c>
      <c r="CF236" s="533">
        <f t="shared" si="44"/>
        <v>1.8333333333333333</v>
      </c>
      <c r="CG236" s="678" t="str">
        <f t="shared" ref="CG236" si="45">IF(CF236&gt;=1.6,"Đạt mục tiêu",IF(CF236&gt;=1,"Cần cố gắng","Chưa đạt"))</f>
        <v>Đạt mục tiêu</v>
      </c>
    </row>
    <row r="237" spans="1:85" ht="47.25" hidden="1">
      <c r="A237" s="658">
        <v>202</v>
      </c>
      <c r="B237" s="451">
        <v>202</v>
      </c>
      <c r="C237" s="213" t="s">
        <v>500</v>
      </c>
      <c r="D237" s="77" t="s">
        <v>14</v>
      </c>
      <c r="E237" s="213" t="s">
        <v>509</v>
      </c>
      <c r="F237" s="77" t="s">
        <v>17</v>
      </c>
      <c r="G237" s="101" t="s">
        <v>516</v>
      </c>
      <c r="H237" s="518" t="s">
        <v>962</v>
      </c>
      <c r="I237" s="20" t="s">
        <v>275</v>
      </c>
      <c r="J237" s="111" t="s">
        <v>192</v>
      </c>
      <c r="K237" s="21"/>
      <c r="L237" s="21"/>
      <c r="M237" s="21"/>
      <c r="N237" s="658" t="s">
        <v>16</v>
      </c>
      <c r="O237" s="697"/>
      <c r="P237" s="20"/>
      <c r="Q237" s="20"/>
      <c r="R237" s="20"/>
      <c r="S237" s="21"/>
      <c r="T237" s="20"/>
      <c r="U237" s="66">
        <f t="shared" si="29"/>
        <v>1</v>
      </c>
      <c r="V237" s="20"/>
      <c r="W237" s="20"/>
      <c r="X237" s="20"/>
      <c r="Y237" s="20"/>
      <c r="Z237" s="20"/>
      <c r="AA237" s="20"/>
      <c r="AB237" s="20"/>
      <c r="AC237" s="20"/>
      <c r="AD237" s="20"/>
      <c r="AE237" s="20"/>
      <c r="AF237" s="20"/>
      <c r="AG237" s="20"/>
      <c r="AH237" s="658" t="s">
        <v>723</v>
      </c>
      <c r="AI237" s="658" t="s">
        <v>723</v>
      </c>
      <c r="AJ237" s="658" t="s">
        <v>726</v>
      </c>
      <c r="AK237" s="658" t="s">
        <v>723</v>
      </c>
      <c r="AL237" s="658" t="s">
        <v>726</v>
      </c>
      <c r="AM237" s="20"/>
      <c r="AN237" s="20"/>
      <c r="AO237" s="20"/>
      <c r="AP237" s="20"/>
      <c r="AQ237" s="20"/>
      <c r="AR237" s="20"/>
      <c r="AS237" s="20"/>
      <c r="AT237" s="20"/>
      <c r="AU237" s="20"/>
      <c r="AV237" s="20"/>
      <c r="AW237" s="20"/>
      <c r="AX237" s="20"/>
      <c r="AY237" s="20"/>
      <c r="AZ237" s="20"/>
      <c r="BA237" s="20"/>
      <c r="BB237" s="20"/>
      <c r="BC237" s="20"/>
      <c r="BD237" s="20"/>
      <c r="BE237" s="20">
        <v>2</v>
      </c>
      <c r="BF237" s="20">
        <v>2</v>
      </c>
      <c r="BG237" s="20">
        <v>2</v>
      </c>
      <c r="BH237" s="20">
        <v>2</v>
      </c>
      <c r="BI237" s="20">
        <v>2</v>
      </c>
      <c r="BJ237" s="20">
        <v>1</v>
      </c>
      <c r="BK237" s="20">
        <v>2</v>
      </c>
      <c r="BL237" s="20">
        <v>1</v>
      </c>
      <c r="BM237" s="20">
        <v>2</v>
      </c>
      <c r="BN237" s="20">
        <v>2</v>
      </c>
      <c r="BO237" s="20">
        <v>2</v>
      </c>
      <c r="BP237" s="20">
        <v>2</v>
      </c>
      <c r="BQ237" s="20">
        <v>2</v>
      </c>
      <c r="BR237" s="20">
        <v>2</v>
      </c>
      <c r="BS237" s="20">
        <v>2</v>
      </c>
      <c r="BT237" s="20">
        <v>1</v>
      </c>
      <c r="BU237" s="20">
        <v>2</v>
      </c>
      <c r="BV237" s="20"/>
      <c r="BW237" s="20"/>
      <c r="BX237" s="20"/>
      <c r="BY237" s="20">
        <v>2</v>
      </c>
      <c r="BZ237" s="21">
        <f t="shared" si="38"/>
        <v>15</v>
      </c>
      <c r="CA237" s="22">
        <f t="shared" si="39"/>
        <v>0.83333333333333337</v>
      </c>
      <c r="CB237" s="21">
        <f t="shared" si="40"/>
        <v>3</v>
      </c>
      <c r="CC237" s="22">
        <f t="shared" si="41"/>
        <v>0.16666666666666666</v>
      </c>
      <c r="CD237" s="21">
        <f t="shared" si="42"/>
        <v>0</v>
      </c>
      <c r="CE237" s="22">
        <f t="shared" si="43"/>
        <v>0</v>
      </c>
      <c r="CF237" s="21">
        <f t="shared" si="44"/>
        <v>1.8333333333333333</v>
      </c>
      <c r="CG237" s="427" t="str">
        <f>IF(CF229&gt;=1.6,"Đạt mục tiêu",IF(CF229&gt;=1,"Cần cố gắng","Chưa đạt"))</f>
        <v>Đạt mục tiêu</v>
      </c>
    </row>
    <row r="238" spans="1:85" s="2" customFormat="1" ht="37.5" hidden="1" customHeight="1">
      <c r="A238" s="19">
        <v>203</v>
      </c>
      <c r="B238" s="451">
        <v>203</v>
      </c>
      <c r="C238" s="78" t="s">
        <v>500</v>
      </c>
      <c r="D238" s="77" t="s">
        <v>14</v>
      </c>
      <c r="E238" s="101" t="s">
        <v>509</v>
      </c>
      <c r="F238" s="77" t="s">
        <v>17</v>
      </c>
      <c r="G238" s="213" t="s">
        <v>1400</v>
      </c>
      <c r="H238" s="23" t="s">
        <v>718</v>
      </c>
      <c r="I238" s="20" t="s">
        <v>275</v>
      </c>
      <c r="J238" s="111" t="s">
        <v>192</v>
      </c>
      <c r="K238" s="21"/>
      <c r="L238" s="21"/>
      <c r="M238" s="21"/>
      <c r="N238" s="697"/>
      <c r="O238" s="697"/>
      <c r="P238" s="21" t="s">
        <v>16</v>
      </c>
      <c r="Q238" s="20"/>
      <c r="R238" s="20"/>
      <c r="S238" s="21"/>
      <c r="T238" s="20"/>
      <c r="U238" s="66">
        <f t="shared" si="29"/>
        <v>1</v>
      </c>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t="s">
        <v>724</v>
      </c>
      <c r="AR238" s="20" t="s">
        <v>726</v>
      </c>
      <c r="AS238" s="20" t="s">
        <v>723</v>
      </c>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50"/>
      <c r="BS238" s="50"/>
      <c r="BT238" s="50"/>
      <c r="BU238" s="20"/>
      <c r="BV238" s="20"/>
      <c r="BW238" s="20"/>
      <c r="BX238" s="20"/>
      <c r="BY238" s="20"/>
      <c r="BZ238" s="21"/>
      <c r="CA238" s="22"/>
      <c r="CB238" s="21"/>
      <c r="CC238" s="22"/>
      <c r="CD238" s="21"/>
      <c r="CE238" s="22"/>
      <c r="CF238" s="21"/>
      <c r="CG238" s="21"/>
    </row>
    <row r="239" spans="1:85" s="2" customFormat="1" ht="31.5" hidden="1">
      <c r="A239" s="19">
        <v>203</v>
      </c>
      <c r="B239" s="451"/>
      <c r="C239" s="78" t="s">
        <v>500</v>
      </c>
      <c r="D239" s="77"/>
      <c r="E239" s="101"/>
      <c r="F239" s="77"/>
      <c r="G239" s="101"/>
      <c r="H239" s="23" t="s">
        <v>1027</v>
      </c>
      <c r="I239" s="20"/>
      <c r="J239" s="111"/>
      <c r="K239" s="21"/>
      <c r="L239" s="21"/>
      <c r="M239" s="21"/>
      <c r="N239" s="697"/>
      <c r="O239" s="697"/>
      <c r="P239" s="21"/>
      <c r="Q239" s="20"/>
      <c r="R239" s="20"/>
      <c r="S239" s="21" t="s">
        <v>16</v>
      </c>
      <c r="T239" s="20"/>
      <c r="U239" s="66"/>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A239" s="20"/>
      <c r="BB239" s="20"/>
      <c r="BC239" s="20"/>
      <c r="BD239" s="20"/>
      <c r="BE239" s="20"/>
      <c r="BF239" s="20"/>
      <c r="BG239" s="20"/>
      <c r="BH239" s="20"/>
      <c r="BI239" s="20"/>
      <c r="BJ239" s="20"/>
      <c r="BK239" s="20"/>
      <c r="BL239" s="20"/>
      <c r="BM239" s="20"/>
      <c r="BN239" s="20"/>
      <c r="BO239" s="20"/>
      <c r="BP239" s="20"/>
      <c r="BQ239" s="20"/>
      <c r="BR239" s="50"/>
      <c r="BS239" s="50"/>
      <c r="BT239" s="50"/>
      <c r="BU239" s="20"/>
      <c r="BV239" s="20"/>
      <c r="BW239" s="20"/>
      <c r="BX239" s="20"/>
      <c r="BY239" s="20"/>
      <c r="BZ239" s="21"/>
      <c r="CA239" s="22"/>
      <c r="CB239" s="21"/>
      <c r="CC239" s="22"/>
      <c r="CD239" s="21"/>
      <c r="CE239" s="22"/>
      <c r="CF239" s="21"/>
      <c r="CG239" s="21"/>
    </row>
    <row r="240" spans="1:85" s="2" customFormat="1" ht="56.25" hidden="1" customHeight="1">
      <c r="A240" s="19">
        <v>203</v>
      </c>
      <c r="B240" s="451">
        <v>204</v>
      </c>
      <c r="C240" s="523" t="s">
        <v>500</v>
      </c>
      <c r="D240" s="77" t="s">
        <v>14</v>
      </c>
      <c r="E240" s="213" t="s">
        <v>509</v>
      </c>
      <c r="F240" s="77" t="s">
        <v>17</v>
      </c>
      <c r="G240" s="213" t="s">
        <v>518</v>
      </c>
      <c r="H240" s="23" t="s">
        <v>719</v>
      </c>
      <c r="I240" s="20" t="s">
        <v>275</v>
      </c>
      <c r="J240" s="111" t="s">
        <v>192</v>
      </c>
      <c r="K240" s="21"/>
      <c r="L240" s="21"/>
      <c r="M240" s="21"/>
      <c r="N240" s="697"/>
      <c r="O240" s="697" t="s">
        <v>16</v>
      </c>
      <c r="P240" s="20"/>
      <c r="Q240" s="20"/>
      <c r="R240" s="20"/>
      <c r="S240" s="21"/>
      <c r="T240" s="20"/>
      <c r="U240" s="66">
        <f t="shared" si="29"/>
        <v>1</v>
      </c>
      <c r="V240" s="20"/>
      <c r="W240" s="20"/>
      <c r="X240" s="20"/>
      <c r="Y240" s="20"/>
      <c r="Z240" s="20"/>
      <c r="AA240" s="20"/>
      <c r="AB240" s="20"/>
      <c r="AC240" s="20"/>
      <c r="AD240" s="20"/>
      <c r="AE240" s="20"/>
      <c r="AF240" s="20"/>
      <c r="AG240" s="20"/>
      <c r="AH240" s="20"/>
      <c r="AI240" s="20"/>
      <c r="AJ240" s="20"/>
      <c r="AK240" s="20"/>
      <c r="AL240" s="20"/>
      <c r="AM240" s="20" t="s">
        <v>723</v>
      </c>
      <c r="AN240" s="20" t="s">
        <v>724</v>
      </c>
      <c r="AO240" s="20" t="s">
        <v>724</v>
      </c>
      <c r="AP240" s="20" t="s">
        <v>726</v>
      </c>
      <c r="AQ240" s="20"/>
      <c r="AR240" s="20"/>
      <c r="AS240" s="20"/>
      <c r="AT240" s="20"/>
      <c r="AU240" s="20"/>
      <c r="AV240" s="20"/>
      <c r="AW240" s="20"/>
      <c r="AX240" s="20"/>
      <c r="AY240" s="20"/>
      <c r="AZ240" s="20"/>
      <c r="BA240" s="20"/>
      <c r="BB240" s="20"/>
      <c r="BC240" s="20"/>
      <c r="BD240" s="20"/>
      <c r="BE240" s="20">
        <v>2</v>
      </c>
      <c r="BF240" s="20">
        <v>2</v>
      </c>
      <c r="BG240" s="20">
        <v>2</v>
      </c>
      <c r="BH240" s="20">
        <v>2</v>
      </c>
      <c r="BI240" s="20">
        <v>2</v>
      </c>
      <c r="BJ240" s="20">
        <v>2</v>
      </c>
      <c r="BK240" s="20">
        <v>2</v>
      </c>
      <c r="BL240" s="20">
        <v>2</v>
      </c>
      <c r="BM240" s="20">
        <v>2</v>
      </c>
      <c r="BN240" s="20">
        <v>2</v>
      </c>
      <c r="BO240" s="20">
        <v>2</v>
      </c>
      <c r="BP240" s="20">
        <v>2</v>
      </c>
      <c r="BQ240" s="20">
        <v>2</v>
      </c>
      <c r="BR240" s="20">
        <v>2</v>
      </c>
      <c r="BS240" s="20">
        <v>1</v>
      </c>
      <c r="BT240" s="20">
        <v>1</v>
      </c>
      <c r="BU240" s="20">
        <v>2</v>
      </c>
      <c r="BV240" s="20"/>
      <c r="BW240" s="20"/>
      <c r="BX240" s="20"/>
      <c r="BY240" s="20">
        <v>2</v>
      </c>
      <c r="BZ240" s="21">
        <f>COUNTIF($BE240:$BY240,2)</f>
        <v>16</v>
      </c>
      <c r="CA240" s="22">
        <f>BZ240/COUNTA($BE240:$BY240)</f>
        <v>0.88888888888888884</v>
      </c>
      <c r="CB240" s="21">
        <f>COUNTIF($BE240:$BY240,1)</f>
        <v>2</v>
      </c>
      <c r="CC240" s="22">
        <f>CB240/COUNTA($BE240:$BY240)</f>
        <v>0.1111111111111111</v>
      </c>
      <c r="CD240" s="21">
        <f>COUNTIF($BE240:$BY240,0)</f>
        <v>0</v>
      </c>
      <c r="CE240" s="22">
        <f>CD240/COUNTA($BE240:$BY240)</f>
        <v>0</v>
      </c>
      <c r="CF240" s="21">
        <f>(((BZ240*2)+(CB240*1)+(CD240*0)))/COUNTA($BE240:$BY240)</f>
        <v>1.8888888888888888</v>
      </c>
      <c r="CG240" s="427" t="str">
        <f>IF(CF240&gt;=1.6,"Đạt mục tiêu",IF(CF240&gt;=1,"Cần cố gắng","Chưa đạt"))</f>
        <v>Đạt mục tiêu</v>
      </c>
    </row>
    <row r="241" spans="1:85" s="2" customFormat="1" ht="30" hidden="1">
      <c r="A241" s="19">
        <v>205</v>
      </c>
      <c r="B241" s="451">
        <v>205</v>
      </c>
      <c r="C241" s="78" t="s">
        <v>501</v>
      </c>
      <c r="D241" s="77" t="s">
        <v>14</v>
      </c>
      <c r="E241" s="101" t="s">
        <v>511</v>
      </c>
      <c r="F241" s="77" t="s">
        <v>17</v>
      </c>
      <c r="G241" s="101" t="s">
        <v>519</v>
      </c>
      <c r="H241" s="23" t="s">
        <v>520</v>
      </c>
      <c r="I241" s="20" t="s">
        <v>275</v>
      </c>
      <c r="J241" s="111" t="s">
        <v>192</v>
      </c>
      <c r="K241" s="21"/>
      <c r="L241" s="21"/>
      <c r="M241" s="21"/>
      <c r="N241" s="697"/>
      <c r="O241" s="697"/>
      <c r="P241" s="20"/>
      <c r="Q241" s="20"/>
      <c r="R241" s="20"/>
      <c r="S241" s="21" t="s">
        <v>16</v>
      </c>
      <c r="T241" s="20"/>
      <c r="U241" s="66">
        <f t="shared" si="29"/>
        <v>1</v>
      </c>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c r="BG241" s="20"/>
      <c r="BH241" s="20"/>
      <c r="BI241" s="20"/>
      <c r="BJ241" s="20"/>
      <c r="BK241" s="20"/>
      <c r="BL241" s="20"/>
      <c r="BM241" s="20"/>
      <c r="BN241" s="20"/>
      <c r="BO241" s="20"/>
      <c r="BP241" s="20"/>
      <c r="BQ241" s="20"/>
      <c r="BR241" s="50"/>
      <c r="BS241" s="50"/>
      <c r="BT241" s="50"/>
      <c r="BU241" s="20"/>
      <c r="BV241" s="20"/>
      <c r="BW241" s="20"/>
      <c r="BX241" s="20"/>
      <c r="BY241" s="20"/>
      <c r="BZ241" s="21"/>
      <c r="CA241" s="22"/>
      <c r="CB241" s="21"/>
      <c r="CC241" s="22"/>
      <c r="CD241" s="21"/>
      <c r="CE241" s="22"/>
      <c r="CF241" s="21"/>
      <c r="CG241" s="21"/>
    </row>
    <row r="242" spans="1:85" s="2" customFormat="1" ht="59.25" customHeight="1">
      <c r="A242" s="19">
        <v>206</v>
      </c>
      <c r="B242" s="451">
        <v>206</v>
      </c>
      <c r="C242" s="78" t="s">
        <v>501</v>
      </c>
      <c r="D242" s="77" t="s">
        <v>14</v>
      </c>
      <c r="E242" s="101" t="s">
        <v>511</v>
      </c>
      <c r="F242" s="77" t="s">
        <v>17</v>
      </c>
      <c r="G242" s="213" t="s">
        <v>502</v>
      </c>
      <c r="H242" s="23" t="s">
        <v>521</v>
      </c>
      <c r="I242" s="20" t="s">
        <v>275</v>
      </c>
      <c r="J242" s="111" t="s">
        <v>192</v>
      </c>
      <c r="K242" s="21"/>
      <c r="L242" s="21"/>
      <c r="M242" s="21"/>
      <c r="N242" s="697"/>
      <c r="O242" s="697"/>
      <c r="P242" s="20"/>
      <c r="Q242" s="21" t="s">
        <v>16</v>
      </c>
      <c r="R242" s="20"/>
      <c r="S242" s="21"/>
      <c r="T242" s="20"/>
      <c r="U242" s="66">
        <f t="shared" si="29"/>
        <v>1</v>
      </c>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t="s">
        <v>723</v>
      </c>
      <c r="AV242" s="20" t="s">
        <v>724</v>
      </c>
      <c r="AW242" s="20" t="s">
        <v>726</v>
      </c>
      <c r="AX242" s="20"/>
      <c r="AY242" s="20"/>
      <c r="AZ242" s="20"/>
      <c r="BA242" s="20"/>
      <c r="BB242" s="20"/>
      <c r="BC242" s="20"/>
      <c r="BD242" s="20"/>
      <c r="BE242" s="20"/>
      <c r="BF242" s="20"/>
      <c r="BG242" s="20"/>
      <c r="BH242" s="20"/>
      <c r="BI242" s="20"/>
      <c r="BJ242" s="20"/>
      <c r="BK242" s="20"/>
      <c r="BL242" s="20"/>
      <c r="BM242" s="20"/>
      <c r="BN242" s="20"/>
      <c r="BO242" s="20"/>
      <c r="BP242" s="20"/>
      <c r="BQ242" s="20"/>
      <c r="BR242" s="50"/>
      <c r="BS242" s="50"/>
      <c r="BT242" s="50"/>
      <c r="BU242" s="20"/>
      <c r="BV242" s="20"/>
      <c r="BW242" s="20"/>
      <c r="BX242" s="20"/>
      <c r="BY242" s="20"/>
      <c r="BZ242" s="21"/>
      <c r="CA242" s="22"/>
      <c r="CB242" s="21"/>
      <c r="CC242" s="22"/>
      <c r="CD242" s="21"/>
      <c r="CE242" s="22"/>
      <c r="CF242" s="21"/>
      <c r="CG242" s="21"/>
    </row>
    <row r="243" spans="1:85" s="2" customFormat="1" ht="45" hidden="1">
      <c r="A243" s="19">
        <v>207</v>
      </c>
      <c r="B243" s="451">
        <v>207</v>
      </c>
      <c r="C243" s="78" t="s">
        <v>503</v>
      </c>
      <c r="D243" s="77" t="s">
        <v>14</v>
      </c>
      <c r="E243" s="101" t="s">
        <v>512</v>
      </c>
      <c r="F243" s="77" t="s">
        <v>17</v>
      </c>
      <c r="G243" s="101" t="s">
        <v>963</v>
      </c>
      <c r="H243" s="23" t="s">
        <v>964</v>
      </c>
      <c r="I243" s="20" t="s">
        <v>275</v>
      </c>
      <c r="J243" s="111" t="s">
        <v>192</v>
      </c>
      <c r="K243" s="21"/>
      <c r="L243" s="21"/>
      <c r="M243" s="21"/>
      <c r="N243" s="697"/>
      <c r="O243" s="697"/>
      <c r="P243" s="20"/>
      <c r="Q243" s="20"/>
      <c r="R243" s="20"/>
      <c r="S243" s="21"/>
      <c r="T243" s="20"/>
      <c r="U243" s="66">
        <f t="shared" si="29"/>
        <v>0</v>
      </c>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c r="AZ243" s="20"/>
      <c r="BA243" s="20"/>
      <c r="BB243" s="20"/>
      <c r="BC243" s="20"/>
      <c r="BD243" s="20"/>
      <c r="BE243" s="20"/>
      <c r="BF243" s="20"/>
      <c r="BG243" s="20"/>
      <c r="BH243" s="20"/>
      <c r="BI243" s="20"/>
      <c r="BJ243" s="20"/>
      <c r="BK243" s="20"/>
      <c r="BL243" s="20"/>
      <c r="BM243" s="20"/>
      <c r="BN243" s="20"/>
      <c r="BO243" s="20"/>
      <c r="BP243" s="20"/>
      <c r="BQ243" s="20"/>
      <c r="BR243" s="50"/>
      <c r="BS243" s="50"/>
      <c r="BT243" s="50"/>
      <c r="BU243" s="20"/>
      <c r="BV243" s="20"/>
      <c r="BW243" s="20"/>
      <c r="BX243" s="20"/>
      <c r="BY243" s="20"/>
      <c r="BZ243" s="21"/>
      <c r="CA243" s="22"/>
      <c r="CB243" s="21"/>
      <c r="CC243" s="22"/>
      <c r="CD243" s="21"/>
      <c r="CE243" s="22"/>
      <c r="CF243" s="21"/>
      <c r="CG243" s="21"/>
    </row>
    <row r="244" spans="1:85" s="2" customFormat="1" ht="60" hidden="1" customHeight="1">
      <c r="A244" s="19">
        <v>208</v>
      </c>
      <c r="B244" s="451">
        <v>208</v>
      </c>
      <c r="C244" s="523" t="s">
        <v>503</v>
      </c>
      <c r="D244" s="77" t="s">
        <v>14</v>
      </c>
      <c r="E244" s="213" t="s">
        <v>512</v>
      </c>
      <c r="F244" s="77" t="s">
        <v>17</v>
      </c>
      <c r="G244" s="213" t="s">
        <v>535</v>
      </c>
      <c r="H244" s="23" t="s">
        <v>1002</v>
      </c>
      <c r="I244" s="20" t="s">
        <v>275</v>
      </c>
      <c r="J244" s="111" t="s">
        <v>192</v>
      </c>
      <c r="K244" s="20"/>
      <c r="L244" s="20"/>
      <c r="M244" s="20"/>
      <c r="N244" s="697"/>
      <c r="O244" s="697" t="s">
        <v>16</v>
      </c>
      <c r="P244" s="20"/>
      <c r="Q244" s="21"/>
      <c r="R244" s="21"/>
      <c r="S244" s="20"/>
      <c r="T244" s="20"/>
      <c r="U244" s="66">
        <f t="shared" si="29"/>
        <v>1</v>
      </c>
      <c r="V244" s="20"/>
      <c r="W244" s="20"/>
      <c r="X244" s="20"/>
      <c r="Y244" s="20"/>
      <c r="Z244" s="20"/>
      <c r="AA244" s="20"/>
      <c r="AB244" s="20"/>
      <c r="AC244" s="20"/>
      <c r="AD244" s="20"/>
      <c r="AE244" s="20"/>
      <c r="AF244" s="20"/>
      <c r="AG244" s="20"/>
      <c r="AH244" s="20"/>
      <c r="AI244" s="20"/>
      <c r="AJ244" s="20"/>
      <c r="AK244" s="20"/>
      <c r="AL244" s="20"/>
      <c r="AM244" s="20" t="s">
        <v>726</v>
      </c>
      <c r="AN244" s="20" t="s">
        <v>723</v>
      </c>
      <c r="AO244" s="20" t="s">
        <v>726</v>
      </c>
      <c r="AP244" s="20" t="s">
        <v>724</v>
      </c>
      <c r="AQ244" s="20"/>
      <c r="AR244" s="20"/>
      <c r="AS244" s="20"/>
      <c r="AT244" s="20"/>
      <c r="AU244" s="20"/>
      <c r="AV244" s="20"/>
      <c r="AW244" s="20"/>
      <c r="AX244" s="20"/>
      <c r="AY244" s="20"/>
      <c r="AZ244" s="20"/>
      <c r="BA244" s="20"/>
      <c r="BB244" s="20"/>
      <c r="BC244" s="20"/>
      <c r="BD244" s="20"/>
      <c r="BE244" s="20">
        <v>2</v>
      </c>
      <c r="BF244" s="20">
        <v>2</v>
      </c>
      <c r="BG244" s="20">
        <v>2</v>
      </c>
      <c r="BH244" s="20">
        <v>2</v>
      </c>
      <c r="BI244" s="20">
        <v>2</v>
      </c>
      <c r="BJ244" s="20">
        <v>2</v>
      </c>
      <c r="BK244" s="20">
        <v>2</v>
      </c>
      <c r="BL244" s="20">
        <v>2</v>
      </c>
      <c r="BM244" s="20">
        <v>2</v>
      </c>
      <c r="BN244" s="20">
        <v>2</v>
      </c>
      <c r="BO244" s="20">
        <v>2</v>
      </c>
      <c r="BP244" s="20">
        <v>2</v>
      </c>
      <c r="BQ244" s="20">
        <v>2</v>
      </c>
      <c r="BR244" s="20">
        <v>1</v>
      </c>
      <c r="BS244" s="20">
        <v>1</v>
      </c>
      <c r="BT244" s="20">
        <v>1</v>
      </c>
      <c r="BU244" s="20">
        <v>2</v>
      </c>
      <c r="BV244" s="20"/>
      <c r="BW244" s="20"/>
      <c r="BX244" s="20"/>
      <c r="BY244" s="20">
        <v>2</v>
      </c>
      <c r="BZ244" s="21">
        <f>COUNTIF($BE244:$BY244,2)</f>
        <v>15</v>
      </c>
      <c r="CA244" s="22">
        <f>BZ244/COUNTA($BE244:$BY244)</f>
        <v>0.83333333333333337</v>
      </c>
      <c r="CB244" s="21">
        <f>COUNTIF($BE244:$BY244,1)</f>
        <v>3</v>
      </c>
      <c r="CC244" s="22">
        <f>CB244/COUNTA($BE244:$BY244)</f>
        <v>0.16666666666666666</v>
      </c>
      <c r="CD244" s="21">
        <f>COUNTIF($BE244:$BY244,0)</f>
        <v>0</v>
      </c>
      <c r="CE244" s="22">
        <f>CD244/COUNTA($BE244:$BY244)</f>
        <v>0</v>
      </c>
      <c r="CF244" s="21">
        <f>(((BZ244*2)+(CB244*1)+(CD244*0)))/COUNTA($BE244:$BY244)</f>
        <v>1.8333333333333333</v>
      </c>
      <c r="CG244" s="427" t="str">
        <f>IF(CF244&gt;=1.6,"Đạt mục tiêu",IF(CF244&gt;=1,"Cần cố gắng","Chưa đạt"))</f>
        <v>Đạt mục tiêu</v>
      </c>
    </row>
    <row r="245" spans="1:85" s="2" customFormat="1" ht="45" hidden="1">
      <c r="A245" s="19">
        <v>209</v>
      </c>
      <c r="B245" s="451">
        <v>209</v>
      </c>
      <c r="C245" s="78" t="s">
        <v>503</v>
      </c>
      <c r="D245" s="77" t="s">
        <v>14</v>
      </c>
      <c r="E245" s="101" t="s">
        <v>513</v>
      </c>
      <c r="F245" s="77" t="s">
        <v>17</v>
      </c>
      <c r="G245" s="101" t="s">
        <v>504</v>
      </c>
      <c r="H245" s="23" t="s">
        <v>522</v>
      </c>
      <c r="I245" s="20" t="s">
        <v>275</v>
      </c>
      <c r="J245" s="111" t="s">
        <v>192</v>
      </c>
      <c r="K245" s="20"/>
      <c r="L245" s="20"/>
      <c r="M245" s="20"/>
      <c r="N245" s="697"/>
      <c r="O245" s="697"/>
      <c r="P245" s="20"/>
      <c r="Q245" s="21"/>
      <c r="R245" s="21"/>
      <c r="S245" s="20"/>
      <c r="T245" s="21" t="s">
        <v>16</v>
      </c>
      <c r="U245" s="66">
        <f t="shared" si="29"/>
        <v>1</v>
      </c>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c r="AZ245" s="20"/>
      <c r="BA245" s="20"/>
      <c r="BB245" s="20"/>
      <c r="BC245" s="20"/>
      <c r="BD245" s="20"/>
      <c r="BE245" s="20"/>
      <c r="BF245" s="20"/>
      <c r="BG245" s="20"/>
      <c r="BH245" s="20"/>
      <c r="BI245" s="20"/>
      <c r="BJ245" s="20"/>
      <c r="BK245" s="20"/>
      <c r="BL245" s="20"/>
      <c r="BM245" s="20"/>
      <c r="BN245" s="20"/>
      <c r="BO245" s="20"/>
      <c r="BP245" s="20"/>
      <c r="BQ245" s="20"/>
      <c r="BR245" s="50"/>
      <c r="BS245" s="50"/>
      <c r="BT245" s="50"/>
      <c r="BU245" s="20"/>
      <c r="BV245" s="20"/>
      <c r="BW245" s="20"/>
      <c r="BX245" s="20"/>
      <c r="BY245" s="20"/>
      <c r="BZ245" s="21"/>
      <c r="CA245" s="22"/>
      <c r="CB245" s="21"/>
      <c r="CC245" s="22"/>
      <c r="CD245" s="21"/>
      <c r="CE245" s="22"/>
      <c r="CF245" s="21"/>
      <c r="CG245" s="21"/>
    </row>
    <row r="246" spans="1:85" s="2" customFormat="1" ht="55.5" customHeight="1">
      <c r="A246" s="19"/>
      <c r="B246" s="451"/>
      <c r="C246" s="78" t="s">
        <v>505</v>
      </c>
      <c r="D246" s="77"/>
      <c r="E246" s="101"/>
      <c r="F246" s="77"/>
      <c r="G246" s="213" t="s">
        <v>505</v>
      </c>
      <c r="H246" s="23" t="s">
        <v>1010</v>
      </c>
      <c r="I246" s="20"/>
      <c r="J246" s="111"/>
      <c r="K246" s="20"/>
      <c r="L246" s="20"/>
      <c r="M246" s="20"/>
      <c r="N246" s="697"/>
      <c r="O246" s="697"/>
      <c r="P246" s="20"/>
      <c r="Q246" s="21" t="s">
        <v>16</v>
      </c>
      <c r="R246" s="21"/>
      <c r="S246" s="20"/>
      <c r="T246" s="20"/>
      <c r="U246" s="66"/>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t="s">
        <v>724</v>
      </c>
      <c r="AU246" s="20" t="s">
        <v>726</v>
      </c>
      <c r="AV246" s="20" t="s">
        <v>723</v>
      </c>
      <c r="AW246" s="20" t="s">
        <v>727</v>
      </c>
      <c r="AX246" s="20"/>
      <c r="AY246" s="20"/>
      <c r="AZ246" s="20"/>
      <c r="BA246" s="20"/>
      <c r="BB246" s="20"/>
      <c r="BC246" s="20"/>
      <c r="BD246" s="20"/>
      <c r="BE246" s="20"/>
      <c r="BF246" s="20"/>
      <c r="BG246" s="20"/>
      <c r="BH246" s="20"/>
      <c r="BI246" s="20"/>
      <c r="BJ246" s="20"/>
      <c r="BK246" s="20"/>
      <c r="BL246" s="20"/>
      <c r="BM246" s="20"/>
      <c r="BN246" s="20"/>
      <c r="BO246" s="20"/>
      <c r="BP246" s="20"/>
      <c r="BQ246" s="20"/>
      <c r="BR246" s="50"/>
      <c r="BS246" s="50"/>
      <c r="BT246" s="50"/>
      <c r="BU246" s="20"/>
      <c r="BV246" s="20"/>
      <c r="BW246" s="20"/>
      <c r="BX246" s="20"/>
      <c r="BY246" s="20"/>
      <c r="BZ246" s="21"/>
      <c r="CA246" s="22"/>
      <c r="CB246" s="21"/>
      <c r="CC246" s="22"/>
      <c r="CD246" s="21"/>
      <c r="CE246" s="22"/>
      <c r="CF246" s="21"/>
      <c r="CG246" s="21"/>
    </row>
    <row r="247" spans="1:85" s="2" customFormat="1" ht="45" hidden="1" customHeight="1">
      <c r="A247" s="19">
        <v>210</v>
      </c>
      <c r="B247" s="451">
        <v>210</v>
      </c>
      <c r="C247" s="523" t="s">
        <v>505</v>
      </c>
      <c r="D247" s="77" t="s">
        <v>14</v>
      </c>
      <c r="E247" s="213" t="s">
        <v>525</v>
      </c>
      <c r="F247" s="77" t="s">
        <v>17</v>
      </c>
      <c r="G247" s="213" t="s">
        <v>526</v>
      </c>
      <c r="H247" s="23" t="s">
        <v>527</v>
      </c>
      <c r="I247" s="20" t="s">
        <v>275</v>
      </c>
      <c r="J247" s="111" t="s">
        <v>192</v>
      </c>
      <c r="K247" s="20"/>
      <c r="L247" s="20"/>
      <c r="M247" s="20"/>
      <c r="N247" s="697"/>
      <c r="O247" s="697" t="s">
        <v>16</v>
      </c>
      <c r="P247" s="20"/>
      <c r="Q247" s="21"/>
      <c r="R247" s="21"/>
      <c r="S247" s="20"/>
      <c r="T247" s="20"/>
      <c r="U247" s="66">
        <f t="shared" si="29"/>
        <v>1</v>
      </c>
      <c r="V247" s="20"/>
      <c r="W247" s="20"/>
      <c r="X247" s="20"/>
      <c r="Y247" s="20"/>
      <c r="Z247" s="20"/>
      <c r="AA247" s="20"/>
      <c r="AB247" s="20"/>
      <c r="AC247" s="20"/>
      <c r="AD247" s="20"/>
      <c r="AE247" s="20"/>
      <c r="AF247" s="20"/>
      <c r="AG247" s="20"/>
      <c r="AH247" s="20"/>
      <c r="AI247" s="20"/>
      <c r="AJ247" s="20"/>
      <c r="AK247" s="20"/>
      <c r="AL247" s="20"/>
      <c r="AM247" s="20" t="s">
        <v>724</v>
      </c>
      <c r="AN247" s="20" t="s">
        <v>726</v>
      </c>
      <c r="AO247" s="20" t="s">
        <v>723</v>
      </c>
      <c r="AP247" s="20" t="s">
        <v>724</v>
      </c>
      <c r="AQ247" s="20"/>
      <c r="AR247" s="20"/>
      <c r="AS247" s="20"/>
      <c r="AT247" s="20"/>
      <c r="AU247" s="20"/>
      <c r="AV247" s="20"/>
      <c r="AW247" s="20"/>
      <c r="AX247" s="20"/>
      <c r="AY247" s="20"/>
      <c r="AZ247" s="20"/>
      <c r="BA247" s="20"/>
      <c r="BB247" s="20"/>
      <c r="BC247" s="20"/>
      <c r="BD247" s="20"/>
      <c r="BE247" s="20">
        <v>2</v>
      </c>
      <c r="BF247" s="20">
        <v>2</v>
      </c>
      <c r="BG247" s="20">
        <v>2</v>
      </c>
      <c r="BH247" s="20">
        <v>2</v>
      </c>
      <c r="BI247" s="20">
        <v>2</v>
      </c>
      <c r="BJ247" s="20">
        <v>2</v>
      </c>
      <c r="BK247" s="20">
        <v>2</v>
      </c>
      <c r="BL247" s="20">
        <v>2</v>
      </c>
      <c r="BM247" s="20">
        <v>2</v>
      </c>
      <c r="BN247" s="20">
        <v>2</v>
      </c>
      <c r="BO247" s="20">
        <v>1</v>
      </c>
      <c r="BP247" s="20">
        <v>2</v>
      </c>
      <c r="BQ247" s="20">
        <v>2</v>
      </c>
      <c r="BR247" s="20">
        <v>1</v>
      </c>
      <c r="BS247" s="20">
        <v>1</v>
      </c>
      <c r="BT247" s="20">
        <v>1</v>
      </c>
      <c r="BU247" s="20">
        <v>2</v>
      </c>
      <c r="BV247" s="20"/>
      <c r="BW247" s="20"/>
      <c r="BX247" s="20"/>
      <c r="BY247" s="20">
        <v>2</v>
      </c>
      <c r="BZ247" s="21">
        <f>COUNTIF($BE247:$BY247,2)</f>
        <v>14</v>
      </c>
      <c r="CA247" s="22">
        <f>BZ247/COUNTA($BE247:$BY247)</f>
        <v>0.77777777777777779</v>
      </c>
      <c r="CB247" s="21">
        <f>COUNTIF($BE247:$BY247,1)</f>
        <v>4</v>
      </c>
      <c r="CC247" s="22">
        <f>CB247/COUNTA($BE247:$BY247)</f>
        <v>0.22222222222222221</v>
      </c>
      <c r="CD247" s="21">
        <f>COUNTIF($BE247:$BY247,0)</f>
        <v>0</v>
      </c>
      <c r="CE247" s="22">
        <f>CD247/COUNTA($BE247:$BY247)</f>
        <v>0</v>
      </c>
      <c r="CF247" s="21">
        <f>(((BZ247*2)+(CB247*1)+(CD247*0)))/COUNTA($BE247:$BY247)</f>
        <v>1.7777777777777777</v>
      </c>
      <c r="CG247" s="427" t="str">
        <f>IF(CF247&gt;=1.6,"Đạt mục tiêu",IF(CF247&gt;=1,"Cần cố gắng","Chưa đạt"))</f>
        <v>Đạt mục tiêu</v>
      </c>
    </row>
    <row r="248" spans="1:85" ht="62.25" hidden="1">
      <c r="A248" s="659">
        <v>211</v>
      </c>
      <c r="B248" s="451">
        <v>211</v>
      </c>
      <c r="C248" s="402" t="s">
        <v>523</v>
      </c>
      <c r="D248" s="77" t="s">
        <v>14</v>
      </c>
      <c r="E248" s="67" t="s">
        <v>524</v>
      </c>
      <c r="F248" s="102" t="s">
        <v>17</v>
      </c>
      <c r="G248" s="190" t="s">
        <v>529</v>
      </c>
      <c r="H248" s="190" t="s">
        <v>528</v>
      </c>
      <c r="I248" s="79" t="s">
        <v>275</v>
      </c>
      <c r="J248" s="111" t="s">
        <v>192</v>
      </c>
      <c r="K248" s="659" t="s">
        <v>16</v>
      </c>
      <c r="L248" s="79"/>
      <c r="M248" s="79"/>
      <c r="N248" s="697"/>
      <c r="O248" s="697"/>
      <c r="P248" s="79"/>
      <c r="Q248" s="697"/>
      <c r="R248" s="697"/>
      <c r="S248" s="79"/>
      <c r="T248" s="79"/>
      <c r="U248" s="66">
        <f t="shared" si="29"/>
        <v>1</v>
      </c>
      <c r="V248" s="696" t="s">
        <v>727</v>
      </c>
      <c r="W248" s="696" t="s">
        <v>724</v>
      </c>
      <c r="X248" s="696" t="s">
        <v>726</v>
      </c>
      <c r="Y248" s="696" t="s">
        <v>723</v>
      </c>
      <c r="Z248" s="79"/>
      <c r="AA248" s="79"/>
      <c r="AB248" s="79"/>
      <c r="AC248" s="79"/>
      <c r="AD248" s="79"/>
      <c r="AE248" s="79"/>
      <c r="AF248" s="79"/>
      <c r="AG248" s="79"/>
      <c r="AH248" s="79"/>
      <c r="AI248" s="79"/>
      <c r="AJ248" s="79"/>
      <c r="AK248" s="79"/>
      <c r="AL248" s="79"/>
      <c r="AM248" s="79"/>
      <c r="AN248" s="79"/>
      <c r="AO248" s="79"/>
      <c r="AP248" s="79"/>
      <c r="AQ248" s="79"/>
      <c r="AR248" s="79"/>
      <c r="AS248" s="79"/>
      <c r="AT248" s="79"/>
      <c r="AU248" s="79"/>
      <c r="AV248" s="79"/>
      <c r="AW248" s="79"/>
      <c r="AX248" s="79"/>
      <c r="AY248" s="79"/>
      <c r="AZ248" s="79"/>
      <c r="BA248" s="79"/>
      <c r="BB248" s="79"/>
      <c r="BC248" s="79"/>
      <c r="BD248" s="79"/>
      <c r="BE248" s="668" t="s">
        <v>281</v>
      </c>
      <c r="BF248" s="668" t="s">
        <v>281</v>
      </c>
      <c r="BG248" s="668" t="s">
        <v>1160</v>
      </c>
      <c r="BH248" s="668" t="s">
        <v>281</v>
      </c>
      <c r="BI248" s="668" t="s">
        <v>1160</v>
      </c>
      <c r="BJ248" s="668" t="s">
        <v>281</v>
      </c>
      <c r="BK248" s="668" t="s">
        <v>281</v>
      </c>
      <c r="BL248" s="668" t="s">
        <v>281</v>
      </c>
      <c r="BM248" s="668" t="s">
        <v>281</v>
      </c>
      <c r="BN248" s="668" t="s">
        <v>281</v>
      </c>
      <c r="BO248" s="668" t="s">
        <v>281</v>
      </c>
      <c r="BP248" s="668" t="s">
        <v>281</v>
      </c>
      <c r="BQ248" s="668" t="s">
        <v>281</v>
      </c>
      <c r="BR248" s="668" t="s">
        <v>281</v>
      </c>
      <c r="BS248" s="668" t="s">
        <v>281</v>
      </c>
      <c r="BT248" s="668" t="s">
        <v>281</v>
      </c>
      <c r="BU248" s="668" t="s">
        <v>281</v>
      </c>
      <c r="BV248" s="709"/>
      <c r="BW248" s="709"/>
      <c r="BX248" s="709"/>
      <c r="BY248" s="668" t="s">
        <v>281</v>
      </c>
      <c r="BZ248" s="658">
        <f>COUNTIF($BE248:$BY248,2)</f>
        <v>16</v>
      </c>
      <c r="CA248" s="510">
        <f>BZ248/COUNTA($BE248:$BY248)</f>
        <v>0.88888888888888884</v>
      </c>
      <c r="CB248" s="658">
        <f>COUNTIF($BE248:$BY248,1)</f>
        <v>2</v>
      </c>
      <c r="CC248" s="510">
        <f>CB248/COUNTA($BE248:$BY248)</f>
        <v>0.1111111111111111</v>
      </c>
      <c r="CD248" s="658">
        <f>COUNTIF($BE248:$BY248,0)</f>
        <v>0</v>
      </c>
      <c r="CE248" s="511">
        <f>CD248/COUNTA($BE248:$BY248)</f>
        <v>0</v>
      </c>
      <c r="CF248" s="658">
        <f>(((BZ248*2)+(CB248*1)+(CD248*0)))/COUNTA($BE248:$BY248)</f>
        <v>1.8888888888888888</v>
      </c>
      <c r="CG248" s="681" t="str">
        <f>IF(CF248&gt;=1.6,"Đạt mục tiêu",IF(CF248&gt;=1,"Cần cố gắng","Chưa đạt"))</f>
        <v>Đạt mục tiêu</v>
      </c>
    </row>
    <row r="249" spans="1:85" s="695" customFormat="1" ht="47.25" hidden="1">
      <c r="A249" s="19">
        <v>212</v>
      </c>
      <c r="B249" s="451">
        <v>212</v>
      </c>
      <c r="C249" s="67" t="s">
        <v>523</v>
      </c>
      <c r="D249" s="77" t="s">
        <v>14</v>
      </c>
      <c r="E249" s="67" t="s">
        <v>524</v>
      </c>
      <c r="F249" s="102" t="s">
        <v>17</v>
      </c>
      <c r="G249" s="96" t="s">
        <v>530</v>
      </c>
      <c r="H249" s="96" t="s">
        <v>531</v>
      </c>
      <c r="I249" s="79" t="s">
        <v>275</v>
      </c>
      <c r="J249" s="111" t="s">
        <v>192</v>
      </c>
      <c r="K249" s="79"/>
      <c r="L249" s="697" t="s">
        <v>16</v>
      </c>
      <c r="M249" s="79"/>
      <c r="N249" s="697"/>
      <c r="O249" s="697"/>
      <c r="P249" s="79"/>
      <c r="Q249" s="697"/>
      <c r="R249" s="697"/>
      <c r="S249" s="79"/>
      <c r="T249" s="79"/>
      <c r="U249" s="66">
        <f t="shared" si="29"/>
        <v>1</v>
      </c>
      <c r="V249" s="79"/>
      <c r="W249" s="79"/>
      <c r="X249" s="79"/>
      <c r="Y249" s="79"/>
      <c r="Z249" s="79" t="s">
        <v>724</v>
      </c>
      <c r="AA249" s="79"/>
      <c r="AB249" s="79" t="s">
        <v>724</v>
      </c>
      <c r="AC249" s="79" t="s">
        <v>726</v>
      </c>
      <c r="AD249" s="79"/>
      <c r="AE249" s="79"/>
      <c r="AF249" s="79"/>
      <c r="AG249" s="79"/>
      <c r="AH249" s="79"/>
      <c r="AI249" s="79"/>
      <c r="AJ249" s="79"/>
      <c r="AK249" s="79"/>
      <c r="AL249" s="79"/>
      <c r="AM249" s="79"/>
      <c r="AN249" s="79"/>
      <c r="AO249" s="79"/>
      <c r="AP249" s="79"/>
      <c r="AQ249" s="79"/>
      <c r="AR249" s="79"/>
      <c r="AS249" s="79"/>
      <c r="AT249" s="79"/>
      <c r="AU249" s="79"/>
      <c r="AV249" s="79"/>
      <c r="AW249" s="79"/>
      <c r="AX249" s="79"/>
      <c r="AY249" s="79"/>
      <c r="AZ249" s="79"/>
      <c r="BA249" s="79"/>
      <c r="BB249" s="79"/>
      <c r="BC249" s="79"/>
      <c r="BD249" s="79"/>
      <c r="BE249" s="79">
        <v>1</v>
      </c>
      <c r="BF249" s="79">
        <v>2</v>
      </c>
      <c r="BG249" s="79">
        <v>2</v>
      </c>
      <c r="BH249" s="79">
        <v>2</v>
      </c>
      <c r="BI249" s="79">
        <v>1</v>
      </c>
      <c r="BJ249" s="79">
        <v>2</v>
      </c>
      <c r="BK249" s="79">
        <v>2</v>
      </c>
      <c r="BL249" s="79">
        <v>2</v>
      </c>
      <c r="BM249" s="79">
        <v>2</v>
      </c>
      <c r="BN249" s="79">
        <v>1</v>
      </c>
      <c r="BO249" s="79">
        <v>1</v>
      </c>
      <c r="BP249" s="79">
        <v>2</v>
      </c>
      <c r="BQ249" s="79">
        <v>2</v>
      </c>
      <c r="BR249" s="79">
        <v>2</v>
      </c>
      <c r="BS249" s="79">
        <v>2</v>
      </c>
      <c r="BT249" s="79">
        <v>2</v>
      </c>
      <c r="BU249" s="79">
        <v>2</v>
      </c>
      <c r="BV249" s="79"/>
      <c r="BW249" s="79"/>
      <c r="BX249" s="79"/>
      <c r="BY249" s="79">
        <v>2</v>
      </c>
      <c r="BZ249" s="21">
        <f>COUNTIF($BE249:$BY249,2)</f>
        <v>14</v>
      </c>
      <c r="CA249" s="524">
        <f>BZ249/COUNTA($BE249:$BY249)</f>
        <v>0.77777777777777779</v>
      </c>
      <c r="CB249" s="21">
        <f>COUNTIF($BE249:$BY249,1)</f>
        <v>4</v>
      </c>
      <c r="CC249" s="524">
        <f>CB249/COUNTA($BE249:$BY249)</f>
        <v>0.22222222222222221</v>
      </c>
      <c r="CD249" s="21">
        <f>COUNTIF($BE249:$BY249,0)</f>
        <v>0</v>
      </c>
      <c r="CE249" s="81">
        <f>CD249/COUNTA($BE249:$BY249)</f>
        <v>0</v>
      </c>
      <c r="CF249" s="21">
        <f>(((BZ249*2)+(CB249*1)+(CD249*0)))/COUNTA($BE249:$BY249)</f>
        <v>1.7777777777777777</v>
      </c>
      <c r="CG249" s="427" t="str">
        <f>IF(CF249&gt;=1.6,"Đạt mục tiêu",IF(CF249&gt;=1,"Cần cố gắng","Chưa đạt"))</f>
        <v>Đạt mục tiêu</v>
      </c>
    </row>
    <row r="250" spans="1:85" s="3" customFormat="1" ht="63" hidden="1">
      <c r="A250" s="19">
        <v>213</v>
      </c>
      <c r="B250" s="451">
        <v>213</v>
      </c>
      <c r="C250" s="390" t="s">
        <v>523</v>
      </c>
      <c r="D250" s="77" t="s">
        <v>14</v>
      </c>
      <c r="E250" s="390" t="s">
        <v>524</v>
      </c>
      <c r="F250" s="102" t="s">
        <v>17</v>
      </c>
      <c r="G250" s="37" t="s">
        <v>532</v>
      </c>
      <c r="H250" s="37" t="s">
        <v>1187</v>
      </c>
      <c r="I250" s="662" t="s">
        <v>275</v>
      </c>
      <c r="J250" s="8" t="s">
        <v>192</v>
      </c>
      <c r="K250" s="662"/>
      <c r="L250" s="662"/>
      <c r="M250" s="677" t="s">
        <v>16</v>
      </c>
      <c r="N250" s="677"/>
      <c r="O250" s="677"/>
      <c r="P250" s="662"/>
      <c r="Q250" s="677"/>
      <c r="R250" s="677"/>
      <c r="S250" s="662"/>
      <c r="T250" s="662"/>
      <c r="U250" s="493">
        <f t="shared" si="29"/>
        <v>1</v>
      </c>
      <c r="V250" s="662"/>
      <c r="W250" s="662"/>
      <c r="X250" s="662"/>
      <c r="Y250" s="662"/>
      <c r="Z250" s="662"/>
      <c r="AA250" s="662"/>
      <c r="AB250" s="662"/>
      <c r="AC250" s="662"/>
      <c r="AD250" s="662" t="s">
        <v>723</v>
      </c>
      <c r="AE250" s="662" t="s">
        <v>726</v>
      </c>
      <c r="AF250" s="662" t="s">
        <v>726</v>
      </c>
      <c r="AG250" s="662" t="s">
        <v>726</v>
      </c>
      <c r="AH250" s="662"/>
      <c r="AI250" s="662"/>
      <c r="AJ250" s="662"/>
      <c r="AK250" s="662"/>
      <c r="AL250" s="662"/>
      <c r="AM250" s="662"/>
      <c r="AN250" s="662"/>
      <c r="AO250" s="662"/>
      <c r="AP250" s="662"/>
      <c r="AQ250" s="662"/>
      <c r="AR250" s="662"/>
      <c r="AS250" s="662"/>
      <c r="AT250" s="662"/>
      <c r="AU250" s="662"/>
      <c r="AV250" s="662"/>
      <c r="AW250" s="662"/>
      <c r="AX250" s="662"/>
      <c r="AY250" s="662"/>
      <c r="AZ250" s="662"/>
      <c r="BA250" s="662"/>
      <c r="BB250" s="662"/>
      <c r="BC250" s="662"/>
      <c r="BD250" s="662"/>
      <c r="BE250" s="662">
        <v>1</v>
      </c>
      <c r="BF250" s="662">
        <v>2</v>
      </c>
      <c r="BG250" s="662">
        <v>1</v>
      </c>
      <c r="BH250" s="662">
        <v>2</v>
      </c>
      <c r="BI250" s="662">
        <v>2</v>
      </c>
      <c r="BJ250" s="662">
        <v>2</v>
      </c>
      <c r="BK250" s="662">
        <v>2</v>
      </c>
      <c r="BL250" s="662">
        <v>2</v>
      </c>
      <c r="BM250" s="662">
        <v>2</v>
      </c>
      <c r="BN250" s="662">
        <v>2</v>
      </c>
      <c r="BO250" s="662">
        <v>2</v>
      </c>
      <c r="BP250" s="662">
        <v>2</v>
      </c>
      <c r="BQ250" s="662">
        <v>2</v>
      </c>
      <c r="BR250" s="662">
        <v>2</v>
      </c>
      <c r="BS250" s="662">
        <v>2</v>
      </c>
      <c r="BT250" s="662">
        <v>1</v>
      </c>
      <c r="BU250" s="662">
        <v>2</v>
      </c>
      <c r="BV250" s="716"/>
      <c r="BW250" s="716"/>
      <c r="BX250" s="716"/>
      <c r="BY250" s="662">
        <v>2</v>
      </c>
      <c r="BZ250" s="533">
        <f>COUNTIF($BE250:$BY250,2)</f>
        <v>15</v>
      </c>
      <c r="CA250" s="534">
        <f>BZ250/COUNTA($BE250:$BY250)</f>
        <v>0.83333333333333337</v>
      </c>
      <c r="CB250" s="533">
        <f>COUNTIF($BE250:$BY250,1)</f>
        <v>3</v>
      </c>
      <c r="CC250" s="534">
        <f>CB250/COUNTA($BE250:$BY250)</f>
        <v>0.16666666666666666</v>
      </c>
      <c r="CD250" s="533">
        <f>COUNTIF($BE250:$BY250,0)</f>
        <v>0</v>
      </c>
      <c r="CE250" s="535">
        <f>CD250/COUNTA($BE250:$BY250)</f>
        <v>0</v>
      </c>
      <c r="CF250" s="533">
        <f>(((BZ250*2)+(CB250*1)+(CD250*0)))/COUNTA($BE250:$BY250)</f>
        <v>1.8333333333333333</v>
      </c>
      <c r="CG250" s="678" t="str">
        <f t="shared" ref="CG250" si="46">IF(CF250&gt;=1.6,"Đạt mục tiêu",IF(CF250&gt;=1,"Cần cố gắng","Chưa đạt"))</f>
        <v>Đạt mục tiêu</v>
      </c>
    </row>
    <row r="251" spans="1:85" ht="63" hidden="1">
      <c r="A251" s="658">
        <v>214</v>
      </c>
      <c r="B251" s="451">
        <v>214</v>
      </c>
      <c r="C251" s="390" t="s">
        <v>523</v>
      </c>
      <c r="D251" s="77" t="s">
        <v>14</v>
      </c>
      <c r="E251" s="390" t="s">
        <v>524</v>
      </c>
      <c r="F251" s="102" t="s">
        <v>17</v>
      </c>
      <c r="G251" s="96" t="s">
        <v>533</v>
      </c>
      <c r="H251" s="518" t="s">
        <v>534</v>
      </c>
      <c r="I251" s="79" t="s">
        <v>275</v>
      </c>
      <c r="J251" s="111" t="s">
        <v>192</v>
      </c>
      <c r="K251" s="79"/>
      <c r="L251" s="79"/>
      <c r="M251" s="79"/>
      <c r="N251" s="658" t="s">
        <v>16</v>
      </c>
      <c r="O251" s="697"/>
      <c r="P251" s="79"/>
      <c r="Q251" s="697"/>
      <c r="R251" s="697"/>
      <c r="S251" s="79"/>
      <c r="T251" s="79"/>
      <c r="U251" s="66">
        <f t="shared" si="29"/>
        <v>1</v>
      </c>
      <c r="V251" s="79"/>
      <c r="W251" s="79"/>
      <c r="X251" s="79"/>
      <c r="Y251" s="79"/>
      <c r="Z251" s="79"/>
      <c r="AA251" s="79"/>
      <c r="AB251" s="79"/>
      <c r="AC251" s="79"/>
      <c r="AD251" s="79"/>
      <c r="AE251" s="79"/>
      <c r="AF251" s="79"/>
      <c r="AG251" s="79"/>
      <c r="AH251" s="658" t="s">
        <v>726</v>
      </c>
      <c r="AI251" s="658" t="s">
        <v>726</v>
      </c>
      <c r="AJ251" s="658" t="s">
        <v>723</v>
      </c>
      <c r="AK251" s="658" t="s">
        <v>726</v>
      </c>
      <c r="AL251" s="658" t="s">
        <v>723</v>
      </c>
      <c r="AM251" s="79"/>
      <c r="AN251" s="79"/>
      <c r="AO251" s="79"/>
      <c r="AP251" s="79"/>
      <c r="AQ251" s="79"/>
      <c r="AR251" s="79"/>
      <c r="AS251" s="79"/>
      <c r="AT251" s="79"/>
      <c r="AU251" s="79"/>
      <c r="AV251" s="79"/>
      <c r="AW251" s="79"/>
      <c r="AX251" s="79"/>
      <c r="AY251" s="79"/>
      <c r="AZ251" s="79"/>
      <c r="BA251" s="79"/>
      <c r="BB251" s="79"/>
      <c r="BC251" s="79"/>
      <c r="BD251" s="79"/>
      <c r="BE251" s="20">
        <v>2</v>
      </c>
      <c r="BF251" s="20">
        <v>2</v>
      </c>
      <c r="BG251" s="20">
        <v>2</v>
      </c>
      <c r="BH251" s="20">
        <v>2</v>
      </c>
      <c r="BI251" s="20">
        <v>2</v>
      </c>
      <c r="BJ251" s="20">
        <v>1</v>
      </c>
      <c r="BK251" s="20">
        <v>2</v>
      </c>
      <c r="BL251" s="20">
        <v>2</v>
      </c>
      <c r="BM251" s="20">
        <v>1</v>
      </c>
      <c r="BN251" s="20">
        <v>1</v>
      </c>
      <c r="BO251" s="20">
        <v>2</v>
      </c>
      <c r="BP251" s="20">
        <v>2</v>
      </c>
      <c r="BQ251" s="20">
        <v>2</v>
      </c>
      <c r="BR251" s="20">
        <v>2</v>
      </c>
      <c r="BS251" s="20">
        <v>2</v>
      </c>
      <c r="BT251" s="20">
        <v>2</v>
      </c>
      <c r="BU251" s="20">
        <v>1</v>
      </c>
      <c r="BV251" s="20"/>
      <c r="BW251" s="20"/>
      <c r="BX251" s="20"/>
      <c r="BY251" s="20">
        <v>2</v>
      </c>
      <c r="BZ251" s="21">
        <f>COUNTIF($BE251:$BY251,2)</f>
        <v>14</v>
      </c>
      <c r="CA251" s="22">
        <f>BZ251/COUNTA($BE251:$BY251)</f>
        <v>0.77777777777777779</v>
      </c>
      <c r="CB251" s="21">
        <f>COUNTIF($BE251:$BY251,1)</f>
        <v>4</v>
      </c>
      <c r="CC251" s="22">
        <f>CB251/COUNTA($BE251:$BY251)</f>
        <v>0.22222222222222221</v>
      </c>
      <c r="CD251" s="21">
        <f>COUNTIF($BE251:$BY251,0)</f>
        <v>0</v>
      </c>
      <c r="CE251" s="22">
        <f>CD251/COUNTA($BE251:$BY251)</f>
        <v>0</v>
      </c>
      <c r="CF251" s="21">
        <f>(((BZ251*2)+(CB251*1)+(CD251*0)))/COUNTA($BE251:$BY251)</f>
        <v>1.7777777777777777</v>
      </c>
      <c r="CG251" s="427" t="str">
        <f>IF(CF243&gt;=1.6,"Đạt mục tiêu",IF(CF243&gt;=1,"Cần cố gắng","Chưa đạt"))</f>
        <v>Chưa đạt</v>
      </c>
    </row>
    <row r="252" spans="1:85" s="695" customFormat="1" ht="75.75" hidden="1" customHeight="1">
      <c r="A252" s="19">
        <v>215</v>
      </c>
      <c r="B252" s="451">
        <v>215</v>
      </c>
      <c r="C252" s="67" t="s">
        <v>523</v>
      </c>
      <c r="D252" s="77" t="s">
        <v>14</v>
      </c>
      <c r="E252" s="67" t="s">
        <v>524</v>
      </c>
      <c r="F252" s="102" t="s">
        <v>17</v>
      </c>
      <c r="G252" s="96" t="s">
        <v>536</v>
      </c>
      <c r="H252" s="96" t="s">
        <v>993</v>
      </c>
      <c r="I252" s="79" t="s">
        <v>275</v>
      </c>
      <c r="J252" s="111" t="s">
        <v>192</v>
      </c>
      <c r="K252" s="79"/>
      <c r="L252" s="79"/>
      <c r="M252" s="79"/>
      <c r="N252" s="697"/>
      <c r="O252" s="697"/>
      <c r="P252" s="697" t="s">
        <v>16</v>
      </c>
      <c r="Q252" s="697"/>
      <c r="R252" s="697"/>
      <c r="S252" s="79"/>
      <c r="T252" s="79"/>
      <c r="U252" s="66">
        <f t="shared" si="29"/>
        <v>1</v>
      </c>
      <c r="V252" s="79"/>
      <c r="W252" s="79"/>
      <c r="X252" s="79"/>
      <c r="Y252" s="79"/>
      <c r="Z252" s="79"/>
      <c r="AA252" s="79"/>
      <c r="AB252" s="79"/>
      <c r="AC252" s="79"/>
      <c r="AD252" s="79"/>
      <c r="AE252" s="79"/>
      <c r="AF252" s="79"/>
      <c r="AG252" s="79"/>
      <c r="AH252" s="79"/>
      <c r="AI252" s="79"/>
      <c r="AJ252" s="79"/>
      <c r="AK252" s="79"/>
      <c r="AL252" s="79"/>
      <c r="AM252" s="79"/>
      <c r="AN252" s="79"/>
      <c r="AO252" s="79"/>
      <c r="AP252" s="79"/>
      <c r="AQ252" s="79" t="s">
        <v>726</v>
      </c>
      <c r="AR252" s="79" t="s">
        <v>723</v>
      </c>
      <c r="AS252" s="79" t="s">
        <v>726</v>
      </c>
      <c r="AT252" s="79"/>
      <c r="AU252" s="79"/>
      <c r="AV252" s="79"/>
      <c r="AW252" s="79"/>
      <c r="AX252" s="79"/>
      <c r="AY252" s="79"/>
      <c r="AZ252" s="79"/>
      <c r="BA252" s="79"/>
      <c r="BB252" s="79"/>
      <c r="BC252" s="79"/>
      <c r="BD252" s="79"/>
      <c r="BE252" s="79"/>
      <c r="BF252" s="79"/>
      <c r="BG252" s="79"/>
      <c r="BH252" s="79"/>
      <c r="BI252" s="79"/>
      <c r="BJ252" s="79"/>
      <c r="BK252" s="79"/>
      <c r="BL252" s="79"/>
      <c r="BM252" s="79"/>
      <c r="BN252" s="79"/>
      <c r="BO252" s="79"/>
      <c r="BP252" s="79"/>
      <c r="BQ252" s="79"/>
      <c r="BR252" s="103"/>
      <c r="BS252" s="103"/>
      <c r="BT252" s="103"/>
      <c r="BU252" s="79"/>
      <c r="BV252" s="79"/>
      <c r="BW252" s="79"/>
      <c r="BX252" s="79"/>
      <c r="BY252" s="79"/>
      <c r="BZ252" s="697"/>
      <c r="CA252" s="81"/>
      <c r="CB252" s="697"/>
      <c r="CC252" s="81"/>
      <c r="CD252" s="697"/>
      <c r="CE252" s="81"/>
      <c r="CF252" s="697"/>
      <c r="CG252" s="697"/>
    </row>
    <row r="253" spans="1:85" s="695" customFormat="1" ht="47.25" hidden="1">
      <c r="A253" s="19">
        <v>216</v>
      </c>
      <c r="B253" s="451">
        <v>216</v>
      </c>
      <c r="C253" s="67" t="s">
        <v>523</v>
      </c>
      <c r="D253" s="77" t="s">
        <v>14</v>
      </c>
      <c r="E253" s="67" t="s">
        <v>524</v>
      </c>
      <c r="F253" s="102" t="s">
        <v>17</v>
      </c>
      <c r="G253" s="96" t="s">
        <v>537</v>
      </c>
      <c r="H253" s="96" t="s">
        <v>538</v>
      </c>
      <c r="I253" s="79" t="s">
        <v>275</v>
      </c>
      <c r="J253" s="111" t="s">
        <v>192</v>
      </c>
      <c r="K253" s="79"/>
      <c r="L253" s="79"/>
      <c r="M253" s="79"/>
      <c r="N253" s="697"/>
      <c r="O253" s="144" t="s">
        <v>16</v>
      </c>
      <c r="P253" s="79"/>
      <c r="Q253" s="697"/>
      <c r="R253" s="697"/>
      <c r="S253" s="79"/>
      <c r="T253" s="79"/>
      <c r="U253" s="66">
        <f t="shared" si="29"/>
        <v>1</v>
      </c>
      <c r="V253" s="79"/>
      <c r="W253" s="79"/>
      <c r="X253" s="79"/>
      <c r="Y253" s="79"/>
      <c r="Z253" s="79"/>
      <c r="AA253" s="79"/>
      <c r="AB253" s="79"/>
      <c r="AC253" s="79"/>
      <c r="AD253" s="79"/>
      <c r="AE253" s="79"/>
      <c r="AF253" s="79"/>
      <c r="AG253" s="79"/>
      <c r="AH253" s="79"/>
      <c r="AI253" s="79"/>
      <c r="AJ253" s="79"/>
      <c r="AK253" s="79"/>
      <c r="AL253" s="79"/>
      <c r="AM253" s="79" t="s">
        <v>724</v>
      </c>
      <c r="AN253" s="79" t="s">
        <v>724</v>
      </c>
      <c r="AO253" s="79" t="s">
        <v>724</v>
      </c>
      <c r="AP253" s="79" t="s">
        <v>724</v>
      </c>
      <c r="AQ253" s="79"/>
      <c r="AR253" s="79"/>
      <c r="AS253" s="79"/>
      <c r="AT253" s="79"/>
      <c r="AU253" s="79"/>
      <c r="AV253" s="79"/>
      <c r="AW253" s="79"/>
      <c r="AX253" s="79"/>
      <c r="AY253" s="79"/>
      <c r="AZ253" s="79"/>
      <c r="BA253" s="79"/>
      <c r="BB253" s="79"/>
      <c r="BC253" s="79"/>
      <c r="BD253" s="79"/>
      <c r="BE253" s="20">
        <v>2</v>
      </c>
      <c r="BF253" s="20">
        <v>2</v>
      </c>
      <c r="BG253" s="20">
        <v>2</v>
      </c>
      <c r="BH253" s="20">
        <v>2</v>
      </c>
      <c r="BI253" s="20">
        <v>2</v>
      </c>
      <c r="BJ253" s="20">
        <v>2</v>
      </c>
      <c r="BK253" s="20">
        <v>2</v>
      </c>
      <c r="BL253" s="20">
        <v>2</v>
      </c>
      <c r="BM253" s="20">
        <v>2</v>
      </c>
      <c r="BN253" s="20">
        <v>2</v>
      </c>
      <c r="BO253" s="20">
        <v>2</v>
      </c>
      <c r="BP253" s="20">
        <v>2</v>
      </c>
      <c r="BQ253" s="20">
        <v>2</v>
      </c>
      <c r="BR253" s="20">
        <v>2</v>
      </c>
      <c r="BS253" s="20">
        <v>1</v>
      </c>
      <c r="BT253" s="20">
        <v>1</v>
      </c>
      <c r="BU253" s="20">
        <v>2</v>
      </c>
      <c r="BV253" s="20"/>
      <c r="BW253" s="20"/>
      <c r="BX253" s="20"/>
      <c r="BY253" s="20">
        <v>2</v>
      </c>
      <c r="BZ253" s="21">
        <f>COUNTIF($BE253:$BY253,2)</f>
        <v>16</v>
      </c>
      <c r="CA253" s="22">
        <f>BZ253/COUNTA($BE253:$BY253)</f>
        <v>0.88888888888888884</v>
      </c>
      <c r="CB253" s="21">
        <f>COUNTIF($BE253:$BY253,1)</f>
        <v>2</v>
      </c>
      <c r="CC253" s="22">
        <f>CB253/COUNTA($BE253:$BY253)</f>
        <v>0.1111111111111111</v>
      </c>
      <c r="CD253" s="21">
        <f>COUNTIF($BE253:$BY253,0)</f>
        <v>0</v>
      </c>
      <c r="CE253" s="22">
        <f>CD253/COUNTA($BE253:$BY253)</f>
        <v>0</v>
      </c>
      <c r="CF253" s="21">
        <f>(((BZ253*2)+(CB253*1)+(CD253*0)))/COUNTA($BE253:$BY253)</f>
        <v>1.8888888888888888</v>
      </c>
      <c r="CG253" s="427" t="str">
        <f>IF(CF253&gt;=1.6,"Đạt mục tiêu",IF(CF253&gt;=1,"Cần cố gắng","Chưa đạt"))</f>
        <v>Đạt mục tiêu</v>
      </c>
    </row>
    <row r="254" spans="1:85" s="695" customFormat="1" ht="58.5" customHeight="1">
      <c r="A254" s="19">
        <v>217</v>
      </c>
      <c r="B254" s="451">
        <v>217</v>
      </c>
      <c r="C254" s="67" t="s">
        <v>523</v>
      </c>
      <c r="D254" s="77" t="s">
        <v>14</v>
      </c>
      <c r="E254" s="67" t="s">
        <v>524</v>
      </c>
      <c r="F254" s="102" t="s">
        <v>17</v>
      </c>
      <c r="G254" s="96" t="s">
        <v>539</v>
      </c>
      <c r="H254" s="96" t="s">
        <v>540</v>
      </c>
      <c r="I254" s="79" t="s">
        <v>275</v>
      </c>
      <c r="J254" s="111" t="s">
        <v>192</v>
      </c>
      <c r="K254" s="79"/>
      <c r="L254" s="79"/>
      <c r="M254" s="79"/>
      <c r="N254" s="697"/>
      <c r="O254" s="697"/>
      <c r="P254" s="79"/>
      <c r="Q254" s="697" t="s">
        <v>16</v>
      </c>
      <c r="R254" s="697"/>
      <c r="S254" s="79"/>
      <c r="T254" s="79"/>
      <c r="U254" s="66">
        <f t="shared" ref="U254:U255" si="47">COUNTIF(K254:T254,"x")</f>
        <v>1</v>
      </c>
      <c r="V254" s="79"/>
      <c r="W254" s="79"/>
      <c r="X254" s="79"/>
      <c r="Y254" s="79"/>
      <c r="Z254" s="79"/>
      <c r="AA254" s="79"/>
      <c r="AB254" s="79"/>
      <c r="AC254" s="79"/>
      <c r="AD254" s="79"/>
      <c r="AE254" s="79"/>
      <c r="AF254" s="79"/>
      <c r="AG254" s="79"/>
      <c r="AH254" s="79"/>
      <c r="AI254" s="79"/>
      <c r="AJ254" s="79"/>
      <c r="AK254" s="79"/>
      <c r="AL254" s="79"/>
      <c r="AM254" s="79"/>
      <c r="AN254" s="79"/>
      <c r="AO254" s="79"/>
      <c r="AP254" s="79"/>
      <c r="AQ254" s="79"/>
      <c r="AR254" s="79"/>
      <c r="AS254" s="79"/>
      <c r="AT254" s="79" t="s">
        <v>726</v>
      </c>
      <c r="AU254" s="79" t="s">
        <v>724</v>
      </c>
      <c r="AV254" s="79" t="s">
        <v>726</v>
      </c>
      <c r="AW254" s="79" t="s">
        <v>727</v>
      </c>
      <c r="AX254" s="79"/>
      <c r="AY254" s="79"/>
      <c r="AZ254" s="79"/>
      <c r="BA254" s="79"/>
      <c r="BB254" s="79"/>
      <c r="BC254" s="79"/>
      <c r="BD254" s="79"/>
      <c r="BE254" s="79"/>
      <c r="BF254" s="79"/>
      <c r="BG254" s="79"/>
      <c r="BH254" s="79"/>
      <c r="BI254" s="79"/>
      <c r="BJ254" s="79"/>
      <c r="BK254" s="79"/>
      <c r="BL254" s="79"/>
      <c r="BM254" s="79"/>
      <c r="BN254" s="79"/>
      <c r="BO254" s="79"/>
      <c r="BP254" s="79"/>
      <c r="BQ254" s="79"/>
      <c r="BR254" s="103"/>
      <c r="BS254" s="103"/>
      <c r="BT254" s="103"/>
      <c r="BU254" s="79"/>
      <c r="BV254" s="79"/>
      <c r="BW254" s="79"/>
      <c r="BX254" s="79"/>
      <c r="BY254" s="79"/>
      <c r="BZ254" s="697"/>
      <c r="CA254" s="81"/>
      <c r="CB254" s="697"/>
      <c r="CC254" s="81"/>
      <c r="CD254" s="697"/>
      <c r="CE254" s="81"/>
      <c r="CF254" s="697"/>
      <c r="CG254" s="697"/>
    </row>
    <row r="255" spans="1:85" s="695" customFormat="1" ht="47.25" hidden="1">
      <c r="A255" s="19">
        <v>218</v>
      </c>
      <c r="B255" s="451">
        <v>218</v>
      </c>
      <c r="C255" s="67" t="s">
        <v>523</v>
      </c>
      <c r="D255" s="77" t="s">
        <v>14</v>
      </c>
      <c r="E255" s="67" t="s">
        <v>524</v>
      </c>
      <c r="F255" s="102" t="s">
        <v>17</v>
      </c>
      <c r="G255" s="96" t="s">
        <v>541</v>
      </c>
      <c r="H255" s="96" t="s">
        <v>542</v>
      </c>
      <c r="I255" s="79" t="s">
        <v>275</v>
      </c>
      <c r="J255" s="111" t="s">
        <v>192</v>
      </c>
      <c r="K255" s="79"/>
      <c r="L255" s="79"/>
      <c r="M255" s="79"/>
      <c r="N255" s="697"/>
      <c r="O255" s="697"/>
      <c r="P255" s="79"/>
      <c r="Q255" s="697"/>
      <c r="R255" s="697"/>
      <c r="S255" s="79" t="s">
        <v>16</v>
      </c>
      <c r="T255" s="79"/>
      <c r="U255" s="66">
        <f t="shared" si="47"/>
        <v>1</v>
      </c>
      <c r="V255" s="79"/>
      <c r="W255" s="79"/>
      <c r="X255" s="79"/>
      <c r="Y255" s="79"/>
      <c r="Z255" s="79"/>
      <c r="AA255" s="79"/>
      <c r="AB255" s="79"/>
      <c r="AC255" s="79"/>
      <c r="AD255" s="79"/>
      <c r="AE255" s="79"/>
      <c r="AF255" s="79"/>
      <c r="AG255" s="79"/>
      <c r="AH255" s="79"/>
      <c r="AI255" s="79"/>
      <c r="AJ255" s="79"/>
      <c r="AK255" s="79"/>
      <c r="AL255" s="79"/>
      <c r="AM255" s="79"/>
      <c r="AN255" s="79"/>
      <c r="AO255" s="79"/>
      <c r="AP255" s="79"/>
      <c r="AQ255" s="79"/>
      <c r="AR255" s="79"/>
      <c r="AS255" s="79"/>
      <c r="AT255" s="79"/>
      <c r="AU255" s="79"/>
      <c r="AV255" s="79"/>
      <c r="AW255" s="79"/>
      <c r="AX255" s="79"/>
      <c r="AY255" s="79"/>
      <c r="AZ255" s="79"/>
      <c r="BA255" s="79"/>
      <c r="BB255" s="79"/>
      <c r="BC255" s="79"/>
      <c r="BD255" s="79"/>
      <c r="BE255" s="79"/>
      <c r="BF255" s="79"/>
      <c r="BG255" s="79"/>
      <c r="BH255" s="79"/>
      <c r="BI255" s="79"/>
      <c r="BJ255" s="79"/>
      <c r="BK255" s="79"/>
      <c r="BL255" s="79"/>
      <c r="BM255" s="79"/>
      <c r="BN255" s="79"/>
      <c r="BO255" s="79"/>
      <c r="BP255" s="79"/>
      <c r="BQ255" s="79"/>
      <c r="BR255" s="103"/>
      <c r="BS255" s="103"/>
      <c r="BT255" s="103"/>
      <c r="BU255" s="79"/>
      <c r="BV255" s="79"/>
      <c r="BW255" s="79"/>
      <c r="BX255" s="79"/>
      <c r="BY255" s="79"/>
      <c r="BZ255" s="697"/>
      <c r="CA255" s="81"/>
      <c r="CB255" s="697"/>
      <c r="CC255" s="81"/>
      <c r="CD255" s="697"/>
      <c r="CE255" s="81"/>
      <c r="CF255" s="697"/>
      <c r="CG255" s="697"/>
    </row>
    <row r="256" spans="1:85" s="2" customFormat="1" ht="15.75" hidden="1">
      <c r="A256" s="26"/>
      <c r="B256" s="1375"/>
      <c r="C256" s="1375"/>
      <c r="D256" s="1375"/>
      <c r="E256" s="1375"/>
      <c r="F256" s="1375"/>
      <c r="G256" s="1376" t="s">
        <v>216</v>
      </c>
      <c r="H256" s="1376"/>
      <c r="I256" s="27"/>
      <c r="J256" s="451">
        <f>SUM(J257:J261)</f>
        <v>178</v>
      </c>
      <c r="K256" s="451">
        <f>SUM(K257:K261)</f>
        <v>22</v>
      </c>
      <c r="L256" s="451">
        <f t="shared" ref="L256:BD256" si="48">SUM(L257:L261)</f>
        <v>28</v>
      </c>
      <c r="M256" s="451">
        <f t="shared" si="48"/>
        <v>24</v>
      </c>
      <c r="N256" s="451">
        <f t="shared" si="48"/>
        <v>26</v>
      </c>
      <c r="O256" s="451">
        <f t="shared" si="48"/>
        <v>25</v>
      </c>
      <c r="P256" s="451">
        <f t="shared" si="48"/>
        <v>22</v>
      </c>
      <c r="Q256" s="451">
        <f t="shared" si="48"/>
        <v>22</v>
      </c>
      <c r="R256" s="451">
        <f t="shared" si="48"/>
        <v>17</v>
      </c>
      <c r="S256" s="451">
        <f t="shared" si="48"/>
        <v>18</v>
      </c>
      <c r="T256" s="451">
        <f t="shared" si="48"/>
        <v>15</v>
      </c>
      <c r="U256" s="451">
        <f t="shared" si="48"/>
        <v>0</v>
      </c>
      <c r="V256" s="451">
        <f t="shared" si="48"/>
        <v>0</v>
      </c>
      <c r="W256" s="451">
        <f t="shared" si="48"/>
        <v>0</v>
      </c>
      <c r="X256" s="451">
        <f t="shared" si="48"/>
        <v>0</v>
      </c>
      <c r="Y256" s="451">
        <f t="shared" si="48"/>
        <v>0</v>
      </c>
      <c r="Z256" s="451">
        <f t="shared" si="48"/>
        <v>0</v>
      </c>
      <c r="AA256" s="451">
        <f t="shared" si="48"/>
        <v>0</v>
      </c>
      <c r="AB256" s="451">
        <f t="shared" si="48"/>
        <v>0</v>
      </c>
      <c r="AC256" s="451">
        <f t="shared" si="48"/>
        <v>0</v>
      </c>
      <c r="AD256" s="451">
        <f t="shared" si="48"/>
        <v>0</v>
      </c>
      <c r="AE256" s="451">
        <f t="shared" si="48"/>
        <v>0</v>
      </c>
      <c r="AF256" s="451">
        <f t="shared" si="48"/>
        <v>0</v>
      </c>
      <c r="AG256" s="451">
        <f t="shared" si="48"/>
        <v>0</v>
      </c>
      <c r="AH256" s="451">
        <f t="shared" si="48"/>
        <v>0</v>
      </c>
      <c r="AI256" s="451">
        <f t="shared" si="48"/>
        <v>0</v>
      </c>
      <c r="AJ256" s="451"/>
      <c r="AK256" s="451"/>
      <c r="AL256" s="451"/>
      <c r="AM256" s="451">
        <f t="shared" ref="AM256" si="49">SUM(AM257:AM261)</f>
        <v>0</v>
      </c>
      <c r="AN256" s="451"/>
      <c r="AO256" s="451"/>
      <c r="AP256" s="451"/>
      <c r="AQ256" s="451"/>
      <c r="AR256" s="451"/>
      <c r="AS256" s="451"/>
      <c r="AT256" s="451">
        <f t="shared" si="48"/>
        <v>0</v>
      </c>
      <c r="AU256" s="451"/>
      <c r="AV256" s="451"/>
      <c r="AW256" s="451">
        <f t="shared" si="48"/>
        <v>0</v>
      </c>
      <c r="AX256" s="451"/>
      <c r="AY256" s="451"/>
      <c r="AZ256" s="451">
        <f t="shared" si="48"/>
        <v>0</v>
      </c>
      <c r="BA256" s="451"/>
      <c r="BB256" s="451">
        <f t="shared" si="48"/>
        <v>0</v>
      </c>
      <c r="BC256" s="451"/>
      <c r="BD256" s="451">
        <f t="shared" si="48"/>
        <v>0</v>
      </c>
      <c r="BR256" s="48"/>
      <c r="BS256" s="48"/>
      <c r="BT256" s="48"/>
    </row>
    <row r="257" spans="1:86" s="2" customFormat="1" ht="15.75" hidden="1">
      <c r="A257" s="26"/>
      <c r="B257" s="1377"/>
      <c r="C257" s="1377"/>
      <c r="D257" s="1377"/>
      <c r="E257" s="1377"/>
      <c r="F257" s="1377"/>
      <c r="G257" s="1376" t="s">
        <v>255</v>
      </c>
      <c r="H257" s="1376"/>
      <c r="I257" s="27"/>
      <c r="J257" s="28">
        <f>COUNTIF(J$12:J$87,"Thể chất")</f>
        <v>57</v>
      </c>
      <c r="K257" s="28">
        <f t="shared" ref="K257:Y257" si="50">COUNTIF(K$12:K$87,"x")</f>
        <v>8</v>
      </c>
      <c r="L257" s="28">
        <f t="shared" si="50"/>
        <v>8</v>
      </c>
      <c r="M257" s="28">
        <f t="shared" si="50"/>
        <v>7</v>
      </c>
      <c r="N257" s="28">
        <f t="shared" si="50"/>
        <v>11</v>
      </c>
      <c r="O257" s="28">
        <f t="shared" si="50"/>
        <v>10</v>
      </c>
      <c r="P257" s="28">
        <f t="shared" si="50"/>
        <v>9</v>
      </c>
      <c r="Q257" s="28">
        <f t="shared" si="50"/>
        <v>6</v>
      </c>
      <c r="R257" s="28">
        <f t="shared" si="50"/>
        <v>6</v>
      </c>
      <c r="S257" s="28">
        <f t="shared" si="50"/>
        <v>5</v>
      </c>
      <c r="T257" s="28">
        <f t="shared" si="50"/>
        <v>3</v>
      </c>
      <c r="U257" s="28">
        <f t="shared" si="50"/>
        <v>0</v>
      </c>
      <c r="V257" s="28">
        <f t="shared" si="50"/>
        <v>0</v>
      </c>
      <c r="W257" s="28">
        <f t="shared" si="50"/>
        <v>0</v>
      </c>
      <c r="X257" s="28">
        <f t="shared" si="50"/>
        <v>0</v>
      </c>
      <c r="Y257" s="28">
        <f t="shared" si="50"/>
        <v>0</v>
      </c>
      <c r="Z257" s="28">
        <f t="shared" ref="Z257:AI257" si="51">COUNTIF(Z$9:Z$87,"x")</f>
        <v>0</v>
      </c>
      <c r="AA257" s="28">
        <f t="shared" si="51"/>
        <v>0</v>
      </c>
      <c r="AB257" s="28">
        <f t="shared" si="51"/>
        <v>0</v>
      </c>
      <c r="AC257" s="28">
        <f t="shared" si="51"/>
        <v>0</v>
      </c>
      <c r="AD257" s="28">
        <f t="shared" si="51"/>
        <v>0</v>
      </c>
      <c r="AE257" s="28">
        <f t="shared" si="51"/>
        <v>0</v>
      </c>
      <c r="AF257" s="28">
        <f t="shared" si="51"/>
        <v>0</v>
      </c>
      <c r="AG257" s="28">
        <f t="shared" si="51"/>
        <v>0</v>
      </c>
      <c r="AH257" s="28">
        <f t="shared" si="51"/>
        <v>0</v>
      </c>
      <c r="AI257" s="28">
        <f t="shared" si="51"/>
        <v>0</v>
      </c>
      <c r="AJ257" s="28"/>
      <c r="AK257" s="28"/>
      <c r="AL257" s="28"/>
      <c r="AM257" s="28">
        <f>COUNTIF(AM$9:AM$87,"x")</f>
        <v>0</v>
      </c>
      <c r="AN257" s="28"/>
      <c r="AO257" s="28"/>
      <c r="AP257" s="28"/>
      <c r="AQ257" s="28"/>
      <c r="AR257" s="28"/>
      <c r="AS257" s="28"/>
      <c r="AT257" s="28">
        <f>COUNTIF(AT$9:AT$87,"x")</f>
        <v>0</v>
      </c>
      <c r="AU257" s="28"/>
      <c r="AV257" s="28"/>
      <c r="AW257" s="28">
        <f>COUNTIF(AW$9:AW$87,"x")</f>
        <v>0</v>
      </c>
      <c r="AX257" s="28"/>
      <c r="AY257" s="28"/>
      <c r="AZ257" s="28">
        <f>COUNTIF(AZ$9:AZ$87,"x")</f>
        <v>0</v>
      </c>
      <c r="BA257" s="28"/>
      <c r="BB257" s="28">
        <f>COUNTIF(BB$9:BB$87,"x")</f>
        <v>0</v>
      </c>
      <c r="BC257" s="28"/>
      <c r="BD257" s="28">
        <f>COUNTIF(BD$9:BD$87,"x")</f>
        <v>0</v>
      </c>
      <c r="BR257" s="48"/>
      <c r="BS257" s="48"/>
      <c r="BT257" s="48"/>
    </row>
    <row r="258" spans="1:86" s="2" customFormat="1" ht="15.75" hidden="1">
      <c r="A258" s="26"/>
      <c r="B258" s="1377"/>
      <c r="C258" s="1377"/>
      <c r="D258" s="1377"/>
      <c r="E258" s="1377"/>
      <c r="F258" s="1377"/>
      <c r="G258" s="1376" t="s">
        <v>256</v>
      </c>
      <c r="H258" s="1376"/>
      <c r="I258" s="27"/>
      <c r="J258" s="28">
        <f>COUNTIF(J$90:J$130,"Nhận thức")</f>
        <v>29</v>
      </c>
      <c r="K258" s="28">
        <f t="shared" ref="K258:X258" si="52">COUNTIF(K$90:K$130,"x")</f>
        <v>4</v>
      </c>
      <c r="L258" s="28">
        <f t="shared" si="52"/>
        <v>4</v>
      </c>
      <c r="M258" s="28">
        <f t="shared" si="52"/>
        <v>2</v>
      </c>
      <c r="N258" s="28">
        <f t="shared" si="52"/>
        <v>4</v>
      </c>
      <c r="O258" s="28">
        <f t="shared" si="52"/>
        <v>3</v>
      </c>
      <c r="P258" s="28">
        <f t="shared" si="52"/>
        <v>4</v>
      </c>
      <c r="Q258" s="28">
        <f t="shared" si="52"/>
        <v>6</v>
      </c>
      <c r="R258" s="28">
        <f t="shared" si="52"/>
        <v>2</v>
      </c>
      <c r="S258" s="28">
        <f t="shared" si="52"/>
        <v>3</v>
      </c>
      <c r="T258" s="28">
        <f t="shared" si="52"/>
        <v>2</v>
      </c>
      <c r="U258" s="28">
        <f t="shared" si="52"/>
        <v>0</v>
      </c>
      <c r="V258" s="28">
        <f t="shared" si="52"/>
        <v>0</v>
      </c>
      <c r="W258" s="28">
        <f t="shared" si="52"/>
        <v>0</v>
      </c>
      <c r="X258" s="28">
        <f t="shared" si="52"/>
        <v>0</v>
      </c>
      <c r="Y258" s="28">
        <f t="shared" ref="Y258:AI258" si="53">COUNTIF(Y$88:Y$130,"x")</f>
        <v>0</v>
      </c>
      <c r="Z258" s="28">
        <f t="shared" si="53"/>
        <v>0</v>
      </c>
      <c r="AA258" s="28">
        <f t="shared" si="53"/>
        <v>0</v>
      </c>
      <c r="AB258" s="28">
        <f t="shared" si="53"/>
        <v>0</v>
      </c>
      <c r="AC258" s="28">
        <f t="shared" si="53"/>
        <v>0</v>
      </c>
      <c r="AD258" s="28">
        <f t="shared" si="53"/>
        <v>0</v>
      </c>
      <c r="AE258" s="28">
        <f t="shared" si="53"/>
        <v>0</v>
      </c>
      <c r="AF258" s="28">
        <f t="shared" si="53"/>
        <v>0</v>
      </c>
      <c r="AG258" s="28">
        <f t="shared" si="53"/>
        <v>0</v>
      </c>
      <c r="AH258" s="28">
        <f t="shared" si="53"/>
        <v>0</v>
      </c>
      <c r="AI258" s="28">
        <f t="shared" si="53"/>
        <v>0</v>
      </c>
      <c r="AJ258" s="28"/>
      <c r="AK258" s="28"/>
      <c r="AL258" s="28"/>
      <c r="AM258" s="28">
        <f>COUNTIF(AM$88:AM$130,"x")</f>
        <v>0</v>
      </c>
      <c r="AN258" s="28"/>
      <c r="AO258" s="28"/>
      <c r="AP258" s="28"/>
      <c r="AQ258" s="28"/>
      <c r="AR258" s="28"/>
      <c r="AS258" s="28"/>
      <c r="AT258" s="28">
        <f>COUNTIF(AT$88:AT$130,"x")</f>
        <v>0</v>
      </c>
      <c r="AU258" s="28"/>
      <c r="AV258" s="28"/>
      <c r="AW258" s="28">
        <f>COUNTIF(AW$88:AW$130,"x")</f>
        <v>0</v>
      </c>
      <c r="AX258" s="28"/>
      <c r="AY258" s="28"/>
      <c r="AZ258" s="28">
        <f>COUNTIF(AZ$88:AZ$130,"x")</f>
        <v>0</v>
      </c>
      <c r="BA258" s="28"/>
      <c r="BB258" s="28">
        <f>COUNTIF(BB$88:BB$130,"x")</f>
        <v>0</v>
      </c>
      <c r="BC258" s="28"/>
      <c r="BD258" s="28">
        <f>COUNTIF(BD$88:BD$130,"x")</f>
        <v>0</v>
      </c>
      <c r="BR258" s="48"/>
      <c r="BS258" s="48"/>
      <c r="BT258" s="48"/>
    </row>
    <row r="259" spans="1:86" s="2" customFormat="1" ht="15.75" hidden="1">
      <c r="A259" s="26"/>
      <c r="B259" s="1377"/>
      <c r="C259" s="1377"/>
      <c r="D259" s="1377"/>
      <c r="E259" s="1377"/>
      <c r="F259" s="1377"/>
      <c r="G259" s="1376" t="s">
        <v>257</v>
      </c>
      <c r="H259" s="1376"/>
      <c r="I259" s="27"/>
      <c r="J259" s="28">
        <f>COUNTIF(J$131:J$192,"Ngôn ngữ")</f>
        <v>42</v>
      </c>
      <c r="K259" s="28">
        <f>COUNTIF(K$131:K$192,"x")</f>
        <v>4</v>
      </c>
      <c r="L259" s="28">
        <f t="shared" ref="L259:W259" si="54">COUNTIF(L$131:L$192,"x")</f>
        <v>7</v>
      </c>
      <c r="M259" s="28">
        <f t="shared" si="54"/>
        <v>8</v>
      </c>
      <c r="N259" s="28">
        <f t="shared" si="54"/>
        <v>6</v>
      </c>
      <c r="O259" s="28">
        <f t="shared" si="54"/>
        <v>4</v>
      </c>
      <c r="P259" s="28">
        <f t="shared" si="54"/>
        <v>4</v>
      </c>
      <c r="Q259" s="28">
        <f t="shared" si="54"/>
        <v>4</v>
      </c>
      <c r="R259" s="28">
        <f t="shared" si="54"/>
        <v>5</v>
      </c>
      <c r="S259" s="28">
        <f t="shared" si="54"/>
        <v>6</v>
      </c>
      <c r="T259" s="28">
        <f t="shared" si="54"/>
        <v>6</v>
      </c>
      <c r="U259" s="28">
        <f t="shared" si="54"/>
        <v>0</v>
      </c>
      <c r="V259" s="28">
        <f t="shared" si="54"/>
        <v>0</v>
      </c>
      <c r="W259" s="28">
        <f t="shared" si="54"/>
        <v>0</v>
      </c>
      <c r="X259" s="28">
        <f t="shared" ref="X259:AI259" si="55">COUNTIF(X$131:X$176,"x")</f>
        <v>0</v>
      </c>
      <c r="Y259" s="28">
        <f t="shared" si="55"/>
        <v>0</v>
      </c>
      <c r="Z259" s="28">
        <f t="shared" si="55"/>
        <v>0</v>
      </c>
      <c r="AA259" s="28">
        <f t="shared" si="55"/>
        <v>0</v>
      </c>
      <c r="AB259" s="28">
        <f t="shared" si="55"/>
        <v>0</v>
      </c>
      <c r="AC259" s="28">
        <f t="shared" si="55"/>
        <v>0</v>
      </c>
      <c r="AD259" s="28">
        <f t="shared" si="55"/>
        <v>0</v>
      </c>
      <c r="AE259" s="28">
        <f t="shared" si="55"/>
        <v>0</v>
      </c>
      <c r="AF259" s="28">
        <f t="shared" si="55"/>
        <v>0</v>
      </c>
      <c r="AG259" s="28">
        <f t="shared" si="55"/>
        <v>0</v>
      </c>
      <c r="AH259" s="28">
        <f t="shared" si="55"/>
        <v>0</v>
      </c>
      <c r="AI259" s="28">
        <f t="shared" si="55"/>
        <v>0</v>
      </c>
      <c r="AJ259" s="28"/>
      <c r="AK259" s="28"/>
      <c r="AL259" s="28"/>
      <c r="AM259" s="28">
        <f>COUNTIF(AM$131:AM$176,"x")</f>
        <v>0</v>
      </c>
      <c r="AN259" s="28"/>
      <c r="AO259" s="28"/>
      <c r="AP259" s="28"/>
      <c r="AQ259" s="28"/>
      <c r="AR259" s="28"/>
      <c r="AS259" s="28"/>
      <c r="AT259" s="28">
        <f>COUNTIF(AT$131:AT$176,"x")</f>
        <v>0</v>
      </c>
      <c r="AU259" s="28"/>
      <c r="AV259" s="28"/>
      <c r="AW259" s="28">
        <f>COUNTIF(AW$131:AW$176,"x")</f>
        <v>0</v>
      </c>
      <c r="AX259" s="28"/>
      <c r="AY259" s="28"/>
      <c r="AZ259" s="28">
        <f>COUNTIF(AZ$131:AZ$176,"x")</f>
        <v>0</v>
      </c>
      <c r="BA259" s="28"/>
      <c r="BB259" s="28">
        <f>COUNTIF(BB$131:BB$176,"x")</f>
        <v>0</v>
      </c>
      <c r="BC259" s="28"/>
      <c r="BD259" s="28">
        <f>COUNTIF(BD$131:BD$176,"x")</f>
        <v>0</v>
      </c>
      <c r="BR259" s="48"/>
      <c r="BS259" s="48"/>
      <c r="BT259" s="48"/>
    </row>
    <row r="260" spans="1:86" s="2" customFormat="1" ht="15.75" hidden="1">
      <c r="A260" s="26"/>
      <c r="B260" s="1377"/>
      <c r="C260" s="1377"/>
      <c r="D260" s="1377"/>
      <c r="E260" s="1377"/>
      <c r="F260" s="1377"/>
      <c r="G260" s="1376" t="s">
        <v>258</v>
      </c>
      <c r="H260" s="1376"/>
      <c r="I260" s="27"/>
      <c r="J260" s="28">
        <f>COUNTIF(J$184:J$255,"TCKNXH-TM")</f>
        <v>50</v>
      </c>
      <c r="K260" s="28">
        <f t="shared" ref="K260:V260" si="56">COUNTIF(K$184:K$255,"x")</f>
        <v>6</v>
      </c>
      <c r="L260" s="28">
        <f t="shared" si="56"/>
        <v>9</v>
      </c>
      <c r="M260" s="28">
        <f t="shared" si="56"/>
        <v>7</v>
      </c>
      <c r="N260" s="28">
        <f t="shared" si="56"/>
        <v>5</v>
      </c>
      <c r="O260" s="28">
        <f t="shared" si="56"/>
        <v>8</v>
      </c>
      <c r="P260" s="28">
        <f t="shared" si="56"/>
        <v>5</v>
      </c>
      <c r="Q260" s="28">
        <f t="shared" si="56"/>
        <v>6</v>
      </c>
      <c r="R260" s="28">
        <f t="shared" si="56"/>
        <v>4</v>
      </c>
      <c r="S260" s="28">
        <f t="shared" si="56"/>
        <v>4</v>
      </c>
      <c r="T260" s="28">
        <f t="shared" si="56"/>
        <v>4</v>
      </c>
      <c r="U260" s="28">
        <f t="shared" si="56"/>
        <v>0</v>
      </c>
      <c r="V260" s="28">
        <f t="shared" si="56"/>
        <v>0</v>
      </c>
      <c r="W260" s="28">
        <f t="shared" ref="W260:AI260" si="57">COUNTIF(W$184:W$229,"x")</f>
        <v>0</v>
      </c>
      <c r="X260" s="28">
        <f t="shared" si="57"/>
        <v>0</v>
      </c>
      <c r="Y260" s="28">
        <f t="shared" si="57"/>
        <v>0</v>
      </c>
      <c r="Z260" s="28">
        <f t="shared" si="57"/>
        <v>0</v>
      </c>
      <c r="AA260" s="28">
        <f t="shared" si="57"/>
        <v>0</v>
      </c>
      <c r="AB260" s="28">
        <f t="shared" si="57"/>
        <v>0</v>
      </c>
      <c r="AC260" s="28">
        <f t="shared" si="57"/>
        <v>0</v>
      </c>
      <c r="AD260" s="28">
        <f t="shared" si="57"/>
        <v>0</v>
      </c>
      <c r="AE260" s="28">
        <f t="shared" si="57"/>
        <v>0</v>
      </c>
      <c r="AF260" s="28">
        <f t="shared" si="57"/>
        <v>0</v>
      </c>
      <c r="AG260" s="28">
        <f t="shared" si="57"/>
        <v>0</v>
      </c>
      <c r="AH260" s="28">
        <f t="shared" si="57"/>
        <v>0</v>
      </c>
      <c r="AI260" s="28">
        <f t="shared" si="57"/>
        <v>0</v>
      </c>
      <c r="AJ260" s="28"/>
      <c r="AK260" s="28"/>
      <c r="AL260" s="28"/>
      <c r="AM260" s="28">
        <f>COUNTIF(AM$184:AM$229,"x")</f>
        <v>0</v>
      </c>
      <c r="AN260" s="28"/>
      <c r="AO260" s="28"/>
      <c r="AP260" s="28"/>
      <c r="AQ260" s="28"/>
      <c r="AR260" s="28"/>
      <c r="AS260" s="28"/>
      <c r="AT260" s="28">
        <f>COUNTIF(AT$184:AT$229,"x")</f>
        <v>0</v>
      </c>
      <c r="AU260" s="28"/>
      <c r="AV260" s="28"/>
      <c r="AW260" s="28">
        <f>COUNTIF(AW$184:AW$229,"x")</f>
        <v>0</v>
      </c>
      <c r="AX260" s="28"/>
      <c r="AY260" s="28"/>
      <c r="AZ260" s="28">
        <f>COUNTIF(AZ$184:AZ$229,"x")</f>
        <v>0</v>
      </c>
      <c r="BA260" s="28"/>
      <c r="BB260" s="28">
        <f>COUNTIF(BB$184:BB$229,"x")</f>
        <v>0</v>
      </c>
      <c r="BC260" s="28"/>
      <c r="BD260" s="28">
        <f>COUNTIF(BD$184:BD$229,"x")</f>
        <v>0</v>
      </c>
      <c r="BR260" s="48"/>
      <c r="BS260" s="48"/>
      <c r="BT260" s="48"/>
    </row>
    <row r="261" spans="1:86" s="2" customFormat="1" ht="15.75" hidden="1">
      <c r="A261" s="26"/>
      <c r="B261" s="1377"/>
      <c r="C261" s="1377"/>
      <c r="D261" s="1377"/>
      <c r="E261" s="1377"/>
      <c r="F261" s="1377"/>
      <c r="G261" s="1376"/>
      <c r="H261" s="1376"/>
      <c r="I261" s="27"/>
      <c r="J261" s="28"/>
      <c r="K261" s="28"/>
      <c r="L261" s="28"/>
      <c r="M261" s="28"/>
      <c r="N261" s="28"/>
      <c r="O261" s="28"/>
      <c r="P261" s="28"/>
      <c r="Q261" s="28"/>
      <c r="R261" s="28"/>
      <c r="S261" s="28"/>
      <c r="T261" s="28"/>
      <c r="U261" s="28"/>
      <c r="V261" s="28"/>
      <c r="W261" s="28">
        <f t="shared" ref="W261:AI261" si="58">COUNTIF(W$230:W$255,"x")</f>
        <v>0</v>
      </c>
      <c r="X261" s="28">
        <f t="shared" si="58"/>
        <v>0</v>
      </c>
      <c r="Y261" s="28">
        <f t="shared" si="58"/>
        <v>0</v>
      </c>
      <c r="Z261" s="28">
        <f t="shared" si="58"/>
        <v>0</v>
      </c>
      <c r="AA261" s="28">
        <f t="shared" si="58"/>
        <v>0</v>
      </c>
      <c r="AB261" s="28">
        <f t="shared" si="58"/>
        <v>0</v>
      </c>
      <c r="AC261" s="28">
        <f t="shared" si="58"/>
        <v>0</v>
      </c>
      <c r="AD261" s="28">
        <f t="shared" si="58"/>
        <v>0</v>
      </c>
      <c r="AE261" s="28">
        <f t="shared" si="58"/>
        <v>0</v>
      </c>
      <c r="AF261" s="28">
        <f t="shared" si="58"/>
        <v>0</v>
      </c>
      <c r="AG261" s="28">
        <f t="shared" si="58"/>
        <v>0</v>
      </c>
      <c r="AH261" s="28">
        <f t="shared" si="58"/>
        <v>0</v>
      </c>
      <c r="AI261" s="28">
        <f t="shared" si="58"/>
        <v>0</v>
      </c>
      <c r="AJ261" s="28"/>
      <c r="AK261" s="28"/>
      <c r="AL261" s="28"/>
      <c r="AM261" s="28">
        <f>COUNTIF(AM$230:AM$255,"x")</f>
        <v>0</v>
      </c>
      <c r="AN261" s="28"/>
      <c r="AO261" s="28"/>
      <c r="AP261" s="28"/>
      <c r="AQ261" s="28"/>
      <c r="AR261" s="28"/>
      <c r="AS261" s="28"/>
      <c r="AT261" s="28">
        <f>COUNTIF(AT$230:AT$255,"x")</f>
        <v>0</v>
      </c>
      <c r="AU261" s="28"/>
      <c r="AV261" s="28"/>
      <c r="AW261" s="28">
        <f>COUNTIF(AW$230:AW$255,"x")</f>
        <v>0</v>
      </c>
      <c r="AX261" s="28"/>
      <c r="AY261" s="28"/>
      <c r="AZ261" s="28">
        <f>COUNTIF(AZ$230:AZ$255,"x")</f>
        <v>0</v>
      </c>
      <c r="BA261" s="28"/>
      <c r="BB261" s="28">
        <f>COUNTIF(BB$230:BB$255,"x")</f>
        <v>0</v>
      </c>
      <c r="BC261" s="28"/>
      <c r="BD261" s="28">
        <f>COUNTIF(BD$230:BD$255,"x")</f>
        <v>0</v>
      </c>
      <c r="BR261" s="48"/>
      <c r="BS261" s="48"/>
      <c r="BT261" s="48"/>
    </row>
    <row r="262" spans="1:86" s="558" customFormat="1" ht="18.75" hidden="1" customHeight="1">
      <c r="A262" s="481"/>
      <c r="B262" s="3"/>
      <c r="C262" s="480"/>
      <c r="D262" s="12"/>
      <c r="E262" s="479"/>
      <c r="F262" s="12"/>
      <c r="G262" s="173"/>
      <c r="H262" s="555"/>
      <c r="I262" s="2"/>
      <c r="J262" s="2"/>
      <c r="K262" s="173"/>
      <c r="L262" s="2"/>
      <c r="M262" s="2"/>
      <c r="N262" s="556"/>
      <c r="O262" s="695"/>
      <c r="P262" s="2"/>
      <c r="Q262" s="2"/>
      <c r="R262" s="2"/>
      <c r="S262" s="2"/>
      <c r="T262" s="2"/>
      <c r="U262" s="2"/>
      <c r="V262" s="173"/>
      <c r="W262" s="173"/>
      <c r="X262" s="173"/>
      <c r="Y262" s="173"/>
      <c r="Z262" s="2"/>
      <c r="AA262" s="2"/>
      <c r="AB262" s="2"/>
      <c r="AC262" s="2"/>
      <c r="AD262" s="2"/>
      <c r="AE262" s="2"/>
      <c r="AF262" s="2"/>
      <c r="AG262" s="2"/>
      <c r="AH262" s="557"/>
      <c r="AI262" s="557"/>
      <c r="AJ262" s="557"/>
      <c r="AK262" s="557"/>
      <c r="AL262" s="557"/>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48"/>
      <c r="BS262" s="48"/>
      <c r="BT262" s="48"/>
      <c r="BU262" s="2"/>
      <c r="BV262" s="2"/>
      <c r="BW262" s="2"/>
      <c r="BX262" s="2"/>
      <c r="BY262" s="2"/>
      <c r="BZ262" s="2"/>
      <c r="CA262" s="2"/>
      <c r="CB262" s="2"/>
      <c r="CC262" s="2"/>
      <c r="CD262" s="2"/>
      <c r="CE262" s="2"/>
      <c r="CF262" s="2"/>
      <c r="CG262" s="2"/>
      <c r="CH262" s="557"/>
    </row>
    <row r="263" spans="1:86" s="557" customFormat="1">
      <c r="A263" s="481"/>
      <c r="B263" s="3"/>
      <c r="C263" s="480"/>
      <c r="D263" s="12"/>
      <c r="E263" s="479"/>
      <c r="F263" s="12"/>
      <c r="G263" s="1509" t="s">
        <v>217</v>
      </c>
      <c r="H263" s="1510"/>
      <c r="I263" s="660"/>
      <c r="J263" s="660"/>
      <c r="K263" s="689"/>
      <c r="L263" s="660"/>
      <c r="M263" s="660"/>
      <c r="N263" s="559"/>
      <c r="O263" s="658"/>
      <c r="P263" s="660"/>
      <c r="Q263" s="660"/>
      <c r="R263" s="660"/>
      <c r="S263" s="660"/>
      <c r="T263" s="660"/>
      <c r="U263" s="660"/>
      <c r="V263" s="178">
        <f t="shared" ref="V263:BD263" si="59">SUM(V264:V272)</f>
        <v>22</v>
      </c>
      <c r="W263" s="178">
        <f t="shared" si="59"/>
        <v>22</v>
      </c>
      <c r="X263" s="178">
        <f t="shared" si="59"/>
        <v>22</v>
      </c>
      <c r="Y263" s="178">
        <f t="shared" si="59"/>
        <v>22</v>
      </c>
      <c r="Z263" s="451">
        <f t="shared" si="59"/>
        <v>24</v>
      </c>
      <c r="AA263" s="451">
        <f t="shared" si="59"/>
        <v>24</v>
      </c>
      <c r="AB263" s="451">
        <f t="shared" si="59"/>
        <v>24</v>
      </c>
      <c r="AC263" s="451">
        <f t="shared" si="59"/>
        <v>24</v>
      </c>
      <c r="AD263" s="451">
        <f t="shared" si="59"/>
        <v>22</v>
      </c>
      <c r="AE263" s="451">
        <f t="shared" si="59"/>
        <v>22</v>
      </c>
      <c r="AF263" s="451">
        <f t="shared" si="59"/>
        <v>22</v>
      </c>
      <c r="AG263" s="451">
        <f t="shared" si="59"/>
        <v>22</v>
      </c>
      <c r="AH263" s="559">
        <f t="shared" si="59"/>
        <v>25</v>
      </c>
      <c r="AI263" s="559">
        <f t="shared" si="59"/>
        <v>25</v>
      </c>
      <c r="AJ263" s="559">
        <f t="shared" si="59"/>
        <v>25</v>
      </c>
      <c r="AK263" s="559">
        <f t="shared" si="59"/>
        <v>25</v>
      </c>
      <c r="AL263" s="559">
        <f t="shared" si="59"/>
        <v>25</v>
      </c>
      <c r="AM263" s="560">
        <f t="shared" si="59"/>
        <v>24</v>
      </c>
      <c r="AN263" s="560">
        <f t="shared" si="59"/>
        <v>25</v>
      </c>
      <c r="AO263" s="560">
        <f t="shared" si="59"/>
        <v>25</v>
      </c>
      <c r="AP263" s="560">
        <f t="shared" si="59"/>
        <v>24</v>
      </c>
      <c r="AQ263" s="451">
        <f>SUM(AQ264:AQ272)</f>
        <v>23</v>
      </c>
      <c r="AR263" s="451">
        <f t="shared" ref="AR263:AS263" si="60">SUM(AR264:AR272)</f>
        <v>23</v>
      </c>
      <c r="AS263" s="451">
        <f t="shared" si="60"/>
        <v>23</v>
      </c>
      <c r="AT263" s="451">
        <f t="shared" si="59"/>
        <v>21</v>
      </c>
      <c r="AU263" s="451">
        <f t="shared" si="59"/>
        <v>21</v>
      </c>
      <c r="AV263" s="451">
        <f t="shared" si="59"/>
        <v>21</v>
      </c>
      <c r="AW263" s="451">
        <f t="shared" si="59"/>
        <v>21</v>
      </c>
      <c r="AX263" s="451"/>
      <c r="AY263" s="451"/>
      <c r="AZ263" s="451">
        <f t="shared" si="59"/>
        <v>0</v>
      </c>
      <c r="BA263" s="451"/>
      <c r="BB263" s="451">
        <f t="shared" si="59"/>
        <v>0</v>
      </c>
      <c r="BC263" s="451"/>
      <c r="BD263" s="451">
        <f t="shared" si="59"/>
        <v>0</v>
      </c>
      <c r="BE263" s="2"/>
      <c r="BF263" s="2"/>
      <c r="BG263" s="2"/>
      <c r="BH263" s="2"/>
      <c r="BI263" s="2"/>
      <c r="BJ263" s="2"/>
      <c r="BK263" s="2"/>
      <c r="BL263" s="2"/>
      <c r="BM263" s="2"/>
      <c r="BN263" s="2"/>
      <c r="BO263" s="2"/>
      <c r="BP263" s="2"/>
      <c r="BQ263" s="2"/>
      <c r="BR263" s="48"/>
      <c r="BS263" s="48"/>
      <c r="BT263" s="48"/>
      <c r="BU263" s="2"/>
      <c r="BV263" s="2"/>
      <c r="BW263" s="2"/>
      <c r="BX263" s="2"/>
      <c r="BY263" s="2"/>
      <c r="BZ263" s="2"/>
      <c r="CA263" s="2"/>
      <c r="CB263" s="2"/>
      <c r="CC263" s="2"/>
      <c r="CD263" s="2"/>
      <c r="CE263" s="2"/>
      <c r="CF263" s="2"/>
      <c r="CG263" s="2"/>
    </row>
    <row r="264" spans="1:86" s="557" customFormat="1">
      <c r="A264" s="481"/>
      <c r="B264" s="3"/>
      <c r="C264" s="480"/>
      <c r="D264" s="12"/>
      <c r="E264" s="479"/>
      <c r="F264" s="12"/>
      <c r="G264" s="1511" t="s">
        <v>218</v>
      </c>
      <c r="H264" s="1512"/>
      <c r="I264" s="660"/>
      <c r="J264" s="660"/>
      <c r="K264" s="689"/>
      <c r="L264" s="660"/>
      <c r="M264" s="660"/>
      <c r="N264" s="559"/>
      <c r="O264" s="658"/>
      <c r="P264" s="660"/>
      <c r="Q264" s="660"/>
      <c r="R264" s="660"/>
      <c r="S264" s="660"/>
      <c r="T264" s="660"/>
      <c r="U264" s="660"/>
      <c r="V264" s="204">
        <f t="shared" ref="V264:AL264" si="61">COUNTIF(V$9:V$255,"ĐTT")</f>
        <v>2</v>
      </c>
      <c r="W264" s="204">
        <f t="shared" si="61"/>
        <v>2</v>
      </c>
      <c r="X264" s="204">
        <f t="shared" si="61"/>
        <v>2</v>
      </c>
      <c r="Y264" s="204">
        <f t="shared" si="61"/>
        <v>2</v>
      </c>
      <c r="Z264" s="691">
        <f t="shared" si="61"/>
        <v>1</v>
      </c>
      <c r="AA264" s="691">
        <f t="shared" si="61"/>
        <v>1</v>
      </c>
      <c r="AB264" s="691">
        <f t="shared" si="61"/>
        <v>1</v>
      </c>
      <c r="AC264" s="691">
        <f t="shared" si="61"/>
        <v>1</v>
      </c>
      <c r="AD264" s="691">
        <f t="shared" si="61"/>
        <v>1</v>
      </c>
      <c r="AE264" s="691">
        <f t="shared" si="61"/>
        <v>2</v>
      </c>
      <c r="AF264" s="691">
        <f t="shared" si="61"/>
        <v>1</v>
      </c>
      <c r="AG264" s="691">
        <f t="shared" si="61"/>
        <v>2</v>
      </c>
      <c r="AH264" s="559">
        <f t="shared" si="61"/>
        <v>1</v>
      </c>
      <c r="AI264" s="559">
        <f t="shared" si="61"/>
        <v>1</v>
      </c>
      <c r="AJ264" s="559">
        <f t="shared" si="61"/>
        <v>1</v>
      </c>
      <c r="AK264" s="559">
        <f t="shared" si="61"/>
        <v>1</v>
      </c>
      <c r="AL264" s="559">
        <f t="shared" si="61"/>
        <v>1</v>
      </c>
      <c r="AM264" s="658">
        <f>COUNTIF(AM$9:AM$255,"ĐTT")</f>
        <v>1</v>
      </c>
      <c r="AN264" s="658">
        <f t="shared" ref="AN264:AP264" si="62">COUNTIF(AN$9:AN$255,"ĐTT")</f>
        <v>2</v>
      </c>
      <c r="AO264" s="658">
        <f t="shared" si="62"/>
        <v>1</v>
      </c>
      <c r="AP264" s="658">
        <f t="shared" si="62"/>
        <v>1</v>
      </c>
      <c r="AQ264" s="691">
        <f>COUNTIF(AQ$9:AQ$255,"ĐTT")</f>
        <v>1</v>
      </c>
      <c r="AR264" s="691">
        <f t="shared" ref="AR264:AS264" si="63">COUNTIF(AR$9:AR$255,"ĐTT")</f>
        <v>1</v>
      </c>
      <c r="AS264" s="691">
        <f t="shared" si="63"/>
        <v>1</v>
      </c>
      <c r="AT264" s="691">
        <f>COUNTIF(AT$9:AT$255,"ĐTT")</f>
        <v>1</v>
      </c>
      <c r="AU264" s="691">
        <f t="shared" ref="AU264:AV264" si="64">COUNTIF(AU$9:AU$255,"ĐTT")</f>
        <v>1</v>
      </c>
      <c r="AV264" s="691">
        <f t="shared" si="64"/>
        <v>1</v>
      </c>
      <c r="AW264" s="691">
        <f>COUNTIF(AW$9:AW$255,"ĐTT")</f>
        <v>1</v>
      </c>
      <c r="AX264" s="691"/>
      <c r="AY264" s="691"/>
      <c r="AZ264" s="691">
        <f>COUNTIF(AZ$9:AZ$255,"ĐTT")</f>
        <v>0</v>
      </c>
      <c r="BA264" s="691"/>
      <c r="BB264" s="691">
        <f>COUNTIF(BB$9:BB$255,"ĐTT")</f>
        <v>0</v>
      </c>
      <c r="BC264" s="691"/>
      <c r="BD264" s="691">
        <f>COUNTIF(BD$9:BD$255,"ĐTT")</f>
        <v>0</v>
      </c>
      <c r="BE264" s="2"/>
      <c r="BF264" s="2"/>
      <c r="BG264" s="2"/>
      <c r="BH264" s="2"/>
      <c r="BI264" s="2"/>
      <c r="BJ264" s="2"/>
      <c r="BK264" s="2"/>
      <c r="BL264" s="2"/>
      <c r="BM264" s="2"/>
      <c r="BN264" s="2"/>
      <c r="BO264" s="2"/>
      <c r="BP264" s="2"/>
      <c r="BQ264" s="2"/>
      <c r="BR264" s="48"/>
      <c r="BS264" s="48"/>
      <c r="BT264" s="48"/>
      <c r="BU264" s="2"/>
      <c r="BV264" s="2"/>
      <c r="BW264" s="2"/>
      <c r="BX264" s="2"/>
      <c r="BY264" s="2"/>
      <c r="BZ264" s="2"/>
      <c r="CA264" s="2"/>
      <c r="CB264" s="2"/>
      <c r="CC264" s="2"/>
      <c r="CD264" s="2"/>
      <c r="CE264" s="2"/>
      <c r="CF264" s="2"/>
      <c r="CG264" s="2"/>
    </row>
    <row r="265" spans="1:86" s="557" customFormat="1">
      <c r="A265" s="481"/>
      <c r="B265" s="3"/>
      <c r="C265" s="480"/>
      <c r="D265" s="12"/>
      <c r="E265" s="479"/>
      <c r="F265" s="12"/>
      <c r="G265" s="1511" t="s">
        <v>1188</v>
      </c>
      <c r="H265" s="1512"/>
      <c r="I265" s="660"/>
      <c r="J265" s="660"/>
      <c r="K265" s="689"/>
      <c r="L265" s="660"/>
      <c r="M265" s="660"/>
      <c r="N265" s="559"/>
      <c r="O265" s="658"/>
      <c r="P265" s="660"/>
      <c r="Q265" s="660"/>
      <c r="R265" s="660"/>
      <c r="S265" s="660"/>
      <c r="T265" s="660"/>
      <c r="U265" s="660"/>
      <c r="V265" s="204">
        <f t="shared" ref="V265:AL265" si="65">COUNTIF(V$9:V$255,"TDS")</f>
        <v>1</v>
      </c>
      <c r="W265" s="204">
        <f t="shared" si="65"/>
        <v>1</v>
      </c>
      <c r="X265" s="204">
        <f t="shared" si="65"/>
        <v>1</v>
      </c>
      <c r="Y265" s="204">
        <f t="shared" si="65"/>
        <v>1</v>
      </c>
      <c r="Z265" s="691">
        <f t="shared" si="65"/>
        <v>1</v>
      </c>
      <c r="AA265" s="691">
        <f t="shared" si="65"/>
        <v>1</v>
      </c>
      <c r="AB265" s="691">
        <f t="shared" si="65"/>
        <v>1</v>
      </c>
      <c r="AC265" s="691">
        <f t="shared" si="65"/>
        <v>1</v>
      </c>
      <c r="AD265" s="691">
        <f t="shared" si="65"/>
        <v>1</v>
      </c>
      <c r="AE265" s="691">
        <f t="shared" si="65"/>
        <v>1</v>
      </c>
      <c r="AF265" s="691">
        <f t="shared" si="65"/>
        <v>1</v>
      </c>
      <c r="AG265" s="691">
        <f t="shared" si="65"/>
        <v>1</v>
      </c>
      <c r="AH265" s="559">
        <f t="shared" si="65"/>
        <v>1</v>
      </c>
      <c r="AI265" s="559">
        <f t="shared" si="65"/>
        <v>1</v>
      </c>
      <c r="AJ265" s="559">
        <f t="shared" si="65"/>
        <v>1</v>
      </c>
      <c r="AK265" s="559">
        <f t="shared" si="65"/>
        <v>1</v>
      </c>
      <c r="AL265" s="559">
        <f t="shared" si="65"/>
        <v>1</v>
      </c>
      <c r="AM265" s="658">
        <f>COUNTIF(AM$9:AM$255,"TDS")</f>
        <v>1</v>
      </c>
      <c r="AN265" s="658">
        <f t="shared" ref="AN265:AP265" si="66">COUNTIF(AN$9:AN$255,"TDS")</f>
        <v>1</v>
      </c>
      <c r="AO265" s="658">
        <f t="shared" si="66"/>
        <v>1</v>
      </c>
      <c r="AP265" s="658">
        <f t="shared" si="66"/>
        <v>1</v>
      </c>
      <c r="AQ265" s="691">
        <f>COUNTIF(AQ$9:AQ$255,"TDS")</f>
        <v>1</v>
      </c>
      <c r="AR265" s="691">
        <f t="shared" ref="AR265:AS265" si="67">COUNTIF(AR$9:AR$255,"TDS")</f>
        <v>1</v>
      </c>
      <c r="AS265" s="691">
        <f t="shared" si="67"/>
        <v>1</v>
      </c>
      <c r="AT265" s="691">
        <f>COUNTIF(AT$9:AT$255,"TDS")</f>
        <v>1</v>
      </c>
      <c r="AU265" s="691">
        <f t="shared" ref="AU265:AW265" si="68">COUNTIF(AU$9:AU$255,"TDS")</f>
        <v>1</v>
      </c>
      <c r="AV265" s="691">
        <f t="shared" si="68"/>
        <v>1</v>
      </c>
      <c r="AW265" s="691">
        <f t="shared" si="68"/>
        <v>1</v>
      </c>
      <c r="AX265" s="691"/>
      <c r="AY265" s="691"/>
      <c r="AZ265" s="691">
        <f>COUNTIF(AZ$9:AZ$255,"TDS")</f>
        <v>0</v>
      </c>
      <c r="BA265" s="691"/>
      <c r="BB265" s="691">
        <f>COUNTIF(BB$9:BB$255,"TDS")</f>
        <v>0</v>
      </c>
      <c r="BC265" s="691"/>
      <c r="BD265" s="691">
        <f>COUNTIF(BD$9:BD$255,"TDS")</f>
        <v>0</v>
      </c>
      <c r="BE265" s="2"/>
      <c r="BF265" s="2"/>
      <c r="BG265" s="2"/>
      <c r="BH265" s="2"/>
      <c r="BI265" s="2"/>
      <c r="BJ265" s="2"/>
      <c r="BK265" s="2"/>
      <c r="BL265" s="2"/>
      <c r="BM265" s="2"/>
      <c r="BN265" s="2"/>
      <c r="BO265" s="2"/>
      <c r="BP265" s="2"/>
      <c r="BQ265" s="2"/>
      <c r="BR265" s="48"/>
      <c r="BS265" s="48"/>
      <c r="BT265" s="48"/>
      <c r="BU265" s="2"/>
      <c r="BV265" s="2"/>
      <c r="BW265" s="2"/>
      <c r="BX265" s="2"/>
      <c r="BY265" s="2"/>
      <c r="BZ265" s="2"/>
      <c r="CA265" s="2"/>
      <c r="CB265" s="2"/>
      <c r="CC265" s="2"/>
      <c r="CD265" s="2"/>
      <c r="CE265" s="2"/>
      <c r="CF265" s="2"/>
      <c r="CG265" s="2"/>
    </row>
    <row r="266" spans="1:86" s="557" customFormat="1">
      <c r="A266" s="481"/>
      <c r="B266" s="3"/>
      <c r="C266" s="480"/>
      <c r="D266" s="12"/>
      <c r="E266" s="479"/>
      <c r="F266" s="12"/>
      <c r="G266" s="1511" t="s">
        <v>1189</v>
      </c>
      <c r="H266" s="1512"/>
      <c r="I266" s="660"/>
      <c r="J266" s="660"/>
      <c r="K266" s="689"/>
      <c r="L266" s="660"/>
      <c r="M266" s="660"/>
      <c r="N266" s="559"/>
      <c r="O266" s="658"/>
      <c r="P266" s="660"/>
      <c r="Q266" s="660"/>
      <c r="R266" s="660"/>
      <c r="S266" s="660"/>
      <c r="T266" s="660"/>
      <c r="U266" s="660"/>
      <c r="V266" s="204">
        <f t="shared" ref="V266:AL266" si="69">COUNTIF(V$9:V$255,"HĐG")</f>
        <v>4</v>
      </c>
      <c r="W266" s="204">
        <f t="shared" si="69"/>
        <v>4</v>
      </c>
      <c r="X266" s="204">
        <f t="shared" si="69"/>
        <v>4</v>
      </c>
      <c r="Y266" s="204">
        <f t="shared" si="69"/>
        <v>4</v>
      </c>
      <c r="Z266" s="691">
        <f t="shared" si="69"/>
        <v>5</v>
      </c>
      <c r="AA266" s="691">
        <f t="shared" si="69"/>
        <v>5</v>
      </c>
      <c r="AB266" s="691">
        <f t="shared" si="69"/>
        <v>5</v>
      </c>
      <c r="AC266" s="691">
        <f t="shared" si="69"/>
        <v>5</v>
      </c>
      <c r="AD266" s="691">
        <f t="shared" si="69"/>
        <v>5</v>
      </c>
      <c r="AE266" s="691">
        <f t="shared" si="69"/>
        <v>5</v>
      </c>
      <c r="AF266" s="691">
        <f t="shared" si="69"/>
        <v>4</v>
      </c>
      <c r="AG266" s="691">
        <f t="shared" si="69"/>
        <v>4</v>
      </c>
      <c r="AH266" s="559">
        <f t="shared" si="69"/>
        <v>5</v>
      </c>
      <c r="AI266" s="559">
        <f t="shared" si="69"/>
        <v>5</v>
      </c>
      <c r="AJ266" s="559">
        <f t="shared" si="69"/>
        <v>5</v>
      </c>
      <c r="AK266" s="559">
        <f t="shared" si="69"/>
        <v>5</v>
      </c>
      <c r="AL266" s="559">
        <f t="shared" si="69"/>
        <v>5</v>
      </c>
      <c r="AM266" s="658">
        <f>COUNTIF(AM$9:AM$255,"HĐG")</f>
        <v>5</v>
      </c>
      <c r="AN266" s="658">
        <f t="shared" ref="AN266:AP266" si="70">COUNTIF(AN$9:AN$255,"HĐG")</f>
        <v>5</v>
      </c>
      <c r="AO266" s="658">
        <f t="shared" si="70"/>
        <v>5</v>
      </c>
      <c r="AP266" s="658">
        <f t="shared" si="70"/>
        <v>5</v>
      </c>
      <c r="AQ266" s="691">
        <f>COUNTIF(AQ$9:AQ$255,"HĐG")</f>
        <v>5</v>
      </c>
      <c r="AR266" s="691">
        <f t="shared" ref="AR266:AS266" si="71">COUNTIF(AR$9:AR$255,"HĐG")</f>
        <v>5</v>
      </c>
      <c r="AS266" s="691">
        <f t="shared" si="71"/>
        <v>5</v>
      </c>
      <c r="AT266" s="691">
        <f>COUNTIF(AT$9:AT$255,"HĐG")</f>
        <v>3</v>
      </c>
      <c r="AU266" s="691">
        <f t="shared" ref="AU266:AW266" si="72">COUNTIF(AU$9:AU$255,"HĐG")</f>
        <v>3</v>
      </c>
      <c r="AV266" s="691">
        <f t="shared" si="72"/>
        <v>3</v>
      </c>
      <c r="AW266" s="691">
        <f t="shared" si="72"/>
        <v>3</v>
      </c>
      <c r="AX266" s="691"/>
      <c r="AY266" s="691"/>
      <c r="AZ266" s="691">
        <f>COUNTIF(AZ$9:AZ$255,"HĐG")</f>
        <v>0</v>
      </c>
      <c r="BA266" s="691"/>
      <c r="BB266" s="691">
        <f>COUNTIF(BB$9:BB$255,"HĐG")</f>
        <v>0</v>
      </c>
      <c r="BC266" s="691"/>
      <c r="BD266" s="691">
        <f>COUNTIF(BD$9:BD$255,"HĐG")</f>
        <v>0</v>
      </c>
      <c r="BE266" s="2"/>
      <c r="BF266" s="2"/>
      <c r="BG266" s="2"/>
      <c r="BH266" s="2"/>
      <c r="BI266" s="2"/>
      <c r="BJ266" s="2"/>
      <c r="BK266" s="2"/>
      <c r="BL266" s="2"/>
      <c r="BM266" s="2"/>
      <c r="BN266" s="2"/>
      <c r="BO266" s="2"/>
      <c r="BP266" s="2"/>
      <c r="BQ266" s="2"/>
      <c r="BR266" s="48"/>
      <c r="BS266" s="48"/>
      <c r="BT266" s="48"/>
      <c r="BU266" s="2"/>
      <c r="BV266" s="2"/>
      <c r="BW266" s="2"/>
      <c r="BX266" s="2"/>
      <c r="BY266" s="2"/>
      <c r="BZ266" s="2"/>
      <c r="CA266" s="2"/>
      <c r="CB266" s="2"/>
      <c r="CC266" s="2"/>
      <c r="CD266" s="2"/>
      <c r="CE266" s="2"/>
      <c r="CF266" s="2"/>
      <c r="CG266" s="2"/>
    </row>
    <row r="267" spans="1:86" s="557" customFormat="1">
      <c r="A267" s="481"/>
      <c r="B267" s="3"/>
      <c r="C267" s="480"/>
      <c r="D267" s="12"/>
      <c r="E267" s="479"/>
      <c r="F267" s="12"/>
      <c r="G267" s="1511" t="s">
        <v>1190</v>
      </c>
      <c r="H267" s="1512"/>
      <c r="I267" s="660"/>
      <c r="J267" s="660"/>
      <c r="K267" s="689"/>
      <c r="L267" s="660"/>
      <c r="M267" s="660"/>
      <c r="N267" s="559"/>
      <c r="O267" s="658"/>
      <c r="P267" s="660"/>
      <c r="Q267" s="660"/>
      <c r="R267" s="660"/>
      <c r="S267" s="660"/>
      <c r="T267" s="660"/>
      <c r="U267" s="660"/>
      <c r="V267" s="204">
        <f t="shared" ref="V267:AL267" si="73">COUNTIF(V$9:V$255,"HĐNT")</f>
        <v>4</v>
      </c>
      <c r="W267" s="204">
        <f t="shared" si="73"/>
        <v>4</v>
      </c>
      <c r="X267" s="204">
        <f t="shared" si="73"/>
        <v>4</v>
      </c>
      <c r="Y267" s="204">
        <f t="shared" si="73"/>
        <v>4</v>
      </c>
      <c r="Z267" s="691">
        <f t="shared" si="73"/>
        <v>5</v>
      </c>
      <c r="AA267" s="691">
        <f t="shared" si="73"/>
        <v>5</v>
      </c>
      <c r="AB267" s="691">
        <f t="shared" si="73"/>
        <v>5</v>
      </c>
      <c r="AC267" s="691">
        <f t="shared" si="73"/>
        <v>5</v>
      </c>
      <c r="AD267" s="691">
        <f t="shared" si="73"/>
        <v>4</v>
      </c>
      <c r="AE267" s="691">
        <f t="shared" si="73"/>
        <v>4</v>
      </c>
      <c r="AF267" s="691">
        <f t="shared" si="73"/>
        <v>5</v>
      </c>
      <c r="AG267" s="691">
        <f t="shared" si="73"/>
        <v>4</v>
      </c>
      <c r="AH267" s="559">
        <f t="shared" si="73"/>
        <v>5</v>
      </c>
      <c r="AI267" s="559">
        <f t="shared" si="73"/>
        <v>5</v>
      </c>
      <c r="AJ267" s="559">
        <f t="shared" si="73"/>
        <v>5</v>
      </c>
      <c r="AK267" s="559">
        <f t="shared" si="73"/>
        <v>5</v>
      </c>
      <c r="AL267" s="559">
        <f t="shared" si="73"/>
        <v>5</v>
      </c>
      <c r="AM267" s="658">
        <f>COUNTIF(AM$9:AM$255,"HĐNT")</f>
        <v>5</v>
      </c>
      <c r="AN267" s="658">
        <f t="shared" ref="AN267:AP267" si="74">COUNTIF(AN$9:AN$255,"HĐNT")</f>
        <v>5</v>
      </c>
      <c r="AO267" s="658">
        <f t="shared" si="74"/>
        <v>5</v>
      </c>
      <c r="AP267" s="658">
        <f t="shared" si="74"/>
        <v>5</v>
      </c>
      <c r="AQ267" s="691">
        <f>COUNTIF(AQ$9:AQ$255,"HĐNT")</f>
        <v>5</v>
      </c>
      <c r="AR267" s="691">
        <f t="shared" ref="AR267:AS267" si="75">COUNTIF(AR$9:AR$255,"HĐNT")</f>
        <v>5</v>
      </c>
      <c r="AS267" s="691">
        <f t="shared" si="75"/>
        <v>5</v>
      </c>
      <c r="AT267" s="691">
        <f>COUNTIF(AT$9:AT$255,"HĐNT")</f>
        <v>5</v>
      </c>
      <c r="AU267" s="691">
        <f t="shared" ref="AU267:AW267" si="76">COUNTIF(AU$9:AU$255,"HĐNT")</f>
        <v>5</v>
      </c>
      <c r="AV267" s="691">
        <f t="shared" si="76"/>
        <v>5</v>
      </c>
      <c r="AW267" s="691">
        <f t="shared" si="76"/>
        <v>5</v>
      </c>
      <c r="AX267" s="691"/>
      <c r="AY267" s="691"/>
      <c r="AZ267" s="691">
        <f>COUNTIF(AZ$9:AZ$255,"HĐNT")</f>
        <v>0</v>
      </c>
      <c r="BA267" s="691"/>
      <c r="BB267" s="691">
        <f>COUNTIF(BB$9:BB$255,"HĐNT")</f>
        <v>0</v>
      </c>
      <c r="BC267" s="691"/>
      <c r="BD267" s="691">
        <f>COUNTIF(BD$9:BD$255,"HĐNT")</f>
        <v>0</v>
      </c>
      <c r="BE267" s="2"/>
      <c r="BF267" s="2"/>
      <c r="BG267" s="2"/>
      <c r="BH267" s="2"/>
      <c r="BI267" s="2"/>
      <c r="BJ267" s="2"/>
      <c r="BK267" s="2"/>
      <c r="BL267" s="2"/>
      <c r="BM267" s="2"/>
      <c r="BN267" s="2"/>
      <c r="BO267" s="2"/>
      <c r="BP267" s="2"/>
      <c r="BQ267" s="2"/>
      <c r="BR267" s="48"/>
      <c r="BS267" s="48"/>
      <c r="BT267" s="48"/>
      <c r="BU267" s="2"/>
      <c r="BV267" s="2"/>
      <c r="BW267" s="2"/>
      <c r="BX267" s="2"/>
      <c r="BY267" s="2"/>
      <c r="BZ267" s="2"/>
      <c r="CA267" s="2"/>
      <c r="CB267" s="2"/>
      <c r="CC267" s="2"/>
      <c r="CD267" s="2"/>
      <c r="CE267" s="2"/>
      <c r="CF267" s="2"/>
      <c r="CG267" s="2"/>
    </row>
    <row r="268" spans="1:86" s="557" customFormat="1">
      <c r="A268" s="481"/>
      <c r="B268" s="3"/>
      <c r="C268" s="480"/>
      <c r="D268" s="12"/>
      <c r="E268" s="479"/>
      <c r="F268" s="12"/>
      <c r="G268" s="1511" t="s">
        <v>1191</v>
      </c>
      <c r="H268" s="1512"/>
      <c r="I268" s="660"/>
      <c r="J268" s="660"/>
      <c r="K268" s="689"/>
      <c r="L268" s="660"/>
      <c r="M268" s="660"/>
      <c r="N268" s="559"/>
      <c r="O268" s="658"/>
      <c r="P268" s="660"/>
      <c r="Q268" s="660"/>
      <c r="R268" s="660"/>
      <c r="S268" s="660"/>
      <c r="T268" s="660"/>
      <c r="U268" s="660"/>
      <c r="V268" s="204">
        <f t="shared" ref="V268:AL268" si="77">COUNTIF(V$9:V$255,"VS-AN")</f>
        <v>1</v>
      </c>
      <c r="W268" s="204">
        <f t="shared" si="77"/>
        <v>1</v>
      </c>
      <c r="X268" s="204">
        <f t="shared" si="77"/>
        <v>1</v>
      </c>
      <c r="Y268" s="204">
        <f t="shared" si="77"/>
        <v>1</v>
      </c>
      <c r="Z268" s="691">
        <f t="shared" si="77"/>
        <v>2</v>
      </c>
      <c r="AA268" s="691">
        <f t="shared" si="77"/>
        <v>2</v>
      </c>
      <c r="AB268" s="691">
        <f t="shared" si="77"/>
        <v>2</v>
      </c>
      <c r="AC268" s="691">
        <f t="shared" si="77"/>
        <v>2</v>
      </c>
      <c r="AD268" s="691">
        <f t="shared" si="77"/>
        <v>1</v>
      </c>
      <c r="AE268" s="691">
        <f t="shared" si="77"/>
        <v>1</v>
      </c>
      <c r="AF268" s="691">
        <f t="shared" si="77"/>
        <v>1</v>
      </c>
      <c r="AG268" s="691">
        <f t="shared" si="77"/>
        <v>1</v>
      </c>
      <c r="AH268" s="559">
        <f t="shared" si="77"/>
        <v>3</v>
      </c>
      <c r="AI268" s="559">
        <f t="shared" si="77"/>
        <v>3</v>
      </c>
      <c r="AJ268" s="559">
        <f t="shared" si="77"/>
        <v>3</v>
      </c>
      <c r="AK268" s="559">
        <f t="shared" si="77"/>
        <v>3</v>
      </c>
      <c r="AL268" s="559">
        <f t="shared" si="77"/>
        <v>3</v>
      </c>
      <c r="AM268" s="658">
        <f>COUNTIF(AM$9:AM$255,"VS-AN")</f>
        <v>2</v>
      </c>
      <c r="AN268" s="658">
        <f t="shared" ref="AN268:AP268" si="78">COUNTIF(AN$9:AN$255,"VS-AN")</f>
        <v>2</v>
      </c>
      <c r="AO268" s="658">
        <f t="shared" si="78"/>
        <v>3</v>
      </c>
      <c r="AP268" s="658">
        <f t="shared" si="78"/>
        <v>3</v>
      </c>
      <c r="AQ268" s="691">
        <f>COUNTIF(AQ$9:AQ$255,"VS-AN")</f>
        <v>1</v>
      </c>
      <c r="AR268" s="691">
        <f t="shared" ref="AR268:AS268" si="79">COUNTIF(AR$9:AR$255,"VS-AN")</f>
        <v>1</v>
      </c>
      <c r="AS268" s="691">
        <f t="shared" si="79"/>
        <v>1</v>
      </c>
      <c r="AT268" s="691">
        <f>COUNTIF(AT$9:AT$255,"VS-AN")</f>
        <v>1</v>
      </c>
      <c r="AU268" s="691">
        <f t="shared" ref="AU268:AV268" si="80">COUNTIF(AU$9:AU$255,"VS-AN")</f>
        <v>1</v>
      </c>
      <c r="AV268" s="691">
        <f t="shared" si="80"/>
        <v>1</v>
      </c>
      <c r="AW268" s="691">
        <f>COUNTIF(AW$9:AW$255,"VS-AN")</f>
        <v>1</v>
      </c>
      <c r="AX268" s="691"/>
      <c r="AY268" s="691"/>
      <c r="AZ268" s="691">
        <f>COUNTIF(AZ$9:AZ$255,"VS-AN")</f>
        <v>0</v>
      </c>
      <c r="BA268" s="691"/>
      <c r="BB268" s="691">
        <f>COUNTIF(BB$9:BB$255,"VS-AN")</f>
        <v>0</v>
      </c>
      <c r="BC268" s="691"/>
      <c r="BD268" s="691">
        <f>COUNTIF(BD$9:BD$255,"VS-AN")</f>
        <v>0</v>
      </c>
      <c r="BE268" s="2"/>
      <c r="BF268" s="2"/>
      <c r="BG268" s="2"/>
      <c r="BH268" s="2"/>
      <c r="BI268" s="2"/>
      <c r="BJ268" s="2"/>
      <c r="BK268" s="2"/>
      <c r="BL268" s="2"/>
      <c r="BM268" s="2"/>
      <c r="BN268" s="2"/>
      <c r="BO268" s="2"/>
      <c r="BP268" s="2"/>
      <c r="BQ268" s="2"/>
      <c r="BR268" s="48"/>
      <c r="BS268" s="48"/>
      <c r="BT268" s="48"/>
      <c r="BU268" s="2"/>
      <c r="BV268" s="2"/>
      <c r="BW268" s="2"/>
      <c r="BX268" s="2"/>
      <c r="BY268" s="2"/>
      <c r="BZ268" s="2"/>
      <c r="CA268" s="2"/>
      <c r="CB268" s="2"/>
      <c r="CC268" s="2"/>
      <c r="CD268" s="2"/>
      <c r="CE268" s="2"/>
      <c r="CF268" s="2"/>
      <c r="CG268" s="2"/>
    </row>
    <row r="269" spans="1:86" s="557" customFormat="1">
      <c r="A269" s="481"/>
      <c r="B269" s="3"/>
      <c r="C269" s="480"/>
      <c r="D269" s="12"/>
      <c r="E269" s="479"/>
      <c r="F269" s="12"/>
      <c r="G269" s="1511" t="s">
        <v>1192</v>
      </c>
      <c r="H269" s="1512"/>
      <c r="I269" s="660"/>
      <c r="J269" s="660"/>
      <c r="K269" s="689"/>
      <c r="L269" s="660"/>
      <c r="M269" s="660"/>
      <c r="N269" s="559"/>
      <c r="O269" s="658"/>
      <c r="P269" s="660"/>
      <c r="Q269" s="660"/>
      <c r="R269" s="660"/>
      <c r="S269" s="660"/>
      <c r="T269" s="660"/>
      <c r="U269" s="660"/>
      <c r="V269" s="204">
        <f t="shared" ref="V269:AL269" si="81">COUNTIF(V$9:V$255,"HĐC")</f>
        <v>5</v>
      </c>
      <c r="W269" s="204">
        <f t="shared" si="81"/>
        <v>5</v>
      </c>
      <c r="X269" s="204">
        <f t="shared" si="81"/>
        <v>5</v>
      </c>
      <c r="Y269" s="204">
        <f t="shared" si="81"/>
        <v>5</v>
      </c>
      <c r="Z269" s="691">
        <f t="shared" si="81"/>
        <v>5</v>
      </c>
      <c r="AA269" s="691">
        <f t="shared" si="81"/>
        <v>5</v>
      </c>
      <c r="AB269" s="691">
        <f t="shared" si="81"/>
        <v>5</v>
      </c>
      <c r="AC269" s="691">
        <f t="shared" si="81"/>
        <v>5</v>
      </c>
      <c r="AD269" s="691">
        <f t="shared" si="81"/>
        <v>5</v>
      </c>
      <c r="AE269" s="691">
        <f t="shared" si="81"/>
        <v>4</v>
      </c>
      <c r="AF269" s="691">
        <f t="shared" si="81"/>
        <v>5</v>
      </c>
      <c r="AG269" s="691">
        <f t="shared" si="81"/>
        <v>5</v>
      </c>
      <c r="AH269" s="559">
        <f t="shared" si="81"/>
        <v>5</v>
      </c>
      <c r="AI269" s="559">
        <f t="shared" si="81"/>
        <v>5</v>
      </c>
      <c r="AJ269" s="559">
        <f t="shared" si="81"/>
        <v>5</v>
      </c>
      <c r="AK269" s="559">
        <f t="shared" si="81"/>
        <v>5</v>
      </c>
      <c r="AL269" s="559">
        <f t="shared" si="81"/>
        <v>5</v>
      </c>
      <c r="AM269" s="658">
        <f>COUNTIF(AM$9:AM$255,"HĐC")</f>
        <v>5</v>
      </c>
      <c r="AN269" s="658">
        <f t="shared" ref="AN269:AP269" si="82">COUNTIF(AN$9:AN$255,"HĐC")</f>
        <v>5</v>
      </c>
      <c r="AO269" s="658">
        <f t="shared" si="82"/>
        <v>5</v>
      </c>
      <c r="AP269" s="658">
        <f t="shared" si="82"/>
        <v>4</v>
      </c>
      <c r="AQ269" s="691">
        <f>COUNTIF(AQ$9:AQ$255,"HĐC")</f>
        <v>5</v>
      </c>
      <c r="AR269" s="691">
        <f t="shared" ref="AR269:AS269" si="83">COUNTIF(AR$9:AR$255,"HĐC")</f>
        <v>5</v>
      </c>
      <c r="AS269" s="691">
        <f t="shared" si="83"/>
        <v>5</v>
      </c>
      <c r="AT269" s="691">
        <f>COUNTIF(AT$9:AT$255,"HĐC")</f>
        <v>5</v>
      </c>
      <c r="AU269" s="691">
        <f t="shared" ref="AU269:AV269" si="84">COUNTIF(AU$9:AU$255,"HĐC")</f>
        <v>5</v>
      </c>
      <c r="AV269" s="691">
        <f t="shared" si="84"/>
        <v>5</v>
      </c>
      <c r="AW269" s="691">
        <f>COUNTIF(AW$9:AW$255,"HĐC")</f>
        <v>5</v>
      </c>
      <c r="AX269" s="691"/>
      <c r="AY269" s="691"/>
      <c r="AZ269" s="691">
        <f>COUNTIF(AZ$9:AZ$255,"HĐC")</f>
        <v>0</v>
      </c>
      <c r="BA269" s="691"/>
      <c r="BB269" s="691">
        <f>COUNTIF(BB$9:BB$255,"HĐC")</f>
        <v>0</v>
      </c>
      <c r="BC269" s="691"/>
      <c r="BD269" s="691">
        <f>COUNTIF(BD$9:BD$255,"HĐC")</f>
        <v>0</v>
      </c>
      <c r="BE269" s="2"/>
      <c r="BF269" s="2"/>
      <c r="BG269" s="2"/>
      <c r="BH269" s="2"/>
      <c r="BI269" s="2"/>
      <c r="BJ269" s="2"/>
      <c r="BK269" s="2"/>
      <c r="BL269" s="2"/>
      <c r="BM269" s="2"/>
      <c r="BN269" s="2"/>
      <c r="BO269" s="2"/>
      <c r="BP269" s="2"/>
      <c r="BQ269" s="2"/>
      <c r="BR269" s="48"/>
      <c r="BS269" s="48"/>
      <c r="BT269" s="48"/>
      <c r="BU269" s="2"/>
      <c r="BV269" s="2"/>
      <c r="BW269" s="2"/>
      <c r="BX269" s="2"/>
      <c r="BY269" s="2"/>
      <c r="BZ269" s="2"/>
      <c r="CA269" s="2"/>
      <c r="CB269" s="2"/>
      <c r="CC269" s="2"/>
      <c r="CD269" s="2"/>
      <c r="CE269" s="2"/>
      <c r="CF269" s="2"/>
      <c r="CG269" s="2"/>
    </row>
    <row r="270" spans="1:86" s="557" customFormat="1">
      <c r="A270" s="481"/>
      <c r="B270" s="3"/>
      <c r="C270" s="480"/>
      <c r="D270" s="12"/>
      <c r="E270" s="479"/>
      <c r="F270" s="12"/>
      <c r="G270" s="1511" t="s">
        <v>1193</v>
      </c>
      <c r="H270" s="1512"/>
      <c r="I270" s="660"/>
      <c r="J270" s="660"/>
      <c r="K270" s="689"/>
      <c r="L270" s="660"/>
      <c r="M270" s="660"/>
      <c r="N270" s="559"/>
      <c r="O270" s="658"/>
      <c r="P270" s="660"/>
      <c r="Q270" s="660"/>
      <c r="R270" s="660"/>
      <c r="S270" s="660"/>
      <c r="T270" s="660"/>
      <c r="U270" s="660"/>
      <c r="V270" s="204">
        <f t="shared" ref="V270:AL270" si="85">COUNTIF(V$9:V$255,"TQDN")</f>
        <v>0</v>
      </c>
      <c r="W270" s="204">
        <f t="shared" si="85"/>
        <v>0</v>
      </c>
      <c r="X270" s="204">
        <f t="shared" si="85"/>
        <v>0</v>
      </c>
      <c r="Y270" s="204">
        <f t="shared" si="85"/>
        <v>0</v>
      </c>
      <c r="Z270" s="691">
        <f t="shared" si="85"/>
        <v>0</v>
      </c>
      <c r="AA270" s="691">
        <f t="shared" si="85"/>
        <v>0</v>
      </c>
      <c r="AB270" s="691">
        <f t="shared" si="85"/>
        <v>0</v>
      </c>
      <c r="AC270" s="691">
        <f t="shared" si="85"/>
        <v>0</v>
      </c>
      <c r="AD270" s="691">
        <f t="shared" si="85"/>
        <v>0</v>
      </c>
      <c r="AE270" s="691">
        <f t="shared" si="85"/>
        <v>0</v>
      </c>
      <c r="AF270" s="691">
        <f t="shared" si="85"/>
        <v>0</v>
      </c>
      <c r="AG270" s="691">
        <f t="shared" si="85"/>
        <v>0</v>
      </c>
      <c r="AH270" s="559">
        <f t="shared" si="85"/>
        <v>0</v>
      </c>
      <c r="AI270" s="559">
        <f t="shared" si="85"/>
        <v>0</v>
      </c>
      <c r="AJ270" s="559">
        <f t="shared" si="85"/>
        <v>0</v>
      </c>
      <c r="AK270" s="559">
        <f t="shared" si="85"/>
        <v>0</v>
      </c>
      <c r="AL270" s="559">
        <f t="shared" si="85"/>
        <v>0</v>
      </c>
      <c r="AM270" s="658">
        <f>COUNTIF(AM$9:AM$255,"TQDN")</f>
        <v>0</v>
      </c>
      <c r="AN270" s="658">
        <f t="shared" ref="AN270:AP270" si="86">COUNTIF(AN$9:AN$255,"TQDN")</f>
        <v>0</v>
      </c>
      <c r="AO270" s="658">
        <f t="shared" si="86"/>
        <v>0</v>
      </c>
      <c r="AP270" s="658">
        <f t="shared" si="86"/>
        <v>0</v>
      </c>
      <c r="AQ270" s="691">
        <f>COUNTIF(AQ$9:AQ$255,"TQDN")</f>
        <v>0</v>
      </c>
      <c r="AR270" s="691">
        <f t="shared" ref="AR270:AS270" si="87">COUNTIF(AR$9:AR$255,"TQDN")</f>
        <v>0</v>
      </c>
      <c r="AS270" s="691">
        <f t="shared" si="87"/>
        <v>0</v>
      </c>
      <c r="AT270" s="691">
        <f>COUNTIF(AT$9:AT$255,"TQDN")</f>
        <v>0</v>
      </c>
      <c r="AU270" s="691">
        <f t="shared" ref="AU270:AV270" si="88">COUNTIF(AU$9:AU$255,"TQDN")</f>
        <v>0</v>
      </c>
      <c r="AV270" s="691">
        <f t="shared" si="88"/>
        <v>0</v>
      </c>
      <c r="AW270" s="691">
        <f>COUNTIF(AW$9:AW$255,"TQDN")</f>
        <v>0</v>
      </c>
      <c r="AX270" s="691"/>
      <c r="AY270" s="691"/>
      <c r="AZ270" s="691">
        <f>COUNTIF(AZ$9:AZ$255,"TQDN")</f>
        <v>0</v>
      </c>
      <c r="BA270" s="691"/>
      <c r="BB270" s="691">
        <f>COUNTIF(BB$9:BB$255,"TQDN")</f>
        <v>0</v>
      </c>
      <c r="BC270" s="691"/>
      <c r="BD270" s="691">
        <f>COUNTIF(BD$9:BD$255,"TQDN")</f>
        <v>0</v>
      </c>
      <c r="BE270" s="2"/>
      <c r="BF270" s="2"/>
      <c r="BG270" s="2"/>
      <c r="BH270" s="2"/>
      <c r="BI270" s="2"/>
      <c r="BJ270" s="2"/>
      <c r="BK270" s="2"/>
      <c r="BL270" s="2"/>
      <c r="BM270" s="2"/>
      <c r="BN270" s="2"/>
      <c r="BO270" s="2"/>
      <c r="BP270" s="2"/>
      <c r="BQ270" s="2"/>
      <c r="BR270" s="48"/>
      <c r="BS270" s="48"/>
      <c r="BT270" s="48"/>
      <c r="BU270" s="2"/>
      <c r="BV270" s="2"/>
      <c r="BW270" s="2"/>
      <c r="BX270" s="2"/>
      <c r="BY270" s="2"/>
      <c r="BZ270" s="2"/>
      <c r="CA270" s="2"/>
      <c r="CB270" s="2"/>
      <c r="CC270" s="2"/>
      <c r="CD270" s="2"/>
      <c r="CE270" s="2"/>
      <c r="CF270" s="2"/>
      <c r="CG270" s="2"/>
    </row>
    <row r="271" spans="1:86" s="557" customFormat="1">
      <c r="A271" s="481"/>
      <c r="B271" s="3"/>
      <c r="C271" s="480"/>
      <c r="D271" s="12"/>
      <c r="E271" s="479"/>
      <c r="F271" s="12"/>
      <c r="G271" s="1511" t="s">
        <v>1194</v>
      </c>
      <c r="H271" s="1512"/>
      <c r="I271" s="660"/>
      <c r="J271" s="660"/>
      <c r="K271" s="689"/>
      <c r="L271" s="660"/>
      <c r="M271" s="660"/>
      <c r="N271" s="559"/>
      <c r="O271" s="658"/>
      <c r="P271" s="660"/>
      <c r="Q271" s="660"/>
      <c r="R271" s="660"/>
      <c r="S271" s="660"/>
      <c r="T271" s="660"/>
      <c r="U271" s="660"/>
      <c r="V271" s="204">
        <f t="shared" ref="V271:CG271" si="89">COUNTIF(V$9:V$255,"LH")</f>
        <v>0</v>
      </c>
      <c r="W271" s="204">
        <f t="shared" si="89"/>
        <v>0</v>
      </c>
      <c r="X271" s="204">
        <f t="shared" si="89"/>
        <v>0</v>
      </c>
      <c r="Y271" s="204">
        <f t="shared" si="89"/>
        <v>0</v>
      </c>
      <c r="Z271" s="691">
        <f t="shared" si="89"/>
        <v>0</v>
      </c>
      <c r="AA271" s="691">
        <f t="shared" si="89"/>
        <v>0</v>
      </c>
      <c r="AB271" s="691">
        <f t="shared" si="89"/>
        <v>0</v>
      </c>
      <c r="AC271" s="691">
        <f t="shared" si="89"/>
        <v>0</v>
      </c>
      <c r="AD271" s="691">
        <f t="shared" si="89"/>
        <v>0</v>
      </c>
      <c r="AE271" s="691">
        <f t="shared" si="89"/>
        <v>0</v>
      </c>
      <c r="AF271" s="691">
        <f t="shared" si="89"/>
        <v>0</v>
      </c>
      <c r="AG271" s="691">
        <f t="shared" si="89"/>
        <v>0</v>
      </c>
      <c r="AH271" s="559">
        <f t="shared" si="89"/>
        <v>0</v>
      </c>
      <c r="AI271" s="559">
        <f t="shared" si="89"/>
        <v>0</v>
      </c>
      <c r="AJ271" s="559">
        <f t="shared" si="89"/>
        <v>0</v>
      </c>
      <c r="AK271" s="559">
        <f t="shared" si="89"/>
        <v>0</v>
      </c>
      <c r="AL271" s="559">
        <f t="shared" si="89"/>
        <v>0</v>
      </c>
      <c r="AM271" s="658">
        <f t="shared" si="89"/>
        <v>0</v>
      </c>
      <c r="AN271" s="658">
        <f t="shared" si="89"/>
        <v>0</v>
      </c>
      <c r="AO271" s="658">
        <f t="shared" si="89"/>
        <v>0</v>
      </c>
      <c r="AP271" s="658">
        <f t="shared" si="89"/>
        <v>0</v>
      </c>
      <c r="AQ271" s="691">
        <f t="shared" si="89"/>
        <v>0</v>
      </c>
      <c r="AR271" s="691">
        <f t="shared" si="89"/>
        <v>0</v>
      </c>
      <c r="AS271" s="691">
        <f t="shared" si="89"/>
        <v>0</v>
      </c>
      <c r="AT271" s="691">
        <f t="shared" si="89"/>
        <v>0</v>
      </c>
      <c r="AU271" s="691">
        <f t="shared" si="89"/>
        <v>0</v>
      </c>
      <c r="AV271" s="691">
        <f t="shared" si="89"/>
        <v>0</v>
      </c>
      <c r="AW271" s="691">
        <f t="shared" si="89"/>
        <v>0</v>
      </c>
      <c r="AX271" s="691">
        <f t="shared" si="89"/>
        <v>0</v>
      </c>
      <c r="AY271" s="691">
        <f t="shared" si="89"/>
        <v>0</v>
      </c>
      <c r="AZ271" s="691">
        <f t="shared" si="89"/>
        <v>0</v>
      </c>
      <c r="BA271" s="691">
        <f t="shared" si="89"/>
        <v>0</v>
      </c>
      <c r="BB271" s="691">
        <f t="shared" si="89"/>
        <v>0</v>
      </c>
      <c r="BC271" s="691">
        <f t="shared" si="89"/>
        <v>0</v>
      </c>
      <c r="BD271" s="691">
        <f t="shared" si="89"/>
        <v>0</v>
      </c>
      <c r="BE271" s="691">
        <f t="shared" si="89"/>
        <v>0</v>
      </c>
      <c r="BF271" s="691">
        <f t="shared" si="89"/>
        <v>0</v>
      </c>
      <c r="BG271" s="691">
        <f t="shared" si="89"/>
        <v>0</v>
      </c>
      <c r="BH271" s="691">
        <f t="shared" si="89"/>
        <v>0</v>
      </c>
      <c r="BI271" s="691">
        <f t="shared" si="89"/>
        <v>0</v>
      </c>
      <c r="BJ271" s="691">
        <f t="shared" si="89"/>
        <v>0</v>
      </c>
      <c r="BK271" s="691">
        <f t="shared" si="89"/>
        <v>0</v>
      </c>
      <c r="BL271" s="691">
        <f t="shared" si="89"/>
        <v>0</v>
      </c>
      <c r="BM271" s="691">
        <f t="shared" si="89"/>
        <v>0</v>
      </c>
      <c r="BN271" s="691">
        <f t="shared" si="89"/>
        <v>0</v>
      </c>
      <c r="BO271" s="691">
        <f t="shared" si="89"/>
        <v>0</v>
      </c>
      <c r="BP271" s="691">
        <f t="shared" si="89"/>
        <v>0</v>
      </c>
      <c r="BQ271" s="691">
        <f t="shared" si="89"/>
        <v>0</v>
      </c>
      <c r="BR271" s="691">
        <f t="shared" si="89"/>
        <v>0</v>
      </c>
      <c r="BS271" s="691">
        <f t="shared" si="89"/>
        <v>0</v>
      </c>
      <c r="BT271" s="691">
        <f t="shared" si="89"/>
        <v>0</v>
      </c>
      <c r="BU271" s="691">
        <f t="shared" si="89"/>
        <v>0</v>
      </c>
      <c r="BV271" s="719"/>
      <c r="BW271" s="719"/>
      <c r="BX271" s="719"/>
      <c r="BY271" s="691">
        <f t="shared" si="89"/>
        <v>0</v>
      </c>
      <c r="BZ271" s="691">
        <f t="shared" si="89"/>
        <v>0</v>
      </c>
      <c r="CA271" s="691">
        <f t="shared" si="89"/>
        <v>0</v>
      </c>
      <c r="CB271" s="691">
        <f t="shared" si="89"/>
        <v>0</v>
      </c>
      <c r="CC271" s="691">
        <f t="shared" si="89"/>
        <v>0</v>
      </c>
      <c r="CD271" s="691">
        <f t="shared" si="89"/>
        <v>0</v>
      </c>
      <c r="CE271" s="691">
        <f t="shared" si="89"/>
        <v>0</v>
      </c>
      <c r="CF271" s="691">
        <f t="shared" si="89"/>
        <v>0</v>
      </c>
      <c r="CG271" s="691">
        <f t="shared" si="89"/>
        <v>0</v>
      </c>
    </row>
    <row r="272" spans="1:86" s="557" customFormat="1">
      <c r="A272" s="481"/>
      <c r="B272" s="3"/>
      <c r="C272" s="480"/>
      <c r="D272" s="12"/>
      <c r="E272" s="479"/>
      <c r="F272" s="12"/>
      <c r="G272" s="1513" t="s">
        <v>1195</v>
      </c>
      <c r="H272" s="1512"/>
      <c r="I272" s="660"/>
      <c r="J272" s="660"/>
      <c r="K272" s="689"/>
      <c r="L272" s="660"/>
      <c r="M272" s="660"/>
      <c r="N272" s="559"/>
      <c r="O272" s="658"/>
      <c r="P272" s="660"/>
      <c r="Q272" s="660"/>
      <c r="R272" s="660"/>
      <c r="S272" s="660"/>
      <c r="T272" s="660"/>
      <c r="U272" s="660"/>
      <c r="V272" s="178">
        <f t="shared" ref="V272:AL272" si="90">COUNTIF(V$9:V$255,"HĐH")</f>
        <v>5</v>
      </c>
      <c r="W272" s="178">
        <f t="shared" si="90"/>
        <v>5</v>
      </c>
      <c r="X272" s="178">
        <f t="shared" si="90"/>
        <v>5</v>
      </c>
      <c r="Y272" s="178">
        <f t="shared" si="90"/>
        <v>5</v>
      </c>
      <c r="Z272" s="451">
        <f t="shared" si="90"/>
        <v>5</v>
      </c>
      <c r="AA272" s="451">
        <f t="shared" si="90"/>
        <v>5</v>
      </c>
      <c r="AB272" s="451">
        <f t="shared" si="90"/>
        <v>5</v>
      </c>
      <c r="AC272" s="451">
        <f t="shared" si="90"/>
        <v>5</v>
      </c>
      <c r="AD272" s="451">
        <f t="shared" si="90"/>
        <v>5</v>
      </c>
      <c r="AE272" s="451">
        <f t="shared" si="90"/>
        <v>5</v>
      </c>
      <c r="AF272" s="451">
        <f t="shared" si="90"/>
        <v>5</v>
      </c>
      <c r="AG272" s="451">
        <f t="shared" si="90"/>
        <v>5</v>
      </c>
      <c r="AH272" s="559">
        <f t="shared" si="90"/>
        <v>5</v>
      </c>
      <c r="AI272" s="559">
        <f t="shared" si="90"/>
        <v>5</v>
      </c>
      <c r="AJ272" s="559">
        <f t="shared" si="90"/>
        <v>5</v>
      </c>
      <c r="AK272" s="559">
        <f t="shared" si="90"/>
        <v>5</v>
      </c>
      <c r="AL272" s="559">
        <f t="shared" si="90"/>
        <v>5</v>
      </c>
      <c r="AM272" s="560">
        <f>COUNTIF(AM$9:AM$255,"HĐH")</f>
        <v>5</v>
      </c>
      <c r="AN272" s="560">
        <f t="shared" ref="AN272:AP272" si="91">COUNTIF(AN$9:AN$255,"HĐH")</f>
        <v>5</v>
      </c>
      <c r="AO272" s="560">
        <f t="shared" si="91"/>
        <v>5</v>
      </c>
      <c r="AP272" s="560">
        <f t="shared" si="91"/>
        <v>5</v>
      </c>
      <c r="AQ272" s="691">
        <f>COUNTIF(AQ$9:AQ$255,"HĐH")</f>
        <v>5</v>
      </c>
      <c r="AR272" s="691">
        <f t="shared" ref="AR272:AS272" si="92">COUNTIF(AR$9:AR$255,"HĐH")</f>
        <v>5</v>
      </c>
      <c r="AS272" s="691">
        <f t="shared" si="92"/>
        <v>5</v>
      </c>
      <c r="AT272" s="451">
        <f>COUNTIF(AT$9:AT$255,"HĐH")</f>
        <v>5</v>
      </c>
      <c r="AU272" s="451">
        <f t="shared" ref="AU272:AV272" si="93">COUNTIF(AU$9:AU$255,"HĐH")</f>
        <v>5</v>
      </c>
      <c r="AV272" s="451">
        <f t="shared" si="93"/>
        <v>5</v>
      </c>
      <c r="AW272" s="451">
        <f>COUNTIF(AW$9:AW$255,"HĐH")</f>
        <v>5</v>
      </c>
      <c r="AX272" s="451"/>
      <c r="AY272" s="451"/>
      <c r="AZ272" s="451">
        <f>COUNTIF(AZ$9:AZ$255,"HĐH")</f>
        <v>0</v>
      </c>
      <c r="BA272" s="451"/>
      <c r="BB272" s="451">
        <f>COUNTIF(BB$9:BB$255,"HĐH")</f>
        <v>0</v>
      </c>
      <c r="BC272" s="451"/>
      <c r="BD272" s="451">
        <f>COUNTIF(BD$9:BD$255,"HĐH")</f>
        <v>0</v>
      </c>
      <c r="BE272" s="2"/>
      <c r="BF272" s="2"/>
      <c r="BG272" s="2"/>
      <c r="BH272" s="2"/>
      <c r="BI272" s="2"/>
      <c r="BJ272" s="2"/>
      <c r="BK272" s="2"/>
      <c r="BL272" s="2"/>
      <c r="BM272" s="2"/>
      <c r="BN272" s="2"/>
      <c r="BO272" s="2"/>
      <c r="BP272" s="2"/>
      <c r="BQ272" s="2"/>
      <c r="BR272" s="48"/>
      <c r="BS272" s="48"/>
      <c r="BT272" s="48"/>
      <c r="BU272" s="2"/>
      <c r="BV272" s="2"/>
      <c r="BW272" s="2"/>
      <c r="BX272" s="2"/>
      <c r="BY272" s="2"/>
      <c r="BZ272" s="2"/>
      <c r="CA272" s="2"/>
      <c r="CB272" s="2"/>
      <c r="CC272" s="2"/>
      <c r="CD272" s="2"/>
      <c r="CE272" s="2"/>
      <c r="CF272" s="2"/>
      <c r="CG272" s="2"/>
    </row>
    <row r="273" spans="1:86" s="557" customFormat="1">
      <c r="A273" s="481"/>
      <c r="B273" s="3"/>
      <c r="C273" s="480"/>
      <c r="D273" s="12"/>
      <c r="E273" s="479"/>
      <c r="F273" s="12"/>
      <c r="G273" s="1514" t="s">
        <v>1196</v>
      </c>
      <c r="H273" s="1515"/>
      <c r="I273" s="660"/>
      <c r="J273" s="660"/>
      <c r="K273" s="689"/>
      <c r="L273" s="660"/>
      <c r="M273" s="660"/>
      <c r="N273" s="559"/>
      <c r="O273" s="658"/>
      <c r="P273" s="660"/>
      <c r="Q273" s="660"/>
      <c r="R273" s="660"/>
      <c r="S273" s="660"/>
      <c r="T273" s="660"/>
      <c r="U273" s="660"/>
      <c r="V273" s="211">
        <f t="shared" ref="V273:AL273" si="94">COUNTIF(V$9:V$87,"HĐH")</f>
        <v>1</v>
      </c>
      <c r="W273" s="211">
        <f t="shared" si="94"/>
        <v>1</v>
      </c>
      <c r="X273" s="211">
        <f t="shared" si="94"/>
        <v>1</v>
      </c>
      <c r="Y273" s="211">
        <f t="shared" si="94"/>
        <v>1</v>
      </c>
      <c r="Z273" s="29">
        <f t="shared" si="94"/>
        <v>1</v>
      </c>
      <c r="AA273" s="29">
        <f t="shared" si="94"/>
        <v>1</v>
      </c>
      <c r="AB273" s="29">
        <f t="shared" si="94"/>
        <v>1</v>
      </c>
      <c r="AC273" s="29">
        <f t="shared" si="94"/>
        <v>1</v>
      </c>
      <c r="AD273" s="29">
        <f t="shared" si="94"/>
        <v>1</v>
      </c>
      <c r="AE273" s="29">
        <f t="shared" si="94"/>
        <v>1</v>
      </c>
      <c r="AF273" s="29">
        <f t="shared" si="94"/>
        <v>1</v>
      </c>
      <c r="AG273" s="29">
        <f t="shared" si="94"/>
        <v>1</v>
      </c>
      <c r="AH273" s="561">
        <f t="shared" si="94"/>
        <v>1</v>
      </c>
      <c r="AI273" s="561">
        <f t="shared" si="94"/>
        <v>1</v>
      </c>
      <c r="AJ273" s="561">
        <f t="shared" si="94"/>
        <v>1</v>
      </c>
      <c r="AK273" s="561">
        <f t="shared" si="94"/>
        <v>1</v>
      </c>
      <c r="AL273" s="561">
        <f t="shared" si="94"/>
        <v>1</v>
      </c>
      <c r="AM273" s="562">
        <f>COUNTIF(AM$9:AM$87,"HĐH")</f>
        <v>1</v>
      </c>
      <c r="AN273" s="562">
        <f t="shared" ref="AN273:AP273" si="95">COUNTIF(AN$9:AN$87,"HĐH")</f>
        <v>1</v>
      </c>
      <c r="AO273" s="562">
        <f t="shared" si="95"/>
        <v>1</v>
      </c>
      <c r="AP273" s="562">
        <f t="shared" si="95"/>
        <v>1</v>
      </c>
      <c r="AQ273" s="691">
        <f>COUNTIF(AQ$9:AQ$86,"HĐH")</f>
        <v>1</v>
      </c>
      <c r="AR273" s="691">
        <f t="shared" ref="AR273:AS273" si="96">COUNTIF(AR$9:AR$86,"HĐH")</f>
        <v>1</v>
      </c>
      <c r="AS273" s="691">
        <f t="shared" si="96"/>
        <v>1</v>
      </c>
      <c r="AT273" s="29">
        <f>COUNTIF(AT$9:AT$87,"HĐH")</f>
        <v>1</v>
      </c>
      <c r="AU273" s="29">
        <f t="shared" ref="AU273:AW273" si="97">COUNTIF(AU$9:AU$87,"HĐH")</f>
        <v>1</v>
      </c>
      <c r="AV273" s="29">
        <f t="shared" si="97"/>
        <v>1</v>
      </c>
      <c r="AW273" s="29">
        <f t="shared" si="97"/>
        <v>1</v>
      </c>
      <c r="AX273" s="29"/>
      <c r="AY273" s="29"/>
      <c r="AZ273" s="29">
        <f>COUNTIF(AZ$9:AZ$87,"HĐH")</f>
        <v>0</v>
      </c>
      <c r="BA273" s="29"/>
      <c r="BB273" s="29">
        <f>COUNTIF(BB$9:BB$87,"HĐH")</f>
        <v>0</v>
      </c>
      <c r="BC273" s="29"/>
      <c r="BD273" s="29">
        <f>COUNTIF(BD$9:BD$87,"HĐH")</f>
        <v>0</v>
      </c>
      <c r="BE273" s="2"/>
      <c r="BF273" s="2"/>
      <c r="BG273" s="2"/>
      <c r="BH273" s="2"/>
      <c r="BI273" s="2"/>
      <c r="BJ273" s="2"/>
      <c r="BK273" s="2"/>
      <c r="BL273" s="2"/>
      <c r="BM273" s="2"/>
      <c r="BN273" s="2"/>
      <c r="BO273" s="2"/>
      <c r="BP273" s="2"/>
      <c r="BQ273" s="2"/>
      <c r="BR273" s="48"/>
      <c r="BS273" s="48"/>
      <c r="BT273" s="48"/>
      <c r="BU273" s="2"/>
      <c r="BV273" s="2"/>
      <c r="BW273" s="2"/>
      <c r="BX273" s="2"/>
      <c r="BY273" s="2"/>
      <c r="BZ273" s="2"/>
      <c r="CA273" s="2"/>
      <c r="CB273" s="2"/>
      <c r="CC273" s="2"/>
      <c r="CD273" s="2"/>
      <c r="CE273" s="2"/>
      <c r="CF273" s="2"/>
      <c r="CG273" s="2"/>
    </row>
    <row r="274" spans="1:86" s="557" customFormat="1">
      <c r="A274" s="481"/>
      <c r="B274" s="3"/>
      <c r="C274" s="480"/>
      <c r="D274" s="12"/>
      <c r="E274" s="479"/>
      <c r="F274" s="12"/>
      <c r="G274" s="1514" t="s">
        <v>1197</v>
      </c>
      <c r="H274" s="1515"/>
      <c r="I274" s="660"/>
      <c r="J274" s="660"/>
      <c r="K274" s="689"/>
      <c r="L274" s="660"/>
      <c r="M274" s="660"/>
      <c r="N274" s="559"/>
      <c r="O274" s="658"/>
      <c r="P274" s="660"/>
      <c r="Q274" s="660"/>
      <c r="R274" s="660"/>
      <c r="S274" s="660"/>
      <c r="T274" s="660"/>
      <c r="U274" s="660"/>
      <c r="V274" s="211">
        <f t="shared" ref="V274:CG274" si="98">COUNTIF(V$88:V$130,"HĐH")</f>
        <v>1</v>
      </c>
      <c r="W274" s="211">
        <f t="shared" si="98"/>
        <v>1</v>
      </c>
      <c r="X274" s="211">
        <f t="shared" si="98"/>
        <v>1</v>
      </c>
      <c r="Y274" s="211">
        <f t="shared" si="98"/>
        <v>1</v>
      </c>
      <c r="Z274" s="29">
        <f t="shared" si="98"/>
        <v>1</v>
      </c>
      <c r="AA274" s="29">
        <f t="shared" si="98"/>
        <v>1</v>
      </c>
      <c r="AB274" s="29">
        <f t="shared" si="98"/>
        <v>1</v>
      </c>
      <c r="AC274" s="29">
        <f t="shared" si="98"/>
        <v>1</v>
      </c>
      <c r="AD274" s="29">
        <f t="shared" si="98"/>
        <v>1</v>
      </c>
      <c r="AE274" s="29">
        <f t="shared" si="98"/>
        <v>1</v>
      </c>
      <c r="AF274" s="29">
        <f t="shared" si="98"/>
        <v>1</v>
      </c>
      <c r="AG274" s="29">
        <f t="shared" si="98"/>
        <v>1</v>
      </c>
      <c r="AH274" s="561">
        <f t="shared" si="98"/>
        <v>1</v>
      </c>
      <c r="AI274" s="561">
        <f t="shared" si="98"/>
        <v>1</v>
      </c>
      <c r="AJ274" s="561">
        <f t="shared" si="98"/>
        <v>1</v>
      </c>
      <c r="AK274" s="561">
        <f t="shared" si="98"/>
        <v>1</v>
      </c>
      <c r="AL274" s="561">
        <f t="shared" si="98"/>
        <v>1</v>
      </c>
      <c r="AM274" s="562">
        <f t="shared" si="98"/>
        <v>1</v>
      </c>
      <c r="AN274" s="562">
        <f t="shared" si="98"/>
        <v>1</v>
      </c>
      <c r="AO274" s="562">
        <f t="shared" si="98"/>
        <v>1</v>
      </c>
      <c r="AP274" s="562">
        <f t="shared" si="98"/>
        <v>1</v>
      </c>
      <c r="AQ274" s="691">
        <f>COUNTIF(AQ$87:AQ$129,"HĐH")</f>
        <v>1</v>
      </c>
      <c r="AR274" s="691">
        <f t="shared" ref="AR274:AS274" si="99">COUNTIF(AR$87:AR$129,"HĐH")</f>
        <v>1</v>
      </c>
      <c r="AS274" s="691">
        <f t="shared" si="99"/>
        <v>1</v>
      </c>
      <c r="AT274" s="29">
        <f t="shared" si="98"/>
        <v>1</v>
      </c>
      <c r="AU274" s="29">
        <f t="shared" si="98"/>
        <v>1</v>
      </c>
      <c r="AV274" s="29">
        <f t="shared" si="98"/>
        <v>1</v>
      </c>
      <c r="AW274" s="29">
        <f t="shared" si="98"/>
        <v>1</v>
      </c>
      <c r="AX274" s="29">
        <f t="shared" si="98"/>
        <v>0</v>
      </c>
      <c r="AY274" s="29">
        <f t="shared" si="98"/>
        <v>0</v>
      </c>
      <c r="AZ274" s="29">
        <f t="shared" si="98"/>
        <v>0</v>
      </c>
      <c r="BA274" s="29">
        <f t="shared" si="98"/>
        <v>0</v>
      </c>
      <c r="BB274" s="29">
        <f t="shared" si="98"/>
        <v>0</v>
      </c>
      <c r="BC274" s="29">
        <f t="shared" si="98"/>
        <v>0</v>
      </c>
      <c r="BD274" s="29">
        <f t="shared" si="98"/>
        <v>0</v>
      </c>
      <c r="BE274" s="29">
        <f t="shared" si="98"/>
        <v>0</v>
      </c>
      <c r="BF274" s="29">
        <f t="shared" si="98"/>
        <v>0</v>
      </c>
      <c r="BG274" s="29">
        <f t="shared" si="98"/>
        <v>0</v>
      </c>
      <c r="BH274" s="29">
        <f t="shared" si="98"/>
        <v>0</v>
      </c>
      <c r="BI274" s="29">
        <f t="shared" si="98"/>
        <v>0</v>
      </c>
      <c r="BJ274" s="29">
        <f t="shared" si="98"/>
        <v>0</v>
      </c>
      <c r="BK274" s="29">
        <f t="shared" si="98"/>
        <v>0</v>
      </c>
      <c r="BL274" s="29">
        <f t="shared" si="98"/>
        <v>0</v>
      </c>
      <c r="BM274" s="29">
        <f t="shared" si="98"/>
        <v>0</v>
      </c>
      <c r="BN274" s="29">
        <f t="shared" si="98"/>
        <v>0</v>
      </c>
      <c r="BO274" s="29">
        <f t="shared" si="98"/>
        <v>0</v>
      </c>
      <c r="BP274" s="29">
        <f t="shared" si="98"/>
        <v>0</v>
      </c>
      <c r="BQ274" s="29">
        <f t="shared" si="98"/>
        <v>0</v>
      </c>
      <c r="BR274" s="29">
        <f t="shared" si="98"/>
        <v>0</v>
      </c>
      <c r="BS274" s="29">
        <f t="shared" si="98"/>
        <v>0</v>
      </c>
      <c r="BT274" s="29">
        <f t="shared" si="98"/>
        <v>0</v>
      </c>
      <c r="BU274" s="29">
        <f t="shared" si="98"/>
        <v>0</v>
      </c>
      <c r="BV274" s="29"/>
      <c r="BW274" s="29"/>
      <c r="BX274" s="29"/>
      <c r="BY274" s="29">
        <f t="shared" si="98"/>
        <v>0</v>
      </c>
      <c r="BZ274" s="29">
        <f t="shared" si="98"/>
        <v>0</v>
      </c>
      <c r="CA274" s="29">
        <f t="shared" si="98"/>
        <v>0</v>
      </c>
      <c r="CB274" s="29">
        <f t="shared" si="98"/>
        <v>0</v>
      </c>
      <c r="CC274" s="29">
        <f t="shared" si="98"/>
        <v>0</v>
      </c>
      <c r="CD274" s="29">
        <f t="shared" si="98"/>
        <v>0</v>
      </c>
      <c r="CE274" s="29">
        <f t="shared" si="98"/>
        <v>0</v>
      </c>
      <c r="CF274" s="29">
        <f t="shared" si="98"/>
        <v>0</v>
      </c>
      <c r="CG274" s="29">
        <f t="shared" si="98"/>
        <v>0</v>
      </c>
    </row>
    <row r="275" spans="1:86" s="557" customFormat="1">
      <c r="A275" s="481"/>
      <c r="B275" s="3"/>
      <c r="C275" s="480"/>
      <c r="D275" s="12"/>
      <c r="E275" s="479"/>
      <c r="F275" s="12"/>
      <c r="G275" s="1514" t="s">
        <v>1198</v>
      </c>
      <c r="H275" s="1515"/>
      <c r="I275" s="660"/>
      <c r="J275" s="660"/>
      <c r="K275" s="689"/>
      <c r="L275" s="660"/>
      <c r="M275" s="660"/>
      <c r="N275" s="559"/>
      <c r="O275" s="658"/>
      <c r="P275" s="660"/>
      <c r="Q275" s="660"/>
      <c r="R275" s="660"/>
      <c r="S275" s="660"/>
      <c r="T275" s="660"/>
      <c r="U275" s="660"/>
      <c r="V275" s="211">
        <f t="shared" ref="V275:AL275" si="100">COUNTIF(V$131:V$176,"HĐH")</f>
        <v>1</v>
      </c>
      <c r="W275" s="211">
        <f t="shared" si="100"/>
        <v>1</v>
      </c>
      <c r="X275" s="211">
        <f t="shared" si="100"/>
        <v>1</v>
      </c>
      <c r="Y275" s="211">
        <f t="shared" si="100"/>
        <v>1</v>
      </c>
      <c r="Z275" s="29">
        <f t="shared" si="100"/>
        <v>1</v>
      </c>
      <c r="AA275" s="29">
        <f t="shared" si="100"/>
        <v>1</v>
      </c>
      <c r="AB275" s="29">
        <f t="shared" si="100"/>
        <v>1</v>
      </c>
      <c r="AC275" s="29">
        <f t="shared" si="100"/>
        <v>1</v>
      </c>
      <c r="AD275" s="29">
        <f t="shared" si="100"/>
        <v>1</v>
      </c>
      <c r="AE275" s="29">
        <f t="shared" si="100"/>
        <v>1</v>
      </c>
      <c r="AF275" s="29">
        <f t="shared" si="100"/>
        <v>1</v>
      </c>
      <c r="AG275" s="29">
        <f t="shared" si="100"/>
        <v>0</v>
      </c>
      <c r="AH275" s="561">
        <f t="shared" si="100"/>
        <v>1</v>
      </c>
      <c r="AI275" s="561">
        <f t="shared" si="100"/>
        <v>1</v>
      </c>
      <c r="AJ275" s="561">
        <f t="shared" si="100"/>
        <v>1</v>
      </c>
      <c r="AK275" s="561">
        <f t="shared" si="100"/>
        <v>1</v>
      </c>
      <c r="AL275" s="561">
        <f t="shared" si="100"/>
        <v>1</v>
      </c>
      <c r="AM275" s="562">
        <f>COUNTIF(AM$131:AM$176,"HĐH")</f>
        <v>1</v>
      </c>
      <c r="AN275" s="562">
        <f t="shared" ref="AN275:AP275" si="101">COUNTIF(AN$131:AN$176,"HĐH")</f>
        <v>1</v>
      </c>
      <c r="AO275" s="562">
        <f t="shared" si="101"/>
        <v>1</v>
      </c>
      <c r="AP275" s="562">
        <f t="shared" si="101"/>
        <v>1</v>
      </c>
      <c r="AQ275" s="691">
        <f>COUNTIF(AQ$130:AQ$173,"HĐH")</f>
        <v>1</v>
      </c>
      <c r="AR275" s="691">
        <f t="shared" ref="AR275:AS275" si="102">COUNTIF(AR$130:AR$173,"HĐH")</f>
        <v>1</v>
      </c>
      <c r="AS275" s="691">
        <f t="shared" si="102"/>
        <v>1</v>
      </c>
      <c r="AT275" s="29">
        <f>COUNTIF(AT$131:AT$176,"HĐH")</f>
        <v>1</v>
      </c>
      <c r="AU275" s="29">
        <f t="shared" ref="AU275:AW275" si="103">COUNTIF(AU$131:AU$176,"HĐH")</f>
        <v>1</v>
      </c>
      <c r="AV275" s="29">
        <f t="shared" si="103"/>
        <v>1</v>
      </c>
      <c r="AW275" s="29">
        <f t="shared" si="103"/>
        <v>1</v>
      </c>
      <c r="AX275" s="29"/>
      <c r="AY275" s="29"/>
      <c r="AZ275" s="29">
        <f>COUNTIF(AZ$131:AZ$176,"HĐH")</f>
        <v>0</v>
      </c>
      <c r="BA275" s="29"/>
      <c r="BB275" s="29">
        <f>COUNTIF(BB$131:BB$176,"HĐH")</f>
        <v>0</v>
      </c>
      <c r="BC275" s="29"/>
      <c r="BD275" s="29">
        <f>COUNTIF(BD$131:BD$176,"HĐH")</f>
        <v>0</v>
      </c>
      <c r="BE275" s="2"/>
      <c r="BF275" s="2"/>
      <c r="BG275" s="2"/>
      <c r="BH275" s="2"/>
      <c r="BI275" s="2"/>
      <c r="BJ275" s="2"/>
      <c r="BK275" s="2"/>
      <c r="BL275" s="2"/>
      <c r="BM275" s="2"/>
      <c r="BN275" s="2"/>
      <c r="BO275" s="2"/>
      <c r="BP275" s="2"/>
      <c r="BQ275" s="2"/>
      <c r="BR275" s="48"/>
      <c r="BS275" s="48"/>
      <c r="BT275" s="48"/>
      <c r="BU275" s="2"/>
      <c r="BV275" s="2"/>
      <c r="BW275" s="2"/>
      <c r="BX275" s="2"/>
      <c r="BY275" s="2"/>
      <c r="BZ275" s="2"/>
      <c r="CA275" s="2"/>
      <c r="CB275" s="2"/>
      <c r="CC275" s="2"/>
      <c r="CD275" s="2"/>
      <c r="CE275" s="2"/>
      <c r="CF275" s="2"/>
      <c r="CG275" s="2"/>
    </row>
    <row r="276" spans="1:86" s="557" customFormat="1">
      <c r="A276" s="481"/>
      <c r="B276" s="3"/>
      <c r="C276" s="480"/>
      <c r="D276" s="12"/>
      <c r="E276" s="479"/>
      <c r="F276" s="12"/>
      <c r="G276" s="1516" t="s">
        <v>1199</v>
      </c>
      <c r="H276" s="1517"/>
      <c r="I276" s="660"/>
      <c r="J276" s="660"/>
      <c r="K276" s="689"/>
      <c r="L276" s="660"/>
      <c r="M276" s="660"/>
      <c r="N276" s="559"/>
      <c r="O276" s="658"/>
      <c r="P276" s="660"/>
      <c r="Q276" s="660"/>
      <c r="R276" s="660"/>
      <c r="S276" s="660"/>
      <c r="T276" s="660"/>
      <c r="U276" s="660"/>
      <c r="V276" s="211">
        <f t="shared" ref="V276:AP276" si="104">COUNTIF(V$208:V$255,"HĐH")</f>
        <v>2</v>
      </c>
      <c r="W276" s="211">
        <f t="shared" si="104"/>
        <v>2</v>
      </c>
      <c r="X276" s="211">
        <f t="shared" si="104"/>
        <v>2</v>
      </c>
      <c r="Y276" s="211">
        <f t="shared" si="104"/>
        <v>1</v>
      </c>
      <c r="Z276" s="29">
        <f t="shared" si="104"/>
        <v>1</v>
      </c>
      <c r="AA276" s="29">
        <f t="shared" si="104"/>
        <v>2</v>
      </c>
      <c r="AB276" s="29">
        <f t="shared" si="104"/>
        <v>2</v>
      </c>
      <c r="AC276" s="29">
        <f t="shared" si="104"/>
        <v>2</v>
      </c>
      <c r="AD276" s="29">
        <f t="shared" si="104"/>
        <v>2</v>
      </c>
      <c r="AE276" s="29">
        <f t="shared" si="104"/>
        <v>2</v>
      </c>
      <c r="AF276" s="29">
        <f t="shared" si="104"/>
        <v>2</v>
      </c>
      <c r="AG276" s="29">
        <f t="shared" si="104"/>
        <v>2</v>
      </c>
      <c r="AH276" s="561">
        <f t="shared" si="104"/>
        <v>2</v>
      </c>
      <c r="AI276" s="561">
        <f t="shared" si="104"/>
        <v>2</v>
      </c>
      <c r="AJ276" s="561">
        <f t="shared" si="104"/>
        <v>2</v>
      </c>
      <c r="AK276" s="561">
        <f t="shared" si="104"/>
        <v>2</v>
      </c>
      <c r="AL276" s="561">
        <f t="shared" si="104"/>
        <v>2</v>
      </c>
      <c r="AM276" s="562">
        <f t="shared" si="104"/>
        <v>2</v>
      </c>
      <c r="AN276" s="562">
        <f t="shared" si="104"/>
        <v>2</v>
      </c>
      <c r="AO276" s="562">
        <f t="shared" si="104"/>
        <v>2</v>
      </c>
      <c r="AP276" s="562">
        <f t="shared" si="104"/>
        <v>2</v>
      </c>
      <c r="AQ276" s="691">
        <f>COUNTIF(AQ$205:AQ$255,"HĐH")</f>
        <v>2</v>
      </c>
      <c r="AR276" s="691">
        <f t="shared" ref="AR276:AS276" si="105">COUNTIF(AR$205:AR$255,"HĐH")</f>
        <v>2</v>
      </c>
      <c r="AS276" s="691">
        <f t="shared" si="105"/>
        <v>2</v>
      </c>
      <c r="AT276" s="29">
        <f t="shared" ref="AT276:AZ276" si="106">COUNTIF(AT$208:AT$255,"HĐH")</f>
        <v>2</v>
      </c>
      <c r="AU276" s="29">
        <f t="shared" si="106"/>
        <v>2</v>
      </c>
      <c r="AV276" s="29">
        <f t="shared" si="106"/>
        <v>2</v>
      </c>
      <c r="AW276" s="29">
        <f t="shared" si="106"/>
        <v>2</v>
      </c>
      <c r="AX276" s="29"/>
      <c r="AY276" s="29"/>
      <c r="AZ276" s="29">
        <f t="shared" si="106"/>
        <v>0</v>
      </c>
      <c r="BA276" s="29"/>
      <c r="BB276" s="29">
        <f>COUNTIF(BB$208:BB$255,"HĐH")</f>
        <v>0</v>
      </c>
      <c r="BC276" s="29"/>
      <c r="BD276" s="29">
        <f>COUNTIF(BD$208:BD$255,"HĐH")</f>
        <v>0</v>
      </c>
      <c r="BE276" s="2"/>
      <c r="BF276" s="2"/>
      <c r="BG276" s="2"/>
      <c r="BH276" s="2"/>
      <c r="BI276" s="2"/>
      <c r="BJ276" s="2"/>
      <c r="BK276" s="2"/>
      <c r="BL276" s="2"/>
      <c r="BM276" s="2"/>
      <c r="BN276" s="2"/>
      <c r="BO276" s="2"/>
      <c r="BP276" s="2"/>
      <c r="BQ276" s="2"/>
      <c r="BR276" s="48"/>
      <c r="BS276" s="48"/>
      <c r="BT276" s="48"/>
      <c r="BU276" s="2"/>
      <c r="BV276" s="2"/>
      <c r="BW276" s="2"/>
      <c r="BX276" s="2"/>
      <c r="BY276" s="2"/>
      <c r="BZ276" s="2"/>
      <c r="CA276" s="2"/>
      <c r="CB276" s="2"/>
      <c r="CC276" s="2"/>
      <c r="CD276" s="2"/>
      <c r="CE276" s="2"/>
      <c r="CF276" s="2"/>
      <c r="CG276" s="2"/>
    </row>
    <row r="277" spans="1:86" s="173" customFormat="1">
      <c r="A277" s="170"/>
      <c r="B277" s="3"/>
      <c r="C277" s="172"/>
      <c r="D277" s="12"/>
      <c r="E277" s="4"/>
      <c r="F277" s="12"/>
      <c r="G277" s="558"/>
      <c r="H277" s="555"/>
      <c r="I277" s="2"/>
      <c r="J277" s="2"/>
      <c r="L277" s="2"/>
      <c r="M277" s="2"/>
      <c r="N277" s="695"/>
      <c r="O277" s="556"/>
      <c r="P277" s="2"/>
      <c r="Q277" s="2"/>
      <c r="R277" s="2"/>
      <c r="S277" s="2"/>
      <c r="T277" s="2"/>
      <c r="U277" s="2"/>
      <c r="Z277" s="2"/>
      <c r="AA277" s="2"/>
      <c r="AB277" s="2"/>
      <c r="AC277" s="2"/>
      <c r="AD277" s="2"/>
      <c r="AE277" s="2"/>
      <c r="AF277" s="2"/>
      <c r="AG277" s="2"/>
      <c r="AH277" s="2"/>
      <c r="AI277" s="2"/>
      <c r="AJ277" s="2"/>
      <c r="AK277" s="2"/>
      <c r="AL277" s="2"/>
      <c r="AM277" s="557"/>
      <c r="AN277" s="557"/>
      <c r="AO277" s="557"/>
      <c r="AP277" s="557"/>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48"/>
      <c r="BS277" s="48"/>
      <c r="BT277" s="48"/>
      <c r="BU277" s="2"/>
      <c r="BV277" s="2"/>
      <c r="BW277" s="2"/>
      <c r="BX277" s="2"/>
      <c r="BY277" s="2"/>
      <c r="BZ277" s="2"/>
      <c r="CA277" s="2"/>
      <c r="CB277" s="2"/>
      <c r="CC277" s="2"/>
      <c r="CD277" s="2"/>
      <c r="CE277" s="2"/>
      <c r="CF277" s="2"/>
      <c r="CG277" s="2"/>
      <c r="CH277" s="2"/>
    </row>
    <row r="278" spans="1:86" ht="252.75" hidden="1">
      <c r="A278" s="563" t="s">
        <v>1125</v>
      </c>
      <c r="B278" s="685"/>
      <c r="C278" s="564" t="s">
        <v>233</v>
      </c>
      <c r="D278" s="30"/>
      <c r="E278" s="31"/>
      <c r="F278" s="15"/>
      <c r="G278" s="689"/>
      <c r="H278" s="175"/>
      <c r="I278" s="660"/>
      <c r="J278" s="660"/>
      <c r="K278" s="659"/>
      <c r="L278" s="660"/>
      <c r="M278" s="662"/>
      <c r="N278" s="660"/>
      <c r="O278" s="660"/>
      <c r="P278" s="660"/>
      <c r="Q278" s="660"/>
      <c r="R278" s="660"/>
      <c r="S278" s="660"/>
      <c r="T278" s="660"/>
      <c r="U278" s="660"/>
      <c r="V278" s="689"/>
      <c r="W278" s="689"/>
      <c r="X278" s="689"/>
      <c r="Y278" s="689"/>
      <c r="Z278" s="660"/>
      <c r="AA278" s="660"/>
      <c r="AB278" s="660"/>
      <c r="AC278" s="660"/>
      <c r="AD278" s="660"/>
      <c r="AE278" s="660"/>
      <c r="AF278" s="660"/>
      <c r="AG278" s="660"/>
      <c r="AH278" s="660"/>
      <c r="AI278" s="660"/>
      <c r="AJ278" s="660"/>
      <c r="AK278" s="660"/>
      <c r="AL278" s="660"/>
      <c r="AM278" s="660"/>
      <c r="AN278" s="660"/>
      <c r="AO278" s="660"/>
      <c r="AP278" s="660"/>
      <c r="AQ278" s="660"/>
      <c r="AR278" s="660"/>
      <c r="AS278" s="660"/>
      <c r="AT278" s="660"/>
      <c r="AU278" s="660"/>
      <c r="AV278" s="660"/>
      <c r="AW278" s="660"/>
      <c r="AX278" s="660"/>
      <c r="AY278" s="660"/>
      <c r="AZ278" s="660"/>
      <c r="BA278" s="660"/>
      <c r="BB278" s="660"/>
      <c r="BC278" s="660"/>
      <c r="BD278" s="660"/>
      <c r="BE278" s="680">
        <f t="shared" ref="BE278:BY278" si="107">COUNTIFS($K$9:$K$255,"x",BE$9:BE$255,"2")</f>
        <v>20</v>
      </c>
      <c r="BF278" s="680">
        <f t="shared" si="107"/>
        <v>20</v>
      </c>
      <c r="BG278" s="680">
        <f t="shared" si="107"/>
        <v>1</v>
      </c>
      <c r="BH278" s="680">
        <f t="shared" si="107"/>
        <v>20</v>
      </c>
      <c r="BI278" s="680">
        <f t="shared" si="107"/>
        <v>2</v>
      </c>
      <c r="BJ278" s="566">
        <f t="shared" si="107"/>
        <v>10</v>
      </c>
      <c r="BK278" s="680">
        <f t="shared" si="107"/>
        <v>9</v>
      </c>
      <c r="BL278" s="680">
        <f t="shared" si="107"/>
        <v>20</v>
      </c>
      <c r="BM278" s="680">
        <f t="shared" si="107"/>
        <v>20</v>
      </c>
      <c r="BN278" s="680">
        <f t="shared" si="107"/>
        <v>20</v>
      </c>
      <c r="BO278" s="680">
        <f t="shared" si="107"/>
        <v>20</v>
      </c>
      <c r="BP278" s="680">
        <f t="shared" si="107"/>
        <v>20</v>
      </c>
      <c r="BQ278" s="680">
        <f t="shared" si="107"/>
        <v>20</v>
      </c>
      <c r="BR278" s="680">
        <f t="shared" si="107"/>
        <v>20</v>
      </c>
      <c r="BS278" s="680">
        <f t="shared" si="107"/>
        <v>20</v>
      </c>
      <c r="BT278" s="680">
        <f t="shared" si="107"/>
        <v>20</v>
      </c>
      <c r="BU278" s="680">
        <f t="shared" si="107"/>
        <v>20</v>
      </c>
      <c r="BV278" s="705"/>
      <c r="BW278" s="705"/>
      <c r="BX278" s="705"/>
      <c r="BY278" s="680">
        <f t="shared" si="107"/>
        <v>20</v>
      </c>
      <c r="BZ278" s="680"/>
      <c r="CA278" s="510"/>
      <c r="CB278" s="658"/>
      <c r="CC278" s="510"/>
      <c r="CD278" s="658"/>
      <c r="CE278" s="511"/>
      <c r="CF278" s="658"/>
      <c r="CG278" s="681"/>
    </row>
    <row r="279" spans="1:86" ht="56.25" hidden="1">
      <c r="A279" s="563"/>
      <c r="B279" s="685"/>
      <c r="C279" s="564" t="s">
        <v>234</v>
      </c>
      <c r="D279" s="30"/>
      <c r="E279" s="31"/>
      <c r="F279" s="15"/>
      <c r="G279" s="689"/>
      <c r="H279" s="175"/>
      <c r="I279" s="660"/>
      <c r="J279" s="660"/>
      <c r="K279" s="659"/>
      <c r="L279" s="660"/>
      <c r="M279" s="662"/>
      <c r="N279" s="660"/>
      <c r="O279" s="660"/>
      <c r="P279" s="660"/>
      <c r="Q279" s="660"/>
      <c r="R279" s="660"/>
      <c r="S279" s="660"/>
      <c r="T279" s="660"/>
      <c r="U279" s="660"/>
      <c r="V279" s="689"/>
      <c r="W279" s="689"/>
      <c r="X279" s="689"/>
      <c r="Y279" s="689"/>
      <c r="Z279" s="660"/>
      <c r="AA279" s="660"/>
      <c r="AB279" s="660"/>
      <c r="AC279" s="660"/>
      <c r="AD279" s="660"/>
      <c r="AE279" s="660"/>
      <c r="AF279" s="660"/>
      <c r="AG279" s="660"/>
      <c r="AH279" s="660"/>
      <c r="AI279" s="660"/>
      <c r="AJ279" s="660"/>
      <c r="AK279" s="660"/>
      <c r="AL279" s="660"/>
      <c r="AM279" s="660"/>
      <c r="AN279" s="660"/>
      <c r="AO279" s="660"/>
      <c r="AP279" s="660"/>
      <c r="AQ279" s="660"/>
      <c r="AR279" s="660"/>
      <c r="AS279" s="660"/>
      <c r="AT279" s="660"/>
      <c r="AU279" s="660"/>
      <c r="AV279" s="660"/>
      <c r="AW279" s="660"/>
      <c r="AX279" s="660"/>
      <c r="AY279" s="660"/>
      <c r="AZ279" s="660"/>
      <c r="BA279" s="660"/>
      <c r="BB279" s="660"/>
      <c r="BC279" s="660"/>
      <c r="BD279" s="660"/>
      <c r="BE279" s="680">
        <f t="shared" ref="BE279:BY279" si="108">COUNTIFS($K$9:$K$255,"x",BE$9:BE$255,"1")</f>
        <v>0</v>
      </c>
      <c r="BF279" s="680">
        <f t="shared" si="108"/>
        <v>0</v>
      </c>
      <c r="BG279" s="680">
        <f t="shared" si="108"/>
        <v>19</v>
      </c>
      <c r="BH279" s="680">
        <f t="shared" si="108"/>
        <v>0</v>
      </c>
      <c r="BI279" s="680">
        <f t="shared" si="108"/>
        <v>18</v>
      </c>
      <c r="BJ279" s="566">
        <f t="shared" si="108"/>
        <v>10</v>
      </c>
      <c r="BK279" s="680">
        <f t="shared" si="108"/>
        <v>11</v>
      </c>
      <c r="BL279" s="680">
        <f t="shared" si="108"/>
        <v>0</v>
      </c>
      <c r="BM279" s="680">
        <f t="shared" si="108"/>
        <v>0</v>
      </c>
      <c r="BN279" s="680">
        <f t="shared" si="108"/>
        <v>0</v>
      </c>
      <c r="BO279" s="680">
        <f t="shared" si="108"/>
        <v>0</v>
      </c>
      <c r="BP279" s="680">
        <f t="shared" si="108"/>
        <v>0</v>
      </c>
      <c r="BQ279" s="680">
        <f t="shared" si="108"/>
        <v>0</v>
      </c>
      <c r="BR279" s="680">
        <f t="shared" si="108"/>
        <v>0</v>
      </c>
      <c r="BS279" s="680">
        <f t="shared" si="108"/>
        <v>0</v>
      </c>
      <c r="BT279" s="680">
        <f t="shared" si="108"/>
        <v>0</v>
      </c>
      <c r="BU279" s="680">
        <f t="shared" si="108"/>
        <v>0</v>
      </c>
      <c r="BV279" s="705"/>
      <c r="BW279" s="705"/>
      <c r="BX279" s="705"/>
      <c r="BY279" s="680">
        <f t="shared" si="108"/>
        <v>0</v>
      </c>
      <c r="BZ279" s="658"/>
      <c r="CA279" s="510"/>
      <c r="CB279" s="658"/>
      <c r="CC279" s="510"/>
      <c r="CD279" s="658"/>
      <c r="CE279" s="511"/>
      <c r="CF279" s="658"/>
      <c r="CG279" s="681"/>
    </row>
    <row r="280" spans="1:86" ht="56.25" hidden="1">
      <c r="A280" s="563"/>
      <c r="B280" s="685"/>
      <c r="C280" s="567" t="s">
        <v>235</v>
      </c>
      <c r="D280" s="32"/>
      <c r="E280" s="31"/>
      <c r="F280" s="15"/>
      <c r="G280" s="689"/>
      <c r="H280" s="175"/>
      <c r="I280" s="660"/>
      <c r="J280" s="660"/>
      <c r="K280" s="659"/>
      <c r="L280" s="660"/>
      <c r="M280" s="662"/>
      <c r="N280" s="660"/>
      <c r="O280" s="660"/>
      <c r="P280" s="660"/>
      <c r="Q280" s="660"/>
      <c r="R280" s="660"/>
      <c r="S280" s="660"/>
      <c r="T280" s="660"/>
      <c r="U280" s="660"/>
      <c r="V280" s="689"/>
      <c r="W280" s="689"/>
      <c r="X280" s="689"/>
      <c r="Y280" s="689"/>
      <c r="Z280" s="660"/>
      <c r="AA280" s="660"/>
      <c r="AB280" s="660"/>
      <c r="AC280" s="660"/>
      <c r="AD280" s="660"/>
      <c r="AE280" s="660"/>
      <c r="AF280" s="660"/>
      <c r="AG280" s="660"/>
      <c r="AH280" s="660"/>
      <c r="AI280" s="660"/>
      <c r="AJ280" s="660"/>
      <c r="AK280" s="660"/>
      <c r="AL280" s="660"/>
      <c r="AM280" s="660"/>
      <c r="AN280" s="660"/>
      <c r="AO280" s="660"/>
      <c r="AP280" s="660"/>
      <c r="AQ280" s="660"/>
      <c r="AR280" s="660"/>
      <c r="AS280" s="660"/>
      <c r="AT280" s="660"/>
      <c r="AU280" s="660"/>
      <c r="AV280" s="660"/>
      <c r="AW280" s="660"/>
      <c r="AX280" s="660"/>
      <c r="AY280" s="660"/>
      <c r="AZ280" s="660"/>
      <c r="BA280" s="660"/>
      <c r="BB280" s="660"/>
      <c r="BC280" s="660"/>
      <c r="BD280" s="660"/>
      <c r="BE280" s="680">
        <f t="shared" ref="BE280:BY280" si="109">COUNTIFS($K$9:$K$255,"x",BE$9:BE$255,"0")</f>
        <v>0</v>
      </c>
      <c r="BF280" s="680">
        <f t="shared" si="109"/>
        <v>0</v>
      </c>
      <c r="BG280" s="680">
        <f t="shared" si="109"/>
        <v>0</v>
      </c>
      <c r="BH280" s="680">
        <f t="shared" si="109"/>
        <v>0</v>
      </c>
      <c r="BI280" s="680">
        <f t="shared" si="109"/>
        <v>0</v>
      </c>
      <c r="BJ280" s="566">
        <f t="shared" si="109"/>
        <v>0</v>
      </c>
      <c r="BK280" s="680">
        <f t="shared" si="109"/>
        <v>0</v>
      </c>
      <c r="BL280" s="680">
        <f t="shared" si="109"/>
        <v>0</v>
      </c>
      <c r="BM280" s="680">
        <f t="shared" si="109"/>
        <v>0</v>
      </c>
      <c r="BN280" s="680">
        <f t="shared" si="109"/>
        <v>0</v>
      </c>
      <c r="BO280" s="680">
        <f t="shared" si="109"/>
        <v>0</v>
      </c>
      <c r="BP280" s="680">
        <f t="shared" si="109"/>
        <v>0</v>
      </c>
      <c r="BQ280" s="680">
        <f t="shared" si="109"/>
        <v>0</v>
      </c>
      <c r="BR280" s="680">
        <f t="shared" si="109"/>
        <v>0</v>
      </c>
      <c r="BS280" s="680">
        <f t="shared" si="109"/>
        <v>0</v>
      </c>
      <c r="BT280" s="680">
        <f t="shared" si="109"/>
        <v>0</v>
      </c>
      <c r="BU280" s="680">
        <f t="shared" si="109"/>
        <v>0</v>
      </c>
      <c r="BV280" s="705"/>
      <c r="BW280" s="705"/>
      <c r="BX280" s="705"/>
      <c r="BY280" s="680">
        <f t="shared" si="109"/>
        <v>0</v>
      </c>
      <c r="BZ280" s="658"/>
      <c r="CA280" s="510"/>
      <c r="CB280" s="658"/>
      <c r="CC280" s="510"/>
      <c r="CD280" s="658"/>
      <c r="CE280" s="511"/>
      <c r="CF280" s="658"/>
      <c r="CG280" s="681"/>
    </row>
    <row r="281" spans="1:86" hidden="1">
      <c r="A281" s="563"/>
      <c r="B281" s="685"/>
      <c r="C281" s="1525" t="s">
        <v>236</v>
      </c>
      <c r="D281" s="33"/>
      <c r="E281" s="31"/>
      <c r="F281" s="15"/>
      <c r="G281" s="689"/>
      <c r="H281" s="175"/>
      <c r="I281" s="660"/>
      <c r="J281" s="660"/>
      <c r="K281" s="659"/>
      <c r="L281" s="660"/>
      <c r="M281" s="662"/>
      <c r="N281" s="660"/>
      <c r="O281" s="660"/>
      <c r="P281" s="660"/>
      <c r="Q281" s="660"/>
      <c r="R281" s="660"/>
      <c r="S281" s="660"/>
      <c r="T281" s="660"/>
      <c r="U281" s="660"/>
      <c r="V281" s="689"/>
      <c r="W281" s="689"/>
      <c r="X281" s="689"/>
      <c r="Y281" s="689"/>
      <c r="Z281" s="660"/>
      <c r="AA281" s="660"/>
      <c r="AB281" s="660"/>
      <c r="AC281" s="660"/>
      <c r="AD281" s="660"/>
      <c r="AE281" s="660"/>
      <c r="AF281" s="660"/>
      <c r="AG281" s="660"/>
      <c r="AH281" s="660"/>
      <c r="AI281" s="660"/>
      <c r="AJ281" s="660"/>
      <c r="AK281" s="660"/>
      <c r="AL281" s="660"/>
      <c r="AM281" s="660"/>
      <c r="AN281" s="660"/>
      <c r="AO281" s="660"/>
      <c r="AP281" s="660"/>
      <c r="AQ281" s="660"/>
      <c r="AR281" s="660"/>
      <c r="AS281" s="660"/>
      <c r="AT281" s="660"/>
      <c r="AU281" s="660"/>
      <c r="AV281" s="660"/>
      <c r="AW281" s="660"/>
      <c r="AX281" s="660"/>
      <c r="AY281" s="660"/>
      <c r="AZ281" s="660"/>
      <c r="BA281" s="660"/>
      <c r="BB281" s="660"/>
      <c r="BC281" s="660"/>
      <c r="BD281" s="660"/>
      <c r="BE281" s="568">
        <f t="shared" ref="BE281:BY281" si="110">(((BE278*2)+(BE279*1)+(BE280*0)))/(BE278+BE279+BE280)</f>
        <v>2</v>
      </c>
      <c r="BF281" s="568">
        <f t="shared" si="110"/>
        <v>2</v>
      </c>
      <c r="BG281" s="568">
        <f t="shared" si="110"/>
        <v>1.05</v>
      </c>
      <c r="BH281" s="568">
        <f t="shared" si="110"/>
        <v>2</v>
      </c>
      <c r="BI281" s="568">
        <f t="shared" si="110"/>
        <v>1.1000000000000001</v>
      </c>
      <c r="BJ281" s="569">
        <f t="shared" si="110"/>
        <v>1.5</v>
      </c>
      <c r="BK281" s="568">
        <f t="shared" si="110"/>
        <v>1.45</v>
      </c>
      <c r="BL281" s="568">
        <f t="shared" si="110"/>
        <v>2</v>
      </c>
      <c r="BM281" s="568">
        <f t="shared" si="110"/>
        <v>2</v>
      </c>
      <c r="BN281" s="568">
        <f t="shared" si="110"/>
        <v>2</v>
      </c>
      <c r="BO281" s="568">
        <f t="shared" si="110"/>
        <v>2</v>
      </c>
      <c r="BP281" s="568">
        <f t="shared" si="110"/>
        <v>2</v>
      </c>
      <c r="BQ281" s="568">
        <f t="shared" si="110"/>
        <v>2</v>
      </c>
      <c r="BR281" s="568">
        <f t="shared" si="110"/>
        <v>2</v>
      </c>
      <c r="BS281" s="568">
        <f t="shared" si="110"/>
        <v>2</v>
      </c>
      <c r="BT281" s="568">
        <f t="shared" si="110"/>
        <v>2</v>
      </c>
      <c r="BU281" s="568">
        <f t="shared" si="110"/>
        <v>2</v>
      </c>
      <c r="BV281" s="568"/>
      <c r="BW281" s="568"/>
      <c r="BX281" s="568"/>
      <c r="BY281" s="568">
        <f t="shared" si="110"/>
        <v>2</v>
      </c>
      <c r="BZ281" s="1563">
        <f>COUNTIF($BE282:$BY282,"Đ")</f>
        <v>14</v>
      </c>
      <c r="CA281" s="1564">
        <f>BZ281/COUNTA($BE282:$BY282)</f>
        <v>0.77777777777777779</v>
      </c>
      <c r="CB281" s="1563">
        <f>COUNTIF($BE282:$BY282,"CCG")</f>
        <v>4</v>
      </c>
      <c r="CC281" s="1564">
        <f>CB281/COUNTA($BE282:$BY282)</f>
        <v>0.22222222222222221</v>
      </c>
      <c r="CD281" s="1563">
        <f>COUNTIF($BE282:$BY282,"CĐ")</f>
        <v>0</v>
      </c>
      <c r="CE281" s="1560">
        <f>CD281/COUNTA($BE282:$BY282)</f>
        <v>0</v>
      </c>
      <c r="CF281" s="1330">
        <f>(((BZ281*2)+(CB281*1)+(CD281*0)))/(BZ281+CB281+CD281)</f>
        <v>1.7777777777777777</v>
      </c>
      <c r="CG281" s="1395" t="str">
        <f>IF(CF281&gt;=1.6,"Đạt mục tiêu",IF(CF281&gt;=1,"Cần cố gắng","Chưa đạt"))</f>
        <v>Đạt mục tiêu</v>
      </c>
    </row>
    <row r="282" spans="1:86" hidden="1">
      <c r="A282" s="563"/>
      <c r="B282" s="685"/>
      <c r="C282" s="1526"/>
      <c r="D282" s="33"/>
      <c r="E282" s="31"/>
      <c r="F282" s="15"/>
      <c r="G282" s="689"/>
      <c r="H282" s="175"/>
      <c r="I282" s="660"/>
      <c r="J282" s="660"/>
      <c r="K282" s="659"/>
      <c r="L282" s="660"/>
      <c r="M282" s="662"/>
      <c r="N282" s="660"/>
      <c r="O282" s="660"/>
      <c r="P282" s="660"/>
      <c r="Q282" s="660"/>
      <c r="R282" s="660"/>
      <c r="S282" s="660"/>
      <c r="T282" s="660"/>
      <c r="U282" s="660"/>
      <c r="V282" s="689"/>
      <c r="W282" s="689"/>
      <c r="X282" s="689"/>
      <c r="Y282" s="689"/>
      <c r="Z282" s="660"/>
      <c r="AA282" s="660"/>
      <c r="AB282" s="660"/>
      <c r="AC282" s="660"/>
      <c r="AD282" s="660"/>
      <c r="AE282" s="660"/>
      <c r="AF282" s="660"/>
      <c r="AG282" s="660"/>
      <c r="AH282" s="660"/>
      <c r="AI282" s="660"/>
      <c r="AJ282" s="660"/>
      <c r="AK282" s="660"/>
      <c r="AL282" s="660"/>
      <c r="AM282" s="660"/>
      <c r="AN282" s="660"/>
      <c r="AO282" s="660"/>
      <c r="AP282" s="660"/>
      <c r="AQ282" s="660"/>
      <c r="AR282" s="660"/>
      <c r="AS282" s="660"/>
      <c r="AT282" s="660"/>
      <c r="AU282" s="660"/>
      <c r="AV282" s="660"/>
      <c r="AW282" s="660"/>
      <c r="AX282" s="660"/>
      <c r="AY282" s="660"/>
      <c r="AZ282" s="660"/>
      <c r="BA282" s="660"/>
      <c r="BB282" s="660"/>
      <c r="BC282" s="660"/>
      <c r="BD282" s="660"/>
      <c r="BE282" s="568" t="str">
        <f t="shared" ref="BE282:BY282" si="111">IF(BE281&lt;1,"CĐ",IF(BE281&lt;1.6,"CCG","Đ"))</f>
        <v>Đ</v>
      </c>
      <c r="BF282" s="568" t="str">
        <f t="shared" si="111"/>
        <v>Đ</v>
      </c>
      <c r="BG282" s="568" t="str">
        <f t="shared" si="111"/>
        <v>CCG</v>
      </c>
      <c r="BH282" s="568" t="str">
        <f t="shared" si="111"/>
        <v>Đ</v>
      </c>
      <c r="BI282" s="568" t="str">
        <f t="shared" si="111"/>
        <v>CCG</v>
      </c>
      <c r="BJ282" s="569" t="str">
        <f t="shared" si="111"/>
        <v>CCG</v>
      </c>
      <c r="BK282" s="568" t="str">
        <f t="shared" si="111"/>
        <v>CCG</v>
      </c>
      <c r="BL282" s="568" t="str">
        <f t="shared" si="111"/>
        <v>Đ</v>
      </c>
      <c r="BM282" s="568" t="str">
        <f t="shared" si="111"/>
        <v>Đ</v>
      </c>
      <c r="BN282" s="568" t="str">
        <f t="shared" si="111"/>
        <v>Đ</v>
      </c>
      <c r="BO282" s="568" t="str">
        <f t="shared" si="111"/>
        <v>Đ</v>
      </c>
      <c r="BP282" s="568" t="str">
        <f t="shared" si="111"/>
        <v>Đ</v>
      </c>
      <c r="BQ282" s="568" t="str">
        <f t="shared" si="111"/>
        <v>Đ</v>
      </c>
      <c r="BR282" s="568" t="str">
        <f t="shared" si="111"/>
        <v>Đ</v>
      </c>
      <c r="BS282" s="568" t="str">
        <f t="shared" si="111"/>
        <v>Đ</v>
      </c>
      <c r="BT282" s="568" t="str">
        <f t="shared" si="111"/>
        <v>Đ</v>
      </c>
      <c r="BU282" s="568" t="str">
        <f t="shared" si="111"/>
        <v>Đ</v>
      </c>
      <c r="BV282" s="568"/>
      <c r="BW282" s="568"/>
      <c r="BX282" s="568"/>
      <c r="BY282" s="568" t="str">
        <f t="shared" si="111"/>
        <v>Đ</v>
      </c>
      <c r="BZ282" s="1563"/>
      <c r="CA282" s="1564"/>
      <c r="CB282" s="1563"/>
      <c r="CC282" s="1564"/>
      <c r="CD282" s="1563"/>
      <c r="CE282" s="1560"/>
      <c r="CF282" s="1330"/>
      <c r="CG282" s="1395"/>
    </row>
    <row r="283" spans="1:86" s="3" customFormat="1" ht="216.75" hidden="1">
      <c r="A283" s="684" t="s">
        <v>1132</v>
      </c>
      <c r="B283" s="686"/>
      <c r="C283" s="207" t="s">
        <v>233</v>
      </c>
      <c r="D283" s="36"/>
      <c r="E283" s="37"/>
      <c r="F283" s="36"/>
      <c r="G283" s="661"/>
      <c r="H283" s="210"/>
      <c r="I283" s="662"/>
      <c r="J283" s="662"/>
      <c r="K283" s="661"/>
      <c r="L283" s="662"/>
      <c r="M283" s="662"/>
      <c r="N283" s="79"/>
      <c r="O283" s="79"/>
      <c r="P283" s="662"/>
      <c r="Q283" s="662"/>
      <c r="R283" s="662"/>
      <c r="S283" s="662"/>
      <c r="T283" s="662"/>
      <c r="U283" s="662"/>
      <c r="V283" s="661"/>
      <c r="W283" s="661"/>
      <c r="X283" s="661"/>
      <c r="Y283" s="661"/>
      <c r="Z283" s="662"/>
      <c r="AA283" s="662"/>
      <c r="AB283" s="662"/>
      <c r="AC283" s="662"/>
      <c r="AD283" s="662"/>
      <c r="AE283" s="662"/>
      <c r="AF283" s="662"/>
      <c r="AG283" s="662"/>
      <c r="AH283" s="662"/>
      <c r="AI283" s="662"/>
      <c r="AJ283" s="662"/>
      <c r="AK283" s="662"/>
      <c r="AL283" s="662"/>
      <c r="AM283" s="662"/>
      <c r="AN283" s="662"/>
      <c r="AO283" s="662"/>
      <c r="AP283" s="662"/>
      <c r="AQ283" s="662"/>
      <c r="AR283" s="662"/>
      <c r="AS283" s="662"/>
      <c r="AT283" s="662"/>
      <c r="AU283" s="662"/>
      <c r="AV283" s="662"/>
      <c r="AW283" s="662"/>
      <c r="AX283" s="662"/>
      <c r="AY283" s="662"/>
      <c r="AZ283" s="662"/>
      <c r="BA283" s="662"/>
      <c r="BB283" s="662"/>
      <c r="BC283" s="662"/>
      <c r="BD283" s="662"/>
      <c r="BE283" s="682">
        <f t="shared" ref="BE283:BY283" si="112">COUNTIFS($L$9:$L$255,"x",BE$9:BE$255,"2")</f>
        <v>17</v>
      </c>
      <c r="BF283" s="682">
        <f t="shared" si="112"/>
        <v>27</v>
      </c>
      <c r="BG283" s="682">
        <f t="shared" si="112"/>
        <v>27</v>
      </c>
      <c r="BH283" s="682">
        <f t="shared" si="112"/>
        <v>17</v>
      </c>
      <c r="BI283" s="682">
        <f t="shared" si="112"/>
        <v>12</v>
      </c>
      <c r="BJ283" s="59">
        <f t="shared" si="112"/>
        <v>27</v>
      </c>
      <c r="BK283" s="682">
        <f t="shared" si="112"/>
        <v>27</v>
      </c>
      <c r="BL283" s="682">
        <f t="shared" si="112"/>
        <v>27</v>
      </c>
      <c r="BM283" s="682">
        <f t="shared" si="112"/>
        <v>21</v>
      </c>
      <c r="BN283" s="682">
        <f t="shared" si="112"/>
        <v>5</v>
      </c>
      <c r="BO283" s="682">
        <f t="shared" si="112"/>
        <v>3</v>
      </c>
      <c r="BP283" s="682">
        <f t="shared" si="112"/>
        <v>26</v>
      </c>
      <c r="BQ283" s="682">
        <f t="shared" si="112"/>
        <v>26</v>
      </c>
      <c r="BR283" s="682">
        <f t="shared" si="112"/>
        <v>10</v>
      </c>
      <c r="BS283" s="682">
        <f t="shared" si="112"/>
        <v>26</v>
      </c>
      <c r="BT283" s="682">
        <f t="shared" si="112"/>
        <v>26</v>
      </c>
      <c r="BU283" s="682">
        <f t="shared" si="112"/>
        <v>27</v>
      </c>
      <c r="BV283" s="702"/>
      <c r="BW283" s="702"/>
      <c r="BX283" s="702"/>
      <c r="BY283" s="682">
        <f t="shared" si="112"/>
        <v>27</v>
      </c>
      <c r="BZ283" s="662"/>
      <c r="CA283" s="662"/>
      <c r="CB283" s="662"/>
      <c r="CC283" s="662"/>
      <c r="CD283" s="662"/>
      <c r="CE283" s="662"/>
      <c r="CF283" s="662"/>
      <c r="CG283" s="662"/>
    </row>
    <row r="284" spans="1:86" s="3" customFormat="1" ht="56.25" hidden="1">
      <c r="A284" s="684"/>
      <c r="B284" s="686"/>
      <c r="C284" s="207" t="s">
        <v>234</v>
      </c>
      <c r="D284" s="36"/>
      <c r="E284" s="37"/>
      <c r="F284" s="36"/>
      <c r="G284" s="661"/>
      <c r="H284" s="210"/>
      <c r="I284" s="662"/>
      <c r="J284" s="662"/>
      <c r="K284" s="661"/>
      <c r="L284" s="662"/>
      <c r="M284" s="662"/>
      <c r="N284" s="79"/>
      <c r="O284" s="79"/>
      <c r="P284" s="662"/>
      <c r="Q284" s="662"/>
      <c r="R284" s="662"/>
      <c r="S284" s="662"/>
      <c r="T284" s="662"/>
      <c r="U284" s="662"/>
      <c r="V284" s="661"/>
      <c r="W284" s="661"/>
      <c r="X284" s="661"/>
      <c r="Y284" s="661"/>
      <c r="Z284" s="662"/>
      <c r="AA284" s="662"/>
      <c r="AB284" s="662"/>
      <c r="AC284" s="662"/>
      <c r="AD284" s="662"/>
      <c r="AE284" s="662"/>
      <c r="AF284" s="662"/>
      <c r="AG284" s="662"/>
      <c r="AH284" s="662"/>
      <c r="AI284" s="662"/>
      <c r="AJ284" s="662"/>
      <c r="AK284" s="662"/>
      <c r="AL284" s="662"/>
      <c r="AM284" s="662"/>
      <c r="AN284" s="662"/>
      <c r="AO284" s="662"/>
      <c r="AP284" s="662"/>
      <c r="AQ284" s="662"/>
      <c r="AR284" s="662"/>
      <c r="AS284" s="662"/>
      <c r="AT284" s="662"/>
      <c r="AU284" s="662"/>
      <c r="AV284" s="662"/>
      <c r="AW284" s="662"/>
      <c r="AX284" s="662"/>
      <c r="AY284" s="662"/>
      <c r="AZ284" s="662"/>
      <c r="BA284" s="662"/>
      <c r="BB284" s="662"/>
      <c r="BC284" s="662"/>
      <c r="BD284" s="662"/>
      <c r="BE284" s="682">
        <f t="shared" ref="BE284:BY284" si="113">COUNTIFS($L$9:$L$255,"x",BE$9:BE$255,"1")</f>
        <v>10</v>
      </c>
      <c r="BF284" s="682">
        <f t="shared" si="113"/>
        <v>0</v>
      </c>
      <c r="BG284" s="682">
        <f t="shared" si="113"/>
        <v>0</v>
      </c>
      <c r="BH284" s="682">
        <f t="shared" si="113"/>
        <v>10</v>
      </c>
      <c r="BI284" s="682">
        <f t="shared" si="113"/>
        <v>15</v>
      </c>
      <c r="BJ284" s="59">
        <f t="shared" si="113"/>
        <v>0</v>
      </c>
      <c r="BK284" s="682">
        <f t="shared" si="113"/>
        <v>0</v>
      </c>
      <c r="BL284" s="682">
        <f t="shared" si="113"/>
        <v>0</v>
      </c>
      <c r="BM284" s="682">
        <f t="shared" si="113"/>
        <v>6</v>
      </c>
      <c r="BN284" s="682">
        <f t="shared" si="113"/>
        <v>22</v>
      </c>
      <c r="BO284" s="682">
        <f t="shared" si="113"/>
        <v>24</v>
      </c>
      <c r="BP284" s="682">
        <f t="shared" si="113"/>
        <v>1</v>
      </c>
      <c r="BQ284" s="682">
        <f t="shared" si="113"/>
        <v>1</v>
      </c>
      <c r="BR284" s="682">
        <f t="shared" si="113"/>
        <v>17</v>
      </c>
      <c r="BS284" s="682">
        <f t="shared" si="113"/>
        <v>1</v>
      </c>
      <c r="BT284" s="682">
        <f t="shared" si="113"/>
        <v>1</v>
      </c>
      <c r="BU284" s="682">
        <f t="shared" si="113"/>
        <v>0</v>
      </c>
      <c r="BV284" s="702"/>
      <c r="BW284" s="702"/>
      <c r="BX284" s="702"/>
      <c r="BY284" s="682">
        <f t="shared" si="113"/>
        <v>0</v>
      </c>
      <c r="BZ284" s="662"/>
      <c r="CA284" s="662"/>
      <c r="CB284" s="662"/>
      <c r="CC284" s="662"/>
      <c r="CD284" s="662"/>
      <c r="CE284" s="662"/>
      <c r="CF284" s="662"/>
      <c r="CG284" s="662"/>
    </row>
    <row r="285" spans="1:86" s="3" customFormat="1" ht="56.25" hidden="1">
      <c r="A285" s="684"/>
      <c r="B285" s="686"/>
      <c r="C285" s="207" t="s">
        <v>235</v>
      </c>
      <c r="D285" s="36"/>
      <c r="E285" s="37"/>
      <c r="F285" s="36"/>
      <c r="G285" s="661"/>
      <c r="H285" s="210"/>
      <c r="I285" s="662"/>
      <c r="J285" s="662"/>
      <c r="K285" s="661"/>
      <c r="L285" s="662"/>
      <c r="M285" s="662"/>
      <c r="N285" s="79"/>
      <c r="O285" s="79"/>
      <c r="P285" s="662"/>
      <c r="Q285" s="662"/>
      <c r="R285" s="662"/>
      <c r="S285" s="662"/>
      <c r="T285" s="662"/>
      <c r="U285" s="662"/>
      <c r="V285" s="661"/>
      <c r="W285" s="661"/>
      <c r="X285" s="661"/>
      <c r="Y285" s="661"/>
      <c r="Z285" s="662"/>
      <c r="AA285" s="662"/>
      <c r="AB285" s="662"/>
      <c r="AC285" s="662"/>
      <c r="AD285" s="662"/>
      <c r="AE285" s="662"/>
      <c r="AF285" s="662"/>
      <c r="AG285" s="662"/>
      <c r="AH285" s="662"/>
      <c r="AI285" s="662"/>
      <c r="AJ285" s="662"/>
      <c r="AK285" s="662"/>
      <c r="AL285" s="662"/>
      <c r="AM285" s="662"/>
      <c r="AN285" s="662"/>
      <c r="AO285" s="662"/>
      <c r="AP285" s="662"/>
      <c r="AQ285" s="662"/>
      <c r="AR285" s="662"/>
      <c r="AS285" s="662"/>
      <c r="AT285" s="662"/>
      <c r="AU285" s="662"/>
      <c r="AV285" s="662"/>
      <c r="AW285" s="662"/>
      <c r="AX285" s="662"/>
      <c r="AY285" s="662"/>
      <c r="AZ285" s="662"/>
      <c r="BA285" s="662"/>
      <c r="BB285" s="662"/>
      <c r="BC285" s="662"/>
      <c r="BD285" s="662"/>
      <c r="BE285" s="682">
        <f t="shared" ref="BE285:BY285" si="114">COUNTIFS($L$9:$L$255,"x",BE$9:BE$255,"0")</f>
        <v>0</v>
      </c>
      <c r="BF285" s="682">
        <f t="shared" si="114"/>
        <v>0</v>
      </c>
      <c r="BG285" s="682">
        <f t="shared" si="114"/>
        <v>0</v>
      </c>
      <c r="BH285" s="682">
        <f t="shared" si="114"/>
        <v>0</v>
      </c>
      <c r="BI285" s="682">
        <f t="shared" si="114"/>
        <v>0</v>
      </c>
      <c r="BJ285" s="59">
        <f t="shared" si="114"/>
        <v>0</v>
      </c>
      <c r="BK285" s="682">
        <f t="shared" si="114"/>
        <v>0</v>
      </c>
      <c r="BL285" s="682">
        <f t="shared" si="114"/>
        <v>0</v>
      </c>
      <c r="BM285" s="682">
        <f t="shared" si="114"/>
        <v>0</v>
      </c>
      <c r="BN285" s="682">
        <f t="shared" si="114"/>
        <v>0</v>
      </c>
      <c r="BO285" s="682">
        <f t="shared" si="114"/>
        <v>0</v>
      </c>
      <c r="BP285" s="682">
        <f t="shared" si="114"/>
        <v>0</v>
      </c>
      <c r="BQ285" s="682">
        <f t="shared" si="114"/>
        <v>0</v>
      </c>
      <c r="BR285" s="682">
        <f t="shared" si="114"/>
        <v>0</v>
      </c>
      <c r="BS285" s="682">
        <f t="shared" si="114"/>
        <v>0</v>
      </c>
      <c r="BT285" s="682">
        <f t="shared" si="114"/>
        <v>0</v>
      </c>
      <c r="BU285" s="682">
        <f t="shared" si="114"/>
        <v>0</v>
      </c>
      <c r="BV285" s="702"/>
      <c r="BW285" s="702"/>
      <c r="BX285" s="702"/>
      <c r="BY285" s="682">
        <f t="shared" si="114"/>
        <v>0</v>
      </c>
      <c r="BZ285" s="662"/>
      <c r="CA285" s="662"/>
      <c r="CB285" s="662"/>
      <c r="CC285" s="662"/>
      <c r="CD285" s="662"/>
      <c r="CE285" s="662"/>
      <c r="CF285" s="662"/>
      <c r="CG285" s="662"/>
    </row>
    <row r="286" spans="1:86" s="3" customFormat="1" hidden="1">
      <c r="A286" s="684"/>
      <c r="B286" s="686"/>
      <c r="C286" s="1520" t="s">
        <v>236</v>
      </c>
      <c r="D286" s="36"/>
      <c r="E286" s="37"/>
      <c r="F286" s="36"/>
      <c r="G286" s="661"/>
      <c r="H286" s="210"/>
      <c r="I286" s="662"/>
      <c r="J286" s="662"/>
      <c r="K286" s="661"/>
      <c r="L286" s="662"/>
      <c r="M286" s="662"/>
      <c r="N286" s="79"/>
      <c r="O286" s="79"/>
      <c r="P286" s="662"/>
      <c r="Q286" s="662"/>
      <c r="R286" s="662"/>
      <c r="S286" s="662"/>
      <c r="T286" s="662"/>
      <c r="U286" s="662"/>
      <c r="V286" s="661"/>
      <c r="W286" s="661"/>
      <c r="X286" s="661"/>
      <c r="Y286" s="661"/>
      <c r="Z286" s="662"/>
      <c r="AA286" s="662"/>
      <c r="AB286" s="662"/>
      <c r="AC286" s="662"/>
      <c r="AD286" s="662"/>
      <c r="AE286" s="662"/>
      <c r="AF286" s="662"/>
      <c r="AG286" s="662"/>
      <c r="AH286" s="662"/>
      <c r="AI286" s="662"/>
      <c r="AJ286" s="662"/>
      <c r="AK286" s="662"/>
      <c r="AL286" s="662"/>
      <c r="AM286" s="662"/>
      <c r="AN286" s="662"/>
      <c r="AO286" s="662"/>
      <c r="AP286" s="662"/>
      <c r="AQ286" s="662"/>
      <c r="AR286" s="662"/>
      <c r="AS286" s="662"/>
      <c r="AT286" s="662"/>
      <c r="AU286" s="662"/>
      <c r="AV286" s="662"/>
      <c r="AW286" s="662"/>
      <c r="AX286" s="662"/>
      <c r="AY286" s="662"/>
      <c r="AZ286" s="662"/>
      <c r="BA286" s="662"/>
      <c r="BB286" s="662"/>
      <c r="BC286" s="662"/>
      <c r="BD286" s="662"/>
      <c r="BE286" s="38">
        <f t="shared" ref="BE286:BY286" si="115">(((BE283*2)+(BE284*1)+(BE285*0)))/(BE283+BE284+BE285)</f>
        <v>1.6296296296296295</v>
      </c>
      <c r="BF286" s="38">
        <f t="shared" si="115"/>
        <v>2</v>
      </c>
      <c r="BG286" s="38">
        <f t="shared" si="115"/>
        <v>2</v>
      </c>
      <c r="BH286" s="38">
        <f t="shared" si="115"/>
        <v>1.6296296296296295</v>
      </c>
      <c r="BI286" s="38">
        <f t="shared" si="115"/>
        <v>1.4444444444444444</v>
      </c>
      <c r="BJ286" s="60">
        <f t="shared" si="115"/>
        <v>2</v>
      </c>
      <c r="BK286" s="38">
        <f t="shared" si="115"/>
        <v>2</v>
      </c>
      <c r="BL286" s="38">
        <f t="shared" si="115"/>
        <v>2</v>
      </c>
      <c r="BM286" s="38">
        <f t="shared" si="115"/>
        <v>1.7777777777777777</v>
      </c>
      <c r="BN286" s="38">
        <f t="shared" si="115"/>
        <v>1.1851851851851851</v>
      </c>
      <c r="BO286" s="38">
        <f t="shared" si="115"/>
        <v>1.1111111111111112</v>
      </c>
      <c r="BP286" s="38">
        <f t="shared" si="115"/>
        <v>1.962962962962963</v>
      </c>
      <c r="BQ286" s="38">
        <f t="shared" si="115"/>
        <v>1.962962962962963</v>
      </c>
      <c r="BR286" s="38">
        <f t="shared" si="115"/>
        <v>1.3703703703703705</v>
      </c>
      <c r="BS286" s="38">
        <f t="shared" si="115"/>
        <v>1.962962962962963</v>
      </c>
      <c r="BT286" s="38">
        <f t="shared" si="115"/>
        <v>1.962962962962963</v>
      </c>
      <c r="BU286" s="38">
        <f t="shared" si="115"/>
        <v>2</v>
      </c>
      <c r="BV286" s="38"/>
      <c r="BW286" s="38"/>
      <c r="BX286" s="38"/>
      <c r="BY286" s="38">
        <f t="shared" si="115"/>
        <v>2</v>
      </c>
      <c r="BZ286" s="1550">
        <f>COUNTIF($BE287:$BY287,"Đ")</f>
        <v>14</v>
      </c>
      <c r="CA286" s="1561">
        <f>BZ286/COUNTA($BE287:$BY287)</f>
        <v>0.77777777777777779</v>
      </c>
      <c r="CB286" s="1550">
        <f>COUNTIF($BE287:$BY287,"CCG")</f>
        <v>4</v>
      </c>
      <c r="CC286" s="1561">
        <f>CB286/COUNTA($BE287:$BY287)</f>
        <v>0.22222222222222221</v>
      </c>
      <c r="CD286" s="1550">
        <f>COUNTIF($BE287:$BY287,"CĐ")</f>
        <v>0</v>
      </c>
      <c r="CE286" s="1549">
        <f>CD286/COUNTA($BE287:$BY287)</f>
        <v>0</v>
      </c>
      <c r="CF286" s="1407">
        <f>(((BZ286*2)+(CB286*1)+(CD286*0)))/(BZ286+CB286+CD286)</f>
        <v>1.7777777777777777</v>
      </c>
      <c r="CG286" s="1408" t="str">
        <f>IF(CF286&gt;=1.6,"Đạt mục tiêu",IF(CF286&gt;=1,"Cần cố gắng","Chưa đạt"))</f>
        <v>Đạt mục tiêu</v>
      </c>
    </row>
    <row r="287" spans="1:86" s="3" customFormat="1" hidden="1">
      <c r="A287" s="684"/>
      <c r="B287" s="686"/>
      <c r="C287" s="1520"/>
      <c r="D287" s="36"/>
      <c r="E287" s="37"/>
      <c r="F287" s="36"/>
      <c r="G287" s="661"/>
      <c r="H287" s="210"/>
      <c r="I287" s="662"/>
      <c r="J287" s="662"/>
      <c r="K287" s="661"/>
      <c r="L287" s="662"/>
      <c r="M287" s="662"/>
      <c r="N287" s="79"/>
      <c r="O287" s="79"/>
      <c r="P287" s="662"/>
      <c r="Q287" s="662"/>
      <c r="R287" s="662"/>
      <c r="S287" s="662"/>
      <c r="T287" s="662"/>
      <c r="U287" s="662"/>
      <c r="V287" s="661"/>
      <c r="W287" s="661"/>
      <c r="X287" s="661"/>
      <c r="Y287" s="661"/>
      <c r="Z287" s="662"/>
      <c r="AA287" s="662"/>
      <c r="AB287" s="662"/>
      <c r="AC287" s="662"/>
      <c r="AD287" s="662"/>
      <c r="AE287" s="662"/>
      <c r="AF287" s="662"/>
      <c r="AG287" s="662"/>
      <c r="AH287" s="662"/>
      <c r="AI287" s="662"/>
      <c r="AJ287" s="662"/>
      <c r="AK287" s="662"/>
      <c r="AL287" s="662"/>
      <c r="AM287" s="662"/>
      <c r="AN287" s="662"/>
      <c r="AO287" s="662"/>
      <c r="AP287" s="662"/>
      <c r="AQ287" s="662"/>
      <c r="AR287" s="662"/>
      <c r="AS287" s="662"/>
      <c r="AT287" s="662"/>
      <c r="AU287" s="662"/>
      <c r="AV287" s="662"/>
      <c r="AW287" s="662"/>
      <c r="AX287" s="662"/>
      <c r="AY287" s="662"/>
      <c r="AZ287" s="662"/>
      <c r="BA287" s="662"/>
      <c r="BB287" s="662"/>
      <c r="BC287" s="662"/>
      <c r="BD287" s="662"/>
      <c r="BE287" s="38" t="str">
        <f t="shared" ref="BE287:BY287" si="116">IF(BE286&lt;1,"CĐ",IF(BE286&lt;1.6,"CCG","Đ"))</f>
        <v>Đ</v>
      </c>
      <c r="BF287" s="38" t="str">
        <f t="shared" si="116"/>
        <v>Đ</v>
      </c>
      <c r="BG287" s="38" t="str">
        <f t="shared" si="116"/>
        <v>Đ</v>
      </c>
      <c r="BH287" s="38" t="str">
        <f t="shared" si="116"/>
        <v>Đ</v>
      </c>
      <c r="BI287" s="38" t="str">
        <f t="shared" si="116"/>
        <v>CCG</v>
      </c>
      <c r="BJ287" s="60" t="str">
        <f t="shared" si="116"/>
        <v>Đ</v>
      </c>
      <c r="BK287" s="38" t="str">
        <f t="shared" si="116"/>
        <v>Đ</v>
      </c>
      <c r="BL287" s="38" t="str">
        <f t="shared" si="116"/>
        <v>Đ</v>
      </c>
      <c r="BM287" s="38" t="str">
        <f t="shared" si="116"/>
        <v>Đ</v>
      </c>
      <c r="BN287" s="38" t="str">
        <f t="shared" si="116"/>
        <v>CCG</v>
      </c>
      <c r="BO287" s="38" t="str">
        <f t="shared" si="116"/>
        <v>CCG</v>
      </c>
      <c r="BP287" s="38" t="str">
        <f t="shared" si="116"/>
        <v>Đ</v>
      </c>
      <c r="BQ287" s="38" t="str">
        <f t="shared" si="116"/>
        <v>Đ</v>
      </c>
      <c r="BR287" s="38" t="str">
        <f t="shared" si="116"/>
        <v>CCG</v>
      </c>
      <c r="BS287" s="38" t="str">
        <f t="shared" si="116"/>
        <v>Đ</v>
      </c>
      <c r="BT287" s="38" t="str">
        <f t="shared" si="116"/>
        <v>Đ</v>
      </c>
      <c r="BU287" s="38" t="str">
        <f t="shared" si="116"/>
        <v>Đ</v>
      </c>
      <c r="BV287" s="38"/>
      <c r="BW287" s="38"/>
      <c r="BX287" s="38"/>
      <c r="BY287" s="38" t="str">
        <f t="shared" si="116"/>
        <v>Đ</v>
      </c>
      <c r="BZ287" s="1550"/>
      <c r="CA287" s="1562"/>
      <c r="CB287" s="1550"/>
      <c r="CC287" s="1562"/>
      <c r="CD287" s="1550"/>
      <c r="CE287" s="1549"/>
      <c r="CF287" s="1407"/>
      <c r="CG287" s="1409"/>
    </row>
    <row r="288" spans="1:86" s="575" customFormat="1" ht="154.5" hidden="1" customHeight="1">
      <c r="A288" s="1553" t="s">
        <v>238</v>
      </c>
      <c r="B288" s="685"/>
      <c r="C288" s="570" t="s">
        <v>233</v>
      </c>
      <c r="D288" s="15"/>
      <c r="E288" s="37"/>
      <c r="F288" s="15"/>
      <c r="G288" s="661"/>
      <c r="H288" s="210"/>
      <c r="I288" s="662"/>
      <c r="J288" s="662"/>
      <c r="K288" s="661"/>
      <c r="L288" s="662"/>
      <c r="M288" s="662"/>
      <c r="N288" s="662"/>
      <c r="O288" s="662"/>
      <c r="P288" s="662"/>
      <c r="Q288" s="662"/>
      <c r="R288" s="662"/>
      <c r="S288" s="662"/>
      <c r="T288" s="662"/>
      <c r="U288" s="662"/>
      <c r="V288" s="661"/>
      <c r="W288" s="661"/>
      <c r="X288" s="661"/>
      <c r="Y288" s="661"/>
      <c r="Z288" s="662"/>
      <c r="AA288" s="662"/>
      <c r="AB288" s="662"/>
      <c r="AC288" s="662"/>
      <c r="AD288" s="662"/>
      <c r="AE288" s="662"/>
      <c r="AF288" s="662"/>
      <c r="AG288" s="662"/>
      <c r="AH288" s="662"/>
      <c r="AI288" s="662"/>
      <c r="AJ288" s="662"/>
      <c r="AK288" s="662"/>
      <c r="AL288" s="662"/>
      <c r="AM288" s="662"/>
      <c r="AN288" s="662"/>
      <c r="AO288" s="662"/>
      <c r="AP288" s="662"/>
      <c r="AQ288" s="662"/>
      <c r="AR288" s="662"/>
      <c r="AS288" s="662"/>
      <c r="AT288" s="662"/>
      <c r="AU288" s="662"/>
      <c r="AV288" s="662"/>
      <c r="AW288" s="662"/>
      <c r="AX288" s="662"/>
      <c r="AY288" s="662"/>
      <c r="AZ288" s="662"/>
      <c r="BA288" s="662"/>
      <c r="BB288" s="662"/>
      <c r="BC288" s="662"/>
      <c r="BD288" s="662"/>
      <c r="BE288" s="679">
        <f t="shared" ref="BE288:BY288" si="117">COUNTIFS($M$9:$M$255,"x",BE$9:BE$255,"2")</f>
        <v>14</v>
      </c>
      <c r="BF288" s="679">
        <f t="shared" si="117"/>
        <v>14</v>
      </c>
      <c r="BG288" s="679">
        <f t="shared" si="117"/>
        <v>14</v>
      </c>
      <c r="BH288" s="679">
        <f t="shared" si="117"/>
        <v>22</v>
      </c>
      <c r="BI288" s="679">
        <f t="shared" si="117"/>
        <v>22</v>
      </c>
      <c r="BJ288" s="572">
        <f t="shared" si="117"/>
        <v>22</v>
      </c>
      <c r="BK288" s="679">
        <f t="shared" si="117"/>
        <v>22</v>
      </c>
      <c r="BL288" s="679">
        <f t="shared" si="117"/>
        <v>21</v>
      </c>
      <c r="BM288" s="679">
        <f t="shared" si="117"/>
        <v>21</v>
      </c>
      <c r="BN288" s="679">
        <f t="shared" si="117"/>
        <v>22</v>
      </c>
      <c r="BO288" s="679">
        <f t="shared" si="117"/>
        <v>22</v>
      </c>
      <c r="BP288" s="679">
        <f t="shared" si="117"/>
        <v>22</v>
      </c>
      <c r="BQ288" s="679">
        <f t="shared" si="117"/>
        <v>12</v>
      </c>
      <c r="BR288" s="679">
        <f t="shared" si="117"/>
        <v>17</v>
      </c>
      <c r="BS288" s="679">
        <f t="shared" si="117"/>
        <v>13</v>
      </c>
      <c r="BT288" s="679">
        <f t="shared" si="117"/>
        <v>12</v>
      </c>
      <c r="BU288" s="679">
        <f t="shared" si="117"/>
        <v>21</v>
      </c>
      <c r="BV288" s="704"/>
      <c r="BW288" s="704"/>
      <c r="BX288" s="704"/>
      <c r="BY288" s="679">
        <f t="shared" si="117"/>
        <v>22</v>
      </c>
      <c r="BZ288" s="573"/>
      <c r="CA288" s="574"/>
      <c r="CB288" s="573"/>
      <c r="CC288" s="574"/>
      <c r="CD288" s="573"/>
      <c r="CE288" s="573"/>
      <c r="CF288" s="573"/>
      <c r="CG288" s="574"/>
    </row>
    <row r="289" spans="1:85" s="575" customFormat="1" ht="45" hidden="1">
      <c r="A289" s="1554"/>
      <c r="B289" s="685"/>
      <c r="C289" s="570" t="s">
        <v>234</v>
      </c>
      <c r="D289" s="15"/>
      <c r="E289" s="37"/>
      <c r="F289" s="15"/>
      <c r="G289" s="661"/>
      <c r="H289" s="210"/>
      <c r="I289" s="662"/>
      <c r="J289" s="662"/>
      <c r="K289" s="661"/>
      <c r="L289" s="662"/>
      <c r="M289" s="662"/>
      <c r="N289" s="662"/>
      <c r="O289" s="662"/>
      <c r="P289" s="662"/>
      <c r="Q289" s="662"/>
      <c r="R289" s="662"/>
      <c r="S289" s="662"/>
      <c r="T289" s="662"/>
      <c r="U289" s="662"/>
      <c r="V289" s="661"/>
      <c r="W289" s="661"/>
      <c r="X289" s="661"/>
      <c r="Y289" s="661"/>
      <c r="Z289" s="662"/>
      <c r="AA289" s="662"/>
      <c r="AB289" s="662"/>
      <c r="AC289" s="662"/>
      <c r="AD289" s="662"/>
      <c r="AE289" s="662"/>
      <c r="AF289" s="662"/>
      <c r="AG289" s="662"/>
      <c r="AH289" s="662"/>
      <c r="AI289" s="662"/>
      <c r="AJ289" s="662"/>
      <c r="AK289" s="662"/>
      <c r="AL289" s="662"/>
      <c r="AM289" s="662"/>
      <c r="AN289" s="662"/>
      <c r="AO289" s="662"/>
      <c r="AP289" s="662"/>
      <c r="AQ289" s="662"/>
      <c r="AR289" s="662"/>
      <c r="AS289" s="662"/>
      <c r="AT289" s="662"/>
      <c r="AU289" s="662"/>
      <c r="AV289" s="662"/>
      <c r="AW289" s="662"/>
      <c r="AX289" s="662"/>
      <c r="AY289" s="662"/>
      <c r="AZ289" s="662"/>
      <c r="BA289" s="662"/>
      <c r="BB289" s="662"/>
      <c r="BC289" s="662"/>
      <c r="BD289" s="662"/>
      <c r="BE289" s="679">
        <f t="shared" ref="BE289:BY289" si="118">COUNTIFS($M$9:$M$255,"x",BE$9:BE$255,"1")</f>
        <v>8</v>
      </c>
      <c r="BF289" s="679">
        <f t="shared" si="118"/>
        <v>8</v>
      </c>
      <c r="BG289" s="679">
        <f t="shared" si="118"/>
        <v>8</v>
      </c>
      <c r="BH289" s="679">
        <f t="shared" si="118"/>
        <v>0</v>
      </c>
      <c r="BI289" s="679">
        <f t="shared" si="118"/>
        <v>0</v>
      </c>
      <c r="BJ289" s="572">
        <f t="shared" si="118"/>
        <v>0</v>
      </c>
      <c r="BK289" s="679">
        <f t="shared" si="118"/>
        <v>0</v>
      </c>
      <c r="BL289" s="679">
        <f t="shared" si="118"/>
        <v>1</v>
      </c>
      <c r="BM289" s="679">
        <f t="shared" si="118"/>
        <v>1</v>
      </c>
      <c r="BN289" s="679">
        <f t="shared" si="118"/>
        <v>0</v>
      </c>
      <c r="BO289" s="679">
        <f t="shared" si="118"/>
        <v>0</v>
      </c>
      <c r="BP289" s="679">
        <f t="shared" si="118"/>
        <v>0</v>
      </c>
      <c r="BQ289" s="679">
        <f t="shared" si="118"/>
        <v>10</v>
      </c>
      <c r="BR289" s="679">
        <f t="shared" si="118"/>
        <v>5</v>
      </c>
      <c r="BS289" s="679">
        <f t="shared" si="118"/>
        <v>9</v>
      </c>
      <c r="BT289" s="679">
        <f t="shared" si="118"/>
        <v>10</v>
      </c>
      <c r="BU289" s="679">
        <f t="shared" si="118"/>
        <v>1</v>
      </c>
      <c r="BV289" s="704"/>
      <c r="BW289" s="704"/>
      <c r="BX289" s="704"/>
      <c r="BY289" s="679">
        <f t="shared" si="118"/>
        <v>0</v>
      </c>
      <c r="BZ289" s="573"/>
      <c r="CA289" s="574"/>
      <c r="CB289" s="573"/>
      <c r="CC289" s="574"/>
      <c r="CD289" s="573"/>
      <c r="CE289" s="573"/>
      <c r="CF289" s="573"/>
      <c r="CG289" s="574"/>
    </row>
    <row r="290" spans="1:85" s="575" customFormat="1" ht="45" hidden="1">
      <c r="A290" s="1554"/>
      <c r="B290" s="685"/>
      <c r="C290" s="570" t="s">
        <v>235</v>
      </c>
      <c r="D290" s="15"/>
      <c r="E290" s="37"/>
      <c r="F290" s="15"/>
      <c r="G290" s="661"/>
      <c r="H290" s="210"/>
      <c r="I290" s="662"/>
      <c r="J290" s="662"/>
      <c r="K290" s="661"/>
      <c r="L290" s="662"/>
      <c r="M290" s="662"/>
      <c r="N290" s="662"/>
      <c r="O290" s="662"/>
      <c r="P290" s="662"/>
      <c r="Q290" s="662"/>
      <c r="R290" s="662"/>
      <c r="S290" s="662"/>
      <c r="T290" s="662"/>
      <c r="U290" s="662"/>
      <c r="V290" s="661"/>
      <c r="W290" s="661"/>
      <c r="X290" s="661"/>
      <c r="Y290" s="661"/>
      <c r="Z290" s="662"/>
      <c r="AA290" s="662"/>
      <c r="AB290" s="662"/>
      <c r="AC290" s="662"/>
      <c r="AD290" s="662"/>
      <c r="AE290" s="662"/>
      <c r="AF290" s="662"/>
      <c r="AG290" s="662"/>
      <c r="AH290" s="662"/>
      <c r="AI290" s="662"/>
      <c r="AJ290" s="662"/>
      <c r="AK290" s="662"/>
      <c r="AL290" s="662"/>
      <c r="AM290" s="662"/>
      <c r="AN290" s="662"/>
      <c r="AO290" s="662"/>
      <c r="AP290" s="662"/>
      <c r="AQ290" s="662"/>
      <c r="AR290" s="662"/>
      <c r="AS290" s="662"/>
      <c r="AT290" s="662"/>
      <c r="AU290" s="662"/>
      <c r="AV290" s="662"/>
      <c r="AW290" s="662"/>
      <c r="AX290" s="662"/>
      <c r="AY290" s="662"/>
      <c r="AZ290" s="662"/>
      <c r="BA290" s="662"/>
      <c r="BB290" s="662"/>
      <c r="BC290" s="662"/>
      <c r="BD290" s="662"/>
      <c r="BE290" s="679">
        <f t="shared" ref="BE290:BY290" si="119">COUNTIFS($M$9:$M$255,"x",BE$9:BE$255,"0")</f>
        <v>0</v>
      </c>
      <c r="BF290" s="679">
        <f t="shared" si="119"/>
        <v>0</v>
      </c>
      <c r="BG290" s="679">
        <f t="shared" si="119"/>
        <v>0</v>
      </c>
      <c r="BH290" s="679">
        <f t="shared" si="119"/>
        <v>0</v>
      </c>
      <c r="BI290" s="679">
        <f t="shared" si="119"/>
        <v>0</v>
      </c>
      <c r="BJ290" s="572">
        <f t="shared" si="119"/>
        <v>0</v>
      </c>
      <c r="BK290" s="679">
        <f t="shared" si="119"/>
        <v>0</v>
      </c>
      <c r="BL290" s="679">
        <f t="shared" si="119"/>
        <v>0</v>
      </c>
      <c r="BM290" s="679">
        <f t="shared" si="119"/>
        <v>0</v>
      </c>
      <c r="BN290" s="679">
        <f t="shared" si="119"/>
        <v>0</v>
      </c>
      <c r="BO290" s="679">
        <f t="shared" si="119"/>
        <v>0</v>
      </c>
      <c r="BP290" s="679">
        <f t="shared" si="119"/>
        <v>0</v>
      </c>
      <c r="BQ290" s="679">
        <f t="shared" si="119"/>
        <v>0</v>
      </c>
      <c r="BR290" s="679">
        <f t="shared" si="119"/>
        <v>0</v>
      </c>
      <c r="BS290" s="679">
        <f t="shared" si="119"/>
        <v>0</v>
      </c>
      <c r="BT290" s="679">
        <f t="shared" si="119"/>
        <v>0</v>
      </c>
      <c r="BU290" s="679">
        <f t="shared" si="119"/>
        <v>0</v>
      </c>
      <c r="BV290" s="704"/>
      <c r="BW290" s="704"/>
      <c r="BX290" s="704"/>
      <c r="BY290" s="679">
        <f t="shared" si="119"/>
        <v>0</v>
      </c>
      <c r="BZ290" s="573"/>
      <c r="CA290" s="574"/>
      <c r="CB290" s="573"/>
      <c r="CC290" s="574"/>
      <c r="CD290" s="573"/>
      <c r="CE290" s="573"/>
      <c r="CF290" s="573"/>
      <c r="CG290" s="574"/>
    </row>
    <row r="291" spans="1:85" s="575" customFormat="1" hidden="1">
      <c r="A291" s="1554"/>
      <c r="B291" s="685"/>
      <c r="C291" s="1572" t="s">
        <v>236</v>
      </c>
      <c r="D291" s="15"/>
      <c r="E291" s="37"/>
      <c r="F291" s="15"/>
      <c r="G291" s="661"/>
      <c r="H291" s="210"/>
      <c r="I291" s="662"/>
      <c r="J291" s="662"/>
      <c r="K291" s="661"/>
      <c r="L291" s="662"/>
      <c r="M291" s="662"/>
      <c r="N291" s="662"/>
      <c r="O291" s="662"/>
      <c r="P291" s="662"/>
      <c r="Q291" s="662"/>
      <c r="R291" s="662"/>
      <c r="S291" s="662"/>
      <c r="T291" s="662"/>
      <c r="U291" s="662"/>
      <c r="V291" s="661"/>
      <c r="W291" s="661"/>
      <c r="X291" s="661"/>
      <c r="Y291" s="661"/>
      <c r="Z291" s="662"/>
      <c r="AA291" s="662"/>
      <c r="AB291" s="662"/>
      <c r="AC291" s="662"/>
      <c r="AD291" s="662"/>
      <c r="AE291" s="662"/>
      <c r="AF291" s="662"/>
      <c r="AG291" s="662"/>
      <c r="AH291" s="662"/>
      <c r="AI291" s="662"/>
      <c r="AJ291" s="662"/>
      <c r="AK291" s="662"/>
      <c r="AL291" s="662"/>
      <c r="AM291" s="662"/>
      <c r="AN291" s="662"/>
      <c r="AO291" s="662"/>
      <c r="AP291" s="662"/>
      <c r="AQ291" s="662"/>
      <c r="AR291" s="662"/>
      <c r="AS291" s="662"/>
      <c r="AT291" s="662"/>
      <c r="AU291" s="662"/>
      <c r="AV291" s="662"/>
      <c r="AW291" s="662"/>
      <c r="AX291" s="662"/>
      <c r="AY291" s="662"/>
      <c r="AZ291" s="662"/>
      <c r="BA291" s="662"/>
      <c r="BB291" s="662"/>
      <c r="BC291" s="662"/>
      <c r="BD291" s="662"/>
      <c r="BE291" s="576">
        <f t="shared" ref="BE291:BY291" si="120">(((BE288*2)+(BE289*1)+(BE290*0)))/(BE288+BE289+BE290)</f>
        <v>1.6363636363636365</v>
      </c>
      <c r="BF291" s="576">
        <f t="shared" si="120"/>
        <v>1.6363636363636365</v>
      </c>
      <c r="BG291" s="576">
        <f t="shared" si="120"/>
        <v>1.6363636363636365</v>
      </c>
      <c r="BH291" s="576">
        <f t="shared" si="120"/>
        <v>2</v>
      </c>
      <c r="BI291" s="576">
        <f t="shared" si="120"/>
        <v>2</v>
      </c>
      <c r="BJ291" s="577">
        <f t="shared" si="120"/>
        <v>2</v>
      </c>
      <c r="BK291" s="576">
        <f t="shared" si="120"/>
        <v>2</v>
      </c>
      <c r="BL291" s="576">
        <f t="shared" si="120"/>
        <v>1.9545454545454546</v>
      </c>
      <c r="BM291" s="576">
        <f t="shared" si="120"/>
        <v>1.9545454545454546</v>
      </c>
      <c r="BN291" s="576">
        <f t="shared" si="120"/>
        <v>2</v>
      </c>
      <c r="BO291" s="576">
        <f t="shared" si="120"/>
        <v>2</v>
      </c>
      <c r="BP291" s="576">
        <f t="shared" si="120"/>
        <v>2</v>
      </c>
      <c r="BQ291" s="576">
        <f t="shared" si="120"/>
        <v>1.5454545454545454</v>
      </c>
      <c r="BR291" s="576">
        <f t="shared" si="120"/>
        <v>1.7727272727272727</v>
      </c>
      <c r="BS291" s="576">
        <f t="shared" si="120"/>
        <v>1.5909090909090908</v>
      </c>
      <c r="BT291" s="576">
        <f t="shared" si="120"/>
        <v>1.5454545454545454</v>
      </c>
      <c r="BU291" s="576">
        <f t="shared" si="120"/>
        <v>1.9545454545454546</v>
      </c>
      <c r="BV291" s="576"/>
      <c r="BW291" s="576"/>
      <c r="BX291" s="576"/>
      <c r="BY291" s="576">
        <f t="shared" si="120"/>
        <v>2</v>
      </c>
      <c r="BZ291" s="1556">
        <f>COUNTIF($BE292:$BY292,"Đ")</f>
        <v>15</v>
      </c>
      <c r="CA291" s="1557">
        <f>BZ291/COUNTA($BE292:$BY292)</f>
        <v>0.83333333333333337</v>
      </c>
      <c r="CB291" s="1556">
        <f>COUNTIF($BE292:$BY292,"CCG")</f>
        <v>3</v>
      </c>
      <c r="CC291" s="1557">
        <f>CB291/COUNTA($BE292:$BY292)</f>
        <v>0.16666666666666666</v>
      </c>
      <c r="CD291" s="1556">
        <f>COUNTIF($BE292:$BY292,"CĐ")</f>
        <v>0</v>
      </c>
      <c r="CE291" s="1558">
        <f>CD291/COUNTA($BE292:$BY292)</f>
        <v>0</v>
      </c>
      <c r="CF291" s="1559">
        <f>(((BZ291*2)+(CB291*1)+(CD291*0)))/(BZ291+CB291+CD291)</f>
        <v>1.8333333333333333</v>
      </c>
      <c r="CG291" s="1551" t="str">
        <f>IF(CF291&gt;=1.6,"Đạt mục tiêu",IF(CF291&gt;=1,"Cần cố gắng","Chưa đạt"))</f>
        <v>Đạt mục tiêu</v>
      </c>
    </row>
    <row r="292" spans="1:85" s="575" customFormat="1" hidden="1">
      <c r="A292" s="1555"/>
      <c r="B292" s="685"/>
      <c r="C292" s="1572"/>
      <c r="D292" s="15"/>
      <c r="E292" s="37"/>
      <c r="F292" s="15"/>
      <c r="G292" s="661"/>
      <c r="H292" s="210"/>
      <c r="I292" s="662"/>
      <c r="J292" s="662"/>
      <c r="K292" s="661"/>
      <c r="L292" s="662"/>
      <c r="M292" s="662"/>
      <c r="N292" s="662"/>
      <c r="O292" s="662"/>
      <c r="P292" s="662"/>
      <c r="Q292" s="662"/>
      <c r="R292" s="662"/>
      <c r="S292" s="662"/>
      <c r="T292" s="662"/>
      <c r="U292" s="662"/>
      <c r="V292" s="661"/>
      <c r="W292" s="661"/>
      <c r="X292" s="661"/>
      <c r="Y292" s="661"/>
      <c r="Z292" s="662"/>
      <c r="AA292" s="662"/>
      <c r="AB292" s="662"/>
      <c r="AC292" s="662"/>
      <c r="AD292" s="662"/>
      <c r="AE292" s="662"/>
      <c r="AF292" s="662"/>
      <c r="AG292" s="662"/>
      <c r="AH292" s="662"/>
      <c r="AI292" s="662"/>
      <c r="AJ292" s="662"/>
      <c r="AK292" s="662"/>
      <c r="AL292" s="662"/>
      <c r="AM292" s="662"/>
      <c r="AN292" s="662"/>
      <c r="AO292" s="662"/>
      <c r="AP292" s="662"/>
      <c r="AQ292" s="662"/>
      <c r="AR292" s="662"/>
      <c r="AS292" s="662"/>
      <c r="AT292" s="662"/>
      <c r="AU292" s="662"/>
      <c r="AV292" s="662"/>
      <c r="AW292" s="662"/>
      <c r="AX292" s="662"/>
      <c r="AY292" s="662"/>
      <c r="AZ292" s="662"/>
      <c r="BA292" s="662"/>
      <c r="BB292" s="662"/>
      <c r="BC292" s="662"/>
      <c r="BD292" s="662"/>
      <c r="BE292" s="578" t="str">
        <f t="shared" ref="BE292:BY292" si="121">IF(BE291&lt;1,"CĐ",IF(BE291&lt;1.6,"CCG","Đ"))</f>
        <v>Đ</v>
      </c>
      <c r="BF292" s="578" t="str">
        <f t="shared" si="121"/>
        <v>Đ</v>
      </c>
      <c r="BG292" s="578" t="str">
        <f t="shared" si="121"/>
        <v>Đ</v>
      </c>
      <c r="BH292" s="578" t="str">
        <f t="shared" si="121"/>
        <v>Đ</v>
      </c>
      <c r="BI292" s="578" t="str">
        <f t="shared" si="121"/>
        <v>Đ</v>
      </c>
      <c r="BJ292" s="579" t="str">
        <f t="shared" si="121"/>
        <v>Đ</v>
      </c>
      <c r="BK292" s="578" t="str">
        <f t="shared" si="121"/>
        <v>Đ</v>
      </c>
      <c r="BL292" s="578" t="str">
        <f t="shared" si="121"/>
        <v>Đ</v>
      </c>
      <c r="BM292" s="578" t="str">
        <f t="shared" si="121"/>
        <v>Đ</v>
      </c>
      <c r="BN292" s="578" t="str">
        <f t="shared" si="121"/>
        <v>Đ</v>
      </c>
      <c r="BO292" s="578" t="str">
        <f t="shared" si="121"/>
        <v>Đ</v>
      </c>
      <c r="BP292" s="578" t="str">
        <f t="shared" si="121"/>
        <v>Đ</v>
      </c>
      <c r="BQ292" s="578" t="str">
        <f t="shared" si="121"/>
        <v>CCG</v>
      </c>
      <c r="BR292" s="578" t="str">
        <f t="shared" si="121"/>
        <v>Đ</v>
      </c>
      <c r="BS292" s="578" t="str">
        <f t="shared" si="121"/>
        <v>CCG</v>
      </c>
      <c r="BT292" s="578" t="str">
        <f t="shared" si="121"/>
        <v>CCG</v>
      </c>
      <c r="BU292" s="578" t="str">
        <f t="shared" si="121"/>
        <v>Đ</v>
      </c>
      <c r="BV292" s="578"/>
      <c r="BW292" s="578"/>
      <c r="BX292" s="578"/>
      <c r="BY292" s="578" t="str">
        <f t="shared" si="121"/>
        <v>Đ</v>
      </c>
      <c r="BZ292" s="1556"/>
      <c r="CA292" s="1557"/>
      <c r="CB292" s="1556"/>
      <c r="CC292" s="1557"/>
      <c r="CD292" s="1556"/>
      <c r="CE292" s="1558"/>
      <c r="CF292" s="1559"/>
      <c r="CG292" s="1552"/>
    </row>
    <row r="293" spans="1:85" s="3" customFormat="1" ht="56.25" hidden="1">
      <c r="A293" s="1431" t="s">
        <v>242</v>
      </c>
      <c r="B293" s="686"/>
      <c r="C293" s="207" t="s">
        <v>233</v>
      </c>
      <c r="D293" s="36"/>
      <c r="E293" s="37"/>
      <c r="F293" s="36"/>
      <c r="G293" s="661"/>
      <c r="H293" s="210"/>
      <c r="I293" s="662"/>
      <c r="J293" s="662"/>
      <c r="K293" s="661"/>
      <c r="L293" s="662"/>
      <c r="M293" s="662"/>
      <c r="N293" s="79"/>
      <c r="O293" s="79"/>
      <c r="P293" s="662"/>
      <c r="Q293" s="662"/>
      <c r="R293" s="662"/>
      <c r="S293" s="662"/>
      <c r="T293" s="662"/>
      <c r="U293" s="662"/>
      <c r="V293" s="661"/>
      <c r="W293" s="661"/>
      <c r="X293" s="661"/>
      <c r="Y293" s="661"/>
      <c r="Z293" s="662"/>
      <c r="AA293" s="662"/>
      <c r="AB293" s="662"/>
      <c r="AC293" s="662"/>
      <c r="AD293" s="662"/>
      <c r="AE293" s="662"/>
      <c r="AF293" s="662"/>
      <c r="AG293" s="662"/>
      <c r="AH293" s="662"/>
      <c r="AI293" s="662"/>
      <c r="AJ293" s="662"/>
      <c r="AK293" s="662"/>
      <c r="AL293" s="662"/>
      <c r="AM293" s="662"/>
      <c r="AN293" s="662"/>
      <c r="AO293" s="662"/>
      <c r="AP293" s="662"/>
      <c r="AQ293" s="662"/>
      <c r="AR293" s="662"/>
      <c r="AS293" s="662"/>
      <c r="AT293" s="662"/>
      <c r="AU293" s="662"/>
      <c r="AV293" s="662"/>
      <c r="AW293" s="662"/>
      <c r="AX293" s="662"/>
      <c r="AY293" s="662"/>
      <c r="AZ293" s="662"/>
      <c r="BA293" s="662"/>
      <c r="BB293" s="662"/>
      <c r="BC293" s="662"/>
      <c r="BD293" s="662"/>
      <c r="BE293" s="682">
        <f t="shared" ref="BE293:BT308" si="122">COUNTIFS($N$9:$N$255,"x",BE$9:BE$255,"2")</f>
        <v>26</v>
      </c>
      <c r="BF293" s="682">
        <f t="shared" si="122"/>
        <v>26</v>
      </c>
      <c r="BG293" s="682">
        <f t="shared" si="122"/>
        <v>25</v>
      </c>
      <c r="BH293" s="682">
        <f t="shared" si="122"/>
        <v>21</v>
      </c>
      <c r="BI293" s="682">
        <f t="shared" si="122"/>
        <v>26</v>
      </c>
      <c r="BJ293" s="59">
        <f t="shared" si="122"/>
        <v>2</v>
      </c>
      <c r="BK293" s="682">
        <f t="shared" si="122"/>
        <v>26</v>
      </c>
      <c r="BL293" s="682">
        <f t="shared" si="122"/>
        <v>25</v>
      </c>
      <c r="BM293" s="682">
        <f t="shared" si="122"/>
        <v>22</v>
      </c>
      <c r="BN293" s="682">
        <f t="shared" si="122"/>
        <v>7</v>
      </c>
      <c r="BO293" s="682">
        <f t="shared" si="122"/>
        <v>25</v>
      </c>
      <c r="BP293" s="682">
        <f t="shared" si="122"/>
        <v>26</v>
      </c>
      <c r="BQ293" s="682">
        <f t="shared" si="122"/>
        <v>23</v>
      </c>
      <c r="BR293" s="682">
        <f t="shared" si="122"/>
        <v>24</v>
      </c>
      <c r="BS293" s="682">
        <f t="shared" si="122"/>
        <v>21</v>
      </c>
      <c r="BT293" s="682">
        <f t="shared" si="122"/>
        <v>20</v>
      </c>
      <c r="BU293" s="682">
        <f t="shared" ref="BU293:BY293" si="123">COUNTIFS($N$9:$N$255,"x",BU$9:BU$255,"2")</f>
        <v>23</v>
      </c>
      <c r="BV293" s="702"/>
      <c r="BW293" s="702"/>
      <c r="BX293" s="702"/>
      <c r="BY293" s="682">
        <f t="shared" si="123"/>
        <v>11</v>
      </c>
      <c r="BZ293" s="662"/>
      <c r="CA293" s="662"/>
      <c r="CB293" s="662"/>
      <c r="CC293" s="662"/>
      <c r="CD293" s="662"/>
      <c r="CE293" s="662"/>
      <c r="CF293" s="662"/>
      <c r="CG293" s="254"/>
    </row>
    <row r="294" spans="1:85" s="3" customFormat="1" ht="56.25" hidden="1">
      <c r="A294" s="1432"/>
      <c r="B294" s="686"/>
      <c r="C294" s="207" t="s">
        <v>234</v>
      </c>
      <c r="D294" s="36"/>
      <c r="E294" s="37"/>
      <c r="F294" s="36"/>
      <c r="G294" s="661"/>
      <c r="H294" s="210"/>
      <c r="I294" s="662"/>
      <c r="J294" s="662"/>
      <c r="K294" s="661"/>
      <c r="L294" s="662"/>
      <c r="M294" s="662"/>
      <c r="N294" s="79"/>
      <c r="O294" s="79"/>
      <c r="P294" s="662"/>
      <c r="Q294" s="662"/>
      <c r="R294" s="662"/>
      <c r="S294" s="662"/>
      <c r="T294" s="662"/>
      <c r="U294" s="662"/>
      <c r="V294" s="661"/>
      <c r="W294" s="661"/>
      <c r="X294" s="661"/>
      <c r="Y294" s="661"/>
      <c r="Z294" s="662"/>
      <c r="AA294" s="662"/>
      <c r="AB294" s="662"/>
      <c r="AC294" s="662"/>
      <c r="AD294" s="662"/>
      <c r="AE294" s="662"/>
      <c r="AF294" s="662"/>
      <c r="AG294" s="662"/>
      <c r="AH294" s="662"/>
      <c r="AI294" s="662"/>
      <c r="AJ294" s="662"/>
      <c r="AK294" s="662"/>
      <c r="AL294" s="662"/>
      <c r="AM294" s="662"/>
      <c r="AN294" s="662"/>
      <c r="AO294" s="662"/>
      <c r="AP294" s="662"/>
      <c r="AQ294" s="662"/>
      <c r="AR294" s="662"/>
      <c r="AS294" s="662"/>
      <c r="AT294" s="662"/>
      <c r="AU294" s="662"/>
      <c r="AV294" s="662"/>
      <c r="AW294" s="662"/>
      <c r="AX294" s="662"/>
      <c r="AY294" s="662"/>
      <c r="AZ294" s="662"/>
      <c r="BA294" s="662"/>
      <c r="BB294" s="662"/>
      <c r="BC294" s="662"/>
      <c r="BD294" s="662"/>
      <c r="BE294" s="682">
        <f t="shared" ref="BE294:BY294" si="124">COUNTIFS($N$9:$N$255,"x",BE$9:BE$255,"1")</f>
        <v>0</v>
      </c>
      <c r="BF294" s="682">
        <f t="shared" si="124"/>
        <v>0</v>
      </c>
      <c r="BG294" s="682">
        <f t="shared" si="124"/>
        <v>1</v>
      </c>
      <c r="BH294" s="682">
        <f t="shared" si="124"/>
        <v>5</v>
      </c>
      <c r="BI294" s="682">
        <f t="shared" si="124"/>
        <v>0</v>
      </c>
      <c r="BJ294" s="59">
        <f t="shared" si="124"/>
        <v>24</v>
      </c>
      <c r="BK294" s="682">
        <f t="shared" si="124"/>
        <v>0</v>
      </c>
      <c r="BL294" s="682">
        <f t="shared" si="124"/>
        <v>1</v>
      </c>
      <c r="BM294" s="682">
        <f t="shared" si="124"/>
        <v>4</v>
      </c>
      <c r="BN294" s="682">
        <f t="shared" si="124"/>
        <v>19</v>
      </c>
      <c r="BO294" s="682">
        <f t="shared" si="124"/>
        <v>1</v>
      </c>
      <c r="BP294" s="682">
        <f t="shared" si="124"/>
        <v>0</v>
      </c>
      <c r="BQ294" s="682">
        <f t="shared" si="124"/>
        <v>3</v>
      </c>
      <c r="BR294" s="682">
        <f t="shared" si="124"/>
        <v>2</v>
      </c>
      <c r="BS294" s="682">
        <f t="shared" si="124"/>
        <v>5</v>
      </c>
      <c r="BT294" s="682">
        <f t="shared" si="124"/>
        <v>6</v>
      </c>
      <c r="BU294" s="682">
        <f t="shared" si="124"/>
        <v>3</v>
      </c>
      <c r="BV294" s="702"/>
      <c r="BW294" s="702"/>
      <c r="BX294" s="702"/>
      <c r="BY294" s="682">
        <f t="shared" si="124"/>
        <v>15</v>
      </c>
      <c r="BZ294" s="662"/>
      <c r="CA294" s="662"/>
      <c r="CB294" s="662"/>
      <c r="CC294" s="662"/>
      <c r="CD294" s="662"/>
      <c r="CE294" s="662"/>
      <c r="CF294" s="662"/>
      <c r="CG294" s="254"/>
    </row>
    <row r="295" spans="1:85" s="3" customFormat="1" ht="56.25" hidden="1">
      <c r="A295" s="1432"/>
      <c r="B295" s="686"/>
      <c r="C295" s="207" t="s">
        <v>235</v>
      </c>
      <c r="D295" s="36"/>
      <c r="E295" s="37"/>
      <c r="F295" s="36"/>
      <c r="G295" s="661"/>
      <c r="H295" s="210"/>
      <c r="I295" s="662"/>
      <c r="J295" s="662"/>
      <c r="K295" s="661"/>
      <c r="L295" s="662"/>
      <c r="M295" s="662"/>
      <c r="N295" s="79"/>
      <c r="O295" s="79"/>
      <c r="P295" s="662"/>
      <c r="Q295" s="662"/>
      <c r="R295" s="662"/>
      <c r="S295" s="662"/>
      <c r="T295" s="662"/>
      <c r="U295" s="662"/>
      <c r="V295" s="661"/>
      <c r="W295" s="661"/>
      <c r="X295" s="661"/>
      <c r="Y295" s="661"/>
      <c r="Z295" s="662"/>
      <c r="AA295" s="662"/>
      <c r="AB295" s="662"/>
      <c r="AC295" s="662"/>
      <c r="AD295" s="662"/>
      <c r="AE295" s="662"/>
      <c r="AF295" s="662"/>
      <c r="AG295" s="662"/>
      <c r="AH295" s="662"/>
      <c r="AI295" s="662"/>
      <c r="AJ295" s="662"/>
      <c r="AK295" s="662"/>
      <c r="AL295" s="662"/>
      <c r="AM295" s="662"/>
      <c r="AN295" s="662"/>
      <c r="AO295" s="662"/>
      <c r="AP295" s="662"/>
      <c r="AQ295" s="662"/>
      <c r="AR295" s="662"/>
      <c r="AS295" s="662"/>
      <c r="AT295" s="662"/>
      <c r="AU295" s="662"/>
      <c r="AV295" s="662"/>
      <c r="AW295" s="662"/>
      <c r="AX295" s="662"/>
      <c r="AY295" s="662"/>
      <c r="AZ295" s="662"/>
      <c r="BA295" s="662"/>
      <c r="BB295" s="662"/>
      <c r="BC295" s="662"/>
      <c r="BD295" s="662"/>
      <c r="BE295" s="682">
        <f t="shared" ref="BE295:BY295" si="125">COUNTIFS($N$9:$N$255,"x",BE$9:BE$255,"0")</f>
        <v>0</v>
      </c>
      <c r="BF295" s="682">
        <f t="shared" si="125"/>
        <v>0</v>
      </c>
      <c r="BG295" s="682">
        <f t="shared" si="125"/>
        <v>0</v>
      </c>
      <c r="BH295" s="682">
        <f t="shared" si="125"/>
        <v>0</v>
      </c>
      <c r="BI295" s="682">
        <f t="shared" si="125"/>
        <v>0</v>
      </c>
      <c r="BJ295" s="59">
        <f t="shared" si="125"/>
        <v>0</v>
      </c>
      <c r="BK295" s="682">
        <f t="shared" si="125"/>
        <v>0</v>
      </c>
      <c r="BL295" s="682">
        <f t="shared" si="125"/>
        <v>0</v>
      </c>
      <c r="BM295" s="682">
        <f t="shared" si="125"/>
        <v>0</v>
      </c>
      <c r="BN295" s="682">
        <f t="shared" si="125"/>
        <v>0</v>
      </c>
      <c r="BO295" s="682">
        <f t="shared" si="125"/>
        <v>0</v>
      </c>
      <c r="BP295" s="682">
        <f t="shared" si="125"/>
        <v>0</v>
      </c>
      <c r="BQ295" s="682">
        <f t="shared" si="125"/>
        <v>0</v>
      </c>
      <c r="BR295" s="682">
        <f t="shared" si="125"/>
        <v>0</v>
      </c>
      <c r="BS295" s="682">
        <f t="shared" si="125"/>
        <v>0</v>
      </c>
      <c r="BT295" s="682">
        <f t="shared" si="125"/>
        <v>0</v>
      </c>
      <c r="BU295" s="682">
        <f t="shared" si="125"/>
        <v>0</v>
      </c>
      <c r="BV295" s="702"/>
      <c r="BW295" s="702"/>
      <c r="BX295" s="702"/>
      <c r="BY295" s="682">
        <f t="shared" si="125"/>
        <v>0</v>
      </c>
      <c r="BZ295" s="662"/>
      <c r="CA295" s="662"/>
      <c r="CB295" s="662"/>
      <c r="CC295" s="662"/>
      <c r="CD295" s="662"/>
      <c r="CE295" s="662"/>
      <c r="CF295" s="662"/>
      <c r="CG295" s="254"/>
    </row>
    <row r="296" spans="1:85" s="3" customFormat="1" hidden="1">
      <c r="A296" s="1432"/>
      <c r="B296" s="686"/>
      <c r="C296" s="1520" t="s">
        <v>236</v>
      </c>
      <c r="D296" s="36"/>
      <c r="E296" s="37"/>
      <c r="F296" s="36"/>
      <c r="G296" s="661"/>
      <c r="H296" s="210"/>
      <c r="I296" s="662"/>
      <c r="J296" s="662"/>
      <c r="K296" s="661"/>
      <c r="L296" s="662"/>
      <c r="M296" s="662"/>
      <c r="N296" s="79"/>
      <c r="O296" s="79"/>
      <c r="P296" s="662"/>
      <c r="Q296" s="662"/>
      <c r="R296" s="662"/>
      <c r="S296" s="662"/>
      <c r="T296" s="662"/>
      <c r="U296" s="662"/>
      <c r="V296" s="661"/>
      <c r="W296" s="661"/>
      <c r="X296" s="661"/>
      <c r="Y296" s="661"/>
      <c r="Z296" s="662"/>
      <c r="AA296" s="662"/>
      <c r="AB296" s="662"/>
      <c r="AC296" s="662"/>
      <c r="AD296" s="662"/>
      <c r="AE296" s="662"/>
      <c r="AF296" s="662"/>
      <c r="AG296" s="662"/>
      <c r="AH296" s="662"/>
      <c r="AI296" s="662"/>
      <c r="AJ296" s="662"/>
      <c r="AK296" s="662"/>
      <c r="AL296" s="662"/>
      <c r="AM296" s="662"/>
      <c r="AN296" s="662"/>
      <c r="AO296" s="662"/>
      <c r="AP296" s="662"/>
      <c r="AQ296" s="662"/>
      <c r="AR296" s="662"/>
      <c r="AS296" s="662"/>
      <c r="AT296" s="662"/>
      <c r="AU296" s="662"/>
      <c r="AV296" s="662"/>
      <c r="AW296" s="662"/>
      <c r="AX296" s="662"/>
      <c r="AY296" s="662"/>
      <c r="AZ296" s="662"/>
      <c r="BA296" s="662"/>
      <c r="BB296" s="662"/>
      <c r="BC296" s="662"/>
      <c r="BD296" s="662"/>
      <c r="BE296" s="38">
        <f t="shared" ref="BE296:BY296" si="126">(((BE293*2)+(BE294*1)+(BE295*0)))/(BE293+BE294+BE295)</f>
        <v>2</v>
      </c>
      <c r="BF296" s="38">
        <f t="shared" si="126"/>
        <v>2</v>
      </c>
      <c r="BG296" s="38">
        <f t="shared" si="126"/>
        <v>1.9615384615384615</v>
      </c>
      <c r="BH296" s="38">
        <f t="shared" si="126"/>
        <v>1.8076923076923077</v>
      </c>
      <c r="BI296" s="38">
        <f t="shared" si="126"/>
        <v>2</v>
      </c>
      <c r="BJ296" s="38">
        <f t="shared" si="126"/>
        <v>1.0769230769230769</v>
      </c>
      <c r="BK296" s="38">
        <f t="shared" si="126"/>
        <v>2</v>
      </c>
      <c r="BL296" s="38">
        <f t="shared" si="126"/>
        <v>1.9615384615384615</v>
      </c>
      <c r="BM296" s="38">
        <f t="shared" si="126"/>
        <v>1.8461538461538463</v>
      </c>
      <c r="BN296" s="38">
        <f t="shared" si="126"/>
        <v>1.2692307692307692</v>
      </c>
      <c r="BO296" s="38">
        <f t="shared" si="126"/>
        <v>1.9615384615384615</v>
      </c>
      <c r="BP296" s="38">
        <f t="shared" si="126"/>
        <v>2</v>
      </c>
      <c r="BQ296" s="38">
        <f t="shared" si="126"/>
        <v>1.8846153846153846</v>
      </c>
      <c r="BR296" s="38">
        <f t="shared" si="126"/>
        <v>1.9230769230769231</v>
      </c>
      <c r="BS296" s="38">
        <f t="shared" si="126"/>
        <v>1.8076923076923077</v>
      </c>
      <c r="BT296" s="38">
        <f t="shared" si="126"/>
        <v>1.7692307692307692</v>
      </c>
      <c r="BU296" s="38">
        <f t="shared" si="126"/>
        <v>1.8846153846153846</v>
      </c>
      <c r="BV296" s="38"/>
      <c r="BW296" s="38"/>
      <c r="BX296" s="38"/>
      <c r="BY296" s="38">
        <f t="shared" si="126"/>
        <v>1.4230769230769231</v>
      </c>
      <c r="BZ296" s="1550">
        <f>COUNTIF($BE297:$BY297,"Đ")</f>
        <v>15</v>
      </c>
      <c r="CA296" s="1549">
        <f>BZ296/COUNTA($BE297:$BY297)</f>
        <v>0.83333333333333337</v>
      </c>
      <c r="CB296" s="1550">
        <f>COUNTIF($BE297:$BY297,"CCG")</f>
        <v>3</v>
      </c>
      <c r="CC296" s="1549">
        <f>CB296/COUNTA($BE297:$BY297)</f>
        <v>0.16666666666666666</v>
      </c>
      <c r="CD296" s="1550">
        <f>COUNTIF($BE297:$BY297,"CĐ")</f>
        <v>0</v>
      </c>
      <c r="CE296" s="1549">
        <f>CD296/COUNTA($BE297:$BY297)</f>
        <v>0</v>
      </c>
      <c r="CF296" s="1407">
        <f>(((BZ296*2)+(CB296*1)+(CD296*0)))/(BZ296+CB296+CD296)</f>
        <v>1.8333333333333333</v>
      </c>
      <c r="CG296" s="1410" t="str">
        <f>IF(CF296&gt;=1.6,"Đạt mục tiêu",IF(CF296&gt;=1,"Cần cố gắng","Chưa đạt"))</f>
        <v>Đạt mục tiêu</v>
      </c>
    </row>
    <row r="297" spans="1:85" s="3" customFormat="1" hidden="1">
      <c r="A297" s="1433"/>
      <c r="B297" s="686"/>
      <c r="C297" s="1520"/>
      <c r="D297" s="36"/>
      <c r="E297" s="37"/>
      <c r="F297" s="36"/>
      <c r="G297" s="661"/>
      <c r="H297" s="210"/>
      <c r="I297" s="662"/>
      <c r="J297" s="662"/>
      <c r="K297" s="661"/>
      <c r="L297" s="662"/>
      <c r="M297" s="662"/>
      <c r="N297" s="79"/>
      <c r="O297" s="79"/>
      <c r="P297" s="662"/>
      <c r="Q297" s="662"/>
      <c r="R297" s="662"/>
      <c r="S297" s="662"/>
      <c r="T297" s="662"/>
      <c r="U297" s="662"/>
      <c r="V297" s="661"/>
      <c r="W297" s="661"/>
      <c r="X297" s="661"/>
      <c r="Y297" s="661"/>
      <c r="Z297" s="662"/>
      <c r="AA297" s="662"/>
      <c r="AB297" s="662"/>
      <c r="AC297" s="662"/>
      <c r="AD297" s="662"/>
      <c r="AE297" s="662"/>
      <c r="AF297" s="662"/>
      <c r="AG297" s="662"/>
      <c r="AH297" s="662"/>
      <c r="AI297" s="662"/>
      <c r="AJ297" s="662"/>
      <c r="AK297" s="662"/>
      <c r="AL297" s="662"/>
      <c r="AM297" s="662"/>
      <c r="AN297" s="662"/>
      <c r="AO297" s="662"/>
      <c r="AP297" s="662"/>
      <c r="AQ297" s="662"/>
      <c r="AR297" s="662"/>
      <c r="AS297" s="662"/>
      <c r="AT297" s="662"/>
      <c r="AU297" s="662"/>
      <c r="AV297" s="662"/>
      <c r="AW297" s="662"/>
      <c r="AX297" s="662"/>
      <c r="AY297" s="662"/>
      <c r="AZ297" s="662"/>
      <c r="BA297" s="662"/>
      <c r="BB297" s="662"/>
      <c r="BC297" s="662"/>
      <c r="BD297" s="662"/>
      <c r="BE297" s="38" t="str">
        <f t="shared" ref="BE297:BY297" si="127">IF(BE296&lt;1,"CĐ",IF(BE296&lt;1.6,"CCG","Đ"))</f>
        <v>Đ</v>
      </c>
      <c r="BF297" s="38" t="str">
        <f t="shared" si="127"/>
        <v>Đ</v>
      </c>
      <c r="BG297" s="38" t="str">
        <f t="shared" si="127"/>
        <v>Đ</v>
      </c>
      <c r="BH297" s="38" t="str">
        <f t="shared" si="127"/>
        <v>Đ</v>
      </c>
      <c r="BI297" s="38" t="str">
        <f t="shared" si="127"/>
        <v>Đ</v>
      </c>
      <c r="BJ297" s="38" t="str">
        <f t="shared" si="127"/>
        <v>CCG</v>
      </c>
      <c r="BK297" s="38" t="str">
        <f t="shared" si="127"/>
        <v>Đ</v>
      </c>
      <c r="BL297" s="38" t="str">
        <f t="shared" si="127"/>
        <v>Đ</v>
      </c>
      <c r="BM297" s="38" t="str">
        <f t="shared" si="127"/>
        <v>Đ</v>
      </c>
      <c r="BN297" s="38" t="str">
        <f t="shared" si="127"/>
        <v>CCG</v>
      </c>
      <c r="BO297" s="38" t="str">
        <f t="shared" si="127"/>
        <v>Đ</v>
      </c>
      <c r="BP297" s="38" t="str">
        <f t="shared" si="127"/>
        <v>Đ</v>
      </c>
      <c r="BQ297" s="38" t="str">
        <f t="shared" si="127"/>
        <v>Đ</v>
      </c>
      <c r="BR297" s="38" t="str">
        <f t="shared" si="127"/>
        <v>Đ</v>
      </c>
      <c r="BS297" s="38" t="str">
        <f t="shared" si="127"/>
        <v>Đ</v>
      </c>
      <c r="BT297" s="38" t="str">
        <f t="shared" si="127"/>
        <v>Đ</v>
      </c>
      <c r="BU297" s="38" t="str">
        <f t="shared" si="127"/>
        <v>Đ</v>
      </c>
      <c r="BV297" s="38"/>
      <c r="BW297" s="38"/>
      <c r="BX297" s="38"/>
      <c r="BY297" s="38" t="str">
        <f t="shared" si="127"/>
        <v>CCG</v>
      </c>
      <c r="BZ297" s="1550"/>
      <c r="CA297" s="1549"/>
      <c r="CB297" s="1550"/>
      <c r="CC297" s="1549"/>
      <c r="CD297" s="1550"/>
      <c r="CE297" s="1549"/>
      <c r="CF297" s="1407"/>
      <c r="CG297" s="1410"/>
    </row>
    <row r="298" spans="1:85" s="3" customFormat="1" ht="67.5" hidden="1" customHeight="1">
      <c r="A298" s="1431" t="s">
        <v>1396</v>
      </c>
      <c r="B298" s="685"/>
      <c r="C298" s="207" t="s">
        <v>233</v>
      </c>
      <c r="D298" s="15"/>
      <c r="E298" s="31"/>
      <c r="F298" s="15"/>
      <c r="G298" s="689"/>
      <c r="H298" s="175"/>
      <c r="I298" s="660"/>
      <c r="J298" s="660"/>
      <c r="K298" s="689"/>
      <c r="L298" s="660"/>
      <c r="M298" s="662"/>
      <c r="N298" s="79"/>
      <c r="O298" s="79"/>
      <c r="P298" s="660"/>
      <c r="Q298" s="660"/>
      <c r="R298" s="660"/>
      <c r="S298" s="660"/>
      <c r="T298" s="660"/>
      <c r="U298" s="660"/>
      <c r="V298" s="689"/>
      <c r="W298" s="689"/>
      <c r="X298" s="689"/>
      <c r="Y298" s="689"/>
      <c r="Z298" s="660"/>
      <c r="AA298" s="660"/>
      <c r="AB298" s="660"/>
      <c r="AC298" s="660"/>
      <c r="AD298" s="660"/>
      <c r="AE298" s="660"/>
      <c r="AF298" s="660"/>
      <c r="AG298" s="660"/>
      <c r="AH298" s="660"/>
      <c r="AI298" s="660"/>
      <c r="AJ298" s="660"/>
      <c r="AK298" s="660"/>
      <c r="AL298" s="660"/>
      <c r="AM298" s="660"/>
      <c r="AN298" s="660"/>
      <c r="AO298" s="660"/>
      <c r="AP298" s="660"/>
      <c r="AQ298" s="660"/>
      <c r="AR298" s="660"/>
      <c r="AS298" s="660"/>
      <c r="AT298" s="660"/>
      <c r="AU298" s="660"/>
      <c r="AV298" s="660"/>
      <c r="AW298" s="660"/>
      <c r="AX298" s="660"/>
      <c r="AY298" s="660"/>
      <c r="AZ298" s="660"/>
      <c r="BA298" s="660"/>
      <c r="BB298" s="660"/>
      <c r="BC298" s="660"/>
      <c r="BD298" s="660"/>
      <c r="BE298" s="682">
        <f>COUNTIFS($O$9:$O$255,"x",BE$9:BE$255,"2")</f>
        <v>19</v>
      </c>
      <c r="BF298" s="682">
        <f t="shared" ref="BF298:BY298" si="128">COUNTIFS($O$9:$O$255,"x",BF$9:BF$255,"2")</f>
        <v>24</v>
      </c>
      <c r="BG298" s="682">
        <f t="shared" si="128"/>
        <v>25</v>
      </c>
      <c r="BH298" s="682">
        <f t="shared" si="128"/>
        <v>12</v>
      </c>
      <c r="BI298" s="682">
        <f t="shared" si="128"/>
        <v>22</v>
      </c>
      <c r="BJ298" s="682">
        <f t="shared" si="128"/>
        <v>25</v>
      </c>
      <c r="BK298" s="682">
        <f t="shared" si="128"/>
        <v>24</v>
      </c>
      <c r="BL298" s="682">
        <f t="shared" si="128"/>
        <v>24</v>
      </c>
      <c r="BM298" s="682">
        <f t="shared" si="128"/>
        <v>25</v>
      </c>
      <c r="BN298" s="682">
        <f t="shared" si="128"/>
        <v>25</v>
      </c>
      <c r="BO298" s="682">
        <f t="shared" si="128"/>
        <v>20</v>
      </c>
      <c r="BP298" s="682">
        <f t="shared" si="128"/>
        <v>25</v>
      </c>
      <c r="BQ298" s="682">
        <f t="shared" si="128"/>
        <v>21</v>
      </c>
      <c r="BR298" s="682">
        <f t="shared" si="128"/>
        <v>12</v>
      </c>
      <c r="BS298" s="682">
        <f t="shared" si="128"/>
        <v>5</v>
      </c>
      <c r="BT298" s="682">
        <f t="shared" si="128"/>
        <v>16</v>
      </c>
      <c r="BU298" s="682">
        <f t="shared" si="128"/>
        <v>25</v>
      </c>
      <c r="BV298" s="702"/>
      <c r="BW298" s="702"/>
      <c r="BX298" s="702"/>
      <c r="BY298" s="682">
        <f t="shared" si="128"/>
        <v>14</v>
      </c>
      <c r="BZ298" s="662"/>
      <c r="CA298" s="662"/>
      <c r="CB298" s="662"/>
      <c r="CC298" s="662"/>
      <c r="CD298" s="662"/>
      <c r="CE298" s="662"/>
      <c r="CF298" s="662"/>
      <c r="CG298" s="662"/>
    </row>
    <row r="299" spans="1:85" s="3" customFormat="1" ht="56.25" hidden="1">
      <c r="A299" s="1432"/>
      <c r="B299" s="685"/>
      <c r="C299" s="207" t="s">
        <v>234</v>
      </c>
      <c r="D299" s="15"/>
      <c r="E299" s="31"/>
      <c r="F299" s="15"/>
      <c r="G299" s="689"/>
      <c r="H299" s="175"/>
      <c r="I299" s="660"/>
      <c r="J299" s="660"/>
      <c r="K299" s="689"/>
      <c r="L299" s="660"/>
      <c r="M299" s="662"/>
      <c r="N299" s="79"/>
      <c r="O299" s="79"/>
      <c r="P299" s="660"/>
      <c r="Q299" s="660"/>
      <c r="R299" s="660"/>
      <c r="S299" s="660"/>
      <c r="T299" s="660"/>
      <c r="U299" s="660"/>
      <c r="V299" s="689"/>
      <c r="W299" s="689"/>
      <c r="X299" s="689"/>
      <c r="Y299" s="689"/>
      <c r="Z299" s="660"/>
      <c r="AA299" s="660"/>
      <c r="AB299" s="660"/>
      <c r="AC299" s="660"/>
      <c r="AD299" s="660"/>
      <c r="AE299" s="660"/>
      <c r="AF299" s="660"/>
      <c r="AG299" s="660"/>
      <c r="AH299" s="660"/>
      <c r="AI299" s="660"/>
      <c r="AJ299" s="660"/>
      <c r="AK299" s="660"/>
      <c r="AL299" s="660"/>
      <c r="AM299" s="660"/>
      <c r="AN299" s="660"/>
      <c r="AO299" s="660"/>
      <c r="AP299" s="660"/>
      <c r="AQ299" s="660"/>
      <c r="AR299" s="660"/>
      <c r="AS299" s="660"/>
      <c r="AT299" s="660"/>
      <c r="AU299" s="660"/>
      <c r="AV299" s="660"/>
      <c r="AW299" s="660"/>
      <c r="AX299" s="660"/>
      <c r="AY299" s="660"/>
      <c r="AZ299" s="660"/>
      <c r="BA299" s="660"/>
      <c r="BB299" s="660"/>
      <c r="BC299" s="660"/>
      <c r="BD299" s="660"/>
      <c r="BE299" s="682">
        <f>COUNTIFS($O$9:$O$255,"x",BE$9:BE$255,"1")</f>
        <v>6</v>
      </c>
      <c r="BF299" s="682">
        <f t="shared" ref="BF299:BY299" si="129">COUNTIFS($O$9:$O$255,"x",BF$9:BF$255,"1")</f>
        <v>1</v>
      </c>
      <c r="BG299" s="682">
        <f t="shared" si="129"/>
        <v>0</v>
      </c>
      <c r="BH299" s="682">
        <f t="shared" si="129"/>
        <v>13</v>
      </c>
      <c r="BI299" s="682">
        <f t="shared" si="129"/>
        <v>3</v>
      </c>
      <c r="BJ299" s="682">
        <f t="shared" si="129"/>
        <v>0</v>
      </c>
      <c r="BK299" s="682">
        <f t="shared" si="129"/>
        <v>1</v>
      </c>
      <c r="BL299" s="682">
        <f t="shared" si="129"/>
        <v>1</v>
      </c>
      <c r="BM299" s="682">
        <f t="shared" si="129"/>
        <v>0</v>
      </c>
      <c r="BN299" s="682">
        <f t="shared" si="129"/>
        <v>0</v>
      </c>
      <c r="BO299" s="682">
        <f t="shared" si="129"/>
        <v>5</v>
      </c>
      <c r="BP299" s="682">
        <f t="shared" si="129"/>
        <v>0</v>
      </c>
      <c r="BQ299" s="682">
        <f t="shared" si="129"/>
        <v>4</v>
      </c>
      <c r="BR299" s="682">
        <f t="shared" si="129"/>
        <v>13</v>
      </c>
      <c r="BS299" s="682">
        <f t="shared" si="129"/>
        <v>20</v>
      </c>
      <c r="BT299" s="682">
        <f t="shared" si="129"/>
        <v>9</v>
      </c>
      <c r="BU299" s="682">
        <f t="shared" si="129"/>
        <v>0</v>
      </c>
      <c r="BV299" s="702"/>
      <c r="BW299" s="702"/>
      <c r="BX299" s="702"/>
      <c r="BY299" s="682">
        <f t="shared" si="129"/>
        <v>11</v>
      </c>
      <c r="BZ299" s="662"/>
      <c r="CA299" s="662"/>
      <c r="CB299" s="662"/>
      <c r="CC299" s="662"/>
      <c r="CD299" s="662"/>
      <c r="CE299" s="662"/>
      <c r="CF299" s="662"/>
      <c r="CG299" s="662"/>
    </row>
    <row r="300" spans="1:85" s="3" customFormat="1" ht="56.25" hidden="1">
      <c r="A300" s="1432"/>
      <c r="B300" s="685"/>
      <c r="C300" s="207" t="s">
        <v>235</v>
      </c>
      <c r="D300" s="15"/>
      <c r="E300" s="31"/>
      <c r="F300" s="15"/>
      <c r="G300" s="689"/>
      <c r="H300" s="175"/>
      <c r="I300" s="660"/>
      <c r="J300" s="660"/>
      <c r="K300" s="689"/>
      <c r="L300" s="660"/>
      <c r="M300" s="662"/>
      <c r="N300" s="79"/>
      <c r="O300" s="79"/>
      <c r="P300" s="660"/>
      <c r="Q300" s="660"/>
      <c r="R300" s="660"/>
      <c r="S300" s="660"/>
      <c r="T300" s="660"/>
      <c r="U300" s="660"/>
      <c r="V300" s="689"/>
      <c r="W300" s="689"/>
      <c r="X300" s="689"/>
      <c r="Y300" s="689"/>
      <c r="Z300" s="660"/>
      <c r="AA300" s="660"/>
      <c r="AB300" s="660"/>
      <c r="AC300" s="660"/>
      <c r="AD300" s="660"/>
      <c r="AE300" s="660"/>
      <c r="AF300" s="660"/>
      <c r="AG300" s="660"/>
      <c r="AH300" s="660"/>
      <c r="AI300" s="660"/>
      <c r="AJ300" s="660"/>
      <c r="AK300" s="660"/>
      <c r="AL300" s="660"/>
      <c r="AM300" s="660"/>
      <c r="AN300" s="660"/>
      <c r="AO300" s="660"/>
      <c r="AP300" s="660"/>
      <c r="AQ300" s="660"/>
      <c r="AR300" s="660"/>
      <c r="AS300" s="660"/>
      <c r="AT300" s="660"/>
      <c r="AU300" s="660"/>
      <c r="AV300" s="660"/>
      <c r="AW300" s="660"/>
      <c r="AX300" s="660"/>
      <c r="AY300" s="660"/>
      <c r="AZ300" s="660"/>
      <c r="BA300" s="660"/>
      <c r="BB300" s="660"/>
      <c r="BC300" s="660"/>
      <c r="BD300" s="660"/>
      <c r="BE300" s="682">
        <f>COUNTIFS($O$9:$O$255,"x",BE$9:BE$255,"0")</f>
        <v>0</v>
      </c>
      <c r="BF300" s="682">
        <f t="shared" ref="BF300:BY300" si="130">COUNTIFS($O$9:$O$255,"x",BF$9:BF$255,"0")</f>
        <v>0</v>
      </c>
      <c r="BG300" s="682">
        <f t="shared" si="130"/>
        <v>0</v>
      </c>
      <c r="BH300" s="682">
        <f t="shared" si="130"/>
        <v>0</v>
      </c>
      <c r="BI300" s="682">
        <f t="shared" si="130"/>
        <v>0</v>
      </c>
      <c r="BJ300" s="682">
        <f t="shared" si="130"/>
        <v>0</v>
      </c>
      <c r="BK300" s="682">
        <f t="shared" si="130"/>
        <v>0</v>
      </c>
      <c r="BL300" s="682">
        <f t="shared" si="130"/>
        <v>0</v>
      </c>
      <c r="BM300" s="682">
        <f t="shared" si="130"/>
        <v>0</v>
      </c>
      <c r="BN300" s="682">
        <f t="shared" si="130"/>
        <v>0</v>
      </c>
      <c r="BO300" s="682">
        <f t="shared" si="130"/>
        <v>0</v>
      </c>
      <c r="BP300" s="682">
        <f t="shared" si="130"/>
        <v>0</v>
      </c>
      <c r="BQ300" s="682">
        <f t="shared" si="130"/>
        <v>0</v>
      </c>
      <c r="BR300" s="682">
        <f t="shared" si="130"/>
        <v>0</v>
      </c>
      <c r="BS300" s="682">
        <f t="shared" si="130"/>
        <v>0</v>
      </c>
      <c r="BT300" s="682">
        <f t="shared" si="130"/>
        <v>0</v>
      </c>
      <c r="BU300" s="682">
        <f t="shared" si="130"/>
        <v>0</v>
      </c>
      <c r="BV300" s="702"/>
      <c r="BW300" s="702"/>
      <c r="BX300" s="702"/>
      <c r="BY300" s="682">
        <f t="shared" si="130"/>
        <v>0</v>
      </c>
      <c r="BZ300" s="662"/>
      <c r="CA300" s="662"/>
      <c r="CB300" s="662"/>
      <c r="CC300" s="662"/>
      <c r="CD300" s="662"/>
      <c r="CE300" s="662"/>
      <c r="CF300" s="662"/>
      <c r="CG300" s="662"/>
    </row>
    <row r="301" spans="1:85" s="3" customFormat="1" hidden="1">
      <c r="A301" s="1432"/>
      <c r="B301" s="685"/>
      <c r="C301" s="1520" t="s">
        <v>236</v>
      </c>
      <c r="D301" s="15"/>
      <c r="E301" s="31"/>
      <c r="F301" s="15"/>
      <c r="G301" s="689"/>
      <c r="H301" s="175"/>
      <c r="I301" s="660"/>
      <c r="J301" s="660"/>
      <c r="K301" s="689"/>
      <c r="L301" s="660"/>
      <c r="M301" s="662"/>
      <c r="N301" s="79"/>
      <c r="O301" s="79"/>
      <c r="P301" s="660"/>
      <c r="Q301" s="660"/>
      <c r="R301" s="660"/>
      <c r="S301" s="660"/>
      <c r="T301" s="660"/>
      <c r="U301" s="660"/>
      <c r="V301" s="689"/>
      <c r="W301" s="689"/>
      <c r="X301" s="689"/>
      <c r="Y301" s="689"/>
      <c r="Z301" s="660"/>
      <c r="AA301" s="660"/>
      <c r="AB301" s="660"/>
      <c r="AC301" s="660"/>
      <c r="AD301" s="660"/>
      <c r="AE301" s="660"/>
      <c r="AF301" s="660"/>
      <c r="AG301" s="660"/>
      <c r="AH301" s="660"/>
      <c r="AI301" s="660"/>
      <c r="AJ301" s="660"/>
      <c r="AK301" s="660"/>
      <c r="AL301" s="660"/>
      <c r="AM301" s="660"/>
      <c r="AN301" s="660"/>
      <c r="AO301" s="660"/>
      <c r="AP301" s="660"/>
      <c r="AQ301" s="660"/>
      <c r="AR301" s="660"/>
      <c r="AS301" s="660"/>
      <c r="AT301" s="660"/>
      <c r="AU301" s="660"/>
      <c r="AV301" s="660"/>
      <c r="AW301" s="660"/>
      <c r="AX301" s="660"/>
      <c r="AY301" s="660"/>
      <c r="AZ301" s="660"/>
      <c r="BA301" s="660"/>
      <c r="BB301" s="660"/>
      <c r="BC301" s="660"/>
      <c r="BD301" s="660"/>
      <c r="BE301" s="38">
        <f>(((BE298*2)+(BE299*1)+(BE300*0)))/(BE298+BE299+BE300)</f>
        <v>1.76</v>
      </c>
      <c r="BF301" s="38">
        <f>(((BF298*2)+(BF299*1)+(BF300*0)))/(BF298+BF299+BF300)</f>
        <v>1.96</v>
      </c>
      <c r="BG301" s="38">
        <f>(((BG298*2)+(BG299*1)+(BG300*0)))/(BG298+BG299+BG300)</f>
        <v>2</v>
      </c>
      <c r="BH301" s="38">
        <f>(((BH298*2)+(BH299*1)+(BH300*0)))/(BH298+BH299+BH300)</f>
        <v>1.48</v>
      </c>
      <c r="BI301" s="38">
        <f>(((BI298*2)+(BI299*1)+(BI300*0)))/(BI298+BI299+BI300)</f>
        <v>1.88</v>
      </c>
      <c r="BJ301" s="38">
        <f t="shared" ref="BJ301:BY301" si="131">(((BJ298*2)+(BJ299*1)+(BJ300*0)))/(BJ298+BJ299+BJ300)</f>
        <v>2</v>
      </c>
      <c r="BK301" s="38">
        <f t="shared" si="131"/>
        <v>1.96</v>
      </c>
      <c r="BL301" s="38">
        <f t="shared" si="131"/>
        <v>1.96</v>
      </c>
      <c r="BM301" s="38">
        <f t="shared" si="131"/>
        <v>2</v>
      </c>
      <c r="BN301" s="38">
        <f t="shared" si="131"/>
        <v>2</v>
      </c>
      <c r="BO301" s="38">
        <f t="shared" si="131"/>
        <v>1.8</v>
      </c>
      <c r="BP301" s="38">
        <f t="shared" si="131"/>
        <v>2</v>
      </c>
      <c r="BQ301" s="38">
        <f t="shared" si="131"/>
        <v>1.84</v>
      </c>
      <c r="BR301" s="38">
        <f t="shared" si="131"/>
        <v>1.48</v>
      </c>
      <c r="BS301" s="38">
        <f t="shared" si="131"/>
        <v>1.2</v>
      </c>
      <c r="BT301" s="38">
        <f t="shared" si="131"/>
        <v>1.64</v>
      </c>
      <c r="BU301" s="38">
        <f t="shared" si="131"/>
        <v>2</v>
      </c>
      <c r="BV301" s="38"/>
      <c r="BW301" s="38"/>
      <c r="BX301" s="38"/>
      <c r="BY301" s="38">
        <f t="shared" si="131"/>
        <v>1.56</v>
      </c>
      <c r="BZ301" s="1550">
        <f>COUNTIF($BE302:$BY302,"Đ")</f>
        <v>14</v>
      </c>
      <c r="CA301" s="1549">
        <f>BZ301/COUNTA($BE302:$BY302)</f>
        <v>0.77777777777777779</v>
      </c>
      <c r="CB301" s="1550">
        <f>COUNTIF($BE302:$BY302,"CCG")</f>
        <v>4</v>
      </c>
      <c r="CC301" s="1549">
        <f>CB301/COUNTA($BE302:$BY302)</f>
        <v>0.22222222222222221</v>
      </c>
      <c r="CD301" s="1550">
        <f>COUNTIF($BE302:$BY302,"CĐ")</f>
        <v>0</v>
      </c>
      <c r="CE301" s="1549">
        <f>CD301/COUNTA($BE302:$BY302)</f>
        <v>0</v>
      </c>
      <c r="CF301" s="1407">
        <f>(((BZ301*2)+(CB301*1)+(CD301*0)))/(BZ301+CB301+CD301)</f>
        <v>1.7777777777777777</v>
      </c>
      <c r="CG301" s="1407" t="str">
        <f>IF(CF301&gt;=1.6,"Đạt mục tiêu",IF(CF301&gt;=1,"Cần cố gắng","Chưa đạt"))</f>
        <v>Đạt mục tiêu</v>
      </c>
    </row>
    <row r="302" spans="1:85" s="3" customFormat="1" hidden="1">
      <c r="A302" s="1433"/>
      <c r="B302" s="685"/>
      <c r="C302" s="1520"/>
      <c r="D302" s="15"/>
      <c r="E302" s="31"/>
      <c r="F302" s="15"/>
      <c r="G302" s="689"/>
      <c r="H302" s="175"/>
      <c r="I302" s="660"/>
      <c r="J302" s="660"/>
      <c r="K302" s="689"/>
      <c r="L302" s="660"/>
      <c r="M302" s="662"/>
      <c r="N302" s="79"/>
      <c r="O302" s="79"/>
      <c r="P302" s="660"/>
      <c r="Q302" s="660"/>
      <c r="R302" s="660"/>
      <c r="S302" s="660"/>
      <c r="T302" s="660"/>
      <c r="U302" s="660"/>
      <c r="V302" s="689"/>
      <c r="W302" s="689"/>
      <c r="X302" s="689"/>
      <c r="Y302" s="689"/>
      <c r="Z302" s="660"/>
      <c r="AA302" s="660"/>
      <c r="AB302" s="660"/>
      <c r="AC302" s="660"/>
      <c r="AD302" s="660"/>
      <c r="AE302" s="660"/>
      <c r="AF302" s="660"/>
      <c r="AG302" s="660"/>
      <c r="AH302" s="660"/>
      <c r="AI302" s="660"/>
      <c r="AJ302" s="660"/>
      <c r="AK302" s="660"/>
      <c r="AL302" s="660"/>
      <c r="AM302" s="660"/>
      <c r="AN302" s="660"/>
      <c r="AO302" s="660"/>
      <c r="AP302" s="660"/>
      <c r="AQ302" s="660"/>
      <c r="AR302" s="660"/>
      <c r="AS302" s="660"/>
      <c r="AT302" s="660"/>
      <c r="AU302" s="660"/>
      <c r="AV302" s="660"/>
      <c r="AW302" s="660"/>
      <c r="AX302" s="660"/>
      <c r="AY302" s="660"/>
      <c r="AZ302" s="660"/>
      <c r="BA302" s="660"/>
      <c r="BB302" s="660"/>
      <c r="BC302" s="660"/>
      <c r="BD302" s="660"/>
      <c r="BE302" s="38" t="str">
        <f>IF(BE301&lt;1,"CĐ",IF(BE301&lt;1.6,"CCG","Đ"))</f>
        <v>Đ</v>
      </c>
      <c r="BF302" s="38" t="str">
        <f>IF(BF301&lt;1,"CĐ",IF(BF301&lt;1.6,"CCG","Đ"))</f>
        <v>Đ</v>
      </c>
      <c r="BG302" s="38" t="str">
        <f>IF(BG301&lt;1,"CĐ",IF(BG301&lt;1.6,"CCG","Đ"))</f>
        <v>Đ</v>
      </c>
      <c r="BH302" s="38" t="str">
        <f>IF(BH301&lt;1,"CĐ",IF(BH301&lt;1.6,"CCG","Đ"))</f>
        <v>CCG</v>
      </c>
      <c r="BI302" s="38" t="str">
        <f>IF(BI301&lt;1,"CĐ",IF(BI301&lt;1.6,"CCG","Đ"))</f>
        <v>Đ</v>
      </c>
      <c r="BJ302" s="38" t="str">
        <f t="shared" ref="BJ302:BY302" si="132">IF(BJ301&lt;1,"CĐ",IF(BJ301&lt;1.6,"CCG","Đ"))</f>
        <v>Đ</v>
      </c>
      <c r="BK302" s="38" t="str">
        <f t="shared" si="132"/>
        <v>Đ</v>
      </c>
      <c r="BL302" s="38" t="str">
        <f t="shared" si="132"/>
        <v>Đ</v>
      </c>
      <c r="BM302" s="38" t="str">
        <f t="shared" si="132"/>
        <v>Đ</v>
      </c>
      <c r="BN302" s="38" t="str">
        <f t="shared" si="132"/>
        <v>Đ</v>
      </c>
      <c r="BO302" s="38" t="str">
        <f t="shared" si="132"/>
        <v>Đ</v>
      </c>
      <c r="BP302" s="38" t="str">
        <f t="shared" si="132"/>
        <v>Đ</v>
      </c>
      <c r="BQ302" s="38" t="str">
        <f t="shared" si="132"/>
        <v>Đ</v>
      </c>
      <c r="BR302" s="38" t="str">
        <f t="shared" si="132"/>
        <v>CCG</v>
      </c>
      <c r="BS302" s="38" t="str">
        <f t="shared" si="132"/>
        <v>CCG</v>
      </c>
      <c r="BT302" s="38" t="str">
        <f t="shared" si="132"/>
        <v>Đ</v>
      </c>
      <c r="BU302" s="38" t="str">
        <f t="shared" si="132"/>
        <v>Đ</v>
      </c>
      <c r="BV302" s="38"/>
      <c r="BW302" s="38"/>
      <c r="BX302" s="38"/>
      <c r="BY302" s="38" t="str">
        <f t="shared" si="132"/>
        <v>CCG</v>
      </c>
      <c r="BZ302" s="1550"/>
      <c r="CA302" s="1549"/>
      <c r="CB302" s="1550"/>
      <c r="CC302" s="1549"/>
      <c r="CD302" s="1550"/>
      <c r="CE302" s="1549"/>
      <c r="CF302" s="1407"/>
      <c r="CG302" s="1407"/>
    </row>
    <row r="303" spans="1:85" s="3" customFormat="1" ht="31.5" hidden="1">
      <c r="A303" s="1396"/>
      <c r="B303" s="686"/>
      <c r="C303" s="35" t="s">
        <v>233</v>
      </c>
      <c r="D303" s="36"/>
      <c r="E303" s="37"/>
      <c r="F303" s="36"/>
      <c r="G303" s="661"/>
      <c r="H303" s="210"/>
      <c r="I303" s="662"/>
      <c r="J303" s="662"/>
      <c r="K303" s="661"/>
      <c r="L303" s="662"/>
      <c r="M303" s="662"/>
      <c r="N303" s="79"/>
      <c r="O303" s="79"/>
      <c r="P303" s="662"/>
      <c r="Q303" s="662"/>
      <c r="R303" s="662"/>
      <c r="S303" s="662"/>
      <c r="T303" s="662"/>
      <c r="U303" s="662"/>
      <c r="V303" s="661"/>
      <c r="W303" s="661"/>
      <c r="X303" s="661"/>
      <c r="Y303" s="661"/>
      <c r="Z303" s="662"/>
      <c r="AA303" s="662"/>
      <c r="AB303" s="662"/>
      <c r="AC303" s="662"/>
      <c r="AD303" s="662"/>
      <c r="AE303" s="662"/>
      <c r="AF303" s="662"/>
      <c r="AG303" s="662"/>
      <c r="AH303" s="662"/>
      <c r="AI303" s="662"/>
      <c r="AJ303" s="662"/>
      <c r="AK303" s="662"/>
      <c r="AL303" s="662"/>
      <c r="AM303" s="662"/>
      <c r="AN303" s="662"/>
      <c r="AO303" s="662"/>
      <c r="AP303" s="662"/>
      <c r="AQ303" s="662"/>
      <c r="AR303" s="662"/>
      <c r="AS303" s="662"/>
      <c r="AT303" s="662"/>
      <c r="AU303" s="662"/>
      <c r="AV303" s="662"/>
      <c r="AW303" s="662"/>
      <c r="AX303" s="662"/>
      <c r="AY303" s="662"/>
      <c r="AZ303" s="662"/>
      <c r="BA303" s="662"/>
      <c r="BB303" s="662"/>
      <c r="BC303" s="662"/>
      <c r="BD303" s="662"/>
      <c r="BE303" s="580"/>
      <c r="BF303" s="580"/>
      <c r="BG303" s="580"/>
      <c r="BH303" s="580"/>
      <c r="BI303" s="580"/>
      <c r="BJ303" s="580"/>
      <c r="BK303" s="580"/>
      <c r="BL303" s="580"/>
      <c r="BM303" s="580"/>
      <c r="BN303" s="580"/>
      <c r="BO303" s="580"/>
      <c r="BP303" s="580"/>
      <c r="BQ303" s="580"/>
      <c r="BR303" s="580"/>
      <c r="BS303" s="580"/>
      <c r="BT303" s="580"/>
      <c r="BU303" s="580"/>
      <c r="BV303" s="580"/>
      <c r="BW303" s="580"/>
      <c r="BX303" s="580"/>
      <c r="BY303" s="580"/>
      <c r="BZ303" s="662"/>
      <c r="CA303" s="662"/>
      <c r="CB303" s="662"/>
      <c r="CC303" s="662"/>
      <c r="CD303" s="662"/>
      <c r="CE303" s="662"/>
      <c r="CF303" s="662"/>
      <c r="CG303" s="254"/>
    </row>
    <row r="304" spans="1:85" s="3" customFormat="1" ht="47.25" hidden="1">
      <c r="A304" s="1397"/>
      <c r="B304" s="686"/>
      <c r="C304" s="35" t="s">
        <v>234</v>
      </c>
      <c r="D304" s="36"/>
      <c r="E304" s="37"/>
      <c r="F304" s="36"/>
      <c r="G304" s="661"/>
      <c r="H304" s="210"/>
      <c r="I304" s="662"/>
      <c r="J304" s="662"/>
      <c r="K304" s="661"/>
      <c r="L304" s="662"/>
      <c r="M304" s="662"/>
      <c r="N304" s="79"/>
      <c r="O304" s="79"/>
      <c r="P304" s="662"/>
      <c r="Q304" s="662"/>
      <c r="R304" s="662"/>
      <c r="S304" s="662"/>
      <c r="T304" s="662"/>
      <c r="U304" s="662"/>
      <c r="V304" s="661"/>
      <c r="W304" s="661"/>
      <c r="X304" s="661"/>
      <c r="Y304" s="661"/>
      <c r="Z304" s="662"/>
      <c r="AA304" s="662"/>
      <c r="AB304" s="662"/>
      <c r="AC304" s="662"/>
      <c r="AD304" s="662"/>
      <c r="AE304" s="662"/>
      <c r="AF304" s="662"/>
      <c r="AG304" s="662"/>
      <c r="AH304" s="662"/>
      <c r="AI304" s="662"/>
      <c r="AJ304" s="662"/>
      <c r="AK304" s="662"/>
      <c r="AL304" s="662"/>
      <c r="AM304" s="662"/>
      <c r="AN304" s="662"/>
      <c r="AO304" s="662"/>
      <c r="AP304" s="662"/>
      <c r="AQ304" s="662"/>
      <c r="AR304" s="662"/>
      <c r="AS304" s="662"/>
      <c r="AT304" s="662"/>
      <c r="AU304" s="662"/>
      <c r="AV304" s="662"/>
      <c r="AW304" s="662"/>
      <c r="AX304" s="662"/>
      <c r="AY304" s="662"/>
      <c r="AZ304" s="662"/>
      <c r="BA304" s="662"/>
      <c r="BB304" s="662"/>
      <c r="BC304" s="662"/>
      <c r="BD304" s="662"/>
      <c r="BE304" s="580"/>
      <c r="BF304" s="580"/>
      <c r="BG304" s="580"/>
      <c r="BH304" s="580"/>
      <c r="BI304" s="580"/>
      <c r="BJ304" s="580"/>
      <c r="BK304" s="580"/>
      <c r="BL304" s="580"/>
      <c r="BM304" s="580"/>
      <c r="BN304" s="580"/>
      <c r="BO304" s="580"/>
      <c r="BP304" s="580"/>
      <c r="BQ304" s="580"/>
      <c r="BR304" s="580"/>
      <c r="BS304" s="580"/>
      <c r="BT304" s="580"/>
      <c r="BU304" s="580"/>
      <c r="BV304" s="580"/>
      <c r="BW304" s="580"/>
      <c r="BX304" s="580"/>
      <c r="BY304" s="580"/>
      <c r="BZ304" s="662"/>
      <c r="CA304" s="662"/>
      <c r="CB304" s="662"/>
      <c r="CC304" s="662"/>
      <c r="CD304" s="662"/>
      <c r="CE304" s="662"/>
      <c r="CF304" s="662"/>
      <c r="CG304" s="254"/>
    </row>
    <row r="305" spans="1:85" s="3" customFormat="1" ht="47.25" hidden="1">
      <c r="A305" s="1397"/>
      <c r="B305" s="686"/>
      <c r="C305" s="35" t="s">
        <v>235</v>
      </c>
      <c r="D305" s="36"/>
      <c r="E305" s="37"/>
      <c r="F305" s="36"/>
      <c r="G305" s="661"/>
      <c r="H305" s="210"/>
      <c r="I305" s="662"/>
      <c r="J305" s="662"/>
      <c r="K305" s="661"/>
      <c r="L305" s="662"/>
      <c r="M305" s="662"/>
      <c r="N305" s="79"/>
      <c r="O305" s="79"/>
      <c r="P305" s="662"/>
      <c r="Q305" s="662"/>
      <c r="R305" s="662"/>
      <c r="S305" s="662"/>
      <c r="T305" s="662"/>
      <c r="U305" s="662"/>
      <c r="V305" s="661"/>
      <c r="W305" s="661"/>
      <c r="X305" s="661"/>
      <c r="Y305" s="661"/>
      <c r="Z305" s="662"/>
      <c r="AA305" s="662"/>
      <c r="AB305" s="662"/>
      <c r="AC305" s="662"/>
      <c r="AD305" s="662"/>
      <c r="AE305" s="662"/>
      <c r="AF305" s="662"/>
      <c r="AG305" s="662"/>
      <c r="AH305" s="662"/>
      <c r="AI305" s="662"/>
      <c r="AJ305" s="662"/>
      <c r="AK305" s="662"/>
      <c r="AL305" s="662"/>
      <c r="AM305" s="662"/>
      <c r="AN305" s="662"/>
      <c r="AO305" s="662"/>
      <c r="AP305" s="662"/>
      <c r="AQ305" s="662"/>
      <c r="AR305" s="662"/>
      <c r="AS305" s="662"/>
      <c r="AT305" s="662"/>
      <c r="AU305" s="662"/>
      <c r="AV305" s="662"/>
      <c r="AW305" s="662"/>
      <c r="AX305" s="662"/>
      <c r="AY305" s="662"/>
      <c r="AZ305" s="662"/>
      <c r="BA305" s="662"/>
      <c r="BB305" s="662"/>
      <c r="BC305" s="662"/>
      <c r="BD305" s="662"/>
      <c r="BE305" s="580"/>
      <c r="BF305" s="580"/>
      <c r="BG305" s="580"/>
      <c r="BH305" s="580"/>
      <c r="BI305" s="580"/>
      <c r="BJ305" s="580"/>
      <c r="BK305" s="580"/>
      <c r="BL305" s="580"/>
      <c r="BM305" s="580"/>
      <c r="BN305" s="580"/>
      <c r="BO305" s="580"/>
      <c r="BP305" s="580"/>
      <c r="BQ305" s="580"/>
      <c r="BR305" s="580"/>
      <c r="BS305" s="580"/>
      <c r="BT305" s="580"/>
      <c r="BU305" s="580"/>
      <c r="BV305" s="580"/>
      <c r="BW305" s="580"/>
      <c r="BX305" s="580"/>
      <c r="BY305" s="580"/>
      <c r="BZ305" s="662"/>
      <c r="CA305" s="662"/>
      <c r="CB305" s="662"/>
      <c r="CC305" s="662"/>
      <c r="CD305" s="662"/>
      <c r="CE305" s="662"/>
      <c r="CF305" s="662"/>
      <c r="CG305" s="254"/>
    </row>
    <row r="306" spans="1:85" s="3" customFormat="1" hidden="1">
      <c r="A306" s="1397"/>
      <c r="B306" s="686"/>
      <c r="C306" s="1399" t="s">
        <v>236</v>
      </c>
      <c r="D306" s="36"/>
      <c r="E306" s="37"/>
      <c r="F306" s="36"/>
      <c r="G306" s="661"/>
      <c r="H306" s="210"/>
      <c r="I306" s="662"/>
      <c r="J306" s="662"/>
      <c r="K306" s="661"/>
      <c r="L306" s="662"/>
      <c r="M306" s="662"/>
      <c r="N306" s="79"/>
      <c r="O306" s="79"/>
      <c r="P306" s="662"/>
      <c r="Q306" s="662"/>
      <c r="R306" s="662"/>
      <c r="S306" s="662"/>
      <c r="T306" s="662"/>
      <c r="U306" s="662"/>
      <c r="V306" s="661"/>
      <c r="W306" s="661"/>
      <c r="X306" s="661"/>
      <c r="Y306" s="661"/>
      <c r="Z306" s="662"/>
      <c r="AA306" s="662"/>
      <c r="AB306" s="662"/>
      <c r="AC306" s="662"/>
      <c r="AD306" s="662"/>
      <c r="AE306" s="662"/>
      <c r="AF306" s="662"/>
      <c r="AG306" s="662"/>
      <c r="AH306" s="662"/>
      <c r="AI306" s="662"/>
      <c r="AJ306" s="662"/>
      <c r="AK306" s="662"/>
      <c r="AL306" s="662"/>
      <c r="AM306" s="662"/>
      <c r="AN306" s="662"/>
      <c r="AO306" s="662"/>
      <c r="AP306" s="662"/>
      <c r="AQ306" s="662"/>
      <c r="AR306" s="662"/>
      <c r="AS306" s="662"/>
      <c r="AT306" s="662"/>
      <c r="AU306" s="662"/>
      <c r="AV306" s="662"/>
      <c r="AW306" s="662"/>
      <c r="AX306" s="662"/>
      <c r="AY306" s="662"/>
      <c r="AZ306" s="662"/>
      <c r="BA306" s="662"/>
      <c r="BB306" s="662"/>
      <c r="BC306" s="662"/>
      <c r="BD306" s="662"/>
      <c r="BE306" s="581"/>
      <c r="BF306" s="581"/>
      <c r="BG306" s="581"/>
      <c r="BH306" s="581"/>
      <c r="BI306" s="581"/>
      <c r="BJ306" s="581"/>
      <c r="BK306" s="581"/>
      <c r="BL306" s="581"/>
      <c r="BM306" s="581"/>
      <c r="BN306" s="581"/>
      <c r="BO306" s="581"/>
      <c r="BP306" s="581"/>
      <c r="BQ306" s="581"/>
      <c r="BR306" s="581"/>
      <c r="BS306" s="581"/>
      <c r="BT306" s="581"/>
      <c r="BU306" s="581"/>
      <c r="BV306" s="581"/>
      <c r="BW306" s="581"/>
      <c r="BX306" s="581"/>
      <c r="BY306" s="581"/>
      <c r="BZ306" s="1400"/>
      <c r="CA306" s="1403"/>
      <c r="CB306" s="1400"/>
      <c r="CC306" s="1403"/>
      <c r="CD306" s="1400"/>
      <c r="CE306" s="1403"/>
      <c r="CF306" s="1407"/>
      <c r="CG306" s="1410"/>
    </row>
    <row r="307" spans="1:85" s="3" customFormat="1" hidden="1">
      <c r="A307" s="1398"/>
      <c r="B307" s="686"/>
      <c r="C307" s="1399"/>
      <c r="D307" s="36"/>
      <c r="E307" s="37"/>
      <c r="F307" s="36"/>
      <c r="G307" s="661"/>
      <c r="H307" s="210"/>
      <c r="I307" s="662"/>
      <c r="J307" s="662"/>
      <c r="K307" s="661"/>
      <c r="L307" s="662"/>
      <c r="M307" s="662"/>
      <c r="N307" s="79"/>
      <c r="O307" s="79"/>
      <c r="P307" s="662"/>
      <c r="Q307" s="662"/>
      <c r="R307" s="662"/>
      <c r="S307" s="662"/>
      <c r="T307" s="662"/>
      <c r="U307" s="662"/>
      <c r="V307" s="661"/>
      <c r="W307" s="661"/>
      <c r="X307" s="661"/>
      <c r="Y307" s="661"/>
      <c r="Z307" s="662"/>
      <c r="AA307" s="662"/>
      <c r="AB307" s="662"/>
      <c r="AC307" s="662"/>
      <c r="AD307" s="662"/>
      <c r="AE307" s="662"/>
      <c r="AF307" s="662"/>
      <c r="AG307" s="662"/>
      <c r="AH307" s="662"/>
      <c r="AI307" s="662"/>
      <c r="AJ307" s="662"/>
      <c r="AK307" s="662"/>
      <c r="AL307" s="662"/>
      <c r="AM307" s="662"/>
      <c r="AN307" s="662"/>
      <c r="AO307" s="662"/>
      <c r="AP307" s="662"/>
      <c r="AQ307" s="662"/>
      <c r="AR307" s="662"/>
      <c r="AS307" s="662"/>
      <c r="AT307" s="662"/>
      <c r="AU307" s="662"/>
      <c r="AV307" s="662"/>
      <c r="AW307" s="662"/>
      <c r="AX307" s="662"/>
      <c r="AY307" s="662"/>
      <c r="AZ307" s="662"/>
      <c r="BA307" s="662"/>
      <c r="BB307" s="662"/>
      <c r="BC307" s="662"/>
      <c r="BD307" s="662"/>
      <c r="BE307" s="581"/>
      <c r="BF307" s="581"/>
      <c r="BG307" s="581"/>
      <c r="BH307" s="581"/>
      <c r="BI307" s="581"/>
      <c r="BJ307" s="581"/>
      <c r="BK307" s="581"/>
      <c r="BL307" s="581"/>
      <c r="BM307" s="581"/>
      <c r="BN307" s="581"/>
      <c r="BO307" s="581"/>
      <c r="BP307" s="581"/>
      <c r="BQ307" s="581"/>
      <c r="BR307" s="581"/>
      <c r="BS307" s="581"/>
      <c r="BT307" s="581"/>
      <c r="BU307" s="581"/>
      <c r="BV307" s="581"/>
      <c r="BW307" s="581"/>
      <c r="BX307" s="581"/>
      <c r="BY307" s="581"/>
      <c r="BZ307" s="1400"/>
      <c r="CA307" s="1403"/>
      <c r="CB307" s="1400"/>
      <c r="CC307" s="1403"/>
      <c r="CD307" s="1400"/>
      <c r="CE307" s="1403"/>
      <c r="CF307" s="1407"/>
      <c r="CG307" s="1410"/>
    </row>
    <row r="308" spans="1:85" s="3" customFormat="1" ht="56.25" hidden="1">
      <c r="A308" s="684"/>
      <c r="B308" s="685"/>
      <c r="C308" s="207" t="s">
        <v>233</v>
      </c>
      <c r="D308" s="15"/>
      <c r="E308" s="31"/>
      <c r="F308" s="15"/>
      <c r="G308" s="689"/>
      <c r="H308" s="175"/>
      <c r="I308" s="660"/>
      <c r="J308" s="660"/>
      <c r="K308" s="689"/>
      <c r="L308" s="660"/>
      <c r="M308" s="662"/>
      <c r="N308" s="79"/>
      <c r="O308" s="79"/>
      <c r="P308" s="660"/>
      <c r="Q308" s="660"/>
      <c r="R308" s="660"/>
      <c r="S308" s="660"/>
      <c r="T308" s="660"/>
      <c r="U308" s="660"/>
      <c r="V308" s="689"/>
      <c r="W308" s="689"/>
      <c r="X308" s="689"/>
      <c r="Y308" s="689"/>
      <c r="Z308" s="660"/>
      <c r="AA308" s="660"/>
      <c r="AB308" s="660"/>
      <c r="AC308" s="660"/>
      <c r="AD308" s="660"/>
      <c r="AE308" s="660"/>
      <c r="AF308" s="660"/>
      <c r="AG308" s="660"/>
      <c r="AH308" s="660"/>
      <c r="AI308" s="660"/>
      <c r="AJ308" s="660"/>
      <c r="AK308" s="660"/>
      <c r="AL308" s="660"/>
      <c r="AM308" s="660"/>
      <c r="AN308" s="660"/>
      <c r="AO308" s="660"/>
      <c r="AP308" s="660"/>
      <c r="AQ308" s="660"/>
      <c r="AR308" s="660"/>
      <c r="AS308" s="660"/>
      <c r="AT308" s="660"/>
      <c r="AU308" s="660"/>
      <c r="AV308" s="660"/>
      <c r="AW308" s="660"/>
      <c r="AX308" s="660"/>
      <c r="AY308" s="660"/>
      <c r="AZ308" s="660"/>
      <c r="BA308" s="660"/>
      <c r="BB308" s="660"/>
      <c r="BC308" s="660"/>
      <c r="BD308" s="660"/>
      <c r="BE308" s="682">
        <f>COUNTIFS($Q$9:$Q$255,"x",BE$9:BE$255,"2")</f>
        <v>6</v>
      </c>
      <c r="BF308" s="682">
        <f>COUNTIFS($Q$9:$Q$255,"x",BF$9:BF$255,"2")</f>
        <v>3</v>
      </c>
      <c r="BG308" s="682">
        <f>COUNTIFS($Q$9:$Q$255,"x",BG$9:BG$255,"2")</f>
        <v>6</v>
      </c>
      <c r="BH308" s="682">
        <f>COUNTIFS($Q$9:$Q$255,"x",BH$9:BH$255,"2")</f>
        <v>6</v>
      </c>
      <c r="BI308" s="682">
        <f>COUNTIFS($Q$9:$Q$255,"x",BI$9:BI$255,"2")</f>
        <v>4</v>
      </c>
      <c r="BJ308" s="59"/>
      <c r="BK308" s="682"/>
      <c r="BL308" s="682"/>
      <c r="BM308" s="682"/>
      <c r="BN308" s="682"/>
      <c r="BO308" s="682"/>
      <c r="BP308" s="682"/>
      <c r="BQ308" s="682">
        <f t="shared" si="122"/>
        <v>23</v>
      </c>
      <c r="BR308" s="53"/>
      <c r="BS308" s="53"/>
      <c r="BT308" s="53"/>
      <c r="BU308" s="682">
        <f>COUNTIFS($Q$9:$Q$255,"x",BU$9:BU$255,"2")</f>
        <v>5</v>
      </c>
      <c r="BV308" s="702"/>
      <c r="BW308" s="702"/>
      <c r="BX308" s="702"/>
      <c r="BY308" s="682"/>
      <c r="BZ308" s="662"/>
      <c r="CA308" s="662"/>
      <c r="CB308" s="662"/>
      <c r="CC308" s="662"/>
      <c r="CD308" s="662"/>
      <c r="CE308" s="662"/>
      <c r="CF308" s="662"/>
      <c r="CG308" s="662"/>
    </row>
    <row r="309" spans="1:85" s="3" customFormat="1" ht="56.25" hidden="1">
      <c r="A309" s="684"/>
      <c r="B309" s="685"/>
      <c r="C309" s="207" t="s">
        <v>234</v>
      </c>
      <c r="D309" s="15"/>
      <c r="E309" s="31"/>
      <c r="F309" s="15"/>
      <c r="G309" s="689"/>
      <c r="H309" s="175"/>
      <c r="I309" s="660"/>
      <c r="J309" s="660"/>
      <c r="K309" s="689"/>
      <c r="L309" s="660"/>
      <c r="M309" s="662"/>
      <c r="N309" s="79"/>
      <c r="O309" s="79"/>
      <c r="P309" s="660"/>
      <c r="Q309" s="660"/>
      <c r="R309" s="660"/>
      <c r="S309" s="660"/>
      <c r="T309" s="660"/>
      <c r="U309" s="660"/>
      <c r="V309" s="689"/>
      <c r="W309" s="689"/>
      <c r="X309" s="689"/>
      <c r="Y309" s="689"/>
      <c r="Z309" s="660"/>
      <c r="AA309" s="660"/>
      <c r="AB309" s="660"/>
      <c r="AC309" s="660"/>
      <c r="AD309" s="660"/>
      <c r="AE309" s="660"/>
      <c r="AF309" s="660"/>
      <c r="AG309" s="660"/>
      <c r="AH309" s="660"/>
      <c r="AI309" s="660"/>
      <c r="AJ309" s="660"/>
      <c r="AK309" s="660"/>
      <c r="AL309" s="660"/>
      <c r="AM309" s="660"/>
      <c r="AN309" s="660"/>
      <c r="AO309" s="660"/>
      <c r="AP309" s="660"/>
      <c r="AQ309" s="660"/>
      <c r="AR309" s="660"/>
      <c r="AS309" s="660"/>
      <c r="AT309" s="660"/>
      <c r="AU309" s="660"/>
      <c r="AV309" s="660"/>
      <c r="AW309" s="660"/>
      <c r="AX309" s="660"/>
      <c r="AY309" s="660"/>
      <c r="AZ309" s="660"/>
      <c r="BA309" s="660"/>
      <c r="BB309" s="660"/>
      <c r="BC309" s="660"/>
      <c r="BD309" s="660"/>
      <c r="BE309" s="682">
        <f>COUNTIFS($Q$9:$Q$255,"x",BE$9:BE$255,"1")</f>
        <v>1</v>
      </c>
      <c r="BF309" s="682">
        <f>COUNTIFS($Q$9:$Q$255,"x",BF$9:BF$255,"1")</f>
        <v>4</v>
      </c>
      <c r="BG309" s="682">
        <f>COUNTIFS($Q$9:$Q$255,"x",BG$9:BG$255,"1")</f>
        <v>1</v>
      </c>
      <c r="BH309" s="682">
        <f>COUNTIFS($Q$9:$Q$255,"x",BH$9:BH$255,"1")</f>
        <v>1</v>
      </c>
      <c r="BI309" s="682">
        <f>COUNTIFS($Q$9:$Q$255,"x",BI$9:BI$255,"1")</f>
        <v>3</v>
      </c>
      <c r="BJ309" s="59"/>
      <c r="BK309" s="682"/>
      <c r="BL309" s="682"/>
      <c r="BM309" s="682"/>
      <c r="BN309" s="682"/>
      <c r="BO309" s="682"/>
      <c r="BP309" s="682"/>
      <c r="BQ309" s="682">
        <f t="shared" ref="BQ309:BY352" si="133">COUNTIFS($N$9:$N$255,"x",BQ$9:BQ$255,"2")</f>
        <v>23</v>
      </c>
      <c r="BR309" s="53"/>
      <c r="BS309" s="53"/>
      <c r="BT309" s="53"/>
      <c r="BU309" s="682">
        <f>COUNTIFS($Q$9:$Q$255,"x",BU$9:BU$255,"1")</f>
        <v>2</v>
      </c>
      <c r="BV309" s="702"/>
      <c r="BW309" s="702"/>
      <c r="BX309" s="702"/>
      <c r="BY309" s="682"/>
      <c r="BZ309" s="662"/>
      <c r="CA309" s="662"/>
      <c r="CB309" s="662"/>
      <c r="CC309" s="662"/>
      <c r="CD309" s="662"/>
      <c r="CE309" s="662"/>
      <c r="CF309" s="662"/>
      <c r="CG309" s="662"/>
    </row>
    <row r="310" spans="1:85" s="3" customFormat="1" ht="56.25" hidden="1">
      <c r="A310" s="684"/>
      <c r="B310" s="685"/>
      <c r="C310" s="207" t="s">
        <v>235</v>
      </c>
      <c r="D310" s="15"/>
      <c r="E310" s="31"/>
      <c r="F310" s="15"/>
      <c r="G310" s="689"/>
      <c r="H310" s="175"/>
      <c r="I310" s="660"/>
      <c r="J310" s="660"/>
      <c r="K310" s="689"/>
      <c r="L310" s="660"/>
      <c r="M310" s="662"/>
      <c r="N310" s="79"/>
      <c r="O310" s="79"/>
      <c r="P310" s="660"/>
      <c r="Q310" s="660"/>
      <c r="R310" s="660"/>
      <c r="S310" s="660"/>
      <c r="T310" s="660"/>
      <c r="U310" s="660"/>
      <c r="V310" s="689"/>
      <c r="W310" s="689"/>
      <c r="X310" s="689"/>
      <c r="Y310" s="689"/>
      <c r="Z310" s="660"/>
      <c r="AA310" s="660"/>
      <c r="AB310" s="660"/>
      <c r="AC310" s="660"/>
      <c r="AD310" s="660"/>
      <c r="AE310" s="660"/>
      <c r="AF310" s="660"/>
      <c r="AG310" s="660"/>
      <c r="AH310" s="660"/>
      <c r="AI310" s="660"/>
      <c r="AJ310" s="660"/>
      <c r="AK310" s="660"/>
      <c r="AL310" s="660"/>
      <c r="AM310" s="660"/>
      <c r="AN310" s="660"/>
      <c r="AO310" s="660"/>
      <c r="AP310" s="660"/>
      <c r="AQ310" s="660"/>
      <c r="AR310" s="660"/>
      <c r="AS310" s="660"/>
      <c r="AT310" s="660"/>
      <c r="AU310" s="660"/>
      <c r="AV310" s="660"/>
      <c r="AW310" s="660"/>
      <c r="AX310" s="660"/>
      <c r="AY310" s="660"/>
      <c r="AZ310" s="660"/>
      <c r="BA310" s="660"/>
      <c r="BB310" s="660"/>
      <c r="BC310" s="660"/>
      <c r="BD310" s="660"/>
      <c r="BE310" s="682">
        <f>COUNTIFS($Q$9:$Q$255,"x",BE$9:BE$255,"0")</f>
        <v>0</v>
      </c>
      <c r="BF310" s="682">
        <f>COUNTIFS($Q$9:$Q$255,"x",BF$9:BF$255,"0")</f>
        <v>0</v>
      </c>
      <c r="BG310" s="682">
        <f>COUNTIFS($Q$9:$Q$255,"x",BG$9:BG$255,"0")</f>
        <v>0</v>
      </c>
      <c r="BH310" s="682">
        <f>COUNTIFS($Q$9:$Q$255,"x",BH$9:BH$255,"0")</f>
        <v>0</v>
      </c>
      <c r="BI310" s="682">
        <f>COUNTIFS($Q$9:$Q$255,"x",BI$9:BI$255,"0")</f>
        <v>0</v>
      </c>
      <c r="BJ310" s="59"/>
      <c r="BK310" s="682"/>
      <c r="BL310" s="682"/>
      <c r="BM310" s="682"/>
      <c r="BN310" s="682"/>
      <c r="BO310" s="682"/>
      <c r="BP310" s="682"/>
      <c r="BQ310" s="682">
        <f t="shared" si="133"/>
        <v>23</v>
      </c>
      <c r="BR310" s="53"/>
      <c r="BS310" s="53"/>
      <c r="BT310" s="53"/>
      <c r="BU310" s="682">
        <f>COUNTIFS($Q$9:$Q$255,"x",BU$9:BU$255,"0")</f>
        <v>0</v>
      </c>
      <c r="BV310" s="702"/>
      <c r="BW310" s="702"/>
      <c r="BX310" s="702"/>
      <c r="BY310" s="682"/>
      <c r="BZ310" s="662"/>
      <c r="CA310" s="662"/>
      <c r="CB310" s="662"/>
      <c r="CC310" s="662"/>
      <c r="CD310" s="662"/>
      <c r="CE310" s="662"/>
      <c r="CF310" s="662"/>
      <c r="CG310" s="662"/>
    </row>
    <row r="311" spans="1:85" s="3" customFormat="1" hidden="1">
      <c r="A311" s="684"/>
      <c r="B311" s="685"/>
      <c r="C311" s="1520" t="s">
        <v>236</v>
      </c>
      <c r="D311" s="15"/>
      <c r="E311" s="31"/>
      <c r="F311" s="15"/>
      <c r="G311" s="689"/>
      <c r="H311" s="175"/>
      <c r="I311" s="660"/>
      <c r="J311" s="660"/>
      <c r="K311" s="689"/>
      <c r="L311" s="660"/>
      <c r="M311" s="662"/>
      <c r="N311" s="79"/>
      <c r="O311" s="79"/>
      <c r="P311" s="660"/>
      <c r="Q311" s="660"/>
      <c r="R311" s="660"/>
      <c r="S311" s="660"/>
      <c r="T311" s="660"/>
      <c r="U311" s="660"/>
      <c r="V311" s="689"/>
      <c r="W311" s="689"/>
      <c r="X311" s="689"/>
      <c r="Y311" s="689"/>
      <c r="Z311" s="660"/>
      <c r="AA311" s="660"/>
      <c r="AB311" s="660"/>
      <c r="AC311" s="660"/>
      <c r="AD311" s="660"/>
      <c r="AE311" s="660"/>
      <c r="AF311" s="660"/>
      <c r="AG311" s="660"/>
      <c r="AH311" s="660"/>
      <c r="AI311" s="660"/>
      <c r="AJ311" s="660"/>
      <c r="AK311" s="660"/>
      <c r="AL311" s="660"/>
      <c r="AM311" s="660"/>
      <c r="AN311" s="660"/>
      <c r="AO311" s="660"/>
      <c r="AP311" s="660"/>
      <c r="AQ311" s="660"/>
      <c r="AR311" s="660"/>
      <c r="AS311" s="660"/>
      <c r="AT311" s="660"/>
      <c r="AU311" s="660"/>
      <c r="AV311" s="660"/>
      <c r="AW311" s="660"/>
      <c r="AX311" s="660"/>
      <c r="AY311" s="660"/>
      <c r="AZ311" s="660"/>
      <c r="BA311" s="660"/>
      <c r="BB311" s="660"/>
      <c r="BC311" s="660"/>
      <c r="BD311" s="660"/>
      <c r="BE311" s="38">
        <f>(((BE308*2)+(BE309*1)+(BE310*0)))/(BE308+BE309+BE310)</f>
        <v>1.8571428571428572</v>
      </c>
      <c r="BF311" s="38">
        <f>(((BF308*2)+(BF309*1)+(BF310*0)))/(BF308+BF309+BF310)</f>
        <v>1.4285714285714286</v>
      </c>
      <c r="BG311" s="38">
        <f>(((BG308*2)+(BG309*1)+(BG310*0)))/(BG308+BG309+BG310)</f>
        <v>1.8571428571428572</v>
      </c>
      <c r="BH311" s="38">
        <f>(((BH308*2)+(BH309*1)+(BH310*0)))/(BH308+BH309+BH310)</f>
        <v>1.8571428571428572</v>
      </c>
      <c r="BI311" s="38">
        <f>(((BI308*2)+(BI309*1)+(BI310*0)))/(BI308+BI309+BI310)</f>
        <v>1.5714285714285714</v>
      </c>
      <c r="BJ311" s="60"/>
      <c r="BK311" s="38"/>
      <c r="BL311" s="38"/>
      <c r="BM311" s="38"/>
      <c r="BN311" s="38"/>
      <c r="BO311" s="38"/>
      <c r="BP311" s="38"/>
      <c r="BQ311" s="682">
        <f t="shared" si="133"/>
        <v>23</v>
      </c>
      <c r="BR311" s="54"/>
      <c r="BS311" s="54"/>
      <c r="BT311" s="54"/>
      <c r="BU311" s="38">
        <f>(((BU308*2)+(BU309*1)+(BU310*0)))/(BU308+BU309+BU310)</f>
        <v>1.7142857142857142</v>
      </c>
      <c r="BV311" s="38"/>
      <c r="BW311" s="38"/>
      <c r="BX311" s="38"/>
      <c r="BY311" s="38"/>
      <c r="BZ311" s="1550">
        <f>COUNTIF($BE312:$BY312,"Đ")</f>
        <v>4</v>
      </c>
      <c r="CA311" s="1549">
        <f>BZ311/COUNTA($BE312:$BY312)</f>
        <v>0.5714285714285714</v>
      </c>
      <c r="CB311" s="1550">
        <f>COUNTIF($BE312:$BY312,"CCG")</f>
        <v>2</v>
      </c>
      <c r="CC311" s="1549">
        <f>CB311/COUNTA($BE312:$BY312)</f>
        <v>0.2857142857142857</v>
      </c>
      <c r="CD311" s="1550">
        <f>COUNTIF($BE312:$BY312,"CĐ")</f>
        <v>0</v>
      </c>
      <c r="CE311" s="1549">
        <f>CD311/COUNTA($BE312:$BY312)</f>
        <v>0</v>
      </c>
      <c r="CF311" s="1407">
        <f>(((BZ311*2)+(CB311*1)+(CD311*0)))/(BZ311+CB311+CD311)</f>
        <v>1.6666666666666667</v>
      </c>
      <c r="CG311" s="1407" t="str">
        <f>IF(CF311&gt;=1.6,"Đạt mục tiêu",IF(CF311&gt;=1,"Cần cố gắng","Chưa đạt"))</f>
        <v>Đạt mục tiêu</v>
      </c>
    </row>
    <row r="312" spans="1:85" s="3" customFormat="1" hidden="1">
      <c r="A312" s="684"/>
      <c r="B312" s="685"/>
      <c r="C312" s="1520"/>
      <c r="D312" s="15"/>
      <c r="E312" s="31"/>
      <c r="F312" s="15"/>
      <c r="G312" s="689"/>
      <c r="H312" s="175"/>
      <c r="I312" s="660"/>
      <c r="J312" s="660"/>
      <c r="K312" s="689"/>
      <c r="L312" s="660"/>
      <c r="M312" s="662"/>
      <c r="N312" s="79"/>
      <c r="O312" s="79"/>
      <c r="P312" s="660"/>
      <c r="Q312" s="660"/>
      <c r="R312" s="660"/>
      <c r="S312" s="660"/>
      <c r="T312" s="660"/>
      <c r="U312" s="660"/>
      <c r="V312" s="689"/>
      <c r="W312" s="689"/>
      <c r="X312" s="689"/>
      <c r="Y312" s="689"/>
      <c r="Z312" s="660"/>
      <c r="AA312" s="660"/>
      <c r="AB312" s="660"/>
      <c r="AC312" s="660"/>
      <c r="AD312" s="660"/>
      <c r="AE312" s="660"/>
      <c r="AF312" s="660"/>
      <c r="AG312" s="660"/>
      <c r="AH312" s="660"/>
      <c r="AI312" s="660"/>
      <c r="AJ312" s="660"/>
      <c r="AK312" s="660"/>
      <c r="AL312" s="660"/>
      <c r="AM312" s="660"/>
      <c r="AN312" s="660"/>
      <c r="AO312" s="660"/>
      <c r="AP312" s="660"/>
      <c r="AQ312" s="660"/>
      <c r="AR312" s="660"/>
      <c r="AS312" s="660"/>
      <c r="AT312" s="660"/>
      <c r="AU312" s="660"/>
      <c r="AV312" s="660"/>
      <c r="AW312" s="660"/>
      <c r="AX312" s="660"/>
      <c r="AY312" s="660"/>
      <c r="AZ312" s="660"/>
      <c r="BA312" s="660"/>
      <c r="BB312" s="660"/>
      <c r="BC312" s="660"/>
      <c r="BD312" s="660"/>
      <c r="BE312" s="38" t="str">
        <f>IF(BE311&lt;1,"CĐ",IF(BE311&lt;1.6,"CCG","Đ"))</f>
        <v>Đ</v>
      </c>
      <c r="BF312" s="38" t="str">
        <f>IF(BF311&lt;1,"CĐ",IF(BF311&lt;1.6,"CCG","Đ"))</f>
        <v>CCG</v>
      </c>
      <c r="BG312" s="38" t="str">
        <f>IF(BG311&lt;1,"CĐ",IF(BG311&lt;1.6,"CCG","Đ"))</f>
        <v>Đ</v>
      </c>
      <c r="BH312" s="38" t="str">
        <f>IF(BH311&lt;1,"CĐ",IF(BH311&lt;1.6,"CCG","Đ"))</f>
        <v>Đ</v>
      </c>
      <c r="BI312" s="38" t="str">
        <f>IF(BI311&lt;1,"CĐ",IF(BI311&lt;1.6,"CCG","Đ"))</f>
        <v>CCG</v>
      </c>
      <c r="BJ312" s="60"/>
      <c r="BK312" s="38"/>
      <c r="BL312" s="38"/>
      <c r="BM312" s="38"/>
      <c r="BN312" s="38"/>
      <c r="BO312" s="38"/>
      <c r="BP312" s="38"/>
      <c r="BQ312" s="682">
        <f t="shared" si="133"/>
        <v>23</v>
      </c>
      <c r="BR312" s="54"/>
      <c r="BS312" s="54"/>
      <c r="BT312" s="54"/>
      <c r="BU312" s="38" t="str">
        <f>IF(BU311&lt;1,"CĐ",IF(BU311&lt;1.6,"CCG","Đ"))</f>
        <v>Đ</v>
      </c>
      <c r="BV312" s="38"/>
      <c r="BW312" s="38"/>
      <c r="BX312" s="38"/>
      <c r="BY312" s="38"/>
      <c r="BZ312" s="1550"/>
      <c r="CA312" s="1549"/>
      <c r="CB312" s="1550"/>
      <c r="CC312" s="1549"/>
      <c r="CD312" s="1550"/>
      <c r="CE312" s="1549"/>
      <c r="CF312" s="1407"/>
      <c r="CG312" s="1407"/>
    </row>
    <row r="313" spans="1:85" s="3" customFormat="1" ht="214.5" hidden="1">
      <c r="A313" s="684" t="s">
        <v>243</v>
      </c>
      <c r="B313" s="686"/>
      <c r="C313" s="207" t="s">
        <v>233</v>
      </c>
      <c r="D313" s="36"/>
      <c r="E313" s="37"/>
      <c r="F313" s="36"/>
      <c r="G313" s="661"/>
      <c r="H313" s="210"/>
      <c r="I313" s="662"/>
      <c r="J313" s="662"/>
      <c r="K313" s="661"/>
      <c r="L313" s="662"/>
      <c r="M313" s="662"/>
      <c r="N313" s="79"/>
      <c r="O313" s="79"/>
      <c r="P313" s="662"/>
      <c r="Q313" s="662"/>
      <c r="R313" s="662"/>
      <c r="S313" s="662"/>
      <c r="T313" s="662"/>
      <c r="U313" s="662"/>
      <c r="V313" s="661"/>
      <c r="W313" s="661"/>
      <c r="X313" s="661"/>
      <c r="Y313" s="661"/>
      <c r="Z313" s="662"/>
      <c r="AA313" s="662"/>
      <c r="AB313" s="662"/>
      <c r="AC313" s="662"/>
      <c r="AD313" s="662"/>
      <c r="AE313" s="662"/>
      <c r="AF313" s="662"/>
      <c r="AG313" s="662"/>
      <c r="AH313" s="662"/>
      <c r="AI313" s="662"/>
      <c r="AJ313" s="662"/>
      <c r="AK313" s="662"/>
      <c r="AL313" s="662"/>
      <c r="AM313" s="662"/>
      <c r="AN313" s="662"/>
      <c r="AO313" s="662"/>
      <c r="AP313" s="662"/>
      <c r="AQ313" s="662"/>
      <c r="AR313" s="662"/>
      <c r="AS313" s="662"/>
      <c r="AT313" s="662"/>
      <c r="AU313" s="662"/>
      <c r="AV313" s="662"/>
      <c r="AW313" s="662"/>
      <c r="AX313" s="662"/>
      <c r="AY313" s="662"/>
      <c r="AZ313" s="662"/>
      <c r="BA313" s="662"/>
      <c r="BB313" s="662"/>
      <c r="BC313" s="662"/>
      <c r="BD313" s="662"/>
      <c r="BE313" s="682">
        <f>COUNTIFS($S$9:$S$255,"x",BE$9:BE$255,"2")</f>
        <v>3</v>
      </c>
      <c r="BF313" s="682">
        <f>COUNTIFS($S$9:$S$255,"x",BF$9:BF$255,"2")</f>
        <v>3</v>
      </c>
      <c r="BG313" s="682">
        <f>COUNTIFS($S$9:$S$255,"x",BG$9:BG$255,"2")</f>
        <v>1</v>
      </c>
      <c r="BH313" s="682">
        <f>COUNTIFS($S$9:$S$255,"x",BH$9:BH$255,"2")</f>
        <v>3</v>
      </c>
      <c r="BI313" s="682">
        <f>COUNTIFS($S$9:$S$255,"x",BI$9:BI$255,"2")</f>
        <v>2</v>
      </c>
      <c r="BJ313" s="59"/>
      <c r="BK313" s="682"/>
      <c r="BL313" s="682"/>
      <c r="BM313" s="682"/>
      <c r="BN313" s="682"/>
      <c r="BO313" s="682"/>
      <c r="BP313" s="682"/>
      <c r="BQ313" s="682">
        <f t="shared" si="133"/>
        <v>23</v>
      </c>
      <c r="BR313" s="53"/>
      <c r="BS313" s="53"/>
      <c r="BT313" s="53"/>
      <c r="BU313" s="682">
        <f>COUNTIFS($S$9:$S$255,"x",BU$9:BU$255,"2")</f>
        <v>3</v>
      </c>
      <c r="BV313" s="702"/>
      <c r="BW313" s="702"/>
      <c r="BX313" s="702"/>
      <c r="BY313" s="682"/>
      <c r="BZ313" s="662"/>
      <c r="CA313" s="662"/>
      <c r="CB313" s="662"/>
      <c r="CC313" s="662"/>
      <c r="CD313" s="662"/>
      <c r="CE313" s="662"/>
      <c r="CF313" s="662"/>
      <c r="CG313" s="662"/>
    </row>
    <row r="314" spans="1:85" s="3" customFormat="1" ht="56.25" hidden="1">
      <c r="A314" s="684"/>
      <c r="B314" s="686"/>
      <c r="C314" s="207" t="s">
        <v>234</v>
      </c>
      <c r="D314" s="36"/>
      <c r="E314" s="37"/>
      <c r="F314" s="36"/>
      <c r="G314" s="661"/>
      <c r="H314" s="210"/>
      <c r="I314" s="662"/>
      <c r="J314" s="662"/>
      <c r="K314" s="661"/>
      <c r="L314" s="662"/>
      <c r="M314" s="662"/>
      <c r="N314" s="79"/>
      <c r="O314" s="79"/>
      <c r="P314" s="662"/>
      <c r="Q314" s="662"/>
      <c r="R314" s="662"/>
      <c r="S314" s="662"/>
      <c r="T314" s="662"/>
      <c r="U314" s="662"/>
      <c r="V314" s="661"/>
      <c r="W314" s="661"/>
      <c r="X314" s="661"/>
      <c r="Y314" s="661"/>
      <c r="Z314" s="662"/>
      <c r="AA314" s="662"/>
      <c r="AB314" s="662"/>
      <c r="AC314" s="662"/>
      <c r="AD314" s="662"/>
      <c r="AE314" s="662"/>
      <c r="AF314" s="662"/>
      <c r="AG314" s="662"/>
      <c r="AH314" s="662"/>
      <c r="AI314" s="662"/>
      <c r="AJ314" s="662"/>
      <c r="AK314" s="662"/>
      <c r="AL314" s="662"/>
      <c r="AM314" s="662"/>
      <c r="AN314" s="662"/>
      <c r="AO314" s="662"/>
      <c r="AP314" s="662"/>
      <c r="AQ314" s="662"/>
      <c r="AR314" s="662"/>
      <c r="AS314" s="662"/>
      <c r="AT314" s="662"/>
      <c r="AU314" s="662"/>
      <c r="AV314" s="662"/>
      <c r="AW314" s="662"/>
      <c r="AX314" s="662"/>
      <c r="AY314" s="662"/>
      <c r="AZ314" s="662"/>
      <c r="BA314" s="662"/>
      <c r="BB314" s="662"/>
      <c r="BC314" s="662"/>
      <c r="BD314" s="662"/>
      <c r="BE314" s="682">
        <f>COUNTIFS($S$9:$S$255,"x",BE$9:BE$255,"1")</f>
        <v>0</v>
      </c>
      <c r="BF314" s="682">
        <f>COUNTIFS($S$9:$S$255,"x",BF$9:BF$255,"1")</f>
        <v>0</v>
      </c>
      <c r="BG314" s="682">
        <f>COUNTIFS($S$9:$S$255,"x",BG$9:BG$255,"1")</f>
        <v>2</v>
      </c>
      <c r="BH314" s="682">
        <f>COUNTIFS($S$9:$S$255,"x",BH$9:BH$255,"1")</f>
        <v>0</v>
      </c>
      <c r="BI314" s="682">
        <f>COUNTIFS($S$9:$S$255,"x",BI$9:BI$255,"1")</f>
        <v>1</v>
      </c>
      <c r="BJ314" s="59"/>
      <c r="BK314" s="682"/>
      <c r="BL314" s="682"/>
      <c r="BM314" s="682"/>
      <c r="BN314" s="682"/>
      <c r="BO314" s="682"/>
      <c r="BP314" s="682"/>
      <c r="BQ314" s="682">
        <f t="shared" si="133"/>
        <v>23</v>
      </c>
      <c r="BR314" s="53"/>
      <c r="BS314" s="53"/>
      <c r="BT314" s="53"/>
      <c r="BU314" s="682">
        <f>COUNTIFS($S$9:$S$255,"x",BU$9:BU$255,"1")</f>
        <v>0</v>
      </c>
      <c r="BV314" s="702"/>
      <c r="BW314" s="702"/>
      <c r="BX314" s="702"/>
      <c r="BY314" s="682"/>
      <c r="BZ314" s="662"/>
      <c r="CA314" s="662"/>
      <c r="CB314" s="662"/>
      <c r="CC314" s="662"/>
      <c r="CD314" s="662"/>
      <c r="CE314" s="662"/>
      <c r="CF314" s="662"/>
      <c r="CG314" s="662"/>
    </row>
    <row r="315" spans="1:85" s="3" customFormat="1" ht="56.25" hidden="1">
      <c r="A315" s="684"/>
      <c r="B315" s="686"/>
      <c r="C315" s="207" t="s">
        <v>235</v>
      </c>
      <c r="D315" s="36"/>
      <c r="E315" s="37"/>
      <c r="F315" s="36"/>
      <c r="G315" s="661"/>
      <c r="H315" s="210"/>
      <c r="I315" s="662"/>
      <c r="J315" s="662"/>
      <c r="K315" s="661"/>
      <c r="L315" s="662"/>
      <c r="M315" s="662"/>
      <c r="N315" s="79"/>
      <c r="O315" s="79"/>
      <c r="P315" s="662"/>
      <c r="Q315" s="662"/>
      <c r="R315" s="662"/>
      <c r="S315" s="662"/>
      <c r="T315" s="662"/>
      <c r="U315" s="662"/>
      <c r="V315" s="661"/>
      <c r="W315" s="661"/>
      <c r="X315" s="661"/>
      <c r="Y315" s="661"/>
      <c r="Z315" s="662"/>
      <c r="AA315" s="662"/>
      <c r="AB315" s="662"/>
      <c r="AC315" s="662"/>
      <c r="AD315" s="662"/>
      <c r="AE315" s="662"/>
      <c r="AF315" s="662"/>
      <c r="AG315" s="662"/>
      <c r="AH315" s="662"/>
      <c r="AI315" s="662"/>
      <c r="AJ315" s="662"/>
      <c r="AK315" s="662"/>
      <c r="AL315" s="662"/>
      <c r="AM315" s="662"/>
      <c r="AN315" s="662"/>
      <c r="AO315" s="662"/>
      <c r="AP315" s="662"/>
      <c r="AQ315" s="662"/>
      <c r="AR315" s="662"/>
      <c r="AS315" s="662"/>
      <c r="AT315" s="662"/>
      <c r="AU315" s="662"/>
      <c r="AV315" s="662"/>
      <c r="AW315" s="662"/>
      <c r="AX315" s="662"/>
      <c r="AY315" s="662"/>
      <c r="AZ315" s="662"/>
      <c r="BA315" s="662"/>
      <c r="BB315" s="662"/>
      <c r="BC315" s="662"/>
      <c r="BD315" s="662"/>
      <c r="BE315" s="682">
        <f>COUNTIFS($S$9:$S$255,"x",BE$9:BE$255,"0")</f>
        <v>0</v>
      </c>
      <c r="BF315" s="682">
        <f>COUNTIFS($S$9:$S$255,"x",BF$9:BF$255,"0")</f>
        <v>0</v>
      </c>
      <c r="BG315" s="682">
        <f>COUNTIFS($S$9:$S$255,"x",BG$9:BG$255,"0")</f>
        <v>0</v>
      </c>
      <c r="BH315" s="682">
        <f>COUNTIFS($S$9:$S$255,"x",BH$9:BH$255,"0")</f>
        <v>0</v>
      </c>
      <c r="BI315" s="682">
        <f>COUNTIFS($S$9:$S$255,"x",BI$9:BI$255,"0")</f>
        <v>0</v>
      </c>
      <c r="BJ315" s="59"/>
      <c r="BK315" s="682"/>
      <c r="BL315" s="682"/>
      <c r="BM315" s="682"/>
      <c r="BN315" s="682"/>
      <c r="BO315" s="682"/>
      <c r="BP315" s="682"/>
      <c r="BQ315" s="682">
        <f t="shared" si="133"/>
        <v>23</v>
      </c>
      <c r="BR315" s="53"/>
      <c r="BS315" s="53"/>
      <c r="BT315" s="53"/>
      <c r="BU315" s="682">
        <f>COUNTIFS($S$9:$S$255,"x",BU$9:BU$255,"0")</f>
        <v>0</v>
      </c>
      <c r="BV315" s="702"/>
      <c r="BW315" s="702"/>
      <c r="BX315" s="702"/>
      <c r="BY315" s="682"/>
      <c r="BZ315" s="662"/>
      <c r="CA315" s="662"/>
      <c r="CB315" s="662"/>
      <c r="CC315" s="662"/>
      <c r="CD315" s="662"/>
      <c r="CE315" s="662"/>
      <c r="CF315" s="662"/>
      <c r="CG315" s="662"/>
    </row>
    <row r="316" spans="1:85" s="3" customFormat="1" hidden="1">
      <c r="A316" s="684"/>
      <c r="B316" s="686"/>
      <c r="C316" s="1520" t="s">
        <v>236</v>
      </c>
      <c r="D316" s="36"/>
      <c r="E316" s="37"/>
      <c r="F316" s="36"/>
      <c r="G316" s="661"/>
      <c r="H316" s="210"/>
      <c r="I316" s="662"/>
      <c r="J316" s="662"/>
      <c r="K316" s="661"/>
      <c r="L316" s="662"/>
      <c r="M316" s="662"/>
      <c r="N316" s="79"/>
      <c r="O316" s="79"/>
      <c r="P316" s="662"/>
      <c r="Q316" s="662"/>
      <c r="R316" s="662"/>
      <c r="S316" s="662"/>
      <c r="T316" s="662"/>
      <c r="U316" s="662"/>
      <c r="V316" s="661"/>
      <c r="W316" s="661"/>
      <c r="X316" s="661"/>
      <c r="Y316" s="661"/>
      <c r="Z316" s="662"/>
      <c r="AA316" s="662"/>
      <c r="AB316" s="662"/>
      <c r="AC316" s="662"/>
      <c r="AD316" s="662"/>
      <c r="AE316" s="662"/>
      <c r="AF316" s="662"/>
      <c r="AG316" s="662"/>
      <c r="AH316" s="662"/>
      <c r="AI316" s="662"/>
      <c r="AJ316" s="662"/>
      <c r="AK316" s="662"/>
      <c r="AL316" s="662"/>
      <c r="AM316" s="662"/>
      <c r="AN316" s="662"/>
      <c r="AO316" s="662"/>
      <c r="AP316" s="662"/>
      <c r="AQ316" s="662"/>
      <c r="AR316" s="662"/>
      <c r="AS316" s="662"/>
      <c r="AT316" s="662"/>
      <c r="AU316" s="662"/>
      <c r="AV316" s="662"/>
      <c r="AW316" s="662"/>
      <c r="AX316" s="662"/>
      <c r="AY316" s="662"/>
      <c r="AZ316" s="662"/>
      <c r="BA316" s="662"/>
      <c r="BB316" s="662"/>
      <c r="BC316" s="662"/>
      <c r="BD316" s="662"/>
      <c r="BE316" s="38">
        <f>(((BE313*2)+(BE314*1)+(BE315*0)))/(BE313+BE314+BE315)</f>
        <v>2</v>
      </c>
      <c r="BF316" s="38">
        <f>(((BF313*2)+(BF314*1)+(BF315*0)))/(BF313+BF314+BF315)</f>
        <v>2</v>
      </c>
      <c r="BG316" s="38">
        <f>(((BG313*2)+(BG314*1)+(BG315*0)))/(BG313+BG314+BG315)</f>
        <v>1.3333333333333333</v>
      </c>
      <c r="BH316" s="38">
        <f>(((BH313*2)+(BH314*1)+(BH315*0)))/(BH313+BH314+BH315)</f>
        <v>2</v>
      </c>
      <c r="BI316" s="38">
        <f>(((BI313*2)+(BI314*1)+(BI315*0)))/(BI313+BI314+BI315)</f>
        <v>1.6666666666666667</v>
      </c>
      <c r="BJ316" s="60"/>
      <c r="BK316" s="38"/>
      <c r="BL316" s="38"/>
      <c r="BM316" s="38"/>
      <c r="BN316" s="38"/>
      <c r="BO316" s="38"/>
      <c r="BP316" s="38"/>
      <c r="BQ316" s="682">
        <f t="shared" si="133"/>
        <v>23</v>
      </c>
      <c r="BR316" s="54"/>
      <c r="BS316" s="54"/>
      <c r="BT316" s="54"/>
      <c r="BU316" s="38">
        <f>(((BU313*2)+(BU314*1)+(BU315*0)))/(BU313+BU314+BU315)</f>
        <v>2</v>
      </c>
      <c r="BV316" s="38"/>
      <c r="BW316" s="38"/>
      <c r="BX316" s="38"/>
      <c r="BY316" s="38"/>
      <c r="BZ316" s="1550">
        <f>COUNTIF($BE317:$BY317,"Đ")</f>
        <v>5</v>
      </c>
      <c r="CA316" s="1549">
        <f>BZ316/COUNTA($BE317:$BY317)</f>
        <v>0.7142857142857143</v>
      </c>
      <c r="CB316" s="1550">
        <f>COUNTIF($BE317:$BY317,"CCG")</f>
        <v>1</v>
      </c>
      <c r="CC316" s="1549">
        <f>CB316/COUNTA($BE317:$BY317)</f>
        <v>0.14285714285714285</v>
      </c>
      <c r="CD316" s="1550">
        <f>COUNTIF($BE317:$BY317,"CĐ")</f>
        <v>0</v>
      </c>
      <c r="CE316" s="1549">
        <f>CD316/COUNTA($BE317:$BY317)</f>
        <v>0</v>
      </c>
      <c r="CF316" s="1407">
        <f>(((BZ316*2)+(CB316*1)+(CD316*0)))/(BZ316+CB316+CD316)</f>
        <v>1.8333333333333333</v>
      </c>
      <c r="CG316" s="1407" t="str">
        <f>IF(CF316&gt;=1.6,"Đạt mục tiêu",IF(CF316&gt;=1,"Cần cố gắng","Chưa đạt"))</f>
        <v>Đạt mục tiêu</v>
      </c>
    </row>
    <row r="317" spans="1:85" s="3" customFormat="1" hidden="1">
      <c r="A317" s="684"/>
      <c r="B317" s="686"/>
      <c r="C317" s="1520"/>
      <c r="D317" s="36"/>
      <c r="E317" s="37"/>
      <c r="F317" s="36"/>
      <c r="G317" s="661"/>
      <c r="H317" s="210"/>
      <c r="I317" s="662"/>
      <c r="J317" s="662"/>
      <c r="K317" s="661"/>
      <c r="L317" s="662"/>
      <c r="M317" s="662"/>
      <c r="N317" s="79"/>
      <c r="O317" s="79"/>
      <c r="P317" s="662"/>
      <c r="Q317" s="662"/>
      <c r="R317" s="662"/>
      <c r="S317" s="662"/>
      <c r="T317" s="662"/>
      <c r="U317" s="662"/>
      <c r="V317" s="661"/>
      <c r="W317" s="661"/>
      <c r="X317" s="661"/>
      <c r="Y317" s="661"/>
      <c r="Z317" s="662"/>
      <c r="AA317" s="662"/>
      <c r="AB317" s="662"/>
      <c r="AC317" s="662"/>
      <c r="AD317" s="662"/>
      <c r="AE317" s="662"/>
      <c r="AF317" s="662"/>
      <c r="AG317" s="662"/>
      <c r="AH317" s="662"/>
      <c r="AI317" s="662"/>
      <c r="AJ317" s="662"/>
      <c r="AK317" s="662"/>
      <c r="AL317" s="662"/>
      <c r="AM317" s="662"/>
      <c r="AN317" s="662"/>
      <c r="AO317" s="662"/>
      <c r="AP317" s="662"/>
      <c r="AQ317" s="662"/>
      <c r="AR317" s="662"/>
      <c r="AS317" s="662"/>
      <c r="AT317" s="662"/>
      <c r="AU317" s="662"/>
      <c r="AV317" s="662"/>
      <c r="AW317" s="662"/>
      <c r="AX317" s="662"/>
      <c r="AY317" s="662"/>
      <c r="AZ317" s="662"/>
      <c r="BA317" s="662"/>
      <c r="BB317" s="662"/>
      <c r="BC317" s="662"/>
      <c r="BD317" s="662"/>
      <c r="BE317" s="38" t="str">
        <f>IF(BE316&lt;1,"CĐ",IF(BE316&lt;1.6,"CCG","Đ"))</f>
        <v>Đ</v>
      </c>
      <c r="BF317" s="38" t="str">
        <f>IF(BF316&lt;1,"CĐ",IF(BF316&lt;1.6,"CCG","Đ"))</f>
        <v>Đ</v>
      </c>
      <c r="BG317" s="38" t="str">
        <f>IF(BG316&lt;1,"CĐ",IF(BG316&lt;1.6,"CCG","Đ"))</f>
        <v>CCG</v>
      </c>
      <c r="BH317" s="38" t="str">
        <f>IF(BH316&lt;1,"CĐ",IF(BH316&lt;1.6,"CCG","Đ"))</f>
        <v>Đ</v>
      </c>
      <c r="BI317" s="38" t="str">
        <f>IF(BI316&lt;1,"CĐ",IF(BI316&lt;1.6,"CCG","Đ"))</f>
        <v>Đ</v>
      </c>
      <c r="BJ317" s="60"/>
      <c r="BK317" s="38"/>
      <c r="BL317" s="38"/>
      <c r="BM317" s="38"/>
      <c r="BN317" s="38"/>
      <c r="BO317" s="38"/>
      <c r="BP317" s="38"/>
      <c r="BQ317" s="682">
        <f t="shared" si="133"/>
        <v>23</v>
      </c>
      <c r="BR317" s="54"/>
      <c r="BS317" s="54"/>
      <c r="BT317" s="54"/>
      <c r="BU317" s="38" t="str">
        <f>IF(BU316&lt;1,"CĐ",IF(BU316&lt;1.6,"CCG","Đ"))</f>
        <v>Đ</v>
      </c>
      <c r="BV317" s="38"/>
      <c r="BW317" s="38"/>
      <c r="BX317" s="38"/>
      <c r="BY317" s="38"/>
      <c r="BZ317" s="1550"/>
      <c r="CA317" s="1549"/>
      <c r="CB317" s="1550"/>
      <c r="CC317" s="1549"/>
      <c r="CD317" s="1550"/>
      <c r="CE317" s="1549"/>
      <c r="CF317" s="1407"/>
      <c r="CG317" s="1407"/>
    </row>
    <row r="318" spans="1:85" s="3" customFormat="1" ht="215.25" hidden="1">
      <c r="A318" s="684" t="s">
        <v>244</v>
      </c>
      <c r="B318" s="685"/>
      <c r="C318" s="207" t="s">
        <v>233</v>
      </c>
      <c r="D318" s="15"/>
      <c r="E318" s="31"/>
      <c r="F318" s="15"/>
      <c r="G318" s="689"/>
      <c r="H318" s="175"/>
      <c r="I318" s="660"/>
      <c r="J318" s="660"/>
      <c r="K318" s="689"/>
      <c r="L318" s="660"/>
      <c r="M318" s="662"/>
      <c r="N318" s="79"/>
      <c r="O318" s="79"/>
      <c r="P318" s="660"/>
      <c r="Q318" s="660"/>
      <c r="R318" s="660"/>
      <c r="S318" s="660"/>
      <c r="T318" s="660"/>
      <c r="U318" s="660"/>
      <c r="V318" s="689"/>
      <c r="W318" s="689"/>
      <c r="X318" s="689"/>
      <c r="Y318" s="689"/>
      <c r="Z318" s="660"/>
      <c r="AA318" s="660"/>
      <c r="AB318" s="660"/>
      <c r="AC318" s="660"/>
      <c r="AD318" s="660"/>
      <c r="AE318" s="660"/>
      <c r="AF318" s="660"/>
      <c r="AG318" s="660"/>
      <c r="AH318" s="660"/>
      <c r="AI318" s="660"/>
      <c r="AJ318" s="660"/>
      <c r="AK318" s="660"/>
      <c r="AL318" s="660"/>
      <c r="AM318" s="660"/>
      <c r="AN318" s="660"/>
      <c r="AO318" s="660"/>
      <c r="AP318" s="660"/>
      <c r="AQ318" s="660"/>
      <c r="AR318" s="660"/>
      <c r="AS318" s="660"/>
      <c r="AT318" s="660"/>
      <c r="AU318" s="660"/>
      <c r="AV318" s="660"/>
      <c r="AW318" s="660"/>
      <c r="AX318" s="660"/>
      <c r="AY318" s="660"/>
      <c r="AZ318" s="660"/>
      <c r="BA318" s="660"/>
      <c r="BB318" s="660"/>
      <c r="BC318" s="660"/>
      <c r="BD318" s="660"/>
      <c r="BE318" s="682">
        <f>COUNTIFS($T$9:$T$255,"x",BE$9:BE$255,"2")</f>
        <v>1</v>
      </c>
      <c r="BF318" s="682">
        <f>COUNTIFS($T$9:$T$255,"x",BF$9:BF$255,"2")</f>
        <v>1</v>
      </c>
      <c r="BG318" s="682">
        <f>COUNTIFS($T$9:$T$255,"x",BG$9:BG$255,"2")</f>
        <v>1</v>
      </c>
      <c r="BH318" s="682">
        <f>COUNTIFS($T$9:$T$255,"x",BH$9:BH$255,"2")</f>
        <v>1</v>
      </c>
      <c r="BI318" s="682">
        <f>COUNTIFS($T$9:$T$255,"x",BI$9:BI$255,"2")</f>
        <v>1</v>
      </c>
      <c r="BJ318" s="59"/>
      <c r="BK318" s="682"/>
      <c r="BL318" s="682"/>
      <c r="BM318" s="682"/>
      <c r="BN318" s="682"/>
      <c r="BO318" s="682"/>
      <c r="BP318" s="682"/>
      <c r="BQ318" s="682">
        <f t="shared" si="133"/>
        <v>23</v>
      </c>
      <c r="BR318" s="53"/>
      <c r="BS318" s="53"/>
      <c r="BT318" s="53"/>
      <c r="BU318" s="682">
        <f>COUNTIFS($T$9:$T$255,"x",BU$9:BU$255,"2")</f>
        <v>0</v>
      </c>
      <c r="BV318" s="702"/>
      <c r="BW318" s="702"/>
      <c r="BX318" s="702"/>
      <c r="BY318" s="682"/>
      <c r="BZ318" s="662"/>
      <c r="CA318" s="662"/>
      <c r="CB318" s="662"/>
      <c r="CC318" s="662"/>
      <c r="CD318" s="662"/>
      <c r="CE318" s="662"/>
      <c r="CF318" s="662"/>
      <c r="CG318" s="662"/>
    </row>
    <row r="319" spans="1:85" s="3" customFormat="1" ht="56.25" hidden="1">
      <c r="A319" s="684"/>
      <c r="B319" s="685"/>
      <c r="C319" s="207" t="s">
        <v>234</v>
      </c>
      <c r="D319" s="15"/>
      <c r="E319" s="31"/>
      <c r="F319" s="15"/>
      <c r="G319" s="689"/>
      <c r="H319" s="175"/>
      <c r="I319" s="660"/>
      <c r="J319" s="660"/>
      <c r="K319" s="689"/>
      <c r="L319" s="660"/>
      <c r="M319" s="662"/>
      <c r="N319" s="79"/>
      <c r="O319" s="79"/>
      <c r="P319" s="660"/>
      <c r="Q319" s="660"/>
      <c r="R319" s="660"/>
      <c r="S319" s="660"/>
      <c r="T319" s="660"/>
      <c r="U319" s="660"/>
      <c r="V319" s="689"/>
      <c r="W319" s="689"/>
      <c r="X319" s="689"/>
      <c r="Y319" s="689"/>
      <c r="Z319" s="660"/>
      <c r="AA319" s="660"/>
      <c r="AB319" s="660"/>
      <c r="AC319" s="660"/>
      <c r="AD319" s="660"/>
      <c r="AE319" s="660"/>
      <c r="AF319" s="660"/>
      <c r="AG319" s="660"/>
      <c r="AH319" s="660"/>
      <c r="AI319" s="660"/>
      <c r="AJ319" s="660"/>
      <c r="AK319" s="660"/>
      <c r="AL319" s="660"/>
      <c r="AM319" s="660"/>
      <c r="AN319" s="660"/>
      <c r="AO319" s="660"/>
      <c r="AP319" s="660"/>
      <c r="AQ319" s="660"/>
      <c r="AR319" s="660"/>
      <c r="AS319" s="660"/>
      <c r="AT319" s="660"/>
      <c r="AU319" s="660"/>
      <c r="AV319" s="660"/>
      <c r="AW319" s="660"/>
      <c r="AX319" s="660"/>
      <c r="AY319" s="660"/>
      <c r="AZ319" s="660"/>
      <c r="BA319" s="660"/>
      <c r="BB319" s="660"/>
      <c r="BC319" s="660"/>
      <c r="BD319" s="660"/>
      <c r="BE319" s="682">
        <f>COUNTIFS($T$9:$T$255,"x",BE$9:BE$255,"1")</f>
        <v>0</v>
      </c>
      <c r="BF319" s="682">
        <f>COUNTIFS($T$9:$T$255,"x",BF$9:BF$255,"1")</f>
        <v>0</v>
      </c>
      <c r="BG319" s="682">
        <f>COUNTIFS($T$9:$T$255,"x",BG$9:BG$255,"1")</f>
        <v>0</v>
      </c>
      <c r="BH319" s="682">
        <f>COUNTIFS($T$9:$T$255,"x",BH$9:BH$255,"1")</f>
        <v>0</v>
      </c>
      <c r="BI319" s="682">
        <f>COUNTIFS($T$9:$T$255,"x",BI$9:BI$255,"1")</f>
        <v>0</v>
      </c>
      <c r="BJ319" s="59"/>
      <c r="BK319" s="682"/>
      <c r="BL319" s="682"/>
      <c r="BM319" s="682"/>
      <c r="BN319" s="682"/>
      <c r="BO319" s="682"/>
      <c r="BP319" s="682"/>
      <c r="BQ319" s="682">
        <f t="shared" si="133"/>
        <v>23</v>
      </c>
      <c r="BR319" s="53"/>
      <c r="BS319" s="53"/>
      <c r="BT319" s="53"/>
      <c r="BU319" s="682">
        <f>COUNTIFS($T$9:$T$255,"x",BU$9:BU$255,"1")</f>
        <v>1</v>
      </c>
      <c r="BV319" s="702"/>
      <c r="BW319" s="702"/>
      <c r="BX319" s="702"/>
      <c r="BY319" s="682"/>
      <c r="BZ319" s="662"/>
      <c r="CA319" s="662"/>
      <c r="CB319" s="662"/>
      <c r="CC319" s="662"/>
      <c r="CD319" s="662"/>
      <c r="CE319" s="662"/>
      <c r="CF319" s="662"/>
      <c r="CG319" s="662"/>
    </row>
    <row r="320" spans="1:85" s="3" customFormat="1" ht="56.25" hidden="1">
      <c r="A320" s="684"/>
      <c r="B320" s="685"/>
      <c r="C320" s="207" t="s">
        <v>235</v>
      </c>
      <c r="D320" s="15"/>
      <c r="E320" s="31"/>
      <c r="F320" s="15"/>
      <c r="G320" s="689"/>
      <c r="H320" s="175"/>
      <c r="I320" s="660"/>
      <c r="J320" s="660"/>
      <c r="K320" s="689"/>
      <c r="L320" s="660"/>
      <c r="M320" s="662"/>
      <c r="N320" s="79"/>
      <c r="O320" s="79"/>
      <c r="P320" s="660"/>
      <c r="Q320" s="660"/>
      <c r="R320" s="660"/>
      <c r="S320" s="660"/>
      <c r="T320" s="660"/>
      <c r="U320" s="660"/>
      <c r="V320" s="689"/>
      <c r="W320" s="689"/>
      <c r="X320" s="689"/>
      <c r="Y320" s="689"/>
      <c r="Z320" s="660"/>
      <c r="AA320" s="660"/>
      <c r="AB320" s="660"/>
      <c r="AC320" s="660"/>
      <c r="AD320" s="660"/>
      <c r="AE320" s="660"/>
      <c r="AF320" s="660"/>
      <c r="AG320" s="660"/>
      <c r="AH320" s="660"/>
      <c r="AI320" s="660"/>
      <c r="AJ320" s="660"/>
      <c r="AK320" s="660"/>
      <c r="AL320" s="660"/>
      <c r="AM320" s="660"/>
      <c r="AN320" s="660"/>
      <c r="AO320" s="660"/>
      <c r="AP320" s="660"/>
      <c r="AQ320" s="660"/>
      <c r="AR320" s="660"/>
      <c r="AS320" s="660"/>
      <c r="AT320" s="660"/>
      <c r="AU320" s="660"/>
      <c r="AV320" s="660"/>
      <c r="AW320" s="660"/>
      <c r="AX320" s="660"/>
      <c r="AY320" s="660"/>
      <c r="AZ320" s="660"/>
      <c r="BA320" s="660"/>
      <c r="BB320" s="660"/>
      <c r="BC320" s="660"/>
      <c r="BD320" s="660"/>
      <c r="BE320" s="682">
        <f>COUNTIFS($T$9:$T$255,"x",BE$9:BE$255,"0")</f>
        <v>0</v>
      </c>
      <c r="BF320" s="682">
        <f>COUNTIFS($T$9:$T$255,"x",BF$9:BF$255,"0")</f>
        <v>0</v>
      </c>
      <c r="BG320" s="682">
        <f>COUNTIFS($T$9:$T$255,"x",BG$9:BG$255,"0")</f>
        <v>0</v>
      </c>
      <c r="BH320" s="682">
        <f>COUNTIFS($T$9:$T$255,"x",BH$9:BH$255,"0")</f>
        <v>0</v>
      </c>
      <c r="BI320" s="682">
        <f>COUNTIFS($T$9:$T$255,"x",BI$9:BI$255,"0")</f>
        <v>0</v>
      </c>
      <c r="BJ320" s="59"/>
      <c r="BK320" s="682"/>
      <c r="BL320" s="682"/>
      <c r="BM320" s="682"/>
      <c r="BN320" s="682"/>
      <c r="BO320" s="682"/>
      <c r="BP320" s="682"/>
      <c r="BQ320" s="682">
        <f t="shared" si="133"/>
        <v>23</v>
      </c>
      <c r="BR320" s="53"/>
      <c r="BS320" s="53"/>
      <c r="BT320" s="53"/>
      <c r="BU320" s="682">
        <f>COUNTIFS($T$9:$T$255,"x",BU$9:BU$255,"0")</f>
        <v>0</v>
      </c>
      <c r="BV320" s="702"/>
      <c r="BW320" s="702"/>
      <c r="BX320" s="702"/>
      <c r="BY320" s="682"/>
      <c r="BZ320" s="662"/>
      <c r="CA320" s="662"/>
      <c r="CB320" s="662"/>
      <c r="CC320" s="662"/>
      <c r="CD320" s="662"/>
      <c r="CE320" s="662"/>
      <c r="CF320" s="662"/>
      <c r="CG320" s="662"/>
    </row>
    <row r="321" spans="1:85" s="3" customFormat="1" hidden="1">
      <c r="A321" s="684"/>
      <c r="B321" s="685"/>
      <c r="C321" s="1520" t="s">
        <v>236</v>
      </c>
      <c r="D321" s="15"/>
      <c r="E321" s="31"/>
      <c r="F321" s="15"/>
      <c r="G321" s="689"/>
      <c r="H321" s="175"/>
      <c r="I321" s="660"/>
      <c r="J321" s="660"/>
      <c r="K321" s="689"/>
      <c r="L321" s="660"/>
      <c r="M321" s="662"/>
      <c r="N321" s="79"/>
      <c r="O321" s="79"/>
      <c r="P321" s="660"/>
      <c r="Q321" s="660"/>
      <c r="R321" s="660"/>
      <c r="S321" s="660"/>
      <c r="T321" s="660"/>
      <c r="U321" s="660"/>
      <c r="V321" s="689"/>
      <c r="W321" s="689"/>
      <c r="X321" s="689"/>
      <c r="Y321" s="689"/>
      <c r="Z321" s="660"/>
      <c r="AA321" s="660"/>
      <c r="AB321" s="660"/>
      <c r="AC321" s="660"/>
      <c r="AD321" s="660"/>
      <c r="AE321" s="660"/>
      <c r="AF321" s="660"/>
      <c r="AG321" s="660"/>
      <c r="AH321" s="660"/>
      <c r="AI321" s="660"/>
      <c r="AJ321" s="660"/>
      <c r="AK321" s="660"/>
      <c r="AL321" s="660"/>
      <c r="AM321" s="660"/>
      <c r="AN321" s="660"/>
      <c r="AO321" s="660"/>
      <c r="AP321" s="660"/>
      <c r="AQ321" s="660"/>
      <c r="AR321" s="660"/>
      <c r="AS321" s="660"/>
      <c r="AT321" s="660"/>
      <c r="AU321" s="660"/>
      <c r="AV321" s="660"/>
      <c r="AW321" s="660"/>
      <c r="AX321" s="660"/>
      <c r="AY321" s="660"/>
      <c r="AZ321" s="660"/>
      <c r="BA321" s="660"/>
      <c r="BB321" s="660"/>
      <c r="BC321" s="660"/>
      <c r="BD321" s="660"/>
      <c r="BE321" s="38">
        <f>(((BE318*2)+(BE319*1)+(BE320*0)))/(BE318+BE319+BE320)</f>
        <v>2</v>
      </c>
      <c r="BF321" s="38">
        <f>(((BF318*2)+(BF319*1)+(BF320*0)))/(BF318+BF319+BF320)</f>
        <v>2</v>
      </c>
      <c r="BG321" s="38">
        <f>(((BG318*2)+(BG319*1)+(BG320*0)))/(BG318+BG319+BG320)</f>
        <v>2</v>
      </c>
      <c r="BH321" s="38">
        <f>(((BH318*2)+(BH319*1)+(BH320*0)))/(BH318+BH319+BH320)</f>
        <v>2</v>
      </c>
      <c r="BI321" s="38">
        <f>(((BI318*2)+(BI319*1)+(BI320*0)))/(BI318+BI319+BI320)</f>
        <v>2</v>
      </c>
      <c r="BJ321" s="60"/>
      <c r="BK321" s="38"/>
      <c r="BL321" s="38"/>
      <c r="BM321" s="38"/>
      <c r="BN321" s="38"/>
      <c r="BO321" s="38"/>
      <c r="BP321" s="38"/>
      <c r="BQ321" s="682">
        <f t="shared" si="133"/>
        <v>23</v>
      </c>
      <c r="BR321" s="54"/>
      <c r="BS321" s="54"/>
      <c r="BT321" s="54"/>
      <c r="BU321" s="38">
        <f>(((BU318*2)+(BU319*1)+(BU320*0)))/(BU318+BU319+BU320)</f>
        <v>1</v>
      </c>
      <c r="BV321" s="38"/>
      <c r="BW321" s="38"/>
      <c r="BX321" s="38"/>
      <c r="BY321" s="38"/>
      <c r="BZ321" s="1550">
        <f>COUNTIF($BE322:$BY322,"Đ")</f>
        <v>5</v>
      </c>
      <c r="CA321" s="1549">
        <f>BZ321/COUNTA($BE322:$BY322)</f>
        <v>0.7142857142857143</v>
      </c>
      <c r="CB321" s="1550">
        <f>COUNTIF($BE322:$BY322,"CCG")</f>
        <v>1</v>
      </c>
      <c r="CC321" s="1549">
        <f>CB321/COUNTA($BE322:$BY322)</f>
        <v>0.14285714285714285</v>
      </c>
      <c r="CD321" s="1550">
        <f>COUNTIF($BE322:$BY322,"CĐ")</f>
        <v>0</v>
      </c>
      <c r="CE321" s="1549">
        <f>CD321/COUNTA($BE322:$BY322)</f>
        <v>0</v>
      </c>
      <c r="CF321" s="1407">
        <f>(((BZ321*2)+(CB321*1)+(CD321*0)))/(BZ321+CB321+CD321)</f>
        <v>1.8333333333333333</v>
      </c>
      <c r="CG321" s="1407" t="str">
        <f>IF(CF321&gt;=1.6,"Đạt mục tiêu",IF(CF321&gt;=1,"Cần cố gắng","Chưa đạt"))</f>
        <v>Đạt mục tiêu</v>
      </c>
    </row>
    <row r="322" spans="1:85" s="3" customFormat="1" hidden="1">
      <c r="A322" s="684"/>
      <c r="B322" s="685"/>
      <c r="C322" s="1520"/>
      <c r="D322" s="15"/>
      <c r="E322" s="31"/>
      <c r="F322" s="15"/>
      <c r="G322" s="689"/>
      <c r="H322" s="175"/>
      <c r="I322" s="660"/>
      <c r="J322" s="660"/>
      <c r="K322" s="689"/>
      <c r="L322" s="660"/>
      <c r="M322" s="662"/>
      <c r="N322" s="79"/>
      <c r="O322" s="79"/>
      <c r="P322" s="660"/>
      <c r="Q322" s="660"/>
      <c r="R322" s="660"/>
      <c r="S322" s="660"/>
      <c r="T322" s="660"/>
      <c r="U322" s="660"/>
      <c r="V322" s="689"/>
      <c r="W322" s="689"/>
      <c r="X322" s="689"/>
      <c r="Y322" s="689"/>
      <c r="Z322" s="660"/>
      <c r="AA322" s="660"/>
      <c r="AB322" s="660"/>
      <c r="AC322" s="660"/>
      <c r="AD322" s="660"/>
      <c r="AE322" s="660"/>
      <c r="AF322" s="660"/>
      <c r="AG322" s="660"/>
      <c r="AH322" s="660"/>
      <c r="AI322" s="660"/>
      <c r="AJ322" s="660"/>
      <c r="AK322" s="660"/>
      <c r="AL322" s="660"/>
      <c r="AM322" s="660"/>
      <c r="AN322" s="660"/>
      <c r="AO322" s="660"/>
      <c r="AP322" s="660"/>
      <c r="AQ322" s="660"/>
      <c r="AR322" s="660"/>
      <c r="AS322" s="660"/>
      <c r="AT322" s="660"/>
      <c r="AU322" s="660"/>
      <c r="AV322" s="660"/>
      <c r="AW322" s="660"/>
      <c r="AX322" s="660"/>
      <c r="AY322" s="660"/>
      <c r="AZ322" s="660"/>
      <c r="BA322" s="660"/>
      <c r="BB322" s="660"/>
      <c r="BC322" s="660"/>
      <c r="BD322" s="660"/>
      <c r="BE322" s="38" t="str">
        <f>IF(BE321&lt;1,"CĐ",IF(BE321&lt;1.6,"CCG","Đ"))</f>
        <v>Đ</v>
      </c>
      <c r="BF322" s="38" t="str">
        <f>IF(BF321&lt;1,"CĐ",IF(BF321&lt;1.6,"CCG","Đ"))</f>
        <v>Đ</v>
      </c>
      <c r="BG322" s="38" t="str">
        <f>IF(BG321&lt;1,"CĐ",IF(BG321&lt;1.6,"CCG","Đ"))</f>
        <v>Đ</v>
      </c>
      <c r="BH322" s="38" t="str">
        <f>IF(BH321&lt;1,"CĐ",IF(BH321&lt;1.6,"CCG","Đ"))</f>
        <v>Đ</v>
      </c>
      <c r="BI322" s="38" t="str">
        <f>IF(BI321&lt;1,"CĐ",IF(BI321&lt;1.6,"CCG","Đ"))</f>
        <v>Đ</v>
      </c>
      <c r="BJ322" s="60"/>
      <c r="BK322" s="38"/>
      <c r="BL322" s="38"/>
      <c r="BM322" s="38"/>
      <c r="BN322" s="38"/>
      <c r="BO322" s="38"/>
      <c r="BP322" s="38"/>
      <c r="BQ322" s="682">
        <f t="shared" si="133"/>
        <v>23</v>
      </c>
      <c r="BR322" s="54"/>
      <c r="BS322" s="54"/>
      <c r="BT322" s="54"/>
      <c r="BU322" s="38" t="str">
        <f>IF(BU321&lt;1,"CĐ",IF(BU321&lt;1.6,"CCG","Đ"))</f>
        <v>CCG</v>
      </c>
      <c r="BV322" s="38"/>
      <c r="BW322" s="38"/>
      <c r="BX322" s="38"/>
      <c r="BY322" s="38"/>
      <c r="BZ322" s="1550"/>
      <c r="CA322" s="1549"/>
      <c r="CB322" s="1550"/>
      <c r="CC322" s="1549"/>
      <c r="CD322" s="1550"/>
      <c r="CE322" s="1549"/>
      <c r="CF322" s="1407"/>
      <c r="CG322" s="1407"/>
    </row>
    <row r="323" spans="1:85" s="3" customFormat="1" ht="204.75" hidden="1">
      <c r="A323" s="684" t="s">
        <v>245</v>
      </c>
      <c r="B323" s="686"/>
      <c r="C323" s="207" t="s">
        <v>233</v>
      </c>
      <c r="D323" s="36"/>
      <c r="E323" s="37"/>
      <c r="F323" s="36"/>
      <c r="G323" s="661"/>
      <c r="H323" s="210"/>
      <c r="I323" s="662"/>
      <c r="J323" s="662"/>
      <c r="K323" s="661"/>
      <c r="L323" s="662"/>
      <c r="M323" s="662"/>
      <c r="N323" s="79"/>
      <c r="O323" s="79"/>
      <c r="P323" s="662"/>
      <c r="Q323" s="662"/>
      <c r="R323" s="662"/>
      <c r="S323" s="662"/>
      <c r="T323" s="662"/>
      <c r="U323" s="662"/>
      <c r="V323" s="661"/>
      <c r="W323" s="661"/>
      <c r="X323" s="661"/>
      <c r="Y323" s="661"/>
      <c r="Z323" s="662"/>
      <c r="AA323" s="662"/>
      <c r="AB323" s="662"/>
      <c r="AC323" s="662"/>
      <c r="AD323" s="662"/>
      <c r="AE323" s="662"/>
      <c r="AF323" s="662"/>
      <c r="AG323" s="662"/>
      <c r="AH323" s="662"/>
      <c r="AI323" s="662"/>
      <c r="AJ323" s="662"/>
      <c r="AK323" s="662"/>
      <c r="AL323" s="662"/>
      <c r="AM323" s="662"/>
      <c r="AN323" s="662"/>
      <c r="AO323" s="662"/>
      <c r="AP323" s="662"/>
      <c r="AQ323" s="662"/>
      <c r="AR323" s="662"/>
      <c r="AS323" s="662"/>
      <c r="AT323" s="662"/>
      <c r="AU323" s="662"/>
      <c r="AV323" s="662"/>
      <c r="AW323" s="662"/>
      <c r="AX323" s="662"/>
      <c r="AY323" s="662"/>
      <c r="AZ323" s="662"/>
      <c r="BA323" s="662"/>
      <c r="BB323" s="662"/>
      <c r="BC323" s="662"/>
      <c r="BD323" s="662"/>
      <c r="BE323" s="682" t="e">
        <f>COUNTIFS(#REF!,"x",BE$9:BE$255,"2")</f>
        <v>#REF!</v>
      </c>
      <c r="BF323" s="682" t="e">
        <f>COUNTIFS(#REF!,"x",BF$9:BF$255,"2")</f>
        <v>#REF!</v>
      </c>
      <c r="BG323" s="682" t="e">
        <f>COUNTIFS(#REF!,"x",BG$9:BG$255,"2")</f>
        <v>#REF!</v>
      </c>
      <c r="BH323" s="682" t="e">
        <f>COUNTIFS(#REF!,"x",BH$9:BH$255,"2")</f>
        <v>#REF!</v>
      </c>
      <c r="BI323" s="682" t="e">
        <f>COUNTIFS(#REF!,"x",BI$9:BI$255,"2")</f>
        <v>#REF!</v>
      </c>
      <c r="BJ323" s="59"/>
      <c r="BK323" s="682"/>
      <c r="BL323" s="682"/>
      <c r="BM323" s="682"/>
      <c r="BN323" s="682"/>
      <c r="BO323" s="682"/>
      <c r="BP323" s="682"/>
      <c r="BQ323" s="682">
        <f t="shared" si="133"/>
        <v>23</v>
      </c>
      <c r="BR323" s="53"/>
      <c r="BS323" s="53"/>
      <c r="BT323" s="53"/>
      <c r="BU323" s="682" t="e">
        <f>COUNTIFS(#REF!,"x",BU$9:BU$255,"2")</f>
        <v>#REF!</v>
      </c>
      <c r="BV323" s="702"/>
      <c r="BW323" s="702"/>
      <c r="BX323" s="702"/>
      <c r="BY323" s="682"/>
      <c r="BZ323" s="662"/>
      <c r="CA323" s="662"/>
      <c r="CB323" s="662"/>
      <c r="CC323" s="662"/>
      <c r="CD323" s="662"/>
      <c r="CE323" s="662"/>
      <c r="CF323" s="662"/>
      <c r="CG323" s="662"/>
    </row>
    <row r="324" spans="1:85" s="3" customFormat="1" ht="56.25" hidden="1">
      <c r="A324" s="684"/>
      <c r="B324" s="686"/>
      <c r="C324" s="207" t="s">
        <v>234</v>
      </c>
      <c r="D324" s="36"/>
      <c r="E324" s="37"/>
      <c r="F324" s="36"/>
      <c r="G324" s="661"/>
      <c r="H324" s="210"/>
      <c r="I324" s="662"/>
      <c r="J324" s="662"/>
      <c r="K324" s="661"/>
      <c r="L324" s="662"/>
      <c r="M324" s="662"/>
      <c r="N324" s="79"/>
      <c r="O324" s="79"/>
      <c r="P324" s="662"/>
      <c r="Q324" s="662"/>
      <c r="R324" s="662"/>
      <c r="S324" s="662"/>
      <c r="T324" s="662"/>
      <c r="U324" s="662"/>
      <c r="V324" s="661"/>
      <c r="W324" s="661"/>
      <c r="X324" s="661"/>
      <c r="Y324" s="661"/>
      <c r="Z324" s="662"/>
      <c r="AA324" s="662"/>
      <c r="AB324" s="662"/>
      <c r="AC324" s="662"/>
      <c r="AD324" s="662"/>
      <c r="AE324" s="662"/>
      <c r="AF324" s="662"/>
      <c r="AG324" s="662"/>
      <c r="AH324" s="662"/>
      <c r="AI324" s="662"/>
      <c r="AJ324" s="662"/>
      <c r="AK324" s="662"/>
      <c r="AL324" s="662"/>
      <c r="AM324" s="662"/>
      <c r="AN324" s="662"/>
      <c r="AO324" s="662"/>
      <c r="AP324" s="662"/>
      <c r="AQ324" s="662"/>
      <c r="AR324" s="662"/>
      <c r="AS324" s="662"/>
      <c r="AT324" s="662"/>
      <c r="AU324" s="662"/>
      <c r="AV324" s="662"/>
      <c r="AW324" s="662"/>
      <c r="AX324" s="662"/>
      <c r="AY324" s="662"/>
      <c r="AZ324" s="662"/>
      <c r="BA324" s="662"/>
      <c r="BB324" s="662"/>
      <c r="BC324" s="662"/>
      <c r="BD324" s="662"/>
      <c r="BE324" s="682" t="e">
        <f>COUNTIFS(#REF!,"x",BE$9:BE$255,"1")</f>
        <v>#REF!</v>
      </c>
      <c r="BF324" s="682" t="e">
        <f>COUNTIFS(#REF!,"x",BF$9:BF$255,"1")</f>
        <v>#REF!</v>
      </c>
      <c r="BG324" s="682" t="e">
        <f>COUNTIFS(#REF!,"x",BG$9:BG$255,"1")</f>
        <v>#REF!</v>
      </c>
      <c r="BH324" s="682" t="e">
        <f>COUNTIFS(#REF!,"x",BH$9:BH$255,"1")</f>
        <v>#REF!</v>
      </c>
      <c r="BI324" s="682" t="e">
        <f>COUNTIFS(#REF!,"x",BI$9:BI$255,"1")</f>
        <v>#REF!</v>
      </c>
      <c r="BJ324" s="59"/>
      <c r="BK324" s="682"/>
      <c r="BL324" s="682"/>
      <c r="BM324" s="682"/>
      <c r="BN324" s="682"/>
      <c r="BO324" s="682"/>
      <c r="BP324" s="682"/>
      <c r="BQ324" s="682">
        <f t="shared" si="133"/>
        <v>23</v>
      </c>
      <c r="BR324" s="53"/>
      <c r="BS324" s="53"/>
      <c r="BT324" s="53"/>
      <c r="BU324" s="682" t="e">
        <f>COUNTIFS(#REF!,"x",BU$9:BU$255,"1")</f>
        <v>#REF!</v>
      </c>
      <c r="BV324" s="702"/>
      <c r="BW324" s="702"/>
      <c r="BX324" s="702"/>
      <c r="BY324" s="682"/>
      <c r="BZ324" s="662"/>
      <c r="CA324" s="662"/>
      <c r="CB324" s="662"/>
      <c r="CC324" s="662"/>
      <c r="CD324" s="662"/>
      <c r="CE324" s="662"/>
      <c r="CF324" s="662"/>
      <c r="CG324" s="662"/>
    </row>
    <row r="325" spans="1:85" s="3" customFormat="1" ht="56.25" hidden="1">
      <c r="A325" s="684"/>
      <c r="B325" s="686"/>
      <c r="C325" s="207" t="s">
        <v>235</v>
      </c>
      <c r="D325" s="36"/>
      <c r="E325" s="37"/>
      <c r="F325" s="36"/>
      <c r="G325" s="661"/>
      <c r="H325" s="210"/>
      <c r="I325" s="662"/>
      <c r="J325" s="662"/>
      <c r="K325" s="661"/>
      <c r="L325" s="662"/>
      <c r="M325" s="662"/>
      <c r="N325" s="79"/>
      <c r="O325" s="79"/>
      <c r="P325" s="662"/>
      <c r="Q325" s="662"/>
      <c r="R325" s="662"/>
      <c r="S325" s="662"/>
      <c r="T325" s="662"/>
      <c r="U325" s="662"/>
      <c r="V325" s="661"/>
      <c r="W325" s="661"/>
      <c r="X325" s="661"/>
      <c r="Y325" s="661"/>
      <c r="Z325" s="662"/>
      <c r="AA325" s="662"/>
      <c r="AB325" s="662"/>
      <c r="AC325" s="662"/>
      <c r="AD325" s="662"/>
      <c r="AE325" s="662"/>
      <c r="AF325" s="662"/>
      <c r="AG325" s="662"/>
      <c r="AH325" s="662"/>
      <c r="AI325" s="662"/>
      <c r="AJ325" s="662"/>
      <c r="AK325" s="662"/>
      <c r="AL325" s="662"/>
      <c r="AM325" s="662"/>
      <c r="AN325" s="662"/>
      <c r="AO325" s="662"/>
      <c r="AP325" s="662"/>
      <c r="AQ325" s="662"/>
      <c r="AR325" s="662"/>
      <c r="AS325" s="662"/>
      <c r="AT325" s="662"/>
      <c r="AU325" s="662"/>
      <c r="AV325" s="662"/>
      <c r="AW325" s="662"/>
      <c r="AX325" s="662"/>
      <c r="AY325" s="662"/>
      <c r="AZ325" s="662"/>
      <c r="BA325" s="662"/>
      <c r="BB325" s="662"/>
      <c r="BC325" s="662"/>
      <c r="BD325" s="662"/>
      <c r="BE325" s="682" t="e">
        <f>COUNTIFS(#REF!,"x",BE$9:BE$255,"0")</f>
        <v>#REF!</v>
      </c>
      <c r="BF325" s="682" t="e">
        <f>COUNTIFS(#REF!,"x",BF$9:BF$255,"0")</f>
        <v>#REF!</v>
      </c>
      <c r="BG325" s="682" t="e">
        <f>COUNTIFS(#REF!,"x",BG$9:BG$255,"0")</f>
        <v>#REF!</v>
      </c>
      <c r="BH325" s="682" t="e">
        <f>COUNTIFS(#REF!,"x",BH$9:BH$255,"0")</f>
        <v>#REF!</v>
      </c>
      <c r="BI325" s="682" t="e">
        <f>COUNTIFS(#REF!,"x",BI$9:BI$255,"0")</f>
        <v>#REF!</v>
      </c>
      <c r="BJ325" s="59"/>
      <c r="BK325" s="682"/>
      <c r="BL325" s="682"/>
      <c r="BM325" s="682"/>
      <c r="BN325" s="682"/>
      <c r="BO325" s="682"/>
      <c r="BP325" s="682"/>
      <c r="BQ325" s="682">
        <f t="shared" si="133"/>
        <v>23</v>
      </c>
      <c r="BR325" s="53"/>
      <c r="BS325" s="53"/>
      <c r="BT325" s="53"/>
      <c r="BU325" s="682" t="e">
        <f>COUNTIFS(#REF!,"x",BU$9:BU$255,"0")</f>
        <v>#REF!</v>
      </c>
      <c r="BV325" s="702"/>
      <c r="BW325" s="702"/>
      <c r="BX325" s="702"/>
      <c r="BY325" s="682"/>
      <c r="BZ325" s="662"/>
      <c r="CA325" s="662"/>
      <c r="CB325" s="662"/>
      <c r="CC325" s="662"/>
      <c r="CD325" s="662"/>
      <c r="CE325" s="662"/>
      <c r="CF325" s="662"/>
      <c r="CG325" s="662"/>
    </row>
    <row r="326" spans="1:85" s="3" customFormat="1" hidden="1">
      <c r="A326" s="684"/>
      <c r="B326" s="686"/>
      <c r="C326" s="1520" t="s">
        <v>236</v>
      </c>
      <c r="D326" s="36"/>
      <c r="E326" s="37"/>
      <c r="F326" s="36"/>
      <c r="G326" s="661"/>
      <c r="H326" s="210"/>
      <c r="I326" s="662"/>
      <c r="J326" s="662"/>
      <c r="K326" s="661"/>
      <c r="L326" s="662"/>
      <c r="M326" s="662"/>
      <c r="N326" s="79"/>
      <c r="O326" s="79"/>
      <c r="P326" s="662"/>
      <c r="Q326" s="662"/>
      <c r="R326" s="662"/>
      <c r="S326" s="662"/>
      <c r="T326" s="662"/>
      <c r="U326" s="662"/>
      <c r="V326" s="661"/>
      <c r="W326" s="661"/>
      <c r="X326" s="661"/>
      <c r="Y326" s="661"/>
      <c r="Z326" s="662"/>
      <c r="AA326" s="662"/>
      <c r="AB326" s="662"/>
      <c r="AC326" s="662"/>
      <c r="AD326" s="662"/>
      <c r="AE326" s="662"/>
      <c r="AF326" s="662"/>
      <c r="AG326" s="662"/>
      <c r="AH326" s="662"/>
      <c r="AI326" s="662"/>
      <c r="AJ326" s="662"/>
      <c r="AK326" s="662"/>
      <c r="AL326" s="662"/>
      <c r="AM326" s="662"/>
      <c r="AN326" s="662"/>
      <c r="AO326" s="662"/>
      <c r="AP326" s="662"/>
      <c r="AQ326" s="662"/>
      <c r="AR326" s="662"/>
      <c r="AS326" s="662"/>
      <c r="AT326" s="662"/>
      <c r="AU326" s="662"/>
      <c r="AV326" s="662"/>
      <c r="AW326" s="662"/>
      <c r="AX326" s="662"/>
      <c r="AY326" s="662"/>
      <c r="AZ326" s="662"/>
      <c r="BA326" s="662"/>
      <c r="BB326" s="662"/>
      <c r="BC326" s="662"/>
      <c r="BD326" s="662"/>
      <c r="BE326" s="38" t="e">
        <f>(((BE323*2)+(BE324*1)+(BE325*0)))/(BE323+BE324+BE325)</f>
        <v>#REF!</v>
      </c>
      <c r="BF326" s="38" t="e">
        <f>(((BF323*2)+(BF324*1)+(BF325*0)))/(BF323+BF324+BF325)</f>
        <v>#REF!</v>
      </c>
      <c r="BG326" s="38" t="e">
        <f>(((BG323*2)+(BG324*1)+(BG325*0)))/(BG323+BG324+BG325)</f>
        <v>#REF!</v>
      </c>
      <c r="BH326" s="38" t="e">
        <f>(((BH323*2)+(BH324*1)+(BH325*0)))/(BH323+BH324+BH325)</f>
        <v>#REF!</v>
      </c>
      <c r="BI326" s="38" t="e">
        <f>(((BI323*2)+(BI324*1)+(BI325*0)))/(BI323+BI324+BI325)</f>
        <v>#REF!</v>
      </c>
      <c r="BJ326" s="60"/>
      <c r="BK326" s="38"/>
      <c r="BL326" s="38"/>
      <c r="BM326" s="38"/>
      <c r="BN326" s="38"/>
      <c r="BO326" s="38"/>
      <c r="BP326" s="38"/>
      <c r="BQ326" s="682">
        <f t="shared" si="133"/>
        <v>23</v>
      </c>
      <c r="BR326" s="54"/>
      <c r="BS326" s="54"/>
      <c r="BT326" s="54"/>
      <c r="BU326" s="38" t="e">
        <f>(((BU323*2)+(BU324*1)+(BU325*0)))/(BU323+BU324+BU325)</f>
        <v>#REF!</v>
      </c>
      <c r="BV326" s="38"/>
      <c r="BW326" s="38"/>
      <c r="BX326" s="38"/>
      <c r="BY326" s="38"/>
      <c r="BZ326" s="1550">
        <f>COUNTIF($BE327:$BY327,"Đ")</f>
        <v>0</v>
      </c>
      <c r="CA326" s="1549">
        <f>BZ326/COUNTA($BE327:$BY327)</f>
        <v>0</v>
      </c>
      <c r="CB326" s="1550">
        <f>COUNTIF($BE327:$BY327,"CCG")</f>
        <v>0</v>
      </c>
      <c r="CC326" s="1549">
        <f>CB326/COUNTA($BE327:$BY327)</f>
        <v>0</v>
      </c>
      <c r="CD326" s="1550">
        <f>COUNTIF($BE327:$BY327,"CĐ")</f>
        <v>0</v>
      </c>
      <c r="CE326" s="1549">
        <f>CD326/COUNTA($BE327:$BY327)</f>
        <v>0</v>
      </c>
      <c r="CF326" s="1407" t="e">
        <f>(((BZ326*2)+(CB326*1)+(CD326*0)))/(BZ326+CB326+CD326)</f>
        <v>#DIV/0!</v>
      </c>
      <c r="CG326" s="1407" t="e">
        <f>IF(CF326&gt;=1.6,"Đạt mục tiêu",IF(CF326&gt;=1,"Cần cố gắng","Chưa đạt"))</f>
        <v>#DIV/0!</v>
      </c>
    </row>
    <row r="327" spans="1:85" s="3" customFormat="1" hidden="1">
      <c r="A327" s="684"/>
      <c r="B327" s="686"/>
      <c r="C327" s="1520"/>
      <c r="D327" s="36"/>
      <c r="E327" s="37"/>
      <c r="F327" s="36"/>
      <c r="G327" s="661"/>
      <c r="H327" s="210"/>
      <c r="I327" s="662"/>
      <c r="J327" s="662"/>
      <c r="K327" s="661"/>
      <c r="L327" s="662"/>
      <c r="M327" s="662"/>
      <c r="N327" s="79"/>
      <c r="O327" s="79"/>
      <c r="P327" s="662"/>
      <c r="Q327" s="662"/>
      <c r="R327" s="662"/>
      <c r="S327" s="662"/>
      <c r="T327" s="662"/>
      <c r="U327" s="662"/>
      <c r="V327" s="661"/>
      <c r="W327" s="661"/>
      <c r="X327" s="661"/>
      <c r="Y327" s="661"/>
      <c r="Z327" s="662"/>
      <c r="AA327" s="662"/>
      <c r="AB327" s="662"/>
      <c r="AC327" s="662"/>
      <c r="AD327" s="662"/>
      <c r="AE327" s="662"/>
      <c r="AF327" s="662"/>
      <c r="AG327" s="662"/>
      <c r="AH327" s="662"/>
      <c r="AI327" s="662"/>
      <c r="AJ327" s="662"/>
      <c r="AK327" s="662"/>
      <c r="AL327" s="662"/>
      <c r="AM327" s="662"/>
      <c r="AN327" s="662"/>
      <c r="AO327" s="662"/>
      <c r="AP327" s="662"/>
      <c r="AQ327" s="662"/>
      <c r="AR327" s="662"/>
      <c r="AS327" s="662"/>
      <c r="AT327" s="662"/>
      <c r="AU327" s="662"/>
      <c r="AV327" s="662"/>
      <c r="AW327" s="662"/>
      <c r="AX327" s="662"/>
      <c r="AY327" s="662"/>
      <c r="AZ327" s="662"/>
      <c r="BA327" s="662"/>
      <c r="BB327" s="662"/>
      <c r="BC327" s="662"/>
      <c r="BD327" s="662"/>
      <c r="BE327" s="38" t="e">
        <f>IF(BE326&lt;1,"CĐ",IF(BE326&lt;1.6,"CCG","Đ"))</f>
        <v>#REF!</v>
      </c>
      <c r="BF327" s="38" t="e">
        <f>IF(BF326&lt;1,"CĐ",IF(BF326&lt;1.6,"CCG","Đ"))</f>
        <v>#REF!</v>
      </c>
      <c r="BG327" s="38" t="e">
        <f>IF(BG326&lt;1,"CĐ",IF(BG326&lt;1.6,"CCG","Đ"))</f>
        <v>#REF!</v>
      </c>
      <c r="BH327" s="38" t="e">
        <f>IF(BH326&lt;1,"CĐ",IF(BH326&lt;1.6,"CCG","Đ"))</f>
        <v>#REF!</v>
      </c>
      <c r="BI327" s="38" t="e">
        <f>IF(BI326&lt;1,"CĐ",IF(BI326&lt;1.6,"CCG","Đ"))</f>
        <v>#REF!</v>
      </c>
      <c r="BJ327" s="60"/>
      <c r="BK327" s="38"/>
      <c r="BL327" s="38"/>
      <c r="BM327" s="38"/>
      <c r="BN327" s="38"/>
      <c r="BO327" s="38"/>
      <c r="BP327" s="38"/>
      <c r="BQ327" s="682">
        <f t="shared" si="133"/>
        <v>23</v>
      </c>
      <c r="BR327" s="54"/>
      <c r="BS327" s="54"/>
      <c r="BT327" s="54"/>
      <c r="BU327" s="38" t="e">
        <f>IF(BU326&lt;1,"CĐ",IF(BU326&lt;1.6,"CCG","Đ"))</f>
        <v>#REF!</v>
      </c>
      <c r="BV327" s="38"/>
      <c r="BW327" s="38"/>
      <c r="BX327" s="38"/>
      <c r="BY327" s="38"/>
      <c r="BZ327" s="1550"/>
      <c r="CA327" s="1549"/>
      <c r="CB327" s="1550"/>
      <c r="CC327" s="1549"/>
      <c r="CD327" s="1550"/>
      <c r="CE327" s="1549"/>
      <c r="CF327" s="1407"/>
      <c r="CG327" s="1407"/>
    </row>
    <row r="328" spans="1:85" s="3" customFormat="1" ht="56.25" hidden="1">
      <c r="A328" s="1536" t="s">
        <v>1200</v>
      </c>
      <c r="B328" s="1415" t="s">
        <v>11</v>
      </c>
      <c r="C328" s="208" t="s">
        <v>233</v>
      </c>
      <c r="D328" s="15"/>
      <c r="E328" s="31"/>
      <c r="F328" s="15"/>
      <c r="G328" s="689"/>
      <c r="H328" s="175"/>
      <c r="I328" s="660"/>
      <c r="J328" s="660"/>
      <c r="K328" s="689"/>
      <c r="L328" s="660"/>
      <c r="M328" s="662"/>
      <c r="N328" s="79"/>
      <c r="O328" s="79"/>
      <c r="P328" s="660"/>
      <c r="Q328" s="660"/>
      <c r="R328" s="660"/>
      <c r="S328" s="660"/>
      <c r="T328" s="660"/>
      <c r="U328" s="660"/>
      <c r="V328" s="689"/>
      <c r="W328" s="689"/>
      <c r="X328" s="689"/>
      <c r="Y328" s="689"/>
      <c r="Z328" s="660"/>
      <c r="AA328" s="660"/>
      <c r="AB328" s="660"/>
      <c r="AC328" s="660"/>
      <c r="AD328" s="660"/>
      <c r="AE328" s="660"/>
      <c r="AF328" s="660"/>
      <c r="AG328" s="660"/>
      <c r="AH328" s="660"/>
      <c r="AI328" s="660"/>
      <c r="AJ328" s="660"/>
      <c r="AK328" s="660"/>
      <c r="AL328" s="660"/>
      <c r="AM328" s="660"/>
      <c r="AN328" s="660"/>
      <c r="AO328" s="660"/>
      <c r="AP328" s="660"/>
      <c r="AQ328" s="660"/>
      <c r="AR328" s="660"/>
      <c r="AS328" s="660"/>
      <c r="AT328" s="660"/>
      <c r="AU328" s="660"/>
      <c r="AV328" s="660"/>
      <c r="AW328" s="660"/>
      <c r="AX328" s="660"/>
      <c r="AY328" s="660"/>
      <c r="AZ328" s="660"/>
      <c r="BA328" s="660"/>
      <c r="BB328" s="660"/>
      <c r="BC328" s="660"/>
      <c r="BD328" s="660"/>
      <c r="BE328" s="41">
        <f t="shared" ref="BE328:BY328" si="134">COUNTIFS($J$9:$J$255,"Thể chất",BE$9:BE$255,"2")</f>
        <v>41</v>
      </c>
      <c r="BF328" s="41">
        <f t="shared" si="134"/>
        <v>38</v>
      </c>
      <c r="BG328" s="41">
        <f t="shared" si="134"/>
        <v>31</v>
      </c>
      <c r="BH328" s="41">
        <f t="shared" si="134"/>
        <v>33</v>
      </c>
      <c r="BI328" s="41">
        <f t="shared" si="134"/>
        <v>31</v>
      </c>
      <c r="BJ328" s="62">
        <f t="shared" si="134"/>
        <v>27</v>
      </c>
      <c r="BK328" s="41">
        <f t="shared" si="134"/>
        <v>37</v>
      </c>
      <c r="BL328" s="41">
        <f t="shared" si="134"/>
        <v>42</v>
      </c>
      <c r="BM328" s="41">
        <f t="shared" si="134"/>
        <v>37</v>
      </c>
      <c r="BN328" s="41">
        <f t="shared" si="134"/>
        <v>30</v>
      </c>
      <c r="BO328" s="41">
        <f t="shared" si="134"/>
        <v>37</v>
      </c>
      <c r="BP328" s="41">
        <f t="shared" si="134"/>
        <v>40</v>
      </c>
      <c r="BQ328" s="682">
        <f t="shared" si="133"/>
        <v>23</v>
      </c>
      <c r="BR328" s="56">
        <f t="shared" si="134"/>
        <v>32</v>
      </c>
      <c r="BS328" s="56">
        <f t="shared" si="134"/>
        <v>28</v>
      </c>
      <c r="BT328" s="56">
        <f t="shared" si="134"/>
        <v>37</v>
      </c>
      <c r="BU328" s="41">
        <f t="shared" si="134"/>
        <v>40</v>
      </c>
      <c r="BV328" s="41"/>
      <c r="BW328" s="41"/>
      <c r="BX328" s="41"/>
      <c r="BY328" s="41">
        <f t="shared" si="134"/>
        <v>27</v>
      </c>
      <c r="BZ328" s="662"/>
      <c r="CA328" s="662"/>
      <c r="CB328" s="662"/>
      <c r="CC328" s="662"/>
      <c r="CD328" s="662"/>
      <c r="CE328" s="662"/>
      <c r="CF328" s="662"/>
      <c r="CG328" s="254"/>
    </row>
    <row r="329" spans="1:85" s="3" customFormat="1" ht="56.25" hidden="1">
      <c r="A329" s="1536"/>
      <c r="B329" s="1415"/>
      <c r="C329" s="208" t="s">
        <v>234</v>
      </c>
      <c r="D329" s="15"/>
      <c r="E329" s="31"/>
      <c r="F329" s="15"/>
      <c r="G329" s="689"/>
      <c r="H329" s="175"/>
      <c r="I329" s="660"/>
      <c r="J329" s="660"/>
      <c r="K329" s="689"/>
      <c r="L329" s="660"/>
      <c r="M329" s="662"/>
      <c r="N329" s="79"/>
      <c r="O329" s="79"/>
      <c r="P329" s="660"/>
      <c r="Q329" s="660"/>
      <c r="R329" s="660"/>
      <c r="S329" s="660"/>
      <c r="T329" s="660"/>
      <c r="U329" s="660"/>
      <c r="V329" s="689"/>
      <c r="W329" s="689"/>
      <c r="X329" s="689"/>
      <c r="Y329" s="689"/>
      <c r="Z329" s="660"/>
      <c r="AA329" s="660"/>
      <c r="AB329" s="660"/>
      <c r="AC329" s="660"/>
      <c r="AD329" s="660"/>
      <c r="AE329" s="660"/>
      <c r="AF329" s="660"/>
      <c r="AG329" s="660"/>
      <c r="AH329" s="660"/>
      <c r="AI329" s="660"/>
      <c r="AJ329" s="660"/>
      <c r="AK329" s="660"/>
      <c r="AL329" s="660"/>
      <c r="AM329" s="660"/>
      <c r="AN329" s="660"/>
      <c r="AO329" s="660"/>
      <c r="AP329" s="660"/>
      <c r="AQ329" s="660"/>
      <c r="AR329" s="660"/>
      <c r="AS329" s="660"/>
      <c r="AT329" s="660"/>
      <c r="AU329" s="660"/>
      <c r="AV329" s="660"/>
      <c r="AW329" s="660"/>
      <c r="AX329" s="660"/>
      <c r="AY329" s="660"/>
      <c r="AZ329" s="660"/>
      <c r="BA329" s="660"/>
      <c r="BB329" s="660"/>
      <c r="BC329" s="660"/>
      <c r="BD329" s="660"/>
      <c r="BE329" s="41">
        <f t="shared" ref="BE329:BP329" si="135">COUNTIFS($J$9:$J$255,"Thể chất",BE$9:BE$255,"1")</f>
        <v>1</v>
      </c>
      <c r="BF329" s="41">
        <f t="shared" si="135"/>
        <v>4</v>
      </c>
      <c r="BG329" s="41">
        <f t="shared" si="135"/>
        <v>11</v>
      </c>
      <c r="BH329" s="41">
        <f t="shared" si="135"/>
        <v>9</v>
      </c>
      <c r="BI329" s="41">
        <f t="shared" si="135"/>
        <v>11</v>
      </c>
      <c r="BJ329" s="62">
        <f t="shared" si="135"/>
        <v>15</v>
      </c>
      <c r="BK329" s="41">
        <f t="shared" si="135"/>
        <v>5</v>
      </c>
      <c r="BL329" s="41">
        <f t="shared" si="135"/>
        <v>0</v>
      </c>
      <c r="BM329" s="41">
        <f t="shared" si="135"/>
        <v>5</v>
      </c>
      <c r="BN329" s="41">
        <f t="shared" si="135"/>
        <v>12</v>
      </c>
      <c r="BO329" s="41">
        <f t="shared" si="135"/>
        <v>5</v>
      </c>
      <c r="BP329" s="41">
        <f t="shared" si="135"/>
        <v>2</v>
      </c>
      <c r="BQ329" s="682">
        <f t="shared" si="133"/>
        <v>23</v>
      </c>
      <c r="BR329" s="682">
        <f t="shared" si="133"/>
        <v>24</v>
      </c>
      <c r="BS329" s="682">
        <f t="shared" si="133"/>
        <v>21</v>
      </c>
      <c r="BT329" s="682">
        <f t="shared" si="133"/>
        <v>20</v>
      </c>
      <c r="BU329" s="682">
        <f t="shared" si="133"/>
        <v>23</v>
      </c>
      <c r="BV329" s="702"/>
      <c r="BW329" s="702"/>
      <c r="BX329" s="702"/>
      <c r="BY329" s="682">
        <f t="shared" si="133"/>
        <v>11</v>
      </c>
      <c r="BZ329" s="662"/>
      <c r="CA329" s="662"/>
      <c r="CB329" s="662"/>
      <c r="CC329" s="662"/>
      <c r="CD329" s="662"/>
      <c r="CE329" s="662"/>
      <c r="CF329" s="662"/>
      <c r="CG329" s="254"/>
    </row>
    <row r="330" spans="1:85" s="3" customFormat="1" ht="56.25" hidden="1">
      <c r="A330" s="1536"/>
      <c r="B330" s="1415"/>
      <c r="C330" s="208" t="s">
        <v>235</v>
      </c>
      <c r="D330" s="15"/>
      <c r="E330" s="31"/>
      <c r="F330" s="15"/>
      <c r="G330" s="689"/>
      <c r="H330" s="175"/>
      <c r="I330" s="660"/>
      <c r="J330" s="660"/>
      <c r="K330" s="689"/>
      <c r="L330" s="660"/>
      <c r="M330" s="662"/>
      <c r="N330" s="79"/>
      <c r="O330" s="79"/>
      <c r="P330" s="660"/>
      <c r="Q330" s="660"/>
      <c r="R330" s="660"/>
      <c r="S330" s="660"/>
      <c r="T330" s="660"/>
      <c r="U330" s="660"/>
      <c r="V330" s="689"/>
      <c r="W330" s="689"/>
      <c r="X330" s="689"/>
      <c r="Y330" s="689"/>
      <c r="Z330" s="660"/>
      <c r="AA330" s="660"/>
      <c r="AB330" s="660"/>
      <c r="AC330" s="660"/>
      <c r="AD330" s="660"/>
      <c r="AE330" s="660"/>
      <c r="AF330" s="660"/>
      <c r="AG330" s="660"/>
      <c r="AH330" s="660"/>
      <c r="AI330" s="660"/>
      <c r="AJ330" s="660"/>
      <c r="AK330" s="660"/>
      <c r="AL330" s="660"/>
      <c r="AM330" s="660"/>
      <c r="AN330" s="660"/>
      <c r="AO330" s="660"/>
      <c r="AP330" s="660"/>
      <c r="AQ330" s="660"/>
      <c r="AR330" s="660"/>
      <c r="AS330" s="660"/>
      <c r="AT330" s="660"/>
      <c r="AU330" s="660"/>
      <c r="AV330" s="660"/>
      <c r="AW330" s="660"/>
      <c r="AX330" s="660"/>
      <c r="AY330" s="660"/>
      <c r="AZ330" s="660"/>
      <c r="BA330" s="660"/>
      <c r="BB330" s="660"/>
      <c r="BC330" s="660"/>
      <c r="BD330" s="660"/>
      <c r="BE330" s="41">
        <f t="shared" ref="BE330:BP330" si="136">COUNTIFS($J$9:$J$255,"Thể chất",BE$9:BE$255,"0")</f>
        <v>0</v>
      </c>
      <c r="BF330" s="41">
        <f t="shared" si="136"/>
        <v>0</v>
      </c>
      <c r="BG330" s="41">
        <f t="shared" si="136"/>
        <v>0</v>
      </c>
      <c r="BH330" s="41">
        <f t="shared" si="136"/>
        <v>0</v>
      </c>
      <c r="BI330" s="41">
        <f t="shared" si="136"/>
        <v>0</v>
      </c>
      <c r="BJ330" s="62">
        <f t="shared" si="136"/>
        <v>0</v>
      </c>
      <c r="BK330" s="41">
        <f t="shared" si="136"/>
        <v>0</v>
      </c>
      <c r="BL330" s="41">
        <f t="shared" si="136"/>
        <v>0</v>
      </c>
      <c r="BM330" s="41">
        <f t="shared" si="136"/>
        <v>0</v>
      </c>
      <c r="BN330" s="41">
        <f t="shared" si="136"/>
        <v>0</v>
      </c>
      <c r="BO330" s="41">
        <f t="shared" si="136"/>
        <v>0</v>
      </c>
      <c r="BP330" s="41">
        <f t="shared" si="136"/>
        <v>0</v>
      </c>
      <c r="BQ330" s="682">
        <f t="shared" si="133"/>
        <v>23</v>
      </c>
      <c r="BR330" s="682">
        <f t="shared" si="133"/>
        <v>24</v>
      </c>
      <c r="BS330" s="682">
        <f t="shared" si="133"/>
        <v>21</v>
      </c>
      <c r="BT330" s="682">
        <f t="shared" si="133"/>
        <v>20</v>
      </c>
      <c r="BU330" s="682">
        <f t="shared" si="133"/>
        <v>23</v>
      </c>
      <c r="BV330" s="702"/>
      <c r="BW330" s="702"/>
      <c r="BX330" s="702"/>
      <c r="BY330" s="682">
        <f t="shared" si="133"/>
        <v>11</v>
      </c>
      <c r="BZ330" s="662"/>
      <c r="CA330" s="662"/>
      <c r="CB330" s="662"/>
      <c r="CC330" s="662"/>
      <c r="CD330" s="662"/>
      <c r="CE330" s="662"/>
      <c r="CF330" s="662"/>
      <c r="CG330" s="254"/>
    </row>
    <row r="331" spans="1:85" s="3" customFormat="1" hidden="1">
      <c r="A331" s="1536"/>
      <c r="B331" s="1415"/>
      <c r="C331" s="1538" t="s">
        <v>1201</v>
      </c>
      <c r="D331" s="15"/>
      <c r="E331" s="31"/>
      <c r="F331" s="15"/>
      <c r="G331" s="689"/>
      <c r="H331" s="175"/>
      <c r="I331" s="660"/>
      <c r="J331" s="660"/>
      <c r="K331" s="689"/>
      <c r="L331" s="660"/>
      <c r="M331" s="662"/>
      <c r="N331" s="79"/>
      <c r="O331" s="79"/>
      <c r="P331" s="660"/>
      <c r="Q331" s="660"/>
      <c r="R331" s="660"/>
      <c r="S331" s="660"/>
      <c r="T331" s="660"/>
      <c r="U331" s="660"/>
      <c r="V331" s="689"/>
      <c r="W331" s="689"/>
      <c r="X331" s="689"/>
      <c r="Y331" s="689"/>
      <c r="Z331" s="660"/>
      <c r="AA331" s="660"/>
      <c r="AB331" s="660"/>
      <c r="AC331" s="660"/>
      <c r="AD331" s="660"/>
      <c r="AE331" s="660"/>
      <c r="AF331" s="660"/>
      <c r="AG331" s="660"/>
      <c r="AH331" s="660"/>
      <c r="AI331" s="660"/>
      <c r="AJ331" s="660"/>
      <c r="AK331" s="660"/>
      <c r="AL331" s="660"/>
      <c r="AM331" s="660"/>
      <c r="AN331" s="660"/>
      <c r="AO331" s="660"/>
      <c r="AP331" s="660"/>
      <c r="AQ331" s="660"/>
      <c r="AR331" s="660"/>
      <c r="AS331" s="660"/>
      <c r="AT331" s="660"/>
      <c r="AU331" s="660"/>
      <c r="AV331" s="660"/>
      <c r="AW331" s="660"/>
      <c r="AX331" s="660"/>
      <c r="AY331" s="660"/>
      <c r="AZ331" s="660"/>
      <c r="BA331" s="660"/>
      <c r="BB331" s="660"/>
      <c r="BC331" s="660"/>
      <c r="BD331" s="660"/>
      <c r="BE331" s="38">
        <f t="shared" ref="BE331:BP331" si="137">(((BE328*2)+(BE329*1)+(BE330*0)))/(BE328+BE329+BE330)</f>
        <v>1.9761904761904763</v>
      </c>
      <c r="BF331" s="38">
        <f t="shared" si="137"/>
        <v>1.9047619047619047</v>
      </c>
      <c r="BG331" s="38">
        <f t="shared" si="137"/>
        <v>1.7380952380952381</v>
      </c>
      <c r="BH331" s="38">
        <f t="shared" si="137"/>
        <v>1.7857142857142858</v>
      </c>
      <c r="BI331" s="38">
        <f t="shared" si="137"/>
        <v>1.7380952380952381</v>
      </c>
      <c r="BJ331" s="60">
        <f t="shared" si="137"/>
        <v>1.6428571428571428</v>
      </c>
      <c r="BK331" s="38">
        <f t="shared" si="137"/>
        <v>1.8809523809523809</v>
      </c>
      <c r="BL331" s="38">
        <f t="shared" si="137"/>
        <v>2</v>
      </c>
      <c r="BM331" s="38">
        <f t="shared" si="137"/>
        <v>1.8809523809523809</v>
      </c>
      <c r="BN331" s="38">
        <f t="shared" si="137"/>
        <v>1.7142857142857142</v>
      </c>
      <c r="BO331" s="38">
        <f t="shared" si="137"/>
        <v>1.8809523809523809</v>
      </c>
      <c r="BP331" s="38">
        <f t="shared" si="137"/>
        <v>1.9523809523809523</v>
      </c>
      <c r="BQ331" s="682">
        <f t="shared" si="133"/>
        <v>23</v>
      </c>
      <c r="BR331" s="682">
        <f t="shared" si="133"/>
        <v>24</v>
      </c>
      <c r="BS331" s="682">
        <f t="shared" si="133"/>
        <v>21</v>
      </c>
      <c r="BT331" s="682">
        <f t="shared" si="133"/>
        <v>20</v>
      </c>
      <c r="BU331" s="682">
        <f t="shared" si="133"/>
        <v>23</v>
      </c>
      <c r="BV331" s="702"/>
      <c r="BW331" s="702"/>
      <c r="BX331" s="702"/>
      <c r="BY331" s="682">
        <f t="shared" si="133"/>
        <v>11</v>
      </c>
      <c r="BZ331" s="1550">
        <f>COUNTIF($BE332:$BY332,"Đ")</f>
        <v>18</v>
      </c>
      <c r="CA331" s="1549">
        <f>BZ331/COUNTA($BE332:$BY332)</f>
        <v>1</v>
      </c>
      <c r="CB331" s="1550">
        <f>COUNTIF($BE332:$BY332,"CCG")</f>
        <v>0</v>
      </c>
      <c r="CC331" s="1549">
        <f>CB331/COUNTA($BE332:$BY332)</f>
        <v>0</v>
      </c>
      <c r="CD331" s="1550">
        <f>COUNTIF($BE332:$BY332,"CĐ")</f>
        <v>0</v>
      </c>
      <c r="CE331" s="1549">
        <f>CD331/COUNTA($BE332:$BY332)</f>
        <v>0</v>
      </c>
      <c r="CF331" s="1407">
        <f>(((BZ331*2)+(CB331*1)+(CD331*0)))/(BZ331+CB331+CD331)</f>
        <v>2</v>
      </c>
      <c r="CG331" s="1410" t="str">
        <f>IF(CF331&gt;=1.6,"Đạt mục tiêu",IF(CF331&gt;=1,"Cần cố gắng","Chưa đạt"))</f>
        <v>Đạt mục tiêu</v>
      </c>
    </row>
    <row r="332" spans="1:85" s="3" customFormat="1" hidden="1">
      <c r="A332" s="1536"/>
      <c r="B332" s="1415"/>
      <c r="C332" s="1539"/>
      <c r="D332" s="15"/>
      <c r="E332" s="31"/>
      <c r="F332" s="15"/>
      <c r="G332" s="689"/>
      <c r="H332" s="175"/>
      <c r="I332" s="660"/>
      <c r="J332" s="660"/>
      <c r="K332" s="689"/>
      <c r="L332" s="660"/>
      <c r="M332" s="662"/>
      <c r="N332" s="79"/>
      <c r="O332" s="79"/>
      <c r="P332" s="660"/>
      <c r="Q332" s="660"/>
      <c r="R332" s="660"/>
      <c r="S332" s="660"/>
      <c r="T332" s="660"/>
      <c r="U332" s="660"/>
      <c r="V332" s="689"/>
      <c r="W332" s="689"/>
      <c r="X332" s="689"/>
      <c r="Y332" s="689"/>
      <c r="Z332" s="660"/>
      <c r="AA332" s="660"/>
      <c r="AB332" s="660"/>
      <c r="AC332" s="660"/>
      <c r="AD332" s="660"/>
      <c r="AE332" s="660"/>
      <c r="AF332" s="660"/>
      <c r="AG332" s="660"/>
      <c r="AH332" s="660"/>
      <c r="AI332" s="660"/>
      <c r="AJ332" s="660"/>
      <c r="AK332" s="660"/>
      <c r="AL332" s="660"/>
      <c r="AM332" s="660"/>
      <c r="AN332" s="660"/>
      <c r="AO332" s="660"/>
      <c r="AP332" s="660"/>
      <c r="AQ332" s="660"/>
      <c r="AR332" s="660"/>
      <c r="AS332" s="660"/>
      <c r="AT332" s="660"/>
      <c r="AU332" s="660"/>
      <c r="AV332" s="660"/>
      <c r="AW332" s="660"/>
      <c r="AX332" s="660"/>
      <c r="AY332" s="660"/>
      <c r="AZ332" s="660"/>
      <c r="BA332" s="660"/>
      <c r="BB332" s="660"/>
      <c r="BC332" s="660"/>
      <c r="BD332" s="660"/>
      <c r="BE332" s="38" t="str">
        <f t="shared" ref="BE332:BY332" si="138">IF(BE331&lt;1,"CĐ",IF(BE331&lt;1.6,"CCG","Đ"))</f>
        <v>Đ</v>
      </c>
      <c r="BF332" s="38" t="str">
        <f t="shared" si="138"/>
        <v>Đ</v>
      </c>
      <c r="BG332" s="38" t="str">
        <f t="shared" si="138"/>
        <v>Đ</v>
      </c>
      <c r="BH332" s="38" t="str">
        <f t="shared" si="138"/>
        <v>Đ</v>
      </c>
      <c r="BI332" s="38" t="str">
        <f t="shared" si="138"/>
        <v>Đ</v>
      </c>
      <c r="BJ332" s="60" t="str">
        <f t="shared" si="138"/>
        <v>Đ</v>
      </c>
      <c r="BK332" s="38" t="str">
        <f t="shared" si="138"/>
        <v>Đ</v>
      </c>
      <c r="BL332" s="38" t="str">
        <f t="shared" si="138"/>
        <v>Đ</v>
      </c>
      <c r="BM332" s="38" t="str">
        <f t="shared" si="138"/>
        <v>Đ</v>
      </c>
      <c r="BN332" s="38" t="str">
        <f t="shared" si="138"/>
        <v>Đ</v>
      </c>
      <c r="BO332" s="38" t="str">
        <f t="shared" si="138"/>
        <v>Đ</v>
      </c>
      <c r="BP332" s="38" t="str">
        <f t="shared" si="138"/>
        <v>Đ</v>
      </c>
      <c r="BQ332" s="38" t="str">
        <f t="shared" si="138"/>
        <v>Đ</v>
      </c>
      <c r="BR332" s="38" t="str">
        <f t="shared" si="138"/>
        <v>Đ</v>
      </c>
      <c r="BS332" s="38" t="str">
        <f t="shared" si="138"/>
        <v>Đ</v>
      </c>
      <c r="BT332" s="38" t="str">
        <f t="shared" si="138"/>
        <v>Đ</v>
      </c>
      <c r="BU332" s="38" t="str">
        <f t="shared" si="138"/>
        <v>Đ</v>
      </c>
      <c r="BV332" s="38"/>
      <c r="BW332" s="38"/>
      <c r="BX332" s="38"/>
      <c r="BY332" s="38" t="str">
        <f t="shared" si="138"/>
        <v>Đ</v>
      </c>
      <c r="BZ332" s="1550"/>
      <c r="CA332" s="1549"/>
      <c r="CB332" s="1550"/>
      <c r="CC332" s="1549"/>
      <c r="CD332" s="1550"/>
      <c r="CE332" s="1549"/>
      <c r="CF332" s="1407"/>
      <c r="CG332" s="1410"/>
    </row>
    <row r="333" spans="1:85" s="3" customFormat="1" ht="56.25" hidden="1">
      <c r="A333" s="1536"/>
      <c r="B333" s="1414" t="s">
        <v>23</v>
      </c>
      <c r="C333" s="208" t="s">
        <v>233</v>
      </c>
      <c r="D333" s="36"/>
      <c r="E333" s="37"/>
      <c r="F333" s="36"/>
      <c r="G333" s="661"/>
      <c r="H333" s="210"/>
      <c r="I333" s="662"/>
      <c r="J333" s="662"/>
      <c r="K333" s="661"/>
      <c r="L333" s="662"/>
      <c r="M333" s="662"/>
      <c r="N333" s="79"/>
      <c r="O333" s="79"/>
      <c r="P333" s="662"/>
      <c r="Q333" s="662"/>
      <c r="R333" s="662"/>
      <c r="S333" s="662"/>
      <c r="T333" s="662"/>
      <c r="U333" s="662"/>
      <c r="V333" s="661"/>
      <c r="W333" s="661"/>
      <c r="X333" s="661"/>
      <c r="Y333" s="661"/>
      <c r="Z333" s="662"/>
      <c r="AA333" s="662"/>
      <c r="AB333" s="662"/>
      <c r="AC333" s="662"/>
      <c r="AD333" s="662"/>
      <c r="AE333" s="662"/>
      <c r="AF333" s="662"/>
      <c r="AG333" s="662"/>
      <c r="AH333" s="662"/>
      <c r="AI333" s="662"/>
      <c r="AJ333" s="662"/>
      <c r="AK333" s="662"/>
      <c r="AL333" s="662"/>
      <c r="AM333" s="662"/>
      <c r="AN333" s="662"/>
      <c r="AO333" s="662"/>
      <c r="AP333" s="662"/>
      <c r="AQ333" s="662"/>
      <c r="AR333" s="662"/>
      <c r="AS333" s="662"/>
      <c r="AT333" s="662"/>
      <c r="AU333" s="662"/>
      <c r="AV333" s="662"/>
      <c r="AW333" s="662"/>
      <c r="AX333" s="662"/>
      <c r="AY333" s="662"/>
      <c r="AZ333" s="662"/>
      <c r="BA333" s="662"/>
      <c r="BB333" s="662"/>
      <c r="BC333" s="662"/>
      <c r="BD333" s="662"/>
      <c r="BE333" s="41">
        <f>COUNTIFS($J$9:$J$255,"Nhận thức",BE$9:BE$255,"2")</f>
        <v>17</v>
      </c>
      <c r="BF333" s="41">
        <f>COUNTIFS($J$9:$J$255,"Nhận thức",BF$9:BF$255,"2")</f>
        <v>19</v>
      </c>
      <c r="BG333" s="41">
        <f>COUNTIFS($J$9:$J$255,"Nhận thức",BG$9:BG$255,"2")</f>
        <v>16</v>
      </c>
      <c r="BH333" s="41">
        <f>COUNTIFS($J$9:$J$255,"Nhận thức",BH$9:BH$255,"2")</f>
        <v>17</v>
      </c>
      <c r="BI333" s="41">
        <f>COUNTIFS($J$9:$J$255,"Nhận thức",BI$9:BI$255,"2")</f>
        <v>16</v>
      </c>
      <c r="BJ333" s="41">
        <f t="shared" ref="BJ333:BY333" si="139">COUNTIFS($J$9:$J$255,"Nhận thức",BJ$9:BJ$255,"2")</f>
        <v>15</v>
      </c>
      <c r="BK333" s="41">
        <f t="shared" si="139"/>
        <v>19</v>
      </c>
      <c r="BL333" s="41">
        <f t="shared" si="139"/>
        <v>22</v>
      </c>
      <c r="BM333" s="41">
        <f t="shared" si="139"/>
        <v>19</v>
      </c>
      <c r="BN333" s="41">
        <f t="shared" si="139"/>
        <v>16</v>
      </c>
      <c r="BO333" s="41">
        <f t="shared" si="139"/>
        <v>17</v>
      </c>
      <c r="BP333" s="41">
        <f t="shared" si="139"/>
        <v>22</v>
      </c>
      <c r="BQ333" s="41">
        <f t="shared" si="139"/>
        <v>19</v>
      </c>
      <c r="BR333" s="41">
        <f t="shared" si="139"/>
        <v>11</v>
      </c>
      <c r="BS333" s="41">
        <f t="shared" si="139"/>
        <v>17</v>
      </c>
      <c r="BT333" s="41">
        <f t="shared" si="139"/>
        <v>16</v>
      </c>
      <c r="BU333" s="41">
        <f t="shared" si="139"/>
        <v>20</v>
      </c>
      <c r="BV333" s="41"/>
      <c r="BW333" s="41"/>
      <c r="BX333" s="41"/>
      <c r="BY333" s="41">
        <f t="shared" si="139"/>
        <v>17</v>
      </c>
      <c r="BZ333" s="662"/>
      <c r="CA333" s="662"/>
      <c r="CB333" s="662"/>
      <c r="CC333" s="662"/>
      <c r="CD333" s="662"/>
      <c r="CE333" s="662"/>
      <c r="CF333" s="662"/>
      <c r="CG333" s="254"/>
    </row>
    <row r="334" spans="1:85" s="3" customFormat="1" ht="56.25" hidden="1">
      <c r="A334" s="1536"/>
      <c r="B334" s="1414"/>
      <c r="C334" s="208" t="s">
        <v>234</v>
      </c>
      <c r="D334" s="36"/>
      <c r="E334" s="37"/>
      <c r="F334" s="36"/>
      <c r="G334" s="661"/>
      <c r="H334" s="210"/>
      <c r="I334" s="662"/>
      <c r="J334" s="662"/>
      <c r="K334" s="661"/>
      <c r="L334" s="662"/>
      <c r="M334" s="662"/>
      <c r="N334" s="79"/>
      <c r="O334" s="79"/>
      <c r="P334" s="662"/>
      <c r="Q334" s="662"/>
      <c r="R334" s="662"/>
      <c r="S334" s="662"/>
      <c r="T334" s="662"/>
      <c r="U334" s="662"/>
      <c r="V334" s="661"/>
      <c r="W334" s="661"/>
      <c r="X334" s="661"/>
      <c r="Y334" s="661"/>
      <c r="Z334" s="662"/>
      <c r="AA334" s="662"/>
      <c r="AB334" s="662"/>
      <c r="AC334" s="662"/>
      <c r="AD334" s="662"/>
      <c r="AE334" s="662"/>
      <c r="AF334" s="662"/>
      <c r="AG334" s="662"/>
      <c r="AH334" s="662"/>
      <c r="AI334" s="662"/>
      <c r="AJ334" s="662"/>
      <c r="AK334" s="662"/>
      <c r="AL334" s="662"/>
      <c r="AM334" s="662"/>
      <c r="AN334" s="662"/>
      <c r="AO334" s="662"/>
      <c r="AP334" s="662"/>
      <c r="AQ334" s="662"/>
      <c r="AR334" s="662"/>
      <c r="AS334" s="662"/>
      <c r="AT334" s="662"/>
      <c r="AU334" s="662"/>
      <c r="AV334" s="662"/>
      <c r="AW334" s="662"/>
      <c r="AX334" s="662"/>
      <c r="AY334" s="662"/>
      <c r="AZ334" s="662"/>
      <c r="BA334" s="662"/>
      <c r="BB334" s="662"/>
      <c r="BC334" s="662"/>
      <c r="BD334" s="662"/>
      <c r="BE334" s="41">
        <f>COUNTIFS($J$9:$J$255,"Nhận thức",BE$9:BE$255,"1")</f>
        <v>6</v>
      </c>
      <c r="BF334" s="41">
        <f t="shared" ref="BF334:BY334" si="140">COUNTIFS($J$9:$J$255,"Nhận thức",BF$9:BF$255,"1")</f>
        <v>4</v>
      </c>
      <c r="BG334" s="41">
        <f t="shared" si="140"/>
        <v>7</v>
      </c>
      <c r="BH334" s="41">
        <f t="shared" si="140"/>
        <v>6</v>
      </c>
      <c r="BI334" s="41">
        <f t="shared" si="140"/>
        <v>7</v>
      </c>
      <c r="BJ334" s="41">
        <f t="shared" si="140"/>
        <v>8</v>
      </c>
      <c r="BK334" s="41">
        <f t="shared" si="140"/>
        <v>4</v>
      </c>
      <c r="BL334" s="41">
        <f t="shared" si="140"/>
        <v>1</v>
      </c>
      <c r="BM334" s="41">
        <f t="shared" si="140"/>
        <v>4</v>
      </c>
      <c r="BN334" s="41">
        <f t="shared" si="140"/>
        <v>7</v>
      </c>
      <c r="BO334" s="41">
        <f t="shared" si="140"/>
        <v>6</v>
      </c>
      <c r="BP334" s="41">
        <f t="shared" si="140"/>
        <v>1</v>
      </c>
      <c r="BQ334" s="41">
        <f t="shared" si="140"/>
        <v>4</v>
      </c>
      <c r="BR334" s="41">
        <f t="shared" si="140"/>
        <v>12</v>
      </c>
      <c r="BS334" s="41">
        <f t="shared" si="140"/>
        <v>6</v>
      </c>
      <c r="BT334" s="41">
        <f t="shared" si="140"/>
        <v>7</v>
      </c>
      <c r="BU334" s="41">
        <f t="shared" si="140"/>
        <v>3</v>
      </c>
      <c r="BV334" s="41"/>
      <c r="BW334" s="41"/>
      <c r="BX334" s="41"/>
      <c r="BY334" s="41">
        <f t="shared" si="140"/>
        <v>6</v>
      </c>
      <c r="BZ334" s="662"/>
      <c r="CA334" s="662"/>
      <c r="CB334" s="662"/>
      <c r="CC334" s="662"/>
      <c r="CD334" s="662"/>
      <c r="CE334" s="662"/>
      <c r="CF334" s="662"/>
      <c r="CG334" s="254"/>
    </row>
    <row r="335" spans="1:85" s="3" customFormat="1" ht="56.25" hidden="1">
      <c r="A335" s="1536"/>
      <c r="B335" s="1414"/>
      <c r="C335" s="208" t="s">
        <v>235</v>
      </c>
      <c r="D335" s="36"/>
      <c r="E335" s="37"/>
      <c r="F335" s="36"/>
      <c r="G335" s="661"/>
      <c r="H335" s="210"/>
      <c r="I335" s="662"/>
      <c r="J335" s="662"/>
      <c r="K335" s="661"/>
      <c r="L335" s="662"/>
      <c r="M335" s="662"/>
      <c r="N335" s="79"/>
      <c r="O335" s="79"/>
      <c r="P335" s="662"/>
      <c r="Q335" s="662"/>
      <c r="R335" s="662"/>
      <c r="S335" s="662"/>
      <c r="T335" s="662"/>
      <c r="U335" s="662"/>
      <c r="V335" s="661"/>
      <c r="W335" s="661"/>
      <c r="X335" s="661"/>
      <c r="Y335" s="661"/>
      <c r="Z335" s="662"/>
      <c r="AA335" s="662"/>
      <c r="AB335" s="662"/>
      <c r="AC335" s="662"/>
      <c r="AD335" s="662"/>
      <c r="AE335" s="662"/>
      <c r="AF335" s="662"/>
      <c r="AG335" s="662"/>
      <c r="AH335" s="662"/>
      <c r="AI335" s="662"/>
      <c r="AJ335" s="662"/>
      <c r="AK335" s="662"/>
      <c r="AL335" s="662"/>
      <c r="AM335" s="662"/>
      <c r="AN335" s="662"/>
      <c r="AO335" s="662"/>
      <c r="AP335" s="662"/>
      <c r="AQ335" s="662"/>
      <c r="AR335" s="662"/>
      <c r="AS335" s="662"/>
      <c r="AT335" s="662"/>
      <c r="AU335" s="662"/>
      <c r="AV335" s="662"/>
      <c r="AW335" s="662"/>
      <c r="AX335" s="662"/>
      <c r="AY335" s="662"/>
      <c r="AZ335" s="662"/>
      <c r="BA335" s="662"/>
      <c r="BB335" s="662"/>
      <c r="BC335" s="662"/>
      <c r="BD335" s="662"/>
      <c r="BE335" s="41">
        <f>COUNTIFS($J$9:$J$255,"Nhận thức",BE$9:BE$255,"0")</f>
        <v>0</v>
      </c>
      <c r="BF335" s="41">
        <f t="shared" ref="BF335:BY335" si="141">COUNTIFS($J$9:$J$255,"Nhận thức",BF$9:BF$255,"0")</f>
        <v>0</v>
      </c>
      <c r="BG335" s="41">
        <f t="shared" si="141"/>
        <v>0</v>
      </c>
      <c r="BH335" s="41">
        <f t="shared" si="141"/>
        <v>0</v>
      </c>
      <c r="BI335" s="41">
        <f t="shared" si="141"/>
        <v>0</v>
      </c>
      <c r="BJ335" s="41">
        <f t="shared" si="141"/>
        <v>0</v>
      </c>
      <c r="BK335" s="41">
        <f t="shared" si="141"/>
        <v>0</v>
      </c>
      <c r="BL335" s="41">
        <f t="shared" si="141"/>
        <v>0</v>
      </c>
      <c r="BM335" s="41">
        <f t="shared" si="141"/>
        <v>0</v>
      </c>
      <c r="BN335" s="41">
        <f t="shared" si="141"/>
        <v>0</v>
      </c>
      <c r="BO335" s="41">
        <f t="shared" si="141"/>
        <v>0</v>
      </c>
      <c r="BP335" s="41">
        <f t="shared" si="141"/>
        <v>0</v>
      </c>
      <c r="BQ335" s="41">
        <f t="shared" si="141"/>
        <v>0</v>
      </c>
      <c r="BR335" s="41">
        <f t="shared" si="141"/>
        <v>0</v>
      </c>
      <c r="BS335" s="41">
        <f t="shared" si="141"/>
        <v>0</v>
      </c>
      <c r="BT335" s="41">
        <f t="shared" si="141"/>
        <v>0</v>
      </c>
      <c r="BU335" s="41">
        <f t="shared" si="141"/>
        <v>0</v>
      </c>
      <c r="BV335" s="41"/>
      <c r="BW335" s="41"/>
      <c r="BX335" s="41"/>
      <c r="BY335" s="41">
        <f t="shared" si="141"/>
        <v>0</v>
      </c>
      <c r="BZ335" s="662"/>
      <c r="CA335" s="662"/>
      <c r="CB335" s="662"/>
      <c r="CC335" s="662"/>
      <c r="CD335" s="662"/>
      <c r="CE335" s="662"/>
      <c r="CF335" s="662"/>
      <c r="CG335" s="254"/>
    </row>
    <row r="336" spans="1:85" s="3" customFormat="1" hidden="1">
      <c r="A336" s="1536"/>
      <c r="B336" s="1414"/>
      <c r="C336" s="1570" t="s">
        <v>1202</v>
      </c>
      <c r="D336" s="36"/>
      <c r="E336" s="37"/>
      <c r="F336" s="36"/>
      <c r="G336" s="661"/>
      <c r="H336" s="210"/>
      <c r="I336" s="662"/>
      <c r="J336" s="662"/>
      <c r="K336" s="661"/>
      <c r="L336" s="662"/>
      <c r="M336" s="662"/>
      <c r="N336" s="79"/>
      <c r="O336" s="79"/>
      <c r="P336" s="662"/>
      <c r="Q336" s="662"/>
      <c r="R336" s="662"/>
      <c r="S336" s="662"/>
      <c r="T336" s="662"/>
      <c r="U336" s="662"/>
      <c r="V336" s="661"/>
      <c r="W336" s="661"/>
      <c r="X336" s="661"/>
      <c r="Y336" s="661"/>
      <c r="Z336" s="662"/>
      <c r="AA336" s="662"/>
      <c r="AB336" s="662"/>
      <c r="AC336" s="662"/>
      <c r="AD336" s="662"/>
      <c r="AE336" s="662"/>
      <c r="AF336" s="662"/>
      <c r="AG336" s="662"/>
      <c r="AH336" s="662"/>
      <c r="AI336" s="662"/>
      <c r="AJ336" s="662"/>
      <c r="AK336" s="662"/>
      <c r="AL336" s="662"/>
      <c r="AM336" s="662"/>
      <c r="AN336" s="662"/>
      <c r="AO336" s="662"/>
      <c r="AP336" s="662"/>
      <c r="AQ336" s="662"/>
      <c r="AR336" s="662"/>
      <c r="AS336" s="662"/>
      <c r="AT336" s="662"/>
      <c r="AU336" s="662"/>
      <c r="AV336" s="662"/>
      <c r="AW336" s="662"/>
      <c r="AX336" s="662"/>
      <c r="AY336" s="662"/>
      <c r="AZ336" s="662"/>
      <c r="BA336" s="662"/>
      <c r="BB336" s="662"/>
      <c r="BC336" s="662"/>
      <c r="BD336" s="662"/>
      <c r="BE336" s="38">
        <f>(((BE333*2)+(BE334*1)+(BE335*0)))/(BE333+BE334+BE335)</f>
        <v>1.7391304347826086</v>
      </c>
      <c r="BF336" s="38">
        <f>(((BF333*2)+(BF334*1)+(BF335*0)))/(BF333+BF334+BF335)</f>
        <v>1.826086956521739</v>
      </c>
      <c r="BG336" s="38">
        <f>(((BG333*2)+(BG334*1)+(BG335*0)))/(BG333+BG334+BG335)</f>
        <v>1.6956521739130435</v>
      </c>
      <c r="BH336" s="38">
        <f>(((BH333*2)+(BH334*1)+(BH335*0)))/(BH333+BH334+BH335)</f>
        <v>1.7391304347826086</v>
      </c>
      <c r="BI336" s="38">
        <f>(((BI333*2)+(BI334*1)+(BI335*0)))/(BI333+BI334+BI335)</f>
        <v>1.6956521739130435</v>
      </c>
      <c r="BJ336" s="38">
        <f t="shared" ref="BJ336:BY336" si="142">(((BJ333*2)+(BJ334*1)+(BJ335*0)))/(BJ333+BJ334+BJ335)</f>
        <v>1.6521739130434783</v>
      </c>
      <c r="BK336" s="38">
        <f t="shared" si="142"/>
        <v>1.826086956521739</v>
      </c>
      <c r="BL336" s="38">
        <f t="shared" si="142"/>
        <v>1.9565217391304348</v>
      </c>
      <c r="BM336" s="38">
        <f t="shared" si="142"/>
        <v>1.826086956521739</v>
      </c>
      <c r="BN336" s="38">
        <f t="shared" si="142"/>
        <v>1.6956521739130435</v>
      </c>
      <c r="BO336" s="38">
        <f t="shared" si="142"/>
        <v>1.7391304347826086</v>
      </c>
      <c r="BP336" s="38">
        <f t="shared" si="142"/>
        <v>1.9565217391304348</v>
      </c>
      <c r="BQ336" s="38">
        <f t="shared" si="142"/>
        <v>1.826086956521739</v>
      </c>
      <c r="BR336" s="38">
        <f t="shared" si="142"/>
        <v>1.4782608695652173</v>
      </c>
      <c r="BS336" s="38">
        <f t="shared" si="142"/>
        <v>1.7391304347826086</v>
      </c>
      <c r="BT336" s="38">
        <f t="shared" si="142"/>
        <v>1.6956521739130435</v>
      </c>
      <c r="BU336" s="38">
        <f t="shared" si="142"/>
        <v>1.8695652173913044</v>
      </c>
      <c r="BV336" s="38"/>
      <c r="BW336" s="38"/>
      <c r="BX336" s="38"/>
      <c r="BY336" s="38">
        <f t="shared" si="142"/>
        <v>1.7391304347826086</v>
      </c>
      <c r="BZ336" s="1550">
        <f>COUNTIF($BE337:$BY337,"Đ")</f>
        <v>17</v>
      </c>
      <c r="CA336" s="1549">
        <f>BZ336/COUNTA($BE337:$BY337)</f>
        <v>0.94444444444444442</v>
      </c>
      <c r="CB336" s="1550">
        <f>COUNTIF($BE337:$BY337,"CCG")</f>
        <v>1</v>
      </c>
      <c r="CC336" s="1549">
        <f>CB336/COUNTA($BE337:$BY337)</f>
        <v>5.5555555555555552E-2</v>
      </c>
      <c r="CD336" s="1550">
        <f>COUNTIF($BE337:$BY337,"CĐ")</f>
        <v>0</v>
      </c>
      <c r="CE336" s="1549">
        <f>CD336/COUNTA($BE337:$BY337)</f>
        <v>0</v>
      </c>
      <c r="CF336" s="1407">
        <f>(((BZ336*2)+(CB336*1)+(CD336*0)))/(BZ336+CB336+CD336)</f>
        <v>1.9444444444444444</v>
      </c>
      <c r="CG336" s="1410" t="str">
        <f>IF(CF336&gt;=1.6,"Đạt mục tiêu",IF(CF336&gt;=1,"Cần cố gắng","Chưa đạt"))</f>
        <v>Đạt mục tiêu</v>
      </c>
    </row>
    <row r="337" spans="1:85" s="3" customFormat="1" hidden="1">
      <c r="A337" s="1536"/>
      <c r="B337" s="1414"/>
      <c r="C337" s="1571"/>
      <c r="D337" s="36"/>
      <c r="E337" s="37"/>
      <c r="F337" s="36"/>
      <c r="G337" s="661"/>
      <c r="H337" s="210"/>
      <c r="I337" s="662"/>
      <c r="J337" s="662"/>
      <c r="K337" s="661"/>
      <c r="L337" s="662"/>
      <c r="M337" s="662"/>
      <c r="N337" s="79"/>
      <c r="O337" s="79"/>
      <c r="P337" s="662"/>
      <c r="Q337" s="662"/>
      <c r="R337" s="662"/>
      <c r="S337" s="662"/>
      <c r="T337" s="662"/>
      <c r="U337" s="662"/>
      <c r="V337" s="661"/>
      <c r="W337" s="661"/>
      <c r="X337" s="661"/>
      <c r="Y337" s="661"/>
      <c r="Z337" s="662"/>
      <c r="AA337" s="662"/>
      <c r="AB337" s="662"/>
      <c r="AC337" s="662"/>
      <c r="AD337" s="662"/>
      <c r="AE337" s="662"/>
      <c r="AF337" s="662"/>
      <c r="AG337" s="662"/>
      <c r="AH337" s="662"/>
      <c r="AI337" s="662"/>
      <c r="AJ337" s="662"/>
      <c r="AK337" s="662"/>
      <c r="AL337" s="662"/>
      <c r="AM337" s="662"/>
      <c r="AN337" s="662"/>
      <c r="AO337" s="662"/>
      <c r="AP337" s="662"/>
      <c r="AQ337" s="662"/>
      <c r="AR337" s="662"/>
      <c r="AS337" s="662"/>
      <c r="AT337" s="662"/>
      <c r="AU337" s="662"/>
      <c r="AV337" s="662"/>
      <c r="AW337" s="662"/>
      <c r="AX337" s="662"/>
      <c r="AY337" s="662"/>
      <c r="AZ337" s="662"/>
      <c r="BA337" s="662"/>
      <c r="BB337" s="662"/>
      <c r="BC337" s="662"/>
      <c r="BD337" s="662"/>
      <c r="BE337" s="38" t="str">
        <f>IF(BE336&lt;1,"CĐ",IF(BE336&lt;1.6,"CCG","Đ"))</f>
        <v>Đ</v>
      </c>
      <c r="BF337" s="38" t="str">
        <f>IF(BF336&lt;1,"CĐ",IF(BF336&lt;1.6,"CCG","Đ"))</f>
        <v>Đ</v>
      </c>
      <c r="BG337" s="38" t="str">
        <f>IF(BG336&lt;1,"CĐ",IF(BG336&lt;1.6,"CCG","Đ"))</f>
        <v>Đ</v>
      </c>
      <c r="BH337" s="38" t="str">
        <f>IF(BH336&lt;1,"CĐ",IF(BH336&lt;1.6,"CCG","Đ"))</f>
        <v>Đ</v>
      </c>
      <c r="BI337" s="38" t="str">
        <f>IF(BI336&lt;1,"CĐ",IF(BI336&lt;1.6,"CCG","Đ"))</f>
        <v>Đ</v>
      </c>
      <c r="BJ337" s="38" t="str">
        <f t="shared" ref="BJ337:BY337" si="143">IF(BJ336&lt;1,"CĐ",IF(BJ336&lt;1.6,"CCG","Đ"))</f>
        <v>Đ</v>
      </c>
      <c r="BK337" s="38" t="str">
        <f t="shared" si="143"/>
        <v>Đ</v>
      </c>
      <c r="BL337" s="38" t="str">
        <f t="shared" si="143"/>
        <v>Đ</v>
      </c>
      <c r="BM337" s="38" t="str">
        <f t="shared" si="143"/>
        <v>Đ</v>
      </c>
      <c r="BN337" s="38" t="str">
        <f t="shared" si="143"/>
        <v>Đ</v>
      </c>
      <c r="BO337" s="38" t="str">
        <f t="shared" si="143"/>
        <v>Đ</v>
      </c>
      <c r="BP337" s="38" t="str">
        <f t="shared" si="143"/>
        <v>Đ</v>
      </c>
      <c r="BQ337" s="38" t="str">
        <f t="shared" si="143"/>
        <v>Đ</v>
      </c>
      <c r="BR337" s="38" t="str">
        <f t="shared" si="143"/>
        <v>CCG</v>
      </c>
      <c r="BS337" s="38" t="str">
        <f t="shared" si="143"/>
        <v>Đ</v>
      </c>
      <c r="BT337" s="38" t="str">
        <f t="shared" si="143"/>
        <v>Đ</v>
      </c>
      <c r="BU337" s="38" t="str">
        <f t="shared" si="143"/>
        <v>Đ</v>
      </c>
      <c r="BV337" s="38"/>
      <c r="BW337" s="38"/>
      <c r="BX337" s="38"/>
      <c r="BY337" s="38" t="str">
        <f t="shared" si="143"/>
        <v>Đ</v>
      </c>
      <c r="BZ337" s="1550"/>
      <c r="CA337" s="1549"/>
      <c r="CB337" s="1550"/>
      <c r="CC337" s="1549"/>
      <c r="CD337" s="1550"/>
      <c r="CE337" s="1549"/>
      <c r="CF337" s="1407"/>
      <c r="CG337" s="1410"/>
    </row>
    <row r="338" spans="1:85" s="3" customFormat="1" ht="56.25" hidden="1">
      <c r="A338" s="1536"/>
      <c r="B338" s="1415" t="s">
        <v>25</v>
      </c>
      <c r="C338" s="208" t="s">
        <v>233</v>
      </c>
      <c r="D338" s="15"/>
      <c r="E338" s="31"/>
      <c r="F338" s="15"/>
      <c r="G338" s="689"/>
      <c r="H338" s="175"/>
      <c r="I338" s="660"/>
      <c r="J338" s="660"/>
      <c r="K338" s="689"/>
      <c r="L338" s="660"/>
      <c r="M338" s="662"/>
      <c r="N338" s="79"/>
      <c r="O338" s="79"/>
      <c r="P338" s="660"/>
      <c r="Q338" s="660"/>
      <c r="R338" s="660"/>
      <c r="S338" s="660"/>
      <c r="T338" s="660"/>
      <c r="U338" s="660"/>
      <c r="V338" s="689"/>
      <c r="W338" s="689"/>
      <c r="X338" s="689"/>
      <c r="Y338" s="689"/>
      <c r="Z338" s="660"/>
      <c r="AA338" s="660"/>
      <c r="AB338" s="660"/>
      <c r="AC338" s="660"/>
      <c r="AD338" s="660"/>
      <c r="AE338" s="660"/>
      <c r="AF338" s="660"/>
      <c r="AG338" s="660"/>
      <c r="AH338" s="660"/>
      <c r="AI338" s="660"/>
      <c r="AJ338" s="660"/>
      <c r="AK338" s="660"/>
      <c r="AL338" s="660"/>
      <c r="AM338" s="660"/>
      <c r="AN338" s="660"/>
      <c r="AO338" s="660"/>
      <c r="AP338" s="660"/>
      <c r="AQ338" s="660"/>
      <c r="AR338" s="660"/>
      <c r="AS338" s="660"/>
      <c r="AT338" s="660"/>
      <c r="AU338" s="660"/>
      <c r="AV338" s="660"/>
      <c r="AW338" s="660"/>
      <c r="AX338" s="660"/>
      <c r="AY338" s="660"/>
      <c r="AZ338" s="660"/>
      <c r="BA338" s="660"/>
      <c r="BB338" s="660"/>
      <c r="BC338" s="660"/>
      <c r="BD338" s="660"/>
      <c r="BE338" s="41">
        <f>COUNTIFS($J$9:$J$255,"Ngôn ngữ",BE$9:BE$255,"2")</f>
        <v>19</v>
      </c>
      <c r="BF338" s="41">
        <f>COUNTIFS($J$9:$J$255,"Ngôn ngữ",BF$9:BF$255,"2")</f>
        <v>21</v>
      </c>
      <c r="BG338" s="41">
        <f>COUNTIFS($J$9:$J$255,"Ngôn ngữ",BG$9:BG$255,"2")</f>
        <v>18</v>
      </c>
      <c r="BH338" s="41">
        <f>COUNTIFS($J$9:$J$255,"Ngôn ngữ",BH$9:BH$255,"2")</f>
        <v>16</v>
      </c>
      <c r="BI338" s="41">
        <f>COUNTIFS($J$9:$J$255,"Ngôn ngữ",BI$9:BI$255,"2")</f>
        <v>17</v>
      </c>
      <c r="BJ338" s="41">
        <f t="shared" ref="BJ338:BY338" si="144">COUNTIFS($J$9:$J$255,"Ngôn ngữ",BJ$9:BJ$255,"2")</f>
        <v>19</v>
      </c>
      <c r="BK338" s="41">
        <f t="shared" si="144"/>
        <v>23</v>
      </c>
      <c r="BL338" s="41">
        <f t="shared" si="144"/>
        <v>25</v>
      </c>
      <c r="BM338" s="41">
        <f t="shared" si="144"/>
        <v>25</v>
      </c>
      <c r="BN338" s="41">
        <f t="shared" si="144"/>
        <v>17</v>
      </c>
      <c r="BO338" s="41">
        <f t="shared" si="144"/>
        <v>19</v>
      </c>
      <c r="BP338" s="41">
        <f t="shared" si="144"/>
        <v>25</v>
      </c>
      <c r="BQ338" s="41">
        <f t="shared" si="144"/>
        <v>21</v>
      </c>
      <c r="BR338" s="41">
        <f t="shared" si="144"/>
        <v>18</v>
      </c>
      <c r="BS338" s="41">
        <f t="shared" si="144"/>
        <v>15</v>
      </c>
      <c r="BT338" s="41">
        <f t="shared" si="144"/>
        <v>18</v>
      </c>
      <c r="BU338" s="41">
        <f t="shared" si="144"/>
        <v>25</v>
      </c>
      <c r="BV338" s="41"/>
      <c r="BW338" s="41"/>
      <c r="BX338" s="41"/>
      <c r="BY338" s="41">
        <f t="shared" si="144"/>
        <v>22</v>
      </c>
      <c r="BZ338" s="662"/>
      <c r="CA338" s="662"/>
      <c r="CB338" s="662"/>
      <c r="CC338" s="662"/>
      <c r="CD338" s="662"/>
      <c r="CE338" s="662"/>
      <c r="CF338" s="662"/>
      <c r="CG338" s="254"/>
    </row>
    <row r="339" spans="1:85" s="3" customFormat="1" ht="56.25" hidden="1">
      <c r="A339" s="1536"/>
      <c r="B339" s="1415"/>
      <c r="C339" s="208" t="s">
        <v>234</v>
      </c>
      <c r="D339" s="15"/>
      <c r="E339" s="31"/>
      <c r="F339" s="15"/>
      <c r="G339" s="689"/>
      <c r="H339" s="175"/>
      <c r="I339" s="660"/>
      <c r="J339" s="660"/>
      <c r="K339" s="689"/>
      <c r="L339" s="660"/>
      <c r="M339" s="662"/>
      <c r="N339" s="79"/>
      <c r="O339" s="79"/>
      <c r="P339" s="660"/>
      <c r="Q339" s="660"/>
      <c r="R339" s="660"/>
      <c r="S339" s="660"/>
      <c r="T339" s="660"/>
      <c r="U339" s="660"/>
      <c r="V339" s="689"/>
      <c r="W339" s="689"/>
      <c r="X339" s="689"/>
      <c r="Y339" s="689"/>
      <c r="Z339" s="660"/>
      <c r="AA339" s="660"/>
      <c r="AB339" s="660"/>
      <c r="AC339" s="660"/>
      <c r="AD339" s="660"/>
      <c r="AE339" s="660"/>
      <c r="AF339" s="660"/>
      <c r="AG339" s="660"/>
      <c r="AH339" s="660"/>
      <c r="AI339" s="660"/>
      <c r="AJ339" s="660"/>
      <c r="AK339" s="660"/>
      <c r="AL339" s="660"/>
      <c r="AM339" s="660"/>
      <c r="AN339" s="660"/>
      <c r="AO339" s="660"/>
      <c r="AP339" s="660"/>
      <c r="AQ339" s="660"/>
      <c r="AR339" s="660"/>
      <c r="AS339" s="660"/>
      <c r="AT339" s="660"/>
      <c r="AU339" s="660"/>
      <c r="AV339" s="660"/>
      <c r="AW339" s="660"/>
      <c r="AX339" s="660"/>
      <c r="AY339" s="660"/>
      <c r="AZ339" s="660"/>
      <c r="BA339" s="660"/>
      <c r="BB339" s="660"/>
      <c r="BC339" s="660"/>
      <c r="BD339" s="660"/>
      <c r="BE339" s="41">
        <f>COUNTIFS($J$9:$J$255,"Ngôn ngữ",BE$9:BE$255,"1")</f>
        <v>6</v>
      </c>
      <c r="BF339" s="41">
        <f>COUNTIFS($J$9:$J$255,"Ngôn ngữ",BF$9:BF$255,"1")</f>
        <v>4</v>
      </c>
      <c r="BG339" s="41">
        <f>COUNTIFS($J$9:$J$255,"Ngôn ngữ",BG$9:BG$255,"1")</f>
        <v>7</v>
      </c>
      <c r="BH339" s="41">
        <f>COUNTIFS($J$9:$J$255,"Ngôn ngữ",BH$9:BH$255,"1")</f>
        <v>9</v>
      </c>
      <c r="BI339" s="41">
        <f>COUNTIFS($J$9:$J$255,"Ngôn ngữ",BI$9:BI$255,"1")</f>
        <v>8</v>
      </c>
      <c r="BJ339" s="41">
        <f t="shared" ref="BJ339:BY339" si="145">COUNTIFS($J$9:$J$255,"Ngôn ngữ",BJ$9:BJ$255,"1")</f>
        <v>6</v>
      </c>
      <c r="BK339" s="41">
        <f t="shared" si="145"/>
        <v>2</v>
      </c>
      <c r="BL339" s="41">
        <f t="shared" si="145"/>
        <v>0</v>
      </c>
      <c r="BM339" s="41">
        <f t="shared" si="145"/>
        <v>0</v>
      </c>
      <c r="BN339" s="41">
        <f t="shared" si="145"/>
        <v>8</v>
      </c>
      <c r="BO339" s="41">
        <f t="shared" si="145"/>
        <v>6</v>
      </c>
      <c r="BP339" s="41">
        <f t="shared" si="145"/>
        <v>0</v>
      </c>
      <c r="BQ339" s="41">
        <f t="shared" si="145"/>
        <v>4</v>
      </c>
      <c r="BR339" s="41">
        <f t="shared" si="145"/>
        <v>7</v>
      </c>
      <c r="BS339" s="41">
        <f t="shared" si="145"/>
        <v>10</v>
      </c>
      <c r="BT339" s="41">
        <f t="shared" si="145"/>
        <v>7</v>
      </c>
      <c r="BU339" s="41">
        <f t="shared" si="145"/>
        <v>0</v>
      </c>
      <c r="BV339" s="41"/>
      <c r="BW339" s="41"/>
      <c r="BX339" s="41"/>
      <c r="BY339" s="41">
        <f t="shared" si="145"/>
        <v>3</v>
      </c>
      <c r="BZ339" s="662"/>
      <c r="CA339" s="662"/>
      <c r="CB339" s="662"/>
      <c r="CC339" s="662"/>
      <c r="CD339" s="662"/>
      <c r="CE339" s="662"/>
      <c r="CF339" s="662"/>
      <c r="CG339" s="254"/>
    </row>
    <row r="340" spans="1:85" s="3" customFormat="1" ht="56.25" hidden="1">
      <c r="A340" s="1536"/>
      <c r="B340" s="1415"/>
      <c r="C340" s="208" t="s">
        <v>235</v>
      </c>
      <c r="D340" s="15"/>
      <c r="E340" s="31"/>
      <c r="F340" s="15"/>
      <c r="G340" s="689"/>
      <c r="H340" s="175"/>
      <c r="I340" s="660"/>
      <c r="J340" s="660"/>
      <c r="K340" s="689"/>
      <c r="L340" s="660"/>
      <c r="M340" s="662"/>
      <c r="N340" s="79"/>
      <c r="O340" s="79"/>
      <c r="P340" s="660"/>
      <c r="Q340" s="660"/>
      <c r="R340" s="660"/>
      <c r="S340" s="660"/>
      <c r="T340" s="660"/>
      <c r="U340" s="660"/>
      <c r="V340" s="689"/>
      <c r="W340" s="689"/>
      <c r="X340" s="689"/>
      <c r="Y340" s="689"/>
      <c r="Z340" s="660"/>
      <c r="AA340" s="660"/>
      <c r="AB340" s="660"/>
      <c r="AC340" s="660"/>
      <c r="AD340" s="660"/>
      <c r="AE340" s="660"/>
      <c r="AF340" s="660"/>
      <c r="AG340" s="660"/>
      <c r="AH340" s="660"/>
      <c r="AI340" s="660"/>
      <c r="AJ340" s="660"/>
      <c r="AK340" s="660"/>
      <c r="AL340" s="660"/>
      <c r="AM340" s="660"/>
      <c r="AN340" s="660"/>
      <c r="AO340" s="660"/>
      <c r="AP340" s="660"/>
      <c r="AQ340" s="660"/>
      <c r="AR340" s="660"/>
      <c r="AS340" s="660"/>
      <c r="AT340" s="660"/>
      <c r="AU340" s="660"/>
      <c r="AV340" s="660"/>
      <c r="AW340" s="660"/>
      <c r="AX340" s="660"/>
      <c r="AY340" s="660"/>
      <c r="AZ340" s="660"/>
      <c r="BA340" s="660"/>
      <c r="BB340" s="660"/>
      <c r="BC340" s="660"/>
      <c r="BD340" s="660"/>
      <c r="BE340" s="41">
        <f>COUNTIFS($J$9:$J$255,"Ngôn ngữ",BE$9:BE$255,"0")</f>
        <v>0</v>
      </c>
      <c r="BF340" s="41">
        <f>COUNTIFS($J$9:$J$255,"Ngôn ngữ",BF$9:BF$255,"0")</f>
        <v>0</v>
      </c>
      <c r="BG340" s="41">
        <f>COUNTIFS($J$9:$J$255,"Ngôn ngữ",BG$9:BG$255,"0")</f>
        <v>0</v>
      </c>
      <c r="BH340" s="41">
        <f>COUNTIFS($J$9:$J$255,"Ngôn ngữ",BH$9:BH$255,"0")</f>
        <v>0</v>
      </c>
      <c r="BI340" s="41">
        <f>COUNTIFS($J$9:$J$255,"Ngôn ngữ",BI$9:BI$255,"0")</f>
        <v>0</v>
      </c>
      <c r="BJ340" s="41">
        <f t="shared" ref="BJ340:BY340" si="146">COUNTIFS($J$9:$J$255,"Ngôn ngữ",BJ$9:BJ$255,"0")</f>
        <v>0</v>
      </c>
      <c r="BK340" s="41">
        <f t="shared" si="146"/>
        <v>0</v>
      </c>
      <c r="BL340" s="41">
        <f t="shared" si="146"/>
        <v>0</v>
      </c>
      <c r="BM340" s="41">
        <f t="shared" si="146"/>
        <v>0</v>
      </c>
      <c r="BN340" s="41">
        <f t="shared" si="146"/>
        <v>0</v>
      </c>
      <c r="BO340" s="41">
        <f t="shared" si="146"/>
        <v>0</v>
      </c>
      <c r="BP340" s="41">
        <f t="shared" si="146"/>
        <v>0</v>
      </c>
      <c r="BQ340" s="41">
        <f t="shared" si="146"/>
        <v>0</v>
      </c>
      <c r="BR340" s="41">
        <f t="shared" si="146"/>
        <v>0</v>
      </c>
      <c r="BS340" s="41">
        <f t="shared" si="146"/>
        <v>0</v>
      </c>
      <c r="BT340" s="41">
        <f t="shared" si="146"/>
        <v>0</v>
      </c>
      <c r="BU340" s="41">
        <f t="shared" si="146"/>
        <v>0</v>
      </c>
      <c r="BV340" s="41"/>
      <c r="BW340" s="41"/>
      <c r="BX340" s="41"/>
      <c r="BY340" s="41">
        <f t="shared" si="146"/>
        <v>0</v>
      </c>
      <c r="BZ340" s="662"/>
      <c r="CA340" s="662"/>
      <c r="CB340" s="662"/>
      <c r="CC340" s="662"/>
      <c r="CD340" s="662"/>
      <c r="CE340" s="662"/>
      <c r="CF340" s="662"/>
      <c r="CG340" s="254"/>
    </row>
    <row r="341" spans="1:85" s="3" customFormat="1" hidden="1">
      <c r="A341" s="1536"/>
      <c r="B341" s="1415"/>
      <c r="C341" s="1570" t="s">
        <v>1203</v>
      </c>
      <c r="D341" s="15"/>
      <c r="E341" s="31"/>
      <c r="F341" s="15"/>
      <c r="G341" s="689"/>
      <c r="H341" s="175"/>
      <c r="I341" s="660"/>
      <c r="J341" s="660"/>
      <c r="K341" s="689"/>
      <c r="L341" s="660"/>
      <c r="M341" s="662"/>
      <c r="N341" s="79"/>
      <c r="O341" s="79"/>
      <c r="P341" s="660"/>
      <c r="Q341" s="660"/>
      <c r="R341" s="660"/>
      <c r="S341" s="660"/>
      <c r="T341" s="660"/>
      <c r="U341" s="660"/>
      <c r="V341" s="689"/>
      <c r="W341" s="689"/>
      <c r="X341" s="689"/>
      <c r="Y341" s="689"/>
      <c r="Z341" s="660"/>
      <c r="AA341" s="660"/>
      <c r="AB341" s="660"/>
      <c r="AC341" s="660"/>
      <c r="AD341" s="660"/>
      <c r="AE341" s="660"/>
      <c r="AF341" s="660"/>
      <c r="AG341" s="660"/>
      <c r="AH341" s="660"/>
      <c r="AI341" s="660"/>
      <c r="AJ341" s="660"/>
      <c r="AK341" s="660"/>
      <c r="AL341" s="660"/>
      <c r="AM341" s="660"/>
      <c r="AN341" s="660"/>
      <c r="AO341" s="660"/>
      <c r="AP341" s="660"/>
      <c r="AQ341" s="660"/>
      <c r="AR341" s="660"/>
      <c r="AS341" s="660"/>
      <c r="AT341" s="660"/>
      <c r="AU341" s="660"/>
      <c r="AV341" s="660"/>
      <c r="AW341" s="660"/>
      <c r="AX341" s="660"/>
      <c r="AY341" s="660"/>
      <c r="AZ341" s="660"/>
      <c r="BA341" s="660"/>
      <c r="BB341" s="660"/>
      <c r="BC341" s="660"/>
      <c r="BD341" s="660"/>
      <c r="BE341" s="38">
        <f>(((BE338*2)+(BE339*1)+(BE340*0)))/(BE338+BE339+BE340)</f>
        <v>1.76</v>
      </c>
      <c r="BF341" s="38">
        <f>(((BF338*2)+(BF339*1)+(BF340*0)))/(BF338+BF339+BF340)</f>
        <v>1.84</v>
      </c>
      <c r="BG341" s="38">
        <f>(((BG338*2)+(BG339*1)+(BG340*0)))/(BG338+BG339+BG340)</f>
        <v>1.72</v>
      </c>
      <c r="BH341" s="38">
        <f>(((BH338*2)+(BH339*1)+(BH340*0)))/(BH338+BH339+BH340)</f>
        <v>1.64</v>
      </c>
      <c r="BI341" s="38">
        <f>(((BI338*2)+(BI339*1)+(BI340*0)))/(BI338+BI339+BI340)</f>
        <v>1.68</v>
      </c>
      <c r="BJ341" s="38">
        <f t="shared" ref="BJ341:BY341" si="147">(((BJ338*2)+(BJ339*1)+(BJ340*0)))/(BJ338+BJ339+BJ340)</f>
        <v>1.76</v>
      </c>
      <c r="BK341" s="38">
        <f t="shared" si="147"/>
        <v>1.92</v>
      </c>
      <c r="BL341" s="38">
        <f t="shared" si="147"/>
        <v>2</v>
      </c>
      <c r="BM341" s="38">
        <f t="shared" si="147"/>
        <v>2</v>
      </c>
      <c r="BN341" s="38">
        <f t="shared" si="147"/>
        <v>1.68</v>
      </c>
      <c r="BO341" s="38">
        <f t="shared" si="147"/>
        <v>1.76</v>
      </c>
      <c r="BP341" s="38">
        <f t="shared" si="147"/>
        <v>2</v>
      </c>
      <c r="BQ341" s="38">
        <f t="shared" si="147"/>
        <v>1.84</v>
      </c>
      <c r="BR341" s="38">
        <f t="shared" si="147"/>
        <v>1.72</v>
      </c>
      <c r="BS341" s="38">
        <f t="shared" si="147"/>
        <v>1.6</v>
      </c>
      <c r="BT341" s="38">
        <f t="shared" si="147"/>
        <v>1.72</v>
      </c>
      <c r="BU341" s="38">
        <f t="shared" si="147"/>
        <v>2</v>
      </c>
      <c r="BV341" s="38"/>
      <c r="BW341" s="38"/>
      <c r="BX341" s="38"/>
      <c r="BY341" s="38">
        <f t="shared" si="147"/>
        <v>1.88</v>
      </c>
      <c r="BZ341" s="1550">
        <f>COUNTIF($BE342:$BY342,"Đ")</f>
        <v>18</v>
      </c>
      <c r="CA341" s="1549">
        <f>BZ341/COUNTA($BE342:$BY342)</f>
        <v>1</v>
      </c>
      <c r="CB341" s="1550">
        <f>COUNTIF($BE342:$BY342,"CCG")</f>
        <v>0</v>
      </c>
      <c r="CC341" s="1549">
        <f>CB341/COUNTA($BE342:$BY342)</f>
        <v>0</v>
      </c>
      <c r="CD341" s="1550">
        <f>COUNTIF($BE342:$BY342,"CĐ")</f>
        <v>0</v>
      </c>
      <c r="CE341" s="1549">
        <f>CD341/COUNTA($BE342:$BY342)</f>
        <v>0</v>
      </c>
      <c r="CF341" s="1407">
        <f>(((BZ341*2)+(CB341*1)+(CD341*0)))/(BZ341+CB341+CD341)</f>
        <v>2</v>
      </c>
      <c r="CG341" s="1410" t="str">
        <f>IF(CF341&gt;=1.6,"Đạt mục tiêu",IF(CF341&gt;=1,"Cần cố gắng","Chưa đạt"))</f>
        <v>Đạt mục tiêu</v>
      </c>
    </row>
    <row r="342" spans="1:85" s="3" customFormat="1" hidden="1">
      <c r="A342" s="1536"/>
      <c r="B342" s="1415"/>
      <c r="C342" s="1571"/>
      <c r="D342" s="15"/>
      <c r="E342" s="31"/>
      <c r="F342" s="15"/>
      <c r="G342" s="689"/>
      <c r="H342" s="175"/>
      <c r="I342" s="660"/>
      <c r="J342" s="660"/>
      <c r="K342" s="689"/>
      <c r="L342" s="660"/>
      <c r="M342" s="662"/>
      <c r="N342" s="79"/>
      <c r="O342" s="79"/>
      <c r="P342" s="660"/>
      <c r="Q342" s="660"/>
      <c r="R342" s="660"/>
      <c r="S342" s="660"/>
      <c r="T342" s="660"/>
      <c r="U342" s="660"/>
      <c r="V342" s="689"/>
      <c r="W342" s="689"/>
      <c r="X342" s="689"/>
      <c r="Y342" s="689"/>
      <c r="Z342" s="660"/>
      <c r="AA342" s="660"/>
      <c r="AB342" s="660"/>
      <c r="AC342" s="660"/>
      <c r="AD342" s="660"/>
      <c r="AE342" s="660"/>
      <c r="AF342" s="660"/>
      <c r="AG342" s="660"/>
      <c r="AH342" s="660"/>
      <c r="AI342" s="660"/>
      <c r="AJ342" s="660"/>
      <c r="AK342" s="660"/>
      <c r="AL342" s="660"/>
      <c r="AM342" s="660"/>
      <c r="AN342" s="660"/>
      <c r="AO342" s="660"/>
      <c r="AP342" s="660"/>
      <c r="AQ342" s="660"/>
      <c r="AR342" s="660"/>
      <c r="AS342" s="660"/>
      <c r="AT342" s="660"/>
      <c r="AU342" s="660"/>
      <c r="AV342" s="660"/>
      <c r="AW342" s="660"/>
      <c r="AX342" s="660"/>
      <c r="AY342" s="660"/>
      <c r="AZ342" s="660"/>
      <c r="BA342" s="660"/>
      <c r="BB342" s="660"/>
      <c r="BC342" s="660"/>
      <c r="BD342" s="660"/>
      <c r="BE342" s="38" t="str">
        <f>IF(BE341&lt;1,"CĐ",IF(BE341&lt;1.6,"CCG","Đ"))</f>
        <v>Đ</v>
      </c>
      <c r="BF342" s="38" t="str">
        <f>IF(BF341&lt;1,"CĐ",IF(BF341&lt;1.6,"CCG","Đ"))</f>
        <v>Đ</v>
      </c>
      <c r="BG342" s="38" t="str">
        <f>IF(BG341&lt;1,"CĐ",IF(BG341&lt;1.6,"CCG","Đ"))</f>
        <v>Đ</v>
      </c>
      <c r="BH342" s="38" t="str">
        <f>IF(BH341&lt;1,"CĐ",IF(BH341&lt;1.6,"CCG","Đ"))</f>
        <v>Đ</v>
      </c>
      <c r="BI342" s="38" t="str">
        <f>IF(BI341&lt;1,"CĐ",IF(BI341&lt;1.6,"CCG","Đ"))</f>
        <v>Đ</v>
      </c>
      <c r="BJ342" s="38" t="str">
        <f t="shared" ref="BJ342:BY342" si="148">IF(BJ341&lt;1,"CĐ",IF(BJ341&lt;1.6,"CCG","Đ"))</f>
        <v>Đ</v>
      </c>
      <c r="BK342" s="38" t="str">
        <f t="shared" si="148"/>
        <v>Đ</v>
      </c>
      <c r="BL342" s="38" t="str">
        <f t="shared" si="148"/>
        <v>Đ</v>
      </c>
      <c r="BM342" s="38" t="str">
        <f t="shared" si="148"/>
        <v>Đ</v>
      </c>
      <c r="BN342" s="38" t="str">
        <f t="shared" si="148"/>
        <v>Đ</v>
      </c>
      <c r="BO342" s="38" t="str">
        <f t="shared" si="148"/>
        <v>Đ</v>
      </c>
      <c r="BP342" s="38" t="str">
        <f t="shared" si="148"/>
        <v>Đ</v>
      </c>
      <c r="BQ342" s="38" t="str">
        <f t="shared" si="148"/>
        <v>Đ</v>
      </c>
      <c r="BR342" s="38" t="str">
        <f t="shared" si="148"/>
        <v>Đ</v>
      </c>
      <c r="BS342" s="38" t="str">
        <f t="shared" si="148"/>
        <v>Đ</v>
      </c>
      <c r="BT342" s="38" t="str">
        <f t="shared" si="148"/>
        <v>Đ</v>
      </c>
      <c r="BU342" s="38" t="str">
        <f t="shared" si="148"/>
        <v>Đ</v>
      </c>
      <c r="BV342" s="38"/>
      <c r="BW342" s="38"/>
      <c r="BX342" s="38"/>
      <c r="BY342" s="38" t="str">
        <f t="shared" si="148"/>
        <v>Đ</v>
      </c>
      <c r="BZ342" s="1550"/>
      <c r="CA342" s="1549"/>
      <c r="CB342" s="1550"/>
      <c r="CC342" s="1549"/>
      <c r="CD342" s="1550"/>
      <c r="CE342" s="1549"/>
      <c r="CF342" s="1407"/>
      <c r="CG342" s="1410"/>
    </row>
    <row r="343" spans="1:85" s="3" customFormat="1" ht="56.25" hidden="1">
      <c r="A343" s="1536"/>
      <c r="B343" s="1414" t="s">
        <v>214</v>
      </c>
      <c r="C343" s="208" t="s">
        <v>233</v>
      </c>
      <c r="D343" s="36"/>
      <c r="E343" s="37"/>
      <c r="F343" s="36"/>
      <c r="G343" s="661"/>
      <c r="H343" s="210"/>
      <c r="I343" s="662"/>
      <c r="J343" s="662"/>
      <c r="K343" s="661"/>
      <c r="L343" s="662"/>
      <c r="M343" s="662"/>
      <c r="N343" s="79"/>
      <c r="O343" s="79"/>
      <c r="P343" s="662"/>
      <c r="Q343" s="662"/>
      <c r="R343" s="662"/>
      <c r="S343" s="662"/>
      <c r="T343" s="662"/>
      <c r="U343" s="662"/>
      <c r="V343" s="661"/>
      <c r="W343" s="661"/>
      <c r="X343" s="661"/>
      <c r="Y343" s="661"/>
      <c r="Z343" s="662"/>
      <c r="AA343" s="662"/>
      <c r="AB343" s="662"/>
      <c r="AC343" s="662"/>
      <c r="AD343" s="662"/>
      <c r="AE343" s="662"/>
      <c r="AF343" s="662"/>
      <c r="AG343" s="662"/>
      <c r="AH343" s="662"/>
      <c r="AI343" s="662"/>
      <c r="AJ343" s="662"/>
      <c r="AK343" s="662"/>
      <c r="AL343" s="662"/>
      <c r="AM343" s="662"/>
      <c r="AN343" s="662"/>
      <c r="AO343" s="662"/>
      <c r="AP343" s="662"/>
      <c r="AQ343" s="662"/>
      <c r="AR343" s="662"/>
      <c r="AS343" s="662"/>
      <c r="AT343" s="662"/>
      <c r="AU343" s="662"/>
      <c r="AV343" s="662"/>
      <c r="AW343" s="662"/>
      <c r="AX343" s="662"/>
      <c r="AY343" s="662"/>
      <c r="AZ343" s="662"/>
      <c r="BA343" s="662"/>
      <c r="BB343" s="662"/>
      <c r="BC343" s="662"/>
      <c r="BD343" s="662"/>
      <c r="BE343" s="41">
        <f>COUNTIFS($J$9:$J$255,"TCKNXH-TM",BE$9:BE$255,"2")</f>
        <v>25</v>
      </c>
      <c r="BF343" s="41">
        <f t="shared" ref="BF343:BY343" si="149">COUNTIFS($J$9:$J$255,"TCKNXH-TM",BF$9:BF$255,"2")</f>
        <v>29</v>
      </c>
      <c r="BG343" s="41">
        <f t="shared" si="149"/>
        <v>25</v>
      </c>
      <c r="BH343" s="41">
        <f t="shared" si="149"/>
        <v>28</v>
      </c>
      <c r="BI343" s="41">
        <f t="shared" si="149"/>
        <v>25</v>
      </c>
      <c r="BJ343" s="41">
        <f t="shared" si="149"/>
        <v>25</v>
      </c>
      <c r="BK343" s="41">
        <f t="shared" si="149"/>
        <v>28</v>
      </c>
      <c r="BL343" s="41">
        <f t="shared" si="149"/>
        <v>30</v>
      </c>
      <c r="BM343" s="41">
        <f t="shared" si="149"/>
        <v>30</v>
      </c>
      <c r="BN343" s="41">
        <f t="shared" si="149"/>
        <v>22</v>
      </c>
      <c r="BO343" s="41">
        <f t="shared" si="149"/>
        <v>24</v>
      </c>
      <c r="BP343" s="41">
        <f t="shared" si="149"/>
        <v>32</v>
      </c>
      <c r="BQ343" s="41">
        <f t="shared" si="149"/>
        <v>30</v>
      </c>
      <c r="BR343" s="41">
        <f t="shared" si="149"/>
        <v>20</v>
      </c>
      <c r="BS343" s="41">
        <f t="shared" si="149"/>
        <v>21</v>
      </c>
      <c r="BT343" s="41">
        <f t="shared" si="149"/>
        <v>19</v>
      </c>
      <c r="BU343" s="41">
        <f t="shared" si="149"/>
        <v>31</v>
      </c>
      <c r="BV343" s="41"/>
      <c r="BW343" s="41"/>
      <c r="BX343" s="41"/>
      <c r="BY343" s="41">
        <f t="shared" si="149"/>
        <v>29</v>
      </c>
      <c r="BZ343" s="662"/>
      <c r="CA343" s="662"/>
      <c r="CB343" s="662"/>
      <c r="CC343" s="662"/>
      <c r="CD343" s="662"/>
      <c r="CE343" s="662"/>
      <c r="CF343" s="662"/>
      <c r="CG343" s="254"/>
    </row>
    <row r="344" spans="1:85" s="3" customFormat="1" ht="56.25" hidden="1">
      <c r="A344" s="1536"/>
      <c r="B344" s="1414"/>
      <c r="C344" s="208" t="s">
        <v>234</v>
      </c>
      <c r="D344" s="36"/>
      <c r="E344" s="37"/>
      <c r="F344" s="36"/>
      <c r="G344" s="661"/>
      <c r="H344" s="210"/>
      <c r="I344" s="662"/>
      <c r="J344" s="662"/>
      <c r="K344" s="661"/>
      <c r="L344" s="662"/>
      <c r="M344" s="662"/>
      <c r="N344" s="79"/>
      <c r="O344" s="79"/>
      <c r="P344" s="662"/>
      <c r="Q344" s="662"/>
      <c r="R344" s="662"/>
      <c r="S344" s="662"/>
      <c r="T344" s="662"/>
      <c r="U344" s="662"/>
      <c r="V344" s="661"/>
      <c r="W344" s="661"/>
      <c r="X344" s="661"/>
      <c r="Y344" s="661"/>
      <c r="Z344" s="662"/>
      <c r="AA344" s="662"/>
      <c r="AB344" s="662"/>
      <c r="AC344" s="662"/>
      <c r="AD344" s="662"/>
      <c r="AE344" s="662"/>
      <c r="AF344" s="662"/>
      <c r="AG344" s="662"/>
      <c r="AH344" s="662"/>
      <c r="AI344" s="662"/>
      <c r="AJ344" s="662"/>
      <c r="AK344" s="662"/>
      <c r="AL344" s="662"/>
      <c r="AM344" s="662"/>
      <c r="AN344" s="662"/>
      <c r="AO344" s="662"/>
      <c r="AP344" s="662"/>
      <c r="AQ344" s="662"/>
      <c r="AR344" s="662"/>
      <c r="AS344" s="662"/>
      <c r="AT344" s="662"/>
      <c r="AU344" s="662"/>
      <c r="AV344" s="662"/>
      <c r="AW344" s="662"/>
      <c r="AX344" s="662"/>
      <c r="AY344" s="662"/>
      <c r="AZ344" s="662"/>
      <c r="BA344" s="662"/>
      <c r="BB344" s="662"/>
      <c r="BC344" s="662"/>
      <c r="BD344" s="662"/>
      <c r="BE344" s="41">
        <f>COUNTIFS($J$9:$J$255,"TCKNXH-TM",BE$9:BE$255,"1")</f>
        <v>7</v>
      </c>
      <c r="BF344" s="41">
        <f t="shared" ref="BF344:BY344" si="150">COUNTIFS($J$9:$J$255,"TCKNXH-TM",BF$9:BF$255,"1")</f>
        <v>3</v>
      </c>
      <c r="BG344" s="41">
        <f t="shared" si="150"/>
        <v>7</v>
      </c>
      <c r="BH344" s="41">
        <f t="shared" si="150"/>
        <v>4</v>
      </c>
      <c r="BI344" s="41">
        <f t="shared" si="150"/>
        <v>7</v>
      </c>
      <c r="BJ344" s="41">
        <f t="shared" si="150"/>
        <v>7</v>
      </c>
      <c r="BK344" s="41">
        <f t="shared" si="150"/>
        <v>4</v>
      </c>
      <c r="BL344" s="41">
        <f t="shared" si="150"/>
        <v>2</v>
      </c>
      <c r="BM344" s="41">
        <f t="shared" si="150"/>
        <v>2</v>
      </c>
      <c r="BN344" s="41">
        <f t="shared" si="150"/>
        <v>10</v>
      </c>
      <c r="BO344" s="41">
        <f t="shared" si="150"/>
        <v>8</v>
      </c>
      <c r="BP344" s="41">
        <f t="shared" si="150"/>
        <v>0</v>
      </c>
      <c r="BQ344" s="41">
        <f t="shared" si="150"/>
        <v>2</v>
      </c>
      <c r="BR344" s="41">
        <f t="shared" si="150"/>
        <v>12</v>
      </c>
      <c r="BS344" s="41">
        <f t="shared" si="150"/>
        <v>11</v>
      </c>
      <c r="BT344" s="41">
        <f t="shared" si="150"/>
        <v>13</v>
      </c>
      <c r="BU344" s="41">
        <f t="shared" si="150"/>
        <v>1</v>
      </c>
      <c r="BV344" s="41"/>
      <c r="BW344" s="41"/>
      <c r="BX344" s="41"/>
      <c r="BY344" s="41">
        <f t="shared" si="150"/>
        <v>3</v>
      </c>
      <c r="BZ344" s="662"/>
      <c r="CA344" s="662"/>
      <c r="CB344" s="662"/>
      <c r="CC344" s="662"/>
      <c r="CD344" s="662"/>
      <c r="CE344" s="662"/>
      <c r="CF344" s="662"/>
      <c r="CG344" s="254"/>
    </row>
    <row r="345" spans="1:85" s="3" customFormat="1" ht="56.25" hidden="1">
      <c r="A345" s="1536"/>
      <c r="B345" s="1414"/>
      <c r="C345" s="208" t="s">
        <v>235</v>
      </c>
      <c r="D345" s="36"/>
      <c r="E345" s="37"/>
      <c r="F345" s="36"/>
      <c r="G345" s="661"/>
      <c r="H345" s="210"/>
      <c r="I345" s="662"/>
      <c r="J345" s="662"/>
      <c r="K345" s="661"/>
      <c r="L345" s="662"/>
      <c r="M345" s="662"/>
      <c r="N345" s="79"/>
      <c r="O345" s="79"/>
      <c r="P345" s="662"/>
      <c r="Q345" s="662"/>
      <c r="R345" s="662"/>
      <c r="S345" s="662"/>
      <c r="T345" s="662"/>
      <c r="U345" s="662"/>
      <c r="V345" s="661"/>
      <c r="W345" s="661"/>
      <c r="X345" s="661"/>
      <c r="Y345" s="661"/>
      <c r="Z345" s="662"/>
      <c r="AA345" s="662"/>
      <c r="AB345" s="662"/>
      <c r="AC345" s="662"/>
      <c r="AD345" s="662"/>
      <c r="AE345" s="662"/>
      <c r="AF345" s="662"/>
      <c r="AG345" s="662"/>
      <c r="AH345" s="662"/>
      <c r="AI345" s="662"/>
      <c r="AJ345" s="662"/>
      <c r="AK345" s="662"/>
      <c r="AL345" s="662"/>
      <c r="AM345" s="662"/>
      <c r="AN345" s="662"/>
      <c r="AO345" s="662"/>
      <c r="AP345" s="662"/>
      <c r="AQ345" s="662"/>
      <c r="AR345" s="662"/>
      <c r="AS345" s="662"/>
      <c r="AT345" s="662"/>
      <c r="AU345" s="662"/>
      <c r="AV345" s="662"/>
      <c r="AW345" s="662"/>
      <c r="AX345" s="662"/>
      <c r="AY345" s="662"/>
      <c r="AZ345" s="662"/>
      <c r="BA345" s="662"/>
      <c r="BB345" s="662"/>
      <c r="BC345" s="662"/>
      <c r="BD345" s="662"/>
      <c r="BE345" s="41">
        <f>COUNTIFS($J$9:$J$255,"TCKNXH",BE$9:BE$255,"0")</f>
        <v>0</v>
      </c>
      <c r="BF345" s="41">
        <f>COUNTIFS($J$9:$J$255,"TCKNXH",BF$9:BF$255,"0")</f>
        <v>0</v>
      </c>
      <c r="BG345" s="41">
        <f>COUNTIFS($J$9:$J$255,"TCKNXH",BG$9:BG$255,"0")</f>
        <v>0</v>
      </c>
      <c r="BH345" s="41">
        <f>COUNTIFS($J$9:$J$255,"TCKNXH",BH$9:BH$255,"0")</f>
        <v>0</v>
      </c>
      <c r="BI345" s="41">
        <f>COUNTIFS($J$9:$J$255,"TCKNXH",BI$9:BI$255,"0")</f>
        <v>0</v>
      </c>
      <c r="BJ345" s="41">
        <f t="shared" ref="BJ345:BY345" si="151">COUNTIFS($J$9:$J$255,"TCKNXH",BJ$9:BJ$255,"0")</f>
        <v>0</v>
      </c>
      <c r="BK345" s="41">
        <f t="shared" si="151"/>
        <v>0</v>
      </c>
      <c r="BL345" s="41">
        <f t="shared" si="151"/>
        <v>0</v>
      </c>
      <c r="BM345" s="41">
        <f t="shared" si="151"/>
        <v>0</v>
      </c>
      <c r="BN345" s="41">
        <f t="shared" si="151"/>
        <v>0</v>
      </c>
      <c r="BO345" s="41">
        <f t="shared" si="151"/>
        <v>0</v>
      </c>
      <c r="BP345" s="41">
        <f t="shared" si="151"/>
        <v>0</v>
      </c>
      <c r="BQ345" s="41">
        <f t="shared" si="151"/>
        <v>0</v>
      </c>
      <c r="BR345" s="41">
        <f t="shared" si="151"/>
        <v>0</v>
      </c>
      <c r="BS345" s="41">
        <f t="shared" si="151"/>
        <v>0</v>
      </c>
      <c r="BT345" s="41">
        <f t="shared" si="151"/>
        <v>0</v>
      </c>
      <c r="BU345" s="41">
        <f t="shared" si="151"/>
        <v>0</v>
      </c>
      <c r="BV345" s="41"/>
      <c r="BW345" s="41"/>
      <c r="BX345" s="41"/>
      <c r="BY345" s="41">
        <f t="shared" si="151"/>
        <v>0</v>
      </c>
      <c r="BZ345" s="662"/>
      <c r="CA345" s="662"/>
      <c r="CB345" s="662"/>
      <c r="CC345" s="662"/>
      <c r="CD345" s="662"/>
      <c r="CE345" s="662"/>
      <c r="CF345" s="662"/>
      <c r="CG345" s="254"/>
    </row>
    <row r="346" spans="1:85" s="3" customFormat="1" hidden="1">
      <c r="A346" s="1536"/>
      <c r="B346" s="1414"/>
      <c r="C346" s="1570" t="s">
        <v>1204</v>
      </c>
      <c r="D346" s="36"/>
      <c r="E346" s="37"/>
      <c r="F346" s="36"/>
      <c r="G346" s="661"/>
      <c r="H346" s="210"/>
      <c r="I346" s="662"/>
      <c r="J346" s="662"/>
      <c r="K346" s="661"/>
      <c r="L346" s="662"/>
      <c r="M346" s="662"/>
      <c r="N346" s="79"/>
      <c r="O346" s="79"/>
      <c r="P346" s="662"/>
      <c r="Q346" s="662"/>
      <c r="R346" s="662"/>
      <c r="S346" s="662"/>
      <c r="T346" s="662"/>
      <c r="U346" s="662"/>
      <c r="V346" s="661"/>
      <c r="W346" s="661"/>
      <c r="X346" s="661"/>
      <c r="Y346" s="661"/>
      <c r="Z346" s="662"/>
      <c r="AA346" s="662"/>
      <c r="AB346" s="662"/>
      <c r="AC346" s="662"/>
      <c r="AD346" s="662"/>
      <c r="AE346" s="662"/>
      <c r="AF346" s="662"/>
      <c r="AG346" s="662"/>
      <c r="AH346" s="662"/>
      <c r="AI346" s="662"/>
      <c r="AJ346" s="662"/>
      <c r="AK346" s="662"/>
      <c r="AL346" s="662"/>
      <c r="AM346" s="662"/>
      <c r="AN346" s="662"/>
      <c r="AO346" s="662"/>
      <c r="AP346" s="662"/>
      <c r="AQ346" s="662"/>
      <c r="AR346" s="662"/>
      <c r="AS346" s="662"/>
      <c r="AT346" s="662"/>
      <c r="AU346" s="662"/>
      <c r="AV346" s="662"/>
      <c r="AW346" s="662"/>
      <c r="AX346" s="662"/>
      <c r="AY346" s="662"/>
      <c r="AZ346" s="662"/>
      <c r="BA346" s="662"/>
      <c r="BB346" s="662"/>
      <c r="BC346" s="662"/>
      <c r="BD346" s="662"/>
      <c r="BE346" s="582">
        <f>(((BE343*2)+(BE344*1)+(BE345*0)))/(BE343+BE344+BE345)</f>
        <v>1.78125</v>
      </c>
      <c r="BF346" s="582">
        <f>(((BF343*2)+(BF344*1)+(BF345*0)))/(BF343+BF344+BF345)</f>
        <v>1.90625</v>
      </c>
      <c r="BG346" s="582">
        <f>(((BG343*2)+(BG344*1)+(BG345*0)))/(BG343+BG344+BG345)</f>
        <v>1.78125</v>
      </c>
      <c r="BH346" s="582">
        <f>(((BH343*2)+(BH344*1)+(BH345*0)))/(BH343+BH344+BH345)</f>
        <v>1.875</v>
      </c>
      <c r="BI346" s="582">
        <f>(((BI343*2)+(BI344*1)+(BI345*0)))/(BI343+BI344+BI345)</f>
        <v>1.78125</v>
      </c>
      <c r="BJ346" s="582">
        <f t="shared" ref="BJ346:BY346" si="152">(((BJ343*2)+(BJ344*1)+(BJ345*0)))/(BJ343+BJ344+BJ345)</f>
        <v>1.78125</v>
      </c>
      <c r="BK346" s="582">
        <f t="shared" si="152"/>
        <v>1.875</v>
      </c>
      <c r="BL346" s="582">
        <f t="shared" si="152"/>
        <v>1.9375</v>
      </c>
      <c r="BM346" s="582">
        <f t="shared" si="152"/>
        <v>1.9375</v>
      </c>
      <c r="BN346" s="582">
        <f t="shared" si="152"/>
        <v>1.6875</v>
      </c>
      <c r="BO346" s="582">
        <f t="shared" si="152"/>
        <v>1.75</v>
      </c>
      <c r="BP346" s="582">
        <f t="shared" si="152"/>
        <v>2</v>
      </c>
      <c r="BQ346" s="582">
        <f t="shared" si="152"/>
        <v>1.9375</v>
      </c>
      <c r="BR346" s="582">
        <f t="shared" si="152"/>
        <v>1.625</v>
      </c>
      <c r="BS346" s="582">
        <f t="shared" si="152"/>
        <v>1.65625</v>
      </c>
      <c r="BT346" s="582">
        <f t="shared" si="152"/>
        <v>1.59375</v>
      </c>
      <c r="BU346" s="582">
        <f t="shared" si="152"/>
        <v>1.96875</v>
      </c>
      <c r="BV346" s="582"/>
      <c r="BW346" s="582"/>
      <c r="BX346" s="582"/>
      <c r="BY346" s="582">
        <f t="shared" si="152"/>
        <v>1.90625</v>
      </c>
      <c r="BZ346" s="1550">
        <f>COUNTIF($BE347:$BY347,"Đ")</f>
        <v>17</v>
      </c>
      <c r="CA346" s="1549">
        <f>BZ346/COUNTA($BE347:$BY347)</f>
        <v>0.94444444444444442</v>
      </c>
      <c r="CB346" s="1550">
        <f>COUNTIF($BE347:$BY347,"CCG")</f>
        <v>1</v>
      </c>
      <c r="CC346" s="1549">
        <f>CB346/COUNTA($BE347:$BY347)</f>
        <v>5.5555555555555552E-2</v>
      </c>
      <c r="CD346" s="1550">
        <f>COUNTIF($BE347:$BY347,"CĐ")</f>
        <v>0</v>
      </c>
      <c r="CE346" s="1549">
        <f>CD346/COUNTA($BE347:$BY347)</f>
        <v>0</v>
      </c>
      <c r="CF346" s="1407">
        <f>(((BZ346*2)+(CB346*1)+(CD346*0)))/(BZ346+CB346+CD346)</f>
        <v>1.9444444444444444</v>
      </c>
      <c r="CG346" s="1410" t="str">
        <f>IF(CF346&gt;=1.6,"Đạt mục tiêu",IF(CF346&gt;=1,"Cần cố gắng","Chưa đạt"))</f>
        <v>Đạt mục tiêu</v>
      </c>
    </row>
    <row r="347" spans="1:85" s="3" customFormat="1" hidden="1">
      <c r="A347" s="1536"/>
      <c r="B347" s="1414"/>
      <c r="C347" s="1571"/>
      <c r="D347" s="36"/>
      <c r="E347" s="37"/>
      <c r="F347" s="36"/>
      <c r="G347" s="661"/>
      <c r="H347" s="210"/>
      <c r="I347" s="662"/>
      <c r="J347" s="662"/>
      <c r="K347" s="661"/>
      <c r="L347" s="662"/>
      <c r="M347" s="662"/>
      <c r="N347" s="79"/>
      <c r="O347" s="79"/>
      <c r="P347" s="662"/>
      <c r="Q347" s="662"/>
      <c r="R347" s="662"/>
      <c r="S347" s="662"/>
      <c r="T347" s="662"/>
      <c r="U347" s="662"/>
      <c r="V347" s="661"/>
      <c r="W347" s="661"/>
      <c r="X347" s="661"/>
      <c r="Y347" s="661"/>
      <c r="Z347" s="662"/>
      <c r="AA347" s="662"/>
      <c r="AB347" s="662"/>
      <c r="AC347" s="662"/>
      <c r="AD347" s="662"/>
      <c r="AE347" s="662"/>
      <c r="AF347" s="662"/>
      <c r="AG347" s="662"/>
      <c r="AH347" s="662"/>
      <c r="AI347" s="662"/>
      <c r="AJ347" s="662"/>
      <c r="AK347" s="662"/>
      <c r="AL347" s="662"/>
      <c r="AM347" s="662"/>
      <c r="AN347" s="662"/>
      <c r="AO347" s="662"/>
      <c r="AP347" s="662"/>
      <c r="AQ347" s="662"/>
      <c r="AR347" s="662"/>
      <c r="AS347" s="662"/>
      <c r="AT347" s="662"/>
      <c r="AU347" s="662"/>
      <c r="AV347" s="662"/>
      <c r="AW347" s="662"/>
      <c r="AX347" s="662"/>
      <c r="AY347" s="662"/>
      <c r="AZ347" s="662"/>
      <c r="BA347" s="662"/>
      <c r="BB347" s="662"/>
      <c r="BC347" s="662"/>
      <c r="BD347" s="662"/>
      <c r="BE347" s="38" t="str">
        <f>IF(BE346&lt;1,"CĐ",IF(BE346&lt;1.6,"CCG","Đ"))</f>
        <v>Đ</v>
      </c>
      <c r="BF347" s="38" t="str">
        <f>IF(BF346&lt;1,"CĐ",IF(BF346&lt;1.6,"CCG","Đ"))</f>
        <v>Đ</v>
      </c>
      <c r="BG347" s="38" t="str">
        <f>IF(BG346&lt;1,"CĐ",IF(BG346&lt;1.6,"CCG","Đ"))</f>
        <v>Đ</v>
      </c>
      <c r="BH347" s="38" t="str">
        <f>IF(BH346&lt;1,"CĐ",IF(BH346&lt;1.6,"CCG","Đ"))</f>
        <v>Đ</v>
      </c>
      <c r="BI347" s="38" t="str">
        <f>IF(BI346&lt;1,"CĐ",IF(BI346&lt;1.6,"CCG","Đ"))</f>
        <v>Đ</v>
      </c>
      <c r="BJ347" s="38" t="str">
        <f t="shared" ref="BJ347:BY347" si="153">IF(BJ346&lt;1,"CĐ",IF(BJ346&lt;1.6,"CCG","Đ"))</f>
        <v>Đ</v>
      </c>
      <c r="BK347" s="38" t="str">
        <f t="shared" si="153"/>
        <v>Đ</v>
      </c>
      <c r="BL347" s="38" t="str">
        <f t="shared" si="153"/>
        <v>Đ</v>
      </c>
      <c r="BM347" s="38" t="str">
        <f t="shared" si="153"/>
        <v>Đ</v>
      </c>
      <c r="BN347" s="38" t="str">
        <f t="shared" si="153"/>
        <v>Đ</v>
      </c>
      <c r="BO347" s="38" t="str">
        <f t="shared" si="153"/>
        <v>Đ</v>
      </c>
      <c r="BP347" s="38" t="str">
        <f t="shared" si="153"/>
        <v>Đ</v>
      </c>
      <c r="BQ347" s="38" t="str">
        <f t="shared" si="153"/>
        <v>Đ</v>
      </c>
      <c r="BR347" s="38" t="str">
        <f t="shared" si="153"/>
        <v>Đ</v>
      </c>
      <c r="BS347" s="38" t="str">
        <f t="shared" si="153"/>
        <v>Đ</v>
      </c>
      <c r="BT347" s="38" t="str">
        <f t="shared" si="153"/>
        <v>CCG</v>
      </c>
      <c r="BU347" s="38" t="str">
        <f t="shared" si="153"/>
        <v>Đ</v>
      </c>
      <c r="BV347" s="38"/>
      <c r="BW347" s="38"/>
      <c r="BX347" s="38"/>
      <c r="BY347" s="38" t="str">
        <f t="shared" si="153"/>
        <v>Đ</v>
      </c>
      <c r="BZ347" s="1550"/>
      <c r="CA347" s="1549"/>
      <c r="CB347" s="1550"/>
      <c r="CC347" s="1549"/>
      <c r="CD347" s="1550"/>
      <c r="CE347" s="1549"/>
      <c r="CF347" s="1407"/>
      <c r="CG347" s="1410"/>
    </row>
    <row r="348" spans="1:85" s="3" customFormat="1" ht="56.25" hidden="1">
      <c r="A348" s="1536"/>
      <c r="B348" s="1415" t="s">
        <v>215</v>
      </c>
      <c r="C348" s="208" t="s">
        <v>233</v>
      </c>
      <c r="D348" s="15"/>
      <c r="E348" s="31"/>
      <c r="F348" s="15"/>
      <c r="G348" s="689"/>
      <c r="H348" s="175"/>
      <c r="I348" s="660"/>
      <c r="J348" s="660"/>
      <c r="K348" s="689"/>
      <c r="L348" s="660"/>
      <c r="M348" s="662"/>
      <c r="N348" s="79"/>
      <c r="O348" s="79"/>
      <c r="P348" s="660"/>
      <c r="Q348" s="660"/>
      <c r="R348" s="660"/>
      <c r="S348" s="660"/>
      <c r="T348" s="660"/>
      <c r="U348" s="660"/>
      <c r="V348" s="689"/>
      <c r="W348" s="689"/>
      <c r="X348" s="689"/>
      <c r="Y348" s="689"/>
      <c r="Z348" s="660"/>
      <c r="AA348" s="660"/>
      <c r="AB348" s="660"/>
      <c r="AC348" s="660"/>
      <c r="AD348" s="660"/>
      <c r="AE348" s="660"/>
      <c r="AF348" s="660"/>
      <c r="AG348" s="660"/>
      <c r="AH348" s="660"/>
      <c r="AI348" s="660"/>
      <c r="AJ348" s="660"/>
      <c r="AK348" s="660"/>
      <c r="AL348" s="660"/>
      <c r="AM348" s="660"/>
      <c r="AN348" s="660"/>
      <c r="AO348" s="660"/>
      <c r="AP348" s="660"/>
      <c r="AQ348" s="660"/>
      <c r="AR348" s="660"/>
      <c r="AS348" s="660"/>
      <c r="AT348" s="660"/>
      <c r="AU348" s="660"/>
      <c r="AV348" s="660"/>
      <c r="AW348" s="660"/>
      <c r="AX348" s="660"/>
      <c r="AY348" s="660"/>
      <c r="AZ348" s="660"/>
      <c r="BA348" s="660"/>
      <c r="BB348" s="660"/>
      <c r="BC348" s="660"/>
      <c r="BD348" s="660"/>
      <c r="BE348" s="41">
        <f>COUNTIFS($J$9:$J$255,"Thẩm mỹ",BE$9:BE$255,"2")</f>
        <v>0</v>
      </c>
      <c r="BF348" s="41">
        <f>COUNTIFS($J$9:$J$255,"Thẩm mỹ",BF$9:BF$255,"2")</f>
        <v>0</v>
      </c>
      <c r="BG348" s="41">
        <f>COUNTIFS($J$9:$J$255,"Thẩm mỹ",BG$9:BG$255,"2")</f>
        <v>0</v>
      </c>
      <c r="BH348" s="41">
        <f>COUNTIFS($J$9:$J$255,"Thẩm mỹ",BH$9:BH$255,"2")</f>
        <v>0</v>
      </c>
      <c r="BI348" s="41">
        <f>COUNTIFS($J$9:$J$255,"Thẩm mỹ",BI$9:BI$255,"2")</f>
        <v>0</v>
      </c>
      <c r="BJ348" s="62"/>
      <c r="BK348" s="41"/>
      <c r="BL348" s="41"/>
      <c r="BM348" s="41"/>
      <c r="BN348" s="41"/>
      <c r="BO348" s="41"/>
      <c r="BP348" s="41"/>
      <c r="BQ348" s="682">
        <f t="shared" si="133"/>
        <v>23</v>
      </c>
      <c r="BR348" s="56"/>
      <c r="BS348" s="56"/>
      <c r="BT348" s="56"/>
      <c r="BU348" s="41">
        <f>COUNTIFS($J$9:$J$255,"Thẩm mỹ",BU$9:BU$255,"2")</f>
        <v>0</v>
      </c>
      <c r="BV348" s="41"/>
      <c r="BW348" s="41"/>
      <c r="BX348" s="41"/>
      <c r="BY348" s="41"/>
      <c r="BZ348" s="662"/>
      <c r="CA348" s="662"/>
      <c r="CB348" s="662"/>
      <c r="CC348" s="662"/>
      <c r="CD348" s="662"/>
      <c r="CE348" s="662"/>
      <c r="CF348" s="662"/>
      <c r="CG348" s="662"/>
    </row>
    <row r="349" spans="1:85" s="3" customFormat="1" ht="56.25" hidden="1">
      <c r="A349" s="1536"/>
      <c r="B349" s="1415"/>
      <c r="C349" s="208" t="s">
        <v>234</v>
      </c>
      <c r="D349" s="15"/>
      <c r="E349" s="31"/>
      <c r="F349" s="15"/>
      <c r="G349" s="689"/>
      <c r="H349" s="175"/>
      <c r="I349" s="660"/>
      <c r="J349" s="660"/>
      <c r="K349" s="689"/>
      <c r="L349" s="660"/>
      <c r="M349" s="662"/>
      <c r="N349" s="79"/>
      <c r="O349" s="79"/>
      <c r="P349" s="660"/>
      <c r="Q349" s="660"/>
      <c r="R349" s="660"/>
      <c r="S349" s="660"/>
      <c r="T349" s="660"/>
      <c r="U349" s="660"/>
      <c r="V349" s="689"/>
      <c r="W349" s="689"/>
      <c r="X349" s="689"/>
      <c r="Y349" s="689"/>
      <c r="Z349" s="660"/>
      <c r="AA349" s="660"/>
      <c r="AB349" s="660"/>
      <c r="AC349" s="660"/>
      <c r="AD349" s="660"/>
      <c r="AE349" s="660"/>
      <c r="AF349" s="660"/>
      <c r="AG349" s="660"/>
      <c r="AH349" s="660"/>
      <c r="AI349" s="660"/>
      <c r="AJ349" s="660"/>
      <c r="AK349" s="660"/>
      <c r="AL349" s="660"/>
      <c r="AM349" s="660"/>
      <c r="AN349" s="660"/>
      <c r="AO349" s="660"/>
      <c r="AP349" s="660"/>
      <c r="AQ349" s="660"/>
      <c r="AR349" s="660"/>
      <c r="AS349" s="660"/>
      <c r="AT349" s="660"/>
      <c r="AU349" s="660"/>
      <c r="AV349" s="660"/>
      <c r="AW349" s="660"/>
      <c r="AX349" s="660"/>
      <c r="AY349" s="660"/>
      <c r="AZ349" s="660"/>
      <c r="BA349" s="660"/>
      <c r="BB349" s="660"/>
      <c r="BC349" s="660"/>
      <c r="BD349" s="660"/>
      <c r="BE349" s="41">
        <f>COUNTIFS($J$9:$J$255,"Thẩm mỹ",BE$9:BE$255,"1")</f>
        <v>0</v>
      </c>
      <c r="BF349" s="41">
        <f>COUNTIFS($J$9:$J$255,"Thẩm mỹ",BF$9:BF$255,"1")</f>
        <v>0</v>
      </c>
      <c r="BG349" s="41">
        <f>COUNTIFS($J$9:$J$255,"Thẩm mỹ",BG$9:BG$255,"1")</f>
        <v>0</v>
      </c>
      <c r="BH349" s="41">
        <f>COUNTIFS($J$9:$J$255,"Thẩm mỹ",BH$9:BH$255,"1")</f>
        <v>0</v>
      </c>
      <c r="BI349" s="41">
        <f>COUNTIFS($J$9:$J$255,"Thẩm mỹ",BI$9:BI$255,"1")</f>
        <v>0</v>
      </c>
      <c r="BJ349" s="62"/>
      <c r="BK349" s="41"/>
      <c r="BL349" s="41"/>
      <c r="BM349" s="41"/>
      <c r="BN349" s="41"/>
      <c r="BO349" s="41"/>
      <c r="BP349" s="41"/>
      <c r="BQ349" s="682">
        <f t="shared" si="133"/>
        <v>23</v>
      </c>
      <c r="BR349" s="56"/>
      <c r="BS349" s="56"/>
      <c r="BT349" s="56"/>
      <c r="BU349" s="41">
        <f>COUNTIFS($J$9:$J$255,"Thẩm mỹ",BU$9:BU$255,"1")</f>
        <v>0</v>
      </c>
      <c r="BV349" s="41"/>
      <c r="BW349" s="41"/>
      <c r="BX349" s="41"/>
      <c r="BY349" s="41"/>
      <c r="BZ349" s="662"/>
      <c r="CA349" s="662"/>
      <c r="CB349" s="662"/>
      <c r="CC349" s="662"/>
      <c r="CD349" s="662"/>
      <c r="CE349" s="662"/>
      <c r="CF349" s="662"/>
      <c r="CG349" s="662"/>
    </row>
    <row r="350" spans="1:85" s="3" customFormat="1" ht="56.25" hidden="1">
      <c r="A350" s="1536"/>
      <c r="B350" s="1415"/>
      <c r="C350" s="208" t="s">
        <v>235</v>
      </c>
      <c r="D350" s="15"/>
      <c r="E350" s="31"/>
      <c r="F350" s="15"/>
      <c r="G350" s="689"/>
      <c r="H350" s="175"/>
      <c r="I350" s="660"/>
      <c r="J350" s="660"/>
      <c r="K350" s="689"/>
      <c r="L350" s="660"/>
      <c r="M350" s="662"/>
      <c r="N350" s="79"/>
      <c r="O350" s="79"/>
      <c r="P350" s="660"/>
      <c r="Q350" s="660"/>
      <c r="R350" s="660"/>
      <c r="S350" s="660"/>
      <c r="T350" s="660"/>
      <c r="U350" s="660"/>
      <c r="V350" s="689"/>
      <c r="W350" s="689"/>
      <c r="X350" s="689"/>
      <c r="Y350" s="689"/>
      <c r="Z350" s="660"/>
      <c r="AA350" s="660"/>
      <c r="AB350" s="660"/>
      <c r="AC350" s="660"/>
      <c r="AD350" s="660"/>
      <c r="AE350" s="660"/>
      <c r="AF350" s="660"/>
      <c r="AG350" s="660"/>
      <c r="AH350" s="660"/>
      <c r="AI350" s="660"/>
      <c r="AJ350" s="660"/>
      <c r="AK350" s="660"/>
      <c r="AL350" s="660"/>
      <c r="AM350" s="660"/>
      <c r="AN350" s="660"/>
      <c r="AO350" s="660"/>
      <c r="AP350" s="660"/>
      <c r="AQ350" s="660"/>
      <c r="AR350" s="660"/>
      <c r="AS350" s="660"/>
      <c r="AT350" s="660"/>
      <c r="AU350" s="660"/>
      <c r="AV350" s="660"/>
      <c r="AW350" s="660"/>
      <c r="AX350" s="660"/>
      <c r="AY350" s="660"/>
      <c r="AZ350" s="660"/>
      <c r="BA350" s="660"/>
      <c r="BB350" s="660"/>
      <c r="BC350" s="660"/>
      <c r="BD350" s="660"/>
      <c r="BE350" s="41">
        <f>COUNTIFS($J$9:$J$255,"Thẩm mỹ",BE$9:BE$255,"0")</f>
        <v>0</v>
      </c>
      <c r="BF350" s="41">
        <f>COUNTIFS($J$9:$J$255,"Thẩm mỹ",BF$9:BF$255,"0")</f>
        <v>0</v>
      </c>
      <c r="BG350" s="41">
        <f>COUNTIFS($J$9:$J$255,"Thẩm mỹ",BG$9:BG$255,"0")</f>
        <v>0</v>
      </c>
      <c r="BH350" s="41">
        <f>COUNTIFS($J$9:$J$255,"Thẩm mỹ",BH$9:BH$255,"0")</f>
        <v>0</v>
      </c>
      <c r="BI350" s="41">
        <f>COUNTIFS($J$9:$J$255,"Thẩm mỹ",BI$9:BI$255,"0")</f>
        <v>0</v>
      </c>
      <c r="BJ350" s="62"/>
      <c r="BK350" s="41"/>
      <c r="BL350" s="41"/>
      <c r="BM350" s="41"/>
      <c r="BN350" s="41"/>
      <c r="BO350" s="41"/>
      <c r="BP350" s="41"/>
      <c r="BQ350" s="682">
        <f t="shared" si="133"/>
        <v>23</v>
      </c>
      <c r="BR350" s="56"/>
      <c r="BS350" s="56"/>
      <c r="BT350" s="56"/>
      <c r="BU350" s="41">
        <f>COUNTIFS($J$9:$J$255,"Thẩm mỹ",BU$9:BU$255,"0")</f>
        <v>0</v>
      </c>
      <c r="BV350" s="41"/>
      <c r="BW350" s="41"/>
      <c r="BX350" s="41"/>
      <c r="BY350" s="41"/>
      <c r="BZ350" s="662"/>
      <c r="CA350" s="662"/>
      <c r="CB350" s="662"/>
      <c r="CC350" s="662"/>
      <c r="CD350" s="662"/>
      <c r="CE350" s="662"/>
      <c r="CF350" s="662"/>
      <c r="CG350" s="662"/>
    </row>
    <row r="351" spans="1:85" s="3" customFormat="1" hidden="1">
      <c r="A351" s="1536"/>
      <c r="B351" s="1415"/>
      <c r="C351" s="1538" t="s">
        <v>1205</v>
      </c>
      <c r="D351" s="15"/>
      <c r="E351" s="31"/>
      <c r="F351" s="15"/>
      <c r="G351" s="689"/>
      <c r="H351" s="175"/>
      <c r="I351" s="660"/>
      <c r="J351" s="660"/>
      <c r="K351" s="689"/>
      <c r="L351" s="660"/>
      <c r="M351" s="662"/>
      <c r="N351" s="79"/>
      <c r="O351" s="79"/>
      <c r="P351" s="660"/>
      <c r="Q351" s="660"/>
      <c r="R351" s="660"/>
      <c r="S351" s="660"/>
      <c r="T351" s="660"/>
      <c r="U351" s="660"/>
      <c r="V351" s="689"/>
      <c r="W351" s="689"/>
      <c r="X351" s="689"/>
      <c r="Y351" s="689"/>
      <c r="Z351" s="660"/>
      <c r="AA351" s="660"/>
      <c r="AB351" s="660"/>
      <c r="AC351" s="660"/>
      <c r="AD351" s="660"/>
      <c r="AE351" s="660"/>
      <c r="AF351" s="660"/>
      <c r="AG351" s="660"/>
      <c r="AH351" s="660"/>
      <c r="AI351" s="660"/>
      <c r="AJ351" s="660"/>
      <c r="AK351" s="660"/>
      <c r="AL351" s="660"/>
      <c r="AM351" s="660"/>
      <c r="AN351" s="660"/>
      <c r="AO351" s="660"/>
      <c r="AP351" s="660"/>
      <c r="AQ351" s="660"/>
      <c r="AR351" s="660"/>
      <c r="AS351" s="660"/>
      <c r="AT351" s="660"/>
      <c r="AU351" s="660"/>
      <c r="AV351" s="660"/>
      <c r="AW351" s="660"/>
      <c r="AX351" s="660"/>
      <c r="AY351" s="660"/>
      <c r="AZ351" s="660"/>
      <c r="BA351" s="660"/>
      <c r="BB351" s="660"/>
      <c r="BC351" s="660"/>
      <c r="BD351" s="660"/>
      <c r="BE351" s="38" t="e">
        <f>(((BE348*2)+(BE349*1)+(BE350*0)))/(BE348+BE349+BE350)</f>
        <v>#DIV/0!</v>
      </c>
      <c r="BF351" s="38" t="e">
        <f>(((BF348*2)+(BF349*1)+(BF350*0)))/(BF348+BF349+BF350)</f>
        <v>#DIV/0!</v>
      </c>
      <c r="BG351" s="38" t="e">
        <f>(((BG348*2)+(BG349*1)+(BG350*0)))/(BG348+BG349+BG350)</f>
        <v>#DIV/0!</v>
      </c>
      <c r="BH351" s="38" t="e">
        <f>(((BH348*2)+(BH349*1)+(BH350*0)))/(BH348+BH349+BH350)</f>
        <v>#DIV/0!</v>
      </c>
      <c r="BI351" s="38" t="e">
        <f>(((BI348*2)+(BI349*1)+(BI350*0)))/(BI348+BI349+BI350)</f>
        <v>#DIV/0!</v>
      </c>
      <c r="BJ351" s="60"/>
      <c r="BK351" s="38"/>
      <c r="BL351" s="38"/>
      <c r="BM351" s="38"/>
      <c r="BN351" s="38"/>
      <c r="BO351" s="38"/>
      <c r="BP351" s="38"/>
      <c r="BQ351" s="682">
        <f t="shared" si="133"/>
        <v>23</v>
      </c>
      <c r="BR351" s="54"/>
      <c r="BS351" s="54"/>
      <c r="BT351" s="54"/>
      <c r="BU351" s="38" t="e">
        <f>(((BU348*2)+(BU349*1)+(BU350*0)))/(BU348+BU349+BU350)</f>
        <v>#DIV/0!</v>
      </c>
      <c r="BV351" s="38"/>
      <c r="BW351" s="38"/>
      <c r="BX351" s="38"/>
      <c r="BY351" s="38"/>
      <c r="BZ351" s="1550">
        <f>COUNTIF($BE352:$BY352,"Đ")</f>
        <v>0</v>
      </c>
      <c r="CA351" s="1549">
        <f>BZ351/COUNTA($BE352:$BY352)</f>
        <v>0</v>
      </c>
      <c r="CB351" s="1550">
        <f>COUNTIF($BE352:$BY352,"CCG")</f>
        <v>0</v>
      </c>
      <c r="CC351" s="1549">
        <f>CB351/COUNTA($BE352:$BY352)</f>
        <v>0</v>
      </c>
      <c r="CD351" s="1550">
        <f>COUNTIF($BE352:$BY352,"CĐ")</f>
        <v>0</v>
      </c>
      <c r="CE351" s="1549">
        <f>CD351/COUNTA($BE352:$BY352)</f>
        <v>0</v>
      </c>
      <c r="CF351" s="1407" t="e">
        <f>(((BZ351*2)+(CB351*1)+(CD351*0)))/(BZ351+CB351+CD351)</f>
        <v>#DIV/0!</v>
      </c>
      <c r="CG351" s="1407" t="e">
        <f>IF(CF351&gt;=1.6,"Đạt mục tiêu",IF(CF351&gt;=1,"Cần cố gắng","Chưa đạt"))</f>
        <v>#DIV/0!</v>
      </c>
    </row>
    <row r="352" spans="1:85" s="3" customFormat="1" hidden="1">
      <c r="A352" s="1536"/>
      <c r="B352" s="1415"/>
      <c r="C352" s="1539"/>
      <c r="D352" s="15"/>
      <c r="E352" s="31"/>
      <c r="F352" s="15"/>
      <c r="G352" s="689"/>
      <c r="H352" s="175"/>
      <c r="I352" s="660"/>
      <c r="J352" s="660"/>
      <c r="K352" s="689"/>
      <c r="L352" s="660"/>
      <c r="M352" s="662"/>
      <c r="N352" s="79"/>
      <c r="O352" s="79"/>
      <c r="P352" s="660"/>
      <c r="Q352" s="660"/>
      <c r="R352" s="660"/>
      <c r="S352" s="660"/>
      <c r="T352" s="660"/>
      <c r="U352" s="660"/>
      <c r="V352" s="689"/>
      <c r="W352" s="689"/>
      <c r="X352" s="689"/>
      <c r="Y352" s="689"/>
      <c r="Z352" s="660"/>
      <c r="AA352" s="660"/>
      <c r="AB352" s="660"/>
      <c r="AC352" s="660"/>
      <c r="AD352" s="660"/>
      <c r="AE352" s="660"/>
      <c r="AF352" s="660"/>
      <c r="AG352" s="660"/>
      <c r="AH352" s="660"/>
      <c r="AI352" s="660"/>
      <c r="AJ352" s="660"/>
      <c r="AK352" s="660"/>
      <c r="AL352" s="660"/>
      <c r="AM352" s="660"/>
      <c r="AN352" s="660"/>
      <c r="AO352" s="660"/>
      <c r="AP352" s="660"/>
      <c r="AQ352" s="660"/>
      <c r="AR352" s="660"/>
      <c r="AS352" s="660"/>
      <c r="AT352" s="660"/>
      <c r="AU352" s="660"/>
      <c r="AV352" s="660"/>
      <c r="AW352" s="660"/>
      <c r="AX352" s="660"/>
      <c r="AY352" s="660"/>
      <c r="AZ352" s="660"/>
      <c r="BA352" s="660"/>
      <c r="BB352" s="660"/>
      <c r="BC352" s="660"/>
      <c r="BD352" s="660"/>
      <c r="BE352" s="38" t="e">
        <f>IF(BE351&lt;1,"CĐ",IF(BE351&lt;1.6,"CCG","Đ"))</f>
        <v>#DIV/0!</v>
      </c>
      <c r="BF352" s="38" t="e">
        <f>IF(BF351&lt;1,"CĐ",IF(BF351&lt;1.6,"CCG","Đ"))</f>
        <v>#DIV/0!</v>
      </c>
      <c r="BG352" s="38" t="e">
        <f>IF(BG351&lt;1,"CĐ",IF(BG351&lt;1.6,"CCG","Đ"))</f>
        <v>#DIV/0!</v>
      </c>
      <c r="BH352" s="38" t="e">
        <f>IF(BH351&lt;1,"CĐ",IF(BH351&lt;1.6,"CCG","Đ"))</f>
        <v>#DIV/0!</v>
      </c>
      <c r="BI352" s="38" t="e">
        <f>IF(BI351&lt;1,"CĐ",IF(BI351&lt;1.6,"CCG","Đ"))</f>
        <v>#DIV/0!</v>
      </c>
      <c r="BJ352" s="60"/>
      <c r="BK352" s="38"/>
      <c r="BL352" s="38"/>
      <c r="BM352" s="38"/>
      <c r="BN352" s="38"/>
      <c r="BO352" s="38"/>
      <c r="BP352" s="38"/>
      <c r="BQ352" s="682">
        <f t="shared" si="133"/>
        <v>23</v>
      </c>
      <c r="BR352" s="54"/>
      <c r="BS352" s="54"/>
      <c r="BT352" s="54"/>
      <c r="BU352" s="38" t="e">
        <f>IF(BU351&lt;1,"CĐ",IF(BU351&lt;1.6,"CCG","Đ"))</f>
        <v>#DIV/0!</v>
      </c>
      <c r="BV352" s="38"/>
      <c r="BW352" s="38"/>
      <c r="BX352" s="38"/>
      <c r="BY352" s="38"/>
      <c r="BZ352" s="1550"/>
      <c r="CA352" s="1549"/>
      <c r="CB352" s="1550"/>
      <c r="CC352" s="1549"/>
      <c r="CD352" s="1550"/>
      <c r="CE352" s="1549"/>
      <c r="CF352" s="1407"/>
      <c r="CG352" s="1407"/>
    </row>
    <row r="353" spans="1:86" s="3" customFormat="1" ht="56.25" hidden="1">
      <c r="A353" s="1536"/>
      <c r="B353" s="1414" t="s">
        <v>199</v>
      </c>
      <c r="C353" s="208" t="s">
        <v>233</v>
      </c>
      <c r="D353" s="36"/>
      <c r="E353" s="37"/>
      <c r="F353" s="36"/>
      <c r="G353" s="661"/>
      <c r="H353" s="210"/>
      <c r="I353" s="662"/>
      <c r="J353" s="662"/>
      <c r="K353" s="661"/>
      <c r="L353" s="662"/>
      <c r="M353" s="662"/>
      <c r="N353" s="79"/>
      <c r="O353" s="79"/>
      <c r="P353" s="662"/>
      <c r="Q353" s="662"/>
      <c r="R353" s="662"/>
      <c r="S353" s="662"/>
      <c r="T353" s="662"/>
      <c r="U353" s="662"/>
      <c r="V353" s="661"/>
      <c r="W353" s="661"/>
      <c r="X353" s="661"/>
      <c r="Y353" s="661"/>
      <c r="Z353" s="662"/>
      <c r="AA353" s="662"/>
      <c r="AB353" s="662"/>
      <c r="AC353" s="662"/>
      <c r="AD353" s="662"/>
      <c r="AE353" s="662"/>
      <c r="AF353" s="662"/>
      <c r="AG353" s="662"/>
      <c r="AH353" s="662"/>
      <c r="AI353" s="662"/>
      <c r="AJ353" s="662"/>
      <c r="AK353" s="662"/>
      <c r="AL353" s="662"/>
      <c r="AM353" s="662"/>
      <c r="AN353" s="662"/>
      <c r="AO353" s="662"/>
      <c r="AP353" s="662"/>
      <c r="AQ353" s="662"/>
      <c r="AR353" s="662"/>
      <c r="AS353" s="662"/>
      <c r="AT353" s="662"/>
      <c r="AU353" s="662"/>
      <c r="AV353" s="662"/>
      <c r="AW353" s="662"/>
      <c r="AX353" s="662"/>
      <c r="AY353" s="662"/>
      <c r="AZ353" s="662"/>
      <c r="BA353" s="662"/>
      <c r="BB353" s="662"/>
      <c r="BC353" s="662"/>
      <c r="BD353" s="662"/>
      <c r="BE353" s="41">
        <f t="shared" ref="BE353:BY354" si="154">BE328+BE333+BE338+BE343+BE348</f>
        <v>102</v>
      </c>
      <c r="BF353" s="41">
        <f t="shared" si="154"/>
        <v>107</v>
      </c>
      <c r="BG353" s="41">
        <f t="shared" si="154"/>
        <v>90</v>
      </c>
      <c r="BH353" s="41">
        <f t="shared" si="154"/>
        <v>94</v>
      </c>
      <c r="BI353" s="41">
        <f t="shared" si="154"/>
        <v>89</v>
      </c>
      <c r="BJ353" s="41">
        <f t="shared" si="154"/>
        <v>86</v>
      </c>
      <c r="BK353" s="41">
        <f t="shared" si="154"/>
        <v>107</v>
      </c>
      <c r="BL353" s="41">
        <f t="shared" si="154"/>
        <v>119</v>
      </c>
      <c r="BM353" s="41">
        <f t="shared" si="154"/>
        <v>111</v>
      </c>
      <c r="BN353" s="41">
        <f t="shared" si="154"/>
        <v>85</v>
      </c>
      <c r="BO353" s="41">
        <f t="shared" si="154"/>
        <v>97</v>
      </c>
      <c r="BP353" s="41">
        <f t="shared" si="154"/>
        <v>119</v>
      </c>
      <c r="BQ353" s="41">
        <f t="shared" si="154"/>
        <v>116</v>
      </c>
      <c r="BR353" s="41">
        <f t="shared" si="154"/>
        <v>81</v>
      </c>
      <c r="BS353" s="41">
        <f t="shared" si="154"/>
        <v>81</v>
      </c>
      <c r="BT353" s="41">
        <f t="shared" si="154"/>
        <v>90</v>
      </c>
      <c r="BU353" s="41">
        <f t="shared" si="154"/>
        <v>116</v>
      </c>
      <c r="BV353" s="41"/>
      <c r="BW353" s="41"/>
      <c r="BX353" s="41"/>
      <c r="BY353" s="41">
        <f t="shared" si="154"/>
        <v>95</v>
      </c>
      <c r="BZ353" s="662"/>
      <c r="CA353" s="662"/>
      <c r="CB353" s="662"/>
      <c r="CC353" s="662"/>
      <c r="CD353" s="662"/>
      <c r="CE353" s="662"/>
      <c r="CF353" s="662"/>
      <c r="CG353" s="254"/>
    </row>
    <row r="354" spans="1:86" s="3" customFormat="1" ht="56.25" hidden="1">
      <c r="A354" s="1536"/>
      <c r="B354" s="1414"/>
      <c r="C354" s="208" t="s">
        <v>234</v>
      </c>
      <c r="D354" s="36"/>
      <c r="E354" s="37"/>
      <c r="F354" s="36"/>
      <c r="G354" s="661"/>
      <c r="H354" s="210"/>
      <c r="I354" s="662"/>
      <c r="J354" s="662"/>
      <c r="K354" s="661"/>
      <c r="L354" s="662"/>
      <c r="M354" s="662"/>
      <c r="N354" s="79"/>
      <c r="O354" s="79"/>
      <c r="P354" s="662"/>
      <c r="Q354" s="662"/>
      <c r="R354" s="662"/>
      <c r="S354" s="662"/>
      <c r="T354" s="662"/>
      <c r="U354" s="662"/>
      <c r="V354" s="661"/>
      <c r="W354" s="661"/>
      <c r="X354" s="661"/>
      <c r="Y354" s="661"/>
      <c r="Z354" s="662"/>
      <c r="AA354" s="662"/>
      <c r="AB354" s="662"/>
      <c r="AC354" s="662"/>
      <c r="AD354" s="662"/>
      <c r="AE354" s="662"/>
      <c r="AF354" s="662"/>
      <c r="AG354" s="662"/>
      <c r="AH354" s="662"/>
      <c r="AI354" s="662"/>
      <c r="AJ354" s="662"/>
      <c r="AK354" s="662"/>
      <c r="AL354" s="662"/>
      <c r="AM354" s="662"/>
      <c r="AN354" s="662"/>
      <c r="AO354" s="662"/>
      <c r="AP354" s="662"/>
      <c r="AQ354" s="662"/>
      <c r="AR354" s="662"/>
      <c r="AS354" s="662"/>
      <c r="AT354" s="662"/>
      <c r="AU354" s="662"/>
      <c r="AV354" s="662"/>
      <c r="AW354" s="662"/>
      <c r="AX354" s="662"/>
      <c r="AY354" s="662"/>
      <c r="AZ354" s="662"/>
      <c r="BA354" s="662"/>
      <c r="BB354" s="662"/>
      <c r="BC354" s="662"/>
      <c r="BD354" s="662"/>
      <c r="BE354" s="41">
        <f t="shared" si="154"/>
        <v>20</v>
      </c>
      <c r="BF354" s="41">
        <f t="shared" si="154"/>
        <v>15</v>
      </c>
      <c r="BG354" s="41">
        <f t="shared" si="154"/>
        <v>32</v>
      </c>
      <c r="BH354" s="41">
        <f t="shared" si="154"/>
        <v>28</v>
      </c>
      <c r="BI354" s="41">
        <f t="shared" si="154"/>
        <v>33</v>
      </c>
      <c r="BJ354" s="41">
        <f t="shared" si="154"/>
        <v>36</v>
      </c>
      <c r="BK354" s="41">
        <f t="shared" si="154"/>
        <v>15</v>
      </c>
      <c r="BL354" s="41">
        <f t="shared" si="154"/>
        <v>3</v>
      </c>
      <c r="BM354" s="41">
        <f t="shared" si="154"/>
        <v>11</v>
      </c>
      <c r="BN354" s="41">
        <f t="shared" si="154"/>
        <v>37</v>
      </c>
      <c r="BO354" s="41">
        <f t="shared" si="154"/>
        <v>25</v>
      </c>
      <c r="BP354" s="41">
        <f t="shared" si="154"/>
        <v>3</v>
      </c>
      <c r="BQ354" s="41">
        <f t="shared" si="154"/>
        <v>56</v>
      </c>
      <c r="BR354" s="41">
        <f t="shared" si="154"/>
        <v>55</v>
      </c>
      <c r="BS354" s="41">
        <f t="shared" si="154"/>
        <v>48</v>
      </c>
      <c r="BT354" s="41">
        <f t="shared" si="154"/>
        <v>47</v>
      </c>
      <c r="BU354" s="41">
        <f t="shared" si="154"/>
        <v>27</v>
      </c>
      <c r="BV354" s="41"/>
      <c r="BW354" s="41"/>
      <c r="BX354" s="41"/>
      <c r="BY354" s="41">
        <f t="shared" si="154"/>
        <v>23</v>
      </c>
      <c r="BZ354" s="662"/>
      <c r="CA354" s="662"/>
      <c r="CB354" s="662"/>
      <c r="CC354" s="662"/>
      <c r="CD354" s="662"/>
      <c r="CE354" s="662"/>
      <c r="CF354" s="662"/>
      <c r="CG354" s="254"/>
    </row>
    <row r="355" spans="1:86" s="3" customFormat="1" ht="56.25" hidden="1">
      <c r="A355" s="1536"/>
      <c r="B355" s="1414"/>
      <c r="C355" s="208" t="s">
        <v>235</v>
      </c>
      <c r="D355" s="36"/>
      <c r="E355" s="37"/>
      <c r="F355" s="36"/>
      <c r="G355" s="661"/>
      <c r="H355" s="210"/>
      <c r="I355" s="662"/>
      <c r="J355" s="662"/>
      <c r="K355" s="661"/>
      <c r="L355" s="662"/>
      <c r="M355" s="662"/>
      <c r="N355" s="79"/>
      <c r="O355" s="79"/>
      <c r="P355" s="662"/>
      <c r="Q355" s="662"/>
      <c r="R355" s="662"/>
      <c r="S355" s="662"/>
      <c r="T355" s="662"/>
      <c r="U355" s="662"/>
      <c r="V355" s="661"/>
      <c r="W355" s="661"/>
      <c r="X355" s="661"/>
      <c r="Y355" s="661"/>
      <c r="Z355" s="662"/>
      <c r="AA355" s="662"/>
      <c r="AB355" s="662"/>
      <c r="AC355" s="662"/>
      <c r="AD355" s="662"/>
      <c r="AE355" s="662"/>
      <c r="AF355" s="662"/>
      <c r="AG355" s="662"/>
      <c r="AH355" s="662"/>
      <c r="AI355" s="662"/>
      <c r="AJ355" s="662"/>
      <c r="AK355" s="662"/>
      <c r="AL355" s="662"/>
      <c r="AM355" s="662"/>
      <c r="AN355" s="662"/>
      <c r="AO355" s="662"/>
      <c r="AP355" s="662"/>
      <c r="AQ355" s="662"/>
      <c r="AR355" s="662"/>
      <c r="AS355" s="662"/>
      <c r="AT355" s="662"/>
      <c r="AU355" s="662"/>
      <c r="AV355" s="662"/>
      <c r="AW355" s="662"/>
      <c r="AX355" s="662"/>
      <c r="AY355" s="662"/>
      <c r="AZ355" s="662"/>
      <c r="BA355" s="662"/>
      <c r="BB355" s="662"/>
      <c r="BC355" s="662"/>
      <c r="BD355" s="662"/>
      <c r="BE355" s="41">
        <f>BE330+BE335+BE340+BE345</f>
        <v>0</v>
      </c>
      <c r="BF355" s="41">
        <f t="shared" ref="BF355:BP355" si="155">BF330+BF335+BF340+BF345</f>
        <v>0</v>
      </c>
      <c r="BG355" s="41">
        <f t="shared" si="155"/>
        <v>0</v>
      </c>
      <c r="BH355" s="41">
        <f t="shared" si="155"/>
        <v>0</v>
      </c>
      <c r="BI355" s="41">
        <f t="shared" si="155"/>
        <v>0</v>
      </c>
      <c r="BJ355" s="41">
        <f t="shared" si="155"/>
        <v>0</v>
      </c>
      <c r="BK355" s="41">
        <f t="shared" si="155"/>
        <v>0</v>
      </c>
      <c r="BL355" s="41">
        <f t="shared" si="155"/>
        <v>0</v>
      </c>
      <c r="BM355" s="41">
        <f t="shared" si="155"/>
        <v>0</v>
      </c>
      <c r="BN355" s="41">
        <f t="shared" si="155"/>
        <v>0</v>
      </c>
      <c r="BO355" s="41">
        <f t="shared" si="155"/>
        <v>0</v>
      </c>
      <c r="BP355" s="41">
        <f t="shared" si="155"/>
        <v>0</v>
      </c>
      <c r="BQ355" s="41">
        <v>0</v>
      </c>
      <c r="BR355" s="41">
        <v>0</v>
      </c>
      <c r="BS355" s="41">
        <v>0</v>
      </c>
      <c r="BT355" s="41">
        <v>0</v>
      </c>
      <c r="BU355" s="41">
        <v>0</v>
      </c>
      <c r="BV355" s="41"/>
      <c r="BW355" s="41"/>
      <c r="BX355" s="41"/>
      <c r="BY355" s="41">
        <v>0</v>
      </c>
      <c r="BZ355" s="662"/>
      <c r="CA355" s="662"/>
      <c r="CB355" s="662"/>
      <c r="CC355" s="662"/>
      <c r="CD355" s="662"/>
      <c r="CE355" s="662"/>
      <c r="CF355" s="662"/>
      <c r="CG355" s="254"/>
    </row>
    <row r="356" spans="1:86" s="3" customFormat="1" hidden="1">
      <c r="A356" s="1536"/>
      <c r="B356" s="1414"/>
      <c r="C356" s="1570" t="s">
        <v>236</v>
      </c>
      <c r="D356" s="36"/>
      <c r="E356" s="37"/>
      <c r="F356" s="36"/>
      <c r="G356" s="661"/>
      <c r="H356" s="210"/>
      <c r="I356" s="662"/>
      <c r="J356" s="662"/>
      <c r="K356" s="661"/>
      <c r="L356" s="662"/>
      <c r="M356" s="662"/>
      <c r="N356" s="79"/>
      <c r="O356" s="79"/>
      <c r="P356" s="662"/>
      <c r="Q356" s="662"/>
      <c r="R356" s="662"/>
      <c r="S356" s="662"/>
      <c r="T356" s="662"/>
      <c r="U356" s="662"/>
      <c r="V356" s="661"/>
      <c r="W356" s="661"/>
      <c r="X356" s="661"/>
      <c r="Y356" s="661"/>
      <c r="Z356" s="662"/>
      <c r="AA356" s="662"/>
      <c r="AB356" s="662"/>
      <c r="AC356" s="662"/>
      <c r="AD356" s="662"/>
      <c r="AE356" s="662"/>
      <c r="AF356" s="662"/>
      <c r="AG356" s="662"/>
      <c r="AH356" s="662"/>
      <c r="AI356" s="662"/>
      <c r="AJ356" s="662"/>
      <c r="AK356" s="662"/>
      <c r="AL356" s="662"/>
      <c r="AM356" s="662"/>
      <c r="AN356" s="662"/>
      <c r="AO356" s="662"/>
      <c r="AP356" s="662"/>
      <c r="AQ356" s="662"/>
      <c r="AR356" s="662"/>
      <c r="AS356" s="662"/>
      <c r="AT356" s="662"/>
      <c r="AU356" s="662"/>
      <c r="AV356" s="662"/>
      <c r="AW356" s="662"/>
      <c r="AX356" s="662"/>
      <c r="AY356" s="662"/>
      <c r="AZ356" s="662"/>
      <c r="BA356" s="662"/>
      <c r="BB356" s="662"/>
      <c r="BC356" s="662"/>
      <c r="BD356" s="662"/>
      <c r="BE356" s="38">
        <f>(((BE353*2)+(BE354*1)+(BE355*0)))/(BE353+BE354+BE355)</f>
        <v>1.8360655737704918</v>
      </c>
      <c r="BF356" s="38">
        <f>(((BF353*2)+(BF354*1)+(BF355*0)))/(BF353+BF354+BF355)</f>
        <v>1.8770491803278688</v>
      </c>
      <c r="BG356" s="38">
        <f>(((BG353*2)+(BG354*1)+(BG355*0)))/(BG353+BG354+BG355)</f>
        <v>1.7377049180327868</v>
      </c>
      <c r="BH356" s="38">
        <f>(((BH353*2)+(BH354*1)+(BH355*0)))/(BH353+BH354+BH355)</f>
        <v>1.7704918032786885</v>
      </c>
      <c r="BI356" s="38">
        <f>(((BI353*2)+(BI354*1)+(BI355*0)))/(BI353+BI354+BI355)</f>
        <v>1.7295081967213115</v>
      </c>
      <c r="BJ356" s="38">
        <f t="shared" ref="BJ356:BY356" si="156">(((BJ353*2)+(BJ354*1)+(BJ355*0)))/(BJ353+BJ354+BJ355)</f>
        <v>1.7049180327868851</v>
      </c>
      <c r="BK356" s="38">
        <f t="shared" si="156"/>
        <v>1.8770491803278688</v>
      </c>
      <c r="BL356" s="38">
        <f t="shared" si="156"/>
        <v>1.9754098360655739</v>
      </c>
      <c r="BM356" s="38">
        <f t="shared" si="156"/>
        <v>1.9098360655737705</v>
      </c>
      <c r="BN356" s="38">
        <f t="shared" si="156"/>
        <v>1.6967213114754098</v>
      </c>
      <c r="BO356" s="38">
        <f t="shared" si="156"/>
        <v>1.7950819672131149</v>
      </c>
      <c r="BP356" s="38">
        <f t="shared" si="156"/>
        <v>1.9754098360655739</v>
      </c>
      <c r="BQ356" s="38">
        <f t="shared" si="156"/>
        <v>1.6744186046511629</v>
      </c>
      <c r="BR356" s="38">
        <f t="shared" si="156"/>
        <v>1.5955882352941178</v>
      </c>
      <c r="BS356" s="38">
        <f t="shared" si="156"/>
        <v>1.6279069767441861</v>
      </c>
      <c r="BT356" s="38">
        <f t="shared" si="156"/>
        <v>1.6569343065693432</v>
      </c>
      <c r="BU356" s="38">
        <f t="shared" si="156"/>
        <v>1.8111888111888113</v>
      </c>
      <c r="BV356" s="38"/>
      <c r="BW356" s="38"/>
      <c r="BX356" s="38"/>
      <c r="BY356" s="38">
        <f t="shared" si="156"/>
        <v>1.8050847457627119</v>
      </c>
      <c r="BZ356" s="1550">
        <f>COUNTIF($BE357:$BY357,"Đ")</f>
        <v>17</v>
      </c>
      <c r="CA356" s="1549">
        <f>BZ356/COUNTA($BE357:$BY357)</f>
        <v>0.94444444444444442</v>
      </c>
      <c r="CB356" s="1550">
        <f>COUNTIF($BE357:$BY357,"CCG")</f>
        <v>1</v>
      </c>
      <c r="CC356" s="1549">
        <f>CB356/COUNTA($BE357:$BY357)</f>
        <v>5.5555555555555552E-2</v>
      </c>
      <c r="CD356" s="1550">
        <f>COUNTIF($BE357:$BY357,"CĐ")</f>
        <v>0</v>
      </c>
      <c r="CE356" s="1549">
        <f>CD356/COUNTA($BE357:$BY357)</f>
        <v>0</v>
      </c>
      <c r="CF356" s="1407">
        <f>(((BZ356*2)+(CB356*1)+(CD356*0)))/(BZ356+CB356+CD356)</f>
        <v>1.9444444444444444</v>
      </c>
      <c r="CG356" s="1410" t="str">
        <f>IF(CF356&gt;=1.6,"Đạt mục tiêu",IF(CF356&gt;=1,"Cần cố gắng","Chưa đạt"))</f>
        <v>Đạt mục tiêu</v>
      </c>
    </row>
    <row r="357" spans="1:86" s="3" customFormat="1" hidden="1">
      <c r="A357" s="1536"/>
      <c r="B357" s="1414"/>
      <c r="C357" s="1571"/>
      <c r="D357" s="36"/>
      <c r="E357" s="37"/>
      <c r="F357" s="36"/>
      <c r="G357" s="661"/>
      <c r="H357" s="210"/>
      <c r="I357" s="662"/>
      <c r="J357" s="662"/>
      <c r="K357" s="661"/>
      <c r="L357" s="662"/>
      <c r="M357" s="662"/>
      <c r="N357" s="79"/>
      <c r="O357" s="79"/>
      <c r="P357" s="662"/>
      <c r="Q357" s="662"/>
      <c r="R357" s="662"/>
      <c r="S357" s="662"/>
      <c r="T357" s="662"/>
      <c r="U357" s="662"/>
      <c r="V357" s="661"/>
      <c r="W357" s="661"/>
      <c r="X357" s="661"/>
      <c r="Y357" s="661"/>
      <c r="Z357" s="662"/>
      <c r="AA357" s="662"/>
      <c r="AB357" s="662"/>
      <c r="AC357" s="662"/>
      <c r="AD357" s="662"/>
      <c r="AE357" s="662"/>
      <c r="AF357" s="662"/>
      <c r="AG357" s="662"/>
      <c r="AH357" s="662"/>
      <c r="AI357" s="662"/>
      <c r="AJ357" s="662"/>
      <c r="AK357" s="662"/>
      <c r="AL357" s="662"/>
      <c r="AM357" s="662"/>
      <c r="AN357" s="662"/>
      <c r="AO357" s="662"/>
      <c r="AP357" s="662"/>
      <c r="AQ357" s="662"/>
      <c r="AR357" s="662"/>
      <c r="AS357" s="662"/>
      <c r="AT357" s="662"/>
      <c r="AU357" s="662"/>
      <c r="AV357" s="662"/>
      <c r="AW357" s="662"/>
      <c r="AX357" s="662"/>
      <c r="AY357" s="662"/>
      <c r="AZ357" s="662"/>
      <c r="BA357" s="662"/>
      <c r="BB357" s="662"/>
      <c r="BC357" s="662"/>
      <c r="BD357" s="662"/>
      <c r="BE357" s="38" t="str">
        <f>IF(BE356&lt;1,"CĐ",IF(BE356&lt;1.6,"CCG","Đ"))</f>
        <v>Đ</v>
      </c>
      <c r="BF357" s="38" t="str">
        <f>IF(BF356&lt;1,"CĐ",IF(BF356&lt;1.6,"CCG","Đ"))</f>
        <v>Đ</v>
      </c>
      <c r="BG357" s="38" t="str">
        <f>IF(BG356&lt;1,"CĐ",IF(BG356&lt;1.6,"CCG","Đ"))</f>
        <v>Đ</v>
      </c>
      <c r="BH357" s="38" t="str">
        <f>IF(BH356&lt;1,"CĐ",IF(BH356&lt;1.6,"CCG","Đ"))</f>
        <v>Đ</v>
      </c>
      <c r="BI357" s="38" t="str">
        <f>IF(BI356&lt;1,"CĐ",IF(BI356&lt;1.6,"CCG","Đ"))</f>
        <v>Đ</v>
      </c>
      <c r="BJ357" s="38" t="str">
        <f t="shared" ref="BJ357:BY357" si="157">IF(BJ356&lt;1,"CĐ",IF(BJ356&lt;1.6,"CCG","Đ"))</f>
        <v>Đ</v>
      </c>
      <c r="BK357" s="38" t="str">
        <f t="shared" si="157"/>
        <v>Đ</v>
      </c>
      <c r="BL357" s="38" t="str">
        <f t="shared" si="157"/>
        <v>Đ</v>
      </c>
      <c r="BM357" s="38" t="str">
        <f t="shared" si="157"/>
        <v>Đ</v>
      </c>
      <c r="BN357" s="38" t="str">
        <f t="shared" si="157"/>
        <v>Đ</v>
      </c>
      <c r="BO357" s="38" t="str">
        <f t="shared" si="157"/>
        <v>Đ</v>
      </c>
      <c r="BP357" s="38" t="str">
        <f t="shared" si="157"/>
        <v>Đ</v>
      </c>
      <c r="BQ357" s="38" t="str">
        <f t="shared" si="157"/>
        <v>Đ</v>
      </c>
      <c r="BR357" s="38" t="str">
        <f t="shared" si="157"/>
        <v>CCG</v>
      </c>
      <c r="BS357" s="38" t="str">
        <f t="shared" si="157"/>
        <v>Đ</v>
      </c>
      <c r="BT357" s="38" t="str">
        <f t="shared" si="157"/>
        <v>Đ</v>
      </c>
      <c r="BU357" s="38" t="str">
        <f t="shared" si="157"/>
        <v>Đ</v>
      </c>
      <c r="BV357" s="38"/>
      <c r="BW357" s="38"/>
      <c r="BX357" s="38"/>
      <c r="BY357" s="38" t="str">
        <f t="shared" si="157"/>
        <v>Đ</v>
      </c>
      <c r="BZ357" s="1550"/>
      <c r="CA357" s="1549"/>
      <c r="CB357" s="1550"/>
      <c r="CC357" s="1549"/>
      <c r="CD357" s="1550"/>
      <c r="CE357" s="1549"/>
      <c r="CF357" s="1407"/>
      <c r="CG357" s="1410"/>
    </row>
    <row r="358" spans="1:86" s="3" customFormat="1" hidden="1">
      <c r="A358" s="170"/>
      <c r="C358" s="172"/>
      <c r="D358" s="12"/>
      <c r="E358" s="4"/>
      <c r="F358" s="2"/>
      <c r="G358" s="173"/>
      <c r="H358" s="174"/>
      <c r="I358" s="2"/>
      <c r="J358" s="2"/>
      <c r="K358" s="173"/>
      <c r="L358" s="2"/>
      <c r="N358" s="695"/>
      <c r="O358" s="695"/>
      <c r="P358" s="2"/>
      <c r="Q358" s="2"/>
      <c r="R358" s="2"/>
      <c r="S358" s="2"/>
      <c r="T358" s="2"/>
      <c r="U358" s="2"/>
      <c r="V358" s="173"/>
      <c r="W358" s="173"/>
      <c r="X358" s="173"/>
      <c r="Y358" s="173"/>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R358" s="232"/>
      <c r="BS358" s="232"/>
      <c r="BT358" s="232"/>
      <c r="CG358" s="255"/>
    </row>
    <row r="359" spans="1:86" s="481" customFormat="1" hidden="1">
      <c r="B359" s="3"/>
      <c r="C359" s="480"/>
      <c r="D359" s="12"/>
      <c r="E359" s="479"/>
      <c r="F359" s="12"/>
      <c r="G359" s="170"/>
      <c r="H359" s="480"/>
      <c r="I359" s="3"/>
      <c r="J359" s="3"/>
      <c r="L359" s="3"/>
      <c r="M359" s="3"/>
      <c r="N359" s="687"/>
      <c r="O359" s="3"/>
      <c r="P359" s="3"/>
      <c r="Q359" s="3"/>
      <c r="R359" s="3"/>
      <c r="S359" s="3"/>
      <c r="T359" s="3"/>
      <c r="U359" s="3"/>
      <c r="V359" s="170"/>
      <c r="W359" s="170"/>
      <c r="X359" s="170"/>
      <c r="Y359" s="170"/>
      <c r="Z359" s="3"/>
      <c r="AA359" s="3"/>
      <c r="AB359" s="3"/>
      <c r="AC359" s="3"/>
      <c r="AD359" s="3"/>
      <c r="AE359" s="3"/>
      <c r="AF359" s="3"/>
      <c r="AG359" s="3"/>
      <c r="AH359" s="687"/>
      <c r="AI359" s="687"/>
      <c r="AJ359" s="687"/>
      <c r="AK359" s="687"/>
      <c r="AL359" s="687"/>
      <c r="AM359" s="3"/>
      <c r="AN359" s="3"/>
      <c r="AO359" s="3"/>
      <c r="AP359" s="3"/>
      <c r="AQ359" s="3"/>
      <c r="AR359" s="3"/>
      <c r="AS359" s="3"/>
      <c r="AT359" s="3"/>
      <c r="AU359" s="3"/>
      <c r="AV359" s="3"/>
      <c r="AW359" s="3"/>
      <c r="AX359" s="3"/>
      <c r="AY359" s="3"/>
      <c r="AZ359" s="3"/>
      <c r="BA359" s="3"/>
      <c r="BB359" s="3"/>
      <c r="BC359" s="3"/>
      <c r="BD359" s="3"/>
      <c r="BE359" s="687"/>
      <c r="BF359" s="687"/>
      <c r="BG359" s="687"/>
      <c r="BH359" s="687"/>
      <c r="BI359" s="687"/>
      <c r="BJ359" s="687"/>
      <c r="BK359" s="687"/>
      <c r="BL359" s="687"/>
      <c r="BM359" s="687"/>
      <c r="BN359" s="687"/>
      <c r="BO359" s="687"/>
      <c r="BP359" s="687"/>
      <c r="BQ359" s="687"/>
      <c r="BR359" s="687"/>
      <c r="BS359" s="687"/>
      <c r="BT359" s="687"/>
      <c r="BU359" s="687"/>
      <c r="BV359" s="703"/>
      <c r="BW359" s="703"/>
      <c r="BX359" s="703"/>
      <c r="BY359" s="687"/>
      <c r="BZ359" s="687"/>
      <c r="CA359" s="482"/>
      <c r="CB359" s="687"/>
      <c r="CC359" s="482"/>
      <c r="CD359" s="687"/>
      <c r="CE359" s="687"/>
      <c r="CF359" s="687"/>
      <c r="CG359" s="482"/>
      <c r="CH359" s="687"/>
    </row>
    <row r="360" spans="1:86" s="481" customFormat="1" hidden="1">
      <c r="B360" s="3"/>
      <c r="C360" s="480"/>
      <c r="D360" s="12"/>
      <c r="E360" s="479"/>
      <c r="F360" s="12"/>
      <c r="G360" s="170"/>
      <c r="H360" s="480"/>
      <c r="I360" s="3"/>
      <c r="J360" s="3"/>
      <c r="L360" s="3"/>
      <c r="M360" s="3"/>
      <c r="N360" s="687"/>
      <c r="O360" s="3"/>
      <c r="P360" s="3"/>
      <c r="Q360" s="3"/>
      <c r="R360" s="3"/>
      <c r="S360" s="3"/>
      <c r="T360" s="3"/>
      <c r="U360" s="3"/>
      <c r="V360" s="170"/>
      <c r="W360" s="170"/>
      <c r="X360" s="170"/>
      <c r="Y360" s="170"/>
      <c r="Z360" s="3"/>
      <c r="AA360" s="3"/>
      <c r="AB360" s="3"/>
      <c r="AC360" s="3"/>
      <c r="AD360" s="3"/>
      <c r="AE360" s="3"/>
      <c r="AF360" s="3"/>
      <c r="AG360" s="3"/>
      <c r="AH360" s="687"/>
      <c r="AI360" s="687"/>
      <c r="AJ360" s="687"/>
      <c r="AK360" s="687"/>
      <c r="AL360" s="687"/>
      <c r="AM360" s="3"/>
      <c r="AN360" s="3"/>
      <c r="AO360" s="3"/>
      <c r="AP360" s="3"/>
      <c r="AQ360" s="3"/>
      <c r="AR360" s="3"/>
      <c r="AS360" s="3"/>
      <c r="AT360" s="3"/>
      <c r="AU360" s="3"/>
      <c r="AV360" s="3"/>
      <c r="AW360" s="3"/>
      <c r="AX360" s="3"/>
      <c r="AY360" s="3"/>
      <c r="AZ360" s="3"/>
      <c r="BA360" s="3"/>
      <c r="BB360" s="3"/>
      <c r="BC360" s="3"/>
      <c r="BD360" s="3"/>
      <c r="BE360" s="687"/>
      <c r="BF360" s="687"/>
      <c r="BG360" s="687"/>
      <c r="BH360" s="687"/>
      <c r="BI360" s="687"/>
      <c r="BJ360" s="687"/>
      <c r="BK360" s="687"/>
      <c r="BL360" s="687"/>
      <c r="BM360" s="687"/>
      <c r="BN360" s="687"/>
      <c r="BO360" s="687"/>
      <c r="BP360" s="687"/>
      <c r="BQ360" s="687"/>
      <c r="BR360" s="687"/>
      <c r="BS360" s="687"/>
      <c r="BT360" s="687"/>
      <c r="BU360" s="687"/>
      <c r="BV360" s="703"/>
      <c r="BW360" s="703"/>
      <c r="BX360" s="703"/>
      <c r="BY360" s="687"/>
      <c r="BZ360" s="687"/>
      <c r="CA360" s="482"/>
      <c r="CB360" s="687"/>
      <c r="CC360" s="482"/>
      <c r="CD360" s="687"/>
      <c r="CE360" s="687"/>
      <c r="CF360" s="687"/>
      <c r="CG360" s="482"/>
      <c r="CH360" s="687"/>
    </row>
    <row r="361" spans="1:86" hidden="1"/>
    <row r="362" spans="1:86" hidden="1"/>
    <row r="363" spans="1:86" hidden="1">
      <c r="BF363" s="1423" t="s">
        <v>1206</v>
      </c>
      <c r="BG363" s="1423"/>
      <c r="BH363" s="1423"/>
      <c r="BI363" s="1423"/>
      <c r="BJ363" s="1423"/>
      <c r="BK363" s="1423"/>
      <c r="BL363" s="1423"/>
      <c r="BM363" s="1423"/>
      <c r="BZ363" s="1423"/>
      <c r="CA363" s="1423"/>
      <c r="CB363" s="1423"/>
    </row>
    <row r="364" spans="1:86" hidden="1"/>
    <row r="365" spans="1:86" hidden="1"/>
    <row r="366" spans="1:86" hidden="1"/>
    <row r="368" spans="1:86">
      <c r="G368" s="170" t="s">
        <v>1490</v>
      </c>
      <c r="AT368" s="1575" t="s">
        <v>1491</v>
      </c>
      <c r="AU368" s="1575"/>
      <c r="AV368" s="1575"/>
      <c r="BF368" s="1423" t="s">
        <v>1207</v>
      </c>
      <c r="BG368" s="1423"/>
      <c r="BH368" s="1423"/>
      <c r="BI368" s="1423"/>
      <c r="BJ368" s="1423"/>
      <c r="BK368" s="1423"/>
      <c r="BL368" s="1423"/>
      <c r="BM368" s="1423"/>
      <c r="BZ368" s="1423"/>
      <c r="CA368" s="1423"/>
      <c r="CB368" s="1423"/>
      <c r="CC368" s="1423"/>
    </row>
    <row r="375" spans="7:48">
      <c r="G375" s="170" t="s">
        <v>1461</v>
      </c>
      <c r="AT375" s="1575" t="s">
        <v>753</v>
      </c>
      <c r="AU375" s="1575"/>
      <c r="AV375" s="1575"/>
    </row>
  </sheetData>
  <autoFilter ref="A7:CG261">
    <filterColumn colId="10"/>
    <filterColumn colId="11"/>
    <filterColumn colId="12"/>
    <filterColumn colId="13"/>
    <filterColumn colId="14"/>
    <filterColumn colId="15"/>
    <filterColumn colId="16">
      <filters>
        <filter val="."/>
        <filter val="x"/>
      </filters>
    </filterColumn>
    <filterColumn colId="38"/>
    <filterColumn colId="39"/>
    <filterColumn colId="40"/>
    <filterColumn colId="41"/>
    <filterColumn colId="49"/>
    <filterColumn colId="50"/>
    <filterColumn colId="52" showButton="0"/>
    <filterColumn colId="73"/>
    <filterColumn colId="74"/>
    <filterColumn colId="75"/>
  </autoFilter>
  <dataConsolidate link="1">
    <dataRefs count="1">
      <dataRef name="ớp học; Sân chơi; Phòng chức năng; Ngoài nhà trường" r:id="rId1"/>
    </dataRefs>
  </dataConsolidate>
  <mergeCells count="301">
    <mergeCell ref="BV4:BV7"/>
    <mergeCell ref="BW4:BW7"/>
    <mergeCell ref="BX4:BX7"/>
    <mergeCell ref="CG351:CG352"/>
    <mergeCell ref="B353:B357"/>
    <mergeCell ref="C356:C357"/>
    <mergeCell ref="BZ356:BZ357"/>
    <mergeCell ref="CA356:CA357"/>
    <mergeCell ref="CB356:CB357"/>
    <mergeCell ref="B348:B352"/>
    <mergeCell ref="C351:C352"/>
    <mergeCell ref="BZ351:BZ352"/>
    <mergeCell ref="CA351:CA352"/>
    <mergeCell ref="CB351:CB352"/>
    <mergeCell ref="CC351:CC352"/>
    <mergeCell ref="CD351:CD352"/>
    <mergeCell ref="CE351:CE352"/>
    <mergeCell ref="CF351:CF352"/>
    <mergeCell ref="CF341:CF342"/>
    <mergeCell ref="CG341:CG342"/>
    <mergeCell ref="B343:B347"/>
    <mergeCell ref="C346:C347"/>
    <mergeCell ref="BZ346:BZ347"/>
    <mergeCell ref="CA346:CA347"/>
    <mergeCell ref="BF368:BM368"/>
    <mergeCell ref="BZ368:CC368"/>
    <mergeCell ref="CC356:CC357"/>
    <mergeCell ref="CD356:CD357"/>
    <mergeCell ref="CE356:CE357"/>
    <mergeCell ref="CF356:CF357"/>
    <mergeCell ref="CG356:CG357"/>
    <mergeCell ref="BF363:BM363"/>
    <mergeCell ref="BZ363:CB363"/>
    <mergeCell ref="CF346:CF347"/>
    <mergeCell ref="CG346:CG347"/>
    <mergeCell ref="CG331:CG332"/>
    <mergeCell ref="B333:B337"/>
    <mergeCell ref="C336:C337"/>
    <mergeCell ref="BZ336:BZ337"/>
    <mergeCell ref="CA336:CA337"/>
    <mergeCell ref="CB336:CB337"/>
    <mergeCell ref="CC336:CC337"/>
    <mergeCell ref="CD336:CD337"/>
    <mergeCell ref="CE336:CE337"/>
    <mergeCell ref="CF336:CF337"/>
    <mergeCell ref="CG336:CG337"/>
    <mergeCell ref="CF331:CF332"/>
    <mergeCell ref="CG321:CG322"/>
    <mergeCell ref="C326:C327"/>
    <mergeCell ref="BZ326:BZ327"/>
    <mergeCell ref="CA326:CA327"/>
    <mergeCell ref="CB326:CB327"/>
    <mergeCell ref="CC326:CC327"/>
    <mergeCell ref="CD326:CD327"/>
    <mergeCell ref="CE326:CE327"/>
    <mergeCell ref="CF326:CF327"/>
    <mergeCell ref="CG326:CG327"/>
    <mergeCell ref="C321:C322"/>
    <mergeCell ref="BZ321:BZ322"/>
    <mergeCell ref="CA321:CA322"/>
    <mergeCell ref="CB321:CB322"/>
    <mergeCell ref="CC321:CC322"/>
    <mergeCell ref="CD321:CD322"/>
    <mergeCell ref="CE321:CE322"/>
    <mergeCell ref="CF321:CF322"/>
    <mergeCell ref="A328:A357"/>
    <mergeCell ref="B328:B332"/>
    <mergeCell ref="C331:C332"/>
    <mergeCell ref="BZ331:BZ332"/>
    <mergeCell ref="CA331:CA332"/>
    <mergeCell ref="CB331:CB332"/>
    <mergeCell ref="CC331:CC332"/>
    <mergeCell ref="CD331:CD332"/>
    <mergeCell ref="CE331:CE332"/>
    <mergeCell ref="B338:B342"/>
    <mergeCell ref="C341:C342"/>
    <mergeCell ref="BZ341:BZ342"/>
    <mergeCell ref="CA341:CA342"/>
    <mergeCell ref="CB341:CB342"/>
    <mergeCell ref="CC341:CC342"/>
    <mergeCell ref="CD341:CD342"/>
    <mergeCell ref="CE341:CE342"/>
    <mergeCell ref="CB346:CB347"/>
    <mergeCell ref="CC346:CC347"/>
    <mergeCell ref="CD346:CD347"/>
    <mergeCell ref="CE346:CE347"/>
    <mergeCell ref="C316:C317"/>
    <mergeCell ref="BZ316:BZ317"/>
    <mergeCell ref="CA316:CA317"/>
    <mergeCell ref="CB316:CB317"/>
    <mergeCell ref="CC316:CC317"/>
    <mergeCell ref="CD316:CD317"/>
    <mergeCell ref="CE316:CE317"/>
    <mergeCell ref="CF316:CF317"/>
    <mergeCell ref="CG316:CG317"/>
    <mergeCell ref="C311:C312"/>
    <mergeCell ref="BZ311:BZ312"/>
    <mergeCell ref="CA311:CA312"/>
    <mergeCell ref="CB311:CB312"/>
    <mergeCell ref="CC311:CC312"/>
    <mergeCell ref="CD311:CD312"/>
    <mergeCell ref="CE311:CE312"/>
    <mergeCell ref="CF311:CF312"/>
    <mergeCell ref="CG311:CG312"/>
    <mergeCell ref="CG301:CG302"/>
    <mergeCell ref="A303:A307"/>
    <mergeCell ref="C306:C307"/>
    <mergeCell ref="BZ306:BZ307"/>
    <mergeCell ref="CA306:CA307"/>
    <mergeCell ref="CB306:CB307"/>
    <mergeCell ref="CC306:CC307"/>
    <mergeCell ref="CD306:CD307"/>
    <mergeCell ref="CE306:CE307"/>
    <mergeCell ref="CF306:CF307"/>
    <mergeCell ref="CG306:CG307"/>
    <mergeCell ref="A298:A302"/>
    <mergeCell ref="C301:C302"/>
    <mergeCell ref="BZ301:BZ302"/>
    <mergeCell ref="CA301:CA302"/>
    <mergeCell ref="CB301:CB302"/>
    <mergeCell ref="CC301:CC302"/>
    <mergeCell ref="CD301:CD302"/>
    <mergeCell ref="CE301:CE302"/>
    <mergeCell ref="CF301:CF302"/>
    <mergeCell ref="CG291:CG292"/>
    <mergeCell ref="A293:A297"/>
    <mergeCell ref="C296:C297"/>
    <mergeCell ref="BZ296:BZ297"/>
    <mergeCell ref="CA296:CA297"/>
    <mergeCell ref="CB296:CB297"/>
    <mergeCell ref="CC296:CC297"/>
    <mergeCell ref="CD296:CD297"/>
    <mergeCell ref="CE296:CE297"/>
    <mergeCell ref="CF296:CF297"/>
    <mergeCell ref="CG296:CG297"/>
    <mergeCell ref="A288:A292"/>
    <mergeCell ref="C291:C292"/>
    <mergeCell ref="BZ291:BZ292"/>
    <mergeCell ref="CA291:CA292"/>
    <mergeCell ref="CB291:CB292"/>
    <mergeCell ref="CC291:CC292"/>
    <mergeCell ref="CD291:CD292"/>
    <mergeCell ref="CE291:CE292"/>
    <mergeCell ref="CF291:CF292"/>
    <mergeCell ref="CC281:CC282"/>
    <mergeCell ref="CD281:CD282"/>
    <mergeCell ref="CE281:CE282"/>
    <mergeCell ref="CF281:CF282"/>
    <mergeCell ref="CG281:CG282"/>
    <mergeCell ref="C286:C287"/>
    <mergeCell ref="BZ286:BZ287"/>
    <mergeCell ref="CA286:CA287"/>
    <mergeCell ref="CB286:CB287"/>
    <mergeCell ref="CC286:CC287"/>
    <mergeCell ref="CD286:CD287"/>
    <mergeCell ref="CE286:CE287"/>
    <mergeCell ref="CF286:CF287"/>
    <mergeCell ref="CG286:CG287"/>
    <mergeCell ref="G275:H275"/>
    <mergeCell ref="G276:H276"/>
    <mergeCell ref="C281:C282"/>
    <mergeCell ref="BZ281:BZ282"/>
    <mergeCell ref="CA281:CA282"/>
    <mergeCell ref="CB281:CB282"/>
    <mergeCell ref="G269:H269"/>
    <mergeCell ref="G270:H270"/>
    <mergeCell ref="G271:H271"/>
    <mergeCell ref="G272:H272"/>
    <mergeCell ref="G273:H273"/>
    <mergeCell ref="G274:H274"/>
    <mergeCell ref="G263:H263"/>
    <mergeCell ref="G264:H264"/>
    <mergeCell ref="G265:H265"/>
    <mergeCell ref="G266:H266"/>
    <mergeCell ref="G267:H267"/>
    <mergeCell ref="G268:H268"/>
    <mergeCell ref="B259:F259"/>
    <mergeCell ref="G259:H259"/>
    <mergeCell ref="B260:F260"/>
    <mergeCell ref="G260:H260"/>
    <mergeCell ref="B261:F261"/>
    <mergeCell ref="G261:H261"/>
    <mergeCell ref="C230:E230"/>
    <mergeCell ref="B256:F256"/>
    <mergeCell ref="G256:H256"/>
    <mergeCell ref="B257:F257"/>
    <mergeCell ref="G257:H257"/>
    <mergeCell ref="B258:F258"/>
    <mergeCell ref="G258:H258"/>
    <mergeCell ref="C191:E191"/>
    <mergeCell ref="C193:E193"/>
    <mergeCell ref="C194:E194"/>
    <mergeCell ref="C199:G199"/>
    <mergeCell ref="C205:E205"/>
    <mergeCell ref="C206:E206"/>
    <mergeCell ref="C152:E152"/>
    <mergeCell ref="C173:E173"/>
    <mergeCell ref="C177:E177"/>
    <mergeCell ref="C184:G184"/>
    <mergeCell ref="C185:E185"/>
    <mergeCell ref="C186:E186"/>
    <mergeCell ref="C108:E108"/>
    <mergeCell ref="C110:E110"/>
    <mergeCell ref="C112:F112"/>
    <mergeCell ref="C126:E126"/>
    <mergeCell ref="C131:G131"/>
    <mergeCell ref="C132:E132"/>
    <mergeCell ref="C88:G88"/>
    <mergeCell ref="C89:E89"/>
    <mergeCell ref="C96:E96"/>
    <mergeCell ref="C97:E97"/>
    <mergeCell ref="C100:E100"/>
    <mergeCell ref="C106:E106"/>
    <mergeCell ref="C39:E39"/>
    <mergeCell ref="C47:E47"/>
    <mergeCell ref="C68:E68"/>
    <mergeCell ref="C69:E69"/>
    <mergeCell ref="C75:E75"/>
    <mergeCell ref="C85:E85"/>
    <mergeCell ref="AQ3:AS4"/>
    <mergeCell ref="C10:E10"/>
    <mergeCell ref="C11:E11"/>
    <mergeCell ref="C22:E22"/>
    <mergeCell ref="C23:E23"/>
    <mergeCell ref="C30:E30"/>
    <mergeCell ref="C35:E35"/>
    <mergeCell ref="AQ7:AR7"/>
    <mergeCell ref="AT7:AU7"/>
    <mergeCell ref="V3:Y4"/>
    <mergeCell ref="Z3:AC4"/>
    <mergeCell ref="AD3:AG4"/>
    <mergeCell ref="AH3:AL4"/>
    <mergeCell ref="AM3:AP4"/>
    <mergeCell ref="AX7:AY7"/>
    <mergeCell ref="AZ7:BA7"/>
    <mergeCell ref="C9:G9"/>
    <mergeCell ref="AZ5:BA5"/>
    <mergeCell ref="B6:H6"/>
    <mergeCell ref="V7:W7"/>
    <mergeCell ref="X7:Y7"/>
    <mergeCell ref="Z7:AA7"/>
    <mergeCell ref="AB7:AC7"/>
    <mergeCell ref="AD7:AE7"/>
    <mergeCell ref="AI7:AJ7"/>
    <mergeCell ref="AK7:AL7"/>
    <mergeCell ref="AN7:AO7"/>
    <mergeCell ref="AK5:AL5"/>
    <mergeCell ref="AN5:AO5"/>
    <mergeCell ref="AQ5:AR5"/>
    <mergeCell ref="AT5:AU5"/>
    <mergeCell ref="AV5:AW5"/>
    <mergeCell ref="AX5:AY5"/>
    <mergeCell ref="AV7:AW7"/>
    <mergeCell ref="BN4:BN7"/>
    <mergeCell ref="BO4:BO7"/>
    <mergeCell ref="BP4:BP7"/>
    <mergeCell ref="BQ4:BQ7"/>
    <mergeCell ref="CB4:CC5"/>
    <mergeCell ref="CD4:CE5"/>
    <mergeCell ref="CF4:CF5"/>
    <mergeCell ref="CG4:CG5"/>
    <mergeCell ref="V5:W5"/>
    <mergeCell ref="X5:Y5"/>
    <mergeCell ref="Z5:AA5"/>
    <mergeCell ref="AB5:AC5"/>
    <mergeCell ref="AD5:AE5"/>
    <mergeCell ref="AI5:AJ5"/>
    <mergeCell ref="BR4:BR7"/>
    <mergeCell ref="BS4:BS7"/>
    <mergeCell ref="BT4:BT7"/>
    <mergeCell ref="BU4:BU7"/>
    <mergeCell ref="BY4:BY7"/>
    <mergeCell ref="BZ4:CA5"/>
    <mergeCell ref="AT3:AW4"/>
    <mergeCell ref="AX3:AY4"/>
    <mergeCell ref="AZ3:BB4"/>
    <mergeCell ref="BC3:BD4"/>
    <mergeCell ref="AT368:AV368"/>
    <mergeCell ref="AT375:AV375"/>
    <mergeCell ref="C1:CG1"/>
    <mergeCell ref="A3:A5"/>
    <mergeCell ref="B3:B5"/>
    <mergeCell ref="C3:D5"/>
    <mergeCell ref="E3:F5"/>
    <mergeCell ref="G3:G5"/>
    <mergeCell ref="H3:H5"/>
    <mergeCell ref="I3:I5"/>
    <mergeCell ref="J3:J5"/>
    <mergeCell ref="K3:T3"/>
    <mergeCell ref="CF3:CG3"/>
    <mergeCell ref="BE4:BE7"/>
    <mergeCell ref="BF4:BF7"/>
    <mergeCell ref="BG4:BG7"/>
    <mergeCell ref="BH4:BH7"/>
    <mergeCell ref="BI4:BI7"/>
    <mergeCell ref="BJ4:BJ7"/>
    <mergeCell ref="BK4:BK7"/>
    <mergeCell ref="BL4:BL7"/>
    <mergeCell ref="BM4:BM7"/>
    <mergeCell ref="BE3:BY3"/>
    <mergeCell ref="BZ3:CE3"/>
  </mergeCells>
  <dataValidations count="8">
    <dataValidation type="list" allowBlank="1" showInputMessage="1" showErrorMessage="1" sqref="BZ29:CG29 BZ27:CG27 BZ18:CG21 BZ202:CG203 BZ175:CG176 BZ189:CG189 BZ33:CG33 BZ199:CG199 BZ128 BZ16:CG16 AQ185:AR190 AS187:BD190 W185:AL190 V12 V24 V32 V72 V183:Y183 V136:Y136 V139:V140 V160:V162 V187 V196 AE14:AG14 W12:Y21 AA12:AD21 AE12:AF13 AE15:AF21 Z13:Z21 W24:BD29 V127:BD130 W31:BD33 W174:BD176 AM187:AP190 W192:BD192 AH12:BD21 W70:BD74 W196:BD204">
      <formula1>"x, ĐTT, TDS, HĐH, HĐG, HĐNT, VS-AN, HĐC, TQDN, LH"</formula1>
    </dataValidation>
    <dataValidation type="list" allowBlank="1" showInputMessage="1" showErrorMessage="1" sqref="BE70:BY74 BE232:BY255 BT178:BY178 BI178:BR178 BG177:BH178 BE178:BF178 BS177:BS178 BE208:BY229 BE24:BY29 BE107:BY107 BE187:BY190 BE109:BY109 BE174:BY176 BE48:BY67 BE179:BY183 BE12:BY21 BE31:BY34 BE36:BY38 BE133:BY137 BE86:BY87 BE76:BY84 BE139:BY151 BE102:BY105 BE98:BY99 BE196:BY204 BE153:BY172 BE40:BY46 BE127:BY130 BE192:BY192 BE113:BY125 BE111:BY111 BE90:BY95">
      <formula1>"2, 1, 0, KĐG,#"</formula1>
    </dataValidation>
    <dataValidation type="list" allowBlank="1" showInputMessage="1" showErrorMessage="1" sqref="Z12">
      <formula1>"x, ĐTT, TDS, HĐH, HĐG, HĐNT, VS-AN, HĐC, TQDN, LH, HĐH+HĐNT, HĐH+HĐC, HĐH+HĐG"</formula1>
    </dataValidation>
    <dataValidation type="list" allowBlank="1" showInputMessage="1" showErrorMessage="1" sqref="V163:V172 V153:V159 W178:Y182 Z135:AC135 AH134:AL134 AD133:AG133 Z137:AC137 V141:V151 V208:BD229 W111:BD111 V90:BD95 V102:BD105 V48:BD67 W139:BD151 V86:BD87 V107:BD107 W153:BD172 Z178:BD183 V36:BD38 V76:BD84 V98:BD99 V34:BD34 W109:BD109 V113:BD125 V40:BD46 V232:BD255">
      <formula1>"ĐTT, TDS, HĐH, HĐG, HĐNT, VS-AN, HĐC, TQDN, LH, x,#"</formula1>
    </dataValidation>
    <dataValidation type="list" allowBlank="1" showInputMessage="1" showErrorMessage="1" sqref="V73:V74 V13:V21 V188:V190 V25:V29 R195 V33 V178:V182 V31 V70:V71 V185:V186 V197:V204 T195 K90:U95 K178:U183 K24:U29 K12:U21 K174:V176 K70:U84 K232:U255 K200:U204 K196:U198 K192:V192 M40:U68 K187:U190 K153:U172 K111:V111 K109:V109 K107:U107 K133:U151 K127:U130 K98:U99 K102:U105 K86:U87 K36:U38 K31:U34 K208:U229 K113:U125 L40:L67 K40:K66">
      <formula1>"x"</formula1>
    </dataValidation>
    <dataValidation type="list" allowBlank="1" showInputMessage="1" showErrorMessage="1" sqref="T193:T194 D98:D99 R193:R194 S193:S195 I193:Q195 H193:H194 G193:G195 F200:F229 D12:D21 F192:F198 F24:F29 F102:F105 F107 F178:F183 F174:F176 D153:D172 D113:D125 F44:F46 F127:F130 D127:D130 D48:D67 F109 D111 F111 D40:D46 D90:D95 F86:F87 F70:F74 D70:D74 D178:D183 F36:F38 D31:D34 D24:D29 D232:D255 F232:F255 D200:D204 D196:D198 D192 D187:D190 F187:F190 F153:F172 F113:F125 F133:F151 D174:D176 D133:D151 D109 D102:D105 D107 D86:D87 D208:D229 F31:F34 D36:D38 F12:F21 D76:D84 F90:F95 F76:F84 F98:F99 F40:F42 F48:F59 F61:F67 U193:CG195">
      <formula1>"KQMĐ, NDCT, TLHD, BC, ĐP"</formula1>
    </dataValidation>
    <dataValidation type="list" allowBlank="1" showInputMessage="1" showErrorMessage="1" sqref="J31:J34 J40:J66 J178:J192 J127:J176 J196:J229 J70:J84 J111:J125 J107:J109 J102:J105 J98:J99 J90:J95 J86:J87 J232:J256 J36:J38 J24:J29 J12:J21">
      <formula1>"Thể chất, Nhận thức, Ngôn ngữ, TCKNXH-TM"</formula1>
    </dataValidation>
    <dataValidation type="list" allowBlank="1" showInputMessage="1" showErrorMessage="1" sqref="I24:I29 I68:L68 I40:I66 I232:I255 I127:I176 I196:I229 I70:I84 I111:I125 I107:I109 I102:I105 I98:I99 I90:I95 I86:I87 I36:I38 I31:I34 I178:I192 I12:I21">
      <formula1>"Lớp học, Sân chơi, Phòng chức năng, Ngoài nhà trường"</formula1>
    </dataValidation>
  </dataValidations>
  <pageMargins left="0.45" right="0.45" top="0.5" bottom="0.5" header="0.3" footer="0.3"/>
  <pageSetup paperSize="9" orientation="landscape" r:id="rId2"/>
  <legacyDrawing r:id="rId3"/>
</worksheet>
</file>

<file path=xl/worksheets/sheet8.xml><?xml version="1.0" encoding="utf-8"?>
<worksheet xmlns="http://schemas.openxmlformats.org/spreadsheetml/2006/main" xmlns:r="http://schemas.openxmlformats.org/officeDocument/2006/relationships">
  <sheetPr filterMode="1"/>
  <dimension ref="A1:CF373"/>
  <sheetViews>
    <sheetView zoomScale="84" zoomScaleNormal="84" workbookViewId="0">
      <pane xSplit="6" ySplit="7" topLeftCell="G270" activePane="bottomRight" state="frozen"/>
      <selection pane="topRight" activeCell="G1" sqref="G1"/>
      <selection pane="bottomLeft" activeCell="A7" sqref="A7"/>
      <selection pane="bottomRight" activeCell="P373" sqref="P373:AR373"/>
    </sheetView>
  </sheetViews>
  <sheetFormatPr defaultRowHeight="18.75"/>
  <cols>
    <col min="1" max="1" width="5" style="615" customWidth="1"/>
    <col min="2" max="2" width="6.42578125" style="3" hidden="1" customWidth="1"/>
    <col min="3" max="3" width="29.7109375" style="479" customWidth="1"/>
    <col min="4" max="4" width="11.7109375" style="12" hidden="1" customWidth="1"/>
    <col min="5" max="5" width="23.42578125" style="479" hidden="1" customWidth="1"/>
    <col min="6" max="6" width="20.5703125" style="12" hidden="1" customWidth="1"/>
    <col min="7" max="7" width="31.7109375" style="170" customWidth="1"/>
    <col min="8" max="8" width="27" style="480" customWidth="1"/>
    <col min="9" max="9" width="12.7109375" style="3" hidden="1" customWidth="1"/>
    <col min="10" max="10" width="16.28515625" style="3" hidden="1" customWidth="1"/>
    <col min="11" max="11" width="18.7109375" style="481" hidden="1" customWidth="1"/>
    <col min="12" max="12" width="17.140625" style="3" hidden="1" customWidth="1"/>
    <col min="13" max="13" width="16.85546875" style="3" hidden="1" customWidth="1"/>
    <col min="14" max="14" width="16.85546875" style="615" hidden="1" customWidth="1"/>
    <col min="15" max="15" width="23.5703125" style="3" hidden="1" customWidth="1"/>
    <col min="16" max="16" width="10.5703125" style="3" customWidth="1"/>
    <col min="17" max="17" width="14.7109375" style="3" hidden="1" customWidth="1"/>
    <col min="18" max="18" width="13.7109375" style="3" hidden="1" customWidth="1"/>
    <col min="19" max="19" width="12.7109375" style="3" hidden="1" customWidth="1"/>
    <col min="20" max="20" width="13.7109375" style="3" hidden="1" customWidth="1"/>
    <col min="21" max="21" width="6.140625" style="3" hidden="1" customWidth="1"/>
    <col min="22" max="25" width="9.42578125" style="170" hidden="1" customWidth="1"/>
    <col min="26" max="26" width="5.85546875" style="3" hidden="1" customWidth="1"/>
    <col min="27" max="28" width="7.5703125" style="3" hidden="1" customWidth="1"/>
    <col min="29" max="29" width="5.85546875" style="3" hidden="1" customWidth="1"/>
    <col min="30" max="31" width="7.5703125" style="3" hidden="1" customWidth="1"/>
    <col min="32" max="32" width="17.28515625" style="3" hidden="1" customWidth="1"/>
    <col min="33" max="33" width="16.28515625" style="3" hidden="1" customWidth="1"/>
    <col min="34" max="34" width="10.28515625" style="615" hidden="1" customWidth="1"/>
    <col min="35" max="36" width="8" style="615" hidden="1" customWidth="1"/>
    <col min="37" max="38" width="7.5703125" style="615" hidden="1" customWidth="1"/>
    <col min="39" max="39" width="10.140625" style="3" hidden="1" customWidth="1"/>
    <col min="40" max="41" width="8" style="3" hidden="1" customWidth="1"/>
    <col min="42" max="42" width="11.5703125" style="3" hidden="1" customWidth="1"/>
    <col min="43" max="44" width="7.85546875" style="3" bestFit="1" customWidth="1"/>
    <col min="45" max="45" width="11" style="3" customWidth="1"/>
    <col min="46" max="53" width="3" style="3" hidden="1" customWidth="1"/>
    <col min="54" max="54" width="11.42578125" style="3" hidden="1" customWidth="1"/>
    <col min="55" max="55" width="21.5703125" style="3" hidden="1" customWidth="1"/>
    <col min="56" max="56" width="25" style="3" hidden="1" customWidth="1"/>
    <col min="57" max="57" width="19" style="615" hidden="1" customWidth="1"/>
    <col min="58" max="74" width="6" style="615" hidden="1" customWidth="1"/>
    <col min="75" max="75" width="4.42578125" style="615" hidden="1" customWidth="1"/>
    <col min="76" max="76" width="4.42578125" style="482" hidden="1" customWidth="1"/>
    <col min="77" max="77" width="4.42578125" style="615" hidden="1" customWidth="1"/>
    <col min="78" max="78" width="4.42578125" style="482" hidden="1" customWidth="1"/>
    <col min="79" max="81" width="4.42578125" style="615" hidden="1" customWidth="1"/>
    <col min="82" max="82" width="4.42578125" style="482" hidden="1" customWidth="1"/>
    <col min="83" max="84" width="8" style="615" hidden="1" customWidth="1"/>
    <col min="85" max="86" width="8" style="615" customWidth="1"/>
    <col min="87" max="190" width="9.140625" style="615"/>
    <col min="191" max="191" width="20.140625" style="615" customWidth="1"/>
    <col min="192" max="192" width="4.28515625" style="615" customWidth="1"/>
    <col min="193" max="193" width="39" style="615" customWidth="1"/>
    <col min="194" max="194" width="53.5703125" style="615" customWidth="1"/>
    <col min="195" max="198" width="7.7109375" style="615" customWidth="1"/>
    <col min="199" max="199" width="10" style="615" customWidth="1"/>
    <col min="200" max="201" width="9.28515625" style="615" customWidth="1"/>
    <col min="202" max="202" width="8" style="615" customWidth="1"/>
    <col min="203" max="446" width="9.140625" style="615"/>
    <col min="447" max="447" width="20.140625" style="615" customWidth="1"/>
    <col min="448" max="448" width="4.28515625" style="615" customWidth="1"/>
    <col min="449" max="449" width="39" style="615" customWidth="1"/>
    <col min="450" max="450" width="53.5703125" style="615" customWidth="1"/>
    <col min="451" max="454" width="7.7109375" style="615" customWidth="1"/>
    <col min="455" max="455" width="10" style="615" customWidth="1"/>
    <col min="456" max="457" width="9.28515625" style="615" customWidth="1"/>
    <col min="458" max="458" width="8" style="615" customWidth="1"/>
    <col min="459" max="702" width="9.140625" style="615"/>
    <col min="703" max="703" width="20.140625" style="615" customWidth="1"/>
    <col min="704" max="704" width="4.28515625" style="615" customWidth="1"/>
    <col min="705" max="705" width="39" style="615" customWidth="1"/>
    <col min="706" max="706" width="53.5703125" style="615" customWidth="1"/>
    <col min="707" max="710" width="7.7109375" style="615" customWidth="1"/>
    <col min="711" max="711" width="10" style="615" customWidth="1"/>
    <col min="712" max="713" width="9.28515625" style="615" customWidth="1"/>
    <col min="714" max="714" width="8" style="615" customWidth="1"/>
    <col min="715" max="958" width="9.140625" style="615"/>
    <col min="959" max="959" width="20.140625" style="615" customWidth="1"/>
    <col min="960" max="960" width="4.28515625" style="615" customWidth="1"/>
    <col min="961" max="961" width="39" style="615" customWidth="1"/>
    <col min="962" max="962" width="53.5703125" style="615" customWidth="1"/>
    <col min="963" max="966" width="7.7109375" style="615" customWidth="1"/>
    <col min="967" max="967" width="10" style="615" customWidth="1"/>
    <col min="968" max="969" width="9.28515625" style="615" customWidth="1"/>
    <col min="970" max="970" width="8" style="615" customWidth="1"/>
    <col min="971" max="1214" width="9.140625" style="615"/>
    <col min="1215" max="1215" width="20.140625" style="615" customWidth="1"/>
    <col min="1216" max="1216" width="4.28515625" style="615" customWidth="1"/>
    <col min="1217" max="1217" width="39" style="615" customWidth="1"/>
    <col min="1218" max="1218" width="53.5703125" style="615" customWidth="1"/>
    <col min="1219" max="1222" width="7.7109375" style="615" customWidth="1"/>
    <col min="1223" max="1223" width="10" style="615" customWidth="1"/>
    <col min="1224" max="1225" width="9.28515625" style="615" customWidth="1"/>
    <col min="1226" max="1226" width="8" style="615" customWidth="1"/>
    <col min="1227" max="1470" width="9.140625" style="615"/>
    <col min="1471" max="1471" width="20.140625" style="615" customWidth="1"/>
    <col min="1472" max="1472" width="4.28515625" style="615" customWidth="1"/>
    <col min="1473" max="1473" width="39" style="615" customWidth="1"/>
    <col min="1474" max="1474" width="53.5703125" style="615" customWidth="1"/>
    <col min="1475" max="1478" width="7.7109375" style="615" customWidth="1"/>
    <col min="1479" max="1479" width="10" style="615" customWidth="1"/>
    <col min="1480" max="1481" width="9.28515625" style="615" customWidth="1"/>
    <col min="1482" max="1482" width="8" style="615" customWidth="1"/>
    <col min="1483" max="1726" width="9.140625" style="615"/>
    <col min="1727" max="1727" width="20.140625" style="615" customWidth="1"/>
    <col min="1728" max="1728" width="4.28515625" style="615" customWidth="1"/>
    <col min="1729" max="1729" width="39" style="615" customWidth="1"/>
    <col min="1730" max="1730" width="53.5703125" style="615" customWidth="1"/>
    <col min="1731" max="1734" width="7.7109375" style="615" customWidth="1"/>
    <col min="1735" max="1735" width="10" style="615" customWidth="1"/>
    <col min="1736" max="1737" width="9.28515625" style="615" customWidth="1"/>
    <col min="1738" max="1738" width="8" style="615" customWidth="1"/>
    <col min="1739" max="1982" width="9.140625" style="615"/>
    <col min="1983" max="1983" width="20.140625" style="615" customWidth="1"/>
    <col min="1984" max="1984" width="4.28515625" style="615" customWidth="1"/>
    <col min="1985" max="1985" width="39" style="615" customWidth="1"/>
    <col min="1986" max="1986" width="53.5703125" style="615" customWidth="1"/>
    <col min="1987" max="1990" width="7.7109375" style="615" customWidth="1"/>
    <col min="1991" max="1991" width="10" style="615" customWidth="1"/>
    <col min="1992" max="1993" width="9.28515625" style="615" customWidth="1"/>
    <col min="1994" max="1994" width="8" style="615" customWidth="1"/>
    <col min="1995" max="2238" width="9.140625" style="615"/>
    <col min="2239" max="2239" width="20.140625" style="615" customWidth="1"/>
    <col min="2240" max="2240" width="4.28515625" style="615" customWidth="1"/>
    <col min="2241" max="2241" width="39" style="615" customWidth="1"/>
    <col min="2242" max="2242" width="53.5703125" style="615" customWidth="1"/>
    <col min="2243" max="2246" width="7.7109375" style="615" customWidth="1"/>
    <col min="2247" max="2247" width="10" style="615" customWidth="1"/>
    <col min="2248" max="2249" width="9.28515625" style="615" customWidth="1"/>
    <col min="2250" max="2250" width="8" style="615" customWidth="1"/>
    <col min="2251" max="2494" width="9.140625" style="615"/>
    <col min="2495" max="2495" width="20.140625" style="615" customWidth="1"/>
    <col min="2496" max="2496" width="4.28515625" style="615" customWidth="1"/>
    <col min="2497" max="2497" width="39" style="615" customWidth="1"/>
    <col min="2498" max="2498" width="53.5703125" style="615" customWidth="1"/>
    <col min="2499" max="2502" width="7.7109375" style="615" customWidth="1"/>
    <col min="2503" max="2503" width="10" style="615" customWidth="1"/>
    <col min="2504" max="2505" width="9.28515625" style="615" customWidth="1"/>
    <col min="2506" max="2506" width="8" style="615" customWidth="1"/>
    <col min="2507" max="2750" width="9.140625" style="615"/>
    <col min="2751" max="2751" width="20.140625" style="615" customWidth="1"/>
    <col min="2752" max="2752" width="4.28515625" style="615" customWidth="1"/>
    <col min="2753" max="2753" width="39" style="615" customWidth="1"/>
    <col min="2754" max="2754" width="53.5703125" style="615" customWidth="1"/>
    <col min="2755" max="2758" width="7.7109375" style="615" customWidth="1"/>
    <col min="2759" max="2759" width="10" style="615" customWidth="1"/>
    <col min="2760" max="2761" width="9.28515625" style="615" customWidth="1"/>
    <col min="2762" max="2762" width="8" style="615" customWidth="1"/>
    <col min="2763" max="3006" width="9.140625" style="615"/>
    <col min="3007" max="3007" width="20.140625" style="615" customWidth="1"/>
    <col min="3008" max="3008" width="4.28515625" style="615" customWidth="1"/>
    <col min="3009" max="3009" width="39" style="615" customWidth="1"/>
    <col min="3010" max="3010" width="53.5703125" style="615" customWidth="1"/>
    <col min="3011" max="3014" width="7.7109375" style="615" customWidth="1"/>
    <col min="3015" max="3015" width="10" style="615" customWidth="1"/>
    <col min="3016" max="3017" width="9.28515625" style="615" customWidth="1"/>
    <col min="3018" max="3018" width="8" style="615" customWidth="1"/>
    <col min="3019" max="3262" width="9.140625" style="615"/>
    <col min="3263" max="3263" width="20.140625" style="615" customWidth="1"/>
    <col min="3264" max="3264" width="4.28515625" style="615" customWidth="1"/>
    <col min="3265" max="3265" width="39" style="615" customWidth="1"/>
    <col min="3266" max="3266" width="53.5703125" style="615" customWidth="1"/>
    <col min="3267" max="3270" width="7.7109375" style="615" customWidth="1"/>
    <col min="3271" max="3271" width="10" style="615" customWidth="1"/>
    <col min="3272" max="3273" width="9.28515625" style="615" customWidth="1"/>
    <col min="3274" max="3274" width="8" style="615" customWidth="1"/>
    <col min="3275" max="3518" width="9.140625" style="615"/>
    <col min="3519" max="3519" width="20.140625" style="615" customWidth="1"/>
    <col min="3520" max="3520" width="4.28515625" style="615" customWidth="1"/>
    <col min="3521" max="3521" width="39" style="615" customWidth="1"/>
    <col min="3522" max="3522" width="53.5703125" style="615" customWidth="1"/>
    <col min="3523" max="3526" width="7.7109375" style="615" customWidth="1"/>
    <col min="3527" max="3527" width="10" style="615" customWidth="1"/>
    <col min="3528" max="3529" width="9.28515625" style="615" customWidth="1"/>
    <col min="3530" max="3530" width="8" style="615" customWidth="1"/>
    <col min="3531" max="3774" width="9.140625" style="615"/>
    <col min="3775" max="3775" width="20.140625" style="615" customWidth="1"/>
    <col min="3776" max="3776" width="4.28515625" style="615" customWidth="1"/>
    <col min="3777" max="3777" width="39" style="615" customWidth="1"/>
    <col min="3778" max="3778" width="53.5703125" style="615" customWidth="1"/>
    <col min="3779" max="3782" width="7.7109375" style="615" customWidth="1"/>
    <col min="3783" max="3783" width="10" style="615" customWidth="1"/>
    <col min="3784" max="3785" width="9.28515625" style="615" customWidth="1"/>
    <col min="3786" max="3786" width="8" style="615" customWidth="1"/>
    <col min="3787" max="4030" width="9.140625" style="615"/>
    <col min="4031" max="4031" width="20.140625" style="615" customWidth="1"/>
    <col min="4032" max="4032" width="4.28515625" style="615" customWidth="1"/>
    <col min="4033" max="4033" width="39" style="615" customWidth="1"/>
    <col min="4034" max="4034" width="53.5703125" style="615" customWidth="1"/>
    <col min="4035" max="4038" width="7.7109375" style="615" customWidth="1"/>
    <col min="4039" max="4039" width="10" style="615" customWidth="1"/>
    <col min="4040" max="4041" width="9.28515625" style="615" customWidth="1"/>
    <col min="4042" max="4042" width="8" style="615" customWidth="1"/>
    <col min="4043" max="4286" width="9.140625" style="615"/>
    <col min="4287" max="4287" width="20.140625" style="615" customWidth="1"/>
    <col min="4288" max="4288" width="4.28515625" style="615" customWidth="1"/>
    <col min="4289" max="4289" width="39" style="615" customWidth="1"/>
    <col min="4290" max="4290" width="53.5703125" style="615" customWidth="1"/>
    <col min="4291" max="4294" width="7.7109375" style="615" customWidth="1"/>
    <col min="4295" max="4295" width="10" style="615" customWidth="1"/>
    <col min="4296" max="4297" width="9.28515625" style="615" customWidth="1"/>
    <col min="4298" max="4298" width="8" style="615" customWidth="1"/>
    <col min="4299" max="4542" width="9.140625" style="615"/>
    <col min="4543" max="4543" width="20.140625" style="615" customWidth="1"/>
    <col min="4544" max="4544" width="4.28515625" style="615" customWidth="1"/>
    <col min="4545" max="4545" width="39" style="615" customWidth="1"/>
    <col min="4546" max="4546" width="53.5703125" style="615" customWidth="1"/>
    <col min="4547" max="4550" width="7.7109375" style="615" customWidth="1"/>
    <col min="4551" max="4551" width="10" style="615" customWidth="1"/>
    <col min="4552" max="4553" width="9.28515625" style="615" customWidth="1"/>
    <col min="4554" max="4554" width="8" style="615" customWidth="1"/>
    <col min="4555" max="4798" width="9.140625" style="615"/>
    <col min="4799" max="4799" width="20.140625" style="615" customWidth="1"/>
    <col min="4800" max="4800" width="4.28515625" style="615" customWidth="1"/>
    <col min="4801" max="4801" width="39" style="615" customWidth="1"/>
    <col min="4802" max="4802" width="53.5703125" style="615" customWidth="1"/>
    <col min="4803" max="4806" width="7.7109375" style="615" customWidth="1"/>
    <col min="4807" max="4807" width="10" style="615" customWidth="1"/>
    <col min="4808" max="4809" width="9.28515625" style="615" customWidth="1"/>
    <col min="4810" max="4810" width="8" style="615" customWidth="1"/>
    <col min="4811" max="5054" width="9.140625" style="615"/>
    <col min="5055" max="5055" width="20.140625" style="615" customWidth="1"/>
    <col min="5056" max="5056" width="4.28515625" style="615" customWidth="1"/>
    <col min="5057" max="5057" width="39" style="615" customWidth="1"/>
    <col min="5058" max="5058" width="53.5703125" style="615" customWidth="1"/>
    <col min="5059" max="5062" width="7.7109375" style="615" customWidth="1"/>
    <col min="5063" max="5063" width="10" style="615" customWidth="1"/>
    <col min="5064" max="5065" width="9.28515625" style="615" customWidth="1"/>
    <col min="5066" max="5066" width="8" style="615" customWidth="1"/>
    <col min="5067" max="5310" width="9.140625" style="615"/>
    <col min="5311" max="5311" width="20.140625" style="615" customWidth="1"/>
    <col min="5312" max="5312" width="4.28515625" style="615" customWidth="1"/>
    <col min="5313" max="5313" width="39" style="615" customWidth="1"/>
    <col min="5314" max="5314" width="53.5703125" style="615" customWidth="1"/>
    <col min="5315" max="5318" width="7.7109375" style="615" customWidth="1"/>
    <col min="5319" max="5319" width="10" style="615" customWidth="1"/>
    <col min="5320" max="5321" width="9.28515625" style="615" customWidth="1"/>
    <col min="5322" max="5322" width="8" style="615" customWidth="1"/>
    <col min="5323" max="5566" width="9.140625" style="615"/>
    <col min="5567" max="5567" width="20.140625" style="615" customWidth="1"/>
    <col min="5568" max="5568" width="4.28515625" style="615" customWidth="1"/>
    <col min="5569" max="5569" width="39" style="615" customWidth="1"/>
    <col min="5570" max="5570" width="53.5703125" style="615" customWidth="1"/>
    <col min="5571" max="5574" width="7.7109375" style="615" customWidth="1"/>
    <col min="5575" max="5575" width="10" style="615" customWidth="1"/>
    <col min="5576" max="5577" width="9.28515625" style="615" customWidth="1"/>
    <col min="5578" max="5578" width="8" style="615" customWidth="1"/>
    <col min="5579" max="5822" width="9.140625" style="615"/>
    <col min="5823" max="5823" width="20.140625" style="615" customWidth="1"/>
    <col min="5824" max="5824" width="4.28515625" style="615" customWidth="1"/>
    <col min="5825" max="5825" width="39" style="615" customWidth="1"/>
    <col min="5826" max="5826" width="53.5703125" style="615" customWidth="1"/>
    <col min="5827" max="5830" width="7.7109375" style="615" customWidth="1"/>
    <col min="5831" max="5831" width="10" style="615" customWidth="1"/>
    <col min="5832" max="5833" width="9.28515625" style="615" customWidth="1"/>
    <col min="5834" max="5834" width="8" style="615" customWidth="1"/>
    <col min="5835" max="6078" width="9.140625" style="615"/>
    <col min="6079" max="6079" width="20.140625" style="615" customWidth="1"/>
    <col min="6080" max="6080" width="4.28515625" style="615" customWidth="1"/>
    <col min="6081" max="6081" width="39" style="615" customWidth="1"/>
    <col min="6082" max="6082" width="53.5703125" style="615" customWidth="1"/>
    <col min="6083" max="6086" width="7.7109375" style="615" customWidth="1"/>
    <col min="6087" max="6087" width="10" style="615" customWidth="1"/>
    <col min="6088" max="6089" width="9.28515625" style="615" customWidth="1"/>
    <col min="6090" max="6090" width="8" style="615" customWidth="1"/>
    <col min="6091" max="6334" width="9.140625" style="615"/>
    <col min="6335" max="6335" width="20.140625" style="615" customWidth="1"/>
    <col min="6336" max="6336" width="4.28515625" style="615" customWidth="1"/>
    <col min="6337" max="6337" width="39" style="615" customWidth="1"/>
    <col min="6338" max="6338" width="53.5703125" style="615" customWidth="1"/>
    <col min="6339" max="6342" width="7.7109375" style="615" customWidth="1"/>
    <col min="6343" max="6343" width="10" style="615" customWidth="1"/>
    <col min="6344" max="6345" width="9.28515625" style="615" customWidth="1"/>
    <col min="6346" max="6346" width="8" style="615" customWidth="1"/>
    <col min="6347" max="6590" width="9.140625" style="615"/>
    <col min="6591" max="6591" width="20.140625" style="615" customWidth="1"/>
    <col min="6592" max="6592" width="4.28515625" style="615" customWidth="1"/>
    <col min="6593" max="6593" width="39" style="615" customWidth="1"/>
    <col min="6594" max="6594" width="53.5703125" style="615" customWidth="1"/>
    <col min="6595" max="6598" width="7.7109375" style="615" customWidth="1"/>
    <col min="6599" max="6599" width="10" style="615" customWidth="1"/>
    <col min="6600" max="6601" width="9.28515625" style="615" customWidth="1"/>
    <col min="6602" max="6602" width="8" style="615" customWidth="1"/>
    <col min="6603" max="6846" width="9.140625" style="615"/>
    <col min="6847" max="6847" width="20.140625" style="615" customWidth="1"/>
    <col min="6848" max="6848" width="4.28515625" style="615" customWidth="1"/>
    <col min="6849" max="6849" width="39" style="615" customWidth="1"/>
    <col min="6850" max="6850" width="53.5703125" style="615" customWidth="1"/>
    <col min="6851" max="6854" width="7.7109375" style="615" customWidth="1"/>
    <col min="6855" max="6855" width="10" style="615" customWidth="1"/>
    <col min="6856" max="6857" width="9.28515625" style="615" customWidth="1"/>
    <col min="6858" max="6858" width="8" style="615" customWidth="1"/>
    <col min="6859" max="7102" width="9.140625" style="615"/>
    <col min="7103" max="7103" width="20.140625" style="615" customWidth="1"/>
    <col min="7104" max="7104" width="4.28515625" style="615" customWidth="1"/>
    <col min="7105" max="7105" width="39" style="615" customWidth="1"/>
    <col min="7106" max="7106" width="53.5703125" style="615" customWidth="1"/>
    <col min="7107" max="7110" width="7.7109375" style="615" customWidth="1"/>
    <col min="7111" max="7111" width="10" style="615" customWidth="1"/>
    <col min="7112" max="7113" width="9.28515625" style="615" customWidth="1"/>
    <col min="7114" max="7114" width="8" style="615" customWidth="1"/>
    <col min="7115" max="7358" width="9.140625" style="615"/>
    <col min="7359" max="7359" width="20.140625" style="615" customWidth="1"/>
    <col min="7360" max="7360" width="4.28515625" style="615" customWidth="1"/>
    <col min="7361" max="7361" width="39" style="615" customWidth="1"/>
    <col min="7362" max="7362" width="53.5703125" style="615" customWidth="1"/>
    <col min="7363" max="7366" width="7.7109375" style="615" customWidth="1"/>
    <col min="7367" max="7367" width="10" style="615" customWidth="1"/>
    <col min="7368" max="7369" width="9.28515625" style="615" customWidth="1"/>
    <col min="7370" max="7370" width="8" style="615" customWidth="1"/>
    <col min="7371" max="7614" width="9.140625" style="615"/>
    <col min="7615" max="7615" width="20.140625" style="615" customWidth="1"/>
    <col min="7616" max="7616" width="4.28515625" style="615" customWidth="1"/>
    <col min="7617" max="7617" width="39" style="615" customWidth="1"/>
    <col min="7618" max="7618" width="53.5703125" style="615" customWidth="1"/>
    <col min="7619" max="7622" width="7.7109375" style="615" customWidth="1"/>
    <col min="7623" max="7623" width="10" style="615" customWidth="1"/>
    <col min="7624" max="7625" width="9.28515625" style="615" customWidth="1"/>
    <col min="7626" max="7626" width="8" style="615" customWidth="1"/>
    <col min="7627" max="7870" width="9.140625" style="615"/>
    <col min="7871" max="7871" width="20.140625" style="615" customWidth="1"/>
    <col min="7872" max="7872" width="4.28515625" style="615" customWidth="1"/>
    <col min="7873" max="7873" width="39" style="615" customWidth="1"/>
    <col min="7874" max="7874" width="53.5703125" style="615" customWidth="1"/>
    <col min="7875" max="7878" width="7.7109375" style="615" customWidth="1"/>
    <col min="7879" max="7879" width="10" style="615" customWidth="1"/>
    <col min="7880" max="7881" width="9.28515625" style="615" customWidth="1"/>
    <col min="7882" max="7882" width="8" style="615" customWidth="1"/>
    <col min="7883" max="8126" width="9.140625" style="615"/>
    <col min="8127" max="8127" width="20.140625" style="615" customWidth="1"/>
    <col min="8128" max="8128" width="4.28515625" style="615" customWidth="1"/>
    <col min="8129" max="8129" width="39" style="615" customWidth="1"/>
    <col min="8130" max="8130" width="53.5703125" style="615" customWidth="1"/>
    <col min="8131" max="8134" width="7.7109375" style="615" customWidth="1"/>
    <col min="8135" max="8135" width="10" style="615" customWidth="1"/>
    <col min="8136" max="8137" width="9.28515625" style="615" customWidth="1"/>
    <col min="8138" max="8138" width="8" style="615" customWidth="1"/>
    <col min="8139" max="8382" width="9.140625" style="615"/>
    <col min="8383" max="8383" width="20.140625" style="615" customWidth="1"/>
    <col min="8384" max="8384" width="4.28515625" style="615" customWidth="1"/>
    <col min="8385" max="8385" width="39" style="615" customWidth="1"/>
    <col min="8386" max="8386" width="53.5703125" style="615" customWidth="1"/>
    <col min="8387" max="8390" width="7.7109375" style="615" customWidth="1"/>
    <col min="8391" max="8391" width="10" style="615" customWidth="1"/>
    <col min="8392" max="8393" width="9.28515625" style="615" customWidth="1"/>
    <col min="8394" max="8394" width="8" style="615" customWidth="1"/>
    <col min="8395" max="8638" width="9.140625" style="615"/>
    <col min="8639" max="8639" width="20.140625" style="615" customWidth="1"/>
    <col min="8640" max="8640" width="4.28515625" style="615" customWidth="1"/>
    <col min="8641" max="8641" width="39" style="615" customWidth="1"/>
    <col min="8642" max="8642" width="53.5703125" style="615" customWidth="1"/>
    <col min="8643" max="8646" width="7.7109375" style="615" customWidth="1"/>
    <col min="8647" max="8647" width="10" style="615" customWidth="1"/>
    <col min="8648" max="8649" width="9.28515625" style="615" customWidth="1"/>
    <col min="8650" max="8650" width="8" style="615" customWidth="1"/>
    <col min="8651" max="8894" width="9.140625" style="615"/>
    <col min="8895" max="8895" width="20.140625" style="615" customWidth="1"/>
    <col min="8896" max="8896" width="4.28515625" style="615" customWidth="1"/>
    <col min="8897" max="8897" width="39" style="615" customWidth="1"/>
    <col min="8898" max="8898" width="53.5703125" style="615" customWidth="1"/>
    <col min="8899" max="8902" width="7.7109375" style="615" customWidth="1"/>
    <col min="8903" max="8903" width="10" style="615" customWidth="1"/>
    <col min="8904" max="8905" width="9.28515625" style="615" customWidth="1"/>
    <col min="8906" max="8906" width="8" style="615" customWidth="1"/>
    <col min="8907" max="9150" width="9.140625" style="615"/>
    <col min="9151" max="9151" width="20.140625" style="615" customWidth="1"/>
    <col min="9152" max="9152" width="4.28515625" style="615" customWidth="1"/>
    <col min="9153" max="9153" width="39" style="615" customWidth="1"/>
    <col min="9154" max="9154" width="53.5703125" style="615" customWidth="1"/>
    <col min="9155" max="9158" width="7.7109375" style="615" customWidth="1"/>
    <col min="9159" max="9159" width="10" style="615" customWidth="1"/>
    <col min="9160" max="9161" width="9.28515625" style="615" customWidth="1"/>
    <col min="9162" max="9162" width="8" style="615" customWidth="1"/>
    <col min="9163" max="9406" width="9.140625" style="615"/>
    <col min="9407" max="9407" width="20.140625" style="615" customWidth="1"/>
    <col min="9408" max="9408" width="4.28515625" style="615" customWidth="1"/>
    <col min="9409" max="9409" width="39" style="615" customWidth="1"/>
    <col min="9410" max="9410" width="53.5703125" style="615" customWidth="1"/>
    <col min="9411" max="9414" width="7.7109375" style="615" customWidth="1"/>
    <col min="9415" max="9415" width="10" style="615" customWidth="1"/>
    <col min="9416" max="9417" width="9.28515625" style="615" customWidth="1"/>
    <col min="9418" max="9418" width="8" style="615" customWidth="1"/>
    <col min="9419" max="9662" width="9.140625" style="615"/>
    <col min="9663" max="9663" width="20.140625" style="615" customWidth="1"/>
    <col min="9664" max="9664" width="4.28515625" style="615" customWidth="1"/>
    <col min="9665" max="9665" width="39" style="615" customWidth="1"/>
    <col min="9666" max="9666" width="53.5703125" style="615" customWidth="1"/>
    <col min="9667" max="9670" width="7.7109375" style="615" customWidth="1"/>
    <col min="9671" max="9671" width="10" style="615" customWidth="1"/>
    <col min="9672" max="9673" width="9.28515625" style="615" customWidth="1"/>
    <col min="9674" max="9674" width="8" style="615" customWidth="1"/>
    <col min="9675" max="9918" width="9.140625" style="615"/>
    <col min="9919" max="9919" width="20.140625" style="615" customWidth="1"/>
    <col min="9920" max="9920" width="4.28515625" style="615" customWidth="1"/>
    <col min="9921" max="9921" width="39" style="615" customWidth="1"/>
    <col min="9922" max="9922" width="53.5703125" style="615" customWidth="1"/>
    <col min="9923" max="9926" width="7.7109375" style="615" customWidth="1"/>
    <col min="9927" max="9927" width="10" style="615" customWidth="1"/>
    <col min="9928" max="9929" width="9.28515625" style="615" customWidth="1"/>
    <col min="9930" max="9930" width="8" style="615" customWidth="1"/>
    <col min="9931" max="10174" width="9.140625" style="615"/>
    <col min="10175" max="10175" width="20.140625" style="615" customWidth="1"/>
    <col min="10176" max="10176" width="4.28515625" style="615" customWidth="1"/>
    <col min="10177" max="10177" width="39" style="615" customWidth="1"/>
    <col min="10178" max="10178" width="53.5703125" style="615" customWidth="1"/>
    <col min="10179" max="10182" width="7.7109375" style="615" customWidth="1"/>
    <col min="10183" max="10183" width="10" style="615" customWidth="1"/>
    <col min="10184" max="10185" width="9.28515625" style="615" customWidth="1"/>
    <col min="10186" max="10186" width="8" style="615" customWidth="1"/>
    <col min="10187" max="10430" width="9.140625" style="615"/>
    <col min="10431" max="10431" width="20.140625" style="615" customWidth="1"/>
    <col min="10432" max="10432" width="4.28515625" style="615" customWidth="1"/>
    <col min="10433" max="10433" width="39" style="615" customWidth="1"/>
    <col min="10434" max="10434" width="53.5703125" style="615" customWidth="1"/>
    <col min="10435" max="10438" width="7.7109375" style="615" customWidth="1"/>
    <col min="10439" max="10439" width="10" style="615" customWidth="1"/>
    <col min="10440" max="10441" width="9.28515625" style="615" customWidth="1"/>
    <col min="10442" max="10442" width="8" style="615" customWidth="1"/>
    <col min="10443" max="10686" width="9.140625" style="615"/>
    <col min="10687" max="10687" width="20.140625" style="615" customWidth="1"/>
    <col min="10688" max="10688" width="4.28515625" style="615" customWidth="1"/>
    <col min="10689" max="10689" width="39" style="615" customWidth="1"/>
    <col min="10690" max="10690" width="53.5703125" style="615" customWidth="1"/>
    <col min="10691" max="10694" width="7.7109375" style="615" customWidth="1"/>
    <col min="10695" max="10695" width="10" style="615" customWidth="1"/>
    <col min="10696" max="10697" width="9.28515625" style="615" customWidth="1"/>
    <col min="10698" max="10698" width="8" style="615" customWidth="1"/>
    <col min="10699" max="10942" width="9.140625" style="615"/>
    <col min="10943" max="10943" width="20.140625" style="615" customWidth="1"/>
    <col min="10944" max="10944" width="4.28515625" style="615" customWidth="1"/>
    <col min="10945" max="10945" width="39" style="615" customWidth="1"/>
    <col min="10946" max="10946" width="53.5703125" style="615" customWidth="1"/>
    <col min="10947" max="10950" width="7.7109375" style="615" customWidth="1"/>
    <col min="10951" max="10951" width="10" style="615" customWidth="1"/>
    <col min="10952" max="10953" width="9.28515625" style="615" customWidth="1"/>
    <col min="10954" max="10954" width="8" style="615" customWidth="1"/>
    <col min="10955" max="11198" width="9.140625" style="615"/>
    <col min="11199" max="11199" width="20.140625" style="615" customWidth="1"/>
    <col min="11200" max="11200" width="4.28515625" style="615" customWidth="1"/>
    <col min="11201" max="11201" width="39" style="615" customWidth="1"/>
    <col min="11202" max="11202" width="53.5703125" style="615" customWidth="1"/>
    <col min="11203" max="11206" width="7.7109375" style="615" customWidth="1"/>
    <col min="11207" max="11207" width="10" style="615" customWidth="1"/>
    <col min="11208" max="11209" width="9.28515625" style="615" customWidth="1"/>
    <col min="11210" max="11210" width="8" style="615" customWidth="1"/>
    <col min="11211" max="11454" width="9.140625" style="615"/>
    <col min="11455" max="11455" width="20.140625" style="615" customWidth="1"/>
    <col min="11456" max="11456" width="4.28515625" style="615" customWidth="1"/>
    <col min="11457" max="11457" width="39" style="615" customWidth="1"/>
    <col min="11458" max="11458" width="53.5703125" style="615" customWidth="1"/>
    <col min="11459" max="11462" width="7.7109375" style="615" customWidth="1"/>
    <col min="11463" max="11463" width="10" style="615" customWidth="1"/>
    <col min="11464" max="11465" width="9.28515625" style="615" customWidth="1"/>
    <col min="11466" max="11466" width="8" style="615" customWidth="1"/>
    <col min="11467" max="11710" width="9.140625" style="615"/>
    <col min="11711" max="11711" width="20.140625" style="615" customWidth="1"/>
    <col min="11712" max="11712" width="4.28515625" style="615" customWidth="1"/>
    <col min="11713" max="11713" width="39" style="615" customWidth="1"/>
    <col min="11714" max="11714" width="53.5703125" style="615" customWidth="1"/>
    <col min="11715" max="11718" width="7.7109375" style="615" customWidth="1"/>
    <col min="11719" max="11719" width="10" style="615" customWidth="1"/>
    <col min="11720" max="11721" width="9.28515625" style="615" customWidth="1"/>
    <col min="11722" max="11722" width="8" style="615" customWidth="1"/>
    <col min="11723" max="11966" width="9.140625" style="615"/>
    <col min="11967" max="11967" width="20.140625" style="615" customWidth="1"/>
    <col min="11968" max="11968" width="4.28515625" style="615" customWidth="1"/>
    <col min="11969" max="11969" width="39" style="615" customWidth="1"/>
    <col min="11970" max="11970" width="53.5703125" style="615" customWidth="1"/>
    <col min="11971" max="11974" width="7.7109375" style="615" customWidth="1"/>
    <col min="11975" max="11975" width="10" style="615" customWidth="1"/>
    <col min="11976" max="11977" width="9.28515625" style="615" customWidth="1"/>
    <col min="11978" max="11978" width="8" style="615" customWidth="1"/>
    <col min="11979" max="12222" width="9.140625" style="615"/>
    <col min="12223" max="12223" width="20.140625" style="615" customWidth="1"/>
    <col min="12224" max="12224" width="4.28515625" style="615" customWidth="1"/>
    <col min="12225" max="12225" width="39" style="615" customWidth="1"/>
    <col min="12226" max="12226" width="53.5703125" style="615" customWidth="1"/>
    <col min="12227" max="12230" width="7.7109375" style="615" customWidth="1"/>
    <col min="12231" max="12231" width="10" style="615" customWidth="1"/>
    <col min="12232" max="12233" width="9.28515625" style="615" customWidth="1"/>
    <col min="12234" max="12234" width="8" style="615" customWidth="1"/>
    <col min="12235" max="12478" width="9.140625" style="615"/>
    <col min="12479" max="12479" width="20.140625" style="615" customWidth="1"/>
    <col min="12480" max="12480" width="4.28515625" style="615" customWidth="1"/>
    <col min="12481" max="12481" width="39" style="615" customWidth="1"/>
    <col min="12482" max="12482" width="53.5703125" style="615" customWidth="1"/>
    <col min="12483" max="12486" width="7.7109375" style="615" customWidth="1"/>
    <col min="12487" max="12487" width="10" style="615" customWidth="1"/>
    <col min="12488" max="12489" width="9.28515625" style="615" customWidth="1"/>
    <col min="12490" max="12490" width="8" style="615" customWidth="1"/>
    <col min="12491" max="12734" width="9.140625" style="615"/>
    <col min="12735" max="12735" width="20.140625" style="615" customWidth="1"/>
    <col min="12736" max="12736" width="4.28515625" style="615" customWidth="1"/>
    <col min="12737" max="12737" width="39" style="615" customWidth="1"/>
    <col min="12738" max="12738" width="53.5703125" style="615" customWidth="1"/>
    <col min="12739" max="12742" width="7.7109375" style="615" customWidth="1"/>
    <col min="12743" max="12743" width="10" style="615" customWidth="1"/>
    <col min="12744" max="12745" width="9.28515625" style="615" customWidth="1"/>
    <col min="12746" max="12746" width="8" style="615" customWidth="1"/>
    <col min="12747" max="12990" width="9.140625" style="615"/>
    <col min="12991" max="12991" width="20.140625" style="615" customWidth="1"/>
    <col min="12992" max="12992" width="4.28515625" style="615" customWidth="1"/>
    <col min="12993" max="12993" width="39" style="615" customWidth="1"/>
    <col min="12994" max="12994" width="53.5703125" style="615" customWidth="1"/>
    <col min="12995" max="12998" width="7.7109375" style="615" customWidth="1"/>
    <col min="12999" max="12999" width="10" style="615" customWidth="1"/>
    <col min="13000" max="13001" width="9.28515625" style="615" customWidth="1"/>
    <col min="13002" max="13002" width="8" style="615" customWidth="1"/>
    <col min="13003" max="13246" width="9.140625" style="615"/>
    <col min="13247" max="13247" width="20.140625" style="615" customWidth="1"/>
    <col min="13248" max="13248" width="4.28515625" style="615" customWidth="1"/>
    <col min="13249" max="13249" width="39" style="615" customWidth="1"/>
    <col min="13250" max="13250" width="53.5703125" style="615" customWidth="1"/>
    <col min="13251" max="13254" width="7.7109375" style="615" customWidth="1"/>
    <col min="13255" max="13255" width="10" style="615" customWidth="1"/>
    <col min="13256" max="13257" width="9.28515625" style="615" customWidth="1"/>
    <col min="13258" max="13258" width="8" style="615" customWidth="1"/>
    <col min="13259" max="13502" width="9.140625" style="615"/>
    <col min="13503" max="13503" width="20.140625" style="615" customWidth="1"/>
    <col min="13504" max="13504" width="4.28515625" style="615" customWidth="1"/>
    <col min="13505" max="13505" width="39" style="615" customWidth="1"/>
    <col min="13506" max="13506" width="53.5703125" style="615" customWidth="1"/>
    <col min="13507" max="13510" width="7.7109375" style="615" customWidth="1"/>
    <col min="13511" max="13511" width="10" style="615" customWidth="1"/>
    <col min="13512" max="13513" width="9.28515625" style="615" customWidth="1"/>
    <col min="13514" max="13514" width="8" style="615" customWidth="1"/>
    <col min="13515" max="13758" width="9.140625" style="615"/>
    <col min="13759" max="13759" width="20.140625" style="615" customWidth="1"/>
    <col min="13760" max="13760" width="4.28515625" style="615" customWidth="1"/>
    <col min="13761" max="13761" width="39" style="615" customWidth="1"/>
    <col min="13762" max="13762" width="53.5703125" style="615" customWidth="1"/>
    <col min="13763" max="13766" width="7.7109375" style="615" customWidth="1"/>
    <col min="13767" max="13767" width="10" style="615" customWidth="1"/>
    <col min="13768" max="13769" width="9.28515625" style="615" customWidth="1"/>
    <col min="13770" max="13770" width="8" style="615" customWidth="1"/>
    <col min="13771" max="14014" width="9.140625" style="615"/>
    <col min="14015" max="14015" width="20.140625" style="615" customWidth="1"/>
    <col min="14016" max="14016" width="4.28515625" style="615" customWidth="1"/>
    <col min="14017" max="14017" width="39" style="615" customWidth="1"/>
    <col min="14018" max="14018" width="53.5703125" style="615" customWidth="1"/>
    <col min="14019" max="14022" width="7.7109375" style="615" customWidth="1"/>
    <col min="14023" max="14023" width="10" style="615" customWidth="1"/>
    <col min="14024" max="14025" width="9.28515625" style="615" customWidth="1"/>
    <col min="14026" max="14026" width="8" style="615" customWidth="1"/>
    <col min="14027" max="14270" width="9.140625" style="615"/>
    <col min="14271" max="14271" width="20.140625" style="615" customWidth="1"/>
    <col min="14272" max="14272" width="4.28515625" style="615" customWidth="1"/>
    <col min="14273" max="14273" width="39" style="615" customWidth="1"/>
    <col min="14274" max="14274" width="53.5703125" style="615" customWidth="1"/>
    <col min="14275" max="14278" width="7.7109375" style="615" customWidth="1"/>
    <col min="14279" max="14279" width="10" style="615" customWidth="1"/>
    <col min="14280" max="14281" width="9.28515625" style="615" customWidth="1"/>
    <col min="14282" max="14282" width="8" style="615" customWidth="1"/>
    <col min="14283" max="14526" width="9.140625" style="615"/>
    <col min="14527" max="14527" width="20.140625" style="615" customWidth="1"/>
    <col min="14528" max="14528" width="4.28515625" style="615" customWidth="1"/>
    <col min="14529" max="14529" width="39" style="615" customWidth="1"/>
    <col min="14530" max="14530" width="53.5703125" style="615" customWidth="1"/>
    <col min="14531" max="14534" width="7.7109375" style="615" customWidth="1"/>
    <col min="14535" max="14535" width="10" style="615" customWidth="1"/>
    <col min="14536" max="14537" width="9.28515625" style="615" customWidth="1"/>
    <col min="14538" max="14538" width="8" style="615" customWidth="1"/>
    <col min="14539" max="14782" width="9.140625" style="615"/>
    <col min="14783" max="14783" width="20.140625" style="615" customWidth="1"/>
    <col min="14784" max="14784" width="4.28515625" style="615" customWidth="1"/>
    <col min="14785" max="14785" width="39" style="615" customWidth="1"/>
    <col min="14786" max="14786" width="53.5703125" style="615" customWidth="1"/>
    <col min="14787" max="14790" width="7.7109375" style="615" customWidth="1"/>
    <col min="14791" max="14791" width="10" style="615" customWidth="1"/>
    <col min="14792" max="14793" width="9.28515625" style="615" customWidth="1"/>
    <col min="14794" max="14794" width="8" style="615" customWidth="1"/>
    <col min="14795" max="15038" width="9.140625" style="615"/>
    <col min="15039" max="15039" width="20.140625" style="615" customWidth="1"/>
    <col min="15040" max="15040" width="4.28515625" style="615" customWidth="1"/>
    <col min="15041" max="15041" width="39" style="615" customWidth="1"/>
    <col min="15042" max="15042" width="53.5703125" style="615" customWidth="1"/>
    <col min="15043" max="15046" width="7.7109375" style="615" customWidth="1"/>
    <col min="15047" max="15047" width="10" style="615" customWidth="1"/>
    <col min="15048" max="15049" width="9.28515625" style="615" customWidth="1"/>
    <col min="15050" max="15050" width="8" style="615" customWidth="1"/>
    <col min="15051" max="15294" width="9.140625" style="615"/>
    <col min="15295" max="15295" width="20.140625" style="615" customWidth="1"/>
    <col min="15296" max="15296" width="4.28515625" style="615" customWidth="1"/>
    <col min="15297" max="15297" width="39" style="615" customWidth="1"/>
    <col min="15298" max="15298" width="53.5703125" style="615" customWidth="1"/>
    <col min="15299" max="15302" width="7.7109375" style="615" customWidth="1"/>
    <col min="15303" max="15303" width="10" style="615" customWidth="1"/>
    <col min="15304" max="15305" width="9.28515625" style="615" customWidth="1"/>
    <col min="15306" max="15306" width="8" style="615" customWidth="1"/>
    <col min="15307" max="15550" width="9.140625" style="615"/>
    <col min="15551" max="15551" width="20.140625" style="615" customWidth="1"/>
    <col min="15552" max="15552" width="4.28515625" style="615" customWidth="1"/>
    <col min="15553" max="15553" width="39" style="615" customWidth="1"/>
    <col min="15554" max="15554" width="53.5703125" style="615" customWidth="1"/>
    <col min="15555" max="15558" width="7.7109375" style="615" customWidth="1"/>
    <col min="15559" max="15559" width="10" style="615" customWidth="1"/>
    <col min="15560" max="15561" width="9.28515625" style="615" customWidth="1"/>
    <col min="15562" max="15562" width="8" style="615" customWidth="1"/>
    <col min="15563" max="15806" width="9.140625" style="615"/>
    <col min="15807" max="15807" width="20.140625" style="615" customWidth="1"/>
    <col min="15808" max="15808" width="4.28515625" style="615" customWidth="1"/>
    <col min="15809" max="15809" width="39" style="615" customWidth="1"/>
    <col min="15810" max="15810" width="53.5703125" style="615" customWidth="1"/>
    <col min="15811" max="15814" width="7.7109375" style="615" customWidth="1"/>
    <col min="15815" max="15815" width="10" style="615" customWidth="1"/>
    <col min="15816" max="15817" width="9.28515625" style="615" customWidth="1"/>
    <col min="15818" max="15818" width="8" style="615" customWidth="1"/>
    <col min="15819" max="16062" width="9.140625" style="615"/>
    <col min="16063" max="16063" width="20.140625" style="615" customWidth="1"/>
    <col min="16064" max="16064" width="4.28515625" style="615" customWidth="1"/>
    <col min="16065" max="16065" width="39" style="615" customWidth="1"/>
    <col min="16066" max="16066" width="53.5703125" style="615" customWidth="1"/>
    <col min="16067" max="16070" width="7.7109375" style="615" customWidth="1"/>
    <col min="16071" max="16071" width="10" style="615" customWidth="1"/>
    <col min="16072" max="16073" width="9.28515625" style="615" customWidth="1"/>
    <col min="16074" max="16074" width="8" style="615" customWidth="1"/>
    <col min="16075" max="16384" width="9.140625" style="615"/>
  </cols>
  <sheetData>
    <row r="1" spans="1:82" ht="25.5" customHeight="1">
      <c r="A1" s="477"/>
      <c r="B1" s="587"/>
      <c r="C1" s="1327" t="s">
        <v>1397</v>
      </c>
      <c r="D1" s="1453"/>
      <c r="E1" s="1454"/>
      <c r="F1" s="1453"/>
      <c r="G1" s="1453"/>
      <c r="H1" s="1454"/>
      <c r="I1" s="1453"/>
      <c r="J1" s="1453"/>
      <c r="K1" s="1453"/>
      <c r="L1" s="1453"/>
      <c r="M1" s="1453"/>
      <c r="N1" s="1454"/>
      <c r="O1" s="1453"/>
      <c r="P1" s="1453"/>
      <c r="Q1" s="1453"/>
      <c r="R1" s="1453"/>
      <c r="S1" s="1453"/>
      <c r="T1" s="1453"/>
      <c r="U1" s="1453"/>
      <c r="V1" s="1453"/>
      <c r="W1" s="1453"/>
      <c r="X1" s="1453"/>
      <c r="Y1" s="1453"/>
      <c r="Z1" s="1453"/>
      <c r="AA1" s="1453"/>
      <c r="AB1" s="1453"/>
      <c r="AC1" s="1453"/>
      <c r="AD1" s="1453"/>
      <c r="AE1" s="1453"/>
      <c r="AF1" s="1453"/>
      <c r="AG1" s="1453"/>
      <c r="AH1" s="1454"/>
      <c r="AI1" s="1454"/>
      <c r="AJ1" s="1454"/>
      <c r="AK1" s="1454"/>
      <c r="AL1" s="1454"/>
      <c r="AM1" s="1453"/>
      <c r="AN1" s="1453"/>
      <c r="AO1" s="1453"/>
      <c r="AP1" s="1453"/>
      <c r="AQ1" s="1453"/>
      <c r="AR1" s="1453"/>
      <c r="AS1" s="1453"/>
      <c r="AT1" s="1453"/>
      <c r="AU1" s="1453"/>
      <c r="AV1" s="1453"/>
      <c r="AW1" s="1453"/>
      <c r="AX1" s="1453"/>
      <c r="AY1" s="1453"/>
      <c r="AZ1" s="1453"/>
      <c r="BA1" s="1453"/>
      <c r="BB1" s="1453"/>
      <c r="BC1" s="1453"/>
      <c r="BD1" s="1453"/>
      <c r="BE1" s="1327"/>
      <c r="BF1" s="1327"/>
      <c r="BG1" s="1327"/>
      <c r="BH1" s="1327"/>
      <c r="BI1" s="1327"/>
      <c r="BJ1" s="1327"/>
      <c r="BK1" s="1327"/>
      <c r="BL1" s="1327"/>
      <c r="BM1" s="1327"/>
      <c r="BN1" s="1327"/>
      <c r="BO1" s="1327"/>
      <c r="BP1" s="1327"/>
      <c r="BQ1" s="1327"/>
      <c r="BR1" s="1327"/>
      <c r="BS1" s="1327"/>
      <c r="BT1" s="1327"/>
      <c r="BU1" s="1327"/>
      <c r="BV1" s="1327"/>
      <c r="BW1" s="1327"/>
      <c r="BX1" s="1329"/>
      <c r="BY1" s="1327"/>
      <c r="BZ1" s="1329"/>
      <c r="CA1" s="1327"/>
      <c r="CB1" s="1327"/>
      <c r="CC1" s="1327"/>
      <c r="CD1" s="1329"/>
    </row>
    <row r="2" spans="1:82" ht="3.75" customHeight="1">
      <c r="D2" s="3"/>
      <c r="F2" s="3"/>
    </row>
    <row r="3" spans="1:82" ht="15.75" customHeight="1">
      <c r="A3" s="1330" t="s">
        <v>0</v>
      </c>
      <c r="B3" s="1331" t="s">
        <v>0</v>
      </c>
      <c r="C3" s="1330" t="s">
        <v>722</v>
      </c>
      <c r="D3" s="1331"/>
      <c r="E3" s="1456" t="s">
        <v>2</v>
      </c>
      <c r="F3" s="1331"/>
      <c r="G3" s="1458" t="s">
        <v>194</v>
      </c>
      <c r="H3" s="1456" t="s">
        <v>195</v>
      </c>
      <c r="I3" s="1332" t="s">
        <v>286</v>
      </c>
      <c r="J3" s="1333" t="s">
        <v>3</v>
      </c>
      <c r="K3" s="1460" t="s">
        <v>196</v>
      </c>
      <c r="L3" s="1334"/>
      <c r="M3" s="1334"/>
      <c r="N3" s="1334"/>
      <c r="O3" s="1334"/>
      <c r="P3" s="1334"/>
      <c r="Q3" s="1334"/>
      <c r="R3" s="1334"/>
      <c r="S3" s="1334"/>
      <c r="T3" s="1335"/>
      <c r="U3" s="483"/>
      <c r="V3" s="1434" t="s">
        <v>1142</v>
      </c>
      <c r="W3" s="1435"/>
      <c r="X3" s="1435"/>
      <c r="Y3" s="1436"/>
      <c r="Z3" s="1306" t="s">
        <v>1143</v>
      </c>
      <c r="AA3" s="1307"/>
      <c r="AB3" s="1307"/>
      <c r="AC3" s="1308"/>
      <c r="AD3" s="1312" t="s">
        <v>1144</v>
      </c>
      <c r="AE3" s="1312"/>
      <c r="AF3" s="1312"/>
      <c r="AG3" s="1312"/>
      <c r="AH3" s="1312" t="s">
        <v>1145</v>
      </c>
      <c r="AI3" s="1312"/>
      <c r="AJ3" s="1312"/>
      <c r="AK3" s="1312"/>
      <c r="AL3" s="1312"/>
      <c r="AM3" s="1312" t="s">
        <v>1394</v>
      </c>
      <c r="AN3" s="1312"/>
      <c r="AO3" s="1312"/>
      <c r="AP3" s="1312"/>
      <c r="AQ3" s="1306" t="s">
        <v>1395</v>
      </c>
      <c r="AR3" s="1307"/>
      <c r="AS3" s="1308"/>
      <c r="AT3" s="1312" t="s">
        <v>1146</v>
      </c>
      <c r="AU3" s="1312"/>
      <c r="AV3" s="1312"/>
      <c r="AW3" s="1312"/>
      <c r="AX3" s="1306" t="s">
        <v>1147</v>
      </c>
      <c r="AY3" s="1308"/>
      <c r="AZ3" s="1312" t="s">
        <v>1148</v>
      </c>
      <c r="BA3" s="1312"/>
      <c r="BB3" s="1312"/>
      <c r="BC3" s="1336" t="s">
        <v>1149</v>
      </c>
      <c r="BD3" s="1337"/>
      <c r="BE3" s="1568" t="s">
        <v>197</v>
      </c>
      <c r="BF3" s="1569"/>
      <c r="BG3" s="1569"/>
      <c r="BH3" s="1569"/>
      <c r="BI3" s="1569"/>
      <c r="BJ3" s="1569"/>
      <c r="BK3" s="1569"/>
      <c r="BL3" s="1569"/>
      <c r="BM3" s="1569"/>
      <c r="BN3" s="1569"/>
      <c r="BO3" s="1569"/>
      <c r="BP3" s="1569"/>
      <c r="BQ3" s="1569"/>
      <c r="BR3" s="1569"/>
      <c r="BS3" s="1569"/>
      <c r="BT3" s="1569"/>
      <c r="BU3" s="1569"/>
      <c r="BV3" s="1569"/>
      <c r="BW3" s="1342" t="s">
        <v>198</v>
      </c>
      <c r="BX3" s="1343"/>
      <c r="BY3" s="1342"/>
      <c r="BZ3" s="1343"/>
      <c r="CA3" s="1342"/>
      <c r="CB3" s="1342"/>
      <c r="CC3" s="1342" t="s">
        <v>199</v>
      </c>
      <c r="CD3" s="1343"/>
    </row>
    <row r="4" spans="1:82" ht="31.5" customHeight="1">
      <c r="A4" s="1456"/>
      <c r="B4" s="1331"/>
      <c r="C4" s="1456"/>
      <c r="D4" s="1331"/>
      <c r="E4" s="1330"/>
      <c r="F4" s="1331"/>
      <c r="G4" s="1458"/>
      <c r="H4" s="1456"/>
      <c r="I4" s="1332"/>
      <c r="J4" s="1333"/>
      <c r="K4" s="593" t="s">
        <v>1041</v>
      </c>
      <c r="L4" s="594" t="s">
        <v>1150</v>
      </c>
      <c r="M4" s="594" t="s">
        <v>1151</v>
      </c>
      <c r="N4" s="594" t="s">
        <v>1152</v>
      </c>
      <c r="O4" s="594" t="s">
        <v>1392</v>
      </c>
      <c r="P4" s="594" t="s">
        <v>1393</v>
      </c>
      <c r="Q4" s="594" t="s">
        <v>1153</v>
      </c>
      <c r="R4" s="485" t="s">
        <v>965</v>
      </c>
      <c r="S4" s="594" t="s">
        <v>1154</v>
      </c>
      <c r="T4" s="595" t="s">
        <v>1155</v>
      </c>
      <c r="U4" s="487"/>
      <c r="V4" s="1437"/>
      <c r="W4" s="1438"/>
      <c r="X4" s="1438"/>
      <c r="Y4" s="1439"/>
      <c r="Z4" s="1309"/>
      <c r="AA4" s="1310"/>
      <c r="AB4" s="1310"/>
      <c r="AC4" s="1311"/>
      <c r="AD4" s="1312"/>
      <c r="AE4" s="1312"/>
      <c r="AF4" s="1312"/>
      <c r="AG4" s="1312"/>
      <c r="AH4" s="1312"/>
      <c r="AI4" s="1312"/>
      <c r="AJ4" s="1312"/>
      <c r="AK4" s="1312"/>
      <c r="AL4" s="1312"/>
      <c r="AM4" s="1312"/>
      <c r="AN4" s="1312"/>
      <c r="AO4" s="1312"/>
      <c r="AP4" s="1312"/>
      <c r="AQ4" s="1309"/>
      <c r="AR4" s="1310"/>
      <c r="AS4" s="1311"/>
      <c r="AT4" s="1312"/>
      <c r="AU4" s="1312"/>
      <c r="AV4" s="1312"/>
      <c r="AW4" s="1312"/>
      <c r="AX4" s="1309"/>
      <c r="AY4" s="1311"/>
      <c r="AZ4" s="1312"/>
      <c r="BA4" s="1312"/>
      <c r="BB4" s="1312"/>
      <c r="BC4" s="1338"/>
      <c r="BD4" s="1339"/>
      <c r="BE4" s="1466" t="s">
        <v>1040</v>
      </c>
      <c r="BF4" s="1469" t="s">
        <v>1100</v>
      </c>
      <c r="BG4" s="1466" t="s">
        <v>1039</v>
      </c>
      <c r="BH4" s="1466" t="s">
        <v>1101</v>
      </c>
      <c r="BI4" s="1466" t="s">
        <v>1102</v>
      </c>
      <c r="BJ4" s="1466" t="s">
        <v>1103</v>
      </c>
      <c r="BK4" s="1466" t="s">
        <v>1104</v>
      </c>
      <c r="BL4" s="1466" t="s">
        <v>1105</v>
      </c>
      <c r="BM4" s="1466" t="s">
        <v>1106</v>
      </c>
      <c r="BN4" s="1466" t="s">
        <v>1108</v>
      </c>
      <c r="BO4" s="1469" t="s">
        <v>1107</v>
      </c>
      <c r="BP4" s="1466" t="s">
        <v>1127</v>
      </c>
      <c r="BQ4" s="1466" t="s">
        <v>1130</v>
      </c>
      <c r="BR4" s="1469" t="s">
        <v>1109</v>
      </c>
      <c r="BS4" s="1469" t="s">
        <v>1110</v>
      </c>
      <c r="BT4" s="1475" t="s">
        <v>1112</v>
      </c>
      <c r="BU4" s="1475" t="s">
        <v>1111</v>
      </c>
      <c r="BV4" s="1475" t="s">
        <v>1210</v>
      </c>
      <c r="BW4" s="1342" t="s">
        <v>200</v>
      </c>
      <c r="BX4" s="1343"/>
      <c r="BY4" s="1342" t="s">
        <v>201</v>
      </c>
      <c r="BZ4" s="1343"/>
      <c r="CA4" s="1342" t="s">
        <v>202</v>
      </c>
      <c r="CB4" s="1342"/>
      <c r="CC4" s="1349" t="s">
        <v>203</v>
      </c>
      <c r="CD4" s="1352" t="s">
        <v>204</v>
      </c>
    </row>
    <row r="5" spans="1:82" ht="18.75" customHeight="1">
      <c r="A5" s="1456"/>
      <c r="B5" s="1331"/>
      <c r="C5" s="1456"/>
      <c r="D5" s="1331"/>
      <c r="E5" s="1330"/>
      <c r="F5" s="1331"/>
      <c r="G5" s="1458"/>
      <c r="H5" s="1456"/>
      <c r="I5" s="1332"/>
      <c r="J5" s="1333"/>
      <c r="K5" s="618" t="s">
        <v>205</v>
      </c>
      <c r="L5" s="586" t="s">
        <v>205</v>
      </c>
      <c r="M5" s="586" t="s">
        <v>205</v>
      </c>
      <c r="N5" s="586" t="s">
        <v>282</v>
      </c>
      <c r="O5" s="586" t="s">
        <v>205</v>
      </c>
      <c r="P5" s="586" t="s">
        <v>206</v>
      </c>
      <c r="Q5" s="586" t="s">
        <v>205</v>
      </c>
      <c r="R5" s="586" t="s">
        <v>281</v>
      </c>
      <c r="S5" s="586" t="s">
        <v>206</v>
      </c>
      <c r="T5" s="488" t="s">
        <v>281</v>
      </c>
      <c r="U5" s="489" t="s">
        <v>288</v>
      </c>
      <c r="V5" s="1487" t="s">
        <v>207</v>
      </c>
      <c r="W5" s="1488"/>
      <c r="X5" s="1487" t="s">
        <v>208</v>
      </c>
      <c r="Y5" s="1488"/>
      <c r="Z5" s="1325" t="s">
        <v>207</v>
      </c>
      <c r="AA5" s="1326"/>
      <c r="AB5" s="1325" t="s">
        <v>261</v>
      </c>
      <c r="AC5" s="1326"/>
      <c r="AD5" s="1325" t="s">
        <v>264</v>
      </c>
      <c r="AE5" s="1326"/>
      <c r="AF5" s="586" t="s">
        <v>208</v>
      </c>
      <c r="AG5" s="586" t="s">
        <v>265</v>
      </c>
      <c r="AH5" s="490" t="s">
        <v>207</v>
      </c>
      <c r="AI5" s="1325" t="s">
        <v>208</v>
      </c>
      <c r="AJ5" s="1326"/>
      <c r="AK5" s="1325" t="s">
        <v>209</v>
      </c>
      <c r="AL5" s="1326"/>
      <c r="AM5" s="490" t="s">
        <v>207</v>
      </c>
      <c r="AN5" s="1325" t="s">
        <v>208</v>
      </c>
      <c r="AO5" s="1326"/>
      <c r="AP5" s="490" t="s">
        <v>209</v>
      </c>
      <c r="AQ5" s="1325" t="s">
        <v>207</v>
      </c>
      <c r="AR5" s="1326"/>
      <c r="AS5" s="586" t="s">
        <v>208</v>
      </c>
      <c r="AT5" s="1325" t="s">
        <v>207</v>
      </c>
      <c r="AU5" s="1326"/>
      <c r="AV5" s="1325" t="s">
        <v>208</v>
      </c>
      <c r="AW5" s="1326"/>
      <c r="AX5" s="1325" t="s">
        <v>207</v>
      </c>
      <c r="AY5" s="1326"/>
      <c r="AZ5" s="1325" t="s">
        <v>207</v>
      </c>
      <c r="BA5" s="1326"/>
      <c r="BB5" s="586" t="s">
        <v>208</v>
      </c>
      <c r="BC5" s="586" t="s">
        <v>207</v>
      </c>
      <c r="BD5" s="586" t="s">
        <v>208</v>
      </c>
      <c r="BE5" s="1467"/>
      <c r="BF5" s="1470"/>
      <c r="BG5" s="1467"/>
      <c r="BH5" s="1467"/>
      <c r="BI5" s="1467"/>
      <c r="BJ5" s="1467"/>
      <c r="BK5" s="1467"/>
      <c r="BL5" s="1467"/>
      <c r="BM5" s="1467"/>
      <c r="BN5" s="1467"/>
      <c r="BO5" s="1470"/>
      <c r="BP5" s="1467"/>
      <c r="BQ5" s="1467"/>
      <c r="BR5" s="1470"/>
      <c r="BS5" s="1470"/>
      <c r="BT5" s="1476"/>
      <c r="BU5" s="1476"/>
      <c r="BV5" s="1476"/>
      <c r="BW5" s="1349"/>
      <c r="BX5" s="1350"/>
      <c r="BY5" s="1349"/>
      <c r="BZ5" s="1350"/>
      <c r="CA5" s="1349"/>
      <c r="CB5" s="1349"/>
      <c r="CC5" s="1351"/>
      <c r="CD5" s="1353"/>
    </row>
    <row r="6" spans="1:82" ht="19.5">
      <c r="A6" s="491"/>
      <c r="B6" s="1356" t="s">
        <v>216</v>
      </c>
      <c r="C6" s="1357"/>
      <c r="D6" s="1356"/>
      <c r="E6" s="1357"/>
      <c r="F6" s="1356"/>
      <c r="G6" s="1483"/>
      <c r="H6" s="1484"/>
      <c r="I6" s="492"/>
      <c r="J6" s="493">
        <f>SUM(J7:J11)</f>
        <v>0</v>
      </c>
      <c r="K6" s="494">
        <f t="shared" ref="K6:T6" si="0">COUNTIF(K11:K254,"x")</f>
        <v>21</v>
      </c>
      <c r="L6" s="495">
        <f t="shared" si="0"/>
        <v>27</v>
      </c>
      <c r="M6" s="495">
        <f t="shared" si="0"/>
        <v>22</v>
      </c>
      <c r="N6" s="496">
        <f t="shared" si="0"/>
        <v>26</v>
      </c>
      <c r="O6" s="495">
        <f t="shared" si="0"/>
        <v>25</v>
      </c>
      <c r="P6" s="495">
        <f t="shared" si="0"/>
        <v>22</v>
      </c>
      <c r="Q6" s="495">
        <f t="shared" si="0"/>
        <v>22</v>
      </c>
      <c r="R6" s="495">
        <f t="shared" si="0"/>
        <v>16</v>
      </c>
      <c r="S6" s="495">
        <f t="shared" si="0"/>
        <v>18</v>
      </c>
      <c r="T6" s="495">
        <f t="shared" si="0"/>
        <v>15</v>
      </c>
      <c r="U6" s="495">
        <f>COUNTIF(U11:U254,"1")</f>
        <v>164</v>
      </c>
      <c r="V6" s="237">
        <v>0</v>
      </c>
      <c r="W6" s="237">
        <v>0</v>
      </c>
      <c r="X6" s="237">
        <f t="shared" ref="X6:BD6" si="1">SUM(X7:X11)</f>
        <v>0</v>
      </c>
      <c r="Y6" s="237">
        <f t="shared" si="1"/>
        <v>0</v>
      </c>
      <c r="Z6" s="493">
        <f t="shared" si="1"/>
        <v>0</v>
      </c>
      <c r="AA6" s="493">
        <f t="shared" si="1"/>
        <v>0</v>
      </c>
      <c r="AB6" s="493">
        <f t="shared" si="1"/>
        <v>0</v>
      </c>
      <c r="AC6" s="493">
        <f t="shared" si="1"/>
        <v>0</v>
      </c>
      <c r="AD6" s="493">
        <f t="shared" si="1"/>
        <v>0</v>
      </c>
      <c r="AE6" s="493">
        <f t="shared" si="1"/>
        <v>0</v>
      </c>
      <c r="AF6" s="493">
        <f t="shared" si="1"/>
        <v>0</v>
      </c>
      <c r="AG6" s="493">
        <f t="shared" si="1"/>
        <v>0</v>
      </c>
      <c r="AH6" s="588">
        <f t="shared" si="1"/>
        <v>0</v>
      </c>
      <c r="AI6" s="588">
        <f>SUM(AI7:AI11)</f>
        <v>0</v>
      </c>
      <c r="AJ6" s="588">
        <f t="shared" si="1"/>
        <v>0</v>
      </c>
      <c r="AK6" s="588">
        <f>SUM(AK7:AK11)</f>
        <v>0</v>
      </c>
      <c r="AL6" s="588">
        <f t="shared" si="1"/>
        <v>0</v>
      </c>
      <c r="AM6" s="493">
        <f t="shared" si="1"/>
        <v>0</v>
      </c>
      <c r="AN6" s="493">
        <f t="shared" si="1"/>
        <v>0</v>
      </c>
      <c r="AO6" s="493">
        <f t="shared" si="1"/>
        <v>0</v>
      </c>
      <c r="AP6" s="493">
        <f t="shared" si="1"/>
        <v>0</v>
      </c>
      <c r="AQ6" s="493">
        <f t="shared" si="1"/>
        <v>0</v>
      </c>
      <c r="AR6" s="493">
        <f t="shared" si="1"/>
        <v>0</v>
      </c>
      <c r="AS6" s="493">
        <f t="shared" si="1"/>
        <v>0</v>
      </c>
      <c r="AT6" s="493">
        <f t="shared" si="1"/>
        <v>0</v>
      </c>
      <c r="AU6" s="493">
        <f t="shared" si="1"/>
        <v>0</v>
      </c>
      <c r="AV6" s="493">
        <f t="shared" si="1"/>
        <v>0</v>
      </c>
      <c r="AW6" s="493">
        <f t="shared" si="1"/>
        <v>0</v>
      </c>
      <c r="AX6" s="493">
        <f t="shared" si="1"/>
        <v>0</v>
      </c>
      <c r="AY6" s="493">
        <f t="shared" si="1"/>
        <v>0</v>
      </c>
      <c r="AZ6" s="493">
        <f t="shared" si="1"/>
        <v>0</v>
      </c>
      <c r="BA6" s="493">
        <f t="shared" si="1"/>
        <v>0</v>
      </c>
      <c r="BB6" s="493">
        <f t="shared" si="1"/>
        <v>0</v>
      </c>
      <c r="BC6" s="493"/>
      <c r="BD6" s="493">
        <f t="shared" si="1"/>
        <v>0</v>
      </c>
      <c r="BE6" s="1467"/>
      <c r="BF6" s="1470"/>
      <c r="BG6" s="1467"/>
      <c r="BH6" s="1467"/>
      <c r="BI6" s="1467"/>
      <c r="BJ6" s="1467"/>
      <c r="BK6" s="1467"/>
      <c r="BL6" s="1467"/>
      <c r="BM6" s="1467"/>
      <c r="BN6" s="1467"/>
      <c r="BO6" s="1470"/>
      <c r="BP6" s="1467"/>
      <c r="BQ6" s="1467"/>
      <c r="BR6" s="1470"/>
      <c r="BS6" s="1470"/>
      <c r="BT6" s="1476"/>
      <c r="BU6" s="1476"/>
      <c r="BV6" s="1476"/>
      <c r="BW6" s="588"/>
      <c r="BX6" s="606"/>
      <c r="BY6" s="588"/>
      <c r="BZ6" s="606"/>
      <c r="CA6" s="588"/>
      <c r="CB6" s="588"/>
      <c r="CC6" s="588"/>
      <c r="CD6" s="606"/>
    </row>
    <row r="7" spans="1:82" ht="50.25" customHeight="1">
      <c r="A7" s="588"/>
      <c r="B7" s="585"/>
      <c r="C7" s="588" t="s">
        <v>6</v>
      </c>
      <c r="D7" s="15" t="s">
        <v>7</v>
      </c>
      <c r="E7" s="588" t="s">
        <v>8</v>
      </c>
      <c r="F7" s="15" t="s">
        <v>7</v>
      </c>
      <c r="G7" s="238"/>
      <c r="H7" s="240"/>
      <c r="I7" s="498"/>
      <c r="J7" s="592"/>
      <c r="K7" s="618" t="s">
        <v>1156</v>
      </c>
      <c r="L7" s="586" t="s">
        <v>1157</v>
      </c>
      <c r="M7" s="586" t="s">
        <v>1158</v>
      </c>
      <c r="N7" s="586" t="s">
        <v>1159</v>
      </c>
      <c r="O7" s="586" t="s">
        <v>1072</v>
      </c>
      <c r="P7" s="586" t="s">
        <v>1074</v>
      </c>
      <c r="Q7" s="586" t="s">
        <v>1075</v>
      </c>
      <c r="R7" s="586" t="s">
        <v>1076</v>
      </c>
      <c r="S7" s="586" t="s">
        <v>1077</v>
      </c>
      <c r="T7" s="488" t="s">
        <v>1078</v>
      </c>
      <c r="U7" s="489"/>
      <c r="V7" s="1450" t="s">
        <v>259</v>
      </c>
      <c r="W7" s="1452"/>
      <c r="X7" s="1450" t="s">
        <v>260</v>
      </c>
      <c r="Y7" s="1452"/>
      <c r="Z7" s="1325" t="s">
        <v>262</v>
      </c>
      <c r="AA7" s="1326"/>
      <c r="AB7" s="1325" t="s">
        <v>263</v>
      </c>
      <c r="AC7" s="1326"/>
      <c r="AD7" s="1325" t="s">
        <v>1035</v>
      </c>
      <c r="AE7" s="1326"/>
      <c r="AF7" s="586" t="s">
        <v>757</v>
      </c>
      <c r="AG7" s="586" t="s">
        <v>758</v>
      </c>
      <c r="AH7" s="490" t="s">
        <v>760</v>
      </c>
      <c r="AI7" s="1325" t="s">
        <v>266</v>
      </c>
      <c r="AJ7" s="1326"/>
      <c r="AK7" s="1325" t="s">
        <v>759</v>
      </c>
      <c r="AL7" s="1326"/>
      <c r="AM7" s="586" t="s">
        <v>1036</v>
      </c>
      <c r="AN7" s="1325" t="s">
        <v>267</v>
      </c>
      <c r="AO7" s="1326"/>
      <c r="AP7" s="490" t="s">
        <v>269</v>
      </c>
      <c r="AQ7" s="1325" t="s">
        <v>720</v>
      </c>
      <c r="AR7" s="1326"/>
      <c r="AS7" s="586" t="s">
        <v>898</v>
      </c>
      <c r="AT7" s="1325" t="s">
        <v>271</v>
      </c>
      <c r="AU7" s="1326"/>
      <c r="AV7" s="1325" t="s">
        <v>270</v>
      </c>
      <c r="AW7" s="1326"/>
      <c r="AX7" s="1325" t="s">
        <v>896</v>
      </c>
      <c r="AY7" s="1326"/>
      <c r="AZ7" s="1325" t="s">
        <v>272</v>
      </c>
      <c r="BA7" s="1326"/>
      <c r="BB7" s="490" t="s">
        <v>763</v>
      </c>
      <c r="BC7" s="597" t="s">
        <v>1037</v>
      </c>
      <c r="BD7" s="586" t="s">
        <v>1038</v>
      </c>
      <c r="BE7" s="1468"/>
      <c r="BF7" s="1471"/>
      <c r="BG7" s="1468"/>
      <c r="BH7" s="1468"/>
      <c r="BI7" s="1468"/>
      <c r="BJ7" s="1468"/>
      <c r="BK7" s="1468"/>
      <c r="BL7" s="1468"/>
      <c r="BM7" s="1468"/>
      <c r="BN7" s="1468"/>
      <c r="BO7" s="1471"/>
      <c r="BP7" s="1468"/>
      <c r="BQ7" s="1468"/>
      <c r="BR7" s="1471"/>
      <c r="BS7" s="1471"/>
      <c r="BT7" s="1477"/>
      <c r="BU7" s="1477"/>
      <c r="BV7" s="1477"/>
      <c r="BW7" s="501" t="s">
        <v>210</v>
      </c>
      <c r="BX7" s="502" t="s">
        <v>211</v>
      </c>
      <c r="BY7" s="501" t="s">
        <v>210</v>
      </c>
      <c r="BZ7" s="502" t="s">
        <v>211</v>
      </c>
      <c r="CA7" s="501" t="s">
        <v>210</v>
      </c>
      <c r="CB7" s="501" t="s">
        <v>211</v>
      </c>
      <c r="CC7" s="503"/>
      <c r="CD7" s="504"/>
    </row>
    <row r="8" spans="1:82" ht="33.75" customHeight="1">
      <c r="A8" s="588">
        <v>1</v>
      </c>
      <c r="B8" s="451">
        <v>1</v>
      </c>
      <c r="C8" s="1325" t="s">
        <v>9</v>
      </c>
      <c r="D8" s="1370"/>
      <c r="E8" s="1370"/>
      <c r="F8" s="1370"/>
      <c r="G8" s="1326"/>
      <c r="H8" s="402" t="s">
        <v>316</v>
      </c>
      <c r="I8" s="11" t="s">
        <v>316</v>
      </c>
      <c r="J8" s="11" t="s">
        <v>316</v>
      </c>
      <c r="K8" s="506" t="s">
        <v>316</v>
      </c>
      <c r="L8" s="11" t="s">
        <v>316</v>
      </c>
      <c r="M8" s="11" t="s">
        <v>316</v>
      </c>
      <c r="N8" s="586" t="s">
        <v>316</v>
      </c>
      <c r="O8" s="11" t="s">
        <v>316</v>
      </c>
      <c r="P8" s="11" t="s">
        <v>316</v>
      </c>
      <c r="Q8" s="11" t="s">
        <v>316</v>
      </c>
      <c r="R8" s="11"/>
      <c r="S8" s="11" t="s">
        <v>316</v>
      </c>
      <c r="T8" s="11" t="s">
        <v>316</v>
      </c>
      <c r="U8" s="11" t="s">
        <v>316</v>
      </c>
      <c r="V8" s="239" t="s">
        <v>316</v>
      </c>
      <c r="W8" s="239" t="s">
        <v>316</v>
      </c>
      <c r="X8" s="239" t="s">
        <v>316</v>
      </c>
      <c r="Y8" s="239" t="s">
        <v>316</v>
      </c>
      <c r="Z8" s="11" t="s">
        <v>316</v>
      </c>
      <c r="AA8" s="11" t="s">
        <v>316</v>
      </c>
      <c r="AB8" s="11" t="s">
        <v>316</v>
      </c>
      <c r="AC8" s="11" t="s">
        <v>316</v>
      </c>
      <c r="AD8" s="11" t="s">
        <v>316</v>
      </c>
      <c r="AE8" s="11" t="s">
        <v>316</v>
      </c>
      <c r="AF8" s="11" t="s">
        <v>316</v>
      </c>
      <c r="AG8" s="11" t="s">
        <v>316</v>
      </c>
      <c r="AH8" s="586" t="s">
        <v>316</v>
      </c>
      <c r="AI8" s="586" t="s">
        <v>316</v>
      </c>
      <c r="AJ8" s="586" t="s">
        <v>316</v>
      </c>
      <c r="AK8" s="586" t="s">
        <v>316</v>
      </c>
      <c r="AL8" s="586" t="s">
        <v>316</v>
      </c>
      <c r="AM8" s="11" t="s">
        <v>316</v>
      </c>
      <c r="AN8" s="11" t="s">
        <v>316</v>
      </c>
      <c r="AO8" s="11" t="s">
        <v>316</v>
      </c>
      <c r="AP8" s="11" t="s">
        <v>316</v>
      </c>
      <c r="AQ8" s="11"/>
      <c r="AR8" s="11"/>
      <c r="AS8" s="11" t="s">
        <v>316</v>
      </c>
      <c r="AT8" s="11" t="s">
        <v>316</v>
      </c>
      <c r="AU8" s="11" t="s">
        <v>316</v>
      </c>
      <c r="AV8" s="11" t="s">
        <v>316</v>
      </c>
      <c r="AW8" s="11" t="s">
        <v>316</v>
      </c>
      <c r="AX8" s="11"/>
      <c r="AY8" s="11"/>
      <c r="AZ8" s="11" t="s">
        <v>316</v>
      </c>
      <c r="BA8" s="11"/>
      <c r="BB8" s="11" t="s">
        <v>316</v>
      </c>
      <c r="BC8" s="11"/>
      <c r="BD8" s="11" t="s">
        <v>316</v>
      </c>
      <c r="BE8" s="507" t="s">
        <v>316</v>
      </c>
      <c r="BF8" s="507" t="s">
        <v>316</v>
      </c>
      <c r="BG8" s="507" t="s">
        <v>316</v>
      </c>
      <c r="BH8" s="507" t="s">
        <v>316</v>
      </c>
      <c r="BI8" s="507" t="s">
        <v>316</v>
      </c>
      <c r="BJ8" s="507" t="s">
        <v>316</v>
      </c>
      <c r="BK8" s="507" t="s">
        <v>316</v>
      </c>
      <c r="BL8" s="507" t="s">
        <v>316</v>
      </c>
      <c r="BM8" s="507" t="s">
        <v>316</v>
      </c>
      <c r="BN8" s="507" t="s">
        <v>316</v>
      </c>
      <c r="BO8" s="507" t="s">
        <v>316</v>
      </c>
      <c r="BP8" s="507" t="s">
        <v>316</v>
      </c>
      <c r="BQ8" s="507" t="s">
        <v>316</v>
      </c>
      <c r="BR8" s="507" t="s">
        <v>316</v>
      </c>
      <c r="BS8" s="507" t="s">
        <v>316</v>
      </c>
      <c r="BT8" s="507" t="s">
        <v>316</v>
      </c>
      <c r="BU8" s="507" t="s">
        <v>316</v>
      </c>
      <c r="BV8" s="507" t="s">
        <v>316</v>
      </c>
      <c r="BW8" s="507" t="s">
        <v>316</v>
      </c>
      <c r="BX8" s="508" t="s">
        <v>316</v>
      </c>
      <c r="BY8" s="507" t="s">
        <v>316</v>
      </c>
      <c r="BZ8" s="508" t="s">
        <v>316</v>
      </c>
      <c r="CA8" s="507" t="s">
        <v>316</v>
      </c>
      <c r="CB8" s="507" t="s">
        <v>316</v>
      </c>
      <c r="CC8" s="507" t="s">
        <v>316</v>
      </c>
      <c r="CD8" s="508" t="s">
        <v>316</v>
      </c>
    </row>
    <row r="9" spans="1:82" s="3" customFormat="1" ht="15.75" hidden="1">
      <c r="A9" s="19">
        <v>2</v>
      </c>
      <c r="B9" s="451">
        <v>2</v>
      </c>
      <c r="C9" s="1365" t="s">
        <v>12</v>
      </c>
      <c r="D9" s="1366"/>
      <c r="E9" s="1365"/>
      <c r="F9" s="6" t="s">
        <v>316</v>
      </c>
      <c r="G9" s="6" t="s">
        <v>316</v>
      </c>
      <c r="H9" s="11" t="s">
        <v>316</v>
      </c>
      <c r="I9" s="6" t="s">
        <v>316</v>
      </c>
      <c r="J9" s="6" t="s">
        <v>316</v>
      </c>
      <c r="K9" s="6" t="s">
        <v>316</v>
      </c>
      <c r="L9" s="6" t="s">
        <v>316</v>
      </c>
      <c r="M9" s="6" t="s">
        <v>316</v>
      </c>
      <c r="N9" s="11" t="s">
        <v>316</v>
      </c>
      <c r="O9" s="6" t="s">
        <v>316</v>
      </c>
      <c r="P9" s="6" t="s">
        <v>316</v>
      </c>
      <c r="Q9" s="6" t="s">
        <v>316</v>
      </c>
      <c r="R9" s="6"/>
      <c r="S9" s="6" t="s">
        <v>316</v>
      </c>
      <c r="T9" s="6" t="s">
        <v>316</v>
      </c>
      <c r="U9" s="6" t="s">
        <v>316</v>
      </c>
      <c r="V9" s="6" t="s">
        <v>316</v>
      </c>
      <c r="W9" s="6" t="s">
        <v>316</v>
      </c>
      <c r="X9" s="6" t="s">
        <v>316</v>
      </c>
      <c r="Y9" s="6" t="s">
        <v>316</v>
      </c>
      <c r="Z9" s="6" t="s">
        <v>316</v>
      </c>
      <c r="AA9" s="6" t="s">
        <v>316</v>
      </c>
      <c r="AB9" s="6" t="s">
        <v>316</v>
      </c>
      <c r="AC9" s="6" t="s">
        <v>316</v>
      </c>
      <c r="AD9" s="6" t="s">
        <v>316</v>
      </c>
      <c r="AE9" s="6" t="s">
        <v>316</v>
      </c>
      <c r="AF9" s="6" t="s">
        <v>316</v>
      </c>
      <c r="AG9" s="6" t="s">
        <v>316</v>
      </c>
      <c r="AH9" s="11" t="s">
        <v>316</v>
      </c>
      <c r="AI9" s="11" t="s">
        <v>316</v>
      </c>
      <c r="AJ9" s="11" t="s">
        <v>316</v>
      </c>
      <c r="AK9" s="11" t="s">
        <v>316</v>
      </c>
      <c r="AL9" s="11" t="s">
        <v>316</v>
      </c>
      <c r="AM9" s="6" t="s">
        <v>316</v>
      </c>
      <c r="AN9" s="6" t="s">
        <v>316</v>
      </c>
      <c r="AO9" s="6" t="s">
        <v>316</v>
      </c>
      <c r="AP9" s="6" t="s">
        <v>316</v>
      </c>
      <c r="AQ9" s="6"/>
      <c r="AR9" s="6"/>
      <c r="AS9" s="6" t="s">
        <v>316</v>
      </c>
      <c r="AT9" s="6" t="s">
        <v>316</v>
      </c>
      <c r="AU9" s="6" t="s">
        <v>316</v>
      </c>
      <c r="AV9" s="6" t="s">
        <v>316</v>
      </c>
      <c r="AW9" s="6" t="s">
        <v>316</v>
      </c>
      <c r="AX9" s="6"/>
      <c r="AY9" s="6"/>
      <c r="AZ9" s="6" t="s">
        <v>316</v>
      </c>
      <c r="BA9" s="6"/>
      <c r="BB9" s="6" t="s">
        <v>316</v>
      </c>
      <c r="BC9" s="6"/>
      <c r="BD9" s="6" t="s">
        <v>316</v>
      </c>
      <c r="BE9" s="6" t="s">
        <v>316</v>
      </c>
      <c r="BF9" s="6" t="s">
        <v>316</v>
      </c>
      <c r="BG9" s="6" t="s">
        <v>316</v>
      </c>
      <c r="BH9" s="6" t="s">
        <v>316</v>
      </c>
      <c r="BI9" s="6" t="s">
        <v>316</v>
      </c>
      <c r="BJ9" s="6" t="s">
        <v>316</v>
      </c>
      <c r="BK9" s="6" t="s">
        <v>316</v>
      </c>
      <c r="BL9" s="6" t="s">
        <v>316</v>
      </c>
      <c r="BM9" s="6" t="s">
        <v>316</v>
      </c>
      <c r="BN9" s="6" t="s">
        <v>316</v>
      </c>
      <c r="BO9" s="6" t="s">
        <v>316</v>
      </c>
      <c r="BP9" s="6" t="s">
        <v>316</v>
      </c>
      <c r="BQ9" s="6" t="s">
        <v>316</v>
      </c>
      <c r="BR9" s="6" t="s">
        <v>316</v>
      </c>
      <c r="BS9" s="6" t="s">
        <v>316</v>
      </c>
      <c r="BT9" s="6" t="s">
        <v>316</v>
      </c>
      <c r="BU9" s="6" t="s">
        <v>316</v>
      </c>
      <c r="BV9" s="6" t="s">
        <v>316</v>
      </c>
      <c r="BW9" s="6" t="s">
        <v>316</v>
      </c>
      <c r="BX9" s="509" t="s">
        <v>316</v>
      </c>
      <c r="BY9" s="6" t="s">
        <v>316</v>
      </c>
      <c r="BZ9" s="509" t="s">
        <v>316</v>
      </c>
      <c r="CA9" s="6" t="s">
        <v>316</v>
      </c>
      <c r="CB9" s="6" t="s">
        <v>316</v>
      </c>
      <c r="CC9" s="6" t="s">
        <v>316</v>
      </c>
      <c r="CD9" s="509" t="s">
        <v>316</v>
      </c>
    </row>
    <row r="10" spans="1:82" s="3" customFormat="1" ht="15.75" hidden="1">
      <c r="A10" s="19">
        <v>3</v>
      </c>
      <c r="B10" s="451">
        <v>3</v>
      </c>
      <c r="C10" s="1365" t="s">
        <v>13</v>
      </c>
      <c r="D10" s="1366"/>
      <c r="E10" s="1365"/>
      <c r="F10" s="6" t="s">
        <v>316</v>
      </c>
      <c r="G10" s="6" t="s">
        <v>316</v>
      </c>
      <c r="H10" s="11" t="s">
        <v>316</v>
      </c>
      <c r="I10" s="6" t="s">
        <v>316</v>
      </c>
      <c r="J10" s="6" t="s">
        <v>316</v>
      </c>
      <c r="K10" s="6" t="s">
        <v>316</v>
      </c>
      <c r="L10" s="6" t="s">
        <v>316</v>
      </c>
      <c r="M10" s="6" t="s">
        <v>316</v>
      </c>
      <c r="N10" s="11" t="s">
        <v>316</v>
      </c>
      <c r="O10" s="6" t="s">
        <v>316</v>
      </c>
      <c r="P10" s="6" t="s">
        <v>316</v>
      </c>
      <c r="Q10" s="6" t="s">
        <v>316</v>
      </c>
      <c r="R10" s="6"/>
      <c r="S10" s="6" t="s">
        <v>316</v>
      </c>
      <c r="T10" s="6" t="s">
        <v>316</v>
      </c>
      <c r="U10" s="6" t="s">
        <v>316</v>
      </c>
      <c r="V10" s="6" t="s">
        <v>316</v>
      </c>
      <c r="W10" s="6" t="s">
        <v>316</v>
      </c>
      <c r="X10" s="6" t="s">
        <v>316</v>
      </c>
      <c r="Y10" s="6" t="s">
        <v>316</v>
      </c>
      <c r="Z10" s="6" t="s">
        <v>316</v>
      </c>
      <c r="AA10" s="6" t="s">
        <v>316</v>
      </c>
      <c r="AB10" s="6" t="s">
        <v>316</v>
      </c>
      <c r="AC10" s="6" t="s">
        <v>316</v>
      </c>
      <c r="AD10" s="6" t="s">
        <v>316</v>
      </c>
      <c r="AE10" s="6" t="s">
        <v>316</v>
      </c>
      <c r="AF10" s="6" t="s">
        <v>316</v>
      </c>
      <c r="AG10" s="6" t="s">
        <v>316</v>
      </c>
      <c r="AH10" s="11" t="s">
        <v>316</v>
      </c>
      <c r="AI10" s="11" t="s">
        <v>316</v>
      </c>
      <c r="AJ10" s="11" t="s">
        <v>316</v>
      </c>
      <c r="AK10" s="11" t="s">
        <v>316</v>
      </c>
      <c r="AL10" s="11" t="s">
        <v>316</v>
      </c>
      <c r="AM10" s="6" t="s">
        <v>316</v>
      </c>
      <c r="AN10" s="6" t="s">
        <v>316</v>
      </c>
      <c r="AO10" s="6" t="s">
        <v>316</v>
      </c>
      <c r="AP10" s="6" t="s">
        <v>316</v>
      </c>
      <c r="AQ10" s="6"/>
      <c r="AR10" s="6"/>
      <c r="AS10" s="6" t="s">
        <v>316</v>
      </c>
      <c r="AT10" s="6" t="s">
        <v>316</v>
      </c>
      <c r="AU10" s="6" t="s">
        <v>316</v>
      </c>
      <c r="AV10" s="6" t="s">
        <v>316</v>
      </c>
      <c r="AW10" s="6" t="s">
        <v>316</v>
      </c>
      <c r="AX10" s="6"/>
      <c r="AY10" s="6"/>
      <c r="AZ10" s="6" t="s">
        <v>316</v>
      </c>
      <c r="BA10" s="6"/>
      <c r="BB10" s="6" t="s">
        <v>316</v>
      </c>
      <c r="BC10" s="6"/>
      <c r="BD10" s="6" t="s">
        <v>316</v>
      </c>
      <c r="BE10" s="6" t="s">
        <v>316</v>
      </c>
      <c r="BF10" s="6" t="s">
        <v>316</v>
      </c>
      <c r="BG10" s="6" t="s">
        <v>316</v>
      </c>
      <c r="BH10" s="6" t="s">
        <v>316</v>
      </c>
      <c r="BI10" s="6" t="s">
        <v>316</v>
      </c>
      <c r="BJ10" s="6" t="s">
        <v>316</v>
      </c>
      <c r="BK10" s="6" t="s">
        <v>316</v>
      </c>
      <c r="BL10" s="6" t="s">
        <v>316</v>
      </c>
      <c r="BM10" s="6" t="s">
        <v>316</v>
      </c>
      <c r="BN10" s="6" t="s">
        <v>316</v>
      </c>
      <c r="BO10" s="6" t="s">
        <v>316</v>
      </c>
      <c r="BP10" s="6" t="s">
        <v>316</v>
      </c>
      <c r="BQ10" s="6" t="s">
        <v>316</v>
      </c>
      <c r="BR10" s="6" t="s">
        <v>316</v>
      </c>
      <c r="BS10" s="6" t="s">
        <v>316</v>
      </c>
      <c r="BT10" s="6" t="s">
        <v>316</v>
      </c>
      <c r="BU10" s="6" t="s">
        <v>316</v>
      </c>
      <c r="BV10" s="6" t="s">
        <v>316</v>
      </c>
      <c r="BW10" s="6" t="s">
        <v>316</v>
      </c>
      <c r="BX10" s="509" t="s">
        <v>316</v>
      </c>
      <c r="BY10" s="6" t="s">
        <v>316</v>
      </c>
      <c r="BZ10" s="509" t="s">
        <v>316</v>
      </c>
      <c r="CA10" s="6" t="s">
        <v>316</v>
      </c>
      <c r="CB10" s="6" t="s">
        <v>316</v>
      </c>
      <c r="CC10" s="6" t="s">
        <v>316</v>
      </c>
      <c r="CD10" s="509" t="s">
        <v>316</v>
      </c>
    </row>
    <row r="11" spans="1:82" ht="168.75" hidden="1">
      <c r="A11" s="589">
        <v>4</v>
      </c>
      <c r="B11" s="451">
        <v>4</v>
      </c>
      <c r="C11" s="402" t="s">
        <v>27</v>
      </c>
      <c r="D11" s="68" t="s">
        <v>14</v>
      </c>
      <c r="E11" s="69" t="s">
        <v>273</v>
      </c>
      <c r="F11" s="8" t="s">
        <v>17</v>
      </c>
      <c r="G11" s="180" t="s">
        <v>295</v>
      </c>
      <c r="H11" s="181" t="s">
        <v>1042</v>
      </c>
      <c r="I11" s="115" t="s">
        <v>275</v>
      </c>
      <c r="J11" s="10" t="s">
        <v>11</v>
      </c>
      <c r="K11" s="506" t="s">
        <v>16</v>
      </c>
      <c r="L11" s="623"/>
      <c r="M11" s="71"/>
      <c r="N11" s="71"/>
      <c r="O11" s="71"/>
      <c r="P11" s="71"/>
      <c r="Q11" s="71"/>
      <c r="R11" s="71"/>
      <c r="S11" s="71"/>
      <c r="T11" s="71"/>
      <c r="U11" s="66">
        <f>COUNTIF(K11:T11,"x")</f>
        <v>1</v>
      </c>
      <c r="V11" s="183" t="s">
        <v>213</v>
      </c>
      <c r="W11" s="183" t="s">
        <v>213</v>
      </c>
      <c r="X11" s="183" t="s">
        <v>213</v>
      </c>
      <c r="Y11" s="183" t="s">
        <v>213</v>
      </c>
      <c r="Z11" s="71"/>
      <c r="AA11" s="71"/>
      <c r="AB11" s="71"/>
      <c r="AC11" s="71"/>
      <c r="AD11" s="71"/>
      <c r="AE11" s="71"/>
      <c r="AF11" s="71"/>
      <c r="AG11" s="72"/>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586" t="s">
        <v>281</v>
      </c>
      <c r="BF11" s="586" t="s">
        <v>281</v>
      </c>
      <c r="BG11" s="586" t="s">
        <v>1160</v>
      </c>
      <c r="BH11" s="586" t="s">
        <v>281</v>
      </c>
      <c r="BI11" s="586" t="s">
        <v>1160</v>
      </c>
      <c r="BJ11" s="586" t="s">
        <v>1160</v>
      </c>
      <c r="BK11" s="586" t="s">
        <v>1160</v>
      </c>
      <c r="BL11" s="586" t="s">
        <v>281</v>
      </c>
      <c r="BM11" s="586" t="s">
        <v>281</v>
      </c>
      <c r="BN11" s="586" t="s">
        <v>281</v>
      </c>
      <c r="BO11" s="586" t="s">
        <v>281</v>
      </c>
      <c r="BP11" s="586" t="s">
        <v>281</v>
      </c>
      <c r="BQ11" s="586" t="s">
        <v>281</v>
      </c>
      <c r="BR11" s="586" t="s">
        <v>281</v>
      </c>
      <c r="BS11" s="586" t="s">
        <v>281</v>
      </c>
      <c r="BT11" s="586" t="s">
        <v>281</v>
      </c>
      <c r="BU11" s="586" t="s">
        <v>281</v>
      </c>
      <c r="BV11" s="586" t="s">
        <v>281</v>
      </c>
      <c r="BW11" s="588">
        <f>COUNTIF($BE11:$BV11,2)</f>
        <v>14</v>
      </c>
      <c r="BX11" s="510">
        <f>BW11/COUNTA($BE11:$BV11)</f>
        <v>0.77777777777777779</v>
      </c>
      <c r="BY11" s="588">
        <f>COUNTIF($BE11:$BV11,1)</f>
        <v>4</v>
      </c>
      <c r="BZ11" s="510">
        <f>BY11/COUNTA($BE11:$BV11)</f>
        <v>0.22222222222222221</v>
      </c>
      <c r="CA11" s="588">
        <f>COUNTIF($BE11:$BV11,0)</f>
        <v>0</v>
      </c>
      <c r="CB11" s="511">
        <f>CA11/COUNTA($BE11:$BV11)</f>
        <v>0</v>
      </c>
      <c r="CC11" s="588">
        <f>(((BW11*2)+(BY11*1)+(CA11*0)))/COUNTA($BE11:$BV11)</f>
        <v>1.7777777777777777</v>
      </c>
      <c r="CD11" s="606" t="str">
        <f>IF(CC11&gt;=1.6,"Đạt mục tiêu",IF(CC11&gt;=1,"Cần cố gắng","Chưa đạt"))</f>
        <v>Đạt mục tiêu</v>
      </c>
    </row>
    <row r="12" spans="1:82" s="620" customFormat="1" ht="126" hidden="1">
      <c r="A12" s="19">
        <v>5</v>
      </c>
      <c r="B12" s="451">
        <v>5</v>
      </c>
      <c r="C12" s="67" t="s">
        <v>27</v>
      </c>
      <c r="D12" s="68" t="s">
        <v>14</v>
      </c>
      <c r="E12" s="69" t="s">
        <v>273</v>
      </c>
      <c r="F12" s="8" t="s">
        <v>17</v>
      </c>
      <c r="G12" s="69" t="s">
        <v>296</v>
      </c>
      <c r="H12" s="70" t="s">
        <v>289</v>
      </c>
      <c r="I12" s="20" t="s">
        <v>212</v>
      </c>
      <c r="J12" s="10" t="s">
        <v>11</v>
      </c>
      <c r="K12" s="71"/>
      <c r="L12" s="71" t="s">
        <v>16</v>
      </c>
      <c r="M12" s="71"/>
      <c r="N12" s="71"/>
      <c r="O12" s="71"/>
      <c r="P12" s="71"/>
      <c r="Q12" s="71"/>
      <c r="R12" s="71"/>
      <c r="S12" s="71"/>
      <c r="T12" s="71"/>
      <c r="U12" s="66">
        <f t="shared" ref="U12:U33" si="2">COUNTIF(K12:T12,"x")</f>
        <v>1</v>
      </c>
      <c r="V12" s="71"/>
      <c r="W12" s="71"/>
      <c r="X12" s="71"/>
      <c r="Y12" s="71"/>
      <c r="Z12" s="71" t="s">
        <v>213</v>
      </c>
      <c r="AA12" s="71" t="s">
        <v>213</v>
      </c>
      <c r="AB12" s="71" t="s">
        <v>213</v>
      </c>
      <c r="AC12" s="71" t="s">
        <v>213</v>
      </c>
      <c r="AD12" s="71"/>
      <c r="AE12" s="71"/>
      <c r="AF12" s="71"/>
      <c r="AG12" s="72"/>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9">
        <v>2</v>
      </c>
      <c r="BF12" s="79">
        <v>2</v>
      </c>
      <c r="BG12" s="79">
        <v>2</v>
      </c>
      <c r="BH12" s="79">
        <v>2</v>
      </c>
      <c r="BI12" s="79">
        <v>2</v>
      </c>
      <c r="BJ12" s="79">
        <v>2</v>
      </c>
      <c r="BK12" s="79">
        <v>2</v>
      </c>
      <c r="BL12" s="79">
        <v>2</v>
      </c>
      <c r="BM12" s="79">
        <v>1</v>
      </c>
      <c r="BN12" s="79">
        <v>1</v>
      </c>
      <c r="BO12" s="79">
        <v>1</v>
      </c>
      <c r="BP12" s="79">
        <v>2</v>
      </c>
      <c r="BQ12" s="79">
        <v>2</v>
      </c>
      <c r="BR12" s="79">
        <v>1</v>
      </c>
      <c r="BS12" s="79">
        <v>2</v>
      </c>
      <c r="BT12" s="79">
        <v>2</v>
      </c>
      <c r="BU12" s="79">
        <v>2</v>
      </c>
      <c r="BV12" s="79">
        <v>2</v>
      </c>
      <c r="BW12" s="623">
        <f>COUNTIF($BE12:$BV12,2)</f>
        <v>14</v>
      </c>
      <c r="BX12" s="512">
        <f>BW12/COUNTA($BE12:$BV12)</f>
        <v>0.77777777777777779</v>
      </c>
      <c r="BY12" s="623">
        <f>COUNTIF($BE12:$BV12,1)</f>
        <v>4</v>
      </c>
      <c r="BZ12" s="512">
        <f>BY12/COUNTA($BE12:$BV12)</f>
        <v>0.22222222222222221</v>
      </c>
      <c r="CA12" s="623">
        <f>COUNTIF($BE12:$BV12,0)</f>
        <v>0</v>
      </c>
      <c r="CB12" s="81">
        <f>CA12/COUNTA($BE12:$BV12)</f>
        <v>0</v>
      </c>
      <c r="CC12" s="623">
        <f>(((BW12*2)+(BY12*1)+(CA12*0)))/COUNTA($BE12:$BV12)</f>
        <v>1.7777777777777777</v>
      </c>
      <c r="CD12" s="624" t="str">
        <f t="shared" ref="CD12" si="3">IF(CC12&gt;=1.6,"Đạt mục tiêu",IF(CC12&gt;=1,"Cần cố gắng","Chưa đạt"))</f>
        <v>Đạt mục tiêu</v>
      </c>
    </row>
    <row r="13" spans="1:82" s="3" customFormat="1" ht="126" hidden="1">
      <c r="A13" s="19">
        <v>6</v>
      </c>
      <c r="B13" s="451">
        <v>6</v>
      </c>
      <c r="C13" s="390" t="s">
        <v>27</v>
      </c>
      <c r="D13" s="68" t="s">
        <v>14</v>
      </c>
      <c r="E13" s="9" t="s">
        <v>273</v>
      </c>
      <c r="F13" s="8" t="s">
        <v>17</v>
      </c>
      <c r="G13" s="9" t="s">
        <v>297</v>
      </c>
      <c r="H13" s="513" t="s">
        <v>1161</v>
      </c>
      <c r="I13" s="591" t="s">
        <v>212</v>
      </c>
      <c r="J13" s="586" t="s">
        <v>11</v>
      </c>
      <c r="K13" s="11"/>
      <c r="L13" s="11"/>
      <c r="M13" s="11" t="s">
        <v>16</v>
      </c>
      <c r="N13" s="11"/>
      <c r="O13" s="11"/>
      <c r="P13" s="11"/>
      <c r="Q13" s="11"/>
      <c r="R13" s="11"/>
      <c r="S13" s="11"/>
      <c r="T13" s="11"/>
      <c r="U13" s="493">
        <f t="shared" si="2"/>
        <v>1</v>
      </c>
      <c r="V13" s="11"/>
      <c r="W13" s="11"/>
      <c r="X13" s="11"/>
      <c r="Y13" s="11"/>
      <c r="Z13" s="11"/>
      <c r="AA13" s="11"/>
      <c r="AB13" s="11"/>
      <c r="AC13" s="11"/>
      <c r="AD13" s="11" t="s">
        <v>213</v>
      </c>
      <c r="AE13" s="11" t="s">
        <v>213</v>
      </c>
      <c r="AF13" s="11" t="s">
        <v>213</v>
      </c>
      <c r="AG13" s="11" t="s">
        <v>213</v>
      </c>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591">
        <v>2</v>
      </c>
      <c r="BF13" s="591">
        <v>2</v>
      </c>
      <c r="BG13" s="591">
        <v>1</v>
      </c>
      <c r="BH13" s="591">
        <v>2</v>
      </c>
      <c r="BI13" s="591">
        <v>2</v>
      </c>
      <c r="BJ13" s="591">
        <v>2</v>
      </c>
      <c r="BK13" s="591">
        <v>2</v>
      </c>
      <c r="BL13" s="591">
        <v>2</v>
      </c>
      <c r="BM13" s="591">
        <v>2</v>
      </c>
      <c r="BN13" s="591">
        <v>2</v>
      </c>
      <c r="BO13" s="591">
        <v>2</v>
      </c>
      <c r="BP13" s="591">
        <v>2</v>
      </c>
      <c r="BQ13" s="591">
        <v>2</v>
      </c>
      <c r="BR13" s="591">
        <v>2</v>
      </c>
      <c r="BS13" s="591">
        <v>2</v>
      </c>
      <c r="BT13" s="591">
        <v>1</v>
      </c>
      <c r="BU13" s="591">
        <v>2</v>
      </c>
      <c r="BV13" s="591">
        <v>2</v>
      </c>
      <c r="BW13" s="608">
        <f>COUNTIF($BE13:$BV13,2)</f>
        <v>16</v>
      </c>
      <c r="BX13" s="514">
        <f>BW13/COUNTA($BE13:$BV13)</f>
        <v>0.88888888888888884</v>
      </c>
      <c r="BY13" s="608">
        <f>COUNTIF($BE13:$BV13,1)</f>
        <v>2</v>
      </c>
      <c r="BZ13" s="514">
        <f>BY13/COUNTA($BE13:$BV13)</f>
        <v>0.1111111111111111</v>
      </c>
      <c r="CA13" s="608">
        <f>COUNTIF($BE13:$BV13,0)</f>
        <v>0</v>
      </c>
      <c r="CB13" s="228">
        <f>CA13/COUNTA($BE13:$BV13)</f>
        <v>0</v>
      </c>
      <c r="CC13" s="608">
        <f>(((BW13*2)+(BY13*1)+(CA13*0)))/COUNTA($BE13:$BV13)</f>
        <v>1.8888888888888888</v>
      </c>
      <c r="CD13" s="611" t="str">
        <f>IF(CC13&gt;=1.6,"Đạt mục tiêu",IF(CC13&gt;=1,"Cần cố gắng","Chưa đạt"))</f>
        <v>Đạt mục tiêu</v>
      </c>
    </row>
    <row r="14" spans="1:82" ht="126" hidden="1">
      <c r="A14" s="588">
        <v>7</v>
      </c>
      <c r="B14" s="451">
        <v>7</v>
      </c>
      <c r="C14" s="390" t="s">
        <v>27</v>
      </c>
      <c r="D14" s="68" t="s">
        <v>14</v>
      </c>
      <c r="E14" s="9" t="s">
        <v>273</v>
      </c>
      <c r="F14" s="8" t="s">
        <v>17</v>
      </c>
      <c r="G14" s="69" t="s">
        <v>298</v>
      </c>
      <c r="H14" s="390" t="s">
        <v>1162</v>
      </c>
      <c r="I14" s="20" t="s">
        <v>212</v>
      </c>
      <c r="J14" s="10" t="s">
        <v>11</v>
      </c>
      <c r="K14" s="71"/>
      <c r="L14" s="71"/>
      <c r="M14" s="71"/>
      <c r="N14" s="586" t="s">
        <v>16</v>
      </c>
      <c r="O14" s="71"/>
      <c r="P14" s="71"/>
      <c r="Q14" s="71"/>
      <c r="R14" s="71"/>
      <c r="S14" s="71"/>
      <c r="T14" s="71"/>
      <c r="U14" s="66">
        <f t="shared" si="2"/>
        <v>1</v>
      </c>
      <c r="V14" s="71"/>
      <c r="W14" s="71"/>
      <c r="X14" s="71"/>
      <c r="Y14" s="71"/>
      <c r="Z14" s="71"/>
      <c r="AA14" s="71"/>
      <c r="AB14" s="71"/>
      <c r="AC14" s="71"/>
      <c r="AD14" s="71"/>
      <c r="AE14" s="71"/>
      <c r="AF14" s="71"/>
      <c r="AG14" s="72"/>
      <c r="AH14" s="586" t="s">
        <v>213</v>
      </c>
      <c r="AI14" s="586" t="s">
        <v>213</v>
      </c>
      <c r="AJ14" s="586" t="s">
        <v>213</v>
      </c>
      <c r="AK14" s="586" t="s">
        <v>213</v>
      </c>
      <c r="AL14" s="586" t="s">
        <v>213</v>
      </c>
      <c r="AM14" s="71"/>
      <c r="AN14" s="71"/>
      <c r="AO14" s="71"/>
      <c r="AP14" s="71"/>
      <c r="AQ14" s="71"/>
      <c r="AR14" s="71"/>
      <c r="AS14" s="71"/>
      <c r="AT14" s="71"/>
      <c r="AU14" s="71"/>
      <c r="AV14" s="71"/>
      <c r="AW14" s="71"/>
      <c r="AX14" s="71"/>
      <c r="AY14" s="71"/>
      <c r="AZ14" s="71"/>
      <c r="BA14" s="71"/>
      <c r="BB14" s="71"/>
      <c r="BC14" s="71"/>
      <c r="BD14" s="71"/>
      <c r="BE14" s="20">
        <v>2</v>
      </c>
      <c r="BF14" s="20">
        <v>2</v>
      </c>
      <c r="BG14" s="20">
        <v>2</v>
      </c>
      <c r="BH14" s="20">
        <v>2</v>
      </c>
      <c r="BI14" s="20">
        <v>2</v>
      </c>
      <c r="BJ14" s="20">
        <v>1</v>
      </c>
      <c r="BK14" s="20">
        <v>2</v>
      </c>
      <c r="BL14" s="20">
        <v>2</v>
      </c>
      <c r="BM14" s="20">
        <v>2</v>
      </c>
      <c r="BN14" s="20">
        <v>1</v>
      </c>
      <c r="BO14" s="20">
        <v>2</v>
      </c>
      <c r="BP14" s="20">
        <v>2</v>
      </c>
      <c r="BQ14" s="20">
        <v>2</v>
      </c>
      <c r="BR14" s="20">
        <v>2</v>
      </c>
      <c r="BS14" s="20">
        <v>2</v>
      </c>
      <c r="BT14" s="20">
        <v>2</v>
      </c>
      <c r="BU14" s="20">
        <v>2</v>
      </c>
      <c r="BV14" s="20">
        <v>1</v>
      </c>
      <c r="BW14" s="21">
        <f>COUNTIF($BE14:$BV14,2)</f>
        <v>15</v>
      </c>
      <c r="BX14" s="22">
        <f>BW14/COUNTA($BE14:$BV14)</f>
        <v>0.83333333333333337</v>
      </c>
      <c r="BY14" s="21">
        <f>COUNTIF($BE14:$BV14,1)</f>
        <v>3</v>
      </c>
      <c r="BZ14" s="22">
        <f>BY14/COUNTA($BE14:$BV14)</f>
        <v>0.16666666666666666</v>
      </c>
      <c r="CA14" s="21">
        <f>COUNTIF($BE14:$BV14,0)</f>
        <v>0</v>
      </c>
      <c r="CB14" s="22">
        <f>CA14/COUNTA($BE14:$BV14)</f>
        <v>0</v>
      </c>
      <c r="CC14" s="21">
        <f>(((BW14*2)+(BY14*1)+(CA14*0)))/COUNTA($BE14:$BV14)</f>
        <v>1.8333333333333333</v>
      </c>
      <c r="CD14" s="427" t="str">
        <f>IF(CC14&gt;=1.6,"Đạt mục tiêu",IF(CC14&gt;=1,"Cần cố gắng","Chưa đạt"))</f>
        <v>Đạt mục tiêu</v>
      </c>
    </row>
    <row r="15" spans="1:82" s="620" customFormat="1" ht="150" customHeight="1">
      <c r="A15" s="19">
        <v>8</v>
      </c>
      <c r="B15" s="451">
        <v>8</v>
      </c>
      <c r="C15" s="67" t="s">
        <v>27</v>
      </c>
      <c r="D15" s="68" t="s">
        <v>14</v>
      </c>
      <c r="E15" s="69" t="s">
        <v>273</v>
      </c>
      <c r="F15" s="8" t="s">
        <v>17</v>
      </c>
      <c r="G15" s="69" t="s">
        <v>299</v>
      </c>
      <c r="H15" s="70" t="s">
        <v>1398</v>
      </c>
      <c r="I15" s="20" t="s">
        <v>212</v>
      </c>
      <c r="J15" s="10" t="s">
        <v>11</v>
      </c>
      <c r="K15" s="71"/>
      <c r="L15" s="71"/>
      <c r="M15" s="71"/>
      <c r="N15" s="71"/>
      <c r="O15" s="71"/>
      <c r="P15" s="71" t="s">
        <v>16</v>
      </c>
      <c r="Q15" s="71"/>
      <c r="R15" s="71"/>
      <c r="S15" s="71"/>
      <c r="T15" s="71"/>
      <c r="U15" s="66">
        <f t="shared" si="2"/>
        <v>1</v>
      </c>
      <c r="V15" s="71"/>
      <c r="W15" s="71"/>
      <c r="X15" s="71"/>
      <c r="Y15" s="71"/>
      <c r="Z15" s="71"/>
      <c r="AA15" s="71"/>
      <c r="AB15" s="71"/>
      <c r="AC15" s="71"/>
      <c r="AD15" s="71"/>
      <c r="AE15" s="71"/>
      <c r="AF15" s="71"/>
      <c r="AG15" s="72"/>
      <c r="AH15" s="71"/>
      <c r="AI15" s="71"/>
      <c r="AJ15" s="71"/>
      <c r="AK15" s="71"/>
      <c r="AL15" s="71"/>
      <c r="AM15" s="71"/>
      <c r="AN15" s="71"/>
      <c r="AO15" s="71"/>
      <c r="AP15" s="71"/>
      <c r="AQ15" s="71" t="s">
        <v>213</v>
      </c>
      <c r="AR15" s="71" t="s">
        <v>213</v>
      </c>
      <c r="AS15" s="71" t="s">
        <v>213</v>
      </c>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3"/>
      <c r="BS15" s="73"/>
      <c r="BT15" s="73"/>
      <c r="BU15" s="71"/>
      <c r="BV15" s="71"/>
      <c r="BW15" s="71"/>
      <c r="BX15" s="71"/>
      <c r="BY15" s="71"/>
      <c r="BZ15" s="71"/>
      <c r="CA15" s="71"/>
      <c r="CB15" s="71"/>
      <c r="CC15" s="71"/>
      <c r="CD15" s="71"/>
    </row>
    <row r="16" spans="1:82" s="620" customFormat="1" ht="162" hidden="1" customHeight="1">
      <c r="A16" s="19">
        <v>9</v>
      </c>
      <c r="B16" s="451">
        <v>9</v>
      </c>
      <c r="C16" s="67" t="s">
        <v>27</v>
      </c>
      <c r="D16" s="68" t="s">
        <v>14</v>
      </c>
      <c r="E16" s="69" t="s">
        <v>273</v>
      </c>
      <c r="F16" s="8" t="s">
        <v>17</v>
      </c>
      <c r="G16" s="69" t="s">
        <v>300</v>
      </c>
      <c r="H16" s="70" t="s">
        <v>1208</v>
      </c>
      <c r="I16" s="20" t="s">
        <v>212</v>
      </c>
      <c r="J16" s="10" t="s">
        <v>11</v>
      </c>
      <c r="K16" s="71"/>
      <c r="L16" s="71"/>
      <c r="M16" s="71"/>
      <c r="N16" s="71"/>
      <c r="O16" s="71" t="s">
        <v>16</v>
      </c>
      <c r="P16" s="71"/>
      <c r="Q16" s="71"/>
      <c r="R16" s="71"/>
      <c r="S16" s="71"/>
      <c r="T16" s="71"/>
      <c r="U16" s="66">
        <f t="shared" si="2"/>
        <v>1</v>
      </c>
      <c r="V16" s="71"/>
      <c r="W16" s="71"/>
      <c r="X16" s="71"/>
      <c r="Y16" s="71"/>
      <c r="Z16" s="71"/>
      <c r="AA16" s="71"/>
      <c r="AB16" s="71"/>
      <c r="AC16" s="71"/>
      <c r="AD16" s="71"/>
      <c r="AE16" s="71"/>
      <c r="AF16" s="71"/>
      <c r="AG16" s="72"/>
      <c r="AH16" s="71"/>
      <c r="AI16" s="71"/>
      <c r="AJ16" s="71"/>
      <c r="AK16" s="71"/>
      <c r="AL16" s="71"/>
      <c r="AM16" s="71" t="s">
        <v>213</v>
      </c>
      <c r="AN16" s="71" t="s">
        <v>213</v>
      </c>
      <c r="AO16" s="71" t="s">
        <v>213</v>
      </c>
      <c r="AP16" s="71" t="s">
        <v>213</v>
      </c>
      <c r="AQ16" s="71"/>
      <c r="AR16" s="71"/>
      <c r="AS16" s="71"/>
      <c r="AT16" s="71"/>
      <c r="AU16" s="71"/>
      <c r="AV16" s="71"/>
      <c r="AW16" s="71"/>
      <c r="AX16" s="71"/>
      <c r="AY16" s="71"/>
      <c r="AZ16" s="71"/>
      <c r="BA16" s="71"/>
      <c r="BB16" s="71"/>
      <c r="BC16" s="71"/>
      <c r="BD16" s="71"/>
      <c r="BE16" s="79">
        <v>2</v>
      </c>
      <c r="BF16" s="79">
        <v>2</v>
      </c>
      <c r="BG16" s="79">
        <v>2</v>
      </c>
      <c r="BH16" s="79">
        <v>1</v>
      </c>
      <c r="BI16" s="79">
        <v>2</v>
      </c>
      <c r="BJ16" s="79">
        <v>2</v>
      </c>
      <c r="BK16" s="79">
        <v>2</v>
      </c>
      <c r="BL16" s="79">
        <v>2</v>
      </c>
      <c r="BM16" s="79">
        <v>2</v>
      </c>
      <c r="BN16" s="79">
        <v>2</v>
      </c>
      <c r="BO16" s="79">
        <v>2</v>
      </c>
      <c r="BP16" s="79">
        <v>2</v>
      </c>
      <c r="BQ16" s="79">
        <v>1</v>
      </c>
      <c r="BR16" s="79">
        <v>1</v>
      </c>
      <c r="BS16" s="79">
        <v>1</v>
      </c>
      <c r="BT16" s="79">
        <v>2</v>
      </c>
      <c r="BU16" s="79">
        <v>2</v>
      </c>
      <c r="BV16" s="79">
        <v>1</v>
      </c>
      <c r="BW16" s="623">
        <f>COUNTIF($BE16:$BV16,2)</f>
        <v>13</v>
      </c>
      <c r="BX16" s="81">
        <f>BW16/COUNTA($BE16:$BV16)</f>
        <v>0.72222222222222221</v>
      </c>
      <c r="BY16" s="623">
        <f>COUNTIF($BE16:$BV16,1)</f>
        <v>5</v>
      </c>
      <c r="BZ16" s="81">
        <f>BY16/COUNTA($BE16:$BV16)</f>
        <v>0.27777777777777779</v>
      </c>
      <c r="CA16" s="623">
        <f>COUNTIF($BE16:$BV16,0)</f>
        <v>0</v>
      </c>
      <c r="CB16" s="81">
        <f>CA16/COUNTA($BE16:$BV16)</f>
        <v>0</v>
      </c>
      <c r="CC16" s="623">
        <f>(((BW16*2)+(BY16*1)+(CA16*0)))/COUNTA($BE16:$BV16)</f>
        <v>1.7222222222222223</v>
      </c>
      <c r="CD16" s="624" t="str">
        <f t="shared" ref="CD16" si="4">IF(CC16&gt;=1.6,"Đạt mục tiêu",IF(CC16&gt;=1,"Cần cố gắng","Chưa đạt"))</f>
        <v>Đạt mục tiêu</v>
      </c>
    </row>
    <row r="17" spans="1:82" s="620" customFormat="1" ht="126" hidden="1">
      <c r="A17" s="19">
        <v>10</v>
      </c>
      <c r="B17" s="451"/>
      <c r="C17" s="67" t="s">
        <v>27</v>
      </c>
      <c r="D17" s="68" t="s">
        <v>14</v>
      </c>
      <c r="E17" s="67" t="s">
        <v>27</v>
      </c>
      <c r="F17" s="8"/>
      <c r="G17" s="69" t="s">
        <v>301</v>
      </c>
      <c r="H17" s="70" t="s">
        <v>294</v>
      </c>
      <c r="I17" s="20"/>
      <c r="J17" s="10"/>
      <c r="K17" s="71"/>
      <c r="L17" s="71"/>
      <c r="M17" s="71"/>
      <c r="N17" s="71"/>
      <c r="O17" s="71"/>
      <c r="P17" s="71"/>
      <c r="Q17" s="71" t="s">
        <v>16</v>
      </c>
      <c r="R17" s="71"/>
      <c r="S17" s="71"/>
      <c r="T17" s="71"/>
      <c r="U17" s="66"/>
      <c r="V17" s="71"/>
      <c r="W17" s="71"/>
      <c r="X17" s="71"/>
      <c r="Y17" s="71"/>
      <c r="Z17" s="71"/>
      <c r="AA17" s="71"/>
      <c r="AB17" s="71"/>
      <c r="AC17" s="71"/>
      <c r="AD17" s="71"/>
      <c r="AE17" s="71"/>
      <c r="AF17" s="71"/>
      <c r="AG17" s="72"/>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3"/>
      <c r="BS17" s="73"/>
      <c r="BT17" s="73"/>
      <c r="BU17" s="71"/>
      <c r="BV17" s="71"/>
      <c r="BW17" s="71"/>
      <c r="BX17" s="71"/>
      <c r="BY17" s="71"/>
      <c r="BZ17" s="71"/>
      <c r="CA17" s="71"/>
      <c r="CB17" s="71"/>
      <c r="CC17" s="71"/>
      <c r="CD17" s="71"/>
    </row>
    <row r="18" spans="1:82" s="620" customFormat="1" ht="126" hidden="1">
      <c r="A18" s="19">
        <v>10</v>
      </c>
      <c r="B18" s="451">
        <v>10</v>
      </c>
      <c r="C18" s="67" t="s">
        <v>27</v>
      </c>
      <c r="D18" s="68" t="s">
        <v>14</v>
      </c>
      <c r="E18" s="67" t="s">
        <v>27</v>
      </c>
      <c r="F18" s="8" t="s">
        <v>17</v>
      </c>
      <c r="G18" s="69" t="s">
        <v>301</v>
      </c>
      <c r="H18" s="70" t="s">
        <v>952</v>
      </c>
      <c r="I18" s="20" t="s">
        <v>212</v>
      </c>
      <c r="J18" s="10" t="s">
        <v>11</v>
      </c>
      <c r="K18" s="71"/>
      <c r="L18" s="71"/>
      <c r="M18" s="71"/>
      <c r="N18" s="71"/>
      <c r="O18" s="71"/>
      <c r="P18" s="71"/>
      <c r="Q18" s="71"/>
      <c r="R18" s="71" t="s">
        <v>16</v>
      </c>
      <c r="S18" s="71"/>
      <c r="T18" s="71"/>
      <c r="U18" s="66">
        <f t="shared" si="2"/>
        <v>1</v>
      </c>
      <c r="V18" s="71"/>
      <c r="W18" s="71"/>
      <c r="X18" s="71"/>
      <c r="Y18" s="71"/>
      <c r="Z18" s="71"/>
      <c r="AA18" s="71"/>
      <c r="AB18" s="71"/>
      <c r="AC18" s="71"/>
      <c r="AD18" s="71"/>
      <c r="AE18" s="71"/>
      <c r="AF18" s="71"/>
      <c r="AG18" s="72"/>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3"/>
      <c r="BS18" s="73"/>
      <c r="BT18" s="73"/>
      <c r="BU18" s="71"/>
      <c r="BV18" s="71"/>
      <c r="BW18" s="71"/>
      <c r="BX18" s="71"/>
      <c r="BY18" s="71"/>
      <c r="BZ18" s="71"/>
      <c r="CA18" s="71"/>
      <c r="CB18" s="71"/>
      <c r="CC18" s="71"/>
      <c r="CD18" s="71"/>
    </row>
    <row r="19" spans="1:82" s="620" customFormat="1" ht="126" hidden="1">
      <c r="A19" s="19">
        <v>11</v>
      </c>
      <c r="B19" s="451">
        <v>11</v>
      </c>
      <c r="C19" s="67" t="s">
        <v>27</v>
      </c>
      <c r="D19" s="68" t="s">
        <v>14</v>
      </c>
      <c r="E19" s="67" t="s">
        <v>27</v>
      </c>
      <c r="F19" s="8" t="s">
        <v>17</v>
      </c>
      <c r="G19" s="69" t="s">
        <v>302</v>
      </c>
      <c r="H19" s="70" t="s">
        <v>953</v>
      </c>
      <c r="I19" s="20" t="s">
        <v>212</v>
      </c>
      <c r="J19" s="10" t="s">
        <v>11</v>
      </c>
      <c r="K19" s="71"/>
      <c r="L19" s="71"/>
      <c r="M19" s="71"/>
      <c r="N19" s="71"/>
      <c r="O19" s="71"/>
      <c r="P19" s="71"/>
      <c r="Q19" s="71"/>
      <c r="R19" s="71"/>
      <c r="S19" s="71" t="s">
        <v>16</v>
      </c>
      <c r="T19" s="71"/>
      <c r="U19" s="66">
        <f t="shared" si="2"/>
        <v>1</v>
      </c>
      <c r="V19" s="71"/>
      <c r="W19" s="71"/>
      <c r="X19" s="71"/>
      <c r="Y19" s="71"/>
      <c r="Z19" s="71"/>
      <c r="AA19" s="71"/>
      <c r="AB19" s="71"/>
      <c r="AC19" s="71"/>
      <c r="AD19" s="71"/>
      <c r="AE19" s="71"/>
      <c r="AF19" s="71"/>
      <c r="AG19" s="72"/>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3"/>
      <c r="BS19" s="73"/>
      <c r="BT19" s="73"/>
      <c r="BU19" s="71"/>
      <c r="BV19" s="71"/>
      <c r="BW19" s="71"/>
      <c r="BX19" s="71"/>
      <c r="BY19" s="71"/>
      <c r="BZ19" s="71"/>
      <c r="CA19" s="71"/>
      <c r="CB19" s="71"/>
      <c r="CC19" s="71"/>
      <c r="CD19" s="71"/>
    </row>
    <row r="20" spans="1:82" s="620" customFormat="1" ht="126" hidden="1">
      <c r="A20" s="19">
        <v>12</v>
      </c>
      <c r="B20" s="451">
        <v>12</v>
      </c>
      <c r="C20" s="67" t="s">
        <v>27</v>
      </c>
      <c r="D20" s="68" t="s">
        <v>14</v>
      </c>
      <c r="E20" s="67" t="s">
        <v>27</v>
      </c>
      <c r="F20" s="8" t="s">
        <v>17</v>
      </c>
      <c r="G20" s="69" t="s">
        <v>303</v>
      </c>
      <c r="H20" s="70" t="s">
        <v>954</v>
      </c>
      <c r="I20" s="20" t="s">
        <v>212</v>
      </c>
      <c r="J20" s="10" t="s">
        <v>11</v>
      </c>
      <c r="K20" s="71"/>
      <c r="L20" s="71"/>
      <c r="M20" s="71"/>
      <c r="N20" s="71"/>
      <c r="O20" s="71"/>
      <c r="P20" s="71"/>
      <c r="Q20" s="71"/>
      <c r="R20" s="71"/>
      <c r="S20" s="71"/>
      <c r="T20" s="71" t="s">
        <v>16</v>
      </c>
      <c r="U20" s="66">
        <f t="shared" si="2"/>
        <v>1</v>
      </c>
      <c r="V20" s="71"/>
      <c r="W20" s="71"/>
      <c r="X20" s="71"/>
      <c r="Y20" s="71"/>
      <c r="Z20" s="71"/>
      <c r="AA20" s="71"/>
      <c r="AB20" s="71"/>
      <c r="AC20" s="71"/>
      <c r="AD20" s="71"/>
      <c r="AE20" s="71"/>
      <c r="AF20" s="71"/>
      <c r="AG20" s="72"/>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3"/>
      <c r="BS20" s="73"/>
      <c r="BT20" s="73"/>
      <c r="BU20" s="71"/>
      <c r="BV20" s="71"/>
      <c r="BW20" s="71"/>
      <c r="BX20" s="71"/>
      <c r="BY20" s="71"/>
      <c r="BZ20" s="71"/>
      <c r="CA20" s="71"/>
      <c r="CB20" s="71"/>
      <c r="CC20" s="71"/>
      <c r="CD20" s="71"/>
    </row>
    <row r="21" spans="1:82" ht="15.75" hidden="1">
      <c r="A21" s="588">
        <v>13</v>
      </c>
      <c r="B21" s="451">
        <v>13</v>
      </c>
      <c r="C21" s="1367" t="s">
        <v>29</v>
      </c>
      <c r="D21" s="1368"/>
      <c r="E21" s="1369"/>
      <c r="F21" s="6" t="s">
        <v>316</v>
      </c>
      <c r="G21" s="6" t="s">
        <v>316</v>
      </c>
      <c r="H21" s="11" t="s">
        <v>316</v>
      </c>
      <c r="I21" s="6" t="s">
        <v>316</v>
      </c>
      <c r="J21" s="6" t="s">
        <v>316</v>
      </c>
      <c r="K21" s="507" t="s">
        <v>316</v>
      </c>
      <c r="L21" s="6" t="s">
        <v>316</v>
      </c>
      <c r="M21" s="6" t="s">
        <v>316</v>
      </c>
      <c r="N21" s="11" t="s">
        <v>316</v>
      </c>
      <c r="O21" s="6" t="s">
        <v>316</v>
      </c>
      <c r="P21" s="6" t="s">
        <v>316</v>
      </c>
      <c r="Q21" s="6" t="s">
        <v>316</v>
      </c>
      <c r="R21" s="6"/>
      <c r="S21" s="6" t="s">
        <v>316</v>
      </c>
      <c r="T21" s="6" t="s">
        <v>316</v>
      </c>
      <c r="U21" s="6" t="s">
        <v>316</v>
      </c>
      <c r="V21" s="6" t="s">
        <v>316</v>
      </c>
      <c r="W21" s="6" t="s">
        <v>316</v>
      </c>
      <c r="X21" s="6" t="s">
        <v>316</v>
      </c>
      <c r="Y21" s="6" t="s">
        <v>316</v>
      </c>
      <c r="Z21" s="6" t="s">
        <v>316</v>
      </c>
      <c r="AA21" s="6" t="s">
        <v>316</v>
      </c>
      <c r="AB21" s="6" t="s">
        <v>316</v>
      </c>
      <c r="AC21" s="6" t="s">
        <v>316</v>
      </c>
      <c r="AD21" s="6" t="s">
        <v>316</v>
      </c>
      <c r="AE21" s="6" t="s">
        <v>316</v>
      </c>
      <c r="AF21" s="6" t="s">
        <v>316</v>
      </c>
      <c r="AG21" s="6" t="s">
        <v>316</v>
      </c>
      <c r="AH21" s="11" t="s">
        <v>316</v>
      </c>
      <c r="AI21" s="11" t="s">
        <v>316</v>
      </c>
      <c r="AJ21" s="11" t="s">
        <v>316</v>
      </c>
      <c r="AK21" s="11" t="s">
        <v>316</v>
      </c>
      <c r="AL21" s="11" t="s">
        <v>316</v>
      </c>
      <c r="AM21" s="6" t="s">
        <v>316</v>
      </c>
      <c r="AN21" s="6" t="s">
        <v>316</v>
      </c>
      <c r="AO21" s="6" t="s">
        <v>316</v>
      </c>
      <c r="AP21" s="6" t="s">
        <v>316</v>
      </c>
      <c r="AQ21" s="6"/>
      <c r="AR21" s="6"/>
      <c r="AS21" s="6" t="s">
        <v>316</v>
      </c>
      <c r="AT21" s="6" t="s">
        <v>316</v>
      </c>
      <c r="AU21" s="6" t="s">
        <v>316</v>
      </c>
      <c r="AV21" s="6" t="s">
        <v>316</v>
      </c>
      <c r="AW21" s="6" t="s">
        <v>316</v>
      </c>
      <c r="AX21" s="6"/>
      <c r="AY21" s="6"/>
      <c r="AZ21" s="6" t="s">
        <v>316</v>
      </c>
      <c r="BA21" s="6"/>
      <c r="BB21" s="6" t="s">
        <v>316</v>
      </c>
      <c r="BC21" s="6"/>
      <c r="BD21" s="6" t="s">
        <v>316</v>
      </c>
      <c r="BE21" s="507" t="s">
        <v>316</v>
      </c>
      <c r="BF21" s="507" t="s">
        <v>316</v>
      </c>
      <c r="BG21" s="507" t="s">
        <v>316</v>
      </c>
      <c r="BH21" s="507" t="s">
        <v>316</v>
      </c>
      <c r="BI21" s="507" t="s">
        <v>316</v>
      </c>
      <c r="BJ21" s="507" t="s">
        <v>316</v>
      </c>
      <c r="BK21" s="507" t="s">
        <v>316</v>
      </c>
      <c r="BL21" s="507" t="s">
        <v>316</v>
      </c>
      <c r="BM21" s="507" t="s">
        <v>316</v>
      </c>
      <c r="BN21" s="507" t="s">
        <v>316</v>
      </c>
      <c r="BO21" s="507" t="s">
        <v>316</v>
      </c>
      <c r="BP21" s="507" t="s">
        <v>316</v>
      </c>
      <c r="BQ21" s="507" t="s">
        <v>316</v>
      </c>
      <c r="BR21" s="507" t="s">
        <v>316</v>
      </c>
      <c r="BS21" s="507" t="s">
        <v>316</v>
      </c>
      <c r="BT21" s="507" t="s">
        <v>316</v>
      </c>
      <c r="BU21" s="507" t="s">
        <v>316</v>
      </c>
      <c r="BV21" s="507" t="s">
        <v>316</v>
      </c>
      <c r="BW21" s="623">
        <f>COUNTIF($BE21:$BV21,2)</f>
        <v>0</v>
      </c>
      <c r="BX21" s="508" t="s">
        <v>316</v>
      </c>
      <c r="BY21" s="507" t="s">
        <v>316</v>
      </c>
      <c r="BZ21" s="508" t="s">
        <v>316</v>
      </c>
      <c r="CA21" s="507" t="s">
        <v>316</v>
      </c>
      <c r="CB21" s="507" t="s">
        <v>316</v>
      </c>
      <c r="CC21" s="507" t="s">
        <v>316</v>
      </c>
      <c r="CD21" s="508" t="s">
        <v>316</v>
      </c>
    </row>
    <row r="22" spans="1:82" ht="15.75" hidden="1">
      <c r="A22" s="588">
        <v>14</v>
      </c>
      <c r="B22" s="451">
        <v>14</v>
      </c>
      <c r="C22" s="1367" t="s">
        <v>32</v>
      </c>
      <c r="D22" s="1368"/>
      <c r="E22" s="1369"/>
      <c r="F22" s="6" t="s">
        <v>316</v>
      </c>
      <c r="G22" s="6" t="s">
        <v>316</v>
      </c>
      <c r="H22" s="11" t="s">
        <v>316</v>
      </c>
      <c r="I22" s="6" t="s">
        <v>316</v>
      </c>
      <c r="J22" s="6" t="s">
        <v>316</v>
      </c>
      <c r="K22" s="507" t="s">
        <v>316</v>
      </c>
      <c r="L22" s="6" t="s">
        <v>316</v>
      </c>
      <c r="M22" s="6" t="s">
        <v>316</v>
      </c>
      <c r="N22" s="11" t="s">
        <v>316</v>
      </c>
      <c r="O22" s="6" t="s">
        <v>316</v>
      </c>
      <c r="P22" s="6" t="s">
        <v>316</v>
      </c>
      <c r="Q22" s="6" t="s">
        <v>316</v>
      </c>
      <c r="R22" s="6"/>
      <c r="S22" s="6" t="s">
        <v>316</v>
      </c>
      <c r="T22" s="6" t="s">
        <v>316</v>
      </c>
      <c r="U22" s="6" t="s">
        <v>316</v>
      </c>
      <c r="V22" s="6" t="s">
        <v>316</v>
      </c>
      <c r="W22" s="6" t="s">
        <v>316</v>
      </c>
      <c r="X22" s="6" t="s">
        <v>316</v>
      </c>
      <c r="Y22" s="6" t="s">
        <v>316</v>
      </c>
      <c r="Z22" s="6" t="s">
        <v>316</v>
      </c>
      <c r="AA22" s="6" t="s">
        <v>316</v>
      </c>
      <c r="AB22" s="6" t="s">
        <v>316</v>
      </c>
      <c r="AC22" s="6" t="s">
        <v>316</v>
      </c>
      <c r="AD22" s="6" t="s">
        <v>316</v>
      </c>
      <c r="AE22" s="6" t="s">
        <v>316</v>
      </c>
      <c r="AF22" s="6" t="s">
        <v>316</v>
      </c>
      <c r="AG22" s="6" t="s">
        <v>316</v>
      </c>
      <c r="AH22" s="11" t="s">
        <v>316</v>
      </c>
      <c r="AI22" s="11" t="s">
        <v>316</v>
      </c>
      <c r="AJ22" s="11" t="s">
        <v>316</v>
      </c>
      <c r="AK22" s="11" t="s">
        <v>316</v>
      </c>
      <c r="AL22" s="11" t="s">
        <v>316</v>
      </c>
      <c r="AM22" s="6" t="s">
        <v>316</v>
      </c>
      <c r="AN22" s="6" t="s">
        <v>316</v>
      </c>
      <c r="AO22" s="6" t="s">
        <v>316</v>
      </c>
      <c r="AP22" s="6" t="s">
        <v>316</v>
      </c>
      <c r="AQ22" s="6"/>
      <c r="AR22" s="6"/>
      <c r="AS22" s="6" t="s">
        <v>316</v>
      </c>
      <c r="AT22" s="6" t="s">
        <v>316</v>
      </c>
      <c r="AU22" s="6" t="s">
        <v>316</v>
      </c>
      <c r="AV22" s="6" t="s">
        <v>316</v>
      </c>
      <c r="AW22" s="6" t="s">
        <v>316</v>
      </c>
      <c r="AX22" s="6"/>
      <c r="AY22" s="6"/>
      <c r="AZ22" s="6" t="s">
        <v>316</v>
      </c>
      <c r="BA22" s="6"/>
      <c r="BB22" s="6" t="s">
        <v>316</v>
      </c>
      <c r="BC22" s="6"/>
      <c r="BD22" s="6" t="s">
        <v>316</v>
      </c>
      <c r="BE22" s="507" t="s">
        <v>316</v>
      </c>
      <c r="BF22" s="507" t="s">
        <v>316</v>
      </c>
      <c r="BG22" s="507" t="s">
        <v>316</v>
      </c>
      <c r="BH22" s="507" t="s">
        <v>316</v>
      </c>
      <c r="BI22" s="507" t="s">
        <v>316</v>
      </c>
      <c r="BJ22" s="507" t="s">
        <v>316</v>
      </c>
      <c r="BK22" s="507" t="s">
        <v>316</v>
      </c>
      <c r="BL22" s="507" t="s">
        <v>316</v>
      </c>
      <c r="BM22" s="507" t="s">
        <v>316</v>
      </c>
      <c r="BN22" s="507" t="s">
        <v>316</v>
      </c>
      <c r="BO22" s="507" t="s">
        <v>316</v>
      </c>
      <c r="BP22" s="507" t="s">
        <v>316</v>
      </c>
      <c r="BQ22" s="507" t="s">
        <v>316</v>
      </c>
      <c r="BR22" s="507" t="s">
        <v>316</v>
      </c>
      <c r="BS22" s="507" t="s">
        <v>316</v>
      </c>
      <c r="BT22" s="507" t="s">
        <v>316</v>
      </c>
      <c r="BU22" s="507" t="s">
        <v>316</v>
      </c>
      <c r="BV22" s="507" t="s">
        <v>316</v>
      </c>
      <c r="BW22" s="623">
        <f>COUNTIF($BE22:$BV22,2)</f>
        <v>0</v>
      </c>
      <c r="BX22" s="508" t="s">
        <v>316</v>
      </c>
      <c r="BY22" s="507" t="s">
        <v>316</v>
      </c>
      <c r="BZ22" s="508" t="s">
        <v>316</v>
      </c>
      <c r="CA22" s="507" t="s">
        <v>316</v>
      </c>
      <c r="CB22" s="507" t="s">
        <v>316</v>
      </c>
      <c r="CC22" s="507" t="s">
        <v>316</v>
      </c>
      <c r="CD22" s="508" t="s">
        <v>316</v>
      </c>
    </row>
    <row r="23" spans="1:82" ht="62.25" hidden="1">
      <c r="A23" s="589">
        <v>15</v>
      </c>
      <c r="B23" s="451">
        <v>15</v>
      </c>
      <c r="C23" s="402" t="s">
        <v>545</v>
      </c>
      <c r="D23" s="77" t="s">
        <v>15</v>
      </c>
      <c r="E23" s="78" t="s">
        <v>546</v>
      </c>
      <c r="F23" s="77" t="s">
        <v>15</v>
      </c>
      <c r="G23" s="186" t="s">
        <v>554</v>
      </c>
      <c r="H23" s="179" t="s">
        <v>555</v>
      </c>
      <c r="I23" s="20" t="s">
        <v>212</v>
      </c>
      <c r="J23" s="10" t="s">
        <v>11</v>
      </c>
      <c r="K23" s="506" t="s">
        <v>16</v>
      </c>
      <c r="L23" s="71"/>
      <c r="M23" s="71"/>
      <c r="N23" s="71"/>
      <c r="O23" s="71"/>
      <c r="P23" s="71"/>
      <c r="Q23" s="71"/>
      <c r="R23" s="71"/>
      <c r="S23" s="71"/>
      <c r="T23" s="71"/>
      <c r="U23" s="66">
        <f t="shared" si="2"/>
        <v>1</v>
      </c>
      <c r="V23" s="183" t="s">
        <v>724</v>
      </c>
      <c r="W23" s="183" t="s">
        <v>727</v>
      </c>
      <c r="X23" s="183" t="s">
        <v>727</v>
      </c>
      <c r="Y23" s="183" t="s">
        <v>725</v>
      </c>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586" t="s">
        <v>281</v>
      </c>
      <c r="BF23" s="586" t="s">
        <v>281</v>
      </c>
      <c r="BG23" s="586" t="s">
        <v>1160</v>
      </c>
      <c r="BH23" s="586" t="s">
        <v>281</v>
      </c>
      <c r="BI23" s="586" t="s">
        <v>1160</v>
      </c>
      <c r="BJ23" s="586" t="s">
        <v>1160</v>
      </c>
      <c r="BK23" s="586" t="s">
        <v>1160</v>
      </c>
      <c r="BL23" s="586" t="s">
        <v>281</v>
      </c>
      <c r="BM23" s="586" t="s">
        <v>281</v>
      </c>
      <c r="BN23" s="586" t="s">
        <v>281</v>
      </c>
      <c r="BO23" s="586" t="s">
        <v>281</v>
      </c>
      <c r="BP23" s="586" t="s">
        <v>281</v>
      </c>
      <c r="BQ23" s="586" t="s">
        <v>281</v>
      </c>
      <c r="BR23" s="586" t="s">
        <v>281</v>
      </c>
      <c r="BS23" s="586" t="s">
        <v>281</v>
      </c>
      <c r="BT23" s="586" t="s">
        <v>281</v>
      </c>
      <c r="BU23" s="586" t="s">
        <v>281</v>
      </c>
      <c r="BV23" s="586" t="s">
        <v>281</v>
      </c>
      <c r="BW23" s="588">
        <f>COUNTIF($BE23:$BV23,2)</f>
        <v>14</v>
      </c>
      <c r="BX23" s="510">
        <f>BW23/COUNTA($BE23:$BV23)</f>
        <v>0.77777777777777779</v>
      </c>
      <c r="BY23" s="588">
        <f>COUNTIF($BE23:$BV23,1)</f>
        <v>4</v>
      </c>
      <c r="BZ23" s="510">
        <f>BY23/COUNTA($BE23:$BV23)</f>
        <v>0.22222222222222221</v>
      </c>
      <c r="CA23" s="588">
        <f>COUNTIF($BE23:$BV23,0)</f>
        <v>0</v>
      </c>
      <c r="CB23" s="511">
        <f>CA23/COUNTA($BE23:$BV23)</f>
        <v>0</v>
      </c>
      <c r="CC23" s="588">
        <f>(((BW23*2)+(BY23*1)+(CA23*0)))/COUNTA($BE23:$BV23)</f>
        <v>1.7777777777777777</v>
      </c>
      <c r="CD23" s="606" t="str">
        <f>IF(CC23&gt;=1.6,"Đạt mục tiêu",IF(CC23&gt;=1,"Cần cố gắng","Chưa đạt"))</f>
        <v>Đạt mục tiêu</v>
      </c>
    </row>
    <row r="24" spans="1:82" ht="62.25" hidden="1">
      <c r="A24" s="588">
        <v>16</v>
      </c>
      <c r="B24" s="451">
        <v>16</v>
      </c>
      <c r="C24" s="213" t="s">
        <v>547</v>
      </c>
      <c r="D24" s="77" t="s">
        <v>14</v>
      </c>
      <c r="E24" s="213" t="s">
        <v>548</v>
      </c>
      <c r="F24" s="77" t="s">
        <v>17</v>
      </c>
      <c r="G24" s="78" t="s">
        <v>548</v>
      </c>
      <c r="H24" s="390" t="s">
        <v>553</v>
      </c>
      <c r="I24" s="20" t="s">
        <v>275</v>
      </c>
      <c r="J24" s="10" t="s">
        <v>11</v>
      </c>
      <c r="K24" s="71"/>
      <c r="L24" s="71"/>
      <c r="M24" s="71"/>
      <c r="N24" s="586" t="s">
        <v>16</v>
      </c>
      <c r="O24" s="71"/>
      <c r="P24" s="71"/>
      <c r="Q24" s="71"/>
      <c r="R24" s="71"/>
      <c r="S24" s="71"/>
      <c r="T24" s="71"/>
      <c r="U24" s="66">
        <f t="shared" si="2"/>
        <v>1</v>
      </c>
      <c r="V24" s="71"/>
      <c r="W24" s="71"/>
      <c r="X24" s="71"/>
      <c r="Y24" s="71"/>
      <c r="Z24" s="71"/>
      <c r="AA24" s="71"/>
      <c r="AB24" s="71"/>
      <c r="AC24" s="71"/>
      <c r="AD24" s="71"/>
      <c r="AE24" s="71"/>
      <c r="AF24" s="71"/>
      <c r="AG24" s="71"/>
      <c r="AH24" s="586" t="s">
        <v>727</v>
      </c>
      <c r="AI24" s="586" t="s">
        <v>724</v>
      </c>
      <c r="AJ24" s="586" t="s">
        <v>727</v>
      </c>
      <c r="AK24" s="586" t="s">
        <v>726</v>
      </c>
      <c r="AL24" s="586" t="s">
        <v>724</v>
      </c>
      <c r="AM24" s="71"/>
      <c r="AN24" s="71"/>
      <c r="AO24" s="71"/>
      <c r="AP24" s="71"/>
      <c r="AQ24" s="71"/>
      <c r="AR24" s="71"/>
      <c r="AS24" s="71"/>
      <c r="AT24" s="71"/>
      <c r="AU24" s="71"/>
      <c r="AV24" s="71"/>
      <c r="AW24" s="71"/>
      <c r="AX24" s="71"/>
      <c r="AY24" s="71"/>
      <c r="AZ24" s="71"/>
      <c r="BA24" s="71"/>
      <c r="BB24" s="71"/>
      <c r="BC24" s="71"/>
      <c r="BD24" s="71"/>
      <c r="BE24" s="20">
        <v>2</v>
      </c>
      <c r="BF24" s="20">
        <v>2</v>
      </c>
      <c r="BG24" s="20">
        <v>2</v>
      </c>
      <c r="BH24" s="20">
        <v>2</v>
      </c>
      <c r="BI24" s="20">
        <v>2</v>
      </c>
      <c r="BJ24" s="20">
        <v>1</v>
      </c>
      <c r="BK24" s="20">
        <v>2</v>
      </c>
      <c r="BL24" s="20">
        <v>2</v>
      </c>
      <c r="BM24" s="20">
        <v>2</v>
      </c>
      <c r="BN24" s="20">
        <v>1</v>
      </c>
      <c r="BO24" s="20">
        <v>2</v>
      </c>
      <c r="BP24" s="20">
        <v>2</v>
      </c>
      <c r="BQ24" s="20">
        <v>2</v>
      </c>
      <c r="BR24" s="20">
        <v>2</v>
      </c>
      <c r="BS24" s="20">
        <v>2</v>
      </c>
      <c r="BT24" s="20">
        <v>2</v>
      </c>
      <c r="BU24" s="20">
        <v>2</v>
      </c>
      <c r="BV24" s="20">
        <v>2</v>
      </c>
      <c r="BW24" s="21">
        <f>COUNTIF($BE24:$BV24,2)</f>
        <v>16</v>
      </c>
      <c r="BX24" s="22">
        <f>BW24/COUNTA($BE24:$BV24)</f>
        <v>0.88888888888888884</v>
      </c>
      <c r="BY24" s="21">
        <f>COUNTIF($BE24:$BV24,1)</f>
        <v>2</v>
      </c>
      <c r="BZ24" s="22">
        <f>BY24/COUNTA($BE24:$BV24)</f>
        <v>0.1111111111111111</v>
      </c>
      <c r="CA24" s="21">
        <f>COUNTIF($BE24:$BV24,0)</f>
        <v>0</v>
      </c>
      <c r="CB24" s="22">
        <f>CA24/COUNTA($BE24:$BV24)</f>
        <v>0</v>
      </c>
      <c r="CC24" s="21">
        <f>(((BW24*2)+(BY24*1)+(CA24*0)))/COUNTA($BE24:$BV24)</f>
        <v>1.8888888888888888</v>
      </c>
      <c r="CD24" s="427" t="str">
        <f t="shared" ref="CD24:CD25" si="5">IF(CC24&gt;=1.6,"Đạt mục tiêu",IF(CC24&gt;=1,"Cần cố gắng","Chưa đạt"))</f>
        <v>Đạt mục tiêu</v>
      </c>
    </row>
    <row r="25" spans="1:82" ht="62.25" hidden="1">
      <c r="A25" s="588">
        <v>17</v>
      </c>
      <c r="B25" s="451">
        <v>17</v>
      </c>
      <c r="C25" s="515" t="s">
        <v>549</v>
      </c>
      <c r="D25" s="77" t="s">
        <v>15</v>
      </c>
      <c r="E25" s="213" t="s">
        <v>550</v>
      </c>
      <c r="F25" s="77" t="s">
        <v>17</v>
      </c>
      <c r="G25" s="78" t="s">
        <v>550</v>
      </c>
      <c r="H25" s="390" t="s">
        <v>556</v>
      </c>
      <c r="I25" s="20" t="s">
        <v>275</v>
      </c>
      <c r="J25" s="10" t="s">
        <v>11</v>
      </c>
      <c r="K25" s="71"/>
      <c r="L25" s="71"/>
      <c r="M25" s="71"/>
      <c r="N25" s="586" t="s">
        <v>16</v>
      </c>
      <c r="O25" s="71"/>
      <c r="P25" s="71"/>
      <c r="Q25" s="71"/>
      <c r="R25" s="71"/>
      <c r="S25" s="71"/>
      <c r="T25" s="71"/>
      <c r="U25" s="66">
        <f t="shared" si="2"/>
        <v>1</v>
      </c>
      <c r="V25" s="71"/>
      <c r="W25" s="71"/>
      <c r="X25" s="71"/>
      <c r="Y25" s="71"/>
      <c r="Z25" s="71"/>
      <c r="AA25" s="71"/>
      <c r="AB25" s="71"/>
      <c r="AC25" s="71"/>
      <c r="AD25" s="71"/>
      <c r="AE25" s="71"/>
      <c r="AF25" s="71"/>
      <c r="AG25" s="71"/>
      <c r="AH25" s="586" t="s">
        <v>724</v>
      </c>
      <c r="AI25" s="586" t="s">
        <v>727</v>
      </c>
      <c r="AJ25" s="586" t="s">
        <v>726</v>
      </c>
      <c r="AK25" s="586" t="s">
        <v>724</v>
      </c>
      <c r="AL25" s="586" t="s">
        <v>727</v>
      </c>
      <c r="AM25" s="71"/>
      <c r="AN25" s="71"/>
      <c r="AO25" s="71"/>
      <c r="AP25" s="71"/>
      <c r="AQ25" s="71"/>
      <c r="AR25" s="71"/>
      <c r="AS25" s="71"/>
      <c r="AT25" s="71"/>
      <c r="AU25" s="71"/>
      <c r="AV25" s="71"/>
      <c r="AW25" s="71"/>
      <c r="AX25" s="71"/>
      <c r="AY25" s="71"/>
      <c r="AZ25" s="71"/>
      <c r="BA25" s="71"/>
      <c r="BB25" s="71"/>
      <c r="BC25" s="71"/>
      <c r="BD25" s="71"/>
      <c r="BE25" s="20">
        <v>2</v>
      </c>
      <c r="BF25" s="20">
        <v>2</v>
      </c>
      <c r="BG25" s="20">
        <v>2</v>
      </c>
      <c r="BH25" s="20">
        <v>2</v>
      </c>
      <c r="BI25" s="20">
        <v>2</v>
      </c>
      <c r="BJ25" s="20">
        <v>1</v>
      </c>
      <c r="BK25" s="20">
        <v>2</v>
      </c>
      <c r="BL25" s="20">
        <v>2</v>
      </c>
      <c r="BM25" s="20">
        <v>2</v>
      </c>
      <c r="BN25" s="20">
        <v>1</v>
      </c>
      <c r="BO25" s="20">
        <v>2</v>
      </c>
      <c r="BP25" s="20">
        <v>2</v>
      </c>
      <c r="BQ25" s="20">
        <v>2</v>
      </c>
      <c r="BR25" s="20">
        <v>2</v>
      </c>
      <c r="BS25" s="20">
        <v>2</v>
      </c>
      <c r="BT25" s="20">
        <v>2</v>
      </c>
      <c r="BU25" s="20">
        <v>2</v>
      </c>
      <c r="BV25" s="20">
        <v>1</v>
      </c>
      <c r="BW25" s="21">
        <f>COUNTIF($BE25:$BV25,2)</f>
        <v>15</v>
      </c>
      <c r="BX25" s="22">
        <f>BW25/COUNTA($BE25:$BV25)</f>
        <v>0.83333333333333337</v>
      </c>
      <c r="BY25" s="21">
        <f>COUNTIF($BE25:$BV25,1)</f>
        <v>3</v>
      </c>
      <c r="BZ25" s="22">
        <f>BY25/COUNTA($BE25:$BV25)</f>
        <v>0.16666666666666666</v>
      </c>
      <c r="CA25" s="21">
        <f>COUNTIF($BE25:$BV25,0)</f>
        <v>0</v>
      </c>
      <c r="CB25" s="22">
        <f>CA25/COUNTA($BE25:$BV25)</f>
        <v>0</v>
      </c>
      <c r="CC25" s="21">
        <f>(((BW25*2)+(BY25*1)+(CA25*0)))/COUNTA($BE25:$BV25)</f>
        <v>1.8333333333333333</v>
      </c>
      <c r="CD25" s="427" t="str">
        <f t="shared" si="5"/>
        <v>Đạt mục tiêu</v>
      </c>
    </row>
    <row r="26" spans="1:82" s="620" customFormat="1" ht="75" hidden="1">
      <c r="A26" s="19"/>
      <c r="B26" s="451"/>
      <c r="C26" s="76" t="s">
        <v>551</v>
      </c>
      <c r="D26" s="77"/>
      <c r="E26" s="78"/>
      <c r="F26" s="77"/>
      <c r="G26" s="78"/>
      <c r="H26" s="67" t="s">
        <v>955</v>
      </c>
      <c r="I26" s="20"/>
      <c r="J26" s="10"/>
      <c r="K26" s="71"/>
      <c r="L26" s="71"/>
      <c r="M26" s="71"/>
      <c r="N26" s="71"/>
      <c r="O26" s="71"/>
      <c r="P26" s="71"/>
      <c r="Q26" s="71"/>
      <c r="R26" s="71" t="s">
        <v>16</v>
      </c>
      <c r="S26" s="71"/>
      <c r="T26" s="71"/>
      <c r="U26" s="66"/>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3"/>
      <c r="BS26" s="73"/>
      <c r="BT26" s="73"/>
      <c r="BU26" s="71"/>
      <c r="BV26" s="71"/>
      <c r="BW26" s="71"/>
      <c r="BX26" s="71"/>
      <c r="BY26" s="71"/>
      <c r="BZ26" s="71"/>
      <c r="CA26" s="71"/>
      <c r="CB26" s="71"/>
      <c r="CC26" s="71"/>
      <c r="CD26" s="71"/>
    </row>
    <row r="27" spans="1:82" ht="94.5" hidden="1">
      <c r="A27" s="588">
        <v>18</v>
      </c>
      <c r="B27" s="451">
        <v>18</v>
      </c>
      <c r="C27" s="515" t="s">
        <v>551</v>
      </c>
      <c r="D27" s="77" t="s">
        <v>15</v>
      </c>
      <c r="E27" s="516" t="s">
        <v>552</v>
      </c>
      <c r="F27" s="77" t="s">
        <v>17</v>
      </c>
      <c r="G27" s="72" t="s">
        <v>557</v>
      </c>
      <c r="H27" s="390" t="s">
        <v>1163</v>
      </c>
      <c r="I27" s="20" t="s">
        <v>275</v>
      </c>
      <c r="J27" s="10" t="s">
        <v>11</v>
      </c>
      <c r="K27" s="71"/>
      <c r="L27" s="71"/>
      <c r="M27" s="71"/>
      <c r="N27" s="586" t="s">
        <v>16</v>
      </c>
      <c r="O27" s="71"/>
      <c r="P27" s="71"/>
      <c r="Q27" s="71"/>
      <c r="R27" s="71"/>
      <c r="S27" s="71"/>
      <c r="T27" s="71"/>
      <c r="U27" s="66">
        <f t="shared" si="2"/>
        <v>1</v>
      </c>
      <c r="V27" s="71"/>
      <c r="W27" s="71"/>
      <c r="X27" s="71"/>
      <c r="Y27" s="71"/>
      <c r="Z27" s="71"/>
      <c r="AA27" s="71"/>
      <c r="AB27" s="71"/>
      <c r="AC27" s="71"/>
      <c r="AD27" s="71"/>
      <c r="AE27" s="71"/>
      <c r="AF27" s="71"/>
      <c r="AG27" s="71"/>
      <c r="AH27" s="586" t="s">
        <v>724</v>
      </c>
      <c r="AI27" s="586" t="s">
        <v>724</v>
      </c>
      <c r="AJ27" s="586" t="s">
        <v>724</v>
      </c>
      <c r="AK27" s="586" t="s">
        <v>727</v>
      </c>
      <c r="AL27" s="586" t="s">
        <v>726</v>
      </c>
      <c r="AM27" s="71"/>
      <c r="AN27" s="71"/>
      <c r="AO27" s="71"/>
      <c r="AP27" s="71"/>
      <c r="AQ27" s="71"/>
      <c r="AR27" s="71"/>
      <c r="AS27" s="71"/>
      <c r="AT27" s="71"/>
      <c r="AU27" s="71"/>
      <c r="AV27" s="71"/>
      <c r="AW27" s="71"/>
      <c r="AX27" s="71"/>
      <c r="AY27" s="71"/>
      <c r="AZ27" s="71"/>
      <c r="BA27" s="71"/>
      <c r="BB27" s="71"/>
      <c r="BC27" s="71"/>
      <c r="BD27" s="71"/>
      <c r="BE27" s="20">
        <v>2</v>
      </c>
      <c r="BF27" s="20">
        <v>2</v>
      </c>
      <c r="BG27" s="20">
        <v>2</v>
      </c>
      <c r="BH27" s="20">
        <v>2</v>
      </c>
      <c r="BI27" s="20">
        <v>2</v>
      </c>
      <c r="BJ27" s="20">
        <v>2</v>
      </c>
      <c r="BK27" s="20">
        <v>2</v>
      </c>
      <c r="BL27" s="20">
        <v>2</v>
      </c>
      <c r="BM27" s="20">
        <v>2</v>
      </c>
      <c r="BN27" s="20">
        <v>1</v>
      </c>
      <c r="BO27" s="20">
        <v>2</v>
      </c>
      <c r="BP27" s="20">
        <v>2</v>
      </c>
      <c r="BQ27" s="20">
        <v>1</v>
      </c>
      <c r="BR27" s="20">
        <v>2</v>
      </c>
      <c r="BS27" s="20">
        <v>2</v>
      </c>
      <c r="BT27" s="20">
        <v>2</v>
      </c>
      <c r="BU27" s="20">
        <v>2</v>
      </c>
      <c r="BV27" s="20">
        <v>1</v>
      </c>
      <c r="BW27" s="21">
        <f>COUNTIF($BE27:$BV27,2)</f>
        <v>15</v>
      </c>
      <c r="BX27" s="22">
        <f>BW27/COUNTA($BE27:$BV27)</f>
        <v>0.83333333333333337</v>
      </c>
      <c r="BY27" s="21">
        <f>COUNTIF($BE27:$BV27,1)</f>
        <v>3</v>
      </c>
      <c r="BZ27" s="22">
        <f>BY27/COUNTA($BE27:$BV27)</f>
        <v>0.16666666666666666</v>
      </c>
      <c r="CA27" s="21">
        <f>COUNTIF($BE27:$BV27,0)</f>
        <v>0</v>
      </c>
      <c r="CB27" s="22">
        <f>CA27/COUNTA($BE27:$BV27)</f>
        <v>0</v>
      </c>
      <c r="CC27" s="21">
        <f>(((BW27*2)+(BY27*1)+(CA27*0)))/COUNTA($BE27:$BV27)</f>
        <v>1.8333333333333333</v>
      </c>
      <c r="CD27" s="427" t="str">
        <f>IF(CC27&gt;=1.6,"Đạt mục tiêu",IF(CC27&gt;=1,"Cần cố gắng","Chưa đạt"))</f>
        <v>Đạt mục tiêu</v>
      </c>
    </row>
    <row r="28" spans="1:82" s="620" customFormat="1" ht="94.5" hidden="1">
      <c r="A28" s="19">
        <v>19</v>
      </c>
      <c r="B28" s="451">
        <v>19</v>
      </c>
      <c r="C28" s="76" t="s">
        <v>551</v>
      </c>
      <c r="D28" s="77" t="s">
        <v>15</v>
      </c>
      <c r="E28" s="104" t="s">
        <v>552</v>
      </c>
      <c r="F28" s="77" t="s">
        <v>17</v>
      </c>
      <c r="G28" s="72" t="s">
        <v>557</v>
      </c>
      <c r="H28" s="67" t="s">
        <v>734</v>
      </c>
      <c r="I28" s="20" t="s">
        <v>275</v>
      </c>
      <c r="J28" s="10" t="s">
        <v>11</v>
      </c>
      <c r="K28" s="71"/>
      <c r="L28" s="71"/>
      <c r="M28" s="71"/>
      <c r="N28" s="71"/>
      <c r="O28" s="71"/>
      <c r="P28" s="71"/>
      <c r="Q28" s="71"/>
      <c r="R28" s="71"/>
      <c r="S28" s="71"/>
      <c r="T28" s="71" t="s">
        <v>16</v>
      </c>
      <c r="U28" s="66">
        <f t="shared" si="2"/>
        <v>1</v>
      </c>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3"/>
      <c r="BS28" s="73"/>
      <c r="BT28" s="73"/>
      <c r="BU28" s="71"/>
      <c r="BV28" s="71"/>
      <c r="BW28" s="71"/>
      <c r="BX28" s="71"/>
      <c r="BY28" s="71"/>
      <c r="BZ28" s="71"/>
      <c r="CA28" s="71"/>
      <c r="CB28" s="71"/>
      <c r="CC28" s="71"/>
      <c r="CD28" s="71"/>
    </row>
    <row r="29" spans="1:82" hidden="1">
      <c r="A29" s="589">
        <v>20</v>
      </c>
      <c r="B29" s="451">
        <v>20</v>
      </c>
      <c r="C29" s="1447" t="s">
        <v>33</v>
      </c>
      <c r="D29" s="1368"/>
      <c r="E29" s="1369"/>
      <c r="F29" s="6" t="s">
        <v>316</v>
      </c>
      <c r="G29" s="176" t="s">
        <v>316</v>
      </c>
      <c r="H29" s="239" t="s">
        <v>316</v>
      </c>
      <c r="I29" s="6" t="s">
        <v>316</v>
      </c>
      <c r="J29" s="6" t="s">
        <v>316</v>
      </c>
      <c r="K29" s="506" t="s">
        <v>316</v>
      </c>
      <c r="L29" s="6" t="s">
        <v>316</v>
      </c>
      <c r="M29" s="6" t="s">
        <v>316</v>
      </c>
      <c r="N29" s="11" t="s">
        <v>316</v>
      </c>
      <c r="O29" s="6" t="s">
        <v>316</v>
      </c>
      <c r="P29" s="6" t="s">
        <v>316</v>
      </c>
      <c r="Q29" s="6" t="s">
        <v>316</v>
      </c>
      <c r="R29" s="6"/>
      <c r="S29" s="6" t="s">
        <v>316</v>
      </c>
      <c r="T29" s="6" t="s">
        <v>316</v>
      </c>
      <c r="U29" s="6" t="s">
        <v>316</v>
      </c>
      <c r="V29" s="176" t="s">
        <v>316</v>
      </c>
      <c r="W29" s="176" t="s">
        <v>316</v>
      </c>
      <c r="X29" s="176" t="s">
        <v>316</v>
      </c>
      <c r="Y29" s="176" t="s">
        <v>316</v>
      </c>
      <c r="Z29" s="6" t="s">
        <v>316</v>
      </c>
      <c r="AA29" s="6" t="s">
        <v>316</v>
      </c>
      <c r="AB29" s="6" t="s">
        <v>316</v>
      </c>
      <c r="AC29" s="6" t="s">
        <v>316</v>
      </c>
      <c r="AD29" s="6" t="s">
        <v>316</v>
      </c>
      <c r="AE29" s="6" t="s">
        <v>316</v>
      </c>
      <c r="AF29" s="6" t="s">
        <v>316</v>
      </c>
      <c r="AG29" s="6" t="s">
        <v>316</v>
      </c>
      <c r="AH29" s="11" t="s">
        <v>316</v>
      </c>
      <c r="AI29" s="11" t="s">
        <v>316</v>
      </c>
      <c r="AJ29" s="11" t="s">
        <v>316</v>
      </c>
      <c r="AK29" s="11" t="s">
        <v>316</v>
      </c>
      <c r="AL29" s="11" t="s">
        <v>316</v>
      </c>
      <c r="AM29" s="6" t="s">
        <v>316</v>
      </c>
      <c r="AN29" s="6" t="s">
        <v>316</v>
      </c>
      <c r="AO29" s="6" t="s">
        <v>316</v>
      </c>
      <c r="AP29" s="6" t="s">
        <v>316</v>
      </c>
      <c r="AQ29" s="6"/>
      <c r="AR29" s="6"/>
      <c r="AS29" s="6" t="s">
        <v>316</v>
      </c>
      <c r="AT29" s="6" t="s">
        <v>316</v>
      </c>
      <c r="AU29" s="6" t="s">
        <v>316</v>
      </c>
      <c r="AV29" s="6" t="s">
        <v>316</v>
      </c>
      <c r="AW29" s="6" t="s">
        <v>316</v>
      </c>
      <c r="AX29" s="6"/>
      <c r="AY29" s="6"/>
      <c r="AZ29" s="6" t="s">
        <v>316</v>
      </c>
      <c r="BA29" s="6"/>
      <c r="BB29" s="6" t="s">
        <v>316</v>
      </c>
      <c r="BC29" s="6"/>
      <c r="BD29" s="6" t="s">
        <v>316</v>
      </c>
      <c r="BE29" s="507" t="s">
        <v>316</v>
      </c>
      <c r="BF29" s="507" t="s">
        <v>316</v>
      </c>
      <c r="BG29" s="507" t="s">
        <v>316</v>
      </c>
      <c r="BH29" s="507" t="s">
        <v>316</v>
      </c>
      <c r="BI29" s="507" t="s">
        <v>316</v>
      </c>
      <c r="BJ29" s="507" t="s">
        <v>316</v>
      </c>
      <c r="BK29" s="507" t="s">
        <v>316</v>
      </c>
      <c r="BL29" s="507" t="s">
        <v>316</v>
      </c>
      <c r="BM29" s="507" t="s">
        <v>316</v>
      </c>
      <c r="BN29" s="507" t="s">
        <v>316</v>
      </c>
      <c r="BO29" s="507" t="s">
        <v>316</v>
      </c>
      <c r="BP29" s="507" t="s">
        <v>316</v>
      </c>
      <c r="BQ29" s="507" t="s">
        <v>316</v>
      </c>
      <c r="BR29" s="507" t="s">
        <v>316</v>
      </c>
      <c r="BS29" s="507" t="s">
        <v>316</v>
      </c>
      <c r="BT29" s="507" t="s">
        <v>316</v>
      </c>
      <c r="BU29" s="507" t="s">
        <v>316</v>
      </c>
      <c r="BV29" s="507" t="s">
        <v>316</v>
      </c>
      <c r="BW29" s="623">
        <f>COUNTIF($BE29:$BV29,2)</f>
        <v>0</v>
      </c>
      <c r="BX29" s="508" t="s">
        <v>316</v>
      </c>
      <c r="BY29" s="507" t="s">
        <v>316</v>
      </c>
      <c r="BZ29" s="508" t="s">
        <v>316</v>
      </c>
      <c r="CA29" s="507" t="s">
        <v>316</v>
      </c>
      <c r="CB29" s="507" t="s">
        <v>316</v>
      </c>
      <c r="CC29" s="507" t="s">
        <v>316</v>
      </c>
      <c r="CD29" s="508" t="s">
        <v>316</v>
      </c>
    </row>
    <row r="30" spans="1:82" s="620" customFormat="1" ht="62.25" hidden="1">
      <c r="A30" s="19">
        <v>21</v>
      </c>
      <c r="B30" s="451">
        <v>21</v>
      </c>
      <c r="C30" s="86" t="s">
        <v>558</v>
      </c>
      <c r="D30" s="87" t="s">
        <v>14</v>
      </c>
      <c r="E30" s="86" t="s">
        <v>559</v>
      </c>
      <c r="F30" s="87" t="s">
        <v>17</v>
      </c>
      <c r="G30" s="67" t="s">
        <v>37</v>
      </c>
      <c r="H30" s="128" t="s">
        <v>564</v>
      </c>
      <c r="I30" s="20" t="s">
        <v>275</v>
      </c>
      <c r="J30" s="10" t="s">
        <v>11</v>
      </c>
      <c r="K30" s="71"/>
      <c r="L30" s="71" t="s">
        <v>16</v>
      </c>
      <c r="M30" s="71"/>
      <c r="N30" s="71"/>
      <c r="O30" s="71"/>
      <c r="P30" s="71"/>
      <c r="Q30" s="71"/>
      <c r="R30" s="71"/>
      <c r="S30" s="71"/>
      <c r="T30" s="71"/>
      <c r="U30" s="66">
        <f t="shared" si="2"/>
        <v>1</v>
      </c>
      <c r="V30" s="71"/>
      <c r="W30" s="107"/>
      <c r="X30" s="71"/>
      <c r="Y30" s="71"/>
      <c r="Z30" s="72" t="s">
        <v>726</v>
      </c>
      <c r="AA30" s="72" t="s">
        <v>727</v>
      </c>
      <c r="AB30" s="72" t="s">
        <v>723</v>
      </c>
      <c r="AC30" s="72" t="s">
        <v>727</v>
      </c>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9">
        <v>2</v>
      </c>
      <c r="BF30" s="79">
        <v>2</v>
      </c>
      <c r="BG30" s="79">
        <v>2</v>
      </c>
      <c r="BH30" s="79">
        <v>1</v>
      </c>
      <c r="BI30" s="79">
        <v>1</v>
      </c>
      <c r="BJ30" s="79">
        <v>2</v>
      </c>
      <c r="BK30" s="79">
        <v>2</v>
      </c>
      <c r="BL30" s="79">
        <v>2</v>
      </c>
      <c r="BM30" s="79">
        <v>2</v>
      </c>
      <c r="BN30" s="79">
        <v>1</v>
      </c>
      <c r="BO30" s="79">
        <v>1</v>
      </c>
      <c r="BP30" s="79">
        <v>2</v>
      </c>
      <c r="BQ30" s="79">
        <v>2</v>
      </c>
      <c r="BR30" s="79">
        <v>1</v>
      </c>
      <c r="BS30" s="79">
        <v>2</v>
      </c>
      <c r="BT30" s="79">
        <v>2</v>
      </c>
      <c r="BU30" s="79">
        <v>2</v>
      </c>
      <c r="BV30" s="79">
        <v>2</v>
      </c>
      <c r="BW30" s="623">
        <f>COUNTIF($BE30:$BV30,2)</f>
        <v>13</v>
      </c>
      <c r="BX30" s="512">
        <f>BW30/COUNTA($BE30:$BV30)</f>
        <v>0.72222222222222221</v>
      </c>
      <c r="BY30" s="623">
        <f>COUNTIF($BE30:$BV30,1)</f>
        <v>5</v>
      </c>
      <c r="BZ30" s="512">
        <f>BY30/COUNTA($BE30:$BV30)</f>
        <v>0.27777777777777779</v>
      </c>
      <c r="CA30" s="623">
        <f>COUNTIF($BE30:$BV30,0)</f>
        <v>0</v>
      </c>
      <c r="CB30" s="81">
        <f>CA30/COUNTA($BE30:$BV30)</f>
        <v>0</v>
      </c>
      <c r="CC30" s="623">
        <f>(((BW30*2)+(BY30*1)+(CA30*0)))/COUNTA($BE30:$BV30)</f>
        <v>1.7222222222222223</v>
      </c>
      <c r="CD30" s="624" t="str">
        <f t="shared" ref="CD30" si="6">IF(CC30&gt;=1.6,"Đạt mục tiêu",IF(CC30&gt;=1,"Cần cố gắng","Chưa đạt"))</f>
        <v>Đạt mục tiêu</v>
      </c>
    </row>
    <row r="31" spans="1:82" ht="112.5" hidden="1">
      <c r="A31" s="589">
        <v>22</v>
      </c>
      <c r="B31" s="451">
        <v>22</v>
      </c>
      <c r="C31" s="402" t="s">
        <v>560</v>
      </c>
      <c r="D31" s="87" t="s">
        <v>14</v>
      </c>
      <c r="E31" s="86" t="s">
        <v>561</v>
      </c>
      <c r="F31" s="87" t="s">
        <v>17</v>
      </c>
      <c r="G31" s="183" t="s">
        <v>561</v>
      </c>
      <c r="H31" s="179" t="s">
        <v>565</v>
      </c>
      <c r="I31" s="20" t="s">
        <v>275</v>
      </c>
      <c r="J31" s="10" t="s">
        <v>11</v>
      </c>
      <c r="K31" s="506" t="s">
        <v>16</v>
      </c>
      <c r="L31" s="71"/>
      <c r="M31" s="71"/>
      <c r="N31" s="71"/>
      <c r="O31" s="71"/>
      <c r="P31" s="71"/>
      <c r="Q31" s="71"/>
      <c r="R31" s="71"/>
      <c r="S31" s="71"/>
      <c r="T31" s="71"/>
      <c r="U31" s="66">
        <f t="shared" si="2"/>
        <v>1</v>
      </c>
      <c r="V31" s="517" t="s">
        <v>727</v>
      </c>
      <c r="W31" s="517" t="s">
        <v>727</v>
      </c>
      <c r="X31" s="183" t="s">
        <v>726</v>
      </c>
      <c r="Y31" s="183" t="s">
        <v>726</v>
      </c>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586" t="s">
        <v>281</v>
      </c>
      <c r="BF31" s="586" t="s">
        <v>281</v>
      </c>
      <c r="BG31" s="586" t="s">
        <v>1160</v>
      </c>
      <c r="BH31" s="586" t="s">
        <v>281</v>
      </c>
      <c r="BI31" s="586" t="s">
        <v>281</v>
      </c>
      <c r="BJ31" s="586" t="s">
        <v>281</v>
      </c>
      <c r="BK31" s="586" t="s">
        <v>281</v>
      </c>
      <c r="BL31" s="586" t="s">
        <v>281</v>
      </c>
      <c r="BM31" s="586" t="s">
        <v>281</v>
      </c>
      <c r="BN31" s="586" t="s">
        <v>281</v>
      </c>
      <c r="BO31" s="586" t="s">
        <v>281</v>
      </c>
      <c r="BP31" s="586" t="s">
        <v>281</v>
      </c>
      <c r="BQ31" s="586" t="s">
        <v>281</v>
      </c>
      <c r="BR31" s="586" t="s">
        <v>281</v>
      </c>
      <c r="BS31" s="586" t="s">
        <v>281</v>
      </c>
      <c r="BT31" s="586" t="s">
        <v>281</v>
      </c>
      <c r="BU31" s="586" t="s">
        <v>281</v>
      </c>
      <c r="BV31" s="586" t="s">
        <v>281</v>
      </c>
      <c r="BW31" s="588">
        <f>COUNTIF($BE31:$BV31,2)</f>
        <v>17</v>
      </c>
      <c r="BX31" s="510">
        <f>BW31/COUNTA($BE31:$BV31)</f>
        <v>0.94444444444444442</v>
      </c>
      <c r="BY31" s="588">
        <f>COUNTIF($BE31:$BV31,1)</f>
        <v>1</v>
      </c>
      <c r="BZ31" s="510">
        <f>BY31/COUNTA($BE31:$BV31)</f>
        <v>5.5555555555555552E-2</v>
      </c>
      <c r="CA31" s="588">
        <f>COUNTIF($BE31:$BV31,0)</f>
        <v>0</v>
      </c>
      <c r="CB31" s="511">
        <f>CA31/COUNTA($BE31:$BV31)</f>
        <v>0</v>
      </c>
      <c r="CC31" s="588">
        <f>(((BW31*2)+(BY31*1)+(CA31*0)))/COUNTA($BE31:$BV31)</f>
        <v>1.9444444444444444</v>
      </c>
      <c r="CD31" s="606" t="str">
        <f>IF(CC31&gt;=1.6,"Đạt mục tiêu",IF(CC31&gt;=1,"Cần cố gắng","Chưa đạt"))</f>
        <v>Đạt mục tiêu</v>
      </c>
    </row>
    <row r="32" spans="1:82" s="620" customFormat="1" ht="30" hidden="1">
      <c r="A32" s="19">
        <v>23</v>
      </c>
      <c r="B32" s="451">
        <v>23</v>
      </c>
      <c r="C32" s="88" t="s">
        <v>562</v>
      </c>
      <c r="D32" s="87" t="s">
        <v>17</v>
      </c>
      <c r="E32" s="86" t="s">
        <v>563</v>
      </c>
      <c r="F32" s="87" t="s">
        <v>17</v>
      </c>
      <c r="G32" s="86" t="s">
        <v>563</v>
      </c>
      <c r="H32" s="128" t="s">
        <v>566</v>
      </c>
      <c r="I32" s="20" t="s">
        <v>275</v>
      </c>
      <c r="J32" s="10" t="s">
        <v>11</v>
      </c>
      <c r="K32" s="71"/>
      <c r="L32" s="71"/>
      <c r="M32" s="71"/>
      <c r="N32" s="71"/>
      <c r="O32" s="71"/>
      <c r="P32" s="71"/>
      <c r="Q32" s="71" t="s">
        <v>16</v>
      </c>
      <c r="R32" s="71"/>
      <c r="S32" s="71"/>
      <c r="T32" s="71"/>
      <c r="U32" s="66">
        <f t="shared" si="2"/>
        <v>1</v>
      </c>
      <c r="V32" s="71"/>
      <c r="W32" s="107"/>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3"/>
      <c r="BS32" s="73"/>
      <c r="BT32" s="73"/>
      <c r="BU32" s="71"/>
      <c r="BV32" s="71"/>
      <c r="BW32" s="71"/>
      <c r="BX32" s="71"/>
      <c r="BY32" s="71"/>
      <c r="BZ32" s="71"/>
      <c r="CA32" s="71"/>
      <c r="CB32" s="71"/>
      <c r="CC32" s="71"/>
      <c r="CD32" s="71"/>
    </row>
    <row r="33" spans="1:82" s="620" customFormat="1" ht="63" hidden="1">
      <c r="A33" s="19">
        <v>24</v>
      </c>
      <c r="B33" s="451">
        <v>24</v>
      </c>
      <c r="C33" s="67" t="s">
        <v>41</v>
      </c>
      <c r="D33" s="68" t="s">
        <v>14</v>
      </c>
      <c r="E33" s="67" t="s">
        <v>42</v>
      </c>
      <c r="F33" s="68" t="s">
        <v>17</v>
      </c>
      <c r="G33" s="79" t="s">
        <v>567</v>
      </c>
      <c r="H33" s="128" t="s">
        <v>1003</v>
      </c>
      <c r="I33" s="79" t="s">
        <v>275</v>
      </c>
      <c r="J33" s="10" t="s">
        <v>11</v>
      </c>
      <c r="K33" s="79"/>
      <c r="L33" s="79"/>
      <c r="M33" s="79"/>
      <c r="N33" s="79"/>
      <c r="O33" s="79"/>
      <c r="P33" s="79"/>
      <c r="Q33" s="71" t="s">
        <v>16</v>
      </c>
      <c r="R33" s="71"/>
      <c r="S33" s="79"/>
      <c r="T33" s="79"/>
      <c r="U33" s="66">
        <f t="shared" si="2"/>
        <v>1</v>
      </c>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v>2</v>
      </c>
      <c r="BF33" s="79">
        <v>1</v>
      </c>
      <c r="BG33" s="79">
        <v>2</v>
      </c>
      <c r="BH33" s="79">
        <v>2</v>
      </c>
      <c r="BI33" s="79">
        <v>1</v>
      </c>
      <c r="BJ33" s="79">
        <v>2</v>
      </c>
      <c r="BK33" s="79">
        <v>2</v>
      </c>
      <c r="BL33" s="79">
        <v>2</v>
      </c>
      <c r="BM33" s="79">
        <v>1</v>
      </c>
      <c r="BN33" s="79">
        <v>2</v>
      </c>
      <c r="BO33" s="79">
        <v>2</v>
      </c>
      <c r="BP33" s="79">
        <v>1</v>
      </c>
      <c r="BQ33" s="79">
        <v>2</v>
      </c>
      <c r="BR33" s="79">
        <v>2</v>
      </c>
      <c r="BS33" s="79">
        <v>2</v>
      </c>
      <c r="BT33" s="79">
        <v>2</v>
      </c>
      <c r="BU33" s="79">
        <v>1</v>
      </c>
      <c r="BV33" s="79">
        <v>2</v>
      </c>
      <c r="BW33" s="623">
        <f>COUNTIF($BE33:$BV33,2)</f>
        <v>13</v>
      </c>
      <c r="BX33" s="81">
        <f>BW33/COUNTA($BE33:$BV33)</f>
        <v>0.72222222222222221</v>
      </c>
      <c r="BY33" s="623">
        <f>COUNTIF($BE33:$BV33,1)</f>
        <v>5</v>
      </c>
      <c r="BZ33" s="81">
        <f>BY33/COUNTA($BE33:$BV33)</f>
        <v>0.27777777777777779</v>
      </c>
      <c r="CA33" s="623">
        <f>COUNTIF($BE33:$BV33,0)</f>
        <v>0</v>
      </c>
      <c r="CB33" s="81">
        <f>CA33/COUNTA($BE33:$BV33)</f>
        <v>0</v>
      </c>
      <c r="CC33" s="623">
        <f>(((BW33*2)+(BY33*1)+(CA33*0)))/COUNTA($BE33:$BV33)</f>
        <v>1.7222222222222223</v>
      </c>
      <c r="CD33" s="623" t="str">
        <f>IF(CC33&gt;=1.6,"Đạt mục tiêu",IF(CC33&gt;=1,"Cần cố gắng","Chưa đạt"))</f>
        <v>Đạt mục tiêu</v>
      </c>
    </row>
    <row r="34" spans="1:82" hidden="1">
      <c r="A34" s="589">
        <v>25</v>
      </c>
      <c r="B34" s="451">
        <v>25</v>
      </c>
      <c r="C34" s="1447" t="s">
        <v>569</v>
      </c>
      <c r="D34" s="1368"/>
      <c r="E34" s="1369"/>
      <c r="F34" s="6" t="s">
        <v>316</v>
      </c>
      <c r="G34" s="176" t="s">
        <v>316</v>
      </c>
      <c r="H34" s="239" t="s">
        <v>316</v>
      </c>
      <c r="I34" s="6" t="s">
        <v>316</v>
      </c>
      <c r="J34" s="6" t="s">
        <v>316</v>
      </c>
      <c r="K34" s="506" t="s">
        <v>316</v>
      </c>
      <c r="L34" s="6" t="s">
        <v>316</v>
      </c>
      <c r="M34" s="6" t="s">
        <v>316</v>
      </c>
      <c r="N34" s="11" t="s">
        <v>316</v>
      </c>
      <c r="O34" s="6" t="s">
        <v>316</v>
      </c>
      <c r="P34" s="6" t="s">
        <v>316</v>
      </c>
      <c r="Q34" s="6" t="s">
        <v>316</v>
      </c>
      <c r="R34" s="6"/>
      <c r="S34" s="6" t="s">
        <v>316</v>
      </c>
      <c r="T34" s="6" t="s">
        <v>316</v>
      </c>
      <c r="U34" s="6" t="s">
        <v>316</v>
      </c>
      <c r="V34" s="176" t="s">
        <v>316</v>
      </c>
      <c r="W34" s="176" t="s">
        <v>316</v>
      </c>
      <c r="X34" s="176" t="s">
        <v>316</v>
      </c>
      <c r="Y34" s="176" t="s">
        <v>316</v>
      </c>
      <c r="Z34" s="6" t="s">
        <v>316</v>
      </c>
      <c r="AA34" s="6" t="s">
        <v>316</v>
      </c>
      <c r="AB34" s="6" t="s">
        <v>316</v>
      </c>
      <c r="AC34" s="6" t="s">
        <v>316</v>
      </c>
      <c r="AD34" s="6" t="s">
        <v>316</v>
      </c>
      <c r="AE34" s="6" t="s">
        <v>316</v>
      </c>
      <c r="AF34" s="6" t="s">
        <v>316</v>
      </c>
      <c r="AG34" s="6" t="s">
        <v>316</v>
      </c>
      <c r="AH34" s="11" t="s">
        <v>316</v>
      </c>
      <c r="AI34" s="11" t="s">
        <v>316</v>
      </c>
      <c r="AJ34" s="11" t="s">
        <v>316</v>
      </c>
      <c r="AK34" s="11" t="s">
        <v>316</v>
      </c>
      <c r="AL34" s="11" t="s">
        <v>316</v>
      </c>
      <c r="AM34" s="6" t="s">
        <v>316</v>
      </c>
      <c r="AN34" s="6" t="s">
        <v>316</v>
      </c>
      <c r="AO34" s="6" t="s">
        <v>316</v>
      </c>
      <c r="AP34" s="6" t="s">
        <v>316</v>
      </c>
      <c r="AQ34" s="6"/>
      <c r="AR34" s="6"/>
      <c r="AS34" s="6" t="s">
        <v>316</v>
      </c>
      <c r="AT34" s="6" t="s">
        <v>316</v>
      </c>
      <c r="AU34" s="6" t="s">
        <v>316</v>
      </c>
      <c r="AV34" s="6" t="s">
        <v>316</v>
      </c>
      <c r="AW34" s="6" t="s">
        <v>316</v>
      </c>
      <c r="AX34" s="6"/>
      <c r="AY34" s="6"/>
      <c r="AZ34" s="6" t="s">
        <v>316</v>
      </c>
      <c r="BA34" s="6"/>
      <c r="BB34" s="6" t="s">
        <v>316</v>
      </c>
      <c r="BC34" s="6"/>
      <c r="BD34" s="6" t="s">
        <v>316</v>
      </c>
      <c r="BE34" s="507" t="s">
        <v>316</v>
      </c>
      <c r="BF34" s="507" t="s">
        <v>316</v>
      </c>
      <c r="BG34" s="507" t="s">
        <v>316</v>
      </c>
      <c r="BH34" s="507" t="s">
        <v>316</v>
      </c>
      <c r="BI34" s="507" t="s">
        <v>316</v>
      </c>
      <c r="BJ34" s="507" t="s">
        <v>316</v>
      </c>
      <c r="BK34" s="507" t="s">
        <v>316</v>
      </c>
      <c r="BL34" s="507" t="s">
        <v>316</v>
      </c>
      <c r="BM34" s="507" t="s">
        <v>316</v>
      </c>
      <c r="BN34" s="507" t="s">
        <v>316</v>
      </c>
      <c r="BO34" s="507" t="s">
        <v>316</v>
      </c>
      <c r="BP34" s="507" t="s">
        <v>316</v>
      </c>
      <c r="BQ34" s="507" t="s">
        <v>316</v>
      </c>
      <c r="BR34" s="507" t="s">
        <v>316</v>
      </c>
      <c r="BS34" s="507" t="s">
        <v>316</v>
      </c>
      <c r="BT34" s="507" t="s">
        <v>316</v>
      </c>
      <c r="BU34" s="507" t="s">
        <v>316</v>
      </c>
      <c r="BV34" s="507" t="s">
        <v>316</v>
      </c>
      <c r="BW34" s="623">
        <f>COUNTIF($BE34:$BV34,2)</f>
        <v>0</v>
      </c>
      <c r="BX34" s="508" t="s">
        <v>316</v>
      </c>
      <c r="BY34" s="507" t="s">
        <v>316</v>
      </c>
      <c r="BZ34" s="508" t="s">
        <v>316</v>
      </c>
      <c r="CA34" s="507" t="s">
        <v>316</v>
      </c>
      <c r="CB34" s="507" t="s">
        <v>316</v>
      </c>
      <c r="CC34" s="507" t="s">
        <v>316</v>
      </c>
      <c r="CD34" s="508" t="s">
        <v>316</v>
      </c>
    </row>
    <row r="35" spans="1:82" ht="62.25" hidden="1">
      <c r="A35" s="588">
        <v>26</v>
      </c>
      <c r="B35" s="451">
        <v>26</v>
      </c>
      <c r="C35" s="515" t="s">
        <v>570</v>
      </c>
      <c r="D35" s="87" t="s">
        <v>17</v>
      </c>
      <c r="E35" s="213" t="s">
        <v>571</v>
      </c>
      <c r="F35" s="87" t="s">
        <v>17</v>
      </c>
      <c r="G35" s="79" t="s">
        <v>276</v>
      </c>
      <c r="H35" s="518" t="s">
        <v>990</v>
      </c>
      <c r="I35" s="79" t="s">
        <v>275</v>
      </c>
      <c r="J35" s="10" t="s">
        <v>11</v>
      </c>
      <c r="K35" s="79"/>
      <c r="L35" s="79"/>
      <c r="M35" s="79"/>
      <c r="N35" s="588" t="s">
        <v>16</v>
      </c>
      <c r="O35" s="79"/>
      <c r="P35" s="79"/>
      <c r="Q35" s="79"/>
      <c r="R35" s="79"/>
      <c r="S35" s="79"/>
      <c r="T35" s="79"/>
      <c r="U35" s="66">
        <f t="shared" ref="U35:U104" si="7">COUNTIF(K35:T35,"x")</f>
        <v>1</v>
      </c>
      <c r="V35" s="79"/>
      <c r="W35" s="79"/>
      <c r="X35" s="79"/>
      <c r="Y35" s="79"/>
      <c r="Z35" s="79"/>
      <c r="AA35" s="79"/>
      <c r="AB35" s="79"/>
      <c r="AC35" s="79"/>
      <c r="AD35" s="79"/>
      <c r="AE35" s="79"/>
      <c r="AF35" s="79"/>
      <c r="AG35" s="79"/>
      <c r="AH35" s="588" t="s">
        <v>726</v>
      </c>
      <c r="AI35" s="588"/>
      <c r="AJ35" s="588" t="s">
        <v>727</v>
      </c>
      <c r="AK35" s="588" t="s">
        <v>727</v>
      </c>
      <c r="AL35" s="588"/>
      <c r="AM35" s="79"/>
      <c r="AN35" s="79"/>
      <c r="AO35" s="79"/>
      <c r="AP35" s="79"/>
      <c r="AQ35" s="79"/>
      <c r="AR35" s="79"/>
      <c r="AS35" s="79"/>
      <c r="AT35" s="79"/>
      <c r="AU35" s="79"/>
      <c r="AV35" s="79"/>
      <c r="AW35" s="79"/>
      <c r="AX35" s="79"/>
      <c r="AY35" s="79"/>
      <c r="AZ35" s="79"/>
      <c r="BA35" s="79"/>
      <c r="BB35" s="79"/>
      <c r="BC35" s="79"/>
      <c r="BD35" s="79"/>
      <c r="BE35" s="20">
        <v>2</v>
      </c>
      <c r="BF35" s="20">
        <v>2</v>
      </c>
      <c r="BG35" s="20">
        <v>2</v>
      </c>
      <c r="BH35" s="20">
        <v>2</v>
      </c>
      <c r="BI35" s="20">
        <v>2</v>
      </c>
      <c r="BJ35" s="20">
        <v>1</v>
      </c>
      <c r="BK35" s="20">
        <v>2</v>
      </c>
      <c r="BL35" s="20">
        <v>2</v>
      </c>
      <c r="BM35" s="20">
        <v>2</v>
      </c>
      <c r="BN35" s="20">
        <v>1</v>
      </c>
      <c r="BO35" s="20">
        <v>2</v>
      </c>
      <c r="BP35" s="20">
        <v>2</v>
      </c>
      <c r="BQ35" s="20">
        <v>2</v>
      </c>
      <c r="BR35" s="20">
        <v>2</v>
      </c>
      <c r="BS35" s="20">
        <v>2</v>
      </c>
      <c r="BT35" s="20">
        <v>2</v>
      </c>
      <c r="BU35" s="20">
        <v>2</v>
      </c>
      <c r="BV35" s="20">
        <v>1</v>
      </c>
      <c r="BW35" s="21">
        <f>COUNTIF($BE35:$BV35,2)</f>
        <v>15</v>
      </c>
      <c r="BX35" s="22">
        <f>BW35/COUNTA($BE35:$BV35)</f>
        <v>0.83333333333333337</v>
      </c>
      <c r="BY35" s="21">
        <f>COUNTIF($BE35:$BV35,1)</f>
        <v>3</v>
      </c>
      <c r="BZ35" s="22">
        <f>BY35/COUNTA($BE35:$BV35)</f>
        <v>0.16666666666666666</v>
      </c>
      <c r="CA35" s="21">
        <f>COUNTIF($BE35:$BV35,0)</f>
        <v>0</v>
      </c>
      <c r="CB35" s="22">
        <f>CA35/COUNTA($BE35:$BV35)</f>
        <v>0</v>
      </c>
      <c r="CC35" s="21">
        <f>(((BW35*2)+(BY35*1)+(CA35*0)))/COUNTA($BE35:$BV35)</f>
        <v>1.8333333333333333</v>
      </c>
      <c r="CD35" s="427" t="str">
        <f t="shared" ref="CD35:CD36" si="8">IF(CC35&gt;=1.6,"Đạt mục tiêu",IF(CC35&gt;=1,"Cần cố gắng","Chưa đạt"))</f>
        <v>Đạt mục tiêu</v>
      </c>
    </row>
    <row r="36" spans="1:82" ht="62.25" hidden="1">
      <c r="A36" s="588">
        <v>27</v>
      </c>
      <c r="B36" s="451">
        <v>27</v>
      </c>
      <c r="C36" s="515" t="s">
        <v>572</v>
      </c>
      <c r="D36" s="87" t="s">
        <v>17</v>
      </c>
      <c r="E36" s="213" t="s">
        <v>573</v>
      </c>
      <c r="F36" s="87" t="s">
        <v>17</v>
      </c>
      <c r="G36" s="79" t="s">
        <v>280</v>
      </c>
      <c r="H36" s="518" t="s">
        <v>991</v>
      </c>
      <c r="I36" s="79" t="s">
        <v>275</v>
      </c>
      <c r="J36" s="10" t="s">
        <v>11</v>
      </c>
      <c r="K36" s="79"/>
      <c r="L36" s="79"/>
      <c r="M36" s="79"/>
      <c r="N36" s="588" t="s">
        <v>16</v>
      </c>
      <c r="O36" s="79"/>
      <c r="P36" s="79"/>
      <c r="Q36" s="79"/>
      <c r="R36" s="79"/>
      <c r="S36" s="79"/>
      <c r="T36" s="79"/>
      <c r="U36" s="66">
        <f t="shared" si="7"/>
        <v>1</v>
      </c>
      <c r="V36" s="79"/>
      <c r="W36" s="79"/>
      <c r="X36" s="79"/>
      <c r="Y36" s="79"/>
      <c r="Z36" s="79"/>
      <c r="AA36" s="79"/>
      <c r="AB36" s="79"/>
      <c r="AC36" s="79"/>
      <c r="AD36" s="79"/>
      <c r="AE36" s="79"/>
      <c r="AF36" s="79"/>
      <c r="AG36" s="79"/>
      <c r="AH36" s="588"/>
      <c r="AI36" s="588" t="s">
        <v>726</v>
      </c>
      <c r="AJ36" s="588"/>
      <c r="AK36" s="588" t="s">
        <v>727</v>
      </c>
      <c r="AL36" s="588" t="s">
        <v>727</v>
      </c>
      <c r="AM36" s="79"/>
      <c r="AN36" s="79"/>
      <c r="AO36" s="79"/>
      <c r="AP36" s="79"/>
      <c r="AQ36" s="79"/>
      <c r="AR36" s="79"/>
      <c r="AS36" s="79"/>
      <c r="AT36" s="79"/>
      <c r="AU36" s="79"/>
      <c r="AV36" s="79"/>
      <c r="AW36" s="79"/>
      <c r="AX36" s="79"/>
      <c r="AY36" s="79"/>
      <c r="AZ36" s="79"/>
      <c r="BA36" s="79"/>
      <c r="BB36" s="79"/>
      <c r="BC36" s="79"/>
      <c r="BD36" s="79"/>
      <c r="BE36" s="20">
        <v>2</v>
      </c>
      <c r="BF36" s="20">
        <v>2</v>
      </c>
      <c r="BG36" s="20">
        <v>2</v>
      </c>
      <c r="BH36" s="20">
        <v>2</v>
      </c>
      <c r="BI36" s="20">
        <v>2</v>
      </c>
      <c r="BJ36" s="20">
        <v>1</v>
      </c>
      <c r="BK36" s="20">
        <v>2</v>
      </c>
      <c r="BL36" s="20">
        <v>2</v>
      </c>
      <c r="BM36" s="20">
        <v>2</v>
      </c>
      <c r="BN36" s="20">
        <v>2</v>
      </c>
      <c r="BO36" s="20">
        <v>2</v>
      </c>
      <c r="BP36" s="20">
        <v>2</v>
      </c>
      <c r="BQ36" s="20">
        <v>1</v>
      </c>
      <c r="BR36" s="20">
        <v>2</v>
      </c>
      <c r="BS36" s="20">
        <v>2</v>
      </c>
      <c r="BT36" s="20">
        <v>2</v>
      </c>
      <c r="BU36" s="20">
        <v>2</v>
      </c>
      <c r="BV36" s="20">
        <v>1</v>
      </c>
      <c r="BW36" s="21">
        <f>COUNTIF($BE36:$BV36,2)</f>
        <v>15</v>
      </c>
      <c r="BX36" s="22">
        <f>BW36/COUNTA($BE36:$BV36)</f>
        <v>0.83333333333333337</v>
      </c>
      <c r="BY36" s="21">
        <f>COUNTIF($BE36:$BV36,1)</f>
        <v>3</v>
      </c>
      <c r="BZ36" s="22">
        <f>BY36/COUNTA($BE36:$BV36)</f>
        <v>0.16666666666666666</v>
      </c>
      <c r="CA36" s="21">
        <f>COUNTIF($BE36:$BV36,0)</f>
        <v>0</v>
      </c>
      <c r="CB36" s="22">
        <f>CA36/COUNTA($BE36:$BV36)</f>
        <v>0</v>
      </c>
      <c r="CC36" s="21">
        <f>(((BW36*2)+(BY36*1)+(CA36*0)))/COUNTA($BE36:$BV36)</f>
        <v>1.8333333333333333</v>
      </c>
      <c r="CD36" s="427" t="str">
        <f t="shared" si="8"/>
        <v>Đạt mục tiêu</v>
      </c>
    </row>
    <row r="37" spans="1:82" s="620" customFormat="1" ht="35.25" customHeight="1">
      <c r="A37" s="19">
        <v>28</v>
      </c>
      <c r="B37" s="451">
        <v>28</v>
      </c>
      <c r="C37" s="88" t="s">
        <v>574</v>
      </c>
      <c r="D37" s="87" t="s">
        <v>17</v>
      </c>
      <c r="E37" s="86" t="s">
        <v>30</v>
      </c>
      <c r="F37" s="87" t="s">
        <v>17</v>
      </c>
      <c r="G37" s="79" t="s">
        <v>30</v>
      </c>
      <c r="H37" s="128" t="s">
        <v>568</v>
      </c>
      <c r="I37" s="79" t="s">
        <v>275</v>
      </c>
      <c r="J37" s="10" t="s">
        <v>11</v>
      </c>
      <c r="K37" s="79"/>
      <c r="L37" s="79"/>
      <c r="M37" s="79"/>
      <c r="N37" s="66"/>
      <c r="O37" s="79"/>
      <c r="P37" s="66" t="s">
        <v>16</v>
      </c>
      <c r="Q37" s="79"/>
      <c r="R37" s="79"/>
      <c r="S37" s="79"/>
      <c r="T37" s="79"/>
      <c r="U37" s="66">
        <f t="shared" si="7"/>
        <v>1</v>
      </c>
      <c r="V37" s="79"/>
      <c r="W37" s="79"/>
      <c r="X37" s="79"/>
      <c r="Y37" s="79"/>
      <c r="Z37" s="79"/>
      <c r="AA37" s="79"/>
      <c r="AB37" s="79"/>
      <c r="AC37" s="79"/>
      <c r="AD37" s="79"/>
      <c r="AE37" s="79"/>
      <c r="AF37" s="79"/>
      <c r="AG37" s="79"/>
      <c r="AH37" s="79"/>
      <c r="AI37" s="79"/>
      <c r="AJ37" s="79"/>
      <c r="AK37" s="79"/>
      <c r="AL37" s="79"/>
      <c r="AM37" s="79"/>
      <c r="AN37" s="79"/>
      <c r="AO37" s="79"/>
      <c r="AP37" s="79"/>
      <c r="AQ37" s="79" t="s">
        <v>726</v>
      </c>
      <c r="AR37" s="79" t="s">
        <v>727</v>
      </c>
      <c r="AS37" s="79" t="s">
        <v>724</v>
      </c>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c r="BR37" s="79"/>
      <c r="BS37" s="79"/>
      <c r="BT37" s="79"/>
      <c r="BU37" s="79"/>
      <c r="BV37" s="79"/>
      <c r="BW37" s="623"/>
      <c r="BX37" s="81"/>
      <c r="BY37" s="623"/>
      <c r="BZ37" s="81"/>
      <c r="CA37" s="623"/>
      <c r="CB37" s="81"/>
      <c r="CC37" s="623"/>
      <c r="CD37" s="623"/>
    </row>
    <row r="38" spans="1:82" ht="6.75" hidden="1" customHeight="1">
      <c r="A38" s="589">
        <v>29</v>
      </c>
      <c r="B38" s="451">
        <v>29</v>
      </c>
      <c r="C38" s="1447" t="s">
        <v>19</v>
      </c>
      <c r="D38" s="1368"/>
      <c r="E38" s="1369"/>
      <c r="F38" s="6" t="s">
        <v>316</v>
      </c>
      <c r="G38" s="176" t="s">
        <v>316</v>
      </c>
      <c r="H38" s="239" t="s">
        <v>316</v>
      </c>
      <c r="I38" s="6" t="s">
        <v>316</v>
      </c>
      <c r="J38" s="6" t="s">
        <v>316</v>
      </c>
      <c r="K38" s="506" t="s">
        <v>316</v>
      </c>
      <c r="L38" s="6" t="s">
        <v>316</v>
      </c>
      <c r="M38" s="6" t="s">
        <v>316</v>
      </c>
      <c r="N38" s="11" t="s">
        <v>316</v>
      </c>
      <c r="O38" s="6" t="s">
        <v>316</v>
      </c>
      <c r="P38" s="6" t="s">
        <v>316</v>
      </c>
      <c r="Q38" s="6" t="s">
        <v>316</v>
      </c>
      <c r="R38" s="6"/>
      <c r="S38" s="6" t="s">
        <v>316</v>
      </c>
      <c r="T38" s="6" t="s">
        <v>316</v>
      </c>
      <c r="U38" s="6" t="s">
        <v>316</v>
      </c>
      <c r="V38" s="176" t="s">
        <v>316</v>
      </c>
      <c r="W38" s="176" t="s">
        <v>316</v>
      </c>
      <c r="X38" s="176" t="s">
        <v>316</v>
      </c>
      <c r="Y38" s="176" t="s">
        <v>316</v>
      </c>
      <c r="Z38" s="6" t="s">
        <v>316</v>
      </c>
      <c r="AA38" s="6" t="s">
        <v>316</v>
      </c>
      <c r="AB38" s="6" t="s">
        <v>316</v>
      </c>
      <c r="AC38" s="6" t="s">
        <v>316</v>
      </c>
      <c r="AD38" s="6" t="s">
        <v>316</v>
      </c>
      <c r="AE38" s="6" t="s">
        <v>316</v>
      </c>
      <c r="AF38" s="6" t="s">
        <v>316</v>
      </c>
      <c r="AG38" s="6" t="s">
        <v>316</v>
      </c>
      <c r="AH38" s="11" t="s">
        <v>316</v>
      </c>
      <c r="AI38" s="11" t="s">
        <v>316</v>
      </c>
      <c r="AJ38" s="11" t="s">
        <v>316</v>
      </c>
      <c r="AK38" s="11" t="s">
        <v>316</v>
      </c>
      <c r="AL38" s="11" t="s">
        <v>316</v>
      </c>
      <c r="AM38" s="6" t="s">
        <v>316</v>
      </c>
      <c r="AN38" s="6" t="s">
        <v>316</v>
      </c>
      <c r="AO38" s="6" t="s">
        <v>316</v>
      </c>
      <c r="AP38" s="6" t="s">
        <v>316</v>
      </c>
      <c r="AQ38" s="6"/>
      <c r="AR38" s="6"/>
      <c r="AS38" s="6" t="s">
        <v>316</v>
      </c>
      <c r="AT38" s="6" t="s">
        <v>316</v>
      </c>
      <c r="AU38" s="6" t="s">
        <v>316</v>
      </c>
      <c r="AV38" s="6" t="s">
        <v>316</v>
      </c>
      <c r="AW38" s="6" t="s">
        <v>316</v>
      </c>
      <c r="AX38" s="6"/>
      <c r="AY38" s="6"/>
      <c r="AZ38" s="6" t="s">
        <v>316</v>
      </c>
      <c r="BA38" s="6"/>
      <c r="BB38" s="6" t="s">
        <v>316</v>
      </c>
      <c r="BC38" s="6"/>
      <c r="BD38" s="6" t="s">
        <v>316</v>
      </c>
      <c r="BE38" s="507" t="s">
        <v>316</v>
      </c>
      <c r="BF38" s="507" t="s">
        <v>316</v>
      </c>
      <c r="BG38" s="507" t="s">
        <v>316</v>
      </c>
      <c r="BH38" s="507" t="s">
        <v>316</v>
      </c>
      <c r="BI38" s="507" t="s">
        <v>316</v>
      </c>
      <c r="BJ38" s="507" t="s">
        <v>316</v>
      </c>
      <c r="BK38" s="507" t="s">
        <v>316</v>
      </c>
      <c r="BL38" s="507" t="s">
        <v>316</v>
      </c>
      <c r="BM38" s="507" t="s">
        <v>316</v>
      </c>
      <c r="BN38" s="507" t="s">
        <v>316</v>
      </c>
      <c r="BO38" s="507" t="s">
        <v>316</v>
      </c>
      <c r="BP38" s="507" t="s">
        <v>316</v>
      </c>
      <c r="BQ38" s="507" t="s">
        <v>316</v>
      </c>
      <c r="BR38" s="507" t="s">
        <v>316</v>
      </c>
      <c r="BS38" s="507" t="s">
        <v>316</v>
      </c>
      <c r="BT38" s="507" t="s">
        <v>316</v>
      </c>
      <c r="BU38" s="507" t="s">
        <v>316</v>
      </c>
      <c r="BV38" s="507" t="s">
        <v>316</v>
      </c>
      <c r="BW38" s="623">
        <f t="shared" ref="BW38:BW43" si="9">COUNTIF($BE38:$BV38,2)</f>
        <v>0</v>
      </c>
      <c r="BX38" s="508" t="s">
        <v>316</v>
      </c>
      <c r="BY38" s="507" t="s">
        <v>316</v>
      </c>
      <c r="BZ38" s="508" t="s">
        <v>316</v>
      </c>
      <c r="CA38" s="507" t="s">
        <v>316</v>
      </c>
      <c r="CB38" s="507" t="s">
        <v>316</v>
      </c>
      <c r="CC38" s="507" t="s">
        <v>316</v>
      </c>
      <c r="CD38" s="508" t="s">
        <v>316</v>
      </c>
    </row>
    <row r="39" spans="1:82" s="620" customFormat="1" ht="68.25" hidden="1" customHeight="1">
      <c r="A39" s="19">
        <v>30</v>
      </c>
      <c r="B39" s="451">
        <v>30</v>
      </c>
      <c r="C39" s="519" t="s">
        <v>575</v>
      </c>
      <c r="D39" s="87" t="s">
        <v>14</v>
      </c>
      <c r="E39" s="86" t="s">
        <v>576</v>
      </c>
      <c r="F39" s="87" t="s">
        <v>14</v>
      </c>
      <c r="G39" s="86" t="s">
        <v>576</v>
      </c>
      <c r="H39" s="96" t="s">
        <v>583</v>
      </c>
      <c r="I39" s="79" t="s">
        <v>212</v>
      </c>
      <c r="J39" s="10" t="s">
        <v>11</v>
      </c>
      <c r="K39" s="79"/>
      <c r="L39" s="79"/>
      <c r="M39" s="79"/>
      <c r="N39" s="79"/>
      <c r="O39" s="79" t="s">
        <v>16</v>
      </c>
      <c r="P39" s="79"/>
      <c r="Q39" s="79"/>
      <c r="R39" s="79"/>
      <c r="S39" s="79"/>
      <c r="T39" s="79"/>
      <c r="U39" s="66">
        <f t="shared" si="7"/>
        <v>1</v>
      </c>
      <c r="V39" s="79"/>
      <c r="W39" s="79"/>
      <c r="X39" s="79"/>
      <c r="Y39" s="79"/>
      <c r="Z39" s="79"/>
      <c r="AA39" s="79"/>
      <c r="AB39" s="79"/>
      <c r="AC39" s="79"/>
      <c r="AD39" s="79"/>
      <c r="AE39" s="79"/>
      <c r="AF39" s="79"/>
      <c r="AG39" s="79"/>
      <c r="AH39" s="79"/>
      <c r="AI39" s="79"/>
      <c r="AJ39" s="79"/>
      <c r="AK39" s="79"/>
      <c r="AL39" s="79"/>
      <c r="AM39" s="79" t="s">
        <v>727</v>
      </c>
      <c r="AN39" s="79" t="s">
        <v>727</v>
      </c>
      <c r="AO39" s="79" t="s">
        <v>727</v>
      </c>
      <c r="AP39" s="79" t="s">
        <v>727</v>
      </c>
      <c r="AQ39" s="79"/>
      <c r="AR39" s="79"/>
      <c r="AS39" s="79"/>
      <c r="AT39" s="79"/>
      <c r="AU39" s="79"/>
      <c r="AV39" s="79"/>
      <c r="AW39" s="79"/>
      <c r="AX39" s="79"/>
      <c r="AY39" s="79"/>
      <c r="AZ39" s="79"/>
      <c r="BA39" s="79"/>
      <c r="BB39" s="79"/>
      <c r="BC39" s="79"/>
      <c r="BD39" s="79"/>
      <c r="BE39" s="79">
        <v>2</v>
      </c>
      <c r="BF39" s="79">
        <v>2</v>
      </c>
      <c r="BG39" s="79">
        <v>2</v>
      </c>
      <c r="BH39" s="79">
        <v>1</v>
      </c>
      <c r="BI39" s="79">
        <v>2</v>
      </c>
      <c r="BJ39" s="79">
        <v>2</v>
      </c>
      <c r="BK39" s="79">
        <v>2</v>
      </c>
      <c r="BL39" s="79">
        <v>2</v>
      </c>
      <c r="BM39" s="79">
        <v>2</v>
      </c>
      <c r="BN39" s="79">
        <v>2</v>
      </c>
      <c r="BO39" s="79">
        <v>2</v>
      </c>
      <c r="BP39" s="79">
        <v>2</v>
      </c>
      <c r="BQ39" s="79">
        <v>2</v>
      </c>
      <c r="BR39" s="79">
        <v>2</v>
      </c>
      <c r="BS39" s="79">
        <v>1</v>
      </c>
      <c r="BT39" s="79">
        <v>2</v>
      </c>
      <c r="BU39" s="79">
        <v>2</v>
      </c>
      <c r="BV39" s="79">
        <v>1</v>
      </c>
      <c r="BW39" s="623">
        <f t="shared" si="9"/>
        <v>15</v>
      </c>
      <c r="BX39" s="81">
        <f>BW39/COUNTA($BE39:$BV39)</f>
        <v>0.83333333333333337</v>
      </c>
      <c r="BY39" s="623">
        <f>COUNTIF($BE39:$BV39,1)</f>
        <v>3</v>
      </c>
      <c r="BZ39" s="81">
        <f>BY39/COUNTA($BE39:$BV39)</f>
        <v>0.16666666666666666</v>
      </c>
      <c r="CA39" s="623">
        <f>COUNTIF($BE39:$BV39,0)</f>
        <v>0</v>
      </c>
      <c r="CB39" s="81">
        <f>CA39/COUNTA($BE39:$BV39)</f>
        <v>0</v>
      </c>
      <c r="CC39" s="623">
        <f>(((BW39*2)+(BY39*1)+(CA39*0)))/COUNTA($BE39:$BV39)</f>
        <v>1.8333333333333333</v>
      </c>
      <c r="CD39" s="624" t="str">
        <f t="shared" ref="CD39" si="10">IF(CC39&gt;=1.6,"Đạt mục tiêu",IF(CC39&gt;=1,"Cần cố gắng","Chưa đạt"))</f>
        <v>Đạt mục tiêu</v>
      </c>
    </row>
    <row r="40" spans="1:82" ht="62.25" hidden="1">
      <c r="A40" s="588">
        <v>31</v>
      </c>
      <c r="B40" s="451">
        <v>31</v>
      </c>
      <c r="C40" s="515" t="s">
        <v>577</v>
      </c>
      <c r="D40" s="87" t="s">
        <v>15</v>
      </c>
      <c r="E40" s="213" t="s">
        <v>578</v>
      </c>
      <c r="F40" s="87" t="s">
        <v>15</v>
      </c>
      <c r="G40" s="86" t="s">
        <v>578</v>
      </c>
      <c r="H40" s="518" t="s">
        <v>30</v>
      </c>
      <c r="I40" s="79" t="s">
        <v>212</v>
      </c>
      <c r="J40" s="10" t="s">
        <v>11</v>
      </c>
      <c r="K40" s="79"/>
      <c r="L40" s="79"/>
      <c r="M40" s="79"/>
      <c r="N40" s="588" t="s">
        <v>16</v>
      </c>
      <c r="O40" s="79"/>
      <c r="P40" s="79"/>
      <c r="Q40" s="79"/>
      <c r="R40" s="79"/>
      <c r="S40" s="623" t="s">
        <v>16</v>
      </c>
      <c r="T40" s="79"/>
      <c r="U40" s="66">
        <f t="shared" si="7"/>
        <v>2</v>
      </c>
      <c r="V40" s="79"/>
      <c r="W40" s="79"/>
      <c r="X40" s="79"/>
      <c r="Y40" s="79"/>
      <c r="Z40" s="79"/>
      <c r="AA40" s="79"/>
      <c r="AB40" s="79"/>
      <c r="AC40" s="79"/>
      <c r="AD40" s="79"/>
      <c r="AE40" s="79"/>
      <c r="AF40" s="79"/>
      <c r="AG40" s="79"/>
      <c r="AH40" s="588" t="s">
        <v>727</v>
      </c>
      <c r="AI40" s="588" t="s">
        <v>723</v>
      </c>
      <c r="AJ40" s="588" t="s">
        <v>724</v>
      </c>
      <c r="AK40" s="588" t="s">
        <v>723</v>
      </c>
      <c r="AL40" s="588" t="s">
        <v>727</v>
      </c>
      <c r="AM40" s="79"/>
      <c r="AN40" s="79"/>
      <c r="AO40" s="79"/>
      <c r="AP40" s="79"/>
      <c r="AQ40" s="79"/>
      <c r="AR40" s="79"/>
      <c r="AS40" s="79"/>
      <c r="AT40" s="79"/>
      <c r="AU40" s="79"/>
      <c r="AV40" s="79"/>
      <c r="AW40" s="79"/>
      <c r="AX40" s="79"/>
      <c r="AY40" s="79"/>
      <c r="AZ40" s="79"/>
      <c r="BA40" s="79"/>
      <c r="BB40" s="79"/>
      <c r="BC40" s="79"/>
      <c r="BD40" s="79"/>
      <c r="BE40" s="20">
        <v>2</v>
      </c>
      <c r="BF40" s="20">
        <v>2</v>
      </c>
      <c r="BG40" s="20">
        <v>2</v>
      </c>
      <c r="BH40" s="20">
        <v>2</v>
      </c>
      <c r="BI40" s="20">
        <v>2</v>
      </c>
      <c r="BJ40" s="20">
        <v>1</v>
      </c>
      <c r="BK40" s="20">
        <v>2</v>
      </c>
      <c r="BL40" s="20">
        <v>2</v>
      </c>
      <c r="BM40" s="20">
        <v>2</v>
      </c>
      <c r="BN40" s="20">
        <v>1</v>
      </c>
      <c r="BO40" s="20">
        <v>2</v>
      </c>
      <c r="BP40" s="20">
        <v>2</v>
      </c>
      <c r="BQ40" s="20">
        <v>2</v>
      </c>
      <c r="BR40" s="20">
        <v>2</v>
      </c>
      <c r="BS40" s="20">
        <v>2</v>
      </c>
      <c r="BT40" s="20">
        <v>2</v>
      </c>
      <c r="BU40" s="20">
        <v>2</v>
      </c>
      <c r="BV40" s="20">
        <v>1</v>
      </c>
      <c r="BW40" s="21">
        <f t="shared" si="9"/>
        <v>15</v>
      </c>
      <c r="BX40" s="22">
        <f>BW40/COUNTA($BE40:$BV40)</f>
        <v>0.83333333333333337</v>
      </c>
      <c r="BY40" s="21">
        <f>COUNTIF($BE40:$BV40,1)</f>
        <v>3</v>
      </c>
      <c r="BZ40" s="22">
        <f>BY40/COUNTA($BE40:$BV40)</f>
        <v>0.16666666666666666</v>
      </c>
      <c r="CA40" s="21">
        <f>COUNTIF($BE40:$BV40,0)</f>
        <v>0</v>
      </c>
      <c r="CB40" s="22">
        <f>CA40/COUNTA($BE40:$BV40)</f>
        <v>0</v>
      </c>
      <c r="CC40" s="21">
        <f>(((BW40*2)+(BY40*1)+(CA40*0)))/COUNTA($BE40:$BV40)</f>
        <v>1.8333333333333333</v>
      </c>
      <c r="CD40" s="427" t="str">
        <f>IF(CC40&gt;=1.6,"Đạt mục tiêu",IF(CC40&gt;=1,"Cần cố gắng","Chưa đạt"))</f>
        <v>Đạt mục tiêu</v>
      </c>
    </row>
    <row r="41" spans="1:82" s="3" customFormat="1" ht="62.25" hidden="1">
      <c r="A41" s="19">
        <v>32</v>
      </c>
      <c r="B41" s="451">
        <v>32</v>
      </c>
      <c r="C41" s="78" t="s">
        <v>579</v>
      </c>
      <c r="D41" s="87" t="s">
        <v>14</v>
      </c>
      <c r="E41" s="78" t="s">
        <v>580</v>
      </c>
      <c r="F41" s="87" t="s">
        <v>17</v>
      </c>
      <c r="G41" s="78" t="s">
        <v>580</v>
      </c>
      <c r="H41" s="518" t="s">
        <v>584</v>
      </c>
      <c r="I41" s="591" t="s">
        <v>275</v>
      </c>
      <c r="J41" s="586" t="s">
        <v>11</v>
      </c>
      <c r="K41" s="591"/>
      <c r="L41" s="591"/>
      <c r="M41" s="608" t="s">
        <v>16</v>
      </c>
      <c r="N41" s="591"/>
      <c r="O41" s="591"/>
      <c r="P41" s="591"/>
      <c r="Q41" s="591"/>
      <c r="R41" s="591"/>
      <c r="S41" s="591"/>
      <c r="T41" s="591"/>
      <c r="U41" s="493">
        <f t="shared" si="7"/>
        <v>1</v>
      </c>
      <c r="V41" s="591"/>
      <c r="W41" s="591"/>
      <c r="X41" s="591"/>
      <c r="Y41" s="591"/>
      <c r="Z41" s="591"/>
      <c r="AA41" s="591"/>
      <c r="AB41" s="591"/>
      <c r="AC41" s="591"/>
      <c r="AD41" s="591" t="s">
        <v>726</v>
      </c>
      <c r="AE41" s="591" t="s">
        <v>727</v>
      </c>
      <c r="AF41" s="591" t="s">
        <v>727</v>
      </c>
      <c r="AG41" s="591" t="s">
        <v>727</v>
      </c>
      <c r="AH41" s="591"/>
      <c r="AI41" s="591"/>
      <c r="AJ41" s="591"/>
      <c r="AK41" s="591"/>
      <c r="AL41" s="591"/>
      <c r="AM41" s="591"/>
      <c r="AN41" s="591"/>
      <c r="AO41" s="591"/>
      <c r="AP41" s="591"/>
      <c r="AQ41" s="591"/>
      <c r="AR41" s="591"/>
      <c r="AS41" s="591"/>
      <c r="AT41" s="591"/>
      <c r="AU41" s="591"/>
      <c r="AV41" s="591"/>
      <c r="AW41" s="591"/>
      <c r="AX41" s="591"/>
      <c r="AY41" s="591"/>
      <c r="AZ41" s="591"/>
      <c r="BA41" s="591"/>
      <c r="BB41" s="591"/>
      <c r="BC41" s="591"/>
      <c r="BD41" s="591"/>
      <c r="BE41" s="591">
        <v>2</v>
      </c>
      <c r="BF41" s="591">
        <v>2</v>
      </c>
      <c r="BG41" s="591">
        <v>2</v>
      </c>
      <c r="BH41" s="591">
        <v>2</v>
      </c>
      <c r="BI41" s="591">
        <v>2</v>
      </c>
      <c r="BJ41" s="591">
        <v>2</v>
      </c>
      <c r="BK41" s="591">
        <v>2</v>
      </c>
      <c r="BL41" s="591">
        <v>2</v>
      </c>
      <c r="BM41" s="591">
        <v>2</v>
      </c>
      <c r="BN41" s="591">
        <v>2</v>
      </c>
      <c r="BO41" s="591">
        <v>2</v>
      </c>
      <c r="BP41" s="591">
        <v>2</v>
      </c>
      <c r="BQ41" s="591">
        <v>1</v>
      </c>
      <c r="BR41" s="591">
        <v>2</v>
      </c>
      <c r="BS41" s="591">
        <v>1</v>
      </c>
      <c r="BT41" s="591">
        <v>2</v>
      </c>
      <c r="BU41" s="591">
        <v>2</v>
      </c>
      <c r="BV41" s="591">
        <v>2</v>
      </c>
      <c r="BW41" s="608">
        <f t="shared" si="9"/>
        <v>16</v>
      </c>
      <c r="BX41" s="514">
        <f>BW41/COUNTA($BE41:$BV41)</f>
        <v>0.88888888888888884</v>
      </c>
      <c r="BY41" s="608">
        <f>COUNTIF($BE41:$BV41,1)</f>
        <v>2</v>
      </c>
      <c r="BZ41" s="514">
        <f>BY41/COUNTA($BE41:$BV41)</f>
        <v>0.1111111111111111</v>
      </c>
      <c r="CA41" s="608">
        <f>COUNTIF($BE41:$BV41,0)</f>
        <v>0</v>
      </c>
      <c r="CB41" s="228">
        <f>CA41/COUNTA($BE41:$BV41)</f>
        <v>0</v>
      </c>
      <c r="CC41" s="608">
        <f>(((BW41*2)+(BY41*1)+(CA41*0)))/COUNTA($BE41:$BV41)</f>
        <v>1.8888888888888888</v>
      </c>
      <c r="CD41" s="611" t="str">
        <f>IF(CC41&gt;=1.6,"Đạt mục tiêu",IF(CC41&gt;=1,"Cần cố gắng","Chưa đạt"))</f>
        <v>Đạt mục tiêu</v>
      </c>
    </row>
    <row r="42" spans="1:82" s="620" customFormat="1" ht="66.75" hidden="1" customHeight="1">
      <c r="A42" s="19">
        <v>33</v>
      </c>
      <c r="B42" s="451">
        <v>33</v>
      </c>
      <c r="C42" s="519" t="s">
        <v>579</v>
      </c>
      <c r="D42" s="87"/>
      <c r="E42" s="86" t="s">
        <v>580</v>
      </c>
      <c r="F42" s="86" t="s">
        <v>580</v>
      </c>
      <c r="G42" s="86" t="s">
        <v>580</v>
      </c>
      <c r="H42" s="128" t="s">
        <v>584</v>
      </c>
      <c r="I42" s="79" t="s">
        <v>275</v>
      </c>
      <c r="J42" s="10" t="s">
        <v>11</v>
      </c>
      <c r="K42" s="79"/>
      <c r="L42" s="79"/>
      <c r="M42" s="79"/>
      <c r="N42" s="79"/>
      <c r="O42" s="623" t="s">
        <v>16</v>
      </c>
      <c r="P42" s="79"/>
      <c r="Q42" s="79"/>
      <c r="R42" s="79"/>
      <c r="S42" s="79"/>
      <c r="T42" s="79"/>
      <c r="U42" s="66">
        <f t="shared" si="7"/>
        <v>1</v>
      </c>
      <c r="V42" s="79"/>
      <c r="W42" s="79"/>
      <c r="X42" s="79"/>
      <c r="Y42" s="79"/>
      <c r="Z42" s="79"/>
      <c r="AA42" s="79"/>
      <c r="AB42" s="79"/>
      <c r="AC42" s="79"/>
      <c r="AD42" s="79"/>
      <c r="AE42" s="79"/>
      <c r="AF42" s="79"/>
      <c r="AG42" s="79"/>
      <c r="AH42" s="79"/>
      <c r="AI42" s="79"/>
      <c r="AJ42" s="79"/>
      <c r="AK42" s="79"/>
      <c r="AL42" s="79"/>
      <c r="AM42" s="79" t="s">
        <v>726</v>
      </c>
      <c r="AN42" s="79" t="s">
        <v>724</v>
      </c>
      <c r="AO42" s="79" t="s">
        <v>727</v>
      </c>
      <c r="AP42" s="79"/>
      <c r="AQ42" s="79"/>
      <c r="AR42" s="79"/>
      <c r="AS42" s="79"/>
      <c r="AT42" s="79"/>
      <c r="AU42" s="79"/>
      <c r="AV42" s="79"/>
      <c r="AW42" s="79"/>
      <c r="AX42" s="79"/>
      <c r="AY42" s="79"/>
      <c r="AZ42" s="79"/>
      <c r="BA42" s="79"/>
      <c r="BB42" s="79"/>
      <c r="BC42" s="79"/>
      <c r="BD42" s="79"/>
      <c r="BE42" s="79">
        <v>2</v>
      </c>
      <c r="BF42" s="79">
        <v>2</v>
      </c>
      <c r="BG42" s="79">
        <v>2</v>
      </c>
      <c r="BH42" s="79">
        <v>2</v>
      </c>
      <c r="BI42" s="79">
        <v>2</v>
      </c>
      <c r="BJ42" s="79">
        <v>2</v>
      </c>
      <c r="BK42" s="79">
        <v>2</v>
      </c>
      <c r="BL42" s="79">
        <v>2</v>
      </c>
      <c r="BM42" s="79">
        <v>2</v>
      </c>
      <c r="BN42" s="79">
        <v>2</v>
      </c>
      <c r="BO42" s="79">
        <v>2</v>
      </c>
      <c r="BP42" s="79">
        <v>2</v>
      </c>
      <c r="BQ42" s="79">
        <v>1</v>
      </c>
      <c r="BR42" s="79">
        <v>2</v>
      </c>
      <c r="BS42" s="79">
        <v>1</v>
      </c>
      <c r="BT42" s="79">
        <v>2</v>
      </c>
      <c r="BU42" s="79">
        <v>2</v>
      </c>
      <c r="BV42" s="79">
        <v>2</v>
      </c>
      <c r="BW42" s="623">
        <f t="shared" si="9"/>
        <v>16</v>
      </c>
      <c r="BX42" s="81">
        <f>BW42/COUNTA($BE42:$BV42)</f>
        <v>0.88888888888888884</v>
      </c>
      <c r="BY42" s="623">
        <f>COUNTIF($BE42:$BV42,1)</f>
        <v>2</v>
      </c>
      <c r="BZ42" s="81">
        <f>BY42/COUNTA($BE42:$BV42)</f>
        <v>0.1111111111111111</v>
      </c>
      <c r="CA42" s="623">
        <f>COUNTIF($BE42:$BV42,0)</f>
        <v>0</v>
      </c>
      <c r="CB42" s="81">
        <f>CA42/COUNTA($BE42:$BV42)</f>
        <v>0</v>
      </c>
      <c r="CC42" s="623">
        <f>(((BW42*2)+(BY42*1)+(CA42*0)))/COUNTA($BE42:$BV42)</f>
        <v>1.8888888888888888</v>
      </c>
      <c r="CD42" s="624" t="str">
        <f t="shared" ref="CD42" si="11">IF(CC42&gt;=1.6,"Đạt mục tiêu",IF(CC42&gt;=1,"Cần cố gắng","Chưa đạt"))</f>
        <v>Đạt mục tiêu</v>
      </c>
    </row>
    <row r="43" spans="1:82" s="3" customFormat="1" ht="62.25" hidden="1">
      <c r="A43" s="19">
        <v>34</v>
      </c>
      <c r="B43" s="451">
        <v>34</v>
      </c>
      <c r="C43" s="78" t="s">
        <v>581</v>
      </c>
      <c r="D43" s="87" t="s">
        <v>14</v>
      </c>
      <c r="E43" s="78" t="s">
        <v>582</v>
      </c>
      <c r="F43" s="87" t="s">
        <v>17</v>
      </c>
      <c r="G43" s="591" t="s">
        <v>585</v>
      </c>
      <c r="H43" s="518" t="s">
        <v>586</v>
      </c>
      <c r="I43" s="591" t="s">
        <v>275</v>
      </c>
      <c r="J43" s="586" t="s">
        <v>11</v>
      </c>
      <c r="K43" s="591"/>
      <c r="L43" s="591"/>
      <c r="M43" s="608" t="s">
        <v>16</v>
      </c>
      <c r="N43" s="591"/>
      <c r="O43" s="591"/>
      <c r="P43" s="591"/>
      <c r="Q43" s="591"/>
      <c r="R43" s="591"/>
      <c r="S43" s="591"/>
      <c r="T43" s="591"/>
      <c r="U43" s="493">
        <f t="shared" si="7"/>
        <v>1</v>
      </c>
      <c r="V43" s="591"/>
      <c r="W43" s="591"/>
      <c r="X43" s="591"/>
      <c r="Y43" s="591"/>
      <c r="Z43" s="591"/>
      <c r="AA43" s="591"/>
      <c r="AB43" s="591"/>
      <c r="AC43" s="591"/>
      <c r="AD43" s="591" t="s">
        <v>727</v>
      </c>
      <c r="AE43" s="591" t="s">
        <v>727</v>
      </c>
      <c r="AF43" s="591" t="s">
        <v>726</v>
      </c>
      <c r="AG43" s="591" t="s">
        <v>727</v>
      </c>
      <c r="AH43" s="591"/>
      <c r="AI43" s="591"/>
      <c r="AJ43" s="591"/>
      <c r="AK43" s="591"/>
      <c r="AL43" s="591"/>
      <c r="AM43" s="591"/>
      <c r="AN43" s="591"/>
      <c r="AO43" s="591"/>
      <c r="AP43" s="591"/>
      <c r="AQ43" s="591"/>
      <c r="AR43" s="591"/>
      <c r="AS43" s="591"/>
      <c r="AT43" s="591"/>
      <c r="AU43" s="591"/>
      <c r="AV43" s="591"/>
      <c r="AW43" s="591"/>
      <c r="AX43" s="591"/>
      <c r="AY43" s="591"/>
      <c r="AZ43" s="591"/>
      <c r="BA43" s="591"/>
      <c r="BB43" s="591"/>
      <c r="BC43" s="591"/>
      <c r="BD43" s="591"/>
      <c r="BE43" s="591">
        <v>2</v>
      </c>
      <c r="BF43" s="591">
        <v>2</v>
      </c>
      <c r="BG43" s="591">
        <v>1</v>
      </c>
      <c r="BH43" s="591">
        <v>2</v>
      </c>
      <c r="BI43" s="591">
        <v>2</v>
      </c>
      <c r="BJ43" s="591">
        <v>2</v>
      </c>
      <c r="BK43" s="591">
        <v>2</v>
      </c>
      <c r="BL43" s="591">
        <v>2</v>
      </c>
      <c r="BM43" s="591">
        <v>2</v>
      </c>
      <c r="BN43" s="591">
        <v>2</v>
      </c>
      <c r="BO43" s="591">
        <v>2</v>
      </c>
      <c r="BP43" s="591">
        <v>2</v>
      </c>
      <c r="BQ43" s="591">
        <v>2</v>
      </c>
      <c r="BR43" s="591">
        <v>2</v>
      </c>
      <c r="BS43" s="591">
        <v>2</v>
      </c>
      <c r="BT43" s="591">
        <v>2</v>
      </c>
      <c r="BU43" s="591">
        <v>2</v>
      </c>
      <c r="BV43" s="591">
        <v>2</v>
      </c>
      <c r="BW43" s="608">
        <f t="shared" si="9"/>
        <v>17</v>
      </c>
      <c r="BX43" s="514">
        <f>BW43/COUNTA($BE43:$BV43)</f>
        <v>0.94444444444444442</v>
      </c>
      <c r="BY43" s="608">
        <f>COUNTIF($BE43:$BV43,1)</f>
        <v>1</v>
      </c>
      <c r="BZ43" s="514">
        <f>BY43/COUNTA($BE43:$BV43)</f>
        <v>5.5555555555555552E-2</v>
      </c>
      <c r="CA43" s="608">
        <f>COUNTIF($BE43:$BV43,0)</f>
        <v>0</v>
      </c>
      <c r="CB43" s="228">
        <f>CA43/COUNTA($BE43:$BV43)</f>
        <v>0</v>
      </c>
      <c r="CC43" s="608">
        <f>(((BW43*2)+(BY43*1)+(CA43*0)))/COUNTA($BE43:$BV43)</f>
        <v>1.9444444444444444</v>
      </c>
      <c r="CD43" s="611" t="str">
        <f>IF(CC43&gt;=1.6,"Đạt mục tiêu",IF(CC43&gt;=1,"Cần cố gắng","Chưa đạt"))</f>
        <v>Đạt mục tiêu</v>
      </c>
    </row>
    <row r="44" spans="1:82" s="620" customFormat="1" ht="53.25" customHeight="1">
      <c r="A44" s="19">
        <v>35</v>
      </c>
      <c r="B44" s="451">
        <v>35</v>
      </c>
      <c r="C44" s="67" t="s">
        <v>49</v>
      </c>
      <c r="D44" s="68" t="s">
        <v>14</v>
      </c>
      <c r="E44" s="67" t="s">
        <v>50</v>
      </c>
      <c r="F44" s="68" t="s">
        <v>17</v>
      </c>
      <c r="G44" s="67" t="s">
        <v>50</v>
      </c>
      <c r="H44" s="128" t="s">
        <v>587</v>
      </c>
      <c r="I44" s="79" t="s">
        <v>275</v>
      </c>
      <c r="J44" s="10" t="s">
        <v>11</v>
      </c>
      <c r="K44" s="79"/>
      <c r="L44" s="79"/>
      <c r="M44" s="79"/>
      <c r="N44" s="79"/>
      <c r="O44" s="79"/>
      <c r="P44" s="623" t="s">
        <v>16</v>
      </c>
      <c r="Q44" s="79"/>
      <c r="R44" s="79"/>
      <c r="S44" s="79"/>
      <c r="T44" s="79"/>
      <c r="U44" s="66">
        <f t="shared" si="7"/>
        <v>1</v>
      </c>
      <c r="V44" s="79"/>
      <c r="W44" s="79"/>
      <c r="X44" s="79"/>
      <c r="Y44" s="79"/>
      <c r="Z44" s="79"/>
      <c r="AA44" s="79"/>
      <c r="AB44" s="79"/>
      <c r="AC44" s="79"/>
      <c r="AD44" s="79"/>
      <c r="AE44" s="79"/>
      <c r="AF44" s="79"/>
      <c r="AG44" s="79"/>
      <c r="AH44" s="79"/>
      <c r="AI44" s="79"/>
      <c r="AJ44" s="79"/>
      <c r="AK44" s="79"/>
      <c r="AL44" s="79"/>
      <c r="AM44" s="79"/>
      <c r="AN44" s="79"/>
      <c r="AO44" s="79"/>
      <c r="AP44" s="79"/>
      <c r="AQ44" s="79" t="s">
        <v>727</v>
      </c>
      <c r="AR44" s="79" t="s">
        <v>724</v>
      </c>
      <c r="AS44" s="79" t="s">
        <v>726</v>
      </c>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103"/>
      <c r="BU44" s="79"/>
      <c r="BV44" s="79"/>
      <c r="BW44" s="623"/>
      <c r="BX44" s="81"/>
      <c r="BY44" s="623"/>
      <c r="BZ44" s="81"/>
      <c r="CA44" s="623"/>
      <c r="CB44" s="81"/>
      <c r="CC44" s="623"/>
      <c r="CD44" s="623"/>
    </row>
    <row r="45" spans="1:82" s="620" customFormat="1" ht="63" hidden="1">
      <c r="A45" s="19">
        <v>36</v>
      </c>
      <c r="B45" s="451">
        <v>36</v>
      </c>
      <c r="C45" s="67" t="s">
        <v>49</v>
      </c>
      <c r="D45" s="68" t="s">
        <v>14</v>
      </c>
      <c r="E45" s="67" t="s">
        <v>50</v>
      </c>
      <c r="F45" s="68" t="s">
        <v>17</v>
      </c>
      <c r="G45" s="67" t="s">
        <v>50</v>
      </c>
      <c r="H45" s="128" t="s">
        <v>1005</v>
      </c>
      <c r="I45" s="79" t="s">
        <v>275</v>
      </c>
      <c r="J45" s="10" t="s">
        <v>11</v>
      </c>
      <c r="K45" s="79"/>
      <c r="L45" s="79"/>
      <c r="M45" s="623"/>
      <c r="N45" s="79"/>
      <c r="O45" s="144"/>
      <c r="P45" s="66"/>
      <c r="Q45" s="623" t="s">
        <v>16</v>
      </c>
      <c r="R45" s="79"/>
      <c r="S45" s="79"/>
      <c r="T45" s="79"/>
      <c r="U45" s="66">
        <f t="shared" si="7"/>
        <v>1</v>
      </c>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v>2</v>
      </c>
      <c r="BF45" s="79">
        <v>1</v>
      </c>
      <c r="BG45" s="79">
        <v>2</v>
      </c>
      <c r="BH45" s="79">
        <v>2</v>
      </c>
      <c r="BI45" s="79">
        <v>1</v>
      </c>
      <c r="BJ45" s="79">
        <v>2</v>
      </c>
      <c r="BK45" s="79">
        <v>2</v>
      </c>
      <c r="BL45" s="79">
        <v>2</v>
      </c>
      <c r="BM45" s="79">
        <v>2</v>
      </c>
      <c r="BN45" s="79">
        <v>1</v>
      </c>
      <c r="BO45" s="79">
        <v>2</v>
      </c>
      <c r="BP45" s="79">
        <v>2</v>
      </c>
      <c r="BQ45" s="79">
        <v>2</v>
      </c>
      <c r="BR45" s="79">
        <v>2</v>
      </c>
      <c r="BS45" s="79">
        <v>1</v>
      </c>
      <c r="BT45" s="79">
        <v>2</v>
      </c>
      <c r="BU45" s="79">
        <v>2</v>
      </c>
      <c r="BV45" s="79">
        <v>2</v>
      </c>
      <c r="BW45" s="623">
        <f>COUNTIF($BE45:$BV45,2)</f>
        <v>14</v>
      </c>
      <c r="BX45" s="81">
        <f>BW45/COUNTA($BE45:$BV45)</f>
        <v>0.77777777777777779</v>
      </c>
      <c r="BY45" s="623">
        <f>COUNTIF($BE45:$BV45,1)</f>
        <v>4</v>
      </c>
      <c r="BZ45" s="81">
        <f>BY45/COUNTA($BE45:$BV45)</f>
        <v>0.22222222222222221</v>
      </c>
      <c r="CA45" s="623">
        <f>COUNTIF($BE45:$BV45,0)</f>
        <v>0</v>
      </c>
      <c r="CB45" s="81">
        <f>CA45/COUNTA($BE45:$BV45)</f>
        <v>0</v>
      </c>
      <c r="CC45" s="623">
        <f>(((BW45*2)+(BY45*1)+(CA45*0)))/COUNTA($BE45:$BV45)</f>
        <v>1.7777777777777777</v>
      </c>
      <c r="CD45" s="623" t="str">
        <f>IF(CC45&gt;=1.6,"Đạt mục tiêu",IF(CC45&gt;=1,"Cần cố gắng","Chưa đạt"))</f>
        <v>Đạt mục tiêu</v>
      </c>
    </row>
    <row r="46" spans="1:82" ht="3.75" hidden="1" customHeight="1">
      <c r="A46" s="589">
        <v>37</v>
      </c>
      <c r="B46" s="451">
        <v>37</v>
      </c>
      <c r="C46" s="1447" t="s">
        <v>51</v>
      </c>
      <c r="D46" s="1368"/>
      <c r="E46" s="1369"/>
      <c r="F46" s="6" t="s">
        <v>316</v>
      </c>
      <c r="G46" s="176" t="s">
        <v>316</v>
      </c>
      <c r="H46" s="239" t="s">
        <v>316</v>
      </c>
      <c r="I46" s="6" t="s">
        <v>316</v>
      </c>
      <c r="J46" s="6" t="s">
        <v>316</v>
      </c>
      <c r="K46" s="506" t="s">
        <v>316</v>
      </c>
      <c r="L46" s="6" t="s">
        <v>316</v>
      </c>
      <c r="M46" s="6" t="s">
        <v>316</v>
      </c>
      <c r="N46" s="11" t="s">
        <v>316</v>
      </c>
      <c r="O46" s="71" t="s">
        <v>316</v>
      </c>
      <c r="P46" s="6" t="s">
        <v>316</v>
      </c>
      <c r="Q46" s="6" t="s">
        <v>316</v>
      </c>
      <c r="R46" s="6"/>
      <c r="S46" s="6" t="s">
        <v>316</v>
      </c>
      <c r="T46" s="6" t="s">
        <v>316</v>
      </c>
      <c r="U46" s="6" t="s">
        <v>316</v>
      </c>
      <c r="V46" s="176" t="s">
        <v>316</v>
      </c>
      <c r="W46" s="176" t="s">
        <v>316</v>
      </c>
      <c r="X46" s="176" t="s">
        <v>316</v>
      </c>
      <c r="Y46" s="176" t="s">
        <v>316</v>
      </c>
      <c r="Z46" s="6" t="s">
        <v>316</v>
      </c>
      <c r="AA46" s="6" t="s">
        <v>316</v>
      </c>
      <c r="AB46" s="6" t="s">
        <v>316</v>
      </c>
      <c r="AC46" s="6" t="s">
        <v>316</v>
      </c>
      <c r="AD46" s="6" t="s">
        <v>316</v>
      </c>
      <c r="AE46" s="6" t="s">
        <v>316</v>
      </c>
      <c r="AF46" s="6" t="s">
        <v>316</v>
      </c>
      <c r="AG46" s="6" t="s">
        <v>316</v>
      </c>
      <c r="AH46" s="11" t="s">
        <v>316</v>
      </c>
      <c r="AI46" s="11" t="s">
        <v>316</v>
      </c>
      <c r="AJ46" s="11" t="s">
        <v>316</v>
      </c>
      <c r="AK46" s="11" t="s">
        <v>316</v>
      </c>
      <c r="AL46" s="11" t="s">
        <v>316</v>
      </c>
      <c r="AM46" s="6" t="s">
        <v>316</v>
      </c>
      <c r="AN46" s="6" t="s">
        <v>316</v>
      </c>
      <c r="AO46" s="6" t="s">
        <v>316</v>
      </c>
      <c r="AP46" s="6" t="s">
        <v>316</v>
      </c>
      <c r="AQ46" s="6"/>
      <c r="AR46" s="6"/>
      <c r="AS46" s="6" t="s">
        <v>316</v>
      </c>
      <c r="AT46" s="6" t="s">
        <v>316</v>
      </c>
      <c r="AU46" s="6" t="s">
        <v>316</v>
      </c>
      <c r="AV46" s="6" t="s">
        <v>316</v>
      </c>
      <c r="AW46" s="6" t="s">
        <v>316</v>
      </c>
      <c r="AX46" s="6"/>
      <c r="AY46" s="6"/>
      <c r="AZ46" s="6" t="s">
        <v>316</v>
      </c>
      <c r="BA46" s="6"/>
      <c r="BB46" s="6" t="s">
        <v>316</v>
      </c>
      <c r="BC46" s="6"/>
      <c r="BD46" s="6" t="s">
        <v>316</v>
      </c>
      <c r="BE46" s="507" t="s">
        <v>316</v>
      </c>
      <c r="BF46" s="507" t="s">
        <v>316</v>
      </c>
      <c r="BG46" s="507" t="s">
        <v>316</v>
      </c>
      <c r="BH46" s="507" t="s">
        <v>316</v>
      </c>
      <c r="BI46" s="507" t="s">
        <v>316</v>
      </c>
      <c r="BJ46" s="507" t="s">
        <v>316</v>
      </c>
      <c r="BK46" s="507" t="s">
        <v>316</v>
      </c>
      <c r="BL46" s="507" t="s">
        <v>316</v>
      </c>
      <c r="BM46" s="507" t="s">
        <v>316</v>
      </c>
      <c r="BN46" s="507" t="s">
        <v>316</v>
      </c>
      <c r="BO46" s="507" t="s">
        <v>316</v>
      </c>
      <c r="BP46" s="507" t="s">
        <v>316</v>
      </c>
      <c r="BQ46" s="507" t="s">
        <v>316</v>
      </c>
      <c r="BR46" s="507" t="s">
        <v>316</v>
      </c>
      <c r="BS46" s="507" t="s">
        <v>316</v>
      </c>
      <c r="BT46" s="507" t="s">
        <v>316</v>
      </c>
      <c r="BU46" s="507" t="s">
        <v>316</v>
      </c>
      <c r="BV46" s="507" t="s">
        <v>316</v>
      </c>
      <c r="BW46" s="623">
        <f>COUNTIF($BE46:$BV46,2)</f>
        <v>0</v>
      </c>
      <c r="BX46" s="508" t="s">
        <v>316</v>
      </c>
      <c r="BY46" s="507" t="s">
        <v>316</v>
      </c>
      <c r="BZ46" s="508" t="s">
        <v>316</v>
      </c>
      <c r="CA46" s="507" t="s">
        <v>316</v>
      </c>
      <c r="CB46" s="507" t="s">
        <v>316</v>
      </c>
      <c r="CC46" s="507" t="s">
        <v>316</v>
      </c>
      <c r="CD46" s="508" t="s">
        <v>316</v>
      </c>
    </row>
    <row r="47" spans="1:82" s="620" customFormat="1" ht="56.25" hidden="1" customHeight="1">
      <c r="A47" s="19">
        <v>38</v>
      </c>
      <c r="B47" s="451">
        <v>38</v>
      </c>
      <c r="C47" s="67" t="s">
        <v>54</v>
      </c>
      <c r="D47" s="68" t="s">
        <v>14</v>
      </c>
      <c r="E47" s="67" t="s">
        <v>52</v>
      </c>
      <c r="F47" s="68" t="s">
        <v>17</v>
      </c>
      <c r="G47" s="79" t="s">
        <v>52</v>
      </c>
      <c r="H47" s="128" t="s">
        <v>740</v>
      </c>
      <c r="I47" s="79" t="s">
        <v>275</v>
      </c>
      <c r="J47" s="10" t="s">
        <v>11</v>
      </c>
      <c r="K47" s="79"/>
      <c r="L47" s="79"/>
      <c r="M47" s="79"/>
      <c r="N47" s="66"/>
      <c r="O47" s="66" t="s">
        <v>16</v>
      </c>
      <c r="P47" s="79"/>
      <c r="Q47" s="42"/>
      <c r="R47" s="42"/>
      <c r="S47" s="79"/>
      <c r="T47" s="79"/>
      <c r="U47" s="66">
        <f t="shared" si="7"/>
        <v>1</v>
      </c>
      <c r="V47" s="79"/>
      <c r="W47" s="79"/>
      <c r="X47" s="79"/>
      <c r="Y47" s="79"/>
      <c r="Z47" s="79"/>
      <c r="AA47" s="79"/>
      <c r="AB47" s="79"/>
      <c r="AC47" s="79"/>
      <c r="AD47" s="79"/>
      <c r="AE47" s="79"/>
      <c r="AF47" s="79"/>
      <c r="AG47" s="79"/>
      <c r="AH47" s="79"/>
      <c r="AI47" s="79"/>
      <c r="AJ47" s="79"/>
      <c r="AK47" s="79"/>
      <c r="AL47" s="79"/>
      <c r="AM47" s="79"/>
      <c r="AN47" s="79" t="s">
        <v>725</v>
      </c>
      <c r="AO47" s="79" t="s">
        <v>723</v>
      </c>
      <c r="AP47" s="79" t="s">
        <v>726</v>
      </c>
      <c r="AQ47" s="79"/>
      <c r="AR47" s="79"/>
      <c r="AS47" s="79"/>
      <c r="AT47" s="79"/>
      <c r="AU47" s="79"/>
      <c r="AV47" s="79"/>
      <c r="AW47" s="79"/>
      <c r="AX47" s="79"/>
      <c r="AY47" s="79"/>
      <c r="AZ47" s="79"/>
      <c r="BA47" s="79"/>
      <c r="BB47" s="79"/>
      <c r="BC47" s="79"/>
      <c r="BD47" s="79"/>
      <c r="BE47" s="79">
        <v>2</v>
      </c>
      <c r="BF47" s="79">
        <v>2</v>
      </c>
      <c r="BG47" s="79">
        <v>2</v>
      </c>
      <c r="BH47" s="79">
        <v>1</v>
      </c>
      <c r="BI47" s="79">
        <v>2</v>
      </c>
      <c r="BJ47" s="79">
        <v>2</v>
      </c>
      <c r="BK47" s="79">
        <v>2</v>
      </c>
      <c r="BL47" s="79">
        <v>2</v>
      </c>
      <c r="BM47" s="79">
        <v>2</v>
      </c>
      <c r="BN47" s="79">
        <v>2</v>
      </c>
      <c r="BO47" s="79">
        <v>2</v>
      </c>
      <c r="BP47" s="79">
        <v>2</v>
      </c>
      <c r="BQ47" s="79">
        <v>1</v>
      </c>
      <c r="BR47" s="79">
        <v>2</v>
      </c>
      <c r="BS47" s="79">
        <v>1</v>
      </c>
      <c r="BT47" s="79">
        <v>2</v>
      </c>
      <c r="BU47" s="79">
        <v>2</v>
      </c>
      <c r="BV47" s="79">
        <v>1</v>
      </c>
      <c r="BW47" s="623">
        <f>COUNTIF($BE47:$BV47,2)</f>
        <v>14</v>
      </c>
      <c r="BX47" s="81">
        <f>BW47/COUNTA($BE47:$BV47)</f>
        <v>0.77777777777777779</v>
      </c>
      <c r="BY47" s="623">
        <f>COUNTIF($BE47:$BV47,1)</f>
        <v>4</v>
      </c>
      <c r="BZ47" s="81">
        <f>BY47/COUNTA($BE47:$BV47)</f>
        <v>0.22222222222222221</v>
      </c>
      <c r="CA47" s="623">
        <f>COUNTIF($BE47:$BV47,0)</f>
        <v>0</v>
      </c>
      <c r="CB47" s="81">
        <f>CA47/COUNTA($BE47:$BV47)</f>
        <v>0</v>
      </c>
      <c r="CC47" s="623">
        <f>(((BW47*2)+(BY47*1)+(CA47*0)))/COUNTA($BE47:$BV47)</f>
        <v>1.7777777777777777</v>
      </c>
      <c r="CD47" s="624" t="str">
        <f t="shared" ref="CD47:CD66" si="12">IF(CC47&gt;=1.6,"Đạt mục tiêu",IF(CC47&gt;=1,"Cần cố gắng","Chưa đạt"))</f>
        <v>Đạt mục tiêu</v>
      </c>
    </row>
    <row r="48" spans="1:82" s="620" customFormat="1" ht="60" hidden="1">
      <c r="A48" s="19"/>
      <c r="B48" s="451"/>
      <c r="C48" s="88" t="s">
        <v>588</v>
      </c>
      <c r="D48" s="68"/>
      <c r="E48" s="67"/>
      <c r="F48" s="68"/>
      <c r="G48" s="79"/>
      <c r="H48" s="106" t="s">
        <v>1020</v>
      </c>
      <c r="I48" s="79"/>
      <c r="J48" s="10"/>
      <c r="K48" s="79"/>
      <c r="L48" s="79"/>
      <c r="M48" s="79"/>
      <c r="N48" s="66"/>
      <c r="O48" s="66"/>
      <c r="P48" s="79"/>
      <c r="Q48" s="42"/>
      <c r="R48" s="42"/>
      <c r="S48" s="623" t="s">
        <v>16</v>
      </c>
      <c r="T48" s="79"/>
      <c r="U48" s="66"/>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79"/>
      <c r="BA48" s="79"/>
      <c r="BB48" s="79"/>
      <c r="BC48" s="79"/>
      <c r="BD48" s="79"/>
      <c r="BE48" s="79"/>
      <c r="BF48" s="79"/>
      <c r="BG48" s="79"/>
      <c r="BH48" s="79"/>
      <c r="BI48" s="79"/>
      <c r="BJ48" s="79"/>
      <c r="BK48" s="79"/>
      <c r="BL48" s="79"/>
      <c r="BM48" s="79"/>
      <c r="BN48" s="79"/>
      <c r="BO48" s="79"/>
      <c r="BP48" s="79"/>
      <c r="BQ48" s="79"/>
      <c r="BR48" s="79"/>
      <c r="BS48" s="79"/>
      <c r="BT48" s="79"/>
      <c r="BU48" s="79"/>
      <c r="BV48" s="79"/>
      <c r="BW48" s="623"/>
      <c r="BX48" s="81"/>
      <c r="BY48" s="623"/>
      <c r="BZ48" s="81"/>
      <c r="CA48" s="623"/>
      <c r="CB48" s="81"/>
      <c r="CC48" s="623"/>
      <c r="CD48" s="623"/>
    </row>
    <row r="49" spans="1:82" s="620" customFormat="1" ht="82.5" hidden="1" customHeight="1">
      <c r="A49" s="19">
        <v>39</v>
      </c>
      <c r="B49" s="451">
        <v>39</v>
      </c>
      <c r="C49" s="70" t="s">
        <v>588</v>
      </c>
      <c r="D49" s="87" t="s">
        <v>17</v>
      </c>
      <c r="E49" s="86" t="s">
        <v>589</v>
      </c>
      <c r="F49" s="87" t="s">
        <v>17</v>
      </c>
      <c r="G49" s="86" t="s">
        <v>609</v>
      </c>
      <c r="H49" s="106" t="s">
        <v>741</v>
      </c>
      <c r="I49" s="79" t="s">
        <v>275</v>
      </c>
      <c r="J49" s="10" t="s">
        <v>11</v>
      </c>
      <c r="K49" s="79"/>
      <c r="L49" s="79"/>
      <c r="M49" s="79"/>
      <c r="N49" s="66"/>
      <c r="O49" s="66" t="s">
        <v>16</v>
      </c>
      <c r="P49" s="79"/>
      <c r="Q49" s="42"/>
      <c r="R49" s="42"/>
      <c r="S49" s="79"/>
      <c r="T49" s="79"/>
      <c r="U49" s="66">
        <f t="shared" si="7"/>
        <v>1</v>
      </c>
      <c r="V49" s="79"/>
      <c r="W49" s="79"/>
      <c r="X49" s="79"/>
      <c r="Y49" s="79"/>
      <c r="Z49" s="79"/>
      <c r="AA49" s="79"/>
      <c r="AB49" s="79"/>
      <c r="AC49" s="79"/>
      <c r="AD49" s="79"/>
      <c r="AE49" s="79"/>
      <c r="AF49" s="79"/>
      <c r="AG49" s="79"/>
      <c r="AH49" s="79"/>
      <c r="AI49" s="79"/>
      <c r="AJ49" s="79"/>
      <c r="AK49" s="79"/>
      <c r="AL49" s="79"/>
      <c r="AM49" s="79" t="s">
        <v>724</v>
      </c>
      <c r="AN49" s="79" t="s">
        <v>726</v>
      </c>
      <c r="AO49" s="79" t="s">
        <v>724</v>
      </c>
      <c r="AP49" s="79" t="s">
        <v>723</v>
      </c>
      <c r="AQ49" s="79"/>
      <c r="AR49" s="79"/>
      <c r="AS49" s="79"/>
      <c r="AT49" s="79"/>
      <c r="AU49" s="79"/>
      <c r="AV49" s="79"/>
      <c r="AW49" s="79"/>
      <c r="AX49" s="79"/>
      <c r="AY49" s="79"/>
      <c r="AZ49" s="79"/>
      <c r="BA49" s="79"/>
      <c r="BB49" s="79"/>
      <c r="BC49" s="79"/>
      <c r="BD49" s="79"/>
      <c r="BE49" s="79">
        <v>2</v>
      </c>
      <c r="BF49" s="79">
        <v>2</v>
      </c>
      <c r="BG49" s="79">
        <v>2</v>
      </c>
      <c r="BH49" s="79">
        <v>2</v>
      </c>
      <c r="BI49" s="79">
        <v>2</v>
      </c>
      <c r="BJ49" s="79">
        <v>2</v>
      </c>
      <c r="BK49" s="79">
        <v>2</v>
      </c>
      <c r="BL49" s="79">
        <v>2</v>
      </c>
      <c r="BM49" s="79">
        <v>2</v>
      </c>
      <c r="BN49" s="79">
        <v>2</v>
      </c>
      <c r="BO49" s="79">
        <v>2</v>
      </c>
      <c r="BP49" s="79">
        <v>2</v>
      </c>
      <c r="BQ49" s="79">
        <v>2</v>
      </c>
      <c r="BR49" s="79">
        <v>2</v>
      </c>
      <c r="BS49" s="79">
        <v>1</v>
      </c>
      <c r="BT49" s="79">
        <v>2</v>
      </c>
      <c r="BU49" s="79">
        <v>2</v>
      </c>
      <c r="BV49" s="79">
        <v>1</v>
      </c>
      <c r="BW49" s="623">
        <f>COUNTIF($BE49:$BV49,2)</f>
        <v>16</v>
      </c>
      <c r="BX49" s="81">
        <f>BW49/COUNTA($BE49:$BV49)</f>
        <v>0.88888888888888884</v>
      </c>
      <c r="BY49" s="623">
        <f>COUNTIF($BE49:$BV49,1)</f>
        <v>2</v>
      </c>
      <c r="BZ49" s="81">
        <f>BY49/COUNTA($BE49:$BV49)</f>
        <v>0.1111111111111111</v>
      </c>
      <c r="CA49" s="623">
        <f>COUNTIF($BE49:$BV49,0)</f>
        <v>0</v>
      </c>
      <c r="CB49" s="81">
        <f>CA49/COUNTA($BE49:$BV49)</f>
        <v>0</v>
      </c>
      <c r="CC49" s="623">
        <f>(((BW49*2)+(BY49*1)+(CA49*0)))/COUNTA($BE49:$BV49)</f>
        <v>1.8888888888888888</v>
      </c>
      <c r="CD49" s="624" t="str">
        <f t="shared" si="12"/>
        <v>Đạt mục tiêu</v>
      </c>
    </row>
    <row r="50" spans="1:82" s="620" customFormat="1" ht="30" hidden="1">
      <c r="A50" s="19">
        <v>40</v>
      </c>
      <c r="B50" s="451">
        <v>40</v>
      </c>
      <c r="C50" s="86" t="s">
        <v>590</v>
      </c>
      <c r="D50" s="87" t="s">
        <v>17</v>
      </c>
      <c r="E50" s="86" t="s">
        <v>591</v>
      </c>
      <c r="F50" s="87" t="s">
        <v>17</v>
      </c>
      <c r="G50" s="79" t="s">
        <v>277</v>
      </c>
      <c r="H50" s="128" t="s">
        <v>1006</v>
      </c>
      <c r="I50" s="79" t="s">
        <v>275</v>
      </c>
      <c r="J50" s="10" t="s">
        <v>11</v>
      </c>
      <c r="K50" s="79"/>
      <c r="L50" s="79"/>
      <c r="M50" s="79"/>
      <c r="N50" s="66"/>
      <c r="O50" s="66"/>
      <c r="P50" s="79"/>
      <c r="Q50" s="623" t="s">
        <v>16</v>
      </c>
      <c r="R50" s="42"/>
      <c r="S50" s="79"/>
      <c r="T50" s="79"/>
      <c r="U50" s="66">
        <f t="shared" si="7"/>
        <v>1</v>
      </c>
      <c r="V50" s="79"/>
      <c r="W50" s="79"/>
      <c r="X50" s="79"/>
      <c r="Y50" s="79"/>
      <c r="Z50" s="79"/>
      <c r="AA50" s="79"/>
      <c r="AB50" s="79"/>
      <c r="AC50" s="79"/>
      <c r="AD50" s="79"/>
      <c r="AE50" s="79"/>
      <c r="AF50" s="79"/>
      <c r="AG50" s="79"/>
      <c r="AH50" s="79"/>
      <c r="AI50" s="79"/>
      <c r="AJ50" s="79"/>
      <c r="AK50" s="79"/>
      <c r="AL50" s="79"/>
      <c r="AM50" s="79"/>
      <c r="AN50" s="79"/>
      <c r="AO50" s="79"/>
      <c r="AP50" s="79"/>
      <c r="AQ50" s="79"/>
      <c r="AR50" s="79"/>
      <c r="AS50" s="79"/>
      <c r="AT50" s="79"/>
      <c r="AU50" s="79"/>
      <c r="AV50" s="79"/>
      <c r="AW50" s="79"/>
      <c r="AX50" s="79"/>
      <c r="AY50" s="79"/>
      <c r="AZ50" s="79"/>
      <c r="BA50" s="79"/>
      <c r="BB50" s="79"/>
      <c r="BC50" s="79"/>
      <c r="BD50" s="79"/>
      <c r="BE50" s="79"/>
      <c r="BF50" s="79"/>
      <c r="BG50" s="79"/>
      <c r="BH50" s="79"/>
      <c r="BI50" s="79"/>
      <c r="BJ50" s="79"/>
      <c r="BK50" s="79"/>
      <c r="BL50" s="79"/>
      <c r="BM50" s="79"/>
      <c r="BN50" s="79"/>
      <c r="BO50" s="79"/>
      <c r="BP50" s="79"/>
      <c r="BQ50" s="79"/>
      <c r="BR50" s="79"/>
      <c r="BS50" s="79"/>
      <c r="BT50" s="79"/>
      <c r="BU50" s="79"/>
      <c r="BV50" s="79"/>
      <c r="BW50" s="623"/>
      <c r="BX50" s="81"/>
      <c r="BY50" s="623"/>
      <c r="BZ50" s="81"/>
      <c r="CA50" s="623"/>
      <c r="CB50" s="81"/>
      <c r="CC50" s="623"/>
      <c r="CD50" s="623"/>
    </row>
    <row r="51" spans="1:82" s="620" customFormat="1" ht="30" hidden="1">
      <c r="A51" s="19"/>
      <c r="B51" s="451"/>
      <c r="C51" s="86" t="s">
        <v>592</v>
      </c>
      <c r="D51" s="87"/>
      <c r="E51" s="86"/>
      <c r="F51" s="87"/>
      <c r="G51" s="79"/>
      <c r="H51" s="96" t="s">
        <v>1011</v>
      </c>
      <c r="I51" s="79"/>
      <c r="J51" s="10"/>
      <c r="K51" s="79"/>
      <c r="L51" s="79"/>
      <c r="M51" s="79"/>
      <c r="N51" s="66"/>
      <c r="O51" s="66"/>
      <c r="P51" s="79"/>
      <c r="Q51" s="623"/>
      <c r="R51" s="623" t="s">
        <v>16</v>
      </c>
      <c r="S51" s="79"/>
      <c r="T51" s="79"/>
      <c r="U51" s="66"/>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c r="BV51" s="79"/>
      <c r="BW51" s="623"/>
      <c r="BX51" s="81"/>
      <c r="BY51" s="623"/>
      <c r="BZ51" s="81"/>
      <c r="CA51" s="623"/>
      <c r="CB51" s="81"/>
      <c r="CC51" s="623"/>
      <c r="CD51" s="623"/>
    </row>
    <row r="52" spans="1:82" ht="62.25" hidden="1">
      <c r="A52" s="589">
        <v>41</v>
      </c>
      <c r="B52" s="451">
        <v>41</v>
      </c>
      <c r="C52" s="212" t="s">
        <v>592</v>
      </c>
      <c r="D52" s="87" t="s">
        <v>17</v>
      </c>
      <c r="E52" s="86" t="s">
        <v>593</v>
      </c>
      <c r="F52" s="87" t="s">
        <v>17</v>
      </c>
      <c r="G52" s="625" t="s">
        <v>304</v>
      </c>
      <c r="H52" s="190" t="s">
        <v>285</v>
      </c>
      <c r="I52" s="79" t="s">
        <v>275</v>
      </c>
      <c r="J52" s="10" t="s">
        <v>11</v>
      </c>
      <c r="K52" s="589" t="s">
        <v>16</v>
      </c>
      <c r="L52" s="79"/>
      <c r="M52" s="79"/>
      <c r="N52" s="66"/>
      <c r="O52" s="66"/>
      <c r="P52" s="79"/>
      <c r="Q52" s="42"/>
      <c r="R52" s="42"/>
      <c r="S52" s="79"/>
      <c r="T52" s="79"/>
      <c r="U52" s="66">
        <f t="shared" si="7"/>
        <v>1</v>
      </c>
      <c r="V52" s="625" t="s">
        <v>726</v>
      </c>
      <c r="W52" s="625" t="s">
        <v>723</v>
      </c>
      <c r="X52" s="625" t="s">
        <v>727</v>
      </c>
      <c r="Y52" s="625" t="s">
        <v>727</v>
      </c>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79"/>
      <c r="AY52" s="79"/>
      <c r="AZ52" s="79"/>
      <c r="BA52" s="79"/>
      <c r="BB52" s="79"/>
      <c r="BC52" s="79"/>
      <c r="BD52" s="79"/>
      <c r="BE52" s="586" t="s">
        <v>281</v>
      </c>
      <c r="BF52" s="586" t="s">
        <v>281</v>
      </c>
      <c r="BG52" s="586" t="s">
        <v>1160</v>
      </c>
      <c r="BH52" s="586" t="s">
        <v>281</v>
      </c>
      <c r="BI52" s="586" t="s">
        <v>1160</v>
      </c>
      <c r="BJ52" s="586" t="s">
        <v>281</v>
      </c>
      <c r="BK52" s="586" t="s">
        <v>281</v>
      </c>
      <c r="BL52" s="586" t="s">
        <v>281</v>
      </c>
      <c r="BM52" s="586" t="s">
        <v>281</v>
      </c>
      <c r="BN52" s="586" t="s">
        <v>281</v>
      </c>
      <c r="BO52" s="586" t="s">
        <v>281</v>
      </c>
      <c r="BP52" s="586" t="s">
        <v>281</v>
      </c>
      <c r="BQ52" s="586" t="s">
        <v>281</v>
      </c>
      <c r="BR52" s="586" t="s">
        <v>281</v>
      </c>
      <c r="BS52" s="586" t="s">
        <v>281</v>
      </c>
      <c r="BT52" s="586" t="s">
        <v>281</v>
      </c>
      <c r="BU52" s="586" t="s">
        <v>281</v>
      </c>
      <c r="BV52" s="586" t="s">
        <v>281</v>
      </c>
      <c r="BW52" s="588">
        <f>COUNTIF($BE52:$BV52,2)</f>
        <v>16</v>
      </c>
      <c r="BX52" s="510">
        <f>BW52/COUNTA($BE52:$BV52)</f>
        <v>0.88888888888888884</v>
      </c>
      <c r="BY52" s="588">
        <f>COUNTIF($BE52:$BV52,1)</f>
        <v>2</v>
      </c>
      <c r="BZ52" s="510">
        <f>BY52/COUNTA($BE52:$BV52)</f>
        <v>0.1111111111111111</v>
      </c>
      <c r="CA52" s="588">
        <f>COUNTIF($BE52:$BV52,0)</f>
        <v>0</v>
      </c>
      <c r="CB52" s="511">
        <f>CA52/COUNTA($BE52:$BV52)</f>
        <v>0</v>
      </c>
      <c r="CC52" s="588">
        <f>(((BW52*2)+(BY52*1)+(CA52*0)))/COUNTA($BE52:$BV52)</f>
        <v>1.8888888888888888</v>
      </c>
      <c r="CD52" s="606" t="str">
        <f>IF(CC52&gt;=1.6,"Đạt mục tiêu",IF(CC52&gt;=1,"Cần cố gắng","Chưa đạt"))</f>
        <v>Đạt mục tiêu</v>
      </c>
    </row>
    <row r="53" spans="1:82" s="620" customFormat="1" ht="66" customHeight="1">
      <c r="A53" s="19">
        <v>42</v>
      </c>
      <c r="B53" s="451">
        <v>42</v>
      </c>
      <c r="C53" s="86" t="s">
        <v>594</v>
      </c>
      <c r="D53" s="87" t="s">
        <v>14</v>
      </c>
      <c r="E53" s="86" t="s">
        <v>595</v>
      </c>
      <c r="F53" s="87" t="s">
        <v>18</v>
      </c>
      <c r="G53" s="79" t="s">
        <v>595</v>
      </c>
      <c r="H53" s="128" t="s">
        <v>610</v>
      </c>
      <c r="I53" s="79" t="s">
        <v>275</v>
      </c>
      <c r="J53" s="10" t="s">
        <v>11</v>
      </c>
      <c r="K53" s="79"/>
      <c r="L53" s="79"/>
      <c r="M53" s="79"/>
      <c r="N53" s="66"/>
      <c r="O53" s="66"/>
      <c r="P53" s="79" t="s">
        <v>16</v>
      </c>
      <c r="Q53" s="42"/>
      <c r="R53" s="42"/>
      <c r="S53" s="79"/>
      <c r="T53" s="79"/>
      <c r="U53" s="66">
        <f t="shared" si="7"/>
        <v>1</v>
      </c>
      <c r="V53" s="79"/>
      <c r="W53" s="79"/>
      <c r="X53" s="79"/>
      <c r="Y53" s="79"/>
      <c r="Z53" s="79"/>
      <c r="AA53" s="79"/>
      <c r="AB53" s="79"/>
      <c r="AC53" s="79"/>
      <c r="AD53" s="79"/>
      <c r="AE53" s="79"/>
      <c r="AF53" s="79"/>
      <c r="AG53" s="79"/>
      <c r="AH53" s="79"/>
      <c r="AI53" s="79"/>
      <c r="AJ53" s="79"/>
      <c r="AK53" s="79"/>
      <c r="AL53" s="79"/>
      <c r="AM53" s="79"/>
      <c r="AN53" s="79"/>
      <c r="AO53" s="79"/>
      <c r="AP53" s="79"/>
      <c r="AQ53" s="79" t="s">
        <v>723</v>
      </c>
      <c r="AR53" s="79" t="s">
        <v>724</v>
      </c>
      <c r="AS53" s="79" t="s">
        <v>727</v>
      </c>
      <c r="AT53" s="79"/>
      <c r="AU53" s="79"/>
      <c r="AV53" s="79"/>
      <c r="AW53" s="79"/>
      <c r="AX53" s="79"/>
      <c r="AY53" s="79"/>
      <c r="AZ53" s="79"/>
      <c r="BA53" s="79"/>
      <c r="BB53" s="79"/>
      <c r="BC53" s="79"/>
      <c r="BD53" s="79"/>
      <c r="BE53" s="79"/>
      <c r="BF53" s="79"/>
      <c r="BG53" s="79"/>
      <c r="BH53" s="79"/>
      <c r="BI53" s="79"/>
      <c r="BJ53" s="79"/>
      <c r="BK53" s="79"/>
      <c r="BL53" s="79"/>
      <c r="BM53" s="79"/>
      <c r="BN53" s="79"/>
      <c r="BO53" s="79"/>
      <c r="BP53" s="79"/>
      <c r="BQ53" s="79"/>
      <c r="BR53" s="79"/>
      <c r="BS53" s="79"/>
      <c r="BT53" s="79"/>
      <c r="BU53" s="79"/>
      <c r="BV53" s="79"/>
      <c r="BW53" s="623"/>
      <c r="BX53" s="81"/>
      <c r="BY53" s="623"/>
      <c r="BZ53" s="81"/>
      <c r="CA53" s="623"/>
      <c r="CB53" s="81"/>
      <c r="CC53" s="623"/>
      <c r="CD53" s="623"/>
    </row>
    <row r="54" spans="1:82" ht="62.25" hidden="1">
      <c r="A54" s="588">
        <v>43</v>
      </c>
      <c r="B54" s="451">
        <v>43</v>
      </c>
      <c r="C54" s="213" t="s">
        <v>596</v>
      </c>
      <c r="D54" s="87" t="s">
        <v>14</v>
      </c>
      <c r="E54" s="213" t="s">
        <v>597</v>
      </c>
      <c r="F54" s="87" t="s">
        <v>17</v>
      </c>
      <c r="G54" s="86" t="s">
        <v>597</v>
      </c>
      <c r="H54" s="518" t="s">
        <v>1028</v>
      </c>
      <c r="I54" s="79" t="s">
        <v>275</v>
      </c>
      <c r="J54" s="10" t="s">
        <v>11</v>
      </c>
      <c r="K54" s="79"/>
      <c r="L54" s="79"/>
      <c r="M54" s="79"/>
      <c r="N54" s="588" t="s">
        <v>16</v>
      </c>
      <c r="O54" s="66"/>
      <c r="P54" s="79"/>
      <c r="Q54" s="42"/>
      <c r="R54" s="42"/>
      <c r="S54" s="79"/>
      <c r="T54" s="623" t="s">
        <v>16</v>
      </c>
      <c r="U54" s="66">
        <f t="shared" si="7"/>
        <v>2</v>
      </c>
      <c r="V54" s="79"/>
      <c r="W54" s="79"/>
      <c r="X54" s="79"/>
      <c r="Y54" s="79"/>
      <c r="Z54" s="79"/>
      <c r="AA54" s="79"/>
      <c r="AB54" s="79"/>
      <c r="AC54" s="79"/>
      <c r="AD54" s="79"/>
      <c r="AE54" s="79"/>
      <c r="AF54" s="79"/>
      <c r="AG54" s="79"/>
      <c r="AH54" s="588" t="s">
        <v>724</v>
      </c>
      <c r="AI54" s="588" t="s">
        <v>727</v>
      </c>
      <c r="AJ54" s="588" t="s">
        <v>723</v>
      </c>
      <c r="AK54" s="588" t="s">
        <v>724</v>
      </c>
      <c r="AL54" s="588" t="s">
        <v>723</v>
      </c>
      <c r="AM54" s="79"/>
      <c r="AN54" s="79"/>
      <c r="AO54" s="79"/>
      <c r="AP54" s="79"/>
      <c r="AQ54" s="79"/>
      <c r="AR54" s="79"/>
      <c r="AS54" s="79"/>
      <c r="AT54" s="79"/>
      <c r="AU54" s="79"/>
      <c r="AV54" s="79"/>
      <c r="AW54" s="79"/>
      <c r="AX54" s="79"/>
      <c r="AY54" s="79"/>
      <c r="AZ54" s="79"/>
      <c r="BA54" s="79"/>
      <c r="BB54" s="79"/>
      <c r="BC54" s="79"/>
      <c r="BD54" s="79"/>
      <c r="BE54" s="20">
        <v>2</v>
      </c>
      <c r="BF54" s="20">
        <v>2</v>
      </c>
      <c r="BG54" s="20">
        <v>2</v>
      </c>
      <c r="BH54" s="20">
        <v>2</v>
      </c>
      <c r="BI54" s="20">
        <v>2</v>
      </c>
      <c r="BJ54" s="20">
        <v>1</v>
      </c>
      <c r="BK54" s="20">
        <v>2</v>
      </c>
      <c r="BL54" s="20">
        <v>2</v>
      </c>
      <c r="BM54" s="20">
        <v>2</v>
      </c>
      <c r="BN54" s="20">
        <v>2</v>
      </c>
      <c r="BO54" s="20">
        <v>2</v>
      </c>
      <c r="BP54" s="20">
        <v>2</v>
      </c>
      <c r="BQ54" s="20">
        <v>2</v>
      </c>
      <c r="BR54" s="20">
        <v>2</v>
      </c>
      <c r="BS54" s="20">
        <v>2</v>
      </c>
      <c r="BT54" s="20">
        <v>1</v>
      </c>
      <c r="BU54" s="20">
        <v>1</v>
      </c>
      <c r="BV54" s="20">
        <v>2</v>
      </c>
      <c r="BW54" s="21">
        <f>COUNTIF($BE54:$BV54,2)</f>
        <v>15</v>
      </c>
      <c r="BX54" s="22">
        <f>BW54/COUNTA($BE54:$BV54)</f>
        <v>0.83333333333333337</v>
      </c>
      <c r="BY54" s="21">
        <f>COUNTIF($BE54:$BV54,1)</f>
        <v>3</v>
      </c>
      <c r="BZ54" s="22">
        <f>BY54/COUNTA($BE54:$BV54)</f>
        <v>0.16666666666666666</v>
      </c>
      <c r="CA54" s="21">
        <f>COUNTIF($BE54:$BV54,0)</f>
        <v>0</v>
      </c>
      <c r="CB54" s="22">
        <f>CA54/COUNTA($BE54:$BV54)</f>
        <v>0</v>
      </c>
      <c r="CC54" s="21">
        <f>(((BW54*2)+(BY54*1)+(CA54*0)))/COUNTA($BE54:$BV54)</f>
        <v>1.8333333333333333</v>
      </c>
      <c r="CD54" s="427" t="str">
        <f>IF(CC54&gt;=1.6,"Đạt mục tiêu",IF(CC54&gt;=1,"Cần cố gắng","Chưa đạt"))</f>
        <v>Đạt mục tiêu</v>
      </c>
    </row>
    <row r="55" spans="1:82" ht="93.75" hidden="1">
      <c r="A55" s="589">
        <v>44</v>
      </c>
      <c r="B55" s="451">
        <v>44</v>
      </c>
      <c r="C55" s="212" t="s">
        <v>598</v>
      </c>
      <c r="D55" s="87" t="s">
        <v>14</v>
      </c>
      <c r="E55" s="86" t="s">
        <v>599</v>
      </c>
      <c r="F55" s="87" t="s">
        <v>14</v>
      </c>
      <c r="G55" s="188" t="s">
        <v>612</v>
      </c>
      <c r="H55" s="192" t="s">
        <v>1043</v>
      </c>
      <c r="I55" s="79" t="s">
        <v>275</v>
      </c>
      <c r="J55" s="10" t="s">
        <v>11</v>
      </c>
      <c r="K55" s="589" t="s">
        <v>16</v>
      </c>
      <c r="L55" s="79"/>
      <c r="M55" s="79"/>
      <c r="N55" s="66"/>
      <c r="O55" s="66"/>
      <c r="P55" s="79"/>
      <c r="Q55" s="42"/>
      <c r="R55" s="42"/>
      <c r="S55" s="79"/>
      <c r="T55" s="79"/>
      <c r="U55" s="66">
        <f t="shared" si="7"/>
        <v>1</v>
      </c>
      <c r="V55" s="625" t="s">
        <v>723</v>
      </c>
      <c r="W55" s="625" t="s">
        <v>726</v>
      </c>
      <c r="X55" s="625" t="s">
        <v>724</v>
      </c>
      <c r="Y55" s="625" t="s">
        <v>724</v>
      </c>
      <c r="Z55" s="79"/>
      <c r="AA55" s="79"/>
      <c r="AB55" s="79"/>
      <c r="AC55" s="79"/>
      <c r="AD55" s="79"/>
      <c r="AE55" s="79"/>
      <c r="AF55" s="79"/>
      <c r="AG55" s="79"/>
      <c r="AH55" s="79"/>
      <c r="AI55" s="79"/>
      <c r="AJ55" s="79"/>
      <c r="AK55" s="79"/>
      <c r="AL55" s="79"/>
      <c r="AM55" s="79"/>
      <c r="AN55" s="79"/>
      <c r="AO55" s="79"/>
      <c r="AP55" s="79"/>
      <c r="AQ55" s="79"/>
      <c r="AR55" s="79"/>
      <c r="AS55" s="79"/>
      <c r="AT55" s="79"/>
      <c r="AU55" s="79"/>
      <c r="AV55" s="79"/>
      <c r="AW55" s="79"/>
      <c r="AX55" s="79"/>
      <c r="AY55" s="79"/>
      <c r="AZ55" s="79"/>
      <c r="BA55" s="79"/>
      <c r="BB55" s="79"/>
      <c r="BC55" s="79"/>
      <c r="BD55" s="79"/>
      <c r="BE55" s="586" t="s">
        <v>281</v>
      </c>
      <c r="BF55" s="586" t="s">
        <v>281</v>
      </c>
      <c r="BG55" s="586" t="s">
        <v>1160</v>
      </c>
      <c r="BH55" s="586" t="s">
        <v>281</v>
      </c>
      <c r="BI55" s="586" t="s">
        <v>1160</v>
      </c>
      <c r="BJ55" s="586" t="s">
        <v>1160</v>
      </c>
      <c r="BK55" s="586" t="s">
        <v>1160</v>
      </c>
      <c r="BL55" s="586" t="s">
        <v>281</v>
      </c>
      <c r="BM55" s="586" t="s">
        <v>281</v>
      </c>
      <c r="BN55" s="586" t="s">
        <v>281</v>
      </c>
      <c r="BO55" s="586" t="s">
        <v>281</v>
      </c>
      <c r="BP55" s="586" t="s">
        <v>281</v>
      </c>
      <c r="BQ55" s="586" t="s">
        <v>281</v>
      </c>
      <c r="BR55" s="586" t="s">
        <v>281</v>
      </c>
      <c r="BS55" s="586" t="s">
        <v>281</v>
      </c>
      <c r="BT55" s="586" t="s">
        <v>281</v>
      </c>
      <c r="BU55" s="586" t="s">
        <v>281</v>
      </c>
      <c r="BV55" s="586" t="s">
        <v>281</v>
      </c>
      <c r="BW55" s="588">
        <f>COUNTIF($BE55:$BV55,2)</f>
        <v>14</v>
      </c>
      <c r="BX55" s="510">
        <f>BW55/COUNTA($BE55:$BV55)</f>
        <v>0.77777777777777779</v>
      </c>
      <c r="BY55" s="588">
        <f>COUNTIF($BE55:$BV55,1)</f>
        <v>4</v>
      </c>
      <c r="BZ55" s="510">
        <f>BY55/COUNTA($BE55:$BV55)</f>
        <v>0.22222222222222221</v>
      </c>
      <c r="CA55" s="588">
        <f>COUNTIF($BE55:$BV55,0)</f>
        <v>0</v>
      </c>
      <c r="CB55" s="511">
        <f>CA55/COUNTA($BE55:$BV55)</f>
        <v>0</v>
      </c>
      <c r="CC55" s="588">
        <f>(((BW55*2)+(BY55*1)+(CA55*0)))/COUNTA($BE55:$BV55)</f>
        <v>1.7777777777777777</v>
      </c>
      <c r="CD55" s="606" t="str">
        <f>IF(CC55&gt;=1.6,"Đạt mục tiêu",IF(CC55&gt;=1,"Cần cố gắng","Chưa đạt"))</f>
        <v>Đạt mục tiêu</v>
      </c>
    </row>
    <row r="56" spans="1:82" s="3" customFormat="1" ht="62.25" hidden="1">
      <c r="A56" s="19">
        <v>45</v>
      </c>
      <c r="B56" s="451">
        <v>45</v>
      </c>
      <c r="C56" s="78" t="s">
        <v>598</v>
      </c>
      <c r="D56" s="87" t="s">
        <v>14</v>
      </c>
      <c r="E56" s="78" t="s">
        <v>599</v>
      </c>
      <c r="F56" s="87" t="s">
        <v>14</v>
      </c>
      <c r="G56" s="78" t="s">
        <v>611</v>
      </c>
      <c r="H56" s="518" t="s">
        <v>305</v>
      </c>
      <c r="I56" s="591" t="s">
        <v>275</v>
      </c>
      <c r="J56" s="586" t="s">
        <v>11</v>
      </c>
      <c r="K56" s="591"/>
      <c r="L56" s="591"/>
      <c r="M56" s="608" t="s">
        <v>16</v>
      </c>
      <c r="N56" s="493"/>
      <c r="O56" s="493"/>
      <c r="P56" s="591"/>
      <c r="Q56" s="19"/>
      <c r="R56" s="19"/>
      <c r="S56" s="591"/>
      <c r="T56" s="591"/>
      <c r="U56" s="493">
        <f t="shared" si="7"/>
        <v>1</v>
      </c>
      <c r="V56" s="591"/>
      <c r="W56" s="591"/>
      <c r="X56" s="591"/>
      <c r="Y56" s="591"/>
      <c r="Z56" s="591"/>
      <c r="AA56" s="591"/>
      <c r="AB56" s="591"/>
      <c r="AC56" s="591"/>
      <c r="AD56" s="591" t="s">
        <v>723</v>
      </c>
      <c r="AE56" s="591" t="s">
        <v>726</v>
      </c>
      <c r="AF56" s="591" t="s">
        <v>724</v>
      </c>
      <c r="AG56" s="591" t="s">
        <v>723</v>
      </c>
      <c r="AH56" s="591"/>
      <c r="AI56" s="591"/>
      <c r="AJ56" s="591"/>
      <c r="AK56" s="591"/>
      <c r="AL56" s="591"/>
      <c r="AM56" s="591"/>
      <c r="AN56" s="591"/>
      <c r="AO56" s="591"/>
      <c r="AP56" s="591"/>
      <c r="AQ56" s="591"/>
      <c r="AR56" s="591"/>
      <c r="AS56" s="591"/>
      <c r="AT56" s="591"/>
      <c r="AU56" s="591"/>
      <c r="AV56" s="591"/>
      <c r="AW56" s="591"/>
      <c r="AX56" s="591"/>
      <c r="AY56" s="591"/>
      <c r="AZ56" s="591"/>
      <c r="BA56" s="591"/>
      <c r="BB56" s="591"/>
      <c r="BC56" s="591"/>
      <c r="BD56" s="591"/>
      <c r="BE56" s="591">
        <v>2</v>
      </c>
      <c r="BF56" s="591">
        <v>2</v>
      </c>
      <c r="BG56" s="591">
        <v>2</v>
      </c>
      <c r="BH56" s="591">
        <v>2</v>
      </c>
      <c r="BI56" s="591">
        <v>2</v>
      </c>
      <c r="BJ56" s="591">
        <v>2</v>
      </c>
      <c r="BK56" s="591">
        <v>2</v>
      </c>
      <c r="BL56" s="591">
        <v>2</v>
      </c>
      <c r="BM56" s="591">
        <v>2</v>
      </c>
      <c r="BN56" s="591">
        <v>2</v>
      </c>
      <c r="BO56" s="591">
        <v>2</v>
      </c>
      <c r="BP56" s="591">
        <v>2</v>
      </c>
      <c r="BQ56" s="591">
        <v>1</v>
      </c>
      <c r="BR56" s="591">
        <v>1</v>
      </c>
      <c r="BS56" s="591">
        <v>2</v>
      </c>
      <c r="BT56" s="591">
        <v>2</v>
      </c>
      <c r="BU56" s="591">
        <v>2</v>
      </c>
      <c r="BV56" s="591">
        <v>2</v>
      </c>
      <c r="BW56" s="608">
        <f>COUNTIF($BE56:$BV56,2)</f>
        <v>16</v>
      </c>
      <c r="BX56" s="514">
        <f>BW56/COUNTA($BE56:$BV56)</f>
        <v>0.88888888888888884</v>
      </c>
      <c r="BY56" s="608">
        <f>COUNTIF($BE56:$BV56,1)</f>
        <v>2</v>
      </c>
      <c r="BZ56" s="514">
        <f>BY56/COUNTA($BE56:$BV56)</f>
        <v>0.1111111111111111</v>
      </c>
      <c r="CA56" s="608">
        <f>COUNTIF($BE56:$BV56,0)</f>
        <v>0</v>
      </c>
      <c r="CB56" s="228">
        <f>CA56/COUNTA($BE56:$BV56)</f>
        <v>0</v>
      </c>
      <c r="CC56" s="608">
        <f>(((BW56*2)+(BY56*1)+(CA56*0)))/COUNTA($BE56:$BV56)</f>
        <v>1.8888888888888888</v>
      </c>
      <c r="CD56" s="611" t="str">
        <f>IF(CC56&gt;=1.6,"Đạt mục tiêu",IF(CC56&gt;=1,"Cần cố gắng","Chưa đạt"))</f>
        <v>Đạt mục tiêu</v>
      </c>
    </row>
    <row r="57" spans="1:82" s="620" customFormat="1" ht="60" hidden="1">
      <c r="A57" s="19"/>
      <c r="B57" s="451"/>
      <c r="C57" s="86" t="s">
        <v>600</v>
      </c>
      <c r="D57" s="87"/>
      <c r="E57" s="86"/>
      <c r="F57" s="87"/>
      <c r="G57" s="86"/>
      <c r="H57" s="106" t="s">
        <v>980</v>
      </c>
      <c r="I57" s="79"/>
      <c r="J57" s="10"/>
      <c r="K57" s="79"/>
      <c r="L57" s="79"/>
      <c r="M57" s="623"/>
      <c r="N57" s="66"/>
      <c r="O57" s="66"/>
      <c r="P57" s="79"/>
      <c r="Q57" s="42"/>
      <c r="R57" s="42"/>
      <c r="S57" s="79"/>
      <c r="T57" s="79"/>
      <c r="U57" s="66"/>
      <c r="V57" s="79"/>
      <c r="W57" s="79"/>
      <c r="X57" s="79"/>
      <c r="Y57" s="79"/>
      <c r="Z57" s="79"/>
      <c r="AA57" s="79"/>
      <c r="AB57" s="79"/>
      <c r="AC57" s="79"/>
      <c r="AD57" s="79"/>
      <c r="AE57" s="79"/>
      <c r="AF57" s="79"/>
      <c r="AG57" s="79"/>
      <c r="AH57" s="79"/>
      <c r="AI57" s="79"/>
      <c r="AJ57" s="79"/>
      <c r="AK57" s="79"/>
      <c r="AL57" s="79"/>
      <c r="AM57" s="79"/>
      <c r="AN57" s="79"/>
      <c r="AO57" s="79"/>
      <c r="AP57" s="79"/>
      <c r="AQ57" s="79"/>
      <c r="AR57" s="79"/>
      <c r="AS57" s="79"/>
      <c r="AT57" s="79"/>
      <c r="AU57" s="79"/>
      <c r="AV57" s="79"/>
      <c r="AW57" s="79"/>
      <c r="AX57" s="79"/>
      <c r="AY57" s="79"/>
      <c r="AZ57" s="79"/>
      <c r="BA57" s="79"/>
      <c r="BB57" s="79"/>
      <c r="BC57" s="79"/>
      <c r="BD57" s="79"/>
      <c r="BE57" s="79"/>
      <c r="BF57" s="79"/>
      <c r="BG57" s="79"/>
      <c r="BH57" s="79"/>
      <c r="BI57" s="79"/>
      <c r="BJ57" s="79"/>
      <c r="BK57" s="79"/>
      <c r="BL57" s="79"/>
      <c r="BM57" s="79"/>
      <c r="BN57" s="79"/>
      <c r="BO57" s="79"/>
      <c r="BP57" s="79"/>
      <c r="BQ57" s="79"/>
      <c r="BR57" s="79"/>
      <c r="BS57" s="79"/>
      <c r="BT57" s="79"/>
      <c r="BU57" s="79"/>
      <c r="BV57" s="79"/>
      <c r="BW57" s="623"/>
      <c r="BX57" s="81"/>
      <c r="BY57" s="623"/>
      <c r="BZ57" s="81"/>
      <c r="CA57" s="623"/>
      <c r="CB57" s="81"/>
      <c r="CC57" s="623"/>
      <c r="CD57" s="623"/>
    </row>
    <row r="58" spans="1:82" s="620" customFormat="1" ht="62.25" hidden="1">
      <c r="A58" s="19"/>
      <c r="B58" s="451"/>
      <c r="C58" s="86" t="s">
        <v>600</v>
      </c>
      <c r="D58" s="87"/>
      <c r="E58" s="86"/>
      <c r="F58" s="87"/>
      <c r="G58" s="86" t="s">
        <v>600</v>
      </c>
      <c r="H58" s="106" t="s">
        <v>995</v>
      </c>
      <c r="I58" s="79"/>
      <c r="J58" s="10"/>
      <c r="K58" s="79"/>
      <c r="L58" s="623" t="s">
        <v>16</v>
      </c>
      <c r="M58" s="623"/>
      <c r="N58" s="66"/>
      <c r="O58" s="66"/>
      <c r="P58" s="79"/>
      <c r="Q58" s="42"/>
      <c r="R58" s="42"/>
      <c r="S58" s="79"/>
      <c r="T58" s="79"/>
      <c r="U58" s="66"/>
      <c r="V58" s="79"/>
      <c r="W58" s="79"/>
      <c r="X58" s="79"/>
      <c r="Y58" s="79"/>
      <c r="Z58" s="79" t="s">
        <v>724</v>
      </c>
      <c r="AA58" s="79" t="s">
        <v>726</v>
      </c>
      <c r="AB58" s="79" t="s">
        <v>724</v>
      </c>
      <c r="AC58" s="79" t="s">
        <v>723</v>
      </c>
      <c r="AD58" s="79"/>
      <c r="AE58" s="79"/>
      <c r="AF58" s="79"/>
      <c r="AG58" s="79"/>
      <c r="AH58" s="79"/>
      <c r="AI58" s="79"/>
      <c r="AJ58" s="79"/>
      <c r="AK58" s="79"/>
      <c r="AL58" s="79"/>
      <c r="AM58" s="79"/>
      <c r="AN58" s="79"/>
      <c r="AO58" s="79"/>
      <c r="AP58" s="79"/>
      <c r="AQ58" s="79"/>
      <c r="AR58" s="79"/>
      <c r="AS58" s="79"/>
      <c r="AT58" s="79"/>
      <c r="AU58" s="79"/>
      <c r="AV58" s="79"/>
      <c r="AW58" s="79"/>
      <c r="AX58" s="79"/>
      <c r="AY58" s="79"/>
      <c r="AZ58" s="79"/>
      <c r="BA58" s="79"/>
      <c r="BB58" s="79"/>
      <c r="BC58" s="79"/>
      <c r="BD58" s="79"/>
      <c r="BE58" s="79">
        <v>2</v>
      </c>
      <c r="BF58" s="79">
        <v>2</v>
      </c>
      <c r="BG58" s="79">
        <v>2</v>
      </c>
      <c r="BH58" s="79">
        <v>2</v>
      </c>
      <c r="BI58" s="79">
        <v>2</v>
      </c>
      <c r="BJ58" s="79">
        <v>2</v>
      </c>
      <c r="BK58" s="79">
        <v>2</v>
      </c>
      <c r="BL58" s="79">
        <v>2</v>
      </c>
      <c r="BM58" s="79">
        <v>1</v>
      </c>
      <c r="BN58" s="79">
        <v>1</v>
      </c>
      <c r="BO58" s="79">
        <v>1</v>
      </c>
      <c r="BP58" s="79">
        <v>2</v>
      </c>
      <c r="BQ58" s="79">
        <v>2</v>
      </c>
      <c r="BR58" s="79">
        <v>1</v>
      </c>
      <c r="BS58" s="79">
        <v>2</v>
      </c>
      <c r="BT58" s="79">
        <v>2</v>
      </c>
      <c r="BU58" s="79">
        <v>2</v>
      </c>
      <c r="BV58" s="79">
        <v>2</v>
      </c>
      <c r="BW58" s="623">
        <f>COUNTIF($BE58:$BV58,2)</f>
        <v>14</v>
      </c>
      <c r="BX58" s="512">
        <f>BW58/COUNTA($BE58:$BV58)</f>
        <v>0.77777777777777779</v>
      </c>
      <c r="BY58" s="623">
        <f>COUNTIF($BE58:$BV58,1)</f>
        <v>4</v>
      </c>
      <c r="BZ58" s="512">
        <f>BY58/COUNTA($BE58:$BV58)</f>
        <v>0.22222222222222221</v>
      </c>
      <c r="CA58" s="623">
        <f>COUNTIF($BE58:$BV58,0)</f>
        <v>0</v>
      </c>
      <c r="CB58" s="81">
        <f>CA58/COUNTA($BE58:$BV58)</f>
        <v>0</v>
      </c>
      <c r="CC58" s="623">
        <f>(((BW58*2)+(BY58*1)+(CA58*0)))/COUNTA($BE58:$BV58)</f>
        <v>1.7777777777777777</v>
      </c>
      <c r="CD58" s="624" t="str">
        <f t="shared" si="12"/>
        <v>Đạt mục tiêu</v>
      </c>
    </row>
    <row r="59" spans="1:82" s="620" customFormat="1" ht="102.75" hidden="1" customHeight="1">
      <c r="A59" s="19"/>
      <c r="B59" s="451"/>
      <c r="C59" s="519" t="s">
        <v>600</v>
      </c>
      <c r="D59" s="87"/>
      <c r="E59" s="86" t="s">
        <v>600</v>
      </c>
      <c r="F59" s="86" t="s">
        <v>600</v>
      </c>
      <c r="G59" s="86" t="s">
        <v>600</v>
      </c>
      <c r="H59" s="623" t="s">
        <v>1164</v>
      </c>
      <c r="I59" s="79"/>
      <c r="J59" s="10"/>
      <c r="K59" s="79"/>
      <c r="L59" s="623"/>
      <c r="M59" s="623"/>
      <c r="N59" s="66"/>
      <c r="O59" s="66" t="s">
        <v>16</v>
      </c>
      <c r="P59" s="79"/>
      <c r="Q59" s="42"/>
      <c r="R59" s="42"/>
      <c r="S59" s="79"/>
      <c r="T59" s="79"/>
      <c r="U59" s="66"/>
      <c r="V59" s="79"/>
      <c r="W59" s="79"/>
      <c r="X59" s="79"/>
      <c r="Y59" s="79"/>
      <c r="Z59" s="79"/>
      <c r="AA59" s="79"/>
      <c r="AB59" s="79"/>
      <c r="AC59" s="79"/>
      <c r="AD59" s="79"/>
      <c r="AE59" s="79"/>
      <c r="AF59" s="79"/>
      <c r="AG59" s="79"/>
      <c r="AH59" s="79"/>
      <c r="AI59" s="79"/>
      <c r="AJ59" s="79"/>
      <c r="AK59" s="79"/>
      <c r="AL59" s="79"/>
      <c r="AM59" s="79" t="s">
        <v>723</v>
      </c>
      <c r="AN59" s="79" t="s">
        <v>723</v>
      </c>
      <c r="AO59" s="79" t="s">
        <v>726</v>
      </c>
      <c r="AP59" s="79" t="s">
        <v>724</v>
      </c>
      <c r="AQ59" s="79"/>
      <c r="AR59" s="79"/>
      <c r="AS59" s="79"/>
      <c r="AT59" s="79"/>
      <c r="AU59" s="79"/>
      <c r="AV59" s="79"/>
      <c r="AW59" s="79"/>
      <c r="AX59" s="79"/>
      <c r="AY59" s="79"/>
      <c r="AZ59" s="79"/>
      <c r="BA59" s="79"/>
      <c r="BB59" s="79"/>
      <c r="BC59" s="79"/>
      <c r="BD59" s="79"/>
      <c r="BE59" s="79">
        <v>2</v>
      </c>
      <c r="BF59" s="79">
        <v>2</v>
      </c>
      <c r="BG59" s="79">
        <v>2</v>
      </c>
      <c r="BH59" s="79">
        <v>1</v>
      </c>
      <c r="BI59" s="79">
        <v>2</v>
      </c>
      <c r="BJ59" s="79">
        <v>2</v>
      </c>
      <c r="BK59" s="79">
        <v>2</v>
      </c>
      <c r="BL59" s="79">
        <v>2</v>
      </c>
      <c r="BM59" s="79">
        <v>2</v>
      </c>
      <c r="BN59" s="79">
        <v>2</v>
      </c>
      <c r="BO59" s="79">
        <v>2</v>
      </c>
      <c r="BP59" s="79">
        <v>2</v>
      </c>
      <c r="BQ59" s="79">
        <v>2</v>
      </c>
      <c r="BR59" s="79">
        <v>1</v>
      </c>
      <c r="BS59" s="79">
        <v>1</v>
      </c>
      <c r="BT59" s="79">
        <v>2</v>
      </c>
      <c r="BU59" s="79">
        <v>2</v>
      </c>
      <c r="BV59" s="79">
        <v>1</v>
      </c>
      <c r="BW59" s="623">
        <f>COUNTIF($BE59:$BV59,2)</f>
        <v>14</v>
      </c>
      <c r="BX59" s="81">
        <f>BW59/COUNTA($BE59:$BV59)</f>
        <v>0.77777777777777779</v>
      </c>
      <c r="BY59" s="623">
        <f>COUNTIF($BE59:$BV59,1)</f>
        <v>4</v>
      </c>
      <c r="BZ59" s="81">
        <f>BY59/COUNTA($BE59:$BV59)</f>
        <v>0.22222222222222221</v>
      </c>
      <c r="CA59" s="623">
        <f>COUNTIF($BE59:$BV59,0)</f>
        <v>0</v>
      </c>
      <c r="CB59" s="81">
        <f>CA59/COUNTA($BE59:$BV59)</f>
        <v>0</v>
      </c>
      <c r="CC59" s="623">
        <f>(((BW59*2)+(BY59*1)+(CA59*0)))/COUNTA($BE59:$BV59)</f>
        <v>1.7777777777777777</v>
      </c>
      <c r="CD59" s="624" t="str">
        <f t="shared" si="12"/>
        <v>Đạt mục tiêu</v>
      </c>
    </row>
    <row r="60" spans="1:82" s="3" customFormat="1" ht="62.25" hidden="1">
      <c r="A60" s="19">
        <v>46</v>
      </c>
      <c r="B60" s="451">
        <v>46</v>
      </c>
      <c r="C60" s="78" t="s">
        <v>600</v>
      </c>
      <c r="D60" s="87" t="s">
        <v>17</v>
      </c>
      <c r="E60" s="78" t="s">
        <v>601</v>
      </c>
      <c r="F60" s="87" t="s">
        <v>17</v>
      </c>
      <c r="G60" s="78" t="s">
        <v>601</v>
      </c>
      <c r="H60" s="520" t="s">
        <v>1165</v>
      </c>
      <c r="I60" s="591" t="s">
        <v>275</v>
      </c>
      <c r="J60" s="586" t="s">
        <v>11</v>
      </c>
      <c r="K60" s="591"/>
      <c r="L60" s="608"/>
      <c r="M60" s="608" t="s">
        <v>16</v>
      </c>
      <c r="N60" s="493"/>
      <c r="O60" s="493"/>
      <c r="P60" s="591"/>
      <c r="Q60" s="19"/>
      <c r="R60" s="19"/>
      <c r="S60" s="591"/>
      <c r="T60" s="591"/>
      <c r="U60" s="493">
        <f t="shared" si="7"/>
        <v>1</v>
      </c>
      <c r="V60" s="591"/>
      <c r="W60" s="591"/>
      <c r="X60" s="591"/>
      <c r="Y60" s="591"/>
      <c r="Z60" s="591"/>
      <c r="AA60" s="591"/>
      <c r="AB60" s="591"/>
      <c r="AC60" s="591"/>
      <c r="AD60" s="591" t="s">
        <v>724</v>
      </c>
      <c r="AE60" s="591" t="s">
        <v>724</v>
      </c>
      <c r="AF60" s="591" t="s">
        <v>724</v>
      </c>
      <c r="AG60" s="591" t="s">
        <v>726</v>
      </c>
      <c r="AH60" s="591"/>
      <c r="AI60" s="591"/>
      <c r="AJ60" s="591"/>
      <c r="AK60" s="591"/>
      <c r="AL60" s="591"/>
      <c r="AM60" s="591"/>
      <c r="AN60" s="591"/>
      <c r="AO60" s="591"/>
      <c r="AP60" s="591"/>
      <c r="AQ60" s="591"/>
      <c r="AR60" s="591"/>
      <c r="AS60" s="591"/>
      <c r="AT60" s="591"/>
      <c r="AU60" s="591"/>
      <c r="AV60" s="591"/>
      <c r="AW60" s="591"/>
      <c r="AX60" s="591"/>
      <c r="AY60" s="591"/>
      <c r="AZ60" s="591"/>
      <c r="BA60" s="591"/>
      <c r="BB60" s="591"/>
      <c r="BC60" s="591"/>
      <c r="BD60" s="591"/>
      <c r="BE60" s="591">
        <v>1</v>
      </c>
      <c r="BF60" s="591">
        <v>2</v>
      </c>
      <c r="BG60" s="591">
        <v>1</v>
      </c>
      <c r="BH60" s="591">
        <v>2</v>
      </c>
      <c r="BI60" s="591">
        <v>2</v>
      </c>
      <c r="BJ60" s="591">
        <v>2</v>
      </c>
      <c r="BK60" s="591">
        <v>2</v>
      </c>
      <c r="BL60" s="591">
        <v>2</v>
      </c>
      <c r="BM60" s="591">
        <v>2</v>
      </c>
      <c r="BN60" s="591">
        <v>2</v>
      </c>
      <c r="BO60" s="591">
        <v>2</v>
      </c>
      <c r="BP60" s="591">
        <v>2</v>
      </c>
      <c r="BQ60" s="591">
        <v>2</v>
      </c>
      <c r="BR60" s="591">
        <v>2</v>
      </c>
      <c r="BS60" s="591">
        <v>2</v>
      </c>
      <c r="BT60" s="591">
        <v>1</v>
      </c>
      <c r="BU60" s="591">
        <v>2</v>
      </c>
      <c r="BV60" s="591">
        <v>2</v>
      </c>
      <c r="BW60" s="608">
        <f>COUNTIF($BE60:$BV60,2)</f>
        <v>15</v>
      </c>
      <c r="BX60" s="514">
        <f>BW60/COUNTA($BE60:$BV60)</f>
        <v>0.83333333333333337</v>
      </c>
      <c r="BY60" s="608">
        <f>COUNTIF($BE60:$BV60,1)</f>
        <v>3</v>
      </c>
      <c r="BZ60" s="514">
        <f>BY60/COUNTA($BE60:$BV60)</f>
        <v>0.16666666666666666</v>
      </c>
      <c r="CA60" s="608">
        <f>COUNTIF($BE60:$BV60,0)</f>
        <v>0</v>
      </c>
      <c r="CB60" s="228">
        <f>CA60/COUNTA($BE60:$BV60)</f>
        <v>0</v>
      </c>
      <c r="CC60" s="608">
        <f>(((BW60*2)+(BY60*1)+(CA60*0)))/COUNTA($BE60:$BV60)</f>
        <v>1.8333333333333333</v>
      </c>
      <c r="CD60" s="611" t="str">
        <f>IF(CC60&gt;=1.6,"Đạt mục tiêu",IF(CC60&gt;=1,"Cần cố gắng","Chưa đạt"))</f>
        <v>Đạt mục tiêu</v>
      </c>
    </row>
    <row r="61" spans="1:82" s="620" customFormat="1" ht="51" customHeight="1">
      <c r="A61" s="19">
        <v>47</v>
      </c>
      <c r="B61" s="451">
        <v>47</v>
      </c>
      <c r="C61" s="86" t="s">
        <v>602</v>
      </c>
      <c r="D61" s="87" t="s">
        <v>17</v>
      </c>
      <c r="E61" s="86" t="s">
        <v>52</v>
      </c>
      <c r="F61" s="87" t="s">
        <v>17</v>
      </c>
      <c r="G61" s="86" t="s">
        <v>1407</v>
      </c>
      <c r="H61" s="128" t="s">
        <v>614</v>
      </c>
      <c r="I61" s="79" t="s">
        <v>275</v>
      </c>
      <c r="J61" s="10" t="s">
        <v>11</v>
      </c>
      <c r="K61" s="79"/>
      <c r="L61" s="79"/>
      <c r="M61" s="79"/>
      <c r="N61" s="66"/>
      <c r="O61" s="66"/>
      <c r="P61" s="79" t="s">
        <v>16</v>
      </c>
      <c r="Q61" s="42"/>
      <c r="R61" s="42"/>
      <c r="S61" s="79"/>
      <c r="T61" s="79"/>
      <c r="U61" s="66">
        <f t="shared" si="7"/>
        <v>1</v>
      </c>
      <c r="V61" s="79"/>
      <c r="W61" s="79"/>
      <c r="X61" s="79"/>
      <c r="Y61" s="79"/>
      <c r="Z61" s="79"/>
      <c r="AA61" s="79"/>
      <c r="AB61" s="79"/>
      <c r="AC61" s="79"/>
      <c r="AD61" s="79"/>
      <c r="AE61" s="79"/>
      <c r="AF61" s="79"/>
      <c r="AG61" s="79"/>
      <c r="AH61" s="79"/>
      <c r="AI61" s="79"/>
      <c r="AJ61" s="79"/>
      <c r="AK61" s="79"/>
      <c r="AL61" s="79"/>
      <c r="AM61" s="79"/>
      <c r="AN61" s="79"/>
      <c r="AO61" s="79"/>
      <c r="AP61" s="79"/>
      <c r="AQ61" s="79" t="s">
        <v>724</v>
      </c>
      <c r="AR61" s="79" t="s">
        <v>723</v>
      </c>
      <c r="AS61" s="79" t="s">
        <v>723</v>
      </c>
      <c r="AT61" s="79"/>
      <c r="AU61" s="79"/>
      <c r="AV61" s="79"/>
      <c r="AW61" s="79"/>
      <c r="AX61" s="79"/>
      <c r="AY61" s="79"/>
      <c r="AZ61" s="79"/>
      <c r="BA61" s="79"/>
      <c r="BB61" s="79"/>
      <c r="BC61" s="79"/>
      <c r="BD61" s="79"/>
      <c r="BE61" s="79"/>
      <c r="BF61" s="79"/>
      <c r="BG61" s="79"/>
      <c r="BH61" s="79"/>
      <c r="BI61" s="79"/>
      <c r="BJ61" s="79"/>
      <c r="BK61" s="79"/>
      <c r="BL61" s="79"/>
      <c r="BM61" s="79"/>
      <c r="BN61" s="79"/>
      <c r="BO61" s="79"/>
      <c r="BP61" s="79"/>
      <c r="BQ61" s="79"/>
      <c r="BR61" s="79"/>
      <c r="BS61" s="79"/>
      <c r="BT61" s="79"/>
      <c r="BU61" s="79"/>
      <c r="BV61" s="79"/>
      <c r="BW61" s="623"/>
      <c r="BX61" s="81"/>
      <c r="BY61" s="623"/>
      <c r="BZ61" s="81"/>
      <c r="CA61" s="623"/>
      <c r="CB61" s="81"/>
      <c r="CC61" s="623"/>
      <c r="CD61" s="623"/>
    </row>
    <row r="62" spans="1:82" s="620" customFormat="1" ht="36" customHeight="1">
      <c r="A62" s="19">
        <v>48</v>
      </c>
      <c r="B62" s="451">
        <v>48</v>
      </c>
      <c r="C62" s="86" t="s">
        <v>603</v>
      </c>
      <c r="D62" s="87" t="s">
        <v>17</v>
      </c>
      <c r="E62" s="86" t="s">
        <v>604</v>
      </c>
      <c r="F62" s="87" t="s">
        <v>17</v>
      </c>
      <c r="G62" s="86" t="s">
        <v>1406</v>
      </c>
      <c r="H62" s="128" t="s">
        <v>710</v>
      </c>
      <c r="I62" s="79" t="s">
        <v>275</v>
      </c>
      <c r="J62" s="10" t="s">
        <v>11</v>
      </c>
      <c r="K62" s="79"/>
      <c r="L62" s="79"/>
      <c r="M62" s="79"/>
      <c r="N62" s="66"/>
      <c r="O62" s="66"/>
      <c r="P62" s="623" t="s">
        <v>16</v>
      </c>
      <c r="Q62" s="42"/>
      <c r="R62" s="42"/>
      <c r="S62" s="79"/>
      <c r="T62" s="79"/>
      <c r="U62" s="66">
        <f t="shared" si="7"/>
        <v>1</v>
      </c>
      <c r="V62" s="79"/>
      <c r="W62" s="79"/>
      <c r="X62" s="79"/>
      <c r="Y62" s="79"/>
      <c r="Z62" s="79"/>
      <c r="AA62" s="79"/>
      <c r="AB62" s="79"/>
      <c r="AC62" s="79"/>
      <c r="AD62" s="79"/>
      <c r="AE62" s="79"/>
      <c r="AF62" s="79"/>
      <c r="AG62" s="79"/>
      <c r="AH62" s="79"/>
      <c r="AI62" s="79"/>
      <c r="AJ62" s="79"/>
      <c r="AK62" s="79"/>
      <c r="AL62" s="79"/>
      <c r="AM62" s="79"/>
      <c r="AN62" s="79"/>
      <c r="AO62" s="79"/>
      <c r="AP62" s="79"/>
      <c r="AQ62" s="79" t="s">
        <v>723</v>
      </c>
      <c r="AR62" s="79" t="s">
        <v>726</v>
      </c>
      <c r="AS62" s="79" t="s">
        <v>724</v>
      </c>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c r="BV62" s="79"/>
      <c r="BW62" s="623"/>
      <c r="BX62" s="81"/>
      <c r="BY62" s="623"/>
      <c r="BZ62" s="81"/>
      <c r="CA62" s="623"/>
      <c r="CB62" s="81"/>
      <c r="CC62" s="623"/>
      <c r="CD62" s="623"/>
    </row>
    <row r="63" spans="1:82" ht="75" hidden="1">
      <c r="A63" s="589">
        <v>49</v>
      </c>
      <c r="B63" s="451">
        <v>49</v>
      </c>
      <c r="C63" s="212" t="s">
        <v>605</v>
      </c>
      <c r="D63" s="87" t="s">
        <v>17</v>
      </c>
      <c r="E63" s="86" t="s">
        <v>606</v>
      </c>
      <c r="F63" s="87" t="s">
        <v>17</v>
      </c>
      <c r="G63" s="188" t="s">
        <v>606</v>
      </c>
      <c r="H63" s="193" t="s">
        <v>935</v>
      </c>
      <c r="I63" s="79" t="s">
        <v>275</v>
      </c>
      <c r="J63" s="10" t="s">
        <v>11</v>
      </c>
      <c r="K63" s="589" t="s">
        <v>16</v>
      </c>
      <c r="L63" s="79"/>
      <c r="M63" s="79"/>
      <c r="N63" s="66"/>
      <c r="O63" s="66"/>
      <c r="P63" s="79"/>
      <c r="Q63" s="42"/>
      <c r="R63" s="42"/>
      <c r="S63" s="623" t="s">
        <v>16</v>
      </c>
      <c r="T63" s="79"/>
      <c r="U63" s="66">
        <f t="shared" si="7"/>
        <v>2</v>
      </c>
      <c r="V63" s="625" t="s">
        <v>724</v>
      </c>
      <c r="W63" s="625" t="s">
        <v>727</v>
      </c>
      <c r="X63" s="625" t="s">
        <v>723</v>
      </c>
      <c r="Y63" s="625" t="s">
        <v>727</v>
      </c>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586" t="s">
        <v>281</v>
      </c>
      <c r="BF63" s="586" t="s">
        <v>281</v>
      </c>
      <c r="BG63" s="586" t="s">
        <v>1160</v>
      </c>
      <c r="BH63" s="586" t="s">
        <v>281</v>
      </c>
      <c r="BI63" s="586" t="s">
        <v>1160</v>
      </c>
      <c r="BJ63" s="586" t="s">
        <v>1160</v>
      </c>
      <c r="BK63" s="586" t="s">
        <v>1160</v>
      </c>
      <c r="BL63" s="586" t="s">
        <v>281</v>
      </c>
      <c r="BM63" s="586" t="s">
        <v>281</v>
      </c>
      <c r="BN63" s="586" t="s">
        <v>281</v>
      </c>
      <c r="BO63" s="586" t="s">
        <v>281</v>
      </c>
      <c r="BP63" s="586" t="s">
        <v>281</v>
      </c>
      <c r="BQ63" s="586" t="s">
        <v>281</v>
      </c>
      <c r="BR63" s="586" t="s">
        <v>281</v>
      </c>
      <c r="BS63" s="586" t="s">
        <v>281</v>
      </c>
      <c r="BT63" s="586" t="s">
        <v>281</v>
      </c>
      <c r="BU63" s="586" t="s">
        <v>281</v>
      </c>
      <c r="BV63" s="586" t="s">
        <v>281</v>
      </c>
      <c r="BW63" s="588">
        <f>COUNTIF($BE63:$BV63,2)</f>
        <v>14</v>
      </c>
      <c r="BX63" s="510">
        <f>BW63/COUNTA($BE63:$BV63)</f>
        <v>0.77777777777777779</v>
      </c>
      <c r="BY63" s="588">
        <f>COUNTIF($BE63:$BV63,1)</f>
        <v>4</v>
      </c>
      <c r="BZ63" s="510">
        <f>BY63/COUNTA($BE63:$BV63)</f>
        <v>0.22222222222222221</v>
      </c>
      <c r="CA63" s="588">
        <f>COUNTIF($BE63:$BV63,0)</f>
        <v>0</v>
      </c>
      <c r="CB63" s="511">
        <f>CA63/COUNTA($BE63:$BV63)</f>
        <v>0</v>
      </c>
      <c r="CC63" s="588">
        <f>(((BW63*2)+(BY63*1)+(CA63*0)))/COUNTA($BE63:$BV63)</f>
        <v>1.7777777777777777</v>
      </c>
      <c r="CD63" s="606" t="str">
        <f>IF(CC63&gt;=1.6,"Đạt mục tiêu",IF(CC63&gt;=1,"Cần cố gắng","Chưa đạt"))</f>
        <v>Đạt mục tiêu</v>
      </c>
    </row>
    <row r="64" spans="1:82" s="620" customFormat="1" ht="43.5" customHeight="1">
      <c r="A64" s="19">
        <v>50</v>
      </c>
      <c r="B64" s="451">
        <v>50</v>
      </c>
      <c r="C64" s="86" t="s">
        <v>607</v>
      </c>
      <c r="D64" s="87" t="s">
        <v>17</v>
      </c>
      <c r="E64" s="86" t="s">
        <v>608</v>
      </c>
      <c r="F64" s="87" t="s">
        <v>17</v>
      </c>
      <c r="G64" s="79" t="s">
        <v>306</v>
      </c>
      <c r="H64" s="96" t="s">
        <v>743</v>
      </c>
      <c r="I64" s="79" t="s">
        <v>275</v>
      </c>
      <c r="J64" s="10" t="s">
        <v>11</v>
      </c>
      <c r="K64" s="79"/>
      <c r="L64" s="79"/>
      <c r="M64" s="79"/>
      <c r="N64" s="66"/>
      <c r="O64" s="66"/>
      <c r="P64" s="79" t="s">
        <v>16</v>
      </c>
      <c r="Q64" s="42"/>
      <c r="R64" s="42"/>
      <c r="S64" s="79"/>
      <c r="T64" s="79"/>
      <c r="U64" s="66">
        <f t="shared" si="7"/>
        <v>1</v>
      </c>
      <c r="V64" s="79"/>
      <c r="W64" s="79"/>
      <c r="X64" s="79"/>
      <c r="Y64" s="79"/>
      <c r="Z64" s="79"/>
      <c r="AA64" s="79"/>
      <c r="AB64" s="79"/>
      <c r="AC64" s="79"/>
      <c r="AD64" s="79"/>
      <c r="AE64" s="79"/>
      <c r="AF64" s="79"/>
      <c r="AG64" s="79"/>
      <c r="AH64" s="79"/>
      <c r="AI64" s="79"/>
      <c r="AJ64" s="79"/>
      <c r="AK64" s="79"/>
      <c r="AL64" s="79"/>
      <c r="AM64" s="79"/>
      <c r="AN64" s="79"/>
      <c r="AO64" s="79"/>
      <c r="AP64" s="79"/>
      <c r="AQ64" s="79" t="s">
        <v>724</v>
      </c>
      <c r="AR64" s="79" t="s">
        <v>724</v>
      </c>
      <c r="AS64" s="79" t="s">
        <v>723</v>
      </c>
      <c r="AT64" s="79"/>
      <c r="AU64" s="79"/>
      <c r="AV64" s="79"/>
      <c r="AW64" s="79"/>
      <c r="AX64" s="79"/>
      <c r="AY64" s="79"/>
      <c r="AZ64" s="79"/>
      <c r="BA64" s="79"/>
      <c r="BB64" s="79"/>
      <c r="BC64" s="79"/>
      <c r="BD64" s="79"/>
      <c r="BE64" s="79"/>
      <c r="BF64" s="79"/>
      <c r="BG64" s="79"/>
      <c r="BH64" s="79"/>
      <c r="BI64" s="79"/>
      <c r="BJ64" s="79"/>
      <c r="BK64" s="79"/>
      <c r="BL64" s="79"/>
      <c r="BM64" s="79"/>
      <c r="BN64" s="79"/>
      <c r="BO64" s="79"/>
      <c r="BP64" s="79"/>
      <c r="BQ64" s="79"/>
      <c r="BR64" s="79"/>
      <c r="BS64" s="79"/>
      <c r="BT64" s="79"/>
      <c r="BU64" s="79"/>
      <c r="BV64" s="79"/>
      <c r="BW64" s="623"/>
      <c r="BX64" s="81"/>
      <c r="BY64" s="623"/>
      <c r="BZ64" s="81"/>
      <c r="CA64" s="623"/>
      <c r="CB64" s="81"/>
      <c r="CC64" s="623"/>
      <c r="CD64" s="623"/>
    </row>
    <row r="65" spans="1:82" s="620" customFormat="1" ht="62.25" hidden="1">
      <c r="A65" s="19"/>
      <c r="B65" s="451"/>
      <c r="C65" s="67" t="s">
        <v>617</v>
      </c>
      <c r="D65" s="87"/>
      <c r="E65" s="86"/>
      <c r="F65" s="87"/>
      <c r="G65" s="67" t="s">
        <v>616</v>
      </c>
      <c r="H65" s="108" t="s">
        <v>1166</v>
      </c>
      <c r="I65" s="79"/>
      <c r="J65" s="10"/>
      <c r="K65" s="79"/>
      <c r="L65" s="623" t="s">
        <v>16</v>
      </c>
      <c r="M65" s="79"/>
      <c r="N65" s="66"/>
      <c r="O65" s="66"/>
      <c r="P65" s="79"/>
      <c r="Q65" s="42"/>
      <c r="R65" s="42"/>
      <c r="S65" s="79"/>
      <c r="T65" s="79"/>
      <c r="U65" s="66"/>
      <c r="V65" s="79"/>
      <c r="W65" s="79"/>
      <c r="X65" s="79"/>
      <c r="Y65" s="79"/>
      <c r="Z65" s="79" t="s">
        <v>724</v>
      </c>
      <c r="AA65" s="79"/>
      <c r="AB65" s="79" t="s">
        <v>726</v>
      </c>
      <c r="AC65" s="79" t="s">
        <v>724</v>
      </c>
      <c r="AD65" s="79"/>
      <c r="AE65" s="79"/>
      <c r="AF65" s="79"/>
      <c r="AG65" s="79"/>
      <c r="AH65" s="79"/>
      <c r="AI65" s="79"/>
      <c r="AJ65" s="79"/>
      <c r="AK65" s="79"/>
      <c r="AL65" s="79"/>
      <c r="AM65" s="79"/>
      <c r="AN65" s="79"/>
      <c r="AO65" s="79"/>
      <c r="AP65" s="79"/>
      <c r="AQ65" s="79"/>
      <c r="AR65" s="79"/>
      <c r="AS65" s="79"/>
      <c r="AT65" s="79"/>
      <c r="AU65" s="79"/>
      <c r="AV65" s="79"/>
      <c r="AW65" s="79"/>
      <c r="AX65" s="79"/>
      <c r="AY65" s="79"/>
      <c r="AZ65" s="79"/>
      <c r="BA65" s="79"/>
      <c r="BB65" s="79"/>
      <c r="BC65" s="79"/>
      <c r="BD65" s="79"/>
      <c r="BE65" s="79">
        <v>2</v>
      </c>
      <c r="BF65" s="79">
        <v>2</v>
      </c>
      <c r="BG65" s="79">
        <v>2</v>
      </c>
      <c r="BH65" s="79">
        <v>2</v>
      </c>
      <c r="BI65" s="79">
        <v>1</v>
      </c>
      <c r="BJ65" s="79">
        <v>2</v>
      </c>
      <c r="BK65" s="79">
        <v>2</v>
      </c>
      <c r="BL65" s="79">
        <v>2</v>
      </c>
      <c r="BM65" s="79">
        <v>2</v>
      </c>
      <c r="BN65" s="79">
        <v>2</v>
      </c>
      <c r="BO65" s="79">
        <v>1</v>
      </c>
      <c r="BP65" s="79">
        <v>2</v>
      </c>
      <c r="BQ65" s="79">
        <v>2</v>
      </c>
      <c r="BR65" s="79">
        <v>1</v>
      </c>
      <c r="BS65" s="79">
        <v>2</v>
      </c>
      <c r="BT65" s="79">
        <v>2</v>
      </c>
      <c r="BU65" s="79">
        <v>2</v>
      </c>
      <c r="BV65" s="79">
        <v>2</v>
      </c>
      <c r="BW65" s="623">
        <f>COUNTIF($BE65:$BV65,2)</f>
        <v>15</v>
      </c>
      <c r="BX65" s="512">
        <f>BW65/COUNTA($BE65:$BV65)</f>
        <v>0.83333333333333337</v>
      </c>
      <c r="BY65" s="623">
        <f>COUNTIF($BE65:$BV65,1)</f>
        <v>3</v>
      </c>
      <c r="BZ65" s="512">
        <f>BY65/COUNTA($BE65:$BV65)</f>
        <v>0.16666666666666666</v>
      </c>
      <c r="CA65" s="623">
        <f>COUNTIF($BE65:$BV65,0)</f>
        <v>0</v>
      </c>
      <c r="CB65" s="81">
        <f>CA65/COUNTA($BE65:$BV65)</f>
        <v>0</v>
      </c>
      <c r="CC65" s="623">
        <f>(((BW65*2)+(BY65*1)+(CA65*0)))/COUNTA($BE65:$BV65)</f>
        <v>1.8333333333333333</v>
      </c>
      <c r="CD65" s="624" t="str">
        <f t="shared" si="12"/>
        <v>Đạt mục tiêu</v>
      </c>
    </row>
    <row r="66" spans="1:82" s="620" customFormat="1" ht="90" hidden="1">
      <c r="A66" s="19">
        <v>51</v>
      </c>
      <c r="B66" s="451">
        <v>51</v>
      </c>
      <c r="C66" s="67" t="s">
        <v>617</v>
      </c>
      <c r="D66" s="68" t="s">
        <v>14</v>
      </c>
      <c r="E66" s="67" t="s">
        <v>615</v>
      </c>
      <c r="F66" s="68" t="s">
        <v>17</v>
      </c>
      <c r="G66" s="67" t="s">
        <v>616</v>
      </c>
      <c r="H66" s="108" t="s">
        <v>1167</v>
      </c>
      <c r="I66" s="108" t="s">
        <v>744</v>
      </c>
      <c r="J66" s="108" t="s">
        <v>744</v>
      </c>
      <c r="K66" s="108" t="s">
        <v>744</v>
      </c>
      <c r="L66" s="66" t="s">
        <v>16</v>
      </c>
      <c r="M66" s="79"/>
      <c r="N66" s="79"/>
      <c r="O66" s="79"/>
      <c r="P66" s="79"/>
      <c r="Q66" s="79"/>
      <c r="R66" s="79"/>
      <c r="S66" s="79"/>
      <c r="T66" s="79"/>
      <c r="U66" s="66">
        <f t="shared" si="7"/>
        <v>1</v>
      </c>
      <c r="V66" s="79"/>
      <c r="W66" s="79"/>
      <c r="X66" s="79"/>
      <c r="Y66" s="79"/>
      <c r="Z66" s="79" t="s">
        <v>723</v>
      </c>
      <c r="AA66" s="79" t="s">
        <v>727</v>
      </c>
      <c r="AB66" s="79"/>
      <c r="AC66" s="79" t="s">
        <v>726</v>
      </c>
      <c r="AD66" s="79"/>
      <c r="AE66" s="79"/>
      <c r="AF66" s="79"/>
      <c r="AG66" s="79"/>
      <c r="AH66" s="79"/>
      <c r="AI66" s="79"/>
      <c r="AJ66" s="79"/>
      <c r="AK66" s="79"/>
      <c r="AL66" s="79"/>
      <c r="AM66" s="79"/>
      <c r="AN66" s="79"/>
      <c r="AO66" s="79"/>
      <c r="AP66" s="79"/>
      <c r="AQ66" s="79"/>
      <c r="AR66" s="79"/>
      <c r="AS66" s="79"/>
      <c r="AT66" s="79"/>
      <c r="AU66" s="79"/>
      <c r="AV66" s="79"/>
      <c r="AW66" s="79"/>
      <c r="AX66" s="79"/>
      <c r="AY66" s="79"/>
      <c r="AZ66" s="79"/>
      <c r="BA66" s="79"/>
      <c r="BB66" s="79"/>
      <c r="BC66" s="79"/>
      <c r="BD66" s="79"/>
      <c r="BE66" s="79">
        <v>2</v>
      </c>
      <c r="BF66" s="79">
        <v>2</v>
      </c>
      <c r="BG66" s="79">
        <v>2</v>
      </c>
      <c r="BH66" s="79">
        <v>2</v>
      </c>
      <c r="BI66" s="79">
        <v>2</v>
      </c>
      <c r="BJ66" s="79">
        <v>2</v>
      </c>
      <c r="BK66" s="79">
        <v>2</v>
      </c>
      <c r="BL66" s="79">
        <v>2</v>
      </c>
      <c r="BM66" s="79">
        <v>1</v>
      </c>
      <c r="BN66" s="79">
        <v>1</v>
      </c>
      <c r="BO66" s="79">
        <v>1</v>
      </c>
      <c r="BP66" s="79">
        <v>2</v>
      </c>
      <c r="BQ66" s="79">
        <v>2</v>
      </c>
      <c r="BR66" s="79">
        <v>1</v>
      </c>
      <c r="BS66" s="79">
        <v>2</v>
      </c>
      <c r="BT66" s="79">
        <v>2</v>
      </c>
      <c r="BU66" s="79">
        <v>2</v>
      </c>
      <c r="BV66" s="79">
        <v>2</v>
      </c>
      <c r="BW66" s="623">
        <f>COUNTIF($BE66:$BV66,2)</f>
        <v>14</v>
      </c>
      <c r="BX66" s="512">
        <f>BW66/COUNTA($BE66:$BV66)</f>
        <v>0.77777777777777779</v>
      </c>
      <c r="BY66" s="623">
        <f>COUNTIF($BE66:$BV66,1)</f>
        <v>4</v>
      </c>
      <c r="BZ66" s="512">
        <f>BY66/COUNTA($BE66:$BV66)</f>
        <v>0.22222222222222221</v>
      </c>
      <c r="CA66" s="623">
        <f>COUNTIF($BE66:$BV66,0)</f>
        <v>0</v>
      </c>
      <c r="CB66" s="81">
        <f>CA66/COUNTA($BE66:$BV66)</f>
        <v>0</v>
      </c>
      <c r="CC66" s="623">
        <f>(((BW66*2)+(BY66*1)+(CA66*0)))/COUNTA($BE66:$BV66)</f>
        <v>1.7777777777777777</v>
      </c>
      <c r="CD66" s="624" t="str">
        <f t="shared" si="12"/>
        <v>Đạt mục tiêu</v>
      </c>
    </row>
    <row r="67" spans="1:82" ht="11.25" hidden="1" customHeight="1">
      <c r="A67" s="589">
        <v>52</v>
      </c>
      <c r="B67" s="451">
        <v>52</v>
      </c>
      <c r="C67" s="1447" t="s">
        <v>20</v>
      </c>
      <c r="D67" s="1368"/>
      <c r="E67" s="1369"/>
      <c r="F67" s="5" t="s">
        <v>316</v>
      </c>
      <c r="G67" s="176" t="s">
        <v>316</v>
      </c>
      <c r="H67" s="239" t="s">
        <v>316</v>
      </c>
      <c r="I67" s="5" t="s">
        <v>316</v>
      </c>
      <c r="J67" s="5" t="s">
        <v>316</v>
      </c>
      <c r="K67" s="506" t="s">
        <v>316</v>
      </c>
      <c r="L67" s="5" t="s">
        <v>316</v>
      </c>
      <c r="M67" s="5" t="s">
        <v>316</v>
      </c>
      <c r="N67" s="148" t="s">
        <v>316</v>
      </c>
      <c r="O67" s="112" t="s">
        <v>316</v>
      </c>
      <c r="P67" s="5" t="s">
        <v>316</v>
      </c>
      <c r="Q67" s="5" t="s">
        <v>316</v>
      </c>
      <c r="R67" s="5"/>
      <c r="S67" s="5" t="s">
        <v>316</v>
      </c>
      <c r="T67" s="5" t="s">
        <v>316</v>
      </c>
      <c r="U67" s="5" t="s">
        <v>316</v>
      </c>
      <c r="V67" s="176" t="s">
        <v>316</v>
      </c>
      <c r="W67" s="176" t="s">
        <v>316</v>
      </c>
      <c r="X67" s="176" t="s">
        <v>316</v>
      </c>
      <c r="Y67" s="176" t="s">
        <v>316</v>
      </c>
      <c r="Z67" s="5" t="s">
        <v>316</v>
      </c>
      <c r="AA67" s="5" t="s">
        <v>316</v>
      </c>
      <c r="AB67" s="5" t="s">
        <v>316</v>
      </c>
      <c r="AC67" s="5" t="s">
        <v>316</v>
      </c>
      <c r="AD67" s="5" t="s">
        <v>316</v>
      </c>
      <c r="AE67" s="5" t="s">
        <v>316</v>
      </c>
      <c r="AF67" s="5" t="s">
        <v>316</v>
      </c>
      <c r="AG67" s="5" t="s">
        <v>316</v>
      </c>
      <c r="AH67" s="148" t="s">
        <v>316</v>
      </c>
      <c r="AI67" s="148" t="s">
        <v>316</v>
      </c>
      <c r="AJ67" s="148" t="s">
        <v>316</v>
      </c>
      <c r="AK67" s="148" t="s">
        <v>316</v>
      </c>
      <c r="AL67" s="148" t="s">
        <v>316</v>
      </c>
      <c r="AM67" s="5" t="s">
        <v>316</v>
      </c>
      <c r="AN67" s="5" t="s">
        <v>316</v>
      </c>
      <c r="AO67" s="5" t="s">
        <v>316</v>
      </c>
      <c r="AP67" s="5" t="s">
        <v>316</v>
      </c>
      <c r="AQ67" s="5"/>
      <c r="AR67" s="5"/>
      <c r="AS67" s="5" t="s">
        <v>316</v>
      </c>
      <c r="AT67" s="5" t="s">
        <v>316</v>
      </c>
      <c r="AU67" s="5" t="s">
        <v>316</v>
      </c>
      <c r="AV67" s="5" t="s">
        <v>316</v>
      </c>
      <c r="AW67" s="5" t="s">
        <v>316</v>
      </c>
      <c r="AX67" s="5"/>
      <c r="AY67" s="5"/>
      <c r="AZ67" s="5" t="s">
        <v>316</v>
      </c>
      <c r="BA67" s="5"/>
      <c r="BB67" s="5" t="s">
        <v>316</v>
      </c>
      <c r="BC67" s="5"/>
      <c r="BD67" s="5" t="s">
        <v>316</v>
      </c>
      <c r="BE67" s="521" t="s">
        <v>316</v>
      </c>
      <c r="BF67" s="521" t="s">
        <v>316</v>
      </c>
      <c r="BG67" s="521" t="s">
        <v>316</v>
      </c>
      <c r="BH67" s="521" t="s">
        <v>316</v>
      </c>
      <c r="BI67" s="521" t="s">
        <v>316</v>
      </c>
      <c r="BJ67" s="521" t="s">
        <v>316</v>
      </c>
      <c r="BK67" s="521" t="s">
        <v>316</v>
      </c>
      <c r="BL67" s="521" t="s">
        <v>316</v>
      </c>
      <c r="BM67" s="521" t="s">
        <v>316</v>
      </c>
      <c r="BN67" s="521" t="s">
        <v>316</v>
      </c>
      <c r="BO67" s="521" t="s">
        <v>316</v>
      </c>
      <c r="BP67" s="521" t="s">
        <v>316</v>
      </c>
      <c r="BQ67" s="521" t="s">
        <v>316</v>
      </c>
      <c r="BR67" s="521" t="s">
        <v>316</v>
      </c>
      <c r="BS67" s="521" t="s">
        <v>316</v>
      </c>
      <c r="BT67" s="521" t="s">
        <v>316</v>
      </c>
      <c r="BU67" s="521" t="s">
        <v>316</v>
      </c>
      <c r="BV67" s="521" t="s">
        <v>316</v>
      </c>
      <c r="BW67" s="521" t="s">
        <v>316</v>
      </c>
      <c r="BX67" s="522" t="s">
        <v>316</v>
      </c>
      <c r="BY67" s="521" t="s">
        <v>316</v>
      </c>
      <c r="BZ67" s="522" t="s">
        <v>316</v>
      </c>
      <c r="CA67" s="521" t="s">
        <v>316</v>
      </c>
      <c r="CB67" s="521" t="s">
        <v>316</v>
      </c>
      <c r="CC67" s="521" t="s">
        <v>316</v>
      </c>
      <c r="CD67" s="522" t="s">
        <v>316</v>
      </c>
    </row>
    <row r="68" spans="1:82" hidden="1">
      <c r="A68" s="589">
        <v>53</v>
      </c>
      <c r="B68" s="451">
        <v>53</v>
      </c>
      <c r="C68" s="1447" t="s">
        <v>63</v>
      </c>
      <c r="D68" s="1368"/>
      <c r="E68" s="1369"/>
      <c r="F68" s="5" t="s">
        <v>316</v>
      </c>
      <c r="G68" s="176" t="s">
        <v>316</v>
      </c>
      <c r="H68" s="239" t="s">
        <v>316</v>
      </c>
      <c r="I68" s="5" t="s">
        <v>316</v>
      </c>
      <c r="J68" s="5" t="s">
        <v>316</v>
      </c>
      <c r="K68" s="506" t="s">
        <v>316</v>
      </c>
      <c r="L68" s="5" t="s">
        <v>316</v>
      </c>
      <c r="M68" s="5" t="s">
        <v>316</v>
      </c>
      <c r="N68" s="148" t="s">
        <v>316</v>
      </c>
      <c r="O68" s="5" t="s">
        <v>316</v>
      </c>
      <c r="P68" s="5" t="s">
        <v>316</v>
      </c>
      <c r="Q68" s="5" t="s">
        <v>316</v>
      </c>
      <c r="R68" s="5"/>
      <c r="S68" s="5" t="s">
        <v>316</v>
      </c>
      <c r="T68" s="5" t="s">
        <v>316</v>
      </c>
      <c r="U68" s="5" t="s">
        <v>316</v>
      </c>
      <c r="V68" s="176" t="s">
        <v>316</v>
      </c>
      <c r="W68" s="176" t="s">
        <v>316</v>
      </c>
      <c r="X68" s="176" t="s">
        <v>316</v>
      </c>
      <c r="Y68" s="176" t="s">
        <v>316</v>
      </c>
      <c r="Z68" s="5" t="s">
        <v>316</v>
      </c>
      <c r="AA68" s="5" t="s">
        <v>316</v>
      </c>
      <c r="AB68" s="5" t="s">
        <v>316</v>
      </c>
      <c r="AC68" s="5" t="s">
        <v>316</v>
      </c>
      <c r="AD68" s="5" t="s">
        <v>316</v>
      </c>
      <c r="AE68" s="5" t="s">
        <v>316</v>
      </c>
      <c r="AF68" s="5" t="s">
        <v>316</v>
      </c>
      <c r="AG68" s="5" t="s">
        <v>316</v>
      </c>
      <c r="AH68" s="148" t="s">
        <v>316</v>
      </c>
      <c r="AI68" s="148" t="s">
        <v>316</v>
      </c>
      <c r="AJ68" s="148" t="s">
        <v>316</v>
      </c>
      <c r="AK68" s="148" t="s">
        <v>316</v>
      </c>
      <c r="AL68" s="148" t="s">
        <v>316</v>
      </c>
      <c r="AM68" s="5" t="s">
        <v>316</v>
      </c>
      <c r="AN68" s="5" t="s">
        <v>316</v>
      </c>
      <c r="AO68" s="5" t="s">
        <v>316</v>
      </c>
      <c r="AP68" s="5" t="s">
        <v>316</v>
      </c>
      <c r="AQ68" s="5"/>
      <c r="AR68" s="5"/>
      <c r="AS68" s="5" t="s">
        <v>316</v>
      </c>
      <c r="AT68" s="5" t="s">
        <v>316</v>
      </c>
      <c r="AU68" s="5" t="s">
        <v>316</v>
      </c>
      <c r="AV68" s="5" t="s">
        <v>316</v>
      </c>
      <c r="AW68" s="5" t="s">
        <v>316</v>
      </c>
      <c r="AX68" s="5"/>
      <c r="AY68" s="5"/>
      <c r="AZ68" s="5" t="s">
        <v>316</v>
      </c>
      <c r="BA68" s="5"/>
      <c r="BB68" s="5" t="s">
        <v>316</v>
      </c>
      <c r="BC68" s="5"/>
      <c r="BD68" s="5" t="s">
        <v>316</v>
      </c>
      <c r="BE68" s="521" t="s">
        <v>316</v>
      </c>
      <c r="BF68" s="521" t="s">
        <v>316</v>
      </c>
      <c r="BG68" s="521" t="s">
        <v>316</v>
      </c>
      <c r="BH68" s="521" t="s">
        <v>316</v>
      </c>
      <c r="BI68" s="521" t="s">
        <v>316</v>
      </c>
      <c r="BJ68" s="521" t="s">
        <v>316</v>
      </c>
      <c r="BK68" s="521" t="s">
        <v>316</v>
      </c>
      <c r="BL68" s="521" t="s">
        <v>316</v>
      </c>
      <c r="BM68" s="521" t="s">
        <v>316</v>
      </c>
      <c r="BN68" s="521" t="s">
        <v>316</v>
      </c>
      <c r="BO68" s="521" t="s">
        <v>316</v>
      </c>
      <c r="BP68" s="521" t="s">
        <v>316</v>
      </c>
      <c r="BQ68" s="521" t="s">
        <v>316</v>
      </c>
      <c r="BR68" s="521" t="s">
        <v>316</v>
      </c>
      <c r="BS68" s="521" t="s">
        <v>316</v>
      </c>
      <c r="BT68" s="521" t="s">
        <v>316</v>
      </c>
      <c r="BU68" s="521" t="s">
        <v>316</v>
      </c>
      <c r="BV68" s="521" t="s">
        <v>316</v>
      </c>
      <c r="BW68" s="521" t="s">
        <v>316</v>
      </c>
      <c r="BX68" s="522" t="s">
        <v>316</v>
      </c>
      <c r="BY68" s="521" t="s">
        <v>316</v>
      </c>
      <c r="BZ68" s="522" t="s">
        <v>316</v>
      </c>
      <c r="CA68" s="521" t="s">
        <v>316</v>
      </c>
      <c r="CB68" s="521" t="s">
        <v>316</v>
      </c>
      <c r="CC68" s="521" t="s">
        <v>316</v>
      </c>
      <c r="CD68" s="522" t="s">
        <v>316</v>
      </c>
    </row>
    <row r="69" spans="1:82" ht="41.25" hidden="1" customHeight="1">
      <c r="A69" s="588">
        <v>54</v>
      </c>
      <c r="B69" s="451">
        <v>54</v>
      </c>
      <c r="C69" s="213" t="s">
        <v>618</v>
      </c>
      <c r="D69" s="87" t="s">
        <v>14</v>
      </c>
      <c r="E69" s="213" t="s">
        <v>619</v>
      </c>
      <c r="F69" s="87" t="s">
        <v>17</v>
      </c>
      <c r="G69" s="86" t="s">
        <v>619</v>
      </c>
      <c r="H69" s="390" t="s">
        <v>627</v>
      </c>
      <c r="I69" s="71"/>
      <c r="J69" s="10" t="s">
        <v>11</v>
      </c>
      <c r="K69" s="71"/>
      <c r="L69" s="71"/>
      <c r="M69" s="71"/>
      <c r="N69" s="586" t="s">
        <v>16</v>
      </c>
      <c r="O69" s="71"/>
      <c r="P69" s="71"/>
      <c r="Q69" s="71"/>
      <c r="R69" s="71"/>
      <c r="S69" s="71"/>
      <c r="T69" s="71"/>
      <c r="U69" s="66">
        <f t="shared" si="7"/>
        <v>1</v>
      </c>
      <c r="V69" s="71"/>
      <c r="W69" s="71"/>
      <c r="X69" s="71"/>
      <c r="Y69" s="71"/>
      <c r="Z69" s="71"/>
      <c r="AA69" s="71"/>
      <c r="AB69" s="71"/>
      <c r="AC69" s="71"/>
      <c r="AD69" s="71"/>
      <c r="AE69" s="71"/>
      <c r="AF69" s="71"/>
      <c r="AG69" s="71"/>
      <c r="AH69" s="586" t="s">
        <v>728</v>
      </c>
      <c r="AI69" s="586" t="s">
        <v>728</v>
      </c>
      <c r="AJ69" s="586" t="s">
        <v>728</v>
      </c>
      <c r="AK69" s="586" t="s">
        <v>728</v>
      </c>
      <c r="AL69" s="586" t="s">
        <v>728</v>
      </c>
      <c r="AM69" s="71"/>
      <c r="AN69" s="71"/>
      <c r="AO69" s="71"/>
      <c r="AP69" s="71"/>
      <c r="AQ69" s="71"/>
      <c r="AR69" s="71"/>
      <c r="AS69" s="71"/>
      <c r="AT69" s="71"/>
      <c r="AU69" s="71"/>
      <c r="AV69" s="71"/>
      <c r="AW69" s="71"/>
      <c r="AX69" s="71"/>
      <c r="AY69" s="71"/>
      <c r="AZ69" s="71"/>
      <c r="BA69" s="71"/>
      <c r="BB69" s="71"/>
      <c r="BC69" s="71"/>
      <c r="BD69" s="71"/>
      <c r="BE69" s="20">
        <v>2</v>
      </c>
      <c r="BF69" s="20">
        <v>2</v>
      </c>
      <c r="BG69" s="20">
        <v>2</v>
      </c>
      <c r="BH69" s="20">
        <v>2</v>
      </c>
      <c r="BI69" s="20">
        <v>2</v>
      </c>
      <c r="BJ69" s="20">
        <v>1</v>
      </c>
      <c r="BK69" s="20">
        <v>2</v>
      </c>
      <c r="BL69" s="20">
        <v>2</v>
      </c>
      <c r="BM69" s="20">
        <v>2</v>
      </c>
      <c r="BN69" s="20">
        <v>1</v>
      </c>
      <c r="BO69" s="20">
        <v>2</v>
      </c>
      <c r="BP69" s="20">
        <v>2</v>
      </c>
      <c r="BQ69" s="20">
        <v>2</v>
      </c>
      <c r="BR69" s="20">
        <v>1</v>
      </c>
      <c r="BS69" s="20">
        <v>2</v>
      </c>
      <c r="BT69" s="20">
        <v>2</v>
      </c>
      <c r="BU69" s="20">
        <v>2</v>
      </c>
      <c r="BV69" s="20">
        <v>1</v>
      </c>
      <c r="BW69" s="21">
        <f>COUNTIF($BE69:$BV69,2)</f>
        <v>14</v>
      </c>
      <c r="BX69" s="22">
        <f>BW69/COUNTA($BE69:$BV69)</f>
        <v>0.77777777777777779</v>
      </c>
      <c r="BY69" s="21">
        <f>COUNTIF($BE69:$BV69,1)</f>
        <v>4</v>
      </c>
      <c r="BZ69" s="22">
        <f>BY69/COUNTA($BE69:$BV69)</f>
        <v>0.22222222222222221</v>
      </c>
      <c r="CA69" s="21">
        <f>COUNTIF($BE69:$BV69,0)</f>
        <v>0</v>
      </c>
      <c r="CB69" s="22">
        <f>CA69/COUNTA($BE69:$BV69)</f>
        <v>0</v>
      </c>
      <c r="CC69" s="21">
        <f>(((BW69*2)+(BY69*1)+(CA69*0)))/COUNTA($BE69:$BV69)</f>
        <v>1.7777777777777777</v>
      </c>
      <c r="CD69" s="427" t="str">
        <f>IF(CC69&gt;=1.6,"Đạt mục tiêu",IF(CC69&gt;=1,"Cần cố gắng","Chưa đạt"))</f>
        <v>Đạt mục tiêu</v>
      </c>
    </row>
    <row r="70" spans="1:82" s="620" customFormat="1" ht="53.25" customHeight="1">
      <c r="A70" s="19">
        <v>55</v>
      </c>
      <c r="B70" s="451">
        <v>55</v>
      </c>
      <c r="C70" s="519" t="s">
        <v>620</v>
      </c>
      <c r="D70" s="87" t="s">
        <v>14</v>
      </c>
      <c r="E70" s="86" t="s">
        <v>621</v>
      </c>
      <c r="F70" s="87" t="s">
        <v>17</v>
      </c>
      <c r="G70" s="79" t="s">
        <v>310</v>
      </c>
      <c r="H70" s="96" t="s">
        <v>709</v>
      </c>
      <c r="I70" s="71"/>
      <c r="J70" s="10" t="s">
        <v>11</v>
      </c>
      <c r="K70" s="71"/>
      <c r="L70" s="71"/>
      <c r="M70" s="71"/>
      <c r="N70" s="71"/>
      <c r="O70" s="130" t="s">
        <v>16</v>
      </c>
      <c r="P70" s="130" t="s">
        <v>16</v>
      </c>
      <c r="Q70" s="71"/>
      <c r="R70" s="71"/>
      <c r="S70" s="71"/>
      <c r="T70" s="71"/>
      <c r="U70" s="66">
        <f t="shared" si="7"/>
        <v>2</v>
      </c>
      <c r="V70" s="71"/>
      <c r="W70" s="71"/>
      <c r="X70" s="71"/>
      <c r="Y70" s="71"/>
      <c r="Z70" s="71"/>
      <c r="AA70" s="71"/>
      <c r="AB70" s="71"/>
      <c r="AC70" s="71"/>
      <c r="AD70" s="71"/>
      <c r="AE70" s="71"/>
      <c r="AF70" s="71"/>
      <c r="AG70" s="71"/>
      <c r="AH70" s="71"/>
      <c r="AI70" s="71"/>
      <c r="AJ70" s="71"/>
      <c r="AK70" s="71"/>
      <c r="AL70" s="71"/>
      <c r="AM70" s="72" t="s">
        <v>728</v>
      </c>
      <c r="AN70" s="72" t="s">
        <v>728</v>
      </c>
      <c r="AO70" s="72" t="s">
        <v>728</v>
      </c>
      <c r="AP70" s="72" t="s">
        <v>728</v>
      </c>
      <c r="AQ70" s="71" t="s">
        <v>728</v>
      </c>
      <c r="AR70" s="71" t="s">
        <v>728</v>
      </c>
      <c r="AS70" s="71" t="s">
        <v>728</v>
      </c>
      <c r="AT70" s="71"/>
      <c r="AU70" s="71"/>
      <c r="AV70" s="71"/>
      <c r="AW70" s="71"/>
      <c r="AX70" s="71"/>
      <c r="AY70" s="71"/>
      <c r="AZ70" s="71"/>
      <c r="BA70" s="71"/>
      <c r="BB70" s="71"/>
      <c r="BC70" s="71"/>
      <c r="BD70" s="71"/>
      <c r="BE70" s="79">
        <v>2</v>
      </c>
      <c r="BF70" s="79">
        <v>2</v>
      </c>
      <c r="BG70" s="79">
        <v>2</v>
      </c>
      <c r="BH70" s="79">
        <v>1</v>
      </c>
      <c r="BI70" s="79">
        <v>2</v>
      </c>
      <c r="BJ70" s="79">
        <v>2</v>
      </c>
      <c r="BK70" s="79">
        <v>2</v>
      </c>
      <c r="BL70" s="79">
        <v>2</v>
      </c>
      <c r="BM70" s="79">
        <v>2</v>
      </c>
      <c r="BN70" s="79">
        <v>2</v>
      </c>
      <c r="BO70" s="79">
        <v>2</v>
      </c>
      <c r="BP70" s="79">
        <v>2</v>
      </c>
      <c r="BQ70" s="79">
        <v>2</v>
      </c>
      <c r="BR70" s="79">
        <v>2</v>
      </c>
      <c r="BS70" s="79">
        <v>1</v>
      </c>
      <c r="BT70" s="79">
        <v>2</v>
      </c>
      <c r="BU70" s="79">
        <v>2</v>
      </c>
      <c r="BV70" s="79">
        <v>1</v>
      </c>
      <c r="BW70" s="623">
        <f>COUNTIF($BE70:$BV70,2)</f>
        <v>15</v>
      </c>
      <c r="BX70" s="81">
        <f>BW70/COUNTA($BE70:$BV70)</f>
        <v>0.83333333333333337</v>
      </c>
      <c r="BY70" s="623">
        <f>COUNTIF($BE70:$BV70,1)</f>
        <v>3</v>
      </c>
      <c r="BZ70" s="81">
        <f>BY70/COUNTA($BE70:$BV70)</f>
        <v>0.16666666666666666</v>
      </c>
      <c r="CA70" s="623">
        <f>COUNTIF($BE70:$BV70,0)</f>
        <v>0</v>
      </c>
      <c r="CB70" s="81">
        <f>CA70/COUNTA($BE70:$BV70)</f>
        <v>0</v>
      </c>
      <c r="CC70" s="623">
        <f>(((BW70*2)+(BY70*1)+(CA70*0)))/COUNTA($BE70:$BV70)</f>
        <v>1.8333333333333333</v>
      </c>
      <c r="CD70" s="624" t="str">
        <f t="shared" ref="CD70" si="13">IF(CC70&gt;=1.6,"Đạt mục tiêu",IF(CC70&gt;=1,"Cần cố gắng","Chưa đạt"))</f>
        <v>Đạt mục tiêu</v>
      </c>
    </row>
    <row r="71" spans="1:82" ht="93.75" hidden="1">
      <c r="A71" s="589">
        <v>56</v>
      </c>
      <c r="B71" s="451">
        <v>56</v>
      </c>
      <c r="C71" s="212" t="s">
        <v>622</v>
      </c>
      <c r="D71" s="87" t="s">
        <v>14</v>
      </c>
      <c r="E71" s="86" t="s">
        <v>21</v>
      </c>
      <c r="F71" s="87" t="s">
        <v>14</v>
      </c>
      <c r="G71" s="188" t="s">
        <v>21</v>
      </c>
      <c r="H71" s="179" t="s">
        <v>628</v>
      </c>
      <c r="I71" s="71"/>
      <c r="J71" s="10" t="s">
        <v>11</v>
      </c>
      <c r="K71" s="506" t="s">
        <v>16</v>
      </c>
      <c r="L71" s="71"/>
      <c r="M71" s="71"/>
      <c r="N71" s="71"/>
      <c r="O71" s="71"/>
      <c r="P71" s="71"/>
      <c r="Q71" s="71"/>
      <c r="R71" s="130" t="s">
        <v>16</v>
      </c>
      <c r="S71" s="71"/>
      <c r="T71" s="71"/>
      <c r="U71" s="66">
        <f t="shared" si="7"/>
        <v>2</v>
      </c>
      <c r="V71" s="183" t="s">
        <v>728</v>
      </c>
      <c r="W71" s="183" t="s">
        <v>728</v>
      </c>
      <c r="X71" s="183" t="s">
        <v>723</v>
      </c>
      <c r="Y71" s="183" t="s">
        <v>728</v>
      </c>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586" t="s">
        <v>281</v>
      </c>
      <c r="BF71" s="586" t="s">
        <v>281</v>
      </c>
      <c r="BG71" s="586" t="s">
        <v>1160</v>
      </c>
      <c r="BH71" s="586" t="s">
        <v>281</v>
      </c>
      <c r="BI71" s="586" t="s">
        <v>1160</v>
      </c>
      <c r="BJ71" s="586" t="s">
        <v>281</v>
      </c>
      <c r="BK71" s="586" t="s">
        <v>281</v>
      </c>
      <c r="BL71" s="586" t="s">
        <v>281</v>
      </c>
      <c r="BM71" s="586" t="s">
        <v>281</v>
      </c>
      <c r="BN71" s="586" t="s">
        <v>281</v>
      </c>
      <c r="BO71" s="586" t="s">
        <v>281</v>
      </c>
      <c r="BP71" s="586" t="s">
        <v>281</v>
      </c>
      <c r="BQ71" s="586" t="s">
        <v>281</v>
      </c>
      <c r="BR71" s="586" t="s">
        <v>281</v>
      </c>
      <c r="BS71" s="586" t="s">
        <v>281</v>
      </c>
      <c r="BT71" s="586" t="s">
        <v>281</v>
      </c>
      <c r="BU71" s="586" t="s">
        <v>281</v>
      </c>
      <c r="BV71" s="586" t="s">
        <v>281</v>
      </c>
      <c r="BW71" s="588">
        <f>COUNTIF($BE71:$BV71,2)</f>
        <v>16</v>
      </c>
      <c r="BX71" s="510">
        <f>BW71/COUNTA($BE71:$BV71)</f>
        <v>0.88888888888888884</v>
      </c>
      <c r="BY71" s="588">
        <f>COUNTIF($BE71:$BV71,1)</f>
        <v>2</v>
      </c>
      <c r="BZ71" s="510">
        <f>BY71/COUNTA($BE71:$BV71)</f>
        <v>0.1111111111111111</v>
      </c>
      <c r="CA71" s="588">
        <f>COUNTIF($BE71:$BV71,0)</f>
        <v>0</v>
      </c>
      <c r="CB71" s="511">
        <f>CA71/COUNTA($BE71:$BV71)</f>
        <v>0</v>
      </c>
      <c r="CC71" s="588">
        <f>(((BW71*2)+(BY71*1)+(CA71*0)))/COUNTA($BE71:$BV71)</f>
        <v>1.8888888888888888</v>
      </c>
      <c r="CD71" s="606" t="str">
        <f>IF(CC71&gt;=1.6,"Đạt mục tiêu",IF(CC71&gt;=1,"Cần cố gắng","Chưa đạt"))</f>
        <v>Đạt mục tiêu</v>
      </c>
    </row>
    <row r="72" spans="1:82" ht="90" hidden="1">
      <c r="A72" s="588">
        <v>57</v>
      </c>
      <c r="B72" s="451">
        <v>57</v>
      </c>
      <c r="C72" s="213" t="s">
        <v>623</v>
      </c>
      <c r="D72" s="87" t="s">
        <v>17</v>
      </c>
      <c r="E72" s="213" t="s">
        <v>624</v>
      </c>
      <c r="F72" s="87" t="s">
        <v>17</v>
      </c>
      <c r="G72" s="79" t="s">
        <v>278</v>
      </c>
      <c r="H72" s="518" t="s">
        <v>307</v>
      </c>
      <c r="I72" s="71"/>
      <c r="J72" s="10" t="s">
        <v>11</v>
      </c>
      <c r="K72" s="71"/>
      <c r="L72" s="71"/>
      <c r="M72" s="71"/>
      <c r="N72" s="586" t="s">
        <v>16</v>
      </c>
      <c r="O72" s="71"/>
      <c r="P72" s="71"/>
      <c r="Q72" s="71"/>
      <c r="R72" s="71"/>
      <c r="S72" s="71"/>
      <c r="T72" s="71"/>
      <c r="U72" s="66">
        <f t="shared" si="7"/>
        <v>1</v>
      </c>
      <c r="V72" s="71"/>
      <c r="W72" s="71"/>
      <c r="X72" s="71"/>
      <c r="Y72" s="71"/>
      <c r="Z72" s="71"/>
      <c r="AA72" s="71"/>
      <c r="AB72" s="71"/>
      <c r="AC72" s="71"/>
      <c r="AD72" s="71"/>
      <c r="AE72" s="71"/>
      <c r="AF72" s="71"/>
      <c r="AG72" s="71"/>
      <c r="AH72" s="586" t="s">
        <v>728</v>
      </c>
      <c r="AI72" s="586" t="s">
        <v>728</v>
      </c>
      <c r="AJ72" s="586" t="s">
        <v>728</v>
      </c>
      <c r="AK72" s="586" t="s">
        <v>728</v>
      </c>
      <c r="AL72" s="586" t="s">
        <v>728</v>
      </c>
      <c r="AM72" s="71"/>
      <c r="AN72" s="71"/>
      <c r="AO72" s="71"/>
      <c r="AP72" s="71"/>
      <c r="AQ72" s="71"/>
      <c r="AR72" s="71"/>
      <c r="AS72" s="71"/>
      <c r="AT72" s="71"/>
      <c r="AU72" s="71"/>
      <c r="AV72" s="71"/>
      <c r="AW72" s="71"/>
      <c r="AX72" s="71"/>
      <c r="AY72" s="71"/>
      <c r="AZ72" s="71"/>
      <c r="BA72" s="71"/>
      <c r="BB72" s="71"/>
      <c r="BC72" s="71"/>
      <c r="BD72" s="71"/>
      <c r="BE72" s="20">
        <v>2</v>
      </c>
      <c r="BF72" s="20">
        <v>2</v>
      </c>
      <c r="BG72" s="20">
        <v>2</v>
      </c>
      <c r="BH72" s="20">
        <v>2</v>
      </c>
      <c r="BI72" s="20">
        <v>2</v>
      </c>
      <c r="BJ72" s="20">
        <v>1</v>
      </c>
      <c r="BK72" s="20">
        <v>2</v>
      </c>
      <c r="BL72" s="20">
        <v>2</v>
      </c>
      <c r="BM72" s="20">
        <v>2</v>
      </c>
      <c r="BN72" s="20">
        <v>2</v>
      </c>
      <c r="BO72" s="20">
        <v>1</v>
      </c>
      <c r="BP72" s="20">
        <v>2</v>
      </c>
      <c r="BQ72" s="20">
        <v>1</v>
      </c>
      <c r="BR72" s="20">
        <v>2</v>
      </c>
      <c r="BS72" s="20">
        <v>2</v>
      </c>
      <c r="BT72" s="20">
        <v>1</v>
      </c>
      <c r="BU72" s="20">
        <v>2</v>
      </c>
      <c r="BV72" s="20">
        <v>2</v>
      </c>
      <c r="BW72" s="21">
        <f>COUNTIF($BE72:$BV72,2)</f>
        <v>14</v>
      </c>
      <c r="BX72" s="22">
        <f>BW72/COUNTA($BE72:$BV72)</f>
        <v>0.77777777777777779</v>
      </c>
      <c r="BY72" s="21">
        <f>COUNTIF($BE72:$BV72,1)</f>
        <v>4</v>
      </c>
      <c r="BZ72" s="22">
        <f>BY72/COUNTA($BE72:$BV72)</f>
        <v>0.22222222222222221</v>
      </c>
      <c r="CA72" s="21">
        <f>COUNTIF($BE72:$BV72,0)</f>
        <v>0</v>
      </c>
      <c r="CB72" s="22">
        <f>CA72/COUNTA($BE72:$BV72)</f>
        <v>0</v>
      </c>
      <c r="CC72" s="21">
        <f>(((BW72*2)+(BY72*1)+(CA72*0)))/COUNTA($BE72:$BV72)</f>
        <v>1.7777777777777777</v>
      </c>
      <c r="CD72" s="427" t="str">
        <f>IF(CC72&gt;=1.6,"Đạt mục tiêu",IF(CC72&gt;=1,"Cần cố gắng","Chưa đạt"))</f>
        <v>Đạt mục tiêu</v>
      </c>
    </row>
    <row r="73" spans="1:82" s="620" customFormat="1" ht="54" hidden="1" customHeight="1">
      <c r="A73" s="19">
        <v>58</v>
      </c>
      <c r="B73" s="451">
        <v>58</v>
      </c>
      <c r="C73" s="519" t="s">
        <v>625</v>
      </c>
      <c r="D73" s="87" t="s">
        <v>17</v>
      </c>
      <c r="E73" s="86" t="s">
        <v>626</v>
      </c>
      <c r="F73" s="87" t="s">
        <v>17</v>
      </c>
      <c r="G73" s="79" t="s">
        <v>308</v>
      </c>
      <c r="H73" s="96" t="s">
        <v>309</v>
      </c>
      <c r="I73" s="71"/>
      <c r="J73" s="10" t="s">
        <v>11</v>
      </c>
      <c r="K73" s="71"/>
      <c r="L73" s="71"/>
      <c r="M73" s="71"/>
      <c r="N73" s="71"/>
      <c r="O73" s="130" t="s">
        <v>16</v>
      </c>
      <c r="P73" s="71"/>
      <c r="Q73" s="71"/>
      <c r="R73" s="71"/>
      <c r="S73" s="71"/>
      <c r="T73" s="71"/>
      <c r="U73" s="66">
        <f t="shared" si="7"/>
        <v>1</v>
      </c>
      <c r="V73" s="71"/>
      <c r="W73" s="71"/>
      <c r="X73" s="71"/>
      <c r="Y73" s="71"/>
      <c r="Z73" s="71"/>
      <c r="AA73" s="71"/>
      <c r="AB73" s="71"/>
      <c r="AC73" s="71"/>
      <c r="AD73" s="71"/>
      <c r="AE73" s="71"/>
      <c r="AF73" s="71"/>
      <c r="AG73" s="71"/>
      <c r="AH73" s="71"/>
      <c r="AI73" s="71"/>
      <c r="AJ73" s="71"/>
      <c r="AK73" s="71"/>
      <c r="AL73" s="71"/>
      <c r="AM73" s="72" t="s">
        <v>727</v>
      </c>
      <c r="AN73" s="72" t="s">
        <v>727</v>
      </c>
      <c r="AO73" s="72" t="s">
        <v>727</v>
      </c>
      <c r="AP73" s="72" t="s">
        <v>728</v>
      </c>
      <c r="AQ73" s="71"/>
      <c r="AR73" s="71"/>
      <c r="AS73" s="71"/>
      <c r="AT73" s="71"/>
      <c r="AU73" s="71"/>
      <c r="AV73" s="71"/>
      <c r="AW73" s="71"/>
      <c r="AX73" s="71"/>
      <c r="AY73" s="71"/>
      <c r="AZ73" s="71"/>
      <c r="BA73" s="71"/>
      <c r="BB73" s="71"/>
      <c r="BC73" s="71"/>
      <c r="BD73" s="71"/>
      <c r="BE73" s="79">
        <v>2</v>
      </c>
      <c r="BF73" s="79">
        <v>2</v>
      </c>
      <c r="BG73" s="79">
        <v>2</v>
      </c>
      <c r="BH73" s="79">
        <v>1</v>
      </c>
      <c r="BI73" s="79">
        <v>2</v>
      </c>
      <c r="BJ73" s="79">
        <v>2</v>
      </c>
      <c r="BK73" s="79">
        <v>2</v>
      </c>
      <c r="BL73" s="79">
        <v>2</v>
      </c>
      <c r="BM73" s="79">
        <v>2</v>
      </c>
      <c r="BN73" s="79">
        <v>2</v>
      </c>
      <c r="BO73" s="79">
        <v>2</v>
      </c>
      <c r="BP73" s="79">
        <v>2</v>
      </c>
      <c r="BQ73" s="79">
        <v>2</v>
      </c>
      <c r="BR73" s="79">
        <v>1</v>
      </c>
      <c r="BS73" s="79">
        <v>1</v>
      </c>
      <c r="BT73" s="79">
        <v>2</v>
      </c>
      <c r="BU73" s="79">
        <v>2</v>
      </c>
      <c r="BV73" s="79">
        <v>1</v>
      </c>
      <c r="BW73" s="623">
        <f>COUNTIF($BE73:$BV73,2)</f>
        <v>14</v>
      </c>
      <c r="BX73" s="81">
        <f>BW73/COUNTA($BE73:$BV73)</f>
        <v>0.77777777777777779</v>
      </c>
      <c r="BY73" s="623">
        <f>COUNTIF($BE73:$BV73,1)</f>
        <v>4</v>
      </c>
      <c r="BZ73" s="81">
        <f>BY73/COUNTA($BE73:$BV73)</f>
        <v>0.22222222222222221</v>
      </c>
      <c r="CA73" s="623">
        <f>COUNTIF($BE73:$BV73,0)</f>
        <v>0</v>
      </c>
      <c r="CB73" s="81">
        <f>CA73/COUNTA($BE73:$BV73)</f>
        <v>0</v>
      </c>
      <c r="CC73" s="623">
        <f>(((BW73*2)+(BY73*1)+(CA73*0)))/COUNTA($BE73:$BV73)</f>
        <v>1.7777777777777777</v>
      </c>
      <c r="CD73" s="624" t="str">
        <f t="shared" ref="CD73" si="14">IF(CC73&gt;=1.6,"Đạt mục tiêu",IF(CC73&gt;=1,"Cần cố gắng","Chưa đạt"))</f>
        <v>Đạt mục tiêu</v>
      </c>
    </row>
    <row r="74" spans="1:82" hidden="1">
      <c r="A74" s="589">
        <v>59</v>
      </c>
      <c r="B74" s="451">
        <v>59</v>
      </c>
      <c r="C74" s="1447" t="s">
        <v>629</v>
      </c>
      <c r="D74" s="1368"/>
      <c r="E74" s="1369"/>
      <c r="F74" s="5" t="s">
        <v>316</v>
      </c>
      <c r="G74" s="176" t="s">
        <v>316</v>
      </c>
      <c r="H74" s="239" t="s">
        <v>316</v>
      </c>
      <c r="I74" s="5" t="s">
        <v>316</v>
      </c>
      <c r="J74" s="5" t="s">
        <v>316</v>
      </c>
      <c r="K74" s="506" t="s">
        <v>316</v>
      </c>
      <c r="L74" s="5" t="s">
        <v>316</v>
      </c>
      <c r="M74" s="5" t="s">
        <v>316</v>
      </c>
      <c r="N74" s="148" t="s">
        <v>316</v>
      </c>
      <c r="O74" s="5" t="s">
        <v>316</v>
      </c>
      <c r="P74" s="5" t="s">
        <v>316</v>
      </c>
      <c r="Q74" s="5" t="s">
        <v>316</v>
      </c>
      <c r="R74" s="5"/>
      <c r="S74" s="5" t="s">
        <v>316</v>
      </c>
      <c r="T74" s="5" t="s">
        <v>316</v>
      </c>
      <c r="U74" s="5" t="s">
        <v>316</v>
      </c>
      <c r="V74" s="176" t="s">
        <v>316</v>
      </c>
      <c r="W74" s="176" t="s">
        <v>316</v>
      </c>
      <c r="X74" s="176" t="s">
        <v>316</v>
      </c>
      <c r="Y74" s="176" t="s">
        <v>316</v>
      </c>
      <c r="Z74" s="5" t="s">
        <v>316</v>
      </c>
      <c r="AA74" s="5" t="s">
        <v>316</v>
      </c>
      <c r="AB74" s="5" t="s">
        <v>316</v>
      </c>
      <c r="AC74" s="5" t="s">
        <v>316</v>
      </c>
      <c r="AD74" s="5" t="s">
        <v>316</v>
      </c>
      <c r="AE74" s="5" t="s">
        <v>316</v>
      </c>
      <c r="AF74" s="5" t="s">
        <v>316</v>
      </c>
      <c r="AG74" s="5" t="s">
        <v>316</v>
      </c>
      <c r="AH74" s="148" t="s">
        <v>316</v>
      </c>
      <c r="AI74" s="148" t="s">
        <v>316</v>
      </c>
      <c r="AJ74" s="148" t="s">
        <v>316</v>
      </c>
      <c r="AK74" s="148" t="s">
        <v>316</v>
      </c>
      <c r="AL74" s="148" t="s">
        <v>316</v>
      </c>
      <c r="AM74" s="5" t="s">
        <v>316</v>
      </c>
      <c r="AN74" s="5" t="s">
        <v>316</v>
      </c>
      <c r="AO74" s="5" t="s">
        <v>316</v>
      </c>
      <c r="AP74" s="5" t="s">
        <v>316</v>
      </c>
      <c r="AQ74" s="5"/>
      <c r="AR74" s="5"/>
      <c r="AS74" s="5" t="s">
        <v>316</v>
      </c>
      <c r="AT74" s="5" t="s">
        <v>316</v>
      </c>
      <c r="AU74" s="5" t="s">
        <v>316</v>
      </c>
      <c r="AV74" s="5" t="s">
        <v>316</v>
      </c>
      <c r="AW74" s="5" t="s">
        <v>316</v>
      </c>
      <c r="AX74" s="5"/>
      <c r="AY74" s="5"/>
      <c r="AZ74" s="5" t="s">
        <v>316</v>
      </c>
      <c r="BA74" s="5"/>
      <c r="BB74" s="5" t="s">
        <v>316</v>
      </c>
      <c r="BC74" s="5"/>
      <c r="BD74" s="5" t="s">
        <v>316</v>
      </c>
      <c r="BE74" s="521" t="s">
        <v>316</v>
      </c>
      <c r="BF74" s="521" t="s">
        <v>316</v>
      </c>
      <c r="BG74" s="521" t="s">
        <v>316</v>
      </c>
      <c r="BH74" s="521" t="s">
        <v>316</v>
      </c>
      <c r="BI74" s="521" t="s">
        <v>316</v>
      </c>
      <c r="BJ74" s="521" t="s">
        <v>316</v>
      </c>
      <c r="BK74" s="521" t="s">
        <v>316</v>
      </c>
      <c r="BL74" s="521" t="s">
        <v>316</v>
      </c>
      <c r="BM74" s="521" t="s">
        <v>316</v>
      </c>
      <c r="BN74" s="521" t="s">
        <v>316</v>
      </c>
      <c r="BO74" s="521" t="s">
        <v>316</v>
      </c>
      <c r="BP74" s="521" t="s">
        <v>316</v>
      </c>
      <c r="BQ74" s="521" t="s">
        <v>316</v>
      </c>
      <c r="BR74" s="521" t="s">
        <v>316</v>
      </c>
      <c r="BS74" s="521" t="s">
        <v>316</v>
      </c>
      <c r="BT74" s="521" t="s">
        <v>316</v>
      </c>
      <c r="BU74" s="521" t="s">
        <v>316</v>
      </c>
      <c r="BV74" s="521" t="s">
        <v>316</v>
      </c>
      <c r="BW74" s="521" t="s">
        <v>316</v>
      </c>
      <c r="BX74" s="522" t="s">
        <v>316</v>
      </c>
      <c r="BY74" s="521" t="s">
        <v>316</v>
      </c>
      <c r="BZ74" s="522" t="s">
        <v>316</v>
      </c>
      <c r="CA74" s="521" t="s">
        <v>316</v>
      </c>
      <c r="CB74" s="521" t="s">
        <v>316</v>
      </c>
      <c r="CC74" s="521" t="s">
        <v>316</v>
      </c>
      <c r="CD74" s="522" t="s">
        <v>316</v>
      </c>
    </row>
    <row r="75" spans="1:82" ht="62.25" hidden="1">
      <c r="A75" s="589">
        <v>60</v>
      </c>
      <c r="B75" s="451">
        <v>60</v>
      </c>
      <c r="C75" s="212" t="s">
        <v>630</v>
      </c>
      <c r="D75" s="77" t="s">
        <v>18</v>
      </c>
      <c r="E75" s="78" t="s">
        <v>631</v>
      </c>
      <c r="F75" s="77" t="s">
        <v>18</v>
      </c>
      <c r="G75" s="186" t="s">
        <v>631</v>
      </c>
      <c r="H75" s="190" t="s">
        <v>653</v>
      </c>
      <c r="I75" s="79"/>
      <c r="J75" s="10" t="s">
        <v>11</v>
      </c>
      <c r="K75" s="589" t="s">
        <v>16</v>
      </c>
      <c r="L75" s="79"/>
      <c r="M75" s="79"/>
      <c r="N75" s="623"/>
      <c r="O75" s="623"/>
      <c r="P75" s="79"/>
      <c r="Q75" s="79"/>
      <c r="R75" s="79"/>
      <c r="S75" s="79"/>
      <c r="T75" s="79"/>
      <c r="U75" s="66">
        <f t="shared" si="7"/>
        <v>1</v>
      </c>
      <c r="V75" s="625" t="s">
        <v>725</v>
      </c>
      <c r="W75" s="625" t="s">
        <v>723</v>
      </c>
      <c r="X75" s="625" t="s">
        <v>725</v>
      </c>
      <c r="Y75" s="625" t="s">
        <v>723</v>
      </c>
      <c r="Z75" s="79"/>
      <c r="AA75" s="79"/>
      <c r="AB75" s="79"/>
      <c r="AC75" s="79"/>
      <c r="AD75" s="79"/>
      <c r="AE75" s="79"/>
      <c r="AF75" s="79"/>
      <c r="AG75" s="79"/>
      <c r="AH75" s="79"/>
      <c r="AI75" s="79"/>
      <c r="AJ75" s="79"/>
      <c r="AK75" s="79"/>
      <c r="AL75" s="79"/>
      <c r="AM75" s="79"/>
      <c r="AN75" s="79"/>
      <c r="AO75" s="79"/>
      <c r="AP75" s="79"/>
      <c r="AQ75" s="79"/>
      <c r="AR75" s="79"/>
      <c r="AS75" s="79"/>
      <c r="AT75" s="79"/>
      <c r="AU75" s="79"/>
      <c r="AV75" s="79"/>
      <c r="AW75" s="79"/>
      <c r="AX75" s="79"/>
      <c r="AY75" s="79"/>
      <c r="AZ75" s="79"/>
      <c r="BA75" s="79"/>
      <c r="BB75" s="79"/>
      <c r="BC75" s="79"/>
      <c r="BD75" s="79"/>
      <c r="BE75" s="586" t="s">
        <v>281</v>
      </c>
      <c r="BF75" s="586" t="s">
        <v>281</v>
      </c>
      <c r="BG75" s="586" t="s">
        <v>1160</v>
      </c>
      <c r="BH75" s="586" t="s">
        <v>281</v>
      </c>
      <c r="BI75" s="586" t="s">
        <v>1160</v>
      </c>
      <c r="BJ75" s="586" t="s">
        <v>1160</v>
      </c>
      <c r="BK75" s="586" t="s">
        <v>1160</v>
      </c>
      <c r="BL75" s="586" t="s">
        <v>281</v>
      </c>
      <c r="BM75" s="586" t="s">
        <v>281</v>
      </c>
      <c r="BN75" s="586" t="s">
        <v>281</v>
      </c>
      <c r="BO75" s="586" t="s">
        <v>281</v>
      </c>
      <c r="BP75" s="586" t="s">
        <v>281</v>
      </c>
      <c r="BQ75" s="586" t="s">
        <v>281</v>
      </c>
      <c r="BR75" s="586" t="s">
        <v>281</v>
      </c>
      <c r="BS75" s="586" t="s">
        <v>281</v>
      </c>
      <c r="BT75" s="586" t="s">
        <v>281</v>
      </c>
      <c r="BU75" s="586" t="s">
        <v>281</v>
      </c>
      <c r="BV75" s="586" t="s">
        <v>281</v>
      </c>
      <c r="BW75" s="588">
        <f>COUNTIF($BE75:$BV75,2)</f>
        <v>14</v>
      </c>
      <c r="BX75" s="510">
        <f>BW75/COUNTA($BE75:$BV75)</f>
        <v>0.77777777777777779</v>
      </c>
      <c r="BY75" s="588">
        <f>COUNTIF($BE75:$BV75,1)</f>
        <v>4</v>
      </c>
      <c r="BZ75" s="510">
        <f>BY75/COUNTA($BE75:$BV75)</f>
        <v>0.22222222222222221</v>
      </c>
      <c r="CA75" s="588">
        <f>COUNTIF($BE75:$BV75,0)</f>
        <v>0</v>
      </c>
      <c r="CB75" s="511">
        <f>CA75/COUNTA($BE75:$BV75)</f>
        <v>0</v>
      </c>
      <c r="CC75" s="588">
        <f>(((BW75*2)+(BY75*1)+(CA75*0)))/COUNTA($BE75:$BV75)</f>
        <v>1.7777777777777777</v>
      </c>
      <c r="CD75" s="606" t="str">
        <f>IF(CC75&gt;=1.6,"Đạt mục tiêu",IF(CC75&gt;=1,"Cần cố gắng","Chưa đạt"))</f>
        <v>Đạt mục tiêu</v>
      </c>
    </row>
    <row r="76" spans="1:82" s="3" customFormat="1" ht="62.25" hidden="1">
      <c r="A76" s="19">
        <v>61</v>
      </c>
      <c r="B76" s="451">
        <v>61</v>
      </c>
      <c r="C76" s="78" t="s">
        <v>632</v>
      </c>
      <c r="D76" s="77" t="s">
        <v>14</v>
      </c>
      <c r="E76" s="78" t="s">
        <v>633</v>
      </c>
      <c r="F76" s="77" t="s">
        <v>17</v>
      </c>
      <c r="G76" s="78" t="s">
        <v>633</v>
      </c>
      <c r="H76" s="78" t="s">
        <v>652</v>
      </c>
      <c r="I76" s="591"/>
      <c r="J76" s="586" t="s">
        <v>11</v>
      </c>
      <c r="K76" s="591"/>
      <c r="L76" s="591"/>
      <c r="M76" s="591" t="s">
        <v>16</v>
      </c>
      <c r="N76" s="608"/>
      <c r="O76" s="608"/>
      <c r="P76" s="591"/>
      <c r="Q76" s="591"/>
      <c r="R76" s="591"/>
      <c r="S76" s="591"/>
      <c r="T76" s="591"/>
      <c r="U76" s="493">
        <f t="shared" si="7"/>
        <v>1</v>
      </c>
      <c r="V76" s="591"/>
      <c r="W76" s="591"/>
      <c r="X76" s="591"/>
      <c r="Y76" s="591"/>
      <c r="Z76" s="591"/>
      <c r="AA76" s="591"/>
      <c r="AB76" s="591"/>
      <c r="AC76" s="591"/>
      <c r="AD76" s="591" t="s">
        <v>728</v>
      </c>
      <c r="AE76" s="591" t="s">
        <v>728</v>
      </c>
      <c r="AF76" s="591" t="s">
        <v>728</v>
      </c>
      <c r="AG76" s="591" t="s">
        <v>728</v>
      </c>
      <c r="AH76" s="591"/>
      <c r="AI76" s="591"/>
      <c r="AJ76" s="591"/>
      <c r="AK76" s="591"/>
      <c r="AL76" s="591"/>
      <c r="AM76" s="591"/>
      <c r="AN76" s="591"/>
      <c r="AO76" s="591"/>
      <c r="AP76" s="591"/>
      <c r="AQ76" s="591"/>
      <c r="AR76" s="591"/>
      <c r="AS76" s="591"/>
      <c r="AT76" s="591"/>
      <c r="AU76" s="591"/>
      <c r="AV76" s="591"/>
      <c r="AW76" s="591"/>
      <c r="AX76" s="591"/>
      <c r="AY76" s="591"/>
      <c r="AZ76" s="591"/>
      <c r="BA76" s="591"/>
      <c r="BB76" s="591"/>
      <c r="BC76" s="591"/>
      <c r="BD76" s="591"/>
      <c r="BE76" s="591">
        <v>2</v>
      </c>
      <c r="BF76" s="591">
        <v>1</v>
      </c>
      <c r="BG76" s="591">
        <v>2</v>
      </c>
      <c r="BH76" s="591">
        <v>2</v>
      </c>
      <c r="BI76" s="591">
        <v>2</v>
      </c>
      <c r="BJ76" s="591">
        <v>2</v>
      </c>
      <c r="BK76" s="591">
        <v>2</v>
      </c>
      <c r="BL76" s="591">
        <v>2</v>
      </c>
      <c r="BM76" s="591">
        <v>2</v>
      </c>
      <c r="BN76" s="591">
        <v>2</v>
      </c>
      <c r="BO76" s="591">
        <v>2</v>
      </c>
      <c r="BP76" s="591">
        <v>2</v>
      </c>
      <c r="BQ76" s="591">
        <v>1</v>
      </c>
      <c r="BR76" s="591">
        <v>2</v>
      </c>
      <c r="BS76" s="591">
        <v>1</v>
      </c>
      <c r="BT76" s="591">
        <v>2</v>
      </c>
      <c r="BU76" s="591">
        <v>2</v>
      </c>
      <c r="BV76" s="591">
        <v>2</v>
      </c>
      <c r="BW76" s="608">
        <f>COUNTIF($BE76:$BV76,2)</f>
        <v>15</v>
      </c>
      <c r="BX76" s="514">
        <f>BW76/COUNTA($BE76:$BV76)</f>
        <v>0.83333333333333337</v>
      </c>
      <c r="BY76" s="608">
        <f>COUNTIF($BE76:$BV76,1)</f>
        <v>3</v>
      </c>
      <c r="BZ76" s="514">
        <f>BY76/COUNTA($BE76:$BV76)</f>
        <v>0.16666666666666666</v>
      </c>
      <c r="CA76" s="608">
        <f>COUNTIF($BE76:$BV76,0)</f>
        <v>0</v>
      </c>
      <c r="CB76" s="228">
        <f>CA76/COUNTA($BE76:$BV76)</f>
        <v>0</v>
      </c>
      <c r="CC76" s="608">
        <f>(((BW76*2)+(BY76*1)+(CA76*0)))/COUNTA($BE76:$BV76)</f>
        <v>1.8333333333333333</v>
      </c>
      <c r="CD76" s="611" t="str">
        <f>IF(CC76&gt;=1.6,"Đạt mục tiêu",IF(CC76&gt;=1,"Cần cố gắng","Chưa đạt"))</f>
        <v>Đạt mục tiêu</v>
      </c>
    </row>
    <row r="77" spans="1:82" s="620" customFormat="1" ht="50.25" hidden="1" customHeight="1">
      <c r="A77" s="19">
        <v>62</v>
      </c>
      <c r="B77" s="451">
        <v>62</v>
      </c>
      <c r="C77" s="523" t="s">
        <v>634</v>
      </c>
      <c r="D77" s="77" t="s">
        <v>14</v>
      </c>
      <c r="E77" s="78" t="s">
        <v>635</v>
      </c>
      <c r="F77" s="77" t="s">
        <v>17</v>
      </c>
      <c r="G77" s="78" t="s">
        <v>635</v>
      </c>
      <c r="H77" s="23" t="s">
        <v>311</v>
      </c>
      <c r="I77" s="79"/>
      <c r="J77" s="10" t="s">
        <v>11</v>
      </c>
      <c r="K77" s="79"/>
      <c r="L77" s="79"/>
      <c r="M77" s="79"/>
      <c r="N77" s="623"/>
      <c r="O77" s="144" t="s">
        <v>16</v>
      </c>
      <c r="P77" s="79"/>
      <c r="Q77" s="79"/>
      <c r="R77" s="79"/>
      <c r="S77" s="79"/>
      <c r="T77" s="79"/>
      <c r="U77" s="66">
        <f t="shared" si="7"/>
        <v>1</v>
      </c>
      <c r="V77" s="79"/>
      <c r="W77" s="79"/>
      <c r="X77" s="79"/>
      <c r="Y77" s="79"/>
      <c r="Z77" s="79"/>
      <c r="AA77" s="79"/>
      <c r="AB77" s="79"/>
      <c r="AC77" s="79"/>
      <c r="AD77" s="79"/>
      <c r="AE77" s="79"/>
      <c r="AF77" s="79"/>
      <c r="AG77" s="79"/>
      <c r="AH77" s="79"/>
      <c r="AI77" s="79"/>
      <c r="AJ77" s="79"/>
      <c r="AK77" s="79"/>
      <c r="AL77" s="79"/>
      <c r="AM77" s="79" t="s">
        <v>728</v>
      </c>
      <c r="AN77" s="79" t="s">
        <v>728</v>
      </c>
      <c r="AO77" s="79" t="s">
        <v>728</v>
      </c>
      <c r="AP77" s="79" t="s">
        <v>723</v>
      </c>
      <c r="AQ77" s="79"/>
      <c r="AR77" s="79"/>
      <c r="AS77" s="79"/>
      <c r="AT77" s="79"/>
      <c r="AU77" s="79"/>
      <c r="AV77" s="79"/>
      <c r="AW77" s="79"/>
      <c r="AX77" s="79"/>
      <c r="AY77" s="79"/>
      <c r="AZ77" s="79"/>
      <c r="BA77" s="79"/>
      <c r="BB77" s="79"/>
      <c r="BC77" s="79"/>
      <c r="BD77" s="79"/>
      <c r="BE77" s="79">
        <v>2</v>
      </c>
      <c r="BF77" s="79">
        <v>1</v>
      </c>
      <c r="BG77" s="79">
        <v>2</v>
      </c>
      <c r="BH77" s="79">
        <v>1</v>
      </c>
      <c r="BI77" s="79">
        <v>2</v>
      </c>
      <c r="BJ77" s="79">
        <v>2</v>
      </c>
      <c r="BK77" s="79">
        <v>2</v>
      </c>
      <c r="BL77" s="79">
        <v>2</v>
      </c>
      <c r="BM77" s="79">
        <v>2</v>
      </c>
      <c r="BN77" s="79">
        <v>2</v>
      </c>
      <c r="BO77" s="79">
        <v>2</v>
      </c>
      <c r="BP77" s="79">
        <v>2</v>
      </c>
      <c r="BQ77" s="79">
        <v>2</v>
      </c>
      <c r="BR77" s="79">
        <v>2</v>
      </c>
      <c r="BS77" s="79">
        <v>2</v>
      </c>
      <c r="BT77" s="79">
        <v>2</v>
      </c>
      <c r="BU77" s="79">
        <v>2</v>
      </c>
      <c r="BV77" s="79">
        <v>1</v>
      </c>
      <c r="BW77" s="623">
        <f>COUNTIF($BE77:$BV77,2)</f>
        <v>15</v>
      </c>
      <c r="BX77" s="81">
        <f>BW77/COUNTA($BE77:$BV77)</f>
        <v>0.83333333333333337</v>
      </c>
      <c r="BY77" s="623">
        <f>COUNTIF($BE77:$BV77,1)</f>
        <v>3</v>
      </c>
      <c r="BZ77" s="81">
        <f>BY77/COUNTA($BE77:$BV77)</f>
        <v>0.16666666666666666</v>
      </c>
      <c r="CA77" s="623">
        <f>COUNTIF($BE77:$BV77,0)</f>
        <v>0</v>
      </c>
      <c r="CB77" s="81">
        <f>CA77/COUNTA($BE77:$BV77)</f>
        <v>0</v>
      </c>
      <c r="CC77" s="623">
        <f>(((BW77*2)+(BY77*1)+(CA77*0)))/COUNTA($BE77:$BV77)</f>
        <v>1.8333333333333333</v>
      </c>
      <c r="CD77" s="624" t="str">
        <f t="shared" ref="CD77" si="15">IF(CC77&gt;=1.6,"Đạt mục tiêu",IF(CC77&gt;=1,"Cần cố gắng","Chưa đạt"))</f>
        <v>Đạt mục tiêu</v>
      </c>
    </row>
    <row r="78" spans="1:82" s="620" customFormat="1" ht="63" hidden="1">
      <c r="A78" s="19">
        <v>63</v>
      </c>
      <c r="B78" s="451">
        <v>63</v>
      </c>
      <c r="C78" s="78" t="s">
        <v>636</v>
      </c>
      <c r="D78" s="77" t="s">
        <v>14</v>
      </c>
      <c r="E78" s="78" t="s">
        <v>637</v>
      </c>
      <c r="F78" s="77" t="s">
        <v>17</v>
      </c>
      <c r="G78" s="78" t="s">
        <v>637</v>
      </c>
      <c r="H78" s="96" t="s">
        <v>651</v>
      </c>
      <c r="I78" s="79"/>
      <c r="J78" s="10" t="s">
        <v>11</v>
      </c>
      <c r="K78" s="79"/>
      <c r="L78" s="79"/>
      <c r="M78" s="79"/>
      <c r="N78" s="623"/>
      <c r="O78" s="623"/>
      <c r="P78" s="79"/>
      <c r="Q78" s="79" t="s">
        <v>16</v>
      </c>
      <c r="R78" s="79"/>
      <c r="S78" s="79"/>
      <c r="T78" s="79"/>
      <c r="U78" s="66">
        <f t="shared" si="7"/>
        <v>1</v>
      </c>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79"/>
      <c r="BU78" s="79"/>
      <c r="BV78" s="79"/>
      <c r="BW78" s="623"/>
      <c r="BX78" s="81"/>
      <c r="BY78" s="623"/>
      <c r="BZ78" s="81"/>
      <c r="CA78" s="623"/>
      <c r="CB78" s="81"/>
      <c r="CC78" s="623"/>
      <c r="CD78" s="623"/>
    </row>
    <row r="79" spans="1:82" s="620" customFormat="1" ht="62.25" hidden="1">
      <c r="A79" s="19">
        <v>64</v>
      </c>
      <c r="B79" s="451">
        <v>64</v>
      </c>
      <c r="C79" s="78" t="s">
        <v>638</v>
      </c>
      <c r="D79" s="77" t="s">
        <v>18</v>
      </c>
      <c r="E79" s="78" t="s">
        <v>639</v>
      </c>
      <c r="F79" s="77" t="s">
        <v>18</v>
      </c>
      <c r="G79" s="78" t="s">
        <v>639</v>
      </c>
      <c r="H79" s="96" t="s">
        <v>650</v>
      </c>
      <c r="I79" s="79"/>
      <c r="J79" s="10" t="s">
        <v>11</v>
      </c>
      <c r="K79" s="79"/>
      <c r="L79" s="79" t="s">
        <v>16</v>
      </c>
      <c r="M79" s="79"/>
      <c r="N79" s="623"/>
      <c r="O79" s="623"/>
      <c r="P79" s="79"/>
      <c r="Q79" s="79"/>
      <c r="R79" s="79"/>
      <c r="S79" s="79"/>
      <c r="T79" s="79"/>
      <c r="U79" s="66">
        <f t="shared" si="7"/>
        <v>1</v>
      </c>
      <c r="V79" s="79"/>
      <c r="W79" s="79"/>
      <c r="X79" s="79"/>
      <c r="Y79" s="79"/>
      <c r="Z79" s="79" t="s">
        <v>728</v>
      </c>
      <c r="AA79" s="79" t="s">
        <v>728</v>
      </c>
      <c r="AB79" s="79" t="s">
        <v>728</v>
      </c>
      <c r="AC79" s="79" t="s">
        <v>728</v>
      </c>
      <c r="AD79" s="79"/>
      <c r="AE79" s="79"/>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79">
        <v>2</v>
      </c>
      <c r="BF79" s="79">
        <v>2</v>
      </c>
      <c r="BG79" s="79">
        <v>2</v>
      </c>
      <c r="BH79" s="79">
        <v>2</v>
      </c>
      <c r="BI79" s="79">
        <v>1</v>
      </c>
      <c r="BJ79" s="79">
        <v>2</v>
      </c>
      <c r="BK79" s="79">
        <v>2</v>
      </c>
      <c r="BL79" s="79">
        <v>2</v>
      </c>
      <c r="BM79" s="79">
        <v>2</v>
      </c>
      <c r="BN79" s="79">
        <v>1</v>
      </c>
      <c r="BO79" s="79">
        <v>1</v>
      </c>
      <c r="BP79" s="79">
        <v>2</v>
      </c>
      <c r="BQ79" s="79">
        <v>2</v>
      </c>
      <c r="BR79" s="79">
        <v>1</v>
      </c>
      <c r="BS79" s="79">
        <v>2</v>
      </c>
      <c r="BT79" s="79">
        <v>2</v>
      </c>
      <c r="BU79" s="79">
        <v>2</v>
      </c>
      <c r="BV79" s="79">
        <v>2</v>
      </c>
      <c r="BW79" s="623">
        <f>COUNTIF($BE79:$BV79,2)</f>
        <v>14</v>
      </c>
      <c r="BX79" s="512">
        <f>BW79/COUNTA($BE79:$BV79)</f>
        <v>0.77777777777777779</v>
      </c>
      <c r="BY79" s="623">
        <f>COUNTIF($BE79:$BV79,1)</f>
        <v>4</v>
      </c>
      <c r="BZ79" s="512">
        <f>BY79/COUNTA($BE79:$BV79)</f>
        <v>0.22222222222222221</v>
      </c>
      <c r="CA79" s="623">
        <f>COUNTIF($BE79:$BV79,0)</f>
        <v>0</v>
      </c>
      <c r="CB79" s="81">
        <f>CA79/COUNTA($BE79:$BV79)</f>
        <v>0</v>
      </c>
      <c r="CC79" s="623">
        <f>(((BW79*2)+(BY79*1)+(CA79*0)))/COUNTA($BE79:$BV79)</f>
        <v>1.7777777777777777</v>
      </c>
      <c r="CD79" s="624" t="str">
        <f t="shared" ref="CD79" si="16">IF(CC79&gt;=1.6,"Đạt mục tiêu",IF(CC79&gt;=1,"Cần cố gắng","Chưa đạt"))</f>
        <v>Đạt mục tiêu</v>
      </c>
    </row>
    <row r="80" spans="1:82" ht="62.25" hidden="1">
      <c r="A80" s="588">
        <v>65</v>
      </c>
      <c r="B80" s="451">
        <v>65</v>
      </c>
      <c r="C80" s="213" t="s">
        <v>640</v>
      </c>
      <c r="D80" s="77" t="s">
        <v>18</v>
      </c>
      <c r="E80" s="213" t="s">
        <v>641</v>
      </c>
      <c r="F80" s="77" t="s">
        <v>17</v>
      </c>
      <c r="G80" s="78" t="s">
        <v>641</v>
      </c>
      <c r="H80" s="518" t="s">
        <v>649</v>
      </c>
      <c r="I80" s="79"/>
      <c r="J80" s="10" t="s">
        <v>11</v>
      </c>
      <c r="K80" s="79"/>
      <c r="L80" s="79"/>
      <c r="M80" s="79"/>
      <c r="N80" s="588" t="s">
        <v>16</v>
      </c>
      <c r="O80" s="623"/>
      <c r="P80" s="79"/>
      <c r="Q80" s="79"/>
      <c r="R80" s="79"/>
      <c r="S80" s="79"/>
      <c r="T80" s="79"/>
      <c r="U80" s="66">
        <f t="shared" si="7"/>
        <v>1</v>
      </c>
      <c r="V80" s="79"/>
      <c r="W80" s="79"/>
      <c r="X80" s="79"/>
      <c r="Y80" s="79"/>
      <c r="Z80" s="79"/>
      <c r="AA80" s="79"/>
      <c r="AB80" s="79"/>
      <c r="AC80" s="79"/>
      <c r="AD80" s="79"/>
      <c r="AE80" s="79"/>
      <c r="AF80" s="79"/>
      <c r="AG80" s="79"/>
      <c r="AH80" s="588" t="s">
        <v>728</v>
      </c>
      <c r="AI80" s="588" t="s">
        <v>728</v>
      </c>
      <c r="AJ80" s="588" t="s">
        <v>728</v>
      </c>
      <c r="AK80" s="588" t="s">
        <v>728</v>
      </c>
      <c r="AL80" s="588" t="s">
        <v>728</v>
      </c>
      <c r="AM80" s="79"/>
      <c r="AN80" s="79"/>
      <c r="AO80" s="79"/>
      <c r="AP80" s="79"/>
      <c r="AQ80" s="79"/>
      <c r="AR80" s="79"/>
      <c r="AS80" s="79"/>
      <c r="AT80" s="79"/>
      <c r="AU80" s="79"/>
      <c r="AV80" s="79"/>
      <c r="AW80" s="79"/>
      <c r="AX80" s="79"/>
      <c r="AY80" s="79"/>
      <c r="AZ80" s="79"/>
      <c r="BA80" s="79"/>
      <c r="BB80" s="79"/>
      <c r="BC80" s="79"/>
      <c r="BD80" s="79"/>
      <c r="BE80" s="20">
        <v>2</v>
      </c>
      <c r="BF80" s="20">
        <v>2</v>
      </c>
      <c r="BG80" s="20">
        <v>2</v>
      </c>
      <c r="BH80" s="20">
        <v>2</v>
      </c>
      <c r="BI80" s="20">
        <v>2</v>
      </c>
      <c r="BJ80" s="20">
        <v>1</v>
      </c>
      <c r="BK80" s="20">
        <v>2</v>
      </c>
      <c r="BL80" s="20">
        <v>2</v>
      </c>
      <c r="BM80" s="20">
        <v>1</v>
      </c>
      <c r="BN80" s="20">
        <v>2</v>
      </c>
      <c r="BO80" s="20">
        <v>2</v>
      </c>
      <c r="BP80" s="20">
        <v>2</v>
      </c>
      <c r="BQ80" s="20">
        <v>2</v>
      </c>
      <c r="BR80" s="20">
        <v>2</v>
      </c>
      <c r="BS80" s="20">
        <v>1</v>
      </c>
      <c r="BT80" s="20">
        <v>2</v>
      </c>
      <c r="BU80" s="20">
        <v>2</v>
      </c>
      <c r="BV80" s="20">
        <v>2</v>
      </c>
      <c r="BW80" s="21">
        <f>COUNTIF($BE80:$BV80,2)</f>
        <v>15</v>
      </c>
      <c r="BX80" s="22">
        <f>BW80/COUNTA($BE80:$BV80)</f>
        <v>0.83333333333333337</v>
      </c>
      <c r="BY80" s="21">
        <f>COUNTIF($BE80:$BV80,1)</f>
        <v>3</v>
      </c>
      <c r="BZ80" s="22">
        <f>BY80/COUNTA($BE80:$BV80)</f>
        <v>0.16666666666666666</v>
      </c>
      <c r="CA80" s="21">
        <f>COUNTIF($BE80:$BV80,0)</f>
        <v>0</v>
      </c>
      <c r="CB80" s="22">
        <f>CA80/COUNTA($BE80:$BV80)</f>
        <v>0</v>
      </c>
      <c r="CC80" s="21">
        <f>(((BW80*2)+(BY80*1)+(CA80*0)))/COUNTA($BE80:$BV80)</f>
        <v>1.8333333333333333</v>
      </c>
      <c r="CD80" s="427" t="str">
        <f>IF(CC80&gt;=1.6,"Đạt mục tiêu",IF(CC80&gt;=1,"Cần cố gắng","Chưa đạt"))</f>
        <v>Đạt mục tiêu</v>
      </c>
    </row>
    <row r="81" spans="1:82" s="620" customFormat="1" ht="60.75" hidden="1" customHeight="1">
      <c r="A81" s="19">
        <v>66</v>
      </c>
      <c r="B81" s="451">
        <v>66</v>
      </c>
      <c r="C81" s="523" t="s">
        <v>642</v>
      </c>
      <c r="D81" s="77" t="s">
        <v>17</v>
      </c>
      <c r="E81" s="78" t="s">
        <v>643</v>
      </c>
      <c r="F81" s="77" t="s">
        <v>17</v>
      </c>
      <c r="G81" s="78" t="s">
        <v>643</v>
      </c>
      <c r="H81" s="23" t="s">
        <v>312</v>
      </c>
      <c r="I81" s="79"/>
      <c r="J81" s="10" t="s">
        <v>11</v>
      </c>
      <c r="K81" s="79"/>
      <c r="L81" s="79"/>
      <c r="M81" s="79"/>
      <c r="N81" s="623"/>
      <c r="O81" s="144" t="s">
        <v>16</v>
      </c>
      <c r="P81" s="79"/>
      <c r="Q81" s="79"/>
      <c r="R81" s="79"/>
      <c r="S81" s="79"/>
      <c r="T81" s="79"/>
      <c r="U81" s="66">
        <f t="shared" si="7"/>
        <v>1</v>
      </c>
      <c r="V81" s="79"/>
      <c r="W81" s="79"/>
      <c r="X81" s="79"/>
      <c r="Y81" s="79"/>
      <c r="Z81" s="79"/>
      <c r="AA81" s="79"/>
      <c r="AB81" s="79"/>
      <c r="AC81" s="79"/>
      <c r="AD81" s="79"/>
      <c r="AE81" s="79"/>
      <c r="AF81" s="79"/>
      <c r="AG81" s="79"/>
      <c r="AH81" s="79"/>
      <c r="AI81" s="79"/>
      <c r="AJ81" s="79"/>
      <c r="AK81" s="79"/>
      <c r="AL81" s="79"/>
      <c r="AM81" s="79" t="s">
        <v>723</v>
      </c>
      <c r="AN81" s="79" t="s">
        <v>725</v>
      </c>
      <c r="AO81" s="79" t="s">
        <v>728</v>
      </c>
      <c r="AP81" s="79" t="s">
        <v>725</v>
      </c>
      <c r="AQ81" s="79"/>
      <c r="AR81" s="79"/>
      <c r="AS81" s="79"/>
      <c r="AT81" s="79"/>
      <c r="AU81" s="79"/>
      <c r="AV81" s="79"/>
      <c r="AW81" s="79"/>
      <c r="AX81" s="79"/>
      <c r="AY81" s="79"/>
      <c r="AZ81" s="79"/>
      <c r="BA81" s="79"/>
      <c r="BB81" s="79"/>
      <c r="BC81" s="79"/>
      <c r="BD81" s="79"/>
      <c r="BE81" s="79">
        <v>2</v>
      </c>
      <c r="BF81" s="79">
        <v>2</v>
      </c>
      <c r="BG81" s="79">
        <v>2</v>
      </c>
      <c r="BH81" s="79">
        <v>1</v>
      </c>
      <c r="BI81" s="79">
        <v>2</v>
      </c>
      <c r="BJ81" s="79">
        <v>2</v>
      </c>
      <c r="BK81" s="79">
        <v>2</v>
      </c>
      <c r="BL81" s="79">
        <v>2</v>
      </c>
      <c r="BM81" s="79">
        <v>2</v>
      </c>
      <c r="BN81" s="79">
        <v>2</v>
      </c>
      <c r="BO81" s="79">
        <v>2</v>
      </c>
      <c r="BP81" s="79">
        <v>2</v>
      </c>
      <c r="BQ81" s="79">
        <v>2</v>
      </c>
      <c r="BR81" s="79">
        <v>1</v>
      </c>
      <c r="BS81" s="79">
        <v>1</v>
      </c>
      <c r="BT81" s="79">
        <v>2</v>
      </c>
      <c r="BU81" s="79">
        <v>2</v>
      </c>
      <c r="BV81" s="79">
        <v>1</v>
      </c>
      <c r="BW81" s="623">
        <f>COUNTIF($BE81:$BV81,2)</f>
        <v>14</v>
      </c>
      <c r="BX81" s="81">
        <f>BW81/COUNTA($BE81:$BV81)</f>
        <v>0.77777777777777779</v>
      </c>
      <c r="BY81" s="623">
        <f>COUNTIF($BE81:$BV81,1)</f>
        <v>4</v>
      </c>
      <c r="BZ81" s="81">
        <f>BY81/COUNTA($BE81:$BV81)</f>
        <v>0.22222222222222221</v>
      </c>
      <c r="CA81" s="623">
        <f>COUNTIF($BE81:$BV81,0)</f>
        <v>0</v>
      </c>
      <c r="CB81" s="81">
        <f>CA81/COUNTA($BE81:$BV81)</f>
        <v>0</v>
      </c>
      <c r="CC81" s="623">
        <f>(((BW81*2)+(BY81*1)+(CA81*0)))/COUNTA($BE81:$BV81)</f>
        <v>1.7777777777777777</v>
      </c>
      <c r="CD81" s="624" t="str">
        <f t="shared" ref="CD81:CD82" si="17">IF(CC81&gt;=1.6,"Đạt mục tiêu",IF(CC81&gt;=1,"Cần cố gắng","Chưa đạt"))</f>
        <v>Đạt mục tiêu</v>
      </c>
    </row>
    <row r="82" spans="1:82" s="620" customFormat="1" ht="62.25" hidden="1">
      <c r="A82" s="19">
        <v>67</v>
      </c>
      <c r="B82" s="451">
        <v>67</v>
      </c>
      <c r="C82" s="78" t="s">
        <v>644</v>
      </c>
      <c r="D82" s="77" t="s">
        <v>17</v>
      </c>
      <c r="E82" s="78" t="s">
        <v>645</v>
      </c>
      <c r="F82" s="77" t="s">
        <v>17</v>
      </c>
      <c r="G82" s="78" t="s">
        <v>645</v>
      </c>
      <c r="H82" s="23" t="s">
        <v>313</v>
      </c>
      <c r="I82" s="79"/>
      <c r="J82" s="10" t="s">
        <v>11</v>
      </c>
      <c r="K82" s="79"/>
      <c r="L82" s="79" t="s">
        <v>16</v>
      </c>
      <c r="M82" s="79"/>
      <c r="N82" s="623"/>
      <c r="O82" s="623"/>
      <c r="P82" s="79"/>
      <c r="Q82" s="79"/>
      <c r="R82" s="79"/>
      <c r="S82" s="79"/>
      <c r="T82" s="79"/>
      <c r="U82" s="66">
        <f t="shared" si="7"/>
        <v>1</v>
      </c>
      <c r="V82" s="79"/>
      <c r="W82" s="79"/>
      <c r="X82" s="79"/>
      <c r="Y82" s="79"/>
      <c r="Z82" s="79" t="s">
        <v>728</v>
      </c>
      <c r="AA82" s="79" t="s">
        <v>728</v>
      </c>
      <c r="AB82" s="79" t="s">
        <v>728</v>
      </c>
      <c r="AC82" s="79" t="s">
        <v>728</v>
      </c>
      <c r="AD82" s="79"/>
      <c r="AE82" s="79"/>
      <c r="AF82" s="79"/>
      <c r="AG82" s="79"/>
      <c r="AH82" s="79"/>
      <c r="AI82" s="79"/>
      <c r="AJ82" s="79"/>
      <c r="AK82" s="79"/>
      <c r="AL82" s="79"/>
      <c r="AM82" s="79"/>
      <c r="AN82" s="79"/>
      <c r="AO82" s="79"/>
      <c r="AP82" s="79"/>
      <c r="AQ82" s="79"/>
      <c r="AR82" s="79"/>
      <c r="AS82" s="79"/>
      <c r="AT82" s="79"/>
      <c r="AU82" s="79"/>
      <c r="AV82" s="79"/>
      <c r="AW82" s="79"/>
      <c r="AX82" s="79"/>
      <c r="AY82" s="79"/>
      <c r="AZ82" s="79"/>
      <c r="BA82" s="79"/>
      <c r="BB82" s="79"/>
      <c r="BC82" s="79"/>
      <c r="BD82" s="79"/>
      <c r="BE82" s="79">
        <v>2</v>
      </c>
      <c r="BF82" s="79">
        <v>2</v>
      </c>
      <c r="BG82" s="79">
        <v>2</v>
      </c>
      <c r="BH82" s="79">
        <v>2</v>
      </c>
      <c r="BI82" s="79">
        <v>2</v>
      </c>
      <c r="BJ82" s="79">
        <v>2</v>
      </c>
      <c r="BK82" s="79">
        <v>2</v>
      </c>
      <c r="BL82" s="79">
        <v>2</v>
      </c>
      <c r="BM82" s="79">
        <v>1</v>
      </c>
      <c r="BN82" s="79">
        <v>1</v>
      </c>
      <c r="BO82" s="79">
        <v>1</v>
      </c>
      <c r="BP82" s="79">
        <v>2</v>
      </c>
      <c r="BQ82" s="79">
        <v>2</v>
      </c>
      <c r="BR82" s="79">
        <v>1</v>
      </c>
      <c r="BS82" s="79">
        <v>2</v>
      </c>
      <c r="BT82" s="79">
        <v>2</v>
      </c>
      <c r="BU82" s="79">
        <v>2</v>
      </c>
      <c r="BV82" s="79">
        <v>2</v>
      </c>
      <c r="BW82" s="623">
        <f>COUNTIF($BE82:$BV82,2)</f>
        <v>14</v>
      </c>
      <c r="BX82" s="512">
        <f>BW82/COUNTA($BE82:$BV82)</f>
        <v>0.77777777777777779</v>
      </c>
      <c r="BY82" s="623">
        <f>COUNTIF($BE82:$BV82,1)</f>
        <v>4</v>
      </c>
      <c r="BZ82" s="512">
        <f>BY82/COUNTA($BE82:$BV82)</f>
        <v>0.22222222222222221</v>
      </c>
      <c r="CA82" s="623">
        <f>COUNTIF($BE82:$BV82,0)</f>
        <v>0</v>
      </c>
      <c r="CB82" s="81">
        <f>CA82/COUNTA($BE82:$BV82)</f>
        <v>0</v>
      </c>
      <c r="CC82" s="623">
        <f>(((BW82*2)+(BY82*1)+(CA82*0)))/COUNTA($BE82:$BV82)</f>
        <v>1.7777777777777777</v>
      </c>
      <c r="CD82" s="624" t="str">
        <f t="shared" si="17"/>
        <v>Đạt mục tiêu</v>
      </c>
    </row>
    <row r="83" spans="1:82" s="620" customFormat="1" ht="75" hidden="1" customHeight="1">
      <c r="A83" s="19">
        <v>68</v>
      </c>
      <c r="B83" s="451">
        <v>68</v>
      </c>
      <c r="C83" s="78" t="s">
        <v>646</v>
      </c>
      <c r="D83" s="77" t="s">
        <v>14</v>
      </c>
      <c r="E83" s="78" t="s">
        <v>647</v>
      </c>
      <c r="F83" s="77" t="s">
        <v>14</v>
      </c>
      <c r="G83" s="78" t="s">
        <v>647</v>
      </c>
      <c r="H83" s="96" t="s">
        <v>648</v>
      </c>
      <c r="I83" s="79"/>
      <c r="J83" s="10" t="s">
        <v>11</v>
      </c>
      <c r="K83" s="79"/>
      <c r="L83" s="79"/>
      <c r="M83" s="79"/>
      <c r="N83" s="623"/>
      <c r="O83" s="623"/>
      <c r="P83" s="79"/>
      <c r="Q83" s="79"/>
      <c r="R83" s="79"/>
      <c r="S83" s="79" t="s">
        <v>16</v>
      </c>
      <c r="T83" s="79"/>
      <c r="U83" s="66">
        <f t="shared" si="7"/>
        <v>1</v>
      </c>
      <c r="V83" s="79"/>
      <c r="W83" s="79"/>
      <c r="X83" s="79"/>
      <c r="Y83" s="79"/>
      <c r="Z83" s="79"/>
      <c r="AA83" s="79"/>
      <c r="AB83" s="79"/>
      <c r="AC83" s="79"/>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c r="BF83" s="79"/>
      <c r="BG83" s="79"/>
      <c r="BH83" s="79"/>
      <c r="BI83" s="79"/>
      <c r="BJ83" s="79"/>
      <c r="BK83" s="79"/>
      <c r="BL83" s="79"/>
      <c r="BM83" s="79"/>
      <c r="BN83" s="79"/>
      <c r="BO83" s="79"/>
      <c r="BP83" s="79"/>
      <c r="BQ83" s="79"/>
      <c r="BR83" s="79"/>
      <c r="BS83" s="79"/>
      <c r="BT83" s="79"/>
      <c r="BU83" s="79"/>
      <c r="BV83" s="79"/>
      <c r="BW83" s="623"/>
      <c r="BX83" s="81"/>
      <c r="BY83" s="623"/>
      <c r="BZ83" s="81"/>
      <c r="CA83" s="623"/>
      <c r="CB83" s="81"/>
      <c r="CC83" s="623"/>
      <c r="CD83" s="623"/>
    </row>
    <row r="84" spans="1:82" ht="47.25" hidden="1">
      <c r="A84" s="589">
        <v>69</v>
      </c>
      <c r="B84" s="451">
        <v>69</v>
      </c>
      <c r="C84" s="1447" t="s">
        <v>314</v>
      </c>
      <c r="D84" s="1368"/>
      <c r="E84" s="1369"/>
      <c r="F84" s="5" t="s">
        <v>316</v>
      </c>
      <c r="G84" s="176" t="s">
        <v>316</v>
      </c>
      <c r="H84" s="239" t="s">
        <v>316</v>
      </c>
      <c r="I84" s="5" t="s">
        <v>316</v>
      </c>
      <c r="J84" s="5" t="s">
        <v>316</v>
      </c>
      <c r="K84" s="506" t="s">
        <v>316</v>
      </c>
      <c r="L84" s="5" t="s">
        <v>316</v>
      </c>
      <c r="M84" s="5" t="s">
        <v>316</v>
      </c>
      <c r="N84" s="148" t="s">
        <v>316</v>
      </c>
      <c r="O84" s="5" t="s">
        <v>316</v>
      </c>
      <c r="P84" s="5" t="s">
        <v>316</v>
      </c>
      <c r="Q84" s="5" t="s">
        <v>316</v>
      </c>
      <c r="R84" s="5"/>
      <c r="S84" s="5" t="s">
        <v>316</v>
      </c>
      <c r="T84" s="5" t="s">
        <v>316</v>
      </c>
      <c r="U84" s="5" t="s">
        <v>316</v>
      </c>
      <c r="V84" s="176" t="s">
        <v>316</v>
      </c>
      <c r="W84" s="176" t="s">
        <v>316</v>
      </c>
      <c r="X84" s="176" t="s">
        <v>316</v>
      </c>
      <c r="Y84" s="176" t="s">
        <v>316</v>
      </c>
      <c r="Z84" s="5" t="s">
        <v>316</v>
      </c>
      <c r="AA84" s="5" t="s">
        <v>316</v>
      </c>
      <c r="AB84" s="5" t="s">
        <v>316</v>
      </c>
      <c r="AC84" s="5" t="s">
        <v>316</v>
      </c>
      <c r="AD84" s="5" t="s">
        <v>316</v>
      </c>
      <c r="AE84" s="5" t="s">
        <v>316</v>
      </c>
      <c r="AF84" s="5" t="s">
        <v>316</v>
      </c>
      <c r="AG84" s="5" t="s">
        <v>316</v>
      </c>
      <c r="AH84" s="148" t="s">
        <v>316</v>
      </c>
      <c r="AI84" s="148" t="s">
        <v>316</v>
      </c>
      <c r="AJ84" s="148" t="s">
        <v>316</v>
      </c>
      <c r="AK84" s="148" t="s">
        <v>316</v>
      </c>
      <c r="AL84" s="148" t="s">
        <v>316</v>
      </c>
      <c r="AM84" s="5" t="s">
        <v>316</v>
      </c>
      <c r="AN84" s="5" t="s">
        <v>316</v>
      </c>
      <c r="AO84" s="5" t="s">
        <v>316</v>
      </c>
      <c r="AP84" s="5" t="s">
        <v>316</v>
      </c>
      <c r="AQ84" s="5"/>
      <c r="AR84" s="5"/>
      <c r="AS84" s="5" t="s">
        <v>316</v>
      </c>
      <c r="AT84" s="5" t="s">
        <v>316</v>
      </c>
      <c r="AU84" s="5" t="s">
        <v>316</v>
      </c>
      <c r="AV84" s="5" t="s">
        <v>316</v>
      </c>
      <c r="AW84" s="5" t="s">
        <v>316</v>
      </c>
      <c r="AX84" s="5"/>
      <c r="AY84" s="5"/>
      <c r="AZ84" s="5" t="s">
        <v>316</v>
      </c>
      <c r="BA84" s="5"/>
      <c r="BB84" s="5" t="s">
        <v>316</v>
      </c>
      <c r="BC84" s="5"/>
      <c r="BD84" s="5" t="s">
        <v>316</v>
      </c>
      <c r="BE84" s="521" t="s">
        <v>316</v>
      </c>
      <c r="BF84" s="521" t="s">
        <v>316</v>
      </c>
      <c r="BG84" s="521" t="s">
        <v>316</v>
      </c>
      <c r="BH84" s="521" t="s">
        <v>316</v>
      </c>
      <c r="BI84" s="521" t="s">
        <v>316</v>
      </c>
      <c r="BJ84" s="521" t="s">
        <v>316</v>
      </c>
      <c r="BK84" s="521" t="s">
        <v>316</v>
      </c>
      <c r="BL84" s="521" t="s">
        <v>316</v>
      </c>
      <c r="BM84" s="521" t="s">
        <v>316</v>
      </c>
      <c r="BN84" s="521" t="s">
        <v>316</v>
      </c>
      <c r="BO84" s="521" t="s">
        <v>316</v>
      </c>
      <c r="BP84" s="521" t="s">
        <v>316</v>
      </c>
      <c r="BQ84" s="521" t="s">
        <v>316</v>
      </c>
      <c r="BR84" s="521" t="s">
        <v>316</v>
      </c>
      <c r="BS84" s="521" t="s">
        <v>316</v>
      </c>
      <c r="BT84" s="521" t="s">
        <v>316</v>
      </c>
      <c r="BU84" s="521" t="s">
        <v>316</v>
      </c>
      <c r="BV84" s="521" t="s">
        <v>316</v>
      </c>
      <c r="BW84" s="21">
        <f>COUNTIF($BE84:$BV84,2)</f>
        <v>0</v>
      </c>
      <c r="BX84" s="22">
        <f>BW84/COUNTA($BE84:$BV84)</f>
        <v>0</v>
      </c>
      <c r="BY84" s="21">
        <f>COUNTIF($BE84:$BV84,1)</f>
        <v>0</v>
      </c>
      <c r="BZ84" s="22">
        <f>BY84/COUNTA($BE84:$BV84)</f>
        <v>0</v>
      </c>
      <c r="CA84" s="21">
        <f>COUNTIF($BE84:$BV84,0)</f>
        <v>0</v>
      </c>
      <c r="CB84" s="22">
        <f>CA84/COUNTA($BE84:$BV84)</f>
        <v>0</v>
      </c>
      <c r="CC84" s="21">
        <f>(((BW84*2)+(BY84*1)+(CA84*0)))/COUNTA($BE84:$BV84)</f>
        <v>0</v>
      </c>
      <c r="CD84" s="21" t="str">
        <f>IF(CC84&gt;=1.6,"Đạt mục tiêu",IF(CC84&gt;=1,"Cần cố gắng","Chưa đạt"))</f>
        <v>Chưa đạt</v>
      </c>
    </row>
    <row r="85" spans="1:82" s="3" customFormat="1" ht="120" hidden="1">
      <c r="A85" s="19">
        <v>70</v>
      </c>
      <c r="B85" s="451">
        <v>70</v>
      </c>
      <c r="C85" s="78" t="s">
        <v>658</v>
      </c>
      <c r="D85" s="77" t="s">
        <v>14</v>
      </c>
      <c r="E85" s="78" t="s">
        <v>656</v>
      </c>
      <c r="F85" s="77" t="s">
        <v>17</v>
      </c>
      <c r="G85" s="591" t="s">
        <v>705</v>
      </c>
      <c r="H85" s="37" t="s">
        <v>654</v>
      </c>
      <c r="I85" s="591" t="s">
        <v>212</v>
      </c>
      <c r="J85" s="586" t="s">
        <v>11</v>
      </c>
      <c r="K85" s="591"/>
      <c r="L85" s="591"/>
      <c r="M85" s="591" t="s">
        <v>16</v>
      </c>
      <c r="N85" s="591"/>
      <c r="O85" s="591"/>
      <c r="P85" s="591"/>
      <c r="Q85" s="19"/>
      <c r="R85" s="19" t="s">
        <v>16</v>
      </c>
      <c r="S85" s="591"/>
      <c r="T85" s="588"/>
      <c r="U85" s="493">
        <f t="shared" si="7"/>
        <v>2</v>
      </c>
      <c r="V85" s="591"/>
      <c r="W85" s="591"/>
      <c r="X85" s="591"/>
      <c r="Y85" s="591"/>
      <c r="Z85" s="591"/>
      <c r="AA85" s="591"/>
      <c r="AB85" s="591"/>
      <c r="AC85" s="591"/>
      <c r="AD85" s="591" t="s">
        <v>723</v>
      </c>
      <c r="AE85" s="591" t="s">
        <v>725</v>
      </c>
      <c r="AF85" s="591" t="s">
        <v>727</v>
      </c>
      <c r="AG85" s="591" t="s">
        <v>725</v>
      </c>
      <c r="AH85" s="591"/>
      <c r="AI85" s="591"/>
      <c r="AJ85" s="591"/>
      <c r="AK85" s="591"/>
      <c r="AL85" s="591"/>
      <c r="AM85" s="591"/>
      <c r="AN85" s="591"/>
      <c r="AO85" s="591"/>
      <c r="AP85" s="591"/>
      <c r="AQ85" s="591"/>
      <c r="AR85" s="591"/>
      <c r="AS85" s="591"/>
      <c r="AT85" s="591"/>
      <c r="AU85" s="591"/>
      <c r="AV85" s="591"/>
      <c r="AW85" s="591"/>
      <c r="AX85" s="591"/>
      <c r="AY85" s="591"/>
      <c r="AZ85" s="591"/>
      <c r="BA85" s="591"/>
      <c r="BB85" s="591"/>
      <c r="BC85" s="591"/>
      <c r="BD85" s="591"/>
      <c r="BE85" s="591">
        <v>2</v>
      </c>
      <c r="BF85" s="591">
        <v>2</v>
      </c>
      <c r="BG85" s="591">
        <v>2</v>
      </c>
      <c r="BH85" s="591">
        <v>2</v>
      </c>
      <c r="BI85" s="591">
        <v>2</v>
      </c>
      <c r="BJ85" s="591">
        <v>2</v>
      </c>
      <c r="BK85" s="591">
        <v>2</v>
      </c>
      <c r="BL85" s="591">
        <v>2</v>
      </c>
      <c r="BM85" s="591">
        <v>2</v>
      </c>
      <c r="BN85" s="591">
        <v>2</v>
      </c>
      <c r="BO85" s="591">
        <v>2</v>
      </c>
      <c r="BP85" s="591">
        <v>2</v>
      </c>
      <c r="BQ85" s="591">
        <v>1</v>
      </c>
      <c r="BR85" s="591">
        <v>2</v>
      </c>
      <c r="BS85" s="591">
        <v>1</v>
      </c>
      <c r="BT85" s="591">
        <v>2</v>
      </c>
      <c r="BU85" s="591">
        <v>2</v>
      </c>
      <c r="BV85" s="591">
        <v>2</v>
      </c>
      <c r="BW85" s="608">
        <f>COUNTIF($BE85:$BV85,2)</f>
        <v>16</v>
      </c>
      <c r="BX85" s="514">
        <f>BW85/COUNTA($BE85:$BV85)</f>
        <v>0.88888888888888884</v>
      </c>
      <c r="BY85" s="608">
        <f>COUNTIF($BE85:$BV85,1)</f>
        <v>2</v>
      </c>
      <c r="BZ85" s="514">
        <f>BY85/COUNTA($BE85:$BV85)</f>
        <v>0.1111111111111111</v>
      </c>
      <c r="CA85" s="608">
        <f>COUNTIF($BE85:$BV85,0)</f>
        <v>0</v>
      </c>
      <c r="CB85" s="228">
        <f>CA85/COUNTA($BE85:$BV85)</f>
        <v>0</v>
      </c>
      <c r="CC85" s="608">
        <f>(((BW85*2)+(BY85*1)+(CA85*0)))/COUNTA($BE85:$BV85)</f>
        <v>1.8888888888888888</v>
      </c>
      <c r="CD85" s="611" t="str">
        <f>IF(CC85&gt;=1.6,"Đạt mục tiêu",IF(CC85&gt;=1,"Cần cố gắng","Chưa đạt"))</f>
        <v>Đạt mục tiêu</v>
      </c>
    </row>
    <row r="86" spans="1:82" s="2" customFormat="1" ht="105.75" customHeight="1">
      <c r="A86" s="19">
        <v>71</v>
      </c>
      <c r="B86" s="451">
        <v>71</v>
      </c>
      <c r="C86" s="78" t="s">
        <v>657</v>
      </c>
      <c r="D86" s="77" t="s">
        <v>14</v>
      </c>
      <c r="E86" s="78" t="s">
        <v>655</v>
      </c>
      <c r="F86" s="77" t="s">
        <v>17</v>
      </c>
      <c r="G86" s="20" t="s">
        <v>82</v>
      </c>
      <c r="H86" s="23" t="s">
        <v>315</v>
      </c>
      <c r="I86" s="20" t="s">
        <v>212</v>
      </c>
      <c r="J86" s="10" t="s">
        <v>11</v>
      </c>
      <c r="K86" s="20"/>
      <c r="L86" s="20" t="s">
        <v>16</v>
      </c>
      <c r="M86" s="20"/>
      <c r="N86" s="79"/>
      <c r="O86" s="79"/>
      <c r="P86" s="20" t="s">
        <v>16</v>
      </c>
      <c r="Q86" s="20"/>
      <c r="R86" s="20" t="s">
        <v>16</v>
      </c>
      <c r="S86" s="21"/>
      <c r="T86" s="20"/>
      <c r="U86" s="66">
        <f t="shared" si="7"/>
        <v>3</v>
      </c>
      <c r="V86" s="20"/>
      <c r="W86" s="20"/>
      <c r="X86" s="20"/>
      <c r="Y86" s="20"/>
      <c r="Z86" s="20" t="s">
        <v>727</v>
      </c>
      <c r="AA86" s="20" t="s">
        <v>725</v>
      </c>
      <c r="AB86" s="20" t="s">
        <v>727</v>
      </c>
      <c r="AC86" s="20" t="s">
        <v>725</v>
      </c>
      <c r="AD86" s="20"/>
      <c r="AE86" s="20"/>
      <c r="AF86" s="20"/>
      <c r="AG86" s="20"/>
      <c r="AH86" s="20"/>
      <c r="AI86" s="20"/>
      <c r="AJ86" s="20"/>
      <c r="AK86" s="20"/>
      <c r="AL86" s="20"/>
      <c r="AM86" s="20"/>
      <c r="AN86" s="20"/>
      <c r="AO86" s="20"/>
      <c r="AP86" s="20"/>
      <c r="AQ86" s="20" t="s">
        <v>727</v>
      </c>
      <c r="AR86" s="20" t="s">
        <v>727</v>
      </c>
      <c r="AS86" s="20" t="s">
        <v>727</v>
      </c>
      <c r="AT86" s="20"/>
      <c r="AU86" s="20"/>
      <c r="AV86" s="20"/>
      <c r="AW86" s="20"/>
      <c r="AX86" s="20"/>
      <c r="AY86" s="20"/>
      <c r="AZ86" s="20"/>
      <c r="BA86" s="20"/>
      <c r="BB86" s="20"/>
      <c r="BC86" s="20"/>
      <c r="BD86" s="20"/>
      <c r="BE86" s="20">
        <v>2</v>
      </c>
      <c r="BF86" s="20">
        <v>2</v>
      </c>
      <c r="BG86" s="20">
        <v>2</v>
      </c>
      <c r="BH86" s="20">
        <v>1</v>
      </c>
      <c r="BI86" s="20">
        <v>2</v>
      </c>
      <c r="BJ86" s="20">
        <v>2</v>
      </c>
      <c r="BK86" s="20">
        <v>2</v>
      </c>
      <c r="BL86" s="20">
        <v>2</v>
      </c>
      <c r="BM86" s="20">
        <v>1</v>
      </c>
      <c r="BN86" s="20">
        <v>2</v>
      </c>
      <c r="BO86" s="20">
        <v>2</v>
      </c>
      <c r="BP86" s="20">
        <v>1</v>
      </c>
      <c r="BQ86" s="20">
        <v>2</v>
      </c>
      <c r="BR86" s="20">
        <v>1</v>
      </c>
      <c r="BS86" s="20">
        <v>1</v>
      </c>
      <c r="BT86" s="20">
        <v>1</v>
      </c>
      <c r="BU86" s="20">
        <v>2</v>
      </c>
      <c r="BV86" s="20">
        <v>2</v>
      </c>
      <c r="BW86" s="21">
        <f>COUNTIF($BE86:$BV86,2)</f>
        <v>12</v>
      </c>
      <c r="BX86" s="524">
        <f>BW86/COUNTA($BE86:$BV86)</f>
        <v>0.66666666666666663</v>
      </c>
      <c r="BY86" s="21">
        <f>COUNTIF($BE86:$BV86,1)</f>
        <v>6</v>
      </c>
      <c r="BZ86" s="524">
        <f>BY86/COUNTA($BE86:$BV86)</f>
        <v>0.33333333333333331</v>
      </c>
      <c r="CA86" s="21">
        <f>COUNTIF($BE86:$BV86,0)</f>
        <v>0</v>
      </c>
      <c r="CB86" s="22">
        <f>CA86/COUNTA($BE86:$BV86)</f>
        <v>0</v>
      </c>
      <c r="CC86" s="21">
        <f>(((BW86*2)+(BY86*1)+(CA86*0)))/COUNTA($BE86:$BV86)</f>
        <v>1.6666666666666667</v>
      </c>
      <c r="CD86" s="427" t="str">
        <f>IF(CC86&gt;=1.6,"Đạt mục tiêu",IF(CC86&gt;=1,"Cần cố gắng","Chưa đạt"))</f>
        <v>Đạt mục tiêu</v>
      </c>
    </row>
    <row r="87" spans="1:82" ht="44.25" customHeight="1">
      <c r="A87" s="588">
        <v>72</v>
      </c>
      <c r="B87" s="451">
        <v>72</v>
      </c>
      <c r="C87" s="1325" t="s">
        <v>22</v>
      </c>
      <c r="D87" s="1370"/>
      <c r="E87" s="1370"/>
      <c r="F87" s="1370"/>
      <c r="G87" s="1326"/>
      <c r="H87" s="618" t="s">
        <v>316</v>
      </c>
      <c r="I87" s="11" t="s">
        <v>316</v>
      </c>
      <c r="J87" s="11" t="s">
        <v>316</v>
      </c>
      <c r="K87" s="506" t="s">
        <v>316</v>
      </c>
      <c r="L87" s="11" t="s">
        <v>316</v>
      </c>
      <c r="M87" s="11" t="s">
        <v>316</v>
      </c>
      <c r="N87" s="586" t="s">
        <v>316</v>
      </c>
      <c r="O87" s="11" t="s">
        <v>316</v>
      </c>
      <c r="P87" s="11" t="s">
        <v>316</v>
      </c>
      <c r="Q87" s="11" t="s">
        <v>316</v>
      </c>
      <c r="R87" s="11"/>
      <c r="S87" s="11" t="s">
        <v>316</v>
      </c>
      <c r="T87" s="11" t="s">
        <v>316</v>
      </c>
      <c r="U87" s="11" t="s">
        <v>316</v>
      </c>
      <c r="V87" s="239" t="s">
        <v>316</v>
      </c>
      <c r="W87" s="239" t="s">
        <v>316</v>
      </c>
      <c r="X87" s="239" t="s">
        <v>316</v>
      </c>
      <c r="Y87" s="239" t="s">
        <v>316</v>
      </c>
      <c r="Z87" s="11" t="s">
        <v>316</v>
      </c>
      <c r="AA87" s="11" t="s">
        <v>316</v>
      </c>
      <c r="AB87" s="11" t="s">
        <v>316</v>
      </c>
      <c r="AC87" s="11" t="s">
        <v>316</v>
      </c>
      <c r="AD87" s="11" t="s">
        <v>316</v>
      </c>
      <c r="AE87" s="11" t="s">
        <v>316</v>
      </c>
      <c r="AF87" s="11" t="s">
        <v>316</v>
      </c>
      <c r="AG87" s="11" t="s">
        <v>316</v>
      </c>
      <c r="AH87" s="586" t="s">
        <v>316</v>
      </c>
      <c r="AI87" s="586" t="s">
        <v>316</v>
      </c>
      <c r="AJ87" s="586" t="s">
        <v>316</v>
      </c>
      <c r="AK87" s="586" t="s">
        <v>316</v>
      </c>
      <c r="AL87" s="586" t="s">
        <v>316</v>
      </c>
      <c r="AM87" s="11" t="s">
        <v>316</v>
      </c>
      <c r="AN87" s="11" t="s">
        <v>316</v>
      </c>
      <c r="AO87" s="11" t="s">
        <v>316</v>
      </c>
      <c r="AP87" s="11" t="s">
        <v>316</v>
      </c>
      <c r="AQ87" s="11"/>
      <c r="AR87" s="11"/>
      <c r="AS87" s="11" t="s">
        <v>316</v>
      </c>
      <c r="AT87" s="11" t="s">
        <v>316</v>
      </c>
      <c r="AU87" s="11" t="s">
        <v>316</v>
      </c>
      <c r="AV87" s="11" t="s">
        <v>316</v>
      </c>
      <c r="AW87" s="11" t="s">
        <v>316</v>
      </c>
      <c r="AX87" s="11"/>
      <c r="AY87" s="11"/>
      <c r="AZ87" s="11" t="s">
        <v>316</v>
      </c>
      <c r="BA87" s="11"/>
      <c r="BB87" s="11" t="s">
        <v>316</v>
      </c>
      <c r="BC87" s="11"/>
      <c r="BD87" s="11" t="s">
        <v>316</v>
      </c>
      <c r="BE87" s="507" t="s">
        <v>316</v>
      </c>
      <c r="BF87" s="507" t="s">
        <v>316</v>
      </c>
      <c r="BG87" s="507" t="s">
        <v>316</v>
      </c>
      <c r="BH87" s="507" t="s">
        <v>316</v>
      </c>
      <c r="BI87" s="507" t="s">
        <v>316</v>
      </c>
      <c r="BJ87" s="507" t="s">
        <v>316</v>
      </c>
      <c r="BK87" s="507" t="s">
        <v>316</v>
      </c>
      <c r="BL87" s="507" t="s">
        <v>316</v>
      </c>
      <c r="BM87" s="507" t="s">
        <v>316</v>
      </c>
      <c r="BN87" s="507" t="s">
        <v>316</v>
      </c>
      <c r="BO87" s="507" t="s">
        <v>316</v>
      </c>
      <c r="BP87" s="507" t="s">
        <v>316</v>
      </c>
      <c r="BQ87" s="507" t="s">
        <v>316</v>
      </c>
      <c r="BR87" s="507" t="s">
        <v>316</v>
      </c>
      <c r="BS87" s="507" t="s">
        <v>316</v>
      </c>
      <c r="BT87" s="507" t="s">
        <v>316</v>
      </c>
      <c r="BU87" s="507" t="s">
        <v>316</v>
      </c>
      <c r="BV87" s="507" t="s">
        <v>316</v>
      </c>
      <c r="BW87" s="507" t="s">
        <v>316</v>
      </c>
      <c r="BX87" s="507" t="s">
        <v>316</v>
      </c>
      <c r="BY87" s="507" t="s">
        <v>316</v>
      </c>
      <c r="BZ87" s="507" t="s">
        <v>316</v>
      </c>
      <c r="CA87" s="507" t="s">
        <v>316</v>
      </c>
      <c r="CB87" s="507" t="s">
        <v>316</v>
      </c>
      <c r="CC87" s="507" t="s">
        <v>316</v>
      </c>
      <c r="CD87" s="508" t="s">
        <v>316</v>
      </c>
    </row>
    <row r="88" spans="1:82" hidden="1">
      <c r="A88" s="589">
        <v>73</v>
      </c>
      <c r="B88" s="451">
        <v>73</v>
      </c>
      <c r="C88" s="1447" t="s">
        <v>85</v>
      </c>
      <c r="D88" s="1368"/>
      <c r="E88" s="1369"/>
      <c r="F88" s="6" t="s">
        <v>316</v>
      </c>
      <c r="G88" s="176" t="s">
        <v>316</v>
      </c>
      <c r="H88" s="239" t="s">
        <v>316</v>
      </c>
      <c r="I88" s="6" t="s">
        <v>316</v>
      </c>
      <c r="J88" s="6" t="s">
        <v>316</v>
      </c>
      <c r="K88" s="506" t="s">
        <v>316</v>
      </c>
      <c r="L88" s="6" t="s">
        <v>316</v>
      </c>
      <c r="M88" s="6" t="s">
        <v>316</v>
      </c>
      <c r="N88" s="11" t="s">
        <v>316</v>
      </c>
      <c r="O88" s="6" t="s">
        <v>316</v>
      </c>
      <c r="P88" s="6" t="s">
        <v>316</v>
      </c>
      <c r="Q88" s="6" t="s">
        <v>316</v>
      </c>
      <c r="R88" s="6"/>
      <c r="S88" s="6" t="s">
        <v>316</v>
      </c>
      <c r="T88" s="6" t="s">
        <v>316</v>
      </c>
      <c r="U88" s="6" t="s">
        <v>316</v>
      </c>
      <c r="V88" s="176" t="s">
        <v>316</v>
      </c>
      <c r="W88" s="176" t="s">
        <v>316</v>
      </c>
      <c r="X88" s="176" t="s">
        <v>316</v>
      </c>
      <c r="Y88" s="176" t="s">
        <v>316</v>
      </c>
      <c r="Z88" s="6" t="s">
        <v>316</v>
      </c>
      <c r="AA88" s="6" t="s">
        <v>316</v>
      </c>
      <c r="AB88" s="6" t="s">
        <v>316</v>
      </c>
      <c r="AC88" s="6" t="s">
        <v>316</v>
      </c>
      <c r="AD88" s="6" t="s">
        <v>316</v>
      </c>
      <c r="AE88" s="6" t="s">
        <v>316</v>
      </c>
      <c r="AF88" s="6" t="s">
        <v>316</v>
      </c>
      <c r="AG88" s="6" t="s">
        <v>316</v>
      </c>
      <c r="AH88" s="11" t="s">
        <v>316</v>
      </c>
      <c r="AI88" s="11" t="s">
        <v>316</v>
      </c>
      <c r="AJ88" s="11" t="s">
        <v>316</v>
      </c>
      <c r="AK88" s="11" t="s">
        <v>316</v>
      </c>
      <c r="AL88" s="11" t="s">
        <v>316</v>
      </c>
      <c r="AM88" s="6" t="s">
        <v>316</v>
      </c>
      <c r="AN88" s="6" t="s">
        <v>316</v>
      </c>
      <c r="AO88" s="6" t="s">
        <v>316</v>
      </c>
      <c r="AP88" s="6" t="s">
        <v>316</v>
      </c>
      <c r="AQ88" s="6"/>
      <c r="AR88" s="6"/>
      <c r="AS88" s="6" t="s">
        <v>316</v>
      </c>
      <c r="AT88" s="6" t="s">
        <v>316</v>
      </c>
      <c r="AU88" s="6" t="s">
        <v>316</v>
      </c>
      <c r="AV88" s="6" t="s">
        <v>316</v>
      </c>
      <c r="AW88" s="6" t="s">
        <v>316</v>
      </c>
      <c r="AX88" s="6"/>
      <c r="AY88" s="6"/>
      <c r="AZ88" s="6" t="s">
        <v>316</v>
      </c>
      <c r="BA88" s="6"/>
      <c r="BB88" s="6" t="s">
        <v>316</v>
      </c>
      <c r="BC88" s="6"/>
      <c r="BD88" s="6" t="s">
        <v>316</v>
      </c>
      <c r="BE88" s="507" t="s">
        <v>316</v>
      </c>
      <c r="BF88" s="507" t="s">
        <v>316</v>
      </c>
      <c r="BG88" s="507" t="s">
        <v>316</v>
      </c>
      <c r="BH88" s="507" t="s">
        <v>316</v>
      </c>
      <c r="BI88" s="507" t="s">
        <v>316</v>
      </c>
      <c r="BJ88" s="507" t="s">
        <v>316</v>
      </c>
      <c r="BK88" s="507" t="s">
        <v>316</v>
      </c>
      <c r="BL88" s="507" t="s">
        <v>316</v>
      </c>
      <c r="BM88" s="507" t="s">
        <v>316</v>
      </c>
      <c r="BN88" s="507" t="s">
        <v>316</v>
      </c>
      <c r="BO88" s="507" t="s">
        <v>316</v>
      </c>
      <c r="BP88" s="507" t="s">
        <v>316</v>
      </c>
      <c r="BQ88" s="507" t="s">
        <v>316</v>
      </c>
      <c r="BR88" s="507" t="s">
        <v>316</v>
      </c>
      <c r="BS88" s="507" t="s">
        <v>316</v>
      </c>
      <c r="BT88" s="507" t="s">
        <v>316</v>
      </c>
      <c r="BU88" s="507" t="s">
        <v>316</v>
      </c>
      <c r="BV88" s="507" t="s">
        <v>316</v>
      </c>
      <c r="BW88" s="507" t="s">
        <v>316</v>
      </c>
      <c r="BX88" s="508" t="s">
        <v>316</v>
      </c>
      <c r="BY88" s="507" t="s">
        <v>316</v>
      </c>
      <c r="BZ88" s="508" t="s">
        <v>316</v>
      </c>
      <c r="CA88" s="507" t="s">
        <v>316</v>
      </c>
      <c r="CB88" s="507" t="s">
        <v>316</v>
      </c>
      <c r="CC88" s="507" t="s">
        <v>316</v>
      </c>
      <c r="CD88" s="508" t="s">
        <v>316</v>
      </c>
    </row>
    <row r="89" spans="1:82" s="2" customFormat="1" ht="63" hidden="1">
      <c r="A89" s="19">
        <v>74</v>
      </c>
      <c r="B89" s="451">
        <v>74</v>
      </c>
      <c r="C89" s="390" t="s">
        <v>91</v>
      </c>
      <c r="D89" s="8" t="s">
        <v>17</v>
      </c>
      <c r="E89" s="390" t="s">
        <v>317</v>
      </c>
      <c r="F89" s="8" t="s">
        <v>17</v>
      </c>
      <c r="G89" s="20" t="s">
        <v>86</v>
      </c>
      <c r="H89" s="125" t="s">
        <v>733</v>
      </c>
      <c r="I89" s="20" t="s">
        <v>275</v>
      </c>
      <c r="J89" s="63" t="s">
        <v>23</v>
      </c>
      <c r="K89" s="20"/>
      <c r="L89" s="20"/>
      <c r="M89" s="20"/>
      <c r="N89" s="79"/>
      <c r="O89" s="79"/>
      <c r="P89" s="20"/>
      <c r="Q89" s="20" t="s">
        <v>16</v>
      </c>
      <c r="R89" s="20"/>
      <c r="S89" s="21"/>
      <c r="T89" s="20"/>
      <c r="U89" s="66">
        <f t="shared" si="7"/>
        <v>1</v>
      </c>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v>1</v>
      </c>
      <c r="BF89" s="20">
        <v>2</v>
      </c>
      <c r="BG89" s="20">
        <v>1</v>
      </c>
      <c r="BH89" s="20">
        <v>2</v>
      </c>
      <c r="BI89" s="20">
        <v>2</v>
      </c>
      <c r="BJ89" s="20">
        <v>2</v>
      </c>
      <c r="BK89" s="20">
        <v>2</v>
      </c>
      <c r="BL89" s="20">
        <v>2</v>
      </c>
      <c r="BM89" s="20">
        <v>1</v>
      </c>
      <c r="BN89" s="20">
        <v>2</v>
      </c>
      <c r="BO89" s="20">
        <v>2</v>
      </c>
      <c r="BP89" s="20">
        <v>2</v>
      </c>
      <c r="BQ89" s="20">
        <v>1</v>
      </c>
      <c r="BR89" s="50">
        <v>1</v>
      </c>
      <c r="BS89" s="50">
        <v>2</v>
      </c>
      <c r="BT89" s="50">
        <v>1</v>
      </c>
      <c r="BU89" s="20">
        <v>2</v>
      </c>
      <c r="BV89" s="20">
        <v>2</v>
      </c>
      <c r="BW89" s="21">
        <f>COUNTIF($BE89:$BV89,2)</f>
        <v>12</v>
      </c>
      <c r="BX89" s="22">
        <f>BW89/COUNTA($BE89:$BV89)</f>
        <v>0.66666666666666663</v>
      </c>
      <c r="BY89" s="21">
        <f>COUNTIF($BE89:$BV89,1)</f>
        <v>6</v>
      </c>
      <c r="BZ89" s="22">
        <f>BY89/COUNTA($BE89:$BV89)</f>
        <v>0.33333333333333331</v>
      </c>
      <c r="CA89" s="21">
        <f>COUNTIF($BE89:$BV89,0)</f>
        <v>0</v>
      </c>
      <c r="CB89" s="22">
        <f>CA89/COUNTA($BE89:$BV89)</f>
        <v>0</v>
      </c>
      <c r="CC89" s="21">
        <f>(((BW89*2)+(BY89*1)+(CA89*0)))/COUNTA($BE89:$BV89)</f>
        <v>1.6666666666666667</v>
      </c>
      <c r="CD89" s="21" t="str">
        <f>IF(CC89&gt;=1.6,"Đạt mục tiêu",IF(CC89&gt;=1,"Cần cố gắng","Chưa đạt"))</f>
        <v>Đạt mục tiêu</v>
      </c>
    </row>
    <row r="90" spans="1:82" s="620" customFormat="1" ht="45" hidden="1">
      <c r="A90" s="19">
        <v>75</v>
      </c>
      <c r="B90" s="451">
        <v>75</v>
      </c>
      <c r="C90" s="86" t="s">
        <v>659</v>
      </c>
      <c r="D90" s="87" t="s">
        <v>17</v>
      </c>
      <c r="E90" s="86" t="s">
        <v>660</v>
      </c>
      <c r="F90" s="87" t="s">
        <v>17</v>
      </c>
      <c r="G90" s="79" t="s">
        <v>318</v>
      </c>
      <c r="H90" s="128" t="s">
        <v>327</v>
      </c>
      <c r="I90" s="79" t="s">
        <v>212</v>
      </c>
      <c r="J90" s="63" t="s">
        <v>23</v>
      </c>
      <c r="K90" s="79"/>
      <c r="L90" s="79"/>
      <c r="M90" s="79"/>
      <c r="N90" s="79"/>
      <c r="O90" s="79"/>
      <c r="P90" s="79"/>
      <c r="Q90" s="79" t="s">
        <v>16</v>
      </c>
      <c r="R90" s="79"/>
      <c r="S90" s="623"/>
      <c r="T90" s="79"/>
      <c r="U90" s="66">
        <f t="shared" si="7"/>
        <v>1</v>
      </c>
      <c r="V90" s="79"/>
      <c r="W90" s="79"/>
      <c r="X90" s="79"/>
      <c r="Y90" s="79"/>
      <c r="Z90" s="79"/>
      <c r="AA90" s="79"/>
      <c r="AB90" s="79"/>
      <c r="AC90" s="79"/>
      <c r="AD90" s="79"/>
      <c r="AE90" s="79"/>
      <c r="AF90" s="79"/>
      <c r="AG90" s="79"/>
      <c r="AH90" s="79"/>
      <c r="AI90" s="79"/>
      <c r="AJ90" s="79"/>
      <c r="AK90" s="79"/>
      <c r="AL90" s="79"/>
      <c r="AM90" s="79"/>
      <c r="AN90" s="79"/>
      <c r="AO90" s="79"/>
      <c r="AP90" s="79"/>
      <c r="AQ90" s="79"/>
      <c r="AR90" s="79"/>
      <c r="AS90" s="79"/>
      <c r="AT90" s="79"/>
      <c r="AU90" s="79"/>
      <c r="AV90" s="79"/>
      <c r="AW90" s="79"/>
      <c r="AX90" s="79"/>
      <c r="AY90" s="79"/>
      <c r="AZ90" s="79"/>
      <c r="BA90" s="79"/>
      <c r="BB90" s="79"/>
      <c r="BC90" s="79"/>
      <c r="BD90" s="79"/>
      <c r="BE90" s="79"/>
      <c r="BF90" s="79"/>
      <c r="BG90" s="79"/>
      <c r="BH90" s="79"/>
      <c r="BI90" s="79"/>
      <c r="BJ90" s="79"/>
      <c r="BK90" s="79"/>
      <c r="BL90" s="79"/>
      <c r="BM90" s="79"/>
      <c r="BN90" s="79"/>
      <c r="BO90" s="79"/>
      <c r="BP90" s="79"/>
      <c r="BQ90" s="79"/>
      <c r="BR90" s="103"/>
      <c r="BS90" s="103"/>
      <c r="BT90" s="103"/>
      <c r="BU90" s="79"/>
      <c r="BV90" s="79"/>
      <c r="BW90" s="623"/>
      <c r="BX90" s="81"/>
      <c r="BY90" s="623"/>
      <c r="BZ90" s="81"/>
      <c r="CA90" s="623"/>
      <c r="CB90" s="81"/>
      <c r="CC90" s="623"/>
      <c r="CD90" s="623"/>
    </row>
    <row r="91" spans="1:82" ht="62.25" hidden="1">
      <c r="A91" s="588">
        <v>76</v>
      </c>
      <c r="B91" s="451">
        <v>76</v>
      </c>
      <c r="C91" s="213" t="s">
        <v>661</v>
      </c>
      <c r="D91" s="87" t="s">
        <v>17</v>
      </c>
      <c r="E91" s="213" t="s">
        <v>662</v>
      </c>
      <c r="F91" s="87" t="s">
        <v>17</v>
      </c>
      <c r="G91" s="79" t="s">
        <v>319</v>
      </c>
      <c r="H91" s="518" t="s">
        <v>328</v>
      </c>
      <c r="I91" s="79" t="s">
        <v>212</v>
      </c>
      <c r="J91" s="63" t="s">
        <v>23</v>
      </c>
      <c r="K91" s="79"/>
      <c r="L91" s="79"/>
      <c r="M91" s="79"/>
      <c r="N91" s="588" t="s">
        <v>16</v>
      </c>
      <c r="O91" s="79"/>
      <c r="P91" s="79"/>
      <c r="Q91" s="79"/>
      <c r="R91" s="79"/>
      <c r="S91" s="623"/>
      <c r="T91" s="79"/>
      <c r="U91" s="66">
        <f t="shared" si="7"/>
        <v>1</v>
      </c>
      <c r="V91" s="79"/>
      <c r="W91" s="79"/>
      <c r="X91" s="79"/>
      <c r="Y91" s="79"/>
      <c r="Z91" s="79"/>
      <c r="AA91" s="79"/>
      <c r="AB91" s="79"/>
      <c r="AC91" s="79"/>
      <c r="AD91" s="79"/>
      <c r="AE91" s="79"/>
      <c r="AF91" s="79"/>
      <c r="AG91" s="79"/>
      <c r="AH91" s="588" t="s">
        <v>727</v>
      </c>
      <c r="AI91" s="588" t="s">
        <v>727</v>
      </c>
      <c r="AJ91" s="588" t="s">
        <v>727</v>
      </c>
      <c r="AK91" s="588" t="s">
        <v>727</v>
      </c>
      <c r="AL91" s="588" t="s">
        <v>727</v>
      </c>
      <c r="AM91" s="79"/>
      <c r="AN91" s="79"/>
      <c r="AO91" s="79"/>
      <c r="AP91" s="79"/>
      <c r="AQ91" s="79"/>
      <c r="AR91" s="79"/>
      <c r="AS91" s="79"/>
      <c r="AT91" s="79"/>
      <c r="AU91" s="79"/>
      <c r="AV91" s="79"/>
      <c r="AW91" s="79"/>
      <c r="AX91" s="79"/>
      <c r="AY91" s="79"/>
      <c r="AZ91" s="79"/>
      <c r="BA91" s="79"/>
      <c r="BB91" s="79"/>
      <c r="BC91" s="79"/>
      <c r="BD91" s="79"/>
      <c r="BE91" s="20">
        <v>2</v>
      </c>
      <c r="BF91" s="20">
        <v>2</v>
      </c>
      <c r="BG91" s="20">
        <v>2</v>
      </c>
      <c r="BH91" s="20">
        <v>2</v>
      </c>
      <c r="BI91" s="20">
        <v>2</v>
      </c>
      <c r="BJ91" s="20">
        <v>1</v>
      </c>
      <c r="BK91" s="20">
        <v>2</v>
      </c>
      <c r="BL91" s="20">
        <v>2</v>
      </c>
      <c r="BM91" s="20">
        <v>2</v>
      </c>
      <c r="BN91" s="20">
        <v>1</v>
      </c>
      <c r="BO91" s="20">
        <v>2</v>
      </c>
      <c r="BP91" s="20">
        <v>2</v>
      </c>
      <c r="BQ91" s="20">
        <v>2</v>
      </c>
      <c r="BR91" s="20">
        <v>2</v>
      </c>
      <c r="BS91" s="20">
        <v>2</v>
      </c>
      <c r="BT91" s="20">
        <v>2</v>
      </c>
      <c r="BU91" s="20">
        <v>1</v>
      </c>
      <c r="BV91" s="20">
        <v>2</v>
      </c>
      <c r="BW91" s="21">
        <f>COUNTIF($BE91:$BV91,2)</f>
        <v>15</v>
      </c>
      <c r="BX91" s="22">
        <f>BW91/COUNTA($BE91:$BV91)</f>
        <v>0.83333333333333337</v>
      </c>
      <c r="BY91" s="21">
        <f>COUNTIF($BE91:$BV91,1)</f>
        <v>3</v>
      </c>
      <c r="BZ91" s="22">
        <f>BY91/COUNTA($BE91:$BV91)</f>
        <v>0.16666666666666666</v>
      </c>
      <c r="CA91" s="21">
        <f>COUNTIF($BE91:$BV91,0)</f>
        <v>0</v>
      </c>
      <c r="CB91" s="22">
        <f>CA91/COUNTA($BE91:$BV91)</f>
        <v>0</v>
      </c>
      <c r="CC91" s="21">
        <f>(((BW91*2)+(BY91*1)+(CA91*0)))/COUNTA($BE91:$BV91)</f>
        <v>1.8333333333333333</v>
      </c>
      <c r="CD91" s="427" t="str">
        <f>IF(CC91&gt;=1.6,"Đạt mục tiêu",IF(CC91&gt;=1,"Cần cố gắng","Chưa đạt"))</f>
        <v>Đạt mục tiêu</v>
      </c>
    </row>
    <row r="92" spans="1:82" s="620" customFormat="1" ht="87" hidden="1" customHeight="1">
      <c r="A92" s="19">
        <v>77</v>
      </c>
      <c r="B92" s="451">
        <v>77</v>
      </c>
      <c r="C92" s="519" t="s">
        <v>663</v>
      </c>
      <c r="D92" s="87" t="s">
        <v>17</v>
      </c>
      <c r="E92" s="86" t="s">
        <v>664</v>
      </c>
      <c r="F92" s="87" t="s">
        <v>17</v>
      </c>
      <c r="G92" s="79" t="s">
        <v>326</v>
      </c>
      <c r="H92" s="128" t="s">
        <v>669</v>
      </c>
      <c r="I92" s="79"/>
      <c r="J92" s="63" t="s">
        <v>23</v>
      </c>
      <c r="K92" s="79"/>
      <c r="L92" s="79"/>
      <c r="M92" s="79"/>
      <c r="N92" s="79"/>
      <c r="O92" s="79" t="s">
        <v>16</v>
      </c>
      <c r="P92" s="79"/>
      <c r="Q92" s="79"/>
      <c r="R92" s="79"/>
      <c r="S92" s="623"/>
      <c r="T92" s="79"/>
      <c r="U92" s="66">
        <f t="shared" si="7"/>
        <v>1</v>
      </c>
      <c r="V92" s="79"/>
      <c r="W92" s="79"/>
      <c r="X92" s="79"/>
      <c r="Y92" s="79"/>
      <c r="Z92" s="79"/>
      <c r="AA92" s="79"/>
      <c r="AB92" s="79"/>
      <c r="AC92" s="79"/>
      <c r="AD92" s="79"/>
      <c r="AE92" s="79"/>
      <c r="AF92" s="79"/>
      <c r="AG92" s="79"/>
      <c r="AH92" s="79"/>
      <c r="AI92" s="79"/>
      <c r="AJ92" s="79"/>
      <c r="AK92" s="79"/>
      <c r="AL92" s="79"/>
      <c r="AM92" s="79" t="s">
        <v>725</v>
      </c>
      <c r="AN92" s="79" t="s">
        <v>727</v>
      </c>
      <c r="AO92" s="79" t="s">
        <v>725</v>
      </c>
      <c r="AP92" s="79" t="s">
        <v>723</v>
      </c>
      <c r="AQ92" s="79"/>
      <c r="AR92" s="79"/>
      <c r="AS92" s="79"/>
      <c r="AT92" s="79"/>
      <c r="AU92" s="79"/>
      <c r="AV92" s="79"/>
      <c r="AW92" s="79"/>
      <c r="AX92" s="79"/>
      <c r="AY92" s="79"/>
      <c r="AZ92" s="79"/>
      <c r="BA92" s="79"/>
      <c r="BB92" s="79"/>
      <c r="BC92" s="79"/>
      <c r="BD92" s="79"/>
      <c r="BE92" s="79">
        <v>1</v>
      </c>
      <c r="BF92" s="79">
        <v>2</v>
      </c>
      <c r="BG92" s="79">
        <v>2</v>
      </c>
      <c r="BH92" s="79">
        <v>2</v>
      </c>
      <c r="BI92" s="79">
        <v>2</v>
      </c>
      <c r="BJ92" s="79">
        <v>2</v>
      </c>
      <c r="BK92" s="79">
        <v>2</v>
      </c>
      <c r="BL92" s="79">
        <v>2</v>
      </c>
      <c r="BM92" s="79">
        <v>2</v>
      </c>
      <c r="BN92" s="79">
        <v>2</v>
      </c>
      <c r="BO92" s="79">
        <v>2</v>
      </c>
      <c r="BP92" s="79">
        <v>2</v>
      </c>
      <c r="BQ92" s="79">
        <v>2</v>
      </c>
      <c r="BR92" s="79">
        <v>1</v>
      </c>
      <c r="BS92" s="79">
        <v>1</v>
      </c>
      <c r="BT92" s="79">
        <v>2</v>
      </c>
      <c r="BU92" s="79">
        <v>2</v>
      </c>
      <c r="BV92" s="79">
        <v>1</v>
      </c>
      <c r="BW92" s="623">
        <f>COUNTIF($BE92:$BV92,2)</f>
        <v>14</v>
      </c>
      <c r="BX92" s="512">
        <f>BW92/COUNTA($BE92:$BV92)</f>
        <v>0.77777777777777779</v>
      </c>
      <c r="BY92" s="623">
        <f>COUNTIF($BE92:$BV92,1)</f>
        <v>4</v>
      </c>
      <c r="BZ92" s="512">
        <f>BY92/COUNTA($BE92:$BV92)</f>
        <v>0.22222222222222221</v>
      </c>
      <c r="CA92" s="623">
        <f>COUNTIF($BE92:$BV92,0)</f>
        <v>0</v>
      </c>
      <c r="CB92" s="81">
        <f>CA92/COUNTA($BE92:$BV92)</f>
        <v>0</v>
      </c>
      <c r="CC92" s="623">
        <f>(((BW92*2)+(BY92*1)+(CA92*0)))/COUNTA($BE92:$BV92)</f>
        <v>1.7777777777777777</v>
      </c>
      <c r="CD92" s="624" t="str">
        <f t="shared" ref="CD92" si="18">IF(CC92&gt;=1.6,"Đạt mục tiêu",IF(CC92&gt;=1,"Cần cố gắng","Chưa đạt"))</f>
        <v>Đạt mục tiêu</v>
      </c>
    </row>
    <row r="93" spans="1:82" s="620" customFormat="1" ht="62.25" hidden="1">
      <c r="A93" s="19">
        <v>78</v>
      </c>
      <c r="B93" s="451">
        <v>78</v>
      </c>
      <c r="C93" s="86" t="s">
        <v>665</v>
      </c>
      <c r="D93" s="87" t="s">
        <v>17</v>
      </c>
      <c r="E93" s="86" t="s">
        <v>666</v>
      </c>
      <c r="F93" s="87" t="s">
        <v>17</v>
      </c>
      <c r="G93" s="79" t="s">
        <v>320</v>
      </c>
      <c r="H93" s="96" t="s">
        <v>329</v>
      </c>
      <c r="I93" s="79"/>
      <c r="J93" s="63" t="s">
        <v>23</v>
      </c>
      <c r="K93" s="79"/>
      <c r="L93" s="623" t="s">
        <v>16</v>
      </c>
      <c r="M93" s="79"/>
      <c r="N93" s="79"/>
      <c r="O93" s="79"/>
      <c r="P93" s="79"/>
      <c r="Q93" s="79"/>
      <c r="R93" s="79"/>
      <c r="S93" s="623"/>
      <c r="T93" s="79"/>
      <c r="U93" s="66">
        <f t="shared" si="7"/>
        <v>1</v>
      </c>
      <c r="V93" s="79"/>
      <c r="W93" s="79"/>
      <c r="X93" s="79"/>
      <c r="Y93" s="79"/>
      <c r="Z93" s="79" t="s">
        <v>727</v>
      </c>
      <c r="AA93" s="79" t="s">
        <v>723</v>
      </c>
      <c r="AB93" s="79" t="s">
        <v>726</v>
      </c>
      <c r="AC93" s="79" t="s">
        <v>724</v>
      </c>
      <c r="AD93" s="79"/>
      <c r="AE93" s="79"/>
      <c r="AF93" s="79"/>
      <c r="AG93" s="79"/>
      <c r="AH93" s="79"/>
      <c r="AI93" s="79"/>
      <c r="AJ93" s="79"/>
      <c r="AK93" s="79"/>
      <c r="AL93" s="79"/>
      <c r="AM93" s="79"/>
      <c r="AN93" s="79"/>
      <c r="AO93" s="79"/>
      <c r="AP93" s="79"/>
      <c r="AQ93" s="79"/>
      <c r="AR93" s="79"/>
      <c r="AS93" s="79"/>
      <c r="AT93" s="79"/>
      <c r="AU93" s="79"/>
      <c r="AV93" s="79"/>
      <c r="AW93" s="79"/>
      <c r="AX93" s="79"/>
      <c r="AY93" s="79"/>
      <c r="AZ93" s="79"/>
      <c r="BA93" s="79"/>
      <c r="BB93" s="79"/>
      <c r="BC93" s="79"/>
      <c r="BD93" s="79"/>
      <c r="BE93" s="79">
        <v>2</v>
      </c>
      <c r="BF93" s="79">
        <v>2</v>
      </c>
      <c r="BG93" s="79">
        <v>2</v>
      </c>
      <c r="BH93" s="79">
        <v>2</v>
      </c>
      <c r="BI93" s="79">
        <v>2</v>
      </c>
      <c r="BJ93" s="79">
        <v>2</v>
      </c>
      <c r="BK93" s="79">
        <v>2</v>
      </c>
      <c r="BL93" s="79">
        <v>2</v>
      </c>
      <c r="BM93" s="79">
        <v>1</v>
      </c>
      <c r="BN93" s="79">
        <v>1</v>
      </c>
      <c r="BO93" s="79">
        <v>1</v>
      </c>
      <c r="BP93" s="79">
        <v>2</v>
      </c>
      <c r="BQ93" s="79">
        <v>2</v>
      </c>
      <c r="BR93" s="79">
        <v>1</v>
      </c>
      <c r="BS93" s="79">
        <v>2</v>
      </c>
      <c r="BT93" s="79">
        <v>2</v>
      </c>
      <c r="BU93" s="79">
        <v>2</v>
      </c>
      <c r="BV93" s="79">
        <v>2</v>
      </c>
      <c r="BW93" s="21">
        <f>COUNTIF($BE93:$BV93,2)</f>
        <v>14</v>
      </c>
      <c r="BX93" s="524">
        <f>BW93/COUNTA($BE93:$BV93)</f>
        <v>0.77777777777777779</v>
      </c>
      <c r="BY93" s="21">
        <f>COUNTIF($BE93:$BV93,1)</f>
        <v>4</v>
      </c>
      <c r="BZ93" s="524">
        <f>BY93/COUNTA($BE93:$BV93)</f>
        <v>0.22222222222222221</v>
      </c>
      <c r="CA93" s="21">
        <f>COUNTIF($BE93:$BV93,0)</f>
        <v>0</v>
      </c>
      <c r="CB93" s="22">
        <f>CA93/COUNTA($BE93:$BV93)</f>
        <v>0</v>
      </c>
      <c r="CC93" s="21">
        <f>(((BW93*2)+(BY93*1)+(CA93*0)))/COUNTA($BE93:$BV93)</f>
        <v>1.7777777777777777</v>
      </c>
      <c r="CD93" s="427" t="str">
        <f>IF(CC93&gt;=1.6,"Đạt mục tiêu",IF(CC93&gt;=1,"Cần cố gắng","Chưa đạt"))</f>
        <v>Đạt mục tiêu</v>
      </c>
    </row>
    <row r="94" spans="1:82" s="620" customFormat="1" ht="64.5" customHeight="1">
      <c r="A94" s="19">
        <v>79</v>
      </c>
      <c r="B94" s="451">
        <v>79</v>
      </c>
      <c r="C94" s="86" t="s">
        <v>667</v>
      </c>
      <c r="D94" s="87" t="s">
        <v>17</v>
      </c>
      <c r="E94" s="86" t="s">
        <v>668</v>
      </c>
      <c r="F94" s="87" t="s">
        <v>17</v>
      </c>
      <c r="G94" s="79" t="s">
        <v>321</v>
      </c>
      <c r="H94" s="96" t="s">
        <v>330</v>
      </c>
      <c r="I94" s="79"/>
      <c r="J94" s="63" t="s">
        <v>23</v>
      </c>
      <c r="K94" s="79"/>
      <c r="L94" s="79"/>
      <c r="M94" s="79"/>
      <c r="N94" s="79"/>
      <c r="O94" s="79"/>
      <c r="P94" s="79" t="s">
        <v>16</v>
      </c>
      <c r="Q94" s="79"/>
      <c r="R94" s="79"/>
      <c r="S94" s="623"/>
      <c r="T94" s="79"/>
      <c r="U94" s="66">
        <f t="shared" si="7"/>
        <v>1</v>
      </c>
      <c r="V94" s="79"/>
      <c r="W94" s="79"/>
      <c r="X94" s="79"/>
      <c r="Y94" s="79"/>
      <c r="Z94" s="79"/>
      <c r="AA94" s="79"/>
      <c r="AB94" s="79"/>
      <c r="AC94" s="79"/>
      <c r="AD94" s="79"/>
      <c r="AE94" s="79"/>
      <c r="AF94" s="79"/>
      <c r="AG94" s="79"/>
      <c r="AH94" s="79"/>
      <c r="AI94" s="79"/>
      <c r="AJ94" s="79"/>
      <c r="AK94" s="79"/>
      <c r="AL94" s="79"/>
      <c r="AM94" s="79"/>
      <c r="AN94" s="79"/>
      <c r="AO94" s="79"/>
      <c r="AP94" s="79"/>
      <c r="AQ94" s="79" t="s">
        <v>724</v>
      </c>
      <c r="AR94" s="79" t="s">
        <v>724</v>
      </c>
      <c r="AS94" s="79" t="s">
        <v>724</v>
      </c>
      <c r="AT94" s="79"/>
      <c r="AU94" s="79"/>
      <c r="AV94" s="79"/>
      <c r="AW94" s="79"/>
      <c r="AX94" s="79"/>
      <c r="AY94" s="79"/>
      <c r="AZ94" s="79"/>
      <c r="BA94" s="79"/>
      <c r="BB94" s="79"/>
      <c r="BC94" s="79"/>
      <c r="BD94" s="79"/>
      <c r="BE94" s="79"/>
      <c r="BF94" s="79"/>
      <c r="BG94" s="79"/>
      <c r="BH94" s="79"/>
      <c r="BI94" s="79"/>
      <c r="BJ94" s="79"/>
      <c r="BK94" s="79"/>
      <c r="BL94" s="79"/>
      <c r="BM94" s="79"/>
      <c r="BN94" s="79"/>
      <c r="BO94" s="79"/>
      <c r="BP94" s="79"/>
      <c r="BQ94" s="79"/>
      <c r="BR94" s="103"/>
      <c r="BS94" s="103"/>
      <c r="BT94" s="103"/>
      <c r="BU94" s="79"/>
      <c r="BV94" s="79"/>
      <c r="BW94" s="623"/>
      <c r="BX94" s="81"/>
      <c r="BY94" s="623"/>
      <c r="BZ94" s="81"/>
      <c r="CA94" s="623"/>
      <c r="CB94" s="81"/>
      <c r="CC94" s="623"/>
      <c r="CD94" s="623"/>
    </row>
    <row r="95" spans="1:82" hidden="1">
      <c r="A95" s="589">
        <v>80</v>
      </c>
      <c r="B95" s="451">
        <v>80</v>
      </c>
      <c r="C95" s="1447" t="s">
        <v>96</v>
      </c>
      <c r="D95" s="1565"/>
      <c r="E95" s="1574"/>
      <c r="F95" s="5" t="s">
        <v>316</v>
      </c>
      <c r="G95" s="176" t="s">
        <v>316</v>
      </c>
      <c r="H95" s="239" t="s">
        <v>316</v>
      </c>
      <c r="I95" s="5" t="s">
        <v>316</v>
      </c>
      <c r="J95" s="5" t="s">
        <v>316</v>
      </c>
      <c r="K95" s="506" t="s">
        <v>316</v>
      </c>
      <c r="L95" s="5" t="s">
        <v>316</v>
      </c>
      <c r="M95" s="5" t="s">
        <v>316</v>
      </c>
      <c r="N95" s="148" t="s">
        <v>316</v>
      </c>
      <c r="O95" s="5" t="s">
        <v>316</v>
      </c>
      <c r="P95" s="5" t="s">
        <v>316</v>
      </c>
      <c r="Q95" s="5" t="s">
        <v>316</v>
      </c>
      <c r="R95" s="5"/>
      <c r="S95" s="5" t="s">
        <v>316</v>
      </c>
      <c r="T95" s="5" t="s">
        <v>316</v>
      </c>
      <c r="U95" s="5" t="s">
        <v>316</v>
      </c>
      <c r="V95" s="176" t="s">
        <v>316</v>
      </c>
      <c r="W95" s="176" t="s">
        <v>316</v>
      </c>
      <c r="X95" s="176" t="s">
        <v>316</v>
      </c>
      <c r="Y95" s="176" t="s">
        <v>316</v>
      </c>
      <c r="Z95" s="5" t="s">
        <v>316</v>
      </c>
      <c r="AA95" s="5" t="s">
        <v>316</v>
      </c>
      <c r="AB95" s="5" t="s">
        <v>316</v>
      </c>
      <c r="AC95" s="5" t="s">
        <v>316</v>
      </c>
      <c r="AD95" s="5" t="s">
        <v>316</v>
      </c>
      <c r="AE95" s="5" t="s">
        <v>316</v>
      </c>
      <c r="AF95" s="5" t="s">
        <v>316</v>
      </c>
      <c r="AG95" s="5" t="s">
        <v>316</v>
      </c>
      <c r="AH95" s="148" t="s">
        <v>316</v>
      </c>
      <c r="AI95" s="148" t="s">
        <v>316</v>
      </c>
      <c r="AJ95" s="148" t="s">
        <v>316</v>
      </c>
      <c r="AK95" s="148" t="s">
        <v>316</v>
      </c>
      <c r="AL95" s="148" t="s">
        <v>316</v>
      </c>
      <c r="AM95" s="5" t="s">
        <v>316</v>
      </c>
      <c r="AN95" s="5" t="s">
        <v>316</v>
      </c>
      <c r="AO95" s="5" t="s">
        <v>316</v>
      </c>
      <c r="AP95" s="5" t="s">
        <v>316</v>
      </c>
      <c r="AQ95" s="5"/>
      <c r="AR95" s="5"/>
      <c r="AS95" s="5" t="s">
        <v>316</v>
      </c>
      <c r="AT95" s="5" t="s">
        <v>316</v>
      </c>
      <c r="AU95" s="5" t="s">
        <v>316</v>
      </c>
      <c r="AV95" s="5" t="s">
        <v>316</v>
      </c>
      <c r="AW95" s="5" t="s">
        <v>316</v>
      </c>
      <c r="AX95" s="5"/>
      <c r="AY95" s="5"/>
      <c r="AZ95" s="5" t="s">
        <v>316</v>
      </c>
      <c r="BA95" s="5"/>
      <c r="BB95" s="5" t="s">
        <v>316</v>
      </c>
      <c r="BC95" s="5"/>
      <c r="BD95" s="5" t="s">
        <v>316</v>
      </c>
      <c r="BE95" s="521" t="s">
        <v>316</v>
      </c>
      <c r="BF95" s="521" t="s">
        <v>316</v>
      </c>
      <c r="BG95" s="521" t="s">
        <v>316</v>
      </c>
      <c r="BH95" s="521" t="s">
        <v>316</v>
      </c>
      <c r="BI95" s="521" t="s">
        <v>316</v>
      </c>
      <c r="BJ95" s="521" t="s">
        <v>316</v>
      </c>
      <c r="BK95" s="521" t="s">
        <v>316</v>
      </c>
      <c r="BL95" s="521" t="s">
        <v>316</v>
      </c>
      <c r="BM95" s="521" t="s">
        <v>316</v>
      </c>
      <c r="BN95" s="521" t="s">
        <v>316</v>
      </c>
      <c r="BO95" s="521" t="s">
        <v>316</v>
      </c>
      <c r="BP95" s="521" t="s">
        <v>316</v>
      </c>
      <c r="BQ95" s="521" t="s">
        <v>316</v>
      </c>
      <c r="BR95" s="521" t="s">
        <v>316</v>
      </c>
      <c r="BS95" s="521" t="s">
        <v>316</v>
      </c>
      <c r="BT95" s="521" t="s">
        <v>316</v>
      </c>
      <c r="BU95" s="521" t="s">
        <v>316</v>
      </c>
      <c r="BV95" s="521" t="s">
        <v>316</v>
      </c>
      <c r="BW95" s="521" t="s">
        <v>316</v>
      </c>
      <c r="BX95" s="522" t="s">
        <v>316</v>
      </c>
      <c r="BY95" s="521" t="s">
        <v>316</v>
      </c>
      <c r="BZ95" s="522" t="s">
        <v>316</v>
      </c>
      <c r="CA95" s="521" t="s">
        <v>316</v>
      </c>
      <c r="CB95" s="521" t="s">
        <v>316</v>
      </c>
      <c r="CC95" s="521" t="s">
        <v>316</v>
      </c>
      <c r="CD95" s="522" t="s">
        <v>316</v>
      </c>
    </row>
    <row r="96" spans="1:82" hidden="1">
      <c r="A96" s="589">
        <v>81</v>
      </c>
      <c r="B96" s="451">
        <v>81</v>
      </c>
      <c r="C96" s="1447" t="s">
        <v>670</v>
      </c>
      <c r="D96" s="1565"/>
      <c r="E96" s="1574"/>
      <c r="F96" s="5" t="s">
        <v>316</v>
      </c>
      <c r="G96" s="176" t="s">
        <v>316</v>
      </c>
      <c r="H96" s="239" t="s">
        <v>316</v>
      </c>
      <c r="I96" s="5" t="s">
        <v>316</v>
      </c>
      <c r="J96" s="5" t="s">
        <v>316</v>
      </c>
      <c r="K96" s="506" t="s">
        <v>316</v>
      </c>
      <c r="L96" s="5" t="s">
        <v>316</v>
      </c>
      <c r="M96" s="5" t="s">
        <v>316</v>
      </c>
      <c r="N96" s="148" t="s">
        <v>316</v>
      </c>
      <c r="O96" s="5" t="s">
        <v>316</v>
      </c>
      <c r="P96" s="5" t="s">
        <v>316</v>
      </c>
      <c r="Q96" s="5" t="s">
        <v>316</v>
      </c>
      <c r="R96" s="5"/>
      <c r="S96" s="5" t="s">
        <v>316</v>
      </c>
      <c r="T96" s="5" t="s">
        <v>316</v>
      </c>
      <c r="U96" s="5" t="s">
        <v>316</v>
      </c>
      <c r="V96" s="176" t="s">
        <v>316</v>
      </c>
      <c r="W96" s="176" t="s">
        <v>316</v>
      </c>
      <c r="X96" s="176" t="s">
        <v>316</v>
      </c>
      <c r="Y96" s="176" t="s">
        <v>316</v>
      </c>
      <c r="Z96" s="5" t="s">
        <v>316</v>
      </c>
      <c r="AA96" s="5" t="s">
        <v>316</v>
      </c>
      <c r="AB96" s="5" t="s">
        <v>316</v>
      </c>
      <c r="AC96" s="5" t="s">
        <v>316</v>
      </c>
      <c r="AD96" s="5" t="s">
        <v>316</v>
      </c>
      <c r="AE96" s="5" t="s">
        <v>316</v>
      </c>
      <c r="AF96" s="5" t="s">
        <v>316</v>
      </c>
      <c r="AG96" s="5" t="s">
        <v>316</v>
      </c>
      <c r="AH96" s="148" t="s">
        <v>316</v>
      </c>
      <c r="AI96" s="148" t="s">
        <v>316</v>
      </c>
      <c r="AJ96" s="148" t="s">
        <v>316</v>
      </c>
      <c r="AK96" s="148" t="s">
        <v>316</v>
      </c>
      <c r="AL96" s="148" t="s">
        <v>316</v>
      </c>
      <c r="AM96" s="5" t="s">
        <v>316</v>
      </c>
      <c r="AN96" s="5" t="s">
        <v>316</v>
      </c>
      <c r="AO96" s="5" t="s">
        <v>316</v>
      </c>
      <c r="AP96" s="5" t="s">
        <v>316</v>
      </c>
      <c r="AQ96" s="5"/>
      <c r="AR96" s="5"/>
      <c r="AS96" s="5" t="s">
        <v>316</v>
      </c>
      <c r="AT96" s="5" t="s">
        <v>316</v>
      </c>
      <c r="AU96" s="5" t="s">
        <v>316</v>
      </c>
      <c r="AV96" s="5" t="s">
        <v>316</v>
      </c>
      <c r="AW96" s="5" t="s">
        <v>316</v>
      </c>
      <c r="AX96" s="5"/>
      <c r="AY96" s="5"/>
      <c r="AZ96" s="5" t="s">
        <v>316</v>
      </c>
      <c r="BA96" s="5"/>
      <c r="BB96" s="5" t="s">
        <v>316</v>
      </c>
      <c r="BC96" s="5"/>
      <c r="BD96" s="5" t="s">
        <v>316</v>
      </c>
      <c r="BE96" s="521" t="s">
        <v>316</v>
      </c>
      <c r="BF96" s="521" t="s">
        <v>316</v>
      </c>
      <c r="BG96" s="521" t="s">
        <v>316</v>
      </c>
      <c r="BH96" s="521" t="s">
        <v>316</v>
      </c>
      <c r="BI96" s="521" t="s">
        <v>316</v>
      </c>
      <c r="BJ96" s="521" t="s">
        <v>316</v>
      </c>
      <c r="BK96" s="521" t="s">
        <v>316</v>
      </c>
      <c r="BL96" s="521" t="s">
        <v>316</v>
      </c>
      <c r="BM96" s="521" t="s">
        <v>316</v>
      </c>
      <c r="BN96" s="521" t="s">
        <v>316</v>
      </c>
      <c r="BO96" s="521" t="s">
        <v>316</v>
      </c>
      <c r="BP96" s="521" t="s">
        <v>316</v>
      </c>
      <c r="BQ96" s="521" t="s">
        <v>316</v>
      </c>
      <c r="BR96" s="521" t="s">
        <v>316</v>
      </c>
      <c r="BS96" s="521" t="s">
        <v>316</v>
      </c>
      <c r="BT96" s="521" t="s">
        <v>316</v>
      </c>
      <c r="BU96" s="521" t="s">
        <v>316</v>
      </c>
      <c r="BV96" s="521" t="s">
        <v>316</v>
      </c>
      <c r="BW96" s="521" t="s">
        <v>316</v>
      </c>
      <c r="BX96" s="522" t="s">
        <v>316</v>
      </c>
      <c r="BY96" s="521" t="s">
        <v>316</v>
      </c>
      <c r="BZ96" s="522" t="s">
        <v>316</v>
      </c>
      <c r="CA96" s="521" t="s">
        <v>316</v>
      </c>
      <c r="CB96" s="521" t="s">
        <v>316</v>
      </c>
      <c r="CC96" s="521" t="s">
        <v>316</v>
      </c>
      <c r="CD96" s="522" t="s">
        <v>316</v>
      </c>
    </row>
    <row r="97" spans="1:82" ht="62.25" hidden="1">
      <c r="A97" s="589">
        <v>82</v>
      </c>
      <c r="B97" s="451">
        <v>82</v>
      </c>
      <c r="C97" s="212" t="s">
        <v>671</v>
      </c>
      <c r="D97" s="87" t="s">
        <v>14</v>
      </c>
      <c r="E97" s="86" t="s">
        <v>672</v>
      </c>
      <c r="F97" s="87" t="s">
        <v>17</v>
      </c>
      <c r="G97" s="188" t="s">
        <v>672</v>
      </c>
      <c r="H97" s="190" t="s">
        <v>966</v>
      </c>
      <c r="I97" s="623"/>
      <c r="J97" s="63" t="s">
        <v>23</v>
      </c>
      <c r="K97" s="525" t="s">
        <v>16</v>
      </c>
      <c r="L97" s="66"/>
      <c r="M97" s="79"/>
      <c r="N97" s="79"/>
      <c r="O97" s="79"/>
      <c r="P97" s="79"/>
      <c r="Q97" s="79"/>
      <c r="R97" s="79"/>
      <c r="S97" s="79"/>
      <c r="T97" s="79"/>
      <c r="U97" s="66">
        <f t="shared" si="7"/>
        <v>1</v>
      </c>
      <c r="V97" s="625" t="s">
        <v>726</v>
      </c>
      <c r="W97" s="625" t="s">
        <v>723</v>
      </c>
      <c r="X97" s="625" t="s">
        <v>723</v>
      </c>
      <c r="Y97" s="625" t="s">
        <v>724</v>
      </c>
      <c r="Z97" s="79"/>
      <c r="AA97" s="79"/>
      <c r="AB97" s="79"/>
      <c r="AC97" s="79"/>
      <c r="AD97" s="79"/>
      <c r="AE97" s="79"/>
      <c r="AF97" s="79"/>
      <c r="AG97" s="79"/>
      <c r="AH97" s="79"/>
      <c r="AI97" s="79"/>
      <c r="AJ97" s="79"/>
      <c r="AK97" s="79"/>
      <c r="AL97" s="79"/>
      <c r="AM97" s="79"/>
      <c r="AN97" s="79"/>
      <c r="AO97" s="79"/>
      <c r="AP97" s="79"/>
      <c r="AQ97" s="79"/>
      <c r="AR97" s="79"/>
      <c r="AS97" s="79"/>
      <c r="AT97" s="79"/>
      <c r="AU97" s="79"/>
      <c r="AV97" s="79"/>
      <c r="AW97" s="79"/>
      <c r="AX97" s="79"/>
      <c r="AY97" s="79"/>
      <c r="AZ97" s="79"/>
      <c r="BA97" s="79"/>
      <c r="BB97" s="79"/>
      <c r="BC97" s="79"/>
      <c r="BD97" s="79"/>
      <c r="BE97" s="586" t="s">
        <v>281</v>
      </c>
      <c r="BF97" s="586" t="s">
        <v>281</v>
      </c>
      <c r="BG97" s="586" t="s">
        <v>1160</v>
      </c>
      <c r="BH97" s="586" t="s">
        <v>281</v>
      </c>
      <c r="BI97" s="586" t="s">
        <v>1160</v>
      </c>
      <c r="BJ97" s="586" t="s">
        <v>281</v>
      </c>
      <c r="BK97" s="586" t="s">
        <v>281</v>
      </c>
      <c r="BL97" s="586" t="s">
        <v>281</v>
      </c>
      <c r="BM97" s="586" t="s">
        <v>281</v>
      </c>
      <c r="BN97" s="586" t="s">
        <v>281</v>
      </c>
      <c r="BO97" s="586" t="s">
        <v>281</v>
      </c>
      <c r="BP97" s="586" t="s">
        <v>281</v>
      </c>
      <c r="BQ97" s="586" t="s">
        <v>281</v>
      </c>
      <c r="BR97" s="586" t="s">
        <v>281</v>
      </c>
      <c r="BS97" s="586" t="s">
        <v>281</v>
      </c>
      <c r="BT97" s="586" t="s">
        <v>281</v>
      </c>
      <c r="BU97" s="586" t="s">
        <v>281</v>
      </c>
      <c r="BV97" s="586" t="s">
        <v>281</v>
      </c>
      <c r="BW97" s="588">
        <f>COUNTIF($BE97:$BV97,2)</f>
        <v>16</v>
      </c>
      <c r="BX97" s="510">
        <f>BW97/COUNTA($BE97:$BV97)</f>
        <v>0.88888888888888884</v>
      </c>
      <c r="BY97" s="588">
        <f>COUNTIF($BE97:$BV97,1)</f>
        <v>2</v>
      </c>
      <c r="BZ97" s="510">
        <f>BY97/COUNTA($BE97:$BV97)</f>
        <v>0.1111111111111111</v>
      </c>
      <c r="CA97" s="588">
        <f>COUNTIF($BE97:$BV97,0)</f>
        <v>0</v>
      </c>
      <c r="CB97" s="511">
        <f>CA97/COUNTA($BE97:$BV97)</f>
        <v>0</v>
      </c>
      <c r="CC97" s="588">
        <f>(((BW97*2)+(BY97*1)+(CA97*0)))/COUNTA($BE97:$BV97)</f>
        <v>1.8888888888888888</v>
      </c>
      <c r="CD97" s="606" t="str">
        <f>IF(CC97&gt;=1.6,"Đạt mục tiêu",IF(CC97&gt;=1,"Cần cố gắng","Chưa đạt"))</f>
        <v>Đạt mục tiêu</v>
      </c>
    </row>
    <row r="98" spans="1:82" ht="75" hidden="1">
      <c r="A98" s="589">
        <v>83</v>
      </c>
      <c r="B98" s="451">
        <v>83</v>
      </c>
      <c r="C98" s="402" t="s">
        <v>673</v>
      </c>
      <c r="D98" s="87" t="s">
        <v>14</v>
      </c>
      <c r="E98" s="86" t="s">
        <v>674</v>
      </c>
      <c r="F98" s="87" t="s">
        <v>17</v>
      </c>
      <c r="G98" s="625" t="s">
        <v>322</v>
      </c>
      <c r="H98" s="190" t="s">
        <v>967</v>
      </c>
      <c r="I98" s="623"/>
      <c r="J98" s="63" t="s">
        <v>23</v>
      </c>
      <c r="K98" s="525" t="s">
        <v>16</v>
      </c>
      <c r="L98" s="66"/>
      <c r="M98" s="79"/>
      <c r="N98" s="79"/>
      <c r="O98" s="79"/>
      <c r="P98" s="79"/>
      <c r="Q98" s="79"/>
      <c r="R98" s="79"/>
      <c r="S98" s="79"/>
      <c r="T98" s="79"/>
      <c r="U98" s="66">
        <f t="shared" si="7"/>
        <v>1</v>
      </c>
      <c r="V98" s="625" t="s">
        <v>727</v>
      </c>
      <c r="W98" s="625" t="s">
        <v>726</v>
      </c>
      <c r="X98" s="625" t="s">
        <v>727</v>
      </c>
      <c r="Y98" s="625" t="s">
        <v>723</v>
      </c>
      <c r="Z98" s="79"/>
      <c r="AA98" s="79"/>
      <c r="AB98" s="79"/>
      <c r="AC98" s="79"/>
      <c r="AD98" s="79"/>
      <c r="AE98" s="79"/>
      <c r="AF98" s="79"/>
      <c r="AG98" s="79"/>
      <c r="AH98" s="79"/>
      <c r="AI98" s="79"/>
      <c r="AJ98" s="79"/>
      <c r="AK98" s="79"/>
      <c r="AL98" s="79"/>
      <c r="AM98" s="79"/>
      <c r="AN98" s="79"/>
      <c r="AO98" s="79"/>
      <c r="AP98" s="79"/>
      <c r="AQ98" s="79"/>
      <c r="AR98" s="79"/>
      <c r="AS98" s="79"/>
      <c r="AT98" s="79"/>
      <c r="AU98" s="79"/>
      <c r="AV98" s="79"/>
      <c r="AW98" s="79"/>
      <c r="AX98" s="79"/>
      <c r="AY98" s="79"/>
      <c r="AZ98" s="79"/>
      <c r="BA98" s="79"/>
      <c r="BB98" s="79"/>
      <c r="BC98" s="79"/>
      <c r="BD98" s="79"/>
      <c r="BE98" s="586" t="s">
        <v>281</v>
      </c>
      <c r="BF98" s="586" t="s">
        <v>281</v>
      </c>
      <c r="BG98" s="586" t="s">
        <v>1160</v>
      </c>
      <c r="BH98" s="586" t="s">
        <v>281</v>
      </c>
      <c r="BI98" s="586" t="s">
        <v>1160</v>
      </c>
      <c r="BJ98" s="586" t="s">
        <v>1160</v>
      </c>
      <c r="BK98" s="586" t="s">
        <v>1160</v>
      </c>
      <c r="BL98" s="586" t="s">
        <v>281</v>
      </c>
      <c r="BM98" s="586" t="s">
        <v>281</v>
      </c>
      <c r="BN98" s="586" t="s">
        <v>281</v>
      </c>
      <c r="BO98" s="586" t="s">
        <v>281</v>
      </c>
      <c r="BP98" s="586" t="s">
        <v>281</v>
      </c>
      <c r="BQ98" s="586" t="s">
        <v>281</v>
      </c>
      <c r="BR98" s="586" t="s">
        <v>281</v>
      </c>
      <c r="BS98" s="586" t="s">
        <v>281</v>
      </c>
      <c r="BT98" s="586" t="s">
        <v>281</v>
      </c>
      <c r="BU98" s="586" t="s">
        <v>281</v>
      </c>
      <c r="BV98" s="586" t="s">
        <v>281</v>
      </c>
      <c r="BW98" s="588">
        <f>COUNTIF($BE98:$BV98,2)</f>
        <v>14</v>
      </c>
      <c r="BX98" s="510">
        <f>BW98/COUNTA($BE98:$BV98)</f>
        <v>0.77777777777777779</v>
      </c>
      <c r="BY98" s="588">
        <f>COUNTIF($BE98:$BV98,1)</f>
        <v>4</v>
      </c>
      <c r="BZ98" s="510">
        <f>BY98/COUNTA($BE98:$BV98)</f>
        <v>0.22222222222222221</v>
      </c>
      <c r="CA98" s="588">
        <f>COUNTIF($BE98:$BV98,0)</f>
        <v>0</v>
      </c>
      <c r="CB98" s="511">
        <f>CA98/COUNTA($BE98:$BV98)</f>
        <v>0</v>
      </c>
      <c r="CC98" s="588">
        <f>(((BW98*2)+(BY98*1)+(CA98*0)))/COUNTA($BE98:$BV98)</f>
        <v>1.7777777777777777</v>
      </c>
      <c r="CD98" s="606" t="str">
        <f>IF(CC98&gt;=1.6,"Đạt mục tiêu",IF(CC98&gt;=1,"Cần cố gắng","Chưa đạt"))</f>
        <v>Đạt mục tiêu</v>
      </c>
    </row>
    <row r="99" spans="1:82" hidden="1">
      <c r="A99" s="589">
        <v>84</v>
      </c>
      <c r="B99" s="451">
        <v>84</v>
      </c>
      <c r="C99" s="1447" t="s">
        <v>675</v>
      </c>
      <c r="D99" s="1565"/>
      <c r="E99" s="1574"/>
      <c r="F99" s="5" t="s">
        <v>316</v>
      </c>
      <c r="G99" s="176" t="s">
        <v>316</v>
      </c>
      <c r="H99" s="239" t="s">
        <v>316</v>
      </c>
      <c r="I99" s="5" t="s">
        <v>316</v>
      </c>
      <c r="J99" s="5" t="s">
        <v>316</v>
      </c>
      <c r="K99" s="506" t="s">
        <v>316</v>
      </c>
      <c r="L99" s="5" t="s">
        <v>316</v>
      </c>
      <c r="M99" s="5" t="s">
        <v>316</v>
      </c>
      <c r="N99" s="148" t="s">
        <v>316</v>
      </c>
      <c r="O99" s="5" t="s">
        <v>316</v>
      </c>
      <c r="P99" s="5" t="s">
        <v>316</v>
      </c>
      <c r="Q99" s="5" t="s">
        <v>316</v>
      </c>
      <c r="R99" s="5"/>
      <c r="S99" s="5" t="s">
        <v>316</v>
      </c>
      <c r="T99" s="5" t="s">
        <v>316</v>
      </c>
      <c r="U99" s="5" t="s">
        <v>316</v>
      </c>
      <c r="V99" s="176" t="s">
        <v>316</v>
      </c>
      <c r="W99" s="176" t="s">
        <v>316</v>
      </c>
      <c r="X99" s="176" t="s">
        <v>316</v>
      </c>
      <c r="Y99" s="176" t="s">
        <v>316</v>
      </c>
      <c r="Z99" s="5" t="s">
        <v>316</v>
      </c>
      <c r="AA99" s="5" t="s">
        <v>316</v>
      </c>
      <c r="AB99" s="5" t="s">
        <v>316</v>
      </c>
      <c r="AC99" s="5" t="s">
        <v>316</v>
      </c>
      <c r="AD99" s="5" t="s">
        <v>316</v>
      </c>
      <c r="AE99" s="5" t="s">
        <v>316</v>
      </c>
      <c r="AF99" s="5" t="s">
        <v>316</v>
      </c>
      <c r="AG99" s="5" t="s">
        <v>316</v>
      </c>
      <c r="AH99" s="148" t="s">
        <v>316</v>
      </c>
      <c r="AI99" s="148" t="s">
        <v>316</v>
      </c>
      <c r="AJ99" s="148" t="s">
        <v>316</v>
      </c>
      <c r="AK99" s="148" t="s">
        <v>316</v>
      </c>
      <c r="AL99" s="148" t="s">
        <v>316</v>
      </c>
      <c r="AM99" s="5" t="s">
        <v>316</v>
      </c>
      <c r="AN99" s="5" t="s">
        <v>316</v>
      </c>
      <c r="AO99" s="5" t="s">
        <v>316</v>
      </c>
      <c r="AP99" s="5" t="s">
        <v>316</v>
      </c>
      <c r="AQ99" s="5"/>
      <c r="AR99" s="5"/>
      <c r="AS99" s="5" t="s">
        <v>316</v>
      </c>
      <c r="AT99" s="5" t="s">
        <v>316</v>
      </c>
      <c r="AU99" s="5" t="s">
        <v>316</v>
      </c>
      <c r="AV99" s="5" t="s">
        <v>316</v>
      </c>
      <c r="AW99" s="5" t="s">
        <v>316</v>
      </c>
      <c r="AX99" s="5"/>
      <c r="AY99" s="5"/>
      <c r="AZ99" s="5" t="s">
        <v>316</v>
      </c>
      <c r="BA99" s="5"/>
      <c r="BB99" s="5" t="s">
        <v>316</v>
      </c>
      <c r="BC99" s="5"/>
      <c r="BD99" s="5" t="s">
        <v>316</v>
      </c>
      <c r="BE99" s="521" t="s">
        <v>316</v>
      </c>
      <c r="BF99" s="521" t="s">
        <v>316</v>
      </c>
      <c r="BG99" s="521" t="s">
        <v>316</v>
      </c>
      <c r="BH99" s="521" t="s">
        <v>316</v>
      </c>
      <c r="BI99" s="521" t="s">
        <v>316</v>
      </c>
      <c r="BJ99" s="521" t="s">
        <v>316</v>
      </c>
      <c r="BK99" s="521" t="s">
        <v>316</v>
      </c>
      <c r="BL99" s="521" t="s">
        <v>316</v>
      </c>
      <c r="BM99" s="521" t="s">
        <v>316</v>
      </c>
      <c r="BN99" s="521" t="s">
        <v>316</v>
      </c>
      <c r="BO99" s="521" t="s">
        <v>316</v>
      </c>
      <c r="BP99" s="521" t="s">
        <v>316</v>
      </c>
      <c r="BQ99" s="521" t="s">
        <v>316</v>
      </c>
      <c r="BR99" s="521" t="s">
        <v>316</v>
      </c>
      <c r="BS99" s="521" t="s">
        <v>316</v>
      </c>
      <c r="BT99" s="521" t="s">
        <v>316</v>
      </c>
      <c r="BU99" s="521" t="s">
        <v>316</v>
      </c>
      <c r="BV99" s="521" t="s">
        <v>316</v>
      </c>
      <c r="BW99" s="521" t="s">
        <v>316</v>
      </c>
      <c r="BX99" s="522" t="s">
        <v>316</v>
      </c>
      <c r="BY99" s="521" t="s">
        <v>316</v>
      </c>
      <c r="BZ99" s="522" t="s">
        <v>316</v>
      </c>
      <c r="CA99" s="521" t="s">
        <v>316</v>
      </c>
      <c r="CB99" s="521" t="s">
        <v>316</v>
      </c>
      <c r="CC99" s="521" t="s">
        <v>316</v>
      </c>
      <c r="CD99" s="522" t="s">
        <v>316</v>
      </c>
    </row>
    <row r="100" spans="1:82" s="2" customFormat="1" ht="60" hidden="1">
      <c r="A100" s="19"/>
      <c r="B100" s="451"/>
      <c r="C100" s="78" t="s">
        <v>676</v>
      </c>
      <c r="D100" s="601"/>
      <c r="E100" s="604"/>
      <c r="F100" s="5"/>
      <c r="G100" s="5"/>
      <c r="H100" s="23" t="s">
        <v>1012</v>
      </c>
      <c r="I100" s="5"/>
      <c r="J100" s="5"/>
      <c r="K100" s="148"/>
      <c r="L100" s="148"/>
      <c r="M100" s="148"/>
      <c r="N100" s="148"/>
      <c r="O100" s="148"/>
      <c r="P100" s="148"/>
      <c r="Q100" s="148"/>
      <c r="R100" s="148" t="s">
        <v>16</v>
      </c>
      <c r="S100" s="148"/>
      <c r="T100" s="148"/>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row>
    <row r="101" spans="1:82" s="2" customFormat="1" ht="62.25" hidden="1">
      <c r="A101" s="19">
        <v>85</v>
      </c>
      <c r="B101" s="451">
        <v>85</v>
      </c>
      <c r="C101" s="78" t="s">
        <v>676</v>
      </c>
      <c r="D101" s="77" t="s">
        <v>17</v>
      </c>
      <c r="E101" s="78" t="s">
        <v>677</v>
      </c>
      <c r="F101" s="77" t="s">
        <v>17</v>
      </c>
      <c r="G101" s="20" t="s">
        <v>323</v>
      </c>
      <c r="H101" s="23" t="s">
        <v>678</v>
      </c>
      <c r="I101" s="20" t="s">
        <v>275</v>
      </c>
      <c r="J101" s="10" t="s">
        <v>23</v>
      </c>
      <c r="K101" s="44"/>
      <c r="L101" s="44" t="s">
        <v>16</v>
      </c>
      <c r="M101" s="20"/>
      <c r="N101" s="79"/>
      <c r="O101" s="79"/>
      <c r="P101" s="20"/>
      <c r="Q101" s="20"/>
      <c r="R101" s="20"/>
      <c r="S101" s="20"/>
      <c r="T101" s="20"/>
      <c r="U101" s="66">
        <f t="shared" si="7"/>
        <v>1</v>
      </c>
      <c r="V101" s="20"/>
      <c r="W101" s="20"/>
      <c r="X101" s="20"/>
      <c r="Y101" s="20"/>
      <c r="Z101" s="20" t="s">
        <v>726</v>
      </c>
      <c r="AA101" s="20" t="s">
        <v>727</v>
      </c>
      <c r="AB101" s="20" t="s">
        <v>723</v>
      </c>
      <c r="AC101" s="20" t="s">
        <v>727</v>
      </c>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v>1</v>
      </c>
      <c r="BF101" s="20">
        <v>2</v>
      </c>
      <c r="BG101" s="20">
        <v>2</v>
      </c>
      <c r="BH101" s="20">
        <v>2</v>
      </c>
      <c r="BI101" s="20">
        <v>2</v>
      </c>
      <c r="BJ101" s="20">
        <v>2</v>
      </c>
      <c r="BK101" s="20">
        <v>2</v>
      </c>
      <c r="BL101" s="20">
        <v>2</v>
      </c>
      <c r="BM101" s="20">
        <v>2</v>
      </c>
      <c r="BN101" s="20">
        <v>2</v>
      </c>
      <c r="BO101" s="20">
        <v>2</v>
      </c>
      <c r="BP101" s="20">
        <v>2</v>
      </c>
      <c r="BQ101" s="20">
        <v>1</v>
      </c>
      <c r="BR101" s="20">
        <v>1</v>
      </c>
      <c r="BS101" s="20">
        <v>2</v>
      </c>
      <c r="BT101" s="20">
        <v>2</v>
      </c>
      <c r="BU101" s="20">
        <v>2</v>
      </c>
      <c r="BV101" s="20">
        <v>2</v>
      </c>
      <c r="BW101" s="21">
        <f>COUNTIF($BE101:$BV101,2)</f>
        <v>15</v>
      </c>
      <c r="BX101" s="524">
        <f>BW101/COUNTA($BE101:$BV101)</f>
        <v>0.83333333333333337</v>
      </c>
      <c r="BY101" s="21">
        <f>COUNTIF($BE101:$BV101,1)</f>
        <v>3</v>
      </c>
      <c r="BZ101" s="524">
        <f>BY101/COUNTA($BE101:$BV101)</f>
        <v>0.16666666666666666</v>
      </c>
      <c r="CA101" s="21">
        <f>COUNTIF($BE101:$BV101,0)</f>
        <v>0</v>
      </c>
      <c r="CB101" s="22">
        <f>CA101/COUNTA($BE101:$BV101)</f>
        <v>0</v>
      </c>
      <c r="CC101" s="21">
        <f>(((BW101*2)+(BY101*1)+(CA101*0)))/COUNTA($BE101:$BV101)</f>
        <v>1.8333333333333333</v>
      </c>
      <c r="CD101" s="427" t="str">
        <f>IF(CC101&gt;=1.6,"Đạt mục tiêu",IF(CC101&gt;=1,"Cần cố gắng","Chưa đạt"))</f>
        <v>Đạt mục tiêu</v>
      </c>
    </row>
    <row r="102" spans="1:82" s="2" customFormat="1" ht="63.75" customHeight="1">
      <c r="A102" s="19">
        <v>86</v>
      </c>
      <c r="B102" s="451">
        <v>86</v>
      </c>
      <c r="C102" s="78" t="s">
        <v>676</v>
      </c>
      <c r="D102" s="77" t="s">
        <v>17</v>
      </c>
      <c r="E102" s="78" t="s">
        <v>677</v>
      </c>
      <c r="F102" s="77" t="s">
        <v>17</v>
      </c>
      <c r="G102" s="20" t="s">
        <v>1405</v>
      </c>
      <c r="H102" s="23" t="s">
        <v>1014</v>
      </c>
      <c r="I102" s="20"/>
      <c r="J102" s="10" t="s">
        <v>23</v>
      </c>
      <c r="K102" s="44"/>
      <c r="L102" s="44"/>
      <c r="M102" s="20"/>
      <c r="N102" s="79"/>
      <c r="O102" s="79"/>
      <c r="P102" s="21" t="s">
        <v>16</v>
      </c>
      <c r="Q102" s="20"/>
      <c r="R102" s="20"/>
      <c r="S102" s="20"/>
      <c r="T102" s="20"/>
      <c r="U102" s="66">
        <f t="shared" si="7"/>
        <v>1</v>
      </c>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t="s">
        <v>726</v>
      </c>
      <c r="AR102" s="20" t="s">
        <v>725</v>
      </c>
      <c r="AS102" s="20" t="s">
        <v>725</v>
      </c>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0"/>
      <c r="BW102" s="21"/>
      <c r="BX102" s="22"/>
      <c r="BY102" s="21"/>
      <c r="BZ102" s="22"/>
      <c r="CA102" s="21"/>
      <c r="CB102" s="22"/>
      <c r="CC102" s="21"/>
      <c r="CD102" s="21"/>
    </row>
    <row r="103" spans="1:82" s="2" customFormat="1" ht="60" hidden="1">
      <c r="A103" s="19"/>
      <c r="B103" s="451"/>
      <c r="C103" s="78" t="s">
        <v>676</v>
      </c>
      <c r="D103" s="77"/>
      <c r="E103" s="78"/>
      <c r="F103" s="77"/>
      <c r="G103" s="20"/>
      <c r="H103" s="23" t="s">
        <v>1013</v>
      </c>
      <c r="I103" s="20"/>
      <c r="J103" s="10"/>
      <c r="K103" s="44"/>
      <c r="L103" s="44"/>
      <c r="M103" s="20"/>
      <c r="N103" s="79"/>
      <c r="O103" s="79"/>
      <c r="P103" s="21"/>
      <c r="Q103" s="20"/>
      <c r="R103" s="21" t="s">
        <v>16</v>
      </c>
      <c r="S103" s="20"/>
      <c r="T103" s="20"/>
      <c r="U103" s="66"/>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0"/>
      <c r="BW103" s="21"/>
      <c r="BX103" s="22"/>
      <c r="BY103" s="21"/>
      <c r="BZ103" s="22"/>
      <c r="CA103" s="21"/>
      <c r="CB103" s="22"/>
      <c r="CC103" s="21"/>
      <c r="CD103" s="21"/>
    </row>
    <row r="104" spans="1:82" s="2" customFormat="1" ht="60" hidden="1">
      <c r="A104" s="19">
        <v>87</v>
      </c>
      <c r="B104" s="451">
        <v>87</v>
      </c>
      <c r="C104" s="78" t="s">
        <v>676</v>
      </c>
      <c r="D104" s="77" t="s">
        <v>17</v>
      </c>
      <c r="E104" s="78" t="s">
        <v>677</v>
      </c>
      <c r="F104" s="77" t="s">
        <v>17</v>
      </c>
      <c r="G104" s="20" t="s">
        <v>712</v>
      </c>
      <c r="H104" s="23" t="s">
        <v>1021</v>
      </c>
      <c r="I104" s="20"/>
      <c r="J104" s="10" t="s">
        <v>23</v>
      </c>
      <c r="K104" s="44"/>
      <c r="L104" s="44"/>
      <c r="M104" s="20"/>
      <c r="N104" s="79"/>
      <c r="O104" s="79"/>
      <c r="P104" s="20"/>
      <c r="Q104" s="20"/>
      <c r="R104" s="20"/>
      <c r="S104" s="21" t="s">
        <v>16</v>
      </c>
      <c r="T104" s="20"/>
      <c r="U104" s="66">
        <f t="shared" si="7"/>
        <v>1</v>
      </c>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0"/>
      <c r="BW104" s="21"/>
      <c r="BX104" s="22"/>
      <c r="BY104" s="21"/>
      <c r="BZ104" s="22"/>
      <c r="CA104" s="21"/>
      <c r="CB104" s="22"/>
      <c r="CC104" s="21"/>
      <c r="CD104" s="21"/>
    </row>
    <row r="105" spans="1:82" hidden="1">
      <c r="A105" s="589">
        <v>88</v>
      </c>
      <c r="B105" s="451">
        <v>88</v>
      </c>
      <c r="C105" s="1447" t="s">
        <v>679</v>
      </c>
      <c r="D105" s="1565"/>
      <c r="E105" s="1574"/>
      <c r="F105" s="5" t="s">
        <v>316</v>
      </c>
      <c r="G105" s="176" t="s">
        <v>316</v>
      </c>
      <c r="H105" s="239" t="s">
        <v>316</v>
      </c>
      <c r="I105" s="5" t="s">
        <v>316</v>
      </c>
      <c r="J105" s="5" t="s">
        <v>316</v>
      </c>
      <c r="K105" s="506" t="s">
        <v>316</v>
      </c>
      <c r="L105" s="5" t="s">
        <v>316</v>
      </c>
      <c r="M105" s="5" t="s">
        <v>316</v>
      </c>
      <c r="N105" s="148" t="s">
        <v>316</v>
      </c>
      <c r="O105" s="5" t="s">
        <v>316</v>
      </c>
      <c r="P105" s="5" t="s">
        <v>316</v>
      </c>
      <c r="Q105" s="5" t="s">
        <v>316</v>
      </c>
      <c r="R105" s="5"/>
      <c r="S105" s="5" t="s">
        <v>316</v>
      </c>
      <c r="T105" s="5" t="s">
        <v>316</v>
      </c>
      <c r="U105" s="5" t="s">
        <v>316</v>
      </c>
      <c r="V105" s="176" t="s">
        <v>316</v>
      </c>
      <c r="W105" s="176" t="s">
        <v>316</v>
      </c>
      <c r="X105" s="176" t="s">
        <v>316</v>
      </c>
      <c r="Y105" s="176" t="s">
        <v>316</v>
      </c>
      <c r="Z105" s="5" t="s">
        <v>316</v>
      </c>
      <c r="AA105" s="5" t="s">
        <v>316</v>
      </c>
      <c r="AB105" s="5" t="s">
        <v>316</v>
      </c>
      <c r="AC105" s="5" t="s">
        <v>316</v>
      </c>
      <c r="AD105" s="5" t="s">
        <v>316</v>
      </c>
      <c r="AE105" s="5" t="s">
        <v>316</v>
      </c>
      <c r="AF105" s="5" t="s">
        <v>316</v>
      </c>
      <c r="AG105" s="5" t="s">
        <v>316</v>
      </c>
      <c r="AH105" s="148" t="s">
        <v>316</v>
      </c>
      <c r="AI105" s="148" t="s">
        <v>316</v>
      </c>
      <c r="AJ105" s="148" t="s">
        <v>316</v>
      </c>
      <c r="AK105" s="148" t="s">
        <v>316</v>
      </c>
      <c r="AL105" s="148" t="s">
        <v>316</v>
      </c>
      <c r="AM105" s="5" t="s">
        <v>316</v>
      </c>
      <c r="AN105" s="5" t="s">
        <v>316</v>
      </c>
      <c r="AO105" s="5" t="s">
        <v>316</v>
      </c>
      <c r="AP105" s="5" t="s">
        <v>316</v>
      </c>
      <c r="AQ105" s="5"/>
      <c r="AR105" s="5"/>
      <c r="AS105" s="5" t="s">
        <v>316</v>
      </c>
      <c r="AT105" s="5" t="s">
        <v>316</v>
      </c>
      <c r="AU105" s="5" t="s">
        <v>316</v>
      </c>
      <c r="AV105" s="5" t="s">
        <v>316</v>
      </c>
      <c r="AW105" s="5" t="s">
        <v>316</v>
      </c>
      <c r="AX105" s="5"/>
      <c r="AY105" s="5"/>
      <c r="AZ105" s="5" t="s">
        <v>316</v>
      </c>
      <c r="BA105" s="5"/>
      <c r="BB105" s="5" t="s">
        <v>316</v>
      </c>
      <c r="BC105" s="5"/>
      <c r="BD105" s="5" t="s">
        <v>316</v>
      </c>
      <c r="BE105" s="521" t="s">
        <v>316</v>
      </c>
      <c r="BF105" s="521" t="s">
        <v>316</v>
      </c>
      <c r="BG105" s="521" t="s">
        <v>316</v>
      </c>
      <c r="BH105" s="521" t="s">
        <v>316</v>
      </c>
      <c r="BI105" s="521" t="s">
        <v>316</v>
      </c>
      <c r="BJ105" s="521" t="s">
        <v>316</v>
      </c>
      <c r="BK105" s="521" t="s">
        <v>316</v>
      </c>
      <c r="BL105" s="521" t="s">
        <v>316</v>
      </c>
      <c r="BM105" s="521" t="s">
        <v>316</v>
      </c>
      <c r="BN105" s="521" t="s">
        <v>316</v>
      </c>
      <c r="BO105" s="521" t="s">
        <v>316</v>
      </c>
      <c r="BP105" s="521" t="s">
        <v>316</v>
      </c>
      <c r="BQ105" s="521" t="s">
        <v>316</v>
      </c>
      <c r="BR105" s="521" t="s">
        <v>316</v>
      </c>
      <c r="BS105" s="521" t="s">
        <v>316</v>
      </c>
      <c r="BT105" s="521" t="s">
        <v>316</v>
      </c>
      <c r="BU105" s="521" t="s">
        <v>316</v>
      </c>
      <c r="BV105" s="521" t="s">
        <v>316</v>
      </c>
      <c r="BW105" s="521" t="s">
        <v>316</v>
      </c>
      <c r="BX105" s="522" t="s">
        <v>316</v>
      </c>
      <c r="BY105" s="521" t="s">
        <v>316</v>
      </c>
      <c r="BZ105" s="522" t="s">
        <v>316</v>
      </c>
      <c r="CA105" s="521" t="s">
        <v>316</v>
      </c>
      <c r="CB105" s="521" t="s">
        <v>316</v>
      </c>
      <c r="CC105" s="521" t="s">
        <v>316</v>
      </c>
      <c r="CD105" s="522" t="s">
        <v>316</v>
      </c>
    </row>
    <row r="106" spans="1:82" s="2" customFormat="1" ht="78.75" hidden="1">
      <c r="A106" s="19">
        <v>89</v>
      </c>
      <c r="B106" s="451">
        <v>89</v>
      </c>
      <c r="C106" s="390" t="s">
        <v>101</v>
      </c>
      <c r="D106" s="8" t="s">
        <v>17</v>
      </c>
      <c r="E106" s="390" t="s">
        <v>324</v>
      </c>
      <c r="F106" s="8" t="s">
        <v>17</v>
      </c>
      <c r="G106" s="23" t="s">
        <v>331</v>
      </c>
      <c r="H106" s="23" t="s">
        <v>680</v>
      </c>
      <c r="I106" s="20" t="s">
        <v>275</v>
      </c>
      <c r="J106" s="10" t="s">
        <v>23</v>
      </c>
      <c r="K106" s="20"/>
      <c r="L106" s="20"/>
      <c r="M106" s="20"/>
      <c r="N106" s="79"/>
      <c r="O106" s="79"/>
      <c r="P106" s="20"/>
      <c r="Q106" s="44" t="s">
        <v>16</v>
      </c>
      <c r="R106" s="44"/>
      <c r="S106" s="20"/>
      <c r="T106" s="20"/>
      <c r="U106" s="66">
        <f t="shared" ref="U106:U178" si="19">COUNTIF(K106:T106,"x")</f>
        <v>1</v>
      </c>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v>2</v>
      </c>
      <c r="BF106" s="20">
        <v>2</v>
      </c>
      <c r="BG106" s="20">
        <v>2</v>
      </c>
      <c r="BH106" s="20">
        <v>2</v>
      </c>
      <c r="BI106" s="20">
        <v>1</v>
      </c>
      <c r="BJ106" s="20">
        <v>2</v>
      </c>
      <c r="BK106" s="20">
        <v>2</v>
      </c>
      <c r="BL106" s="20">
        <v>2</v>
      </c>
      <c r="BM106" s="20">
        <v>2</v>
      </c>
      <c r="BN106" s="20">
        <v>2</v>
      </c>
      <c r="BO106" s="20">
        <v>1</v>
      </c>
      <c r="BP106" s="20">
        <v>2</v>
      </c>
      <c r="BQ106" s="20">
        <v>2</v>
      </c>
      <c r="BR106" s="20">
        <v>1</v>
      </c>
      <c r="BS106" s="20">
        <v>1</v>
      </c>
      <c r="BT106" s="20">
        <v>1</v>
      </c>
      <c r="BU106" s="20">
        <v>2</v>
      </c>
      <c r="BV106" s="20">
        <v>1</v>
      </c>
      <c r="BW106" s="21">
        <f>COUNTIF($BE106:$BV106,2)</f>
        <v>12</v>
      </c>
      <c r="BX106" s="22">
        <f>BW106/COUNTA($BE106:$BV106)</f>
        <v>0.66666666666666663</v>
      </c>
      <c r="BY106" s="21">
        <f>COUNTIF($BE106:$BV106,1)</f>
        <v>6</v>
      </c>
      <c r="BZ106" s="22">
        <f>BY106/COUNTA($BE106:$BV106)</f>
        <v>0.33333333333333331</v>
      </c>
      <c r="CA106" s="21">
        <f>COUNTIF($BE106:$BV106,0)</f>
        <v>0</v>
      </c>
      <c r="CB106" s="22">
        <f>CA106/COUNTA($BE106:$BV106)</f>
        <v>0</v>
      </c>
      <c r="CC106" s="21">
        <f>(((BW106*2)+(BY106*1)+(CA106*0)))/COUNTA($BE106:$BV106)</f>
        <v>1.6666666666666667</v>
      </c>
      <c r="CD106" s="21" t="str">
        <f>IF(CC106&gt;=1.6,"Đạt mục tiêu",IF(CC106&gt;=1,"Cần cố gắng","Chưa đạt"))</f>
        <v>Đạt mục tiêu</v>
      </c>
    </row>
    <row r="107" spans="1:82" hidden="1">
      <c r="A107" s="589">
        <v>90</v>
      </c>
      <c r="B107" s="451">
        <v>90</v>
      </c>
      <c r="C107" s="1447" t="s">
        <v>681</v>
      </c>
      <c r="D107" s="1565"/>
      <c r="E107" s="1574"/>
      <c r="F107" s="5" t="s">
        <v>316</v>
      </c>
      <c r="G107" s="176" t="s">
        <v>316</v>
      </c>
      <c r="H107" s="622" t="s">
        <v>316</v>
      </c>
      <c r="I107" s="5" t="s">
        <v>316</v>
      </c>
      <c r="J107" s="5" t="s">
        <v>316</v>
      </c>
      <c r="K107" s="506" t="s">
        <v>316</v>
      </c>
      <c r="L107" s="5" t="s">
        <v>316</v>
      </c>
      <c r="M107" s="5" t="s">
        <v>316</v>
      </c>
      <c r="N107" s="148" t="s">
        <v>316</v>
      </c>
      <c r="O107" s="5" t="s">
        <v>316</v>
      </c>
      <c r="P107" s="5" t="s">
        <v>316</v>
      </c>
      <c r="Q107" s="5" t="s">
        <v>316</v>
      </c>
      <c r="R107" s="5"/>
      <c r="S107" s="5" t="s">
        <v>316</v>
      </c>
      <c r="T107" s="5" t="s">
        <v>316</v>
      </c>
      <c r="U107" s="5" t="s">
        <v>316</v>
      </c>
      <c r="V107" s="176" t="s">
        <v>316</v>
      </c>
      <c r="W107" s="176" t="s">
        <v>316</v>
      </c>
      <c r="X107" s="176" t="s">
        <v>316</v>
      </c>
      <c r="Y107" s="176" t="s">
        <v>316</v>
      </c>
      <c r="Z107" s="5" t="s">
        <v>316</v>
      </c>
      <c r="AA107" s="5" t="s">
        <v>316</v>
      </c>
      <c r="AB107" s="5" t="s">
        <v>316</v>
      </c>
      <c r="AC107" s="5" t="s">
        <v>316</v>
      </c>
      <c r="AD107" s="5" t="s">
        <v>316</v>
      </c>
      <c r="AE107" s="5" t="s">
        <v>316</v>
      </c>
      <c r="AF107" s="5" t="s">
        <v>316</v>
      </c>
      <c r="AG107" s="5" t="s">
        <v>316</v>
      </c>
      <c r="AH107" s="148" t="s">
        <v>316</v>
      </c>
      <c r="AI107" s="148" t="s">
        <v>316</v>
      </c>
      <c r="AJ107" s="148" t="s">
        <v>316</v>
      </c>
      <c r="AK107" s="148" t="s">
        <v>316</v>
      </c>
      <c r="AL107" s="148" t="s">
        <v>316</v>
      </c>
      <c r="AM107" s="5" t="s">
        <v>316</v>
      </c>
      <c r="AN107" s="5" t="s">
        <v>316</v>
      </c>
      <c r="AO107" s="5" t="s">
        <v>316</v>
      </c>
      <c r="AP107" s="5" t="s">
        <v>316</v>
      </c>
      <c r="AQ107" s="5"/>
      <c r="AR107" s="5"/>
      <c r="AS107" s="5" t="s">
        <v>316</v>
      </c>
      <c r="AT107" s="5" t="s">
        <v>316</v>
      </c>
      <c r="AU107" s="5" t="s">
        <v>316</v>
      </c>
      <c r="AV107" s="5" t="s">
        <v>316</v>
      </c>
      <c r="AW107" s="5" t="s">
        <v>316</v>
      </c>
      <c r="AX107" s="5"/>
      <c r="AY107" s="5"/>
      <c r="AZ107" s="5" t="s">
        <v>316</v>
      </c>
      <c r="BA107" s="5"/>
      <c r="BB107" s="5" t="s">
        <v>316</v>
      </c>
      <c r="BC107" s="5"/>
      <c r="BD107" s="5" t="s">
        <v>316</v>
      </c>
      <c r="BE107" s="521" t="s">
        <v>316</v>
      </c>
      <c r="BF107" s="521" t="s">
        <v>316</v>
      </c>
      <c r="BG107" s="521" t="s">
        <v>316</v>
      </c>
      <c r="BH107" s="521" t="s">
        <v>316</v>
      </c>
      <c r="BI107" s="521" t="s">
        <v>316</v>
      </c>
      <c r="BJ107" s="521" t="s">
        <v>316</v>
      </c>
      <c r="BK107" s="521" t="s">
        <v>316</v>
      </c>
      <c r="BL107" s="521" t="s">
        <v>316</v>
      </c>
      <c r="BM107" s="521" t="s">
        <v>316</v>
      </c>
      <c r="BN107" s="521" t="s">
        <v>316</v>
      </c>
      <c r="BO107" s="521" t="s">
        <v>316</v>
      </c>
      <c r="BP107" s="521" t="s">
        <v>316</v>
      </c>
      <c r="BQ107" s="521" t="s">
        <v>316</v>
      </c>
      <c r="BR107" s="521" t="s">
        <v>316</v>
      </c>
      <c r="BS107" s="521" t="s">
        <v>316</v>
      </c>
      <c r="BT107" s="521" t="s">
        <v>316</v>
      </c>
      <c r="BU107" s="521" t="s">
        <v>316</v>
      </c>
      <c r="BV107" s="521" t="s">
        <v>316</v>
      </c>
      <c r="BW107" s="521" t="s">
        <v>316</v>
      </c>
      <c r="BX107" s="522" t="s">
        <v>316</v>
      </c>
      <c r="BY107" s="521" t="s">
        <v>316</v>
      </c>
      <c r="BZ107" s="522" t="s">
        <v>316</v>
      </c>
      <c r="CA107" s="521" t="s">
        <v>316</v>
      </c>
      <c r="CB107" s="521" t="s">
        <v>316</v>
      </c>
      <c r="CC107" s="521" t="s">
        <v>316</v>
      </c>
      <c r="CD107" s="522" t="s">
        <v>316</v>
      </c>
    </row>
    <row r="108" spans="1:82" ht="75" hidden="1">
      <c r="A108" s="588">
        <v>91</v>
      </c>
      <c r="B108" s="451">
        <v>91</v>
      </c>
      <c r="C108" s="213" t="s">
        <v>682</v>
      </c>
      <c r="D108" s="87" t="s">
        <v>14</v>
      </c>
      <c r="E108" s="213" t="s">
        <v>683</v>
      </c>
      <c r="F108" s="87" t="s">
        <v>17</v>
      </c>
      <c r="G108" s="79" t="s">
        <v>106</v>
      </c>
      <c r="H108" s="518" t="s">
        <v>956</v>
      </c>
      <c r="I108" s="79"/>
      <c r="J108" s="10" t="s">
        <v>23</v>
      </c>
      <c r="K108" s="79"/>
      <c r="L108" s="79"/>
      <c r="M108" s="79"/>
      <c r="N108" s="588" t="s">
        <v>16</v>
      </c>
      <c r="O108" s="66"/>
      <c r="P108" s="79"/>
      <c r="Q108" s="79"/>
      <c r="R108" s="79"/>
      <c r="S108" s="79"/>
      <c r="T108" s="79"/>
      <c r="U108" s="66">
        <f t="shared" si="19"/>
        <v>1</v>
      </c>
      <c r="V108" s="79"/>
      <c r="W108" s="79"/>
      <c r="X108" s="79"/>
      <c r="Y108" s="79"/>
      <c r="Z108" s="79"/>
      <c r="AA108" s="79"/>
      <c r="AB108" s="79"/>
      <c r="AC108" s="79"/>
      <c r="AD108" s="79"/>
      <c r="AE108" s="79"/>
      <c r="AF108" s="79"/>
      <c r="AG108" s="79"/>
      <c r="AH108" s="588" t="s">
        <v>726</v>
      </c>
      <c r="AI108" s="588" t="s">
        <v>726</v>
      </c>
      <c r="AJ108" s="588" t="s">
        <v>724</v>
      </c>
      <c r="AK108" s="588" t="s">
        <v>726</v>
      </c>
      <c r="AL108" s="588" t="s">
        <v>724</v>
      </c>
      <c r="AM108" s="79"/>
      <c r="AN108" s="79"/>
      <c r="AO108" s="79"/>
      <c r="AP108" s="79"/>
      <c r="AQ108" s="79"/>
      <c r="AR108" s="79"/>
      <c r="AS108" s="79"/>
      <c r="AT108" s="79"/>
      <c r="AU108" s="79"/>
      <c r="AV108" s="79"/>
      <c r="AW108" s="79"/>
      <c r="AX108" s="79"/>
      <c r="AY108" s="79"/>
      <c r="AZ108" s="79"/>
      <c r="BA108" s="79"/>
      <c r="BB108" s="79"/>
      <c r="BC108" s="79"/>
      <c r="BD108" s="79"/>
      <c r="BE108" s="20">
        <v>2</v>
      </c>
      <c r="BF108" s="20">
        <v>2</v>
      </c>
      <c r="BG108" s="20">
        <v>2</v>
      </c>
      <c r="BH108" s="20">
        <v>2</v>
      </c>
      <c r="BI108" s="20">
        <v>2</v>
      </c>
      <c r="BJ108" s="20">
        <v>1</v>
      </c>
      <c r="BK108" s="20">
        <v>2</v>
      </c>
      <c r="BL108" s="20">
        <v>2</v>
      </c>
      <c r="BM108" s="20">
        <v>2</v>
      </c>
      <c r="BN108" s="20">
        <v>1</v>
      </c>
      <c r="BO108" s="20">
        <v>2</v>
      </c>
      <c r="BP108" s="20">
        <v>2</v>
      </c>
      <c r="BQ108" s="20">
        <v>2</v>
      </c>
      <c r="BR108" s="20">
        <v>2</v>
      </c>
      <c r="BS108" s="20">
        <v>2</v>
      </c>
      <c r="BT108" s="20">
        <v>1</v>
      </c>
      <c r="BU108" s="20">
        <v>2</v>
      </c>
      <c r="BV108" s="20">
        <v>1</v>
      </c>
      <c r="BW108" s="21">
        <f>COUNTIF($BE108:$BV108,2)</f>
        <v>14</v>
      </c>
      <c r="BX108" s="22">
        <f>BW108/COUNTA($BE108:$BV108)</f>
        <v>0.77777777777777779</v>
      </c>
      <c r="BY108" s="21">
        <f>COUNTIF($BE108:$BV108,1)</f>
        <v>4</v>
      </c>
      <c r="BZ108" s="22">
        <f>BY108/COUNTA($BE108:$BV108)</f>
        <v>0.22222222222222221</v>
      </c>
      <c r="CA108" s="21">
        <f>COUNTIF($BE108:$BV108,0)</f>
        <v>0</v>
      </c>
      <c r="CB108" s="22">
        <f>CA108/COUNTA($BE108:$BV108)</f>
        <v>0</v>
      </c>
      <c r="CC108" s="21">
        <f>(((BW108*2)+(BY108*1)+(CA108*0)))/COUNTA($BE108:$BV108)</f>
        <v>1.7777777777777777</v>
      </c>
      <c r="CD108" s="427" t="str">
        <f>IF(CC108&gt;=1.6,"Đạt mục tiêu",IF(CC108&gt;=1,"Cần cố gắng","Chưa đạt"))</f>
        <v>Đạt mục tiêu</v>
      </c>
    </row>
    <row r="109" spans="1:82" hidden="1">
      <c r="A109" s="589">
        <v>92</v>
      </c>
      <c r="B109" s="451">
        <v>92</v>
      </c>
      <c r="C109" s="1447" t="s">
        <v>684</v>
      </c>
      <c r="D109" s="1565"/>
      <c r="E109" s="1574"/>
      <c r="F109" s="5" t="s">
        <v>316</v>
      </c>
      <c r="G109" s="176" t="s">
        <v>316</v>
      </c>
      <c r="H109" s="239" t="s">
        <v>316</v>
      </c>
      <c r="I109" s="5" t="s">
        <v>316</v>
      </c>
      <c r="J109" s="5" t="s">
        <v>316</v>
      </c>
      <c r="K109" s="506" t="s">
        <v>316</v>
      </c>
      <c r="L109" s="5" t="s">
        <v>316</v>
      </c>
      <c r="M109" s="5" t="s">
        <v>316</v>
      </c>
      <c r="N109" s="148" t="s">
        <v>316</v>
      </c>
      <c r="O109" s="5" t="s">
        <v>316</v>
      </c>
      <c r="P109" s="5" t="s">
        <v>316</v>
      </c>
      <c r="Q109" s="5" t="s">
        <v>316</v>
      </c>
      <c r="R109" s="5"/>
      <c r="S109" s="5" t="s">
        <v>316</v>
      </c>
      <c r="T109" s="5" t="s">
        <v>316</v>
      </c>
      <c r="U109" s="5" t="s">
        <v>316</v>
      </c>
      <c r="V109" s="176" t="s">
        <v>316</v>
      </c>
      <c r="W109" s="176" t="s">
        <v>316</v>
      </c>
      <c r="X109" s="176" t="s">
        <v>316</v>
      </c>
      <c r="Y109" s="176" t="s">
        <v>316</v>
      </c>
      <c r="Z109" s="5" t="s">
        <v>316</v>
      </c>
      <c r="AA109" s="5" t="s">
        <v>316</v>
      </c>
      <c r="AB109" s="5" t="s">
        <v>316</v>
      </c>
      <c r="AC109" s="5" t="s">
        <v>316</v>
      </c>
      <c r="AD109" s="5" t="s">
        <v>316</v>
      </c>
      <c r="AE109" s="5" t="s">
        <v>316</v>
      </c>
      <c r="AF109" s="5" t="s">
        <v>316</v>
      </c>
      <c r="AG109" s="5" t="s">
        <v>316</v>
      </c>
      <c r="AH109" s="148" t="s">
        <v>316</v>
      </c>
      <c r="AI109" s="148" t="s">
        <v>316</v>
      </c>
      <c r="AJ109" s="148" t="s">
        <v>316</v>
      </c>
      <c r="AK109" s="148" t="s">
        <v>316</v>
      </c>
      <c r="AL109" s="148" t="s">
        <v>316</v>
      </c>
      <c r="AM109" s="5" t="s">
        <v>316</v>
      </c>
      <c r="AN109" s="5" t="s">
        <v>316</v>
      </c>
      <c r="AO109" s="5" t="s">
        <v>316</v>
      </c>
      <c r="AP109" s="5" t="s">
        <v>316</v>
      </c>
      <c r="AQ109" s="5"/>
      <c r="AR109" s="5"/>
      <c r="AS109" s="5" t="s">
        <v>316</v>
      </c>
      <c r="AT109" s="5" t="s">
        <v>316</v>
      </c>
      <c r="AU109" s="5" t="s">
        <v>316</v>
      </c>
      <c r="AV109" s="5" t="s">
        <v>316</v>
      </c>
      <c r="AW109" s="5" t="s">
        <v>316</v>
      </c>
      <c r="AX109" s="5"/>
      <c r="AY109" s="5"/>
      <c r="AZ109" s="5" t="s">
        <v>316</v>
      </c>
      <c r="BA109" s="5"/>
      <c r="BB109" s="5" t="s">
        <v>316</v>
      </c>
      <c r="BC109" s="5"/>
      <c r="BD109" s="5" t="s">
        <v>316</v>
      </c>
      <c r="BE109" s="521" t="s">
        <v>316</v>
      </c>
      <c r="BF109" s="521" t="s">
        <v>316</v>
      </c>
      <c r="BG109" s="521" t="s">
        <v>316</v>
      </c>
      <c r="BH109" s="521" t="s">
        <v>316</v>
      </c>
      <c r="BI109" s="521" t="s">
        <v>316</v>
      </c>
      <c r="BJ109" s="521" t="s">
        <v>316</v>
      </c>
      <c r="BK109" s="521" t="s">
        <v>316</v>
      </c>
      <c r="BL109" s="521" t="s">
        <v>316</v>
      </c>
      <c r="BM109" s="521" t="s">
        <v>316</v>
      </c>
      <c r="BN109" s="521" t="s">
        <v>316</v>
      </c>
      <c r="BO109" s="521" t="s">
        <v>316</v>
      </c>
      <c r="BP109" s="521" t="s">
        <v>316</v>
      </c>
      <c r="BQ109" s="521" t="s">
        <v>316</v>
      </c>
      <c r="BR109" s="521" t="s">
        <v>316</v>
      </c>
      <c r="BS109" s="521" t="s">
        <v>316</v>
      </c>
      <c r="BT109" s="521" t="s">
        <v>316</v>
      </c>
      <c r="BU109" s="521" t="s">
        <v>316</v>
      </c>
      <c r="BV109" s="521" t="s">
        <v>316</v>
      </c>
      <c r="BW109" s="521" t="s">
        <v>316</v>
      </c>
      <c r="BX109" s="522" t="s">
        <v>316</v>
      </c>
      <c r="BY109" s="521" t="s">
        <v>316</v>
      </c>
      <c r="BZ109" s="522" t="s">
        <v>316</v>
      </c>
      <c r="CA109" s="521" t="s">
        <v>316</v>
      </c>
      <c r="CB109" s="521" t="s">
        <v>316</v>
      </c>
      <c r="CC109" s="521" t="s">
        <v>316</v>
      </c>
      <c r="CD109" s="522" t="s">
        <v>316</v>
      </c>
    </row>
    <row r="110" spans="1:82" s="620" customFormat="1" ht="104.25" hidden="1" customHeight="1">
      <c r="A110" s="19">
        <v>93</v>
      </c>
      <c r="B110" s="451">
        <v>93</v>
      </c>
      <c r="C110" s="519" t="s">
        <v>685</v>
      </c>
      <c r="D110" s="87" t="s">
        <v>14</v>
      </c>
      <c r="E110" s="86" t="s">
        <v>686</v>
      </c>
      <c r="F110" s="87" t="s">
        <v>17</v>
      </c>
      <c r="G110" s="79" t="s">
        <v>325</v>
      </c>
      <c r="H110" s="128" t="s">
        <v>998</v>
      </c>
      <c r="I110" s="79"/>
      <c r="J110" s="10" t="s">
        <v>23</v>
      </c>
      <c r="K110" s="79"/>
      <c r="L110" s="79"/>
      <c r="M110" s="79"/>
      <c r="N110" s="79"/>
      <c r="O110" s="66" t="s">
        <v>16</v>
      </c>
      <c r="P110" s="79"/>
      <c r="Q110" s="79"/>
      <c r="R110" s="79"/>
      <c r="S110" s="79"/>
      <c r="T110" s="79"/>
      <c r="U110" s="66">
        <f t="shared" si="19"/>
        <v>1</v>
      </c>
      <c r="V110" s="79"/>
      <c r="W110" s="79"/>
      <c r="X110" s="79"/>
      <c r="Y110" s="79"/>
      <c r="Z110" s="79"/>
      <c r="AA110" s="79"/>
      <c r="AB110" s="79"/>
      <c r="AC110" s="79"/>
      <c r="AD110" s="79"/>
      <c r="AE110" s="79"/>
      <c r="AF110" s="79"/>
      <c r="AG110" s="79"/>
      <c r="AH110" s="79"/>
      <c r="AI110" s="79"/>
      <c r="AJ110" s="79"/>
      <c r="AK110" s="79"/>
      <c r="AL110" s="79"/>
      <c r="AM110" s="79" t="s">
        <v>726</v>
      </c>
      <c r="AN110" s="79" t="s">
        <v>726</v>
      </c>
      <c r="AO110" s="79" t="s">
        <v>726</v>
      </c>
      <c r="AP110" s="79" t="s">
        <v>726</v>
      </c>
      <c r="AQ110" s="79"/>
      <c r="AR110" s="79"/>
      <c r="AS110" s="79"/>
      <c r="AT110" s="79"/>
      <c r="AU110" s="79"/>
      <c r="AV110" s="79"/>
      <c r="AW110" s="79"/>
      <c r="AX110" s="79"/>
      <c r="AY110" s="79"/>
      <c r="AZ110" s="79"/>
      <c r="BA110" s="79"/>
      <c r="BB110" s="79"/>
      <c r="BC110" s="79"/>
      <c r="BD110" s="79"/>
      <c r="BE110" s="79">
        <v>1</v>
      </c>
      <c r="BF110" s="79">
        <v>2</v>
      </c>
      <c r="BG110" s="79">
        <v>2</v>
      </c>
      <c r="BH110" s="79">
        <v>1</v>
      </c>
      <c r="BI110" s="79">
        <v>2</v>
      </c>
      <c r="BJ110" s="79">
        <v>2</v>
      </c>
      <c r="BK110" s="79">
        <v>2</v>
      </c>
      <c r="BL110" s="79">
        <v>2</v>
      </c>
      <c r="BM110" s="79">
        <v>2</v>
      </c>
      <c r="BN110" s="79">
        <v>2</v>
      </c>
      <c r="BO110" s="79">
        <v>2</v>
      </c>
      <c r="BP110" s="79">
        <v>2</v>
      </c>
      <c r="BQ110" s="79">
        <v>2</v>
      </c>
      <c r="BR110" s="79">
        <v>1</v>
      </c>
      <c r="BS110" s="79">
        <v>1</v>
      </c>
      <c r="BT110" s="79">
        <v>2</v>
      </c>
      <c r="BU110" s="79">
        <v>2</v>
      </c>
      <c r="BV110" s="79">
        <v>1</v>
      </c>
      <c r="BW110" s="623">
        <f>COUNTIF($BE110:$BV110,2)</f>
        <v>13</v>
      </c>
      <c r="BX110" s="512">
        <f>BW110/COUNTA($BE110:$BV110)</f>
        <v>0.72222222222222221</v>
      </c>
      <c r="BY110" s="623">
        <f>COUNTIF($BE110:$BV110,1)</f>
        <v>5</v>
      </c>
      <c r="BZ110" s="512">
        <f>BY110/COUNTA($BE110:$BV110)</f>
        <v>0.27777777777777779</v>
      </c>
      <c r="CA110" s="623">
        <f>COUNTIF($BE110:$BV110,0)</f>
        <v>0</v>
      </c>
      <c r="CB110" s="81">
        <f>CA110/COUNTA($BE110:$BV110)</f>
        <v>0</v>
      </c>
      <c r="CC110" s="623">
        <f>(((BW110*2)+(BY110*1)+(CA110*0)))/COUNTA($BE110:$BV110)</f>
        <v>1.7222222222222223</v>
      </c>
      <c r="CD110" s="624" t="str">
        <f t="shared" ref="CD110:CD122" si="20">IF(CC110&gt;=1.6,"Đạt mục tiêu",IF(CC110&gt;=1,"Cần cố gắng","Chưa đạt"))</f>
        <v>Đạt mục tiêu</v>
      </c>
    </row>
    <row r="111" spans="1:82" hidden="1">
      <c r="A111" s="589">
        <v>94</v>
      </c>
      <c r="B111" s="451">
        <v>94</v>
      </c>
      <c r="C111" s="1499" t="s">
        <v>687</v>
      </c>
      <c r="D111" s="1372"/>
      <c r="E111" s="1373"/>
      <c r="F111" s="1372"/>
      <c r="G111" s="196"/>
      <c r="H111" s="622" t="s">
        <v>316</v>
      </c>
      <c r="I111" s="94" t="s">
        <v>316</v>
      </c>
      <c r="J111" s="94" t="s">
        <v>316</v>
      </c>
      <c r="K111" s="526" t="s">
        <v>316</v>
      </c>
      <c r="L111" s="94" t="s">
        <v>316</v>
      </c>
      <c r="M111" s="94" t="s">
        <v>316</v>
      </c>
      <c r="N111" s="527" t="s">
        <v>316</v>
      </c>
      <c r="O111" s="94" t="s">
        <v>316</v>
      </c>
      <c r="P111" s="94" t="s">
        <v>316</v>
      </c>
      <c r="Q111" s="94" t="s">
        <v>316</v>
      </c>
      <c r="R111" s="94"/>
      <c r="S111" s="94" t="s">
        <v>316</v>
      </c>
      <c r="T111" s="94" t="s">
        <v>316</v>
      </c>
      <c r="U111" s="94" t="s">
        <v>316</v>
      </c>
      <c r="V111" s="291" t="s">
        <v>316</v>
      </c>
      <c r="W111" s="291" t="s">
        <v>316</v>
      </c>
      <c r="X111" s="291" t="s">
        <v>316</v>
      </c>
      <c r="Y111" s="291" t="s">
        <v>316</v>
      </c>
      <c r="Z111" s="94" t="s">
        <v>316</v>
      </c>
      <c r="AA111" s="94" t="s">
        <v>316</v>
      </c>
      <c r="AB111" s="94" t="s">
        <v>316</v>
      </c>
      <c r="AC111" s="94" t="s">
        <v>316</v>
      </c>
      <c r="AD111" s="94" t="s">
        <v>316</v>
      </c>
      <c r="AE111" s="94" t="s">
        <v>316</v>
      </c>
      <c r="AF111" s="94" t="s">
        <v>316</v>
      </c>
      <c r="AG111" s="94" t="s">
        <v>316</v>
      </c>
      <c r="AH111" s="527" t="s">
        <v>316</v>
      </c>
      <c r="AI111" s="527" t="s">
        <v>316</v>
      </c>
      <c r="AJ111" s="527" t="s">
        <v>316</v>
      </c>
      <c r="AK111" s="527" t="s">
        <v>316</v>
      </c>
      <c r="AL111" s="527" t="s">
        <v>316</v>
      </c>
      <c r="AM111" s="94" t="s">
        <v>316</v>
      </c>
      <c r="AN111" s="94" t="s">
        <v>316</v>
      </c>
      <c r="AO111" s="94" t="s">
        <v>316</v>
      </c>
      <c r="AP111" s="94" t="s">
        <v>316</v>
      </c>
      <c r="AQ111" s="94"/>
      <c r="AR111" s="94"/>
      <c r="AS111" s="94" t="s">
        <v>316</v>
      </c>
      <c r="AT111" s="94" t="s">
        <v>316</v>
      </c>
      <c r="AU111" s="94" t="s">
        <v>316</v>
      </c>
      <c r="AV111" s="94" t="s">
        <v>316</v>
      </c>
      <c r="AW111" s="94" t="s">
        <v>316</v>
      </c>
      <c r="AX111" s="94"/>
      <c r="AY111" s="94"/>
      <c r="AZ111" s="94" t="s">
        <v>316</v>
      </c>
      <c r="BA111" s="94"/>
      <c r="BB111" s="94" t="s">
        <v>316</v>
      </c>
      <c r="BC111" s="94"/>
      <c r="BD111" s="94" t="s">
        <v>316</v>
      </c>
      <c r="BE111" s="528" t="s">
        <v>316</v>
      </c>
      <c r="BF111" s="528" t="s">
        <v>316</v>
      </c>
      <c r="BG111" s="528" t="s">
        <v>316</v>
      </c>
      <c r="BH111" s="528" t="s">
        <v>316</v>
      </c>
      <c r="BI111" s="528" t="s">
        <v>316</v>
      </c>
      <c r="BJ111" s="528" t="s">
        <v>316</v>
      </c>
      <c r="BK111" s="528" t="s">
        <v>316</v>
      </c>
      <c r="BL111" s="528" t="s">
        <v>316</v>
      </c>
      <c r="BM111" s="528" t="s">
        <v>316</v>
      </c>
      <c r="BN111" s="528" t="s">
        <v>316</v>
      </c>
      <c r="BO111" s="528" t="s">
        <v>316</v>
      </c>
      <c r="BP111" s="528" t="s">
        <v>316</v>
      </c>
      <c r="BQ111" s="528" t="s">
        <v>316</v>
      </c>
      <c r="BR111" s="528" t="s">
        <v>316</v>
      </c>
      <c r="BS111" s="528" t="s">
        <v>316</v>
      </c>
      <c r="BT111" s="528" t="s">
        <v>316</v>
      </c>
      <c r="BU111" s="528" t="s">
        <v>316</v>
      </c>
      <c r="BV111" s="528" t="s">
        <v>316</v>
      </c>
      <c r="BW111" s="528" t="s">
        <v>316</v>
      </c>
      <c r="BX111" s="529" t="s">
        <v>316</v>
      </c>
      <c r="BY111" s="528" t="s">
        <v>316</v>
      </c>
      <c r="BZ111" s="529" t="s">
        <v>316</v>
      </c>
      <c r="CA111" s="528" t="s">
        <v>316</v>
      </c>
      <c r="CB111" s="528" t="s">
        <v>316</v>
      </c>
      <c r="CC111" s="528" t="s">
        <v>316</v>
      </c>
      <c r="CD111" s="529" t="s">
        <v>316</v>
      </c>
    </row>
    <row r="112" spans="1:82" s="3" customFormat="1" ht="62.25" hidden="1">
      <c r="A112" s="19">
        <v>95</v>
      </c>
      <c r="B112" s="451">
        <v>95</v>
      </c>
      <c r="C112" s="78" t="s">
        <v>690</v>
      </c>
      <c r="D112" s="116" t="s">
        <v>14</v>
      </c>
      <c r="E112" s="78" t="s">
        <v>691</v>
      </c>
      <c r="F112" s="116" t="s">
        <v>17</v>
      </c>
      <c r="G112" s="530" t="s">
        <v>706</v>
      </c>
      <c r="H112" s="531" t="s">
        <v>1168</v>
      </c>
      <c r="I112" s="530" t="s">
        <v>275</v>
      </c>
      <c r="J112" s="586" t="s">
        <v>23</v>
      </c>
      <c r="K112" s="532"/>
      <c r="L112" s="533"/>
      <c r="M112" s="532" t="s">
        <v>16</v>
      </c>
      <c r="N112" s="532"/>
      <c r="O112" s="530"/>
      <c r="P112" s="530"/>
      <c r="Q112" s="530"/>
      <c r="R112" s="530"/>
      <c r="S112" s="530"/>
      <c r="T112" s="530"/>
      <c r="U112" s="493">
        <f t="shared" si="19"/>
        <v>1</v>
      </c>
      <c r="V112" s="530"/>
      <c r="W112" s="530"/>
      <c r="X112" s="530"/>
      <c r="Y112" s="530"/>
      <c r="Z112" s="530"/>
      <c r="AA112" s="530"/>
      <c r="AB112" s="530"/>
      <c r="AC112" s="530"/>
      <c r="AD112" s="530" t="s">
        <v>724</v>
      </c>
      <c r="AE112" s="530" t="s">
        <v>726</v>
      </c>
      <c r="AF112" s="530" t="s">
        <v>723</v>
      </c>
      <c r="AG112" s="530" t="s">
        <v>726</v>
      </c>
      <c r="AH112" s="530"/>
      <c r="AI112" s="530"/>
      <c r="AJ112" s="530"/>
      <c r="AK112" s="530"/>
      <c r="AL112" s="530"/>
      <c r="AM112" s="530"/>
      <c r="AN112" s="530"/>
      <c r="AO112" s="530"/>
      <c r="AP112" s="530"/>
      <c r="AQ112" s="530"/>
      <c r="AR112" s="530"/>
      <c r="AS112" s="530"/>
      <c r="AT112" s="530"/>
      <c r="AU112" s="530"/>
      <c r="AV112" s="530"/>
      <c r="AW112" s="530"/>
      <c r="AX112" s="530"/>
      <c r="AY112" s="530"/>
      <c r="AZ112" s="530"/>
      <c r="BA112" s="530"/>
      <c r="BB112" s="530"/>
      <c r="BC112" s="530"/>
      <c r="BD112" s="530"/>
      <c r="BE112" s="530">
        <v>2</v>
      </c>
      <c r="BF112" s="530">
        <v>2</v>
      </c>
      <c r="BG112" s="530">
        <v>2</v>
      </c>
      <c r="BH112" s="530">
        <v>2</v>
      </c>
      <c r="BI112" s="530">
        <v>2</v>
      </c>
      <c r="BJ112" s="530">
        <v>2</v>
      </c>
      <c r="BK112" s="530">
        <v>2</v>
      </c>
      <c r="BL112" s="530">
        <v>1</v>
      </c>
      <c r="BM112" s="530">
        <v>1</v>
      </c>
      <c r="BN112" s="530">
        <v>2</v>
      </c>
      <c r="BO112" s="530">
        <v>2</v>
      </c>
      <c r="BP112" s="530">
        <v>2</v>
      </c>
      <c r="BQ112" s="530">
        <v>2</v>
      </c>
      <c r="BR112" s="530">
        <v>1</v>
      </c>
      <c r="BS112" s="530">
        <v>2</v>
      </c>
      <c r="BT112" s="530">
        <v>1</v>
      </c>
      <c r="BU112" s="530">
        <v>1</v>
      </c>
      <c r="BV112" s="530">
        <v>2</v>
      </c>
      <c r="BW112" s="533">
        <f>COUNTIF($BE112:$BV112,2)</f>
        <v>13</v>
      </c>
      <c r="BX112" s="534">
        <f>BW112/COUNTA($BE112:$BV112)</f>
        <v>0.72222222222222221</v>
      </c>
      <c r="BY112" s="533">
        <f>COUNTIF($BE112:$BV112,1)</f>
        <v>5</v>
      </c>
      <c r="BZ112" s="534">
        <f>BY112/COUNTA($BE112:$BV112)</f>
        <v>0.27777777777777779</v>
      </c>
      <c r="CA112" s="533">
        <f>COUNTIF($BE112:$BV112,0)</f>
        <v>0</v>
      </c>
      <c r="CB112" s="535">
        <f>CA112/COUNTA($BE112:$BV112)</f>
        <v>0</v>
      </c>
      <c r="CC112" s="533">
        <f>(((BW112*2)+(BY112*1)+(CA112*0)))/COUNTA($BE112:$BV112)</f>
        <v>1.7222222222222223</v>
      </c>
      <c r="CD112" s="609" t="str">
        <f t="shared" si="20"/>
        <v>Đạt mục tiêu</v>
      </c>
    </row>
    <row r="113" spans="1:82" ht="62.25" hidden="1">
      <c r="A113" s="588">
        <v>96</v>
      </c>
      <c r="B113" s="451">
        <v>96</v>
      </c>
      <c r="C113" s="213" t="s">
        <v>690</v>
      </c>
      <c r="D113" s="116" t="s">
        <v>14</v>
      </c>
      <c r="E113" s="213" t="s">
        <v>691</v>
      </c>
      <c r="F113" s="116" t="s">
        <v>17</v>
      </c>
      <c r="G113" s="114" t="s">
        <v>707</v>
      </c>
      <c r="H113" s="531" t="s">
        <v>1169</v>
      </c>
      <c r="I113" s="114"/>
      <c r="J113" s="10" t="s">
        <v>23</v>
      </c>
      <c r="K113" s="113"/>
      <c r="L113" s="621"/>
      <c r="M113" s="113"/>
      <c r="N113" s="241" t="s">
        <v>16</v>
      </c>
      <c r="O113" s="114"/>
      <c r="P113" s="114"/>
      <c r="Q113" s="114"/>
      <c r="R113" s="114"/>
      <c r="S113" s="114"/>
      <c r="T113" s="114"/>
      <c r="U113" s="66">
        <f t="shared" si="19"/>
        <v>1</v>
      </c>
      <c r="V113" s="114"/>
      <c r="W113" s="114"/>
      <c r="X113" s="114"/>
      <c r="Y113" s="114"/>
      <c r="Z113" s="114"/>
      <c r="AA113" s="114"/>
      <c r="AB113" s="114"/>
      <c r="AC113" s="114"/>
      <c r="AD113" s="114"/>
      <c r="AE113" s="114"/>
      <c r="AF113" s="114"/>
      <c r="AG113" s="114"/>
      <c r="AH113" s="241" t="s">
        <v>723</v>
      </c>
      <c r="AI113" s="241" t="s">
        <v>727</v>
      </c>
      <c r="AJ113" s="241" t="s">
        <v>726</v>
      </c>
      <c r="AK113" s="241"/>
      <c r="AL113" s="241" t="s">
        <v>724</v>
      </c>
      <c r="AM113" s="114"/>
      <c r="AN113" s="114"/>
      <c r="AO113" s="114"/>
      <c r="AP113" s="114"/>
      <c r="AQ113" s="114"/>
      <c r="AR113" s="114"/>
      <c r="AS113" s="114"/>
      <c r="AT113" s="114"/>
      <c r="AU113" s="114"/>
      <c r="AV113" s="114"/>
      <c r="AW113" s="114"/>
      <c r="AX113" s="114"/>
      <c r="AY113" s="114"/>
      <c r="AZ113" s="114"/>
      <c r="BA113" s="114"/>
      <c r="BB113" s="114"/>
      <c r="BC113" s="114"/>
      <c r="BD113" s="114"/>
      <c r="BE113" s="20">
        <v>2</v>
      </c>
      <c r="BF113" s="20">
        <v>2</v>
      </c>
      <c r="BG113" s="20">
        <v>2</v>
      </c>
      <c r="BH113" s="20">
        <v>2</v>
      </c>
      <c r="BI113" s="20">
        <v>2</v>
      </c>
      <c r="BJ113" s="20">
        <v>1</v>
      </c>
      <c r="BK113" s="20">
        <v>2</v>
      </c>
      <c r="BL113" s="20">
        <v>2</v>
      </c>
      <c r="BM113" s="20">
        <v>2</v>
      </c>
      <c r="BN113" s="20">
        <v>1</v>
      </c>
      <c r="BO113" s="20">
        <v>2</v>
      </c>
      <c r="BP113" s="20">
        <v>2</v>
      </c>
      <c r="BQ113" s="20">
        <v>2</v>
      </c>
      <c r="BR113" s="20">
        <v>2</v>
      </c>
      <c r="BS113" s="20">
        <v>2</v>
      </c>
      <c r="BT113" s="20">
        <v>2</v>
      </c>
      <c r="BU113" s="20">
        <v>2</v>
      </c>
      <c r="BV113" s="20">
        <v>1</v>
      </c>
      <c r="BW113" s="21">
        <f>COUNTIF($BE113:$BV113,2)</f>
        <v>15</v>
      </c>
      <c r="BX113" s="22">
        <f>BW113/COUNTA($BE113:$BV113)</f>
        <v>0.83333333333333337</v>
      </c>
      <c r="BY113" s="21">
        <f>COUNTIF($BE113:$BV113,1)</f>
        <v>3</v>
      </c>
      <c r="BZ113" s="22">
        <f>BY113/COUNTA($BE113:$BV113)</f>
        <v>0.16666666666666666</v>
      </c>
      <c r="CA113" s="21">
        <f>COUNTIF($BE113:$BV113,0)</f>
        <v>0</v>
      </c>
      <c r="CB113" s="22">
        <f>CA113/COUNTA($BE113:$BV113)</f>
        <v>0</v>
      </c>
      <c r="CC113" s="21">
        <f>(((BW113*2)+(BY113*1)+(CA113*0)))/COUNTA($BE113:$BV113)</f>
        <v>1.8333333333333333</v>
      </c>
      <c r="CD113" s="427" t="str">
        <f>IF(CC113&gt;=1.6,"Đạt mục tiêu",IF(CC113&gt;=1,"Cần cố gắng","Chưa đạt"))</f>
        <v>Đạt mục tiêu</v>
      </c>
    </row>
    <row r="114" spans="1:82" s="620" customFormat="1" ht="59.25" hidden="1" customHeight="1">
      <c r="A114" s="19">
        <v>97</v>
      </c>
      <c r="B114" s="451">
        <v>97</v>
      </c>
      <c r="C114" s="519" t="s">
        <v>690</v>
      </c>
      <c r="D114" s="116" t="s">
        <v>14</v>
      </c>
      <c r="E114" s="86" t="s">
        <v>691</v>
      </c>
      <c r="F114" s="116" t="s">
        <v>17</v>
      </c>
      <c r="G114" s="79" t="s">
        <v>118</v>
      </c>
      <c r="H114" s="128" t="s">
        <v>974</v>
      </c>
      <c r="I114" s="79" t="s">
        <v>275</v>
      </c>
      <c r="J114" s="10" t="s">
        <v>23</v>
      </c>
      <c r="K114" s="79"/>
      <c r="L114" s="66" t="s">
        <v>16</v>
      </c>
      <c r="M114" s="79"/>
      <c r="N114" s="623"/>
      <c r="O114" s="79" t="s">
        <v>16</v>
      </c>
      <c r="P114" s="79"/>
      <c r="Q114" s="79"/>
      <c r="R114" s="79"/>
      <c r="S114" s="79"/>
      <c r="T114" s="79"/>
      <c r="U114" s="66">
        <f t="shared" si="19"/>
        <v>2</v>
      </c>
      <c r="V114" s="79"/>
      <c r="W114" s="79"/>
      <c r="X114" s="79"/>
      <c r="Y114" s="79"/>
      <c r="Z114" s="79" t="s">
        <v>727</v>
      </c>
      <c r="AA114" s="79" t="s">
        <v>726</v>
      </c>
      <c r="AB114" s="79" t="s">
        <v>724</v>
      </c>
      <c r="AC114" s="79" t="s">
        <v>727</v>
      </c>
      <c r="AD114" s="79"/>
      <c r="AE114" s="79"/>
      <c r="AF114" s="79"/>
      <c r="AG114" s="79"/>
      <c r="AH114" s="79"/>
      <c r="AI114" s="79"/>
      <c r="AJ114" s="79"/>
      <c r="AK114" s="79"/>
      <c r="AL114" s="79"/>
      <c r="AM114" s="79" t="s">
        <v>727</v>
      </c>
      <c r="AN114" s="79" t="s">
        <v>723</v>
      </c>
      <c r="AO114" s="79" t="s">
        <v>723</v>
      </c>
      <c r="AP114" s="79" t="s">
        <v>727</v>
      </c>
      <c r="AQ114" s="79"/>
      <c r="AR114" s="79"/>
      <c r="AS114" s="79"/>
      <c r="AT114" s="79"/>
      <c r="AU114" s="79"/>
      <c r="AV114" s="79"/>
      <c r="AW114" s="79"/>
      <c r="AX114" s="79"/>
      <c r="AY114" s="79"/>
      <c r="AZ114" s="79"/>
      <c r="BA114" s="79"/>
      <c r="BB114" s="79"/>
      <c r="BC114" s="79"/>
      <c r="BD114" s="79"/>
      <c r="BE114" s="79">
        <v>1</v>
      </c>
      <c r="BF114" s="79">
        <v>2</v>
      </c>
      <c r="BG114" s="79">
        <v>2</v>
      </c>
      <c r="BH114" s="79">
        <v>1</v>
      </c>
      <c r="BI114" s="79">
        <v>1</v>
      </c>
      <c r="BJ114" s="79">
        <v>2</v>
      </c>
      <c r="BK114" s="79">
        <v>2</v>
      </c>
      <c r="BL114" s="79">
        <v>2</v>
      </c>
      <c r="BM114" s="79">
        <v>2</v>
      </c>
      <c r="BN114" s="79">
        <v>2</v>
      </c>
      <c r="BO114" s="79">
        <v>1</v>
      </c>
      <c r="BP114" s="79">
        <v>2</v>
      </c>
      <c r="BQ114" s="79">
        <v>2</v>
      </c>
      <c r="BR114" s="79">
        <v>2</v>
      </c>
      <c r="BS114" s="79">
        <v>2</v>
      </c>
      <c r="BT114" s="79">
        <v>2</v>
      </c>
      <c r="BU114" s="79">
        <v>2</v>
      </c>
      <c r="BV114" s="79">
        <v>2</v>
      </c>
      <c r="BW114" s="623">
        <f>COUNTIF($BE114:$BV114,2)</f>
        <v>14</v>
      </c>
      <c r="BX114" s="512">
        <f>BW114/COUNTA($BE114:$BV114)</f>
        <v>0.77777777777777779</v>
      </c>
      <c r="BY114" s="623">
        <f>COUNTIF($BE114:$BV114,1)</f>
        <v>4</v>
      </c>
      <c r="BZ114" s="512">
        <f>BY114/COUNTA($BE114:$BV114)</f>
        <v>0.22222222222222221</v>
      </c>
      <c r="CA114" s="623">
        <f>COUNTIF($BE114:$BV114,0)</f>
        <v>0</v>
      </c>
      <c r="CB114" s="81">
        <f>CA114/COUNTA($BE114:$BV114)</f>
        <v>0</v>
      </c>
      <c r="CC114" s="623">
        <f>(((BW114*2)+(BY114*1)+(CA114*0)))/COUNTA($BE114:$BV114)</f>
        <v>1.7777777777777777</v>
      </c>
      <c r="CD114" s="624" t="str">
        <f t="shared" si="20"/>
        <v>Đạt mục tiêu</v>
      </c>
    </row>
    <row r="115" spans="1:82" s="620" customFormat="1" ht="63" hidden="1">
      <c r="A115" s="19">
        <v>98</v>
      </c>
      <c r="B115" s="451">
        <v>98</v>
      </c>
      <c r="C115" s="86" t="s">
        <v>690</v>
      </c>
      <c r="D115" s="116" t="s">
        <v>14</v>
      </c>
      <c r="E115" s="86" t="s">
        <v>691</v>
      </c>
      <c r="F115" s="116" t="s">
        <v>17</v>
      </c>
      <c r="G115" s="79" t="s">
        <v>119</v>
      </c>
      <c r="H115" s="96" t="s">
        <v>708</v>
      </c>
      <c r="I115" s="79" t="s">
        <v>275</v>
      </c>
      <c r="J115" s="10" t="s">
        <v>23</v>
      </c>
      <c r="K115" s="79"/>
      <c r="L115" s="79"/>
      <c r="M115" s="79"/>
      <c r="N115" s="623"/>
      <c r="O115" s="66"/>
      <c r="P115" s="79"/>
      <c r="Q115" s="79" t="s">
        <v>16</v>
      </c>
      <c r="R115" s="79"/>
      <c r="S115" s="79"/>
      <c r="T115" s="79"/>
      <c r="U115" s="66">
        <f t="shared" si="19"/>
        <v>1</v>
      </c>
      <c r="V115" s="79"/>
      <c r="W115" s="79"/>
      <c r="X115" s="79"/>
      <c r="Y115" s="79"/>
      <c r="Z115" s="79"/>
      <c r="AA115" s="79"/>
      <c r="AB115" s="79"/>
      <c r="AC115" s="79"/>
      <c r="AD115" s="79"/>
      <c r="AE115" s="79"/>
      <c r="AF115" s="79"/>
      <c r="AG115" s="79"/>
      <c r="AH115" s="79"/>
      <c r="AI115" s="79"/>
      <c r="AJ115" s="79"/>
      <c r="AK115" s="79"/>
      <c r="AL115" s="79"/>
      <c r="AM115" s="79"/>
      <c r="AN115" s="79"/>
      <c r="AO115" s="79"/>
      <c r="AP115" s="79"/>
      <c r="AQ115" s="79"/>
      <c r="AR115" s="79"/>
      <c r="AS115" s="79"/>
      <c r="AT115" s="79"/>
      <c r="AU115" s="79"/>
      <c r="AV115" s="79"/>
      <c r="AW115" s="79"/>
      <c r="AX115" s="79"/>
      <c r="AY115" s="79"/>
      <c r="AZ115" s="79"/>
      <c r="BA115" s="79"/>
      <c r="BB115" s="79"/>
      <c r="BC115" s="79"/>
      <c r="BD115" s="79"/>
      <c r="BE115" s="79">
        <v>2</v>
      </c>
      <c r="BF115" s="79">
        <v>1</v>
      </c>
      <c r="BG115" s="79">
        <v>2</v>
      </c>
      <c r="BH115" s="79">
        <v>1</v>
      </c>
      <c r="BI115" s="79">
        <v>2</v>
      </c>
      <c r="BJ115" s="79">
        <v>1</v>
      </c>
      <c r="BK115" s="79">
        <v>2</v>
      </c>
      <c r="BL115" s="79">
        <v>2</v>
      </c>
      <c r="BM115" s="79">
        <v>2</v>
      </c>
      <c r="BN115" s="79">
        <v>2</v>
      </c>
      <c r="BO115" s="79">
        <v>2</v>
      </c>
      <c r="BP115" s="79">
        <v>1</v>
      </c>
      <c r="BQ115" s="79">
        <v>2</v>
      </c>
      <c r="BR115" s="79">
        <v>2</v>
      </c>
      <c r="BS115" s="79">
        <v>2</v>
      </c>
      <c r="BT115" s="79">
        <v>2</v>
      </c>
      <c r="BU115" s="79">
        <v>1</v>
      </c>
      <c r="BV115" s="79">
        <v>2</v>
      </c>
      <c r="BW115" s="623">
        <f>COUNTIF($BE115:$BV115,2)</f>
        <v>13</v>
      </c>
      <c r="BX115" s="81">
        <f>BW115/COUNTA($BE115:$BV115)</f>
        <v>0.72222222222222221</v>
      </c>
      <c r="BY115" s="623">
        <f>COUNTIF($BE115:$BV115,1)</f>
        <v>5</v>
      </c>
      <c r="BZ115" s="81">
        <f>BY115/COUNTA($BE115:$BV115)</f>
        <v>0.27777777777777779</v>
      </c>
      <c r="CA115" s="623">
        <f>COUNTIF($BE115:$BV115,0)</f>
        <v>0</v>
      </c>
      <c r="CB115" s="81">
        <f>CA115/COUNTA($BE115:$BV115)</f>
        <v>0</v>
      </c>
      <c r="CC115" s="623">
        <f>(((BW115*2)+(BY115*1)+(CA115*0)))/COUNTA($BE115:$BV115)</f>
        <v>1.7222222222222223</v>
      </c>
      <c r="CD115" s="623" t="str">
        <f t="shared" si="20"/>
        <v>Đạt mục tiêu</v>
      </c>
    </row>
    <row r="116" spans="1:82" s="620" customFormat="1" ht="45" hidden="1">
      <c r="A116" s="19">
        <v>99</v>
      </c>
      <c r="B116" s="451">
        <v>99</v>
      </c>
      <c r="C116" s="86" t="s">
        <v>690</v>
      </c>
      <c r="D116" s="116" t="s">
        <v>14</v>
      </c>
      <c r="E116" s="86" t="s">
        <v>691</v>
      </c>
      <c r="F116" s="116" t="s">
        <v>17</v>
      </c>
      <c r="G116" s="79" t="s">
        <v>119</v>
      </c>
      <c r="H116" s="96" t="s">
        <v>1022</v>
      </c>
      <c r="I116" s="79"/>
      <c r="J116" s="10" t="s">
        <v>23</v>
      </c>
      <c r="K116" s="79"/>
      <c r="L116" s="79"/>
      <c r="M116" s="79"/>
      <c r="N116" s="623"/>
      <c r="O116" s="66"/>
      <c r="P116" s="79"/>
      <c r="Q116" s="79"/>
      <c r="R116" s="79"/>
      <c r="S116" s="79" t="s">
        <v>16</v>
      </c>
      <c r="T116" s="79"/>
      <c r="U116" s="66">
        <f t="shared" si="19"/>
        <v>1</v>
      </c>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c r="AU116" s="79"/>
      <c r="AV116" s="79"/>
      <c r="AW116" s="79"/>
      <c r="AX116" s="79"/>
      <c r="AY116" s="79"/>
      <c r="AZ116" s="79"/>
      <c r="BA116" s="79"/>
      <c r="BB116" s="79"/>
      <c r="BC116" s="79"/>
      <c r="BD116" s="79"/>
      <c r="BE116" s="79"/>
      <c r="BF116" s="79"/>
      <c r="BG116" s="79"/>
      <c r="BH116" s="79"/>
      <c r="BI116" s="79"/>
      <c r="BJ116" s="79"/>
      <c r="BK116" s="79"/>
      <c r="BL116" s="79"/>
      <c r="BM116" s="79"/>
      <c r="BN116" s="79"/>
      <c r="BO116" s="79"/>
      <c r="BP116" s="79"/>
      <c r="BQ116" s="79"/>
      <c r="BR116" s="79"/>
      <c r="BS116" s="79"/>
      <c r="BT116" s="79"/>
      <c r="BU116" s="79"/>
      <c r="BV116" s="79"/>
      <c r="BW116" s="623"/>
      <c r="BX116" s="81"/>
      <c r="BY116" s="623"/>
      <c r="BZ116" s="81"/>
      <c r="CA116" s="623"/>
      <c r="CB116" s="81"/>
      <c r="CC116" s="623"/>
      <c r="CD116" s="623"/>
    </row>
    <row r="117" spans="1:82" s="620" customFormat="1" ht="63" hidden="1">
      <c r="A117" s="19">
        <v>100</v>
      </c>
      <c r="B117" s="451">
        <v>100</v>
      </c>
      <c r="C117" s="88" t="s">
        <v>696</v>
      </c>
      <c r="D117" s="87" t="s">
        <v>17</v>
      </c>
      <c r="E117" s="86" t="s">
        <v>697</v>
      </c>
      <c r="F117" s="87" t="s">
        <v>17</v>
      </c>
      <c r="G117" s="79" t="s">
        <v>120</v>
      </c>
      <c r="H117" s="96" t="s">
        <v>332</v>
      </c>
      <c r="I117" s="79" t="s">
        <v>275</v>
      </c>
      <c r="J117" s="10" t="s">
        <v>23</v>
      </c>
      <c r="K117" s="79"/>
      <c r="L117" s="79"/>
      <c r="M117" s="79"/>
      <c r="N117" s="79"/>
      <c r="O117" s="79"/>
      <c r="P117" s="79"/>
      <c r="Q117" s="66" t="s">
        <v>16</v>
      </c>
      <c r="R117" s="66"/>
      <c r="S117" s="623"/>
      <c r="T117" s="79"/>
      <c r="U117" s="66">
        <f t="shared" si="19"/>
        <v>1</v>
      </c>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79"/>
      <c r="BA117" s="79"/>
      <c r="BB117" s="79"/>
      <c r="BC117" s="79"/>
      <c r="BD117" s="79"/>
      <c r="BE117" s="79">
        <v>2</v>
      </c>
      <c r="BF117" s="79">
        <v>1</v>
      </c>
      <c r="BG117" s="79">
        <v>2</v>
      </c>
      <c r="BH117" s="79">
        <v>2</v>
      </c>
      <c r="BI117" s="79">
        <v>2</v>
      </c>
      <c r="BJ117" s="79">
        <v>2</v>
      </c>
      <c r="BK117" s="79">
        <v>2</v>
      </c>
      <c r="BL117" s="79">
        <v>2</v>
      </c>
      <c r="BM117" s="79">
        <v>2</v>
      </c>
      <c r="BN117" s="79">
        <v>1</v>
      </c>
      <c r="BO117" s="79">
        <v>1</v>
      </c>
      <c r="BP117" s="79">
        <v>2</v>
      </c>
      <c r="BQ117" s="79">
        <v>2</v>
      </c>
      <c r="BR117" s="79">
        <v>1</v>
      </c>
      <c r="BS117" s="79">
        <v>2</v>
      </c>
      <c r="BT117" s="79">
        <v>1</v>
      </c>
      <c r="BU117" s="79">
        <v>2</v>
      </c>
      <c r="BV117" s="79">
        <v>1</v>
      </c>
      <c r="BW117" s="623">
        <f>COUNTIF($BE117:$BV117,2)</f>
        <v>12</v>
      </c>
      <c r="BX117" s="81">
        <f>BW117/COUNTA($BE117:$BV117)</f>
        <v>0.66666666666666663</v>
      </c>
      <c r="BY117" s="623">
        <f>COUNTIF($BE117:$BV117,1)</f>
        <v>6</v>
      </c>
      <c r="BZ117" s="81">
        <f>BY117/COUNTA($BE117:$BV117)</f>
        <v>0.33333333333333331</v>
      </c>
      <c r="CA117" s="623">
        <f>COUNTIF($BE117:$BV117,0)</f>
        <v>0</v>
      </c>
      <c r="CB117" s="81">
        <f>CA117/COUNTA($BE117:$BV117)</f>
        <v>0</v>
      </c>
      <c r="CC117" s="623">
        <f>(((BW117*2)+(BY117*1)+(CA117*0)))/COUNTA($BE117:$BV117)</f>
        <v>1.6666666666666667</v>
      </c>
      <c r="CD117" s="623" t="str">
        <f t="shared" si="20"/>
        <v>Đạt mục tiêu</v>
      </c>
    </row>
    <row r="118" spans="1:82" s="620" customFormat="1" ht="30" hidden="1">
      <c r="A118" s="19"/>
      <c r="B118" s="451"/>
      <c r="C118" s="88" t="s">
        <v>692</v>
      </c>
      <c r="D118" s="87"/>
      <c r="E118" s="86"/>
      <c r="F118" s="87"/>
      <c r="G118" s="79"/>
      <c r="H118" s="96" t="s">
        <v>333</v>
      </c>
      <c r="I118" s="79"/>
      <c r="J118" s="10"/>
      <c r="K118" s="79"/>
      <c r="L118" s="79"/>
      <c r="M118" s="79"/>
      <c r="N118" s="79"/>
      <c r="O118" s="79"/>
      <c r="P118" s="79"/>
      <c r="Q118" s="66"/>
      <c r="R118" s="66"/>
      <c r="S118" s="623"/>
      <c r="T118" s="623" t="s">
        <v>16</v>
      </c>
      <c r="U118" s="66"/>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c r="AU118" s="79"/>
      <c r="AV118" s="79"/>
      <c r="AW118" s="79"/>
      <c r="AX118" s="79"/>
      <c r="AY118" s="79"/>
      <c r="AZ118" s="79"/>
      <c r="BA118" s="79"/>
      <c r="BB118" s="79"/>
      <c r="BC118" s="79"/>
      <c r="BD118" s="79"/>
      <c r="BE118" s="79"/>
      <c r="BF118" s="79"/>
      <c r="BG118" s="79"/>
      <c r="BH118" s="79"/>
      <c r="BI118" s="79"/>
      <c r="BJ118" s="79"/>
      <c r="BK118" s="79"/>
      <c r="BL118" s="79"/>
      <c r="BM118" s="79"/>
      <c r="BN118" s="79"/>
      <c r="BO118" s="79"/>
      <c r="BP118" s="79"/>
      <c r="BQ118" s="79"/>
      <c r="BR118" s="79"/>
      <c r="BS118" s="79"/>
      <c r="BT118" s="79"/>
      <c r="BU118" s="79"/>
      <c r="BV118" s="79"/>
      <c r="BW118" s="623"/>
      <c r="BX118" s="81"/>
      <c r="BY118" s="623"/>
      <c r="BZ118" s="81"/>
      <c r="CA118" s="623"/>
      <c r="CB118" s="81"/>
      <c r="CC118" s="623"/>
      <c r="CD118" s="623"/>
    </row>
    <row r="119" spans="1:82" s="620" customFormat="1" ht="63" hidden="1">
      <c r="A119" s="19">
        <v>101</v>
      </c>
      <c r="B119" s="451">
        <v>101</v>
      </c>
      <c r="C119" s="88" t="s">
        <v>692</v>
      </c>
      <c r="D119" s="87" t="s">
        <v>17</v>
      </c>
      <c r="E119" s="86" t="s">
        <v>693</v>
      </c>
      <c r="F119" s="87" t="s">
        <v>17</v>
      </c>
      <c r="G119" s="79" t="s">
        <v>121</v>
      </c>
      <c r="H119" s="96" t="s">
        <v>333</v>
      </c>
      <c r="I119" s="79" t="s">
        <v>275</v>
      </c>
      <c r="J119" s="10" t="s">
        <v>23</v>
      </c>
      <c r="K119" s="79"/>
      <c r="L119" s="79"/>
      <c r="M119" s="79"/>
      <c r="N119" s="79"/>
      <c r="O119" s="79"/>
      <c r="P119" s="623"/>
      <c r="Q119" s="66"/>
      <c r="R119" s="66"/>
      <c r="S119" s="623" t="s">
        <v>16</v>
      </c>
      <c r="T119" s="79"/>
      <c r="U119" s="66">
        <f t="shared" si="19"/>
        <v>1</v>
      </c>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79"/>
      <c r="BA119" s="79"/>
      <c r="BB119" s="79"/>
      <c r="BC119" s="79"/>
      <c r="BD119" s="79"/>
      <c r="BE119" s="79">
        <v>2</v>
      </c>
      <c r="BF119" s="79">
        <v>2</v>
      </c>
      <c r="BG119" s="79">
        <v>1</v>
      </c>
      <c r="BH119" s="79">
        <v>2</v>
      </c>
      <c r="BI119" s="79">
        <v>2</v>
      </c>
      <c r="BJ119" s="79">
        <v>2</v>
      </c>
      <c r="BK119" s="79">
        <v>1</v>
      </c>
      <c r="BL119" s="79">
        <v>2</v>
      </c>
      <c r="BM119" s="79">
        <v>2</v>
      </c>
      <c r="BN119" s="79">
        <v>2</v>
      </c>
      <c r="BO119" s="79">
        <v>2</v>
      </c>
      <c r="BP119" s="79">
        <v>2</v>
      </c>
      <c r="BQ119" s="79">
        <v>1</v>
      </c>
      <c r="BR119" s="79">
        <v>1</v>
      </c>
      <c r="BS119" s="79">
        <v>1</v>
      </c>
      <c r="BT119" s="79">
        <v>1</v>
      </c>
      <c r="BU119" s="79">
        <v>2</v>
      </c>
      <c r="BV119" s="79">
        <v>2</v>
      </c>
      <c r="BW119" s="623">
        <f>COUNTIF($BE119:$BV119,2)</f>
        <v>12</v>
      </c>
      <c r="BX119" s="81">
        <f>BW119/COUNTA($BE119:$BV119)</f>
        <v>0.66666666666666663</v>
      </c>
      <c r="BY119" s="623">
        <f>COUNTIF($BE119:$BV119,1)</f>
        <v>6</v>
      </c>
      <c r="BZ119" s="81">
        <f>BY119/COUNTA($BE119:$BV119)</f>
        <v>0.33333333333333331</v>
      </c>
      <c r="CA119" s="623">
        <f>COUNTIF($BE119:$BV119,0)</f>
        <v>0</v>
      </c>
      <c r="CB119" s="81">
        <f>CA119/COUNTA($BE119:$BV119)</f>
        <v>0</v>
      </c>
      <c r="CC119" s="623">
        <f>(((BW119*2)+(BY119*1)+(CA119*0)))/COUNTA($BE119:$BV119)</f>
        <v>1.6666666666666667</v>
      </c>
      <c r="CD119" s="623" t="str">
        <f t="shared" si="20"/>
        <v>Đạt mục tiêu</v>
      </c>
    </row>
    <row r="120" spans="1:82" s="620" customFormat="1" ht="34.5" customHeight="1">
      <c r="A120" s="19">
        <v>102</v>
      </c>
      <c r="B120" s="451">
        <v>102</v>
      </c>
      <c r="C120" s="88" t="s">
        <v>692</v>
      </c>
      <c r="D120" s="87" t="s">
        <v>17</v>
      </c>
      <c r="E120" s="86" t="s">
        <v>693</v>
      </c>
      <c r="F120" s="87" t="s">
        <v>17</v>
      </c>
      <c r="G120" s="79" t="s">
        <v>122</v>
      </c>
      <c r="H120" s="96" t="s">
        <v>334</v>
      </c>
      <c r="I120" s="79" t="s">
        <v>275</v>
      </c>
      <c r="J120" s="10" t="s">
        <v>23</v>
      </c>
      <c r="K120" s="79"/>
      <c r="L120" s="79"/>
      <c r="M120" s="79"/>
      <c r="N120" s="79"/>
      <c r="O120" s="79"/>
      <c r="P120" s="623" t="s">
        <v>16</v>
      </c>
      <c r="Q120" s="66"/>
      <c r="R120" s="66"/>
      <c r="S120" s="79"/>
      <c r="T120" s="79"/>
      <c r="U120" s="66">
        <f t="shared" si="19"/>
        <v>1</v>
      </c>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t="s">
        <v>724</v>
      </c>
      <c r="AR120" s="79" t="s">
        <v>723</v>
      </c>
      <c r="AS120" s="79" t="s">
        <v>726</v>
      </c>
      <c r="AT120" s="79"/>
      <c r="AU120" s="79"/>
      <c r="AV120" s="79"/>
      <c r="AW120" s="79"/>
      <c r="AX120" s="79"/>
      <c r="AY120" s="79"/>
      <c r="AZ120" s="79"/>
      <c r="BA120" s="79"/>
      <c r="BB120" s="79"/>
      <c r="BC120" s="79"/>
      <c r="BD120" s="79"/>
      <c r="BE120" s="79">
        <v>2</v>
      </c>
      <c r="BF120" s="79">
        <v>2</v>
      </c>
      <c r="BG120" s="79">
        <v>1</v>
      </c>
      <c r="BH120" s="79">
        <v>2</v>
      </c>
      <c r="BI120" s="79">
        <v>2</v>
      </c>
      <c r="BJ120" s="79">
        <v>2</v>
      </c>
      <c r="BK120" s="79">
        <v>1</v>
      </c>
      <c r="BL120" s="79">
        <v>2</v>
      </c>
      <c r="BM120" s="79">
        <v>2</v>
      </c>
      <c r="BN120" s="79">
        <v>2</v>
      </c>
      <c r="BO120" s="79">
        <v>1</v>
      </c>
      <c r="BP120" s="79">
        <v>2</v>
      </c>
      <c r="BQ120" s="79">
        <v>2</v>
      </c>
      <c r="BR120" s="79">
        <v>1</v>
      </c>
      <c r="BS120" s="79">
        <v>1</v>
      </c>
      <c r="BT120" s="79">
        <v>1</v>
      </c>
      <c r="BU120" s="79">
        <v>2</v>
      </c>
      <c r="BV120" s="79">
        <v>2</v>
      </c>
      <c r="BW120" s="623">
        <f>COUNTIF($BE120:$BV120,2)</f>
        <v>12</v>
      </c>
      <c r="BX120" s="81">
        <f>BW120/COUNTA($BE120:$BV120)</f>
        <v>0.66666666666666663</v>
      </c>
      <c r="BY120" s="623">
        <f>COUNTIF($BE120:$BV120,1)</f>
        <v>6</v>
      </c>
      <c r="BZ120" s="81">
        <f>BY120/COUNTA($BE120:$BV120)</f>
        <v>0.33333333333333331</v>
      </c>
      <c r="CA120" s="623">
        <f>COUNTIF($BE120:$BV120,0)</f>
        <v>0</v>
      </c>
      <c r="CB120" s="81">
        <f>CA120/COUNTA($BE120:$BV120)</f>
        <v>0</v>
      </c>
      <c r="CC120" s="623">
        <f>(((BW120*2)+(BY120*1)+(CA120*0)))/COUNTA($BE120:$BV120)</f>
        <v>1.6666666666666667</v>
      </c>
      <c r="CD120" s="623" t="str">
        <f t="shared" si="20"/>
        <v>Đạt mục tiêu</v>
      </c>
    </row>
    <row r="121" spans="1:82" s="620" customFormat="1" ht="62.25" hidden="1">
      <c r="A121" s="19">
        <v>103</v>
      </c>
      <c r="B121" s="451">
        <v>103</v>
      </c>
      <c r="C121" s="88" t="s">
        <v>688</v>
      </c>
      <c r="D121" s="87" t="s">
        <v>14</v>
      </c>
      <c r="E121" s="86" t="s">
        <v>689</v>
      </c>
      <c r="F121" s="87" t="s">
        <v>17</v>
      </c>
      <c r="G121" s="79" t="s">
        <v>123</v>
      </c>
      <c r="H121" s="96" t="s">
        <v>335</v>
      </c>
      <c r="I121" s="79" t="s">
        <v>275</v>
      </c>
      <c r="J121" s="10" t="s">
        <v>23</v>
      </c>
      <c r="K121" s="79"/>
      <c r="L121" s="623" t="s">
        <v>16</v>
      </c>
      <c r="M121" s="79"/>
      <c r="N121" s="79"/>
      <c r="O121" s="79"/>
      <c r="P121" s="79"/>
      <c r="Q121" s="66"/>
      <c r="R121" s="66"/>
      <c r="S121" s="79"/>
      <c r="T121" s="79"/>
      <c r="U121" s="66">
        <f t="shared" si="19"/>
        <v>1</v>
      </c>
      <c r="V121" s="79"/>
      <c r="W121" s="79"/>
      <c r="X121" s="79"/>
      <c r="Y121" s="79"/>
      <c r="Z121" s="79"/>
      <c r="AA121" s="79" t="s">
        <v>723</v>
      </c>
      <c r="AB121" s="79" t="s">
        <v>727</v>
      </c>
      <c r="AC121" s="79" t="s">
        <v>726</v>
      </c>
      <c r="AD121" s="79"/>
      <c r="AE121" s="79"/>
      <c r="AF121" s="79"/>
      <c r="AG121" s="79"/>
      <c r="AH121" s="79"/>
      <c r="AI121" s="79"/>
      <c r="AJ121" s="79"/>
      <c r="AK121" s="79"/>
      <c r="AL121" s="79"/>
      <c r="AM121" s="79"/>
      <c r="AN121" s="79"/>
      <c r="AO121" s="79"/>
      <c r="AP121" s="79"/>
      <c r="AQ121" s="79"/>
      <c r="AR121" s="79"/>
      <c r="AS121" s="79"/>
      <c r="AT121" s="79"/>
      <c r="AU121" s="79"/>
      <c r="AV121" s="79"/>
      <c r="AW121" s="79"/>
      <c r="AX121" s="79"/>
      <c r="AY121" s="79"/>
      <c r="AZ121" s="79"/>
      <c r="BA121" s="79"/>
      <c r="BB121" s="79"/>
      <c r="BC121" s="79"/>
      <c r="BD121" s="79"/>
      <c r="BE121" s="79">
        <v>1</v>
      </c>
      <c r="BF121" s="79">
        <v>2</v>
      </c>
      <c r="BG121" s="79">
        <v>2</v>
      </c>
      <c r="BH121" s="79">
        <v>1</v>
      </c>
      <c r="BI121" s="79">
        <v>1</v>
      </c>
      <c r="BJ121" s="79">
        <v>2</v>
      </c>
      <c r="BK121" s="79">
        <v>2</v>
      </c>
      <c r="BL121" s="79">
        <v>2</v>
      </c>
      <c r="BM121" s="79">
        <v>2</v>
      </c>
      <c r="BN121" s="79">
        <v>1</v>
      </c>
      <c r="BO121" s="79">
        <v>1</v>
      </c>
      <c r="BP121" s="79">
        <v>2</v>
      </c>
      <c r="BQ121" s="79">
        <v>2</v>
      </c>
      <c r="BR121" s="79">
        <v>2</v>
      </c>
      <c r="BS121" s="79">
        <v>2</v>
      </c>
      <c r="BT121" s="79">
        <v>2</v>
      </c>
      <c r="BU121" s="79">
        <v>2</v>
      </c>
      <c r="BV121" s="79">
        <v>2</v>
      </c>
      <c r="BW121" s="623">
        <f>COUNTIF($BE121:$BV121,2)</f>
        <v>13</v>
      </c>
      <c r="BX121" s="512">
        <f>BW121/COUNTA($BE121:$BV121)</f>
        <v>0.72222222222222221</v>
      </c>
      <c r="BY121" s="623">
        <f>COUNTIF($BE121:$BV121,1)</f>
        <v>5</v>
      </c>
      <c r="BZ121" s="512">
        <f>BY121/COUNTA($BE121:$BV121)</f>
        <v>0.27777777777777779</v>
      </c>
      <c r="CA121" s="623">
        <f>COUNTIF($BE121:$BV121,0)</f>
        <v>0</v>
      </c>
      <c r="CB121" s="81">
        <f>CA121/COUNTA($BE121:$BV121)</f>
        <v>0</v>
      </c>
      <c r="CC121" s="623">
        <f>(((BW121*2)+(BY121*1)+(CA121*0)))/COUNTA($BE121:$BV121)</f>
        <v>1.7222222222222223</v>
      </c>
      <c r="CD121" s="624" t="str">
        <f t="shared" si="20"/>
        <v>Đạt mục tiêu</v>
      </c>
    </row>
    <row r="122" spans="1:82" s="620" customFormat="1" ht="66.75" customHeight="1">
      <c r="A122" s="19">
        <v>104</v>
      </c>
      <c r="B122" s="451">
        <v>104</v>
      </c>
      <c r="C122" s="67" t="s">
        <v>111</v>
      </c>
      <c r="D122" s="68" t="s">
        <v>14</v>
      </c>
      <c r="E122" s="67" t="s">
        <v>123</v>
      </c>
      <c r="F122" s="68" t="s">
        <v>17</v>
      </c>
      <c r="G122" s="79" t="s">
        <v>123</v>
      </c>
      <c r="H122" s="96" t="s">
        <v>335</v>
      </c>
      <c r="I122" s="79" t="s">
        <v>275</v>
      </c>
      <c r="J122" s="10" t="s">
        <v>23</v>
      </c>
      <c r="K122" s="79"/>
      <c r="L122" s="66"/>
      <c r="M122" s="79"/>
      <c r="N122" s="79"/>
      <c r="O122" s="79"/>
      <c r="P122" s="623" t="s">
        <v>16</v>
      </c>
      <c r="Q122" s="79"/>
      <c r="R122" s="79"/>
      <c r="S122" s="79"/>
      <c r="T122" s="79"/>
      <c r="U122" s="66">
        <f t="shared" si="19"/>
        <v>1</v>
      </c>
      <c r="V122" s="79"/>
      <c r="W122" s="79"/>
      <c r="X122" s="79"/>
      <c r="Y122" s="79"/>
      <c r="Z122" s="79"/>
      <c r="AA122" s="79"/>
      <c r="AB122" s="79"/>
      <c r="AC122" s="79"/>
      <c r="AD122" s="79"/>
      <c r="AE122" s="79"/>
      <c r="AF122" s="79"/>
      <c r="AG122" s="79"/>
      <c r="AH122" s="79"/>
      <c r="AI122" s="79"/>
      <c r="AJ122" s="79"/>
      <c r="AK122" s="79"/>
      <c r="AL122" s="79"/>
      <c r="AM122" s="79"/>
      <c r="AN122" s="79"/>
      <c r="AO122" s="79"/>
      <c r="AP122" s="79"/>
      <c r="AQ122" s="79" t="s">
        <v>723</v>
      </c>
      <c r="AR122" s="79" t="s">
        <v>726</v>
      </c>
      <c r="AS122" s="79" t="s">
        <v>727</v>
      </c>
      <c r="AT122" s="79"/>
      <c r="AU122" s="79"/>
      <c r="AV122" s="79"/>
      <c r="AW122" s="79"/>
      <c r="AX122" s="79"/>
      <c r="AY122" s="79"/>
      <c r="AZ122" s="79"/>
      <c r="BA122" s="79"/>
      <c r="BB122" s="79"/>
      <c r="BC122" s="79"/>
      <c r="BD122" s="79"/>
      <c r="BE122" s="79">
        <v>2</v>
      </c>
      <c r="BF122" s="79">
        <v>1</v>
      </c>
      <c r="BG122" s="79">
        <v>2</v>
      </c>
      <c r="BH122" s="79">
        <v>1</v>
      </c>
      <c r="BI122" s="79">
        <v>2</v>
      </c>
      <c r="BJ122" s="79">
        <v>1</v>
      </c>
      <c r="BK122" s="79">
        <v>2</v>
      </c>
      <c r="BL122" s="79">
        <v>2</v>
      </c>
      <c r="BM122" s="79">
        <v>2</v>
      </c>
      <c r="BN122" s="79">
        <v>2</v>
      </c>
      <c r="BO122" s="79">
        <v>2</v>
      </c>
      <c r="BP122" s="79">
        <v>2</v>
      </c>
      <c r="BQ122" s="79">
        <v>2</v>
      </c>
      <c r="BR122" s="79">
        <v>1</v>
      </c>
      <c r="BS122" s="79">
        <v>1</v>
      </c>
      <c r="BT122" s="79">
        <v>2</v>
      </c>
      <c r="BU122" s="79">
        <v>2</v>
      </c>
      <c r="BV122" s="79">
        <v>2</v>
      </c>
      <c r="BW122" s="623">
        <f>COUNTIF($BE122:$BV122,2)</f>
        <v>13</v>
      </c>
      <c r="BX122" s="81">
        <f>BW122/COUNTA($BE122:$BV122)</f>
        <v>0.72222222222222221</v>
      </c>
      <c r="BY122" s="623">
        <f>COUNTIF($BE122:$BV122,1)</f>
        <v>5</v>
      </c>
      <c r="BZ122" s="81">
        <f>BY122/COUNTA($BE122:$BV122)</f>
        <v>0.27777777777777779</v>
      </c>
      <c r="CA122" s="623">
        <f>COUNTIF($BE122:$BV122,0)</f>
        <v>0</v>
      </c>
      <c r="CB122" s="81">
        <f>CA122/COUNTA($BE122:$BV122)</f>
        <v>0</v>
      </c>
      <c r="CC122" s="623">
        <f>(((BW122*2)+(BY122*1)+(CA122*0)))/COUNTA($BE122:$BV122)</f>
        <v>1.7222222222222223</v>
      </c>
      <c r="CD122" s="623" t="str">
        <f t="shared" si="20"/>
        <v>Đạt mục tiêu</v>
      </c>
    </row>
    <row r="123" spans="1:82" ht="62.25" hidden="1">
      <c r="A123" s="588">
        <v>105</v>
      </c>
      <c r="B123" s="451">
        <v>105</v>
      </c>
      <c r="C123" s="515" t="s">
        <v>694</v>
      </c>
      <c r="D123" s="87" t="s">
        <v>17</v>
      </c>
      <c r="E123" s="213" t="s">
        <v>695</v>
      </c>
      <c r="F123" s="87" t="s">
        <v>17</v>
      </c>
      <c r="G123" s="79" t="s">
        <v>124</v>
      </c>
      <c r="H123" s="518" t="s">
        <v>339</v>
      </c>
      <c r="I123" s="79" t="s">
        <v>275</v>
      </c>
      <c r="J123" s="10" t="s">
        <v>23</v>
      </c>
      <c r="K123" s="79"/>
      <c r="L123" s="66"/>
      <c r="M123" s="79"/>
      <c r="N123" s="588" t="s">
        <v>16</v>
      </c>
      <c r="O123" s="79"/>
      <c r="P123" s="623"/>
      <c r="Q123" s="79"/>
      <c r="R123" s="79"/>
      <c r="S123" s="79"/>
      <c r="T123" s="79"/>
      <c r="U123" s="66">
        <f t="shared" si="19"/>
        <v>1</v>
      </c>
      <c r="V123" s="79"/>
      <c r="W123" s="79"/>
      <c r="X123" s="79"/>
      <c r="Y123" s="79"/>
      <c r="Z123" s="79"/>
      <c r="AA123" s="79"/>
      <c r="AB123" s="79"/>
      <c r="AC123" s="79"/>
      <c r="AD123" s="79"/>
      <c r="AE123" s="79"/>
      <c r="AF123" s="79"/>
      <c r="AG123" s="79"/>
      <c r="AH123" s="588" t="s">
        <v>723</v>
      </c>
      <c r="AI123" s="588" t="s">
        <v>723</v>
      </c>
      <c r="AJ123" s="588" t="s">
        <v>724</v>
      </c>
      <c r="AK123" s="588" t="s">
        <v>723</v>
      </c>
      <c r="AL123" s="588" t="s">
        <v>726</v>
      </c>
      <c r="AM123" s="79"/>
      <c r="AN123" s="79"/>
      <c r="AO123" s="79"/>
      <c r="AP123" s="79"/>
      <c r="AQ123" s="79"/>
      <c r="AR123" s="79"/>
      <c r="AS123" s="79"/>
      <c r="AT123" s="79"/>
      <c r="AU123" s="79"/>
      <c r="AV123" s="79"/>
      <c r="AW123" s="79"/>
      <c r="AX123" s="79"/>
      <c r="AY123" s="79"/>
      <c r="AZ123" s="79"/>
      <c r="BA123" s="79"/>
      <c r="BB123" s="79"/>
      <c r="BC123" s="79"/>
      <c r="BD123" s="79"/>
      <c r="BE123" s="20">
        <v>2</v>
      </c>
      <c r="BF123" s="20">
        <v>2</v>
      </c>
      <c r="BG123" s="20">
        <v>2</v>
      </c>
      <c r="BH123" s="20">
        <v>1</v>
      </c>
      <c r="BI123" s="20">
        <v>2</v>
      </c>
      <c r="BJ123" s="20">
        <v>1</v>
      </c>
      <c r="BK123" s="20">
        <v>2</v>
      </c>
      <c r="BL123" s="20">
        <v>2</v>
      </c>
      <c r="BM123" s="20">
        <v>1</v>
      </c>
      <c r="BN123" s="20">
        <v>1</v>
      </c>
      <c r="BO123" s="20">
        <v>2</v>
      </c>
      <c r="BP123" s="20">
        <v>2</v>
      </c>
      <c r="BQ123" s="20">
        <v>2</v>
      </c>
      <c r="BR123" s="20">
        <v>2</v>
      </c>
      <c r="BS123" s="20">
        <v>2</v>
      </c>
      <c r="BT123" s="20">
        <v>2</v>
      </c>
      <c r="BU123" s="20">
        <v>2</v>
      </c>
      <c r="BV123" s="20">
        <v>2</v>
      </c>
      <c r="BW123" s="21">
        <f>COUNTIF($BE123:$BV123,2)</f>
        <v>14</v>
      </c>
      <c r="BX123" s="22">
        <f>BW123/COUNTA($BE123:$BV123)</f>
        <v>0.77777777777777779</v>
      </c>
      <c r="BY123" s="21">
        <f>COUNTIF($BE123:$BV123,1)</f>
        <v>4</v>
      </c>
      <c r="BZ123" s="22">
        <f>BY123/COUNTA($BE123:$BV123)</f>
        <v>0.22222222222222221</v>
      </c>
      <c r="CA123" s="21">
        <f>COUNTIF($BE123:$BV123,0)</f>
        <v>0</v>
      </c>
      <c r="CB123" s="22">
        <f>CA123/COUNTA($BE123:$BV123)</f>
        <v>0</v>
      </c>
      <c r="CC123" s="21">
        <f>(((BW123*2)+(BY123*1)+(CA123*0)))/COUNTA($BE123:$BV123)</f>
        <v>1.7777777777777777</v>
      </c>
      <c r="CD123" s="427" t="str">
        <f>IF(CC123&gt;=1.6,"Đạt mục tiêu",IF(CC123&gt;=1,"Cần cố gắng","Chưa đạt"))</f>
        <v>Đạt mục tiêu</v>
      </c>
    </row>
    <row r="124" spans="1:82" s="620" customFormat="1" ht="47.25" hidden="1">
      <c r="A124" s="19">
        <v>106</v>
      </c>
      <c r="B124" s="451">
        <v>106</v>
      </c>
      <c r="C124" s="88" t="s">
        <v>694</v>
      </c>
      <c r="D124" s="87" t="s">
        <v>17</v>
      </c>
      <c r="E124" s="86" t="s">
        <v>695</v>
      </c>
      <c r="F124" s="87" t="s">
        <v>17</v>
      </c>
      <c r="G124" s="79" t="s">
        <v>336</v>
      </c>
      <c r="H124" s="96" t="s">
        <v>340</v>
      </c>
      <c r="I124" s="79" t="s">
        <v>275</v>
      </c>
      <c r="J124" s="10" t="s">
        <v>23</v>
      </c>
      <c r="K124" s="79"/>
      <c r="L124" s="79"/>
      <c r="M124" s="79"/>
      <c r="N124" s="623"/>
      <c r="O124" s="79"/>
      <c r="P124" s="79"/>
      <c r="Q124" s="623" t="s">
        <v>16</v>
      </c>
      <c r="R124" s="623"/>
      <c r="S124" s="79"/>
      <c r="T124" s="66"/>
      <c r="U124" s="66">
        <f t="shared" si="19"/>
        <v>1</v>
      </c>
      <c r="V124" s="79"/>
      <c r="W124" s="79"/>
      <c r="X124" s="79"/>
      <c r="Y124" s="79"/>
      <c r="Z124" s="79"/>
      <c r="AA124" s="79"/>
      <c r="AB124" s="79"/>
      <c r="AC124" s="79"/>
      <c r="AD124" s="79"/>
      <c r="AE124" s="79"/>
      <c r="AF124" s="79"/>
      <c r="AG124" s="79"/>
      <c r="AH124" s="79"/>
      <c r="AI124" s="79"/>
      <c r="AJ124" s="79"/>
      <c r="AK124" s="79"/>
      <c r="AL124" s="79"/>
      <c r="AM124" s="79"/>
      <c r="AN124" s="79"/>
      <c r="AO124" s="79"/>
      <c r="AP124" s="79"/>
      <c r="AQ124" s="79"/>
      <c r="AR124" s="79"/>
      <c r="AS124" s="79"/>
      <c r="AT124" s="79"/>
      <c r="AU124" s="79"/>
      <c r="AV124" s="79"/>
      <c r="AW124" s="79"/>
      <c r="AX124" s="79"/>
      <c r="AY124" s="79"/>
      <c r="AZ124" s="79"/>
      <c r="BA124" s="79"/>
      <c r="BB124" s="79"/>
      <c r="BC124" s="79"/>
      <c r="BD124" s="79"/>
      <c r="BE124" s="79"/>
      <c r="BF124" s="79"/>
      <c r="BG124" s="79"/>
      <c r="BH124" s="79"/>
      <c r="BI124" s="79"/>
      <c r="BJ124" s="79"/>
      <c r="BK124" s="79"/>
      <c r="BL124" s="79"/>
      <c r="BM124" s="79"/>
      <c r="BN124" s="79"/>
      <c r="BO124" s="79"/>
      <c r="BP124" s="79"/>
      <c r="BQ124" s="79"/>
      <c r="BR124" s="79"/>
      <c r="BS124" s="79"/>
      <c r="BT124" s="79"/>
      <c r="BU124" s="79"/>
      <c r="BV124" s="79"/>
      <c r="BW124" s="623"/>
      <c r="BX124" s="81"/>
      <c r="BY124" s="623"/>
      <c r="BZ124" s="81"/>
      <c r="CA124" s="623"/>
      <c r="CB124" s="81"/>
      <c r="CC124" s="623"/>
      <c r="CD124" s="623"/>
    </row>
    <row r="125" spans="1:82" hidden="1">
      <c r="A125" s="589">
        <v>107</v>
      </c>
      <c r="B125" s="451">
        <v>107</v>
      </c>
      <c r="C125" s="1447" t="s">
        <v>698</v>
      </c>
      <c r="D125" s="1565"/>
      <c r="E125" s="1574"/>
      <c r="F125" s="5" t="s">
        <v>316</v>
      </c>
      <c r="G125" s="176" t="s">
        <v>316</v>
      </c>
      <c r="H125" s="239" t="s">
        <v>316</v>
      </c>
      <c r="I125" s="5" t="s">
        <v>316</v>
      </c>
      <c r="J125" s="5" t="s">
        <v>316</v>
      </c>
      <c r="K125" s="506" t="s">
        <v>316</v>
      </c>
      <c r="L125" s="5" t="s">
        <v>316</v>
      </c>
      <c r="M125" s="5" t="s">
        <v>316</v>
      </c>
      <c r="N125" s="148" t="s">
        <v>316</v>
      </c>
      <c r="O125" s="5" t="s">
        <v>316</v>
      </c>
      <c r="P125" s="5" t="s">
        <v>316</v>
      </c>
      <c r="Q125" s="5" t="s">
        <v>316</v>
      </c>
      <c r="R125" s="5"/>
      <c r="S125" s="5" t="s">
        <v>316</v>
      </c>
      <c r="T125" s="5" t="s">
        <v>316</v>
      </c>
      <c r="U125" s="5" t="s">
        <v>316</v>
      </c>
      <c r="V125" s="176" t="s">
        <v>316</v>
      </c>
      <c r="W125" s="176" t="s">
        <v>316</v>
      </c>
      <c r="X125" s="176" t="s">
        <v>316</v>
      </c>
      <c r="Y125" s="176" t="s">
        <v>316</v>
      </c>
      <c r="Z125" s="5" t="s">
        <v>316</v>
      </c>
      <c r="AA125" s="5" t="s">
        <v>316</v>
      </c>
      <c r="AB125" s="5" t="s">
        <v>316</v>
      </c>
      <c r="AC125" s="5" t="s">
        <v>316</v>
      </c>
      <c r="AD125" s="5" t="s">
        <v>316</v>
      </c>
      <c r="AE125" s="5" t="s">
        <v>316</v>
      </c>
      <c r="AF125" s="5" t="s">
        <v>316</v>
      </c>
      <c r="AG125" s="5" t="s">
        <v>316</v>
      </c>
      <c r="AH125" s="148" t="s">
        <v>316</v>
      </c>
      <c r="AI125" s="148" t="s">
        <v>316</v>
      </c>
      <c r="AJ125" s="148" t="s">
        <v>316</v>
      </c>
      <c r="AK125" s="148" t="s">
        <v>316</v>
      </c>
      <c r="AL125" s="148" t="s">
        <v>316</v>
      </c>
      <c r="AM125" s="5" t="s">
        <v>316</v>
      </c>
      <c r="AN125" s="5" t="s">
        <v>316</v>
      </c>
      <c r="AO125" s="5" t="s">
        <v>316</v>
      </c>
      <c r="AP125" s="5" t="s">
        <v>316</v>
      </c>
      <c r="AQ125" s="5"/>
      <c r="AR125" s="5"/>
      <c r="AS125" s="5" t="s">
        <v>316</v>
      </c>
      <c r="AT125" s="5" t="s">
        <v>316</v>
      </c>
      <c r="AU125" s="5" t="s">
        <v>316</v>
      </c>
      <c r="AV125" s="5" t="s">
        <v>316</v>
      </c>
      <c r="AW125" s="5" t="s">
        <v>316</v>
      </c>
      <c r="AX125" s="5"/>
      <c r="AY125" s="5"/>
      <c r="AZ125" s="5" t="s">
        <v>316</v>
      </c>
      <c r="BA125" s="5"/>
      <c r="BB125" s="5" t="s">
        <v>316</v>
      </c>
      <c r="BC125" s="5"/>
      <c r="BD125" s="5" t="s">
        <v>316</v>
      </c>
      <c r="BE125" s="521" t="s">
        <v>316</v>
      </c>
      <c r="BF125" s="521" t="s">
        <v>316</v>
      </c>
      <c r="BG125" s="521" t="s">
        <v>316</v>
      </c>
      <c r="BH125" s="521" t="s">
        <v>316</v>
      </c>
      <c r="BI125" s="521" t="s">
        <v>316</v>
      </c>
      <c r="BJ125" s="521" t="s">
        <v>316</v>
      </c>
      <c r="BK125" s="521" t="s">
        <v>316</v>
      </c>
      <c r="BL125" s="521" t="s">
        <v>316</v>
      </c>
      <c r="BM125" s="521" t="s">
        <v>316</v>
      </c>
      <c r="BN125" s="521" t="s">
        <v>316</v>
      </c>
      <c r="BO125" s="521" t="s">
        <v>316</v>
      </c>
      <c r="BP125" s="521" t="s">
        <v>316</v>
      </c>
      <c r="BQ125" s="521" t="s">
        <v>316</v>
      </c>
      <c r="BR125" s="521" t="s">
        <v>316</v>
      </c>
      <c r="BS125" s="521" t="s">
        <v>316</v>
      </c>
      <c r="BT125" s="521" t="s">
        <v>316</v>
      </c>
      <c r="BU125" s="521" t="s">
        <v>316</v>
      </c>
      <c r="BV125" s="521" t="s">
        <v>316</v>
      </c>
      <c r="BW125" s="521" t="s">
        <v>316</v>
      </c>
      <c r="BX125" s="522" t="s">
        <v>316</v>
      </c>
      <c r="BY125" s="521" t="s">
        <v>316</v>
      </c>
      <c r="BZ125" s="522" t="s">
        <v>316</v>
      </c>
      <c r="CA125" s="521" t="s">
        <v>316</v>
      </c>
      <c r="CB125" s="521" t="s">
        <v>316</v>
      </c>
      <c r="CC125" s="521" t="s">
        <v>316</v>
      </c>
      <c r="CD125" s="522" t="s">
        <v>316</v>
      </c>
    </row>
    <row r="126" spans="1:82" ht="62.25" hidden="1">
      <c r="A126" s="589">
        <v>108</v>
      </c>
      <c r="B126" s="451">
        <v>108</v>
      </c>
      <c r="C126" s="212" t="s">
        <v>699</v>
      </c>
      <c r="D126" s="87" t="s">
        <v>17</v>
      </c>
      <c r="E126" s="86" t="s">
        <v>700</v>
      </c>
      <c r="F126" s="87" t="s">
        <v>17</v>
      </c>
      <c r="G126" s="197" t="s">
        <v>337</v>
      </c>
      <c r="H126" s="181" t="s">
        <v>338</v>
      </c>
      <c r="I126" s="79" t="s">
        <v>275</v>
      </c>
      <c r="J126" s="10" t="s">
        <v>23</v>
      </c>
      <c r="K126" s="506" t="s">
        <v>16</v>
      </c>
      <c r="L126" s="71"/>
      <c r="M126" s="71"/>
      <c r="N126" s="71"/>
      <c r="O126" s="71"/>
      <c r="P126" s="71"/>
      <c r="Q126" s="71"/>
      <c r="R126" s="71"/>
      <c r="S126" s="71"/>
      <c r="T126" s="71"/>
      <c r="U126" s="66">
        <f t="shared" si="19"/>
        <v>1</v>
      </c>
      <c r="V126" s="183" t="s">
        <v>724</v>
      </c>
      <c r="W126" s="183" t="s">
        <v>727</v>
      </c>
      <c r="X126" s="183" t="s">
        <v>724</v>
      </c>
      <c r="Y126" s="183" t="s">
        <v>726</v>
      </c>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586" t="s">
        <v>281</v>
      </c>
      <c r="BF126" s="586" t="s">
        <v>281</v>
      </c>
      <c r="BG126" s="586" t="s">
        <v>1160</v>
      </c>
      <c r="BH126" s="586" t="s">
        <v>281</v>
      </c>
      <c r="BI126" s="586" t="s">
        <v>1160</v>
      </c>
      <c r="BJ126" s="586" t="s">
        <v>281</v>
      </c>
      <c r="BK126" s="586" t="s">
        <v>281</v>
      </c>
      <c r="BL126" s="586" t="s">
        <v>281</v>
      </c>
      <c r="BM126" s="586" t="s">
        <v>281</v>
      </c>
      <c r="BN126" s="586" t="s">
        <v>281</v>
      </c>
      <c r="BO126" s="586" t="s">
        <v>281</v>
      </c>
      <c r="BP126" s="586" t="s">
        <v>281</v>
      </c>
      <c r="BQ126" s="586" t="s">
        <v>281</v>
      </c>
      <c r="BR126" s="586" t="s">
        <v>281</v>
      </c>
      <c r="BS126" s="586" t="s">
        <v>281</v>
      </c>
      <c r="BT126" s="586" t="s">
        <v>281</v>
      </c>
      <c r="BU126" s="586" t="s">
        <v>281</v>
      </c>
      <c r="BV126" s="586" t="s">
        <v>281</v>
      </c>
      <c r="BW126" s="588">
        <f>COUNTIF($BE126:$BV126,2)</f>
        <v>16</v>
      </c>
      <c r="BX126" s="510">
        <f>BW126/COUNTA($BE126:$BV126)</f>
        <v>0.88888888888888884</v>
      </c>
      <c r="BY126" s="588">
        <f>COUNTIF($BE126:$BV126,1)</f>
        <v>2</v>
      </c>
      <c r="BZ126" s="510">
        <f>BY126/COUNTA($BE126:$BV126)</f>
        <v>0.1111111111111111</v>
      </c>
      <c r="CA126" s="588">
        <f>COUNTIF($BE126:$BV126,0)</f>
        <v>0</v>
      </c>
      <c r="CB126" s="511">
        <f>CA126/COUNTA($BE126:$BV126)</f>
        <v>0</v>
      </c>
      <c r="CC126" s="588">
        <f>(((BW126*2)+(BY126*1)+(CA126*0)))/COUNTA($BE126:$BV126)</f>
        <v>1.8888888888888888</v>
      </c>
      <c r="CD126" s="606" t="str">
        <f>IF(CC126&gt;=1.6,"Đạt mục tiêu",IF(CC126&gt;=1,"Cần cố gắng","Chưa đạt"))</f>
        <v>Đạt mục tiêu</v>
      </c>
    </row>
    <row r="127" spans="1:82" s="620" customFormat="1" ht="30" hidden="1">
      <c r="A127" s="19"/>
      <c r="B127" s="451"/>
      <c r="C127" s="88" t="s">
        <v>701</v>
      </c>
      <c r="D127" s="87"/>
      <c r="E127" s="86"/>
      <c r="F127" s="87"/>
      <c r="G127" s="109"/>
      <c r="H127" s="96" t="s">
        <v>1029</v>
      </c>
      <c r="I127" s="79"/>
      <c r="J127" s="10"/>
      <c r="K127" s="71"/>
      <c r="L127" s="71"/>
      <c r="M127" s="71"/>
      <c r="N127" s="71"/>
      <c r="O127" s="71"/>
      <c r="P127" s="71"/>
      <c r="Q127" s="71"/>
      <c r="R127" s="71"/>
      <c r="S127" s="71"/>
      <c r="T127" s="71" t="s">
        <v>16</v>
      </c>
      <c r="U127" s="66"/>
      <c r="V127" s="72"/>
      <c r="W127" s="72"/>
      <c r="X127" s="72"/>
      <c r="Y127" s="72"/>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c r="BL127" s="71"/>
      <c r="BM127" s="71"/>
      <c r="BN127" s="71"/>
      <c r="BO127" s="71"/>
      <c r="BP127" s="71"/>
      <c r="BQ127" s="71"/>
      <c r="BR127" s="71"/>
      <c r="BS127" s="71"/>
      <c r="BT127" s="71"/>
      <c r="BU127" s="71"/>
      <c r="BV127" s="71"/>
      <c r="BW127" s="71"/>
      <c r="BX127" s="81"/>
      <c r="BY127" s="623"/>
      <c r="BZ127" s="81"/>
      <c r="CA127" s="623"/>
      <c r="CB127" s="81"/>
      <c r="CC127" s="623"/>
      <c r="CD127" s="623"/>
    </row>
    <row r="128" spans="1:82" ht="34.5" hidden="1" customHeight="1">
      <c r="A128" s="589">
        <v>109</v>
      </c>
      <c r="B128" s="451">
        <v>109</v>
      </c>
      <c r="C128" s="402" t="s">
        <v>701</v>
      </c>
      <c r="D128" s="87" t="s">
        <v>17</v>
      </c>
      <c r="E128" s="86" t="s">
        <v>702</v>
      </c>
      <c r="F128" s="87" t="s">
        <v>17</v>
      </c>
      <c r="G128" s="625" t="s">
        <v>128</v>
      </c>
      <c r="H128" s="190" t="s">
        <v>968</v>
      </c>
      <c r="I128" s="79" t="s">
        <v>275</v>
      </c>
      <c r="J128" s="10" t="s">
        <v>23</v>
      </c>
      <c r="K128" s="506" t="s">
        <v>16</v>
      </c>
      <c r="L128" s="71"/>
      <c r="M128" s="71"/>
      <c r="N128" s="71"/>
      <c r="O128" s="71"/>
      <c r="P128" s="71"/>
      <c r="Q128" s="71"/>
      <c r="R128" s="71"/>
      <c r="S128" s="71"/>
      <c r="T128" s="71"/>
      <c r="U128" s="66">
        <f t="shared" si="19"/>
        <v>1</v>
      </c>
      <c r="V128" s="183" t="s">
        <v>723</v>
      </c>
      <c r="W128" s="183" t="s">
        <v>724</v>
      </c>
      <c r="X128" s="183" t="s">
        <v>726</v>
      </c>
      <c r="Y128" s="183" t="s">
        <v>724</v>
      </c>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586" t="s">
        <v>281</v>
      </c>
      <c r="BF128" s="586" t="s">
        <v>281</v>
      </c>
      <c r="BG128" s="586" t="s">
        <v>1160</v>
      </c>
      <c r="BH128" s="586" t="s">
        <v>281</v>
      </c>
      <c r="BI128" s="586" t="s">
        <v>1160</v>
      </c>
      <c r="BJ128" s="586" t="s">
        <v>1160</v>
      </c>
      <c r="BK128" s="586" t="s">
        <v>1160</v>
      </c>
      <c r="BL128" s="586" t="s">
        <v>281</v>
      </c>
      <c r="BM128" s="586" t="s">
        <v>281</v>
      </c>
      <c r="BN128" s="586" t="s">
        <v>281</v>
      </c>
      <c r="BO128" s="586" t="s">
        <v>281</v>
      </c>
      <c r="BP128" s="586" t="s">
        <v>281</v>
      </c>
      <c r="BQ128" s="586" t="s">
        <v>281</v>
      </c>
      <c r="BR128" s="586" t="s">
        <v>281</v>
      </c>
      <c r="BS128" s="586" t="s">
        <v>281</v>
      </c>
      <c r="BT128" s="586" t="s">
        <v>281</v>
      </c>
      <c r="BU128" s="586" t="s">
        <v>281</v>
      </c>
      <c r="BV128" s="586" t="s">
        <v>281</v>
      </c>
      <c r="BW128" s="588">
        <f>COUNTIF($BE128:$BV128,2)</f>
        <v>14</v>
      </c>
      <c r="BX128" s="510">
        <f>BW128/COUNTA($BE128:$BV128)</f>
        <v>0.77777777777777779</v>
      </c>
      <c r="BY128" s="588">
        <f>COUNTIF($BE128:$BV128,1)</f>
        <v>4</v>
      </c>
      <c r="BZ128" s="510">
        <f>BY128/COUNTA($BE128:$BV128)</f>
        <v>0.22222222222222221</v>
      </c>
      <c r="CA128" s="588">
        <f>COUNTIF($BE128:$BV128,0)</f>
        <v>0</v>
      </c>
      <c r="CB128" s="511">
        <f>CA128/COUNTA($BE128:$BV128)</f>
        <v>0</v>
      </c>
      <c r="CC128" s="588">
        <f>(((BW128*2)+(BY128*1)+(CA128*0)))/COUNTA($BE128:$BV128)</f>
        <v>1.7777777777777777</v>
      </c>
      <c r="CD128" s="606" t="str">
        <f>IF(CC128&gt;=1.6,"Đạt mục tiêu",IF(CC128&gt;=1,"Cần cố gắng","Chưa đạt"))</f>
        <v>Đạt mục tiêu</v>
      </c>
    </row>
    <row r="129" spans="1:83" s="3" customFormat="1" ht="43.5" hidden="1" customHeight="1">
      <c r="A129" s="19">
        <v>110</v>
      </c>
      <c r="B129" s="451">
        <v>110</v>
      </c>
      <c r="C129" s="537" t="s">
        <v>703</v>
      </c>
      <c r="D129" s="87" t="s">
        <v>14</v>
      </c>
      <c r="E129" s="78" t="s">
        <v>704</v>
      </c>
      <c r="F129" s="87" t="s">
        <v>17</v>
      </c>
      <c r="G129" s="488" t="s">
        <v>127</v>
      </c>
      <c r="H129" s="513" t="s">
        <v>988</v>
      </c>
      <c r="I129" s="591" t="s">
        <v>275</v>
      </c>
      <c r="J129" s="586" t="s">
        <v>23</v>
      </c>
      <c r="K129" s="11"/>
      <c r="L129" s="11"/>
      <c r="M129" s="11" t="s">
        <v>16</v>
      </c>
      <c r="N129" s="11"/>
      <c r="O129" s="11"/>
      <c r="P129" s="11"/>
      <c r="Q129" s="11"/>
      <c r="R129" s="11"/>
      <c r="S129" s="11"/>
      <c r="T129" s="11"/>
      <c r="U129" s="493">
        <f t="shared" si="19"/>
        <v>1</v>
      </c>
      <c r="V129" s="586"/>
      <c r="W129" s="586"/>
      <c r="X129" s="586"/>
      <c r="Y129" s="586"/>
      <c r="Z129" s="11"/>
      <c r="AA129" s="11"/>
      <c r="AB129" s="11"/>
      <c r="AC129" s="11"/>
      <c r="AD129" s="586" t="s">
        <v>726</v>
      </c>
      <c r="AE129" s="586" t="s">
        <v>727</v>
      </c>
      <c r="AF129" s="586" t="s">
        <v>726</v>
      </c>
      <c r="AG129" s="586" t="s">
        <v>727</v>
      </c>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591">
        <v>2</v>
      </c>
      <c r="BF129" s="591">
        <v>1</v>
      </c>
      <c r="BG129" s="591">
        <v>2</v>
      </c>
      <c r="BH129" s="591">
        <v>2</v>
      </c>
      <c r="BI129" s="591">
        <v>2</v>
      </c>
      <c r="BJ129" s="591">
        <v>2</v>
      </c>
      <c r="BK129" s="591">
        <v>2</v>
      </c>
      <c r="BL129" s="591">
        <v>2</v>
      </c>
      <c r="BM129" s="591">
        <v>2</v>
      </c>
      <c r="BN129" s="591">
        <v>2</v>
      </c>
      <c r="BO129" s="591">
        <v>2</v>
      </c>
      <c r="BP129" s="591">
        <v>2</v>
      </c>
      <c r="BQ129" s="591">
        <v>1</v>
      </c>
      <c r="BR129" s="591">
        <v>1</v>
      </c>
      <c r="BS129" s="591">
        <v>2</v>
      </c>
      <c r="BT129" s="591">
        <v>2</v>
      </c>
      <c r="BU129" s="591">
        <v>2</v>
      </c>
      <c r="BV129" s="591">
        <v>2</v>
      </c>
      <c r="BW129" s="533">
        <f>COUNTIF($BE129:$BV129,2)</f>
        <v>15</v>
      </c>
      <c r="BX129" s="534">
        <f>BW129/COUNTA($BE129:$BV129)</f>
        <v>0.83333333333333337</v>
      </c>
      <c r="BY129" s="533">
        <f>COUNTIF($BE129:$BV129,1)</f>
        <v>3</v>
      </c>
      <c r="BZ129" s="534">
        <f>BY129/COUNTA($BE129:$BV129)</f>
        <v>0.16666666666666666</v>
      </c>
      <c r="CA129" s="533">
        <f>COUNTIF($BE129:$BV129,0)</f>
        <v>0</v>
      </c>
      <c r="CB129" s="535">
        <f>CA129/COUNTA($BE129:$BV129)</f>
        <v>0</v>
      </c>
      <c r="CC129" s="533">
        <f>(((BW129*2)+(BY129*1)+(CA129*0)))/COUNTA($BE129:$BV129)</f>
        <v>1.8333333333333333</v>
      </c>
      <c r="CD129" s="609" t="str">
        <f t="shared" ref="CD129:CD132" si="21">IF(CC129&gt;=1.6,"Đạt mục tiêu",IF(CC129&gt;=1,"Cần cố gắng","Chưa đạt"))</f>
        <v>Đạt mục tiêu</v>
      </c>
    </row>
    <row r="130" spans="1:83" ht="36" customHeight="1">
      <c r="A130" s="588">
        <v>111</v>
      </c>
      <c r="B130" s="451">
        <v>111</v>
      </c>
      <c r="C130" s="1325" t="s">
        <v>24</v>
      </c>
      <c r="D130" s="1370"/>
      <c r="E130" s="1370"/>
      <c r="F130" s="1370"/>
      <c r="G130" s="1326"/>
      <c r="H130" s="402" t="s">
        <v>316</v>
      </c>
      <c r="I130" s="11" t="s">
        <v>316</v>
      </c>
      <c r="J130" s="11" t="s">
        <v>316</v>
      </c>
      <c r="K130" s="506" t="s">
        <v>316</v>
      </c>
      <c r="L130" s="11" t="s">
        <v>316</v>
      </c>
      <c r="M130" s="11" t="s">
        <v>316</v>
      </c>
      <c r="N130" s="586" t="s">
        <v>316</v>
      </c>
      <c r="O130" s="11" t="s">
        <v>316</v>
      </c>
      <c r="P130" s="11" t="s">
        <v>316</v>
      </c>
      <c r="Q130" s="11" t="s">
        <v>316</v>
      </c>
      <c r="R130" s="11" t="s">
        <v>316</v>
      </c>
      <c r="S130" s="11" t="s">
        <v>316</v>
      </c>
      <c r="T130" s="11" t="s">
        <v>316</v>
      </c>
      <c r="U130" s="11" t="s">
        <v>316</v>
      </c>
      <c r="V130" s="11" t="s">
        <v>316</v>
      </c>
      <c r="W130" s="11" t="s">
        <v>316</v>
      </c>
      <c r="X130" s="11" t="s">
        <v>316</v>
      </c>
      <c r="Y130" s="11" t="s">
        <v>316</v>
      </c>
      <c r="Z130" s="11" t="s">
        <v>316</v>
      </c>
      <c r="AA130" s="11" t="s">
        <v>316</v>
      </c>
      <c r="AB130" s="11" t="s">
        <v>316</v>
      </c>
      <c r="AC130" s="11" t="s">
        <v>316</v>
      </c>
      <c r="AD130" s="11" t="s">
        <v>316</v>
      </c>
      <c r="AE130" s="11" t="s">
        <v>316</v>
      </c>
      <c r="AF130" s="11" t="s">
        <v>316</v>
      </c>
      <c r="AG130" s="11" t="s">
        <v>316</v>
      </c>
      <c r="AH130" s="586" t="s">
        <v>316</v>
      </c>
      <c r="AI130" s="586" t="s">
        <v>316</v>
      </c>
      <c r="AJ130" s="586" t="s">
        <v>316</v>
      </c>
      <c r="AK130" s="586" t="s">
        <v>316</v>
      </c>
      <c r="AL130" s="586" t="s">
        <v>316</v>
      </c>
      <c r="AM130" s="11" t="s">
        <v>316</v>
      </c>
      <c r="AN130" s="11" t="s">
        <v>316</v>
      </c>
      <c r="AO130" s="11" t="s">
        <v>316</v>
      </c>
      <c r="AP130" s="11" t="s">
        <v>316</v>
      </c>
      <c r="AQ130" s="11"/>
      <c r="AR130" s="11"/>
      <c r="AS130" s="11" t="s">
        <v>316</v>
      </c>
      <c r="AT130" s="11" t="s">
        <v>316</v>
      </c>
      <c r="AU130" s="11" t="s">
        <v>316</v>
      </c>
      <c r="AV130" s="11" t="s">
        <v>316</v>
      </c>
      <c r="AW130" s="11" t="s">
        <v>316</v>
      </c>
      <c r="AX130" s="11"/>
      <c r="AY130" s="11"/>
      <c r="AZ130" s="11" t="s">
        <v>316</v>
      </c>
      <c r="BA130" s="11"/>
      <c r="BB130" s="11" t="s">
        <v>316</v>
      </c>
      <c r="BC130" s="11"/>
      <c r="BD130" s="11" t="s">
        <v>316</v>
      </c>
      <c r="BE130" s="507" t="s">
        <v>316</v>
      </c>
      <c r="BF130" s="507" t="s">
        <v>316</v>
      </c>
      <c r="BG130" s="507" t="s">
        <v>316</v>
      </c>
      <c r="BH130" s="507" t="s">
        <v>316</v>
      </c>
      <c r="BI130" s="507" t="s">
        <v>316</v>
      </c>
      <c r="BJ130" s="507" t="s">
        <v>316</v>
      </c>
      <c r="BK130" s="507" t="s">
        <v>316</v>
      </c>
      <c r="BL130" s="507" t="s">
        <v>316</v>
      </c>
      <c r="BM130" s="507" t="s">
        <v>316</v>
      </c>
      <c r="BN130" s="507" t="s">
        <v>316</v>
      </c>
      <c r="BO130" s="507" t="s">
        <v>316</v>
      </c>
      <c r="BP130" s="507" t="s">
        <v>316</v>
      </c>
      <c r="BQ130" s="507" t="s">
        <v>316</v>
      </c>
      <c r="BR130" s="507" t="s">
        <v>316</v>
      </c>
      <c r="BS130" s="507" t="s">
        <v>316</v>
      </c>
      <c r="BT130" s="507" t="s">
        <v>316</v>
      </c>
      <c r="BU130" s="507" t="s">
        <v>316</v>
      </c>
      <c r="BV130" s="507" t="s">
        <v>316</v>
      </c>
      <c r="BW130" s="507" t="s">
        <v>316</v>
      </c>
      <c r="BX130" s="507" t="s">
        <v>316</v>
      </c>
      <c r="BY130" s="507" t="s">
        <v>316</v>
      </c>
      <c r="BZ130" s="507" t="s">
        <v>316</v>
      </c>
      <c r="CA130" s="507" t="s">
        <v>316</v>
      </c>
      <c r="CB130" s="507" t="s">
        <v>316</v>
      </c>
      <c r="CC130" s="507" t="s">
        <v>316</v>
      </c>
      <c r="CD130" s="508" t="s">
        <v>316</v>
      </c>
    </row>
    <row r="131" spans="1:83" s="481" customFormat="1" hidden="1">
      <c r="A131" s="589">
        <v>112</v>
      </c>
      <c r="B131" s="451">
        <v>112</v>
      </c>
      <c r="C131" s="1447" t="s">
        <v>116</v>
      </c>
      <c r="D131" s="1368"/>
      <c r="E131" s="1369"/>
      <c r="F131" s="6" t="s">
        <v>316</v>
      </c>
      <c r="G131" s="176" t="s">
        <v>316</v>
      </c>
      <c r="H131" s="622" t="s">
        <v>316</v>
      </c>
      <c r="I131" s="6" t="s">
        <v>316</v>
      </c>
      <c r="J131" s="6" t="s">
        <v>316</v>
      </c>
      <c r="K131" s="506" t="s">
        <v>316</v>
      </c>
      <c r="L131" s="6" t="s">
        <v>316</v>
      </c>
      <c r="M131" s="6" t="s">
        <v>316</v>
      </c>
      <c r="N131" s="11" t="s">
        <v>316</v>
      </c>
      <c r="O131" s="6" t="s">
        <v>316</v>
      </c>
      <c r="P131" s="6" t="s">
        <v>316</v>
      </c>
      <c r="Q131" s="6" t="s">
        <v>316</v>
      </c>
      <c r="R131" s="6"/>
      <c r="S131" s="6" t="s">
        <v>316</v>
      </c>
      <c r="T131" s="6" t="s">
        <v>316</v>
      </c>
      <c r="U131" s="6" t="s">
        <v>316</v>
      </c>
      <c r="V131" s="176" t="s">
        <v>316</v>
      </c>
      <c r="W131" s="176" t="s">
        <v>316</v>
      </c>
      <c r="X131" s="176" t="s">
        <v>316</v>
      </c>
      <c r="Y131" s="176" t="s">
        <v>316</v>
      </c>
      <c r="Z131" s="6" t="s">
        <v>316</v>
      </c>
      <c r="AA131" s="6" t="s">
        <v>316</v>
      </c>
      <c r="AB131" s="6" t="s">
        <v>316</v>
      </c>
      <c r="AC131" s="6" t="s">
        <v>316</v>
      </c>
      <c r="AD131" s="6" t="s">
        <v>316</v>
      </c>
      <c r="AE131" s="6" t="s">
        <v>316</v>
      </c>
      <c r="AF131" s="6" t="s">
        <v>316</v>
      </c>
      <c r="AG131" s="6" t="s">
        <v>316</v>
      </c>
      <c r="AH131" s="11" t="s">
        <v>316</v>
      </c>
      <c r="AI131" s="11" t="s">
        <v>316</v>
      </c>
      <c r="AJ131" s="11" t="s">
        <v>316</v>
      </c>
      <c r="AK131" s="11" t="s">
        <v>316</v>
      </c>
      <c r="AL131" s="11" t="s">
        <v>316</v>
      </c>
      <c r="AM131" s="6" t="s">
        <v>316</v>
      </c>
      <c r="AN131" s="6" t="s">
        <v>316</v>
      </c>
      <c r="AO131" s="6" t="s">
        <v>316</v>
      </c>
      <c r="AP131" s="6" t="s">
        <v>316</v>
      </c>
      <c r="AQ131" s="6"/>
      <c r="AR131" s="6"/>
      <c r="AS131" s="6" t="s">
        <v>316</v>
      </c>
      <c r="AT131" s="6" t="s">
        <v>316</v>
      </c>
      <c r="AU131" s="6" t="s">
        <v>316</v>
      </c>
      <c r="AV131" s="6" t="s">
        <v>316</v>
      </c>
      <c r="AW131" s="6" t="s">
        <v>316</v>
      </c>
      <c r="AX131" s="6"/>
      <c r="AY131" s="6"/>
      <c r="AZ131" s="6" t="s">
        <v>316</v>
      </c>
      <c r="BA131" s="6"/>
      <c r="BB131" s="6" t="s">
        <v>316</v>
      </c>
      <c r="BC131" s="6"/>
      <c r="BD131" s="6" t="s">
        <v>316</v>
      </c>
      <c r="BE131" s="507" t="s">
        <v>316</v>
      </c>
      <c r="BF131" s="507" t="s">
        <v>316</v>
      </c>
      <c r="BG131" s="507" t="s">
        <v>316</v>
      </c>
      <c r="BH131" s="507" t="s">
        <v>316</v>
      </c>
      <c r="BI131" s="507" t="s">
        <v>316</v>
      </c>
      <c r="BJ131" s="507" t="s">
        <v>316</v>
      </c>
      <c r="BK131" s="507" t="s">
        <v>316</v>
      </c>
      <c r="BL131" s="507" t="s">
        <v>316</v>
      </c>
      <c r="BM131" s="507" t="s">
        <v>316</v>
      </c>
      <c r="BN131" s="507" t="s">
        <v>316</v>
      </c>
      <c r="BO131" s="507" t="s">
        <v>316</v>
      </c>
      <c r="BP131" s="507" t="s">
        <v>316</v>
      </c>
      <c r="BQ131" s="507" t="s">
        <v>316</v>
      </c>
      <c r="BR131" s="507" t="s">
        <v>316</v>
      </c>
      <c r="BS131" s="507" t="s">
        <v>316</v>
      </c>
      <c r="BT131" s="507" t="s">
        <v>316</v>
      </c>
      <c r="BU131" s="507" t="s">
        <v>316</v>
      </c>
      <c r="BV131" s="507" t="s">
        <v>316</v>
      </c>
      <c r="BW131" s="507" t="s">
        <v>316</v>
      </c>
      <c r="BX131" s="508" t="s">
        <v>316</v>
      </c>
      <c r="BY131" s="507" t="s">
        <v>316</v>
      </c>
      <c r="BZ131" s="508" t="s">
        <v>316</v>
      </c>
      <c r="CA131" s="507" t="s">
        <v>316</v>
      </c>
      <c r="CB131" s="507" t="s">
        <v>316</v>
      </c>
      <c r="CC131" s="507" t="s">
        <v>316</v>
      </c>
      <c r="CD131" s="508" t="s">
        <v>316</v>
      </c>
      <c r="CE131" s="615"/>
    </row>
    <row r="132" spans="1:83" s="538" customFormat="1" ht="62.25" hidden="1">
      <c r="A132" s="19">
        <v>113</v>
      </c>
      <c r="B132" s="451">
        <v>113</v>
      </c>
      <c r="C132" s="76" t="s">
        <v>388</v>
      </c>
      <c r="D132" s="87" t="s">
        <v>17</v>
      </c>
      <c r="E132" s="78" t="s">
        <v>389</v>
      </c>
      <c r="F132" s="87" t="s">
        <v>17</v>
      </c>
      <c r="G132" s="19" t="s">
        <v>402</v>
      </c>
      <c r="H132" s="513" t="s">
        <v>403</v>
      </c>
      <c r="I132" s="591" t="s">
        <v>275</v>
      </c>
      <c r="J132" s="586" t="s">
        <v>25</v>
      </c>
      <c r="K132" s="608"/>
      <c r="L132" s="229"/>
      <c r="M132" s="229" t="s">
        <v>16</v>
      </c>
      <c r="N132" s="229"/>
      <c r="O132" s="229"/>
      <c r="P132" s="229"/>
      <c r="Q132" s="229"/>
      <c r="R132" s="229"/>
      <c r="S132" s="229"/>
      <c r="T132" s="229"/>
      <c r="U132" s="493">
        <f t="shared" si="19"/>
        <v>1</v>
      </c>
      <c r="V132" s="229"/>
      <c r="W132" s="229"/>
      <c r="X132" s="229"/>
      <c r="Y132" s="229"/>
      <c r="Z132" s="229"/>
      <c r="AA132" s="229"/>
      <c r="AB132" s="229"/>
      <c r="AC132" s="229"/>
      <c r="AD132" s="591" t="s">
        <v>724</v>
      </c>
      <c r="AE132" s="591" t="s">
        <v>723</v>
      </c>
      <c r="AF132" s="591" t="s">
        <v>724</v>
      </c>
      <c r="AG132" s="591" t="s">
        <v>723</v>
      </c>
      <c r="AH132" s="229"/>
      <c r="AI132" s="229"/>
      <c r="AJ132" s="229"/>
      <c r="AK132" s="229"/>
      <c r="AL132" s="229"/>
      <c r="AM132" s="229"/>
      <c r="AN132" s="229"/>
      <c r="AO132" s="229"/>
      <c r="AP132" s="229"/>
      <c r="AQ132" s="229"/>
      <c r="AR132" s="229"/>
      <c r="AS132" s="229"/>
      <c r="AT132" s="229"/>
      <c r="AU132" s="229"/>
      <c r="AV132" s="229"/>
      <c r="AW132" s="229"/>
      <c r="AX132" s="229"/>
      <c r="AY132" s="229"/>
      <c r="AZ132" s="229"/>
      <c r="BA132" s="229"/>
      <c r="BB132" s="229"/>
      <c r="BC132" s="229"/>
      <c r="BD132" s="229"/>
      <c r="BE132" s="591">
        <v>1</v>
      </c>
      <c r="BF132" s="591">
        <v>2</v>
      </c>
      <c r="BG132" s="591">
        <v>1</v>
      </c>
      <c r="BH132" s="591">
        <v>2</v>
      </c>
      <c r="BI132" s="591">
        <v>2</v>
      </c>
      <c r="BJ132" s="591">
        <v>2</v>
      </c>
      <c r="BK132" s="591">
        <v>2</v>
      </c>
      <c r="BL132" s="591">
        <v>2</v>
      </c>
      <c r="BM132" s="591">
        <v>2</v>
      </c>
      <c r="BN132" s="591">
        <v>2</v>
      </c>
      <c r="BO132" s="591">
        <v>2</v>
      </c>
      <c r="BP132" s="591">
        <v>2</v>
      </c>
      <c r="BQ132" s="591">
        <v>2</v>
      </c>
      <c r="BR132" s="591">
        <v>2</v>
      </c>
      <c r="BS132" s="591">
        <v>2</v>
      </c>
      <c r="BT132" s="591">
        <v>1</v>
      </c>
      <c r="BU132" s="591">
        <v>2</v>
      </c>
      <c r="BV132" s="591">
        <v>2</v>
      </c>
      <c r="BW132" s="533">
        <f>COUNTIF($BE132:$BV132,2)</f>
        <v>15</v>
      </c>
      <c r="BX132" s="534">
        <f>BW132/COUNTA($BE132:$BV132)</f>
        <v>0.83333333333333337</v>
      </c>
      <c r="BY132" s="533">
        <f>COUNTIF($BE132:$BV132,1)</f>
        <v>3</v>
      </c>
      <c r="BZ132" s="534">
        <f>BY132/COUNTA($BE132:$BV132)</f>
        <v>0.16666666666666666</v>
      </c>
      <c r="CA132" s="533">
        <f>COUNTIF($BE132:$BV132,0)</f>
        <v>0</v>
      </c>
      <c r="CB132" s="535">
        <f>CA132/COUNTA($BE132:$BV132)</f>
        <v>0</v>
      </c>
      <c r="CC132" s="533">
        <f>(((BW132*2)+(BY132*1)+(CA132*0)))/COUNTA($BE132:$BV132)</f>
        <v>1.8333333333333333</v>
      </c>
      <c r="CD132" s="609" t="str">
        <f t="shared" si="21"/>
        <v>Đạt mục tiêu</v>
      </c>
    </row>
    <row r="133" spans="1:83" ht="62.25" hidden="1">
      <c r="A133" s="588">
        <v>114</v>
      </c>
      <c r="B133" s="451">
        <v>114</v>
      </c>
      <c r="C133" s="515" t="s">
        <v>388</v>
      </c>
      <c r="D133" s="87" t="s">
        <v>17</v>
      </c>
      <c r="E133" s="213" t="s">
        <v>389</v>
      </c>
      <c r="F133" s="87" t="s">
        <v>17</v>
      </c>
      <c r="G133" s="42" t="s">
        <v>404</v>
      </c>
      <c r="H133" s="390" t="s">
        <v>1170</v>
      </c>
      <c r="I133" s="79" t="s">
        <v>275</v>
      </c>
      <c r="J133" s="10" t="s">
        <v>25</v>
      </c>
      <c r="K133" s="97"/>
      <c r="L133" s="97"/>
      <c r="M133" s="97"/>
      <c r="N133" s="586" t="s">
        <v>16</v>
      </c>
      <c r="O133" s="97"/>
      <c r="P133" s="97"/>
      <c r="Q133" s="97"/>
      <c r="R133" s="97"/>
      <c r="S133" s="97"/>
      <c r="T133" s="97"/>
      <c r="U133" s="66">
        <f t="shared" si="19"/>
        <v>1</v>
      </c>
      <c r="V133" s="97"/>
      <c r="W133" s="97"/>
      <c r="X133" s="97"/>
      <c r="Y133" s="97"/>
      <c r="Z133" s="97"/>
      <c r="AA133" s="97"/>
      <c r="AB133" s="97"/>
      <c r="AC133" s="97"/>
      <c r="AD133" s="97"/>
      <c r="AE133" s="97"/>
      <c r="AF133" s="97"/>
      <c r="AG133" s="97"/>
      <c r="AH133" s="588" t="s">
        <v>725</v>
      </c>
      <c r="AI133" s="588" t="s">
        <v>725</v>
      </c>
      <c r="AJ133" s="588" t="s">
        <v>725</v>
      </c>
      <c r="AK133" s="588" t="s">
        <v>725</v>
      </c>
      <c r="AL133" s="588" t="s">
        <v>725</v>
      </c>
      <c r="AM133" s="97"/>
      <c r="AN133" s="97"/>
      <c r="AO133" s="97"/>
      <c r="AP133" s="97"/>
      <c r="AQ133" s="97"/>
      <c r="AR133" s="97"/>
      <c r="AS133" s="97"/>
      <c r="AT133" s="97"/>
      <c r="AU133" s="97"/>
      <c r="AV133" s="97"/>
      <c r="AW133" s="97"/>
      <c r="AX133" s="97"/>
      <c r="AY133" s="97"/>
      <c r="AZ133" s="97"/>
      <c r="BA133" s="97"/>
      <c r="BB133" s="97"/>
      <c r="BC133" s="97"/>
      <c r="BD133" s="97"/>
      <c r="BE133" s="20">
        <v>2</v>
      </c>
      <c r="BF133" s="20">
        <v>2</v>
      </c>
      <c r="BG133" s="20">
        <v>1</v>
      </c>
      <c r="BH133" s="20">
        <v>2</v>
      </c>
      <c r="BI133" s="20">
        <v>2</v>
      </c>
      <c r="BJ133" s="20">
        <v>1</v>
      </c>
      <c r="BK133" s="20">
        <v>2</v>
      </c>
      <c r="BL133" s="20">
        <v>2</v>
      </c>
      <c r="BM133" s="20">
        <v>2</v>
      </c>
      <c r="BN133" s="20">
        <v>2</v>
      </c>
      <c r="BO133" s="20">
        <v>2</v>
      </c>
      <c r="BP133" s="20">
        <v>2</v>
      </c>
      <c r="BQ133" s="20">
        <v>2</v>
      </c>
      <c r="BR133" s="20">
        <v>2</v>
      </c>
      <c r="BS133" s="20">
        <v>2</v>
      </c>
      <c r="BT133" s="20">
        <v>2</v>
      </c>
      <c r="BU133" s="20">
        <v>2</v>
      </c>
      <c r="BV133" s="20">
        <v>2</v>
      </c>
      <c r="BW133" s="21">
        <f>COUNTIF($BE133:$BV133,2)</f>
        <v>16</v>
      </c>
      <c r="BX133" s="22">
        <f>BW133/COUNTA($BE133:$BV133)</f>
        <v>0.88888888888888884</v>
      </c>
      <c r="BY133" s="21">
        <f>COUNTIF($BE133:$BV133,1)</f>
        <v>2</v>
      </c>
      <c r="BZ133" s="22">
        <f>BY133/COUNTA($BE133:$BV133)</f>
        <v>0.1111111111111111</v>
      </c>
      <c r="CA133" s="21">
        <f>COUNTIF($BE133:$BV133,0)</f>
        <v>0</v>
      </c>
      <c r="CB133" s="22">
        <f>CA133/COUNTA($BE133:$BV133)</f>
        <v>0</v>
      </c>
      <c r="CC133" s="21">
        <f>(((BW133*2)+(BY133*1)+(CA133*0)))/COUNTA($BE133:$BV133)</f>
        <v>1.8888888888888888</v>
      </c>
      <c r="CD133" s="427" t="str">
        <f>IF(CC133&gt;=1.6,"Đạt mục tiêu",IF(CC133&gt;=1,"Cần cố gắng","Chưa đạt"))</f>
        <v>Đạt mục tiêu</v>
      </c>
    </row>
    <row r="134" spans="1:83" s="98" customFormat="1" ht="63" hidden="1">
      <c r="A134" s="19">
        <v>115</v>
      </c>
      <c r="B134" s="451">
        <v>115</v>
      </c>
      <c r="C134" s="86" t="s">
        <v>390</v>
      </c>
      <c r="D134" s="87" t="s">
        <v>17</v>
      </c>
      <c r="E134" s="86" t="s">
        <v>391</v>
      </c>
      <c r="F134" s="87" t="s">
        <v>17</v>
      </c>
      <c r="G134" s="86" t="s">
        <v>406</v>
      </c>
      <c r="H134" s="70" t="s">
        <v>1171</v>
      </c>
      <c r="I134" s="79" t="s">
        <v>275</v>
      </c>
      <c r="J134" s="10" t="s">
        <v>25</v>
      </c>
      <c r="K134" s="97"/>
      <c r="L134" s="97" t="s">
        <v>16</v>
      </c>
      <c r="M134" s="97"/>
      <c r="N134" s="97"/>
      <c r="O134" s="97"/>
      <c r="P134" s="97"/>
      <c r="Q134" s="97"/>
      <c r="R134" s="97"/>
      <c r="S134" s="97"/>
      <c r="T134" s="97"/>
      <c r="U134" s="66">
        <f t="shared" si="19"/>
        <v>1</v>
      </c>
      <c r="V134" s="97"/>
      <c r="W134" s="97"/>
      <c r="X134" s="97"/>
      <c r="Y134" s="97"/>
      <c r="Z134" s="20" t="s">
        <v>727</v>
      </c>
      <c r="AA134" s="20" t="s">
        <v>723</v>
      </c>
      <c r="AB134" s="20" t="s">
        <v>727</v>
      </c>
      <c r="AC134" s="20" t="s">
        <v>727</v>
      </c>
      <c r="AD134" s="97"/>
      <c r="AE134" s="97"/>
      <c r="AF134" s="97"/>
      <c r="AG134" s="9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79">
        <v>2</v>
      </c>
      <c r="BF134" s="79">
        <v>2</v>
      </c>
      <c r="BG134" s="79">
        <v>2</v>
      </c>
      <c r="BH134" s="79">
        <v>2</v>
      </c>
      <c r="BI134" s="79">
        <v>1</v>
      </c>
      <c r="BJ134" s="79">
        <v>2</v>
      </c>
      <c r="BK134" s="79">
        <v>2</v>
      </c>
      <c r="BL134" s="79">
        <v>2</v>
      </c>
      <c r="BM134" s="79">
        <v>2</v>
      </c>
      <c r="BN134" s="79">
        <v>1</v>
      </c>
      <c r="BO134" s="79">
        <v>1</v>
      </c>
      <c r="BP134" s="79">
        <v>2</v>
      </c>
      <c r="BQ134" s="79">
        <v>2</v>
      </c>
      <c r="BR134" s="79">
        <v>2</v>
      </c>
      <c r="BS134" s="79">
        <v>2</v>
      </c>
      <c r="BT134" s="79">
        <v>2</v>
      </c>
      <c r="BU134" s="79">
        <v>2</v>
      </c>
      <c r="BV134" s="79">
        <v>2</v>
      </c>
      <c r="BW134" s="623">
        <f>COUNTIF($BE134:$BV134,2)</f>
        <v>15</v>
      </c>
      <c r="BX134" s="512">
        <f>BW134/COUNTA($BE134:$BV134)</f>
        <v>0.83333333333333337</v>
      </c>
      <c r="BY134" s="623">
        <f>COUNTIF($BE134:$BV134,1)</f>
        <v>3</v>
      </c>
      <c r="BZ134" s="512">
        <f>BY134/COUNTA($BE134:$BV134)</f>
        <v>0.16666666666666666</v>
      </c>
      <c r="CA134" s="623">
        <f>COUNTIF($BE134:$BV134,0)</f>
        <v>0</v>
      </c>
      <c r="CB134" s="81">
        <f>CA134/COUNTA($BE134:$BV134)</f>
        <v>0</v>
      </c>
      <c r="CC134" s="623">
        <f>(((BW134*2)+(BY134*1)+(CA134*0)))/COUNTA($BE134:$BV134)</f>
        <v>1.8333333333333333</v>
      </c>
      <c r="CD134" s="624" t="str">
        <f t="shared" ref="CD134" si="22">IF(CC134&gt;=1.6,"Đạt mục tiêu",IF(CC134&gt;=1,"Cần cố gắng","Chưa đạt"))</f>
        <v>Đạt mục tiêu</v>
      </c>
    </row>
    <row r="135" spans="1:83" s="481" customFormat="1" ht="93.75" hidden="1">
      <c r="A135" s="589">
        <v>116</v>
      </c>
      <c r="B135" s="451">
        <v>116</v>
      </c>
      <c r="C135" s="212" t="s">
        <v>392</v>
      </c>
      <c r="D135" s="87" t="s">
        <v>14</v>
      </c>
      <c r="E135" s="86" t="s">
        <v>393</v>
      </c>
      <c r="F135" s="87" t="s">
        <v>14</v>
      </c>
      <c r="G135" s="188" t="s">
        <v>411</v>
      </c>
      <c r="H135" s="181" t="s">
        <v>408</v>
      </c>
      <c r="I135" s="79" t="s">
        <v>275</v>
      </c>
      <c r="J135" s="10" t="s">
        <v>25</v>
      </c>
      <c r="K135" s="506" t="s">
        <v>16</v>
      </c>
      <c r="L135" s="97"/>
      <c r="M135" s="97"/>
      <c r="N135" s="97"/>
      <c r="O135" s="97"/>
      <c r="P135" s="97"/>
      <c r="Q135" s="97"/>
      <c r="R135" s="97" t="s">
        <v>16</v>
      </c>
      <c r="S135" s="97"/>
      <c r="T135" s="97"/>
      <c r="U135" s="66">
        <f t="shared" si="19"/>
        <v>2</v>
      </c>
      <c r="V135" s="183" t="s">
        <v>723</v>
      </c>
      <c r="W135" s="183" t="s">
        <v>725</v>
      </c>
      <c r="X135" s="183" t="s">
        <v>728</v>
      </c>
      <c r="Y135" s="183" t="s">
        <v>727</v>
      </c>
      <c r="Z135" s="97"/>
      <c r="AA135" s="97"/>
      <c r="AB135" s="97"/>
      <c r="AC135" s="97"/>
      <c r="AD135" s="97"/>
      <c r="AE135" s="97"/>
      <c r="AF135" s="97"/>
      <c r="AG135" s="9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586" t="s">
        <v>281</v>
      </c>
      <c r="BF135" s="586" t="s">
        <v>281</v>
      </c>
      <c r="BG135" s="586" t="s">
        <v>1160</v>
      </c>
      <c r="BH135" s="586" t="s">
        <v>281</v>
      </c>
      <c r="BI135" s="586" t="s">
        <v>1160</v>
      </c>
      <c r="BJ135" s="586" t="s">
        <v>281</v>
      </c>
      <c r="BK135" s="586" t="s">
        <v>281</v>
      </c>
      <c r="BL135" s="586" t="s">
        <v>281</v>
      </c>
      <c r="BM135" s="586" t="s">
        <v>281</v>
      </c>
      <c r="BN135" s="586" t="s">
        <v>281</v>
      </c>
      <c r="BO135" s="586" t="s">
        <v>281</v>
      </c>
      <c r="BP135" s="586" t="s">
        <v>281</v>
      </c>
      <c r="BQ135" s="586" t="s">
        <v>281</v>
      </c>
      <c r="BR135" s="586" t="s">
        <v>281</v>
      </c>
      <c r="BS135" s="586" t="s">
        <v>281</v>
      </c>
      <c r="BT135" s="586" t="s">
        <v>281</v>
      </c>
      <c r="BU135" s="586" t="s">
        <v>281</v>
      </c>
      <c r="BV135" s="586" t="s">
        <v>281</v>
      </c>
      <c r="BW135" s="588">
        <f>COUNTIF($BE135:$BV135,2)</f>
        <v>16</v>
      </c>
      <c r="BX135" s="510">
        <f>BW135/COUNTA($BE135:$BV135)</f>
        <v>0.88888888888888884</v>
      </c>
      <c r="BY135" s="588">
        <f>COUNTIF($BE135:$BV135,1)</f>
        <v>2</v>
      </c>
      <c r="BZ135" s="510">
        <f>BY135/COUNTA($BE135:$BV135)</f>
        <v>0.1111111111111111</v>
      </c>
      <c r="CA135" s="588">
        <f>COUNTIF($BE135:$BV135,0)</f>
        <v>0</v>
      </c>
      <c r="CB135" s="511">
        <f>CA135/COUNTA($BE135:$BV135)</f>
        <v>0</v>
      </c>
      <c r="CC135" s="588">
        <f>(((BW135*2)+(BY135*1)+(CA135*0)))/COUNTA($BE135:$BV135)</f>
        <v>1.8888888888888888</v>
      </c>
      <c r="CD135" s="606" t="str">
        <f>IF(CC135&gt;=1.6,"Đạt mục tiêu",IF(CC135&gt;=1,"Cần cố gắng","Chưa đạt"))</f>
        <v>Đạt mục tiêu</v>
      </c>
      <c r="CE135" s="615"/>
    </row>
    <row r="136" spans="1:83" s="98" customFormat="1" ht="62.25" hidden="1">
      <c r="A136" s="19">
        <v>117</v>
      </c>
      <c r="B136" s="451">
        <v>117</v>
      </c>
      <c r="C136" s="86" t="s">
        <v>392</v>
      </c>
      <c r="D136" s="87" t="s">
        <v>14</v>
      </c>
      <c r="E136" s="86" t="s">
        <v>393</v>
      </c>
      <c r="F136" s="87" t="s">
        <v>14</v>
      </c>
      <c r="G136" s="86" t="s">
        <v>410</v>
      </c>
      <c r="H136" s="70" t="s">
        <v>409</v>
      </c>
      <c r="I136" s="79" t="s">
        <v>275</v>
      </c>
      <c r="J136" s="10" t="s">
        <v>25</v>
      </c>
      <c r="K136" s="97"/>
      <c r="L136" s="97" t="s">
        <v>16</v>
      </c>
      <c r="M136" s="97"/>
      <c r="N136" s="97"/>
      <c r="O136" s="97"/>
      <c r="P136" s="97"/>
      <c r="Q136" s="97"/>
      <c r="R136" s="97" t="s">
        <v>16</v>
      </c>
      <c r="S136" s="97"/>
      <c r="T136" s="97"/>
      <c r="U136" s="66">
        <f t="shared" si="19"/>
        <v>2</v>
      </c>
      <c r="V136" s="97"/>
      <c r="W136" s="97"/>
      <c r="X136" s="97"/>
      <c r="Y136" s="97"/>
      <c r="Z136" s="20" t="s">
        <v>725</v>
      </c>
      <c r="AA136" s="20" t="s">
        <v>727</v>
      </c>
      <c r="AB136" s="20" t="s">
        <v>725</v>
      </c>
      <c r="AC136" s="20" t="s">
        <v>727</v>
      </c>
      <c r="AD136" s="97"/>
      <c r="AE136" s="97"/>
      <c r="AF136" s="97"/>
      <c r="AG136" s="9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79">
        <v>2</v>
      </c>
      <c r="BF136" s="79">
        <v>2</v>
      </c>
      <c r="BG136" s="79">
        <v>2</v>
      </c>
      <c r="BH136" s="79">
        <v>1</v>
      </c>
      <c r="BI136" s="79">
        <v>1</v>
      </c>
      <c r="BJ136" s="79">
        <v>2</v>
      </c>
      <c r="BK136" s="79">
        <v>2</v>
      </c>
      <c r="BL136" s="79">
        <v>2</v>
      </c>
      <c r="BM136" s="79">
        <v>2</v>
      </c>
      <c r="BN136" s="79">
        <v>1</v>
      </c>
      <c r="BO136" s="79">
        <v>1</v>
      </c>
      <c r="BP136" s="79">
        <v>2</v>
      </c>
      <c r="BQ136" s="79">
        <v>2</v>
      </c>
      <c r="BR136" s="79">
        <v>1</v>
      </c>
      <c r="BS136" s="79">
        <v>2</v>
      </c>
      <c r="BT136" s="79">
        <v>2</v>
      </c>
      <c r="BU136" s="79">
        <v>2</v>
      </c>
      <c r="BV136" s="79">
        <v>2</v>
      </c>
      <c r="BW136" s="623">
        <f>COUNTIF($BE136:$BV136,2)</f>
        <v>13</v>
      </c>
      <c r="BX136" s="512">
        <f>BW136/COUNTA($BE136:$BV136)</f>
        <v>0.72222222222222221</v>
      </c>
      <c r="BY136" s="623">
        <f>COUNTIF($BE136:$BV136,1)</f>
        <v>5</v>
      </c>
      <c r="BZ136" s="512">
        <f>BY136/COUNTA($BE136:$BV136)</f>
        <v>0.27777777777777779</v>
      </c>
      <c r="CA136" s="623">
        <f>COUNTIF($BE136:$BV136,0)</f>
        <v>0</v>
      </c>
      <c r="CB136" s="81">
        <f>CA136/COUNTA($BE136:$BV136)</f>
        <v>0</v>
      </c>
      <c r="CC136" s="623">
        <f>(((BW136*2)+(BY136*1)+(CA136*0)))/COUNTA($BE136:$BV136)</f>
        <v>1.7222222222222223</v>
      </c>
      <c r="CD136" s="624" t="str">
        <f t="shared" ref="CD136" si="23">IF(CC136&gt;=1.6,"Đạt mục tiêu",IF(CC136&gt;=1,"Cần cố gắng","Chưa đạt"))</f>
        <v>Đạt mục tiêu</v>
      </c>
    </row>
    <row r="137" spans="1:83" s="98" customFormat="1" ht="94.5" hidden="1">
      <c r="A137" s="19"/>
      <c r="B137" s="451"/>
      <c r="C137" s="390" t="s">
        <v>341</v>
      </c>
      <c r="D137" s="87"/>
      <c r="E137" s="86"/>
      <c r="F137" s="87"/>
      <c r="G137" s="86"/>
      <c r="H137" s="70" t="s">
        <v>942</v>
      </c>
      <c r="I137" s="79"/>
      <c r="J137" s="10"/>
      <c r="K137" s="97"/>
      <c r="L137" s="97"/>
      <c r="M137" s="97"/>
      <c r="N137" s="97"/>
      <c r="O137" s="97"/>
      <c r="P137" s="97"/>
      <c r="Q137" s="97"/>
      <c r="R137" s="97"/>
      <c r="S137" s="97"/>
      <c r="T137" s="71" t="s">
        <v>16</v>
      </c>
      <c r="U137" s="66"/>
      <c r="V137" s="97"/>
      <c r="W137" s="97"/>
      <c r="X137" s="97"/>
      <c r="Y137" s="97"/>
      <c r="Z137" s="97"/>
      <c r="AA137" s="97"/>
      <c r="AB137" s="97"/>
      <c r="AC137" s="97"/>
      <c r="AD137" s="97"/>
      <c r="AE137" s="97"/>
      <c r="AF137" s="97"/>
      <c r="AG137" s="97"/>
      <c r="AH137" s="97"/>
      <c r="AI137" s="97"/>
      <c r="AJ137" s="97"/>
      <c r="AK137" s="97"/>
      <c r="AL137" s="97"/>
      <c r="AM137" s="97"/>
      <c r="AN137" s="97"/>
      <c r="AO137" s="97"/>
      <c r="AP137" s="97"/>
      <c r="AQ137" s="97"/>
      <c r="AR137" s="97"/>
      <c r="AS137" s="97"/>
      <c r="AT137" s="97"/>
      <c r="AU137" s="97"/>
      <c r="AV137" s="97"/>
      <c r="AW137" s="97"/>
      <c r="AX137" s="97"/>
      <c r="AY137" s="97"/>
      <c r="AZ137" s="97"/>
      <c r="BA137" s="97"/>
      <c r="BB137" s="97"/>
      <c r="BC137" s="97"/>
      <c r="BD137" s="97"/>
      <c r="BE137" s="97"/>
      <c r="BF137" s="97"/>
      <c r="BG137" s="97"/>
      <c r="BH137" s="97"/>
      <c r="BI137" s="97"/>
      <c r="BJ137" s="97"/>
      <c r="BK137" s="97"/>
      <c r="BL137" s="97"/>
      <c r="BM137" s="97"/>
      <c r="BN137" s="97"/>
      <c r="BO137" s="97"/>
      <c r="BP137" s="97"/>
      <c r="BQ137" s="97"/>
      <c r="BR137" s="97"/>
      <c r="BS137" s="97"/>
      <c r="BT137" s="97"/>
      <c r="BU137" s="97"/>
      <c r="BV137" s="97"/>
      <c r="BW137" s="97"/>
      <c r="BX137" s="97"/>
      <c r="BY137" s="97"/>
      <c r="BZ137" s="97"/>
      <c r="CA137" s="97"/>
      <c r="CB137" s="97"/>
      <c r="CC137" s="97"/>
      <c r="CD137" s="97"/>
    </row>
    <row r="138" spans="1:83" s="481" customFormat="1" ht="150" hidden="1">
      <c r="A138" s="589">
        <v>118</v>
      </c>
      <c r="B138" s="451">
        <v>118</v>
      </c>
      <c r="C138" s="402" t="s">
        <v>341</v>
      </c>
      <c r="D138" s="75" t="s">
        <v>15</v>
      </c>
      <c r="E138" s="43" t="s">
        <v>131</v>
      </c>
      <c r="F138" s="75" t="s">
        <v>17</v>
      </c>
      <c r="G138" s="186" t="s">
        <v>396</v>
      </c>
      <c r="H138" s="539" t="s">
        <v>1045</v>
      </c>
      <c r="I138" s="79" t="s">
        <v>275</v>
      </c>
      <c r="J138" s="10" t="s">
        <v>25</v>
      </c>
      <c r="K138" s="589" t="s">
        <v>16</v>
      </c>
      <c r="L138" s="20"/>
      <c r="M138" s="21"/>
      <c r="N138" s="623"/>
      <c r="O138" s="623"/>
      <c r="P138" s="20"/>
      <c r="Q138" s="21"/>
      <c r="R138" s="21"/>
      <c r="S138" s="20"/>
      <c r="T138" s="20"/>
      <c r="U138" s="66">
        <f t="shared" si="19"/>
        <v>1</v>
      </c>
      <c r="V138" s="183" t="s">
        <v>726</v>
      </c>
      <c r="W138" s="540" t="s">
        <v>726</v>
      </c>
      <c r="X138" s="540" t="s">
        <v>723</v>
      </c>
      <c r="Y138" s="540" t="s">
        <v>724</v>
      </c>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586" t="s">
        <v>281</v>
      </c>
      <c r="BF138" s="586" t="s">
        <v>281</v>
      </c>
      <c r="BG138" s="586" t="s">
        <v>1160</v>
      </c>
      <c r="BH138" s="586" t="s">
        <v>281</v>
      </c>
      <c r="BI138" s="586" t="s">
        <v>1160</v>
      </c>
      <c r="BJ138" s="586" t="s">
        <v>1160</v>
      </c>
      <c r="BK138" s="586" t="s">
        <v>1160</v>
      </c>
      <c r="BL138" s="586" t="s">
        <v>281</v>
      </c>
      <c r="BM138" s="586" t="s">
        <v>281</v>
      </c>
      <c r="BN138" s="586" t="s">
        <v>281</v>
      </c>
      <c r="BO138" s="586" t="s">
        <v>281</v>
      </c>
      <c r="BP138" s="586" t="s">
        <v>281</v>
      </c>
      <c r="BQ138" s="586" t="s">
        <v>281</v>
      </c>
      <c r="BR138" s="586" t="s">
        <v>281</v>
      </c>
      <c r="BS138" s="586" t="s">
        <v>281</v>
      </c>
      <c r="BT138" s="586" t="s">
        <v>281</v>
      </c>
      <c r="BU138" s="586" t="s">
        <v>281</v>
      </c>
      <c r="BV138" s="586" t="s">
        <v>281</v>
      </c>
      <c r="BW138" s="588">
        <f>COUNTIF($BE138:$BV138,2)</f>
        <v>14</v>
      </c>
      <c r="BX138" s="510">
        <f>BW138/COUNTA($BE138:$BV138)</f>
        <v>0.77777777777777779</v>
      </c>
      <c r="BY138" s="588">
        <f>COUNTIF($BE138:$BV138,1)</f>
        <v>4</v>
      </c>
      <c r="BZ138" s="510">
        <f>BY138/COUNTA($BE138:$BV138)</f>
        <v>0.22222222222222221</v>
      </c>
      <c r="CA138" s="588">
        <f>COUNTIF($BE138:$BV138,0)</f>
        <v>0</v>
      </c>
      <c r="CB138" s="511">
        <f>CA138/COUNTA($BE138:$BV138)</f>
        <v>0</v>
      </c>
      <c r="CC138" s="588">
        <f>(((BW138*2)+(BY138*1)+(CA138*0)))/COUNTA($BE138:$BV138)</f>
        <v>1.7777777777777777</v>
      </c>
      <c r="CD138" s="606" t="str">
        <f>IF(CC138&gt;=1.6,"Đạt mục tiêu",IF(CC138&gt;=1,"Cần cố gắng","Chưa đạt"))</f>
        <v>Đạt mục tiêu</v>
      </c>
      <c r="CE138" s="615"/>
    </row>
    <row r="139" spans="1:83" s="173" customFormat="1" ht="94.5" hidden="1">
      <c r="A139" s="171"/>
      <c r="B139" s="451"/>
      <c r="C139" s="390" t="s">
        <v>341</v>
      </c>
      <c r="D139" s="75"/>
      <c r="E139" s="43"/>
      <c r="F139" s="75"/>
      <c r="G139" s="78" t="s">
        <v>397</v>
      </c>
      <c r="H139" s="93" t="s">
        <v>1172</v>
      </c>
      <c r="I139" s="79"/>
      <c r="J139" s="10"/>
      <c r="K139" s="541"/>
      <c r="L139" s="21" t="s">
        <v>16</v>
      </c>
      <c r="M139" s="21"/>
      <c r="N139" s="623"/>
      <c r="O139" s="623"/>
      <c r="P139" s="20"/>
      <c r="Q139" s="21"/>
      <c r="R139" s="21"/>
      <c r="S139" s="20"/>
      <c r="T139" s="20"/>
      <c r="U139" s="66"/>
      <c r="V139" s="183"/>
      <c r="W139" s="540"/>
      <c r="X139" s="540"/>
      <c r="Y139" s="540"/>
      <c r="Z139" s="20" t="s">
        <v>723</v>
      </c>
      <c r="AA139" s="20"/>
      <c r="AB139" s="20"/>
      <c r="AC139" s="20" t="s">
        <v>726</v>
      </c>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79">
        <v>1</v>
      </c>
      <c r="BF139" s="79">
        <v>2</v>
      </c>
      <c r="BG139" s="79">
        <v>2</v>
      </c>
      <c r="BH139" s="79">
        <v>2</v>
      </c>
      <c r="BI139" s="79">
        <v>1</v>
      </c>
      <c r="BJ139" s="79">
        <v>2</v>
      </c>
      <c r="BK139" s="79">
        <v>2</v>
      </c>
      <c r="BL139" s="79">
        <v>2</v>
      </c>
      <c r="BM139" s="79">
        <v>2</v>
      </c>
      <c r="BN139" s="79">
        <v>1</v>
      </c>
      <c r="BO139" s="79">
        <v>1</v>
      </c>
      <c r="BP139" s="79">
        <v>2</v>
      </c>
      <c r="BQ139" s="79">
        <v>2</v>
      </c>
      <c r="BR139" s="79">
        <v>2</v>
      </c>
      <c r="BS139" s="79">
        <v>2</v>
      </c>
      <c r="BT139" s="79">
        <v>2</v>
      </c>
      <c r="BU139" s="79">
        <v>2</v>
      </c>
      <c r="BV139" s="79">
        <v>2</v>
      </c>
      <c r="BW139" s="623">
        <f>COUNTIF($BE139:$BV139,2)</f>
        <v>14</v>
      </c>
      <c r="BX139" s="512">
        <f>BW139/COUNTA($BE139:$BV139)</f>
        <v>0.77777777777777779</v>
      </c>
      <c r="BY139" s="623">
        <f>COUNTIF($BE139:$BV139,1)</f>
        <v>4</v>
      </c>
      <c r="BZ139" s="512">
        <f>BY139/COUNTA($BE139:$BV139)</f>
        <v>0.22222222222222221</v>
      </c>
      <c r="CA139" s="623">
        <f>COUNTIF($BE139:$BV139,0)</f>
        <v>0</v>
      </c>
      <c r="CB139" s="81">
        <f>CA139/COUNTA($BE139:$BV139)</f>
        <v>0</v>
      </c>
      <c r="CC139" s="623">
        <f>(((BW139*2)+(BY139*1)+(CA139*0)))/COUNTA($BE139:$BV139)</f>
        <v>1.7777777777777777</v>
      </c>
      <c r="CD139" s="624" t="str">
        <f t="shared" ref="CD139:CD141" si="24">IF(CC139&gt;=1.6,"Đạt mục tiêu",IF(CC139&gt;=1,"Cần cố gắng","Chưa đạt"))</f>
        <v>Đạt mục tiêu</v>
      </c>
      <c r="CE139" s="2"/>
    </row>
    <row r="140" spans="1:83" s="2" customFormat="1" ht="94.5" hidden="1">
      <c r="A140" s="19">
        <v>119</v>
      </c>
      <c r="B140" s="451">
        <v>119</v>
      </c>
      <c r="C140" s="390" t="s">
        <v>341</v>
      </c>
      <c r="D140" s="75" t="s">
        <v>15</v>
      </c>
      <c r="E140" s="390" t="s">
        <v>131</v>
      </c>
      <c r="F140" s="75" t="s">
        <v>17</v>
      </c>
      <c r="G140" s="78" t="s">
        <v>397</v>
      </c>
      <c r="H140" s="125" t="s">
        <v>1173</v>
      </c>
      <c r="I140" s="79" t="s">
        <v>275</v>
      </c>
      <c r="J140" s="10" t="s">
        <v>25</v>
      </c>
      <c r="K140" s="20"/>
      <c r="L140" s="21" t="s">
        <v>16</v>
      </c>
      <c r="M140" s="21"/>
      <c r="N140" s="623"/>
      <c r="O140" s="623"/>
      <c r="P140" s="20"/>
      <c r="Q140" s="21"/>
      <c r="R140" s="21"/>
      <c r="S140" s="20"/>
      <c r="T140" s="20"/>
      <c r="U140" s="66">
        <f t="shared" si="19"/>
        <v>1</v>
      </c>
      <c r="V140" s="20"/>
      <c r="W140" s="20"/>
      <c r="X140" s="20"/>
      <c r="Y140" s="20"/>
      <c r="Z140" s="20" t="s">
        <v>723</v>
      </c>
      <c r="AA140" s="20" t="s">
        <v>727</v>
      </c>
      <c r="AB140" s="20" t="s">
        <v>726</v>
      </c>
      <c r="AC140" s="20" t="s">
        <v>724</v>
      </c>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79">
        <v>2</v>
      </c>
      <c r="BF140" s="79">
        <v>2</v>
      </c>
      <c r="BG140" s="79">
        <v>2</v>
      </c>
      <c r="BH140" s="79">
        <v>1</v>
      </c>
      <c r="BI140" s="79">
        <v>1</v>
      </c>
      <c r="BJ140" s="79">
        <v>2</v>
      </c>
      <c r="BK140" s="79">
        <v>2</v>
      </c>
      <c r="BL140" s="79">
        <v>2</v>
      </c>
      <c r="BM140" s="79">
        <v>2</v>
      </c>
      <c r="BN140" s="79">
        <v>2</v>
      </c>
      <c r="BO140" s="79">
        <v>2</v>
      </c>
      <c r="BP140" s="79">
        <v>2</v>
      </c>
      <c r="BQ140" s="79">
        <v>2</v>
      </c>
      <c r="BR140" s="79">
        <v>1</v>
      </c>
      <c r="BS140" s="79">
        <v>2</v>
      </c>
      <c r="BT140" s="79">
        <v>2</v>
      </c>
      <c r="BU140" s="79">
        <v>2</v>
      </c>
      <c r="BV140" s="79">
        <v>2</v>
      </c>
      <c r="BW140" s="623">
        <f>COUNTIF($BE140:$BV140,2)</f>
        <v>15</v>
      </c>
      <c r="BX140" s="512">
        <f>BW140/COUNTA($BE140:$BV140)</f>
        <v>0.83333333333333337</v>
      </c>
      <c r="BY140" s="623">
        <f>COUNTIF($BE140:$BV140,1)</f>
        <v>3</v>
      </c>
      <c r="BZ140" s="512">
        <f>BY140/COUNTA($BE140:$BV140)</f>
        <v>0.16666666666666666</v>
      </c>
      <c r="CA140" s="623">
        <f>COUNTIF($BE140:$BV140,0)</f>
        <v>0</v>
      </c>
      <c r="CB140" s="81">
        <f>CA140/COUNTA($BE140:$BV140)</f>
        <v>0</v>
      </c>
      <c r="CC140" s="623">
        <f>(((BW140*2)+(BY140*1)+(CA140*0)))/COUNTA($BE140:$BV140)</f>
        <v>1.8333333333333333</v>
      </c>
      <c r="CD140" s="624" t="str">
        <f t="shared" si="24"/>
        <v>Đạt mục tiêu</v>
      </c>
    </row>
    <row r="141" spans="1:83" s="3" customFormat="1" ht="94.5" hidden="1">
      <c r="A141" s="19">
        <v>120</v>
      </c>
      <c r="B141" s="451">
        <v>120</v>
      </c>
      <c r="C141" s="390" t="s">
        <v>341</v>
      </c>
      <c r="D141" s="75" t="s">
        <v>15</v>
      </c>
      <c r="E141" s="390" t="s">
        <v>131</v>
      </c>
      <c r="F141" s="75" t="s">
        <v>17</v>
      </c>
      <c r="G141" s="78" t="s">
        <v>398</v>
      </c>
      <c r="H141" s="520" t="s">
        <v>982</v>
      </c>
      <c r="I141" s="591" t="s">
        <v>275</v>
      </c>
      <c r="J141" s="586" t="s">
        <v>25</v>
      </c>
      <c r="K141" s="591"/>
      <c r="L141" s="591"/>
      <c r="M141" s="608" t="s">
        <v>16</v>
      </c>
      <c r="N141" s="608"/>
      <c r="O141" s="608"/>
      <c r="P141" s="591"/>
      <c r="Q141" s="608"/>
      <c r="R141" s="608"/>
      <c r="S141" s="591"/>
      <c r="T141" s="591"/>
      <c r="U141" s="493">
        <f t="shared" si="19"/>
        <v>1</v>
      </c>
      <c r="V141" s="591"/>
      <c r="W141" s="591"/>
      <c r="X141" s="591"/>
      <c r="Y141" s="591"/>
      <c r="Z141" s="591"/>
      <c r="AA141" s="591"/>
      <c r="AB141" s="591"/>
      <c r="AC141" s="591"/>
      <c r="AD141" s="591" t="s">
        <v>724</v>
      </c>
      <c r="AE141" s="591" t="s">
        <v>726</v>
      </c>
      <c r="AF141" s="591" t="s">
        <v>723</v>
      </c>
      <c r="AG141" s="591" t="s">
        <v>724</v>
      </c>
      <c r="AH141" s="591"/>
      <c r="AI141" s="591"/>
      <c r="AJ141" s="591"/>
      <c r="AK141" s="591"/>
      <c r="AL141" s="591"/>
      <c r="AM141" s="591"/>
      <c r="AN141" s="591"/>
      <c r="AO141" s="591"/>
      <c r="AP141" s="591"/>
      <c r="AQ141" s="591"/>
      <c r="AR141" s="591"/>
      <c r="AS141" s="591"/>
      <c r="AT141" s="591"/>
      <c r="AU141" s="591"/>
      <c r="AV141" s="591"/>
      <c r="AW141" s="591"/>
      <c r="AX141" s="591"/>
      <c r="AY141" s="591"/>
      <c r="AZ141" s="591"/>
      <c r="BA141" s="591"/>
      <c r="BB141" s="591"/>
      <c r="BC141" s="591"/>
      <c r="BD141" s="591"/>
      <c r="BE141" s="591">
        <v>2</v>
      </c>
      <c r="BF141" s="591">
        <v>1</v>
      </c>
      <c r="BG141" s="591">
        <v>2</v>
      </c>
      <c r="BH141" s="591">
        <v>2</v>
      </c>
      <c r="BI141" s="591">
        <v>2</v>
      </c>
      <c r="BJ141" s="591">
        <v>2</v>
      </c>
      <c r="BK141" s="591">
        <v>2</v>
      </c>
      <c r="BL141" s="591">
        <v>2</v>
      </c>
      <c r="BM141" s="591">
        <v>2</v>
      </c>
      <c r="BN141" s="591">
        <v>2</v>
      </c>
      <c r="BO141" s="591">
        <v>2</v>
      </c>
      <c r="BP141" s="591">
        <v>2</v>
      </c>
      <c r="BQ141" s="591">
        <v>1</v>
      </c>
      <c r="BR141" s="591">
        <v>2</v>
      </c>
      <c r="BS141" s="591">
        <v>1</v>
      </c>
      <c r="BT141" s="591">
        <v>2</v>
      </c>
      <c r="BU141" s="591">
        <v>2</v>
      </c>
      <c r="BV141" s="591">
        <v>2</v>
      </c>
      <c r="BW141" s="533">
        <f>COUNTIF($BE141:$BV141,2)</f>
        <v>15</v>
      </c>
      <c r="BX141" s="534">
        <f>BW141/COUNTA($BE141:$BV141)</f>
        <v>0.83333333333333337</v>
      </c>
      <c r="BY141" s="533">
        <f>COUNTIF($BE141:$BV141,1)</f>
        <v>3</v>
      </c>
      <c r="BZ141" s="534">
        <f>BY141/COUNTA($BE141:$BV141)</f>
        <v>0.16666666666666666</v>
      </c>
      <c r="CA141" s="533">
        <f>COUNTIF($BE141:$BV141,0)</f>
        <v>0</v>
      </c>
      <c r="CB141" s="535">
        <f>CA141/COUNTA($BE141:$BV141)</f>
        <v>0</v>
      </c>
      <c r="CC141" s="533">
        <f>(((BW141*2)+(BY141*1)+(CA141*0)))/COUNTA($BE141:$BV141)</f>
        <v>1.8333333333333333</v>
      </c>
      <c r="CD141" s="609" t="str">
        <f t="shared" si="24"/>
        <v>Đạt mục tiêu</v>
      </c>
    </row>
    <row r="142" spans="1:83" ht="94.5" hidden="1">
      <c r="A142" s="588">
        <v>121</v>
      </c>
      <c r="B142" s="451">
        <v>121</v>
      </c>
      <c r="C142" s="390" t="s">
        <v>341</v>
      </c>
      <c r="D142" s="75" t="s">
        <v>15</v>
      </c>
      <c r="E142" s="390" t="s">
        <v>131</v>
      </c>
      <c r="F142" s="75" t="s">
        <v>17</v>
      </c>
      <c r="G142" s="78" t="s">
        <v>399</v>
      </c>
      <c r="H142" s="518" t="s">
        <v>1174</v>
      </c>
      <c r="I142" s="79" t="s">
        <v>275</v>
      </c>
      <c r="J142" s="10" t="s">
        <v>25</v>
      </c>
      <c r="K142" s="20"/>
      <c r="L142" s="20"/>
      <c r="M142" s="21"/>
      <c r="N142" s="588" t="s">
        <v>16</v>
      </c>
      <c r="O142" s="623"/>
      <c r="P142" s="20"/>
      <c r="Q142" s="21"/>
      <c r="R142" s="21"/>
      <c r="S142" s="20"/>
      <c r="T142" s="20"/>
      <c r="U142" s="66">
        <f t="shared" si="19"/>
        <v>1</v>
      </c>
      <c r="V142" s="20"/>
      <c r="W142" s="20"/>
      <c r="X142" s="20"/>
      <c r="Y142" s="20"/>
      <c r="Z142" s="20"/>
      <c r="AA142" s="20"/>
      <c r="AB142" s="20"/>
      <c r="AC142" s="20"/>
      <c r="AD142" s="20"/>
      <c r="AE142" s="20"/>
      <c r="AF142" s="20"/>
      <c r="AG142" s="20"/>
      <c r="AH142" s="588" t="s">
        <v>723</v>
      </c>
      <c r="AI142" s="588" t="s">
        <v>724</v>
      </c>
      <c r="AJ142" s="588" t="s">
        <v>726</v>
      </c>
      <c r="AK142" s="588" t="s">
        <v>724</v>
      </c>
      <c r="AL142" s="588" t="s">
        <v>726</v>
      </c>
      <c r="AM142" s="20"/>
      <c r="AN142" s="20"/>
      <c r="AO142" s="20"/>
      <c r="AP142" s="20"/>
      <c r="AQ142" s="20"/>
      <c r="AR142" s="20"/>
      <c r="AS142" s="20"/>
      <c r="AT142" s="20"/>
      <c r="AU142" s="20"/>
      <c r="AV142" s="20"/>
      <c r="AW142" s="20"/>
      <c r="AX142" s="20"/>
      <c r="AY142" s="20"/>
      <c r="AZ142" s="20"/>
      <c r="BA142" s="20"/>
      <c r="BB142" s="20"/>
      <c r="BC142" s="20"/>
      <c r="BD142" s="20"/>
      <c r="BE142" s="20">
        <v>2</v>
      </c>
      <c r="BF142" s="20">
        <v>2</v>
      </c>
      <c r="BG142" s="20">
        <v>2</v>
      </c>
      <c r="BH142" s="20">
        <v>2</v>
      </c>
      <c r="BI142" s="20">
        <v>2</v>
      </c>
      <c r="BJ142" s="20">
        <v>1</v>
      </c>
      <c r="BK142" s="20">
        <v>2</v>
      </c>
      <c r="BL142" s="20">
        <v>2</v>
      </c>
      <c r="BM142" s="20">
        <v>2</v>
      </c>
      <c r="BN142" s="20">
        <v>1</v>
      </c>
      <c r="BO142" s="20">
        <v>2</v>
      </c>
      <c r="BP142" s="20">
        <v>2</v>
      </c>
      <c r="BQ142" s="20">
        <v>2</v>
      </c>
      <c r="BR142" s="20">
        <v>2</v>
      </c>
      <c r="BS142" s="20">
        <v>2</v>
      </c>
      <c r="BT142" s="20">
        <v>1</v>
      </c>
      <c r="BU142" s="20">
        <v>2</v>
      </c>
      <c r="BV142" s="20">
        <v>2</v>
      </c>
      <c r="BW142" s="21">
        <f>COUNTIF($BE142:$BV142,2)</f>
        <v>15</v>
      </c>
      <c r="BX142" s="22">
        <f>BW142/COUNTA($BE142:$BV142)</f>
        <v>0.83333333333333337</v>
      </c>
      <c r="BY142" s="21">
        <f>COUNTIF($BE142:$BV142,1)</f>
        <v>3</v>
      </c>
      <c r="BZ142" s="22">
        <f>BY142/COUNTA($BE142:$BV142)</f>
        <v>0.16666666666666666</v>
      </c>
      <c r="CA142" s="21">
        <f>COUNTIF($BE142:$BV142,0)</f>
        <v>0</v>
      </c>
      <c r="CB142" s="22">
        <f>CA142/COUNTA($BE142:$BV142)</f>
        <v>0</v>
      </c>
      <c r="CC142" s="21">
        <f>(((BW142*2)+(BY142*1)+(CA142*0)))/COUNTA($BE142:$BV142)</f>
        <v>1.8333333333333333</v>
      </c>
      <c r="CD142" s="427" t="str">
        <f>IF(CC142&gt;=1.6,"Đạt mục tiêu",IF(CC142&gt;=1,"Cần cố gắng","Chưa đạt"))</f>
        <v>Đạt mục tiêu</v>
      </c>
    </row>
    <row r="143" spans="1:83" s="2" customFormat="1" ht="94.5">
      <c r="A143" s="19">
        <v>122</v>
      </c>
      <c r="B143" s="451">
        <v>122</v>
      </c>
      <c r="C143" s="390" t="s">
        <v>341</v>
      </c>
      <c r="D143" s="75" t="s">
        <v>15</v>
      </c>
      <c r="E143" s="390" t="s">
        <v>131</v>
      </c>
      <c r="F143" s="75" t="s">
        <v>17</v>
      </c>
      <c r="G143" s="78" t="s">
        <v>1404</v>
      </c>
      <c r="H143" s="93" t="s">
        <v>735</v>
      </c>
      <c r="I143" s="79" t="s">
        <v>275</v>
      </c>
      <c r="J143" s="10" t="s">
        <v>25</v>
      </c>
      <c r="K143" s="20"/>
      <c r="L143" s="20"/>
      <c r="M143" s="21"/>
      <c r="N143" s="623"/>
      <c r="O143" s="623"/>
      <c r="P143" s="21" t="s">
        <v>16</v>
      </c>
      <c r="Q143" s="21"/>
      <c r="R143" s="21"/>
      <c r="S143" s="20"/>
      <c r="T143" s="20"/>
      <c r="U143" s="66">
        <f t="shared" si="19"/>
        <v>1</v>
      </c>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t="s">
        <v>723</v>
      </c>
      <c r="AR143" s="20" t="s">
        <v>726</v>
      </c>
      <c r="AS143" s="20" t="s">
        <v>724</v>
      </c>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0"/>
      <c r="BU143" s="20"/>
      <c r="BV143" s="20"/>
      <c r="BW143" s="21"/>
      <c r="BX143" s="22"/>
      <c r="BY143" s="21"/>
      <c r="BZ143" s="22"/>
      <c r="CA143" s="21"/>
      <c r="CB143" s="22"/>
      <c r="CC143" s="21"/>
      <c r="CD143" s="21"/>
    </row>
    <row r="144" spans="1:83" s="2" customFormat="1" ht="94.5" hidden="1">
      <c r="A144" s="19"/>
      <c r="B144" s="451"/>
      <c r="C144" s="390" t="s">
        <v>341</v>
      </c>
      <c r="D144" s="75"/>
      <c r="E144" s="390"/>
      <c r="F144" s="75"/>
      <c r="G144" s="78"/>
      <c r="H144" s="93" t="s">
        <v>1016</v>
      </c>
      <c r="I144" s="79"/>
      <c r="J144" s="10"/>
      <c r="K144" s="20"/>
      <c r="L144" s="20"/>
      <c r="M144" s="21"/>
      <c r="N144" s="623"/>
      <c r="O144" s="623"/>
      <c r="P144" s="21"/>
      <c r="Q144" s="21"/>
      <c r="R144" s="21" t="s">
        <v>16</v>
      </c>
      <c r="S144" s="20"/>
      <c r="T144" s="20"/>
      <c r="U144" s="66"/>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0"/>
      <c r="BW144" s="21"/>
      <c r="BX144" s="22"/>
      <c r="BY144" s="21"/>
      <c r="BZ144" s="22"/>
      <c r="CA144" s="21"/>
      <c r="CB144" s="22"/>
      <c r="CC144" s="21"/>
      <c r="CD144" s="21"/>
    </row>
    <row r="145" spans="1:82" s="2" customFormat="1" ht="94.5" hidden="1">
      <c r="A145" s="19">
        <v>123</v>
      </c>
      <c r="B145" s="451">
        <v>123</v>
      </c>
      <c r="C145" s="390" t="s">
        <v>341</v>
      </c>
      <c r="D145" s="75" t="s">
        <v>15</v>
      </c>
      <c r="E145" s="390" t="s">
        <v>131</v>
      </c>
      <c r="F145" s="75" t="s">
        <v>17</v>
      </c>
      <c r="G145" s="78" t="s">
        <v>400</v>
      </c>
      <c r="H145" s="125" t="s">
        <v>999</v>
      </c>
      <c r="I145" s="79" t="s">
        <v>275</v>
      </c>
      <c r="J145" s="10" t="s">
        <v>25</v>
      </c>
      <c r="K145" s="20"/>
      <c r="L145" s="20"/>
      <c r="M145" s="21"/>
      <c r="N145" s="623"/>
      <c r="O145" s="623" t="s">
        <v>16</v>
      </c>
      <c r="P145" s="20"/>
      <c r="Q145" s="21"/>
      <c r="R145" s="21"/>
      <c r="S145" s="20"/>
      <c r="T145" s="20"/>
      <c r="U145" s="66">
        <f t="shared" si="19"/>
        <v>1</v>
      </c>
      <c r="V145" s="20"/>
      <c r="W145" s="20"/>
      <c r="X145" s="20"/>
      <c r="Y145" s="20"/>
      <c r="Z145" s="20"/>
      <c r="AA145" s="20"/>
      <c r="AB145" s="20"/>
      <c r="AC145" s="20"/>
      <c r="AD145" s="20"/>
      <c r="AE145" s="20"/>
      <c r="AF145" s="20"/>
      <c r="AG145" s="20"/>
      <c r="AH145" s="20"/>
      <c r="AI145" s="20"/>
      <c r="AJ145" s="20"/>
      <c r="AK145" s="20"/>
      <c r="AL145" s="20"/>
      <c r="AM145" s="20" t="s">
        <v>723</v>
      </c>
      <c r="AN145" s="20" t="s">
        <v>726</v>
      </c>
      <c r="AO145" s="20" t="s">
        <v>724</v>
      </c>
      <c r="AP145" s="20" t="s">
        <v>723</v>
      </c>
      <c r="AQ145" s="20"/>
      <c r="AR145" s="20"/>
      <c r="AS145" s="20"/>
      <c r="AT145" s="20"/>
      <c r="AU145" s="20"/>
      <c r="AV145" s="20"/>
      <c r="AW145" s="20"/>
      <c r="AX145" s="20"/>
      <c r="AY145" s="20"/>
      <c r="AZ145" s="20"/>
      <c r="BA145" s="20"/>
      <c r="BB145" s="20"/>
      <c r="BC145" s="20"/>
      <c r="BD145" s="20"/>
      <c r="BE145" s="79">
        <v>1</v>
      </c>
      <c r="BF145" s="79">
        <v>2</v>
      </c>
      <c r="BG145" s="79">
        <v>2</v>
      </c>
      <c r="BH145" s="79">
        <v>1</v>
      </c>
      <c r="BI145" s="79">
        <v>1</v>
      </c>
      <c r="BJ145" s="79">
        <v>2</v>
      </c>
      <c r="BK145" s="79">
        <v>2</v>
      </c>
      <c r="BL145" s="79">
        <v>2</v>
      </c>
      <c r="BM145" s="79">
        <v>2</v>
      </c>
      <c r="BN145" s="79">
        <v>2</v>
      </c>
      <c r="BO145" s="79">
        <v>1</v>
      </c>
      <c r="BP145" s="79">
        <v>2</v>
      </c>
      <c r="BQ145" s="79">
        <v>2</v>
      </c>
      <c r="BR145" s="79">
        <v>2</v>
      </c>
      <c r="BS145" s="79">
        <v>2</v>
      </c>
      <c r="BT145" s="79">
        <v>2</v>
      </c>
      <c r="BU145" s="79">
        <v>2</v>
      </c>
      <c r="BV145" s="79">
        <v>2</v>
      </c>
      <c r="BW145" s="21">
        <f>COUNTIF($BE145:$BV145,2)</f>
        <v>14</v>
      </c>
      <c r="BX145" s="22">
        <f>BW145/COUNTA($BE145:$BV145)</f>
        <v>0.77777777777777779</v>
      </c>
      <c r="BY145" s="21">
        <f>COUNTIF($BE145:$BV145,1)</f>
        <v>4</v>
      </c>
      <c r="BZ145" s="22">
        <f>BY145/COUNTA($BE145:$BV145)</f>
        <v>0.22222222222222221</v>
      </c>
      <c r="CA145" s="21">
        <f>COUNTIF($BE145:$BV145,0)</f>
        <v>0</v>
      </c>
      <c r="CB145" s="22">
        <f>CA145/COUNTA($BE145:$BV145)</f>
        <v>0</v>
      </c>
      <c r="CC145" s="21">
        <f>(((BW145*2)+(BY145*1)+(CA145*0)))/COUNTA($BE145:$BV145)</f>
        <v>1.7777777777777777</v>
      </c>
      <c r="CD145" s="427" t="str">
        <f>IF(CC145&gt;=1.6,"Đạt mục tiêu",IF(CC145&gt;=1,"Cần cố gắng","Chưa đạt"))</f>
        <v>Đạt mục tiêu</v>
      </c>
    </row>
    <row r="146" spans="1:82" s="2" customFormat="1" ht="94.5" hidden="1">
      <c r="A146" s="19">
        <v>124</v>
      </c>
      <c r="B146" s="451">
        <v>124</v>
      </c>
      <c r="C146" s="390" t="s">
        <v>341</v>
      </c>
      <c r="D146" s="75" t="s">
        <v>15</v>
      </c>
      <c r="E146" s="390" t="s">
        <v>131</v>
      </c>
      <c r="F146" s="75" t="s">
        <v>17</v>
      </c>
      <c r="G146" s="78" t="s">
        <v>395</v>
      </c>
      <c r="H146" s="125" t="s">
        <v>713</v>
      </c>
      <c r="I146" s="79" t="s">
        <v>275</v>
      </c>
      <c r="J146" s="10" t="s">
        <v>25</v>
      </c>
      <c r="K146" s="20"/>
      <c r="L146" s="20"/>
      <c r="M146" s="21"/>
      <c r="N146" s="623"/>
      <c r="O146" s="623"/>
      <c r="P146" s="20"/>
      <c r="Q146" s="21" t="s">
        <v>16</v>
      </c>
      <c r="R146" s="21"/>
      <c r="S146" s="20"/>
      <c r="T146" s="20"/>
      <c r="U146" s="66">
        <f t="shared" si="19"/>
        <v>1</v>
      </c>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20"/>
      <c r="BF146" s="20"/>
      <c r="BG146" s="20"/>
      <c r="BH146" s="20"/>
      <c r="BI146" s="20"/>
      <c r="BJ146" s="20"/>
      <c r="BK146" s="20"/>
      <c r="BL146" s="20"/>
      <c r="BM146" s="20"/>
      <c r="BN146" s="20"/>
      <c r="BO146" s="20"/>
      <c r="BP146" s="20"/>
      <c r="BQ146" s="20"/>
      <c r="BR146" s="20"/>
      <c r="BS146" s="20"/>
      <c r="BT146" s="20"/>
      <c r="BU146" s="20"/>
      <c r="BV146" s="20"/>
      <c r="BW146" s="21"/>
      <c r="BX146" s="22"/>
      <c r="BY146" s="21"/>
      <c r="BZ146" s="22"/>
      <c r="CA146" s="21"/>
      <c r="CB146" s="22"/>
      <c r="CC146" s="21"/>
      <c r="CD146" s="21"/>
    </row>
    <row r="147" spans="1:82" s="2" customFormat="1" ht="94.5" hidden="1">
      <c r="A147" s="19">
        <v>125</v>
      </c>
      <c r="B147" s="451">
        <v>125</v>
      </c>
      <c r="C147" s="390" t="s">
        <v>341</v>
      </c>
      <c r="D147" s="75" t="s">
        <v>15</v>
      </c>
      <c r="E147" s="390" t="s">
        <v>131</v>
      </c>
      <c r="F147" s="75" t="s">
        <v>17</v>
      </c>
      <c r="G147" s="78" t="s">
        <v>401</v>
      </c>
      <c r="H147" s="93" t="s">
        <v>736</v>
      </c>
      <c r="I147" s="79" t="s">
        <v>275</v>
      </c>
      <c r="J147" s="10" t="s">
        <v>25</v>
      </c>
      <c r="K147" s="20"/>
      <c r="L147" s="20"/>
      <c r="M147" s="21"/>
      <c r="N147" s="623"/>
      <c r="O147" s="623"/>
      <c r="P147" s="20"/>
      <c r="Q147" s="21"/>
      <c r="R147" s="21"/>
      <c r="S147" s="20" t="s">
        <v>16</v>
      </c>
      <c r="T147" s="20"/>
      <c r="U147" s="66">
        <f t="shared" si="19"/>
        <v>1</v>
      </c>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20"/>
      <c r="BT147" s="20"/>
      <c r="BU147" s="20"/>
      <c r="BV147" s="20"/>
      <c r="BW147" s="21"/>
      <c r="BX147" s="22"/>
      <c r="BY147" s="21"/>
      <c r="BZ147" s="22"/>
      <c r="CA147" s="21"/>
      <c r="CB147" s="22"/>
      <c r="CC147" s="21"/>
      <c r="CD147" s="21"/>
    </row>
    <row r="148" spans="1:82" s="3" customFormat="1" ht="62.25" hidden="1">
      <c r="A148" s="19">
        <v>126</v>
      </c>
      <c r="B148" s="451">
        <v>126</v>
      </c>
      <c r="C148" s="78" t="s">
        <v>412</v>
      </c>
      <c r="D148" s="77" t="s">
        <v>14</v>
      </c>
      <c r="E148" s="78" t="s">
        <v>413</v>
      </c>
      <c r="F148" s="77" t="s">
        <v>17</v>
      </c>
      <c r="G148" s="78" t="s">
        <v>414</v>
      </c>
      <c r="H148" s="518" t="s">
        <v>417</v>
      </c>
      <c r="I148" s="591" t="s">
        <v>275</v>
      </c>
      <c r="J148" s="586" t="s">
        <v>25</v>
      </c>
      <c r="K148" s="591"/>
      <c r="L148" s="591"/>
      <c r="M148" s="588" t="s">
        <v>16</v>
      </c>
      <c r="N148" s="608"/>
      <c r="O148" s="608"/>
      <c r="P148" s="591"/>
      <c r="Q148" s="608"/>
      <c r="R148" s="608"/>
      <c r="S148" s="591"/>
      <c r="T148" s="591"/>
      <c r="U148" s="493">
        <f t="shared" si="19"/>
        <v>1</v>
      </c>
      <c r="V148" s="591"/>
      <c r="W148" s="591"/>
      <c r="X148" s="591"/>
      <c r="Y148" s="591"/>
      <c r="Z148" s="591"/>
      <c r="AA148" s="591"/>
      <c r="AB148" s="591"/>
      <c r="AC148" s="591"/>
      <c r="AD148" s="591" t="s">
        <v>723</v>
      </c>
      <c r="AE148" s="591" t="s">
        <v>724</v>
      </c>
      <c r="AF148" s="591" t="s">
        <v>727</v>
      </c>
      <c r="AG148" s="591" t="s">
        <v>724</v>
      </c>
      <c r="AH148" s="591"/>
      <c r="AI148" s="591"/>
      <c r="AJ148" s="591"/>
      <c r="AK148" s="591"/>
      <c r="AL148" s="591"/>
      <c r="AM148" s="591"/>
      <c r="AN148" s="591"/>
      <c r="AO148" s="591"/>
      <c r="AP148" s="591"/>
      <c r="AQ148" s="591"/>
      <c r="AR148" s="591"/>
      <c r="AS148" s="591"/>
      <c r="AT148" s="591"/>
      <c r="AU148" s="591"/>
      <c r="AV148" s="591"/>
      <c r="AW148" s="591"/>
      <c r="AX148" s="591"/>
      <c r="AY148" s="591"/>
      <c r="AZ148" s="591"/>
      <c r="BA148" s="591"/>
      <c r="BB148" s="591"/>
      <c r="BC148" s="591"/>
      <c r="BD148" s="591"/>
      <c r="BE148" s="591">
        <v>1</v>
      </c>
      <c r="BF148" s="591">
        <v>2</v>
      </c>
      <c r="BG148" s="591">
        <v>2</v>
      </c>
      <c r="BH148" s="591">
        <v>2</v>
      </c>
      <c r="BI148" s="591">
        <v>2</v>
      </c>
      <c r="BJ148" s="591">
        <v>2</v>
      </c>
      <c r="BK148" s="591">
        <v>2</v>
      </c>
      <c r="BL148" s="591">
        <v>2</v>
      </c>
      <c r="BM148" s="591">
        <v>2</v>
      </c>
      <c r="BN148" s="591">
        <v>2</v>
      </c>
      <c r="BO148" s="591">
        <v>2</v>
      </c>
      <c r="BP148" s="591">
        <v>2</v>
      </c>
      <c r="BQ148" s="591">
        <v>2</v>
      </c>
      <c r="BR148" s="591">
        <v>2</v>
      </c>
      <c r="BS148" s="591">
        <v>2</v>
      </c>
      <c r="BT148" s="591">
        <v>1</v>
      </c>
      <c r="BU148" s="591">
        <v>2</v>
      </c>
      <c r="BV148" s="591">
        <v>2</v>
      </c>
      <c r="BW148" s="533">
        <f>COUNTIF($BE148:$BV148,2)</f>
        <v>16</v>
      </c>
      <c r="BX148" s="534">
        <f>BW148/COUNTA($BE148:$BV148)</f>
        <v>0.88888888888888884</v>
      </c>
      <c r="BY148" s="533">
        <f>COUNTIF($BE148:$BV148,1)</f>
        <v>2</v>
      </c>
      <c r="BZ148" s="534">
        <f>BY148/COUNTA($BE148:$BV148)</f>
        <v>0.1111111111111111</v>
      </c>
      <c r="CA148" s="533">
        <f>COUNTIF($BE148:$BV148,0)</f>
        <v>0</v>
      </c>
      <c r="CB148" s="535">
        <f>CA148/COUNTA($BE148:$BV148)</f>
        <v>0</v>
      </c>
      <c r="CC148" s="533">
        <f>(((BW148*2)+(BY148*1)+(CA148*0)))/COUNTA($BE148:$BV148)</f>
        <v>1.8888888888888888</v>
      </c>
      <c r="CD148" s="609" t="str">
        <f t="shared" ref="CD148" si="25">IF(CC148&gt;=1.6,"Đạt mục tiêu",IF(CC148&gt;=1,"Cần cố gắng","Chưa đạt"))</f>
        <v>Đạt mục tiêu</v>
      </c>
    </row>
    <row r="149" spans="1:82" s="2" customFormat="1" ht="47.25">
      <c r="A149" s="19">
        <v>127</v>
      </c>
      <c r="B149" s="451">
        <v>127</v>
      </c>
      <c r="C149" s="78" t="s">
        <v>412</v>
      </c>
      <c r="D149" s="77" t="s">
        <v>14</v>
      </c>
      <c r="E149" s="78" t="s">
        <v>413</v>
      </c>
      <c r="F149" s="77" t="s">
        <v>17</v>
      </c>
      <c r="G149" s="78" t="s">
        <v>1403</v>
      </c>
      <c r="H149" s="125" t="s">
        <v>714</v>
      </c>
      <c r="I149" s="79" t="s">
        <v>275</v>
      </c>
      <c r="J149" s="10" t="s">
        <v>25</v>
      </c>
      <c r="K149" s="20"/>
      <c r="L149" s="20"/>
      <c r="M149" s="21"/>
      <c r="N149" s="623"/>
      <c r="O149" s="623"/>
      <c r="P149" s="20" t="s">
        <v>16</v>
      </c>
      <c r="Q149" s="21"/>
      <c r="R149" s="21"/>
      <c r="S149" s="20"/>
      <c r="T149" s="20"/>
      <c r="U149" s="66">
        <f t="shared" si="19"/>
        <v>1</v>
      </c>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t="s">
        <v>725</v>
      </c>
      <c r="AR149" s="20" t="s">
        <v>723</v>
      </c>
      <c r="AS149" s="20" t="s">
        <v>723</v>
      </c>
      <c r="AT149" s="20"/>
      <c r="AU149" s="20"/>
      <c r="AV149" s="20"/>
      <c r="AW149" s="20"/>
      <c r="AX149" s="20"/>
      <c r="AY149" s="20"/>
      <c r="AZ149" s="20"/>
      <c r="BA149" s="20"/>
      <c r="BB149" s="20"/>
      <c r="BC149" s="20"/>
      <c r="BD149" s="20"/>
      <c r="BE149" s="20"/>
      <c r="BF149" s="20"/>
      <c r="BG149" s="20"/>
      <c r="BH149" s="20"/>
      <c r="BI149" s="20"/>
      <c r="BJ149" s="20"/>
      <c r="BK149" s="20"/>
      <c r="BL149" s="20"/>
      <c r="BM149" s="20"/>
      <c r="BN149" s="20"/>
      <c r="BO149" s="20"/>
      <c r="BP149" s="20"/>
      <c r="BQ149" s="20"/>
      <c r="BR149" s="20"/>
      <c r="BS149" s="20"/>
      <c r="BT149" s="20"/>
      <c r="BU149" s="20"/>
      <c r="BV149" s="20"/>
      <c r="BW149" s="21"/>
      <c r="BX149" s="22"/>
      <c r="BY149" s="21"/>
      <c r="BZ149" s="22"/>
      <c r="CA149" s="21"/>
      <c r="CB149" s="22"/>
      <c r="CC149" s="21"/>
      <c r="CD149" s="21"/>
    </row>
    <row r="150" spans="1:82" s="2" customFormat="1" ht="45" hidden="1">
      <c r="A150" s="19">
        <v>128</v>
      </c>
      <c r="B150" s="451">
        <v>128</v>
      </c>
      <c r="C150" s="78" t="s">
        <v>412</v>
      </c>
      <c r="D150" s="77" t="s">
        <v>14</v>
      </c>
      <c r="E150" s="78" t="s">
        <v>413</v>
      </c>
      <c r="F150" s="77" t="s">
        <v>17</v>
      </c>
      <c r="G150" s="78" t="s">
        <v>416</v>
      </c>
      <c r="H150" s="125" t="s">
        <v>418</v>
      </c>
      <c r="I150" s="79" t="s">
        <v>275</v>
      </c>
      <c r="J150" s="10" t="s">
        <v>25</v>
      </c>
      <c r="K150" s="20"/>
      <c r="L150" s="20"/>
      <c r="M150" s="21"/>
      <c r="N150" s="623"/>
      <c r="O150" s="623"/>
      <c r="P150" s="20"/>
      <c r="Q150" s="47" t="s">
        <v>16</v>
      </c>
      <c r="R150" s="21"/>
      <c r="S150" s="20"/>
      <c r="T150" s="20"/>
      <c r="U150" s="66">
        <f t="shared" si="19"/>
        <v>1</v>
      </c>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20"/>
      <c r="BV150" s="20"/>
      <c r="BW150" s="21"/>
      <c r="BX150" s="22"/>
      <c r="BY150" s="21"/>
      <c r="BZ150" s="22"/>
      <c r="CA150" s="21"/>
      <c r="CB150" s="22"/>
      <c r="CC150" s="21"/>
      <c r="CD150" s="21"/>
    </row>
    <row r="151" spans="1:82" hidden="1">
      <c r="A151" s="589">
        <v>129</v>
      </c>
      <c r="B151" s="451">
        <v>129</v>
      </c>
      <c r="C151" s="1447" t="s">
        <v>284</v>
      </c>
      <c r="D151" s="1368"/>
      <c r="E151" s="1369"/>
      <c r="F151" s="5" t="s">
        <v>316</v>
      </c>
      <c r="G151" s="176" t="s">
        <v>316</v>
      </c>
      <c r="H151" s="239" t="s">
        <v>316</v>
      </c>
      <c r="I151" s="5" t="s">
        <v>316</v>
      </c>
      <c r="J151" s="5" t="s">
        <v>316</v>
      </c>
      <c r="K151" s="506" t="s">
        <v>316</v>
      </c>
      <c r="L151" s="5" t="s">
        <v>316</v>
      </c>
      <c r="M151" s="5" t="s">
        <v>316</v>
      </c>
      <c r="N151" s="148" t="s">
        <v>316</v>
      </c>
      <c r="O151" s="5" t="s">
        <v>316</v>
      </c>
      <c r="P151" s="5" t="s">
        <v>316</v>
      </c>
      <c r="Q151" s="5" t="s">
        <v>316</v>
      </c>
      <c r="R151" s="5"/>
      <c r="S151" s="5" t="s">
        <v>316</v>
      </c>
      <c r="T151" s="5" t="s">
        <v>316</v>
      </c>
      <c r="U151" s="5" t="s">
        <v>316</v>
      </c>
      <c r="V151" s="176" t="s">
        <v>316</v>
      </c>
      <c r="W151" s="176" t="s">
        <v>316</v>
      </c>
      <c r="X151" s="176" t="s">
        <v>316</v>
      </c>
      <c r="Y151" s="176" t="s">
        <v>316</v>
      </c>
      <c r="Z151" s="5" t="s">
        <v>316</v>
      </c>
      <c r="AA151" s="5" t="s">
        <v>316</v>
      </c>
      <c r="AB151" s="5" t="s">
        <v>316</v>
      </c>
      <c r="AC151" s="5" t="s">
        <v>316</v>
      </c>
      <c r="AD151" s="5" t="s">
        <v>316</v>
      </c>
      <c r="AE151" s="5" t="s">
        <v>316</v>
      </c>
      <c r="AF151" s="5" t="s">
        <v>316</v>
      </c>
      <c r="AG151" s="5" t="s">
        <v>316</v>
      </c>
      <c r="AH151" s="148" t="s">
        <v>316</v>
      </c>
      <c r="AI151" s="148" t="s">
        <v>316</v>
      </c>
      <c r="AJ151" s="148" t="s">
        <v>316</v>
      </c>
      <c r="AK151" s="148" t="s">
        <v>316</v>
      </c>
      <c r="AL151" s="148" t="s">
        <v>316</v>
      </c>
      <c r="AM151" s="5" t="s">
        <v>316</v>
      </c>
      <c r="AN151" s="5" t="s">
        <v>316</v>
      </c>
      <c r="AO151" s="5" t="s">
        <v>316</v>
      </c>
      <c r="AP151" s="5" t="s">
        <v>316</v>
      </c>
      <c r="AQ151" s="5"/>
      <c r="AR151" s="5"/>
      <c r="AS151" s="5" t="s">
        <v>316</v>
      </c>
      <c r="AT151" s="5" t="s">
        <v>316</v>
      </c>
      <c r="AU151" s="5" t="s">
        <v>316</v>
      </c>
      <c r="AV151" s="5" t="s">
        <v>316</v>
      </c>
      <c r="AW151" s="5" t="s">
        <v>316</v>
      </c>
      <c r="AX151" s="5"/>
      <c r="AY151" s="5"/>
      <c r="AZ151" s="5" t="s">
        <v>316</v>
      </c>
      <c r="BA151" s="5"/>
      <c r="BB151" s="5" t="s">
        <v>316</v>
      </c>
      <c r="BC151" s="5"/>
      <c r="BD151" s="5" t="s">
        <v>316</v>
      </c>
      <c r="BE151" s="521" t="s">
        <v>316</v>
      </c>
      <c r="BF151" s="521" t="s">
        <v>316</v>
      </c>
      <c r="BG151" s="521" t="s">
        <v>316</v>
      </c>
      <c r="BH151" s="521" t="s">
        <v>316</v>
      </c>
      <c r="BI151" s="521" t="s">
        <v>316</v>
      </c>
      <c r="BJ151" s="521" t="s">
        <v>316</v>
      </c>
      <c r="BK151" s="521" t="s">
        <v>316</v>
      </c>
      <c r="BL151" s="521" t="s">
        <v>316</v>
      </c>
      <c r="BM151" s="521" t="s">
        <v>316</v>
      </c>
      <c r="BN151" s="521" t="s">
        <v>316</v>
      </c>
      <c r="BO151" s="521" t="s">
        <v>316</v>
      </c>
      <c r="BP151" s="521" t="s">
        <v>316</v>
      </c>
      <c r="BQ151" s="521" t="s">
        <v>316</v>
      </c>
      <c r="BR151" s="521" t="s">
        <v>316</v>
      </c>
      <c r="BS151" s="521" t="s">
        <v>316</v>
      </c>
      <c r="BT151" s="521" t="s">
        <v>316</v>
      </c>
      <c r="BU151" s="521" t="s">
        <v>316</v>
      </c>
      <c r="BV151" s="521" t="s">
        <v>316</v>
      </c>
      <c r="BW151" s="521" t="s">
        <v>316</v>
      </c>
      <c r="BX151" s="522" t="s">
        <v>316</v>
      </c>
      <c r="BY151" s="521" t="s">
        <v>316</v>
      </c>
      <c r="BZ151" s="522" t="s">
        <v>316</v>
      </c>
      <c r="CA151" s="521" t="s">
        <v>316</v>
      </c>
      <c r="CB151" s="521" t="s">
        <v>316</v>
      </c>
      <c r="CC151" s="521" t="s">
        <v>316</v>
      </c>
      <c r="CD151" s="522" t="s">
        <v>316</v>
      </c>
    </row>
    <row r="152" spans="1:82" s="2" customFormat="1" ht="63" hidden="1">
      <c r="A152" s="19">
        <v>130</v>
      </c>
      <c r="B152" s="451">
        <v>130</v>
      </c>
      <c r="C152" s="390" t="s">
        <v>144</v>
      </c>
      <c r="D152" s="8" t="s">
        <v>14</v>
      </c>
      <c r="E152" s="390" t="s">
        <v>140</v>
      </c>
      <c r="F152" s="8" t="s">
        <v>17</v>
      </c>
      <c r="G152" s="20" t="s">
        <v>140</v>
      </c>
      <c r="H152" s="23" t="s">
        <v>283</v>
      </c>
      <c r="I152" s="20" t="s">
        <v>275</v>
      </c>
      <c r="J152" s="10" t="s">
        <v>25</v>
      </c>
      <c r="K152" s="20"/>
      <c r="L152" s="20"/>
      <c r="M152" s="20"/>
      <c r="N152" s="79"/>
      <c r="O152" s="79"/>
      <c r="P152" s="20"/>
      <c r="Q152" s="20" t="s">
        <v>16</v>
      </c>
      <c r="R152" s="20"/>
      <c r="S152" s="20"/>
      <c r="T152" s="20"/>
      <c r="U152" s="66">
        <f t="shared" si="19"/>
        <v>1</v>
      </c>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v>2</v>
      </c>
      <c r="BF152" s="20">
        <v>2</v>
      </c>
      <c r="BG152" s="20">
        <v>2</v>
      </c>
      <c r="BH152" s="20">
        <v>2</v>
      </c>
      <c r="BI152" s="20">
        <v>2</v>
      </c>
      <c r="BJ152" s="20">
        <v>2</v>
      </c>
      <c r="BK152" s="20">
        <v>1</v>
      </c>
      <c r="BL152" s="20">
        <v>2</v>
      </c>
      <c r="BM152" s="20">
        <v>2</v>
      </c>
      <c r="BN152" s="20">
        <v>2</v>
      </c>
      <c r="BO152" s="20">
        <v>2</v>
      </c>
      <c r="BP152" s="20">
        <v>2</v>
      </c>
      <c r="BQ152" s="20">
        <v>2</v>
      </c>
      <c r="BR152" s="20">
        <v>1</v>
      </c>
      <c r="BS152" s="20">
        <v>1</v>
      </c>
      <c r="BT152" s="20">
        <v>2</v>
      </c>
      <c r="BU152" s="20">
        <v>2</v>
      </c>
      <c r="BV152" s="20">
        <v>2</v>
      </c>
      <c r="BW152" s="21">
        <f>COUNTIF($BE152:$BV152,2)</f>
        <v>15</v>
      </c>
      <c r="BX152" s="22">
        <f>BW152/COUNTA($BE152:$BV152)</f>
        <v>0.83333333333333337</v>
      </c>
      <c r="BY152" s="21">
        <f>COUNTIF($BE152:$BV152,1)</f>
        <v>3</v>
      </c>
      <c r="BZ152" s="22">
        <f>BY152/COUNTA($BE152:$BV152)</f>
        <v>0.16666666666666666</v>
      </c>
      <c r="CA152" s="21">
        <f>COUNTIF($BE152:$BV152,0)</f>
        <v>0</v>
      </c>
      <c r="CB152" s="22">
        <f>CA152/COUNTA($BE152:$BV152)</f>
        <v>0</v>
      </c>
      <c r="CC152" s="21">
        <f>(((BW152*2)+(BY152*1)+(CA152*0)))/COUNTA($BE152:$BV152)</f>
        <v>1.8333333333333333</v>
      </c>
      <c r="CD152" s="21" t="str">
        <f>IF(CC152&gt;=1.6,"Đạt mục tiêu",IF(CC152&gt;=1,"Cần cố gắng","Chưa đạt"))</f>
        <v>Đạt mục tiêu</v>
      </c>
    </row>
    <row r="153" spans="1:82" s="2" customFormat="1" ht="60" hidden="1">
      <c r="A153" s="19">
        <v>131</v>
      </c>
      <c r="B153" s="451">
        <v>131</v>
      </c>
      <c r="C153" s="78" t="s">
        <v>346</v>
      </c>
      <c r="D153" s="77" t="s">
        <v>17</v>
      </c>
      <c r="E153" s="78" t="s">
        <v>347</v>
      </c>
      <c r="F153" s="77" t="s">
        <v>17</v>
      </c>
      <c r="G153" s="78" t="s">
        <v>419</v>
      </c>
      <c r="H153" s="23" t="s">
        <v>420</v>
      </c>
      <c r="I153" s="20" t="s">
        <v>275</v>
      </c>
      <c r="J153" s="10" t="s">
        <v>25</v>
      </c>
      <c r="K153" s="20"/>
      <c r="L153" s="20"/>
      <c r="M153" s="20"/>
      <c r="N153" s="79"/>
      <c r="O153" s="79"/>
      <c r="P153" s="20"/>
      <c r="Q153" s="20"/>
      <c r="R153" s="20"/>
      <c r="S153" s="20" t="s">
        <v>16</v>
      </c>
      <c r="T153" s="20"/>
      <c r="U153" s="66">
        <f t="shared" si="19"/>
        <v>1</v>
      </c>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0"/>
      <c r="BU153" s="20"/>
      <c r="BV153" s="20"/>
      <c r="BW153" s="21"/>
      <c r="BX153" s="22"/>
      <c r="BY153" s="21"/>
      <c r="BZ153" s="22"/>
      <c r="CA153" s="21"/>
      <c r="CB153" s="22"/>
      <c r="CC153" s="21"/>
      <c r="CD153" s="21"/>
    </row>
    <row r="154" spans="1:82" s="2" customFormat="1" ht="60" hidden="1">
      <c r="A154" s="19">
        <v>132</v>
      </c>
      <c r="B154" s="451">
        <v>132</v>
      </c>
      <c r="C154" s="78" t="s">
        <v>348</v>
      </c>
      <c r="D154" s="77" t="s">
        <v>17</v>
      </c>
      <c r="E154" s="78" t="s">
        <v>349</v>
      </c>
      <c r="F154" s="77" t="s">
        <v>17</v>
      </c>
      <c r="G154" s="78" t="s">
        <v>421</v>
      </c>
      <c r="H154" s="23" t="s">
        <v>422</v>
      </c>
      <c r="I154" s="20" t="s">
        <v>275</v>
      </c>
      <c r="J154" s="10" t="s">
        <v>25</v>
      </c>
      <c r="K154" s="20"/>
      <c r="L154" s="20"/>
      <c r="M154" s="20"/>
      <c r="N154" s="79"/>
      <c r="O154" s="79"/>
      <c r="P154" s="20"/>
      <c r="Q154" s="20"/>
      <c r="R154" s="20"/>
      <c r="S154" s="20"/>
      <c r="T154" s="20" t="s">
        <v>16</v>
      </c>
      <c r="U154" s="66">
        <f t="shared" si="19"/>
        <v>1</v>
      </c>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20"/>
      <c r="BV154" s="20"/>
      <c r="BW154" s="21"/>
      <c r="BX154" s="22"/>
      <c r="BY154" s="21"/>
      <c r="BZ154" s="22"/>
      <c r="CA154" s="21"/>
      <c r="CB154" s="22"/>
      <c r="CC154" s="21"/>
      <c r="CD154" s="21"/>
    </row>
    <row r="155" spans="1:82" ht="62.25" hidden="1">
      <c r="A155" s="588">
        <v>133</v>
      </c>
      <c r="B155" s="451">
        <v>133</v>
      </c>
      <c r="C155" s="213" t="s">
        <v>350</v>
      </c>
      <c r="D155" s="77" t="s">
        <v>17</v>
      </c>
      <c r="E155" s="213" t="s">
        <v>351</v>
      </c>
      <c r="F155" s="77" t="s">
        <v>17</v>
      </c>
      <c r="G155" s="78" t="s">
        <v>423</v>
      </c>
      <c r="H155" s="518" t="s">
        <v>427</v>
      </c>
      <c r="I155" s="20" t="s">
        <v>275</v>
      </c>
      <c r="J155" s="10" t="s">
        <v>25</v>
      </c>
      <c r="K155" s="20"/>
      <c r="L155" s="20"/>
      <c r="M155" s="20"/>
      <c r="N155" s="588" t="s">
        <v>16</v>
      </c>
      <c r="O155" s="79"/>
      <c r="P155" s="20"/>
      <c r="Q155" s="20"/>
      <c r="R155" s="20"/>
      <c r="S155" s="20"/>
      <c r="T155" s="20"/>
      <c r="U155" s="66">
        <f t="shared" si="19"/>
        <v>1</v>
      </c>
      <c r="V155" s="20"/>
      <c r="W155" s="20"/>
      <c r="X155" s="20"/>
      <c r="Y155" s="20"/>
      <c r="Z155" s="20"/>
      <c r="AA155" s="20"/>
      <c r="AB155" s="20"/>
      <c r="AC155" s="20"/>
      <c r="AD155" s="20"/>
      <c r="AE155" s="20"/>
      <c r="AF155" s="20"/>
      <c r="AG155" s="20"/>
      <c r="AH155" s="588" t="s">
        <v>723</v>
      </c>
      <c r="AI155" s="588" t="s">
        <v>724</v>
      </c>
      <c r="AJ155" s="588" t="s">
        <v>723</v>
      </c>
      <c r="AK155" s="588" t="s">
        <v>724</v>
      </c>
      <c r="AL155" s="588" t="s">
        <v>723</v>
      </c>
      <c r="AM155" s="20"/>
      <c r="AN155" s="20"/>
      <c r="AO155" s="20"/>
      <c r="AP155" s="20"/>
      <c r="AQ155" s="20"/>
      <c r="AR155" s="20"/>
      <c r="AS155" s="20"/>
      <c r="AT155" s="20"/>
      <c r="AU155" s="20"/>
      <c r="AV155" s="20"/>
      <c r="AW155" s="20"/>
      <c r="AX155" s="20"/>
      <c r="AY155" s="20"/>
      <c r="AZ155" s="20"/>
      <c r="BA155" s="20"/>
      <c r="BB155" s="20"/>
      <c r="BC155" s="20"/>
      <c r="BD155" s="20"/>
      <c r="BE155" s="20">
        <v>2</v>
      </c>
      <c r="BF155" s="20">
        <v>2</v>
      </c>
      <c r="BG155" s="20">
        <v>2</v>
      </c>
      <c r="BH155" s="20">
        <v>1</v>
      </c>
      <c r="BI155" s="20">
        <v>2</v>
      </c>
      <c r="BJ155" s="20">
        <v>2</v>
      </c>
      <c r="BK155" s="20">
        <v>2</v>
      </c>
      <c r="BL155" s="20">
        <v>2</v>
      </c>
      <c r="BM155" s="20">
        <v>2</v>
      </c>
      <c r="BN155" s="20">
        <v>1</v>
      </c>
      <c r="BO155" s="20">
        <v>2</v>
      </c>
      <c r="BP155" s="20">
        <v>2</v>
      </c>
      <c r="BQ155" s="20">
        <v>2</v>
      </c>
      <c r="BR155" s="20">
        <v>2</v>
      </c>
      <c r="BS155" s="20">
        <v>1</v>
      </c>
      <c r="BT155" s="20">
        <v>2</v>
      </c>
      <c r="BU155" s="20">
        <v>2</v>
      </c>
      <c r="BV155" s="20">
        <v>1</v>
      </c>
      <c r="BW155" s="21">
        <f>COUNTIF($BE155:$BV155,2)</f>
        <v>14</v>
      </c>
      <c r="BX155" s="22">
        <f>BW155/COUNTA($BE155:$BV155)</f>
        <v>0.77777777777777779</v>
      </c>
      <c r="BY155" s="21">
        <f>COUNTIF($BE155:$BV155,1)</f>
        <v>4</v>
      </c>
      <c r="BZ155" s="22">
        <f>BY155/COUNTA($BE155:$BV155)</f>
        <v>0.22222222222222221</v>
      </c>
      <c r="CA155" s="21">
        <f>COUNTIF($BE155:$BV155,0)</f>
        <v>0</v>
      </c>
      <c r="CB155" s="22">
        <f>CA155/COUNTA($BE155:$BV155)</f>
        <v>0</v>
      </c>
      <c r="CC155" s="21">
        <f>(((BW155*2)+(BY155*1)+(CA155*0)))/COUNTA($BE155:$BV155)</f>
        <v>1.7777777777777777</v>
      </c>
      <c r="CD155" s="427" t="str">
        <f>IF(CC155&gt;=1.6,"Đạt mục tiêu",IF(CC155&gt;=1,"Cần cố gắng","Chưa đạt"))</f>
        <v>Đạt mục tiêu</v>
      </c>
    </row>
    <row r="156" spans="1:82" s="2" customFormat="1" ht="60">
      <c r="A156" s="19">
        <v>134</v>
      </c>
      <c r="B156" s="451">
        <v>134</v>
      </c>
      <c r="C156" s="78" t="s">
        <v>350</v>
      </c>
      <c r="D156" s="77" t="s">
        <v>17</v>
      </c>
      <c r="E156" s="78" t="s">
        <v>351</v>
      </c>
      <c r="F156" s="77" t="s">
        <v>17</v>
      </c>
      <c r="G156" s="78" t="s">
        <v>1402</v>
      </c>
      <c r="H156" s="23" t="s">
        <v>428</v>
      </c>
      <c r="I156" s="20" t="s">
        <v>275</v>
      </c>
      <c r="J156" s="10" t="s">
        <v>25</v>
      </c>
      <c r="K156" s="20"/>
      <c r="L156" s="20"/>
      <c r="M156" s="20"/>
      <c r="N156" s="79"/>
      <c r="O156" s="79"/>
      <c r="P156" s="20" t="s">
        <v>16</v>
      </c>
      <c r="Q156" s="20"/>
      <c r="R156" s="20"/>
      <c r="S156" s="20"/>
      <c r="T156" s="20"/>
      <c r="U156" s="66">
        <f t="shared" si="19"/>
        <v>1</v>
      </c>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t="s">
        <v>727</v>
      </c>
      <c r="AR156" s="20" t="s">
        <v>727</v>
      </c>
      <c r="AS156" s="20" t="s">
        <v>727</v>
      </c>
      <c r="AT156" s="20"/>
      <c r="AU156" s="20"/>
      <c r="AV156" s="20"/>
      <c r="AW156" s="20"/>
      <c r="AX156" s="20"/>
      <c r="AY156" s="20"/>
      <c r="AZ156" s="20"/>
      <c r="BA156" s="20"/>
      <c r="BB156" s="20"/>
      <c r="BC156" s="20"/>
      <c r="BD156" s="20"/>
      <c r="BE156" s="20"/>
      <c r="BF156" s="20"/>
      <c r="BG156" s="20"/>
      <c r="BH156" s="20"/>
      <c r="BI156" s="20"/>
      <c r="BJ156" s="20"/>
      <c r="BK156" s="20"/>
      <c r="BL156" s="20"/>
      <c r="BM156" s="20"/>
      <c r="BN156" s="20"/>
      <c r="BO156" s="20"/>
      <c r="BP156" s="20"/>
      <c r="BQ156" s="20"/>
      <c r="BR156" s="20"/>
      <c r="BS156" s="20"/>
      <c r="BT156" s="20"/>
      <c r="BU156" s="20"/>
      <c r="BV156" s="20"/>
      <c r="BW156" s="21"/>
      <c r="BX156" s="22"/>
      <c r="BY156" s="21"/>
      <c r="BZ156" s="22"/>
      <c r="CA156" s="21"/>
      <c r="CB156" s="22"/>
      <c r="CC156" s="21"/>
      <c r="CD156" s="21"/>
    </row>
    <row r="157" spans="1:82" s="2" customFormat="1" ht="60" hidden="1">
      <c r="A157" s="19">
        <v>135</v>
      </c>
      <c r="B157" s="451">
        <v>135</v>
      </c>
      <c r="C157" s="78" t="s">
        <v>350</v>
      </c>
      <c r="D157" s="77" t="s">
        <v>17</v>
      </c>
      <c r="E157" s="78" t="s">
        <v>351</v>
      </c>
      <c r="F157" s="77" t="s">
        <v>17</v>
      </c>
      <c r="G157" s="78" t="s">
        <v>426</v>
      </c>
      <c r="H157" s="23" t="s">
        <v>429</v>
      </c>
      <c r="I157" s="20" t="s">
        <v>275</v>
      </c>
      <c r="J157" s="10" t="s">
        <v>25</v>
      </c>
      <c r="K157" s="20"/>
      <c r="L157" s="20"/>
      <c r="M157" s="20"/>
      <c r="N157" s="79"/>
      <c r="O157" s="79"/>
      <c r="P157" s="20"/>
      <c r="Q157" s="20"/>
      <c r="R157" s="20"/>
      <c r="S157" s="20"/>
      <c r="T157" s="20" t="s">
        <v>16</v>
      </c>
      <c r="U157" s="66">
        <f t="shared" si="19"/>
        <v>1</v>
      </c>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20"/>
      <c r="BV157" s="20"/>
      <c r="BW157" s="21"/>
      <c r="BX157" s="22"/>
      <c r="BY157" s="21"/>
      <c r="BZ157" s="22"/>
      <c r="CA157" s="21"/>
      <c r="CB157" s="22"/>
      <c r="CC157" s="21"/>
      <c r="CD157" s="21"/>
    </row>
    <row r="158" spans="1:82" s="2" customFormat="1" ht="45" hidden="1">
      <c r="A158" s="19">
        <v>136</v>
      </c>
      <c r="B158" s="451">
        <v>136</v>
      </c>
      <c r="C158" s="78" t="s">
        <v>352</v>
      </c>
      <c r="D158" s="77" t="s">
        <v>17</v>
      </c>
      <c r="E158" s="78" t="s">
        <v>353</v>
      </c>
      <c r="F158" s="77" t="s">
        <v>17</v>
      </c>
      <c r="G158" s="78" t="s">
        <v>430</v>
      </c>
      <c r="H158" s="23" t="s">
        <v>431</v>
      </c>
      <c r="I158" s="20" t="s">
        <v>275</v>
      </c>
      <c r="J158" s="10" t="s">
        <v>25</v>
      </c>
      <c r="K158" s="20"/>
      <c r="L158" s="20"/>
      <c r="M158" s="20"/>
      <c r="N158" s="79"/>
      <c r="O158" s="79"/>
      <c r="P158" s="20"/>
      <c r="Q158" s="20"/>
      <c r="R158" s="20"/>
      <c r="S158" s="20" t="s">
        <v>16</v>
      </c>
      <c r="T158" s="20"/>
      <c r="U158" s="66">
        <f t="shared" si="19"/>
        <v>1</v>
      </c>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1"/>
      <c r="BX158" s="22"/>
      <c r="BY158" s="21"/>
      <c r="BZ158" s="22"/>
      <c r="CA158" s="21"/>
      <c r="CB158" s="22"/>
      <c r="CC158" s="21"/>
      <c r="CD158" s="21"/>
    </row>
    <row r="159" spans="1:82" ht="62.25" hidden="1">
      <c r="A159" s="589">
        <v>137</v>
      </c>
      <c r="B159" s="451">
        <v>137</v>
      </c>
      <c r="C159" s="402" t="s">
        <v>432</v>
      </c>
      <c r="D159" s="77" t="s">
        <v>14</v>
      </c>
      <c r="E159" s="78" t="s">
        <v>438</v>
      </c>
      <c r="F159" s="77" t="s">
        <v>17</v>
      </c>
      <c r="G159" s="186" t="s">
        <v>437</v>
      </c>
      <c r="H159" s="542" t="s">
        <v>973</v>
      </c>
      <c r="I159" s="20" t="s">
        <v>275</v>
      </c>
      <c r="J159" s="10" t="s">
        <v>25</v>
      </c>
      <c r="K159" s="589" t="s">
        <v>16</v>
      </c>
      <c r="L159" s="20"/>
      <c r="M159" s="20"/>
      <c r="N159" s="79"/>
      <c r="O159" s="79"/>
      <c r="P159" s="20"/>
      <c r="Q159" s="20"/>
      <c r="R159" s="20"/>
      <c r="S159" s="20"/>
      <c r="T159" s="20"/>
      <c r="U159" s="66">
        <f t="shared" si="19"/>
        <v>1</v>
      </c>
      <c r="V159" s="183" t="s">
        <v>725</v>
      </c>
      <c r="W159" s="540" t="s">
        <v>723</v>
      </c>
      <c r="X159" s="540" t="s">
        <v>726</v>
      </c>
      <c r="Y159" s="540" t="s">
        <v>726</v>
      </c>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586" t="s">
        <v>281</v>
      </c>
      <c r="BF159" s="586" t="s">
        <v>281</v>
      </c>
      <c r="BG159" s="586" t="s">
        <v>1160</v>
      </c>
      <c r="BH159" s="586" t="s">
        <v>281</v>
      </c>
      <c r="BI159" s="586" t="s">
        <v>1160</v>
      </c>
      <c r="BJ159" s="586" t="s">
        <v>281</v>
      </c>
      <c r="BK159" s="586" t="s">
        <v>281</v>
      </c>
      <c r="BL159" s="586" t="s">
        <v>281</v>
      </c>
      <c r="BM159" s="586" t="s">
        <v>281</v>
      </c>
      <c r="BN159" s="586" t="s">
        <v>281</v>
      </c>
      <c r="BO159" s="586" t="s">
        <v>281</v>
      </c>
      <c r="BP159" s="586" t="s">
        <v>281</v>
      </c>
      <c r="BQ159" s="586" t="s">
        <v>281</v>
      </c>
      <c r="BR159" s="586" t="s">
        <v>281</v>
      </c>
      <c r="BS159" s="586" t="s">
        <v>281</v>
      </c>
      <c r="BT159" s="586" t="s">
        <v>281</v>
      </c>
      <c r="BU159" s="586" t="s">
        <v>281</v>
      </c>
      <c r="BV159" s="586" t="s">
        <v>281</v>
      </c>
      <c r="BW159" s="588">
        <f>COUNTIF($BE159:$BV159,2)</f>
        <v>16</v>
      </c>
      <c r="BX159" s="510">
        <f>BW159/COUNTA($BE159:$BV159)</f>
        <v>0.88888888888888884</v>
      </c>
      <c r="BY159" s="588">
        <f>COUNTIF($BE159:$BV159,1)</f>
        <v>2</v>
      </c>
      <c r="BZ159" s="510">
        <f>BY159/COUNTA($BE159:$BV159)</f>
        <v>0.1111111111111111</v>
      </c>
      <c r="CA159" s="588">
        <f>COUNTIF($BE159:$BV159,0)</f>
        <v>0</v>
      </c>
      <c r="CB159" s="511">
        <f>CA159/COUNTA($BE159:$BV159)</f>
        <v>0</v>
      </c>
      <c r="CC159" s="588">
        <f>(((BW159*2)+(BY159*1)+(CA159*0)))/COUNTA($BE159:$BV159)</f>
        <v>1.8888888888888888</v>
      </c>
      <c r="CD159" s="606" t="str">
        <f>IF(CC159&gt;=1.6,"Đạt mục tiêu",IF(CC159&gt;=1,"Cần cố gắng","Chưa đạt"))</f>
        <v>Đạt mục tiêu</v>
      </c>
    </row>
    <row r="160" spans="1:82" s="2" customFormat="1" ht="31.5" hidden="1">
      <c r="A160" s="19"/>
      <c r="B160" s="451"/>
      <c r="C160" s="390" t="s">
        <v>432</v>
      </c>
      <c r="D160" s="77"/>
      <c r="E160" s="78"/>
      <c r="F160" s="77"/>
      <c r="G160" s="78"/>
      <c r="H160" s="23" t="s">
        <v>1015</v>
      </c>
      <c r="I160" s="20"/>
      <c r="J160" s="10"/>
      <c r="K160" s="21"/>
      <c r="L160" s="20"/>
      <c r="M160" s="20"/>
      <c r="N160" s="79"/>
      <c r="O160" s="79"/>
      <c r="P160" s="20"/>
      <c r="Q160" s="20"/>
      <c r="R160" s="21" t="s">
        <v>16</v>
      </c>
      <c r="S160" s="20"/>
      <c r="T160" s="20"/>
      <c r="U160" s="66"/>
      <c r="V160" s="72"/>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20"/>
      <c r="BG160" s="20"/>
      <c r="BH160" s="20"/>
      <c r="BI160" s="20"/>
      <c r="BJ160" s="20"/>
      <c r="BK160" s="20"/>
      <c r="BL160" s="20"/>
      <c r="BM160" s="20"/>
      <c r="BN160" s="20"/>
      <c r="BO160" s="20"/>
      <c r="BP160" s="20"/>
      <c r="BQ160" s="20"/>
      <c r="BR160" s="20"/>
      <c r="BS160" s="20"/>
      <c r="BT160" s="20"/>
      <c r="BU160" s="20"/>
      <c r="BV160" s="20"/>
      <c r="BW160" s="21"/>
      <c r="BX160" s="22"/>
      <c r="BY160" s="21"/>
      <c r="BZ160" s="22"/>
      <c r="CA160" s="21"/>
      <c r="CB160" s="22"/>
      <c r="CC160" s="21"/>
      <c r="CD160" s="21"/>
    </row>
    <row r="161" spans="1:82" s="2" customFormat="1" ht="62.25" hidden="1">
      <c r="A161" s="19"/>
      <c r="B161" s="451"/>
      <c r="C161" s="390" t="s">
        <v>432</v>
      </c>
      <c r="D161" s="77"/>
      <c r="E161" s="78"/>
      <c r="F161" s="77"/>
      <c r="G161" s="78" t="s">
        <v>439</v>
      </c>
      <c r="H161" s="23" t="s">
        <v>1048</v>
      </c>
      <c r="I161" s="20"/>
      <c r="J161" s="10"/>
      <c r="K161" s="21"/>
      <c r="L161" s="21" t="s">
        <v>16</v>
      </c>
      <c r="M161" s="20"/>
      <c r="N161" s="79"/>
      <c r="O161" s="79"/>
      <c r="P161" s="20"/>
      <c r="Q161" s="20"/>
      <c r="R161" s="21"/>
      <c r="S161" s="20"/>
      <c r="T161" s="20"/>
      <c r="U161" s="66"/>
      <c r="V161" s="72"/>
      <c r="W161" s="20"/>
      <c r="X161" s="20"/>
      <c r="Y161" s="20"/>
      <c r="Z161" s="20" t="s">
        <v>726</v>
      </c>
      <c r="AA161" s="20" t="s">
        <v>723</v>
      </c>
      <c r="AB161" s="20" t="s">
        <v>727</v>
      </c>
      <c r="AC161" s="20" t="s">
        <v>723</v>
      </c>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79">
        <v>1</v>
      </c>
      <c r="BF161" s="79">
        <v>2</v>
      </c>
      <c r="BG161" s="79">
        <v>2</v>
      </c>
      <c r="BH161" s="79">
        <v>2</v>
      </c>
      <c r="BI161" s="79">
        <v>1</v>
      </c>
      <c r="BJ161" s="79">
        <v>2</v>
      </c>
      <c r="BK161" s="79">
        <v>2</v>
      </c>
      <c r="BL161" s="79">
        <v>2</v>
      </c>
      <c r="BM161" s="79">
        <v>2</v>
      </c>
      <c r="BN161" s="79">
        <v>1</v>
      </c>
      <c r="BO161" s="79">
        <v>1</v>
      </c>
      <c r="BP161" s="79">
        <v>2</v>
      </c>
      <c r="BQ161" s="79">
        <v>2</v>
      </c>
      <c r="BR161" s="79">
        <v>2</v>
      </c>
      <c r="BS161" s="79">
        <v>2</v>
      </c>
      <c r="BT161" s="79">
        <v>2</v>
      </c>
      <c r="BU161" s="79">
        <v>2</v>
      </c>
      <c r="BV161" s="79">
        <v>2</v>
      </c>
      <c r="BW161" s="623">
        <f>COUNTIF($BE161:$BV161,2)</f>
        <v>14</v>
      </c>
      <c r="BX161" s="512">
        <f>BW161/COUNTA($BE161:$BV161)</f>
        <v>0.77777777777777779</v>
      </c>
      <c r="BY161" s="623">
        <f>COUNTIF($BE161:$BV161,1)</f>
        <v>4</v>
      </c>
      <c r="BZ161" s="512">
        <f>BY161/COUNTA($BE161:$BV161)</f>
        <v>0.22222222222222221</v>
      </c>
      <c r="CA161" s="623">
        <f>COUNTIF($BE161:$BV161,0)</f>
        <v>0</v>
      </c>
      <c r="CB161" s="81">
        <f>CA161/COUNTA($BE161:$BV161)</f>
        <v>0</v>
      </c>
      <c r="CC161" s="623">
        <f>(((BW161*2)+(BY161*1)+(CA161*0)))/COUNTA($BE161:$BV161)</f>
        <v>1.7777777777777777</v>
      </c>
      <c r="CD161" s="624" t="str">
        <f t="shared" ref="CD161:CD163" si="26">IF(CC161&gt;=1.6,"Đạt mục tiêu",IF(CC161&gt;=1,"Cần cố gắng","Chưa đạt"))</f>
        <v>Đạt mục tiêu</v>
      </c>
    </row>
    <row r="162" spans="1:82" s="2" customFormat="1" ht="62.25" hidden="1">
      <c r="A162" s="19">
        <v>138</v>
      </c>
      <c r="B162" s="451">
        <v>138</v>
      </c>
      <c r="C162" s="390" t="s">
        <v>432</v>
      </c>
      <c r="D162" s="77" t="s">
        <v>14</v>
      </c>
      <c r="E162" s="78" t="s">
        <v>438</v>
      </c>
      <c r="F162" s="77" t="s">
        <v>17</v>
      </c>
      <c r="G162" s="78" t="s">
        <v>439</v>
      </c>
      <c r="H162" s="23" t="s">
        <v>1049</v>
      </c>
      <c r="I162" s="20" t="s">
        <v>275</v>
      </c>
      <c r="J162" s="10" t="s">
        <v>25</v>
      </c>
      <c r="K162" s="20"/>
      <c r="L162" s="21" t="s">
        <v>16</v>
      </c>
      <c r="M162" s="20"/>
      <c r="N162" s="79"/>
      <c r="O162" s="79"/>
      <c r="P162" s="20"/>
      <c r="Q162" s="20"/>
      <c r="R162" s="20"/>
      <c r="S162" s="20"/>
      <c r="T162" s="20"/>
      <c r="U162" s="66">
        <f t="shared" si="19"/>
        <v>1</v>
      </c>
      <c r="V162" s="20"/>
      <c r="W162" s="20"/>
      <c r="X162" s="20"/>
      <c r="Y162" s="20"/>
      <c r="Z162" s="20" t="s">
        <v>724</v>
      </c>
      <c r="AA162" s="20" t="s">
        <v>726</v>
      </c>
      <c r="AB162" s="20" t="s">
        <v>723</v>
      </c>
      <c r="AC162" s="20" t="s">
        <v>724</v>
      </c>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79">
        <v>2</v>
      </c>
      <c r="BF162" s="79">
        <v>2</v>
      </c>
      <c r="BG162" s="79">
        <v>2</v>
      </c>
      <c r="BH162" s="79">
        <v>2</v>
      </c>
      <c r="BI162" s="79">
        <v>2</v>
      </c>
      <c r="BJ162" s="79">
        <v>2</v>
      </c>
      <c r="BK162" s="79">
        <v>2</v>
      </c>
      <c r="BL162" s="79">
        <v>2</v>
      </c>
      <c r="BM162" s="79">
        <v>2</v>
      </c>
      <c r="BN162" s="79">
        <v>1</v>
      </c>
      <c r="BO162" s="79">
        <v>1</v>
      </c>
      <c r="BP162" s="79">
        <v>2</v>
      </c>
      <c r="BQ162" s="79">
        <v>2</v>
      </c>
      <c r="BR162" s="79">
        <v>1</v>
      </c>
      <c r="BS162" s="79">
        <v>2</v>
      </c>
      <c r="BT162" s="79">
        <v>2</v>
      </c>
      <c r="BU162" s="79">
        <v>2</v>
      </c>
      <c r="BV162" s="79">
        <v>2</v>
      </c>
      <c r="BW162" s="623">
        <f>COUNTIF($BE162:$BV162,2)</f>
        <v>15</v>
      </c>
      <c r="BX162" s="512">
        <f>BW162/COUNTA($BE162:$BV162)</f>
        <v>0.83333333333333337</v>
      </c>
      <c r="BY162" s="623">
        <f>COUNTIF($BE162:$BV162,1)</f>
        <v>3</v>
      </c>
      <c r="BZ162" s="512">
        <f>BY162/COUNTA($BE162:$BV162)</f>
        <v>0.16666666666666666</v>
      </c>
      <c r="CA162" s="623">
        <f>COUNTIF($BE162:$BV162,0)</f>
        <v>0</v>
      </c>
      <c r="CB162" s="81">
        <f>CA162/COUNTA($BE162:$BV162)</f>
        <v>0</v>
      </c>
      <c r="CC162" s="623">
        <f>(((BW162*2)+(BY162*1)+(CA162*0)))/COUNTA($BE162:$BV162)</f>
        <v>1.8333333333333333</v>
      </c>
      <c r="CD162" s="624" t="str">
        <f t="shared" si="26"/>
        <v>Đạt mục tiêu</v>
      </c>
    </row>
    <row r="163" spans="1:82" s="3" customFormat="1" ht="62.25" hidden="1">
      <c r="A163" s="19">
        <v>139</v>
      </c>
      <c r="B163" s="451">
        <v>139</v>
      </c>
      <c r="C163" s="390" t="s">
        <v>432</v>
      </c>
      <c r="D163" s="77" t="s">
        <v>14</v>
      </c>
      <c r="E163" s="78" t="s">
        <v>438</v>
      </c>
      <c r="F163" s="77" t="s">
        <v>17</v>
      </c>
      <c r="G163" s="78" t="s">
        <v>433</v>
      </c>
      <c r="H163" s="37" t="s">
        <v>983</v>
      </c>
      <c r="I163" s="591" t="s">
        <v>275</v>
      </c>
      <c r="J163" s="586" t="s">
        <v>25</v>
      </c>
      <c r="K163" s="591"/>
      <c r="L163" s="591"/>
      <c r="M163" s="608" t="s">
        <v>16</v>
      </c>
      <c r="N163" s="591"/>
      <c r="O163" s="591"/>
      <c r="P163" s="591"/>
      <c r="Q163" s="591"/>
      <c r="R163" s="591"/>
      <c r="S163" s="591"/>
      <c r="T163" s="591"/>
      <c r="U163" s="493">
        <f t="shared" si="19"/>
        <v>1</v>
      </c>
      <c r="V163" s="591"/>
      <c r="W163" s="591"/>
      <c r="X163" s="591"/>
      <c r="Y163" s="591"/>
      <c r="Z163" s="591"/>
      <c r="AA163" s="591"/>
      <c r="AB163" s="591"/>
      <c r="AC163" s="591"/>
      <c r="AD163" s="591" t="s">
        <v>726</v>
      </c>
      <c r="AE163" s="591" t="s">
        <v>723</v>
      </c>
      <c r="AF163" s="591" t="s">
        <v>726</v>
      </c>
      <c r="AG163" s="591" t="s">
        <v>723</v>
      </c>
      <c r="AH163" s="591"/>
      <c r="AI163" s="591"/>
      <c r="AJ163" s="591"/>
      <c r="AK163" s="591"/>
      <c r="AL163" s="591"/>
      <c r="AM163" s="591"/>
      <c r="AN163" s="591"/>
      <c r="AO163" s="591"/>
      <c r="AP163" s="591"/>
      <c r="AQ163" s="591"/>
      <c r="AR163" s="591"/>
      <c r="AS163" s="591"/>
      <c r="AT163" s="591"/>
      <c r="AU163" s="591"/>
      <c r="AV163" s="591"/>
      <c r="AW163" s="591"/>
      <c r="AX163" s="591"/>
      <c r="AY163" s="591"/>
      <c r="AZ163" s="591"/>
      <c r="BA163" s="591"/>
      <c r="BB163" s="591"/>
      <c r="BC163" s="591"/>
      <c r="BD163" s="591"/>
      <c r="BE163" s="591">
        <v>2</v>
      </c>
      <c r="BF163" s="591">
        <v>1</v>
      </c>
      <c r="BG163" s="591">
        <v>2</v>
      </c>
      <c r="BH163" s="591">
        <v>2</v>
      </c>
      <c r="BI163" s="591">
        <v>2</v>
      </c>
      <c r="BJ163" s="591">
        <v>2</v>
      </c>
      <c r="BK163" s="591">
        <v>2</v>
      </c>
      <c r="BL163" s="591">
        <v>2</v>
      </c>
      <c r="BM163" s="591">
        <v>2</v>
      </c>
      <c r="BN163" s="591">
        <v>2</v>
      </c>
      <c r="BO163" s="591">
        <v>2</v>
      </c>
      <c r="BP163" s="591">
        <v>2</v>
      </c>
      <c r="BQ163" s="591">
        <v>1</v>
      </c>
      <c r="BR163" s="591">
        <v>1</v>
      </c>
      <c r="BS163" s="591">
        <v>1</v>
      </c>
      <c r="BT163" s="591">
        <v>2</v>
      </c>
      <c r="BU163" s="591">
        <v>2</v>
      </c>
      <c r="BV163" s="591">
        <v>2</v>
      </c>
      <c r="BW163" s="533">
        <f>COUNTIF($BE163:$BV163,2)</f>
        <v>14</v>
      </c>
      <c r="BX163" s="534">
        <f>BW163/COUNTA($BE163:$BV163)</f>
        <v>0.77777777777777779</v>
      </c>
      <c r="BY163" s="533">
        <f>COUNTIF($BE163:$BV163,1)</f>
        <v>4</v>
      </c>
      <c r="BZ163" s="534">
        <f>BY163/COUNTA($BE163:$BV163)</f>
        <v>0.22222222222222221</v>
      </c>
      <c r="CA163" s="533">
        <f>COUNTIF($BE163:$BV163,0)</f>
        <v>0</v>
      </c>
      <c r="CB163" s="535">
        <f>CA163/COUNTA($BE163:$BV163)</f>
        <v>0</v>
      </c>
      <c r="CC163" s="533">
        <f>(((BW163*2)+(BY163*1)+(CA163*0)))/COUNTA($BE163:$BV163)</f>
        <v>1.7777777777777777</v>
      </c>
      <c r="CD163" s="609" t="str">
        <f t="shared" si="26"/>
        <v>Đạt mục tiêu</v>
      </c>
    </row>
    <row r="164" spans="1:82" ht="62.25" hidden="1">
      <c r="A164" s="588">
        <v>140</v>
      </c>
      <c r="B164" s="451">
        <v>140</v>
      </c>
      <c r="C164" s="390" t="s">
        <v>432</v>
      </c>
      <c r="D164" s="77" t="s">
        <v>14</v>
      </c>
      <c r="E164" s="213" t="s">
        <v>438</v>
      </c>
      <c r="F164" s="77" t="s">
        <v>17</v>
      </c>
      <c r="G164" s="78" t="s">
        <v>440</v>
      </c>
      <c r="H164" s="518" t="s">
        <v>715</v>
      </c>
      <c r="I164" s="20" t="s">
        <v>275</v>
      </c>
      <c r="J164" s="10" t="s">
        <v>25</v>
      </c>
      <c r="K164" s="20"/>
      <c r="L164" s="20"/>
      <c r="M164" s="20"/>
      <c r="N164" s="588" t="s">
        <v>16</v>
      </c>
      <c r="O164" s="79"/>
      <c r="P164" s="20"/>
      <c r="Q164" s="20"/>
      <c r="R164" s="20"/>
      <c r="S164" s="20"/>
      <c r="T164" s="20"/>
      <c r="U164" s="66">
        <f t="shared" si="19"/>
        <v>1</v>
      </c>
      <c r="V164" s="20"/>
      <c r="W164" s="20"/>
      <c r="X164" s="20"/>
      <c r="Y164" s="20"/>
      <c r="Z164" s="20"/>
      <c r="AA164" s="20"/>
      <c r="AB164" s="20"/>
      <c r="AC164" s="20"/>
      <c r="AD164" s="20"/>
      <c r="AE164" s="20"/>
      <c r="AF164" s="20"/>
      <c r="AG164" s="20"/>
      <c r="AH164" s="588" t="s">
        <v>726</v>
      </c>
      <c r="AI164" s="588" t="s">
        <v>726</v>
      </c>
      <c r="AJ164" s="588" t="s">
        <v>723</v>
      </c>
      <c r="AK164" s="588" t="s">
        <v>726</v>
      </c>
      <c r="AL164" s="588" t="s">
        <v>724</v>
      </c>
      <c r="AM164" s="20"/>
      <c r="AN164" s="20"/>
      <c r="AO164" s="20"/>
      <c r="AP164" s="20"/>
      <c r="AQ164" s="20"/>
      <c r="AR164" s="20"/>
      <c r="AS164" s="20"/>
      <c r="AT164" s="20"/>
      <c r="AU164" s="20"/>
      <c r="AV164" s="20"/>
      <c r="AW164" s="20"/>
      <c r="AX164" s="20"/>
      <c r="AY164" s="20"/>
      <c r="AZ164" s="20"/>
      <c r="BA164" s="20"/>
      <c r="BB164" s="20"/>
      <c r="BC164" s="20"/>
      <c r="BD164" s="20"/>
      <c r="BE164" s="20">
        <v>2</v>
      </c>
      <c r="BF164" s="20">
        <v>2</v>
      </c>
      <c r="BG164" s="20">
        <v>2</v>
      </c>
      <c r="BH164" s="20">
        <v>1</v>
      </c>
      <c r="BI164" s="20">
        <v>2</v>
      </c>
      <c r="BJ164" s="20">
        <v>1</v>
      </c>
      <c r="BK164" s="20">
        <v>2</v>
      </c>
      <c r="BL164" s="20">
        <v>2</v>
      </c>
      <c r="BM164" s="20">
        <v>2</v>
      </c>
      <c r="BN164" s="20">
        <v>1</v>
      </c>
      <c r="BO164" s="20">
        <v>2</v>
      </c>
      <c r="BP164" s="20">
        <v>2</v>
      </c>
      <c r="BQ164" s="20">
        <v>2</v>
      </c>
      <c r="BR164" s="20">
        <v>2</v>
      </c>
      <c r="BS164" s="20">
        <v>1</v>
      </c>
      <c r="BT164" s="20">
        <v>1</v>
      </c>
      <c r="BU164" s="20">
        <v>2</v>
      </c>
      <c r="BV164" s="20">
        <v>1</v>
      </c>
      <c r="BW164" s="21">
        <f>COUNTIF($BE164:$BV164,2)</f>
        <v>12</v>
      </c>
      <c r="BX164" s="22">
        <f>BW164/COUNTA($BE164:$BV164)</f>
        <v>0.66666666666666663</v>
      </c>
      <c r="BY164" s="21">
        <f>COUNTIF($BE164:$BV164,1)</f>
        <v>6</v>
      </c>
      <c r="BZ164" s="22">
        <f>BY164/COUNTA($BE164:$BV164)</f>
        <v>0.33333333333333331</v>
      </c>
      <c r="CA164" s="21">
        <f>COUNTIF($BE164:$BV164,0)</f>
        <v>0</v>
      </c>
      <c r="CB164" s="22">
        <f>CA164/COUNTA($BE164:$BV164)</f>
        <v>0</v>
      </c>
      <c r="CC164" s="21">
        <f>(((BW164*2)+(BY164*1)+(CA164*0)))/COUNTA($BE164:$BV164)</f>
        <v>1.6666666666666667</v>
      </c>
      <c r="CD164" s="427" t="str">
        <f>IF(CC164&gt;=1.6,"Đạt mục tiêu",IF(CC164&gt;=1,"Cần cố gắng","Chưa đạt"))</f>
        <v>Đạt mục tiêu</v>
      </c>
    </row>
    <row r="165" spans="1:82" ht="47.25">
      <c r="A165" s="588"/>
      <c r="B165" s="451"/>
      <c r="C165" s="390" t="s">
        <v>432</v>
      </c>
      <c r="D165" s="77"/>
      <c r="E165" s="213"/>
      <c r="F165" s="77"/>
      <c r="G165" s="78" t="s">
        <v>434</v>
      </c>
      <c r="H165" s="23" t="s">
        <v>1408</v>
      </c>
      <c r="I165" s="20"/>
      <c r="J165" s="10"/>
      <c r="K165" s="20"/>
      <c r="L165" s="20"/>
      <c r="M165" s="20"/>
      <c r="N165" s="588"/>
      <c r="O165" s="79"/>
      <c r="P165" s="20"/>
      <c r="Q165" s="20"/>
      <c r="R165" s="20"/>
      <c r="S165" s="20"/>
      <c r="T165" s="20"/>
      <c r="U165" s="66"/>
      <c r="V165" s="20"/>
      <c r="W165" s="20"/>
      <c r="X165" s="20"/>
      <c r="Y165" s="20"/>
      <c r="Z165" s="20"/>
      <c r="AA165" s="20"/>
      <c r="AB165" s="20"/>
      <c r="AC165" s="20"/>
      <c r="AD165" s="20"/>
      <c r="AE165" s="20"/>
      <c r="AF165" s="20"/>
      <c r="AG165" s="20"/>
      <c r="AH165" s="588"/>
      <c r="AI165" s="588"/>
      <c r="AJ165" s="588"/>
      <c r="AK165" s="588"/>
      <c r="AL165" s="588"/>
      <c r="AM165" s="20"/>
      <c r="AN165" s="20"/>
      <c r="AO165" s="20"/>
      <c r="AP165" s="20"/>
      <c r="AQ165" s="20" t="s">
        <v>723</v>
      </c>
      <c r="AR165" s="20" t="s">
        <v>724</v>
      </c>
      <c r="AS165" s="20" t="s">
        <v>726</v>
      </c>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0"/>
      <c r="BU165" s="20"/>
      <c r="BV165" s="20"/>
      <c r="BW165" s="21"/>
      <c r="BX165" s="22"/>
      <c r="BY165" s="21"/>
      <c r="BZ165" s="22"/>
      <c r="CA165" s="21"/>
      <c r="CB165" s="22"/>
      <c r="CC165" s="21"/>
      <c r="CD165" s="427"/>
    </row>
    <row r="166" spans="1:82" s="2" customFormat="1" ht="63">
      <c r="A166" s="19">
        <v>141</v>
      </c>
      <c r="B166" s="451">
        <v>141</v>
      </c>
      <c r="C166" s="390" t="s">
        <v>432</v>
      </c>
      <c r="D166" s="77" t="s">
        <v>14</v>
      </c>
      <c r="E166" s="78" t="s">
        <v>438</v>
      </c>
      <c r="F166" s="77" t="s">
        <v>17</v>
      </c>
      <c r="G166" s="78" t="s">
        <v>1401</v>
      </c>
      <c r="H166" s="23" t="s">
        <v>1176</v>
      </c>
      <c r="I166" s="20" t="s">
        <v>275</v>
      </c>
      <c r="J166" s="10" t="s">
        <v>25</v>
      </c>
      <c r="K166" s="20"/>
      <c r="L166" s="20"/>
      <c r="M166" s="20"/>
      <c r="N166" s="623"/>
      <c r="O166" s="79"/>
      <c r="P166" s="21" t="s">
        <v>16</v>
      </c>
      <c r="Q166" s="20"/>
      <c r="R166" s="20"/>
      <c r="S166" s="20"/>
      <c r="T166" s="20"/>
      <c r="U166" s="66">
        <f t="shared" si="19"/>
        <v>1</v>
      </c>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t="s">
        <v>726</v>
      </c>
      <c r="AR166" s="20" t="s">
        <v>723</v>
      </c>
      <c r="AS166" s="20" t="s">
        <v>724</v>
      </c>
      <c r="AT166" s="20"/>
      <c r="AU166" s="20"/>
      <c r="AV166" s="20"/>
      <c r="AW166" s="20"/>
      <c r="AX166" s="20"/>
      <c r="AY166" s="20"/>
      <c r="AZ166" s="20"/>
      <c r="BA166" s="20"/>
      <c r="BB166" s="20"/>
      <c r="BC166" s="20"/>
      <c r="BD166" s="20"/>
      <c r="BE166" s="20">
        <v>2</v>
      </c>
      <c r="BF166" s="20">
        <v>1</v>
      </c>
      <c r="BG166" s="20">
        <v>1</v>
      </c>
      <c r="BH166" s="20">
        <v>2</v>
      </c>
      <c r="BI166" s="20">
        <v>2</v>
      </c>
      <c r="BJ166" s="20">
        <v>2</v>
      </c>
      <c r="BK166" s="20">
        <v>2</v>
      </c>
      <c r="BL166" s="20">
        <v>2</v>
      </c>
      <c r="BM166" s="20">
        <v>2</v>
      </c>
      <c r="BN166" s="20">
        <v>2</v>
      </c>
      <c r="BO166" s="20">
        <v>2</v>
      </c>
      <c r="BP166" s="20">
        <v>2</v>
      </c>
      <c r="BQ166" s="20">
        <v>2</v>
      </c>
      <c r="BR166" s="20">
        <v>1</v>
      </c>
      <c r="BS166" s="20">
        <v>1</v>
      </c>
      <c r="BT166" s="20">
        <v>1</v>
      </c>
      <c r="BU166" s="20">
        <v>2</v>
      </c>
      <c r="BV166" s="20">
        <v>2</v>
      </c>
      <c r="BW166" s="21">
        <f>COUNTIF($BE166:$BV166,2)</f>
        <v>13</v>
      </c>
      <c r="BX166" s="22">
        <f>BW166/COUNTA($BE166:$BV166)</f>
        <v>0.72222222222222221</v>
      </c>
      <c r="BY166" s="21">
        <f>COUNTIF($BE166:$BV166,1)</f>
        <v>5</v>
      </c>
      <c r="BZ166" s="22">
        <f>BY166/COUNTA($BE166:$BV166)</f>
        <v>0.27777777777777779</v>
      </c>
      <c r="CA166" s="21">
        <f>COUNTIF($BE166:$BV166,0)</f>
        <v>0</v>
      </c>
      <c r="CB166" s="22">
        <f>CA166/COUNTA($BE166:$BV166)</f>
        <v>0</v>
      </c>
      <c r="CC166" s="21">
        <f>(((BW166*2)+(BY166*1)+(CA166*0)))/COUNTA($BE166:$BV166)</f>
        <v>1.7222222222222223</v>
      </c>
      <c r="CD166" s="21" t="str">
        <f>IF(CC166&gt;=1.6,"Đạt mục tiêu",IF(CC166&gt;=1,"Cần cố gắng","Chưa đạt"))</f>
        <v>Đạt mục tiêu</v>
      </c>
    </row>
    <row r="167" spans="1:82" s="2" customFormat="1" ht="62.25" hidden="1">
      <c r="A167" s="19">
        <v>142</v>
      </c>
      <c r="B167" s="451">
        <v>142</v>
      </c>
      <c r="C167" s="390" t="s">
        <v>432</v>
      </c>
      <c r="D167" s="77" t="s">
        <v>14</v>
      </c>
      <c r="E167" s="78" t="s">
        <v>438</v>
      </c>
      <c r="F167" s="77" t="s">
        <v>17</v>
      </c>
      <c r="G167" s="78" t="s">
        <v>441</v>
      </c>
      <c r="H167" s="23" t="s">
        <v>442</v>
      </c>
      <c r="I167" s="20" t="s">
        <v>275</v>
      </c>
      <c r="J167" s="10" t="s">
        <v>25</v>
      </c>
      <c r="K167" s="20"/>
      <c r="L167" s="20"/>
      <c r="M167" s="20"/>
      <c r="N167" s="623"/>
      <c r="O167" s="623" t="s">
        <v>16</v>
      </c>
      <c r="P167" s="20"/>
      <c r="Q167" s="20"/>
      <c r="R167" s="20"/>
      <c r="S167" s="20"/>
      <c r="T167" s="20"/>
      <c r="U167" s="66">
        <f t="shared" si="19"/>
        <v>1</v>
      </c>
      <c r="V167" s="20"/>
      <c r="W167" s="20"/>
      <c r="X167" s="20"/>
      <c r="Y167" s="20"/>
      <c r="Z167" s="20"/>
      <c r="AA167" s="20"/>
      <c r="AB167" s="20"/>
      <c r="AC167" s="20"/>
      <c r="AD167" s="20"/>
      <c r="AE167" s="20"/>
      <c r="AF167" s="20"/>
      <c r="AG167" s="20"/>
      <c r="AH167" s="20"/>
      <c r="AI167" s="20"/>
      <c r="AJ167" s="20"/>
      <c r="AK167" s="20"/>
      <c r="AL167" s="20"/>
      <c r="AM167" s="20" t="s">
        <v>726</v>
      </c>
      <c r="AN167" s="20" t="s">
        <v>723</v>
      </c>
      <c r="AO167" s="20" t="s">
        <v>726</v>
      </c>
      <c r="AP167" s="20" t="s">
        <v>726</v>
      </c>
      <c r="AQ167" s="20"/>
      <c r="AR167" s="20"/>
      <c r="AS167" s="20"/>
      <c r="AT167" s="20"/>
      <c r="AU167" s="20"/>
      <c r="AV167" s="20"/>
      <c r="AW167" s="20"/>
      <c r="AX167" s="20"/>
      <c r="AY167" s="20"/>
      <c r="AZ167" s="20"/>
      <c r="BA167" s="20"/>
      <c r="BB167" s="20"/>
      <c r="BC167" s="20"/>
      <c r="BD167" s="20"/>
      <c r="BE167" s="79">
        <v>1</v>
      </c>
      <c r="BF167" s="79">
        <v>2</v>
      </c>
      <c r="BG167" s="79">
        <v>2</v>
      </c>
      <c r="BH167" s="79">
        <v>1</v>
      </c>
      <c r="BI167" s="79">
        <v>2</v>
      </c>
      <c r="BJ167" s="79">
        <v>2</v>
      </c>
      <c r="BK167" s="79">
        <v>2</v>
      </c>
      <c r="BL167" s="79">
        <v>2</v>
      </c>
      <c r="BM167" s="79">
        <v>2</v>
      </c>
      <c r="BN167" s="79">
        <v>2</v>
      </c>
      <c r="BO167" s="79">
        <v>1</v>
      </c>
      <c r="BP167" s="79">
        <v>2</v>
      </c>
      <c r="BQ167" s="79">
        <v>2</v>
      </c>
      <c r="BR167" s="79">
        <v>2</v>
      </c>
      <c r="BS167" s="79">
        <v>2</v>
      </c>
      <c r="BT167" s="79">
        <v>2</v>
      </c>
      <c r="BU167" s="79">
        <v>2</v>
      </c>
      <c r="BV167" s="79">
        <v>2</v>
      </c>
      <c r="BW167" s="21">
        <f>COUNTIF($BE167:$BV167,2)</f>
        <v>15</v>
      </c>
      <c r="BX167" s="22">
        <f>BW167/COUNTA($BE167:$BV167)</f>
        <v>0.83333333333333337</v>
      </c>
      <c r="BY167" s="21">
        <f>COUNTIF($BE167:$BV167,1)</f>
        <v>3</v>
      </c>
      <c r="BZ167" s="22">
        <f>BY167/COUNTA($BE167:$BV167)</f>
        <v>0.16666666666666666</v>
      </c>
      <c r="CA167" s="21">
        <f>COUNTIF($BE167:$BV167,0)</f>
        <v>0</v>
      </c>
      <c r="CB167" s="22">
        <f>CA167/COUNTA($BE167:$BV167)</f>
        <v>0</v>
      </c>
      <c r="CC167" s="21">
        <f>(((BW167*2)+(BY167*1)+(CA167*0)))/COUNTA($BE167:$BV167)</f>
        <v>1.8333333333333333</v>
      </c>
      <c r="CD167" s="427" t="str">
        <f>IF(CC167&gt;=1.6,"Đạt mục tiêu",IF(CC167&gt;=1,"Cần cố gắng","Chưa đạt"))</f>
        <v>Đạt mục tiêu</v>
      </c>
    </row>
    <row r="168" spans="1:82" s="2" customFormat="1" ht="31.5" hidden="1">
      <c r="A168" s="19">
        <v>143</v>
      </c>
      <c r="B168" s="451">
        <v>143</v>
      </c>
      <c r="C168" s="390" t="s">
        <v>432</v>
      </c>
      <c r="D168" s="77" t="s">
        <v>14</v>
      </c>
      <c r="E168" s="78" t="s">
        <v>438</v>
      </c>
      <c r="F168" s="77" t="s">
        <v>17</v>
      </c>
      <c r="G168" s="78" t="s">
        <v>435</v>
      </c>
      <c r="H168" s="23" t="s">
        <v>1007</v>
      </c>
      <c r="I168" s="20" t="s">
        <v>275</v>
      </c>
      <c r="J168" s="10" t="s">
        <v>25</v>
      </c>
      <c r="K168" s="20"/>
      <c r="L168" s="20"/>
      <c r="M168" s="20"/>
      <c r="N168" s="623"/>
      <c r="O168" s="79"/>
      <c r="P168" s="20"/>
      <c r="Q168" s="21" t="s">
        <v>16</v>
      </c>
      <c r="R168" s="20"/>
      <c r="S168" s="20"/>
      <c r="T168" s="20"/>
      <c r="U168" s="66">
        <f t="shared" si="19"/>
        <v>1</v>
      </c>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0"/>
      <c r="BH168" s="20"/>
      <c r="BI168" s="20"/>
      <c r="BJ168" s="20"/>
      <c r="BK168" s="20"/>
      <c r="BL168" s="20"/>
      <c r="BM168" s="20"/>
      <c r="BN168" s="20"/>
      <c r="BO168" s="20"/>
      <c r="BP168" s="20"/>
      <c r="BQ168" s="20"/>
      <c r="BR168" s="20"/>
      <c r="BS168" s="20"/>
      <c r="BT168" s="20"/>
      <c r="BU168" s="20"/>
      <c r="BV168" s="20"/>
      <c r="BW168" s="21"/>
      <c r="BX168" s="22"/>
      <c r="BY168" s="21"/>
      <c r="BZ168" s="22"/>
      <c r="CA168" s="21"/>
      <c r="CB168" s="22"/>
      <c r="CC168" s="21"/>
      <c r="CD168" s="21"/>
    </row>
    <row r="169" spans="1:82" s="2" customFormat="1" ht="31.5" hidden="1">
      <c r="A169" s="19">
        <v>144</v>
      </c>
      <c r="B169" s="451">
        <v>144</v>
      </c>
      <c r="C169" s="390" t="s">
        <v>432</v>
      </c>
      <c r="D169" s="77" t="s">
        <v>14</v>
      </c>
      <c r="E169" s="78" t="s">
        <v>438</v>
      </c>
      <c r="F169" s="77" t="s">
        <v>17</v>
      </c>
      <c r="G169" s="78" t="s">
        <v>436</v>
      </c>
      <c r="H169" s="23" t="s">
        <v>1023</v>
      </c>
      <c r="I169" s="20" t="s">
        <v>275</v>
      </c>
      <c r="J169" s="10" t="s">
        <v>25</v>
      </c>
      <c r="K169" s="20"/>
      <c r="L169" s="20"/>
      <c r="M169" s="20"/>
      <c r="N169" s="623"/>
      <c r="O169" s="79"/>
      <c r="P169" s="20"/>
      <c r="Q169" s="20"/>
      <c r="R169" s="20"/>
      <c r="S169" s="21" t="s">
        <v>16</v>
      </c>
      <c r="T169" s="20"/>
      <c r="U169" s="66">
        <f t="shared" si="19"/>
        <v>1</v>
      </c>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0"/>
      <c r="BU169" s="20"/>
      <c r="BV169" s="20"/>
      <c r="BW169" s="21"/>
      <c r="BX169" s="22"/>
      <c r="BY169" s="21"/>
      <c r="BZ169" s="22"/>
      <c r="CA169" s="21"/>
      <c r="CB169" s="22"/>
      <c r="CC169" s="21"/>
      <c r="CD169" s="21"/>
    </row>
    <row r="170" spans="1:82" s="2" customFormat="1" ht="31.5" hidden="1">
      <c r="A170" s="19">
        <v>145</v>
      </c>
      <c r="B170" s="451">
        <v>145</v>
      </c>
      <c r="C170" s="390" t="s">
        <v>432</v>
      </c>
      <c r="D170" s="77" t="s">
        <v>14</v>
      </c>
      <c r="E170" s="78" t="s">
        <v>438</v>
      </c>
      <c r="F170" s="77" t="s">
        <v>17</v>
      </c>
      <c r="G170" s="20" t="s">
        <v>342</v>
      </c>
      <c r="H170" s="125" t="s">
        <v>738</v>
      </c>
      <c r="I170" s="20" t="s">
        <v>275</v>
      </c>
      <c r="J170" s="10" t="s">
        <v>25</v>
      </c>
      <c r="K170" s="20"/>
      <c r="L170" s="20"/>
      <c r="M170" s="20"/>
      <c r="N170" s="623"/>
      <c r="O170" s="79"/>
      <c r="P170" s="20"/>
      <c r="Q170" s="20"/>
      <c r="R170" s="20"/>
      <c r="S170" s="20"/>
      <c r="T170" s="21" t="s">
        <v>16</v>
      </c>
      <c r="U170" s="66">
        <f t="shared" si="19"/>
        <v>1</v>
      </c>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BQ170" s="20"/>
      <c r="BR170" s="20"/>
      <c r="BS170" s="20"/>
      <c r="BT170" s="20"/>
      <c r="BU170" s="20"/>
      <c r="BV170" s="20"/>
      <c r="BW170" s="21"/>
      <c r="BX170" s="22"/>
      <c r="BY170" s="21"/>
      <c r="BZ170" s="22"/>
      <c r="CA170" s="21"/>
      <c r="CB170" s="22"/>
      <c r="CC170" s="21"/>
      <c r="CD170" s="21"/>
    </row>
    <row r="171" spans="1:82" s="2" customFormat="1" ht="47.25" hidden="1">
      <c r="A171" s="19">
        <v>146</v>
      </c>
      <c r="B171" s="451">
        <v>146</v>
      </c>
      <c r="C171" s="390" t="s">
        <v>432</v>
      </c>
      <c r="D171" s="8"/>
      <c r="E171" s="390" t="s">
        <v>143</v>
      </c>
      <c r="F171" s="8"/>
      <c r="G171" s="20" t="s">
        <v>443</v>
      </c>
      <c r="H171" s="23" t="s">
        <v>1024</v>
      </c>
      <c r="I171" s="20" t="s">
        <v>275</v>
      </c>
      <c r="J171" s="10" t="s">
        <v>25</v>
      </c>
      <c r="K171" s="20"/>
      <c r="L171" s="20"/>
      <c r="M171" s="20"/>
      <c r="N171" s="623"/>
      <c r="O171" s="79"/>
      <c r="P171" s="20"/>
      <c r="Q171" s="20"/>
      <c r="R171" s="20"/>
      <c r="S171" s="21" t="s">
        <v>16</v>
      </c>
      <c r="T171" s="20"/>
      <c r="U171" s="66">
        <f t="shared" si="19"/>
        <v>1</v>
      </c>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20"/>
      <c r="BG171" s="20"/>
      <c r="BH171" s="20"/>
      <c r="BI171" s="20"/>
      <c r="BJ171" s="20"/>
      <c r="BK171" s="20"/>
      <c r="BL171" s="20"/>
      <c r="BM171" s="20"/>
      <c r="BN171" s="20"/>
      <c r="BO171" s="20"/>
      <c r="BP171" s="20"/>
      <c r="BQ171" s="20"/>
      <c r="BR171" s="20"/>
      <c r="BS171" s="20"/>
      <c r="BT171" s="20"/>
      <c r="BU171" s="20"/>
      <c r="BV171" s="20"/>
      <c r="BW171" s="21"/>
      <c r="BX171" s="22"/>
      <c r="BY171" s="21"/>
      <c r="BZ171" s="22"/>
      <c r="CA171" s="21"/>
      <c r="CB171" s="22"/>
      <c r="CC171" s="21"/>
      <c r="CD171" s="21"/>
    </row>
    <row r="172" spans="1:82" hidden="1">
      <c r="A172" s="589">
        <v>147</v>
      </c>
      <c r="B172" s="451">
        <v>147</v>
      </c>
      <c r="C172" s="1447" t="s">
        <v>253</v>
      </c>
      <c r="D172" s="1368"/>
      <c r="E172" s="1369"/>
      <c r="F172" s="5" t="s">
        <v>316</v>
      </c>
      <c r="G172" s="176" t="s">
        <v>316</v>
      </c>
      <c r="H172" s="239" t="s">
        <v>316</v>
      </c>
      <c r="I172" s="5" t="s">
        <v>316</v>
      </c>
      <c r="J172" s="5" t="s">
        <v>316</v>
      </c>
      <c r="K172" s="506" t="s">
        <v>316</v>
      </c>
      <c r="L172" s="5" t="s">
        <v>316</v>
      </c>
      <c r="M172" s="5" t="s">
        <v>316</v>
      </c>
      <c r="N172" s="148" t="s">
        <v>316</v>
      </c>
      <c r="O172" s="5" t="s">
        <v>316</v>
      </c>
      <c r="P172" s="5" t="s">
        <v>316</v>
      </c>
      <c r="Q172" s="5" t="s">
        <v>316</v>
      </c>
      <c r="R172" s="5"/>
      <c r="S172" s="5" t="s">
        <v>316</v>
      </c>
      <c r="T172" s="5" t="s">
        <v>316</v>
      </c>
      <c r="U172" s="5" t="s">
        <v>316</v>
      </c>
      <c r="V172" s="176" t="s">
        <v>316</v>
      </c>
      <c r="W172" s="176" t="s">
        <v>316</v>
      </c>
      <c r="X172" s="176" t="s">
        <v>316</v>
      </c>
      <c r="Y172" s="176" t="s">
        <v>316</v>
      </c>
      <c r="Z172" s="5" t="s">
        <v>316</v>
      </c>
      <c r="AA172" s="5" t="s">
        <v>316</v>
      </c>
      <c r="AB172" s="5" t="s">
        <v>316</v>
      </c>
      <c r="AC172" s="5" t="s">
        <v>316</v>
      </c>
      <c r="AD172" s="5" t="s">
        <v>316</v>
      </c>
      <c r="AE172" s="5" t="s">
        <v>316</v>
      </c>
      <c r="AF172" s="5" t="s">
        <v>316</v>
      </c>
      <c r="AG172" s="5" t="s">
        <v>316</v>
      </c>
      <c r="AH172" s="148" t="s">
        <v>316</v>
      </c>
      <c r="AI172" s="148" t="s">
        <v>316</v>
      </c>
      <c r="AJ172" s="148" t="s">
        <v>316</v>
      </c>
      <c r="AK172" s="148" t="s">
        <v>316</v>
      </c>
      <c r="AL172" s="148" t="s">
        <v>316</v>
      </c>
      <c r="AM172" s="5" t="s">
        <v>316</v>
      </c>
      <c r="AN172" s="5" t="s">
        <v>316</v>
      </c>
      <c r="AO172" s="5" t="s">
        <v>316</v>
      </c>
      <c r="AP172" s="5" t="s">
        <v>316</v>
      </c>
      <c r="AQ172" s="5"/>
      <c r="AR172" s="5"/>
      <c r="AS172" s="5" t="s">
        <v>316</v>
      </c>
      <c r="AT172" s="5" t="s">
        <v>316</v>
      </c>
      <c r="AU172" s="5" t="s">
        <v>316</v>
      </c>
      <c r="AV172" s="5" t="s">
        <v>316</v>
      </c>
      <c r="AW172" s="5" t="s">
        <v>316</v>
      </c>
      <c r="AX172" s="5"/>
      <c r="AY172" s="5"/>
      <c r="AZ172" s="5" t="s">
        <v>316</v>
      </c>
      <c r="BA172" s="5"/>
      <c r="BB172" s="5" t="s">
        <v>316</v>
      </c>
      <c r="BC172" s="5"/>
      <c r="BD172" s="5" t="s">
        <v>316</v>
      </c>
      <c r="BE172" s="521" t="s">
        <v>316</v>
      </c>
      <c r="BF172" s="521" t="s">
        <v>316</v>
      </c>
      <c r="BG172" s="521" t="s">
        <v>316</v>
      </c>
      <c r="BH172" s="521" t="s">
        <v>316</v>
      </c>
      <c r="BI172" s="521" t="s">
        <v>316</v>
      </c>
      <c r="BJ172" s="521" t="s">
        <v>316</v>
      </c>
      <c r="BK172" s="521" t="s">
        <v>316</v>
      </c>
      <c r="BL172" s="521" t="s">
        <v>316</v>
      </c>
      <c r="BM172" s="521" t="s">
        <v>316</v>
      </c>
      <c r="BN172" s="521" t="s">
        <v>316</v>
      </c>
      <c r="BO172" s="521" t="s">
        <v>316</v>
      </c>
      <c r="BP172" s="521" t="s">
        <v>316</v>
      </c>
      <c r="BQ172" s="521" t="s">
        <v>316</v>
      </c>
      <c r="BR172" s="521" t="s">
        <v>316</v>
      </c>
      <c r="BS172" s="521" t="s">
        <v>316</v>
      </c>
      <c r="BT172" s="521" t="s">
        <v>316</v>
      </c>
      <c r="BU172" s="521" t="s">
        <v>316</v>
      </c>
      <c r="BV172" s="521" t="s">
        <v>316</v>
      </c>
      <c r="BW172" s="521" t="s">
        <v>316</v>
      </c>
      <c r="BX172" s="522" t="s">
        <v>316</v>
      </c>
      <c r="BY172" s="521" t="s">
        <v>316</v>
      </c>
      <c r="BZ172" s="522" t="s">
        <v>316</v>
      </c>
      <c r="CA172" s="521" t="s">
        <v>316</v>
      </c>
      <c r="CB172" s="521" t="s">
        <v>316</v>
      </c>
      <c r="CC172" s="521" t="s">
        <v>316</v>
      </c>
      <c r="CD172" s="522" t="s">
        <v>316</v>
      </c>
    </row>
    <row r="173" spans="1:82" s="3" customFormat="1" ht="105" hidden="1">
      <c r="A173" s="19">
        <v>148</v>
      </c>
      <c r="B173" s="451">
        <v>148</v>
      </c>
      <c r="C173" s="76" t="s">
        <v>444</v>
      </c>
      <c r="D173" s="77" t="s">
        <v>14</v>
      </c>
      <c r="E173" s="78" t="s">
        <v>343</v>
      </c>
      <c r="F173" s="77" t="s">
        <v>14</v>
      </c>
      <c r="G173" s="78" t="s">
        <v>424</v>
      </c>
      <c r="H173" s="37" t="s">
        <v>445</v>
      </c>
      <c r="I173" s="591" t="s">
        <v>275</v>
      </c>
      <c r="J173" s="586" t="s">
        <v>25</v>
      </c>
      <c r="K173" s="11"/>
      <c r="L173" s="11"/>
      <c r="M173" s="586" t="s">
        <v>16</v>
      </c>
      <c r="N173" s="11"/>
      <c r="O173" s="11"/>
      <c r="P173" s="11"/>
      <c r="Q173" s="11"/>
      <c r="R173" s="11"/>
      <c r="S173" s="11"/>
      <c r="T173" s="11"/>
      <c r="U173" s="493">
        <f t="shared" si="19"/>
        <v>1</v>
      </c>
      <c r="V173" s="11"/>
      <c r="W173" s="11"/>
      <c r="X173" s="11"/>
      <c r="Y173" s="11"/>
      <c r="Z173" s="11"/>
      <c r="AA173" s="11"/>
      <c r="AB173" s="11"/>
      <c r="AC173" s="11"/>
      <c r="AD173" s="586" t="s">
        <v>727</v>
      </c>
      <c r="AE173" s="586" t="s">
        <v>724</v>
      </c>
      <c r="AF173" s="586" t="s">
        <v>727</v>
      </c>
      <c r="AG173" s="586" t="s">
        <v>724</v>
      </c>
      <c r="AH173" s="11"/>
      <c r="AI173" s="11"/>
      <c r="AJ173" s="11"/>
      <c r="AK173" s="11"/>
      <c r="AL173" s="11"/>
      <c r="AM173" s="11"/>
      <c r="AN173" s="11"/>
      <c r="AO173" s="11"/>
      <c r="AP173" s="11"/>
      <c r="AQ173" s="11"/>
      <c r="AR173" s="11"/>
      <c r="AS173" s="11"/>
      <c r="AT173" s="11"/>
      <c r="AU173" s="11"/>
      <c r="AV173" s="11"/>
      <c r="AW173" s="11"/>
      <c r="AX173" s="11"/>
      <c r="AY173" s="11"/>
      <c r="AZ173" s="11"/>
      <c r="BA173" s="11"/>
      <c r="BB173" s="11"/>
      <c r="BC173" s="11"/>
      <c r="BD173" s="11"/>
      <c r="BE173" s="591">
        <v>1</v>
      </c>
      <c r="BF173" s="591">
        <v>2</v>
      </c>
      <c r="BG173" s="591">
        <v>1</v>
      </c>
      <c r="BH173" s="591">
        <v>2</v>
      </c>
      <c r="BI173" s="591">
        <v>2</v>
      </c>
      <c r="BJ173" s="591">
        <v>2</v>
      </c>
      <c r="BK173" s="591">
        <v>2</v>
      </c>
      <c r="BL173" s="591">
        <v>2</v>
      </c>
      <c r="BM173" s="591">
        <v>2</v>
      </c>
      <c r="BN173" s="591">
        <v>2</v>
      </c>
      <c r="BO173" s="591">
        <v>2</v>
      </c>
      <c r="BP173" s="591">
        <v>2</v>
      </c>
      <c r="BQ173" s="591">
        <v>2</v>
      </c>
      <c r="BR173" s="591">
        <v>2</v>
      </c>
      <c r="BS173" s="591">
        <v>2</v>
      </c>
      <c r="BT173" s="591">
        <v>1</v>
      </c>
      <c r="BU173" s="591">
        <v>2</v>
      </c>
      <c r="BV173" s="591">
        <v>2</v>
      </c>
      <c r="BW173" s="533">
        <f>COUNTIF($BE173:$BV173,2)</f>
        <v>15</v>
      </c>
      <c r="BX173" s="534">
        <f>BW173/COUNTA($BE173:$BV173)</f>
        <v>0.83333333333333337</v>
      </c>
      <c r="BY173" s="533">
        <f>COUNTIF($BE173:$BV173,1)</f>
        <v>3</v>
      </c>
      <c r="BZ173" s="534">
        <f>BY173/COUNTA($BE173:$BV173)</f>
        <v>0.16666666666666666</v>
      </c>
      <c r="CA173" s="533">
        <f>COUNTIF($BE173:$BV173,0)</f>
        <v>0</v>
      </c>
      <c r="CB173" s="535">
        <f>CA173/COUNTA($BE173:$BV173)</f>
        <v>0</v>
      </c>
      <c r="CC173" s="533">
        <f>(((BW173*2)+(BY173*1)+(CA173*0)))/COUNTA($BE173:$BV173)</f>
        <v>1.8333333333333333</v>
      </c>
      <c r="CD173" s="609" t="str">
        <f t="shared" ref="CD173" si="27">IF(CC173&gt;=1.6,"Đạt mục tiêu",IF(CC173&gt;=1,"Cần cố gắng","Chưa đạt"))</f>
        <v>Đạt mục tiêu</v>
      </c>
    </row>
    <row r="174" spans="1:82" s="2" customFormat="1" ht="105" hidden="1">
      <c r="A174" s="19">
        <v>149</v>
      </c>
      <c r="B174" s="451">
        <v>149</v>
      </c>
      <c r="C174" s="76" t="s">
        <v>444</v>
      </c>
      <c r="D174" s="77" t="s">
        <v>14</v>
      </c>
      <c r="E174" s="78" t="s">
        <v>343</v>
      </c>
      <c r="F174" s="77" t="s">
        <v>14</v>
      </c>
      <c r="G174" s="78" t="s">
        <v>426</v>
      </c>
      <c r="H174" s="23" t="s">
        <v>446</v>
      </c>
      <c r="I174" s="20" t="s">
        <v>275</v>
      </c>
      <c r="J174" s="10" t="s">
        <v>25</v>
      </c>
      <c r="K174" s="71"/>
      <c r="L174" s="71"/>
      <c r="M174" s="71"/>
      <c r="N174" s="71"/>
      <c r="O174" s="71"/>
      <c r="P174" s="71"/>
      <c r="Q174" s="71"/>
      <c r="R174" s="71"/>
      <c r="S174" s="71"/>
      <c r="T174" s="71" t="s">
        <v>16</v>
      </c>
      <c r="U174" s="66">
        <f t="shared" si="19"/>
        <v>1</v>
      </c>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49"/>
      <c r="BS174" s="49"/>
      <c r="BT174" s="49"/>
      <c r="BU174" s="6"/>
      <c r="BV174" s="6"/>
      <c r="BW174" s="6"/>
      <c r="BX174" s="6"/>
      <c r="BY174" s="6"/>
      <c r="BZ174" s="6"/>
      <c r="CA174" s="6"/>
      <c r="CB174" s="6"/>
      <c r="CC174" s="6"/>
      <c r="CD174" s="6"/>
    </row>
    <row r="175" spans="1:82" s="2" customFormat="1" ht="63" hidden="1">
      <c r="A175" s="19">
        <v>150</v>
      </c>
      <c r="B175" s="451">
        <v>150</v>
      </c>
      <c r="C175" s="76" t="s">
        <v>344</v>
      </c>
      <c r="D175" s="77" t="s">
        <v>17</v>
      </c>
      <c r="E175" s="78" t="s">
        <v>345</v>
      </c>
      <c r="F175" s="77" t="s">
        <v>14</v>
      </c>
      <c r="G175" s="78" t="s">
        <v>448</v>
      </c>
      <c r="H175" s="70" t="s">
        <v>447</v>
      </c>
      <c r="I175" s="20" t="s">
        <v>275</v>
      </c>
      <c r="J175" s="10" t="s">
        <v>25</v>
      </c>
      <c r="K175" s="71"/>
      <c r="L175" s="71"/>
      <c r="M175" s="71"/>
      <c r="N175" s="71"/>
      <c r="O175" s="71"/>
      <c r="P175" s="71"/>
      <c r="Q175" s="71"/>
      <c r="R175" s="71"/>
      <c r="S175" s="71"/>
      <c r="T175" s="71" t="s">
        <v>16</v>
      </c>
      <c r="U175" s="66">
        <f t="shared" si="19"/>
        <v>1</v>
      </c>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49"/>
      <c r="BS175" s="49"/>
      <c r="BT175" s="49"/>
      <c r="BU175" s="6"/>
      <c r="BV175" s="6"/>
      <c r="BW175" s="6"/>
      <c r="BX175" s="6"/>
      <c r="BY175" s="6"/>
      <c r="BZ175" s="6"/>
      <c r="CA175" s="6"/>
      <c r="CB175" s="6"/>
      <c r="CC175" s="6"/>
      <c r="CD175" s="6"/>
    </row>
    <row r="176" spans="1:82" ht="48" hidden="1">
      <c r="A176" s="589">
        <v>151</v>
      </c>
      <c r="B176" s="451">
        <v>151</v>
      </c>
      <c r="C176" s="1447" t="s">
        <v>254</v>
      </c>
      <c r="D176" s="1368"/>
      <c r="E176" s="1369"/>
      <c r="F176" s="5" t="s">
        <v>316</v>
      </c>
      <c r="G176" s="176" t="s">
        <v>316</v>
      </c>
      <c r="H176" s="239" t="s">
        <v>316</v>
      </c>
      <c r="I176" s="5" t="s">
        <v>316</v>
      </c>
      <c r="J176" s="5" t="s">
        <v>316</v>
      </c>
      <c r="K176" s="506" t="s">
        <v>316</v>
      </c>
      <c r="L176" s="5" t="s">
        <v>316</v>
      </c>
      <c r="M176" s="148" t="s">
        <v>316</v>
      </c>
      <c r="N176" s="148" t="s">
        <v>316</v>
      </c>
      <c r="O176" s="5" t="s">
        <v>316</v>
      </c>
      <c r="P176" s="5" t="s">
        <v>316</v>
      </c>
      <c r="Q176" s="5" t="s">
        <v>316</v>
      </c>
      <c r="R176" s="5"/>
      <c r="S176" s="5" t="s">
        <v>316</v>
      </c>
      <c r="T176" s="5" t="s">
        <v>316</v>
      </c>
      <c r="U176" s="5" t="s">
        <v>316</v>
      </c>
      <c r="V176" s="176" t="s">
        <v>316</v>
      </c>
      <c r="W176" s="176" t="s">
        <v>316</v>
      </c>
      <c r="X176" s="176" t="s">
        <v>316</v>
      </c>
      <c r="Y176" s="176" t="s">
        <v>316</v>
      </c>
      <c r="Z176" s="5" t="s">
        <v>316</v>
      </c>
      <c r="AA176" s="5" t="s">
        <v>316</v>
      </c>
      <c r="AB176" s="5" t="s">
        <v>316</v>
      </c>
      <c r="AC176" s="5" t="s">
        <v>316</v>
      </c>
      <c r="AD176" s="5" t="s">
        <v>316</v>
      </c>
      <c r="AE176" s="5" t="s">
        <v>316</v>
      </c>
      <c r="AF176" s="5" t="s">
        <v>316</v>
      </c>
      <c r="AG176" s="5" t="s">
        <v>316</v>
      </c>
      <c r="AH176" s="148" t="s">
        <v>316</v>
      </c>
      <c r="AI176" s="148" t="s">
        <v>316</v>
      </c>
      <c r="AJ176" s="148" t="s">
        <v>316</v>
      </c>
      <c r="AK176" s="148" t="s">
        <v>316</v>
      </c>
      <c r="AL176" s="148" t="s">
        <v>316</v>
      </c>
      <c r="AM176" s="5" t="s">
        <v>316</v>
      </c>
      <c r="AN176" s="5" t="s">
        <v>316</v>
      </c>
      <c r="AO176" s="5" t="s">
        <v>316</v>
      </c>
      <c r="AP176" s="5" t="s">
        <v>316</v>
      </c>
      <c r="AQ176" s="5"/>
      <c r="AR176" s="5"/>
      <c r="AS176" s="5" t="s">
        <v>316</v>
      </c>
      <c r="AT176" s="5" t="s">
        <v>316</v>
      </c>
      <c r="AU176" s="5" t="s">
        <v>316</v>
      </c>
      <c r="AV176" s="5" t="s">
        <v>316</v>
      </c>
      <c r="AW176" s="5" t="s">
        <v>316</v>
      </c>
      <c r="AX176" s="5"/>
      <c r="AY176" s="5"/>
      <c r="AZ176" s="5" t="s">
        <v>316</v>
      </c>
      <c r="BA176" s="5"/>
      <c r="BB176" s="5" t="s">
        <v>316</v>
      </c>
      <c r="BC176" s="5"/>
      <c r="BD176" s="5" t="s">
        <v>316</v>
      </c>
      <c r="BE176" s="521" t="s">
        <v>316</v>
      </c>
      <c r="BF176" s="521" t="s">
        <v>316</v>
      </c>
      <c r="BG176" s="20">
        <v>2</v>
      </c>
      <c r="BH176" s="20">
        <v>1</v>
      </c>
      <c r="BI176" s="521" t="s">
        <v>316</v>
      </c>
      <c r="BJ176" s="521" t="s">
        <v>316</v>
      </c>
      <c r="BK176" s="521" t="s">
        <v>316</v>
      </c>
      <c r="BL176" s="521" t="s">
        <v>316</v>
      </c>
      <c r="BM176" s="521" t="s">
        <v>316</v>
      </c>
      <c r="BN176" s="521" t="s">
        <v>316</v>
      </c>
      <c r="BO176" s="521" t="s">
        <v>316</v>
      </c>
      <c r="BP176" s="521" t="s">
        <v>316</v>
      </c>
      <c r="BQ176" s="521" t="s">
        <v>316</v>
      </c>
      <c r="BR176" s="521" t="s">
        <v>316</v>
      </c>
      <c r="BS176" s="20">
        <v>1</v>
      </c>
      <c r="BT176" s="521" t="s">
        <v>316</v>
      </c>
      <c r="BU176" s="521" t="s">
        <v>316</v>
      </c>
      <c r="BV176" s="521" t="s">
        <v>316</v>
      </c>
      <c r="BW176" s="21">
        <f>COUNTIF($BE176:$BV176,2)</f>
        <v>1</v>
      </c>
      <c r="BX176" s="22">
        <f>BW176/COUNTA($BE176:$BV176)</f>
        <v>5.5555555555555552E-2</v>
      </c>
      <c r="BY176" s="21">
        <f>COUNTIF($BE176:$BV176,1)</f>
        <v>2</v>
      </c>
      <c r="BZ176" s="22">
        <f>BY176/COUNTA($BE176:$BV176)</f>
        <v>0.1111111111111111</v>
      </c>
      <c r="CA176" s="21">
        <f>COUNTIF($BE176:$BV176,0)</f>
        <v>0</v>
      </c>
      <c r="CB176" s="22">
        <f>CA176/COUNTA($BE176:$BV176)</f>
        <v>0</v>
      </c>
      <c r="CC176" s="21">
        <f>(((BW176*2)+(BY176*1)+(CA176*0)))/COUNTA($BE176:$BV176)</f>
        <v>0.22222222222222221</v>
      </c>
      <c r="CD176" s="427" t="str">
        <f>IF(CC176&gt;=1.6,"Đạt mục tiêu",IF(CC176&gt;=1,"Cần cố gắng","Chưa đạt"))</f>
        <v>Chưa đạt</v>
      </c>
    </row>
    <row r="177" spans="1:82" ht="62.25" hidden="1">
      <c r="A177" s="588">
        <v>152</v>
      </c>
      <c r="B177" s="451">
        <v>152</v>
      </c>
      <c r="C177" s="390" t="s">
        <v>153</v>
      </c>
      <c r="D177" s="8" t="s">
        <v>14</v>
      </c>
      <c r="E177" s="390" t="s">
        <v>154</v>
      </c>
      <c r="F177" s="8" t="s">
        <v>17</v>
      </c>
      <c r="G177" s="20" t="s">
        <v>449</v>
      </c>
      <c r="H177" s="518" t="s">
        <v>732</v>
      </c>
      <c r="I177" s="20" t="s">
        <v>275</v>
      </c>
      <c r="J177" s="10" t="s">
        <v>25</v>
      </c>
      <c r="K177" s="20"/>
      <c r="L177" s="20"/>
      <c r="M177" s="20"/>
      <c r="N177" s="588" t="s">
        <v>16</v>
      </c>
      <c r="O177" s="79"/>
      <c r="P177" s="20"/>
      <c r="Q177" s="20"/>
      <c r="R177" s="20"/>
      <c r="S177" s="20"/>
      <c r="T177" s="20"/>
      <c r="U177" s="66">
        <f t="shared" si="19"/>
        <v>1</v>
      </c>
      <c r="V177" s="20"/>
      <c r="W177" s="20"/>
      <c r="X177" s="20"/>
      <c r="Y177" s="20"/>
      <c r="Z177" s="20"/>
      <c r="AA177" s="20"/>
      <c r="AB177" s="20"/>
      <c r="AC177" s="20"/>
      <c r="AD177" s="20"/>
      <c r="AE177" s="20"/>
      <c r="AF177" s="20"/>
      <c r="AG177" s="20"/>
      <c r="AH177" s="588" t="s">
        <v>724</v>
      </c>
      <c r="AI177" s="588" t="s">
        <v>723</v>
      </c>
      <c r="AJ177" s="588" t="s">
        <v>724</v>
      </c>
      <c r="AK177" s="588" t="s">
        <v>723</v>
      </c>
      <c r="AL177" s="588" t="s">
        <v>724</v>
      </c>
      <c r="AM177" s="20"/>
      <c r="AN177" s="20"/>
      <c r="AO177" s="20"/>
      <c r="AP177" s="20"/>
      <c r="AQ177" s="20"/>
      <c r="AR177" s="20"/>
      <c r="AS177" s="20"/>
      <c r="AT177" s="20"/>
      <c r="AU177" s="20"/>
      <c r="AV177" s="20"/>
      <c r="AW177" s="20"/>
      <c r="AX177" s="20"/>
      <c r="AY177" s="20"/>
      <c r="AZ177" s="20"/>
      <c r="BA177" s="20"/>
      <c r="BB177" s="20"/>
      <c r="BC177" s="20"/>
      <c r="BD177" s="20"/>
      <c r="BE177" s="20">
        <v>2</v>
      </c>
      <c r="BF177" s="20">
        <v>2</v>
      </c>
      <c r="BG177" s="20">
        <v>2</v>
      </c>
      <c r="BH177" s="20">
        <v>1</v>
      </c>
      <c r="BI177" s="20">
        <v>2</v>
      </c>
      <c r="BJ177" s="20">
        <v>1</v>
      </c>
      <c r="BK177" s="20">
        <v>2</v>
      </c>
      <c r="BL177" s="20">
        <v>2</v>
      </c>
      <c r="BM177" s="20">
        <v>2</v>
      </c>
      <c r="BN177" s="20">
        <v>1</v>
      </c>
      <c r="BO177" s="20">
        <v>2</v>
      </c>
      <c r="BP177" s="20">
        <v>2</v>
      </c>
      <c r="BQ177" s="20">
        <v>2</v>
      </c>
      <c r="BR177" s="20">
        <v>2</v>
      </c>
      <c r="BS177" s="20">
        <v>1</v>
      </c>
      <c r="BT177" s="20">
        <v>2</v>
      </c>
      <c r="BU177" s="20">
        <v>2</v>
      </c>
      <c r="BV177" s="20">
        <v>1</v>
      </c>
      <c r="BW177" s="21">
        <f>COUNTIF($BE177:$BV177,2)</f>
        <v>13</v>
      </c>
      <c r="BX177" s="22">
        <f>BW177/COUNTA($BE177:$BV177)</f>
        <v>0.72222222222222221</v>
      </c>
      <c r="BY177" s="21">
        <f>COUNTIF($BE177:$BV177,1)</f>
        <v>5</v>
      </c>
      <c r="BZ177" s="22">
        <f>BY177/COUNTA($BE177:$BV177)</f>
        <v>0.27777777777777779</v>
      </c>
      <c r="CA177" s="21">
        <f>COUNTIF($BE177:$BV177,0)</f>
        <v>0</v>
      </c>
      <c r="CB177" s="22">
        <f>CA177/COUNTA($BE177:$BV177)</f>
        <v>0</v>
      </c>
      <c r="CC177" s="21">
        <f>(((BW177*2)+(BY177*1)+(CA177*0)))/COUNTA($BE177:$BV177)</f>
        <v>1.7222222222222223</v>
      </c>
      <c r="CD177" s="427" t="str">
        <f>IF(CC177&gt;=1.6,"Đạt mục tiêu",IF(CC177&gt;=1,"Cần cố gắng","Chưa đạt"))</f>
        <v>Đạt mục tiêu</v>
      </c>
    </row>
    <row r="178" spans="1:82" s="2" customFormat="1" ht="62.25" hidden="1">
      <c r="A178" s="19">
        <v>153</v>
      </c>
      <c r="B178" s="451">
        <v>153</v>
      </c>
      <c r="C178" s="390" t="s">
        <v>153</v>
      </c>
      <c r="D178" s="8" t="s">
        <v>14</v>
      </c>
      <c r="E178" s="390" t="s">
        <v>154</v>
      </c>
      <c r="F178" s="8" t="s">
        <v>17</v>
      </c>
      <c r="G178" s="390" t="s">
        <v>450</v>
      </c>
      <c r="H178" s="125" t="s">
        <v>1000</v>
      </c>
      <c r="I178" s="20" t="s">
        <v>275</v>
      </c>
      <c r="J178" s="10" t="s">
        <v>25</v>
      </c>
      <c r="K178" s="20"/>
      <c r="L178" s="20"/>
      <c r="M178" s="20"/>
      <c r="N178" s="623"/>
      <c r="O178" s="79" t="s">
        <v>16</v>
      </c>
      <c r="P178" s="20"/>
      <c r="Q178" s="20"/>
      <c r="R178" s="20"/>
      <c r="S178" s="20"/>
      <c r="T178" s="20"/>
      <c r="U178" s="66">
        <f t="shared" si="19"/>
        <v>1</v>
      </c>
      <c r="V178" s="20"/>
      <c r="W178" s="20"/>
      <c r="X178" s="20"/>
      <c r="Y178" s="20"/>
      <c r="Z178" s="20"/>
      <c r="AA178" s="20"/>
      <c r="AB178" s="20"/>
      <c r="AC178" s="20"/>
      <c r="AD178" s="20"/>
      <c r="AE178" s="20"/>
      <c r="AF178" s="20"/>
      <c r="AG178" s="20"/>
      <c r="AH178" s="20"/>
      <c r="AI178" s="20"/>
      <c r="AJ178" s="20"/>
      <c r="AK178" s="20"/>
      <c r="AL178" s="20"/>
      <c r="AM178" s="20" t="s">
        <v>724</v>
      </c>
      <c r="AN178" s="20" t="s">
        <v>727</v>
      </c>
      <c r="AO178" s="20" t="s">
        <v>724</v>
      </c>
      <c r="AP178" s="20" t="s">
        <v>727</v>
      </c>
      <c r="AQ178" s="20"/>
      <c r="AR178" s="20"/>
      <c r="AS178" s="20"/>
      <c r="AT178" s="20"/>
      <c r="AU178" s="20"/>
      <c r="AV178" s="20"/>
      <c r="AW178" s="20"/>
      <c r="AX178" s="20"/>
      <c r="AY178" s="20"/>
      <c r="AZ178" s="20"/>
      <c r="BA178" s="20"/>
      <c r="BB178" s="20"/>
      <c r="BC178" s="20"/>
      <c r="BD178" s="20"/>
      <c r="BE178" s="79">
        <v>1</v>
      </c>
      <c r="BF178" s="79">
        <v>2</v>
      </c>
      <c r="BG178" s="79">
        <v>2</v>
      </c>
      <c r="BH178" s="79">
        <v>1</v>
      </c>
      <c r="BI178" s="79">
        <v>1</v>
      </c>
      <c r="BJ178" s="79">
        <v>2</v>
      </c>
      <c r="BK178" s="79">
        <v>2</v>
      </c>
      <c r="BL178" s="79">
        <v>2</v>
      </c>
      <c r="BM178" s="79">
        <v>2</v>
      </c>
      <c r="BN178" s="79">
        <v>2</v>
      </c>
      <c r="BO178" s="79">
        <v>1</v>
      </c>
      <c r="BP178" s="79">
        <v>2</v>
      </c>
      <c r="BQ178" s="79">
        <v>2</v>
      </c>
      <c r="BR178" s="79">
        <v>2</v>
      </c>
      <c r="BS178" s="79">
        <v>2</v>
      </c>
      <c r="BT178" s="79">
        <v>2</v>
      </c>
      <c r="BU178" s="79">
        <v>2</v>
      </c>
      <c r="BV178" s="79">
        <v>2</v>
      </c>
      <c r="BW178" s="21">
        <f>COUNTIF($BE178:$BV178,2)</f>
        <v>14</v>
      </c>
      <c r="BX178" s="22">
        <f>BW178/COUNTA($BE178:$BV178)</f>
        <v>0.77777777777777779</v>
      </c>
      <c r="BY178" s="21">
        <f>COUNTIF($BE178:$BV178,1)</f>
        <v>4</v>
      </c>
      <c r="BZ178" s="22">
        <f>BY178/COUNTA($BE178:$BV178)</f>
        <v>0.22222222222222221</v>
      </c>
      <c r="CA178" s="21">
        <f>COUNTIF($BE178:$BV178,0)</f>
        <v>0</v>
      </c>
      <c r="CB178" s="22">
        <f>CA178/COUNTA($BE178:$BV178)</f>
        <v>0</v>
      </c>
      <c r="CC178" s="21">
        <f>(((BW178*2)+(BY178*1)+(CA178*0)))/COUNTA($BE178:$BV178)</f>
        <v>1.7777777777777777</v>
      </c>
      <c r="CD178" s="427" t="str">
        <f>IF(CC178&gt;=1.6,"Đạt mục tiêu",IF(CC178&gt;=1,"Cần cố gắng","Chưa đạt"))</f>
        <v>Đạt mục tiêu</v>
      </c>
    </row>
    <row r="179" spans="1:82" s="2" customFormat="1" ht="31.5" hidden="1">
      <c r="A179" s="19">
        <v>154</v>
      </c>
      <c r="B179" s="451">
        <v>154</v>
      </c>
      <c r="C179" s="390" t="s">
        <v>153</v>
      </c>
      <c r="D179" s="8" t="s">
        <v>14</v>
      </c>
      <c r="E179" s="390" t="s">
        <v>154</v>
      </c>
      <c r="F179" s="8" t="s">
        <v>17</v>
      </c>
      <c r="G179" s="390" t="s">
        <v>451</v>
      </c>
      <c r="H179" s="23" t="s">
        <v>1000</v>
      </c>
      <c r="I179" s="20" t="s">
        <v>275</v>
      </c>
      <c r="J179" s="10" t="s">
        <v>25</v>
      </c>
      <c r="K179" s="20"/>
      <c r="L179" s="20"/>
      <c r="M179" s="20"/>
      <c r="N179" s="623"/>
      <c r="O179" s="79"/>
      <c r="P179" s="20"/>
      <c r="Q179" s="20"/>
      <c r="R179" s="20"/>
      <c r="S179" s="20" t="s">
        <v>16</v>
      </c>
      <c r="T179" s="20"/>
      <c r="U179" s="66">
        <f t="shared" ref="U179:U252" si="28">COUNTIF(K179:T179,"x")</f>
        <v>1</v>
      </c>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c r="BA179" s="20"/>
      <c r="BB179" s="20"/>
      <c r="BC179" s="20"/>
      <c r="BD179" s="20"/>
      <c r="BE179" s="20"/>
      <c r="BF179" s="20"/>
      <c r="BG179" s="20"/>
      <c r="BH179" s="20"/>
      <c r="BI179" s="20"/>
      <c r="BJ179" s="20"/>
      <c r="BK179" s="20"/>
      <c r="BL179" s="20"/>
      <c r="BM179" s="20"/>
      <c r="BN179" s="20"/>
      <c r="BO179" s="20"/>
      <c r="BP179" s="20"/>
      <c r="BQ179" s="20"/>
      <c r="BR179" s="20"/>
      <c r="BS179" s="20"/>
      <c r="BT179" s="20"/>
      <c r="BU179" s="20"/>
      <c r="BV179" s="20"/>
      <c r="BW179" s="21"/>
      <c r="BX179" s="22"/>
      <c r="BY179" s="21"/>
      <c r="BZ179" s="22"/>
      <c r="CA179" s="21"/>
      <c r="CB179" s="22"/>
      <c r="CC179" s="21"/>
      <c r="CD179" s="21"/>
    </row>
    <row r="180" spans="1:82" ht="62.25" hidden="1">
      <c r="A180" s="588">
        <v>155</v>
      </c>
      <c r="B180" s="451">
        <v>155</v>
      </c>
      <c r="C180" s="213" t="s">
        <v>354</v>
      </c>
      <c r="D180" s="77" t="s">
        <v>17</v>
      </c>
      <c r="E180" s="213" t="s">
        <v>355</v>
      </c>
      <c r="F180" s="8" t="s">
        <v>17</v>
      </c>
      <c r="G180" s="20" t="s">
        <v>452</v>
      </c>
      <c r="H180" s="518" t="s">
        <v>453</v>
      </c>
      <c r="I180" s="20" t="s">
        <v>275</v>
      </c>
      <c r="J180" s="10" t="s">
        <v>25</v>
      </c>
      <c r="K180" s="20"/>
      <c r="L180" s="20"/>
      <c r="M180" s="20"/>
      <c r="N180" s="588" t="s">
        <v>16</v>
      </c>
      <c r="O180" s="79"/>
      <c r="P180" s="20"/>
      <c r="Q180" s="20"/>
      <c r="R180" s="20"/>
      <c r="S180" s="20"/>
      <c r="T180" s="20"/>
      <c r="U180" s="66">
        <f t="shared" si="28"/>
        <v>1</v>
      </c>
      <c r="V180" s="20"/>
      <c r="W180" s="20"/>
      <c r="X180" s="20"/>
      <c r="Y180" s="20"/>
      <c r="Z180" s="20"/>
      <c r="AA180" s="20"/>
      <c r="AB180" s="20"/>
      <c r="AC180" s="20"/>
      <c r="AD180" s="20"/>
      <c r="AE180" s="20"/>
      <c r="AF180" s="20"/>
      <c r="AG180" s="20"/>
      <c r="AH180" s="588" t="s">
        <v>727</v>
      </c>
      <c r="AI180" s="588" t="s">
        <v>724</v>
      </c>
      <c r="AJ180" s="588" t="s">
        <v>727</v>
      </c>
      <c r="AK180" s="588" t="s">
        <v>724</v>
      </c>
      <c r="AL180" s="588" t="s">
        <v>723</v>
      </c>
      <c r="AM180" s="20"/>
      <c r="AN180" s="20"/>
      <c r="AO180" s="20"/>
      <c r="AP180" s="20"/>
      <c r="AQ180" s="20"/>
      <c r="AR180" s="20"/>
      <c r="AS180" s="20"/>
      <c r="AT180" s="20"/>
      <c r="AU180" s="20"/>
      <c r="AV180" s="20"/>
      <c r="AW180" s="20"/>
      <c r="AX180" s="20"/>
      <c r="AY180" s="20"/>
      <c r="AZ180" s="20"/>
      <c r="BA180" s="20"/>
      <c r="BB180" s="20"/>
      <c r="BC180" s="20"/>
      <c r="BD180" s="20"/>
      <c r="BE180" s="20">
        <v>2</v>
      </c>
      <c r="BF180" s="20">
        <v>2</v>
      </c>
      <c r="BG180" s="20">
        <v>2</v>
      </c>
      <c r="BH180" s="20">
        <v>1</v>
      </c>
      <c r="BI180" s="20">
        <v>2</v>
      </c>
      <c r="BJ180" s="20">
        <v>1</v>
      </c>
      <c r="BK180" s="20">
        <v>2</v>
      </c>
      <c r="BL180" s="20">
        <v>2</v>
      </c>
      <c r="BM180" s="20">
        <v>2</v>
      </c>
      <c r="BN180" s="20">
        <v>1</v>
      </c>
      <c r="BO180" s="20">
        <v>2</v>
      </c>
      <c r="BP180" s="20">
        <v>2</v>
      </c>
      <c r="BQ180" s="20">
        <v>2</v>
      </c>
      <c r="BR180" s="20">
        <v>2</v>
      </c>
      <c r="BS180" s="20">
        <v>1</v>
      </c>
      <c r="BT180" s="20">
        <v>2</v>
      </c>
      <c r="BU180" s="20">
        <v>2</v>
      </c>
      <c r="BV180" s="20">
        <v>2</v>
      </c>
      <c r="BW180" s="21">
        <f>COUNTIF($BE180:$BV180,2)</f>
        <v>14</v>
      </c>
      <c r="BX180" s="22">
        <f>BW180/COUNTA($BE180:$BV180)</f>
        <v>0.77777777777777779</v>
      </c>
      <c r="BY180" s="21">
        <f>COUNTIF($BE180:$BV180,1)</f>
        <v>4</v>
      </c>
      <c r="BZ180" s="22">
        <f>BY180/COUNTA($BE180:$BV180)</f>
        <v>0.22222222222222221</v>
      </c>
      <c r="CA180" s="21">
        <f>COUNTIF($BE180:$BV180,0)</f>
        <v>0</v>
      </c>
      <c r="CB180" s="22">
        <f>CA180/COUNTA($BE180:$BV180)</f>
        <v>0</v>
      </c>
      <c r="CC180" s="21">
        <f>(((BW180*2)+(BY180*1)+(CA180*0)))/COUNTA($BE180:$BV180)</f>
        <v>1.7777777777777777</v>
      </c>
      <c r="CD180" s="427" t="str">
        <f>IF(CC180&gt;=1.6,"Đạt mục tiêu",IF(CC180&gt;=1,"Cần cố gắng","Chưa đạt"))</f>
        <v>Đạt mục tiêu</v>
      </c>
    </row>
    <row r="181" spans="1:82" s="2" customFormat="1" ht="63" hidden="1">
      <c r="A181" s="19">
        <v>156</v>
      </c>
      <c r="B181" s="451">
        <v>156</v>
      </c>
      <c r="C181" s="523" t="s">
        <v>354</v>
      </c>
      <c r="D181" s="77" t="s">
        <v>17</v>
      </c>
      <c r="E181" s="78" t="s">
        <v>355</v>
      </c>
      <c r="F181" s="8" t="s">
        <v>17</v>
      </c>
      <c r="G181" s="20" t="s">
        <v>1177</v>
      </c>
      <c r="H181" s="23" t="s">
        <v>455</v>
      </c>
      <c r="I181" s="20" t="s">
        <v>275</v>
      </c>
      <c r="J181" s="10" t="s">
        <v>25</v>
      </c>
      <c r="K181" s="20"/>
      <c r="L181" s="20"/>
      <c r="M181" s="20"/>
      <c r="N181" s="79"/>
      <c r="O181" s="79" t="s">
        <v>16</v>
      </c>
      <c r="P181" s="20"/>
      <c r="Q181" s="20"/>
      <c r="R181" s="20"/>
      <c r="S181" s="20"/>
      <c r="T181" s="20"/>
      <c r="U181" s="66">
        <f t="shared" si="28"/>
        <v>1</v>
      </c>
      <c r="V181" s="20"/>
      <c r="W181" s="20"/>
      <c r="X181" s="20"/>
      <c r="Y181" s="20"/>
      <c r="Z181" s="20"/>
      <c r="AA181" s="20"/>
      <c r="AB181" s="20"/>
      <c r="AC181" s="20"/>
      <c r="AD181" s="20"/>
      <c r="AE181" s="20"/>
      <c r="AF181" s="20"/>
      <c r="AG181" s="20"/>
      <c r="AH181" s="20"/>
      <c r="AI181" s="20"/>
      <c r="AJ181" s="20"/>
      <c r="AK181" s="20"/>
      <c r="AL181" s="20"/>
      <c r="AM181" s="20" t="s">
        <v>727</v>
      </c>
      <c r="AN181" s="20" t="s">
        <v>724</v>
      </c>
      <c r="AO181" s="20" t="s">
        <v>727</v>
      </c>
      <c r="AP181" s="20" t="s">
        <v>724</v>
      </c>
      <c r="AQ181" s="20"/>
      <c r="AR181" s="20"/>
      <c r="AS181" s="20"/>
      <c r="AT181" s="20"/>
      <c r="AU181" s="20"/>
      <c r="AV181" s="20"/>
      <c r="AW181" s="20"/>
      <c r="AX181" s="20"/>
      <c r="AY181" s="20"/>
      <c r="AZ181" s="20"/>
      <c r="BA181" s="20"/>
      <c r="BB181" s="20"/>
      <c r="BC181" s="20"/>
      <c r="BD181" s="20"/>
      <c r="BE181" s="20">
        <v>2</v>
      </c>
      <c r="BF181" s="20">
        <v>2</v>
      </c>
      <c r="BG181" s="20">
        <v>2</v>
      </c>
      <c r="BH181" s="20">
        <v>2</v>
      </c>
      <c r="BI181" s="20">
        <v>2</v>
      </c>
      <c r="BJ181" s="20">
        <v>2</v>
      </c>
      <c r="BK181" s="20">
        <v>2</v>
      </c>
      <c r="BL181" s="20">
        <v>2</v>
      </c>
      <c r="BM181" s="20">
        <v>2</v>
      </c>
      <c r="BN181" s="20">
        <v>2</v>
      </c>
      <c r="BO181" s="20">
        <v>2</v>
      </c>
      <c r="BP181" s="20">
        <v>2</v>
      </c>
      <c r="BQ181" s="20">
        <v>1</v>
      </c>
      <c r="BR181" s="20">
        <v>1</v>
      </c>
      <c r="BS181" s="20">
        <v>1</v>
      </c>
      <c r="BT181" s="20">
        <v>1</v>
      </c>
      <c r="BU181" s="20">
        <v>2</v>
      </c>
      <c r="BV181" s="20">
        <v>2</v>
      </c>
      <c r="BW181" s="21">
        <f>COUNTIF($BE181:$BV181,2)</f>
        <v>14</v>
      </c>
      <c r="BX181" s="22">
        <f>BW181/COUNTA($BE181:$BV181)</f>
        <v>0.77777777777777779</v>
      </c>
      <c r="BY181" s="21">
        <f>COUNTIF($BE181:$BV181,1)</f>
        <v>4</v>
      </c>
      <c r="BZ181" s="22">
        <f>BY181/COUNTA($BE181:$BV181)</f>
        <v>0.22222222222222221</v>
      </c>
      <c r="CA181" s="21">
        <f>COUNTIF($BE181:$BV181,0)</f>
        <v>0</v>
      </c>
      <c r="CB181" s="22">
        <f>CA181/COUNTA($BE181:$BV181)</f>
        <v>0</v>
      </c>
      <c r="CC181" s="21">
        <f>(((BW181*2)+(BY181*1)+(CA181*0)))/COUNTA($BE181:$BV181)</f>
        <v>1.7777777777777777</v>
      </c>
      <c r="CD181" s="427" t="str">
        <f>IF(CC181&gt;=1.6,"Đạt mục tiêu",IF(CC181&gt;=1,"Cần cố gắng","Chưa đạt"))</f>
        <v>Đạt mục tiêu</v>
      </c>
    </row>
    <row r="182" spans="1:82" s="3" customFormat="1" ht="94.5" hidden="1">
      <c r="A182" s="19">
        <v>157</v>
      </c>
      <c r="B182" s="451">
        <v>157</v>
      </c>
      <c r="C182" s="76" t="s">
        <v>356</v>
      </c>
      <c r="D182" s="77" t="s">
        <v>18</v>
      </c>
      <c r="E182" s="78" t="s">
        <v>356</v>
      </c>
      <c r="F182" s="77" t="s">
        <v>18</v>
      </c>
      <c r="G182" s="78" t="s">
        <v>456</v>
      </c>
      <c r="H182" s="543" t="s">
        <v>457</v>
      </c>
      <c r="I182" s="591" t="s">
        <v>275</v>
      </c>
      <c r="J182" s="586" t="s">
        <v>25</v>
      </c>
      <c r="K182" s="544"/>
      <c r="L182" s="544"/>
      <c r="M182" s="544" t="s">
        <v>16</v>
      </c>
      <c r="N182" s="544"/>
      <c r="O182" s="544"/>
      <c r="P182" s="544"/>
      <c r="Q182" s="544"/>
      <c r="R182" s="544"/>
      <c r="S182" s="544"/>
      <c r="T182" s="544"/>
      <c r="U182" s="493">
        <f t="shared" si="28"/>
        <v>1</v>
      </c>
      <c r="V182" s="586" t="s">
        <v>723</v>
      </c>
      <c r="W182" s="586" t="s">
        <v>723</v>
      </c>
      <c r="X182" s="586" t="s">
        <v>723</v>
      </c>
      <c r="Y182" s="586" t="s">
        <v>723</v>
      </c>
      <c r="Z182" s="591"/>
      <c r="AA182" s="591"/>
      <c r="AB182" s="591"/>
      <c r="AC182" s="591"/>
      <c r="AD182" s="591" t="s">
        <v>727</v>
      </c>
      <c r="AE182" s="591" t="s">
        <v>723</v>
      </c>
      <c r="AF182" s="591" t="s">
        <v>724</v>
      </c>
      <c r="AG182" s="591" t="s">
        <v>723</v>
      </c>
      <c r="AH182" s="591"/>
      <c r="AI182" s="591"/>
      <c r="AJ182" s="591"/>
      <c r="AK182" s="591"/>
      <c r="AL182" s="591"/>
      <c r="AM182" s="591"/>
      <c r="AN182" s="591"/>
      <c r="AO182" s="591"/>
      <c r="AP182" s="591"/>
      <c r="AQ182" s="591"/>
      <c r="AR182" s="591"/>
      <c r="AS182" s="591"/>
      <c r="AT182" s="591"/>
      <c r="AU182" s="591"/>
      <c r="AV182" s="591"/>
      <c r="AW182" s="591"/>
      <c r="AX182" s="591"/>
      <c r="AY182" s="591"/>
      <c r="AZ182" s="591"/>
      <c r="BA182" s="591"/>
      <c r="BB182" s="591"/>
      <c r="BC182" s="591"/>
      <c r="BD182" s="591"/>
      <c r="BE182" s="591">
        <v>2</v>
      </c>
      <c r="BF182" s="591">
        <v>1</v>
      </c>
      <c r="BG182" s="591">
        <v>2</v>
      </c>
      <c r="BH182" s="591">
        <v>2</v>
      </c>
      <c r="BI182" s="591">
        <v>2</v>
      </c>
      <c r="BJ182" s="591">
        <v>2</v>
      </c>
      <c r="BK182" s="591">
        <v>2</v>
      </c>
      <c r="BL182" s="591">
        <v>2</v>
      </c>
      <c r="BM182" s="591">
        <v>2</v>
      </c>
      <c r="BN182" s="591">
        <v>2</v>
      </c>
      <c r="BO182" s="591">
        <v>2</v>
      </c>
      <c r="BP182" s="591">
        <v>2</v>
      </c>
      <c r="BQ182" s="591">
        <v>1</v>
      </c>
      <c r="BR182" s="591">
        <v>2</v>
      </c>
      <c r="BS182" s="591">
        <v>1</v>
      </c>
      <c r="BT182" s="591">
        <v>2</v>
      </c>
      <c r="BU182" s="591">
        <v>2</v>
      </c>
      <c r="BV182" s="591">
        <v>2</v>
      </c>
      <c r="BW182" s="533">
        <f>COUNTIF($BE182:$BV182,2)</f>
        <v>15</v>
      </c>
      <c r="BX182" s="534">
        <f>BW182/COUNTA($BE182:$BV182)</f>
        <v>0.83333333333333337</v>
      </c>
      <c r="BY182" s="533">
        <f>COUNTIF($BE182:$BV182,1)</f>
        <v>3</v>
      </c>
      <c r="BZ182" s="534">
        <f>BY182/COUNTA($BE182:$BV182)</f>
        <v>0.16666666666666666</v>
      </c>
      <c r="CA182" s="533">
        <f>COUNTIF($BE182:$BV182,0)</f>
        <v>0</v>
      </c>
      <c r="CB182" s="535">
        <f>CA182/COUNTA($BE182:$BV182)</f>
        <v>0</v>
      </c>
      <c r="CC182" s="533">
        <f>(((BW182*2)+(BY182*1)+(CA182*0)))/COUNTA($BE182:$BV182)</f>
        <v>1.8333333333333333</v>
      </c>
      <c r="CD182" s="609" t="str">
        <f t="shared" ref="CD182" si="29">IF(CC182&gt;=1.6,"Đạt mục tiêu",IF(CC182&gt;=1,"Cần cố gắng","Chưa đạt"))</f>
        <v>Đạt mục tiêu</v>
      </c>
    </row>
    <row r="183" spans="1:82">
      <c r="A183" s="588">
        <v>158</v>
      </c>
      <c r="B183" s="451">
        <v>158</v>
      </c>
      <c r="C183" s="1325" t="s">
        <v>157</v>
      </c>
      <c r="D183" s="1370"/>
      <c r="E183" s="1370"/>
      <c r="F183" s="1370"/>
      <c r="G183" s="1326"/>
      <c r="H183" s="242" t="s">
        <v>316</v>
      </c>
      <c r="I183" s="230" t="s">
        <v>316</v>
      </c>
      <c r="J183" s="230" t="s">
        <v>316</v>
      </c>
      <c r="K183" s="225" t="s">
        <v>316</v>
      </c>
      <c r="L183" s="230" t="s">
        <v>316</v>
      </c>
      <c r="M183" s="230" t="s">
        <v>316</v>
      </c>
      <c r="N183" s="545" t="s">
        <v>316</v>
      </c>
      <c r="O183" s="230" t="s">
        <v>316</v>
      </c>
      <c r="P183" s="230" t="s">
        <v>316</v>
      </c>
      <c r="Q183" s="230" t="s">
        <v>316</v>
      </c>
      <c r="R183" s="230"/>
      <c r="S183" s="230" t="s">
        <v>316</v>
      </c>
      <c r="T183" s="230" t="s">
        <v>316</v>
      </c>
      <c r="U183" s="230" t="s">
        <v>316</v>
      </c>
      <c r="V183" s="616" t="s">
        <v>316</v>
      </c>
      <c r="W183" s="616" t="s">
        <v>316</v>
      </c>
      <c r="X183" s="616" t="s">
        <v>316</v>
      </c>
      <c r="Y183" s="616" t="s">
        <v>316</v>
      </c>
      <c r="Z183" s="230" t="s">
        <v>316</v>
      </c>
      <c r="AA183" s="230" t="s">
        <v>316</v>
      </c>
      <c r="AB183" s="230" t="s">
        <v>316</v>
      </c>
      <c r="AC183" s="230" t="s">
        <v>316</v>
      </c>
      <c r="AD183" s="230" t="s">
        <v>316</v>
      </c>
      <c r="AE183" s="230" t="s">
        <v>316</v>
      </c>
      <c r="AF183" s="230" t="s">
        <v>316</v>
      </c>
      <c r="AG183" s="230" t="s">
        <v>316</v>
      </c>
      <c r="AH183" s="545" t="s">
        <v>316</v>
      </c>
      <c r="AI183" s="545" t="s">
        <v>316</v>
      </c>
      <c r="AJ183" s="545" t="s">
        <v>316</v>
      </c>
      <c r="AK183" s="545" t="s">
        <v>316</v>
      </c>
      <c r="AL183" s="545" t="s">
        <v>316</v>
      </c>
      <c r="AM183" s="230" t="s">
        <v>316</v>
      </c>
      <c r="AN183" s="230" t="s">
        <v>316</v>
      </c>
      <c r="AO183" s="230" t="s">
        <v>316</v>
      </c>
      <c r="AP183" s="230" t="s">
        <v>316</v>
      </c>
      <c r="AQ183" s="230"/>
      <c r="AR183" s="230"/>
      <c r="AS183" s="148" t="s">
        <v>316</v>
      </c>
      <c r="AT183" s="230" t="s">
        <v>316</v>
      </c>
      <c r="AU183" s="230" t="s">
        <v>316</v>
      </c>
      <c r="AV183" s="230" t="s">
        <v>316</v>
      </c>
      <c r="AW183" s="230" t="s">
        <v>316</v>
      </c>
      <c r="AX183" s="230"/>
      <c r="AY183" s="230"/>
      <c r="AZ183" s="230" t="s">
        <v>316</v>
      </c>
      <c r="BA183" s="230"/>
      <c r="BB183" s="230" t="s">
        <v>316</v>
      </c>
      <c r="BC183" s="230"/>
      <c r="BD183" s="230" t="s">
        <v>316</v>
      </c>
      <c r="BE183" s="546" t="s">
        <v>316</v>
      </c>
      <c r="BF183" s="546" t="s">
        <v>316</v>
      </c>
      <c r="BG183" s="546" t="s">
        <v>316</v>
      </c>
      <c r="BH183" s="546" t="s">
        <v>316</v>
      </c>
      <c r="BI183" s="546" t="s">
        <v>316</v>
      </c>
      <c r="BJ183" s="546" t="s">
        <v>316</v>
      </c>
      <c r="BK183" s="546" t="s">
        <v>316</v>
      </c>
      <c r="BL183" s="546" t="s">
        <v>316</v>
      </c>
      <c r="BM183" s="546" t="s">
        <v>316</v>
      </c>
      <c r="BN183" s="546" t="s">
        <v>316</v>
      </c>
      <c r="BO183" s="546" t="s">
        <v>316</v>
      </c>
      <c r="BP183" s="546" t="s">
        <v>316</v>
      </c>
      <c r="BQ183" s="546" t="s">
        <v>316</v>
      </c>
      <c r="BR183" s="546" t="s">
        <v>316</v>
      </c>
      <c r="BS183" s="546" t="s">
        <v>316</v>
      </c>
      <c r="BT183" s="546" t="s">
        <v>316</v>
      </c>
      <c r="BU183" s="507" t="s">
        <v>316</v>
      </c>
      <c r="BV183" s="507" t="s">
        <v>316</v>
      </c>
      <c r="BW183" s="507" t="s">
        <v>316</v>
      </c>
      <c r="BX183" s="507" t="s">
        <v>316</v>
      </c>
      <c r="BY183" s="507" t="s">
        <v>316</v>
      </c>
      <c r="BZ183" s="507" t="s">
        <v>316</v>
      </c>
      <c r="CA183" s="507" t="s">
        <v>316</v>
      </c>
      <c r="CB183" s="507" t="s">
        <v>316</v>
      </c>
      <c r="CC183" s="507" t="s">
        <v>316</v>
      </c>
      <c r="CD183" s="508" t="s">
        <v>316</v>
      </c>
    </row>
    <row r="184" spans="1:82" hidden="1">
      <c r="A184" s="589">
        <v>159</v>
      </c>
      <c r="B184" s="451">
        <v>159</v>
      </c>
      <c r="C184" s="1447" t="s">
        <v>357</v>
      </c>
      <c r="D184" s="1565"/>
      <c r="E184" s="1574"/>
      <c r="F184" s="602"/>
      <c r="G184" s="290" t="s">
        <v>316</v>
      </c>
      <c r="H184" s="603" t="s">
        <v>316</v>
      </c>
      <c r="I184" s="13" t="s">
        <v>316</v>
      </c>
      <c r="J184" s="13" t="s">
        <v>316</v>
      </c>
      <c r="K184" s="225" t="s">
        <v>316</v>
      </c>
      <c r="L184" s="13" t="s">
        <v>316</v>
      </c>
      <c r="M184" s="230" t="s">
        <v>316</v>
      </c>
      <c r="N184" s="230" t="s">
        <v>316</v>
      </c>
      <c r="O184" s="13" t="s">
        <v>316</v>
      </c>
      <c r="P184" s="13" t="s">
        <v>316</v>
      </c>
      <c r="Q184" s="13" t="s">
        <v>316</v>
      </c>
      <c r="R184" s="13"/>
      <c r="S184" s="13" t="s">
        <v>316</v>
      </c>
      <c r="T184" s="13" t="s">
        <v>316</v>
      </c>
      <c r="U184" s="13" t="s">
        <v>316</v>
      </c>
      <c r="V184" s="176"/>
      <c r="W184" s="176"/>
      <c r="X184" s="176"/>
      <c r="Y184" s="176"/>
      <c r="Z184" s="6"/>
      <c r="AA184" s="6"/>
      <c r="AB184" s="6"/>
      <c r="AC184" s="6"/>
      <c r="AD184" s="6"/>
      <c r="AE184" s="6"/>
      <c r="AF184" s="6"/>
      <c r="AG184" s="6"/>
      <c r="AH184" s="11"/>
      <c r="AI184" s="11"/>
      <c r="AJ184" s="11"/>
      <c r="AK184" s="11"/>
      <c r="AL184" s="11"/>
      <c r="AM184" s="13" t="s">
        <v>316</v>
      </c>
      <c r="AN184" s="13" t="s">
        <v>316</v>
      </c>
      <c r="AO184" s="13" t="s">
        <v>316</v>
      </c>
      <c r="AP184" s="13" t="s">
        <v>316</v>
      </c>
      <c r="AQ184" s="626"/>
      <c r="AR184" s="626"/>
      <c r="AS184" s="13" t="s">
        <v>316</v>
      </c>
      <c r="AT184" s="13" t="s">
        <v>316</v>
      </c>
      <c r="AU184" s="13" t="s">
        <v>316</v>
      </c>
      <c r="AV184" s="13" t="s">
        <v>316</v>
      </c>
      <c r="AW184" s="13" t="s">
        <v>316</v>
      </c>
      <c r="AX184" s="13"/>
      <c r="AY184" s="13"/>
      <c r="AZ184" s="13" t="s">
        <v>316</v>
      </c>
      <c r="BA184" s="13"/>
      <c r="BB184" s="13" t="s">
        <v>316</v>
      </c>
      <c r="BC184" s="13"/>
      <c r="BD184" s="13" t="s">
        <v>316</v>
      </c>
      <c r="BE184" s="547" t="s">
        <v>316</v>
      </c>
      <c r="BF184" s="547" t="s">
        <v>316</v>
      </c>
      <c r="BG184" s="547" t="s">
        <v>316</v>
      </c>
      <c r="BH184" s="547" t="s">
        <v>316</v>
      </c>
      <c r="BI184" s="547" t="s">
        <v>316</v>
      </c>
      <c r="BJ184" s="547" t="s">
        <v>316</v>
      </c>
      <c r="BK184" s="547" t="s">
        <v>316</v>
      </c>
      <c r="BL184" s="547" t="s">
        <v>316</v>
      </c>
      <c r="BM184" s="547" t="s">
        <v>316</v>
      </c>
      <c r="BN184" s="547" t="s">
        <v>316</v>
      </c>
      <c r="BO184" s="547" t="s">
        <v>316</v>
      </c>
      <c r="BP184" s="547" t="s">
        <v>316</v>
      </c>
      <c r="BQ184" s="547" t="s">
        <v>316</v>
      </c>
      <c r="BR184" s="547" t="s">
        <v>316</v>
      </c>
      <c r="BS184" s="547" t="s">
        <v>316</v>
      </c>
      <c r="BT184" s="547" t="s">
        <v>316</v>
      </c>
      <c r="BU184" s="547" t="s">
        <v>316</v>
      </c>
      <c r="BV184" s="507" t="s">
        <v>316</v>
      </c>
      <c r="BW184" s="507" t="s">
        <v>316</v>
      </c>
      <c r="BX184" s="508" t="s">
        <v>316</v>
      </c>
      <c r="BY184" s="507" t="s">
        <v>316</v>
      </c>
      <c r="BZ184" s="508" t="s">
        <v>316</v>
      </c>
      <c r="CA184" s="507" t="s">
        <v>316</v>
      </c>
      <c r="CB184" s="507" t="s">
        <v>316</v>
      </c>
      <c r="CC184" s="507" t="s">
        <v>316</v>
      </c>
      <c r="CD184" s="508" t="s">
        <v>316</v>
      </c>
    </row>
    <row r="185" spans="1:82" hidden="1">
      <c r="A185" s="589">
        <v>160</v>
      </c>
      <c r="B185" s="451">
        <v>160</v>
      </c>
      <c r="C185" s="1447" t="s">
        <v>358</v>
      </c>
      <c r="D185" s="1565"/>
      <c r="E185" s="1574"/>
      <c r="F185" s="602"/>
      <c r="G185" s="290" t="s">
        <v>316</v>
      </c>
      <c r="H185" s="603" t="s">
        <v>316</v>
      </c>
      <c r="I185" s="13" t="s">
        <v>316</v>
      </c>
      <c r="J185" s="13" t="s">
        <v>316</v>
      </c>
      <c r="K185" s="225" t="s">
        <v>316</v>
      </c>
      <c r="L185" s="13" t="s">
        <v>316</v>
      </c>
      <c r="M185" s="230" t="s">
        <v>316</v>
      </c>
      <c r="N185" s="230" t="s">
        <v>316</v>
      </c>
      <c r="O185" s="13" t="s">
        <v>316</v>
      </c>
      <c r="P185" s="13" t="s">
        <v>316</v>
      </c>
      <c r="Q185" s="13" t="s">
        <v>316</v>
      </c>
      <c r="R185" s="13"/>
      <c r="S185" s="13" t="s">
        <v>316</v>
      </c>
      <c r="T185" s="13" t="s">
        <v>316</v>
      </c>
      <c r="U185" s="13" t="s">
        <v>316</v>
      </c>
      <c r="V185" s="176"/>
      <c r="W185" s="176"/>
      <c r="X185" s="176"/>
      <c r="Y185" s="176"/>
      <c r="Z185" s="6"/>
      <c r="AA185" s="6"/>
      <c r="AB185" s="6"/>
      <c r="AC185" s="6"/>
      <c r="AD185" s="6"/>
      <c r="AE185" s="6"/>
      <c r="AF185" s="6"/>
      <c r="AG185" s="6"/>
      <c r="AH185" s="11"/>
      <c r="AI185" s="11"/>
      <c r="AJ185" s="11"/>
      <c r="AK185" s="11"/>
      <c r="AL185" s="11"/>
      <c r="AM185" s="13" t="s">
        <v>316</v>
      </c>
      <c r="AN185" s="13" t="s">
        <v>316</v>
      </c>
      <c r="AO185" s="13" t="s">
        <v>316</v>
      </c>
      <c r="AP185" s="13" t="s">
        <v>316</v>
      </c>
      <c r="AQ185" s="626"/>
      <c r="AR185" s="626"/>
      <c r="AS185" s="13" t="s">
        <v>316</v>
      </c>
      <c r="AT185" s="13" t="s">
        <v>316</v>
      </c>
      <c r="AU185" s="13" t="s">
        <v>316</v>
      </c>
      <c r="AV185" s="13" t="s">
        <v>316</v>
      </c>
      <c r="AW185" s="13" t="s">
        <v>316</v>
      </c>
      <c r="AX185" s="13"/>
      <c r="AY185" s="13"/>
      <c r="AZ185" s="13" t="s">
        <v>316</v>
      </c>
      <c r="BA185" s="13"/>
      <c r="BB185" s="13" t="s">
        <v>316</v>
      </c>
      <c r="BC185" s="13"/>
      <c r="BD185" s="13" t="s">
        <v>316</v>
      </c>
      <c r="BE185" s="547" t="s">
        <v>316</v>
      </c>
      <c r="BF185" s="547" t="s">
        <v>316</v>
      </c>
      <c r="BG185" s="547" t="s">
        <v>316</v>
      </c>
      <c r="BH185" s="547" t="s">
        <v>316</v>
      </c>
      <c r="BI185" s="547" t="s">
        <v>316</v>
      </c>
      <c r="BJ185" s="547" t="s">
        <v>316</v>
      </c>
      <c r="BK185" s="547" t="s">
        <v>316</v>
      </c>
      <c r="BL185" s="547" t="s">
        <v>316</v>
      </c>
      <c r="BM185" s="547" t="s">
        <v>316</v>
      </c>
      <c r="BN185" s="547" t="s">
        <v>316</v>
      </c>
      <c r="BO185" s="547" t="s">
        <v>316</v>
      </c>
      <c r="BP185" s="547" t="s">
        <v>316</v>
      </c>
      <c r="BQ185" s="547" t="s">
        <v>316</v>
      </c>
      <c r="BR185" s="547" t="s">
        <v>316</v>
      </c>
      <c r="BS185" s="547" t="s">
        <v>316</v>
      </c>
      <c r="BT185" s="547" t="s">
        <v>316</v>
      </c>
      <c r="BU185" s="507" t="s">
        <v>316</v>
      </c>
      <c r="BV185" s="507" t="s">
        <v>316</v>
      </c>
      <c r="BW185" s="507" t="s">
        <v>316</v>
      </c>
      <c r="BX185" s="508" t="s">
        <v>316</v>
      </c>
      <c r="BY185" s="507" t="s">
        <v>316</v>
      </c>
      <c r="BZ185" s="508" t="s">
        <v>316</v>
      </c>
      <c r="CA185" s="507" t="s">
        <v>316</v>
      </c>
      <c r="CB185" s="507" t="s">
        <v>316</v>
      </c>
      <c r="CC185" s="507" t="s">
        <v>316</v>
      </c>
      <c r="CD185" s="508" t="s">
        <v>316</v>
      </c>
    </row>
    <row r="186" spans="1:82" ht="62.25" hidden="1">
      <c r="A186" s="589">
        <v>161</v>
      </c>
      <c r="B186" s="451">
        <v>161</v>
      </c>
      <c r="C186" s="212" t="s">
        <v>359</v>
      </c>
      <c r="D186" s="87" t="s">
        <v>14</v>
      </c>
      <c r="E186" s="86" t="s">
        <v>360</v>
      </c>
      <c r="F186" s="87" t="s">
        <v>17</v>
      </c>
      <c r="G186" s="625" t="s">
        <v>279</v>
      </c>
      <c r="H186" s="190" t="s">
        <v>458</v>
      </c>
      <c r="I186" s="83"/>
      <c r="J186" s="111" t="s">
        <v>192</v>
      </c>
      <c r="K186" s="225" t="s">
        <v>16</v>
      </c>
      <c r="L186" s="83"/>
      <c r="M186" s="83"/>
      <c r="N186" s="83"/>
      <c r="O186" s="83"/>
      <c r="P186" s="83"/>
      <c r="Q186" s="83"/>
      <c r="R186" s="83"/>
      <c r="S186" s="83"/>
      <c r="T186" s="83"/>
      <c r="U186" s="66">
        <f t="shared" si="28"/>
        <v>1</v>
      </c>
      <c r="V186" s="183" t="s">
        <v>727</v>
      </c>
      <c r="W186" s="183" t="s">
        <v>725</v>
      </c>
      <c r="X186" s="183" t="s">
        <v>727</v>
      </c>
      <c r="Y186" s="183" t="s">
        <v>727</v>
      </c>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586" t="s">
        <v>281</v>
      </c>
      <c r="BF186" s="586" t="s">
        <v>281</v>
      </c>
      <c r="BG186" s="586" t="s">
        <v>1160</v>
      </c>
      <c r="BH186" s="586" t="s">
        <v>281</v>
      </c>
      <c r="BI186" s="586" t="s">
        <v>1160</v>
      </c>
      <c r="BJ186" s="586" t="s">
        <v>281</v>
      </c>
      <c r="BK186" s="586" t="s">
        <v>1160</v>
      </c>
      <c r="BL186" s="586" t="s">
        <v>281</v>
      </c>
      <c r="BM186" s="586" t="s">
        <v>281</v>
      </c>
      <c r="BN186" s="586" t="s">
        <v>281</v>
      </c>
      <c r="BO186" s="586" t="s">
        <v>281</v>
      </c>
      <c r="BP186" s="586" t="s">
        <v>281</v>
      </c>
      <c r="BQ186" s="586" t="s">
        <v>281</v>
      </c>
      <c r="BR186" s="586" t="s">
        <v>281</v>
      </c>
      <c r="BS186" s="586" t="s">
        <v>281</v>
      </c>
      <c r="BT186" s="586" t="s">
        <v>281</v>
      </c>
      <c r="BU186" s="586" t="s">
        <v>281</v>
      </c>
      <c r="BV186" s="586" t="s">
        <v>281</v>
      </c>
      <c r="BW186" s="588">
        <f>COUNTIF($BE186:$BV186,2)</f>
        <v>15</v>
      </c>
      <c r="BX186" s="510">
        <f>BW186/COUNTA($BE186:$BV186)</f>
        <v>0.83333333333333337</v>
      </c>
      <c r="BY186" s="588">
        <f>COUNTIF($BE186:$BV186,1)</f>
        <v>3</v>
      </c>
      <c r="BZ186" s="510">
        <f>BY186/COUNTA($BE186:$BV186)</f>
        <v>0.16666666666666666</v>
      </c>
      <c r="CA186" s="588">
        <f>COUNTIF($BE186:$BV186,0)</f>
        <v>0</v>
      </c>
      <c r="CB186" s="511">
        <f>CA186/COUNTA($BE186:$BV186)</f>
        <v>0</v>
      </c>
      <c r="CC186" s="588">
        <f>(((BW186*2)+(BY186*1)+(CA186*0)))/COUNTA($BE186:$BV186)</f>
        <v>1.8333333333333333</v>
      </c>
      <c r="CD186" s="606" t="str">
        <f>IF(CC186&gt;=1.6,"Đạt mục tiêu",IF(CC186&gt;=1,"Cần cố gắng","Chưa đạt"))</f>
        <v>Đạt mục tiêu</v>
      </c>
    </row>
    <row r="187" spans="1:82" s="84" customFormat="1" ht="62.25" hidden="1">
      <c r="A187" s="19">
        <v>162</v>
      </c>
      <c r="B187" s="451">
        <v>162</v>
      </c>
      <c r="C187" s="86" t="s">
        <v>361</v>
      </c>
      <c r="D187" s="87" t="s">
        <v>14</v>
      </c>
      <c r="E187" s="86" t="s">
        <v>362</v>
      </c>
      <c r="F187" s="87" t="s">
        <v>17</v>
      </c>
      <c r="G187" s="79" t="s">
        <v>1178</v>
      </c>
      <c r="H187" s="126" t="s">
        <v>460</v>
      </c>
      <c r="I187" s="83"/>
      <c r="J187" s="111" t="s">
        <v>192</v>
      </c>
      <c r="K187" s="83"/>
      <c r="L187" s="147" t="s">
        <v>16</v>
      </c>
      <c r="M187" s="83"/>
      <c r="N187" s="83"/>
      <c r="O187" s="83"/>
      <c r="P187" s="83"/>
      <c r="Q187" s="83"/>
      <c r="R187" s="83"/>
      <c r="S187" s="83"/>
      <c r="T187" s="83"/>
      <c r="U187" s="66">
        <f t="shared" si="28"/>
        <v>1</v>
      </c>
      <c r="V187" s="71"/>
      <c r="W187" s="71"/>
      <c r="X187" s="71"/>
      <c r="Y187" s="71"/>
      <c r="Z187" s="72" t="s">
        <v>727</v>
      </c>
      <c r="AA187" s="72" t="s">
        <v>723</v>
      </c>
      <c r="AB187" s="72" t="s">
        <v>727</v>
      </c>
      <c r="AC187" s="72"/>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9">
        <v>1</v>
      </c>
      <c r="BF187" s="79">
        <v>2</v>
      </c>
      <c r="BG187" s="79">
        <v>2</v>
      </c>
      <c r="BH187" s="79">
        <v>2</v>
      </c>
      <c r="BI187" s="79">
        <v>1</v>
      </c>
      <c r="BJ187" s="79">
        <v>2</v>
      </c>
      <c r="BK187" s="79">
        <v>2</v>
      </c>
      <c r="BL187" s="79">
        <v>2</v>
      </c>
      <c r="BM187" s="79">
        <v>2</v>
      </c>
      <c r="BN187" s="79">
        <v>1</v>
      </c>
      <c r="BO187" s="79">
        <v>1</v>
      </c>
      <c r="BP187" s="79">
        <v>2</v>
      </c>
      <c r="BQ187" s="79">
        <v>2</v>
      </c>
      <c r="BR187" s="79">
        <v>2</v>
      </c>
      <c r="BS187" s="79">
        <v>2</v>
      </c>
      <c r="BT187" s="79">
        <v>2</v>
      </c>
      <c r="BU187" s="79">
        <v>2</v>
      </c>
      <c r="BV187" s="79">
        <v>2</v>
      </c>
      <c r="BW187" s="623">
        <f>COUNTIF($BE187:$BV187,2)</f>
        <v>14</v>
      </c>
      <c r="BX187" s="512">
        <f>BW187/COUNTA($BE187:$BV187)</f>
        <v>0.77777777777777779</v>
      </c>
      <c r="BY187" s="623">
        <f>COUNTIF($BE187:$BV187,1)</f>
        <v>4</v>
      </c>
      <c r="BZ187" s="512">
        <f>BY187/COUNTA($BE187:$BV187)</f>
        <v>0.22222222222222221</v>
      </c>
      <c r="CA187" s="623">
        <f>COUNTIF($BE187:$BV187,0)</f>
        <v>0</v>
      </c>
      <c r="CB187" s="81">
        <f>CA187/COUNTA($BE187:$BV187)</f>
        <v>0</v>
      </c>
      <c r="CC187" s="623">
        <f>(((BW187*2)+(BY187*1)+(CA187*0)))/COUNTA($BE187:$BV187)</f>
        <v>1.7777777777777777</v>
      </c>
      <c r="CD187" s="624" t="str">
        <f t="shared" ref="CD187" si="30">IF(CC187&gt;=1.6,"Đạt mục tiêu",IF(CC187&gt;=1,"Cần cố gắng","Chưa đạt"))</f>
        <v>Đạt mục tiêu</v>
      </c>
    </row>
    <row r="188" spans="1:82" s="84" customFormat="1" ht="30" hidden="1">
      <c r="A188" s="19"/>
      <c r="B188" s="451"/>
      <c r="C188" s="76" t="s">
        <v>363</v>
      </c>
      <c r="D188" s="87"/>
      <c r="E188" s="86"/>
      <c r="F188" s="87"/>
      <c r="G188" s="91"/>
      <c r="H188" s="126" t="s">
        <v>1018</v>
      </c>
      <c r="I188" s="83"/>
      <c r="J188" s="111"/>
      <c r="K188" s="83"/>
      <c r="L188" s="147"/>
      <c r="M188" s="83"/>
      <c r="N188" s="83"/>
      <c r="O188" s="83"/>
      <c r="P188" s="83"/>
      <c r="Q188" s="83"/>
      <c r="R188" s="83" t="s">
        <v>16</v>
      </c>
      <c r="S188" s="83"/>
      <c r="T188" s="83"/>
      <c r="U188" s="66"/>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1"/>
      <c r="BG188" s="71"/>
      <c r="BH188" s="71"/>
      <c r="BI188" s="71"/>
      <c r="BJ188" s="71"/>
      <c r="BK188" s="71"/>
      <c r="BL188" s="71"/>
      <c r="BM188" s="71"/>
      <c r="BN188" s="71"/>
      <c r="BO188" s="71"/>
      <c r="BP188" s="71"/>
      <c r="BQ188" s="71"/>
      <c r="BR188" s="71"/>
      <c r="BS188" s="71"/>
      <c r="BT188" s="71"/>
      <c r="BU188" s="71"/>
      <c r="BV188" s="71"/>
      <c r="BW188" s="71"/>
      <c r="BX188" s="71"/>
      <c r="BY188" s="71"/>
      <c r="BZ188" s="71"/>
      <c r="CA188" s="71"/>
      <c r="CB188" s="71"/>
      <c r="CC188" s="71"/>
      <c r="CD188" s="71"/>
    </row>
    <row r="189" spans="1:82" s="549" customFormat="1" ht="62.25" hidden="1">
      <c r="A189" s="19">
        <v>163</v>
      </c>
      <c r="B189" s="451">
        <v>163</v>
      </c>
      <c r="C189" s="76" t="s">
        <v>363</v>
      </c>
      <c r="D189" s="77" t="s">
        <v>17</v>
      </c>
      <c r="E189" s="78" t="s">
        <v>364</v>
      </c>
      <c r="F189" s="77" t="s">
        <v>17</v>
      </c>
      <c r="G189" s="545" t="s">
        <v>461</v>
      </c>
      <c r="H189" s="548" t="s">
        <v>984</v>
      </c>
      <c r="I189" s="230"/>
      <c r="J189" s="8" t="s">
        <v>192</v>
      </c>
      <c r="K189" s="230"/>
      <c r="L189" s="230"/>
      <c r="M189" s="230" t="s">
        <v>16</v>
      </c>
      <c r="N189" s="230"/>
      <c r="O189" s="230"/>
      <c r="P189" s="230"/>
      <c r="Q189" s="230"/>
      <c r="R189" s="230"/>
      <c r="S189" s="230"/>
      <c r="T189" s="230"/>
      <c r="U189" s="493">
        <f t="shared" si="28"/>
        <v>1</v>
      </c>
      <c r="V189" s="11"/>
      <c r="W189" s="11"/>
      <c r="X189" s="11"/>
      <c r="Y189" s="11"/>
      <c r="Z189" s="11"/>
      <c r="AA189" s="11"/>
      <c r="AB189" s="11"/>
      <c r="AC189" s="11"/>
      <c r="AD189" s="586" t="s">
        <v>723</v>
      </c>
      <c r="AE189" s="586" t="s">
        <v>724</v>
      </c>
      <c r="AF189" s="586" t="s">
        <v>723</v>
      </c>
      <c r="AG189" s="586" t="s">
        <v>726</v>
      </c>
      <c r="AH189" s="11"/>
      <c r="AI189" s="11"/>
      <c r="AJ189" s="11"/>
      <c r="AK189" s="11"/>
      <c r="AL189" s="11"/>
      <c r="AM189" s="11"/>
      <c r="AN189" s="11"/>
      <c r="AO189" s="11"/>
      <c r="AP189" s="11"/>
      <c r="AQ189" s="11"/>
      <c r="AR189" s="11"/>
      <c r="AS189" s="11"/>
      <c r="AT189" s="11"/>
      <c r="AU189" s="11"/>
      <c r="AV189" s="11"/>
      <c r="AW189" s="11"/>
      <c r="AX189" s="11"/>
      <c r="AY189" s="11"/>
      <c r="AZ189" s="11"/>
      <c r="BA189" s="11"/>
      <c r="BB189" s="11"/>
      <c r="BC189" s="11"/>
      <c r="BD189" s="11"/>
      <c r="BE189" s="591">
        <v>1</v>
      </c>
      <c r="BF189" s="591">
        <v>2</v>
      </c>
      <c r="BG189" s="591">
        <v>1</v>
      </c>
      <c r="BH189" s="591">
        <v>2</v>
      </c>
      <c r="BI189" s="591">
        <v>2</v>
      </c>
      <c r="BJ189" s="591">
        <v>2</v>
      </c>
      <c r="BK189" s="591">
        <v>2</v>
      </c>
      <c r="BL189" s="591">
        <v>2</v>
      </c>
      <c r="BM189" s="591">
        <v>2</v>
      </c>
      <c r="BN189" s="591">
        <v>2</v>
      </c>
      <c r="BO189" s="591">
        <v>2</v>
      </c>
      <c r="BP189" s="591">
        <v>2</v>
      </c>
      <c r="BQ189" s="591">
        <v>2</v>
      </c>
      <c r="BR189" s="591">
        <v>2</v>
      </c>
      <c r="BS189" s="591">
        <v>2</v>
      </c>
      <c r="BT189" s="591">
        <v>1</v>
      </c>
      <c r="BU189" s="591">
        <v>2</v>
      </c>
      <c r="BV189" s="591">
        <v>2</v>
      </c>
      <c r="BW189" s="533">
        <f>COUNTIF($BE189:$BV189,2)</f>
        <v>15</v>
      </c>
      <c r="BX189" s="534">
        <f>BW189/COUNTA($BE189:$BV189)</f>
        <v>0.83333333333333337</v>
      </c>
      <c r="BY189" s="533">
        <f>COUNTIF($BE189:$BV189,1)</f>
        <v>3</v>
      </c>
      <c r="BZ189" s="534">
        <f>BY189/COUNTA($BE189:$BV189)</f>
        <v>0.16666666666666666</v>
      </c>
      <c r="CA189" s="533">
        <f>COUNTIF($BE189:$BV189,0)</f>
        <v>0</v>
      </c>
      <c r="CB189" s="535">
        <f>CA189/COUNTA($BE189:$BV189)</f>
        <v>0</v>
      </c>
      <c r="CC189" s="533">
        <f>(((BW189*2)+(BY189*1)+(CA189*0)))/COUNTA($BE189:$BV189)</f>
        <v>1.8333333333333333</v>
      </c>
      <c r="CD189" s="609" t="str">
        <f t="shared" ref="CD189" si="31">IF(CC189&gt;=1.6,"Đạt mục tiêu",IF(CC189&gt;=1,"Cần cố gắng","Chưa đạt"))</f>
        <v>Đạt mục tiêu</v>
      </c>
    </row>
    <row r="190" spans="1:82" hidden="1">
      <c r="A190" s="589">
        <v>164</v>
      </c>
      <c r="B190" s="451">
        <v>164</v>
      </c>
      <c r="C190" s="1447" t="s">
        <v>464</v>
      </c>
      <c r="D190" s="1565"/>
      <c r="E190" s="1574"/>
      <c r="F190" s="13" t="s">
        <v>316</v>
      </c>
      <c r="G190" s="290" t="s">
        <v>316</v>
      </c>
      <c r="H190" s="616" t="s">
        <v>316</v>
      </c>
      <c r="I190" s="13" t="s">
        <v>316</v>
      </c>
      <c r="J190" s="13" t="s">
        <v>316</v>
      </c>
      <c r="K190" s="225" t="s">
        <v>316</v>
      </c>
      <c r="L190" s="13" t="s">
        <v>316</v>
      </c>
      <c r="M190" s="230" t="s">
        <v>316</v>
      </c>
      <c r="N190" s="230" t="s">
        <v>316</v>
      </c>
      <c r="O190" s="13" t="s">
        <v>316</v>
      </c>
      <c r="P190" s="13" t="s">
        <v>316</v>
      </c>
      <c r="Q190" s="13" t="s">
        <v>316</v>
      </c>
      <c r="R190" s="13"/>
      <c r="S190" s="13" t="s">
        <v>316</v>
      </c>
      <c r="T190" s="13" t="s">
        <v>316</v>
      </c>
      <c r="U190" s="13" t="s">
        <v>316</v>
      </c>
      <c r="V190" s="290" t="s">
        <v>316</v>
      </c>
      <c r="W190" s="290" t="s">
        <v>316</v>
      </c>
      <c r="X190" s="290" t="s">
        <v>316</v>
      </c>
      <c r="Y190" s="290" t="s">
        <v>316</v>
      </c>
      <c r="Z190" s="13" t="s">
        <v>316</v>
      </c>
      <c r="AA190" s="13" t="s">
        <v>316</v>
      </c>
      <c r="AB190" s="13" t="s">
        <v>316</v>
      </c>
      <c r="AC190" s="13" t="s">
        <v>316</v>
      </c>
      <c r="AD190" s="13" t="s">
        <v>316</v>
      </c>
      <c r="AE190" s="13" t="s">
        <v>316</v>
      </c>
      <c r="AF190" s="13" t="s">
        <v>316</v>
      </c>
      <c r="AG190" s="13" t="s">
        <v>316</v>
      </c>
      <c r="AH190" s="230" t="s">
        <v>316</v>
      </c>
      <c r="AI190" s="230" t="s">
        <v>316</v>
      </c>
      <c r="AJ190" s="230" t="s">
        <v>316</v>
      </c>
      <c r="AK190" s="230" t="s">
        <v>316</v>
      </c>
      <c r="AL190" s="230" t="s">
        <v>316</v>
      </c>
      <c r="AM190" s="13" t="s">
        <v>316</v>
      </c>
      <c r="AN190" s="13" t="s">
        <v>316</v>
      </c>
      <c r="AO190" s="13" t="s">
        <v>316</v>
      </c>
      <c r="AP190" s="13" t="s">
        <v>316</v>
      </c>
      <c r="AQ190" s="13"/>
      <c r="AR190" s="13"/>
      <c r="AS190" s="13" t="s">
        <v>316</v>
      </c>
      <c r="AT190" s="13" t="s">
        <v>316</v>
      </c>
      <c r="AU190" s="13" t="s">
        <v>316</v>
      </c>
      <c r="AV190" s="13" t="s">
        <v>316</v>
      </c>
      <c r="AW190" s="13" t="s">
        <v>316</v>
      </c>
      <c r="AX190" s="13"/>
      <c r="AY190" s="13"/>
      <c r="AZ190" s="13" t="s">
        <v>316</v>
      </c>
      <c r="BA190" s="13"/>
      <c r="BB190" s="13" t="s">
        <v>316</v>
      </c>
      <c r="BC190" s="13"/>
      <c r="BD190" s="13" t="s">
        <v>316</v>
      </c>
      <c r="BE190" s="547" t="s">
        <v>316</v>
      </c>
      <c r="BF190" s="547" t="s">
        <v>316</v>
      </c>
      <c r="BG190" s="547" t="s">
        <v>316</v>
      </c>
      <c r="BH190" s="547" t="s">
        <v>316</v>
      </c>
      <c r="BI190" s="547" t="s">
        <v>316</v>
      </c>
      <c r="BJ190" s="547" t="s">
        <v>316</v>
      </c>
      <c r="BK190" s="547" t="s">
        <v>316</v>
      </c>
      <c r="BL190" s="547" t="s">
        <v>316</v>
      </c>
      <c r="BM190" s="547" t="s">
        <v>316</v>
      </c>
      <c r="BN190" s="547" t="s">
        <v>316</v>
      </c>
      <c r="BO190" s="547" t="s">
        <v>316</v>
      </c>
      <c r="BP190" s="547" t="s">
        <v>316</v>
      </c>
      <c r="BQ190" s="547" t="s">
        <v>316</v>
      </c>
      <c r="BR190" s="547" t="s">
        <v>316</v>
      </c>
      <c r="BS190" s="547" t="s">
        <v>316</v>
      </c>
      <c r="BT190" s="547" t="s">
        <v>316</v>
      </c>
      <c r="BU190" s="547" t="s">
        <v>316</v>
      </c>
      <c r="BV190" s="547" t="s">
        <v>316</v>
      </c>
      <c r="BW190" s="547" t="s">
        <v>316</v>
      </c>
      <c r="BX190" s="550" t="s">
        <v>316</v>
      </c>
      <c r="BY190" s="547" t="s">
        <v>316</v>
      </c>
      <c r="BZ190" s="550" t="s">
        <v>316</v>
      </c>
      <c r="CA190" s="547" t="s">
        <v>316</v>
      </c>
      <c r="CB190" s="547" t="s">
        <v>316</v>
      </c>
      <c r="CC190" s="547" t="s">
        <v>316</v>
      </c>
      <c r="CD190" s="550" t="s">
        <v>316</v>
      </c>
    </row>
    <row r="191" spans="1:82" s="3" customFormat="1" ht="78.75" hidden="1">
      <c r="A191" s="19">
        <v>165</v>
      </c>
      <c r="B191" s="451">
        <v>165</v>
      </c>
      <c r="C191" s="78" t="s">
        <v>365</v>
      </c>
      <c r="D191" s="87" t="s">
        <v>14</v>
      </c>
      <c r="E191" s="78" t="s">
        <v>366</v>
      </c>
      <c r="F191" s="87" t="s">
        <v>17</v>
      </c>
      <c r="G191" s="78" t="s">
        <v>462</v>
      </c>
      <c r="H191" s="390" t="s">
        <v>463</v>
      </c>
      <c r="I191" s="11"/>
      <c r="J191" s="8" t="s">
        <v>192</v>
      </c>
      <c r="K191" s="11"/>
      <c r="L191" s="11"/>
      <c r="M191" s="507" t="s">
        <v>16</v>
      </c>
      <c r="N191" s="11"/>
      <c r="O191" s="11"/>
      <c r="P191" s="11"/>
      <c r="Q191" s="11"/>
      <c r="R191" s="11"/>
      <c r="S191" s="11"/>
      <c r="T191" s="11"/>
      <c r="U191" s="493">
        <f t="shared" si="28"/>
        <v>1</v>
      </c>
      <c r="V191" s="11"/>
      <c r="W191" s="11"/>
      <c r="X191" s="11"/>
      <c r="Y191" s="11"/>
      <c r="Z191" s="11"/>
      <c r="AA191" s="11"/>
      <c r="AB191" s="11"/>
      <c r="AC191" s="11"/>
      <c r="AD191" s="586" t="s">
        <v>727</v>
      </c>
      <c r="AE191" s="586" t="s">
        <v>727</v>
      </c>
      <c r="AF191" s="586" t="s">
        <v>727</v>
      </c>
      <c r="AG191" s="586" t="s">
        <v>727</v>
      </c>
      <c r="AH191" s="11"/>
      <c r="AI191" s="11"/>
      <c r="AJ191" s="11"/>
      <c r="AK191" s="11"/>
      <c r="AL191" s="11"/>
      <c r="AM191" s="11"/>
      <c r="AN191" s="11"/>
      <c r="AO191" s="11"/>
      <c r="AP191" s="11"/>
      <c r="AQ191" s="11"/>
      <c r="AR191" s="11"/>
      <c r="AS191" s="11"/>
      <c r="AT191" s="11"/>
      <c r="AU191" s="11"/>
      <c r="AV191" s="11"/>
      <c r="AW191" s="11"/>
      <c r="AX191" s="11"/>
      <c r="AY191" s="11"/>
      <c r="AZ191" s="11"/>
      <c r="BA191" s="11"/>
      <c r="BB191" s="11"/>
      <c r="BC191" s="11"/>
      <c r="BD191" s="11"/>
      <c r="BE191" s="591">
        <v>2</v>
      </c>
      <c r="BF191" s="591">
        <v>1</v>
      </c>
      <c r="BG191" s="591">
        <v>2</v>
      </c>
      <c r="BH191" s="591">
        <v>2</v>
      </c>
      <c r="BI191" s="591">
        <v>2</v>
      </c>
      <c r="BJ191" s="591">
        <v>2</v>
      </c>
      <c r="BK191" s="591">
        <v>2</v>
      </c>
      <c r="BL191" s="591">
        <v>2</v>
      </c>
      <c r="BM191" s="591">
        <v>2</v>
      </c>
      <c r="BN191" s="591">
        <v>2</v>
      </c>
      <c r="BO191" s="591">
        <v>2</v>
      </c>
      <c r="BP191" s="591">
        <v>2</v>
      </c>
      <c r="BQ191" s="591">
        <v>1</v>
      </c>
      <c r="BR191" s="591">
        <v>2</v>
      </c>
      <c r="BS191" s="591">
        <v>1</v>
      </c>
      <c r="BT191" s="591">
        <v>2</v>
      </c>
      <c r="BU191" s="591">
        <v>2</v>
      </c>
      <c r="BV191" s="591">
        <v>2</v>
      </c>
      <c r="BW191" s="533">
        <f>COUNTIF($BE191:$BV191,2)</f>
        <v>15</v>
      </c>
      <c r="BX191" s="534">
        <f>BW191/COUNTA($BE191:$BV191)</f>
        <v>0.83333333333333337</v>
      </c>
      <c r="BY191" s="533">
        <f>COUNTIF($BE191:$BV191,1)</f>
        <v>3</v>
      </c>
      <c r="BZ191" s="534">
        <f>BY191/COUNTA($BE191:$BV191)</f>
        <v>0.16666666666666666</v>
      </c>
      <c r="CA191" s="533">
        <f>COUNTIF($BE191:$BV191,0)</f>
        <v>0</v>
      </c>
      <c r="CB191" s="535">
        <f>CA191/COUNTA($BE191:$BV191)</f>
        <v>0</v>
      </c>
      <c r="CC191" s="533">
        <f>(((BW191*2)+(BY191*1)+(CA191*0)))/COUNTA($BE191:$BV191)</f>
        <v>1.8333333333333333</v>
      </c>
      <c r="CD191" s="609" t="str">
        <f t="shared" ref="CD191" si="32">IF(CC191&gt;=1.6,"Đạt mục tiêu",IF(CC191&gt;=1,"Cần cố gắng","Chưa đạt"))</f>
        <v>Đạt mục tiêu</v>
      </c>
    </row>
    <row r="192" spans="1:82" s="2" customFormat="1" ht="15.75" hidden="1">
      <c r="A192" s="19">
        <v>166</v>
      </c>
      <c r="B192" s="451">
        <v>166</v>
      </c>
      <c r="C192" s="1566" t="s">
        <v>367</v>
      </c>
      <c r="D192" s="1565"/>
      <c r="E192" s="1567"/>
      <c r="F192" s="85"/>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c r="CB192" s="85"/>
      <c r="CC192" s="85"/>
      <c r="CD192" s="85"/>
    </row>
    <row r="193" spans="1:83" s="2" customFormat="1" ht="15.75" hidden="1">
      <c r="A193" s="19">
        <v>167</v>
      </c>
      <c r="B193" s="451">
        <v>167</v>
      </c>
      <c r="C193" s="1566" t="s">
        <v>368</v>
      </c>
      <c r="D193" s="1565"/>
      <c r="E193" s="1567"/>
      <c r="F193" s="8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c r="CC193" s="85"/>
      <c r="CD193" s="85"/>
    </row>
    <row r="194" spans="1:83" s="2" customFormat="1" ht="47.25" hidden="1">
      <c r="A194" s="19"/>
      <c r="B194" s="451"/>
      <c r="C194" s="124" t="s">
        <v>369</v>
      </c>
      <c r="D194" s="601"/>
      <c r="E194" s="604"/>
      <c r="F194" s="85"/>
      <c r="G194" s="85"/>
      <c r="H194" s="67" t="s">
        <v>1019</v>
      </c>
      <c r="I194" s="404"/>
      <c r="J194" s="404"/>
      <c r="K194" s="404"/>
      <c r="L194" s="404"/>
      <c r="M194" s="404"/>
      <c r="N194" s="404"/>
      <c r="O194" s="404"/>
      <c r="P194" s="404"/>
      <c r="Q194" s="404"/>
      <c r="R194" s="71" t="s">
        <v>16</v>
      </c>
      <c r="S194" s="404"/>
      <c r="T194" s="71"/>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c r="CC194" s="85"/>
      <c r="CD194" s="85"/>
    </row>
    <row r="195" spans="1:83" s="481" customFormat="1" ht="62.25" hidden="1">
      <c r="A195" s="589">
        <v>168</v>
      </c>
      <c r="B195" s="451">
        <v>168</v>
      </c>
      <c r="C195" s="212" t="s">
        <v>369</v>
      </c>
      <c r="D195" s="68" t="s">
        <v>14</v>
      </c>
      <c r="E195" s="124" t="s">
        <v>370</v>
      </c>
      <c r="F195" s="87" t="s">
        <v>14</v>
      </c>
      <c r="G195" s="203" t="s">
        <v>370</v>
      </c>
      <c r="H195" s="179" t="s">
        <v>729</v>
      </c>
      <c r="I195" s="71"/>
      <c r="J195" s="68" t="s">
        <v>192</v>
      </c>
      <c r="K195" s="506" t="s">
        <v>16</v>
      </c>
      <c r="L195" s="71"/>
      <c r="M195" s="71"/>
      <c r="N195" s="71"/>
      <c r="O195" s="71"/>
      <c r="P195" s="71"/>
      <c r="Q195" s="71"/>
      <c r="R195" s="71"/>
      <c r="S195" s="71"/>
      <c r="T195" s="71"/>
      <c r="U195" s="66">
        <f t="shared" si="28"/>
        <v>1</v>
      </c>
      <c r="V195" s="183" t="s">
        <v>723</v>
      </c>
      <c r="W195" s="183" t="s">
        <v>724</v>
      </c>
      <c r="X195" s="183" t="s">
        <v>724</v>
      </c>
      <c r="Y195" s="183" t="s">
        <v>726</v>
      </c>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586" t="s">
        <v>281</v>
      </c>
      <c r="BF195" s="586" t="s">
        <v>281</v>
      </c>
      <c r="BG195" s="586" t="s">
        <v>281</v>
      </c>
      <c r="BH195" s="586" t="s">
        <v>281</v>
      </c>
      <c r="BI195" s="586" t="s">
        <v>281</v>
      </c>
      <c r="BJ195" s="586" t="s">
        <v>1160</v>
      </c>
      <c r="BK195" s="586" t="s">
        <v>1160</v>
      </c>
      <c r="BL195" s="586" t="s">
        <v>281</v>
      </c>
      <c r="BM195" s="586" t="s">
        <v>281</v>
      </c>
      <c r="BN195" s="586" t="s">
        <v>281</v>
      </c>
      <c r="BO195" s="586" t="s">
        <v>281</v>
      </c>
      <c r="BP195" s="586" t="s">
        <v>281</v>
      </c>
      <c r="BQ195" s="586" t="s">
        <v>281</v>
      </c>
      <c r="BR195" s="586" t="s">
        <v>281</v>
      </c>
      <c r="BS195" s="586" t="s">
        <v>281</v>
      </c>
      <c r="BT195" s="586" t="s">
        <v>281</v>
      </c>
      <c r="BU195" s="586" t="s">
        <v>281</v>
      </c>
      <c r="BV195" s="586" t="s">
        <v>281</v>
      </c>
      <c r="BW195" s="588">
        <f>COUNTIF($BE195:$BV195,2)</f>
        <v>16</v>
      </c>
      <c r="BX195" s="510">
        <f>BW195/COUNTA($BE195:$BV195)</f>
        <v>0.88888888888888884</v>
      </c>
      <c r="BY195" s="588">
        <f>COUNTIF($BE195:$BV195,1)</f>
        <v>2</v>
      </c>
      <c r="BZ195" s="510">
        <f>BY195/COUNTA($BE195:$BV195)</f>
        <v>0.1111111111111111</v>
      </c>
      <c r="CA195" s="588">
        <f>COUNTIF($BE195:$BV195,0)</f>
        <v>0</v>
      </c>
      <c r="CB195" s="511">
        <f>CA195/COUNTA($BE195:$BV195)</f>
        <v>0</v>
      </c>
      <c r="CC195" s="588">
        <f>(((BW195*2)+(BY195*1)+(CA195*0)))/COUNTA($BE195:$BV195)</f>
        <v>1.8888888888888888</v>
      </c>
      <c r="CD195" s="606" t="str">
        <f>IF(CC195&gt;=1.6,"Đạt mục tiêu",IF(CC195&gt;=1,"Cần cố gắng","Chưa đạt"))</f>
        <v>Đạt mục tiêu</v>
      </c>
      <c r="CE195" s="615"/>
    </row>
    <row r="196" spans="1:83" ht="63" hidden="1">
      <c r="A196" s="588">
        <v>169</v>
      </c>
      <c r="B196" s="451">
        <v>169</v>
      </c>
      <c r="C196" s="515" t="s">
        <v>371</v>
      </c>
      <c r="D196" s="90" t="s">
        <v>14</v>
      </c>
      <c r="E196" s="213" t="s">
        <v>372</v>
      </c>
      <c r="F196" s="87" t="s">
        <v>17</v>
      </c>
      <c r="G196" s="89" t="s">
        <v>465</v>
      </c>
      <c r="H196" s="390" t="s">
        <v>466</v>
      </c>
      <c r="I196" s="71"/>
      <c r="J196" s="68" t="s">
        <v>192</v>
      </c>
      <c r="K196" s="71"/>
      <c r="L196" s="71"/>
      <c r="M196" s="71"/>
      <c r="N196" s="586" t="s">
        <v>16</v>
      </c>
      <c r="O196" s="71"/>
      <c r="P196" s="71"/>
      <c r="Q196" s="71"/>
      <c r="R196" s="71"/>
      <c r="S196" s="71"/>
      <c r="T196" s="71"/>
      <c r="U196" s="66">
        <f t="shared" si="28"/>
        <v>1</v>
      </c>
      <c r="V196" s="71"/>
      <c r="W196" s="71"/>
      <c r="X196" s="71"/>
      <c r="Y196" s="71"/>
      <c r="Z196" s="71"/>
      <c r="AA196" s="71"/>
      <c r="AB196" s="71"/>
      <c r="AC196" s="71"/>
      <c r="AD196" s="71"/>
      <c r="AE196" s="71"/>
      <c r="AF196" s="71"/>
      <c r="AG196" s="71"/>
      <c r="AH196" s="586" t="s">
        <v>727</v>
      </c>
      <c r="AI196" s="586" t="s">
        <v>727</v>
      </c>
      <c r="AJ196" s="586" t="s">
        <v>727</v>
      </c>
      <c r="AK196" s="586" t="s">
        <v>727</v>
      </c>
      <c r="AL196" s="586" t="s">
        <v>727</v>
      </c>
      <c r="AM196" s="71"/>
      <c r="AN196" s="71"/>
      <c r="AO196" s="71"/>
      <c r="AP196" s="71"/>
      <c r="AQ196" s="71"/>
      <c r="AR196" s="71"/>
      <c r="AS196" s="71"/>
      <c r="AT196" s="71"/>
      <c r="AU196" s="71"/>
      <c r="AV196" s="71"/>
      <c r="AW196" s="71"/>
      <c r="AX196" s="71"/>
      <c r="AY196" s="71"/>
      <c r="AZ196" s="71"/>
      <c r="BA196" s="71"/>
      <c r="BB196" s="71"/>
      <c r="BC196" s="71"/>
      <c r="BD196" s="71"/>
      <c r="BE196" s="20">
        <v>2</v>
      </c>
      <c r="BF196" s="20">
        <v>2</v>
      </c>
      <c r="BG196" s="20">
        <v>2</v>
      </c>
      <c r="BH196" s="20">
        <v>2</v>
      </c>
      <c r="BI196" s="20">
        <v>2</v>
      </c>
      <c r="BJ196" s="20">
        <v>1</v>
      </c>
      <c r="BK196" s="20">
        <v>2</v>
      </c>
      <c r="BL196" s="20">
        <v>2</v>
      </c>
      <c r="BM196" s="20">
        <v>1</v>
      </c>
      <c r="BN196" s="20">
        <v>2</v>
      </c>
      <c r="BO196" s="20">
        <v>2</v>
      </c>
      <c r="BP196" s="20">
        <v>2</v>
      </c>
      <c r="BQ196" s="20">
        <v>2</v>
      </c>
      <c r="BR196" s="20">
        <v>2</v>
      </c>
      <c r="BS196" s="20">
        <v>2</v>
      </c>
      <c r="BT196" s="20">
        <v>2</v>
      </c>
      <c r="BU196" s="20">
        <v>2</v>
      </c>
      <c r="BV196" s="20">
        <v>1</v>
      </c>
      <c r="BW196" s="21">
        <f>COUNTIF($BE196:$BV196,2)</f>
        <v>15</v>
      </c>
      <c r="BX196" s="22">
        <f>BW196/COUNTA($BE196:$BV196)</f>
        <v>0.83333333333333337</v>
      </c>
      <c r="BY196" s="21">
        <f>COUNTIF($BE196:$BV196,1)</f>
        <v>3</v>
      </c>
      <c r="BZ196" s="22">
        <f>BY196/COUNTA($BE196:$BV196)</f>
        <v>0.16666666666666666</v>
      </c>
      <c r="CA196" s="21">
        <f>COUNTIF($BE196:$BV196,0)</f>
        <v>0</v>
      </c>
      <c r="CB196" s="22">
        <f>CA196/COUNTA($BE196:$BV196)</f>
        <v>0</v>
      </c>
      <c r="CC196" s="21">
        <f>(((BW196*2)+(BY196*1)+(CA196*0)))/COUNTA($BE196:$BV196)</f>
        <v>1.8333333333333333</v>
      </c>
      <c r="CD196" s="427" t="str">
        <f>IF(CC196&gt;=1.6,"Đạt mục tiêu",IF(CC196&gt;=1,"Cần cố gắng","Chưa đạt"))</f>
        <v>Đạt mục tiêu</v>
      </c>
    </row>
    <row r="197" spans="1:83" s="620" customFormat="1" ht="69" hidden="1" customHeight="1">
      <c r="A197" s="19">
        <v>170</v>
      </c>
      <c r="B197" s="451">
        <v>170</v>
      </c>
      <c r="C197" s="551" t="s">
        <v>373</v>
      </c>
      <c r="D197" s="90" t="s">
        <v>18</v>
      </c>
      <c r="E197" s="124" t="s">
        <v>374</v>
      </c>
      <c r="F197" s="87" t="s">
        <v>18</v>
      </c>
      <c r="G197" s="124" t="s">
        <v>467</v>
      </c>
      <c r="H197" s="67" t="s">
        <v>468</v>
      </c>
      <c r="I197" s="71"/>
      <c r="J197" s="68" t="s">
        <v>192</v>
      </c>
      <c r="K197" s="71"/>
      <c r="L197" s="71"/>
      <c r="M197" s="71"/>
      <c r="N197" s="71"/>
      <c r="O197" s="130" t="s">
        <v>16</v>
      </c>
      <c r="P197" s="71"/>
      <c r="Q197" s="71"/>
      <c r="R197" s="71"/>
      <c r="S197" s="71"/>
      <c r="T197" s="71"/>
      <c r="U197" s="66">
        <f t="shared" si="28"/>
        <v>1</v>
      </c>
      <c r="V197" s="71"/>
      <c r="W197" s="71"/>
      <c r="X197" s="71"/>
      <c r="Y197" s="71"/>
      <c r="Z197" s="71"/>
      <c r="AA197" s="71"/>
      <c r="AB197" s="71"/>
      <c r="AC197" s="71"/>
      <c r="AD197" s="71"/>
      <c r="AE197" s="71"/>
      <c r="AF197" s="71"/>
      <c r="AG197" s="71"/>
      <c r="AH197" s="71"/>
      <c r="AI197" s="71"/>
      <c r="AJ197" s="71"/>
      <c r="AK197" s="71"/>
      <c r="AL197" s="71"/>
      <c r="AM197" s="72" t="s">
        <v>727</v>
      </c>
      <c r="AN197" s="72" t="s">
        <v>727</v>
      </c>
      <c r="AO197" s="72" t="s">
        <v>727</v>
      </c>
      <c r="AP197" s="72" t="s">
        <v>727</v>
      </c>
      <c r="AQ197" s="71"/>
      <c r="AR197" s="71"/>
      <c r="AS197" s="71"/>
      <c r="AT197" s="71"/>
      <c r="AU197" s="71"/>
      <c r="AV197" s="71"/>
      <c r="AW197" s="71"/>
      <c r="AX197" s="71"/>
      <c r="AY197" s="71"/>
      <c r="AZ197" s="71"/>
      <c r="BA197" s="71"/>
      <c r="BB197" s="71"/>
      <c r="BC197" s="71"/>
      <c r="BD197" s="71"/>
      <c r="BE197" s="20">
        <v>2</v>
      </c>
      <c r="BF197" s="20">
        <v>2</v>
      </c>
      <c r="BG197" s="20">
        <v>2</v>
      </c>
      <c r="BH197" s="20">
        <v>2</v>
      </c>
      <c r="BI197" s="20">
        <v>2</v>
      </c>
      <c r="BJ197" s="20">
        <v>2</v>
      </c>
      <c r="BK197" s="20">
        <v>1</v>
      </c>
      <c r="BL197" s="20">
        <v>2</v>
      </c>
      <c r="BM197" s="20">
        <v>2</v>
      </c>
      <c r="BN197" s="20">
        <v>2</v>
      </c>
      <c r="BO197" s="20">
        <v>2</v>
      </c>
      <c r="BP197" s="20">
        <v>2</v>
      </c>
      <c r="BQ197" s="20">
        <v>2</v>
      </c>
      <c r="BR197" s="20">
        <v>1</v>
      </c>
      <c r="BS197" s="20">
        <v>1</v>
      </c>
      <c r="BT197" s="20">
        <v>1</v>
      </c>
      <c r="BU197" s="20">
        <v>2</v>
      </c>
      <c r="BV197" s="20">
        <v>2</v>
      </c>
      <c r="BW197" s="21">
        <f>COUNTIF($BE197:$BV197,2)</f>
        <v>14</v>
      </c>
      <c r="BX197" s="22">
        <f>BW197/COUNTA($BE197:$BV197)</f>
        <v>0.77777777777777779</v>
      </c>
      <c r="BY197" s="21">
        <f>COUNTIF($BE197:$BV197,1)</f>
        <v>4</v>
      </c>
      <c r="BZ197" s="22">
        <f>BY197/COUNTA($BE197:$BV197)</f>
        <v>0.22222222222222221</v>
      </c>
      <c r="CA197" s="21">
        <f>COUNTIF($BE197:$BV197,0)</f>
        <v>0</v>
      </c>
      <c r="CB197" s="22">
        <f>CA197/COUNTA($BE197:$BV197)</f>
        <v>0</v>
      </c>
      <c r="CC197" s="21">
        <f>(((BW197*2)+(BY197*1)+(CA197*0)))/COUNTA($BE197:$BV197)</f>
        <v>1.7777777777777777</v>
      </c>
      <c r="CD197" s="427" t="str">
        <f>IF(CC197&gt;=1.6,"Đạt mục tiêu",IF(CC197&gt;=1,"Cần cố gắng","Chưa đạt"))</f>
        <v>Đạt mục tiêu</v>
      </c>
    </row>
    <row r="198" spans="1:83" s="170" customFormat="1" hidden="1">
      <c r="A198" s="171">
        <v>171</v>
      </c>
      <c r="B198" s="451">
        <v>171</v>
      </c>
      <c r="C198" s="1502" t="s">
        <v>375</v>
      </c>
      <c r="D198" s="1565"/>
      <c r="E198" s="1573"/>
      <c r="F198" s="1565"/>
      <c r="G198" s="1504"/>
      <c r="H198" s="622" t="s">
        <v>316</v>
      </c>
      <c r="I198" s="584" t="s">
        <v>316</v>
      </c>
      <c r="J198" s="584" t="s">
        <v>316</v>
      </c>
      <c r="K198" s="291" t="s">
        <v>316</v>
      </c>
      <c r="L198" s="584" t="s">
        <v>316</v>
      </c>
      <c r="M198" s="598" t="s">
        <v>316</v>
      </c>
      <c r="N198" s="598" t="s">
        <v>316</v>
      </c>
      <c r="O198" s="584" t="s">
        <v>316</v>
      </c>
      <c r="P198" s="584" t="s">
        <v>316</v>
      </c>
      <c r="Q198" s="584" t="s">
        <v>316</v>
      </c>
      <c r="R198" s="584"/>
      <c r="S198" s="584" t="s">
        <v>316</v>
      </c>
      <c r="T198" s="584" t="s">
        <v>316</v>
      </c>
      <c r="U198" s="584" t="s">
        <v>316</v>
      </c>
      <c r="V198" s="176"/>
      <c r="W198" s="176"/>
      <c r="X198" s="176"/>
      <c r="Y198" s="176"/>
      <c r="Z198" s="6"/>
      <c r="AA198" s="6"/>
      <c r="AB198" s="6"/>
      <c r="AC198" s="6"/>
      <c r="AD198" s="6"/>
      <c r="AE198" s="6"/>
      <c r="AF198" s="6"/>
      <c r="AG198" s="6"/>
      <c r="AH198" s="11"/>
      <c r="AI198" s="11"/>
      <c r="AJ198" s="11"/>
      <c r="AK198" s="11"/>
      <c r="AL198" s="11"/>
      <c r="AM198" s="6"/>
      <c r="AN198" s="6"/>
      <c r="AO198" s="6"/>
      <c r="AP198" s="6"/>
      <c r="AQ198" s="6"/>
      <c r="AR198" s="6"/>
      <c r="AS198" s="6"/>
      <c r="AT198" s="6"/>
      <c r="AU198" s="6"/>
      <c r="AV198" s="6"/>
      <c r="AW198" s="6"/>
      <c r="AX198" s="6"/>
      <c r="AY198" s="6"/>
      <c r="AZ198" s="6"/>
      <c r="BA198" s="6"/>
      <c r="BB198" s="6"/>
      <c r="BC198" s="6"/>
      <c r="BD198" s="6"/>
      <c r="BE198" s="11"/>
      <c r="BF198" s="11"/>
      <c r="BG198" s="11"/>
      <c r="BH198" s="11"/>
      <c r="BI198" s="11"/>
      <c r="BJ198" s="11"/>
      <c r="BK198" s="11"/>
      <c r="BL198" s="11"/>
      <c r="BM198" s="11"/>
      <c r="BN198" s="11"/>
      <c r="BO198" s="11"/>
      <c r="BP198" s="11"/>
      <c r="BQ198" s="11"/>
      <c r="BR198" s="227"/>
      <c r="BS198" s="227"/>
      <c r="BT198" s="227"/>
      <c r="BU198" s="11"/>
      <c r="BV198" s="11"/>
      <c r="BW198" s="11"/>
      <c r="BX198" s="231"/>
      <c r="BY198" s="11"/>
      <c r="BZ198" s="231"/>
      <c r="CA198" s="11"/>
      <c r="CB198" s="11"/>
      <c r="CC198" s="11"/>
      <c r="CD198" s="231"/>
      <c r="CE198" s="3"/>
    </row>
    <row r="199" spans="1:83" s="3" customFormat="1" ht="62.25" hidden="1">
      <c r="A199" s="19">
        <v>172</v>
      </c>
      <c r="B199" s="451">
        <v>172</v>
      </c>
      <c r="C199" s="78" t="s">
        <v>376</v>
      </c>
      <c r="D199" s="87" t="s">
        <v>14</v>
      </c>
      <c r="E199" s="78" t="s">
        <v>377</v>
      </c>
      <c r="F199" s="87" t="s">
        <v>17</v>
      </c>
      <c r="G199" s="488" t="s">
        <v>469</v>
      </c>
      <c r="H199" s="513" t="s">
        <v>470</v>
      </c>
      <c r="I199" s="11"/>
      <c r="J199" s="8" t="s">
        <v>192</v>
      </c>
      <c r="K199" s="11"/>
      <c r="L199" s="11"/>
      <c r="M199" s="507" t="s">
        <v>16</v>
      </c>
      <c r="N199" s="11"/>
      <c r="O199" s="11"/>
      <c r="P199" s="11"/>
      <c r="Q199" s="11"/>
      <c r="R199" s="507" t="s">
        <v>16</v>
      </c>
      <c r="S199" s="11"/>
      <c r="T199" s="11"/>
      <c r="U199" s="493">
        <f t="shared" si="28"/>
        <v>2</v>
      </c>
      <c r="V199" s="11"/>
      <c r="W199" s="11"/>
      <c r="X199" s="11"/>
      <c r="Y199" s="11"/>
      <c r="Z199" s="11"/>
      <c r="AA199" s="11"/>
      <c r="AB199" s="11"/>
      <c r="AC199" s="11"/>
      <c r="AD199" s="586" t="s">
        <v>725</v>
      </c>
      <c r="AE199" s="586" t="s">
        <v>725</v>
      </c>
      <c r="AF199" s="586" t="s">
        <v>725</v>
      </c>
      <c r="AG199" s="586" t="s">
        <v>725</v>
      </c>
      <c r="AH199" s="11"/>
      <c r="AI199" s="11"/>
      <c r="AJ199" s="11"/>
      <c r="AK199" s="11"/>
      <c r="AL199" s="11"/>
      <c r="AM199" s="11"/>
      <c r="AN199" s="11"/>
      <c r="AO199" s="11"/>
      <c r="AP199" s="11"/>
      <c r="AQ199" s="11"/>
      <c r="AR199" s="11"/>
      <c r="AS199" s="11"/>
      <c r="AT199" s="11"/>
      <c r="AU199" s="11"/>
      <c r="AV199" s="11"/>
      <c r="AW199" s="11"/>
      <c r="AX199" s="11"/>
      <c r="AY199" s="11"/>
      <c r="AZ199" s="11"/>
      <c r="BA199" s="11"/>
      <c r="BB199" s="11"/>
      <c r="BC199" s="11"/>
      <c r="BD199" s="11"/>
      <c r="BE199" s="591">
        <v>1</v>
      </c>
      <c r="BF199" s="591">
        <v>2</v>
      </c>
      <c r="BG199" s="591">
        <v>2</v>
      </c>
      <c r="BH199" s="591">
        <v>2</v>
      </c>
      <c r="BI199" s="591">
        <v>2</v>
      </c>
      <c r="BJ199" s="591">
        <v>2</v>
      </c>
      <c r="BK199" s="591">
        <v>2</v>
      </c>
      <c r="BL199" s="591">
        <v>2</v>
      </c>
      <c r="BM199" s="591">
        <v>2</v>
      </c>
      <c r="BN199" s="591">
        <v>2</v>
      </c>
      <c r="BO199" s="591">
        <v>2</v>
      </c>
      <c r="BP199" s="591">
        <v>2</v>
      </c>
      <c r="BQ199" s="591">
        <v>2</v>
      </c>
      <c r="BR199" s="591">
        <v>2</v>
      </c>
      <c r="BS199" s="591">
        <v>2</v>
      </c>
      <c r="BT199" s="591">
        <v>1</v>
      </c>
      <c r="BU199" s="591">
        <v>2</v>
      </c>
      <c r="BV199" s="591">
        <v>2</v>
      </c>
      <c r="BW199" s="533">
        <f>COUNTIF($BE199:$BV199,2)</f>
        <v>16</v>
      </c>
      <c r="BX199" s="534">
        <f>BW199/COUNTA($BE199:$BV199)</f>
        <v>0.88888888888888884</v>
      </c>
      <c r="BY199" s="533">
        <f>COUNTIF($BE199:$BV199,1)</f>
        <v>2</v>
      </c>
      <c r="BZ199" s="534">
        <f>BY199/COUNTA($BE199:$BV199)</f>
        <v>0.1111111111111111</v>
      </c>
      <c r="CA199" s="533">
        <f>COUNTIF($BE199:$BV199,0)</f>
        <v>0</v>
      </c>
      <c r="CB199" s="535">
        <f>CA199/COUNTA($BE199:$BV199)</f>
        <v>0</v>
      </c>
      <c r="CC199" s="533">
        <f>(((BW199*2)+(BY199*1)+(CA199*0)))/COUNTA($BE199:$BV199)</f>
        <v>1.8888888888888888</v>
      </c>
      <c r="CD199" s="609" t="str">
        <f t="shared" ref="CD199:CD200" si="33">IF(CC199&gt;=1.6,"Đạt mục tiêu",IF(CC199&gt;=1,"Cần cố gắng","Chưa đạt"))</f>
        <v>Đạt mục tiêu</v>
      </c>
    </row>
    <row r="200" spans="1:83" s="620" customFormat="1" ht="63" hidden="1">
      <c r="A200" s="19">
        <v>173</v>
      </c>
      <c r="B200" s="451">
        <v>173</v>
      </c>
      <c r="C200" s="86" t="s">
        <v>378</v>
      </c>
      <c r="D200" s="87" t="s">
        <v>14</v>
      </c>
      <c r="E200" s="86" t="s">
        <v>379</v>
      </c>
      <c r="F200" s="87" t="s">
        <v>14</v>
      </c>
      <c r="G200" s="110" t="s">
        <v>1179</v>
      </c>
      <c r="H200" s="96" t="s">
        <v>544</v>
      </c>
      <c r="I200" s="71"/>
      <c r="J200" s="111" t="s">
        <v>192</v>
      </c>
      <c r="K200" s="71"/>
      <c r="L200" s="71" t="s">
        <v>16</v>
      </c>
      <c r="M200" s="71"/>
      <c r="N200" s="71"/>
      <c r="O200" s="71"/>
      <c r="P200" s="71"/>
      <c r="Q200" s="71"/>
      <c r="R200" s="71"/>
      <c r="S200" s="71"/>
      <c r="T200" s="71"/>
      <c r="U200" s="66">
        <f t="shared" si="28"/>
        <v>1</v>
      </c>
      <c r="V200" s="71"/>
      <c r="W200" s="71"/>
      <c r="X200" s="71"/>
      <c r="Y200" s="71"/>
      <c r="Z200" s="72" t="s">
        <v>726</v>
      </c>
      <c r="AA200" s="72" t="s">
        <v>724</v>
      </c>
      <c r="AB200" s="72" t="s">
        <v>724</v>
      </c>
      <c r="AC200" s="72" t="s">
        <v>723</v>
      </c>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9">
        <v>2</v>
      </c>
      <c r="BF200" s="79">
        <v>2</v>
      </c>
      <c r="BG200" s="79">
        <v>2</v>
      </c>
      <c r="BH200" s="79">
        <v>1</v>
      </c>
      <c r="BI200" s="79">
        <v>2</v>
      </c>
      <c r="BJ200" s="79">
        <v>2</v>
      </c>
      <c r="BK200" s="79">
        <v>2</v>
      </c>
      <c r="BL200" s="79">
        <v>2</v>
      </c>
      <c r="BM200" s="79">
        <v>2</v>
      </c>
      <c r="BN200" s="79">
        <v>1</v>
      </c>
      <c r="BO200" s="79">
        <v>1</v>
      </c>
      <c r="BP200" s="79">
        <v>2</v>
      </c>
      <c r="BQ200" s="79">
        <v>2</v>
      </c>
      <c r="BR200" s="79">
        <v>1</v>
      </c>
      <c r="BS200" s="79">
        <v>2</v>
      </c>
      <c r="BT200" s="79">
        <v>2</v>
      </c>
      <c r="BU200" s="79">
        <v>2</v>
      </c>
      <c r="BV200" s="79">
        <v>2</v>
      </c>
      <c r="BW200" s="623">
        <f>COUNTIF($BE200:$BV200,2)</f>
        <v>14</v>
      </c>
      <c r="BX200" s="512">
        <f>BW200/COUNTA($BE200:$BV200)</f>
        <v>0.77777777777777779</v>
      </c>
      <c r="BY200" s="623">
        <f>COUNTIF($BE200:$BV200,1)</f>
        <v>4</v>
      </c>
      <c r="BZ200" s="512">
        <f>BY200/COUNTA($BE200:$BV200)</f>
        <v>0.22222222222222221</v>
      </c>
      <c r="CA200" s="623">
        <f>COUNTIF($BE200:$BV200,0)</f>
        <v>0</v>
      </c>
      <c r="CB200" s="81">
        <f>CA200/COUNTA($BE200:$BV200)</f>
        <v>0</v>
      </c>
      <c r="CC200" s="623">
        <f>(((BW200*2)+(BY200*1)+(CA200*0)))/COUNTA($BE200:$BV200)</f>
        <v>1.7777777777777777</v>
      </c>
      <c r="CD200" s="624" t="str">
        <f t="shared" si="33"/>
        <v>Đạt mục tiêu</v>
      </c>
    </row>
    <row r="201" spans="1:83" s="620" customFormat="1" ht="63" hidden="1">
      <c r="A201" s="19">
        <v>174</v>
      </c>
      <c r="B201" s="451">
        <v>174</v>
      </c>
      <c r="C201" s="86" t="s">
        <v>380</v>
      </c>
      <c r="D201" s="87" t="s">
        <v>14</v>
      </c>
      <c r="E201" s="86" t="s">
        <v>381</v>
      </c>
      <c r="F201" s="87" t="s">
        <v>14</v>
      </c>
      <c r="G201" s="620" t="s">
        <v>473</v>
      </c>
      <c r="H201" s="96" t="s">
        <v>474</v>
      </c>
      <c r="I201" s="71"/>
      <c r="J201" s="111" t="s">
        <v>192</v>
      </c>
      <c r="K201" s="71"/>
      <c r="L201" s="71"/>
      <c r="M201" s="71"/>
      <c r="N201" s="71"/>
      <c r="O201" s="71"/>
      <c r="P201" s="71"/>
      <c r="Q201" s="130" t="s">
        <v>16</v>
      </c>
      <c r="R201" s="71"/>
      <c r="S201" s="71"/>
      <c r="T201" s="71"/>
      <c r="U201" s="66">
        <f t="shared" si="28"/>
        <v>1</v>
      </c>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c r="BH201" s="71"/>
      <c r="BI201" s="71"/>
      <c r="BJ201" s="71"/>
      <c r="BK201" s="71"/>
      <c r="BL201" s="71"/>
      <c r="BM201" s="71"/>
      <c r="BN201" s="71"/>
      <c r="BO201" s="71"/>
      <c r="BP201" s="71"/>
      <c r="BQ201" s="71"/>
      <c r="BR201" s="73"/>
      <c r="BS201" s="73"/>
      <c r="BT201" s="73"/>
      <c r="BU201" s="71"/>
      <c r="BV201" s="71"/>
      <c r="BW201" s="71"/>
      <c r="BX201" s="71"/>
      <c r="BY201" s="71"/>
      <c r="BZ201" s="71"/>
      <c r="CA201" s="71"/>
      <c r="CB201" s="71"/>
      <c r="CC201" s="71"/>
      <c r="CD201" s="71"/>
    </row>
    <row r="202" spans="1:83" s="620" customFormat="1" ht="60" hidden="1">
      <c r="A202" s="19">
        <v>175</v>
      </c>
      <c r="B202" s="451">
        <v>175</v>
      </c>
      <c r="C202" s="86" t="s">
        <v>382</v>
      </c>
      <c r="D202" s="87" t="s">
        <v>14</v>
      </c>
      <c r="E202" s="86" t="s">
        <v>383</v>
      </c>
      <c r="F202" s="87" t="s">
        <v>17</v>
      </c>
      <c r="G202" s="67" t="s">
        <v>472</v>
      </c>
      <c r="H202" s="67" t="s">
        <v>1032</v>
      </c>
      <c r="I202" s="71"/>
      <c r="J202" s="111" t="s">
        <v>192</v>
      </c>
      <c r="K202" s="71"/>
      <c r="L202" s="71"/>
      <c r="M202" s="71"/>
      <c r="N202" s="71"/>
      <c r="O202" s="71"/>
      <c r="P202" s="71"/>
      <c r="Q202" s="71"/>
      <c r="R202" s="71"/>
      <c r="S202" s="71"/>
      <c r="T202" s="71" t="s">
        <v>16</v>
      </c>
      <c r="U202" s="66">
        <f t="shared" si="28"/>
        <v>1</v>
      </c>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c r="BH202" s="71"/>
      <c r="BI202" s="71"/>
      <c r="BJ202" s="71"/>
      <c r="BK202" s="71"/>
      <c r="BL202" s="71"/>
      <c r="BM202" s="71"/>
      <c r="BN202" s="71"/>
      <c r="BO202" s="71"/>
      <c r="BP202" s="71"/>
      <c r="BQ202" s="71"/>
      <c r="BR202" s="73"/>
      <c r="BS202" s="73"/>
      <c r="BT202" s="73"/>
      <c r="BU202" s="71"/>
      <c r="BV202" s="71"/>
      <c r="BW202" s="71"/>
      <c r="BX202" s="71"/>
      <c r="BY202" s="71"/>
      <c r="BZ202" s="71"/>
      <c r="CA202" s="71"/>
      <c r="CB202" s="71"/>
      <c r="CC202" s="71"/>
      <c r="CD202" s="71"/>
    </row>
    <row r="203" spans="1:83" s="620" customFormat="1" ht="117" hidden="1" customHeight="1">
      <c r="A203" s="19">
        <v>176</v>
      </c>
      <c r="B203" s="451">
        <v>176</v>
      </c>
      <c r="C203" s="519" t="s">
        <v>384</v>
      </c>
      <c r="D203" s="87" t="s">
        <v>17</v>
      </c>
      <c r="E203" s="86" t="s">
        <v>385</v>
      </c>
      <c r="F203" s="87" t="s">
        <v>17</v>
      </c>
      <c r="G203" s="79" t="s">
        <v>181</v>
      </c>
      <c r="H203" s="67" t="s">
        <v>471</v>
      </c>
      <c r="I203" s="71"/>
      <c r="J203" s="111" t="s">
        <v>192</v>
      </c>
      <c r="K203" s="71"/>
      <c r="L203" s="71"/>
      <c r="M203" s="71"/>
      <c r="N203" s="71"/>
      <c r="O203" s="130" t="s">
        <v>16</v>
      </c>
      <c r="P203" s="71"/>
      <c r="Q203" s="71"/>
      <c r="R203" s="71"/>
      <c r="S203" s="71"/>
      <c r="T203" s="71"/>
      <c r="U203" s="66">
        <f t="shared" si="28"/>
        <v>1</v>
      </c>
      <c r="V203" s="71"/>
      <c r="W203" s="71"/>
      <c r="X203" s="71"/>
      <c r="Y203" s="71"/>
      <c r="Z203" s="71"/>
      <c r="AA203" s="71"/>
      <c r="AB203" s="71"/>
      <c r="AC203" s="71"/>
      <c r="AD203" s="71"/>
      <c r="AE203" s="71"/>
      <c r="AF203" s="71"/>
      <c r="AG203" s="71"/>
      <c r="AH203" s="71"/>
      <c r="AI203" s="71"/>
      <c r="AJ203" s="71"/>
      <c r="AK203" s="71"/>
      <c r="AL203" s="71"/>
      <c r="AM203" s="72" t="s">
        <v>724</v>
      </c>
      <c r="AN203" s="72" t="s">
        <v>723</v>
      </c>
      <c r="AO203" s="72" t="s">
        <v>723</v>
      </c>
      <c r="AP203" s="72" t="s">
        <v>728</v>
      </c>
      <c r="AQ203" s="71"/>
      <c r="AR203" s="71"/>
      <c r="AS203" s="71"/>
      <c r="AT203" s="71"/>
      <c r="AU203" s="71"/>
      <c r="AV203" s="71"/>
      <c r="AW203" s="71"/>
      <c r="AX203" s="71"/>
      <c r="AY203" s="71"/>
      <c r="AZ203" s="71"/>
      <c r="BA203" s="71"/>
      <c r="BB203" s="71"/>
      <c r="BC203" s="71"/>
      <c r="BD203" s="71"/>
      <c r="BE203" s="20">
        <v>2</v>
      </c>
      <c r="BF203" s="20">
        <v>2</v>
      </c>
      <c r="BG203" s="20">
        <v>2</v>
      </c>
      <c r="BH203" s="20">
        <v>2</v>
      </c>
      <c r="BI203" s="20">
        <v>2</v>
      </c>
      <c r="BJ203" s="20">
        <v>2</v>
      </c>
      <c r="BK203" s="20">
        <v>2</v>
      </c>
      <c r="BL203" s="20">
        <v>2</v>
      </c>
      <c r="BM203" s="20">
        <v>2</v>
      </c>
      <c r="BN203" s="20">
        <v>2</v>
      </c>
      <c r="BO203" s="20">
        <v>2</v>
      </c>
      <c r="BP203" s="20">
        <v>2</v>
      </c>
      <c r="BQ203" s="20">
        <v>2</v>
      </c>
      <c r="BR203" s="20">
        <v>1</v>
      </c>
      <c r="BS203" s="20">
        <v>1</v>
      </c>
      <c r="BT203" s="20">
        <v>1</v>
      </c>
      <c r="BU203" s="20">
        <v>2</v>
      </c>
      <c r="BV203" s="20">
        <v>2</v>
      </c>
      <c r="BW203" s="21">
        <f>COUNTIF($BE203:$BV203,2)</f>
        <v>15</v>
      </c>
      <c r="BX203" s="22">
        <f>BW203/COUNTA($BE203:$BV203)</f>
        <v>0.83333333333333337</v>
      </c>
      <c r="BY203" s="21">
        <f>COUNTIF($BE203:$BV203,1)</f>
        <v>3</v>
      </c>
      <c r="BZ203" s="22">
        <f>BY203/COUNTA($BE203:$BV203)</f>
        <v>0.16666666666666666</v>
      </c>
      <c r="CA203" s="21">
        <f>COUNTIF($BE203:$BV203,0)</f>
        <v>0</v>
      </c>
      <c r="CB203" s="22">
        <f>CA203/COUNTA($BE203:$BV203)</f>
        <v>0</v>
      </c>
      <c r="CC203" s="21">
        <f>(((BW203*2)+(BY203*1)+(CA203*0)))/COUNTA($BE203:$BV203)</f>
        <v>1.8333333333333333</v>
      </c>
      <c r="CD203" s="427" t="str">
        <f>IF(CC203&gt;=1.6,"Đạt mục tiêu",IF(CC203&gt;=1,"Cần cố gắng","Chưa đạt"))</f>
        <v>Đạt mục tiêu</v>
      </c>
    </row>
    <row r="204" spans="1:83" s="170" customFormat="1" hidden="1">
      <c r="A204" s="171">
        <v>177</v>
      </c>
      <c r="B204" s="451">
        <v>177</v>
      </c>
      <c r="C204" s="1502" t="s">
        <v>386</v>
      </c>
      <c r="D204" s="1565"/>
      <c r="E204" s="1574"/>
      <c r="F204" s="25"/>
      <c r="G204" s="204" t="s">
        <v>316</v>
      </c>
      <c r="H204" s="416" t="s">
        <v>316</v>
      </c>
      <c r="I204" s="617" t="s">
        <v>316</v>
      </c>
      <c r="J204" s="617" t="s">
        <v>316</v>
      </c>
      <c r="K204" s="204" t="s">
        <v>316</v>
      </c>
      <c r="L204" s="617" t="s">
        <v>316</v>
      </c>
      <c r="M204" s="608" t="s">
        <v>316</v>
      </c>
      <c r="N204" s="608" t="s">
        <v>316</v>
      </c>
      <c r="O204" s="617" t="s">
        <v>316</v>
      </c>
      <c r="P204" s="617" t="s">
        <v>316</v>
      </c>
      <c r="Q204" s="617" t="s">
        <v>316</v>
      </c>
      <c r="R204" s="617"/>
      <c r="S204" s="617" t="s">
        <v>316</v>
      </c>
      <c r="T204" s="617" t="s">
        <v>316</v>
      </c>
      <c r="U204" s="617" t="s">
        <v>316</v>
      </c>
      <c r="V204" s="204" t="s">
        <v>316</v>
      </c>
      <c r="W204" s="204" t="s">
        <v>316</v>
      </c>
      <c r="X204" s="204" t="s">
        <v>316</v>
      </c>
      <c r="Y204" s="204" t="s">
        <v>316</v>
      </c>
      <c r="Z204" s="617" t="s">
        <v>316</v>
      </c>
      <c r="AA204" s="617" t="s">
        <v>316</v>
      </c>
      <c r="AB204" s="617" t="s">
        <v>316</v>
      </c>
      <c r="AC204" s="617" t="s">
        <v>316</v>
      </c>
      <c r="AD204" s="617" t="s">
        <v>316</v>
      </c>
      <c r="AE204" s="617" t="s">
        <v>316</v>
      </c>
      <c r="AF204" s="617" t="s">
        <v>316</v>
      </c>
      <c r="AG204" s="617" t="s">
        <v>316</v>
      </c>
      <c r="AH204" s="608" t="s">
        <v>316</v>
      </c>
      <c r="AI204" s="608" t="s">
        <v>316</v>
      </c>
      <c r="AJ204" s="608" t="s">
        <v>316</v>
      </c>
      <c r="AK204" s="608" t="s">
        <v>316</v>
      </c>
      <c r="AL204" s="608" t="s">
        <v>316</v>
      </c>
      <c r="AM204" s="617" t="s">
        <v>316</v>
      </c>
      <c r="AN204" s="617" t="s">
        <v>316</v>
      </c>
      <c r="AO204" s="617" t="s">
        <v>316</v>
      </c>
      <c r="AP204" s="617" t="s">
        <v>316</v>
      </c>
      <c r="AQ204" s="617"/>
      <c r="AR204" s="617"/>
      <c r="AS204" s="617" t="s">
        <v>316</v>
      </c>
      <c r="AT204" s="617" t="s">
        <v>316</v>
      </c>
      <c r="AU204" s="617" t="s">
        <v>316</v>
      </c>
      <c r="AV204" s="617" t="s">
        <v>316</v>
      </c>
      <c r="AW204" s="617" t="s">
        <v>316</v>
      </c>
      <c r="AX204" s="617"/>
      <c r="AY204" s="617"/>
      <c r="AZ204" s="617" t="s">
        <v>316</v>
      </c>
      <c r="BA204" s="617"/>
      <c r="BB204" s="617" t="s">
        <v>316</v>
      </c>
      <c r="BC204" s="617"/>
      <c r="BD204" s="617" t="s">
        <v>316</v>
      </c>
      <c r="BE204" s="608" t="s">
        <v>316</v>
      </c>
      <c r="BF204" s="608" t="s">
        <v>316</v>
      </c>
      <c r="BG204" s="608" t="s">
        <v>316</v>
      </c>
      <c r="BH204" s="608" t="s">
        <v>316</v>
      </c>
      <c r="BI204" s="608" t="s">
        <v>316</v>
      </c>
      <c r="BJ204" s="608" t="s">
        <v>316</v>
      </c>
      <c r="BK204" s="608" t="s">
        <v>316</v>
      </c>
      <c r="BL204" s="608" t="s">
        <v>316</v>
      </c>
      <c r="BM204" s="608" t="s">
        <v>316</v>
      </c>
      <c r="BN204" s="608" t="s">
        <v>316</v>
      </c>
      <c r="BO204" s="608" t="s">
        <v>316</v>
      </c>
      <c r="BP204" s="608" t="s">
        <v>316</v>
      </c>
      <c r="BQ204" s="608" t="s">
        <v>316</v>
      </c>
      <c r="BR204" s="608" t="s">
        <v>316</v>
      </c>
      <c r="BS204" s="608" t="s">
        <v>316</v>
      </c>
      <c r="BT204" s="608" t="s">
        <v>316</v>
      </c>
      <c r="BU204" s="608" t="s">
        <v>316</v>
      </c>
      <c r="BV204" s="608" t="s">
        <v>316</v>
      </c>
      <c r="BW204" s="608" t="s">
        <v>316</v>
      </c>
      <c r="BX204" s="611" t="s">
        <v>316</v>
      </c>
      <c r="BY204" s="608" t="s">
        <v>316</v>
      </c>
      <c r="BZ204" s="611" t="s">
        <v>316</v>
      </c>
      <c r="CA204" s="608" t="s">
        <v>316</v>
      </c>
      <c r="CB204" s="608" t="s">
        <v>316</v>
      </c>
      <c r="CC204" s="608" t="s">
        <v>316</v>
      </c>
      <c r="CD204" s="611" t="s">
        <v>316</v>
      </c>
      <c r="CE204" s="3"/>
    </row>
    <row r="205" spans="1:83" s="170" customFormat="1" hidden="1">
      <c r="A205" s="171">
        <v>178</v>
      </c>
      <c r="B205" s="451">
        <v>178</v>
      </c>
      <c r="C205" s="1502" t="s">
        <v>387</v>
      </c>
      <c r="D205" s="1565"/>
      <c r="E205" s="1574"/>
      <c r="F205" s="25"/>
      <c r="G205" s="204" t="s">
        <v>316</v>
      </c>
      <c r="H205" s="416" t="s">
        <v>316</v>
      </c>
      <c r="I205" s="617" t="s">
        <v>316</v>
      </c>
      <c r="J205" s="617" t="s">
        <v>316</v>
      </c>
      <c r="K205" s="204" t="s">
        <v>316</v>
      </c>
      <c r="L205" s="617" t="s">
        <v>316</v>
      </c>
      <c r="M205" s="608" t="s">
        <v>316</v>
      </c>
      <c r="N205" s="608" t="s">
        <v>316</v>
      </c>
      <c r="O205" s="617" t="s">
        <v>316</v>
      </c>
      <c r="P205" s="617" t="s">
        <v>316</v>
      </c>
      <c r="Q205" s="617" t="s">
        <v>316</v>
      </c>
      <c r="R205" s="617"/>
      <c r="S205" s="617" t="s">
        <v>316</v>
      </c>
      <c r="T205" s="617" t="s">
        <v>316</v>
      </c>
      <c r="U205" s="617" t="s">
        <v>316</v>
      </c>
      <c r="V205" s="204" t="s">
        <v>316</v>
      </c>
      <c r="W205" s="204" t="s">
        <v>316</v>
      </c>
      <c r="X205" s="204" t="s">
        <v>316</v>
      </c>
      <c r="Y205" s="204" t="s">
        <v>316</v>
      </c>
      <c r="Z205" s="617" t="s">
        <v>316</v>
      </c>
      <c r="AA205" s="617" t="s">
        <v>316</v>
      </c>
      <c r="AB205" s="617" t="s">
        <v>316</v>
      </c>
      <c r="AC205" s="617" t="s">
        <v>316</v>
      </c>
      <c r="AD205" s="617" t="s">
        <v>316</v>
      </c>
      <c r="AE205" s="617" t="s">
        <v>316</v>
      </c>
      <c r="AF205" s="617" t="s">
        <v>316</v>
      </c>
      <c r="AG205" s="617" t="s">
        <v>316</v>
      </c>
      <c r="AH205" s="608" t="s">
        <v>316</v>
      </c>
      <c r="AI205" s="608" t="s">
        <v>316</v>
      </c>
      <c r="AJ205" s="608" t="s">
        <v>316</v>
      </c>
      <c r="AK205" s="608" t="s">
        <v>316</v>
      </c>
      <c r="AL205" s="608" t="s">
        <v>316</v>
      </c>
      <c r="AM205" s="617" t="s">
        <v>316</v>
      </c>
      <c r="AN205" s="617" t="s">
        <v>316</v>
      </c>
      <c r="AO205" s="617" t="s">
        <v>316</v>
      </c>
      <c r="AP205" s="617" t="s">
        <v>316</v>
      </c>
      <c r="AQ205" s="617"/>
      <c r="AR205" s="617"/>
      <c r="AS205" s="617" t="s">
        <v>316</v>
      </c>
      <c r="AT205" s="617" t="s">
        <v>316</v>
      </c>
      <c r="AU205" s="617" t="s">
        <v>316</v>
      </c>
      <c r="AV205" s="617" t="s">
        <v>316</v>
      </c>
      <c r="AW205" s="617" t="s">
        <v>316</v>
      </c>
      <c r="AX205" s="617"/>
      <c r="AY205" s="617"/>
      <c r="AZ205" s="617" t="s">
        <v>316</v>
      </c>
      <c r="BA205" s="617"/>
      <c r="BB205" s="617" t="s">
        <v>316</v>
      </c>
      <c r="BC205" s="617"/>
      <c r="BD205" s="617" t="s">
        <v>316</v>
      </c>
      <c r="BE205" s="608" t="s">
        <v>316</v>
      </c>
      <c r="BF205" s="608" t="s">
        <v>316</v>
      </c>
      <c r="BG205" s="608" t="s">
        <v>316</v>
      </c>
      <c r="BH205" s="608" t="s">
        <v>316</v>
      </c>
      <c r="BI205" s="608" t="s">
        <v>316</v>
      </c>
      <c r="BJ205" s="608" t="s">
        <v>316</v>
      </c>
      <c r="BK205" s="608" t="s">
        <v>316</v>
      </c>
      <c r="BL205" s="608" t="s">
        <v>316</v>
      </c>
      <c r="BM205" s="608" t="s">
        <v>316</v>
      </c>
      <c r="BN205" s="608" t="s">
        <v>316</v>
      </c>
      <c r="BO205" s="608" t="s">
        <v>316</v>
      </c>
      <c r="BP205" s="608" t="s">
        <v>316</v>
      </c>
      <c r="BQ205" s="608" t="s">
        <v>316</v>
      </c>
      <c r="BR205" s="608" t="s">
        <v>316</v>
      </c>
      <c r="BS205" s="608" t="s">
        <v>316</v>
      </c>
      <c r="BT205" s="608" t="s">
        <v>316</v>
      </c>
      <c r="BU205" s="608" t="s">
        <v>316</v>
      </c>
      <c r="BV205" s="608" t="s">
        <v>316</v>
      </c>
      <c r="BW205" s="608" t="s">
        <v>316</v>
      </c>
      <c r="BX205" s="611" t="s">
        <v>316</v>
      </c>
      <c r="BY205" s="608" t="s">
        <v>316</v>
      </c>
      <c r="BZ205" s="611" t="s">
        <v>316</v>
      </c>
      <c r="CA205" s="608" t="s">
        <v>316</v>
      </c>
      <c r="CB205" s="608" t="s">
        <v>316</v>
      </c>
      <c r="CC205" s="608" t="s">
        <v>316</v>
      </c>
      <c r="CD205" s="611" t="s">
        <v>316</v>
      </c>
      <c r="CE205" s="3"/>
    </row>
    <row r="206" spans="1:83" s="620" customFormat="1" ht="47.25" hidden="1">
      <c r="A206" s="19"/>
      <c r="B206" s="451"/>
      <c r="C206" s="390" t="s">
        <v>730</v>
      </c>
      <c r="D206" s="601"/>
      <c r="E206" s="604"/>
      <c r="F206" s="25"/>
      <c r="G206" s="617"/>
      <c r="H206" s="23" t="s">
        <v>1030</v>
      </c>
      <c r="I206" s="617"/>
      <c r="J206" s="617"/>
      <c r="K206" s="608"/>
      <c r="L206" s="608"/>
      <c r="M206" s="608"/>
      <c r="N206" s="608"/>
      <c r="O206" s="608"/>
      <c r="P206" s="608"/>
      <c r="Q206" s="608"/>
      <c r="R206" s="608"/>
      <c r="S206" s="608"/>
      <c r="T206" s="608" t="s">
        <v>16</v>
      </c>
      <c r="U206" s="617"/>
      <c r="V206" s="617"/>
      <c r="W206" s="617"/>
      <c r="X206" s="617"/>
      <c r="Y206" s="617"/>
      <c r="Z206" s="617"/>
      <c r="AA206" s="617"/>
      <c r="AB206" s="617"/>
      <c r="AC206" s="617"/>
      <c r="AD206" s="617"/>
      <c r="AE206" s="617"/>
      <c r="AF206" s="617"/>
      <c r="AG206" s="617"/>
      <c r="AH206" s="617"/>
      <c r="AI206" s="617"/>
      <c r="AJ206" s="617"/>
      <c r="AK206" s="617"/>
      <c r="AL206" s="617"/>
      <c r="AM206" s="617"/>
      <c r="AN206" s="617"/>
      <c r="AO206" s="617"/>
      <c r="AP206" s="617"/>
      <c r="AQ206" s="617"/>
      <c r="AR206" s="617"/>
      <c r="AS206" s="617"/>
      <c r="AT206" s="617"/>
      <c r="AU206" s="617"/>
      <c r="AV206" s="617"/>
      <c r="AW206" s="617"/>
      <c r="AX206" s="617"/>
      <c r="AY206" s="617"/>
      <c r="AZ206" s="617"/>
      <c r="BA206" s="617"/>
      <c r="BB206" s="617"/>
      <c r="BC206" s="617"/>
      <c r="BD206" s="617"/>
      <c r="BE206" s="617"/>
      <c r="BF206" s="617"/>
      <c r="BG206" s="617"/>
      <c r="BH206" s="617"/>
      <c r="BI206" s="617"/>
      <c r="BJ206" s="617"/>
      <c r="BK206" s="617"/>
      <c r="BL206" s="617"/>
      <c r="BM206" s="617"/>
      <c r="BN206" s="617"/>
      <c r="BO206" s="617"/>
      <c r="BP206" s="617"/>
      <c r="BQ206" s="617"/>
      <c r="BR206" s="617"/>
      <c r="BS206" s="617"/>
      <c r="BT206" s="617"/>
      <c r="BU206" s="617"/>
      <c r="BV206" s="617"/>
      <c r="BW206" s="617"/>
      <c r="BX206" s="617"/>
      <c r="BY206" s="617"/>
      <c r="BZ206" s="617"/>
      <c r="CA206" s="617"/>
      <c r="CB206" s="617"/>
      <c r="CC206" s="617"/>
      <c r="CD206" s="617"/>
    </row>
    <row r="207" spans="1:83" s="481" customFormat="1" ht="112.5" hidden="1">
      <c r="A207" s="589">
        <v>179</v>
      </c>
      <c r="B207" s="451">
        <v>179</v>
      </c>
      <c r="C207" s="402" t="s">
        <v>730</v>
      </c>
      <c r="D207" s="77" t="s">
        <v>14</v>
      </c>
      <c r="E207" s="78" t="s">
        <v>480</v>
      </c>
      <c r="F207" s="77" t="s">
        <v>17</v>
      </c>
      <c r="G207" s="186" t="s">
        <v>731</v>
      </c>
      <c r="H207" s="542" t="s">
        <v>969</v>
      </c>
      <c r="I207" s="20" t="s">
        <v>275</v>
      </c>
      <c r="J207" s="111" t="s">
        <v>192</v>
      </c>
      <c r="K207" s="589" t="s">
        <v>16</v>
      </c>
      <c r="L207" s="21"/>
      <c r="M207" s="21"/>
      <c r="N207" s="623"/>
      <c r="O207" s="623"/>
      <c r="P207" s="20"/>
      <c r="Q207" s="20"/>
      <c r="R207" s="20"/>
      <c r="S207" s="21"/>
      <c r="T207" s="20"/>
      <c r="U207" s="66">
        <f t="shared" si="28"/>
        <v>1</v>
      </c>
      <c r="V207" s="540" t="s">
        <v>726</v>
      </c>
      <c r="W207" s="540" t="s">
        <v>724</v>
      </c>
      <c r="X207" s="540" t="s">
        <v>725</v>
      </c>
      <c r="Y207" s="540" t="s">
        <v>725</v>
      </c>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586" t="s">
        <v>281</v>
      </c>
      <c r="BF207" s="586" t="s">
        <v>281</v>
      </c>
      <c r="BG207" s="586" t="s">
        <v>1160</v>
      </c>
      <c r="BH207" s="586" t="s">
        <v>281</v>
      </c>
      <c r="BI207" s="586" t="s">
        <v>1160</v>
      </c>
      <c r="BJ207" s="586" t="s">
        <v>281</v>
      </c>
      <c r="BK207" s="586" t="s">
        <v>281</v>
      </c>
      <c r="BL207" s="586" t="s">
        <v>281</v>
      </c>
      <c r="BM207" s="586" t="s">
        <v>281</v>
      </c>
      <c r="BN207" s="586" t="s">
        <v>281</v>
      </c>
      <c r="BO207" s="586" t="s">
        <v>281</v>
      </c>
      <c r="BP207" s="586" t="s">
        <v>281</v>
      </c>
      <c r="BQ207" s="586" t="s">
        <v>281</v>
      </c>
      <c r="BR207" s="586" t="s">
        <v>281</v>
      </c>
      <c r="BS207" s="586" t="s">
        <v>281</v>
      </c>
      <c r="BT207" s="586" t="s">
        <v>281</v>
      </c>
      <c r="BU207" s="586" t="s">
        <v>281</v>
      </c>
      <c r="BV207" s="586" t="s">
        <v>281</v>
      </c>
      <c r="BW207" s="588">
        <f>COUNTIF($BE207:$BV207,2)</f>
        <v>16</v>
      </c>
      <c r="BX207" s="510">
        <f>BW207/COUNTA($BE207:$BV207)</f>
        <v>0.88888888888888884</v>
      </c>
      <c r="BY207" s="588">
        <f>COUNTIF($BE207:$BV207,1)</f>
        <v>2</v>
      </c>
      <c r="BZ207" s="510">
        <f>BY207/COUNTA($BE207:$BV207)</f>
        <v>0.1111111111111111</v>
      </c>
      <c r="CA207" s="588">
        <f>COUNTIF($BE207:$BV207,0)</f>
        <v>0</v>
      </c>
      <c r="CB207" s="511">
        <f>CA207/COUNTA($BE207:$BV207)</f>
        <v>0</v>
      </c>
      <c r="CC207" s="588">
        <f>(((BW207*2)+(BY207*1)+(CA207*0)))/COUNTA($BE207:$BV207)</f>
        <v>1.8888888888888888</v>
      </c>
      <c r="CD207" s="606" t="str">
        <f>IF(CC207&gt;=1.6,"Đạt mục tiêu",IF(CC207&gt;=1,"Cần cố gắng","Chưa đạt"))</f>
        <v>Đạt mục tiêu</v>
      </c>
      <c r="CE207" s="615"/>
    </row>
    <row r="208" spans="1:83" s="2" customFormat="1" ht="47.25" hidden="1">
      <c r="A208" s="19"/>
      <c r="B208" s="451"/>
      <c r="C208" s="390" t="s">
        <v>730</v>
      </c>
      <c r="D208" s="77"/>
      <c r="E208" s="78"/>
      <c r="F208" s="77"/>
      <c r="G208" s="78"/>
      <c r="H208" s="23" t="s">
        <v>1017</v>
      </c>
      <c r="I208" s="20"/>
      <c r="J208" s="111"/>
      <c r="K208" s="21"/>
      <c r="L208" s="21"/>
      <c r="M208" s="21"/>
      <c r="N208" s="623"/>
      <c r="O208" s="623"/>
      <c r="P208" s="20"/>
      <c r="Q208" s="20"/>
      <c r="R208" s="21" t="s">
        <v>16</v>
      </c>
      <c r="S208" s="21"/>
      <c r="T208" s="20"/>
      <c r="U208" s="66"/>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20"/>
      <c r="BF208" s="20"/>
      <c r="BG208" s="20"/>
      <c r="BH208" s="20"/>
      <c r="BI208" s="20"/>
      <c r="BJ208" s="20"/>
      <c r="BK208" s="20"/>
      <c r="BL208" s="20"/>
      <c r="BM208" s="20"/>
      <c r="BN208" s="20"/>
      <c r="BO208" s="20"/>
      <c r="BP208" s="20"/>
      <c r="BQ208" s="20"/>
      <c r="BR208" s="50"/>
      <c r="BS208" s="50"/>
      <c r="BT208" s="50"/>
      <c r="BU208" s="20"/>
      <c r="BV208" s="20"/>
      <c r="BW208" s="21"/>
      <c r="BX208" s="22"/>
      <c r="BY208" s="21"/>
      <c r="BZ208" s="22"/>
      <c r="CA208" s="21"/>
      <c r="CB208" s="22"/>
      <c r="CC208" s="21"/>
      <c r="CD208" s="21"/>
    </row>
    <row r="209" spans="1:82" s="2" customFormat="1" ht="75" hidden="1">
      <c r="A209" s="19"/>
      <c r="B209" s="451"/>
      <c r="C209" s="390" t="s">
        <v>479</v>
      </c>
      <c r="D209" s="77"/>
      <c r="E209" s="78"/>
      <c r="F209" s="77"/>
      <c r="G209" s="78" t="s">
        <v>481</v>
      </c>
      <c r="H209" s="23" t="s">
        <v>1050</v>
      </c>
      <c r="I209" s="20"/>
      <c r="J209" s="111"/>
      <c r="K209" s="21"/>
      <c r="L209" s="21" t="s">
        <v>16</v>
      </c>
      <c r="M209" s="21"/>
      <c r="N209" s="623"/>
      <c r="O209" s="623"/>
      <c r="P209" s="20"/>
      <c r="Q209" s="20"/>
      <c r="R209" s="21"/>
      <c r="S209" s="21"/>
      <c r="T209" s="20"/>
      <c r="U209" s="66"/>
      <c r="V209" s="20"/>
      <c r="W209" s="20"/>
      <c r="X209" s="20"/>
      <c r="Y209" s="20"/>
      <c r="Z209" s="20" t="s">
        <v>726</v>
      </c>
      <c r="AA209" s="20" t="s">
        <v>724</v>
      </c>
      <c r="AB209" s="20" t="s">
        <v>723</v>
      </c>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79">
        <v>1</v>
      </c>
      <c r="BF209" s="79">
        <v>2</v>
      </c>
      <c r="BG209" s="79">
        <v>2</v>
      </c>
      <c r="BH209" s="79">
        <v>2</v>
      </c>
      <c r="BI209" s="79">
        <v>1</v>
      </c>
      <c r="BJ209" s="79">
        <v>2</v>
      </c>
      <c r="BK209" s="79">
        <v>2</v>
      </c>
      <c r="BL209" s="79">
        <v>2</v>
      </c>
      <c r="BM209" s="79">
        <v>2</v>
      </c>
      <c r="BN209" s="79">
        <v>1</v>
      </c>
      <c r="BO209" s="79">
        <v>1</v>
      </c>
      <c r="BP209" s="79">
        <v>2</v>
      </c>
      <c r="BQ209" s="79">
        <v>2</v>
      </c>
      <c r="BR209" s="79">
        <v>2</v>
      </c>
      <c r="BS209" s="79">
        <v>2</v>
      </c>
      <c r="BT209" s="79">
        <v>2</v>
      </c>
      <c r="BU209" s="79">
        <v>2</v>
      </c>
      <c r="BV209" s="79">
        <v>2</v>
      </c>
      <c r="BW209" s="623">
        <f>COUNTIF($BE209:$BV209,2)</f>
        <v>14</v>
      </c>
      <c r="BX209" s="512">
        <f>BW209/COUNTA($BE209:$BV209)</f>
        <v>0.77777777777777779</v>
      </c>
      <c r="BY209" s="623">
        <f>COUNTIF($BE209:$BV209,1)</f>
        <v>4</v>
      </c>
      <c r="BZ209" s="512">
        <f>BY209/COUNTA($BE209:$BV209)</f>
        <v>0.22222222222222221</v>
      </c>
      <c r="CA209" s="623">
        <f>COUNTIF($BE209:$BV209,0)</f>
        <v>0</v>
      </c>
      <c r="CB209" s="81">
        <f>CA209/COUNTA($BE209:$BV209)</f>
        <v>0</v>
      </c>
      <c r="CC209" s="623">
        <f>(((BW209*2)+(BY209*1)+(CA209*0)))/COUNTA($BE209:$BV209)</f>
        <v>1.7777777777777777</v>
      </c>
      <c r="CD209" s="624" t="str">
        <f t="shared" ref="CD209:CD211" si="34">IF(CC209&gt;=1.6,"Đạt mục tiêu",IF(CC209&gt;=1,"Cần cố gắng","Chưa đạt"))</f>
        <v>Đạt mục tiêu</v>
      </c>
    </row>
    <row r="210" spans="1:82" s="2" customFormat="1" ht="75" hidden="1">
      <c r="A210" s="19">
        <v>180</v>
      </c>
      <c r="B210" s="451">
        <v>180</v>
      </c>
      <c r="C210" s="390" t="s">
        <v>479</v>
      </c>
      <c r="D210" s="77" t="s">
        <v>14</v>
      </c>
      <c r="E210" s="78" t="s">
        <v>480</v>
      </c>
      <c r="F210" s="77" t="s">
        <v>17</v>
      </c>
      <c r="G210" s="78" t="s">
        <v>481</v>
      </c>
      <c r="H210" s="23" t="s">
        <v>1051</v>
      </c>
      <c r="I210" s="20" t="s">
        <v>275</v>
      </c>
      <c r="J210" s="111" t="s">
        <v>192</v>
      </c>
      <c r="K210" s="21"/>
      <c r="L210" s="21" t="s">
        <v>16</v>
      </c>
      <c r="M210" s="21"/>
      <c r="N210" s="623"/>
      <c r="O210" s="623"/>
      <c r="P210" s="20"/>
      <c r="Q210" s="20"/>
      <c r="R210" s="20"/>
      <c r="S210" s="21"/>
      <c r="T210" s="20"/>
      <c r="U210" s="66">
        <f t="shared" si="28"/>
        <v>1</v>
      </c>
      <c r="V210" s="20"/>
      <c r="W210" s="20"/>
      <c r="X210" s="20"/>
      <c r="Y210" s="20"/>
      <c r="Z210" s="20"/>
      <c r="AA210" s="20" t="s">
        <v>724</v>
      </c>
      <c r="AB210" s="20" t="s">
        <v>726</v>
      </c>
      <c r="AC210" s="20" t="s">
        <v>723</v>
      </c>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79">
        <v>2</v>
      </c>
      <c r="BF210" s="79">
        <v>2</v>
      </c>
      <c r="BG210" s="79">
        <v>2</v>
      </c>
      <c r="BH210" s="79">
        <v>1</v>
      </c>
      <c r="BI210" s="79">
        <v>2</v>
      </c>
      <c r="BJ210" s="79">
        <v>2</v>
      </c>
      <c r="BK210" s="79">
        <v>2</v>
      </c>
      <c r="BL210" s="79">
        <v>2</v>
      </c>
      <c r="BM210" s="79">
        <v>2</v>
      </c>
      <c r="BN210" s="79">
        <v>1</v>
      </c>
      <c r="BO210" s="79">
        <v>1</v>
      </c>
      <c r="BP210" s="79">
        <v>2</v>
      </c>
      <c r="BQ210" s="79">
        <v>2</v>
      </c>
      <c r="BR210" s="79">
        <v>1</v>
      </c>
      <c r="BS210" s="79">
        <v>2</v>
      </c>
      <c r="BT210" s="79">
        <v>2</v>
      </c>
      <c r="BU210" s="79">
        <v>2</v>
      </c>
      <c r="BV210" s="79">
        <v>2</v>
      </c>
      <c r="BW210" s="623">
        <f>COUNTIF($BE210:$BV210,2)</f>
        <v>14</v>
      </c>
      <c r="BX210" s="512">
        <f>BW210/COUNTA($BE210:$BV210)</f>
        <v>0.77777777777777779</v>
      </c>
      <c r="BY210" s="623">
        <f>COUNTIF($BE210:$BV210,1)</f>
        <v>4</v>
      </c>
      <c r="BZ210" s="512">
        <f>BY210/COUNTA($BE210:$BV210)</f>
        <v>0.22222222222222221</v>
      </c>
      <c r="CA210" s="623">
        <f>COUNTIF($BE210:$BV210,0)</f>
        <v>0</v>
      </c>
      <c r="CB210" s="81">
        <f>CA210/COUNTA($BE210:$BV210)</f>
        <v>0</v>
      </c>
      <c r="CC210" s="623">
        <f>(((BW210*2)+(BY210*1)+(CA210*0)))/COUNTA($BE210:$BV210)</f>
        <v>1.7777777777777777</v>
      </c>
      <c r="CD210" s="624" t="str">
        <f t="shared" si="34"/>
        <v>Đạt mục tiêu</v>
      </c>
    </row>
    <row r="211" spans="1:82" s="3" customFormat="1" ht="75" hidden="1">
      <c r="A211" s="19">
        <v>181</v>
      </c>
      <c r="B211" s="451">
        <v>181</v>
      </c>
      <c r="C211" s="390" t="s">
        <v>479</v>
      </c>
      <c r="D211" s="77" t="s">
        <v>14</v>
      </c>
      <c r="E211" s="78" t="s">
        <v>480</v>
      </c>
      <c r="F211" s="77" t="s">
        <v>17</v>
      </c>
      <c r="G211" s="78" t="s">
        <v>475</v>
      </c>
      <c r="H211" s="37" t="s">
        <v>483</v>
      </c>
      <c r="I211" s="591" t="s">
        <v>275</v>
      </c>
      <c r="J211" s="8" t="s">
        <v>192</v>
      </c>
      <c r="K211" s="608"/>
      <c r="L211" s="608"/>
      <c r="M211" s="608" t="s">
        <v>16</v>
      </c>
      <c r="N211" s="608"/>
      <c r="O211" s="608"/>
      <c r="P211" s="591"/>
      <c r="Q211" s="591"/>
      <c r="R211" s="591"/>
      <c r="S211" s="608"/>
      <c r="T211" s="591"/>
      <c r="U211" s="493">
        <f t="shared" si="28"/>
        <v>1</v>
      </c>
      <c r="V211" s="591"/>
      <c r="W211" s="591"/>
      <c r="X211" s="591"/>
      <c r="Y211" s="591"/>
      <c r="Z211" s="591"/>
      <c r="AA211" s="591"/>
      <c r="AB211" s="591"/>
      <c r="AC211" s="591"/>
      <c r="AD211" s="591" t="s">
        <v>724</v>
      </c>
      <c r="AE211" s="591" t="s">
        <v>723</v>
      </c>
      <c r="AF211" s="591" t="s">
        <v>726</v>
      </c>
      <c r="AG211" s="591" t="s">
        <v>724</v>
      </c>
      <c r="AH211" s="591"/>
      <c r="AI211" s="591"/>
      <c r="AJ211" s="591"/>
      <c r="AK211" s="591"/>
      <c r="AL211" s="591"/>
      <c r="AM211" s="591"/>
      <c r="AN211" s="591"/>
      <c r="AO211" s="591"/>
      <c r="AP211" s="591"/>
      <c r="AQ211" s="591"/>
      <c r="AR211" s="591"/>
      <c r="AS211" s="591"/>
      <c r="AT211" s="591"/>
      <c r="AU211" s="591"/>
      <c r="AV211" s="591"/>
      <c r="AW211" s="591"/>
      <c r="AX211" s="591"/>
      <c r="AY211" s="591"/>
      <c r="AZ211" s="591"/>
      <c r="BA211" s="591"/>
      <c r="BB211" s="591"/>
      <c r="BC211" s="591"/>
      <c r="BD211" s="591"/>
      <c r="BE211" s="591">
        <v>2</v>
      </c>
      <c r="BF211" s="591">
        <v>1</v>
      </c>
      <c r="BG211" s="591">
        <v>2</v>
      </c>
      <c r="BH211" s="591">
        <v>2</v>
      </c>
      <c r="BI211" s="591">
        <v>2</v>
      </c>
      <c r="BJ211" s="591">
        <v>2</v>
      </c>
      <c r="BK211" s="591">
        <v>2</v>
      </c>
      <c r="BL211" s="591">
        <v>2</v>
      </c>
      <c r="BM211" s="591">
        <v>2</v>
      </c>
      <c r="BN211" s="591">
        <v>2</v>
      </c>
      <c r="BO211" s="591">
        <v>2</v>
      </c>
      <c r="BP211" s="591">
        <v>2</v>
      </c>
      <c r="BQ211" s="591">
        <v>1</v>
      </c>
      <c r="BR211" s="591">
        <v>2</v>
      </c>
      <c r="BS211" s="591">
        <v>1</v>
      </c>
      <c r="BT211" s="591">
        <v>2</v>
      </c>
      <c r="BU211" s="591">
        <v>2</v>
      </c>
      <c r="BV211" s="591">
        <v>2</v>
      </c>
      <c r="BW211" s="533">
        <f>COUNTIF($BE211:$BV211,2)</f>
        <v>15</v>
      </c>
      <c r="BX211" s="534">
        <f>BW211/COUNTA($BE211:$BV211)</f>
        <v>0.83333333333333337</v>
      </c>
      <c r="BY211" s="533">
        <f>COUNTIF($BE211:$BV211,1)</f>
        <v>3</v>
      </c>
      <c r="BZ211" s="534">
        <f>BY211/COUNTA($BE211:$BV211)</f>
        <v>0.16666666666666666</v>
      </c>
      <c r="CA211" s="533">
        <f>COUNTIF($BE211:$BV211,0)</f>
        <v>0</v>
      </c>
      <c r="CB211" s="535">
        <f>CA211/COUNTA($BE211:$BV211)</f>
        <v>0</v>
      </c>
      <c r="CC211" s="533">
        <f>(((BW211*2)+(BY211*1)+(CA211*0)))/COUNTA($BE211:$BV211)</f>
        <v>1.8333333333333333</v>
      </c>
      <c r="CD211" s="609" t="str">
        <f t="shared" si="34"/>
        <v>Đạt mục tiêu</v>
      </c>
    </row>
    <row r="212" spans="1:82" ht="75" hidden="1">
      <c r="A212" s="588">
        <v>182</v>
      </c>
      <c r="B212" s="451">
        <v>182</v>
      </c>
      <c r="C212" s="390" t="s">
        <v>479</v>
      </c>
      <c r="D212" s="77" t="s">
        <v>14</v>
      </c>
      <c r="E212" s="213" t="s">
        <v>480</v>
      </c>
      <c r="F212" s="77" t="s">
        <v>17</v>
      </c>
      <c r="G212" s="78" t="s">
        <v>477</v>
      </c>
      <c r="H212" s="518" t="s">
        <v>959</v>
      </c>
      <c r="I212" s="20" t="s">
        <v>275</v>
      </c>
      <c r="J212" s="111" t="s">
        <v>192</v>
      </c>
      <c r="K212" s="21"/>
      <c r="L212" s="21"/>
      <c r="M212" s="21"/>
      <c r="N212" s="588" t="s">
        <v>16</v>
      </c>
      <c r="O212" s="623"/>
      <c r="P212" s="20"/>
      <c r="Q212" s="20"/>
      <c r="R212" s="20"/>
      <c r="S212" s="21"/>
      <c r="T212" s="20"/>
      <c r="U212" s="66">
        <f t="shared" si="28"/>
        <v>1</v>
      </c>
      <c r="V212" s="20"/>
      <c r="W212" s="20"/>
      <c r="X212" s="20"/>
      <c r="Y212" s="20"/>
      <c r="Z212" s="20"/>
      <c r="AA212" s="20"/>
      <c r="AB212" s="20"/>
      <c r="AC212" s="20"/>
      <c r="AD212" s="20"/>
      <c r="AE212" s="20"/>
      <c r="AF212" s="20"/>
      <c r="AG212" s="20"/>
      <c r="AH212" s="588" t="s">
        <v>724</v>
      </c>
      <c r="AI212" s="588" t="s">
        <v>726</v>
      </c>
      <c r="AJ212" s="588" t="s">
        <v>723</v>
      </c>
      <c r="AK212" s="588" t="s">
        <v>726</v>
      </c>
      <c r="AL212" s="588" t="s">
        <v>723</v>
      </c>
      <c r="AM212" s="20"/>
      <c r="AN212" s="20"/>
      <c r="AO212" s="20"/>
      <c r="AP212" s="20"/>
      <c r="AQ212" s="20"/>
      <c r="AR212" s="20"/>
      <c r="AS212" s="20"/>
      <c r="AT212" s="20"/>
      <c r="AU212" s="20"/>
      <c r="AV212" s="20"/>
      <c r="AW212" s="20"/>
      <c r="AX212" s="20"/>
      <c r="AY212" s="20"/>
      <c r="AZ212" s="20"/>
      <c r="BA212" s="20"/>
      <c r="BB212" s="20"/>
      <c r="BC212" s="20"/>
      <c r="BD212" s="20"/>
      <c r="BE212" s="20">
        <v>2</v>
      </c>
      <c r="BF212" s="20">
        <v>2</v>
      </c>
      <c r="BG212" s="20">
        <v>2</v>
      </c>
      <c r="BH212" s="20">
        <v>2</v>
      </c>
      <c r="BI212" s="20">
        <v>2</v>
      </c>
      <c r="BJ212" s="20">
        <v>1</v>
      </c>
      <c r="BK212" s="20">
        <v>2</v>
      </c>
      <c r="BL212" s="20">
        <v>2</v>
      </c>
      <c r="BM212" s="20">
        <v>2</v>
      </c>
      <c r="BN212" s="20">
        <v>1</v>
      </c>
      <c r="BO212" s="20">
        <v>2</v>
      </c>
      <c r="BP212" s="20">
        <v>2</v>
      </c>
      <c r="BQ212" s="20">
        <v>2</v>
      </c>
      <c r="BR212" s="20">
        <v>1</v>
      </c>
      <c r="BS212" s="20">
        <v>2</v>
      </c>
      <c r="BT212" s="20">
        <v>2</v>
      </c>
      <c r="BU212" s="20">
        <v>2</v>
      </c>
      <c r="BV212" s="20">
        <v>1</v>
      </c>
      <c r="BW212" s="21">
        <f>COUNTIF($BE212:$BV212,2)</f>
        <v>14</v>
      </c>
      <c r="BX212" s="22">
        <f>BW212/COUNTA($BE212:$BV212)</f>
        <v>0.77777777777777779</v>
      </c>
      <c r="BY212" s="21">
        <f>COUNTIF($BE212:$BV212,1)</f>
        <v>4</v>
      </c>
      <c r="BZ212" s="22">
        <f>BY212/COUNTA($BE212:$BV212)</f>
        <v>0.22222222222222221</v>
      </c>
      <c r="CA212" s="21">
        <f>COUNTIF($BE212:$BV212,0)</f>
        <v>0</v>
      </c>
      <c r="CB212" s="22">
        <f>CA212/COUNTA($BE212:$BV212)</f>
        <v>0</v>
      </c>
      <c r="CC212" s="21">
        <f>(((BW212*2)+(BY212*1)+(CA212*0)))/COUNTA($BE212:$BV212)</f>
        <v>1.7777777777777777</v>
      </c>
      <c r="CD212" s="427" t="str">
        <f>IF(CC212&gt;=1.6,"Đạt mục tiêu",IF(CC212&gt;=1,"Cần cố gắng","Chưa đạt"))</f>
        <v>Đạt mục tiêu</v>
      </c>
    </row>
    <row r="213" spans="1:82" s="2" customFormat="1" ht="75" hidden="1">
      <c r="A213" s="19">
        <v>183</v>
      </c>
      <c r="B213" s="451">
        <v>183</v>
      </c>
      <c r="C213" s="390" t="s">
        <v>479</v>
      </c>
      <c r="D213" s="77" t="s">
        <v>14</v>
      </c>
      <c r="E213" s="78" t="s">
        <v>480</v>
      </c>
      <c r="F213" s="77" t="s">
        <v>17</v>
      </c>
      <c r="G213" s="78" t="s">
        <v>476</v>
      </c>
      <c r="H213" s="23" t="s">
        <v>484</v>
      </c>
      <c r="I213" s="20" t="s">
        <v>275</v>
      </c>
      <c r="J213" s="111" t="s">
        <v>192</v>
      </c>
      <c r="K213" s="21"/>
      <c r="L213" s="21"/>
      <c r="M213" s="21"/>
      <c r="N213" s="623"/>
      <c r="O213" s="623"/>
      <c r="P213" s="20"/>
      <c r="Q213" s="20"/>
      <c r="R213" s="20"/>
      <c r="S213" s="21"/>
      <c r="T213" s="20"/>
      <c r="U213" s="66">
        <f t="shared" si="28"/>
        <v>0</v>
      </c>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20"/>
      <c r="BF213" s="20"/>
      <c r="BG213" s="20"/>
      <c r="BH213" s="20"/>
      <c r="BI213" s="20"/>
      <c r="BJ213" s="20"/>
      <c r="BK213" s="20"/>
      <c r="BL213" s="20"/>
      <c r="BM213" s="20"/>
      <c r="BN213" s="20"/>
      <c r="BO213" s="20"/>
      <c r="BP213" s="20"/>
      <c r="BQ213" s="20"/>
      <c r="BR213" s="50"/>
      <c r="BS213" s="50"/>
      <c r="BT213" s="50"/>
      <c r="BU213" s="20"/>
      <c r="BV213" s="20"/>
      <c r="BW213" s="21"/>
      <c r="BX213" s="22"/>
      <c r="BY213" s="21"/>
      <c r="BZ213" s="22"/>
      <c r="CA213" s="21"/>
      <c r="CB213" s="22"/>
      <c r="CC213" s="21"/>
      <c r="CD213" s="21"/>
    </row>
    <row r="214" spans="1:82" s="2" customFormat="1" ht="123.75" hidden="1" customHeight="1">
      <c r="A214" s="19">
        <v>184</v>
      </c>
      <c r="B214" s="451">
        <v>184</v>
      </c>
      <c r="C214" s="390" t="s">
        <v>479</v>
      </c>
      <c r="D214" s="77" t="s">
        <v>14</v>
      </c>
      <c r="E214" s="78" t="s">
        <v>480</v>
      </c>
      <c r="F214" s="77" t="s">
        <v>17</v>
      </c>
      <c r="G214" s="78" t="s">
        <v>482</v>
      </c>
      <c r="H214" s="23" t="s">
        <v>1211</v>
      </c>
      <c r="I214" s="20" t="s">
        <v>275</v>
      </c>
      <c r="J214" s="111" t="s">
        <v>192</v>
      </c>
      <c r="K214" s="21"/>
      <c r="L214" s="21"/>
      <c r="M214" s="21"/>
      <c r="N214" s="623"/>
      <c r="O214" s="623" t="s">
        <v>16</v>
      </c>
      <c r="P214" s="20"/>
      <c r="Q214" s="20"/>
      <c r="R214" s="20"/>
      <c r="S214" s="21"/>
      <c r="T214" s="20"/>
      <c r="U214" s="66">
        <f t="shared" si="28"/>
        <v>1</v>
      </c>
      <c r="V214" s="20"/>
      <c r="W214" s="20"/>
      <c r="X214" s="20"/>
      <c r="Y214" s="20"/>
      <c r="Z214" s="20"/>
      <c r="AA214" s="20"/>
      <c r="AB214" s="20"/>
      <c r="AC214" s="20"/>
      <c r="AD214" s="20"/>
      <c r="AE214" s="20"/>
      <c r="AF214" s="20"/>
      <c r="AG214" s="20"/>
      <c r="AH214" s="20"/>
      <c r="AI214" s="20"/>
      <c r="AJ214" s="20"/>
      <c r="AK214" s="20"/>
      <c r="AL214" s="20"/>
      <c r="AM214" s="20" t="s">
        <v>726</v>
      </c>
      <c r="AN214" s="20" t="s">
        <v>726</v>
      </c>
      <c r="AO214" s="20" t="s">
        <v>726</v>
      </c>
      <c r="AP214" s="20" t="s">
        <v>726</v>
      </c>
      <c r="AQ214" s="20"/>
      <c r="AR214" s="20"/>
      <c r="AS214" s="20"/>
      <c r="AT214" s="20"/>
      <c r="AU214" s="20"/>
      <c r="AV214" s="20"/>
      <c r="AW214" s="20"/>
      <c r="AX214" s="20"/>
      <c r="AY214" s="20"/>
      <c r="AZ214" s="20"/>
      <c r="BA214" s="20"/>
      <c r="BB214" s="20"/>
      <c r="BC214" s="20"/>
      <c r="BD214" s="20"/>
      <c r="BE214" s="20">
        <v>2</v>
      </c>
      <c r="BF214" s="20">
        <v>2</v>
      </c>
      <c r="BG214" s="20">
        <v>2</v>
      </c>
      <c r="BH214" s="20">
        <v>2</v>
      </c>
      <c r="BI214" s="20">
        <v>2</v>
      </c>
      <c r="BJ214" s="20">
        <v>2</v>
      </c>
      <c r="BK214" s="20">
        <v>2</v>
      </c>
      <c r="BL214" s="20">
        <v>2</v>
      </c>
      <c r="BM214" s="20">
        <v>2</v>
      </c>
      <c r="BN214" s="20">
        <v>2</v>
      </c>
      <c r="BO214" s="20">
        <v>2</v>
      </c>
      <c r="BP214" s="20">
        <v>2</v>
      </c>
      <c r="BQ214" s="20">
        <v>2</v>
      </c>
      <c r="BR214" s="20">
        <v>1</v>
      </c>
      <c r="BS214" s="20">
        <v>1</v>
      </c>
      <c r="BT214" s="20">
        <v>1</v>
      </c>
      <c r="BU214" s="20">
        <v>2</v>
      </c>
      <c r="BV214" s="20">
        <v>2</v>
      </c>
      <c r="BW214" s="21">
        <f>COUNTIF($BE214:$BV214,2)</f>
        <v>15</v>
      </c>
      <c r="BX214" s="22">
        <f>BW214/COUNTA($BE214:$BV214)</f>
        <v>0.83333333333333337</v>
      </c>
      <c r="BY214" s="21">
        <f>COUNTIF($BE214:$BV214,1)</f>
        <v>3</v>
      </c>
      <c r="BZ214" s="22">
        <f>BY214/COUNTA($BE214:$BV214)</f>
        <v>0.16666666666666666</v>
      </c>
      <c r="CA214" s="21">
        <f>COUNTIF($BE214:$BV214,0)</f>
        <v>0</v>
      </c>
      <c r="CB214" s="22">
        <f>CA214/COUNTA($BE214:$BV214)</f>
        <v>0</v>
      </c>
      <c r="CC214" s="21">
        <f>(((BW214*2)+(BY214*1)+(CA214*0)))/COUNTA($BE214:$BV214)</f>
        <v>1.8333333333333333</v>
      </c>
      <c r="CD214" s="427" t="str">
        <f>IF(CC214&gt;=1.6,"Đạt mục tiêu",IF(CC214&gt;=1,"Cần cố gắng","Chưa đạt"))</f>
        <v>Đạt mục tiêu</v>
      </c>
    </row>
    <row r="215" spans="1:82" s="2" customFormat="1" ht="75" hidden="1">
      <c r="A215" s="19">
        <v>185</v>
      </c>
      <c r="B215" s="451">
        <v>185</v>
      </c>
      <c r="C215" s="390" t="s">
        <v>479</v>
      </c>
      <c r="D215" s="77" t="s">
        <v>14</v>
      </c>
      <c r="E215" s="78" t="s">
        <v>480</v>
      </c>
      <c r="F215" s="77" t="s">
        <v>17</v>
      </c>
      <c r="G215" s="78" t="s">
        <v>478</v>
      </c>
      <c r="H215" s="23" t="s">
        <v>1008</v>
      </c>
      <c r="I215" s="20" t="s">
        <v>275</v>
      </c>
      <c r="J215" s="111" t="s">
        <v>192</v>
      </c>
      <c r="K215" s="21"/>
      <c r="L215" s="21"/>
      <c r="M215" s="21"/>
      <c r="N215" s="623"/>
      <c r="O215" s="623"/>
      <c r="P215" s="20"/>
      <c r="Q215" s="21" t="s">
        <v>16</v>
      </c>
      <c r="R215" s="20"/>
      <c r="S215" s="21"/>
      <c r="T215" s="20"/>
      <c r="U215" s="66">
        <f t="shared" si="28"/>
        <v>1</v>
      </c>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H215" s="20"/>
      <c r="BI215" s="20"/>
      <c r="BJ215" s="20"/>
      <c r="BK215" s="20"/>
      <c r="BL215" s="20"/>
      <c r="BM215" s="20"/>
      <c r="BN215" s="20"/>
      <c r="BO215" s="20"/>
      <c r="BP215" s="20"/>
      <c r="BQ215" s="20"/>
      <c r="BR215" s="50"/>
      <c r="BS215" s="50"/>
      <c r="BT215" s="50"/>
      <c r="BU215" s="20"/>
      <c r="BV215" s="20"/>
      <c r="BW215" s="21"/>
      <c r="BX215" s="22"/>
      <c r="BY215" s="21"/>
      <c r="BZ215" s="22"/>
      <c r="CA215" s="21"/>
      <c r="CB215" s="22"/>
      <c r="CC215" s="21"/>
      <c r="CD215" s="21"/>
    </row>
    <row r="216" spans="1:82" ht="112.5" hidden="1">
      <c r="A216" s="589">
        <v>186</v>
      </c>
      <c r="B216" s="451">
        <v>186</v>
      </c>
      <c r="C216" s="402" t="s">
        <v>479</v>
      </c>
      <c r="D216" s="77" t="s">
        <v>14</v>
      </c>
      <c r="E216" s="78" t="s">
        <v>485</v>
      </c>
      <c r="F216" s="77" t="s">
        <v>17</v>
      </c>
      <c r="G216" s="186" t="s">
        <v>491</v>
      </c>
      <c r="H216" s="552" t="s">
        <v>1046</v>
      </c>
      <c r="I216" s="20" t="s">
        <v>275</v>
      </c>
      <c r="J216" s="111" t="s">
        <v>192</v>
      </c>
      <c r="K216" s="589" t="s">
        <v>16</v>
      </c>
      <c r="L216" s="21"/>
      <c r="M216" s="21"/>
      <c r="N216" s="623"/>
      <c r="O216" s="623"/>
      <c r="P216" s="20"/>
      <c r="Q216" s="20"/>
      <c r="R216" s="20"/>
      <c r="S216" s="21"/>
      <c r="T216" s="20"/>
      <c r="U216" s="66">
        <f t="shared" si="28"/>
        <v>1</v>
      </c>
      <c r="V216" s="540" t="s">
        <v>724</v>
      </c>
      <c r="W216" s="540" t="s">
        <v>726</v>
      </c>
      <c r="X216" s="540" t="s">
        <v>726</v>
      </c>
      <c r="Y216" s="540" t="s">
        <v>726</v>
      </c>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588"/>
      <c r="BF216" s="588"/>
      <c r="BG216" s="588"/>
      <c r="BH216" s="588"/>
      <c r="BI216" s="588"/>
      <c r="BJ216" s="588"/>
      <c r="BK216" s="588"/>
      <c r="BL216" s="588"/>
      <c r="BM216" s="588"/>
      <c r="BN216" s="588"/>
      <c r="BO216" s="588"/>
      <c r="BP216" s="588"/>
      <c r="BQ216" s="588"/>
      <c r="BR216" s="588"/>
      <c r="BS216" s="588"/>
      <c r="BT216" s="588"/>
      <c r="BU216" s="588"/>
      <c r="BV216" s="588"/>
      <c r="BW216" s="588">
        <f>COUNTIF($BE216:$BV216,2)</f>
        <v>0</v>
      </c>
      <c r="BX216" s="511" t="e">
        <f>BW216/COUNTA($BE216:$BV216)</f>
        <v>#DIV/0!</v>
      </c>
      <c r="BY216" s="588">
        <f>COUNTIF($BE216:$BV216,1)</f>
        <v>0</v>
      </c>
      <c r="BZ216" s="511" t="e">
        <f>BY216/COUNTA($BE216:$BV216)</f>
        <v>#DIV/0!</v>
      </c>
      <c r="CA216" s="588">
        <f>COUNTIF($BE216:$BV216,0)</f>
        <v>0</v>
      </c>
      <c r="CB216" s="511" t="e">
        <f>CA216/COUNTA($BE216:$BV216)</f>
        <v>#DIV/0!</v>
      </c>
      <c r="CC216" s="588" t="e">
        <f>(((BW216*2)+(BY216*1)+(CA216*0)))/COUNTA($BE216:$BV216)</f>
        <v>#DIV/0!</v>
      </c>
      <c r="CD216" s="588" t="e">
        <f>IF(CC216&gt;=1.6,"Đạt mục tiêu",IF(CC216&gt;=1,"Cần cố gắng","Chưa đạt"))</f>
        <v>#DIV/0!</v>
      </c>
    </row>
    <row r="217" spans="1:82" s="2" customFormat="1" ht="47.25" hidden="1">
      <c r="A217" s="19">
        <v>187</v>
      </c>
      <c r="B217" s="451">
        <v>187</v>
      </c>
      <c r="C217" s="390" t="s">
        <v>479</v>
      </c>
      <c r="D217" s="77" t="s">
        <v>14</v>
      </c>
      <c r="E217" s="78" t="s">
        <v>485</v>
      </c>
      <c r="F217" s="77" t="s">
        <v>17</v>
      </c>
      <c r="G217" s="78" t="s">
        <v>492</v>
      </c>
      <c r="H217" s="23" t="s">
        <v>493</v>
      </c>
      <c r="I217" s="20" t="s">
        <v>275</v>
      </c>
      <c r="J217" s="111" t="s">
        <v>192</v>
      </c>
      <c r="K217" s="21"/>
      <c r="L217" s="21"/>
      <c r="M217" s="21"/>
      <c r="N217" s="623"/>
      <c r="O217" s="623"/>
      <c r="P217" s="20"/>
      <c r="Q217" s="20"/>
      <c r="R217" s="20"/>
      <c r="S217" s="21"/>
      <c r="T217" s="20"/>
      <c r="U217" s="66">
        <f t="shared" si="28"/>
        <v>0</v>
      </c>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c r="BM217" s="20"/>
      <c r="BN217" s="20"/>
      <c r="BO217" s="20"/>
      <c r="BP217" s="20"/>
      <c r="BQ217" s="20"/>
      <c r="BR217" s="50"/>
      <c r="BS217" s="50"/>
      <c r="BT217" s="50"/>
      <c r="BU217" s="20"/>
      <c r="BV217" s="20"/>
      <c r="BW217" s="21"/>
      <c r="BX217" s="22"/>
      <c r="BY217" s="21"/>
      <c r="BZ217" s="22"/>
      <c r="CA217" s="21"/>
      <c r="CB217" s="22"/>
      <c r="CC217" s="21"/>
      <c r="CD217" s="21"/>
    </row>
    <row r="218" spans="1:82" s="3" customFormat="1" ht="78.75" hidden="1">
      <c r="A218" s="19">
        <v>188</v>
      </c>
      <c r="B218" s="451">
        <v>188</v>
      </c>
      <c r="C218" s="390" t="s">
        <v>479</v>
      </c>
      <c r="D218" s="77" t="s">
        <v>14</v>
      </c>
      <c r="E218" s="78" t="s">
        <v>485</v>
      </c>
      <c r="F218" s="77" t="s">
        <v>17</v>
      </c>
      <c r="G218" s="78" t="s">
        <v>486</v>
      </c>
      <c r="H218" s="37" t="s">
        <v>494</v>
      </c>
      <c r="I218" s="591" t="s">
        <v>275</v>
      </c>
      <c r="J218" s="8" t="s">
        <v>192</v>
      </c>
      <c r="K218" s="608"/>
      <c r="L218" s="608"/>
      <c r="M218" s="608" t="s">
        <v>16</v>
      </c>
      <c r="N218" s="608"/>
      <c r="O218" s="608"/>
      <c r="P218" s="591"/>
      <c r="Q218" s="591"/>
      <c r="R218" s="591"/>
      <c r="S218" s="608"/>
      <c r="T218" s="591"/>
      <c r="U218" s="493">
        <f t="shared" si="28"/>
        <v>1</v>
      </c>
      <c r="V218" s="591"/>
      <c r="W218" s="591"/>
      <c r="X218" s="591"/>
      <c r="Y218" s="591"/>
      <c r="Z218" s="591"/>
      <c r="AA218" s="591"/>
      <c r="AB218" s="591"/>
      <c r="AC218" s="591"/>
      <c r="AD218" s="591" t="s">
        <v>726</v>
      </c>
      <c r="AE218" s="591" t="s">
        <v>726</v>
      </c>
      <c r="AF218" s="591" t="s">
        <v>723</v>
      </c>
      <c r="AG218" s="591" t="s">
        <v>726</v>
      </c>
      <c r="AH218" s="591"/>
      <c r="AI218" s="591"/>
      <c r="AJ218" s="591"/>
      <c r="AK218" s="591"/>
      <c r="AL218" s="591"/>
      <c r="AM218" s="591"/>
      <c r="AN218" s="591"/>
      <c r="AO218" s="591"/>
      <c r="AP218" s="591"/>
      <c r="AQ218" s="591"/>
      <c r="AR218" s="591"/>
      <c r="AS218" s="591"/>
      <c r="AT218" s="591"/>
      <c r="AU218" s="591"/>
      <c r="AV218" s="591"/>
      <c r="AW218" s="591"/>
      <c r="AX218" s="591"/>
      <c r="AY218" s="591"/>
      <c r="AZ218" s="591"/>
      <c r="BA218" s="591"/>
      <c r="BB218" s="591"/>
      <c r="BC218" s="591"/>
      <c r="BD218" s="591"/>
      <c r="BE218" s="591">
        <v>1</v>
      </c>
      <c r="BF218" s="591">
        <v>2</v>
      </c>
      <c r="BG218" s="591">
        <v>1</v>
      </c>
      <c r="BH218" s="591">
        <v>2</v>
      </c>
      <c r="BI218" s="591">
        <v>2</v>
      </c>
      <c r="BJ218" s="591">
        <v>2</v>
      </c>
      <c r="BK218" s="591">
        <v>2</v>
      </c>
      <c r="BL218" s="591">
        <v>2</v>
      </c>
      <c r="BM218" s="591">
        <v>2</v>
      </c>
      <c r="BN218" s="591">
        <v>2</v>
      </c>
      <c r="BO218" s="591">
        <v>2</v>
      </c>
      <c r="BP218" s="591">
        <v>2</v>
      </c>
      <c r="BQ218" s="591">
        <v>2</v>
      </c>
      <c r="BR218" s="591">
        <v>2</v>
      </c>
      <c r="BS218" s="591">
        <v>2</v>
      </c>
      <c r="BT218" s="591">
        <v>1</v>
      </c>
      <c r="BU218" s="591">
        <v>2</v>
      </c>
      <c r="BV218" s="591">
        <v>2</v>
      </c>
      <c r="BW218" s="533">
        <f>COUNTIF($BE218:$BV218,2)</f>
        <v>15</v>
      </c>
      <c r="BX218" s="534">
        <f>BW218/COUNTA($BE218:$BV218)</f>
        <v>0.83333333333333337</v>
      </c>
      <c r="BY218" s="533">
        <f>COUNTIF($BE218:$BV218,1)</f>
        <v>3</v>
      </c>
      <c r="BZ218" s="534">
        <f>BY218/COUNTA($BE218:$BV218)</f>
        <v>0.16666666666666666</v>
      </c>
      <c r="CA218" s="533">
        <f>COUNTIF($BE218:$BV218,0)</f>
        <v>0</v>
      </c>
      <c r="CB218" s="535">
        <f>CA218/COUNTA($BE218:$BV218)</f>
        <v>0</v>
      </c>
      <c r="CC218" s="533">
        <f>(((BW218*2)+(BY218*1)+(CA218*0)))/COUNTA($BE218:$BV218)</f>
        <v>1.8333333333333333</v>
      </c>
      <c r="CD218" s="609" t="str">
        <f t="shared" ref="CD218" si="35">IF(CC218&gt;=1.6,"Đạt mục tiêu",IF(CC218&gt;=1,"Cần cố gắng","Chưa đạt"))</f>
        <v>Đạt mục tiêu</v>
      </c>
    </row>
    <row r="219" spans="1:82" s="3" customFormat="1" ht="93.75" customHeight="1">
      <c r="A219" s="19"/>
      <c r="B219" s="451"/>
      <c r="C219" s="390" t="s">
        <v>479</v>
      </c>
      <c r="D219" s="77"/>
      <c r="E219" s="78"/>
      <c r="F219" s="77"/>
      <c r="G219" s="78" t="s">
        <v>1399</v>
      </c>
      <c r="H219" s="23" t="s">
        <v>1180</v>
      </c>
      <c r="I219" s="591"/>
      <c r="J219" s="8"/>
      <c r="K219" s="608"/>
      <c r="L219" s="608"/>
      <c r="M219" s="608"/>
      <c r="N219" s="608"/>
      <c r="O219" s="608"/>
      <c r="P219" s="21" t="s">
        <v>16</v>
      </c>
      <c r="Q219" s="591"/>
      <c r="R219" s="591"/>
      <c r="S219" s="608"/>
      <c r="T219" s="591"/>
      <c r="U219" s="493"/>
      <c r="V219" s="591"/>
      <c r="W219" s="591"/>
      <c r="X219" s="591"/>
      <c r="Y219" s="591"/>
      <c r="Z219" s="591"/>
      <c r="AA219" s="591"/>
      <c r="AB219" s="591"/>
      <c r="AC219" s="591"/>
      <c r="AD219" s="591"/>
      <c r="AE219" s="591"/>
      <c r="AF219" s="591"/>
      <c r="AG219" s="591"/>
      <c r="AH219" s="591"/>
      <c r="AI219" s="591"/>
      <c r="AJ219" s="591"/>
      <c r="AK219" s="591"/>
      <c r="AL219" s="591"/>
      <c r="AM219" s="591"/>
      <c r="AN219" s="591"/>
      <c r="AO219" s="591"/>
      <c r="AP219" s="591"/>
      <c r="AQ219" s="591" t="s">
        <v>726</v>
      </c>
      <c r="AR219" s="591" t="s">
        <v>727</v>
      </c>
      <c r="AS219" s="591" t="s">
        <v>727</v>
      </c>
      <c r="AT219" s="591"/>
      <c r="AU219" s="591"/>
      <c r="AV219" s="591"/>
      <c r="AW219" s="591"/>
      <c r="AX219" s="591"/>
      <c r="AY219" s="591"/>
      <c r="AZ219" s="591"/>
      <c r="BA219" s="591"/>
      <c r="BB219" s="591"/>
      <c r="BC219" s="591"/>
      <c r="BD219" s="591"/>
      <c r="BE219" s="591"/>
      <c r="BF219" s="591"/>
      <c r="BG219" s="591"/>
      <c r="BH219" s="591"/>
      <c r="BI219" s="591"/>
      <c r="BJ219" s="591"/>
      <c r="BK219" s="591"/>
      <c r="BL219" s="591"/>
      <c r="BM219" s="591"/>
      <c r="BN219" s="591"/>
      <c r="BO219" s="591"/>
      <c r="BP219" s="591"/>
      <c r="BQ219" s="591"/>
      <c r="BR219" s="591"/>
      <c r="BS219" s="591"/>
      <c r="BT219" s="591"/>
      <c r="BU219" s="591"/>
      <c r="BV219" s="591"/>
      <c r="BW219" s="533"/>
      <c r="BX219" s="534"/>
      <c r="BY219" s="533"/>
      <c r="BZ219" s="534"/>
      <c r="CA219" s="533"/>
      <c r="CB219" s="535"/>
      <c r="CC219" s="533"/>
      <c r="CD219" s="609"/>
    </row>
    <row r="220" spans="1:82" s="3" customFormat="1" ht="87.75" customHeight="1">
      <c r="A220" s="19"/>
      <c r="B220" s="451"/>
      <c r="C220" s="390" t="s">
        <v>479</v>
      </c>
      <c r="D220" s="77"/>
      <c r="E220" s="78"/>
      <c r="F220" s="77"/>
      <c r="G220" s="78" t="s">
        <v>1399</v>
      </c>
      <c r="H220" s="23" t="s">
        <v>1181</v>
      </c>
      <c r="I220" s="591"/>
      <c r="J220" s="8"/>
      <c r="K220" s="608"/>
      <c r="L220" s="608"/>
      <c r="M220" s="608"/>
      <c r="N220" s="608"/>
      <c r="O220" s="608"/>
      <c r="P220" s="21" t="s">
        <v>16</v>
      </c>
      <c r="Q220" s="591"/>
      <c r="R220" s="591"/>
      <c r="S220" s="608"/>
      <c r="T220" s="591"/>
      <c r="U220" s="493"/>
      <c r="V220" s="591"/>
      <c r="W220" s="591"/>
      <c r="X220" s="591"/>
      <c r="Y220" s="591"/>
      <c r="Z220" s="591"/>
      <c r="AA220" s="591"/>
      <c r="AB220" s="591"/>
      <c r="AC220" s="591"/>
      <c r="AD220" s="591"/>
      <c r="AE220" s="591"/>
      <c r="AF220" s="591"/>
      <c r="AG220" s="591"/>
      <c r="AH220" s="591"/>
      <c r="AI220" s="591"/>
      <c r="AJ220" s="591"/>
      <c r="AK220" s="591"/>
      <c r="AL220" s="591"/>
      <c r="AM220" s="591"/>
      <c r="AN220" s="591"/>
      <c r="AO220" s="591"/>
      <c r="AP220" s="591"/>
      <c r="AQ220" s="591" t="s">
        <v>727</v>
      </c>
      <c r="AR220" s="591" t="s">
        <v>726</v>
      </c>
      <c r="AS220" s="591" t="s">
        <v>723</v>
      </c>
      <c r="AT220" s="591"/>
      <c r="AU220" s="591"/>
      <c r="AV220" s="591"/>
      <c r="AW220" s="591"/>
      <c r="AX220" s="591"/>
      <c r="AY220" s="591"/>
      <c r="AZ220" s="591"/>
      <c r="BA220" s="591"/>
      <c r="BB220" s="591"/>
      <c r="BC220" s="591"/>
      <c r="BD220" s="591"/>
      <c r="BE220" s="591"/>
      <c r="BF220" s="591"/>
      <c r="BG220" s="591"/>
      <c r="BH220" s="591"/>
      <c r="BI220" s="591"/>
      <c r="BJ220" s="591"/>
      <c r="BK220" s="591"/>
      <c r="BL220" s="591"/>
      <c r="BM220" s="591"/>
      <c r="BN220" s="591"/>
      <c r="BO220" s="591"/>
      <c r="BP220" s="591"/>
      <c r="BQ220" s="591"/>
      <c r="BR220" s="591"/>
      <c r="BS220" s="591"/>
      <c r="BT220" s="591"/>
      <c r="BU220" s="591"/>
      <c r="BV220" s="591"/>
      <c r="BW220" s="533"/>
      <c r="BX220" s="534"/>
      <c r="BY220" s="533"/>
      <c r="BZ220" s="534"/>
      <c r="CA220" s="533"/>
      <c r="CB220" s="535"/>
      <c r="CC220" s="533"/>
      <c r="CD220" s="609"/>
    </row>
    <row r="221" spans="1:82" s="2" customFormat="1" ht="51.75" customHeight="1">
      <c r="A221" s="19">
        <v>189</v>
      </c>
      <c r="B221" s="451">
        <v>189</v>
      </c>
      <c r="C221" s="390" t="s">
        <v>479</v>
      </c>
      <c r="D221" s="77" t="s">
        <v>14</v>
      </c>
      <c r="E221" s="78" t="s">
        <v>485</v>
      </c>
      <c r="F221" s="77" t="s">
        <v>17</v>
      </c>
      <c r="G221" s="78" t="s">
        <v>1399</v>
      </c>
      <c r="H221" s="23" t="s">
        <v>1182</v>
      </c>
      <c r="I221" s="20" t="s">
        <v>275</v>
      </c>
      <c r="J221" s="111" t="s">
        <v>192</v>
      </c>
      <c r="K221" s="21"/>
      <c r="L221" s="21"/>
      <c r="M221" s="21"/>
      <c r="N221" s="623"/>
      <c r="O221" s="623"/>
      <c r="P221" s="21" t="s">
        <v>16</v>
      </c>
      <c r="Q221" s="20"/>
      <c r="R221" s="20"/>
      <c r="S221" s="21"/>
      <c r="T221" s="20"/>
      <c r="U221" s="66">
        <f t="shared" si="28"/>
        <v>1</v>
      </c>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t="s">
        <v>727</v>
      </c>
      <c r="AR221" s="20" t="s">
        <v>727</v>
      </c>
      <c r="AS221" s="20" t="s">
        <v>726</v>
      </c>
      <c r="AT221" s="20"/>
      <c r="AU221" s="20"/>
      <c r="AV221" s="20"/>
      <c r="AW221" s="20"/>
      <c r="AX221" s="20"/>
      <c r="AY221" s="20"/>
      <c r="AZ221" s="20"/>
      <c r="BA221" s="20"/>
      <c r="BB221" s="20"/>
      <c r="BC221" s="20"/>
      <c r="BD221" s="20"/>
      <c r="BE221" s="20"/>
      <c r="BF221" s="20"/>
      <c r="BG221" s="20"/>
      <c r="BH221" s="20"/>
      <c r="BI221" s="20"/>
      <c r="BJ221" s="20"/>
      <c r="BK221" s="20"/>
      <c r="BL221" s="20"/>
      <c r="BM221" s="20"/>
      <c r="BN221" s="20"/>
      <c r="BO221" s="20"/>
      <c r="BP221" s="20"/>
      <c r="BQ221" s="20"/>
      <c r="BR221" s="50"/>
      <c r="BS221" s="50"/>
      <c r="BT221" s="50"/>
      <c r="BU221" s="20"/>
      <c r="BV221" s="20"/>
      <c r="BW221" s="21"/>
      <c r="BX221" s="22"/>
      <c r="BY221" s="21"/>
      <c r="BZ221" s="22"/>
      <c r="CA221" s="21"/>
      <c r="CB221" s="22"/>
      <c r="CC221" s="21"/>
      <c r="CD221" s="21"/>
    </row>
    <row r="222" spans="1:82" ht="78.75" hidden="1">
      <c r="A222" s="588">
        <v>190</v>
      </c>
      <c r="B222" s="451">
        <v>190</v>
      </c>
      <c r="C222" s="390" t="s">
        <v>479</v>
      </c>
      <c r="D222" s="77" t="s">
        <v>14</v>
      </c>
      <c r="E222" s="213" t="s">
        <v>485</v>
      </c>
      <c r="F222" s="77" t="s">
        <v>17</v>
      </c>
      <c r="G222" s="78" t="s">
        <v>960</v>
      </c>
      <c r="H222" s="518" t="s">
        <v>961</v>
      </c>
      <c r="I222" s="20" t="s">
        <v>275</v>
      </c>
      <c r="J222" s="111" t="s">
        <v>192</v>
      </c>
      <c r="K222" s="21"/>
      <c r="L222" s="21"/>
      <c r="M222" s="21"/>
      <c r="N222" s="588" t="s">
        <v>16</v>
      </c>
      <c r="O222" s="623"/>
      <c r="P222" s="20"/>
      <c r="Q222" s="20"/>
      <c r="R222" s="20"/>
      <c r="S222" s="21"/>
      <c r="T222" s="20"/>
      <c r="U222" s="66">
        <f t="shared" si="28"/>
        <v>1</v>
      </c>
      <c r="V222" s="20"/>
      <c r="W222" s="20"/>
      <c r="X222" s="20"/>
      <c r="Y222" s="20"/>
      <c r="Z222" s="20"/>
      <c r="AA222" s="20"/>
      <c r="AB222" s="20"/>
      <c r="AC222" s="20"/>
      <c r="AD222" s="20"/>
      <c r="AE222" s="20"/>
      <c r="AF222" s="20"/>
      <c r="AG222" s="20"/>
      <c r="AH222" s="588" t="s">
        <v>726</v>
      </c>
      <c r="AI222" s="588" t="s">
        <v>723</v>
      </c>
      <c r="AJ222" s="588" t="s">
        <v>726</v>
      </c>
      <c r="AK222" s="588" t="s">
        <v>723</v>
      </c>
      <c r="AL222" s="588" t="s">
        <v>726</v>
      </c>
      <c r="AM222" s="20"/>
      <c r="AN222" s="20"/>
      <c r="AO222" s="20"/>
      <c r="AP222" s="20"/>
      <c r="AQ222" s="20"/>
      <c r="AR222" s="20"/>
      <c r="AS222" s="20"/>
      <c r="AT222" s="20"/>
      <c r="AU222" s="20"/>
      <c r="AV222" s="20"/>
      <c r="AW222" s="20"/>
      <c r="AX222" s="20"/>
      <c r="AY222" s="20"/>
      <c r="AZ222" s="20"/>
      <c r="BA222" s="20"/>
      <c r="BB222" s="20"/>
      <c r="BC222" s="20"/>
      <c r="BD222" s="20"/>
      <c r="BE222" s="20">
        <v>2</v>
      </c>
      <c r="BF222" s="20">
        <v>2</v>
      </c>
      <c r="BG222" s="20">
        <v>2</v>
      </c>
      <c r="BH222" s="20">
        <v>2</v>
      </c>
      <c r="BI222" s="20">
        <v>2</v>
      </c>
      <c r="BJ222" s="20">
        <v>1</v>
      </c>
      <c r="BK222" s="20">
        <v>2</v>
      </c>
      <c r="BL222" s="20">
        <v>2</v>
      </c>
      <c r="BM222" s="20">
        <v>2</v>
      </c>
      <c r="BN222" s="20">
        <v>1</v>
      </c>
      <c r="BO222" s="20">
        <v>2</v>
      </c>
      <c r="BP222" s="20">
        <v>2</v>
      </c>
      <c r="BQ222" s="20">
        <v>2</v>
      </c>
      <c r="BR222" s="20">
        <v>2</v>
      </c>
      <c r="BS222" s="20">
        <v>2</v>
      </c>
      <c r="BT222" s="20">
        <v>2</v>
      </c>
      <c r="BU222" s="20">
        <v>2</v>
      </c>
      <c r="BV222" s="20">
        <v>1</v>
      </c>
      <c r="BW222" s="21">
        <f>COUNTIF($BE222:$BV222,2)</f>
        <v>15</v>
      </c>
      <c r="BX222" s="22">
        <f>BW222/COUNTA($BE222:$BV222)</f>
        <v>0.83333333333333337</v>
      </c>
      <c r="BY222" s="21">
        <f>COUNTIF($BE222:$BV222,1)</f>
        <v>3</v>
      </c>
      <c r="BZ222" s="22">
        <f>BY222/COUNTA($BE222:$BV222)</f>
        <v>0.16666666666666666</v>
      </c>
      <c r="CA222" s="21">
        <f>COUNTIF($BE222:$BV222,0)</f>
        <v>0</v>
      </c>
      <c r="CB222" s="22">
        <f>CA222/COUNTA($BE222:$BV222)</f>
        <v>0</v>
      </c>
      <c r="CC222" s="21">
        <f>(((BW222*2)+(BY222*1)+(CA222*0)))/COUNTA($BE222:$BV222)</f>
        <v>1.8333333333333333</v>
      </c>
      <c r="CD222" s="427" t="str">
        <f>IF(CC212&gt;=1.6,"Đạt mục tiêu",IF(CC212&gt;=1,"Cần cố gắng","Chưa đạt"))</f>
        <v>Đạt mục tiêu</v>
      </c>
    </row>
    <row r="223" spans="1:82" s="2" customFormat="1" ht="78.75" hidden="1">
      <c r="A223" s="19">
        <v>191</v>
      </c>
      <c r="B223" s="451">
        <v>191</v>
      </c>
      <c r="C223" s="390" t="s">
        <v>479</v>
      </c>
      <c r="D223" s="77" t="s">
        <v>14</v>
      </c>
      <c r="E223" s="78" t="s">
        <v>485</v>
      </c>
      <c r="F223" s="77" t="s">
        <v>17</v>
      </c>
      <c r="G223" s="78" t="s">
        <v>495</v>
      </c>
      <c r="H223" s="23" t="s">
        <v>987</v>
      </c>
      <c r="I223" s="20" t="s">
        <v>275</v>
      </c>
      <c r="J223" s="111" t="s">
        <v>192</v>
      </c>
      <c r="K223" s="21"/>
      <c r="L223" s="21"/>
      <c r="M223" s="21"/>
      <c r="N223" s="623"/>
      <c r="O223" s="623"/>
      <c r="P223" s="20"/>
      <c r="Q223" s="20"/>
      <c r="R223" s="20"/>
      <c r="S223" s="21"/>
      <c r="T223" s="20"/>
      <c r="U223" s="66">
        <f t="shared" si="28"/>
        <v>0</v>
      </c>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c r="BB223" s="20"/>
      <c r="BC223" s="20"/>
      <c r="BD223" s="20"/>
      <c r="BE223" s="20"/>
      <c r="BF223" s="20"/>
      <c r="BG223" s="20"/>
      <c r="BH223" s="20"/>
      <c r="BI223" s="20"/>
      <c r="BJ223" s="20"/>
      <c r="BK223" s="20"/>
      <c r="BL223" s="20"/>
      <c r="BM223" s="20"/>
      <c r="BN223" s="20"/>
      <c r="BO223" s="20"/>
      <c r="BP223" s="20"/>
      <c r="BQ223" s="20"/>
      <c r="BR223" s="50"/>
      <c r="BS223" s="50"/>
      <c r="BT223" s="50"/>
      <c r="BU223" s="20"/>
      <c r="BV223" s="20"/>
      <c r="BW223" s="21"/>
      <c r="BX223" s="22"/>
      <c r="BY223" s="21"/>
      <c r="BZ223" s="22"/>
      <c r="CA223" s="21"/>
      <c r="CB223" s="22"/>
      <c r="CC223" s="21"/>
      <c r="CD223" s="21"/>
    </row>
    <row r="224" spans="1:82" s="2" customFormat="1" ht="47.25" hidden="1">
      <c r="A224" s="19">
        <v>192</v>
      </c>
      <c r="B224" s="451">
        <v>192</v>
      </c>
      <c r="C224" s="390" t="s">
        <v>479</v>
      </c>
      <c r="D224" s="77" t="s">
        <v>14</v>
      </c>
      <c r="E224" s="78" t="s">
        <v>485</v>
      </c>
      <c r="F224" s="77" t="s">
        <v>17</v>
      </c>
      <c r="G224" s="78" t="s">
        <v>488</v>
      </c>
      <c r="H224" s="23" t="s">
        <v>1009</v>
      </c>
      <c r="I224" s="20"/>
      <c r="J224" s="111" t="s">
        <v>192</v>
      </c>
      <c r="K224" s="21"/>
      <c r="L224" s="21"/>
      <c r="M224" s="21"/>
      <c r="N224" s="623"/>
      <c r="O224" s="623"/>
      <c r="P224" s="20"/>
      <c r="Q224" s="21" t="s">
        <v>16</v>
      </c>
      <c r="R224" s="20"/>
      <c r="S224" s="21"/>
      <c r="T224" s="20"/>
      <c r="U224" s="66">
        <f t="shared" si="28"/>
        <v>1</v>
      </c>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20"/>
      <c r="BF224" s="20"/>
      <c r="BG224" s="20"/>
      <c r="BH224" s="20"/>
      <c r="BI224" s="20"/>
      <c r="BJ224" s="20"/>
      <c r="BK224" s="20"/>
      <c r="BL224" s="20"/>
      <c r="BM224" s="20"/>
      <c r="BN224" s="20"/>
      <c r="BO224" s="20"/>
      <c r="BP224" s="20"/>
      <c r="BQ224" s="20"/>
      <c r="BR224" s="50"/>
      <c r="BS224" s="50"/>
      <c r="BT224" s="50"/>
      <c r="BU224" s="20"/>
      <c r="BV224" s="20"/>
      <c r="BW224" s="21"/>
      <c r="BX224" s="22"/>
      <c r="BY224" s="21"/>
      <c r="BZ224" s="22"/>
      <c r="CA224" s="21"/>
      <c r="CB224" s="22"/>
      <c r="CC224" s="21"/>
      <c r="CD224" s="21"/>
    </row>
    <row r="225" spans="1:82" s="2" customFormat="1" ht="47.25" hidden="1">
      <c r="A225" s="19">
        <v>193</v>
      </c>
      <c r="B225" s="451">
        <v>193</v>
      </c>
      <c r="C225" s="390" t="s">
        <v>479</v>
      </c>
      <c r="D225" s="77" t="s">
        <v>14</v>
      </c>
      <c r="E225" s="78" t="s">
        <v>485</v>
      </c>
      <c r="F225" s="77" t="s">
        <v>17</v>
      </c>
      <c r="G225" s="78" t="s">
        <v>489</v>
      </c>
      <c r="H225" s="23" t="s">
        <v>1025</v>
      </c>
      <c r="I225" s="20"/>
      <c r="J225" s="111" t="s">
        <v>192</v>
      </c>
      <c r="K225" s="21"/>
      <c r="L225" s="21"/>
      <c r="M225" s="21"/>
      <c r="N225" s="623"/>
      <c r="O225" s="623"/>
      <c r="P225" s="20"/>
      <c r="Q225" s="20"/>
      <c r="R225" s="20"/>
      <c r="S225" s="21" t="s">
        <v>16</v>
      </c>
      <c r="T225" s="20"/>
      <c r="U225" s="66">
        <f t="shared" si="28"/>
        <v>1</v>
      </c>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c r="AZ225" s="20"/>
      <c r="BA225" s="20"/>
      <c r="BB225" s="20"/>
      <c r="BC225" s="20"/>
      <c r="BD225" s="20"/>
      <c r="BE225" s="20"/>
      <c r="BF225" s="20"/>
      <c r="BG225" s="20"/>
      <c r="BH225" s="20"/>
      <c r="BI225" s="20"/>
      <c r="BJ225" s="20"/>
      <c r="BK225" s="20"/>
      <c r="BL225" s="20"/>
      <c r="BM225" s="20"/>
      <c r="BN225" s="20"/>
      <c r="BO225" s="20"/>
      <c r="BP225" s="20"/>
      <c r="BQ225" s="20"/>
      <c r="BR225" s="50"/>
      <c r="BS225" s="50"/>
      <c r="BT225" s="50"/>
      <c r="BU225" s="20"/>
      <c r="BV225" s="20"/>
      <c r="BW225" s="21"/>
      <c r="BX225" s="22"/>
      <c r="BY225" s="21"/>
      <c r="BZ225" s="22"/>
      <c r="CA225" s="21"/>
      <c r="CB225" s="22"/>
      <c r="CC225" s="21"/>
      <c r="CD225" s="21"/>
    </row>
    <row r="226" spans="1:82" s="2" customFormat="1" ht="47.25" hidden="1">
      <c r="A226" s="19"/>
      <c r="B226" s="451"/>
      <c r="C226" s="390" t="s">
        <v>479</v>
      </c>
      <c r="D226" s="77"/>
      <c r="E226" s="78"/>
      <c r="F226" s="77"/>
      <c r="G226" s="78"/>
      <c r="H226" s="23" t="s">
        <v>1031</v>
      </c>
      <c r="I226" s="20"/>
      <c r="J226" s="111"/>
      <c r="K226" s="21"/>
      <c r="L226" s="21"/>
      <c r="M226" s="21"/>
      <c r="N226" s="623"/>
      <c r="O226" s="623"/>
      <c r="P226" s="20"/>
      <c r="Q226" s="20"/>
      <c r="R226" s="20"/>
      <c r="S226" s="21"/>
      <c r="T226" s="21" t="s">
        <v>16</v>
      </c>
      <c r="U226" s="66"/>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20"/>
      <c r="BF226" s="20"/>
      <c r="BG226" s="20"/>
      <c r="BH226" s="20"/>
      <c r="BI226" s="20"/>
      <c r="BJ226" s="20"/>
      <c r="BK226" s="20"/>
      <c r="BL226" s="20"/>
      <c r="BM226" s="20"/>
      <c r="BN226" s="20"/>
      <c r="BO226" s="20"/>
      <c r="BP226" s="20"/>
      <c r="BQ226" s="20"/>
      <c r="BR226" s="50"/>
      <c r="BS226" s="50"/>
      <c r="BT226" s="50"/>
      <c r="BU226" s="20"/>
      <c r="BV226" s="20"/>
      <c r="BW226" s="21"/>
      <c r="BX226" s="22"/>
      <c r="BY226" s="21"/>
      <c r="BZ226" s="22"/>
      <c r="CA226" s="21"/>
      <c r="CB226" s="22"/>
      <c r="CC226" s="21"/>
      <c r="CD226" s="21"/>
    </row>
    <row r="227" spans="1:82" s="2" customFormat="1" ht="62.25" hidden="1">
      <c r="A227" s="19"/>
      <c r="B227" s="451"/>
      <c r="C227" s="390" t="s">
        <v>479</v>
      </c>
      <c r="D227" s="77"/>
      <c r="E227" s="78"/>
      <c r="F227" s="77"/>
      <c r="G227" s="78" t="s">
        <v>490</v>
      </c>
      <c r="H227" s="23" t="s">
        <v>1052</v>
      </c>
      <c r="I227" s="20"/>
      <c r="J227" s="111"/>
      <c r="K227" s="21"/>
      <c r="L227" s="21" t="s">
        <v>16</v>
      </c>
      <c r="M227" s="21"/>
      <c r="N227" s="623"/>
      <c r="O227" s="623"/>
      <c r="P227" s="20"/>
      <c r="Q227" s="20"/>
      <c r="R227" s="20"/>
      <c r="S227" s="21"/>
      <c r="T227" s="21"/>
      <c r="U227" s="66"/>
      <c r="V227" s="20"/>
      <c r="W227" s="20"/>
      <c r="X227" s="20"/>
      <c r="Y227" s="20"/>
      <c r="Z227" s="20" t="s">
        <v>723</v>
      </c>
      <c r="AA227" s="20" t="s">
        <v>724</v>
      </c>
      <c r="AB227" s="20"/>
      <c r="AC227" s="20" t="s">
        <v>726</v>
      </c>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79">
        <v>1</v>
      </c>
      <c r="BF227" s="79">
        <v>2</v>
      </c>
      <c r="BG227" s="79">
        <v>2</v>
      </c>
      <c r="BH227" s="79">
        <v>2</v>
      </c>
      <c r="BI227" s="79">
        <v>1</v>
      </c>
      <c r="BJ227" s="79">
        <v>2</v>
      </c>
      <c r="BK227" s="79">
        <v>2</v>
      </c>
      <c r="BL227" s="79">
        <v>2</v>
      </c>
      <c r="BM227" s="79">
        <v>2</v>
      </c>
      <c r="BN227" s="79">
        <v>1</v>
      </c>
      <c r="BO227" s="79">
        <v>1</v>
      </c>
      <c r="BP227" s="79">
        <v>2</v>
      </c>
      <c r="BQ227" s="79">
        <v>2</v>
      </c>
      <c r="BR227" s="79">
        <v>2</v>
      </c>
      <c r="BS227" s="79">
        <v>2</v>
      </c>
      <c r="BT227" s="79">
        <v>2</v>
      </c>
      <c r="BU227" s="79">
        <v>2</v>
      </c>
      <c r="BV227" s="79">
        <v>2</v>
      </c>
      <c r="BW227" s="623">
        <f>COUNTIF($BE227:$BV227,2)</f>
        <v>14</v>
      </c>
      <c r="BX227" s="512">
        <f>BW227/COUNTA($BE227:$BV227)</f>
        <v>0.77777777777777779</v>
      </c>
      <c r="BY227" s="623">
        <f>COUNTIF($BE227:$BV227,1)</f>
        <v>4</v>
      </c>
      <c r="BZ227" s="512">
        <f>BY227/COUNTA($BE227:$BV227)</f>
        <v>0.22222222222222221</v>
      </c>
      <c r="CA227" s="623">
        <f>COUNTIF($BE227:$BV227,0)</f>
        <v>0</v>
      </c>
      <c r="CB227" s="81">
        <f>CA227/COUNTA($BE227:$BV227)</f>
        <v>0</v>
      </c>
      <c r="CC227" s="623">
        <f>(((BW227*2)+(BY227*1)+(CA227*0)))/COUNTA($BE227:$BV227)</f>
        <v>1.7777777777777777</v>
      </c>
      <c r="CD227" s="624" t="str">
        <f t="shared" ref="CD227:CD228" si="36">IF(CC227&gt;=1.6,"Đạt mục tiêu",IF(CC227&gt;=1,"Cần cố gắng","Chưa đạt"))</f>
        <v>Đạt mục tiêu</v>
      </c>
    </row>
    <row r="228" spans="1:82" s="2" customFormat="1" ht="62.25" hidden="1">
      <c r="A228" s="19">
        <v>194</v>
      </c>
      <c r="B228" s="451">
        <v>194</v>
      </c>
      <c r="C228" s="390" t="s">
        <v>479</v>
      </c>
      <c r="D228" s="77" t="s">
        <v>14</v>
      </c>
      <c r="E228" s="78" t="s">
        <v>485</v>
      </c>
      <c r="F228" s="77" t="s">
        <v>17</v>
      </c>
      <c r="G228" s="78" t="s">
        <v>490</v>
      </c>
      <c r="H228" s="23" t="s">
        <v>1183</v>
      </c>
      <c r="I228" s="20" t="s">
        <v>275</v>
      </c>
      <c r="J228" s="111" t="s">
        <v>192</v>
      </c>
      <c r="K228" s="21"/>
      <c r="L228" s="21" t="s">
        <v>16</v>
      </c>
      <c r="M228" s="21"/>
      <c r="N228" s="623"/>
      <c r="O228" s="623"/>
      <c r="P228" s="20"/>
      <c r="Q228" s="20"/>
      <c r="R228" s="20"/>
      <c r="S228" s="21"/>
      <c r="T228" s="20"/>
      <c r="U228" s="66">
        <f t="shared" si="28"/>
        <v>1</v>
      </c>
      <c r="V228" s="20"/>
      <c r="W228" s="20"/>
      <c r="X228" s="20"/>
      <c r="Y228" s="20"/>
      <c r="Z228" s="20"/>
      <c r="AA228" s="20" t="s">
        <v>726</v>
      </c>
      <c r="AB228" s="20" t="s">
        <v>724</v>
      </c>
      <c r="AC228" s="20" t="s">
        <v>723</v>
      </c>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79">
        <v>2</v>
      </c>
      <c r="BF228" s="79">
        <v>2</v>
      </c>
      <c r="BG228" s="79">
        <v>2</v>
      </c>
      <c r="BH228" s="79">
        <v>1</v>
      </c>
      <c r="BI228" s="79">
        <v>2</v>
      </c>
      <c r="BJ228" s="79">
        <v>2</v>
      </c>
      <c r="BK228" s="79">
        <v>2</v>
      </c>
      <c r="BL228" s="79">
        <v>2</v>
      </c>
      <c r="BM228" s="79">
        <v>2</v>
      </c>
      <c r="BN228" s="79">
        <v>1</v>
      </c>
      <c r="BO228" s="79">
        <v>1</v>
      </c>
      <c r="BP228" s="79">
        <v>2</v>
      </c>
      <c r="BQ228" s="79">
        <v>2</v>
      </c>
      <c r="BR228" s="79">
        <v>1</v>
      </c>
      <c r="BS228" s="79">
        <v>2</v>
      </c>
      <c r="BT228" s="79">
        <v>2</v>
      </c>
      <c r="BU228" s="79">
        <v>2</v>
      </c>
      <c r="BV228" s="79">
        <v>2</v>
      </c>
      <c r="BW228" s="623">
        <f>COUNTIF($BE228:$BV228,2)</f>
        <v>14</v>
      </c>
      <c r="BX228" s="512">
        <f>BW228/COUNTA($BE228:$BV228)</f>
        <v>0.77777777777777779</v>
      </c>
      <c r="BY228" s="623">
        <f>COUNTIF($BE228:$BV228,1)</f>
        <v>4</v>
      </c>
      <c r="BZ228" s="512">
        <f>BY228/COUNTA($BE228:$BV228)</f>
        <v>0.22222222222222221</v>
      </c>
      <c r="CA228" s="623">
        <f>COUNTIF($BE228:$BV228,0)</f>
        <v>0</v>
      </c>
      <c r="CB228" s="81">
        <f>CA228/COUNTA($BE228:$BV228)</f>
        <v>0</v>
      </c>
      <c r="CC228" s="623">
        <f>(((BW228*2)+(BY228*1)+(CA228*0)))/COUNTA($BE228:$BV228)</f>
        <v>1.7777777777777777</v>
      </c>
      <c r="CD228" s="624" t="str">
        <f t="shared" si="36"/>
        <v>Đạt mục tiêu</v>
      </c>
    </row>
    <row r="229" spans="1:82" hidden="1">
      <c r="A229" s="589">
        <v>195</v>
      </c>
      <c r="B229" s="451">
        <v>195</v>
      </c>
      <c r="C229" s="1447" t="s">
        <v>187</v>
      </c>
      <c r="D229" s="1368"/>
      <c r="E229" s="1369"/>
      <c r="F229" s="13" t="s">
        <v>316</v>
      </c>
      <c r="G229" s="290" t="s">
        <v>316</v>
      </c>
      <c r="H229" s="616" t="s">
        <v>316</v>
      </c>
      <c r="I229" s="13" t="s">
        <v>316</v>
      </c>
      <c r="J229" s="13" t="s">
        <v>316</v>
      </c>
      <c r="K229" s="225" t="s">
        <v>316</v>
      </c>
      <c r="L229" s="13" t="s">
        <v>316</v>
      </c>
      <c r="M229" s="230" t="s">
        <v>316</v>
      </c>
      <c r="N229" s="230" t="s">
        <v>316</v>
      </c>
      <c r="O229" s="13" t="s">
        <v>316</v>
      </c>
      <c r="P229" s="13" t="s">
        <v>316</v>
      </c>
      <c r="Q229" s="13" t="s">
        <v>316</v>
      </c>
      <c r="R229" s="13"/>
      <c r="S229" s="13" t="s">
        <v>316</v>
      </c>
      <c r="T229" s="13" t="s">
        <v>316</v>
      </c>
      <c r="U229" s="13" t="s">
        <v>316</v>
      </c>
      <c r="V229" s="290" t="s">
        <v>316</v>
      </c>
      <c r="W229" s="290" t="s">
        <v>316</v>
      </c>
      <c r="X229" s="290" t="s">
        <v>316</v>
      </c>
      <c r="Y229" s="290" t="s">
        <v>316</v>
      </c>
      <c r="Z229" s="13" t="s">
        <v>316</v>
      </c>
      <c r="AA229" s="13" t="s">
        <v>316</v>
      </c>
      <c r="AB229" s="13" t="s">
        <v>316</v>
      </c>
      <c r="AC229" s="13" t="s">
        <v>316</v>
      </c>
      <c r="AD229" s="13" t="s">
        <v>316</v>
      </c>
      <c r="AE229" s="13" t="s">
        <v>316</v>
      </c>
      <c r="AF229" s="13" t="s">
        <v>316</v>
      </c>
      <c r="AG229" s="13" t="s">
        <v>316</v>
      </c>
      <c r="AH229" s="230" t="s">
        <v>316</v>
      </c>
      <c r="AI229" s="230" t="s">
        <v>316</v>
      </c>
      <c r="AJ229" s="230" t="s">
        <v>316</v>
      </c>
      <c r="AK229" s="230" t="s">
        <v>316</v>
      </c>
      <c r="AL229" s="230" t="s">
        <v>316</v>
      </c>
      <c r="AM229" s="13" t="s">
        <v>316</v>
      </c>
      <c r="AN229" s="13" t="s">
        <v>316</v>
      </c>
      <c r="AO229" s="13" t="s">
        <v>316</v>
      </c>
      <c r="AP229" s="13" t="s">
        <v>316</v>
      </c>
      <c r="AQ229" s="13"/>
      <c r="AR229" s="13"/>
      <c r="AS229" s="13" t="s">
        <v>316</v>
      </c>
      <c r="AT229" s="13" t="s">
        <v>316</v>
      </c>
      <c r="AU229" s="13" t="s">
        <v>316</v>
      </c>
      <c r="AV229" s="13" t="s">
        <v>316</v>
      </c>
      <c r="AW229" s="13" t="s">
        <v>316</v>
      </c>
      <c r="AX229" s="13"/>
      <c r="AY229" s="13"/>
      <c r="AZ229" s="13" t="s">
        <v>316</v>
      </c>
      <c r="BA229" s="13"/>
      <c r="BB229" s="13" t="s">
        <v>316</v>
      </c>
      <c r="BC229" s="13"/>
      <c r="BD229" s="13" t="s">
        <v>316</v>
      </c>
      <c r="BE229" s="547" t="s">
        <v>316</v>
      </c>
      <c r="BF229" s="547" t="s">
        <v>316</v>
      </c>
      <c r="BG229" s="547" t="s">
        <v>316</v>
      </c>
      <c r="BH229" s="547" t="s">
        <v>316</v>
      </c>
      <c r="BI229" s="547" t="s">
        <v>316</v>
      </c>
      <c r="BJ229" s="547" t="s">
        <v>316</v>
      </c>
      <c r="BK229" s="547" t="s">
        <v>316</v>
      </c>
      <c r="BL229" s="547" t="s">
        <v>316</v>
      </c>
      <c r="BM229" s="547" t="s">
        <v>316</v>
      </c>
      <c r="BN229" s="547" t="s">
        <v>316</v>
      </c>
      <c r="BO229" s="547" t="s">
        <v>316</v>
      </c>
      <c r="BP229" s="547" t="s">
        <v>316</v>
      </c>
      <c r="BQ229" s="547" t="s">
        <v>316</v>
      </c>
      <c r="BR229" s="547" t="s">
        <v>316</v>
      </c>
      <c r="BS229" s="547" t="s">
        <v>316</v>
      </c>
      <c r="BT229" s="547" t="s">
        <v>316</v>
      </c>
      <c r="BU229" s="547" t="s">
        <v>316</v>
      </c>
      <c r="BV229" s="547" t="s">
        <v>316</v>
      </c>
      <c r="BW229" s="547" t="s">
        <v>316</v>
      </c>
      <c r="BX229" s="550" t="s">
        <v>316</v>
      </c>
      <c r="BY229" s="547" t="s">
        <v>316</v>
      </c>
      <c r="BZ229" s="550" t="s">
        <v>316</v>
      </c>
      <c r="CA229" s="547" t="s">
        <v>316</v>
      </c>
      <c r="CB229" s="547" t="s">
        <v>316</v>
      </c>
      <c r="CC229" s="547" t="s">
        <v>316</v>
      </c>
      <c r="CD229" s="550" t="s">
        <v>316</v>
      </c>
    </row>
    <row r="230" spans="1:82" hidden="1">
      <c r="A230" s="589">
        <v>196</v>
      </c>
      <c r="B230" s="451">
        <v>196</v>
      </c>
      <c r="C230" s="600"/>
      <c r="D230" s="583"/>
      <c r="E230" s="599"/>
      <c r="F230" s="13" t="s">
        <v>316</v>
      </c>
      <c r="G230" s="290" t="s">
        <v>316</v>
      </c>
      <c r="H230" s="616" t="s">
        <v>316</v>
      </c>
      <c r="I230" s="13" t="s">
        <v>316</v>
      </c>
      <c r="J230" s="13" t="s">
        <v>316</v>
      </c>
      <c r="K230" s="225" t="s">
        <v>316</v>
      </c>
      <c r="L230" s="13" t="s">
        <v>316</v>
      </c>
      <c r="M230" s="230" t="s">
        <v>316</v>
      </c>
      <c r="N230" s="230" t="s">
        <v>316</v>
      </c>
      <c r="O230" s="13" t="s">
        <v>316</v>
      </c>
      <c r="P230" s="13" t="s">
        <v>316</v>
      </c>
      <c r="Q230" s="13" t="s">
        <v>316</v>
      </c>
      <c r="R230" s="13"/>
      <c r="S230" s="13" t="s">
        <v>316</v>
      </c>
      <c r="T230" s="13" t="s">
        <v>316</v>
      </c>
      <c r="U230" s="13" t="s">
        <v>316</v>
      </c>
      <c r="V230" s="290" t="s">
        <v>316</v>
      </c>
      <c r="W230" s="290" t="s">
        <v>316</v>
      </c>
      <c r="X230" s="290" t="s">
        <v>316</v>
      </c>
      <c r="Y230" s="290" t="s">
        <v>316</v>
      </c>
      <c r="Z230" s="13" t="s">
        <v>316</v>
      </c>
      <c r="AA230" s="13" t="s">
        <v>316</v>
      </c>
      <c r="AB230" s="13" t="s">
        <v>316</v>
      </c>
      <c r="AC230" s="13" t="s">
        <v>316</v>
      </c>
      <c r="AD230" s="13" t="s">
        <v>316</v>
      </c>
      <c r="AE230" s="13" t="s">
        <v>316</v>
      </c>
      <c r="AF230" s="13" t="s">
        <v>316</v>
      </c>
      <c r="AG230" s="13" t="s">
        <v>316</v>
      </c>
      <c r="AH230" s="230" t="s">
        <v>316</v>
      </c>
      <c r="AI230" s="230" t="s">
        <v>316</v>
      </c>
      <c r="AJ230" s="230" t="s">
        <v>316</v>
      </c>
      <c r="AK230" s="230" t="s">
        <v>316</v>
      </c>
      <c r="AL230" s="230" t="s">
        <v>316</v>
      </c>
      <c r="AM230" s="13" t="s">
        <v>316</v>
      </c>
      <c r="AN230" s="13" t="s">
        <v>316</v>
      </c>
      <c r="AO230" s="13" t="s">
        <v>316</v>
      </c>
      <c r="AP230" s="13" t="s">
        <v>316</v>
      </c>
      <c r="AQ230" s="13"/>
      <c r="AR230" s="13"/>
      <c r="AS230" s="13" t="s">
        <v>316</v>
      </c>
      <c r="AT230" s="13" t="s">
        <v>316</v>
      </c>
      <c r="AU230" s="13" t="s">
        <v>316</v>
      </c>
      <c r="AV230" s="13" t="s">
        <v>316</v>
      </c>
      <c r="AW230" s="13" t="s">
        <v>316</v>
      </c>
      <c r="AX230" s="13"/>
      <c r="AY230" s="13"/>
      <c r="AZ230" s="13" t="s">
        <v>316</v>
      </c>
      <c r="BA230" s="13"/>
      <c r="BB230" s="13" t="s">
        <v>316</v>
      </c>
      <c r="BC230" s="13"/>
      <c r="BD230" s="13" t="s">
        <v>316</v>
      </c>
      <c r="BE230" s="547" t="s">
        <v>316</v>
      </c>
      <c r="BF230" s="547" t="s">
        <v>316</v>
      </c>
      <c r="BG230" s="547" t="s">
        <v>316</v>
      </c>
      <c r="BH230" s="547" t="s">
        <v>316</v>
      </c>
      <c r="BI230" s="547" t="s">
        <v>316</v>
      </c>
      <c r="BJ230" s="547" t="s">
        <v>316</v>
      </c>
      <c r="BK230" s="547" t="s">
        <v>316</v>
      </c>
      <c r="BL230" s="547" t="s">
        <v>316</v>
      </c>
      <c r="BM230" s="547" t="s">
        <v>316</v>
      </c>
      <c r="BN230" s="547" t="s">
        <v>316</v>
      </c>
      <c r="BO230" s="547" t="s">
        <v>316</v>
      </c>
      <c r="BP230" s="547" t="s">
        <v>316</v>
      </c>
      <c r="BQ230" s="547" t="s">
        <v>316</v>
      </c>
      <c r="BR230" s="547" t="s">
        <v>316</v>
      </c>
      <c r="BS230" s="547" t="s">
        <v>316</v>
      </c>
      <c r="BT230" s="547" t="s">
        <v>316</v>
      </c>
      <c r="BU230" s="547" t="s">
        <v>316</v>
      </c>
      <c r="BV230" s="547" t="s">
        <v>316</v>
      </c>
      <c r="BW230" s="547" t="s">
        <v>316</v>
      </c>
      <c r="BX230" s="550" t="s">
        <v>316</v>
      </c>
      <c r="BY230" s="547" t="s">
        <v>316</v>
      </c>
      <c r="BZ230" s="550" t="s">
        <v>316</v>
      </c>
      <c r="CA230" s="547" t="s">
        <v>316</v>
      </c>
      <c r="CB230" s="547" t="s">
        <v>316</v>
      </c>
      <c r="CC230" s="547" t="s">
        <v>316</v>
      </c>
      <c r="CD230" s="550" t="s">
        <v>316</v>
      </c>
    </row>
    <row r="231" spans="1:82" s="2" customFormat="1" ht="62.25" hidden="1">
      <c r="A231" s="19">
        <v>197</v>
      </c>
      <c r="B231" s="451">
        <v>197</v>
      </c>
      <c r="C231" s="78" t="s">
        <v>496</v>
      </c>
      <c r="D231" s="77" t="s">
        <v>14</v>
      </c>
      <c r="E231" s="101" t="s">
        <v>497</v>
      </c>
      <c r="F231" s="77" t="s">
        <v>17</v>
      </c>
      <c r="G231" s="23" t="s">
        <v>506</v>
      </c>
      <c r="H231" s="23" t="s">
        <v>1184</v>
      </c>
      <c r="I231" s="20" t="s">
        <v>275</v>
      </c>
      <c r="J231" s="111" t="s">
        <v>192</v>
      </c>
      <c r="K231" s="21"/>
      <c r="L231" s="21" t="s">
        <v>16</v>
      </c>
      <c r="M231" s="21"/>
      <c r="N231" s="623"/>
      <c r="O231" s="623"/>
      <c r="P231" s="20"/>
      <c r="Q231" s="20"/>
      <c r="R231" s="20"/>
      <c r="S231" s="21"/>
      <c r="T231" s="20"/>
      <c r="U231" s="66">
        <f t="shared" si="28"/>
        <v>1</v>
      </c>
      <c r="V231" s="20"/>
      <c r="W231" s="20"/>
      <c r="X231" s="20"/>
      <c r="Y231" s="20"/>
      <c r="Z231" s="20" t="s">
        <v>723</v>
      </c>
      <c r="AA231" s="20" t="s">
        <v>724</v>
      </c>
      <c r="AB231" s="20" t="s">
        <v>726</v>
      </c>
      <c r="AC231" s="20" t="s">
        <v>724</v>
      </c>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79">
        <v>1</v>
      </c>
      <c r="BF231" s="79">
        <v>2</v>
      </c>
      <c r="BG231" s="79">
        <v>2</v>
      </c>
      <c r="BH231" s="79">
        <v>2</v>
      </c>
      <c r="BI231" s="79">
        <v>1</v>
      </c>
      <c r="BJ231" s="79">
        <v>2</v>
      </c>
      <c r="BK231" s="79">
        <v>2</v>
      </c>
      <c r="BL231" s="79">
        <v>2</v>
      </c>
      <c r="BM231" s="79">
        <v>2</v>
      </c>
      <c r="BN231" s="79">
        <v>1</v>
      </c>
      <c r="BO231" s="79">
        <v>1</v>
      </c>
      <c r="BP231" s="79">
        <v>2</v>
      </c>
      <c r="BQ231" s="79">
        <v>2</v>
      </c>
      <c r="BR231" s="79">
        <v>2</v>
      </c>
      <c r="BS231" s="79">
        <v>2</v>
      </c>
      <c r="BT231" s="79">
        <v>2</v>
      </c>
      <c r="BU231" s="79">
        <v>2</v>
      </c>
      <c r="BV231" s="79">
        <v>2</v>
      </c>
      <c r="BW231" s="21">
        <f t="shared" ref="BW231:BW236" si="37">COUNTIF($BE231:$BV231,2)</f>
        <v>14</v>
      </c>
      <c r="BX231" s="524">
        <f t="shared" ref="BX231:BX236" si="38">BW231/COUNTA($BE231:$BV231)</f>
        <v>0.77777777777777779</v>
      </c>
      <c r="BY231" s="21">
        <f t="shared" ref="BY231:BY236" si="39">COUNTIF($BE231:$BV231,1)</f>
        <v>4</v>
      </c>
      <c r="BZ231" s="524">
        <f t="shared" ref="BZ231:BZ236" si="40">BY231/COUNTA($BE231:$BV231)</f>
        <v>0.22222222222222221</v>
      </c>
      <c r="CA231" s="21">
        <f t="shared" ref="CA231:CA236" si="41">COUNTIF($BE231:$BV231,0)</f>
        <v>0</v>
      </c>
      <c r="CB231" s="81">
        <f t="shared" ref="CB231:CB236" si="42">CA231/COUNTA($BE231:$BV231)</f>
        <v>0</v>
      </c>
      <c r="CC231" s="21">
        <f t="shared" ref="CC231:CC236" si="43">(((BW231*2)+(BY231*1)+(CA231*0)))/COUNTA($BE231:$BV231)</f>
        <v>1.7777777777777777</v>
      </c>
      <c r="CD231" s="427" t="str">
        <f>IF(CC231&gt;=1.6,"Đạt mục tiêu",IF(CC231&gt;=1,"Cần cố gắng","Chưa đạt"))</f>
        <v>Đạt mục tiêu</v>
      </c>
    </row>
    <row r="232" spans="1:82" s="2" customFormat="1" ht="85.5" hidden="1" customHeight="1">
      <c r="A232" s="19">
        <v>198</v>
      </c>
      <c r="B232" s="451">
        <v>198</v>
      </c>
      <c r="C232" s="523" t="s">
        <v>498</v>
      </c>
      <c r="D232" s="77" t="s">
        <v>14</v>
      </c>
      <c r="E232" s="213" t="s">
        <v>499</v>
      </c>
      <c r="F232" s="77" t="s">
        <v>17</v>
      </c>
      <c r="G232" s="390" t="s">
        <v>1185</v>
      </c>
      <c r="H232" s="23" t="s">
        <v>1186</v>
      </c>
      <c r="I232" s="20" t="s">
        <v>275</v>
      </c>
      <c r="J232" s="111" t="s">
        <v>192</v>
      </c>
      <c r="K232" s="21"/>
      <c r="L232" s="21"/>
      <c r="M232" s="21"/>
      <c r="N232" s="623"/>
      <c r="O232" s="144" t="s">
        <v>16</v>
      </c>
      <c r="P232" s="20"/>
      <c r="Q232" s="20"/>
      <c r="R232" s="20"/>
      <c r="S232" s="21"/>
      <c r="T232" s="20"/>
      <c r="U232" s="66">
        <f t="shared" si="28"/>
        <v>1</v>
      </c>
      <c r="V232" s="20"/>
      <c r="W232" s="20"/>
      <c r="X232" s="20"/>
      <c r="Y232" s="20"/>
      <c r="Z232" s="20"/>
      <c r="AA232" s="20"/>
      <c r="AB232" s="20"/>
      <c r="AC232" s="20"/>
      <c r="AD232" s="20"/>
      <c r="AE232" s="20"/>
      <c r="AF232" s="20"/>
      <c r="AG232" s="20"/>
      <c r="AH232" s="20"/>
      <c r="AI232" s="20"/>
      <c r="AJ232" s="20"/>
      <c r="AK232" s="20"/>
      <c r="AL232" s="20"/>
      <c r="AM232" s="20" t="s">
        <v>723</v>
      </c>
      <c r="AN232" s="20" t="s">
        <v>724</v>
      </c>
      <c r="AO232" s="20" t="s">
        <v>723</v>
      </c>
      <c r="AP232" s="20" t="s">
        <v>727</v>
      </c>
      <c r="AQ232" s="20"/>
      <c r="AR232" s="20"/>
      <c r="AS232" s="20"/>
      <c r="AT232" s="20"/>
      <c r="AU232" s="20"/>
      <c r="AV232" s="20"/>
      <c r="AW232" s="20"/>
      <c r="AX232" s="20"/>
      <c r="AY232" s="20"/>
      <c r="AZ232" s="20"/>
      <c r="BA232" s="20"/>
      <c r="BB232" s="20"/>
      <c r="BC232" s="20"/>
      <c r="BD232" s="20"/>
      <c r="BE232" s="20">
        <v>2</v>
      </c>
      <c r="BF232" s="20">
        <v>2</v>
      </c>
      <c r="BG232" s="20">
        <v>2</v>
      </c>
      <c r="BH232" s="20">
        <v>2</v>
      </c>
      <c r="BI232" s="20">
        <v>2</v>
      </c>
      <c r="BJ232" s="20">
        <v>2</v>
      </c>
      <c r="BK232" s="20">
        <v>2</v>
      </c>
      <c r="BL232" s="20">
        <v>1</v>
      </c>
      <c r="BM232" s="20">
        <v>2</v>
      </c>
      <c r="BN232" s="20">
        <v>2</v>
      </c>
      <c r="BO232" s="20">
        <v>2</v>
      </c>
      <c r="BP232" s="20">
        <v>2</v>
      </c>
      <c r="BQ232" s="20">
        <v>2</v>
      </c>
      <c r="BR232" s="20">
        <v>1</v>
      </c>
      <c r="BS232" s="20">
        <v>1</v>
      </c>
      <c r="BT232" s="20">
        <v>1</v>
      </c>
      <c r="BU232" s="20">
        <v>2</v>
      </c>
      <c r="BV232" s="20">
        <v>2</v>
      </c>
      <c r="BW232" s="21">
        <f t="shared" si="37"/>
        <v>14</v>
      </c>
      <c r="BX232" s="22">
        <f t="shared" si="38"/>
        <v>0.77777777777777779</v>
      </c>
      <c r="BY232" s="21">
        <f t="shared" si="39"/>
        <v>4</v>
      </c>
      <c r="BZ232" s="22">
        <f t="shared" si="40"/>
        <v>0.22222222222222221</v>
      </c>
      <c r="CA232" s="21">
        <f t="shared" si="41"/>
        <v>0</v>
      </c>
      <c r="CB232" s="22">
        <f t="shared" si="42"/>
        <v>0</v>
      </c>
      <c r="CC232" s="21">
        <f t="shared" si="43"/>
        <v>1.7777777777777777</v>
      </c>
      <c r="CD232" s="427" t="str">
        <f>IF(CC232&gt;=1.6,"Đạt mục tiêu",IF(CC232&gt;=1,"Cần cố gắng","Chưa đạt"))</f>
        <v>Đạt mục tiêu</v>
      </c>
    </row>
    <row r="233" spans="1:82" ht="75" hidden="1">
      <c r="A233" s="589">
        <v>199</v>
      </c>
      <c r="B233" s="451">
        <v>199</v>
      </c>
      <c r="C233" s="212" t="s">
        <v>500</v>
      </c>
      <c r="D233" s="77" t="s">
        <v>14</v>
      </c>
      <c r="E233" s="101" t="s">
        <v>509</v>
      </c>
      <c r="F233" s="77" t="s">
        <v>17</v>
      </c>
      <c r="G233" s="212" t="s">
        <v>510</v>
      </c>
      <c r="H233" s="542" t="s">
        <v>1047</v>
      </c>
      <c r="I233" s="20" t="s">
        <v>275</v>
      </c>
      <c r="J233" s="111" t="s">
        <v>192</v>
      </c>
      <c r="K233" s="589" t="s">
        <v>16</v>
      </c>
      <c r="L233" s="21"/>
      <c r="M233" s="21"/>
      <c r="N233" s="623"/>
      <c r="O233" s="623"/>
      <c r="P233" s="20"/>
      <c r="Q233" s="20"/>
      <c r="R233" s="20"/>
      <c r="S233" s="21"/>
      <c r="T233" s="20"/>
      <c r="U233" s="66">
        <f t="shared" si="28"/>
        <v>1</v>
      </c>
      <c r="V233" s="540" t="s">
        <v>726</v>
      </c>
      <c r="W233" s="540" t="s">
        <v>726</v>
      </c>
      <c r="X233" s="540" t="s">
        <v>724</v>
      </c>
      <c r="Y233" s="540" t="s">
        <v>723</v>
      </c>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586" t="s">
        <v>281</v>
      </c>
      <c r="BF233" s="586" t="s">
        <v>281</v>
      </c>
      <c r="BG233" s="586" t="s">
        <v>1160</v>
      </c>
      <c r="BH233" s="586" t="s">
        <v>281</v>
      </c>
      <c r="BI233" s="586" t="s">
        <v>1160</v>
      </c>
      <c r="BJ233" s="586" t="s">
        <v>1160</v>
      </c>
      <c r="BK233" s="586" t="s">
        <v>1160</v>
      </c>
      <c r="BL233" s="586" t="s">
        <v>281</v>
      </c>
      <c r="BM233" s="586" t="s">
        <v>281</v>
      </c>
      <c r="BN233" s="586" t="s">
        <v>281</v>
      </c>
      <c r="BO233" s="586" t="s">
        <v>281</v>
      </c>
      <c r="BP233" s="586" t="s">
        <v>281</v>
      </c>
      <c r="BQ233" s="586" t="s">
        <v>281</v>
      </c>
      <c r="BR233" s="586" t="s">
        <v>281</v>
      </c>
      <c r="BS233" s="586" t="s">
        <v>281</v>
      </c>
      <c r="BT233" s="586" t="s">
        <v>281</v>
      </c>
      <c r="BU233" s="586" t="s">
        <v>281</v>
      </c>
      <c r="BV233" s="586" t="s">
        <v>281</v>
      </c>
      <c r="BW233" s="588">
        <f t="shared" si="37"/>
        <v>14</v>
      </c>
      <c r="BX233" s="510">
        <f t="shared" si="38"/>
        <v>0.77777777777777779</v>
      </c>
      <c r="BY233" s="588">
        <f t="shared" si="39"/>
        <v>4</v>
      </c>
      <c r="BZ233" s="510">
        <f t="shared" si="40"/>
        <v>0.22222222222222221</v>
      </c>
      <c r="CA233" s="588">
        <f t="shared" si="41"/>
        <v>0</v>
      </c>
      <c r="CB233" s="511">
        <f t="shared" si="42"/>
        <v>0</v>
      </c>
      <c r="CC233" s="588">
        <f t="shared" si="43"/>
        <v>1.7777777777777777</v>
      </c>
      <c r="CD233" s="606" t="str">
        <f>IF(CC233&gt;=1.6,"Đạt mục tiêu",IF(CC233&gt;=1,"Cần cố gắng","Chưa đạt"))</f>
        <v>Đạt mục tiêu</v>
      </c>
    </row>
    <row r="234" spans="1:82" s="2" customFormat="1" ht="62.25" hidden="1">
      <c r="A234" s="19">
        <v>200</v>
      </c>
      <c r="B234" s="451">
        <v>200</v>
      </c>
      <c r="C234" s="78" t="s">
        <v>500</v>
      </c>
      <c r="D234" s="77" t="s">
        <v>14</v>
      </c>
      <c r="E234" s="101" t="s">
        <v>509</v>
      </c>
      <c r="F234" s="77" t="s">
        <v>17</v>
      </c>
      <c r="G234" s="213" t="s">
        <v>514</v>
      </c>
      <c r="H234" s="23" t="s">
        <v>1053</v>
      </c>
      <c r="I234" s="20" t="s">
        <v>275</v>
      </c>
      <c r="J234" s="111" t="s">
        <v>192</v>
      </c>
      <c r="K234" s="21"/>
      <c r="L234" s="21" t="s">
        <v>16</v>
      </c>
      <c r="M234" s="21"/>
      <c r="N234" s="623"/>
      <c r="O234" s="623"/>
      <c r="P234" s="20"/>
      <c r="Q234" s="20"/>
      <c r="R234" s="20"/>
      <c r="S234" s="21"/>
      <c r="T234" s="20"/>
      <c r="U234" s="66">
        <f t="shared" si="28"/>
        <v>1</v>
      </c>
      <c r="V234" s="20"/>
      <c r="W234" s="20"/>
      <c r="X234" s="20"/>
      <c r="Y234" s="20"/>
      <c r="Z234" s="20" t="s">
        <v>724</v>
      </c>
      <c r="AA234" s="20" t="s">
        <v>726</v>
      </c>
      <c r="AB234" s="20" t="s">
        <v>723</v>
      </c>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79">
        <v>2</v>
      </c>
      <c r="BF234" s="79">
        <v>2</v>
      </c>
      <c r="BG234" s="79">
        <v>2</v>
      </c>
      <c r="BH234" s="79">
        <v>1</v>
      </c>
      <c r="BI234" s="79">
        <v>2</v>
      </c>
      <c r="BJ234" s="79">
        <v>2</v>
      </c>
      <c r="BK234" s="79">
        <v>2</v>
      </c>
      <c r="BL234" s="79">
        <v>2</v>
      </c>
      <c r="BM234" s="79">
        <v>2</v>
      </c>
      <c r="BN234" s="79">
        <v>1</v>
      </c>
      <c r="BO234" s="79">
        <v>1</v>
      </c>
      <c r="BP234" s="79">
        <v>2</v>
      </c>
      <c r="BQ234" s="79">
        <v>2</v>
      </c>
      <c r="BR234" s="79">
        <v>1</v>
      </c>
      <c r="BS234" s="79">
        <v>2</v>
      </c>
      <c r="BT234" s="79">
        <v>2</v>
      </c>
      <c r="BU234" s="79">
        <v>2</v>
      </c>
      <c r="BV234" s="79">
        <v>2</v>
      </c>
      <c r="BW234" s="21">
        <f t="shared" si="37"/>
        <v>14</v>
      </c>
      <c r="BX234" s="524">
        <f t="shared" si="38"/>
        <v>0.77777777777777779</v>
      </c>
      <c r="BY234" s="21">
        <f t="shared" si="39"/>
        <v>4</v>
      </c>
      <c r="BZ234" s="524">
        <f t="shared" si="40"/>
        <v>0.22222222222222221</v>
      </c>
      <c r="CA234" s="21">
        <f t="shared" si="41"/>
        <v>0</v>
      </c>
      <c r="CB234" s="81">
        <f t="shared" si="42"/>
        <v>0</v>
      </c>
      <c r="CC234" s="21">
        <f t="shared" si="43"/>
        <v>1.7777777777777777</v>
      </c>
      <c r="CD234" s="427" t="str">
        <f>IF(CC234&gt;=1.6,"Đạt mục tiêu",IF(CC234&gt;=1,"Cần cố gắng","Chưa đạt"))</f>
        <v>Đạt mục tiêu</v>
      </c>
    </row>
    <row r="235" spans="1:82" s="3" customFormat="1" ht="62.25" hidden="1">
      <c r="A235" s="19">
        <v>201</v>
      </c>
      <c r="B235" s="451">
        <v>201</v>
      </c>
      <c r="C235" s="78" t="s">
        <v>500</v>
      </c>
      <c r="D235" s="77" t="s">
        <v>14</v>
      </c>
      <c r="E235" s="101" t="s">
        <v>509</v>
      </c>
      <c r="F235" s="77" t="s">
        <v>17</v>
      </c>
      <c r="G235" s="213" t="s">
        <v>515</v>
      </c>
      <c r="H235" s="37" t="s">
        <v>717</v>
      </c>
      <c r="I235" s="591" t="s">
        <v>275</v>
      </c>
      <c r="J235" s="8" t="s">
        <v>192</v>
      </c>
      <c r="K235" s="608"/>
      <c r="L235" s="608"/>
      <c r="M235" s="608" t="s">
        <v>16</v>
      </c>
      <c r="N235" s="608"/>
      <c r="O235" s="608"/>
      <c r="P235" s="591"/>
      <c r="Q235" s="591"/>
      <c r="R235" s="591"/>
      <c r="S235" s="608"/>
      <c r="T235" s="591"/>
      <c r="U235" s="493">
        <f t="shared" si="28"/>
        <v>1</v>
      </c>
      <c r="V235" s="591"/>
      <c r="W235" s="591"/>
      <c r="X235" s="591"/>
      <c r="Y235" s="591"/>
      <c r="Z235" s="591"/>
      <c r="AA235" s="591"/>
      <c r="AB235" s="591"/>
      <c r="AC235" s="591"/>
      <c r="AD235" s="591" t="s">
        <v>726</v>
      </c>
      <c r="AE235" s="591" t="s">
        <v>724</v>
      </c>
      <c r="AF235" s="591" t="s">
        <v>723</v>
      </c>
      <c r="AG235" s="591" t="s">
        <v>723</v>
      </c>
      <c r="AH235" s="591"/>
      <c r="AI235" s="591"/>
      <c r="AJ235" s="591"/>
      <c r="AK235" s="591"/>
      <c r="AL235" s="591"/>
      <c r="AM235" s="591"/>
      <c r="AN235" s="591"/>
      <c r="AO235" s="591"/>
      <c r="AP235" s="591"/>
      <c r="AQ235" s="591"/>
      <c r="AR235" s="591"/>
      <c r="AS235" s="591"/>
      <c r="AT235" s="591"/>
      <c r="AU235" s="591"/>
      <c r="AV235" s="591"/>
      <c r="AW235" s="591"/>
      <c r="AX235" s="591"/>
      <c r="AY235" s="591"/>
      <c r="AZ235" s="591"/>
      <c r="BA235" s="591"/>
      <c r="BB235" s="591"/>
      <c r="BC235" s="591"/>
      <c r="BD235" s="591"/>
      <c r="BE235" s="591">
        <v>2</v>
      </c>
      <c r="BF235" s="591">
        <v>1</v>
      </c>
      <c r="BG235" s="591">
        <v>2</v>
      </c>
      <c r="BH235" s="591">
        <v>2</v>
      </c>
      <c r="BI235" s="591">
        <v>2</v>
      </c>
      <c r="BJ235" s="591">
        <v>2</v>
      </c>
      <c r="BK235" s="591">
        <v>2</v>
      </c>
      <c r="BL235" s="591">
        <v>2</v>
      </c>
      <c r="BM235" s="591">
        <v>2</v>
      </c>
      <c r="BN235" s="591">
        <v>2</v>
      </c>
      <c r="BO235" s="591">
        <v>2</v>
      </c>
      <c r="BP235" s="591">
        <v>2</v>
      </c>
      <c r="BQ235" s="591">
        <v>2</v>
      </c>
      <c r="BR235" s="591">
        <v>1</v>
      </c>
      <c r="BS235" s="591">
        <v>1</v>
      </c>
      <c r="BT235" s="591">
        <v>2</v>
      </c>
      <c r="BU235" s="591">
        <v>2</v>
      </c>
      <c r="BV235" s="591">
        <v>2</v>
      </c>
      <c r="BW235" s="533">
        <f t="shared" si="37"/>
        <v>15</v>
      </c>
      <c r="BX235" s="534">
        <f t="shared" si="38"/>
        <v>0.83333333333333337</v>
      </c>
      <c r="BY235" s="533">
        <f t="shared" si="39"/>
        <v>3</v>
      </c>
      <c r="BZ235" s="534">
        <f t="shared" si="40"/>
        <v>0.16666666666666666</v>
      </c>
      <c r="CA235" s="533">
        <f t="shared" si="41"/>
        <v>0</v>
      </c>
      <c r="CB235" s="535">
        <f t="shared" si="42"/>
        <v>0</v>
      </c>
      <c r="CC235" s="533">
        <f t="shared" si="43"/>
        <v>1.8333333333333333</v>
      </c>
      <c r="CD235" s="609" t="str">
        <f t="shared" ref="CD235" si="44">IF(CC235&gt;=1.6,"Đạt mục tiêu",IF(CC235&gt;=1,"Cần cố gắng","Chưa đạt"))</f>
        <v>Đạt mục tiêu</v>
      </c>
    </row>
    <row r="236" spans="1:82" ht="62.25" hidden="1">
      <c r="A236" s="588">
        <v>202</v>
      </c>
      <c r="B236" s="451">
        <v>202</v>
      </c>
      <c r="C236" s="213" t="s">
        <v>500</v>
      </c>
      <c r="D236" s="77" t="s">
        <v>14</v>
      </c>
      <c r="E236" s="213" t="s">
        <v>509</v>
      </c>
      <c r="F236" s="77" t="s">
        <v>17</v>
      </c>
      <c r="G236" s="101" t="s">
        <v>516</v>
      </c>
      <c r="H236" s="518" t="s">
        <v>962</v>
      </c>
      <c r="I236" s="20" t="s">
        <v>275</v>
      </c>
      <c r="J236" s="111" t="s">
        <v>192</v>
      </c>
      <c r="K236" s="21"/>
      <c r="L236" s="21"/>
      <c r="M236" s="21"/>
      <c r="N236" s="588" t="s">
        <v>16</v>
      </c>
      <c r="O236" s="623"/>
      <c r="P236" s="20"/>
      <c r="Q236" s="20"/>
      <c r="R236" s="20"/>
      <c r="S236" s="21"/>
      <c r="T236" s="20"/>
      <c r="U236" s="66">
        <f t="shared" si="28"/>
        <v>1</v>
      </c>
      <c r="V236" s="20"/>
      <c r="W236" s="20"/>
      <c r="X236" s="20"/>
      <c r="Y236" s="20"/>
      <c r="Z236" s="20"/>
      <c r="AA236" s="20"/>
      <c r="AB236" s="20"/>
      <c r="AC236" s="20"/>
      <c r="AD236" s="20"/>
      <c r="AE236" s="20"/>
      <c r="AF236" s="20"/>
      <c r="AG236" s="20"/>
      <c r="AH236" s="588" t="s">
        <v>723</v>
      </c>
      <c r="AI236" s="588" t="s">
        <v>723</v>
      </c>
      <c r="AJ236" s="588" t="s">
        <v>726</v>
      </c>
      <c r="AK236" s="588" t="s">
        <v>723</v>
      </c>
      <c r="AL236" s="588" t="s">
        <v>726</v>
      </c>
      <c r="AM236" s="20"/>
      <c r="AN236" s="20"/>
      <c r="AO236" s="20"/>
      <c r="AP236" s="20"/>
      <c r="AQ236" s="20"/>
      <c r="AR236" s="20"/>
      <c r="AS236" s="20"/>
      <c r="AT236" s="20"/>
      <c r="AU236" s="20"/>
      <c r="AV236" s="20"/>
      <c r="AW236" s="20"/>
      <c r="AX236" s="20"/>
      <c r="AY236" s="20"/>
      <c r="AZ236" s="20"/>
      <c r="BA236" s="20"/>
      <c r="BB236" s="20"/>
      <c r="BC236" s="20"/>
      <c r="BD236" s="20"/>
      <c r="BE236" s="20">
        <v>2</v>
      </c>
      <c r="BF236" s="20">
        <v>2</v>
      </c>
      <c r="BG236" s="20">
        <v>2</v>
      </c>
      <c r="BH236" s="20">
        <v>2</v>
      </c>
      <c r="BI236" s="20">
        <v>2</v>
      </c>
      <c r="BJ236" s="20">
        <v>1</v>
      </c>
      <c r="BK236" s="20">
        <v>2</v>
      </c>
      <c r="BL236" s="20">
        <v>1</v>
      </c>
      <c r="BM236" s="20">
        <v>2</v>
      </c>
      <c r="BN236" s="20">
        <v>2</v>
      </c>
      <c r="BO236" s="20">
        <v>2</v>
      </c>
      <c r="BP236" s="20">
        <v>2</v>
      </c>
      <c r="BQ236" s="20">
        <v>2</v>
      </c>
      <c r="BR236" s="20">
        <v>2</v>
      </c>
      <c r="BS236" s="20">
        <v>2</v>
      </c>
      <c r="BT236" s="20">
        <v>1</v>
      </c>
      <c r="BU236" s="20">
        <v>2</v>
      </c>
      <c r="BV236" s="20">
        <v>2</v>
      </c>
      <c r="BW236" s="21">
        <f t="shared" si="37"/>
        <v>15</v>
      </c>
      <c r="BX236" s="22">
        <f t="shared" si="38"/>
        <v>0.83333333333333337</v>
      </c>
      <c r="BY236" s="21">
        <f t="shared" si="39"/>
        <v>3</v>
      </c>
      <c r="BZ236" s="22">
        <f t="shared" si="40"/>
        <v>0.16666666666666666</v>
      </c>
      <c r="CA236" s="21">
        <f t="shared" si="41"/>
        <v>0</v>
      </c>
      <c r="CB236" s="22">
        <f t="shared" si="42"/>
        <v>0</v>
      </c>
      <c r="CC236" s="21">
        <f t="shared" si="43"/>
        <v>1.8333333333333333</v>
      </c>
      <c r="CD236" s="427" t="str">
        <f>IF(CC228&gt;=1.6,"Đạt mục tiêu",IF(CC228&gt;=1,"Cần cố gắng","Chưa đạt"))</f>
        <v>Đạt mục tiêu</v>
      </c>
    </row>
    <row r="237" spans="1:82" s="2" customFormat="1" ht="37.5" customHeight="1">
      <c r="A237" s="19">
        <v>203</v>
      </c>
      <c r="B237" s="451">
        <v>203</v>
      </c>
      <c r="C237" s="78" t="s">
        <v>500</v>
      </c>
      <c r="D237" s="77" t="s">
        <v>14</v>
      </c>
      <c r="E237" s="101" t="s">
        <v>509</v>
      </c>
      <c r="F237" s="77" t="s">
        <v>17</v>
      </c>
      <c r="G237" s="213" t="s">
        <v>1400</v>
      </c>
      <c r="H237" s="23" t="s">
        <v>718</v>
      </c>
      <c r="I237" s="20" t="s">
        <v>275</v>
      </c>
      <c r="J237" s="111" t="s">
        <v>192</v>
      </c>
      <c r="K237" s="21"/>
      <c r="L237" s="21"/>
      <c r="M237" s="21"/>
      <c r="N237" s="623"/>
      <c r="O237" s="623"/>
      <c r="P237" s="21" t="s">
        <v>16</v>
      </c>
      <c r="Q237" s="20"/>
      <c r="R237" s="20"/>
      <c r="S237" s="21"/>
      <c r="T237" s="20"/>
      <c r="U237" s="66">
        <f t="shared" si="28"/>
        <v>1</v>
      </c>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t="s">
        <v>724</v>
      </c>
      <c r="AR237" s="20" t="s">
        <v>726</v>
      </c>
      <c r="AS237" s="20" t="s">
        <v>723</v>
      </c>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BQ237" s="20"/>
      <c r="BR237" s="50"/>
      <c r="BS237" s="50"/>
      <c r="BT237" s="50"/>
      <c r="BU237" s="20"/>
      <c r="BV237" s="20"/>
      <c r="BW237" s="21"/>
      <c r="BX237" s="22"/>
      <c r="BY237" s="21"/>
      <c r="BZ237" s="22"/>
      <c r="CA237" s="21"/>
      <c r="CB237" s="22"/>
      <c r="CC237" s="21"/>
      <c r="CD237" s="21"/>
    </row>
    <row r="238" spans="1:82" s="2" customFormat="1" ht="31.5" hidden="1">
      <c r="A238" s="19">
        <v>203</v>
      </c>
      <c r="B238" s="451"/>
      <c r="C238" s="78" t="s">
        <v>500</v>
      </c>
      <c r="D238" s="77"/>
      <c r="E238" s="101"/>
      <c r="F238" s="77"/>
      <c r="G238" s="101"/>
      <c r="H238" s="23" t="s">
        <v>1027</v>
      </c>
      <c r="I238" s="20"/>
      <c r="J238" s="111"/>
      <c r="K238" s="21"/>
      <c r="L238" s="21"/>
      <c r="M238" s="21"/>
      <c r="N238" s="623"/>
      <c r="O238" s="623"/>
      <c r="P238" s="21"/>
      <c r="Q238" s="20"/>
      <c r="R238" s="20"/>
      <c r="S238" s="21" t="s">
        <v>16</v>
      </c>
      <c r="T238" s="20"/>
      <c r="U238" s="66"/>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50"/>
      <c r="BS238" s="50"/>
      <c r="BT238" s="50"/>
      <c r="BU238" s="20"/>
      <c r="BV238" s="20"/>
      <c r="BW238" s="21"/>
      <c r="BX238" s="22"/>
      <c r="BY238" s="21"/>
      <c r="BZ238" s="22"/>
      <c r="CA238" s="21"/>
      <c r="CB238" s="22"/>
      <c r="CC238" s="21"/>
      <c r="CD238" s="21"/>
    </row>
    <row r="239" spans="1:82" s="2" customFormat="1" ht="56.25" hidden="1" customHeight="1">
      <c r="A239" s="19">
        <v>203</v>
      </c>
      <c r="B239" s="451">
        <v>204</v>
      </c>
      <c r="C239" s="523" t="s">
        <v>500</v>
      </c>
      <c r="D239" s="77" t="s">
        <v>14</v>
      </c>
      <c r="E239" s="213" t="s">
        <v>509</v>
      </c>
      <c r="F239" s="77" t="s">
        <v>17</v>
      </c>
      <c r="G239" s="213" t="s">
        <v>518</v>
      </c>
      <c r="H239" s="23" t="s">
        <v>719</v>
      </c>
      <c r="I239" s="20" t="s">
        <v>275</v>
      </c>
      <c r="J239" s="111" t="s">
        <v>192</v>
      </c>
      <c r="K239" s="21"/>
      <c r="L239" s="21"/>
      <c r="M239" s="21"/>
      <c r="N239" s="623"/>
      <c r="O239" s="623" t="s">
        <v>16</v>
      </c>
      <c r="P239" s="20"/>
      <c r="Q239" s="20"/>
      <c r="R239" s="20"/>
      <c r="S239" s="21"/>
      <c r="T239" s="20"/>
      <c r="U239" s="66">
        <f t="shared" si="28"/>
        <v>1</v>
      </c>
      <c r="V239" s="20"/>
      <c r="W239" s="20"/>
      <c r="X239" s="20"/>
      <c r="Y239" s="20"/>
      <c r="Z239" s="20"/>
      <c r="AA239" s="20"/>
      <c r="AB239" s="20"/>
      <c r="AC239" s="20"/>
      <c r="AD239" s="20"/>
      <c r="AE239" s="20"/>
      <c r="AF239" s="20"/>
      <c r="AG239" s="20"/>
      <c r="AH239" s="20"/>
      <c r="AI239" s="20"/>
      <c r="AJ239" s="20"/>
      <c r="AK239" s="20"/>
      <c r="AL239" s="20"/>
      <c r="AM239" s="20" t="s">
        <v>723</v>
      </c>
      <c r="AN239" s="20" t="s">
        <v>724</v>
      </c>
      <c r="AO239" s="20" t="s">
        <v>724</v>
      </c>
      <c r="AP239" s="20" t="s">
        <v>726</v>
      </c>
      <c r="AQ239" s="20"/>
      <c r="AR239" s="20"/>
      <c r="AS239" s="20"/>
      <c r="AT239" s="20"/>
      <c r="AU239" s="20"/>
      <c r="AV239" s="20"/>
      <c r="AW239" s="20"/>
      <c r="AX239" s="20"/>
      <c r="AY239" s="20"/>
      <c r="AZ239" s="20"/>
      <c r="BA239" s="20"/>
      <c r="BB239" s="20"/>
      <c r="BC239" s="20"/>
      <c r="BD239" s="20"/>
      <c r="BE239" s="20">
        <v>2</v>
      </c>
      <c r="BF239" s="20">
        <v>2</v>
      </c>
      <c r="BG239" s="20">
        <v>2</v>
      </c>
      <c r="BH239" s="20">
        <v>2</v>
      </c>
      <c r="BI239" s="20">
        <v>2</v>
      </c>
      <c r="BJ239" s="20">
        <v>2</v>
      </c>
      <c r="BK239" s="20">
        <v>2</v>
      </c>
      <c r="BL239" s="20">
        <v>2</v>
      </c>
      <c r="BM239" s="20">
        <v>2</v>
      </c>
      <c r="BN239" s="20">
        <v>2</v>
      </c>
      <c r="BO239" s="20">
        <v>2</v>
      </c>
      <c r="BP239" s="20">
        <v>2</v>
      </c>
      <c r="BQ239" s="20">
        <v>2</v>
      </c>
      <c r="BR239" s="20">
        <v>2</v>
      </c>
      <c r="BS239" s="20">
        <v>1</v>
      </c>
      <c r="BT239" s="20">
        <v>1</v>
      </c>
      <c r="BU239" s="20">
        <v>2</v>
      </c>
      <c r="BV239" s="20">
        <v>2</v>
      </c>
      <c r="BW239" s="21">
        <f>COUNTIF($BE239:$BV239,2)</f>
        <v>16</v>
      </c>
      <c r="BX239" s="22">
        <f>BW239/COUNTA($BE239:$BV239)</f>
        <v>0.88888888888888884</v>
      </c>
      <c r="BY239" s="21">
        <f>COUNTIF($BE239:$BV239,1)</f>
        <v>2</v>
      </c>
      <c r="BZ239" s="22">
        <f>BY239/COUNTA($BE239:$BV239)</f>
        <v>0.1111111111111111</v>
      </c>
      <c r="CA239" s="21">
        <f>COUNTIF($BE239:$BV239,0)</f>
        <v>0</v>
      </c>
      <c r="CB239" s="22">
        <f>CA239/COUNTA($BE239:$BV239)</f>
        <v>0</v>
      </c>
      <c r="CC239" s="21">
        <f>(((BW239*2)+(BY239*1)+(CA239*0)))/COUNTA($BE239:$BV239)</f>
        <v>1.8888888888888888</v>
      </c>
      <c r="CD239" s="427" t="str">
        <f>IF(CC239&gt;=1.6,"Đạt mục tiêu",IF(CC239&gt;=1,"Cần cố gắng","Chưa đạt"))</f>
        <v>Đạt mục tiêu</v>
      </c>
    </row>
    <row r="240" spans="1:82" s="2" customFormat="1" ht="30" hidden="1">
      <c r="A240" s="19">
        <v>205</v>
      </c>
      <c r="B240" s="451">
        <v>205</v>
      </c>
      <c r="C240" s="78" t="s">
        <v>501</v>
      </c>
      <c r="D240" s="77" t="s">
        <v>14</v>
      </c>
      <c r="E240" s="101" t="s">
        <v>511</v>
      </c>
      <c r="F240" s="77" t="s">
        <v>17</v>
      </c>
      <c r="G240" s="101" t="s">
        <v>519</v>
      </c>
      <c r="H240" s="23" t="s">
        <v>520</v>
      </c>
      <c r="I240" s="20" t="s">
        <v>275</v>
      </c>
      <c r="J240" s="111" t="s">
        <v>192</v>
      </c>
      <c r="K240" s="21"/>
      <c r="L240" s="21"/>
      <c r="M240" s="21"/>
      <c r="N240" s="623"/>
      <c r="O240" s="623"/>
      <c r="P240" s="20"/>
      <c r="Q240" s="20"/>
      <c r="R240" s="20"/>
      <c r="S240" s="21" t="s">
        <v>16</v>
      </c>
      <c r="T240" s="20"/>
      <c r="U240" s="66">
        <f t="shared" si="28"/>
        <v>1</v>
      </c>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c r="AZ240" s="20"/>
      <c r="BA240" s="20"/>
      <c r="BB240" s="20"/>
      <c r="BC240" s="20"/>
      <c r="BD240" s="20"/>
      <c r="BE240" s="20"/>
      <c r="BF240" s="20"/>
      <c r="BG240" s="20"/>
      <c r="BH240" s="20"/>
      <c r="BI240" s="20"/>
      <c r="BJ240" s="20"/>
      <c r="BK240" s="20"/>
      <c r="BL240" s="20"/>
      <c r="BM240" s="20"/>
      <c r="BN240" s="20"/>
      <c r="BO240" s="20"/>
      <c r="BP240" s="20"/>
      <c r="BQ240" s="20"/>
      <c r="BR240" s="50"/>
      <c r="BS240" s="50"/>
      <c r="BT240" s="50"/>
      <c r="BU240" s="20"/>
      <c r="BV240" s="20"/>
      <c r="BW240" s="21"/>
      <c r="BX240" s="22"/>
      <c r="BY240" s="21"/>
      <c r="BZ240" s="22"/>
      <c r="CA240" s="21"/>
      <c r="CB240" s="22"/>
      <c r="CC240" s="21"/>
      <c r="CD240" s="21"/>
    </row>
    <row r="241" spans="1:82" s="2" customFormat="1" ht="31.5" hidden="1">
      <c r="A241" s="19">
        <v>206</v>
      </c>
      <c r="B241" s="451">
        <v>206</v>
      </c>
      <c r="C241" s="78" t="s">
        <v>501</v>
      </c>
      <c r="D241" s="77" t="s">
        <v>14</v>
      </c>
      <c r="E241" s="101" t="s">
        <v>511</v>
      </c>
      <c r="F241" s="77" t="s">
        <v>17</v>
      </c>
      <c r="G241" s="101" t="s">
        <v>502</v>
      </c>
      <c r="H241" s="23" t="s">
        <v>521</v>
      </c>
      <c r="I241" s="20" t="s">
        <v>275</v>
      </c>
      <c r="J241" s="111" t="s">
        <v>192</v>
      </c>
      <c r="K241" s="21"/>
      <c r="L241" s="21"/>
      <c r="M241" s="21"/>
      <c r="N241" s="623"/>
      <c r="O241" s="623"/>
      <c r="P241" s="20"/>
      <c r="Q241" s="21" t="s">
        <v>16</v>
      </c>
      <c r="R241" s="20"/>
      <c r="S241" s="21"/>
      <c r="T241" s="20"/>
      <c r="U241" s="66">
        <f t="shared" si="28"/>
        <v>1</v>
      </c>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c r="BG241" s="20"/>
      <c r="BH241" s="20"/>
      <c r="BI241" s="20"/>
      <c r="BJ241" s="20"/>
      <c r="BK241" s="20"/>
      <c r="BL241" s="20"/>
      <c r="BM241" s="20"/>
      <c r="BN241" s="20"/>
      <c r="BO241" s="20"/>
      <c r="BP241" s="20"/>
      <c r="BQ241" s="20"/>
      <c r="BR241" s="50"/>
      <c r="BS241" s="50"/>
      <c r="BT241" s="50"/>
      <c r="BU241" s="20"/>
      <c r="BV241" s="20"/>
      <c r="BW241" s="21"/>
      <c r="BX241" s="22"/>
      <c r="BY241" s="21"/>
      <c r="BZ241" s="22"/>
      <c r="CA241" s="21"/>
      <c r="CB241" s="22"/>
      <c r="CC241" s="21"/>
      <c r="CD241" s="21"/>
    </row>
    <row r="242" spans="1:82" s="2" customFormat="1" ht="31.5" hidden="1">
      <c r="A242" s="19">
        <v>207</v>
      </c>
      <c r="B242" s="451">
        <v>207</v>
      </c>
      <c r="C242" s="78" t="s">
        <v>503</v>
      </c>
      <c r="D242" s="77" t="s">
        <v>14</v>
      </c>
      <c r="E242" s="101" t="s">
        <v>512</v>
      </c>
      <c r="F242" s="77" t="s">
        <v>17</v>
      </c>
      <c r="G242" s="101" t="s">
        <v>963</v>
      </c>
      <c r="H242" s="23" t="s">
        <v>964</v>
      </c>
      <c r="I242" s="20" t="s">
        <v>275</v>
      </c>
      <c r="J242" s="111" t="s">
        <v>192</v>
      </c>
      <c r="K242" s="21"/>
      <c r="L242" s="21"/>
      <c r="M242" s="21"/>
      <c r="N242" s="623"/>
      <c r="O242" s="623"/>
      <c r="P242" s="20"/>
      <c r="Q242" s="20"/>
      <c r="R242" s="20"/>
      <c r="S242" s="21"/>
      <c r="T242" s="20"/>
      <c r="U242" s="66">
        <f t="shared" si="28"/>
        <v>0</v>
      </c>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c r="BA242" s="20"/>
      <c r="BB242" s="20"/>
      <c r="BC242" s="20"/>
      <c r="BD242" s="20"/>
      <c r="BE242" s="20"/>
      <c r="BF242" s="20"/>
      <c r="BG242" s="20"/>
      <c r="BH242" s="20"/>
      <c r="BI242" s="20"/>
      <c r="BJ242" s="20"/>
      <c r="BK242" s="20"/>
      <c r="BL242" s="20"/>
      <c r="BM242" s="20"/>
      <c r="BN242" s="20"/>
      <c r="BO242" s="20"/>
      <c r="BP242" s="20"/>
      <c r="BQ242" s="20"/>
      <c r="BR242" s="50"/>
      <c r="BS242" s="50"/>
      <c r="BT242" s="50"/>
      <c r="BU242" s="20"/>
      <c r="BV242" s="20"/>
      <c r="BW242" s="21"/>
      <c r="BX242" s="22"/>
      <c r="BY242" s="21"/>
      <c r="BZ242" s="22"/>
      <c r="CA242" s="21"/>
      <c r="CB242" s="22"/>
      <c r="CC242" s="21"/>
      <c r="CD242" s="21"/>
    </row>
    <row r="243" spans="1:82" s="2" customFormat="1" ht="60" hidden="1" customHeight="1">
      <c r="A243" s="19">
        <v>208</v>
      </c>
      <c r="B243" s="451">
        <v>208</v>
      </c>
      <c r="C243" s="523" t="s">
        <v>503</v>
      </c>
      <c r="D243" s="77" t="s">
        <v>14</v>
      </c>
      <c r="E243" s="213" t="s">
        <v>512</v>
      </c>
      <c r="F243" s="77" t="s">
        <v>17</v>
      </c>
      <c r="G243" s="213" t="s">
        <v>535</v>
      </c>
      <c r="H243" s="23" t="s">
        <v>1002</v>
      </c>
      <c r="I243" s="20" t="s">
        <v>275</v>
      </c>
      <c r="J243" s="111" t="s">
        <v>192</v>
      </c>
      <c r="K243" s="20"/>
      <c r="L243" s="20"/>
      <c r="M243" s="20"/>
      <c r="N243" s="623"/>
      <c r="O243" s="623" t="s">
        <v>16</v>
      </c>
      <c r="P243" s="20"/>
      <c r="Q243" s="21"/>
      <c r="R243" s="21"/>
      <c r="S243" s="20"/>
      <c r="T243" s="20"/>
      <c r="U243" s="66">
        <f t="shared" si="28"/>
        <v>1</v>
      </c>
      <c r="V243" s="20"/>
      <c r="W243" s="20"/>
      <c r="X243" s="20"/>
      <c r="Y243" s="20"/>
      <c r="Z243" s="20"/>
      <c r="AA243" s="20"/>
      <c r="AB243" s="20"/>
      <c r="AC243" s="20"/>
      <c r="AD243" s="20"/>
      <c r="AE243" s="20"/>
      <c r="AF243" s="20"/>
      <c r="AG243" s="20"/>
      <c r="AH243" s="20"/>
      <c r="AI243" s="20"/>
      <c r="AJ243" s="20"/>
      <c r="AK243" s="20"/>
      <c r="AL243" s="20"/>
      <c r="AM243" s="20" t="s">
        <v>726</v>
      </c>
      <c r="AN243" s="20" t="s">
        <v>723</v>
      </c>
      <c r="AO243" s="20" t="s">
        <v>726</v>
      </c>
      <c r="AP243" s="20" t="s">
        <v>724</v>
      </c>
      <c r="AQ243" s="20"/>
      <c r="AR243" s="20"/>
      <c r="AS243" s="20"/>
      <c r="AT243" s="20"/>
      <c r="AU243" s="20"/>
      <c r="AV243" s="20"/>
      <c r="AW243" s="20"/>
      <c r="AX243" s="20"/>
      <c r="AY243" s="20"/>
      <c r="AZ243" s="20"/>
      <c r="BA243" s="20"/>
      <c r="BB243" s="20"/>
      <c r="BC243" s="20"/>
      <c r="BD243" s="20"/>
      <c r="BE243" s="20">
        <v>2</v>
      </c>
      <c r="BF243" s="20">
        <v>2</v>
      </c>
      <c r="BG243" s="20">
        <v>2</v>
      </c>
      <c r="BH243" s="20">
        <v>2</v>
      </c>
      <c r="BI243" s="20">
        <v>2</v>
      </c>
      <c r="BJ243" s="20">
        <v>2</v>
      </c>
      <c r="BK243" s="20">
        <v>2</v>
      </c>
      <c r="BL243" s="20">
        <v>2</v>
      </c>
      <c r="BM243" s="20">
        <v>2</v>
      </c>
      <c r="BN243" s="20">
        <v>2</v>
      </c>
      <c r="BO243" s="20">
        <v>2</v>
      </c>
      <c r="BP243" s="20">
        <v>2</v>
      </c>
      <c r="BQ243" s="20">
        <v>2</v>
      </c>
      <c r="BR243" s="20">
        <v>1</v>
      </c>
      <c r="BS243" s="20">
        <v>1</v>
      </c>
      <c r="BT243" s="20">
        <v>1</v>
      </c>
      <c r="BU243" s="20">
        <v>2</v>
      </c>
      <c r="BV243" s="20">
        <v>2</v>
      </c>
      <c r="BW243" s="21">
        <f>COUNTIF($BE243:$BV243,2)</f>
        <v>15</v>
      </c>
      <c r="BX243" s="22">
        <f>BW243/COUNTA($BE243:$BV243)</f>
        <v>0.83333333333333337</v>
      </c>
      <c r="BY243" s="21">
        <f>COUNTIF($BE243:$BV243,1)</f>
        <v>3</v>
      </c>
      <c r="BZ243" s="22">
        <f>BY243/COUNTA($BE243:$BV243)</f>
        <v>0.16666666666666666</v>
      </c>
      <c r="CA243" s="21">
        <f>COUNTIF($BE243:$BV243,0)</f>
        <v>0</v>
      </c>
      <c r="CB243" s="22">
        <f>CA243/COUNTA($BE243:$BV243)</f>
        <v>0</v>
      </c>
      <c r="CC243" s="21">
        <f>(((BW243*2)+(BY243*1)+(CA243*0)))/COUNTA($BE243:$BV243)</f>
        <v>1.8333333333333333</v>
      </c>
      <c r="CD243" s="427" t="str">
        <f>IF(CC243&gt;=1.6,"Đạt mục tiêu",IF(CC243&gt;=1,"Cần cố gắng","Chưa đạt"))</f>
        <v>Đạt mục tiêu</v>
      </c>
    </row>
    <row r="244" spans="1:82" s="2" customFormat="1" ht="30" hidden="1">
      <c r="A244" s="19">
        <v>209</v>
      </c>
      <c r="B244" s="451">
        <v>209</v>
      </c>
      <c r="C244" s="78" t="s">
        <v>503</v>
      </c>
      <c r="D244" s="77" t="s">
        <v>14</v>
      </c>
      <c r="E244" s="101" t="s">
        <v>513</v>
      </c>
      <c r="F244" s="77" t="s">
        <v>17</v>
      </c>
      <c r="G244" s="101" t="s">
        <v>504</v>
      </c>
      <c r="H244" s="23" t="s">
        <v>522</v>
      </c>
      <c r="I244" s="20" t="s">
        <v>275</v>
      </c>
      <c r="J244" s="111" t="s">
        <v>192</v>
      </c>
      <c r="K244" s="20"/>
      <c r="L244" s="20"/>
      <c r="M244" s="20"/>
      <c r="N244" s="623"/>
      <c r="O244" s="623"/>
      <c r="P244" s="20"/>
      <c r="Q244" s="21"/>
      <c r="R244" s="21"/>
      <c r="S244" s="20"/>
      <c r="T244" s="21" t="s">
        <v>16</v>
      </c>
      <c r="U244" s="66">
        <f t="shared" si="28"/>
        <v>1</v>
      </c>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c r="AZ244" s="20"/>
      <c r="BA244" s="20"/>
      <c r="BB244" s="20"/>
      <c r="BC244" s="20"/>
      <c r="BD244" s="20"/>
      <c r="BE244" s="20"/>
      <c r="BF244" s="20"/>
      <c r="BG244" s="20"/>
      <c r="BH244" s="20"/>
      <c r="BI244" s="20"/>
      <c r="BJ244" s="20"/>
      <c r="BK244" s="20"/>
      <c r="BL244" s="20"/>
      <c r="BM244" s="20"/>
      <c r="BN244" s="20"/>
      <c r="BO244" s="20"/>
      <c r="BP244" s="20"/>
      <c r="BQ244" s="20"/>
      <c r="BR244" s="50"/>
      <c r="BS244" s="50"/>
      <c r="BT244" s="50"/>
      <c r="BU244" s="20"/>
      <c r="BV244" s="20"/>
      <c r="BW244" s="21"/>
      <c r="BX244" s="22"/>
      <c r="BY244" s="21"/>
      <c r="BZ244" s="22"/>
      <c r="CA244" s="21"/>
      <c r="CB244" s="22"/>
      <c r="CC244" s="21"/>
      <c r="CD244" s="21"/>
    </row>
    <row r="245" spans="1:82" s="2" customFormat="1" ht="45" hidden="1">
      <c r="A245" s="19"/>
      <c r="B245" s="451"/>
      <c r="C245" s="78" t="s">
        <v>505</v>
      </c>
      <c r="D245" s="77"/>
      <c r="E245" s="101"/>
      <c r="F245" s="77"/>
      <c r="G245" s="101"/>
      <c r="H245" s="23" t="s">
        <v>1010</v>
      </c>
      <c r="I245" s="20"/>
      <c r="J245" s="111"/>
      <c r="K245" s="20"/>
      <c r="L245" s="20"/>
      <c r="M245" s="20"/>
      <c r="N245" s="623"/>
      <c r="O245" s="623"/>
      <c r="P245" s="20"/>
      <c r="Q245" s="21" t="s">
        <v>16</v>
      </c>
      <c r="R245" s="21"/>
      <c r="S245" s="20"/>
      <c r="T245" s="20"/>
      <c r="U245" s="66"/>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c r="AZ245" s="20"/>
      <c r="BA245" s="20"/>
      <c r="BB245" s="20"/>
      <c r="BC245" s="20"/>
      <c r="BD245" s="20"/>
      <c r="BE245" s="20"/>
      <c r="BF245" s="20"/>
      <c r="BG245" s="20"/>
      <c r="BH245" s="20"/>
      <c r="BI245" s="20"/>
      <c r="BJ245" s="20"/>
      <c r="BK245" s="20"/>
      <c r="BL245" s="20"/>
      <c r="BM245" s="20"/>
      <c r="BN245" s="20"/>
      <c r="BO245" s="20"/>
      <c r="BP245" s="20"/>
      <c r="BQ245" s="20"/>
      <c r="BR245" s="50"/>
      <c r="BS245" s="50"/>
      <c r="BT245" s="50"/>
      <c r="BU245" s="20"/>
      <c r="BV245" s="20"/>
      <c r="BW245" s="21"/>
      <c r="BX245" s="22"/>
      <c r="BY245" s="21"/>
      <c r="BZ245" s="22"/>
      <c r="CA245" s="21"/>
      <c r="CB245" s="22"/>
      <c r="CC245" s="21"/>
      <c r="CD245" s="21"/>
    </row>
    <row r="246" spans="1:82" s="2" customFormat="1" ht="45" hidden="1" customHeight="1">
      <c r="A246" s="19">
        <v>210</v>
      </c>
      <c r="B246" s="451">
        <v>210</v>
      </c>
      <c r="C246" s="523" t="s">
        <v>505</v>
      </c>
      <c r="D246" s="77" t="s">
        <v>14</v>
      </c>
      <c r="E246" s="213" t="s">
        <v>525</v>
      </c>
      <c r="F246" s="77" t="s">
        <v>17</v>
      </c>
      <c r="G246" s="213" t="s">
        <v>526</v>
      </c>
      <c r="H246" s="23" t="s">
        <v>527</v>
      </c>
      <c r="I246" s="20" t="s">
        <v>275</v>
      </c>
      <c r="J246" s="111" t="s">
        <v>192</v>
      </c>
      <c r="K246" s="20"/>
      <c r="L246" s="20"/>
      <c r="M246" s="20"/>
      <c r="N246" s="623"/>
      <c r="O246" s="623" t="s">
        <v>16</v>
      </c>
      <c r="P246" s="20"/>
      <c r="Q246" s="21"/>
      <c r="R246" s="21"/>
      <c r="S246" s="20"/>
      <c r="T246" s="20"/>
      <c r="U246" s="66">
        <f t="shared" si="28"/>
        <v>1</v>
      </c>
      <c r="V246" s="20"/>
      <c r="W246" s="20"/>
      <c r="X246" s="20"/>
      <c r="Y246" s="20"/>
      <c r="Z246" s="20"/>
      <c r="AA246" s="20"/>
      <c r="AB246" s="20"/>
      <c r="AC246" s="20"/>
      <c r="AD246" s="20"/>
      <c r="AE246" s="20"/>
      <c r="AF246" s="20"/>
      <c r="AG246" s="20"/>
      <c r="AH246" s="20"/>
      <c r="AI246" s="20"/>
      <c r="AJ246" s="20"/>
      <c r="AK246" s="20"/>
      <c r="AL246" s="20"/>
      <c r="AM246" s="20" t="s">
        <v>724</v>
      </c>
      <c r="AN246" s="20" t="s">
        <v>726</v>
      </c>
      <c r="AO246" s="20" t="s">
        <v>723</v>
      </c>
      <c r="AP246" s="20" t="s">
        <v>724</v>
      </c>
      <c r="AQ246" s="20"/>
      <c r="AR246" s="20"/>
      <c r="AS246" s="20"/>
      <c r="AT246" s="20"/>
      <c r="AU246" s="20"/>
      <c r="AV246" s="20"/>
      <c r="AW246" s="20"/>
      <c r="AX246" s="20"/>
      <c r="AY246" s="20"/>
      <c r="AZ246" s="20"/>
      <c r="BA246" s="20"/>
      <c r="BB246" s="20"/>
      <c r="BC246" s="20"/>
      <c r="BD246" s="20"/>
      <c r="BE246" s="20">
        <v>2</v>
      </c>
      <c r="BF246" s="20">
        <v>2</v>
      </c>
      <c r="BG246" s="20">
        <v>2</v>
      </c>
      <c r="BH246" s="20">
        <v>2</v>
      </c>
      <c r="BI246" s="20">
        <v>2</v>
      </c>
      <c r="BJ246" s="20">
        <v>2</v>
      </c>
      <c r="BK246" s="20">
        <v>2</v>
      </c>
      <c r="BL246" s="20">
        <v>2</v>
      </c>
      <c r="BM246" s="20">
        <v>2</v>
      </c>
      <c r="BN246" s="20">
        <v>2</v>
      </c>
      <c r="BO246" s="20">
        <v>1</v>
      </c>
      <c r="BP246" s="20">
        <v>2</v>
      </c>
      <c r="BQ246" s="20">
        <v>2</v>
      </c>
      <c r="BR246" s="20">
        <v>1</v>
      </c>
      <c r="BS246" s="20">
        <v>1</v>
      </c>
      <c r="BT246" s="20">
        <v>1</v>
      </c>
      <c r="BU246" s="20">
        <v>2</v>
      </c>
      <c r="BV246" s="20">
        <v>2</v>
      </c>
      <c r="BW246" s="21">
        <f>COUNTIF($BE246:$BV246,2)</f>
        <v>14</v>
      </c>
      <c r="BX246" s="22">
        <f>BW246/COUNTA($BE246:$BV246)</f>
        <v>0.77777777777777779</v>
      </c>
      <c r="BY246" s="21">
        <f>COUNTIF($BE246:$BV246,1)</f>
        <v>4</v>
      </c>
      <c r="BZ246" s="22">
        <f>BY246/COUNTA($BE246:$BV246)</f>
        <v>0.22222222222222221</v>
      </c>
      <c r="CA246" s="21">
        <f>COUNTIF($BE246:$BV246,0)</f>
        <v>0</v>
      </c>
      <c r="CB246" s="22">
        <f>CA246/COUNTA($BE246:$BV246)</f>
        <v>0</v>
      </c>
      <c r="CC246" s="21">
        <f>(((BW246*2)+(BY246*1)+(CA246*0)))/COUNTA($BE246:$BV246)</f>
        <v>1.7777777777777777</v>
      </c>
      <c r="CD246" s="427" t="str">
        <f>IF(CC246&gt;=1.6,"Đạt mục tiêu",IF(CC246&gt;=1,"Cần cố gắng","Chưa đạt"))</f>
        <v>Đạt mục tiêu</v>
      </c>
    </row>
    <row r="247" spans="1:82" ht="62.25" hidden="1">
      <c r="A247" s="589">
        <v>211</v>
      </c>
      <c r="B247" s="451">
        <v>211</v>
      </c>
      <c r="C247" s="402" t="s">
        <v>523</v>
      </c>
      <c r="D247" s="77" t="s">
        <v>14</v>
      </c>
      <c r="E247" s="67" t="s">
        <v>524</v>
      </c>
      <c r="F247" s="102" t="s">
        <v>17</v>
      </c>
      <c r="G247" s="190" t="s">
        <v>529</v>
      </c>
      <c r="H247" s="190" t="s">
        <v>528</v>
      </c>
      <c r="I247" s="79" t="s">
        <v>275</v>
      </c>
      <c r="J247" s="111" t="s">
        <v>192</v>
      </c>
      <c r="K247" s="589" t="s">
        <v>16</v>
      </c>
      <c r="L247" s="79"/>
      <c r="M247" s="79"/>
      <c r="N247" s="623"/>
      <c r="O247" s="623"/>
      <c r="P247" s="79"/>
      <c r="Q247" s="623"/>
      <c r="R247" s="623"/>
      <c r="S247" s="79"/>
      <c r="T247" s="79"/>
      <c r="U247" s="66">
        <f t="shared" si="28"/>
        <v>1</v>
      </c>
      <c r="V247" s="625" t="s">
        <v>727</v>
      </c>
      <c r="W247" s="625" t="s">
        <v>724</v>
      </c>
      <c r="X247" s="625" t="s">
        <v>726</v>
      </c>
      <c r="Y247" s="625" t="s">
        <v>723</v>
      </c>
      <c r="Z247" s="79"/>
      <c r="AA247" s="79"/>
      <c r="AB247" s="79"/>
      <c r="AC247" s="79"/>
      <c r="AD247" s="79"/>
      <c r="AE247" s="79"/>
      <c r="AF247" s="79"/>
      <c r="AG247" s="79"/>
      <c r="AH247" s="79"/>
      <c r="AI247" s="79"/>
      <c r="AJ247" s="79"/>
      <c r="AK247" s="79"/>
      <c r="AL247" s="79"/>
      <c r="AM247" s="79"/>
      <c r="AN247" s="79"/>
      <c r="AO247" s="79"/>
      <c r="AP247" s="79"/>
      <c r="AQ247" s="79"/>
      <c r="AR247" s="79"/>
      <c r="AS247" s="79"/>
      <c r="AT247" s="79"/>
      <c r="AU247" s="79"/>
      <c r="AV247" s="79"/>
      <c r="AW247" s="79"/>
      <c r="AX247" s="79"/>
      <c r="AY247" s="79"/>
      <c r="AZ247" s="79"/>
      <c r="BA247" s="79"/>
      <c r="BB247" s="79"/>
      <c r="BC247" s="79"/>
      <c r="BD247" s="79"/>
      <c r="BE247" s="586" t="s">
        <v>281</v>
      </c>
      <c r="BF247" s="586" t="s">
        <v>281</v>
      </c>
      <c r="BG247" s="586" t="s">
        <v>1160</v>
      </c>
      <c r="BH247" s="586" t="s">
        <v>281</v>
      </c>
      <c r="BI247" s="586" t="s">
        <v>1160</v>
      </c>
      <c r="BJ247" s="586" t="s">
        <v>281</v>
      </c>
      <c r="BK247" s="586" t="s">
        <v>281</v>
      </c>
      <c r="BL247" s="586" t="s">
        <v>281</v>
      </c>
      <c r="BM247" s="586" t="s">
        <v>281</v>
      </c>
      <c r="BN247" s="586" t="s">
        <v>281</v>
      </c>
      <c r="BO247" s="586" t="s">
        <v>281</v>
      </c>
      <c r="BP247" s="586" t="s">
        <v>281</v>
      </c>
      <c r="BQ247" s="586" t="s">
        <v>281</v>
      </c>
      <c r="BR247" s="586" t="s">
        <v>281</v>
      </c>
      <c r="BS247" s="586" t="s">
        <v>281</v>
      </c>
      <c r="BT247" s="586" t="s">
        <v>281</v>
      </c>
      <c r="BU247" s="586" t="s">
        <v>281</v>
      </c>
      <c r="BV247" s="586" t="s">
        <v>281</v>
      </c>
      <c r="BW247" s="588">
        <f>COUNTIF($BE247:$BV247,2)</f>
        <v>16</v>
      </c>
      <c r="BX247" s="510">
        <f>BW247/COUNTA($BE247:$BV247)</f>
        <v>0.88888888888888884</v>
      </c>
      <c r="BY247" s="588">
        <f>COUNTIF($BE247:$BV247,1)</f>
        <v>2</v>
      </c>
      <c r="BZ247" s="510">
        <f>BY247/COUNTA($BE247:$BV247)</f>
        <v>0.1111111111111111</v>
      </c>
      <c r="CA247" s="588">
        <f>COUNTIF($BE247:$BV247,0)</f>
        <v>0</v>
      </c>
      <c r="CB247" s="511">
        <f>CA247/COUNTA($BE247:$BV247)</f>
        <v>0</v>
      </c>
      <c r="CC247" s="588">
        <f>(((BW247*2)+(BY247*1)+(CA247*0)))/COUNTA($BE247:$BV247)</f>
        <v>1.8888888888888888</v>
      </c>
      <c r="CD247" s="606" t="str">
        <f>IF(CC247&gt;=1.6,"Đạt mục tiêu",IF(CC247&gt;=1,"Cần cố gắng","Chưa đạt"))</f>
        <v>Đạt mục tiêu</v>
      </c>
    </row>
    <row r="248" spans="1:82" s="620" customFormat="1" ht="62.25" hidden="1">
      <c r="A248" s="19">
        <v>212</v>
      </c>
      <c r="B248" s="451">
        <v>212</v>
      </c>
      <c r="C248" s="67" t="s">
        <v>523</v>
      </c>
      <c r="D248" s="77" t="s">
        <v>14</v>
      </c>
      <c r="E248" s="67" t="s">
        <v>524</v>
      </c>
      <c r="F248" s="102" t="s">
        <v>17</v>
      </c>
      <c r="G248" s="96" t="s">
        <v>530</v>
      </c>
      <c r="H248" s="96" t="s">
        <v>531</v>
      </c>
      <c r="I248" s="79" t="s">
        <v>275</v>
      </c>
      <c r="J248" s="111" t="s">
        <v>192</v>
      </c>
      <c r="K248" s="79"/>
      <c r="L248" s="623" t="s">
        <v>16</v>
      </c>
      <c r="M248" s="79"/>
      <c r="N248" s="623"/>
      <c r="O248" s="623"/>
      <c r="P248" s="79"/>
      <c r="Q248" s="623"/>
      <c r="R248" s="623"/>
      <c r="S248" s="79"/>
      <c r="T248" s="79"/>
      <c r="U248" s="66">
        <f t="shared" si="28"/>
        <v>1</v>
      </c>
      <c r="V248" s="79"/>
      <c r="W248" s="79"/>
      <c r="X248" s="79"/>
      <c r="Y248" s="79"/>
      <c r="Z248" s="79" t="s">
        <v>724</v>
      </c>
      <c r="AA248" s="79"/>
      <c r="AB248" s="79" t="s">
        <v>724</v>
      </c>
      <c r="AC248" s="79" t="s">
        <v>726</v>
      </c>
      <c r="AD248" s="79"/>
      <c r="AE248" s="79"/>
      <c r="AF248" s="79"/>
      <c r="AG248" s="79"/>
      <c r="AH248" s="79"/>
      <c r="AI248" s="79"/>
      <c r="AJ248" s="79"/>
      <c r="AK248" s="79"/>
      <c r="AL248" s="79"/>
      <c r="AM248" s="79"/>
      <c r="AN248" s="79"/>
      <c r="AO248" s="79"/>
      <c r="AP248" s="79"/>
      <c r="AQ248" s="79"/>
      <c r="AR248" s="79"/>
      <c r="AS248" s="79"/>
      <c r="AT248" s="79"/>
      <c r="AU248" s="79"/>
      <c r="AV248" s="79"/>
      <c r="AW248" s="79"/>
      <c r="AX248" s="79"/>
      <c r="AY248" s="79"/>
      <c r="AZ248" s="79"/>
      <c r="BA248" s="79"/>
      <c r="BB248" s="79"/>
      <c r="BC248" s="79"/>
      <c r="BD248" s="79"/>
      <c r="BE248" s="79">
        <v>1</v>
      </c>
      <c r="BF248" s="79">
        <v>2</v>
      </c>
      <c r="BG248" s="79">
        <v>2</v>
      </c>
      <c r="BH248" s="79">
        <v>2</v>
      </c>
      <c r="BI248" s="79">
        <v>1</v>
      </c>
      <c r="BJ248" s="79">
        <v>2</v>
      </c>
      <c r="BK248" s="79">
        <v>2</v>
      </c>
      <c r="BL248" s="79">
        <v>2</v>
      </c>
      <c r="BM248" s="79">
        <v>2</v>
      </c>
      <c r="BN248" s="79">
        <v>1</v>
      </c>
      <c r="BO248" s="79">
        <v>1</v>
      </c>
      <c r="BP248" s="79">
        <v>2</v>
      </c>
      <c r="BQ248" s="79">
        <v>2</v>
      </c>
      <c r="BR248" s="79">
        <v>2</v>
      </c>
      <c r="BS248" s="79">
        <v>2</v>
      </c>
      <c r="BT248" s="79">
        <v>2</v>
      </c>
      <c r="BU248" s="79">
        <v>2</v>
      </c>
      <c r="BV248" s="79">
        <v>2</v>
      </c>
      <c r="BW248" s="21">
        <f>COUNTIF($BE248:$BV248,2)</f>
        <v>14</v>
      </c>
      <c r="BX248" s="524">
        <f>BW248/COUNTA($BE248:$BV248)</f>
        <v>0.77777777777777779</v>
      </c>
      <c r="BY248" s="21">
        <f>COUNTIF($BE248:$BV248,1)</f>
        <v>4</v>
      </c>
      <c r="BZ248" s="524">
        <f>BY248/COUNTA($BE248:$BV248)</f>
        <v>0.22222222222222221</v>
      </c>
      <c r="CA248" s="21">
        <f>COUNTIF($BE248:$BV248,0)</f>
        <v>0</v>
      </c>
      <c r="CB248" s="81">
        <f>CA248/COUNTA($BE248:$BV248)</f>
        <v>0</v>
      </c>
      <c r="CC248" s="21">
        <f>(((BW248*2)+(BY248*1)+(CA248*0)))/COUNTA($BE248:$BV248)</f>
        <v>1.7777777777777777</v>
      </c>
      <c r="CD248" s="427" t="str">
        <f>IF(CC248&gt;=1.6,"Đạt mục tiêu",IF(CC248&gt;=1,"Cần cố gắng","Chưa đạt"))</f>
        <v>Đạt mục tiêu</v>
      </c>
    </row>
    <row r="249" spans="1:82" s="3" customFormat="1" ht="62.25" hidden="1">
      <c r="A249" s="19">
        <v>213</v>
      </c>
      <c r="B249" s="451">
        <v>213</v>
      </c>
      <c r="C249" s="390" t="s">
        <v>523</v>
      </c>
      <c r="D249" s="77" t="s">
        <v>14</v>
      </c>
      <c r="E249" s="390" t="s">
        <v>524</v>
      </c>
      <c r="F249" s="102" t="s">
        <v>17</v>
      </c>
      <c r="G249" s="37" t="s">
        <v>532</v>
      </c>
      <c r="H249" s="37" t="s">
        <v>1187</v>
      </c>
      <c r="I249" s="591" t="s">
        <v>275</v>
      </c>
      <c r="J249" s="8" t="s">
        <v>192</v>
      </c>
      <c r="K249" s="591"/>
      <c r="L249" s="591"/>
      <c r="M249" s="608" t="s">
        <v>16</v>
      </c>
      <c r="N249" s="608"/>
      <c r="O249" s="608"/>
      <c r="P249" s="591"/>
      <c r="Q249" s="608"/>
      <c r="R249" s="608"/>
      <c r="S249" s="591"/>
      <c r="T249" s="591"/>
      <c r="U249" s="493">
        <f t="shared" si="28"/>
        <v>1</v>
      </c>
      <c r="V249" s="591"/>
      <c r="W249" s="591"/>
      <c r="X249" s="591"/>
      <c r="Y249" s="591"/>
      <c r="Z249" s="591"/>
      <c r="AA249" s="591"/>
      <c r="AB249" s="591"/>
      <c r="AC249" s="591"/>
      <c r="AD249" s="591" t="s">
        <v>723</v>
      </c>
      <c r="AE249" s="591" t="s">
        <v>726</v>
      </c>
      <c r="AF249" s="591" t="s">
        <v>726</v>
      </c>
      <c r="AG249" s="591" t="s">
        <v>726</v>
      </c>
      <c r="AH249" s="591"/>
      <c r="AI249" s="591"/>
      <c r="AJ249" s="591"/>
      <c r="AK249" s="591"/>
      <c r="AL249" s="591"/>
      <c r="AM249" s="591"/>
      <c r="AN249" s="591"/>
      <c r="AO249" s="591"/>
      <c r="AP249" s="591"/>
      <c r="AQ249" s="591"/>
      <c r="AR249" s="591"/>
      <c r="AS249" s="591"/>
      <c r="AT249" s="591"/>
      <c r="AU249" s="591"/>
      <c r="AV249" s="591"/>
      <c r="AW249" s="591"/>
      <c r="AX249" s="591"/>
      <c r="AY249" s="591"/>
      <c r="AZ249" s="591"/>
      <c r="BA249" s="591"/>
      <c r="BB249" s="591"/>
      <c r="BC249" s="591"/>
      <c r="BD249" s="591"/>
      <c r="BE249" s="591">
        <v>1</v>
      </c>
      <c r="BF249" s="591">
        <v>2</v>
      </c>
      <c r="BG249" s="591">
        <v>1</v>
      </c>
      <c r="BH249" s="591">
        <v>2</v>
      </c>
      <c r="BI249" s="591">
        <v>2</v>
      </c>
      <c r="BJ249" s="591">
        <v>2</v>
      </c>
      <c r="BK249" s="591">
        <v>2</v>
      </c>
      <c r="BL249" s="591">
        <v>2</v>
      </c>
      <c r="BM249" s="591">
        <v>2</v>
      </c>
      <c r="BN249" s="591">
        <v>2</v>
      </c>
      <c r="BO249" s="591">
        <v>2</v>
      </c>
      <c r="BP249" s="591">
        <v>2</v>
      </c>
      <c r="BQ249" s="591">
        <v>2</v>
      </c>
      <c r="BR249" s="591">
        <v>2</v>
      </c>
      <c r="BS249" s="591">
        <v>2</v>
      </c>
      <c r="BT249" s="591">
        <v>1</v>
      </c>
      <c r="BU249" s="591">
        <v>2</v>
      </c>
      <c r="BV249" s="591">
        <v>2</v>
      </c>
      <c r="BW249" s="533">
        <f>COUNTIF($BE249:$BV249,2)</f>
        <v>15</v>
      </c>
      <c r="BX249" s="534">
        <f>BW249/COUNTA($BE249:$BV249)</f>
        <v>0.83333333333333337</v>
      </c>
      <c r="BY249" s="533">
        <f>COUNTIF($BE249:$BV249,1)</f>
        <v>3</v>
      </c>
      <c r="BZ249" s="534">
        <f>BY249/COUNTA($BE249:$BV249)</f>
        <v>0.16666666666666666</v>
      </c>
      <c r="CA249" s="533">
        <f>COUNTIF($BE249:$BV249,0)</f>
        <v>0</v>
      </c>
      <c r="CB249" s="535">
        <f>CA249/COUNTA($BE249:$BV249)</f>
        <v>0</v>
      </c>
      <c r="CC249" s="533">
        <f>(((BW249*2)+(BY249*1)+(CA249*0)))/COUNTA($BE249:$BV249)</f>
        <v>1.8333333333333333</v>
      </c>
      <c r="CD249" s="609" t="str">
        <f t="shared" ref="CD249" si="45">IF(CC249&gt;=1.6,"Đạt mục tiêu",IF(CC249&gt;=1,"Cần cố gắng","Chưa đạt"))</f>
        <v>Đạt mục tiêu</v>
      </c>
    </row>
    <row r="250" spans="1:82" ht="48" hidden="1">
      <c r="A250" s="588">
        <v>214</v>
      </c>
      <c r="B250" s="451">
        <v>214</v>
      </c>
      <c r="C250" s="390" t="s">
        <v>523</v>
      </c>
      <c r="D250" s="77" t="s">
        <v>14</v>
      </c>
      <c r="E250" s="390" t="s">
        <v>524</v>
      </c>
      <c r="F250" s="102" t="s">
        <v>17</v>
      </c>
      <c r="G250" s="96" t="s">
        <v>533</v>
      </c>
      <c r="H250" s="518" t="s">
        <v>534</v>
      </c>
      <c r="I250" s="79" t="s">
        <v>275</v>
      </c>
      <c r="J250" s="111" t="s">
        <v>192</v>
      </c>
      <c r="K250" s="79"/>
      <c r="L250" s="79"/>
      <c r="M250" s="79"/>
      <c r="N250" s="588" t="s">
        <v>16</v>
      </c>
      <c r="O250" s="623"/>
      <c r="P250" s="79"/>
      <c r="Q250" s="623"/>
      <c r="R250" s="623"/>
      <c r="S250" s="79"/>
      <c r="T250" s="79"/>
      <c r="U250" s="66">
        <f t="shared" si="28"/>
        <v>1</v>
      </c>
      <c r="V250" s="79"/>
      <c r="W250" s="79"/>
      <c r="X250" s="79"/>
      <c r="Y250" s="79"/>
      <c r="Z250" s="79"/>
      <c r="AA250" s="79"/>
      <c r="AB250" s="79"/>
      <c r="AC250" s="79"/>
      <c r="AD250" s="79"/>
      <c r="AE250" s="79"/>
      <c r="AF250" s="79"/>
      <c r="AG250" s="79"/>
      <c r="AH250" s="588" t="s">
        <v>726</v>
      </c>
      <c r="AI250" s="588" t="s">
        <v>726</v>
      </c>
      <c r="AJ250" s="588" t="s">
        <v>723</v>
      </c>
      <c r="AK250" s="588" t="s">
        <v>726</v>
      </c>
      <c r="AL250" s="588" t="s">
        <v>723</v>
      </c>
      <c r="AM250" s="79"/>
      <c r="AN250" s="79"/>
      <c r="AO250" s="79"/>
      <c r="AP250" s="79"/>
      <c r="AQ250" s="79"/>
      <c r="AR250" s="79"/>
      <c r="AS250" s="79"/>
      <c r="AT250" s="79"/>
      <c r="AU250" s="79"/>
      <c r="AV250" s="79"/>
      <c r="AW250" s="79"/>
      <c r="AX250" s="79"/>
      <c r="AY250" s="79"/>
      <c r="AZ250" s="79"/>
      <c r="BA250" s="79"/>
      <c r="BB250" s="79"/>
      <c r="BC250" s="79"/>
      <c r="BD250" s="79"/>
      <c r="BE250" s="20">
        <v>2</v>
      </c>
      <c r="BF250" s="20">
        <v>2</v>
      </c>
      <c r="BG250" s="20">
        <v>2</v>
      </c>
      <c r="BH250" s="20">
        <v>2</v>
      </c>
      <c r="BI250" s="20">
        <v>2</v>
      </c>
      <c r="BJ250" s="20">
        <v>1</v>
      </c>
      <c r="BK250" s="20">
        <v>2</v>
      </c>
      <c r="BL250" s="20">
        <v>2</v>
      </c>
      <c r="BM250" s="20">
        <v>1</v>
      </c>
      <c r="BN250" s="20">
        <v>1</v>
      </c>
      <c r="BO250" s="20">
        <v>2</v>
      </c>
      <c r="BP250" s="20">
        <v>2</v>
      </c>
      <c r="BQ250" s="20">
        <v>2</v>
      </c>
      <c r="BR250" s="20">
        <v>2</v>
      </c>
      <c r="BS250" s="20">
        <v>2</v>
      </c>
      <c r="BT250" s="20">
        <v>2</v>
      </c>
      <c r="BU250" s="20">
        <v>1</v>
      </c>
      <c r="BV250" s="20">
        <v>2</v>
      </c>
      <c r="BW250" s="21">
        <f>COUNTIF($BE250:$BV250,2)</f>
        <v>14</v>
      </c>
      <c r="BX250" s="22">
        <f>BW250/COUNTA($BE250:$BV250)</f>
        <v>0.77777777777777779</v>
      </c>
      <c r="BY250" s="21">
        <f>COUNTIF($BE250:$BV250,1)</f>
        <v>4</v>
      </c>
      <c r="BZ250" s="22">
        <f>BY250/COUNTA($BE250:$BV250)</f>
        <v>0.22222222222222221</v>
      </c>
      <c r="CA250" s="21">
        <f>COUNTIF($BE250:$BV250,0)</f>
        <v>0</v>
      </c>
      <c r="CB250" s="22">
        <f>CA250/COUNTA($BE250:$BV250)</f>
        <v>0</v>
      </c>
      <c r="CC250" s="21">
        <f>(((BW250*2)+(BY250*1)+(CA250*0)))/COUNTA($BE250:$BV250)</f>
        <v>1.7777777777777777</v>
      </c>
      <c r="CD250" s="427" t="str">
        <f>IF(CC242&gt;=1.6,"Đạt mục tiêu",IF(CC242&gt;=1,"Cần cố gắng","Chưa đạt"))</f>
        <v>Chưa đạt</v>
      </c>
    </row>
    <row r="251" spans="1:82" s="620" customFormat="1" ht="75.75" customHeight="1">
      <c r="A251" s="19">
        <v>215</v>
      </c>
      <c r="B251" s="451">
        <v>215</v>
      </c>
      <c r="C251" s="67" t="s">
        <v>523</v>
      </c>
      <c r="D251" s="77" t="s">
        <v>14</v>
      </c>
      <c r="E251" s="67" t="s">
        <v>524</v>
      </c>
      <c r="F251" s="102" t="s">
        <v>17</v>
      </c>
      <c r="G251" s="96" t="s">
        <v>536</v>
      </c>
      <c r="H251" s="96" t="s">
        <v>993</v>
      </c>
      <c r="I251" s="79" t="s">
        <v>275</v>
      </c>
      <c r="J251" s="111" t="s">
        <v>192</v>
      </c>
      <c r="K251" s="79"/>
      <c r="L251" s="79"/>
      <c r="M251" s="79"/>
      <c r="N251" s="623"/>
      <c r="O251" s="623"/>
      <c r="P251" s="623" t="s">
        <v>16</v>
      </c>
      <c r="Q251" s="623"/>
      <c r="R251" s="623"/>
      <c r="S251" s="79"/>
      <c r="T251" s="79"/>
      <c r="U251" s="66">
        <f t="shared" si="28"/>
        <v>1</v>
      </c>
      <c r="V251" s="79"/>
      <c r="W251" s="79"/>
      <c r="X251" s="79"/>
      <c r="Y251" s="79"/>
      <c r="Z251" s="79"/>
      <c r="AA251" s="79"/>
      <c r="AB251" s="79"/>
      <c r="AC251" s="79"/>
      <c r="AD251" s="79"/>
      <c r="AE251" s="79"/>
      <c r="AF251" s="79"/>
      <c r="AG251" s="79"/>
      <c r="AH251" s="79"/>
      <c r="AI251" s="79"/>
      <c r="AJ251" s="79"/>
      <c r="AK251" s="79"/>
      <c r="AL251" s="79"/>
      <c r="AM251" s="79"/>
      <c r="AN251" s="79"/>
      <c r="AO251" s="79"/>
      <c r="AP251" s="79"/>
      <c r="AQ251" s="79" t="s">
        <v>726</v>
      </c>
      <c r="AR251" s="79" t="s">
        <v>723</v>
      </c>
      <c r="AS251" s="79" t="s">
        <v>726</v>
      </c>
      <c r="AT251" s="79"/>
      <c r="AU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103"/>
      <c r="BS251" s="103"/>
      <c r="BT251" s="103"/>
      <c r="BU251" s="79"/>
      <c r="BV251" s="79"/>
      <c r="BW251" s="623"/>
      <c r="BX251" s="81"/>
      <c r="BY251" s="623"/>
      <c r="BZ251" s="81"/>
      <c r="CA251" s="623"/>
      <c r="CB251" s="81"/>
      <c r="CC251" s="623"/>
      <c r="CD251" s="623"/>
    </row>
    <row r="252" spans="1:82" s="620" customFormat="1" ht="62.25" hidden="1">
      <c r="A252" s="19">
        <v>216</v>
      </c>
      <c r="B252" s="451">
        <v>216</v>
      </c>
      <c r="C252" s="67" t="s">
        <v>523</v>
      </c>
      <c r="D252" s="77" t="s">
        <v>14</v>
      </c>
      <c r="E252" s="67" t="s">
        <v>524</v>
      </c>
      <c r="F252" s="102" t="s">
        <v>17</v>
      </c>
      <c r="G252" s="96" t="s">
        <v>537</v>
      </c>
      <c r="H252" s="96" t="s">
        <v>538</v>
      </c>
      <c r="I252" s="79" t="s">
        <v>275</v>
      </c>
      <c r="J252" s="111" t="s">
        <v>192</v>
      </c>
      <c r="K252" s="79"/>
      <c r="L252" s="79"/>
      <c r="M252" s="79"/>
      <c r="N252" s="623"/>
      <c r="O252" s="144" t="s">
        <v>16</v>
      </c>
      <c r="P252" s="79"/>
      <c r="Q252" s="623"/>
      <c r="R252" s="623"/>
      <c r="S252" s="79"/>
      <c r="T252" s="79"/>
      <c r="U252" s="66">
        <f t="shared" si="28"/>
        <v>1</v>
      </c>
      <c r="V252" s="79"/>
      <c r="W252" s="79"/>
      <c r="X252" s="79"/>
      <c r="Y252" s="79"/>
      <c r="Z252" s="79"/>
      <c r="AA252" s="79"/>
      <c r="AB252" s="79"/>
      <c r="AC252" s="79"/>
      <c r="AD252" s="79"/>
      <c r="AE252" s="79"/>
      <c r="AF252" s="79"/>
      <c r="AG252" s="79"/>
      <c r="AH252" s="79"/>
      <c r="AI252" s="79"/>
      <c r="AJ252" s="79"/>
      <c r="AK252" s="79"/>
      <c r="AL252" s="79"/>
      <c r="AM252" s="79" t="s">
        <v>724</v>
      </c>
      <c r="AN252" s="79" t="s">
        <v>724</v>
      </c>
      <c r="AO252" s="79" t="s">
        <v>724</v>
      </c>
      <c r="AP252" s="79" t="s">
        <v>724</v>
      </c>
      <c r="AQ252" s="79"/>
      <c r="AR252" s="79"/>
      <c r="AS252" s="79"/>
      <c r="AT252" s="79"/>
      <c r="AU252" s="79"/>
      <c r="AV252" s="79"/>
      <c r="AW252" s="79"/>
      <c r="AX252" s="79"/>
      <c r="AY252" s="79"/>
      <c r="AZ252" s="79"/>
      <c r="BA252" s="79"/>
      <c r="BB252" s="79"/>
      <c r="BC252" s="79"/>
      <c r="BD252" s="79"/>
      <c r="BE252" s="20">
        <v>2</v>
      </c>
      <c r="BF252" s="20">
        <v>2</v>
      </c>
      <c r="BG252" s="20">
        <v>2</v>
      </c>
      <c r="BH252" s="20">
        <v>2</v>
      </c>
      <c r="BI252" s="20">
        <v>2</v>
      </c>
      <c r="BJ252" s="20">
        <v>2</v>
      </c>
      <c r="BK252" s="20">
        <v>2</v>
      </c>
      <c r="BL252" s="20">
        <v>2</v>
      </c>
      <c r="BM252" s="20">
        <v>2</v>
      </c>
      <c r="BN252" s="20">
        <v>2</v>
      </c>
      <c r="BO252" s="20">
        <v>2</v>
      </c>
      <c r="BP252" s="20">
        <v>2</v>
      </c>
      <c r="BQ252" s="20">
        <v>2</v>
      </c>
      <c r="BR252" s="20">
        <v>2</v>
      </c>
      <c r="BS252" s="20">
        <v>1</v>
      </c>
      <c r="BT252" s="20">
        <v>1</v>
      </c>
      <c r="BU252" s="20">
        <v>2</v>
      </c>
      <c r="BV252" s="20">
        <v>2</v>
      </c>
      <c r="BW252" s="21">
        <f>COUNTIF($BE252:$BV252,2)</f>
        <v>16</v>
      </c>
      <c r="BX252" s="22">
        <f>BW252/COUNTA($BE252:$BV252)</f>
        <v>0.88888888888888884</v>
      </c>
      <c r="BY252" s="21">
        <f>COUNTIF($BE252:$BV252,1)</f>
        <v>2</v>
      </c>
      <c r="BZ252" s="22">
        <f>BY252/COUNTA($BE252:$BV252)</f>
        <v>0.1111111111111111</v>
      </c>
      <c r="CA252" s="21">
        <f>COUNTIF($BE252:$BV252,0)</f>
        <v>0</v>
      </c>
      <c r="CB252" s="22">
        <f>CA252/COUNTA($BE252:$BV252)</f>
        <v>0</v>
      </c>
      <c r="CC252" s="21">
        <f>(((BW252*2)+(BY252*1)+(CA252*0)))/COUNTA($BE252:$BV252)</f>
        <v>1.8888888888888888</v>
      </c>
      <c r="CD252" s="427" t="str">
        <f>IF(CC252&gt;=1.6,"Đạt mục tiêu",IF(CC252&gt;=1,"Cần cố gắng","Chưa đạt"))</f>
        <v>Đạt mục tiêu</v>
      </c>
    </row>
    <row r="253" spans="1:82" s="620" customFormat="1" ht="47.25" hidden="1">
      <c r="A253" s="19">
        <v>217</v>
      </c>
      <c r="B253" s="451">
        <v>217</v>
      </c>
      <c r="C253" s="67" t="s">
        <v>523</v>
      </c>
      <c r="D253" s="77" t="s">
        <v>14</v>
      </c>
      <c r="E253" s="67" t="s">
        <v>524</v>
      </c>
      <c r="F253" s="102" t="s">
        <v>17</v>
      </c>
      <c r="G253" s="96" t="s">
        <v>539</v>
      </c>
      <c r="H253" s="96" t="s">
        <v>540</v>
      </c>
      <c r="I253" s="79" t="s">
        <v>275</v>
      </c>
      <c r="J253" s="111" t="s">
        <v>192</v>
      </c>
      <c r="K253" s="79"/>
      <c r="L253" s="79"/>
      <c r="M253" s="79"/>
      <c r="N253" s="623"/>
      <c r="O253" s="623"/>
      <c r="P253" s="79"/>
      <c r="Q253" s="623" t="s">
        <v>16</v>
      </c>
      <c r="R253" s="623"/>
      <c r="S253" s="79"/>
      <c r="T253" s="79"/>
      <c r="U253" s="66">
        <f t="shared" ref="U253:U254" si="46">COUNTIF(K253:T253,"x")</f>
        <v>1</v>
      </c>
      <c r="V253" s="79"/>
      <c r="W253" s="79"/>
      <c r="X253" s="79"/>
      <c r="Y253" s="79"/>
      <c r="Z253" s="79"/>
      <c r="AA253" s="79"/>
      <c r="AB253" s="79"/>
      <c r="AC253" s="79"/>
      <c r="AD253" s="79"/>
      <c r="AE253" s="79"/>
      <c r="AF253" s="79"/>
      <c r="AG253" s="79"/>
      <c r="AH253" s="79"/>
      <c r="AI253" s="79"/>
      <c r="AJ253" s="79"/>
      <c r="AK253" s="79"/>
      <c r="AL253" s="79"/>
      <c r="AM253" s="79"/>
      <c r="AN253" s="79"/>
      <c r="AO253" s="79"/>
      <c r="AP253" s="79"/>
      <c r="AQ253" s="79"/>
      <c r="AR253" s="79"/>
      <c r="AS253" s="79"/>
      <c r="AT253" s="79"/>
      <c r="AU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103"/>
      <c r="BS253" s="103"/>
      <c r="BT253" s="103"/>
      <c r="BU253" s="79"/>
      <c r="BV253" s="79"/>
      <c r="BW253" s="623"/>
      <c r="BX253" s="81"/>
      <c r="BY253" s="623"/>
      <c r="BZ253" s="81"/>
      <c r="CA253" s="623"/>
      <c r="CB253" s="81"/>
      <c r="CC253" s="623"/>
      <c r="CD253" s="623"/>
    </row>
    <row r="254" spans="1:82" s="620" customFormat="1" ht="47.25" hidden="1">
      <c r="A254" s="19">
        <v>218</v>
      </c>
      <c r="B254" s="451">
        <v>218</v>
      </c>
      <c r="C254" s="67" t="s">
        <v>523</v>
      </c>
      <c r="D254" s="77" t="s">
        <v>14</v>
      </c>
      <c r="E254" s="67" t="s">
        <v>524</v>
      </c>
      <c r="F254" s="102" t="s">
        <v>17</v>
      </c>
      <c r="G254" s="96" t="s">
        <v>541</v>
      </c>
      <c r="H254" s="96" t="s">
        <v>542</v>
      </c>
      <c r="I254" s="79" t="s">
        <v>275</v>
      </c>
      <c r="J254" s="111" t="s">
        <v>192</v>
      </c>
      <c r="K254" s="79"/>
      <c r="L254" s="79"/>
      <c r="M254" s="79"/>
      <c r="N254" s="623"/>
      <c r="O254" s="623"/>
      <c r="P254" s="79"/>
      <c r="Q254" s="623"/>
      <c r="R254" s="623"/>
      <c r="S254" s="79" t="s">
        <v>16</v>
      </c>
      <c r="T254" s="79"/>
      <c r="U254" s="66">
        <f t="shared" si="46"/>
        <v>1</v>
      </c>
      <c r="V254" s="79"/>
      <c r="W254" s="79"/>
      <c r="X254" s="79"/>
      <c r="Y254" s="79"/>
      <c r="Z254" s="79"/>
      <c r="AA254" s="79"/>
      <c r="AB254" s="79"/>
      <c r="AC254" s="79"/>
      <c r="AD254" s="79"/>
      <c r="AE254" s="79"/>
      <c r="AF254" s="79"/>
      <c r="AG254" s="79"/>
      <c r="AH254" s="79"/>
      <c r="AI254" s="79"/>
      <c r="AJ254" s="79"/>
      <c r="AK254" s="79"/>
      <c r="AL254" s="79"/>
      <c r="AM254" s="79"/>
      <c r="AN254" s="79"/>
      <c r="AO254" s="79"/>
      <c r="AP254" s="79"/>
      <c r="AQ254" s="79"/>
      <c r="AR254" s="79"/>
      <c r="AS254" s="79"/>
      <c r="AT254" s="79"/>
      <c r="AU254" s="79"/>
      <c r="AV254" s="79"/>
      <c r="AW254" s="79"/>
      <c r="AX254" s="79"/>
      <c r="AY254" s="79"/>
      <c r="AZ254" s="79"/>
      <c r="BA254" s="79"/>
      <c r="BB254" s="79"/>
      <c r="BC254" s="79"/>
      <c r="BD254" s="79"/>
      <c r="BE254" s="79"/>
      <c r="BF254" s="79"/>
      <c r="BG254" s="79"/>
      <c r="BH254" s="79"/>
      <c r="BI254" s="79"/>
      <c r="BJ254" s="79"/>
      <c r="BK254" s="79"/>
      <c r="BL254" s="79"/>
      <c r="BM254" s="79"/>
      <c r="BN254" s="79"/>
      <c r="BO254" s="79"/>
      <c r="BP254" s="79"/>
      <c r="BQ254" s="79"/>
      <c r="BR254" s="103"/>
      <c r="BS254" s="103"/>
      <c r="BT254" s="103"/>
      <c r="BU254" s="79"/>
      <c r="BV254" s="79"/>
      <c r="BW254" s="623"/>
      <c r="BX254" s="81"/>
      <c r="BY254" s="623"/>
      <c r="BZ254" s="81"/>
      <c r="CA254" s="623"/>
      <c r="CB254" s="81"/>
      <c r="CC254" s="623"/>
      <c r="CD254" s="623"/>
    </row>
    <row r="255" spans="1:82" s="2" customFormat="1" ht="15.75" hidden="1">
      <c r="A255" s="26"/>
      <c r="B255" s="1375"/>
      <c r="C255" s="1375"/>
      <c r="D255" s="1375"/>
      <c r="E255" s="1375"/>
      <c r="F255" s="1375"/>
      <c r="G255" s="1376" t="s">
        <v>216</v>
      </c>
      <c r="H255" s="1376"/>
      <c r="I255" s="27"/>
      <c r="J255" s="451">
        <f>SUM(J256:J260)</f>
        <v>178</v>
      </c>
      <c r="K255" s="451">
        <f>SUM(K256:K260)</f>
        <v>22</v>
      </c>
      <c r="L255" s="451">
        <f t="shared" ref="L255:BD255" si="47">SUM(L256:L260)</f>
        <v>28</v>
      </c>
      <c r="M255" s="451">
        <f t="shared" si="47"/>
        <v>24</v>
      </c>
      <c r="N255" s="451">
        <f t="shared" si="47"/>
        <v>26</v>
      </c>
      <c r="O255" s="451">
        <f t="shared" si="47"/>
        <v>25</v>
      </c>
      <c r="P255" s="451">
        <f t="shared" si="47"/>
        <v>22</v>
      </c>
      <c r="Q255" s="451">
        <f t="shared" si="47"/>
        <v>22</v>
      </c>
      <c r="R255" s="451">
        <f t="shared" si="47"/>
        <v>17</v>
      </c>
      <c r="S255" s="451">
        <f t="shared" si="47"/>
        <v>18</v>
      </c>
      <c r="T255" s="451">
        <f t="shared" si="47"/>
        <v>15</v>
      </c>
      <c r="U255" s="451">
        <f t="shared" si="47"/>
        <v>0</v>
      </c>
      <c r="V255" s="451">
        <f t="shared" si="47"/>
        <v>0</v>
      </c>
      <c r="W255" s="451">
        <f t="shared" si="47"/>
        <v>0</v>
      </c>
      <c r="X255" s="451">
        <f t="shared" si="47"/>
        <v>0</v>
      </c>
      <c r="Y255" s="451">
        <f t="shared" si="47"/>
        <v>0</v>
      </c>
      <c r="Z255" s="451">
        <f t="shared" si="47"/>
        <v>0</v>
      </c>
      <c r="AA255" s="451">
        <f t="shared" si="47"/>
        <v>0</v>
      </c>
      <c r="AB255" s="451">
        <f t="shared" si="47"/>
        <v>0</v>
      </c>
      <c r="AC255" s="451">
        <f t="shared" si="47"/>
        <v>0</v>
      </c>
      <c r="AD255" s="451">
        <f t="shared" si="47"/>
        <v>0</v>
      </c>
      <c r="AE255" s="451">
        <f t="shared" si="47"/>
        <v>0</v>
      </c>
      <c r="AF255" s="451">
        <f t="shared" si="47"/>
        <v>0</v>
      </c>
      <c r="AG255" s="451">
        <f t="shared" si="47"/>
        <v>0</v>
      </c>
      <c r="AH255" s="451">
        <f t="shared" si="47"/>
        <v>0</v>
      </c>
      <c r="AI255" s="451">
        <f t="shared" si="47"/>
        <v>0</v>
      </c>
      <c r="AJ255" s="451"/>
      <c r="AK255" s="451"/>
      <c r="AL255" s="451"/>
      <c r="AM255" s="451">
        <f t="shared" ref="AM255" si="48">SUM(AM256:AM260)</f>
        <v>0</v>
      </c>
      <c r="AN255" s="451"/>
      <c r="AO255" s="451"/>
      <c r="AP255" s="451"/>
      <c r="AQ255" s="451"/>
      <c r="AR255" s="451"/>
      <c r="AS255" s="451"/>
      <c r="AT255" s="451">
        <f t="shared" si="47"/>
        <v>0</v>
      </c>
      <c r="AU255" s="451"/>
      <c r="AV255" s="451"/>
      <c r="AW255" s="451">
        <f t="shared" si="47"/>
        <v>0</v>
      </c>
      <c r="AX255" s="451"/>
      <c r="AY255" s="451"/>
      <c r="AZ255" s="451">
        <f t="shared" si="47"/>
        <v>0</v>
      </c>
      <c r="BA255" s="451"/>
      <c r="BB255" s="451">
        <f t="shared" si="47"/>
        <v>0</v>
      </c>
      <c r="BC255" s="451"/>
      <c r="BD255" s="451">
        <f t="shared" si="47"/>
        <v>0</v>
      </c>
      <c r="BR255" s="48"/>
      <c r="BS255" s="48"/>
      <c r="BT255" s="48"/>
    </row>
    <row r="256" spans="1:82" s="2" customFormat="1" ht="15.75" hidden="1">
      <c r="A256" s="26"/>
      <c r="B256" s="1377"/>
      <c r="C256" s="1377"/>
      <c r="D256" s="1377"/>
      <c r="E256" s="1377"/>
      <c r="F256" s="1377"/>
      <c r="G256" s="1376" t="s">
        <v>255</v>
      </c>
      <c r="H256" s="1376"/>
      <c r="I256" s="27"/>
      <c r="J256" s="28">
        <f>COUNTIF(J$11:J$86,"Thể chất")</f>
        <v>57</v>
      </c>
      <c r="K256" s="28">
        <f t="shared" ref="K256:Y256" si="49">COUNTIF(K$11:K$86,"x")</f>
        <v>8</v>
      </c>
      <c r="L256" s="28">
        <f t="shared" si="49"/>
        <v>8</v>
      </c>
      <c r="M256" s="28">
        <f t="shared" si="49"/>
        <v>7</v>
      </c>
      <c r="N256" s="28">
        <f t="shared" si="49"/>
        <v>11</v>
      </c>
      <c r="O256" s="28">
        <f t="shared" si="49"/>
        <v>10</v>
      </c>
      <c r="P256" s="28">
        <f t="shared" si="49"/>
        <v>9</v>
      </c>
      <c r="Q256" s="28">
        <f t="shared" si="49"/>
        <v>6</v>
      </c>
      <c r="R256" s="28">
        <f t="shared" si="49"/>
        <v>6</v>
      </c>
      <c r="S256" s="28">
        <f t="shared" si="49"/>
        <v>5</v>
      </c>
      <c r="T256" s="28">
        <f t="shared" si="49"/>
        <v>3</v>
      </c>
      <c r="U256" s="28">
        <f t="shared" si="49"/>
        <v>0</v>
      </c>
      <c r="V256" s="28">
        <f t="shared" si="49"/>
        <v>0</v>
      </c>
      <c r="W256" s="28">
        <f t="shared" si="49"/>
        <v>0</v>
      </c>
      <c r="X256" s="28">
        <f t="shared" si="49"/>
        <v>0</v>
      </c>
      <c r="Y256" s="28">
        <f t="shared" si="49"/>
        <v>0</v>
      </c>
      <c r="Z256" s="28">
        <f t="shared" ref="Z256:AI256" si="50">COUNTIF(Z$8:Z$86,"x")</f>
        <v>0</v>
      </c>
      <c r="AA256" s="28">
        <f t="shared" si="50"/>
        <v>0</v>
      </c>
      <c r="AB256" s="28">
        <f t="shared" si="50"/>
        <v>0</v>
      </c>
      <c r="AC256" s="28">
        <f t="shared" si="50"/>
        <v>0</v>
      </c>
      <c r="AD256" s="28">
        <f t="shared" si="50"/>
        <v>0</v>
      </c>
      <c r="AE256" s="28">
        <f t="shared" si="50"/>
        <v>0</v>
      </c>
      <c r="AF256" s="28">
        <f t="shared" si="50"/>
        <v>0</v>
      </c>
      <c r="AG256" s="28">
        <f t="shared" si="50"/>
        <v>0</v>
      </c>
      <c r="AH256" s="28">
        <f t="shared" si="50"/>
        <v>0</v>
      </c>
      <c r="AI256" s="28">
        <f t="shared" si="50"/>
        <v>0</v>
      </c>
      <c r="AJ256" s="28"/>
      <c r="AK256" s="28"/>
      <c r="AL256" s="28"/>
      <c r="AM256" s="28">
        <f>COUNTIF(AM$8:AM$86,"x")</f>
        <v>0</v>
      </c>
      <c r="AN256" s="28"/>
      <c r="AO256" s="28"/>
      <c r="AP256" s="28"/>
      <c r="AQ256" s="28"/>
      <c r="AR256" s="28"/>
      <c r="AS256" s="28"/>
      <c r="AT256" s="28">
        <f>COUNTIF(AT$8:AT$86,"x")</f>
        <v>0</v>
      </c>
      <c r="AU256" s="28"/>
      <c r="AV256" s="28"/>
      <c r="AW256" s="28">
        <f>COUNTIF(AW$8:AW$86,"x")</f>
        <v>0</v>
      </c>
      <c r="AX256" s="28"/>
      <c r="AY256" s="28"/>
      <c r="AZ256" s="28">
        <f>COUNTIF(AZ$8:AZ$86,"x")</f>
        <v>0</v>
      </c>
      <c r="BA256" s="28"/>
      <c r="BB256" s="28">
        <f>COUNTIF(BB$8:BB$86,"x")</f>
        <v>0</v>
      </c>
      <c r="BC256" s="28"/>
      <c r="BD256" s="28">
        <f>COUNTIF(BD$8:BD$86,"x")</f>
        <v>0</v>
      </c>
      <c r="BR256" s="48"/>
      <c r="BS256" s="48"/>
      <c r="BT256" s="48"/>
    </row>
    <row r="257" spans="1:83" s="2" customFormat="1" ht="15.75" hidden="1">
      <c r="A257" s="26"/>
      <c r="B257" s="1377"/>
      <c r="C257" s="1377"/>
      <c r="D257" s="1377"/>
      <c r="E257" s="1377"/>
      <c r="F257" s="1377"/>
      <c r="G257" s="1376" t="s">
        <v>256</v>
      </c>
      <c r="H257" s="1376"/>
      <c r="I257" s="27"/>
      <c r="J257" s="28">
        <f>COUNTIF(J$89:J$129,"Nhận thức")</f>
        <v>29</v>
      </c>
      <c r="K257" s="28">
        <f t="shared" ref="K257:X257" si="51">COUNTIF(K$89:K$129,"x")</f>
        <v>4</v>
      </c>
      <c r="L257" s="28">
        <f t="shared" si="51"/>
        <v>4</v>
      </c>
      <c r="M257" s="28">
        <f t="shared" si="51"/>
        <v>2</v>
      </c>
      <c r="N257" s="28">
        <f t="shared" si="51"/>
        <v>4</v>
      </c>
      <c r="O257" s="28">
        <f t="shared" si="51"/>
        <v>3</v>
      </c>
      <c r="P257" s="28">
        <f t="shared" si="51"/>
        <v>4</v>
      </c>
      <c r="Q257" s="28">
        <f t="shared" si="51"/>
        <v>6</v>
      </c>
      <c r="R257" s="28">
        <f t="shared" si="51"/>
        <v>2</v>
      </c>
      <c r="S257" s="28">
        <f t="shared" si="51"/>
        <v>3</v>
      </c>
      <c r="T257" s="28">
        <f t="shared" si="51"/>
        <v>2</v>
      </c>
      <c r="U257" s="28">
        <f t="shared" si="51"/>
        <v>0</v>
      </c>
      <c r="V257" s="28">
        <f t="shared" si="51"/>
        <v>0</v>
      </c>
      <c r="W257" s="28">
        <f t="shared" si="51"/>
        <v>0</v>
      </c>
      <c r="X257" s="28">
        <f t="shared" si="51"/>
        <v>0</v>
      </c>
      <c r="Y257" s="28">
        <f t="shared" ref="Y257:AI257" si="52">COUNTIF(Y$87:Y$129,"x")</f>
        <v>0</v>
      </c>
      <c r="Z257" s="28">
        <f t="shared" si="52"/>
        <v>0</v>
      </c>
      <c r="AA257" s="28">
        <f t="shared" si="52"/>
        <v>0</v>
      </c>
      <c r="AB257" s="28">
        <f t="shared" si="52"/>
        <v>0</v>
      </c>
      <c r="AC257" s="28">
        <f t="shared" si="52"/>
        <v>0</v>
      </c>
      <c r="AD257" s="28">
        <f t="shared" si="52"/>
        <v>0</v>
      </c>
      <c r="AE257" s="28">
        <f t="shared" si="52"/>
        <v>0</v>
      </c>
      <c r="AF257" s="28">
        <f t="shared" si="52"/>
        <v>0</v>
      </c>
      <c r="AG257" s="28">
        <f t="shared" si="52"/>
        <v>0</v>
      </c>
      <c r="AH257" s="28">
        <f t="shared" si="52"/>
        <v>0</v>
      </c>
      <c r="AI257" s="28">
        <f t="shared" si="52"/>
        <v>0</v>
      </c>
      <c r="AJ257" s="28"/>
      <c r="AK257" s="28"/>
      <c r="AL257" s="28"/>
      <c r="AM257" s="28">
        <f>COUNTIF(AM$87:AM$129,"x")</f>
        <v>0</v>
      </c>
      <c r="AN257" s="28"/>
      <c r="AO257" s="28"/>
      <c r="AP257" s="28"/>
      <c r="AQ257" s="28"/>
      <c r="AR257" s="28"/>
      <c r="AS257" s="28"/>
      <c r="AT257" s="28">
        <f>COUNTIF(AT$87:AT$129,"x")</f>
        <v>0</v>
      </c>
      <c r="AU257" s="28"/>
      <c r="AV257" s="28"/>
      <c r="AW257" s="28">
        <f>COUNTIF(AW$87:AW$129,"x")</f>
        <v>0</v>
      </c>
      <c r="AX257" s="28"/>
      <c r="AY257" s="28"/>
      <c r="AZ257" s="28">
        <f>COUNTIF(AZ$87:AZ$129,"x")</f>
        <v>0</v>
      </c>
      <c r="BA257" s="28"/>
      <c r="BB257" s="28">
        <f>COUNTIF(BB$87:BB$129,"x")</f>
        <v>0</v>
      </c>
      <c r="BC257" s="28"/>
      <c r="BD257" s="28">
        <f>COUNTIF(BD$87:BD$129,"x")</f>
        <v>0</v>
      </c>
      <c r="BR257" s="48"/>
      <c r="BS257" s="48"/>
      <c r="BT257" s="48"/>
    </row>
    <row r="258" spans="1:83" s="2" customFormat="1" ht="15.75" hidden="1">
      <c r="A258" s="26"/>
      <c r="B258" s="1377"/>
      <c r="C258" s="1377"/>
      <c r="D258" s="1377"/>
      <c r="E258" s="1377"/>
      <c r="F258" s="1377"/>
      <c r="G258" s="1376" t="s">
        <v>257</v>
      </c>
      <c r="H258" s="1376"/>
      <c r="I258" s="27"/>
      <c r="J258" s="28">
        <f>COUNTIF(J$130:J$191,"Ngôn ngữ")</f>
        <v>42</v>
      </c>
      <c r="K258" s="28">
        <f>COUNTIF(K$130:K$191,"x")</f>
        <v>4</v>
      </c>
      <c r="L258" s="28">
        <f t="shared" ref="L258:W258" si="53">COUNTIF(L$130:L$191,"x")</f>
        <v>7</v>
      </c>
      <c r="M258" s="28">
        <f t="shared" si="53"/>
        <v>8</v>
      </c>
      <c r="N258" s="28">
        <f t="shared" si="53"/>
        <v>6</v>
      </c>
      <c r="O258" s="28">
        <f t="shared" si="53"/>
        <v>4</v>
      </c>
      <c r="P258" s="28">
        <f t="shared" si="53"/>
        <v>4</v>
      </c>
      <c r="Q258" s="28">
        <f t="shared" si="53"/>
        <v>4</v>
      </c>
      <c r="R258" s="28">
        <f t="shared" si="53"/>
        <v>5</v>
      </c>
      <c r="S258" s="28">
        <f t="shared" si="53"/>
        <v>6</v>
      </c>
      <c r="T258" s="28">
        <f t="shared" si="53"/>
        <v>6</v>
      </c>
      <c r="U258" s="28">
        <f t="shared" si="53"/>
        <v>0</v>
      </c>
      <c r="V258" s="28">
        <f t="shared" si="53"/>
        <v>0</v>
      </c>
      <c r="W258" s="28">
        <f t="shared" si="53"/>
        <v>0</v>
      </c>
      <c r="X258" s="28">
        <f t="shared" ref="X258:AI258" si="54">COUNTIF(X$130:X$175,"x")</f>
        <v>0</v>
      </c>
      <c r="Y258" s="28">
        <f t="shared" si="54"/>
        <v>0</v>
      </c>
      <c r="Z258" s="28">
        <f t="shared" si="54"/>
        <v>0</v>
      </c>
      <c r="AA258" s="28">
        <f t="shared" si="54"/>
        <v>0</v>
      </c>
      <c r="AB258" s="28">
        <f t="shared" si="54"/>
        <v>0</v>
      </c>
      <c r="AC258" s="28">
        <f t="shared" si="54"/>
        <v>0</v>
      </c>
      <c r="AD258" s="28">
        <f t="shared" si="54"/>
        <v>0</v>
      </c>
      <c r="AE258" s="28">
        <f t="shared" si="54"/>
        <v>0</v>
      </c>
      <c r="AF258" s="28">
        <f t="shared" si="54"/>
        <v>0</v>
      </c>
      <c r="AG258" s="28">
        <f t="shared" si="54"/>
        <v>0</v>
      </c>
      <c r="AH258" s="28">
        <f t="shared" si="54"/>
        <v>0</v>
      </c>
      <c r="AI258" s="28">
        <f t="shared" si="54"/>
        <v>0</v>
      </c>
      <c r="AJ258" s="28"/>
      <c r="AK258" s="28"/>
      <c r="AL258" s="28"/>
      <c r="AM258" s="28">
        <f>COUNTIF(AM$130:AM$175,"x")</f>
        <v>0</v>
      </c>
      <c r="AN258" s="28"/>
      <c r="AO258" s="28"/>
      <c r="AP258" s="28"/>
      <c r="AQ258" s="28"/>
      <c r="AR258" s="28"/>
      <c r="AS258" s="28"/>
      <c r="AT258" s="28">
        <f>COUNTIF(AT$130:AT$175,"x")</f>
        <v>0</v>
      </c>
      <c r="AU258" s="28"/>
      <c r="AV258" s="28"/>
      <c r="AW258" s="28">
        <f>COUNTIF(AW$130:AW$175,"x")</f>
        <v>0</v>
      </c>
      <c r="AX258" s="28"/>
      <c r="AY258" s="28"/>
      <c r="AZ258" s="28">
        <f>COUNTIF(AZ$130:AZ$175,"x")</f>
        <v>0</v>
      </c>
      <c r="BA258" s="28"/>
      <c r="BB258" s="28">
        <f>COUNTIF(BB$130:BB$175,"x")</f>
        <v>0</v>
      </c>
      <c r="BC258" s="28"/>
      <c r="BD258" s="28">
        <f>COUNTIF(BD$130:BD$175,"x")</f>
        <v>0</v>
      </c>
      <c r="BR258" s="48"/>
      <c r="BS258" s="48"/>
      <c r="BT258" s="48"/>
    </row>
    <row r="259" spans="1:83" s="2" customFormat="1" ht="15.75" hidden="1">
      <c r="A259" s="26"/>
      <c r="B259" s="1377"/>
      <c r="C259" s="1377"/>
      <c r="D259" s="1377"/>
      <c r="E259" s="1377"/>
      <c r="F259" s="1377"/>
      <c r="G259" s="1376" t="s">
        <v>258</v>
      </c>
      <c r="H259" s="1376"/>
      <c r="I259" s="27"/>
      <c r="J259" s="28">
        <f>COUNTIF(J$183:J$254,"TCKNXH-TM")</f>
        <v>50</v>
      </c>
      <c r="K259" s="28">
        <f t="shared" ref="K259:V259" si="55">COUNTIF(K$183:K$254,"x")</f>
        <v>6</v>
      </c>
      <c r="L259" s="28">
        <f t="shared" si="55"/>
        <v>9</v>
      </c>
      <c r="M259" s="28">
        <f t="shared" si="55"/>
        <v>7</v>
      </c>
      <c r="N259" s="28">
        <f t="shared" si="55"/>
        <v>5</v>
      </c>
      <c r="O259" s="28">
        <f t="shared" si="55"/>
        <v>8</v>
      </c>
      <c r="P259" s="28">
        <f t="shared" si="55"/>
        <v>5</v>
      </c>
      <c r="Q259" s="28">
        <f t="shared" si="55"/>
        <v>6</v>
      </c>
      <c r="R259" s="28">
        <f t="shared" si="55"/>
        <v>4</v>
      </c>
      <c r="S259" s="28">
        <f t="shared" si="55"/>
        <v>4</v>
      </c>
      <c r="T259" s="28">
        <f t="shared" si="55"/>
        <v>4</v>
      </c>
      <c r="U259" s="28">
        <f t="shared" si="55"/>
        <v>0</v>
      </c>
      <c r="V259" s="28">
        <f t="shared" si="55"/>
        <v>0</v>
      </c>
      <c r="W259" s="28">
        <f t="shared" ref="W259:AI259" si="56">COUNTIF(W$183:W$228,"x")</f>
        <v>0</v>
      </c>
      <c r="X259" s="28">
        <f t="shared" si="56"/>
        <v>0</v>
      </c>
      <c r="Y259" s="28">
        <f t="shared" si="56"/>
        <v>0</v>
      </c>
      <c r="Z259" s="28">
        <f t="shared" si="56"/>
        <v>0</v>
      </c>
      <c r="AA259" s="28">
        <f t="shared" si="56"/>
        <v>0</v>
      </c>
      <c r="AB259" s="28">
        <f t="shared" si="56"/>
        <v>0</v>
      </c>
      <c r="AC259" s="28">
        <f t="shared" si="56"/>
        <v>0</v>
      </c>
      <c r="AD259" s="28">
        <f t="shared" si="56"/>
        <v>0</v>
      </c>
      <c r="AE259" s="28">
        <f t="shared" si="56"/>
        <v>0</v>
      </c>
      <c r="AF259" s="28">
        <f t="shared" si="56"/>
        <v>0</v>
      </c>
      <c r="AG259" s="28">
        <f t="shared" si="56"/>
        <v>0</v>
      </c>
      <c r="AH259" s="28">
        <f t="shared" si="56"/>
        <v>0</v>
      </c>
      <c r="AI259" s="28">
        <f t="shared" si="56"/>
        <v>0</v>
      </c>
      <c r="AJ259" s="28"/>
      <c r="AK259" s="28"/>
      <c r="AL259" s="28"/>
      <c r="AM259" s="28">
        <f>COUNTIF(AM$183:AM$228,"x")</f>
        <v>0</v>
      </c>
      <c r="AN259" s="28"/>
      <c r="AO259" s="28"/>
      <c r="AP259" s="28"/>
      <c r="AQ259" s="28"/>
      <c r="AR259" s="28"/>
      <c r="AS259" s="28"/>
      <c r="AT259" s="28">
        <f>COUNTIF(AT$183:AT$228,"x")</f>
        <v>0</v>
      </c>
      <c r="AU259" s="28"/>
      <c r="AV259" s="28"/>
      <c r="AW259" s="28">
        <f>COUNTIF(AW$183:AW$228,"x")</f>
        <v>0</v>
      </c>
      <c r="AX259" s="28"/>
      <c r="AY259" s="28"/>
      <c r="AZ259" s="28">
        <f>COUNTIF(AZ$183:AZ$228,"x")</f>
        <v>0</v>
      </c>
      <c r="BA259" s="28"/>
      <c r="BB259" s="28">
        <f>COUNTIF(BB$183:BB$228,"x")</f>
        <v>0</v>
      </c>
      <c r="BC259" s="28"/>
      <c r="BD259" s="28">
        <f>COUNTIF(BD$183:BD$228,"x")</f>
        <v>0</v>
      </c>
      <c r="BR259" s="48"/>
      <c r="BS259" s="48"/>
      <c r="BT259" s="48"/>
    </row>
    <row r="260" spans="1:83" s="2" customFormat="1" ht="15.75" hidden="1">
      <c r="A260" s="26"/>
      <c r="B260" s="1377"/>
      <c r="C260" s="1377"/>
      <c r="D260" s="1377"/>
      <c r="E260" s="1377"/>
      <c r="F260" s="1377"/>
      <c r="G260" s="1376"/>
      <c r="H260" s="1376"/>
      <c r="I260" s="27"/>
      <c r="J260" s="28"/>
      <c r="K260" s="28"/>
      <c r="L260" s="28"/>
      <c r="M260" s="28"/>
      <c r="N260" s="28"/>
      <c r="O260" s="28"/>
      <c r="P260" s="28"/>
      <c r="Q260" s="28"/>
      <c r="R260" s="28"/>
      <c r="S260" s="28"/>
      <c r="T260" s="28"/>
      <c r="U260" s="28"/>
      <c r="V260" s="28"/>
      <c r="W260" s="28">
        <f t="shared" ref="W260:AI260" si="57">COUNTIF(W$229:W$254,"x")</f>
        <v>0</v>
      </c>
      <c r="X260" s="28">
        <f t="shared" si="57"/>
        <v>0</v>
      </c>
      <c r="Y260" s="28">
        <f t="shared" si="57"/>
        <v>0</v>
      </c>
      <c r="Z260" s="28">
        <f t="shared" si="57"/>
        <v>0</v>
      </c>
      <c r="AA260" s="28">
        <f t="shared" si="57"/>
        <v>0</v>
      </c>
      <c r="AB260" s="28">
        <f t="shared" si="57"/>
        <v>0</v>
      </c>
      <c r="AC260" s="28">
        <f t="shared" si="57"/>
        <v>0</v>
      </c>
      <c r="AD260" s="28">
        <f t="shared" si="57"/>
        <v>0</v>
      </c>
      <c r="AE260" s="28">
        <f t="shared" si="57"/>
        <v>0</v>
      </c>
      <c r="AF260" s="28">
        <f t="shared" si="57"/>
        <v>0</v>
      </c>
      <c r="AG260" s="28">
        <f t="shared" si="57"/>
        <v>0</v>
      </c>
      <c r="AH260" s="28">
        <f t="shared" si="57"/>
        <v>0</v>
      </c>
      <c r="AI260" s="28">
        <f t="shared" si="57"/>
        <v>0</v>
      </c>
      <c r="AJ260" s="28"/>
      <c r="AK260" s="28"/>
      <c r="AL260" s="28"/>
      <c r="AM260" s="28">
        <f>COUNTIF(AM$229:AM$254,"x")</f>
        <v>0</v>
      </c>
      <c r="AN260" s="28"/>
      <c r="AO260" s="28"/>
      <c r="AP260" s="28"/>
      <c r="AQ260" s="28"/>
      <c r="AR260" s="28"/>
      <c r="AS260" s="28"/>
      <c r="AT260" s="28">
        <f>COUNTIF(AT$229:AT$254,"x")</f>
        <v>0</v>
      </c>
      <c r="AU260" s="28"/>
      <c r="AV260" s="28"/>
      <c r="AW260" s="28">
        <f>COUNTIF(AW$229:AW$254,"x")</f>
        <v>0</v>
      </c>
      <c r="AX260" s="28"/>
      <c r="AY260" s="28"/>
      <c r="AZ260" s="28">
        <f>COUNTIF(AZ$229:AZ$254,"x")</f>
        <v>0</v>
      </c>
      <c r="BA260" s="28"/>
      <c r="BB260" s="28">
        <f>COUNTIF(BB$229:BB$254,"x")</f>
        <v>0</v>
      </c>
      <c r="BC260" s="28"/>
      <c r="BD260" s="28">
        <f>COUNTIF(BD$229:BD$254,"x")</f>
        <v>0</v>
      </c>
      <c r="BR260" s="48"/>
      <c r="BS260" s="48"/>
      <c r="BT260" s="48"/>
    </row>
    <row r="261" spans="1:83" s="558" customFormat="1" ht="18.75" hidden="1" customHeight="1">
      <c r="A261" s="481"/>
      <c r="B261" s="3"/>
      <c r="C261" s="480"/>
      <c r="D261" s="12"/>
      <c r="E261" s="479"/>
      <c r="F261" s="12"/>
      <c r="G261" s="173"/>
      <c r="H261" s="555"/>
      <c r="I261" s="2"/>
      <c r="J261" s="2"/>
      <c r="K261" s="173"/>
      <c r="L261" s="2"/>
      <c r="M261" s="2"/>
      <c r="N261" s="556"/>
      <c r="O261" s="620"/>
      <c r="P261" s="2"/>
      <c r="Q261" s="2"/>
      <c r="R261" s="2"/>
      <c r="S261" s="2"/>
      <c r="T261" s="2"/>
      <c r="U261" s="2"/>
      <c r="V261" s="173"/>
      <c r="W261" s="173"/>
      <c r="X261" s="173"/>
      <c r="Y261" s="173"/>
      <c r="Z261" s="2"/>
      <c r="AA261" s="2"/>
      <c r="AB261" s="2"/>
      <c r="AC261" s="2"/>
      <c r="AD261" s="2"/>
      <c r="AE261" s="2"/>
      <c r="AF261" s="2"/>
      <c r="AG261" s="2"/>
      <c r="AH261" s="557"/>
      <c r="AI261" s="557"/>
      <c r="AJ261" s="557"/>
      <c r="AK261" s="557"/>
      <c r="AL261" s="557"/>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48"/>
      <c r="BS261" s="48"/>
      <c r="BT261" s="48"/>
      <c r="BU261" s="2"/>
      <c r="BV261" s="2"/>
      <c r="BW261" s="2"/>
      <c r="BX261" s="2"/>
      <c r="BY261" s="2"/>
      <c r="BZ261" s="2"/>
      <c r="CA261" s="2"/>
      <c r="CB261" s="2"/>
      <c r="CC261" s="2"/>
      <c r="CD261" s="2"/>
      <c r="CE261" s="557"/>
    </row>
    <row r="262" spans="1:83" s="557" customFormat="1">
      <c r="A262" s="481"/>
      <c r="B262" s="3"/>
      <c r="C262" s="480"/>
      <c r="D262" s="12"/>
      <c r="E262" s="479"/>
      <c r="F262" s="12"/>
      <c r="G262" s="1509" t="s">
        <v>217</v>
      </c>
      <c r="H262" s="1510"/>
      <c r="I262" s="585"/>
      <c r="J262" s="585"/>
      <c r="K262" s="619"/>
      <c r="L262" s="585"/>
      <c r="M262" s="585"/>
      <c r="N262" s="559"/>
      <c r="O262" s="588"/>
      <c r="P262" s="585"/>
      <c r="Q262" s="585"/>
      <c r="R262" s="585"/>
      <c r="S262" s="585"/>
      <c r="T262" s="585"/>
      <c r="U262" s="585"/>
      <c r="V262" s="178">
        <f t="shared" ref="V262:BD262" si="58">SUM(V263:V271)</f>
        <v>22</v>
      </c>
      <c r="W262" s="178">
        <f t="shared" si="58"/>
        <v>22</v>
      </c>
      <c r="X262" s="178">
        <f t="shared" si="58"/>
        <v>22</v>
      </c>
      <c r="Y262" s="178">
        <f t="shared" si="58"/>
        <v>22</v>
      </c>
      <c r="Z262" s="451">
        <f t="shared" si="58"/>
        <v>24</v>
      </c>
      <c r="AA262" s="451">
        <f t="shared" si="58"/>
        <v>24</v>
      </c>
      <c r="AB262" s="451">
        <f t="shared" si="58"/>
        <v>24</v>
      </c>
      <c r="AC262" s="451">
        <f t="shared" si="58"/>
        <v>24</v>
      </c>
      <c r="AD262" s="451">
        <f t="shared" si="58"/>
        <v>22</v>
      </c>
      <c r="AE262" s="451">
        <f t="shared" si="58"/>
        <v>22</v>
      </c>
      <c r="AF262" s="451">
        <f t="shared" si="58"/>
        <v>22</v>
      </c>
      <c r="AG262" s="451">
        <f t="shared" si="58"/>
        <v>22</v>
      </c>
      <c r="AH262" s="559">
        <f t="shared" si="58"/>
        <v>25</v>
      </c>
      <c r="AI262" s="559">
        <f t="shared" si="58"/>
        <v>25</v>
      </c>
      <c r="AJ262" s="559">
        <f t="shared" si="58"/>
        <v>25</v>
      </c>
      <c r="AK262" s="559">
        <f t="shared" si="58"/>
        <v>25</v>
      </c>
      <c r="AL262" s="559">
        <f t="shared" si="58"/>
        <v>25</v>
      </c>
      <c r="AM262" s="560">
        <f t="shared" si="58"/>
        <v>24</v>
      </c>
      <c r="AN262" s="560">
        <f t="shared" si="58"/>
        <v>25</v>
      </c>
      <c r="AO262" s="560">
        <f t="shared" si="58"/>
        <v>25</v>
      </c>
      <c r="AP262" s="560">
        <f t="shared" si="58"/>
        <v>24</v>
      </c>
      <c r="AQ262" s="451">
        <f>SUM(AQ263:AQ271)</f>
        <v>23</v>
      </c>
      <c r="AR262" s="451">
        <f t="shared" ref="AR262:AS262" si="59">SUM(AR263:AR271)</f>
        <v>23</v>
      </c>
      <c r="AS262" s="451">
        <f t="shared" si="59"/>
        <v>23</v>
      </c>
      <c r="AT262" s="451">
        <f t="shared" si="58"/>
        <v>0</v>
      </c>
      <c r="AU262" s="451"/>
      <c r="AV262" s="451"/>
      <c r="AW262" s="451">
        <f t="shared" si="58"/>
        <v>0</v>
      </c>
      <c r="AX262" s="451"/>
      <c r="AY262" s="451"/>
      <c r="AZ262" s="451">
        <f t="shared" si="58"/>
        <v>0</v>
      </c>
      <c r="BA262" s="451"/>
      <c r="BB262" s="451">
        <f t="shared" si="58"/>
        <v>0</v>
      </c>
      <c r="BC262" s="451"/>
      <c r="BD262" s="451">
        <f t="shared" si="58"/>
        <v>0</v>
      </c>
      <c r="BE262" s="2"/>
      <c r="BF262" s="2"/>
      <c r="BG262" s="2"/>
      <c r="BH262" s="2"/>
      <c r="BI262" s="2"/>
      <c r="BJ262" s="2"/>
      <c r="BK262" s="2"/>
      <c r="BL262" s="2"/>
      <c r="BM262" s="2"/>
      <c r="BN262" s="2"/>
      <c r="BO262" s="2"/>
      <c r="BP262" s="2"/>
      <c r="BQ262" s="2"/>
      <c r="BR262" s="48"/>
      <c r="BS262" s="48"/>
      <c r="BT262" s="48"/>
      <c r="BU262" s="2"/>
      <c r="BV262" s="2"/>
      <c r="BW262" s="2"/>
      <c r="BX262" s="2"/>
      <c r="BY262" s="2"/>
      <c r="BZ262" s="2"/>
      <c r="CA262" s="2"/>
      <c r="CB262" s="2"/>
      <c r="CC262" s="2"/>
      <c r="CD262" s="2"/>
    </row>
    <row r="263" spans="1:83" s="557" customFormat="1">
      <c r="A263" s="481"/>
      <c r="B263" s="3"/>
      <c r="C263" s="480"/>
      <c r="D263" s="12"/>
      <c r="E263" s="479"/>
      <c r="F263" s="12"/>
      <c r="G263" s="1511" t="s">
        <v>218</v>
      </c>
      <c r="H263" s="1512"/>
      <c r="I263" s="585"/>
      <c r="J263" s="585"/>
      <c r="K263" s="619"/>
      <c r="L263" s="585"/>
      <c r="M263" s="585"/>
      <c r="N263" s="559"/>
      <c r="O263" s="588"/>
      <c r="P263" s="585"/>
      <c r="Q263" s="585"/>
      <c r="R263" s="585"/>
      <c r="S263" s="585"/>
      <c r="T263" s="585"/>
      <c r="U263" s="585"/>
      <c r="V263" s="204">
        <f t="shared" ref="V263:AL263" si="60">COUNTIF(V$8:V$254,"ĐTT")</f>
        <v>2</v>
      </c>
      <c r="W263" s="204">
        <f t="shared" si="60"/>
        <v>2</v>
      </c>
      <c r="X263" s="204">
        <f t="shared" si="60"/>
        <v>2</v>
      </c>
      <c r="Y263" s="204">
        <f t="shared" si="60"/>
        <v>2</v>
      </c>
      <c r="Z263" s="617">
        <f t="shared" si="60"/>
        <v>1</v>
      </c>
      <c r="AA263" s="617">
        <f t="shared" si="60"/>
        <v>1</v>
      </c>
      <c r="AB263" s="617">
        <f t="shared" si="60"/>
        <v>1</v>
      </c>
      <c r="AC263" s="617">
        <f t="shared" si="60"/>
        <v>1</v>
      </c>
      <c r="AD263" s="617">
        <f t="shared" si="60"/>
        <v>1</v>
      </c>
      <c r="AE263" s="617">
        <f t="shared" si="60"/>
        <v>2</v>
      </c>
      <c r="AF263" s="617">
        <f t="shared" si="60"/>
        <v>1</v>
      </c>
      <c r="AG263" s="617">
        <f t="shared" si="60"/>
        <v>2</v>
      </c>
      <c r="AH263" s="559">
        <f t="shared" si="60"/>
        <v>1</v>
      </c>
      <c r="AI263" s="559">
        <f t="shared" si="60"/>
        <v>1</v>
      </c>
      <c r="AJ263" s="559">
        <f t="shared" si="60"/>
        <v>1</v>
      </c>
      <c r="AK263" s="559">
        <f t="shared" si="60"/>
        <v>1</v>
      </c>
      <c r="AL263" s="559">
        <f t="shared" si="60"/>
        <v>1</v>
      </c>
      <c r="AM263" s="588">
        <f>COUNTIF(AM$8:AM$254,"ĐTT")</f>
        <v>1</v>
      </c>
      <c r="AN263" s="588">
        <f t="shared" ref="AN263:AP263" si="61">COUNTIF(AN$8:AN$254,"ĐTT")</f>
        <v>2</v>
      </c>
      <c r="AO263" s="588">
        <f t="shared" si="61"/>
        <v>1</v>
      </c>
      <c r="AP263" s="588">
        <f t="shared" si="61"/>
        <v>1</v>
      </c>
      <c r="AQ263" s="617">
        <f>COUNTIF(AQ$8:AQ$254,"ĐTT")</f>
        <v>1</v>
      </c>
      <c r="AR263" s="617">
        <f t="shared" ref="AR263:AS263" si="62">COUNTIF(AR$8:AR$254,"ĐTT")</f>
        <v>1</v>
      </c>
      <c r="AS263" s="617">
        <f t="shared" si="62"/>
        <v>1</v>
      </c>
      <c r="AT263" s="617">
        <f>COUNTIF(AT$8:AT$254,"ĐTT")</f>
        <v>0</v>
      </c>
      <c r="AU263" s="617"/>
      <c r="AV263" s="617"/>
      <c r="AW263" s="617">
        <f>COUNTIF(AW$8:AW$254,"ĐTT")</f>
        <v>0</v>
      </c>
      <c r="AX263" s="617"/>
      <c r="AY263" s="617"/>
      <c r="AZ263" s="617">
        <f>COUNTIF(AZ$8:AZ$254,"ĐTT")</f>
        <v>0</v>
      </c>
      <c r="BA263" s="617"/>
      <c r="BB263" s="617">
        <f>COUNTIF(BB$8:BB$254,"ĐTT")</f>
        <v>0</v>
      </c>
      <c r="BC263" s="617"/>
      <c r="BD263" s="617">
        <f>COUNTIF(BD$8:BD$254,"ĐTT")</f>
        <v>0</v>
      </c>
      <c r="BE263" s="2"/>
      <c r="BF263" s="2"/>
      <c r="BG263" s="2"/>
      <c r="BH263" s="2"/>
      <c r="BI263" s="2"/>
      <c r="BJ263" s="2"/>
      <c r="BK263" s="2"/>
      <c r="BL263" s="2"/>
      <c r="BM263" s="2"/>
      <c r="BN263" s="2"/>
      <c r="BO263" s="2"/>
      <c r="BP263" s="2"/>
      <c r="BQ263" s="2"/>
      <c r="BR263" s="48"/>
      <c r="BS263" s="48"/>
      <c r="BT263" s="48"/>
      <c r="BU263" s="2"/>
      <c r="BV263" s="2"/>
      <c r="BW263" s="2"/>
      <c r="BX263" s="2"/>
      <c r="BY263" s="2"/>
      <c r="BZ263" s="2"/>
      <c r="CA263" s="2"/>
      <c r="CB263" s="2"/>
      <c r="CC263" s="2"/>
      <c r="CD263" s="2"/>
    </row>
    <row r="264" spans="1:83" s="557" customFormat="1">
      <c r="A264" s="481"/>
      <c r="B264" s="3"/>
      <c r="C264" s="480"/>
      <c r="D264" s="12"/>
      <c r="E264" s="479"/>
      <c r="F264" s="12"/>
      <c r="G264" s="1511" t="s">
        <v>1188</v>
      </c>
      <c r="H264" s="1512"/>
      <c r="I264" s="585"/>
      <c r="J264" s="585"/>
      <c r="K264" s="619"/>
      <c r="L264" s="585"/>
      <c r="M264" s="585"/>
      <c r="N264" s="559"/>
      <c r="O264" s="588"/>
      <c r="P264" s="585"/>
      <c r="Q264" s="585"/>
      <c r="R264" s="585"/>
      <c r="S264" s="585"/>
      <c r="T264" s="585"/>
      <c r="U264" s="585"/>
      <c r="V264" s="204">
        <f t="shared" ref="V264:AL264" si="63">COUNTIF(V$8:V$254,"TDS")</f>
        <v>1</v>
      </c>
      <c r="W264" s="204">
        <f t="shared" si="63"/>
        <v>1</v>
      </c>
      <c r="X264" s="204">
        <f t="shared" si="63"/>
        <v>1</v>
      </c>
      <c r="Y264" s="204">
        <f t="shared" si="63"/>
        <v>1</v>
      </c>
      <c r="Z264" s="617">
        <f t="shared" si="63"/>
        <v>1</v>
      </c>
      <c r="AA264" s="617">
        <f t="shared" si="63"/>
        <v>1</v>
      </c>
      <c r="AB264" s="617">
        <f t="shared" si="63"/>
        <v>1</v>
      </c>
      <c r="AC264" s="617">
        <f t="shared" si="63"/>
        <v>1</v>
      </c>
      <c r="AD264" s="617">
        <f t="shared" si="63"/>
        <v>1</v>
      </c>
      <c r="AE264" s="617">
        <f t="shared" si="63"/>
        <v>1</v>
      </c>
      <c r="AF264" s="617">
        <f t="shared" si="63"/>
        <v>1</v>
      </c>
      <c r="AG264" s="617">
        <f t="shared" si="63"/>
        <v>1</v>
      </c>
      <c r="AH264" s="559">
        <f t="shared" si="63"/>
        <v>1</v>
      </c>
      <c r="AI264" s="559">
        <f t="shared" si="63"/>
        <v>1</v>
      </c>
      <c r="AJ264" s="559">
        <f t="shared" si="63"/>
        <v>1</v>
      </c>
      <c r="AK264" s="559">
        <f t="shared" si="63"/>
        <v>1</v>
      </c>
      <c r="AL264" s="559">
        <f t="shared" si="63"/>
        <v>1</v>
      </c>
      <c r="AM264" s="588">
        <f>COUNTIF(AM$8:AM$254,"TDS")</f>
        <v>1</v>
      </c>
      <c r="AN264" s="588">
        <f t="shared" ref="AN264:AP264" si="64">COUNTIF(AN$8:AN$254,"TDS")</f>
        <v>1</v>
      </c>
      <c r="AO264" s="588">
        <f t="shared" si="64"/>
        <v>1</v>
      </c>
      <c r="AP264" s="588">
        <f t="shared" si="64"/>
        <v>1</v>
      </c>
      <c r="AQ264" s="617">
        <f>COUNTIF(AQ$8:AQ$254,"TDS")</f>
        <v>1</v>
      </c>
      <c r="AR264" s="617">
        <f t="shared" ref="AR264:AS264" si="65">COUNTIF(AR$8:AR$254,"TDS")</f>
        <v>1</v>
      </c>
      <c r="AS264" s="617">
        <f t="shared" si="65"/>
        <v>1</v>
      </c>
      <c r="AT264" s="617">
        <f>COUNTIF(AT$8:AT$254,"TDS")</f>
        <v>0</v>
      </c>
      <c r="AU264" s="617"/>
      <c r="AV264" s="617"/>
      <c r="AW264" s="617">
        <f>COUNTIF(AW$8:AW$254,"TDS")</f>
        <v>0</v>
      </c>
      <c r="AX264" s="617"/>
      <c r="AY264" s="617"/>
      <c r="AZ264" s="617">
        <f>COUNTIF(AZ$8:AZ$254,"TDS")</f>
        <v>0</v>
      </c>
      <c r="BA264" s="617"/>
      <c r="BB264" s="617">
        <f>COUNTIF(BB$8:BB$254,"TDS")</f>
        <v>0</v>
      </c>
      <c r="BC264" s="617"/>
      <c r="BD264" s="617">
        <f>COUNTIF(BD$8:BD$254,"TDS")</f>
        <v>0</v>
      </c>
      <c r="BE264" s="2"/>
      <c r="BF264" s="2"/>
      <c r="BG264" s="2"/>
      <c r="BH264" s="2"/>
      <c r="BI264" s="2"/>
      <c r="BJ264" s="2"/>
      <c r="BK264" s="2"/>
      <c r="BL264" s="2"/>
      <c r="BM264" s="2"/>
      <c r="BN264" s="2"/>
      <c r="BO264" s="2"/>
      <c r="BP264" s="2"/>
      <c r="BQ264" s="2"/>
      <c r="BR264" s="48"/>
      <c r="BS264" s="48"/>
      <c r="BT264" s="48"/>
      <c r="BU264" s="2"/>
      <c r="BV264" s="2"/>
      <c r="BW264" s="2"/>
      <c r="BX264" s="2"/>
      <c r="BY264" s="2"/>
      <c r="BZ264" s="2"/>
      <c r="CA264" s="2"/>
      <c r="CB264" s="2"/>
      <c r="CC264" s="2"/>
      <c r="CD264" s="2"/>
    </row>
    <row r="265" spans="1:83" s="557" customFormat="1">
      <c r="A265" s="481"/>
      <c r="B265" s="3"/>
      <c r="C265" s="480"/>
      <c r="D265" s="12"/>
      <c r="E265" s="479"/>
      <c r="F265" s="12"/>
      <c r="G265" s="1511" t="s">
        <v>1189</v>
      </c>
      <c r="H265" s="1512"/>
      <c r="I265" s="585"/>
      <c r="J265" s="585"/>
      <c r="K265" s="619"/>
      <c r="L265" s="585"/>
      <c r="M265" s="585"/>
      <c r="N265" s="559"/>
      <c r="O265" s="588"/>
      <c r="P265" s="585"/>
      <c r="Q265" s="585"/>
      <c r="R265" s="585"/>
      <c r="S265" s="585"/>
      <c r="T265" s="585"/>
      <c r="U265" s="585"/>
      <c r="V265" s="204">
        <f t="shared" ref="V265:AL265" si="66">COUNTIF(V$8:V$254,"HĐG")</f>
        <v>4</v>
      </c>
      <c r="W265" s="204">
        <f t="shared" si="66"/>
        <v>4</v>
      </c>
      <c r="X265" s="204">
        <f t="shared" si="66"/>
        <v>4</v>
      </c>
      <c r="Y265" s="204">
        <f t="shared" si="66"/>
        <v>4</v>
      </c>
      <c r="Z265" s="617">
        <f t="shared" si="66"/>
        <v>5</v>
      </c>
      <c r="AA265" s="617">
        <f t="shared" si="66"/>
        <v>5</v>
      </c>
      <c r="AB265" s="617">
        <f t="shared" si="66"/>
        <v>5</v>
      </c>
      <c r="AC265" s="617">
        <f t="shared" si="66"/>
        <v>5</v>
      </c>
      <c r="AD265" s="617">
        <f t="shared" si="66"/>
        <v>5</v>
      </c>
      <c r="AE265" s="617">
        <f t="shared" si="66"/>
        <v>5</v>
      </c>
      <c r="AF265" s="617">
        <f t="shared" si="66"/>
        <v>4</v>
      </c>
      <c r="AG265" s="617">
        <f t="shared" si="66"/>
        <v>4</v>
      </c>
      <c r="AH265" s="559">
        <f t="shared" si="66"/>
        <v>5</v>
      </c>
      <c r="AI265" s="559">
        <f t="shared" si="66"/>
        <v>5</v>
      </c>
      <c r="AJ265" s="559">
        <f t="shared" si="66"/>
        <v>5</v>
      </c>
      <c r="AK265" s="559">
        <f t="shared" si="66"/>
        <v>5</v>
      </c>
      <c r="AL265" s="559">
        <f t="shared" si="66"/>
        <v>5</v>
      </c>
      <c r="AM265" s="588">
        <f>COUNTIF(AM$8:AM$254,"HĐG")</f>
        <v>5</v>
      </c>
      <c r="AN265" s="588">
        <f t="shared" ref="AN265:AP265" si="67">COUNTIF(AN$8:AN$254,"HĐG")</f>
        <v>5</v>
      </c>
      <c r="AO265" s="588">
        <f t="shared" si="67"/>
        <v>5</v>
      </c>
      <c r="AP265" s="588">
        <f t="shared" si="67"/>
        <v>5</v>
      </c>
      <c r="AQ265" s="617">
        <f>COUNTIF(AQ$8:AQ$254,"HĐG")</f>
        <v>5</v>
      </c>
      <c r="AR265" s="617">
        <f t="shared" ref="AR265:AS265" si="68">COUNTIF(AR$8:AR$254,"HĐG")</f>
        <v>5</v>
      </c>
      <c r="AS265" s="617">
        <f t="shared" si="68"/>
        <v>5</v>
      </c>
      <c r="AT265" s="617">
        <f>COUNTIF(AT$8:AT$254,"HĐG")</f>
        <v>0</v>
      </c>
      <c r="AU265" s="617"/>
      <c r="AV265" s="617"/>
      <c r="AW265" s="617">
        <f>COUNTIF(AW$8:AW$254,"HĐG")</f>
        <v>0</v>
      </c>
      <c r="AX265" s="617"/>
      <c r="AY265" s="617"/>
      <c r="AZ265" s="617">
        <f>COUNTIF(AZ$8:AZ$254,"HĐG")</f>
        <v>0</v>
      </c>
      <c r="BA265" s="617"/>
      <c r="BB265" s="617">
        <f>COUNTIF(BB$8:BB$254,"HĐG")</f>
        <v>0</v>
      </c>
      <c r="BC265" s="617"/>
      <c r="BD265" s="617">
        <f>COUNTIF(BD$8:BD$254,"HĐG")</f>
        <v>0</v>
      </c>
      <c r="BE265" s="2"/>
      <c r="BF265" s="2"/>
      <c r="BG265" s="2"/>
      <c r="BH265" s="2"/>
      <c r="BI265" s="2"/>
      <c r="BJ265" s="2"/>
      <c r="BK265" s="2"/>
      <c r="BL265" s="2"/>
      <c r="BM265" s="2"/>
      <c r="BN265" s="2"/>
      <c r="BO265" s="2"/>
      <c r="BP265" s="2"/>
      <c r="BQ265" s="2"/>
      <c r="BR265" s="48"/>
      <c r="BS265" s="48"/>
      <c r="BT265" s="48"/>
      <c r="BU265" s="2"/>
      <c r="BV265" s="2"/>
      <c r="BW265" s="2"/>
      <c r="BX265" s="2"/>
      <c r="BY265" s="2"/>
      <c r="BZ265" s="2"/>
      <c r="CA265" s="2"/>
      <c r="CB265" s="2"/>
      <c r="CC265" s="2"/>
      <c r="CD265" s="2"/>
    </row>
    <row r="266" spans="1:83" s="557" customFormat="1">
      <c r="A266" s="481"/>
      <c r="B266" s="3"/>
      <c r="C266" s="480"/>
      <c r="D266" s="12"/>
      <c r="E266" s="479"/>
      <c r="F266" s="12"/>
      <c r="G266" s="1511" t="s">
        <v>1190</v>
      </c>
      <c r="H266" s="1512"/>
      <c r="I266" s="585"/>
      <c r="J266" s="585"/>
      <c r="K266" s="619"/>
      <c r="L266" s="585"/>
      <c r="M266" s="585"/>
      <c r="N266" s="559"/>
      <c r="O266" s="588"/>
      <c r="P266" s="585"/>
      <c r="Q266" s="585"/>
      <c r="R266" s="585"/>
      <c r="S266" s="585"/>
      <c r="T266" s="585"/>
      <c r="U266" s="585"/>
      <c r="V266" s="204">
        <f t="shared" ref="V266:AL266" si="69">COUNTIF(V$8:V$254,"HĐNT")</f>
        <v>4</v>
      </c>
      <c r="W266" s="204">
        <f t="shared" si="69"/>
        <v>4</v>
      </c>
      <c r="X266" s="204">
        <f t="shared" si="69"/>
        <v>4</v>
      </c>
      <c r="Y266" s="204">
        <f t="shared" si="69"/>
        <v>4</v>
      </c>
      <c r="Z266" s="617">
        <f t="shared" si="69"/>
        <v>5</v>
      </c>
      <c r="AA266" s="617">
        <f t="shared" si="69"/>
        <v>5</v>
      </c>
      <c r="AB266" s="617">
        <f t="shared" si="69"/>
        <v>5</v>
      </c>
      <c r="AC266" s="617">
        <f t="shared" si="69"/>
        <v>5</v>
      </c>
      <c r="AD266" s="617">
        <f t="shared" si="69"/>
        <v>4</v>
      </c>
      <c r="AE266" s="617">
        <f t="shared" si="69"/>
        <v>4</v>
      </c>
      <c r="AF266" s="617">
        <f t="shared" si="69"/>
        <v>5</v>
      </c>
      <c r="AG266" s="617">
        <f t="shared" si="69"/>
        <v>4</v>
      </c>
      <c r="AH266" s="559">
        <f t="shared" si="69"/>
        <v>5</v>
      </c>
      <c r="AI266" s="559">
        <f t="shared" si="69"/>
        <v>5</v>
      </c>
      <c r="AJ266" s="559">
        <f t="shared" si="69"/>
        <v>5</v>
      </c>
      <c r="AK266" s="559">
        <f t="shared" si="69"/>
        <v>5</v>
      </c>
      <c r="AL266" s="559">
        <f t="shared" si="69"/>
        <v>5</v>
      </c>
      <c r="AM266" s="588">
        <f>COUNTIF(AM$8:AM$254,"HĐNT")</f>
        <v>5</v>
      </c>
      <c r="AN266" s="588">
        <f t="shared" ref="AN266:AP266" si="70">COUNTIF(AN$8:AN$254,"HĐNT")</f>
        <v>5</v>
      </c>
      <c r="AO266" s="588">
        <f t="shared" si="70"/>
        <v>5</v>
      </c>
      <c r="AP266" s="588">
        <f t="shared" si="70"/>
        <v>5</v>
      </c>
      <c r="AQ266" s="617">
        <f>COUNTIF(AQ$8:AQ$254,"HĐNT")</f>
        <v>5</v>
      </c>
      <c r="AR266" s="617">
        <f t="shared" ref="AR266:AS266" si="71">COUNTIF(AR$8:AR$254,"HĐNT")</f>
        <v>5</v>
      </c>
      <c r="AS266" s="617">
        <f t="shared" si="71"/>
        <v>5</v>
      </c>
      <c r="AT266" s="617">
        <f>COUNTIF(AT$8:AT$254,"HĐNT")</f>
        <v>0</v>
      </c>
      <c r="AU266" s="617"/>
      <c r="AV266" s="617"/>
      <c r="AW266" s="617">
        <f>COUNTIF(AW$8:AW$254,"HĐNT")</f>
        <v>0</v>
      </c>
      <c r="AX266" s="617"/>
      <c r="AY266" s="617"/>
      <c r="AZ266" s="617">
        <f>COUNTIF(AZ$8:AZ$254,"HĐNT")</f>
        <v>0</v>
      </c>
      <c r="BA266" s="617"/>
      <c r="BB266" s="617">
        <f>COUNTIF(BB$8:BB$254,"HĐNT")</f>
        <v>0</v>
      </c>
      <c r="BC266" s="617"/>
      <c r="BD266" s="617">
        <f>COUNTIF(BD$8:BD$254,"HĐNT")</f>
        <v>0</v>
      </c>
      <c r="BE266" s="2"/>
      <c r="BF266" s="2"/>
      <c r="BG266" s="2"/>
      <c r="BH266" s="2"/>
      <c r="BI266" s="2"/>
      <c r="BJ266" s="2"/>
      <c r="BK266" s="2"/>
      <c r="BL266" s="2"/>
      <c r="BM266" s="2"/>
      <c r="BN266" s="2"/>
      <c r="BO266" s="2"/>
      <c r="BP266" s="2"/>
      <c r="BQ266" s="2"/>
      <c r="BR266" s="48"/>
      <c r="BS266" s="48"/>
      <c r="BT266" s="48"/>
      <c r="BU266" s="2"/>
      <c r="BV266" s="2"/>
      <c r="BW266" s="2"/>
      <c r="BX266" s="2"/>
      <c r="BY266" s="2"/>
      <c r="BZ266" s="2"/>
      <c r="CA266" s="2"/>
      <c r="CB266" s="2"/>
      <c r="CC266" s="2"/>
      <c r="CD266" s="2"/>
    </row>
    <row r="267" spans="1:83" s="557" customFormat="1">
      <c r="A267" s="481"/>
      <c r="B267" s="3"/>
      <c r="C267" s="480"/>
      <c r="D267" s="12"/>
      <c r="E267" s="479"/>
      <c r="F267" s="12"/>
      <c r="G267" s="1511" t="s">
        <v>1191</v>
      </c>
      <c r="H267" s="1512"/>
      <c r="I267" s="585"/>
      <c r="J267" s="585"/>
      <c r="K267" s="619"/>
      <c r="L267" s="585"/>
      <c r="M267" s="585"/>
      <c r="N267" s="559"/>
      <c r="O267" s="588"/>
      <c r="P267" s="585"/>
      <c r="Q267" s="585"/>
      <c r="R267" s="585"/>
      <c r="S267" s="585"/>
      <c r="T267" s="585"/>
      <c r="U267" s="585"/>
      <c r="V267" s="204">
        <f t="shared" ref="V267:AL267" si="72">COUNTIF(V$8:V$254,"VS-AN")</f>
        <v>1</v>
      </c>
      <c r="W267" s="204">
        <f t="shared" si="72"/>
        <v>1</v>
      </c>
      <c r="X267" s="204">
        <f t="shared" si="72"/>
        <v>1</v>
      </c>
      <c r="Y267" s="204">
        <f t="shared" si="72"/>
        <v>1</v>
      </c>
      <c r="Z267" s="617">
        <f t="shared" si="72"/>
        <v>2</v>
      </c>
      <c r="AA267" s="617">
        <f t="shared" si="72"/>
        <v>2</v>
      </c>
      <c r="AB267" s="617">
        <f t="shared" si="72"/>
        <v>2</v>
      </c>
      <c r="AC267" s="617">
        <f t="shared" si="72"/>
        <v>2</v>
      </c>
      <c r="AD267" s="617">
        <f t="shared" si="72"/>
        <v>1</v>
      </c>
      <c r="AE267" s="617">
        <f t="shared" si="72"/>
        <v>1</v>
      </c>
      <c r="AF267" s="617">
        <f t="shared" si="72"/>
        <v>1</v>
      </c>
      <c r="AG267" s="617">
        <f t="shared" si="72"/>
        <v>1</v>
      </c>
      <c r="AH267" s="559">
        <f t="shared" si="72"/>
        <v>3</v>
      </c>
      <c r="AI267" s="559">
        <f t="shared" si="72"/>
        <v>3</v>
      </c>
      <c r="AJ267" s="559">
        <f t="shared" si="72"/>
        <v>3</v>
      </c>
      <c r="AK267" s="559">
        <f t="shared" si="72"/>
        <v>3</v>
      </c>
      <c r="AL267" s="559">
        <f t="shared" si="72"/>
        <v>3</v>
      </c>
      <c r="AM267" s="588">
        <f>COUNTIF(AM$8:AM$254,"VS-AN")</f>
        <v>2</v>
      </c>
      <c r="AN267" s="588">
        <f t="shared" ref="AN267:AP267" si="73">COUNTIF(AN$8:AN$254,"VS-AN")</f>
        <v>2</v>
      </c>
      <c r="AO267" s="588">
        <f t="shared" si="73"/>
        <v>3</v>
      </c>
      <c r="AP267" s="588">
        <f t="shared" si="73"/>
        <v>3</v>
      </c>
      <c r="AQ267" s="617">
        <f>COUNTIF(AQ$8:AQ$254,"VS-AN")</f>
        <v>1</v>
      </c>
      <c r="AR267" s="617">
        <f t="shared" ref="AR267:AS267" si="74">COUNTIF(AR$8:AR$254,"VS-AN")</f>
        <v>1</v>
      </c>
      <c r="AS267" s="617">
        <f t="shared" si="74"/>
        <v>1</v>
      </c>
      <c r="AT267" s="617">
        <f>COUNTIF(AT$8:AT$254,"VS-AN")</f>
        <v>0</v>
      </c>
      <c r="AU267" s="617"/>
      <c r="AV267" s="617"/>
      <c r="AW267" s="617">
        <f>COUNTIF(AW$8:AW$254,"VS-AN")</f>
        <v>0</v>
      </c>
      <c r="AX267" s="617"/>
      <c r="AY267" s="617"/>
      <c r="AZ267" s="617">
        <f>COUNTIF(AZ$8:AZ$254,"VS-AN")</f>
        <v>0</v>
      </c>
      <c r="BA267" s="617"/>
      <c r="BB267" s="617">
        <f>COUNTIF(BB$8:BB$254,"VS-AN")</f>
        <v>0</v>
      </c>
      <c r="BC267" s="617"/>
      <c r="BD267" s="617">
        <f>COUNTIF(BD$8:BD$254,"VS-AN")</f>
        <v>0</v>
      </c>
      <c r="BE267" s="2"/>
      <c r="BF267" s="2"/>
      <c r="BG267" s="2"/>
      <c r="BH267" s="2"/>
      <c r="BI267" s="2"/>
      <c r="BJ267" s="2"/>
      <c r="BK267" s="2"/>
      <c r="BL267" s="2"/>
      <c r="BM267" s="2"/>
      <c r="BN267" s="2"/>
      <c r="BO267" s="2"/>
      <c r="BP267" s="2"/>
      <c r="BQ267" s="2"/>
      <c r="BR267" s="48"/>
      <c r="BS267" s="48"/>
      <c r="BT267" s="48"/>
      <c r="BU267" s="2"/>
      <c r="BV267" s="2"/>
      <c r="BW267" s="2"/>
      <c r="BX267" s="2"/>
      <c r="BY267" s="2"/>
      <c r="BZ267" s="2"/>
      <c r="CA267" s="2"/>
      <c r="CB267" s="2"/>
      <c r="CC267" s="2"/>
      <c r="CD267" s="2"/>
    </row>
    <row r="268" spans="1:83" s="557" customFormat="1">
      <c r="A268" s="481"/>
      <c r="B268" s="3"/>
      <c r="C268" s="480"/>
      <c r="D268" s="12"/>
      <c r="E268" s="479"/>
      <c r="F268" s="12"/>
      <c r="G268" s="1511" t="s">
        <v>1192</v>
      </c>
      <c r="H268" s="1512"/>
      <c r="I268" s="585"/>
      <c r="J268" s="585"/>
      <c r="K268" s="619"/>
      <c r="L268" s="585"/>
      <c r="M268" s="585"/>
      <c r="N268" s="559"/>
      <c r="O268" s="588"/>
      <c r="P268" s="585"/>
      <c r="Q268" s="585"/>
      <c r="R268" s="585"/>
      <c r="S268" s="585"/>
      <c r="T268" s="585"/>
      <c r="U268" s="585"/>
      <c r="V268" s="204">
        <f t="shared" ref="V268:AL268" si="75">COUNTIF(V$8:V$254,"HĐC")</f>
        <v>5</v>
      </c>
      <c r="W268" s="204">
        <f t="shared" si="75"/>
        <v>5</v>
      </c>
      <c r="X268" s="204">
        <f t="shared" si="75"/>
        <v>5</v>
      </c>
      <c r="Y268" s="204">
        <f t="shared" si="75"/>
        <v>5</v>
      </c>
      <c r="Z268" s="617">
        <f t="shared" si="75"/>
        <v>5</v>
      </c>
      <c r="AA268" s="617">
        <f t="shared" si="75"/>
        <v>5</v>
      </c>
      <c r="AB268" s="617">
        <f t="shared" si="75"/>
        <v>5</v>
      </c>
      <c r="AC268" s="617">
        <f t="shared" si="75"/>
        <v>5</v>
      </c>
      <c r="AD268" s="617">
        <f t="shared" si="75"/>
        <v>5</v>
      </c>
      <c r="AE268" s="617">
        <f t="shared" si="75"/>
        <v>4</v>
      </c>
      <c r="AF268" s="617">
        <f t="shared" si="75"/>
        <v>5</v>
      </c>
      <c r="AG268" s="617">
        <f t="shared" si="75"/>
        <v>5</v>
      </c>
      <c r="AH268" s="559">
        <f t="shared" si="75"/>
        <v>5</v>
      </c>
      <c r="AI268" s="559">
        <f t="shared" si="75"/>
        <v>5</v>
      </c>
      <c r="AJ268" s="559">
        <f t="shared" si="75"/>
        <v>5</v>
      </c>
      <c r="AK268" s="559">
        <f t="shared" si="75"/>
        <v>5</v>
      </c>
      <c r="AL268" s="559">
        <f t="shared" si="75"/>
        <v>5</v>
      </c>
      <c r="AM268" s="588">
        <f>COUNTIF(AM$8:AM$254,"HĐC")</f>
        <v>5</v>
      </c>
      <c r="AN268" s="588">
        <f t="shared" ref="AN268:AP268" si="76">COUNTIF(AN$8:AN$254,"HĐC")</f>
        <v>5</v>
      </c>
      <c r="AO268" s="588">
        <f t="shared" si="76"/>
        <v>5</v>
      </c>
      <c r="AP268" s="588">
        <f t="shared" si="76"/>
        <v>4</v>
      </c>
      <c r="AQ268" s="617">
        <f>COUNTIF(AQ$8:AQ$254,"HĐC")</f>
        <v>5</v>
      </c>
      <c r="AR268" s="617">
        <f t="shared" ref="AR268:AS268" si="77">COUNTIF(AR$8:AR$254,"HĐC")</f>
        <v>5</v>
      </c>
      <c r="AS268" s="617">
        <f t="shared" si="77"/>
        <v>5</v>
      </c>
      <c r="AT268" s="617">
        <f>COUNTIF(AT$8:AT$254,"HĐC")</f>
        <v>0</v>
      </c>
      <c r="AU268" s="617"/>
      <c r="AV268" s="617"/>
      <c r="AW268" s="617">
        <f>COUNTIF(AW$8:AW$254,"HĐC")</f>
        <v>0</v>
      </c>
      <c r="AX268" s="617"/>
      <c r="AY268" s="617"/>
      <c r="AZ268" s="617">
        <f>COUNTIF(AZ$8:AZ$254,"HĐC")</f>
        <v>0</v>
      </c>
      <c r="BA268" s="617"/>
      <c r="BB268" s="617">
        <f>COUNTIF(BB$8:BB$254,"HĐC")</f>
        <v>0</v>
      </c>
      <c r="BC268" s="617"/>
      <c r="BD268" s="617">
        <f>COUNTIF(BD$8:BD$254,"HĐC")</f>
        <v>0</v>
      </c>
      <c r="BE268" s="2"/>
      <c r="BF268" s="2"/>
      <c r="BG268" s="2"/>
      <c r="BH268" s="2"/>
      <c r="BI268" s="2"/>
      <c r="BJ268" s="2"/>
      <c r="BK268" s="2"/>
      <c r="BL268" s="2"/>
      <c r="BM268" s="2"/>
      <c r="BN268" s="2"/>
      <c r="BO268" s="2"/>
      <c r="BP268" s="2"/>
      <c r="BQ268" s="2"/>
      <c r="BR268" s="48"/>
      <c r="BS268" s="48"/>
      <c r="BT268" s="48"/>
      <c r="BU268" s="2"/>
      <c r="BV268" s="2"/>
      <c r="BW268" s="2"/>
      <c r="BX268" s="2"/>
      <c r="BY268" s="2"/>
      <c r="BZ268" s="2"/>
      <c r="CA268" s="2"/>
      <c r="CB268" s="2"/>
      <c r="CC268" s="2"/>
      <c r="CD268" s="2"/>
    </row>
    <row r="269" spans="1:83" s="557" customFormat="1">
      <c r="A269" s="481"/>
      <c r="B269" s="3"/>
      <c r="C269" s="480"/>
      <c r="D269" s="12"/>
      <c r="E269" s="479"/>
      <c r="F269" s="12"/>
      <c r="G269" s="1511" t="s">
        <v>1193</v>
      </c>
      <c r="H269" s="1512"/>
      <c r="I269" s="585"/>
      <c r="J269" s="585"/>
      <c r="K269" s="619"/>
      <c r="L269" s="585"/>
      <c r="M269" s="585"/>
      <c r="N269" s="559"/>
      <c r="O269" s="588"/>
      <c r="P269" s="585"/>
      <c r="Q269" s="585"/>
      <c r="R269" s="585"/>
      <c r="S269" s="585"/>
      <c r="T269" s="585"/>
      <c r="U269" s="585"/>
      <c r="V269" s="204">
        <f t="shared" ref="V269:AL269" si="78">COUNTIF(V$8:V$254,"TQDN")</f>
        <v>0</v>
      </c>
      <c r="W269" s="204">
        <f t="shared" si="78"/>
        <v>0</v>
      </c>
      <c r="X269" s="204">
        <f t="shared" si="78"/>
        <v>0</v>
      </c>
      <c r="Y269" s="204">
        <f t="shared" si="78"/>
        <v>0</v>
      </c>
      <c r="Z269" s="617">
        <f t="shared" si="78"/>
        <v>0</v>
      </c>
      <c r="AA269" s="617">
        <f t="shared" si="78"/>
        <v>0</v>
      </c>
      <c r="AB269" s="617">
        <f t="shared" si="78"/>
        <v>0</v>
      </c>
      <c r="AC269" s="617">
        <f t="shared" si="78"/>
        <v>0</v>
      </c>
      <c r="AD269" s="617">
        <f t="shared" si="78"/>
        <v>0</v>
      </c>
      <c r="AE269" s="617">
        <f t="shared" si="78"/>
        <v>0</v>
      </c>
      <c r="AF269" s="617">
        <f t="shared" si="78"/>
        <v>0</v>
      </c>
      <c r="AG269" s="617">
        <f t="shared" si="78"/>
        <v>0</v>
      </c>
      <c r="AH269" s="559">
        <f t="shared" si="78"/>
        <v>0</v>
      </c>
      <c r="AI269" s="559">
        <f t="shared" si="78"/>
        <v>0</v>
      </c>
      <c r="AJ269" s="559">
        <f t="shared" si="78"/>
        <v>0</v>
      </c>
      <c r="AK269" s="559">
        <f t="shared" si="78"/>
        <v>0</v>
      </c>
      <c r="AL269" s="559">
        <f t="shared" si="78"/>
        <v>0</v>
      </c>
      <c r="AM269" s="588">
        <f>COUNTIF(AM$8:AM$254,"TQDN")</f>
        <v>0</v>
      </c>
      <c r="AN269" s="588">
        <f t="shared" ref="AN269:AP269" si="79">COUNTIF(AN$8:AN$254,"TQDN")</f>
        <v>0</v>
      </c>
      <c r="AO269" s="588">
        <f t="shared" si="79"/>
        <v>0</v>
      </c>
      <c r="AP269" s="588">
        <f t="shared" si="79"/>
        <v>0</v>
      </c>
      <c r="AQ269" s="617">
        <f>COUNTIF(AQ$8:AQ$254,"TQDN")</f>
        <v>0</v>
      </c>
      <c r="AR269" s="617">
        <f t="shared" ref="AR269:AS269" si="80">COUNTIF(AR$8:AR$254,"TQDN")</f>
        <v>0</v>
      </c>
      <c r="AS269" s="617">
        <f t="shared" si="80"/>
        <v>0</v>
      </c>
      <c r="AT269" s="617">
        <f>COUNTIF(AT$8:AT$254,"TQDN")</f>
        <v>0</v>
      </c>
      <c r="AU269" s="617"/>
      <c r="AV269" s="617"/>
      <c r="AW269" s="617">
        <f>COUNTIF(AW$8:AW$254,"TQDN")</f>
        <v>0</v>
      </c>
      <c r="AX269" s="617"/>
      <c r="AY269" s="617"/>
      <c r="AZ269" s="617">
        <f>COUNTIF(AZ$8:AZ$254,"TQDN")</f>
        <v>0</v>
      </c>
      <c r="BA269" s="617"/>
      <c r="BB269" s="617">
        <f>COUNTIF(BB$8:BB$254,"TQDN")</f>
        <v>0</v>
      </c>
      <c r="BC269" s="617"/>
      <c r="BD269" s="617">
        <f>COUNTIF(BD$8:BD$254,"TQDN")</f>
        <v>0</v>
      </c>
      <c r="BE269" s="2"/>
      <c r="BF269" s="2"/>
      <c r="BG269" s="2"/>
      <c r="BH269" s="2"/>
      <c r="BI269" s="2"/>
      <c r="BJ269" s="2"/>
      <c r="BK269" s="2"/>
      <c r="BL269" s="2"/>
      <c r="BM269" s="2"/>
      <c r="BN269" s="2"/>
      <c r="BO269" s="2"/>
      <c r="BP269" s="2"/>
      <c r="BQ269" s="2"/>
      <c r="BR269" s="48"/>
      <c r="BS269" s="48"/>
      <c r="BT269" s="48"/>
      <c r="BU269" s="2"/>
      <c r="BV269" s="2"/>
      <c r="BW269" s="2"/>
      <c r="BX269" s="2"/>
      <c r="BY269" s="2"/>
      <c r="BZ269" s="2"/>
      <c r="CA269" s="2"/>
      <c r="CB269" s="2"/>
      <c r="CC269" s="2"/>
      <c r="CD269" s="2"/>
    </row>
    <row r="270" spans="1:83" s="557" customFormat="1">
      <c r="A270" s="481"/>
      <c r="B270" s="3"/>
      <c r="C270" s="480"/>
      <c r="D270" s="12"/>
      <c r="E270" s="479"/>
      <c r="F270" s="12"/>
      <c r="G270" s="1511" t="s">
        <v>1194</v>
      </c>
      <c r="H270" s="1512"/>
      <c r="I270" s="585"/>
      <c r="J270" s="585"/>
      <c r="K270" s="619"/>
      <c r="L270" s="585"/>
      <c r="M270" s="585"/>
      <c r="N270" s="559"/>
      <c r="O270" s="588"/>
      <c r="P270" s="585"/>
      <c r="Q270" s="585"/>
      <c r="R270" s="585"/>
      <c r="S270" s="585"/>
      <c r="T270" s="585"/>
      <c r="U270" s="585"/>
      <c r="V270" s="204">
        <f t="shared" ref="V270:CD270" si="81">COUNTIF(V$8:V$254,"LH")</f>
        <v>0</v>
      </c>
      <c r="W270" s="204">
        <f t="shared" si="81"/>
        <v>0</v>
      </c>
      <c r="X270" s="204">
        <f t="shared" si="81"/>
        <v>0</v>
      </c>
      <c r="Y270" s="204">
        <f t="shared" si="81"/>
        <v>0</v>
      </c>
      <c r="Z270" s="617">
        <f t="shared" si="81"/>
        <v>0</v>
      </c>
      <c r="AA270" s="617">
        <f t="shared" si="81"/>
        <v>0</v>
      </c>
      <c r="AB270" s="617">
        <f t="shared" si="81"/>
        <v>0</v>
      </c>
      <c r="AC270" s="617">
        <f t="shared" si="81"/>
        <v>0</v>
      </c>
      <c r="AD270" s="617">
        <f t="shared" si="81"/>
        <v>0</v>
      </c>
      <c r="AE270" s="617">
        <f t="shared" si="81"/>
        <v>0</v>
      </c>
      <c r="AF270" s="617">
        <f t="shared" si="81"/>
        <v>0</v>
      </c>
      <c r="AG270" s="617">
        <f t="shared" si="81"/>
        <v>0</v>
      </c>
      <c r="AH270" s="559">
        <f t="shared" si="81"/>
        <v>0</v>
      </c>
      <c r="AI270" s="559">
        <f t="shared" si="81"/>
        <v>0</v>
      </c>
      <c r="AJ270" s="559">
        <f t="shared" si="81"/>
        <v>0</v>
      </c>
      <c r="AK270" s="559">
        <f t="shared" si="81"/>
        <v>0</v>
      </c>
      <c r="AL270" s="559">
        <f t="shared" si="81"/>
        <v>0</v>
      </c>
      <c r="AM270" s="588">
        <f t="shared" si="81"/>
        <v>0</v>
      </c>
      <c r="AN270" s="588">
        <f t="shared" si="81"/>
        <v>0</v>
      </c>
      <c r="AO270" s="588">
        <f t="shared" si="81"/>
        <v>0</v>
      </c>
      <c r="AP270" s="588">
        <f t="shared" si="81"/>
        <v>0</v>
      </c>
      <c r="AQ270" s="617">
        <f t="shared" si="81"/>
        <v>0</v>
      </c>
      <c r="AR270" s="617">
        <f t="shared" si="81"/>
        <v>0</v>
      </c>
      <c r="AS270" s="617">
        <f t="shared" si="81"/>
        <v>0</v>
      </c>
      <c r="AT270" s="617">
        <f t="shared" si="81"/>
        <v>0</v>
      </c>
      <c r="AU270" s="617">
        <f t="shared" si="81"/>
        <v>0</v>
      </c>
      <c r="AV270" s="617">
        <f t="shared" si="81"/>
        <v>0</v>
      </c>
      <c r="AW270" s="617">
        <f t="shared" si="81"/>
        <v>0</v>
      </c>
      <c r="AX270" s="617">
        <f t="shared" si="81"/>
        <v>0</v>
      </c>
      <c r="AY270" s="617">
        <f t="shared" si="81"/>
        <v>0</v>
      </c>
      <c r="AZ270" s="617">
        <f t="shared" si="81"/>
        <v>0</v>
      </c>
      <c r="BA270" s="617">
        <f t="shared" si="81"/>
        <v>0</v>
      </c>
      <c r="BB270" s="617">
        <f t="shared" si="81"/>
        <v>0</v>
      </c>
      <c r="BC270" s="617">
        <f t="shared" si="81"/>
        <v>0</v>
      </c>
      <c r="BD270" s="617">
        <f t="shared" si="81"/>
        <v>0</v>
      </c>
      <c r="BE270" s="617">
        <f t="shared" si="81"/>
        <v>0</v>
      </c>
      <c r="BF270" s="617">
        <f t="shared" si="81"/>
        <v>0</v>
      </c>
      <c r="BG270" s="617">
        <f t="shared" si="81"/>
        <v>0</v>
      </c>
      <c r="BH270" s="617">
        <f t="shared" si="81"/>
        <v>0</v>
      </c>
      <c r="BI270" s="617">
        <f t="shared" si="81"/>
        <v>0</v>
      </c>
      <c r="BJ270" s="617">
        <f t="shared" si="81"/>
        <v>0</v>
      </c>
      <c r="BK270" s="617">
        <f t="shared" si="81"/>
        <v>0</v>
      </c>
      <c r="BL270" s="617">
        <f t="shared" si="81"/>
        <v>0</v>
      </c>
      <c r="BM270" s="617">
        <f t="shared" si="81"/>
        <v>0</v>
      </c>
      <c r="BN270" s="617">
        <f t="shared" si="81"/>
        <v>0</v>
      </c>
      <c r="BO270" s="617">
        <f t="shared" si="81"/>
        <v>0</v>
      </c>
      <c r="BP270" s="617">
        <f t="shared" si="81"/>
        <v>0</v>
      </c>
      <c r="BQ270" s="617">
        <f t="shared" si="81"/>
        <v>0</v>
      </c>
      <c r="BR270" s="617">
        <f t="shared" si="81"/>
        <v>0</v>
      </c>
      <c r="BS270" s="617">
        <f t="shared" si="81"/>
        <v>0</v>
      </c>
      <c r="BT270" s="617">
        <f t="shared" si="81"/>
        <v>0</v>
      </c>
      <c r="BU270" s="617">
        <f t="shared" si="81"/>
        <v>0</v>
      </c>
      <c r="BV270" s="617">
        <f t="shared" si="81"/>
        <v>0</v>
      </c>
      <c r="BW270" s="617">
        <f t="shared" si="81"/>
        <v>0</v>
      </c>
      <c r="BX270" s="617">
        <f t="shared" si="81"/>
        <v>0</v>
      </c>
      <c r="BY270" s="617">
        <f t="shared" si="81"/>
        <v>0</v>
      </c>
      <c r="BZ270" s="617">
        <f t="shared" si="81"/>
        <v>0</v>
      </c>
      <c r="CA270" s="617">
        <f t="shared" si="81"/>
        <v>0</v>
      </c>
      <c r="CB270" s="617">
        <f t="shared" si="81"/>
        <v>0</v>
      </c>
      <c r="CC270" s="617">
        <f t="shared" si="81"/>
        <v>0</v>
      </c>
      <c r="CD270" s="617">
        <f t="shared" si="81"/>
        <v>0</v>
      </c>
    </row>
    <row r="271" spans="1:83" s="557" customFormat="1">
      <c r="A271" s="481"/>
      <c r="B271" s="3"/>
      <c r="C271" s="480"/>
      <c r="D271" s="12"/>
      <c r="E271" s="479"/>
      <c r="F271" s="12"/>
      <c r="G271" s="1513" t="s">
        <v>1195</v>
      </c>
      <c r="H271" s="1512"/>
      <c r="I271" s="585"/>
      <c r="J271" s="585"/>
      <c r="K271" s="619"/>
      <c r="L271" s="585"/>
      <c r="M271" s="585"/>
      <c r="N271" s="559"/>
      <c r="O271" s="588"/>
      <c r="P271" s="585"/>
      <c r="Q271" s="585"/>
      <c r="R271" s="585"/>
      <c r="S271" s="585"/>
      <c r="T271" s="585"/>
      <c r="U271" s="585"/>
      <c r="V271" s="178">
        <f t="shared" ref="V271:AL271" si="82">COUNTIF(V$8:V$254,"HĐH")</f>
        <v>5</v>
      </c>
      <c r="W271" s="178">
        <f t="shared" si="82"/>
        <v>5</v>
      </c>
      <c r="X271" s="178">
        <f t="shared" si="82"/>
        <v>5</v>
      </c>
      <c r="Y271" s="178">
        <f t="shared" si="82"/>
        <v>5</v>
      </c>
      <c r="Z271" s="451">
        <f t="shared" si="82"/>
        <v>5</v>
      </c>
      <c r="AA271" s="451">
        <f t="shared" si="82"/>
        <v>5</v>
      </c>
      <c r="AB271" s="451">
        <f t="shared" si="82"/>
        <v>5</v>
      </c>
      <c r="AC271" s="451">
        <f t="shared" si="82"/>
        <v>5</v>
      </c>
      <c r="AD271" s="451">
        <f t="shared" si="82"/>
        <v>5</v>
      </c>
      <c r="AE271" s="451">
        <f t="shared" si="82"/>
        <v>5</v>
      </c>
      <c r="AF271" s="451">
        <f t="shared" si="82"/>
        <v>5</v>
      </c>
      <c r="AG271" s="451">
        <f t="shared" si="82"/>
        <v>5</v>
      </c>
      <c r="AH271" s="559">
        <f t="shared" si="82"/>
        <v>5</v>
      </c>
      <c r="AI271" s="559">
        <f t="shared" si="82"/>
        <v>5</v>
      </c>
      <c r="AJ271" s="559">
        <f t="shared" si="82"/>
        <v>5</v>
      </c>
      <c r="AK271" s="559">
        <f t="shared" si="82"/>
        <v>5</v>
      </c>
      <c r="AL271" s="559">
        <f t="shared" si="82"/>
        <v>5</v>
      </c>
      <c r="AM271" s="560">
        <f>COUNTIF(AM$8:AM$254,"HĐH")</f>
        <v>5</v>
      </c>
      <c r="AN271" s="560">
        <f t="shared" ref="AN271:AP271" si="83">COUNTIF(AN$8:AN$254,"HĐH")</f>
        <v>5</v>
      </c>
      <c r="AO271" s="560">
        <f t="shared" si="83"/>
        <v>5</v>
      </c>
      <c r="AP271" s="560">
        <f t="shared" si="83"/>
        <v>5</v>
      </c>
      <c r="AQ271" s="617">
        <f>COUNTIF(AQ$8:AQ$254,"HĐH")</f>
        <v>5</v>
      </c>
      <c r="AR271" s="617">
        <f t="shared" ref="AR271:AS271" si="84">COUNTIF(AR$8:AR$254,"HĐH")</f>
        <v>5</v>
      </c>
      <c r="AS271" s="617">
        <f t="shared" si="84"/>
        <v>5</v>
      </c>
      <c r="AT271" s="451">
        <f>COUNTIF(AT$8:AT$254,"HĐH")</f>
        <v>0</v>
      </c>
      <c r="AU271" s="451"/>
      <c r="AV271" s="451"/>
      <c r="AW271" s="451">
        <f>COUNTIF(AW$8:AW$254,"HĐH")</f>
        <v>0</v>
      </c>
      <c r="AX271" s="451"/>
      <c r="AY271" s="451"/>
      <c r="AZ271" s="451">
        <f>COUNTIF(AZ$8:AZ$254,"HĐH")</f>
        <v>0</v>
      </c>
      <c r="BA271" s="451"/>
      <c r="BB271" s="451">
        <f>COUNTIF(BB$8:BB$254,"HĐH")</f>
        <v>0</v>
      </c>
      <c r="BC271" s="451"/>
      <c r="BD271" s="451">
        <f>COUNTIF(BD$8:BD$254,"HĐH")</f>
        <v>0</v>
      </c>
      <c r="BE271" s="2"/>
      <c r="BF271" s="2"/>
      <c r="BG271" s="2"/>
      <c r="BH271" s="2"/>
      <c r="BI271" s="2"/>
      <c r="BJ271" s="2"/>
      <c r="BK271" s="2"/>
      <c r="BL271" s="2"/>
      <c r="BM271" s="2"/>
      <c r="BN271" s="2"/>
      <c r="BO271" s="2"/>
      <c r="BP271" s="2"/>
      <c r="BQ271" s="2"/>
      <c r="BR271" s="48"/>
      <c r="BS271" s="48"/>
      <c r="BT271" s="48"/>
      <c r="BU271" s="2"/>
      <c r="BV271" s="2"/>
      <c r="BW271" s="2"/>
      <c r="BX271" s="2"/>
      <c r="BY271" s="2"/>
      <c r="BZ271" s="2"/>
      <c r="CA271" s="2"/>
      <c r="CB271" s="2"/>
      <c r="CC271" s="2"/>
      <c r="CD271" s="2"/>
    </row>
    <row r="272" spans="1:83" s="557" customFormat="1">
      <c r="A272" s="481"/>
      <c r="B272" s="3"/>
      <c r="C272" s="480"/>
      <c r="D272" s="12"/>
      <c r="E272" s="479"/>
      <c r="F272" s="12"/>
      <c r="G272" s="1514" t="s">
        <v>1196</v>
      </c>
      <c r="H272" s="1515"/>
      <c r="I272" s="585"/>
      <c r="J272" s="585"/>
      <c r="K272" s="619"/>
      <c r="L272" s="585"/>
      <c r="M272" s="585"/>
      <c r="N272" s="559"/>
      <c r="O272" s="588"/>
      <c r="P272" s="585"/>
      <c r="Q272" s="585"/>
      <c r="R272" s="585"/>
      <c r="S272" s="585"/>
      <c r="T272" s="585"/>
      <c r="U272" s="585"/>
      <c r="V272" s="211">
        <f t="shared" ref="V272:AL272" si="85">COUNTIF(V$8:V$86,"HĐH")</f>
        <v>1</v>
      </c>
      <c r="W272" s="211">
        <f t="shared" si="85"/>
        <v>1</v>
      </c>
      <c r="X272" s="211">
        <f t="shared" si="85"/>
        <v>1</v>
      </c>
      <c r="Y272" s="211">
        <f t="shared" si="85"/>
        <v>1</v>
      </c>
      <c r="Z272" s="29">
        <f t="shared" si="85"/>
        <v>1</v>
      </c>
      <c r="AA272" s="29">
        <f t="shared" si="85"/>
        <v>1</v>
      </c>
      <c r="AB272" s="29">
        <f t="shared" si="85"/>
        <v>1</v>
      </c>
      <c r="AC272" s="29">
        <f t="shared" si="85"/>
        <v>1</v>
      </c>
      <c r="AD272" s="29">
        <f t="shared" si="85"/>
        <v>1</v>
      </c>
      <c r="AE272" s="29">
        <f t="shared" si="85"/>
        <v>1</v>
      </c>
      <c r="AF272" s="29">
        <f t="shared" si="85"/>
        <v>1</v>
      </c>
      <c r="AG272" s="29">
        <f t="shared" si="85"/>
        <v>1</v>
      </c>
      <c r="AH272" s="561">
        <f t="shared" si="85"/>
        <v>1</v>
      </c>
      <c r="AI272" s="561">
        <f t="shared" si="85"/>
        <v>1</v>
      </c>
      <c r="AJ272" s="561">
        <f t="shared" si="85"/>
        <v>1</v>
      </c>
      <c r="AK272" s="561">
        <f t="shared" si="85"/>
        <v>1</v>
      </c>
      <c r="AL272" s="561">
        <f t="shared" si="85"/>
        <v>1</v>
      </c>
      <c r="AM272" s="562">
        <f>COUNTIF(AM$8:AM$86,"HĐH")</f>
        <v>1</v>
      </c>
      <c r="AN272" s="562">
        <f t="shared" ref="AN272:AP272" si="86">COUNTIF(AN$8:AN$86,"HĐH")</f>
        <v>1</v>
      </c>
      <c r="AO272" s="562">
        <f t="shared" si="86"/>
        <v>1</v>
      </c>
      <c r="AP272" s="562">
        <f t="shared" si="86"/>
        <v>1</v>
      </c>
      <c r="AQ272" s="617">
        <f>COUNTIF(AQ$8:AQ$85,"HĐH")</f>
        <v>1</v>
      </c>
      <c r="AR272" s="617">
        <f t="shared" ref="AR272:AS272" si="87">COUNTIF(AR$8:AR$85,"HĐH")</f>
        <v>1</v>
      </c>
      <c r="AS272" s="617">
        <f t="shared" si="87"/>
        <v>1</v>
      </c>
      <c r="AT272" s="29">
        <f>COUNTIF(AT$8:AT$86,"HĐH")</f>
        <v>0</v>
      </c>
      <c r="AU272" s="29"/>
      <c r="AV272" s="29"/>
      <c r="AW272" s="29">
        <f>COUNTIF(AW$8:AW$86,"HĐH")</f>
        <v>0</v>
      </c>
      <c r="AX272" s="29"/>
      <c r="AY272" s="29"/>
      <c r="AZ272" s="29">
        <f>COUNTIF(AZ$8:AZ$86,"HĐH")</f>
        <v>0</v>
      </c>
      <c r="BA272" s="29"/>
      <c r="BB272" s="29">
        <f>COUNTIF(BB$8:BB$86,"HĐH")</f>
        <v>0</v>
      </c>
      <c r="BC272" s="29"/>
      <c r="BD272" s="29">
        <f>COUNTIF(BD$8:BD$86,"HĐH")</f>
        <v>0</v>
      </c>
      <c r="BE272" s="2"/>
      <c r="BF272" s="2"/>
      <c r="BG272" s="2"/>
      <c r="BH272" s="2"/>
      <c r="BI272" s="2"/>
      <c r="BJ272" s="2"/>
      <c r="BK272" s="2"/>
      <c r="BL272" s="2"/>
      <c r="BM272" s="2"/>
      <c r="BN272" s="2"/>
      <c r="BO272" s="2"/>
      <c r="BP272" s="2"/>
      <c r="BQ272" s="2"/>
      <c r="BR272" s="48"/>
      <c r="BS272" s="48"/>
      <c r="BT272" s="48"/>
      <c r="BU272" s="2"/>
      <c r="BV272" s="2"/>
      <c r="BW272" s="2"/>
      <c r="BX272" s="2"/>
      <c r="BY272" s="2"/>
      <c r="BZ272" s="2"/>
      <c r="CA272" s="2"/>
      <c r="CB272" s="2"/>
      <c r="CC272" s="2"/>
      <c r="CD272" s="2"/>
    </row>
    <row r="273" spans="1:83" s="557" customFormat="1">
      <c r="A273" s="481"/>
      <c r="B273" s="3"/>
      <c r="C273" s="480"/>
      <c r="D273" s="12"/>
      <c r="E273" s="479"/>
      <c r="F273" s="12"/>
      <c r="G273" s="1514" t="s">
        <v>1197</v>
      </c>
      <c r="H273" s="1515"/>
      <c r="I273" s="585"/>
      <c r="J273" s="585"/>
      <c r="K273" s="619"/>
      <c r="L273" s="585"/>
      <c r="M273" s="585"/>
      <c r="N273" s="559"/>
      <c r="O273" s="588"/>
      <c r="P273" s="585"/>
      <c r="Q273" s="585"/>
      <c r="R273" s="585"/>
      <c r="S273" s="585"/>
      <c r="T273" s="585"/>
      <c r="U273" s="585"/>
      <c r="V273" s="211">
        <f t="shared" ref="V273:CD273" si="88">COUNTIF(V$87:V$129,"HĐH")</f>
        <v>1</v>
      </c>
      <c r="W273" s="211">
        <f t="shared" si="88"/>
        <v>1</v>
      </c>
      <c r="X273" s="211">
        <f t="shared" si="88"/>
        <v>1</v>
      </c>
      <c r="Y273" s="211">
        <f t="shared" si="88"/>
        <v>1</v>
      </c>
      <c r="Z273" s="29">
        <f t="shared" si="88"/>
        <v>1</v>
      </c>
      <c r="AA273" s="29">
        <f t="shared" si="88"/>
        <v>1</v>
      </c>
      <c r="AB273" s="29">
        <f t="shared" si="88"/>
        <v>1</v>
      </c>
      <c r="AC273" s="29">
        <f t="shared" si="88"/>
        <v>1</v>
      </c>
      <c r="AD273" s="29">
        <f t="shared" si="88"/>
        <v>1</v>
      </c>
      <c r="AE273" s="29">
        <f t="shared" si="88"/>
        <v>1</v>
      </c>
      <c r="AF273" s="29">
        <f t="shared" si="88"/>
        <v>1</v>
      </c>
      <c r="AG273" s="29">
        <f t="shared" si="88"/>
        <v>1</v>
      </c>
      <c r="AH273" s="561">
        <f t="shared" si="88"/>
        <v>1</v>
      </c>
      <c r="AI273" s="561">
        <f t="shared" si="88"/>
        <v>1</v>
      </c>
      <c r="AJ273" s="561">
        <f t="shared" si="88"/>
        <v>1</v>
      </c>
      <c r="AK273" s="561">
        <f t="shared" si="88"/>
        <v>1</v>
      </c>
      <c r="AL273" s="561">
        <f t="shared" si="88"/>
        <v>1</v>
      </c>
      <c r="AM273" s="562">
        <f t="shared" si="88"/>
        <v>1</v>
      </c>
      <c r="AN273" s="562">
        <f t="shared" si="88"/>
        <v>1</v>
      </c>
      <c r="AO273" s="562">
        <f t="shared" si="88"/>
        <v>1</v>
      </c>
      <c r="AP273" s="562">
        <f t="shared" si="88"/>
        <v>1</v>
      </c>
      <c r="AQ273" s="617">
        <f>COUNTIF(AQ$86:AQ$128,"HĐH")</f>
        <v>1</v>
      </c>
      <c r="AR273" s="617">
        <f t="shared" ref="AR273:AS273" si="89">COUNTIF(AR$86:AR$128,"HĐH")</f>
        <v>1</v>
      </c>
      <c r="AS273" s="617">
        <f t="shared" si="89"/>
        <v>1</v>
      </c>
      <c r="AT273" s="29">
        <f t="shared" si="88"/>
        <v>0</v>
      </c>
      <c r="AU273" s="29">
        <f t="shared" si="88"/>
        <v>0</v>
      </c>
      <c r="AV273" s="29">
        <f t="shared" si="88"/>
        <v>0</v>
      </c>
      <c r="AW273" s="29">
        <f t="shared" si="88"/>
        <v>0</v>
      </c>
      <c r="AX273" s="29">
        <f t="shared" si="88"/>
        <v>0</v>
      </c>
      <c r="AY273" s="29">
        <f t="shared" si="88"/>
        <v>0</v>
      </c>
      <c r="AZ273" s="29">
        <f t="shared" si="88"/>
        <v>0</v>
      </c>
      <c r="BA273" s="29">
        <f t="shared" si="88"/>
        <v>0</v>
      </c>
      <c r="BB273" s="29">
        <f t="shared" si="88"/>
        <v>0</v>
      </c>
      <c r="BC273" s="29">
        <f t="shared" si="88"/>
        <v>0</v>
      </c>
      <c r="BD273" s="29">
        <f t="shared" si="88"/>
        <v>0</v>
      </c>
      <c r="BE273" s="29">
        <f t="shared" si="88"/>
        <v>0</v>
      </c>
      <c r="BF273" s="29">
        <f t="shared" si="88"/>
        <v>0</v>
      </c>
      <c r="BG273" s="29">
        <f t="shared" si="88"/>
        <v>0</v>
      </c>
      <c r="BH273" s="29">
        <f t="shared" si="88"/>
        <v>0</v>
      </c>
      <c r="BI273" s="29">
        <f t="shared" si="88"/>
        <v>0</v>
      </c>
      <c r="BJ273" s="29">
        <f t="shared" si="88"/>
        <v>0</v>
      </c>
      <c r="BK273" s="29">
        <f t="shared" si="88"/>
        <v>0</v>
      </c>
      <c r="BL273" s="29">
        <f t="shared" si="88"/>
        <v>0</v>
      </c>
      <c r="BM273" s="29">
        <f t="shared" si="88"/>
        <v>0</v>
      </c>
      <c r="BN273" s="29">
        <f t="shared" si="88"/>
        <v>0</v>
      </c>
      <c r="BO273" s="29">
        <f t="shared" si="88"/>
        <v>0</v>
      </c>
      <c r="BP273" s="29">
        <f t="shared" si="88"/>
        <v>0</v>
      </c>
      <c r="BQ273" s="29">
        <f t="shared" si="88"/>
        <v>0</v>
      </c>
      <c r="BR273" s="29">
        <f t="shared" si="88"/>
        <v>0</v>
      </c>
      <c r="BS273" s="29">
        <f t="shared" si="88"/>
        <v>0</v>
      </c>
      <c r="BT273" s="29">
        <f t="shared" si="88"/>
        <v>0</v>
      </c>
      <c r="BU273" s="29">
        <f t="shared" si="88"/>
        <v>0</v>
      </c>
      <c r="BV273" s="29">
        <f t="shared" si="88"/>
        <v>0</v>
      </c>
      <c r="BW273" s="29">
        <f t="shared" si="88"/>
        <v>0</v>
      </c>
      <c r="BX273" s="29">
        <f t="shared" si="88"/>
        <v>0</v>
      </c>
      <c r="BY273" s="29">
        <f t="shared" si="88"/>
        <v>0</v>
      </c>
      <c r="BZ273" s="29">
        <f t="shared" si="88"/>
        <v>0</v>
      </c>
      <c r="CA273" s="29">
        <f t="shared" si="88"/>
        <v>0</v>
      </c>
      <c r="CB273" s="29">
        <f t="shared" si="88"/>
        <v>0</v>
      </c>
      <c r="CC273" s="29">
        <f t="shared" si="88"/>
        <v>0</v>
      </c>
      <c r="CD273" s="29">
        <f t="shared" si="88"/>
        <v>0</v>
      </c>
    </row>
    <row r="274" spans="1:83" s="557" customFormat="1">
      <c r="A274" s="481"/>
      <c r="B274" s="3"/>
      <c r="C274" s="480"/>
      <c r="D274" s="12"/>
      <c r="E274" s="479"/>
      <c r="F274" s="12"/>
      <c r="G274" s="1514" t="s">
        <v>1198</v>
      </c>
      <c r="H274" s="1515"/>
      <c r="I274" s="585"/>
      <c r="J274" s="585"/>
      <c r="K274" s="619"/>
      <c r="L274" s="585"/>
      <c r="M274" s="585"/>
      <c r="N274" s="559"/>
      <c r="O274" s="588"/>
      <c r="P274" s="585"/>
      <c r="Q274" s="585"/>
      <c r="R274" s="585"/>
      <c r="S274" s="585"/>
      <c r="T274" s="585"/>
      <c r="U274" s="585"/>
      <c r="V274" s="211">
        <f t="shared" ref="V274:AL274" si="90">COUNTIF(V$130:V$175,"HĐH")</f>
        <v>1</v>
      </c>
      <c r="W274" s="211">
        <f t="shared" si="90"/>
        <v>1</v>
      </c>
      <c r="X274" s="211">
        <f t="shared" si="90"/>
        <v>1</v>
      </c>
      <c r="Y274" s="211">
        <f t="shared" si="90"/>
        <v>1</v>
      </c>
      <c r="Z274" s="29">
        <f t="shared" si="90"/>
        <v>1</v>
      </c>
      <c r="AA274" s="29">
        <f t="shared" si="90"/>
        <v>1</v>
      </c>
      <c r="AB274" s="29">
        <f t="shared" si="90"/>
        <v>1</v>
      </c>
      <c r="AC274" s="29">
        <f t="shared" si="90"/>
        <v>1</v>
      </c>
      <c r="AD274" s="29">
        <f t="shared" si="90"/>
        <v>1</v>
      </c>
      <c r="AE274" s="29">
        <f t="shared" si="90"/>
        <v>1</v>
      </c>
      <c r="AF274" s="29">
        <f t="shared" si="90"/>
        <v>1</v>
      </c>
      <c r="AG274" s="29">
        <f t="shared" si="90"/>
        <v>0</v>
      </c>
      <c r="AH274" s="561">
        <f t="shared" si="90"/>
        <v>1</v>
      </c>
      <c r="AI274" s="561">
        <f t="shared" si="90"/>
        <v>1</v>
      </c>
      <c r="AJ274" s="561">
        <f t="shared" si="90"/>
        <v>1</v>
      </c>
      <c r="AK274" s="561">
        <f t="shared" si="90"/>
        <v>1</v>
      </c>
      <c r="AL274" s="561">
        <f t="shared" si="90"/>
        <v>1</v>
      </c>
      <c r="AM274" s="562">
        <f>COUNTIF(AM$130:AM$175,"HĐH")</f>
        <v>1</v>
      </c>
      <c r="AN274" s="562">
        <f t="shared" ref="AN274:AP274" si="91">COUNTIF(AN$130:AN$175,"HĐH")</f>
        <v>1</v>
      </c>
      <c r="AO274" s="562">
        <f t="shared" si="91"/>
        <v>1</v>
      </c>
      <c r="AP274" s="562">
        <f t="shared" si="91"/>
        <v>1</v>
      </c>
      <c r="AQ274" s="617">
        <f>COUNTIF(AQ$129:AQ$172,"HĐH")</f>
        <v>1</v>
      </c>
      <c r="AR274" s="617">
        <f t="shared" ref="AR274:AS274" si="92">COUNTIF(AR$129:AR$172,"HĐH")</f>
        <v>1</v>
      </c>
      <c r="AS274" s="617">
        <f t="shared" si="92"/>
        <v>1</v>
      </c>
      <c r="AT274" s="29">
        <f>COUNTIF(AT$130:AT$175,"HĐH")</f>
        <v>0</v>
      </c>
      <c r="AU274" s="29"/>
      <c r="AV274" s="29"/>
      <c r="AW274" s="29">
        <f>COUNTIF(AW$130:AW$175,"HĐH")</f>
        <v>0</v>
      </c>
      <c r="AX274" s="29"/>
      <c r="AY274" s="29"/>
      <c r="AZ274" s="29">
        <f>COUNTIF(AZ$130:AZ$175,"HĐH")</f>
        <v>0</v>
      </c>
      <c r="BA274" s="29"/>
      <c r="BB274" s="29">
        <f>COUNTIF(BB$130:BB$175,"HĐH")</f>
        <v>0</v>
      </c>
      <c r="BC274" s="29"/>
      <c r="BD274" s="29">
        <f>COUNTIF(BD$130:BD$175,"HĐH")</f>
        <v>0</v>
      </c>
      <c r="BE274" s="2"/>
      <c r="BF274" s="2"/>
      <c r="BG274" s="2"/>
      <c r="BH274" s="2"/>
      <c r="BI274" s="2"/>
      <c r="BJ274" s="2"/>
      <c r="BK274" s="2"/>
      <c r="BL274" s="2"/>
      <c r="BM274" s="2"/>
      <c r="BN274" s="2"/>
      <c r="BO274" s="2"/>
      <c r="BP274" s="2"/>
      <c r="BQ274" s="2"/>
      <c r="BR274" s="48"/>
      <c r="BS274" s="48"/>
      <c r="BT274" s="48"/>
      <c r="BU274" s="2"/>
      <c r="BV274" s="2"/>
      <c r="BW274" s="2"/>
      <c r="BX274" s="2"/>
      <c r="BY274" s="2"/>
      <c r="BZ274" s="2"/>
      <c r="CA274" s="2"/>
      <c r="CB274" s="2"/>
      <c r="CC274" s="2"/>
      <c r="CD274" s="2"/>
    </row>
    <row r="275" spans="1:83" s="557" customFormat="1">
      <c r="A275" s="481"/>
      <c r="B275" s="3"/>
      <c r="C275" s="480"/>
      <c r="D275" s="12"/>
      <c r="E275" s="479"/>
      <c r="F275" s="12"/>
      <c r="G275" s="1516" t="s">
        <v>1199</v>
      </c>
      <c r="H275" s="1517"/>
      <c r="I275" s="585"/>
      <c r="J275" s="585"/>
      <c r="K275" s="619"/>
      <c r="L275" s="585"/>
      <c r="M275" s="585"/>
      <c r="N275" s="559"/>
      <c r="O275" s="588"/>
      <c r="P275" s="585"/>
      <c r="Q275" s="585"/>
      <c r="R275" s="585"/>
      <c r="S275" s="585"/>
      <c r="T275" s="585"/>
      <c r="U275" s="585"/>
      <c r="V275" s="211">
        <f t="shared" ref="V275:AP275" si="93">COUNTIF(V$207:V$254,"HĐH")</f>
        <v>2</v>
      </c>
      <c r="W275" s="211">
        <f t="shared" si="93"/>
        <v>2</v>
      </c>
      <c r="X275" s="211">
        <f t="shared" si="93"/>
        <v>2</v>
      </c>
      <c r="Y275" s="211">
        <f t="shared" si="93"/>
        <v>1</v>
      </c>
      <c r="Z275" s="29">
        <f t="shared" si="93"/>
        <v>1</v>
      </c>
      <c r="AA275" s="29">
        <f t="shared" si="93"/>
        <v>2</v>
      </c>
      <c r="AB275" s="29">
        <f t="shared" si="93"/>
        <v>2</v>
      </c>
      <c r="AC275" s="29">
        <f t="shared" si="93"/>
        <v>2</v>
      </c>
      <c r="AD275" s="29">
        <f t="shared" si="93"/>
        <v>2</v>
      </c>
      <c r="AE275" s="29">
        <f t="shared" si="93"/>
        <v>2</v>
      </c>
      <c r="AF275" s="29">
        <f t="shared" si="93"/>
        <v>2</v>
      </c>
      <c r="AG275" s="29">
        <f t="shared" si="93"/>
        <v>2</v>
      </c>
      <c r="AH275" s="561">
        <f t="shared" si="93"/>
        <v>2</v>
      </c>
      <c r="AI275" s="561">
        <f t="shared" si="93"/>
        <v>2</v>
      </c>
      <c r="AJ275" s="561">
        <f t="shared" si="93"/>
        <v>2</v>
      </c>
      <c r="AK275" s="561">
        <f t="shared" si="93"/>
        <v>2</v>
      </c>
      <c r="AL275" s="561">
        <f t="shared" si="93"/>
        <v>2</v>
      </c>
      <c r="AM275" s="562">
        <f t="shared" si="93"/>
        <v>2</v>
      </c>
      <c r="AN275" s="562">
        <f t="shared" si="93"/>
        <v>2</v>
      </c>
      <c r="AO275" s="562">
        <f t="shared" si="93"/>
        <v>2</v>
      </c>
      <c r="AP275" s="562">
        <f t="shared" si="93"/>
        <v>2</v>
      </c>
      <c r="AQ275" s="617">
        <f>COUNTIF(AQ$204:AQ$254,"HĐH")</f>
        <v>2</v>
      </c>
      <c r="AR275" s="617">
        <f t="shared" ref="AR275:AS275" si="94">COUNTIF(AR$204:AR$254,"HĐH")</f>
        <v>2</v>
      </c>
      <c r="AS275" s="617">
        <f t="shared" si="94"/>
        <v>2</v>
      </c>
      <c r="AT275" s="29">
        <f t="shared" ref="AT275:AZ275" si="95">COUNTIF(AT$207:AT$254,"HĐH")</f>
        <v>0</v>
      </c>
      <c r="AU275" s="29">
        <f t="shared" si="95"/>
        <v>0</v>
      </c>
      <c r="AV275" s="29">
        <f t="shared" si="95"/>
        <v>0</v>
      </c>
      <c r="AW275" s="29">
        <f t="shared" si="95"/>
        <v>0</v>
      </c>
      <c r="AX275" s="29"/>
      <c r="AY275" s="29"/>
      <c r="AZ275" s="29">
        <f t="shared" si="95"/>
        <v>0</v>
      </c>
      <c r="BA275" s="29"/>
      <c r="BB275" s="29">
        <f>COUNTIF(BB$207:BB$254,"HĐH")</f>
        <v>0</v>
      </c>
      <c r="BC275" s="29"/>
      <c r="BD275" s="29">
        <f>COUNTIF(BD$207:BD$254,"HĐH")</f>
        <v>0</v>
      </c>
      <c r="BE275" s="2"/>
      <c r="BF275" s="2"/>
      <c r="BG275" s="2"/>
      <c r="BH275" s="2"/>
      <c r="BI275" s="2"/>
      <c r="BJ275" s="2"/>
      <c r="BK275" s="2"/>
      <c r="BL275" s="2"/>
      <c r="BM275" s="2"/>
      <c r="BN275" s="2"/>
      <c r="BO275" s="2"/>
      <c r="BP275" s="2"/>
      <c r="BQ275" s="2"/>
      <c r="BR275" s="48"/>
      <c r="BS275" s="48"/>
      <c r="BT275" s="48"/>
      <c r="BU275" s="2"/>
      <c r="BV275" s="2"/>
      <c r="BW275" s="2"/>
      <c r="BX275" s="2"/>
      <c r="BY275" s="2"/>
      <c r="BZ275" s="2"/>
      <c r="CA275" s="2"/>
      <c r="CB275" s="2"/>
      <c r="CC275" s="2"/>
      <c r="CD275" s="2"/>
    </row>
    <row r="276" spans="1:83" s="173" customFormat="1">
      <c r="A276" s="170"/>
      <c r="B276" s="3"/>
      <c r="C276" s="172"/>
      <c r="D276" s="12"/>
      <c r="E276" s="4"/>
      <c r="F276" s="12"/>
      <c r="G276" s="558"/>
      <c r="H276" s="555"/>
      <c r="I276" s="2"/>
      <c r="J276" s="2"/>
      <c r="L276" s="2"/>
      <c r="M276" s="2"/>
      <c r="N276" s="620"/>
      <c r="O276" s="556"/>
      <c r="P276" s="2"/>
      <c r="Q276" s="2"/>
      <c r="R276" s="2"/>
      <c r="S276" s="2"/>
      <c r="T276" s="2"/>
      <c r="U276" s="2"/>
      <c r="Z276" s="2"/>
      <c r="AA276" s="2"/>
      <c r="AB276" s="2"/>
      <c r="AC276" s="2"/>
      <c r="AD276" s="2"/>
      <c r="AE276" s="2"/>
      <c r="AF276" s="2"/>
      <c r="AG276" s="2"/>
      <c r="AH276" s="2"/>
      <c r="AI276" s="2"/>
      <c r="AJ276" s="2"/>
      <c r="AK276" s="2"/>
      <c r="AL276" s="2"/>
      <c r="AM276" s="557"/>
      <c r="AN276" s="557"/>
      <c r="AO276" s="557"/>
      <c r="AP276" s="557"/>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48"/>
      <c r="BS276" s="48"/>
      <c r="BT276" s="48"/>
      <c r="BU276" s="2"/>
      <c r="BV276" s="2"/>
      <c r="BW276" s="2"/>
      <c r="BX276" s="2"/>
      <c r="BY276" s="2"/>
      <c r="BZ276" s="2"/>
      <c r="CA276" s="2"/>
      <c r="CB276" s="2"/>
      <c r="CC276" s="2"/>
      <c r="CD276" s="2"/>
      <c r="CE276" s="2"/>
    </row>
    <row r="277" spans="1:83" ht="252.75" hidden="1">
      <c r="A277" s="563" t="s">
        <v>1125</v>
      </c>
      <c r="B277" s="613"/>
      <c r="C277" s="564" t="s">
        <v>233</v>
      </c>
      <c r="D277" s="30"/>
      <c r="E277" s="31"/>
      <c r="F277" s="15"/>
      <c r="G277" s="619"/>
      <c r="H277" s="175"/>
      <c r="I277" s="585"/>
      <c r="J277" s="585"/>
      <c r="K277" s="589"/>
      <c r="L277" s="585"/>
      <c r="M277" s="591"/>
      <c r="N277" s="585"/>
      <c r="O277" s="585"/>
      <c r="P277" s="585"/>
      <c r="Q277" s="585"/>
      <c r="R277" s="585"/>
      <c r="S277" s="585"/>
      <c r="T277" s="585"/>
      <c r="U277" s="585"/>
      <c r="V277" s="619"/>
      <c r="W277" s="619"/>
      <c r="X277" s="619"/>
      <c r="Y277" s="619"/>
      <c r="Z277" s="585"/>
      <c r="AA277" s="585"/>
      <c r="AB277" s="585"/>
      <c r="AC277" s="585"/>
      <c r="AD277" s="585"/>
      <c r="AE277" s="585"/>
      <c r="AF277" s="585"/>
      <c r="AG277" s="585"/>
      <c r="AH277" s="585"/>
      <c r="AI277" s="585"/>
      <c r="AJ277" s="585"/>
      <c r="AK277" s="585"/>
      <c r="AL277" s="585"/>
      <c r="AM277" s="585"/>
      <c r="AN277" s="585"/>
      <c r="AO277" s="585"/>
      <c r="AP277" s="585"/>
      <c r="AQ277" s="585"/>
      <c r="AR277" s="585"/>
      <c r="AS277" s="585"/>
      <c r="AT277" s="585"/>
      <c r="AU277" s="585"/>
      <c r="AV277" s="585"/>
      <c r="AW277" s="585"/>
      <c r="AX277" s="585"/>
      <c r="AY277" s="585"/>
      <c r="AZ277" s="585"/>
      <c r="BA277" s="585"/>
      <c r="BB277" s="585"/>
      <c r="BC277" s="585"/>
      <c r="BD277" s="585"/>
      <c r="BE277" s="605">
        <f t="shared" ref="BE277:BV277" si="96">COUNTIFS($K$8:$K$254,"x",BE$8:BE$254,"2")</f>
        <v>20</v>
      </c>
      <c r="BF277" s="605">
        <f t="shared" si="96"/>
        <v>20</v>
      </c>
      <c r="BG277" s="605">
        <f t="shared" si="96"/>
        <v>1</v>
      </c>
      <c r="BH277" s="605">
        <f t="shared" si="96"/>
        <v>20</v>
      </c>
      <c r="BI277" s="605">
        <f t="shared" si="96"/>
        <v>2</v>
      </c>
      <c r="BJ277" s="566">
        <f t="shared" si="96"/>
        <v>10</v>
      </c>
      <c r="BK277" s="605">
        <f t="shared" si="96"/>
        <v>9</v>
      </c>
      <c r="BL277" s="605">
        <f t="shared" si="96"/>
        <v>20</v>
      </c>
      <c r="BM277" s="605">
        <f t="shared" si="96"/>
        <v>20</v>
      </c>
      <c r="BN277" s="605">
        <f t="shared" si="96"/>
        <v>20</v>
      </c>
      <c r="BO277" s="605">
        <f t="shared" si="96"/>
        <v>20</v>
      </c>
      <c r="BP277" s="605">
        <f t="shared" si="96"/>
        <v>20</v>
      </c>
      <c r="BQ277" s="605">
        <f t="shared" si="96"/>
        <v>20</v>
      </c>
      <c r="BR277" s="605">
        <f t="shared" si="96"/>
        <v>20</v>
      </c>
      <c r="BS277" s="605">
        <f t="shared" si="96"/>
        <v>20</v>
      </c>
      <c r="BT277" s="605">
        <f t="shared" si="96"/>
        <v>20</v>
      </c>
      <c r="BU277" s="605">
        <f t="shared" si="96"/>
        <v>20</v>
      </c>
      <c r="BV277" s="605">
        <f t="shared" si="96"/>
        <v>20</v>
      </c>
      <c r="BW277" s="605"/>
      <c r="BX277" s="510"/>
      <c r="BY277" s="588"/>
      <c r="BZ277" s="510"/>
      <c r="CA277" s="588"/>
      <c r="CB277" s="511"/>
      <c r="CC277" s="588"/>
      <c r="CD277" s="606"/>
    </row>
    <row r="278" spans="1:83" ht="37.5" hidden="1">
      <c r="A278" s="563"/>
      <c r="B278" s="613"/>
      <c r="C278" s="564" t="s">
        <v>234</v>
      </c>
      <c r="D278" s="30"/>
      <c r="E278" s="31"/>
      <c r="F278" s="15"/>
      <c r="G278" s="619"/>
      <c r="H278" s="175"/>
      <c r="I278" s="585"/>
      <c r="J278" s="585"/>
      <c r="K278" s="589"/>
      <c r="L278" s="585"/>
      <c r="M278" s="591"/>
      <c r="N278" s="585"/>
      <c r="O278" s="585"/>
      <c r="P278" s="585"/>
      <c r="Q278" s="585"/>
      <c r="R278" s="585"/>
      <c r="S278" s="585"/>
      <c r="T278" s="585"/>
      <c r="U278" s="585"/>
      <c r="V278" s="619"/>
      <c r="W278" s="619"/>
      <c r="X278" s="619"/>
      <c r="Y278" s="619"/>
      <c r="Z278" s="585"/>
      <c r="AA278" s="585"/>
      <c r="AB278" s="585"/>
      <c r="AC278" s="585"/>
      <c r="AD278" s="585"/>
      <c r="AE278" s="585"/>
      <c r="AF278" s="585"/>
      <c r="AG278" s="585"/>
      <c r="AH278" s="585"/>
      <c r="AI278" s="585"/>
      <c r="AJ278" s="585"/>
      <c r="AK278" s="585"/>
      <c r="AL278" s="585"/>
      <c r="AM278" s="585"/>
      <c r="AN278" s="585"/>
      <c r="AO278" s="585"/>
      <c r="AP278" s="585"/>
      <c r="AQ278" s="585"/>
      <c r="AR278" s="585"/>
      <c r="AS278" s="585"/>
      <c r="AT278" s="585"/>
      <c r="AU278" s="585"/>
      <c r="AV278" s="585"/>
      <c r="AW278" s="585"/>
      <c r="AX278" s="585"/>
      <c r="AY278" s="585"/>
      <c r="AZ278" s="585"/>
      <c r="BA278" s="585"/>
      <c r="BB278" s="585"/>
      <c r="BC278" s="585"/>
      <c r="BD278" s="585"/>
      <c r="BE278" s="605">
        <f t="shared" ref="BE278:BV278" si="97">COUNTIFS($K$8:$K$254,"x",BE$8:BE$254,"1")</f>
        <v>0</v>
      </c>
      <c r="BF278" s="605">
        <f t="shared" si="97"/>
        <v>0</v>
      </c>
      <c r="BG278" s="605">
        <f t="shared" si="97"/>
        <v>19</v>
      </c>
      <c r="BH278" s="605">
        <f t="shared" si="97"/>
        <v>0</v>
      </c>
      <c r="BI278" s="605">
        <f t="shared" si="97"/>
        <v>18</v>
      </c>
      <c r="BJ278" s="566">
        <f t="shared" si="97"/>
        <v>10</v>
      </c>
      <c r="BK278" s="605">
        <f t="shared" si="97"/>
        <v>11</v>
      </c>
      <c r="BL278" s="605">
        <f t="shared" si="97"/>
        <v>0</v>
      </c>
      <c r="BM278" s="605">
        <f t="shared" si="97"/>
        <v>0</v>
      </c>
      <c r="BN278" s="605">
        <f t="shared" si="97"/>
        <v>0</v>
      </c>
      <c r="BO278" s="605">
        <f t="shared" si="97"/>
        <v>0</v>
      </c>
      <c r="BP278" s="605">
        <f t="shared" si="97"/>
        <v>0</v>
      </c>
      <c r="BQ278" s="605">
        <f t="shared" si="97"/>
        <v>0</v>
      </c>
      <c r="BR278" s="605">
        <f t="shared" si="97"/>
        <v>0</v>
      </c>
      <c r="BS278" s="605">
        <f t="shared" si="97"/>
        <v>0</v>
      </c>
      <c r="BT278" s="605">
        <f t="shared" si="97"/>
        <v>0</v>
      </c>
      <c r="BU278" s="605">
        <f t="shared" si="97"/>
        <v>0</v>
      </c>
      <c r="BV278" s="605">
        <f t="shared" si="97"/>
        <v>0</v>
      </c>
      <c r="BW278" s="588"/>
      <c r="BX278" s="510"/>
      <c r="BY278" s="588"/>
      <c r="BZ278" s="510"/>
      <c r="CA278" s="588"/>
      <c r="CB278" s="511"/>
      <c r="CC278" s="588"/>
      <c r="CD278" s="606"/>
    </row>
    <row r="279" spans="1:83" ht="37.5" hidden="1">
      <c r="A279" s="563"/>
      <c r="B279" s="613"/>
      <c r="C279" s="567" t="s">
        <v>235</v>
      </c>
      <c r="D279" s="32"/>
      <c r="E279" s="31"/>
      <c r="F279" s="15"/>
      <c r="G279" s="619"/>
      <c r="H279" s="175"/>
      <c r="I279" s="585"/>
      <c r="J279" s="585"/>
      <c r="K279" s="589"/>
      <c r="L279" s="585"/>
      <c r="M279" s="591"/>
      <c r="N279" s="585"/>
      <c r="O279" s="585"/>
      <c r="P279" s="585"/>
      <c r="Q279" s="585"/>
      <c r="R279" s="585"/>
      <c r="S279" s="585"/>
      <c r="T279" s="585"/>
      <c r="U279" s="585"/>
      <c r="V279" s="619"/>
      <c r="W279" s="619"/>
      <c r="X279" s="619"/>
      <c r="Y279" s="619"/>
      <c r="Z279" s="585"/>
      <c r="AA279" s="585"/>
      <c r="AB279" s="585"/>
      <c r="AC279" s="585"/>
      <c r="AD279" s="585"/>
      <c r="AE279" s="585"/>
      <c r="AF279" s="585"/>
      <c r="AG279" s="585"/>
      <c r="AH279" s="585"/>
      <c r="AI279" s="585"/>
      <c r="AJ279" s="585"/>
      <c r="AK279" s="585"/>
      <c r="AL279" s="585"/>
      <c r="AM279" s="585"/>
      <c r="AN279" s="585"/>
      <c r="AO279" s="585"/>
      <c r="AP279" s="585"/>
      <c r="AQ279" s="585"/>
      <c r="AR279" s="585"/>
      <c r="AS279" s="585"/>
      <c r="AT279" s="585"/>
      <c r="AU279" s="585"/>
      <c r="AV279" s="585"/>
      <c r="AW279" s="585"/>
      <c r="AX279" s="585"/>
      <c r="AY279" s="585"/>
      <c r="AZ279" s="585"/>
      <c r="BA279" s="585"/>
      <c r="BB279" s="585"/>
      <c r="BC279" s="585"/>
      <c r="BD279" s="585"/>
      <c r="BE279" s="605">
        <f t="shared" ref="BE279:BV279" si="98">COUNTIFS($K$8:$K$254,"x",BE$8:BE$254,"0")</f>
        <v>0</v>
      </c>
      <c r="BF279" s="605">
        <f t="shared" si="98"/>
        <v>0</v>
      </c>
      <c r="BG279" s="605">
        <f t="shared" si="98"/>
        <v>0</v>
      </c>
      <c r="BH279" s="605">
        <f t="shared" si="98"/>
        <v>0</v>
      </c>
      <c r="BI279" s="605">
        <f t="shared" si="98"/>
        <v>0</v>
      </c>
      <c r="BJ279" s="566">
        <f t="shared" si="98"/>
        <v>0</v>
      </c>
      <c r="BK279" s="605">
        <f t="shared" si="98"/>
        <v>0</v>
      </c>
      <c r="BL279" s="605">
        <f t="shared" si="98"/>
        <v>0</v>
      </c>
      <c r="BM279" s="605">
        <f t="shared" si="98"/>
        <v>0</v>
      </c>
      <c r="BN279" s="605">
        <f t="shared" si="98"/>
        <v>0</v>
      </c>
      <c r="BO279" s="605">
        <f t="shared" si="98"/>
        <v>0</v>
      </c>
      <c r="BP279" s="605">
        <f t="shared" si="98"/>
        <v>0</v>
      </c>
      <c r="BQ279" s="605">
        <f t="shared" si="98"/>
        <v>0</v>
      </c>
      <c r="BR279" s="605">
        <f t="shared" si="98"/>
        <v>0</v>
      </c>
      <c r="BS279" s="605">
        <f t="shared" si="98"/>
        <v>0</v>
      </c>
      <c r="BT279" s="605">
        <f t="shared" si="98"/>
        <v>0</v>
      </c>
      <c r="BU279" s="605">
        <f t="shared" si="98"/>
        <v>0</v>
      </c>
      <c r="BV279" s="605">
        <f t="shared" si="98"/>
        <v>0</v>
      </c>
      <c r="BW279" s="588"/>
      <c r="BX279" s="510"/>
      <c r="BY279" s="588"/>
      <c r="BZ279" s="510"/>
      <c r="CA279" s="588"/>
      <c r="CB279" s="511"/>
      <c r="CC279" s="588"/>
      <c r="CD279" s="606"/>
    </row>
    <row r="280" spans="1:83" hidden="1">
      <c r="A280" s="563"/>
      <c r="B280" s="613"/>
      <c r="C280" s="1525" t="s">
        <v>236</v>
      </c>
      <c r="D280" s="33"/>
      <c r="E280" s="31"/>
      <c r="F280" s="15"/>
      <c r="G280" s="619"/>
      <c r="H280" s="175"/>
      <c r="I280" s="585"/>
      <c r="J280" s="585"/>
      <c r="K280" s="589"/>
      <c r="L280" s="585"/>
      <c r="M280" s="591"/>
      <c r="N280" s="585"/>
      <c r="O280" s="585"/>
      <c r="P280" s="585"/>
      <c r="Q280" s="585"/>
      <c r="R280" s="585"/>
      <c r="S280" s="585"/>
      <c r="T280" s="585"/>
      <c r="U280" s="585"/>
      <c r="V280" s="619"/>
      <c r="W280" s="619"/>
      <c r="X280" s="619"/>
      <c r="Y280" s="619"/>
      <c r="Z280" s="585"/>
      <c r="AA280" s="585"/>
      <c r="AB280" s="585"/>
      <c r="AC280" s="585"/>
      <c r="AD280" s="585"/>
      <c r="AE280" s="585"/>
      <c r="AF280" s="585"/>
      <c r="AG280" s="585"/>
      <c r="AH280" s="585"/>
      <c r="AI280" s="585"/>
      <c r="AJ280" s="585"/>
      <c r="AK280" s="585"/>
      <c r="AL280" s="585"/>
      <c r="AM280" s="585"/>
      <c r="AN280" s="585"/>
      <c r="AO280" s="585"/>
      <c r="AP280" s="585"/>
      <c r="AQ280" s="585"/>
      <c r="AR280" s="585"/>
      <c r="AS280" s="585"/>
      <c r="AT280" s="585"/>
      <c r="AU280" s="585"/>
      <c r="AV280" s="585"/>
      <c r="AW280" s="585"/>
      <c r="AX280" s="585"/>
      <c r="AY280" s="585"/>
      <c r="AZ280" s="585"/>
      <c r="BA280" s="585"/>
      <c r="BB280" s="585"/>
      <c r="BC280" s="585"/>
      <c r="BD280" s="585"/>
      <c r="BE280" s="568">
        <f t="shared" ref="BE280:BV280" si="99">(((BE277*2)+(BE278*1)+(BE279*0)))/(BE277+BE278+BE279)</f>
        <v>2</v>
      </c>
      <c r="BF280" s="568">
        <f t="shared" si="99"/>
        <v>2</v>
      </c>
      <c r="BG280" s="568">
        <f t="shared" si="99"/>
        <v>1.05</v>
      </c>
      <c r="BH280" s="568">
        <f t="shared" si="99"/>
        <v>2</v>
      </c>
      <c r="BI280" s="568">
        <f t="shared" si="99"/>
        <v>1.1000000000000001</v>
      </c>
      <c r="BJ280" s="569">
        <f t="shared" si="99"/>
        <v>1.5</v>
      </c>
      <c r="BK280" s="568">
        <f t="shared" si="99"/>
        <v>1.45</v>
      </c>
      <c r="BL280" s="568">
        <f t="shared" si="99"/>
        <v>2</v>
      </c>
      <c r="BM280" s="568">
        <f t="shared" si="99"/>
        <v>2</v>
      </c>
      <c r="BN280" s="568">
        <f t="shared" si="99"/>
        <v>2</v>
      </c>
      <c r="BO280" s="568">
        <f t="shared" si="99"/>
        <v>2</v>
      </c>
      <c r="BP280" s="568">
        <f t="shared" si="99"/>
        <v>2</v>
      </c>
      <c r="BQ280" s="568">
        <f t="shared" si="99"/>
        <v>2</v>
      </c>
      <c r="BR280" s="568">
        <f t="shared" si="99"/>
        <v>2</v>
      </c>
      <c r="BS280" s="568">
        <f t="shared" si="99"/>
        <v>2</v>
      </c>
      <c r="BT280" s="568">
        <f t="shared" si="99"/>
        <v>2</v>
      </c>
      <c r="BU280" s="568">
        <f t="shared" si="99"/>
        <v>2</v>
      </c>
      <c r="BV280" s="568">
        <f t="shared" si="99"/>
        <v>2</v>
      </c>
      <c r="BW280" s="1563">
        <f>COUNTIF($BE281:$BV281,"Đ")</f>
        <v>14</v>
      </c>
      <c r="BX280" s="1564">
        <f>BW280/COUNTA($BE281:$BV281)</f>
        <v>0.77777777777777779</v>
      </c>
      <c r="BY280" s="1563">
        <f>COUNTIF($BE281:$BV281,"CCG")</f>
        <v>4</v>
      </c>
      <c r="BZ280" s="1564">
        <f>BY280/COUNTA($BE281:$BV281)</f>
        <v>0.22222222222222221</v>
      </c>
      <c r="CA280" s="1563">
        <f>COUNTIF($BE281:$BV281,"CĐ")</f>
        <v>0</v>
      </c>
      <c r="CB280" s="1560">
        <f>CA280/COUNTA($BE281:$BV281)</f>
        <v>0</v>
      </c>
      <c r="CC280" s="1330">
        <f>(((BW280*2)+(BY280*1)+(CA280*0)))/(BW280+BY280+CA280)</f>
        <v>1.7777777777777777</v>
      </c>
      <c r="CD280" s="1395" t="str">
        <f>IF(CC280&gt;=1.6,"Đạt mục tiêu",IF(CC280&gt;=1,"Cần cố gắng","Chưa đạt"))</f>
        <v>Đạt mục tiêu</v>
      </c>
    </row>
    <row r="281" spans="1:83" hidden="1">
      <c r="A281" s="563"/>
      <c r="B281" s="613"/>
      <c r="C281" s="1526"/>
      <c r="D281" s="33"/>
      <c r="E281" s="31"/>
      <c r="F281" s="15"/>
      <c r="G281" s="619"/>
      <c r="H281" s="175"/>
      <c r="I281" s="585"/>
      <c r="J281" s="585"/>
      <c r="K281" s="589"/>
      <c r="L281" s="585"/>
      <c r="M281" s="591"/>
      <c r="N281" s="585"/>
      <c r="O281" s="585"/>
      <c r="P281" s="585"/>
      <c r="Q281" s="585"/>
      <c r="R281" s="585"/>
      <c r="S281" s="585"/>
      <c r="T281" s="585"/>
      <c r="U281" s="585"/>
      <c r="V281" s="619"/>
      <c r="W281" s="619"/>
      <c r="X281" s="619"/>
      <c r="Y281" s="619"/>
      <c r="Z281" s="585"/>
      <c r="AA281" s="585"/>
      <c r="AB281" s="585"/>
      <c r="AC281" s="585"/>
      <c r="AD281" s="585"/>
      <c r="AE281" s="585"/>
      <c r="AF281" s="585"/>
      <c r="AG281" s="585"/>
      <c r="AH281" s="585"/>
      <c r="AI281" s="585"/>
      <c r="AJ281" s="585"/>
      <c r="AK281" s="585"/>
      <c r="AL281" s="585"/>
      <c r="AM281" s="585"/>
      <c r="AN281" s="585"/>
      <c r="AO281" s="585"/>
      <c r="AP281" s="585"/>
      <c r="AQ281" s="585"/>
      <c r="AR281" s="585"/>
      <c r="AS281" s="585"/>
      <c r="AT281" s="585"/>
      <c r="AU281" s="585"/>
      <c r="AV281" s="585"/>
      <c r="AW281" s="585"/>
      <c r="AX281" s="585"/>
      <c r="AY281" s="585"/>
      <c r="AZ281" s="585"/>
      <c r="BA281" s="585"/>
      <c r="BB281" s="585"/>
      <c r="BC281" s="585"/>
      <c r="BD281" s="585"/>
      <c r="BE281" s="568" t="str">
        <f t="shared" ref="BE281:BV281" si="100">IF(BE280&lt;1,"CĐ",IF(BE280&lt;1.6,"CCG","Đ"))</f>
        <v>Đ</v>
      </c>
      <c r="BF281" s="568" t="str">
        <f t="shared" si="100"/>
        <v>Đ</v>
      </c>
      <c r="BG281" s="568" t="str">
        <f t="shared" si="100"/>
        <v>CCG</v>
      </c>
      <c r="BH281" s="568" t="str">
        <f t="shared" si="100"/>
        <v>Đ</v>
      </c>
      <c r="BI281" s="568" t="str">
        <f t="shared" si="100"/>
        <v>CCG</v>
      </c>
      <c r="BJ281" s="569" t="str">
        <f t="shared" si="100"/>
        <v>CCG</v>
      </c>
      <c r="BK281" s="568" t="str">
        <f t="shared" si="100"/>
        <v>CCG</v>
      </c>
      <c r="BL281" s="568" t="str">
        <f t="shared" si="100"/>
        <v>Đ</v>
      </c>
      <c r="BM281" s="568" t="str">
        <f t="shared" si="100"/>
        <v>Đ</v>
      </c>
      <c r="BN281" s="568" t="str">
        <f t="shared" si="100"/>
        <v>Đ</v>
      </c>
      <c r="BO281" s="568" t="str">
        <f t="shared" si="100"/>
        <v>Đ</v>
      </c>
      <c r="BP281" s="568" t="str">
        <f t="shared" si="100"/>
        <v>Đ</v>
      </c>
      <c r="BQ281" s="568" t="str">
        <f t="shared" si="100"/>
        <v>Đ</v>
      </c>
      <c r="BR281" s="568" t="str">
        <f t="shared" si="100"/>
        <v>Đ</v>
      </c>
      <c r="BS281" s="568" t="str">
        <f t="shared" si="100"/>
        <v>Đ</v>
      </c>
      <c r="BT281" s="568" t="str">
        <f t="shared" si="100"/>
        <v>Đ</v>
      </c>
      <c r="BU281" s="568" t="str">
        <f t="shared" si="100"/>
        <v>Đ</v>
      </c>
      <c r="BV281" s="568" t="str">
        <f t="shared" si="100"/>
        <v>Đ</v>
      </c>
      <c r="BW281" s="1563"/>
      <c r="BX281" s="1564"/>
      <c r="BY281" s="1563"/>
      <c r="BZ281" s="1564"/>
      <c r="CA281" s="1563"/>
      <c r="CB281" s="1560"/>
      <c r="CC281" s="1330"/>
      <c r="CD281" s="1395"/>
    </row>
    <row r="282" spans="1:83" s="3" customFormat="1" ht="216.75" hidden="1">
      <c r="A282" s="612" t="s">
        <v>1132</v>
      </c>
      <c r="B282" s="614"/>
      <c r="C282" s="207" t="s">
        <v>233</v>
      </c>
      <c r="D282" s="36"/>
      <c r="E282" s="37"/>
      <c r="F282" s="36"/>
      <c r="G282" s="590"/>
      <c r="H282" s="210"/>
      <c r="I282" s="591"/>
      <c r="J282" s="591"/>
      <c r="K282" s="590"/>
      <c r="L282" s="591"/>
      <c r="M282" s="591"/>
      <c r="N282" s="79"/>
      <c r="O282" s="79"/>
      <c r="P282" s="591"/>
      <c r="Q282" s="591"/>
      <c r="R282" s="591"/>
      <c r="S282" s="591"/>
      <c r="T282" s="591"/>
      <c r="U282" s="591"/>
      <c r="V282" s="590"/>
      <c r="W282" s="590"/>
      <c r="X282" s="590"/>
      <c r="Y282" s="590"/>
      <c r="Z282" s="591"/>
      <c r="AA282" s="591"/>
      <c r="AB282" s="591"/>
      <c r="AC282" s="591"/>
      <c r="AD282" s="591"/>
      <c r="AE282" s="591"/>
      <c r="AF282" s="591"/>
      <c r="AG282" s="591"/>
      <c r="AH282" s="591"/>
      <c r="AI282" s="591"/>
      <c r="AJ282" s="591"/>
      <c r="AK282" s="591"/>
      <c r="AL282" s="591"/>
      <c r="AM282" s="591"/>
      <c r="AN282" s="591"/>
      <c r="AO282" s="591"/>
      <c r="AP282" s="591"/>
      <c r="AQ282" s="591"/>
      <c r="AR282" s="591"/>
      <c r="AS282" s="591"/>
      <c r="AT282" s="591"/>
      <c r="AU282" s="591"/>
      <c r="AV282" s="591"/>
      <c r="AW282" s="591"/>
      <c r="AX282" s="591"/>
      <c r="AY282" s="591"/>
      <c r="AZ282" s="591"/>
      <c r="BA282" s="591"/>
      <c r="BB282" s="591"/>
      <c r="BC282" s="591"/>
      <c r="BD282" s="591"/>
      <c r="BE282" s="607">
        <f t="shared" ref="BE282:BV282" si="101">COUNTIFS($L$8:$L$254,"x",BE$8:BE$254,"2")</f>
        <v>17</v>
      </c>
      <c r="BF282" s="607">
        <f t="shared" si="101"/>
        <v>27</v>
      </c>
      <c r="BG282" s="607">
        <f t="shared" si="101"/>
        <v>27</v>
      </c>
      <c r="BH282" s="607">
        <f t="shared" si="101"/>
        <v>17</v>
      </c>
      <c r="BI282" s="607">
        <f t="shared" si="101"/>
        <v>12</v>
      </c>
      <c r="BJ282" s="59">
        <f t="shared" si="101"/>
        <v>27</v>
      </c>
      <c r="BK282" s="607">
        <f t="shared" si="101"/>
        <v>27</v>
      </c>
      <c r="BL282" s="607">
        <f t="shared" si="101"/>
        <v>27</v>
      </c>
      <c r="BM282" s="607">
        <f t="shared" si="101"/>
        <v>21</v>
      </c>
      <c r="BN282" s="607">
        <f t="shared" si="101"/>
        <v>5</v>
      </c>
      <c r="BO282" s="607">
        <f t="shared" si="101"/>
        <v>3</v>
      </c>
      <c r="BP282" s="607">
        <f t="shared" si="101"/>
        <v>26</v>
      </c>
      <c r="BQ282" s="607">
        <f t="shared" si="101"/>
        <v>26</v>
      </c>
      <c r="BR282" s="607">
        <f t="shared" si="101"/>
        <v>10</v>
      </c>
      <c r="BS282" s="607">
        <f t="shared" si="101"/>
        <v>26</v>
      </c>
      <c r="BT282" s="607">
        <f t="shared" si="101"/>
        <v>26</v>
      </c>
      <c r="BU282" s="607">
        <f t="shared" si="101"/>
        <v>27</v>
      </c>
      <c r="BV282" s="607">
        <f t="shared" si="101"/>
        <v>27</v>
      </c>
      <c r="BW282" s="591"/>
      <c r="BX282" s="591"/>
      <c r="BY282" s="591"/>
      <c r="BZ282" s="591"/>
      <c r="CA282" s="591"/>
      <c r="CB282" s="591"/>
      <c r="CC282" s="591"/>
      <c r="CD282" s="591"/>
    </row>
    <row r="283" spans="1:83" s="3" customFormat="1" ht="37.5" hidden="1">
      <c r="A283" s="612"/>
      <c r="B283" s="614"/>
      <c r="C283" s="207" t="s">
        <v>234</v>
      </c>
      <c r="D283" s="36"/>
      <c r="E283" s="37"/>
      <c r="F283" s="36"/>
      <c r="G283" s="590"/>
      <c r="H283" s="210"/>
      <c r="I283" s="591"/>
      <c r="J283" s="591"/>
      <c r="K283" s="590"/>
      <c r="L283" s="591"/>
      <c r="M283" s="591"/>
      <c r="N283" s="79"/>
      <c r="O283" s="79"/>
      <c r="P283" s="591"/>
      <c r="Q283" s="591"/>
      <c r="R283" s="591"/>
      <c r="S283" s="591"/>
      <c r="T283" s="591"/>
      <c r="U283" s="591"/>
      <c r="V283" s="590"/>
      <c r="W283" s="590"/>
      <c r="X283" s="590"/>
      <c r="Y283" s="590"/>
      <c r="Z283" s="591"/>
      <c r="AA283" s="591"/>
      <c r="AB283" s="591"/>
      <c r="AC283" s="591"/>
      <c r="AD283" s="591"/>
      <c r="AE283" s="591"/>
      <c r="AF283" s="591"/>
      <c r="AG283" s="591"/>
      <c r="AH283" s="591"/>
      <c r="AI283" s="591"/>
      <c r="AJ283" s="591"/>
      <c r="AK283" s="591"/>
      <c r="AL283" s="591"/>
      <c r="AM283" s="591"/>
      <c r="AN283" s="591"/>
      <c r="AO283" s="591"/>
      <c r="AP283" s="591"/>
      <c r="AQ283" s="591"/>
      <c r="AR283" s="591"/>
      <c r="AS283" s="591"/>
      <c r="AT283" s="591"/>
      <c r="AU283" s="591"/>
      <c r="AV283" s="591"/>
      <c r="AW283" s="591"/>
      <c r="AX283" s="591"/>
      <c r="AY283" s="591"/>
      <c r="AZ283" s="591"/>
      <c r="BA283" s="591"/>
      <c r="BB283" s="591"/>
      <c r="BC283" s="591"/>
      <c r="BD283" s="591"/>
      <c r="BE283" s="607">
        <f t="shared" ref="BE283:BV283" si="102">COUNTIFS($L$8:$L$254,"x",BE$8:BE$254,"1")</f>
        <v>10</v>
      </c>
      <c r="BF283" s="607">
        <f t="shared" si="102"/>
        <v>0</v>
      </c>
      <c r="BG283" s="607">
        <f t="shared" si="102"/>
        <v>0</v>
      </c>
      <c r="BH283" s="607">
        <f t="shared" si="102"/>
        <v>10</v>
      </c>
      <c r="BI283" s="607">
        <f t="shared" si="102"/>
        <v>15</v>
      </c>
      <c r="BJ283" s="59">
        <f t="shared" si="102"/>
        <v>0</v>
      </c>
      <c r="BK283" s="607">
        <f t="shared" si="102"/>
        <v>0</v>
      </c>
      <c r="BL283" s="607">
        <f t="shared" si="102"/>
        <v>0</v>
      </c>
      <c r="BM283" s="607">
        <f t="shared" si="102"/>
        <v>6</v>
      </c>
      <c r="BN283" s="607">
        <f t="shared" si="102"/>
        <v>22</v>
      </c>
      <c r="BO283" s="607">
        <f t="shared" si="102"/>
        <v>24</v>
      </c>
      <c r="BP283" s="607">
        <f t="shared" si="102"/>
        <v>1</v>
      </c>
      <c r="BQ283" s="607">
        <f t="shared" si="102"/>
        <v>1</v>
      </c>
      <c r="BR283" s="607">
        <f t="shared" si="102"/>
        <v>17</v>
      </c>
      <c r="BS283" s="607">
        <f t="shared" si="102"/>
        <v>1</v>
      </c>
      <c r="BT283" s="607">
        <f t="shared" si="102"/>
        <v>1</v>
      </c>
      <c r="BU283" s="607">
        <f t="shared" si="102"/>
        <v>0</v>
      </c>
      <c r="BV283" s="607">
        <f t="shared" si="102"/>
        <v>0</v>
      </c>
      <c r="BW283" s="591"/>
      <c r="BX283" s="591"/>
      <c r="BY283" s="591"/>
      <c r="BZ283" s="591"/>
      <c r="CA283" s="591"/>
      <c r="CB283" s="591"/>
      <c r="CC283" s="591"/>
      <c r="CD283" s="591"/>
    </row>
    <row r="284" spans="1:83" s="3" customFormat="1" ht="37.5" hidden="1">
      <c r="A284" s="612"/>
      <c r="B284" s="614"/>
      <c r="C284" s="207" t="s">
        <v>235</v>
      </c>
      <c r="D284" s="36"/>
      <c r="E284" s="37"/>
      <c r="F284" s="36"/>
      <c r="G284" s="590"/>
      <c r="H284" s="210"/>
      <c r="I284" s="591"/>
      <c r="J284" s="591"/>
      <c r="K284" s="590"/>
      <c r="L284" s="591"/>
      <c r="M284" s="591"/>
      <c r="N284" s="79"/>
      <c r="O284" s="79"/>
      <c r="P284" s="591"/>
      <c r="Q284" s="591"/>
      <c r="R284" s="591"/>
      <c r="S284" s="591"/>
      <c r="T284" s="591"/>
      <c r="U284" s="591"/>
      <c r="V284" s="590"/>
      <c r="W284" s="590"/>
      <c r="X284" s="590"/>
      <c r="Y284" s="590"/>
      <c r="Z284" s="591"/>
      <c r="AA284" s="591"/>
      <c r="AB284" s="591"/>
      <c r="AC284" s="591"/>
      <c r="AD284" s="591"/>
      <c r="AE284" s="591"/>
      <c r="AF284" s="591"/>
      <c r="AG284" s="591"/>
      <c r="AH284" s="591"/>
      <c r="AI284" s="591"/>
      <c r="AJ284" s="591"/>
      <c r="AK284" s="591"/>
      <c r="AL284" s="591"/>
      <c r="AM284" s="591"/>
      <c r="AN284" s="591"/>
      <c r="AO284" s="591"/>
      <c r="AP284" s="591"/>
      <c r="AQ284" s="591"/>
      <c r="AR284" s="591"/>
      <c r="AS284" s="591"/>
      <c r="AT284" s="591"/>
      <c r="AU284" s="591"/>
      <c r="AV284" s="591"/>
      <c r="AW284" s="591"/>
      <c r="AX284" s="591"/>
      <c r="AY284" s="591"/>
      <c r="AZ284" s="591"/>
      <c r="BA284" s="591"/>
      <c r="BB284" s="591"/>
      <c r="BC284" s="591"/>
      <c r="BD284" s="591"/>
      <c r="BE284" s="607">
        <f t="shared" ref="BE284:BV284" si="103">COUNTIFS($L$8:$L$254,"x",BE$8:BE$254,"0")</f>
        <v>0</v>
      </c>
      <c r="BF284" s="607">
        <f t="shared" si="103"/>
        <v>0</v>
      </c>
      <c r="BG284" s="607">
        <f t="shared" si="103"/>
        <v>0</v>
      </c>
      <c r="BH284" s="607">
        <f t="shared" si="103"/>
        <v>0</v>
      </c>
      <c r="BI284" s="607">
        <f t="shared" si="103"/>
        <v>0</v>
      </c>
      <c r="BJ284" s="59">
        <f t="shared" si="103"/>
        <v>0</v>
      </c>
      <c r="BK284" s="607">
        <f t="shared" si="103"/>
        <v>0</v>
      </c>
      <c r="BL284" s="607">
        <f t="shared" si="103"/>
        <v>0</v>
      </c>
      <c r="BM284" s="607">
        <f t="shared" si="103"/>
        <v>0</v>
      </c>
      <c r="BN284" s="607">
        <f t="shared" si="103"/>
        <v>0</v>
      </c>
      <c r="BO284" s="607">
        <f t="shared" si="103"/>
        <v>0</v>
      </c>
      <c r="BP284" s="607">
        <f t="shared" si="103"/>
        <v>0</v>
      </c>
      <c r="BQ284" s="607">
        <f t="shared" si="103"/>
        <v>0</v>
      </c>
      <c r="BR284" s="607">
        <f t="shared" si="103"/>
        <v>0</v>
      </c>
      <c r="BS284" s="607">
        <f t="shared" si="103"/>
        <v>0</v>
      </c>
      <c r="BT284" s="607">
        <f t="shared" si="103"/>
        <v>0</v>
      </c>
      <c r="BU284" s="607">
        <f t="shared" si="103"/>
        <v>0</v>
      </c>
      <c r="BV284" s="607">
        <f t="shared" si="103"/>
        <v>0</v>
      </c>
      <c r="BW284" s="591"/>
      <c r="BX284" s="591"/>
      <c r="BY284" s="591"/>
      <c r="BZ284" s="591"/>
      <c r="CA284" s="591"/>
      <c r="CB284" s="591"/>
      <c r="CC284" s="591"/>
      <c r="CD284" s="591"/>
    </row>
    <row r="285" spans="1:83" s="3" customFormat="1" hidden="1">
      <c r="A285" s="612"/>
      <c r="B285" s="614"/>
      <c r="C285" s="1520" t="s">
        <v>236</v>
      </c>
      <c r="D285" s="36"/>
      <c r="E285" s="37"/>
      <c r="F285" s="36"/>
      <c r="G285" s="590"/>
      <c r="H285" s="210"/>
      <c r="I285" s="591"/>
      <c r="J285" s="591"/>
      <c r="K285" s="590"/>
      <c r="L285" s="591"/>
      <c r="M285" s="591"/>
      <c r="N285" s="79"/>
      <c r="O285" s="79"/>
      <c r="P285" s="591"/>
      <c r="Q285" s="591"/>
      <c r="R285" s="591"/>
      <c r="S285" s="591"/>
      <c r="T285" s="591"/>
      <c r="U285" s="591"/>
      <c r="V285" s="590"/>
      <c r="W285" s="590"/>
      <c r="X285" s="590"/>
      <c r="Y285" s="590"/>
      <c r="Z285" s="591"/>
      <c r="AA285" s="591"/>
      <c r="AB285" s="591"/>
      <c r="AC285" s="591"/>
      <c r="AD285" s="591"/>
      <c r="AE285" s="591"/>
      <c r="AF285" s="591"/>
      <c r="AG285" s="591"/>
      <c r="AH285" s="591"/>
      <c r="AI285" s="591"/>
      <c r="AJ285" s="591"/>
      <c r="AK285" s="591"/>
      <c r="AL285" s="591"/>
      <c r="AM285" s="591"/>
      <c r="AN285" s="591"/>
      <c r="AO285" s="591"/>
      <c r="AP285" s="591"/>
      <c r="AQ285" s="591"/>
      <c r="AR285" s="591"/>
      <c r="AS285" s="591"/>
      <c r="AT285" s="591"/>
      <c r="AU285" s="591"/>
      <c r="AV285" s="591"/>
      <c r="AW285" s="591"/>
      <c r="AX285" s="591"/>
      <c r="AY285" s="591"/>
      <c r="AZ285" s="591"/>
      <c r="BA285" s="591"/>
      <c r="BB285" s="591"/>
      <c r="BC285" s="591"/>
      <c r="BD285" s="591"/>
      <c r="BE285" s="38">
        <f t="shared" ref="BE285:BV285" si="104">(((BE282*2)+(BE283*1)+(BE284*0)))/(BE282+BE283+BE284)</f>
        <v>1.6296296296296295</v>
      </c>
      <c r="BF285" s="38">
        <f t="shared" si="104"/>
        <v>2</v>
      </c>
      <c r="BG285" s="38">
        <f t="shared" si="104"/>
        <v>2</v>
      </c>
      <c r="BH285" s="38">
        <f t="shared" si="104"/>
        <v>1.6296296296296295</v>
      </c>
      <c r="BI285" s="38">
        <f t="shared" si="104"/>
        <v>1.4444444444444444</v>
      </c>
      <c r="BJ285" s="60">
        <f t="shared" si="104"/>
        <v>2</v>
      </c>
      <c r="BK285" s="38">
        <f t="shared" si="104"/>
        <v>2</v>
      </c>
      <c r="BL285" s="38">
        <f t="shared" si="104"/>
        <v>2</v>
      </c>
      <c r="BM285" s="38">
        <f t="shared" si="104"/>
        <v>1.7777777777777777</v>
      </c>
      <c r="BN285" s="38">
        <f t="shared" si="104"/>
        <v>1.1851851851851851</v>
      </c>
      <c r="BO285" s="38">
        <f t="shared" si="104"/>
        <v>1.1111111111111112</v>
      </c>
      <c r="BP285" s="38">
        <f t="shared" si="104"/>
        <v>1.962962962962963</v>
      </c>
      <c r="BQ285" s="38">
        <f t="shared" si="104"/>
        <v>1.962962962962963</v>
      </c>
      <c r="BR285" s="38">
        <f t="shared" si="104"/>
        <v>1.3703703703703705</v>
      </c>
      <c r="BS285" s="38">
        <f t="shared" si="104"/>
        <v>1.962962962962963</v>
      </c>
      <c r="BT285" s="38">
        <f t="shared" si="104"/>
        <v>1.962962962962963</v>
      </c>
      <c r="BU285" s="38">
        <f t="shared" si="104"/>
        <v>2</v>
      </c>
      <c r="BV285" s="38">
        <f t="shared" si="104"/>
        <v>2</v>
      </c>
      <c r="BW285" s="1550">
        <f>COUNTIF($BE286:$BV286,"Đ")</f>
        <v>14</v>
      </c>
      <c r="BX285" s="1561">
        <f>BW285/COUNTA($BE286:$BV286)</f>
        <v>0.77777777777777779</v>
      </c>
      <c r="BY285" s="1550">
        <f>COUNTIF($BE286:$BV286,"CCG")</f>
        <v>4</v>
      </c>
      <c r="BZ285" s="1561">
        <f>BY285/COUNTA($BE286:$BV286)</f>
        <v>0.22222222222222221</v>
      </c>
      <c r="CA285" s="1550">
        <f>COUNTIF($BE286:$BV286,"CĐ")</f>
        <v>0</v>
      </c>
      <c r="CB285" s="1549">
        <f>CA285/COUNTA($BE286:$BV286)</f>
        <v>0</v>
      </c>
      <c r="CC285" s="1407">
        <f>(((BW285*2)+(BY285*1)+(CA285*0)))/(BW285+BY285+CA285)</f>
        <v>1.7777777777777777</v>
      </c>
      <c r="CD285" s="1408" t="str">
        <f>IF(CC285&gt;=1.6,"Đạt mục tiêu",IF(CC285&gt;=1,"Cần cố gắng","Chưa đạt"))</f>
        <v>Đạt mục tiêu</v>
      </c>
    </row>
    <row r="286" spans="1:83" s="3" customFormat="1" hidden="1">
      <c r="A286" s="612"/>
      <c r="B286" s="614"/>
      <c r="C286" s="1520"/>
      <c r="D286" s="36"/>
      <c r="E286" s="37"/>
      <c r="F286" s="36"/>
      <c r="G286" s="590"/>
      <c r="H286" s="210"/>
      <c r="I286" s="591"/>
      <c r="J286" s="591"/>
      <c r="K286" s="590"/>
      <c r="L286" s="591"/>
      <c r="M286" s="591"/>
      <c r="N286" s="79"/>
      <c r="O286" s="79"/>
      <c r="P286" s="591"/>
      <c r="Q286" s="591"/>
      <c r="R286" s="591"/>
      <c r="S286" s="591"/>
      <c r="T286" s="591"/>
      <c r="U286" s="591"/>
      <c r="V286" s="590"/>
      <c r="W286" s="590"/>
      <c r="X286" s="590"/>
      <c r="Y286" s="590"/>
      <c r="Z286" s="591"/>
      <c r="AA286" s="591"/>
      <c r="AB286" s="591"/>
      <c r="AC286" s="591"/>
      <c r="AD286" s="591"/>
      <c r="AE286" s="591"/>
      <c r="AF286" s="591"/>
      <c r="AG286" s="591"/>
      <c r="AH286" s="591"/>
      <c r="AI286" s="591"/>
      <c r="AJ286" s="591"/>
      <c r="AK286" s="591"/>
      <c r="AL286" s="591"/>
      <c r="AM286" s="591"/>
      <c r="AN286" s="591"/>
      <c r="AO286" s="591"/>
      <c r="AP286" s="591"/>
      <c r="AQ286" s="591"/>
      <c r="AR286" s="591"/>
      <c r="AS286" s="591"/>
      <c r="AT286" s="591"/>
      <c r="AU286" s="591"/>
      <c r="AV286" s="591"/>
      <c r="AW286" s="591"/>
      <c r="AX286" s="591"/>
      <c r="AY286" s="591"/>
      <c r="AZ286" s="591"/>
      <c r="BA286" s="591"/>
      <c r="BB286" s="591"/>
      <c r="BC286" s="591"/>
      <c r="BD286" s="591"/>
      <c r="BE286" s="38" t="str">
        <f t="shared" ref="BE286:BV286" si="105">IF(BE285&lt;1,"CĐ",IF(BE285&lt;1.6,"CCG","Đ"))</f>
        <v>Đ</v>
      </c>
      <c r="BF286" s="38" t="str">
        <f t="shared" si="105"/>
        <v>Đ</v>
      </c>
      <c r="BG286" s="38" t="str">
        <f t="shared" si="105"/>
        <v>Đ</v>
      </c>
      <c r="BH286" s="38" t="str">
        <f t="shared" si="105"/>
        <v>Đ</v>
      </c>
      <c r="BI286" s="38" t="str">
        <f t="shared" si="105"/>
        <v>CCG</v>
      </c>
      <c r="BJ286" s="60" t="str">
        <f t="shared" si="105"/>
        <v>Đ</v>
      </c>
      <c r="BK286" s="38" t="str">
        <f t="shared" si="105"/>
        <v>Đ</v>
      </c>
      <c r="BL286" s="38" t="str">
        <f t="shared" si="105"/>
        <v>Đ</v>
      </c>
      <c r="BM286" s="38" t="str">
        <f t="shared" si="105"/>
        <v>Đ</v>
      </c>
      <c r="BN286" s="38" t="str">
        <f t="shared" si="105"/>
        <v>CCG</v>
      </c>
      <c r="BO286" s="38" t="str">
        <f t="shared" si="105"/>
        <v>CCG</v>
      </c>
      <c r="BP286" s="38" t="str">
        <f t="shared" si="105"/>
        <v>Đ</v>
      </c>
      <c r="BQ286" s="38" t="str">
        <f t="shared" si="105"/>
        <v>Đ</v>
      </c>
      <c r="BR286" s="38" t="str">
        <f t="shared" si="105"/>
        <v>CCG</v>
      </c>
      <c r="BS286" s="38" t="str">
        <f t="shared" si="105"/>
        <v>Đ</v>
      </c>
      <c r="BT286" s="38" t="str">
        <f t="shared" si="105"/>
        <v>Đ</v>
      </c>
      <c r="BU286" s="38" t="str">
        <f t="shared" si="105"/>
        <v>Đ</v>
      </c>
      <c r="BV286" s="38" t="str">
        <f t="shared" si="105"/>
        <v>Đ</v>
      </c>
      <c r="BW286" s="1550"/>
      <c r="BX286" s="1562"/>
      <c r="BY286" s="1550"/>
      <c r="BZ286" s="1562"/>
      <c r="CA286" s="1550"/>
      <c r="CB286" s="1549"/>
      <c r="CC286" s="1407"/>
      <c r="CD286" s="1409"/>
    </row>
    <row r="287" spans="1:83" s="575" customFormat="1" ht="154.5" hidden="1" customHeight="1">
      <c r="A287" s="1553" t="s">
        <v>238</v>
      </c>
      <c r="B287" s="613"/>
      <c r="C287" s="570" t="s">
        <v>233</v>
      </c>
      <c r="D287" s="15"/>
      <c r="E287" s="37"/>
      <c r="F287" s="15"/>
      <c r="G287" s="590"/>
      <c r="H287" s="210"/>
      <c r="I287" s="591"/>
      <c r="J287" s="591"/>
      <c r="K287" s="590"/>
      <c r="L287" s="591"/>
      <c r="M287" s="591"/>
      <c r="N287" s="591"/>
      <c r="O287" s="591"/>
      <c r="P287" s="591"/>
      <c r="Q287" s="591"/>
      <c r="R287" s="591"/>
      <c r="S287" s="591"/>
      <c r="T287" s="591"/>
      <c r="U287" s="591"/>
      <c r="V287" s="590"/>
      <c r="W287" s="590"/>
      <c r="X287" s="590"/>
      <c r="Y287" s="590"/>
      <c r="Z287" s="591"/>
      <c r="AA287" s="591"/>
      <c r="AB287" s="591"/>
      <c r="AC287" s="591"/>
      <c r="AD287" s="591"/>
      <c r="AE287" s="591"/>
      <c r="AF287" s="591"/>
      <c r="AG287" s="591"/>
      <c r="AH287" s="591"/>
      <c r="AI287" s="591"/>
      <c r="AJ287" s="591"/>
      <c r="AK287" s="591"/>
      <c r="AL287" s="591"/>
      <c r="AM287" s="591"/>
      <c r="AN287" s="591"/>
      <c r="AO287" s="591"/>
      <c r="AP287" s="591"/>
      <c r="AQ287" s="591"/>
      <c r="AR287" s="591"/>
      <c r="AS287" s="591"/>
      <c r="AT287" s="591"/>
      <c r="AU287" s="591"/>
      <c r="AV287" s="591"/>
      <c r="AW287" s="591"/>
      <c r="AX287" s="591"/>
      <c r="AY287" s="591"/>
      <c r="AZ287" s="591"/>
      <c r="BA287" s="591"/>
      <c r="BB287" s="591"/>
      <c r="BC287" s="591"/>
      <c r="BD287" s="591"/>
      <c r="BE287" s="610">
        <f t="shared" ref="BE287:BV287" si="106">COUNTIFS($M$8:$M$254,"x",BE$8:BE$254,"2")</f>
        <v>14</v>
      </c>
      <c r="BF287" s="610">
        <f t="shared" si="106"/>
        <v>14</v>
      </c>
      <c r="BG287" s="610">
        <f t="shared" si="106"/>
        <v>14</v>
      </c>
      <c r="BH287" s="610">
        <f t="shared" si="106"/>
        <v>22</v>
      </c>
      <c r="BI287" s="610">
        <f t="shared" si="106"/>
        <v>22</v>
      </c>
      <c r="BJ287" s="572">
        <f t="shared" si="106"/>
        <v>22</v>
      </c>
      <c r="BK287" s="610">
        <f t="shared" si="106"/>
        <v>22</v>
      </c>
      <c r="BL287" s="610">
        <f t="shared" si="106"/>
        <v>21</v>
      </c>
      <c r="BM287" s="610">
        <f t="shared" si="106"/>
        <v>21</v>
      </c>
      <c r="BN287" s="610">
        <f t="shared" si="106"/>
        <v>22</v>
      </c>
      <c r="BO287" s="610">
        <f t="shared" si="106"/>
        <v>22</v>
      </c>
      <c r="BP287" s="610">
        <f t="shared" si="106"/>
        <v>22</v>
      </c>
      <c r="BQ287" s="610">
        <f t="shared" si="106"/>
        <v>12</v>
      </c>
      <c r="BR287" s="610">
        <f t="shared" si="106"/>
        <v>17</v>
      </c>
      <c r="BS287" s="610">
        <f t="shared" si="106"/>
        <v>13</v>
      </c>
      <c r="BT287" s="610">
        <f t="shared" si="106"/>
        <v>12</v>
      </c>
      <c r="BU287" s="610">
        <f t="shared" si="106"/>
        <v>21</v>
      </c>
      <c r="BV287" s="610">
        <f t="shared" si="106"/>
        <v>22</v>
      </c>
      <c r="BW287" s="573"/>
      <c r="BX287" s="574"/>
      <c r="BY287" s="573"/>
      <c r="BZ287" s="574"/>
      <c r="CA287" s="573"/>
      <c r="CB287" s="573"/>
      <c r="CC287" s="573"/>
      <c r="CD287" s="574"/>
    </row>
    <row r="288" spans="1:83" s="575" customFormat="1" ht="30" hidden="1">
      <c r="A288" s="1554"/>
      <c r="B288" s="613"/>
      <c r="C288" s="570" t="s">
        <v>234</v>
      </c>
      <c r="D288" s="15"/>
      <c r="E288" s="37"/>
      <c r="F288" s="15"/>
      <c r="G288" s="590"/>
      <c r="H288" s="210"/>
      <c r="I288" s="591"/>
      <c r="J288" s="591"/>
      <c r="K288" s="590"/>
      <c r="L288" s="591"/>
      <c r="M288" s="591"/>
      <c r="N288" s="591"/>
      <c r="O288" s="591"/>
      <c r="P288" s="591"/>
      <c r="Q288" s="591"/>
      <c r="R288" s="591"/>
      <c r="S288" s="591"/>
      <c r="T288" s="591"/>
      <c r="U288" s="591"/>
      <c r="V288" s="590"/>
      <c r="W288" s="590"/>
      <c r="X288" s="590"/>
      <c r="Y288" s="590"/>
      <c r="Z288" s="591"/>
      <c r="AA288" s="591"/>
      <c r="AB288" s="591"/>
      <c r="AC288" s="591"/>
      <c r="AD288" s="591"/>
      <c r="AE288" s="591"/>
      <c r="AF288" s="591"/>
      <c r="AG288" s="591"/>
      <c r="AH288" s="591"/>
      <c r="AI288" s="591"/>
      <c r="AJ288" s="591"/>
      <c r="AK288" s="591"/>
      <c r="AL288" s="591"/>
      <c r="AM288" s="591"/>
      <c r="AN288" s="591"/>
      <c r="AO288" s="591"/>
      <c r="AP288" s="591"/>
      <c r="AQ288" s="591"/>
      <c r="AR288" s="591"/>
      <c r="AS288" s="591"/>
      <c r="AT288" s="591"/>
      <c r="AU288" s="591"/>
      <c r="AV288" s="591"/>
      <c r="AW288" s="591"/>
      <c r="AX288" s="591"/>
      <c r="AY288" s="591"/>
      <c r="AZ288" s="591"/>
      <c r="BA288" s="591"/>
      <c r="BB288" s="591"/>
      <c r="BC288" s="591"/>
      <c r="BD288" s="591"/>
      <c r="BE288" s="610">
        <f t="shared" ref="BE288:BV288" si="107">COUNTIFS($M$8:$M$254,"x",BE$8:BE$254,"1")</f>
        <v>8</v>
      </c>
      <c r="BF288" s="610">
        <f t="shared" si="107"/>
        <v>8</v>
      </c>
      <c r="BG288" s="610">
        <f t="shared" si="107"/>
        <v>8</v>
      </c>
      <c r="BH288" s="610">
        <f t="shared" si="107"/>
        <v>0</v>
      </c>
      <c r="BI288" s="610">
        <f t="shared" si="107"/>
        <v>0</v>
      </c>
      <c r="BJ288" s="572">
        <f t="shared" si="107"/>
        <v>0</v>
      </c>
      <c r="BK288" s="610">
        <f t="shared" si="107"/>
        <v>0</v>
      </c>
      <c r="BL288" s="610">
        <f t="shared" si="107"/>
        <v>1</v>
      </c>
      <c r="BM288" s="610">
        <f t="shared" si="107"/>
        <v>1</v>
      </c>
      <c r="BN288" s="610">
        <f t="shared" si="107"/>
        <v>0</v>
      </c>
      <c r="BO288" s="610">
        <f t="shared" si="107"/>
        <v>0</v>
      </c>
      <c r="BP288" s="610">
        <f t="shared" si="107"/>
        <v>0</v>
      </c>
      <c r="BQ288" s="610">
        <f t="shared" si="107"/>
        <v>10</v>
      </c>
      <c r="BR288" s="610">
        <f t="shared" si="107"/>
        <v>5</v>
      </c>
      <c r="BS288" s="610">
        <f t="shared" si="107"/>
        <v>9</v>
      </c>
      <c r="BT288" s="610">
        <f t="shared" si="107"/>
        <v>10</v>
      </c>
      <c r="BU288" s="610">
        <f t="shared" si="107"/>
        <v>1</v>
      </c>
      <c r="BV288" s="610">
        <f t="shared" si="107"/>
        <v>0</v>
      </c>
      <c r="BW288" s="573"/>
      <c r="BX288" s="574"/>
      <c r="BY288" s="573"/>
      <c r="BZ288" s="574"/>
      <c r="CA288" s="573"/>
      <c r="CB288" s="573"/>
      <c r="CC288" s="573"/>
      <c r="CD288" s="574"/>
    </row>
    <row r="289" spans="1:82" s="575" customFormat="1" ht="30" hidden="1">
      <c r="A289" s="1554"/>
      <c r="B289" s="613"/>
      <c r="C289" s="570" t="s">
        <v>235</v>
      </c>
      <c r="D289" s="15"/>
      <c r="E289" s="37"/>
      <c r="F289" s="15"/>
      <c r="G289" s="590"/>
      <c r="H289" s="210"/>
      <c r="I289" s="591"/>
      <c r="J289" s="591"/>
      <c r="K289" s="590"/>
      <c r="L289" s="591"/>
      <c r="M289" s="591"/>
      <c r="N289" s="591"/>
      <c r="O289" s="591"/>
      <c r="P289" s="591"/>
      <c r="Q289" s="591"/>
      <c r="R289" s="591"/>
      <c r="S289" s="591"/>
      <c r="T289" s="591"/>
      <c r="U289" s="591"/>
      <c r="V289" s="590"/>
      <c r="W289" s="590"/>
      <c r="X289" s="590"/>
      <c r="Y289" s="590"/>
      <c r="Z289" s="591"/>
      <c r="AA289" s="591"/>
      <c r="AB289" s="591"/>
      <c r="AC289" s="591"/>
      <c r="AD289" s="591"/>
      <c r="AE289" s="591"/>
      <c r="AF289" s="591"/>
      <c r="AG289" s="591"/>
      <c r="AH289" s="591"/>
      <c r="AI289" s="591"/>
      <c r="AJ289" s="591"/>
      <c r="AK289" s="591"/>
      <c r="AL289" s="591"/>
      <c r="AM289" s="591"/>
      <c r="AN289" s="591"/>
      <c r="AO289" s="591"/>
      <c r="AP289" s="591"/>
      <c r="AQ289" s="591"/>
      <c r="AR289" s="591"/>
      <c r="AS289" s="591"/>
      <c r="AT289" s="591"/>
      <c r="AU289" s="591"/>
      <c r="AV289" s="591"/>
      <c r="AW289" s="591"/>
      <c r="AX289" s="591"/>
      <c r="AY289" s="591"/>
      <c r="AZ289" s="591"/>
      <c r="BA289" s="591"/>
      <c r="BB289" s="591"/>
      <c r="BC289" s="591"/>
      <c r="BD289" s="591"/>
      <c r="BE289" s="610">
        <f t="shared" ref="BE289:BV289" si="108">COUNTIFS($M$8:$M$254,"x",BE$8:BE$254,"0")</f>
        <v>0</v>
      </c>
      <c r="BF289" s="610">
        <f t="shared" si="108"/>
        <v>0</v>
      </c>
      <c r="BG289" s="610">
        <f t="shared" si="108"/>
        <v>0</v>
      </c>
      <c r="BH289" s="610">
        <f t="shared" si="108"/>
        <v>0</v>
      </c>
      <c r="BI289" s="610">
        <f t="shared" si="108"/>
        <v>0</v>
      </c>
      <c r="BJ289" s="572">
        <f t="shared" si="108"/>
        <v>0</v>
      </c>
      <c r="BK289" s="610">
        <f t="shared" si="108"/>
        <v>0</v>
      </c>
      <c r="BL289" s="610">
        <f t="shared" si="108"/>
        <v>0</v>
      </c>
      <c r="BM289" s="610">
        <f t="shared" si="108"/>
        <v>0</v>
      </c>
      <c r="BN289" s="610">
        <f t="shared" si="108"/>
        <v>0</v>
      </c>
      <c r="BO289" s="610">
        <f t="shared" si="108"/>
        <v>0</v>
      </c>
      <c r="BP289" s="610">
        <f t="shared" si="108"/>
        <v>0</v>
      </c>
      <c r="BQ289" s="610">
        <f t="shared" si="108"/>
        <v>0</v>
      </c>
      <c r="BR289" s="610">
        <f t="shared" si="108"/>
        <v>0</v>
      </c>
      <c r="BS289" s="610">
        <f t="shared" si="108"/>
        <v>0</v>
      </c>
      <c r="BT289" s="610">
        <f t="shared" si="108"/>
        <v>0</v>
      </c>
      <c r="BU289" s="610">
        <f t="shared" si="108"/>
        <v>0</v>
      </c>
      <c r="BV289" s="610">
        <f t="shared" si="108"/>
        <v>0</v>
      </c>
      <c r="BW289" s="573"/>
      <c r="BX289" s="574"/>
      <c r="BY289" s="573"/>
      <c r="BZ289" s="574"/>
      <c r="CA289" s="573"/>
      <c r="CB289" s="573"/>
      <c r="CC289" s="573"/>
      <c r="CD289" s="574"/>
    </row>
    <row r="290" spans="1:82" s="575" customFormat="1" hidden="1">
      <c r="A290" s="1554"/>
      <c r="B290" s="613"/>
      <c r="C290" s="1572" t="s">
        <v>236</v>
      </c>
      <c r="D290" s="15"/>
      <c r="E290" s="37"/>
      <c r="F290" s="15"/>
      <c r="G290" s="590"/>
      <c r="H290" s="210"/>
      <c r="I290" s="591"/>
      <c r="J290" s="591"/>
      <c r="K290" s="590"/>
      <c r="L290" s="591"/>
      <c r="M290" s="591"/>
      <c r="N290" s="591"/>
      <c r="O290" s="591"/>
      <c r="P290" s="591"/>
      <c r="Q290" s="591"/>
      <c r="R290" s="591"/>
      <c r="S290" s="591"/>
      <c r="T290" s="591"/>
      <c r="U290" s="591"/>
      <c r="V290" s="590"/>
      <c r="W290" s="590"/>
      <c r="X290" s="590"/>
      <c r="Y290" s="590"/>
      <c r="Z290" s="591"/>
      <c r="AA290" s="591"/>
      <c r="AB290" s="591"/>
      <c r="AC290" s="591"/>
      <c r="AD290" s="591"/>
      <c r="AE290" s="591"/>
      <c r="AF290" s="591"/>
      <c r="AG290" s="591"/>
      <c r="AH290" s="591"/>
      <c r="AI290" s="591"/>
      <c r="AJ290" s="591"/>
      <c r="AK290" s="591"/>
      <c r="AL290" s="591"/>
      <c r="AM290" s="591"/>
      <c r="AN290" s="591"/>
      <c r="AO290" s="591"/>
      <c r="AP290" s="591"/>
      <c r="AQ290" s="591"/>
      <c r="AR290" s="591"/>
      <c r="AS290" s="591"/>
      <c r="AT290" s="591"/>
      <c r="AU290" s="591"/>
      <c r="AV290" s="591"/>
      <c r="AW290" s="591"/>
      <c r="AX290" s="591"/>
      <c r="AY290" s="591"/>
      <c r="AZ290" s="591"/>
      <c r="BA290" s="591"/>
      <c r="BB290" s="591"/>
      <c r="BC290" s="591"/>
      <c r="BD290" s="591"/>
      <c r="BE290" s="576">
        <f t="shared" ref="BE290:BV290" si="109">(((BE287*2)+(BE288*1)+(BE289*0)))/(BE287+BE288+BE289)</f>
        <v>1.6363636363636365</v>
      </c>
      <c r="BF290" s="576">
        <f t="shared" si="109"/>
        <v>1.6363636363636365</v>
      </c>
      <c r="BG290" s="576">
        <f t="shared" si="109"/>
        <v>1.6363636363636365</v>
      </c>
      <c r="BH290" s="576">
        <f t="shared" si="109"/>
        <v>2</v>
      </c>
      <c r="BI290" s="576">
        <f t="shared" si="109"/>
        <v>2</v>
      </c>
      <c r="BJ290" s="577">
        <f t="shared" si="109"/>
        <v>2</v>
      </c>
      <c r="BK290" s="576">
        <f t="shared" si="109"/>
        <v>2</v>
      </c>
      <c r="BL290" s="576">
        <f t="shared" si="109"/>
        <v>1.9545454545454546</v>
      </c>
      <c r="BM290" s="576">
        <f t="shared" si="109"/>
        <v>1.9545454545454546</v>
      </c>
      <c r="BN290" s="576">
        <f t="shared" si="109"/>
        <v>2</v>
      </c>
      <c r="BO290" s="576">
        <f t="shared" si="109"/>
        <v>2</v>
      </c>
      <c r="BP290" s="576">
        <f t="shared" si="109"/>
        <v>2</v>
      </c>
      <c r="BQ290" s="576">
        <f t="shared" si="109"/>
        <v>1.5454545454545454</v>
      </c>
      <c r="BR290" s="576">
        <f t="shared" si="109"/>
        <v>1.7727272727272727</v>
      </c>
      <c r="BS290" s="576">
        <f t="shared" si="109"/>
        <v>1.5909090909090908</v>
      </c>
      <c r="BT290" s="576">
        <f t="shared" si="109"/>
        <v>1.5454545454545454</v>
      </c>
      <c r="BU290" s="576">
        <f t="shared" si="109"/>
        <v>1.9545454545454546</v>
      </c>
      <c r="BV290" s="576">
        <f t="shared" si="109"/>
        <v>2</v>
      </c>
      <c r="BW290" s="1556">
        <f>COUNTIF($BE291:$BV291,"Đ")</f>
        <v>15</v>
      </c>
      <c r="BX290" s="1557">
        <f>BW290/COUNTA($BE291:$BV291)</f>
        <v>0.83333333333333337</v>
      </c>
      <c r="BY290" s="1556">
        <f>COUNTIF($BE291:$BV291,"CCG")</f>
        <v>3</v>
      </c>
      <c r="BZ290" s="1557">
        <f>BY290/COUNTA($BE291:$BV291)</f>
        <v>0.16666666666666666</v>
      </c>
      <c r="CA290" s="1556">
        <f>COUNTIF($BE291:$BV291,"CĐ")</f>
        <v>0</v>
      </c>
      <c r="CB290" s="1558">
        <f>CA290/COUNTA($BE291:$BV291)</f>
        <v>0</v>
      </c>
      <c r="CC290" s="1559">
        <f>(((BW290*2)+(BY290*1)+(CA290*0)))/(BW290+BY290+CA290)</f>
        <v>1.8333333333333333</v>
      </c>
      <c r="CD290" s="1551" t="str">
        <f>IF(CC290&gt;=1.6,"Đạt mục tiêu",IF(CC290&gt;=1,"Cần cố gắng","Chưa đạt"))</f>
        <v>Đạt mục tiêu</v>
      </c>
    </row>
    <row r="291" spans="1:82" s="575" customFormat="1" hidden="1">
      <c r="A291" s="1555"/>
      <c r="B291" s="613"/>
      <c r="C291" s="1572"/>
      <c r="D291" s="15"/>
      <c r="E291" s="37"/>
      <c r="F291" s="15"/>
      <c r="G291" s="590"/>
      <c r="H291" s="210"/>
      <c r="I291" s="591"/>
      <c r="J291" s="591"/>
      <c r="K291" s="590"/>
      <c r="L291" s="591"/>
      <c r="M291" s="591"/>
      <c r="N291" s="591"/>
      <c r="O291" s="591"/>
      <c r="P291" s="591"/>
      <c r="Q291" s="591"/>
      <c r="R291" s="591"/>
      <c r="S291" s="591"/>
      <c r="T291" s="591"/>
      <c r="U291" s="591"/>
      <c r="V291" s="590"/>
      <c r="W291" s="590"/>
      <c r="X291" s="590"/>
      <c r="Y291" s="590"/>
      <c r="Z291" s="591"/>
      <c r="AA291" s="591"/>
      <c r="AB291" s="591"/>
      <c r="AC291" s="591"/>
      <c r="AD291" s="591"/>
      <c r="AE291" s="591"/>
      <c r="AF291" s="591"/>
      <c r="AG291" s="591"/>
      <c r="AH291" s="591"/>
      <c r="AI291" s="591"/>
      <c r="AJ291" s="591"/>
      <c r="AK291" s="591"/>
      <c r="AL291" s="591"/>
      <c r="AM291" s="591"/>
      <c r="AN291" s="591"/>
      <c r="AO291" s="591"/>
      <c r="AP291" s="591"/>
      <c r="AQ291" s="591"/>
      <c r="AR291" s="591"/>
      <c r="AS291" s="591"/>
      <c r="AT291" s="591"/>
      <c r="AU291" s="591"/>
      <c r="AV291" s="591"/>
      <c r="AW291" s="591"/>
      <c r="AX291" s="591"/>
      <c r="AY291" s="591"/>
      <c r="AZ291" s="591"/>
      <c r="BA291" s="591"/>
      <c r="BB291" s="591"/>
      <c r="BC291" s="591"/>
      <c r="BD291" s="591"/>
      <c r="BE291" s="578" t="str">
        <f t="shared" ref="BE291:BV291" si="110">IF(BE290&lt;1,"CĐ",IF(BE290&lt;1.6,"CCG","Đ"))</f>
        <v>Đ</v>
      </c>
      <c r="BF291" s="578" t="str">
        <f t="shared" si="110"/>
        <v>Đ</v>
      </c>
      <c r="BG291" s="578" t="str">
        <f t="shared" si="110"/>
        <v>Đ</v>
      </c>
      <c r="BH291" s="578" t="str">
        <f t="shared" si="110"/>
        <v>Đ</v>
      </c>
      <c r="BI291" s="578" t="str">
        <f t="shared" si="110"/>
        <v>Đ</v>
      </c>
      <c r="BJ291" s="579" t="str">
        <f t="shared" si="110"/>
        <v>Đ</v>
      </c>
      <c r="BK291" s="578" t="str">
        <f t="shared" si="110"/>
        <v>Đ</v>
      </c>
      <c r="BL291" s="578" t="str">
        <f t="shared" si="110"/>
        <v>Đ</v>
      </c>
      <c r="BM291" s="578" t="str">
        <f t="shared" si="110"/>
        <v>Đ</v>
      </c>
      <c r="BN291" s="578" t="str">
        <f t="shared" si="110"/>
        <v>Đ</v>
      </c>
      <c r="BO291" s="578" t="str">
        <f t="shared" si="110"/>
        <v>Đ</v>
      </c>
      <c r="BP291" s="578" t="str">
        <f t="shared" si="110"/>
        <v>Đ</v>
      </c>
      <c r="BQ291" s="578" t="str">
        <f t="shared" si="110"/>
        <v>CCG</v>
      </c>
      <c r="BR291" s="578" t="str">
        <f t="shared" si="110"/>
        <v>Đ</v>
      </c>
      <c r="BS291" s="578" t="str">
        <f t="shared" si="110"/>
        <v>CCG</v>
      </c>
      <c r="BT291" s="578" t="str">
        <f t="shared" si="110"/>
        <v>CCG</v>
      </c>
      <c r="BU291" s="578" t="str">
        <f t="shared" si="110"/>
        <v>Đ</v>
      </c>
      <c r="BV291" s="578" t="str">
        <f t="shared" si="110"/>
        <v>Đ</v>
      </c>
      <c r="BW291" s="1556"/>
      <c r="BX291" s="1557"/>
      <c r="BY291" s="1556"/>
      <c r="BZ291" s="1557"/>
      <c r="CA291" s="1556"/>
      <c r="CB291" s="1558"/>
      <c r="CC291" s="1559"/>
      <c r="CD291" s="1552"/>
    </row>
    <row r="292" spans="1:82" s="3" customFormat="1" ht="37.5" hidden="1">
      <c r="A292" s="1431" t="s">
        <v>242</v>
      </c>
      <c r="B292" s="614"/>
      <c r="C292" s="207" t="s">
        <v>233</v>
      </c>
      <c r="D292" s="36"/>
      <c r="E292" s="37"/>
      <c r="F292" s="36"/>
      <c r="G292" s="590"/>
      <c r="H292" s="210"/>
      <c r="I292" s="591"/>
      <c r="J292" s="591"/>
      <c r="K292" s="590"/>
      <c r="L292" s="591"/>
      <c r="M292" s="591"/>
      <c r="N292" s="79"/>
      <c r="O292" s="79"/>
      <c r="P292" s="591"/>
      <c r="Q292" s="591"/>
      <c r="R292" s="591"/>
      <c r="S292" s="591"/>
      <c r="T292" s="591"/>
      <c r="U292" s="591"/>
      <c r="V292" s="590"/>
      <c r="W292" s="590"/>
      <c r="X292" s="590"/>
      <c r="Y292" s="590"/>
      <c r="Z292" s="591"/>
      <c r="AA292" s="591"/>
      <c r="AB292" s="591"/>
      <c r="AC292" s="591"/>
      <c r="AD292" s="591"/>
      <c r="AE292" s="591"/>
      <c r="AF292" s="591"/>
      <c r="AG292" s="591"/>
      <c r="AH292" s="591"/>
      <c r="AI292" s="591"/>
      <c r="AJ292" s="591"/>
      <c r="AK292" s="591"/>
      <c r="AL292" s="591"/>
      <c r="AM292" s="591"/>
      <c r="AN292" s="591"/>
      <c r="AO292" s="591"/>
      <c r="AP292" s="591"/>
      <c r="AQ292" s="591"/>
      <c r="AR292" s="591"/>
      <c r="AS292" s="591"/>
      <c r="AT292" s="591"/>
      <c r="AU292" s="591"/>
      <c r="AV292" s="591"/>
      <c r="AW292" s="591"/>
      <c r="AX292" s="591"/>
      <c r="AY292" s="591"/>
      <c r="AZ292" s="591"/>
      <c r="BA292" s="591"/>
      <c r="BB292" s="591"/>
      <c r="BC292" s="591"/>
      <c r="BD292" s="591"/>
      <c r="BE292" s="607">
        <f t="shared" ref="BE292:BT307" si="111">COUNTIFS($N$8:$N$254,"x",BE$8:BE$254,"2")</f>
        <v>26</v>
      </c>
      <c r="BF292" s="607">
        <f t="shared" si="111"/>
        <v>26</v>
      </c>
      <c r="BG292" s="607">
        <f t="shared" si="111"/>
        <v>25</v>
      </c>
      <c r="BH292" s="607">
        <f t="shared" si="111"/>
        <v>21</v>
      </c>
      <c r="BI292" s="607">
        <f t="shared" si="111"/>
        <v>26</v>
      </c>
      <c r="BJ292" s="59">
        <f t="shared" si="111"/>
        <v>2</v>
      </c>
      <c r="BK292" s="607">
        <f t="shared" si="111"/>
        <v>26</v>
      </c>
      <c r="BL292" s="607">
        <f t="shared" si="111"/>
        <v>25</v>
      </c>
      <c r="BM292" s="607">
        <f t="shared" si="111"/>
        <v>22</v>
      </c>
      <c r="BN292" s="607">
        <f t="shared" si="111"/>
        <v>7</v>
      </c>
      <c r="BO292" s="607">
        <f t="shared" si="111"/>
        <v>25</v>
      </c>
      <c r="BP292" s="607">
        <f t="shared" si="111"/>
        <v>26</v>
      </c>
      <c r="BQ292" s="607">
        <f t="shared" si="111"/>
        <v>23</v>
      </c>
      <c r="BR292" s="607">
        <f t="shared" si="111"/>
        <v>24</v>
      </c>
      <c r="BS292" s="607">
        <f t="shared" si="111"/>
        <v>21</v>
      </c>
      <c r="BT292" s="607">
        <f t="shared" si="111"/>
        <v>20</v>
      </c>
      <c r="BU292" s="607">
        <f t="shared" ref="BU292:BV292" si="112">COUNTIFS($N$8:$N$254,"x",BU$8:BU$254,"2")</f>
        <v>23</v>
      </c>
      <c r="BV292" s="607">
        <f t="shared" si="112"/>
        <v>11</v>
      </c>
      <c r="BW292" s="591"/>
      <c r="BX292" s="591"/>
      <c r="BY292" s="591"/>
      <c r="BZ292" s="591"/>
      <c r="CA292" s="591"/>
      <c r="CB292" s="591"/>
      <c r="CC292" s="591"/>
      <c r="CD292" s="254"/>
    </row>
    <row r="293" spans="1:82" s="3" customFormat="1" ht="37.5" hidden="1">
      <c r="A293" s="1432"/>
      <c r="B293" s="614"/>
      <c r="C293" s="207" t="s">
        <v>234</v>
      </c>
      <c r="D293" s="36"/>
      <c r="E293" s="37"/>
      <c r="F293" s="36"/>
      <c r="G293" s="590"/>
      <c r="H293" s="210"/>
      <c r="I293" s="591"/>
      <c r="J293" s="591"/>
      <c r="K293" s="590"/>
      <c r="L293" s="591"/>
      <c r="M293" s="591"/>
      <c r="N293" s="79"/>
      <c r="O293" s="79"/>
      <c r="P293" s="591"/>
      <c r="Q293" s="591"/>
      <c r="R293" s="591"/>
      <c r="S293" s="591"/>
      <c r="T293" s="591"/>
      <c r="U293" s="591"/>
      <c r="V293" s="590"/>
      <c r="W293" s="590"/>
      <c r="X293" s="590"/>
      <c r="Y293" s="590"/>
      <c r="Z293" s="591"/>
      <c r="AA293" s="591"/>
      <c r="AB293" s="591"/>
      <c r="AC293" s="591"/>
      <c r="AD293" s="591"/>
      <c r="AE293" s="591"/>
      <c r="AF293" s="591"/>
      <c r="AG293" s="591"/>
      <c r="AH293" s="591"/>
      <c r="AI293" s="591"/>
      <c r="AJ293" s="591"/>
      <c r="AK293" s="591"/>
      <c r="AL293" s="591"/>
      <c r="AM293" s="591"/>
      <c r="AN293" s="591"/>
      <c r="AO293" s="591"/>
      <c r="AP293" s="591"/>
      <c r="AQ293" s="591"/>
      <c r="AR293" s="591"/>
      <c r="AS293" s="591"/>
      <c r="AT293" s="591"/>
      <c r="AU293" s="591"/>
      <c r="AV293" s="591"/>
      <c r="AW293" s="591"/>
      <c r="AX293" s="591"/>
      <c r="AY293" s="591"/>
      <c r="AZ293" s="591"/>
      <c r="BA293" s="591"/>
      <c r="BB293" s="591"/>
      <c r="BC293" s="591"/>
      <c r="BD293" s="591"/>
      <c r="BE293" s="607">
        <f t="shared" ref="BE293:BV293" si="113">COUNTIFS($N$8:$N$254,"x",BE$8:BE$254,"1")</f>
        <v>0</v>
      </c>
      <c r="BF293" s="607">
        <f t="shared" si="113"/>
        <v>0</v>
      </c>
      <c r="BG293" s="607">
        <f t="shared" si="113"/>
        <v>1</v>
      </c>
      <c r="BH293" s="607">
        <f t="shared" si="113"/>
        <v>5</v>
      </c>
      <c r="BI293" s="607">
        <f t="shared" si="113"/>
        <v>0</v>
      </c>
      <c r="BJ293" s="59">
        <f t="shared" si="113"/>
        <v>24</v>
      </c>
      <c r="BK293" s="607">
        <f t="shared" si="113"/>
        <v>0</v>
      </c>
      <c r="BL293" s="607">
        <f t="shared" si="113"/>
        <v>1</v>
      </c>
      <c r="BM293" s="607">
        <f t="shared" si="113"/>
        <v>4</v>
      </c>
      <c r="BN293" s="607">
        <f t="shared" si="113"/>
        <v>19</v>
      </c>
      <c r="BO293" s="607">
        <f t="shared" si="113"/>
        <v>1</v>
      </c>
      <c r="BP293" s="607">
        <f t="shared" si="113"/>
        <v>0</v>
      </c>
      <c r="BQ293" s="607">
        <f t="shared" si="113"/>
        <v>3</v>
      </c>
      <c r="BR293" s="607">
        <f t="shared" si="113"/>
        <v>2</v>
      </c>
      <c r="BS293" s="607">
        <f t="shared" si="113"/>
        <v>5</v>
      </c>
      <c r="BT293" s="607">
        <f t="shared" si="113"/>
        <v>6</v>
      </c>
      <c r="BU293" s="607">
        <f t="shared" si="113"/>
        <v>3</v>
      </c>
      <c r="BV293" s="607">
        <f t="shared" si="113"/>
        <v>15</v>
      </c>
      <c r="BW293" s="591"/>
      <c r="BX293" s="591"/>
      <c r="BY293" s="591"/>
      <c r="BZ293" s="591"/>
      <c r="CA293" s="591"/>
      <c r="CB293" s="591"/>
      <c r="CC293" s="591"/>
      <c r="CD293" s="254"/>
    </row>
    <row r="294" spans="1:82" s="3" customFormat="1" ht="37.5" hidden="1">
      <c r="A294" s="1432"/>
      <c r="B294" s="614"/>
      <c r="C294" s="207" t="s">
        <v>235</v>
      </c>
      <c r="D294" s="36"/>
      <c r="E294" s="37"/>
      <c r="F294" s="36"/>
      <c r="G294" s="590"/>
      <c r="H294" s="210"/>
      <c r="I294" s="591"/>
      <c r="J294" s="591"/>
      <c r="K294" s="590"/>
      <c r="L294" s="591"/>
      <c r="M294" s="591"/>
      <c r="N294" s="79"/>
      <c r="O294" s="79"/>
      <c r="P294" s="591"/>
      <c r="Q294" s="591"/>
      <c r="R294" s="591"/>
      <c r="S294" s="591"/>
      <c r="T294" s="591"/>
      <c r="U294" s="591"/>
      <c r="V294" s="590"/>
      <c r="W294" s="590"/>
      <c r="X294" s="590"/>
      <c r="Y294" s="590"/>
      <c r="Z294" s="591"/>
      <c r="AA294" s="591"/>
      <c r="AB294" s="591"/>
      <c r="AC294" s="591"/>
      <c r="AD294" s="591"/>
      <c r="AE294" s="591"/>
      <c r="AF294" s="591"/>
      <c r="AG294" s="591"/>
      <c r="AH294" s="591"/>
      <c r="AI294" s="591"/>
      <c r="AJ294" s="591"/>
      <c r="AK294" s="591"/>
      <c r="AL294" s="591"/>
      <c r="AM294" s="591"/>
      <c r="AN294" s="591"/>
      <c r="AO294" s="591"/>
      <c r="AP294" s="591"/>
      <c r="AQ294" s="591"/>
      <c r="AR294" s="591"/>
      <c r="AS294" s="591"/>
      <c r="AT294" s="591"/>
      <c r="AU294" s="591"/>
      <c r="AV294" s="591"/>
      <c r="AW294" s="591"/>
      <c r="AX294" s="591"/>
      <c r="AY294" s="591"/>
      <c r="AZ294" s="591"/>
      <c r="BA294" s="591"/>
      <c r="BB294" s="591"/>
      <c r="BC294" s="591"/>
      <c r="BD294" s="591"/>
      <c r="BE294" s="607">
        <f t="shared" ref="BE294:BV294" si="114">COUNTIFS($N$8:$N$254,"x",BE$8:BE$254,"0")</f>
        <v>0</v>
      </c>
      <c r="BF294" s="607">
        <f t="shared" si="114"/>
        <v>0</v>
      </c>
      <c r="BG294" s="607">
        <f t="shared" si="114"/>
        <v>0</v>
      </c>
      <c r="BH294" s="607">
        <f t="shared" si="114"/>
        <v>0</v>
      </c>
      <c r="BI294" s="607">
        <f t="shared" si="114"/>
        <v>0</v>
      </c>
      <c r="BJ294" s="59">
        <f t="shared" si="114"/>
        <v>0</v>
      </c>
      <c r="BK294" s="607">
        <f t="shared" si="114"/>
        <v>0</v>
      </c>
      <c r="BL294" s="607">
        <f t="shared" si="114"/>
        <v>0</v>
      </c>
      <c r="BM294" s="607">
        <f t="shared" si="114"/>
        <v>0</v>
      </c>
      <c r="BN294" s="607">
        <f t="shared" si="114"/>
        <v>0</v>
      </c>
      <c r="BO294" s="607">
        <f t="shared" si="114"/>
        <v>0</v>
      </c>
      <c r="BP294" s="607">
        <f t="shared" si="114"/>
        <v>0</v>
      </c>
      <c r="BQ294" s="607">
        <f t="shared" si="114"/>
        <v>0</v>
      </c>
      <c r="BR294" s="607">
        <f t="shared" si="114"/>
        <v>0</v>
      </c>
      <c r="BS294" s="607">
        <f t="shared" si="114"/>
        <v>0</v>
      </c>
      <c r="BT294" s="607">
        <f t="shared" si="114"/>
        <v>0</v>
      </c>
      <c r="BU294" s="607">
        <f t="shared" si="114"/>
        <v>0</v>
      </c>
      <c r="BV294" s="607">
        <f t="shared" si="114"/>
        <v>0</v>
      </c>
      <c r="BW294" s="591"/>
      <c r="BX294" s="591"/>
      <c r="BY294" s="591"/>
      <c r="BZ294" s="591"/>
      <c r="CA294" s="591"/>
      <c r="CB294" s="591"/>
      <c r="CC294" s="591"/>
      <c r="CD294" s="254"/>
    </row>
    <row r="295" spans="1:82" s="3" customFormat="1" hidden="1">
      <c r="A295" s="1432"/>
      <c r="B295" s="614"/>
      <c r="C295" s="1520" t="s">
        <v>236</v>
      </c>
      <c r="D295" s="36"/>
      <c r="E295" s="37"/>
      <c r="F295" s="36"/>
      <c r="G295" s="590"/>
      <c r="H295" s="210"/>
      <c r="I295" s="591"/>
      <c r="J295" s="591"/>
      <c r="K295" s="590"/>
      <c r="L295" s="591"/>
      <c r="M295" s="591"/>
      <c r="N295" s="79"/>
      <c r="O295" s="79"/>
      <c r="P295" s="591"/>
      <c r="Q295" s="591"/>
      <c r="R295" s="591"/>
      <c r="S295" s="591"/>
      <c r="T295" s="591"/>
      <c r="U295" s="591"/>
      <c r="V295" s="590"/>
      <c r="W295" s="590"/>
      <c r="X295" s="590"/>
      <c r="Y295" s="590"/>
      <c r="Z295" s="591"/>
      <c r="AA295" s="591"/>
      <c r="AB295" s="591"/>
      <c r="AC295" s="591"/>
      <c r="AD295" s="591"/>
      <c r="AE295" s="591"/>
      <c r="AF295" s="591"/>
      <c r="AG295" s="591"/>
      <c r="AH295" s="591"/>
      <c r="AI295" s="591"/>
      <c r="AJ295" s="591"/>
      <c r="AK295" s="591"/>
      <c r="AL295" s="591"/>
      <c r="AM295" s="591"/>
      <c r="AN295" s="591"/>
      <c r="AO295" s="591"/>
      <c r="AP295" s="591"/>
      <c r="AQ295" s="591"/>
      <c r="AR295" s="591"/>
      <c r="AS295" s="591"/>
      <c r="AT295" s="591"/>
      <c r="AU295" s="591"/>
      <c r="AV295" s="591"/>
      <c r="AW295" s="591"/>
      <c r="AX295" s="591"/>
      <c r="AY295" s="591"/>
      <c r="AZ295" s="591"/>
      <c r="BA295" s="591"/>
      <c r="BB295" s="591"/>
      <c r="BC295" s="591"/>
      <c r="BD295" s="591"/>
      <c r="BE295" s="38">
        <f t="shared" ref="BE295:BV295" si="115">(((BE292*2)+(BE293*1)+(BE294*0)))/(BE292+BE293+BE294)</f>
        <v>2</v>
      </c>
      <c r="BF295" s="38">
        <f t="shared" si="115"/>
        <v>2</v>
      </c>
      <c r="BG295" s="38">
        <f t="shared" si="115"/>
        <v>1.9615384615384615</v>
      </c>
      <c r="BH295" s="38">
        <f t="shared" si="115"/>
        <v>1.8076923076923077</v>
      </c>
      <c r="BI295" s="38">
        <f t="shared" si="115"/>
        <v>2</v>
      </c>
      <c r="BJ295" s="38">
        <f t="shared" si="115"/>
        <v>1.0769230769230769</v>
      </c>
      <c r="BK295" s="38">
        <f t="shared" si="115"/>
        <v>2</v>
      </c>
      <c r="BL295" s="38">
        <f t="shared" si="115"/>
        <v>1.9615384615384615</v>
      </c>
      <c r="BM295" s="38">
        <f t="shared" si="115"/>
        <v>1.8461538461538463</v>
      </c>
      <c r="BN295" s="38">
        <f t="shared" si="115"/>
        <v>1.2692307692307692</v>
      </c>
      <c r="BO295" s="38">
        <f t="shared" si="115"/>
        <v>1.9615384615384615</v>
      </c>
      <c r="BP295" s="38">
        <f t="shared" si="115"/>
        <v>2</v>
      </c>
      <c r="BQ295" s="38">
        <f t="shared" si="115"/>
        <v>1.8846153846153846</v>
      </c>
      <c r="BR295" s="38">
        <f t="shared" si="115"/>
        <v>1.9230769230769231</v>
      </c>
      <c r="BS295" s="38">
        <f t="shared" si="115"/>
        <v>1.8076923076923077</v>
      </c>
      <c r="BT295" s="38">
        <f t="shared" si="115"/>
        <v>1.7692307692307692</v>
      </c>
      <c r="BU295" s="38">
        <f t="shared" si="115"/>
        <v>1.8846153846153846</v>
      </c>
      <c r="BV295" s="38">
        <f t="shared" si="115"/>
        <v>1.4230769230769231</v>
      </c>
      <c r="BW295" s="1550">
        <f>COUNTIF($BE296:$BV296,"Đ")</f>
        <v>15</v>
      </c>
      <c r="BX295" s="1549">
        <f>BW295/COUNTA($BE296:$BV296)</f>
        <v>0.83333333333333337</v>
      </c>
      <c r="BY295" s="1550">
        <f>COUNTIF($BE296:$BV296,"CCG")</f>
        <v>3</v>
      </c>
      <c r="BZ295" s="1549">
        <f>BY295/COUNTA($BE296:$BV296)</f>
        <v>0.16666666666666666</v>
      </c>
      <c r="CA295" s="1550">
        <f>COUNTIF($BE296:$BV296,"CĐ")</f>
        <v>0</v>
      </c>
      <c r="CB295" s="1549">
        <f>CA295/COUNTA($BE296:$BV296)</f>
        <v>0</v>
      </c>
      <c r="CC295" s="1407">
        <f>(((BW295*2)+(BY295*1)+(CA295*0)))/(BW295+BY295+CA295)</f>
        <v>1.8333333333333333</v>
      </c>
      <c r="CD295" s="1410" t="str">
        <f>IF(CC295&gt;=1.6,"Đạt mục tiêu",IF(CC295&gt;=1,"Cần cố gắng","Chưa đạt"))</f>
        <v>Đạt mục tiêu</v>
      </c>
    </row>
    <row r="296" spans="1:82" s="3" customFormat="1" hidden="1">
      <c r="A296" s="1433"/>
      <c r="B296" s="614"/>
      <c r="C296" s="1520"/>
      <c r="D296" s="36"/>
      <c r="E296" s="37"/>
      <c r="F296" s="36"/>
      <c r="G296" s="590"/>
      <c r="H296" s="210"/>
      <c r="I296" s="591"/>
      <c r="J296" s="591"/>
      <c r="K296" s="590"/>
      <c r="L296" s="591"/>
      <c r="M296" s="591"/>
      <c r="N296" s="79"/>
      <c r="O296" s="79"/>
      <c r="P296" s="591"/>
      <c r="Q296" s="591"/>
      <c r="R296" s="591"/>
      <c r="S296" s="591"/>
      <c r="T296" s="591"/>
      <c r="U296" s="591"/>
      <c r="V296" s="590"/>
      <c r="W296" s="590"/>
      <c r="X296" s="590"/>
      <c r="Y296" s="590"/>
      <c r="Z296" s="591"/>
      <c r="AA296" s="591"/>
      <c r="AB296" s="591"/>
      <c r="AC296" s="591"/>
      <c r="AD296" s="591"/>
      <c r="AE296" s="591"/>
      <c r="AF296" s="591"/>
      <c r="AG296" s="591"/>
      <c r="AH296" s="591"/>
      <c r="AI296" s="591"/>
      <c r="AJ296" s="591"/>
      <c r="AK296" s="591"/>
      <c r="AL296" s="591"/>
      <c r="AM296" s="591"/>
      <c r="AN296" s="591"/>
      <c r="AO296" s="591"/>
      <c r="AP296" s="591"/>
      <c r="AQ296" s="591"/>
      <c r="AR296" s="591"/>
      <c r="AS296" s="591"/>
      <c r="AT296" s="591"/>
      <c r="AU296" s="591"/>
      <c r="AV296" s="591"/>
      <c r="AW296" s="591"/>
      <c r="AX296" s="591"/>
      <c r="AY296" s="591"/>
      <c r="AZ296" s="591"/>
      <c r="BA296" s="591"/>
      <c r="BB296" s="591"/>
      <c r="BC296" s="591"/>
      <c r="BD296" s="591"/>
      <c r="BE296" s="38" t="str">
        <f t="shared" ref="BE296:BV296" si="116">IF(BE295&lt;1,"CĐ",IF(BE295&lt;1.6,"CCG","Đ"))</f>
        <v>Đ</v>
      </c>
      <c r="BF296" s="38" t="str">
        <f t="shared" si="116"/>
        <v>Đ</v>
      </c>
      <c r="BG296" s="38" t="str">
        <f t="shared" si="116"/>
        <v>Đ</v>
      </c>
      <c r="BH296" s="38" t="str">
        <f t="shared" si="116"/>
        <v>Đ</v>
      </c>
      <c r="BI296" s="38" t="str">
        <f t="shared" si="116"/>
        <v>Đ</v>
      </c>
      <c r="BJ296" s="38" t="str">
        <f t="shared" si="116"/>
        <v>CCG</v>
      </c>
      <c r="BK296" s="38" t="str">
        <f t="shared" si="116"/>
        <v>Đ</v>
      </c>
      <c r="BL296" s="38" t="str">
        <f t="shared" si="116"/>
        <v>Đ</v>
      </c>
      <c r="BM296" s="38" t="str">
        <f t="shared" si="116"/>
        <v>Đ</v>
      </c>
      <c r="BN296" s="38" t="str">
        <f t="shared" si="116"/>
        <v>CCG</v>
      </c>
      <c r="BO296" s="38" t="str">
        <f t="shared" si="116"/>
        <v>Đ</v>
      </c>
      <c r="BP296" s="38" t="str">
        <f t="shared" si="116"/>
        <v>Đ</v>
      </c>
      <c r="BQ296" s="38" t="str">
        <f t="shared" si="116"/>
        <v>Đ</v>
      </c>
      <c r="BR296" s="38" t="str">
        <f t="shared" si="116"/>
        <v>Đ</v>
      </c>
      <c r="BS296" s="38" t="str">
        <f t="shared" si="116"/>
        <v>Đ</v>
      </c>
      <c r="BT296" s="38" t="str">
        <f t="shared" si="116"/>
        <v>Đ</v>
      </c>
      <c r="BU296" s="38" t="str">
        <f t="shared" si="116"/>
        <v>Đ</v>
      </c>
      <c r="BV296" s="38" t="str">
        <f t="shared" si="116"/>
        <v>CCG</v>
      </c>
      <c r="BW296" s="1550"/>
      <c r="BX296" s="1549"/>
      <c r="BY296" s="1550"/>
      <c r="BZ296" s="1549"/>
      <c r="CA296" s="1550"/>
      <c r="CB296" s="1549"/>
      <c r="CC296" s="1407"/>
      <c r="CD296" s="1410"/>
    </row>
    <row r="297" spans="1:82" s="3" customFormat="1" ht="67.5" hidden="1" customHeight="1">
      <c r="A297" s="1431" t="s">
        <v>1396</v>
      </c>
      <c r="B297" s="613"/>
      <c r="C297" s="207" t="s">
        <v>233</v>
      </c>
      <c r="D297" s="15"/>
      <c r="E297" s="31"/>
      <c r="F297" s="15"/>
      <c r="G297" s="619"/>
      <c r="H297" s="175"/>
      <c r="I297" s="585"/>
      <c r="J297" s="585"/>
      <c r="K297" s="619"/>
      <c r="L297" s="585"/>
      <c r="M297" s="591"/>
      <c r="N297" s="79"/>
      <c r="O297" s="79"/>
      <c r="P297" s="585"/>
      <c r="Q297" s="585"/>
      <c r="R297" s="585"/>
      <c r="S297" s="585"/>
      <c r="T297" s="585"/>
      <c r="U297" s="585"/>
      <c r="V297" s="619"/>
      <c r="W297" s="619"/>
      <c r="X297" s="619"/>
      <c r="Y297" s="619"/>
      <c r="Z297" s="585"/>
      <c r="AA297" s="585"/>
      <c r="AB297" s="585"/>
      <c r="AC297" s="585"/>
      <c r="AD297" s="585"/>
      <c r="AE297" s="585"/>
      <c r="AF297" s="585"/>
      <c r="AG297" s="585"/>
      <c r="AH297" s="585"/>
      <c r="AI297" s="585"/>
      <c r="AJ297" s="585"/>
      <c r="AK297" s="585"/>
      <c r="AL297" s="585"/>
      <c r="AM297" s="585"/>
      <c r="AN297" s="585"/>
      <c r="AO297" s="585"/>
      <c r="AP297" s="585"/>
      <c r="AQ297" s="585"/>
      <c r="AR297" s="585"/>
      <c r="AS297" s="585"/>
      <c r="AT297" s="585"/>
      <c r="AU297" s="585"/>
      <c r="AV297" s="585"/>
      <c r="AW297" s="585"/>
      <c r="AX297" s="585"/>
      <c r="AY297" s="585"/>
      <c r="AZ297" s="585"/>
      <c r="BA297" s="585"/>
      <c r="BB297" s="585"/>
      <c r="BC297" s="585"/>
      <c r="BD297" s="585"/>
      <c r="BE297" s="607">
        <f>COUNTIFS($O$8:$O$254,"x",BE$8:BE$254,"2")</f>
        <v>19</v>
      </c>
      <c r="BF297" s="607">
        <f t="shared" ref="BF297:BV297" si="117">COUNTIFS($O$8:$O$254,"x",BF$8:BF$254,"2")</f>
        <v>24</v>
      </c>
      <c r="BG297" s="607">
        <f t="shared" si="117"/>
        <v>25</v>
      </c>
      <c r="BH297" s="607">
        <f t="shared" si="117"/>
        <v>12</v>
      </c>
      <c r="BI297" s="607">
        <f t="shared" si="117"/>
        <v>22</v>
      </c>
      <c r="BJ297" s="607">
        <f t="shared" si="117"/>
        <v>25</v>
      </c>
      <c r="BK297" s="607">
        <f t="shared" si="117"/>
        <v>24</v>
      </c>
      <c r="BL297" s="607">
        <f t="shared" si="117"/>
        <v>24</v>
      </c>
      <c r="BM297" s="607">
        <f t="shared" si="117"/>
        <v>25</v>
      </c>
      <c r="BN297" s="607">
        <f t="shared" si="117"/>
        <v>25</v>
      </c>
      <c r="BO297" s="607">
        <f t="shared" si="117"/>
        <v>20</v>
      </c>
      <c r="BP297" s="607">
        <f t="shared" si="117"/>
        <v>25</v>
      </c>
      <c r="BQ297" s="607">
        <f t="shared" si="117"/>
        <v>21</v>
      </c>
      <c r="BR297" s="607">
        <f t="shared" si="117"/>
        <v>12</v>
      </c>
      <c r="BS297" s="607">
        <f t="shared" si="117"/>
        <v>5</v>
      </c>
      <c r="BT297" s="607">
        <f t="shared" si="117"/>
        <v>16</v>
      </c>
      <c r="BU297" s="607">
        <f t="shared" si="117"/>
        <v>25</v>
      </c>
      <c r="BV297" s="607">
        <f t="shared" si="117"/>
        <v>14</v>
      </c>
      <c r="BW297" s="591"/>
      <c r="BX297" s="591"/>
      <c r="BY297" s="591"/>
      <c r="BZ297" s="591"/>
      <c r="CA297" s="591"/>
      <c r="CB297" s="591"/>
      <c r="CC297" s="591"/>
      <c r="CD297" s="591"/>
    </row>
    <row r="298" spans="1:82" s="3" customFormat="1" ht="37.5" hidden="1">
      <c r="A298" s="1432"/>
      <c r="B298" s="613"/>
      <c r="C298" s="207" t="s">
        <v>234</v>
      </c>
      <c r="D298" s="15"/>
      <c r="E298" s="31"/>
      <c r="F298" s="15"/>
      <c r="G298" s="619"/>
      <c r="H298" s="175"/>
      <c r="I298" s="585"/>
      <c r="J298" s="585"/>
      <c r="K298" s="619"/>
      <c r="L298" s="585"/>
      <c r="M298" s="591"/>
      <c r="N298" s="79"/>
      <c r="O298" s="79"/>
      <c r="P298" s="585"/>
      <c r="Q298" s="585"/>
      <c r="R298" s="585"/>
      <c r="S298" s="585"/>
      <c r="T298" s="585"/>
      <c r="U298" s="585"/>
      <c r="V298" s="619"/>
      <c r="W298" s="619"/>
      <c r="X298" s="619"/>
      <c r="Y298" s="619"/>
      <c r="Z298" s="585"/>
      <c r="AA298" s="585"/>
      <c r="AB298" s="585"/>
      <c r="AC298" s="585"/>
      <c r="AD298" s="585"/>
      <c r="AE298" s="585"/>
      <c r="AF298" s="585"/>
      <c r="AG298" s="585"/>
      <c r="AH298" s="585"/>
      <c r="AI298" s="585"/>
      <c r="AJ298" s="585"/>
      <c r="AK298" s="585"/>
      <c r="AL298" s="585"/>
      <c r="AM298" s="585"/>
      <c r="AN298" s="585"/>
      <c r="AO298" s="585"/>
      <c r="AP298" s="585"/>
      <c r="AQ298" s="585"/>
      <c r="AR298" s="585"/>
      <c r="AS298" s="585"/>
      <c r="AT298" s="585"/>
      <c r="AU298" s="585"/>
      <c r="AV298" s="585"/>
      <c r="AW298" s="585"/>
      <c r="AX298" s="585"/>
      <c r="AY298" s="585"/>
      <c r="AZ298" s="585"/>
      <c r="BA298" s="585"/>
      <c r="BB298" s="585"/>
      <c r="BC298" s="585"/>
      <c r="BD298" s="585"/>
      <c r="BE298" s="607">
        <f>COUNTIFS($O$8:$O$254,"x",BE$8:BE$254,"1")</f>
        <v>6</v>
      </c>
      <c r="BF298" s="607">
        <f t="shared" ref="BF298:BV298" si="118">COUNTIFS($O$8:$O$254,"x",BF$8:BF$254,"1")</f>
        <v>1</v>
      </c>
      <c r="BG298" s="607">
        <f t="shared" si="118"/>
        <v>0</v>
      </c>
      <c r="BH298" s="607">
        <f t="shared" si="118"/>
        <v>13</v>
      </c>
      <c r="BI298" s="607">
        <f t="shared" si="118"/>
        <v>3</v>
      </c>
      <c r="BJ298" s="607">
        <f t="shared" si="118"/>
        <v>0</v>
      </c>
      <c r="BK298" s="607">
        <f t="shared" si="118"/>
        <v>1</v>
      </c>
      <c r="BL298" s="607">
        <f t="shared" si="118"/>
        <v>1</v>
      </c>
      <c r="BM298" s="607">
        <f t="shared" si="118"/>
        <v>0</v>
      </c>
      <c r="BN298" s="607">
        <f t="shared" si="118"/>
        <v>0</v>
      </c>
      <c r="BO298" s="607">
        <f t="shared" si="118"/>
        <v>5</v>
      </c>
      <c r="BP298" s="607">
        <f t="shared" si="118"/>
        <v>0</v>
      </c>
      <c r="BQ298" s="607">
        <f t="shared" si="118"/>
        <v>4</v>
      </c>
      <c r="BR298" s="607">
        <f t="shared" si="118"/>
        <v>13</v>
      </c>
      <c r="BS298" s="607">
        <f t="shared" si="118"/>
        <v>20</v>
      </c>
      <c r="BT298" s="607">
        <f t="shared" si="118"/>
        <v>9</v>
      </c>
      <c r="BU298" s="607">
        <f t="shared" si="118"/>
        <v>0</v>
      </c>
      <c r="BV298" s="607">
        <f t="shared" si="118"/>
        <v>11</v>
      </c>
      <c r="BW298" s="591"/>
      <c r="BX298" s="591"/>
      <c r="BY298" s="591"/>
      <c r="BZ298" s="591"/>
      <c r="CA298" s="591"/>
      <c r="CB298" s="591"/>
      <c r="CC298" s="591"/>
      <c r="CD298" s="591"/>
    </row>
    <row r="299" spans="1:82" s="3" customFormat="1" ht="37.5" hidden="1">
      <c r="A299" s="1432"/>
      <c r="B299" s="613"/>
      <c r="C299" s="207" t="s">
        <v>235</v>
      </c>
      <c r="D299" s="15"/>
      <c r="E299" s="31"/>
      <c r="F299" s="15"/>
      <c r="G299" s="619"/>
      <c r="H299" s="175"/>
      <c r="I299" s="585"/>
      <c r="J299" s="585"/>
      <c r="K299" s="619"/>
      <c r="L299" s="585"/>
      <c r="M299" s="591"/>
      <c r="N299" s="79"/>
      <c r="O299" s="79"/>
      <c r="P299" s="585"/>
      <c r="Q299" s="585"/>
      <c r="R299" s="585"/>
      <c r="S299" s="585"/>
      <c r="T299" s="585"/>
      <c r="U299" s="585"/>
      <c r="V299" s="619"/>
      <c r="W299" s="619"/>
      <c r="X299" s="619"/>
      <c r="Y299" s="619"/>
      <c r="Z299" s="585"/>
      <c r="AA299" s="585"/>
      <c r="AB299" s="585"/>
      <c r="AC299" s="585"/>
      <c r="AD299" s="585"/>
      <c r="AE299" s="585"/>
      <c r="AF299" s="585"/>
      <c r="AG299" s="585"/>
      <c r="AH299" s="585"/>
      <c r="AI299" s="585"/>
      <c r="AJ299" s="585"/>
      <c r="AK299" s="585"/>
      <c r="AL299" s="585"/>
      <c r="AM299" s="585"/>
      <c r="AN299" s="585"/>
      <c r="AO299" s="585"/>
      <c r="AP299" s="585"/>
      <c r="AQ299" s="585"/>
      <c r="AR299" s="585"/>
      <c r="AS299" s="585"/>
      <c r="AT299" s="585"/>
      <c r="AU299" s="585"/>
      <c r="AV299" s="585"/>
      <c r="AW299" s="585"/>
      <c r="AX299" s="585"/>
      <c r="AY299" s="585"/>
      <c r="AZ299" s="585"/>
      <c r="BA299" s="585"/>
      <c r="BB299" s="585"/>
      <c r="BC299" s="585"/>
      <c r="BD299" s="585"/>
      <c r="BE299" s="607">
        <f>COUNTIFS($O$8:$O$254,"x",BE$8:BE$254,"0")</f>
        <v>0</v>
      </c>
      <c r="BF299" s="607">
        <f t="shared" ref="BF299:BV299" si="119">COUNTIFS($O$8:$O$254,"x",BF$8:BF$254,"0")</f>
        <v>0</v>
      </c>
      <c r="BG299" s="607">
        <f t="shared" si="119"/>
        <v>0</v>
      </c>
      <c r="BH299" s="607">
        <f t="shared" si="119"/>
        <v>0</v>
      </c>
      <c r="BI299" s="607">
        <f t="shared" si="119"/>
        <v>0</v>
      </c>
      <c r="BJ299" s="607">
        <f t="shared" si="119"/>
        <v>0</v>
      </c>
      <c r="BK299" s="607">
        <f t="shared" si="119"/>
        <v>0</v>
      </c>
      <c r="BL299" s="607">
        <f t="shared" si="119"/>
        <v>0</v>
      </c>
      <c r="BM299" s="607">
        <f t="shared" si="119"/>
        <v>0</v>
      </c>
      <c r="BN299" s="607">
        <f t="shared" si="119"/>
        <v>0</v>
      </c>
      <c r="BO299" s="607">
        <f t="shared" si="119"/>
        <v>0</v>
      </c>
      <c r="BP299" s="607">
        <f t="shared" si="119"/>
        <v>0</v>
      </c>
      <c r="BQ299" s="607">
        <f t="shared" si="119"/>
        <v>0</v>
      </c>
      <c r="BR299" s="607">
        <f t="shared" si="119"/>
        <v>0</v>
      </c>
      <c r="BS299" s="607">
        <f t="shared" si="119"/>
        <v>0</v>
      </c>
      <c r="BT299" s="607">
        <f t="shared" si="119"/>
        <v>0</v>
      </c>
      <c r="BU299" s="607">
        <f t="shared" si="119"/>
        <v>0</v>
      </c>
      <c r="BV299" s="607">
        <f t="shared" si="119"/>
        <v>0</v>
      </c>
      <c r="BW299" s="591"/>
      <c r="BX299" s="591"/>
      <c r="BY299" s="591"/>
      <c r="BZ299" s="591"/>
      <c r="CA299" s="591"/>
      <c r="CB299" s="591"/>
      <c r="CC299" s="591"/>
      <c r="CD299" s="591"/>
    </row>
    <row r="300" spans="1:82" s="3" customFormat="1" hidden="1">
      <c r="A300" s="1432"/>
      <c r="B300" s="613"/>
      <c r="C300" s="1520" t="s">
        <v>236</v>
      </c>
      <c r="D300" s="15"/>
      <c r="E300" s="31"/>
      <c r="F300" s="15"/>
      <c r="G300" s="619"/>
      <c r="H300" s="175"/>
      <c r="I300" s="585"/>
      <c r="J300" s="585"/>
      <c r="K300" s="619"/>
      <c r="L300" s="585"/>
      <c r="M300" s="591"/>
      <c r="N300" s="79"/>
      <c r="O300" s="79"/>
      <c r="P300" s="585"/>
      <c r="Q300" s="585"/>
      <c r="R300" s="585"/>
      <c r="S300" s="585"/>
      <c r="T300" s="585"/>
      <c r="U300" s="585"/>
      <c r="V300" s="619"/>
      <c r="W300" s="619"/>
      <c r="X300" s="619"/>
      <c r="Y300" s="619"/>
      <c r="Z300" s="585"/>
      <c r="AA300" s="585"/>
      <c r="AB300" s="585"/>
      <c r="AC300" s="585"/>
      <c r="AD300" s="585"/>
      <c r="AE300" s="585"/>
      <c r="AF300" s="585"/>
      <c r="AG300" s="585"/>
      <c r="AH300" s="585"/>
      <c r="AI300" s="585"/>
      <c r="AJ300" s="585"/>
      <c r="AK300" s="585"/>
      <c r="AL300" s="585"/>
      <c r="AM300" s="585"/>
      <c r="AN300" s="585"/>
      <c r="AO300" s="585"/>
      <c r="AP300" s="585"/>
      <c r="AQ300" s="585"/>
      <c r="AR300" s="585"/>
      <c r="AS300" s="585"/>
      <c r="AT300" s="585"/>
      <c r="AU300" s="585"/>
      <c r="AV300" s="585"/>
      <c r="AW300" s="585"/>
      <c r="AX300" s="585"/>
      <c r="AY300" s="585"/>
      <c r="AZ300" s="585"/>
      <c r="BA300" s="585"/>
      <c r="BB300" s="585"/>
      <c r="BC300" s="585"/>
      <c r="BD300" s="585"/>
      <c r="BE300" s="38">
        <f>(((BE297*2)+(BE298*1)+(BE299*0)))/(BE297+BE298+BE299)</f>
        <v>1.76</v>
      </c>
      <c r="BF300" s="38">
        <f>(((BF297*2)+(BF298*1)+(BF299*0)))/(BF297+BF298+BF299)</f>
        <v>1.96</v>
      </c>
      <c r="BG300" s="38">
        <f>(((BG297*2)+(BG298*1)+(BG299*0)))/(BG297+BG298+BG299)</f>
        <v>2</v>
      </c>
      <c r="BH300" s="38">
        <f>(((BH297*2)+(BH298*1)+(BH299*0)))/(BH297+BH298+BH299)</f>
        <v>1.48</v>
      </c>
      <c r="BI300" s="38">
        <f>(((BI297*2)+(BI298*1)+(BI299*0)))/(BI297+BI298+BI299)</f>
        <v>1.88</v>
      </c>
      <c r="BJ300" s="38">
        <f t="shared" ref="BJ300:BV300" si="120">(((BJ297*2)+(BJ298*1)+(BJ299*0)))/(BJ297+BJ298+BJ299)</f>
        <v>2</v>
      </c>
      <c r="BK300" s="38">
        <f t="shared" si="120"/>
        <v>1.96</v>
      </c>
      <c r="BL300" s="38">
        <f t="shared" si="120"/>
        <v>1.96</v>
      </c>
      <c r="BM300" s="38">
        <f t="shared" si="120"/>
        <v>2</v>
      </c>
      <c r="BN300" s="38">
        <f t="shared" si="120"/>
        <v>2</v>
      </c>
      <c r="BO300" s="38">
        <f t="shared" si="120"/>
        <v>1.8</v>
      </c>
      <c r="BP300" s="38">
        <f t="shared" si="120"/>
        <v>2</v>
      </c>
      <c r="BQ300" s="38">
        <f t="shared" si="120"/>
        <v>1.84</v>
      </c>
      <c r="BR300" s="38">
        <f t="shared" si="120"/>
        <v>1.48</v>
      </c>
      <c r="BS300" s="38">
        <f t="shared" si="120"/>
        <v>1.2</v>
      </c>
      <c r="BT300" s="38">
        <f t="shared" si="120"/>
        <v>1.64</v>
      </c>
      <c r="BU300" s="38">
        <f t="shared" si="120"/>
        <v>2</v>
      </c>
      <c r="BV300" s="38">
        <f t="shared" si="120"/>
        <v>1.56</v>
      </c>
      <c r="BW300" s="1550">
        <f>COUNTIF($BE301:$BV301,"Đ")</f>
        <v>14</v>
      </c>
      <c r="BX300" s="1549">
        <f>BW300/COUNTA($BE301:$BV301)</f>
        <v>0.77777777777777779</v>
      </c>
      <c r="BY300" s="1550">
        <f>COUNTIF($BE301:$BV301,"CCG")</f>
        <v>4</v>
      </c>
      <c r="BZ300" s="1549">
        <f>BY300/COUNTA($BE301:$BV301)</f>
        <v>0.22222222222222221</v>
      </c>
      <c r="CA300" s="1550">
        <f>COUNTIF($BE301:$BV301,"CĐ")</f>
        <v>0</v>
      </c>
      <c r="CB300" s="1549">
        <f>CA300/COUNTA($BE301:$BV301)</f>
        <v>0</v>
      </c>
      <c r="CC300" s="1407">
        <f>(((BW300*2)+(BY300*1)+(CA300*0)))/(BW300+BY300+CA300)</f>
        <v>1.7777777777777777</v>
      </c>
      <c r="CD300" s="1407" t="str">
        <f>IF(CC300&gt;=1.6,"Đạt mục tiêu",IF(CC300&gt;=1,"Cần cố gắng","Chưa đạt"))</f>
        <v>Đạt mục tiêu</v>
      </c>
    </row>
    <row r="301" spans="1:82" s="3" customFormat="1" hidden="1">
      <c r="A301" s="1433"/>
      <c r="B301" s="613"/>
      <c r="C301" s="1520"/>
      <c r="D301" s="15"/>
      <c r="E301" s="31"/>
      <c r="F301" s="15"/>
      <c r="G301" s="619"/>
      <c r="H301" s="175"/>
      <c r="I301" s="585"/>
      <c r="J301" s="585"/>
      <c r="K301" s="619"/>
      <c r="L301" s="585"/>
      <c r="M301" s="591"/>
      <c r="N301" s="79"/>
      <c r="O301" s="79"/>
      <c r="P301" s="585"/>
      <c r="Q301" s="585"/>
      <c r="R301" s="585"/>
      <c r="S301" s="585"/>
      <c r="T301" s="585"/>
      <c r="U301" s="585"/>
      <c r="V301" s="619"/>
      <c r="W301" s="619"/>
      <c r="X301" s="619"/>
      <c r="Y301" s="619"/>
      <c r="Z301" s="585"/>
      <c r="AA301" s="585"/>
      <c r="AB301" s="585"/>
      <c r="AC301" s="585"/>
      <c r="AD301" s="585"/>
      <c r="AE301" s="585"/>
      <c r="AF301" s="585"/>
      <c r="AG301" s="585"/>
      <c r="AH301" s="585"/>
      <c r="AI301" s="585"/>
      <c r="AJ301" s="585"/>
      <c r="AK301" s="585"/>
      <c r="AL301" s="585"/>
      <c r="AM301" s="585"/>
      <c r="AN301" s="585"/>
      <c r="AO301" s="585"/>
      <c r="AP301" s="585"/>
      <c r="AQ301" s="585"/>
      <c r="AR301" s="585"/>
      <c r="AS301" s="585"/>
      <c r="AT301" s="585"/>
      <c r="AU301" s="585"/>
      <c r="AV301" s="585"/>
      <c r="AW301" s="585"/>
      <c r="AX301" s="585"/>
      <c r="AY301" s="585"/>
      <c r="AZ301" s="585"/>
      <c r="BA301" s="585"/>
      <c r="BB301" s="585"/>
      <c r="BC301" s="585"/>
      <c r="BD301" s="585"/>
      <c r="BE301" s="38" t="str">
        <f>IF(BE300&lt;1,"CĐ",IF(BE300&lt;1.6,"CCG","Đ"))</f>
        <v>Đ</v>
      </c>
      <c r="BF301" s="38" t="str">
        <f>IF(BF300&lt;1,"CĐ",IF(BF300&lt;1.6,"CCG","Đ"))</f>
        <v>Đ</v>
      </c>
      <c r="BG301" s="38" t="str">
        <f>IF(BG300&lt;1,"CĐ",IF(BG300&lt;1.6,"CCG","Đ"))</f>
        <v>Đ</v>
      </c>
      <c r="BH301" s="38" t="str">
        <f>IF(BH300&lt;1,"CĐ",IF(BH300&lt;1.6,"CCG","Đ"))</f>
        <v>CCG</v>
      </c>
      <c r="BI301" s="38" t="str">
        <f>IF(BI300&lt;1,"CĐ",IF(BI300&lt;1.6,"CCG","Đ"))</f>
        <v>Đ</v>
      </c>
      <c r="BJ301" s="38" t="str">
        <f t="shared" ref="BJ301:BV301" si="121">IF(BJ300&lt;1,"CĐ",IF(BJ300&lt;1.6,"CCG","Đ"))</f>
        <v>Đ</v>
      </c>
      <c r="BK301" s="38" t="str">
        <f t="shared" si="121"/>
        <v>Đ</v>
      </c>
      <c r="BL301" s="38" t="str">
        <f t="shared" si="121"/>
        <v>Đ</v>
      </c>
      <c r="BM301" s="38" t="str">
        <f t="shared" si="121"/>
        <v>Đ</v>
      </c>
      <c r="BN301" s="38" t="str">
        <f t="shared" si="121"/>
        <v>Đ</v>
      </c>
      <c r="BO301" s="38" t="str">
        <f t="shared" si="121"/>
        <v>Đ</v>
      </c>
      <c r="BP301" s="38" t="str">
        <f t="shared" si="121"/>
        <v>Đ</v>
      </c>
      <c r="BQ301" s="38" t="str">
        <f t="shared" si="121"/>
        <v>Đ</v>
      </c>
      <c r="BR301" s="38" t="str">
        <f t="shared" si="121"/>
        <v>CCG</v>
      </c>
      <c r="BS301" s="38" t="str">
        <f t="shared" si="121"/>
        <v>CCG</v>
      </c>
      <c r="BT301" s="38" t="str">
        <f t="shared" si="121"/>
        <v>Đ</v>
      </c>
      <c r="BU301" s="38" t="str">
        <f t="shared" si="121"/>
        <v>Đ</v>
      </c>
      <c r="BV301" s="38" t="str">
        <f t="shared" si="121"/>
        <v>CCG</v>
      </c>
      <c r="BW301" s="1550"/>
      <c r="BX301" s="1549"/>
      <c r="BY301" s="1550"/>
      <c r="BZ301" s="1549"/>
      <c r="CA301" s="1550"/>
      <c r="CB301" s="1549"/>
      <c r="CC301" s="1407"/>
      <c r="CD301" s="1407"/>
    </row>
    <row r="302" spans="1:82" s="3" customFormat="1" ht="31.5" hidden="1">
      <c r="A302" s="1396"/>
      <c r="B302" s="614"/>
      <c r="C302" s="35" t="s">
        <v>233</v>
      </c>
      <c r="D302" s="36"/>
      <c r="E302" s="37"/>
      <c r="F302" s="36"/>
      <c r="G302" s="590"/>
      <c r="H302" s="210"/>
      <c r="I302" s="591"/>
      <c r="J302" s="591"/>
      <c r="K302" s="590"/>
      <c r="L302" s="591"/>
      <c r="M302" s="591"/>
      <c r="N302" s="79"/>
      <c r="O302" s="79"/>
      <c r="P302" s="591"/>
      <c r="Q302" s="591"/>
      <c r="R302" s="591"/>
      <c r="S302" s="591"/>
      <c r="T302" s="591"/>
      <c r="U302" s="591"/>
      <c r="V302" s="590"/>
      <c r="W302" s="590"/>
      <c r="X302" s="590"/>
      <c r="Y302" s="590"/>
      <c r="Z302" s="591"/>
      <c r="AA302" s="591"/>
      <c r="AB302" s="591"/>
      <c r="AC302" s="591"/>
      <c r="AD302" s="591"/>
      <c r="AE302" s="591"/>
      <c r="AF302" s="591"/>
      <c r="AG302" s="591"/>
      <c r="AH302" s="591"/>
      <c r="AI302" s="591"/>
      <c r="AJ302" s="591"/>
      <c r="AK302" s="591"/>
      <c r="AL302" s="591"/>
      <c r="AM302" s="591"/>
      <c r="AN302" s="591"/>
      <c r="AO302" s="591"/>
      <c r="AP302" s="591"/>
      <c r="AQ302" s="591"/>
      <c r="AR302" s="591"/>
      <c r="AS302" s="591"/>
      <c r="AT302" s="591"/>
      <c r="AU302" s="591"/>
      <c r="AV302" s="591"/>
      <c r="AW302" s="591"/>
      <c r="AX302" s="591"/>
      <c r="AY302" s="591"/>
      <c r="AZ302" s="591"/>
      <c r="BA302" s="591"/>
      <c r="BB302" s="591"/>
      <c r="BC302" s="591"/>
      <c r="BD302" s="591"/>
      <c r="BE302" s="580"/>
      <c r="BF302" s="580"/>
      <c r="BG302" s="580"/>
      <c r="BH302" s="580"/>
      <c r="BI302" s="580"/>
      <c r="BJ302" s="580"/>
      <c r="BK302" s="580"/>
      <c r="BL302" s="580"/>
      <c r="BM302" s="580"/>
      <c r="BN302" s="580"/>
      <c r="BO302" s="580"/>
      <c r="BP302" s="580"/>
      <c r="BQ302" s="580"/>
      <c r="BR302" s="580"/>
      <c r="BS302" s="580"/>
      <c r="BT302" s="580"/>
      <c r="BU302" s="580"/>
      <c r="BV302" s="580"/>
      <c r="BW302" s="591"/>
      <c r="BX302" s="591"/>
      <c r="BY302" s="591"/>
      <c r="BZ302" s="591"/>
      <c r="CA302" s="591"/>
      <c r="CB302" s="591"/>
      <c r="CC302" s="591"/>
      <c r="CD302" s="254"/>
    </row>
    <row r="303" spans="1:82" s="3" customFormat="1" ht="31.5" hidden="1">
      <c r="A303" s="1397"/>
      <c r="B303" s="614"/>
      <c r="C303" s="35" t="s">
        <v>234</v>
      </c>
      <c r="D303" s="36"/>
      <c r="E303" s="37"/>
      <c r="F303" s="36"/>
      <c r="G303" s="590"/>
      <c r="H303" s="210"/>
      <c r="I303" s="591"/>
      <c r="J303" s="591"/>
      <c r="K303" s="590"/>
      <c r="L303" s="591"/>
      <c r="M303" s="591"/>
      <c r="N303" s="79"/>
      <c r="O303" s="79"/>
      <c r="P303" s="591"/>
      <c r="Q303" s="591"/>
      <c r="R303" s="591"/>
      <c r="S303" s="591"/>
      <c r="T303" s="591"/>
      <c r="U303" s="591"/>
      <c r="V303" s="590"/>
      <c r="W303" s="590"/>
      <c r="X303" s="590"/>
      <c r="Y303" s="590"/>
      <c r="Z303" s="591"/>
      <c r="AA303" s="591"/>
      <c r="AB303" s="591"/>
      <c r="AC303" s="591"/>
      <c r="AD303" s="591"/>
      <c r="AE303" s="591"/>
      <c r="AF303" s="591"/>
      <c r="AG303" s="591"/>
      <c r="AH303" s="591"/>
      <c r="AI303" s="591"/>
      <c r="AJ303" s="591"/>
      <c r="AK303" s="591"/>
      <c r="AL303" s="591"/>
      <c r="AM303" s="591"/>
      <c r="AN303" s="591"/>
      <c r="AO303" s="591"/>
      <c r="AP303" s="591"/>
      <c r="AQ303" s="591"/>
      <c r="AR303" s="591"/>
      <c r="AS303" s="591"/>
      <c r="AT303" s="591"/>
      <c r="AU303" s="591"/>
      <c r="AV303" s="591"/>
      <c r="AW303" s="591"/>
      <c r="AX303" s="591"/>
      <c r="AY303" s="591"/>
      <c r="AZ303" s="591"/>
      <c r="BA303" s="591"/>
      <c r="BB303" s="591"/>
      <c r="BC303" s="591"/>
      <c r="BD303" s="591"/>
      <c r="BE303" s="580"/>
      <c r="BF303" s="580"/>
      <c r="BG303" s="580"/>
      <c r="BH303" s="580"/>
      <c r="BI303" s="580"/>
      <c r="BJ303" s="580"/>
      <c r="BK303" s="580"/>
      <c r="BL303" s="580"/>
      <c r="BM303" s="580"/>
      <c r="BN303" s="580"/>
      <c r="BO303" s="580"/>
      <c r="BP303" s="580"/>
      <c r="BQ303" s="580"/>
      <c r="BR303" s="580"/>
      <c r="BS303" s="580"/>
      <c r="BT303" s="580"/>
      <c r="BU303" s="580"/>
      <c r="BV303" s="580"/>
      <c r="BW303" s="591"/>
      <c r="BX303" s="591"/>
      <c r="BY303" s="591"/>
      <c r="BZ303" s="591"/>
      <c r="CA303" s="591"/>
      <c r="CB303" s="591"/>
      <c r="CC303" s="591"/>
      <c r="CD303" s="254"/>
    </row>
    <row r="304" spans="1:82" s="3" customFormat="1" ht="31.5" hidden="1">
      <c r="A304" s="1397"/>
      <c r="B304" s="614"/>
      <c r="C304" s="35" t="s">
        <v>235</v>
      </c>
      <c r="D304" s="36"/>
      <c r="E304" s="37"/>
      <c r="F304" s="36"/>
      <c r="G304" s="590"/>
      <c r="H304" s="210"/>
      <c r="I304" s="591"/>
      <c r="J304" s="591"/>
      <c r="K304" s="590"/>
      <c r="L304" s="591"/>
      <c r="M304" s="591"/>
      <c r="N304" s="79"/>
      <c r="O304" s="79"/>
      <c r="P304" s="591"/>
      <c r="Q304" s="591"/>
      <c r="R304" s="591"/>
      <c r="S304" s="591"/>
      <c r="T304" s="591"/>
      <c r="U304" s="591"/>
      <c r="V304" s="590"/>
      <c r="W304" s="590"/>
      <c r="X304" s="590"/>
      <c r="Y304" s="590"/>
      <c r="Z304" s="591"/>
      <c r="AA304" s="591"/>
      <c r="AB304" s="591"/>
      <c r="AC304" s="591"/>
      <c r="AD304" s="591"/>
      <c r="AE304" s="591"/>
      <c r="AF304" s="591"/>
      <c r="AG304" s="591"/>
      <c r="AH304" s="591"/>
      <c r="AI304" s="591"/>
      <c r="AJ304" s="591"/>
      <c r="AK304" s="591"/>
      <c r="AL304" s="591"/>
      <c r="AM304" s="591"/>
      <c r="AN304" s="591"/>
      <c r="AO304" s="591"/>
      <c r="AP304" s="591"/>
      <c r="AQ304" s="591"/>
      <c r="AR304" s="591"/>
      <c r="AS304" s="591"/>
      <c r="AT304" s="591"/>
      <c r="AU304" s="591"/>
      <c r="AV304" s="591"/>
      <c r="AW304" s="591"/>
      <c r="AX304" s="591"/>
      <c r="AY304" s="591"/>
      <c r="AZ304" s="591"/>
      <c r="BA304" s="591"/>
      <c r="BB304" s="591"/>
      <c r="BC304" s="591"/>
      <c r="BD304" s="591"/>
      <c r="BE304" s="580"/>
      <c r="BF304" s="580"/>
      <c r="BG304" s="580"/>
      <c r="BH304" s="580"/>
      <c r="BI304" s="580"/>
      <c r="BJ304" s="580"/>
      <c r="BK304" s="580"/>
      <c r="BL304" s="580"/>
      <c r="BM304" s="580"/>
      <c r="BN304" s="580"/>
      <c r="BO304" s="580"/>
      <c r="BP304" s="580"/>
      <c r="BQ304" s="580"/>
      <c r="BR304" s="580"/>
      <c r="BS304" s="580"/>
      <c r="BT304" s="580"/>
      <c r="BU304" s="580"/>
      <c r="BV304" s="580"/>
      <c r="BW304" s="591"/>
      <c r="BX304" s="591"/>
      <c r="BY304" s="591"/>
      <c r="BZ304" s="591"/>
      <c r="CA304" s="591"/>
      <c r="CB304" s="591"/>
      <c r="CC304" s="591"/>
      <c r="CD304" s="254"/>
    </row>
    <row r="305" spans="1:82" s="3" customFormat="1" hidden="1">
      <c r="A305" s="1397"/>
      <c r="B305" s="614"/>
      <c r="C305" s="1399" t="s">
        <v>236</v>
      </c>
      <c r="D305" s="36"/>
      <c r="E305" s="37"/>
      <c r="F305" s="36"/>
      <c r="G305" s="590"/>
      <c r="H305" s="210"/>
      <c r="I305" s="591"/>
      <c r="J305" s="591"/>
      <c r="K305" s="590"/>
      <c r="L305" s="591"/>
      <c r="M305" s="591"/>
      <c r="N305" s="79"/>
      <c r="O305" s="79"/>
      <c r="P305" s="591"/>
      <c r="Q305" s="591"/>
      <c r="R305" s="591"/>
      <c r="S305" s="591"/>
      <c r="T305" s="591"/>
      <c r="U305" s="591"/>
      <c r="V305" s="590"/>
      <c r="W305" s="590"/>
      <c r="X305" s="590"/>
      <c r="Y305" s="590"/>
      <c r="Z305" s="591"/>
      <c r="AA305" s="591"/>
      <c r="AB305" s="591"/>
      <c r="AC305" s="591"/>
      <c r="AD305" s="591"/>
      <c r="AE305" s="591"/>
      <c r="AF305" s="591"/>
      <c r="AG305" s="591"/>
      <c r="AH305" s="591"/>
      <c r="AI305" s="591"/>
      <c r="AJ305" s="591"/>
      <c r="AK305" s="591"/>
      <c r="AL305" s="591"/>
      <c r="AM305" s="591"/>
      <c r="AN305" s="591"/>
      <c r="AO305" s="591"/>
      <c r="AP305" s="591"/>
      <c r="AQ305" s="591"/>
      <c r="AR305" s="591"/>
      <c r="AS305" s="591"/>
      <c r="AT305" s="591"/>
      <c r="AU305" s="591"/>
      <c r="AV305" s="591"/>
      <c r="AW305" s="591"/>
      <c r="AX305" s="591"/>
      <c r="AY305" s="591"/>
      <c r="AZ305" s="591"/>
      <c r="BA305" s="591"/>
      <c r="BB305" s="591"/>
      <c r="BC305" s="591"/>
      <c r="BD305" s="591"/>
      <c r="BE305" s="581"/>
      <c r="BF305" s="581"/>
      <c r="BG305" s="581"/>
      <c r="BH305" s="581"/>
      <c r="BI305" s="581"/>
      <c r="BJ305" s="581"/>
      <c r="BK305" s="581"/>
      <c r="BL305" s="581"/>
      <c r="BM305" s="581"/>
      <c r="BN305" s="581"/>
      <c r="BO305" s="581"/>
      <c r="BP305" s="581"/>
      <c r="BQ305" s="581"/>
      <c r="BR305" s="581"/>
      <c r="BS305" s="581"/>
      <c r="BT305" s="581"/>
      <c r="BU305" s="581"/>
      <c r="BV305" s="581"/>
      <c r="BW305" s="1400"/>
      <c r="BX305" s="1403"/>
      <c r="BY305" s="1400"/>
      <c r="BZ305" s="1403"/>
      <c r="CA305" s="1400"/>
      <c r="CB305" s="1403"/>
      <c r="CC305" s="1407"/>
      <c r="CD305" s="1410"/>
    </row>
    <row r="306" spans="1:82" s="3" customFormat="1" hidden="1">
      <c r="A306" s="1398"/>
      <c r="B306" s="614"/>
      <c r="C306" s="1399"/>
      <c r="D306" s="36"/>
      <c r="E306" s="37"/>
      <c r="F306" s="36"/>
      <c r="G306" s="590"/>
      <c r="H306" s="210"/>
      <c r="I306" s="591"/>
      <c r="J306" s="591"/>
      <c r="K306" s="590"/>
      <c r="L306" s="591"/>
      <c r="M306" s="591"/>
      <c r="N306" s="79"/>
      <c r="O306" s="79"/>
      <c r="P306" s="591"/>
      <c r="Q306" s="591"/>
      <c r="R306" s="591"/>
      <c r="S306" s="591"/>
      <c r="T306" s="591"/>
      <c r="U306" s="591"/>
      <c r="V306" s="590"/>
      <c r="W306" s="590"/>
      <c r="X306" s="590"/>
      <c r="Y306" s="590"/>
      <c r="Z306" s="591"/>
      <c r="AA306" s="591"/>
      <c r="AB306" s="591"/>
      <c r="AC306" s="591"/>
      <c r="AD306" s="591"/>
      <c r="AE306" s="591"/>
      <c r="AF306" s="591"/>
      <c r="AG306" s="591"/>
      <c r="AH306" s="591"/>
      <c r="AI306" s="591"/>
      <c r="AJ306" s="591"/>
      <c r="AK306" s="591"/>
      <c r="AL306" s="591"/>
      <c r="AM306" s="591"/>
      <c r="AN306" s="591"/>
      <c r="AO306" s="591"/>
      <c r="AP306" s="591"/>
      <c r="AQ306" s="591"/>
      <c r="AR306" s="591"/>
      <c r="AS306" s="591"/>
      <c r="AT306" s="591"/>
      <c r="AU306" s="591"/>
      <c r="AV306" s="591"/>
      <c r="AW306" s="591"/>
      <c r="AX306" s="591"/>
      <c r="AY306" s="591"/>
      <c r="AZ306" s="591"/>
      <c r="BA306" s="591"/>
      <c r="BB306" s="591"/>
      <c r="BC306" s="591"/>
      <c r="BD306" s="591"/>
      <c r="BE306" s="581"/>
      <c r="BF306" s="581"/>
      <c r="BG306" s="581"/>
      <c r="BH306" s="581"/>
      <c r="BI306" s="581"/>
      <c r="BJ306" s="581"/>
      <c r="BK306" s="581"/>
      <c r="BL306" s="581"/>
      <c r="BM306" s="581"/>
      <c r="BN306" s="581"/>
      <c r="BO306" s="581"/>
      <c r="BP306" s="581"/>
      <c r="BQ306" s="581"/>
      <c r="BR306" s="581"/>
      <c r="BS306" s="581"/>
      <c r="BT306" s="581"/>
      <c r="BU306" s="581"/>
      <c r="BV306" s="581"/>
      <c r="BW306" s="1400"/>
      <c r="BX306" s="1403"/>
      <c r="BY306" s="1400"/>
      <c r="BZ306" s="1403"/>
      <c r="CA306" s="1400"/>
      <c r="CB306" s="1403"/>
      <c r="CC306" s="1407"/>
      <c r="CD306" s="1410"/>
    </row>
    <row r="307" spans="1:82" s="3" customFormat="1" ht="37.5" hidden="1">
      <c r="A307" s="612"/>
      <c r="B307" s="613"/>
      <c r="C307" s="207" t="s">
        <v>233</v>
      </c>
      <c r="D307" s="15"/>
      <c r="E307" s="31"/>
      <c r="F307" s="15"/>
      <c r="G307" s="619"/>
      <c r="H307" s="175"/>
      <c r="I307" s="585"/>
      <c r="J307" s="585"/>
      <c r="K307" s="619"/>
      <c r="L307" s="585"/>
      <c r="M307" s="591"/>
      <c r="N307" s="79"/>
      <c r="O307" s="79"/>
      <c r="P307" s="585"/>
      <c r="Q307" s="585"/>
      <c r="R307" s="585"/>
      <c r="S307" s="585"/>
      <c r="T307" s="585"/>
      <c r="U307" s="585"/>
      <c r="V307" s="619"/>
      <c r="W307" s="619"/>
      <c r="X307" s="619"/>
      <c r="Y307" s="619"/>
      <c r="Z307" s="585"/>
      <c r="AA307" s="585"/>
      <c r="AB307" s="585"/>
      <c r="AC307" s="585"/>
      <c r="AD307" s="585"/>
      <c r="AE307" s="585"/>
      <c r="AF307" s="585"/>
      <c r="AG307" s="585"/>
      <c r="AH307" s="585"/>
      <c r="AI307" s="585"/>
      <c r="AJ307" s="585"/>
      <c r="AK307" s="585"/>
      <c r="AL307" s="585"/>
      <c r="AM307" s="585"/>
      <c r="AN307" s="585"/>
      <c r="AO307" s="585"/>
      <c r="AP307" s="585"/>
      <c r="AQ307" s="585"/>
      <c r="AR307" s="585"/>
      <c r="AS307" s="585"/>
      <c r="AT307" s="585"/>
      <c r="AU307" s="585"/>
      <c r="AV307" s="585"/>
      <c r="AW307" s="585"/>
      <c r="AX307" s="585"/>
      <c r="AY307" s="585"/>
      <c r="AZ307" s="585"/>
      <c r="BA307" s="585"/>
      <c r="BB307" s="585"/>
      <c r="BC307" s="585"/>
      <c r="BD307" s="585"/>
      <c r="BE307" s="607">
        <f>COUNTIFS($Q$8:$Q$254,"x",BE$8:BE$254,"2")</f>
        <v>6</v>
      </c>
      <c r="BF307" s="607">
        <f>COUNTIFS($Q$8:$Q$254,"x",BF$8:BF$254,"2")</f>
        <v>3</v>
      </c>
      <c r="BG307" s="607">
        <f>COUNTIFS($Q$8:$Q$254,"x",BG$8:BG$254,"2")</f>
        <v>6</v>
      </c>
      <c r="BH307" s="607">
        <f>COUNTIFS($Q$8:$Q$254,"x",BH$8:BH$254,"2")</f>
        <v>6</v>
      </c>
      <c r="BI307" s="607">
        <f>COUNTIFS($Q$8:$Q$254,"x",BI$8:BI$254,"2")</f>
        <v>4</v>
      </c>
      <c r="BJ307" s="59"/>
      <c r="BK307" s="607"/>
      <c r="BL307" s="607"/>
      <c r="BM307" s="607"/>
      <c r="BN307" s="607"/>
      <c r="BO307" s="607"/>
      <c r="BP307" s="607"/>
      <c r="BQ307" s="607">
        <f t="shared" si="111"/>
        <v>23</v>
      </c>
      <c r="BR307" s="53"/>
      <c r="BS307" s="53"/>
      <c r="BT307" s="53"/>
      <c r="BU307" s="607">
        <f>COUNTIFS($Q$8:$Q$254,"x",BU$8:BU$254,"2")</f>
        <v>5</v>
      </c>
      <c r="BV307" s="607"/>
      <c r="BW307" s="591"/>
      <c r="BX307" s="591"/>
      <c r="BY307" s="591"/>
      <c r="BZ307" s="591"/>
      <c r="CA307" s="591"/>
      <c r="CB307" s="591"/>
      <c r="CC307" s="591"/>
      <c r="CD307" s="591"/>
    </row>
    <row r="308" spans="1:82" s="3" customFormat="1" ht="37.5" hidden="1">
      <c r="A308" s="612"/>
      <c r="B308" s="613"/>
      <c r="C308" s="207" t="s">
        <v>234</v>
      </c>
      <c r="D308" s="15"/>
      <c r="E308" s="31"/>
      <c r="F308" s="15"/>
      <c r="G308" s="619"/>
      <c r="H308" s="175"/>
      <c r="I308" s="585"/>
      <c r="J308" s="585"/>
      <c r="K308" s="619"/>
      <c r="L308" s="585"/>
      <c r="M308" s="591"/>
      <c r="N308" s="79"/>
      <c r="O308" s="79"/>
      <c r="P308" s="585"/>
      <c r="Q308" s="585"/>
      <c r="R308" s="585"/>
      <c r="S308" s="585"/>
      <c r="T308" s="585"/>
      <c r="U308" s="585"/>
      <c r="V308" s="619"/>
      <c r="W308" s="619"/>
      <c r="X308" s="619"/>
      <c r="Y308" s="619"/>
      <c r="Z308" s="585"/>
      <c r="AA308" s="585"/>
      <c r="AB308" s="585"/>
      <c r="AC308" s="585"/>
      <c r="AD308" s="585"/>
      <c r="AE308" s="585"/>
      <c r="AF308" s="585"/>
      <c r="AG308" s="585"/>
      <c r="AH308" s="585"/>
      <c r="AI308" s="585"/>
      <c r="AJ308" s="585"/>
      <c r="AK308" s="585"/>
      <c r="AL308" s="585"/>
      <c r="AM308" s="585"/>
      <c r="AN308" s="585"/>
      <c r="AO308" s="585"/>
      <c r="AP308" s="585"/>
      <c r="AQ308" s="585"/>
      <c r="AR308" s="585"/>
      <c r="AS308" s="585"/>
      <c r="AT308" s="585"/>
      <c r="AU308" s="585"/>
      <c r="AV308" s="585"/>
      <c r="AW308" s="585"/>
      <c r="AX308" s="585"/>
      <c r="AY308" s="585"/>
      <c r="AZ308" s="585"/>
      <c r="BA308" s="585"/>
      <c r="BB308" s="585"/>
      <c r="BC308" s="585"/>
      <c r="BD308" s="585"/>
      <c r="BE308" s="607">
        <f>COUNTIFS($Q$8:$Q$254,"x",BE$8:BE$254,"1")</f>
        <v>1</v>
      </c>
      <c r="BF308" s="607">
        <f>COUNTIFS($Q$8:$Q$254,"x",BF$8:BF$254,"1")</f>
        <v>4</v>
      </c>
      <c r="BG308" s="607">
        <f>COUNTIFS($Q$8:$Q$254,"x",BG$8:BG$254,"1")</f>
        <v>1</v>
      </c>
      <c r="BH308" s="607">
        <f>COUNTIFS($Q$8:$Q$254,"x",BH$8:BH$254,"1")</f>
        <v>1</v>
      </c>
      <c r="BI308" s="607">
        <f>COUNTIFS($Q$8:$Q$254,"x",BI$8:BI$254,"1")</f>
        <v>3</v>
      </c>
      <c r="BJ308" s="59"/>
      <c r="BK308" s="607"/>
      <c r="BL308" s="607"/>
      <c r="BM308" s="607"/>
      <c r="BN308" s="607"/>
      <c r="BO308" s="607"/>
      <c r="BP308" s="607"/>
      <c r="BQ308" s="607">
        <f t="shared" ref="BQ308:BV351" si="122">COUNTIFS($N$8:$N$254,"x",BQ$8:BQ$254,"2")</f>
        <v>23</v>
      </c>
      <c r="BR308" s="53"/>
      <c r="BS308" s="53"/>
      <c r="BT308" s="53"/>
      <c r="BU308" s="607">
        <f>COUNTIFS($Q$8:$Q$254,"x",BU$8:BU$254,"1")</f>
        <v>2</v>
      </c>
      <c r="BV308" s="607"/>
      <c r="BW308" s="591"/>
      <c r="BX308" s="591"/>
      <c r="BY308" s="591"/>
      <c r="BZ308" s="591"/>
      <c r="CA308" s="591"/>
      <c r="CB308" s="591"/>
      <c r="CC308" s="591"/>
      <c r="CD308" s="591"/>
    </row>
    <row r="309" spans="1:82" s="3" customFormat="1" ht="37.5" hidden="1">
      <c r="A309" s="612"/>
      <c r="B309" s="613"/>
      <c r="C309" s="207" t="s">
        <v>235</v>
      </c>
      <c r="D309" s="15"/>
      <c r="E309" s="31"/>
      <c r="F309" s="15"/>
      <c r="G309" s="619"/>
      <c r="H309" s="175"/>
      <c r="I309" s="585"/>
      <c r="J309" s="585"/>
      <c r="K309" s="619"/>
      <c r="L309" s="585"/>
      <c r="M309" s="591"/>
      <c r="N309" s="79"/>
      <c r="O309" s="79"/>
      <c r="P309" s="585"/>
      <c r="Q309" s="585"/>
      <c r="R309" s="585"/>
      <c r="S309" s="585"/>
      <c r="T309" s="585"/>
      <c r="U309" s="585"/>
      <c r="V309" s="619"/>
      <c r="W309" s="619"/>
      <c r="X309" s="619"/>
      <c r="Y309" s="619"/>
      <c r="Z309" s="585"/>
      <c r="AA309" s="585"/>
      <c r="AB309" s="585"/>
      <c r="AC309" s="585"/>
      <c r="AD309" s="585"/>
      <c r="AE309" s="585"/>
      <c r="AF309" s="585"/>
      <c r="AG309" s="585"/>
      <c r="AH309" s="585"/>
      <c r="AI309" s="585"/>
      <c r="AJ309" s="585"/>
      <c r="AK309" s="585"/>
      <c r="AL309" s="585"/>
      <c r="AM309" s="585"/>
      <c r="AN309" s="585"/>
      <c r="AO309" s="585"/>
      <c r="AP309" s="585"/>
      <c r="AQ309" s="585"/>
      <c r="AR309" s="585"/>
      <c r="AS309" s="585"/>
      <c r="AT309" s="585"/>
      <c r="AU309" s="585"/>
      <c r="AV309" s="585"/>
      <c r="AW309" s="585"/>
      <c r="AX309" s="585"/>
      <c r="AY309" s="585"/>
      <c r="AZ309" s="585"/>
      <c r="BA309" s="585"/>
      <c r="BB309" s="585"/>
      <c r="BC309" s="585"/>
      <c r="BD309" s="585"/>
      <c r="BE309" s="607">
        <f>COUNTIFS($Q$8:$Q$254,"x",BE$8:BE$254,"0")</f>
        <v>0</v>
      </c>
      <c r="BF309" s="607">
        <f>COUNTIFS($Q$8:$Q$254,"x",BF$8:BF$254,"0")</f>
        <v>0</v>
      </c>
      <c r="BG309" s="607">
        <f>COUNTIFS($Q$8:$Q$254,"x",BG$8:BG$254,"0")</f>
        <v>0</v>
      </c>
      <c r="BH309" s="607">
        <f>COUNTIFS($Q$8:$Q$254,"x",BH$8:BH$254,"0")</f>
        <v>0</v>
      </c>
      <c r="BI309" s="607">
        <f>COUNTIFS($Q$8:$Q$254,"x",BI$8:BI$254,"0")</f>
        <v>0</v>
      </c>
      <c r="BJ309" s="59"/>
      <c r="BK309" s="607"/>
      <c r="BL309" s="607"/>
      <c r="BM309" s="607"/>
      <c r="BN309" s="607"/>
      <c r="BO309" s="607"/>
      <c r="BP309" s="607"/>
      <c r="BQ309" s="607">
        <f t="shared" si="122"/>
        <v>23</v>
      </c>
      <c r="BR309" s="53"/>
      <c r="BS309" s="53"/>
      <c r="BT309" s="53"/>
      <c r="BU309" s="607">
        <f>COUNTIFS($Q$8:$Q$254,"x",BU$8:BU$254,"0")</f>
        <v>0</v>
      </c>
      <c r="BV309" s="607"/>
      <c r="BW309" s="591"/>
      <c r="BX309" s="591"/>
      <c r="BY309" s="591"/>
      <c r="BZ309" s="591"/>
      <c r="CA309" s="591"/>
      <c r="CB309" s="591"/>
      <c r="CC309" s="591"/>
      <c r="CD309" s="591"/>
    </row>
    <row r="310" spans="1:82" s="3" customFormat="1" hidden="1">
      <c r="A310" s="612"/>
      <c r="B310" s="613"/>
      <c r="C310" s="1520" t="s">
        <v>236</v>
      </c>
      <c r="D310" s="15"/>
      <c r="E310" s="31"/>
      <c r="F310" s="15"/>
      <c r="G310" s="619"/>
      <c r="H310" s="175"/>
      <c r="I310" s="585"/>
      <c r="J310" s="585"/>
      <c r="K310" s="619"/>
      <c r="L310" s="585"/>
      <c r="M310" s="591"/>
      <c r="N310" s="79"/>
      <c r="O310" s="79"/>
      <c r="P310" s="585"/>
      <c r="Q310" s="585"/>
      <c r="R310" s="585"/>
      <c r="S310" s="585"/>
      <c r="T310" s="585"/>
      <c r="U310" s="585"/>
      <c r="V310" s="619"/>
      <c r="W310" s="619"/>
      <c r="X310" s="619"/>
      <c r="Y310" s="619"/>
      <c r="Z310" s="585"/>
      <c r="AA310" s="585"/>
      <c r="AB310" s="585"/>
      <c r="AC310" s="585"/>
      <c r="AD310" s="585"/>
      <c r="AE310" s="585"/>
      <c r="AF310" s="585"/>
      <c r="AG310" s="585"/>
      <c r="AH310" s="585"/>
      <c r="AI310" s="585"/>
      <c r="AJ310" s="585"/>
      <c r="AK310" s="585"/>
      <c r="AL310" s="585"/>
      <c r="AM310" s="585"/>
      <c r="AN310" s="585"/>
      <c r="AO310" s="585"/>
      <c r="AP310" s="585"/>
      <c r="AQ310" s="585"/>
      <c r="AR310" s="585"/>
      <c r="AS310" s="585"/>
      <c r="AT310" s="585"/>
      <c r="AU310" s="585"/>
      <c r="AV310" s="585"/>
      <c r="AW310" s="585"/>
      <c r="AX310" s="585"/>
      <c r="AY310" s="585"/>
      <c r="AZ310" s="585"/>
      <c r="BA310" s="585"/>
      <c r="BB310" s="585"/>
      <c r="BC310" s="585"/>
      <c r="BD310" s="585"/>
      <c r="BE310" s="38">
        <f>(((BE307*2)+(BE308*1)+(BE309*0)))/(BE307+BE308+BE309)</f>
        <v>1.8571428571428572</v>
      </c>
      <c r="BF310" s="38">
        <f>(((BF307*2)+(BF308*1)+(BF309*0)))/(BF307+BF308+BF309)</f>
        <v>1.4285714285714286</v>
      </c>
      <c r="BG310" s="38">
        <f>(((BG307*2)+(BG308*1)+(BG309*0)))/(BG307+BG308+BG309)</f>
        <v>1.8571428571428572</v>
      </c>
      <c r="BH310" s="38">
        <f>(((BH307*2)+(BH308*1)+(BH309*0)))/(BH307+BH308+BH309)</f>
        <v>1.8571428571428572</v>
      </c>
      <c r="BI310" s="38">
        <f>(((BI307*2)+(BI308*1)+(BI309*0)))/(BI307+BI308+BI309)</f>
        <v>1.5714285714285714</v>
      </c>
      <c r="BJ310" s="60"/>
      <c r="BK310" s="38"/>
      <c r="BL310" s="38"/>
      <c r="BM310" s="38"/>
      <c r="BN310" s="38"/>
      <c r="BO310" s="38"/>
      <c r="BP310" s="38"/>
      <c r="BQ310" s="607">
        <f t="shared" si="122"/>
        <v>23</v>
      </c>
      <c r="BR310" s="54"/>
      <c r="BS310" s="54"/>
      <c r="BT310" s="54"/>
      <c r="BU310" s="38">
        <f>(((BU307*2)+(BU308*1)+(BU309*0)))/(BU307+BU308+BU309)</f>
        <v>1.7142857142857142</v>
      </c>
      <c r="BV310" s="38"/>
      <c r="BW310" s="1550">
        <f>COUNTIF($BE311:$BV311,"Đ")</f>
        <v>4</v>
      </c>
      <c r="BX310" s="1549">
        <f>BW310/COUNTA($BE311:$BV311)</f>
        <v>0.5714285714285714</v>
      </c>
      <c r="BY310" s="1550">
        <f>COUNTIF($BE311:$BV311,"CCG")</f>
        <v>2</v>
      </c>
      <c r="BZ310" s="1549">
        <f>BY310/COUNTA($BE311:$BV311)</f>
        <v>0.2857142857142857</v>
      </c>
      <c r="CA310" s="1550">
        <f>COUNTIF($BE311:$BV311,"CĐ")</f>
        <v>0</v>
      </c>
      <c r="CB310" s="1549">
        <f>CA310/COUNTA($BE311:$BV311)</f>
        <v>0</v>
      </c>
      <c r="CC310" s="1407">
        <f>(((BW310*2)+(BY310*1)+(CA310*0)))/(BW310+BY310+CA310)</f>
        <v>1.6666666666666667</v>
      </c>
      <c r="CD310" s="1407" t="str">
        <f>IF(CC310&gt;=1.6,"Đạt mục tiêu",IF(CC310&gt;=1,"Cần cố gắng","Chưa đạt"))</f>
        <v>Đạt mục tiêu</v>
      </c>
    </row>
    <row r="311" spans="1:82" s="3" customFormat="1" hidden="1">
      <c r="A311" s="612"/>
      <c r="B311" s="613"/>
      <c r="C311" s="1520"/>
      <c r="D311" s="15"/>
      <c r="E311" s="31"/>
      <c r="F311" s="15"/>
      <c r="G311" s="619"/>
      <c r="H311" s="175"/>
      <c r="I311" s="585"/>
      <c r="J311" s="585"/>
      <c r="K311" s="619"/>
      <c r="L311" s="585"/>
      <c r="M311" s="591"/>
      <c r="N311" s="79"/>
      <c r="O311" s="79"/>
      <c r="P311" s="585"/>
      <c r="Q311" s="585"/>
      <c r="R311" s="585"/>
      <c r="S311" s="585"/>
      <c r="T311" s="585"/>
      <c r="U311" s="585"/>
      <c r="V311" s="619"/>
      <c r="W311" s="619"/>
      <c r="X311" s="619"/>
      <c r="Y311" s="619"/>
      <c r="Z311" s="585"/>
      <c r="AA311" s="585"/>
      <c r="AB311" s="585"/>
      <c r="AC311" s="585"/>
      <c r="AD311" s="585"/>
      <c r="AE311" s="585"/>
      <c r="AF311" s="585"/>
      <c r="AG311" s="585"/>
      <c r="AH311" s="585"/>
      <c r="AI311" s="585"/>
      <c r="AJ311" s="585"/>
      <c r="AK311" s="585"/>
      <c r="AL311" s="585"/>
      <c r="AM311" s="585"/>
      <c r="AN311" s="585"/>
      <c r="AO311" s="585"/>
      <c r="AP311" s="585"/>
      <c r="AQ311" s="585"/>
      <c r="AR311" s="585"/>
      <c r="AS311" s="585"/>
      <c r="AT311" s="585"/>
      <c r="AU311" s="585"/>
      <c r="AV311" s="585"/>
      <c r="AW311" s="585"/>
      <c r="AX311" s="585"/>
      <c r="AY311" s="585"/>
      <c r="AZ311" s="585"/>
      <c r="BA311" s="585"/>
      <c r="BB311" s="585"/>
      <c r="BC311" s="585"/>
      <c r="BD311" s="585"/>
      <c r="BE311" s="38" t="str">
        <f>IF(BE310&lt;1,"CĐ",IF(BE310&lt;1.6,"CCG","Đ"))</f>
        <v>Đ</v>
      </c>
      <c r="BF311" s="38" t="str">
        <f>IF(BF310&lt;1,"CĐ",IF(BF310&lt;1.6,"CCG","Đ"))</f>
        <v>CCG</v>
      </c>
      <c r="BG311" s="38" t="str">
        <f>IF(BG310&lt;1,"CĐ",IF(BG310&lt;1.6,"CCG","Đ"))</f>
        <v>Đ</v>
      </c>
      <c r="BH311" s="38" t="str">
        <f>IF(BH310&lt;1,"CĐ",IF(BH310&lt;1.6,"CCG","Đ"))</f>
        <v>Đ</v>
      </c>
      <c r="BI311" s="38" t="str">
        <f>IF(BI310&lt;1,"CĐ",IF(BI310&lt;1.6,"CCG","Đ"))</f>
        <v>CCG</v>
      </c>
      <c r="BJ311" s="60"/>
      <c r="BK311" s="38"/>
      <c r="BL311" s="38"/>
      <c r="BM311" s="38"/>
      <c r="BN311" s="38"/>
      <c r="BO311" s="38"/>
      <c r="BP311" s="38"/>
      <c r="BQ311" s="607">
        <f t="shared" si="122"/>
        <v>23</v>
      </c>
      <c r="BR311" s="54"/>
      <c r="BS311" s="54"/>
      <c r="BT311" s="54"/>
      <c r="BU311" s="38" t="str">
        <f>IF(BU310&lt;1,"CĐ",IF(BU310&lt;1.6,"CCG","Đ"))</f>
        <v>Đ</v>
      </c>
      <c r="BV311" s="38"/>
      <c r="BW311" s="1550"/>
      <c r="BX311" s="1549"/>
      <c r="BY311" s="1550"/>
      <c r="BZ311" s="1549"/>
      <c r="CA311" s="1550"/>
      <c r="CB311" s="1549"/>
      <c r="CC311" s="1407"/>
      <c r="CD311" s="1407"/>
    </row>
    <row r="312" spans="1:82" s="3" customFormat="1" ht="214.5" hidden="1">
      <c r="A312" s="612" t="s">
        <v>243</v>
      </c>
      <c r="B312" s="614"/>
      <c r="C312" s="207" t="s">
        <v>233</v>
      </c>
      <c r="D312" s="36"/>
      <c r="E312" s="37"/>
      <c r="F312" s="36"/>
      <c r="G312" s="590"/>
      <c r="H312" s="210"/>
      <c r="I312" s="591"/>
      <c r="J312" s="591"/>
      <c r="K312" s="590"/>
      <c r="L312" s="591"/>
      <c r="M312" s="591"/>
      <c r="N312" s="79"/>
      <c r="O312" s="79"/>
      <c r="P312" s="591"/>
      <c r="Q312" s="591"/>
      <c r="R312" s="591"/>
      <c r="S312" s="591"/>
      <c r="T312" s="591"/>
      <c r="U312" s="591"/>
      <c r="V312" s="590"/>
      <c r="W312" s="590"/>
      <c r="X312" s="590"/>
      <c r="Y312" s="590"/>
      <c r="Z312" s="591"/>
      <c r="AA312" s="591"/>
      <c r="AB312" s="591"/>
      <c r="AC312" s="591"/>
      <c r="AD312" s="591"/>
      <c r="AE312" s="591"/>
      <c r="AF312" s="591"/>
      <c r="AG312" s="591"/>
      <c r="AH312" s="591"/>
      <c r="AI312" s="591"/>
      <c r="AJ312" s="591"/>
      <c r="AK312" s="591"/>
      <c r="AL312" s="591"/>
      <c r="AM312" s="591"/>
      <c r="AN312" s="591"/>
      <c r="AO312" s="591"/>
      <c r="AP312" s="591"/>
      <c r="AQ312" s="591"/>
      <c r="AR312" s="591"/>
      <c r="AS312" s="591"/>
      <c r="AT312" s="591"/>
      <c r="AU312" s="591"/>
      <c r="AV312" s="591"/>
      <c r="AW312" s="591"/>
      <c r="AX312" s="591"/>
      <c r="AY312" s="591"/>
      <c r="AZ312" s="591"/>
      <c r="BA312" s="591"/>
      <c r="BB312" s="591"/>
      <c r="BC312" s="591"/>
      <c r="BD312" s="591"/>
      <c r="BE312" s="607">
        <f>COUNTIFS($S$8:$S$254,"x",BE$8:BE$254,"2")</f>
        <v>3</v>
      </c>
      <c r="BF312" s="607">
        <f>COUNTIFS($S$8:$S$254,"x",BF$8:BF$254,"2")</f>
        <v>3</v>
      </c>
      <c r="BG312" s="607">
        <f>COUNTIFS($S$8:$S$254,"x",BG$8:BG$254,"2")</f>
        <v>1</v>
      </c>
      <c r="BH312" s="607">
        <f>COUNTIFS($S$8:$S$254,"x",BH$8:BH$254,"2")</f>
        <v>3</v>
      </c>
      <c r="BI312" s="607">
        <f>COUNTIFS($S$8:$S$254,"x",BI$8:BI$254,"2")</f>
        <v>2</v>
      </c>
      <c r="BJ312" s="59"/>
      <c r="BK312" s="607"/>
      <c r="BL312" s="607"/>
      <c r="BM312" s="607"/>
      <c r="BN312" s="607"/>
      <c r="BO312" s="607"/>
      <c r="BP312" s="607"/>
      <c r="BQ312" s="607">
        <f t="shared" si="122"/>
        <v>23</v>
      </c>
      <c r="BR312" s="53"/>
      <c r="BS312" s="53"/>
      <c r="BT312" s="53"/>
      <c r="BU312" s="607">
        <f>COUNTIFS($S$8:$S$254,"x",BU$8:BU$254,"2")</f>
        <v>3</v>
      </c>
      <c r="BV312" s="607"/>
      <c r="BW312" s="591"/>
      <c r="BX312" s="591"/>
      <c r="BY312" s="591"/>
      <c r="BZ312" s="591"/>
      <c r="CA312" s="591"/>
      <c r="CB312" s="591"/>
      <c r="CC312" s="591"/>
      <c r="CD312" s="591"/>
    </row>
    <row r="313" spans="1:82" s="3" customFormat="1" ht="37.5" hidden="1">
      <c r="A313" s="612"/>
      <c r="B313" s="614"/>
      <c r="C313" s="207" t="s">
        <v>234</v>
      </c>
      <c r="D313" s="36"/>
      <c r="E313" s="37"/>
      <c r="F313" s="36"/>
      <c r="G313" s="590"/>
      <c r="H313" s="210"/>
      <c r="I313" s="591"/>
      <c r="J313" s="591"/>
      <c r="K313" s="590"/>
      <c r="L313" s="591"/>
      <c r="M313" s="591"/>
      <c r="N313" s="79"/>
      <c r="O313" s="79"/>
      <c r="P313" s="591"/>
      <c r="Q313" s="591"/>
      <c r="R313" s="591"/>
      <c r="S313" s="591"/>
      <c r="T313" s="591"/>
      <c r="U313" s="591"/>
      <c r="V313" s="590"/>
      <c r="W313" s="590"/>
      <c r="X313" s="590"/>
      <c r="Y313" s="590"/>
      <c r="Z313" s="591"/>
      <c r="AA313" s="591"/>
      <c r="AB313" s="591"/>
      <c r="AC313" s="591"/>
      <c r="AD313" s="591"/>
      <c r="AE313" s="591"/>
      <c r="AF313" s="591"/>
      <c r="AG313" s="591"/>
      <c r="AH313" s="591"/>
      <c r="AI313" s="591"/>
      <c r="AJ313" s="591"/>
      <c r="AK313" s="591"/>
      <c r="AL313" s="591"/>
      <c r="AM313" s="591"/>
      <c r="AN313" s="591"/>
      <c r="AO313" s="591"/>
      <c r="AP313" s="591"/>
      <c r="AQ313" s="591"/>
      <c r="AR313" s="591"/>
      <c r="AS313" s="591"/>
      <c r="AT313" s="591"/>
      <c r="AU313" s="591"/>
      <c r="AV313" s="591"/>
      <c r="AW313" s="591"/>
      <c r="AX313" s="591"/>
      <c r="AY313" s="591"/>
      <c r="AZ313" s="591"/>
      <c r="BA313" s="591"/>
      <c r="BB313" s="591"/>
      <c r="BC313" s="591"/>
      <c r="BD313" s="591"/>
      <c r="BE313" s="607">
        <f>COUNTIFS($S$8:$S$254,"x",BE$8:BE$254,"1")</f>
        <v>0</v>
      </c>
      <c r="BF313" s="607">
        <f>COUNTIFS($S$8:$S$254,"x",BF$8:BF$254,"1")</f>
        <v>0</v>
      </c>
      <c r="BG313" s="607">
        <f>COUNTIFS($S$8:$S$254,"x",BG$8:BG$254,"1")</f>
        <v>2</v>
      </c>
      <c r="BH313" s="607">
        <f>COUNTIFS($S$8:$S$254,"x",BH$8:BH$254,"1")</f>
        <v>0</v>
      </c>
      <c r="BI313" s="607">
        <f>COUNTIFS($S$8:$S$254,"x",BI$8:BI$254,"1")</f>
        <v>1</v>
      </c>
      <c r="BJ313" s="59"/>
      <c r="BK313" s="607"/>
      <c r="BL313" s="607"/>
      <c r="BM313" s="607"/>
      <c r="BN313" s="607"/>
      <c r="BO313" s="607"/>
      <c r="BP313" s="607"/>
      <c r="BQ313" s="607">
        <f t="shared" si="122"/>
        <v>23</v>
      </c>
      <c r="BR313" s="53"/>
      <c r="BS313" s="53"/>
      <c r="BT313" s="53"/>
      <c r="BU313" s="607">
        <f>COUNTIFS($S$8:$S$254,"x",BU$8:BU$254,"1")</f>
        <v>0</v>
      </c>
      <c r="BV313" s="607"/>
      <c r="BW313" s="591"/>
      <c r="BX313" s="591"/>
      <c r="BY313" s="591"/>
      <c r="BZ313" s="591"/>
      <c r="CA313" s="591"/>
      <c r="CB313" s="591"/>
      <c r="CC313" s="591"/>
      <c r="CD313" s="591"/>
    </row>
    <row r="314" spans="1:82" s="3" customFormat="1" ht="37.5" hidden="1">
      <c r="A314" s="612"/>
      <c r="B314" s="614"/>
      <c r="C314" s="207" t="s">
        <v>235</v>
      </c>
      <c r="D314" s="36"/>
      <c r="E314" s="37"/>
      <c r="F314" s="36"/>
      <c r="G314" s="590"/>
      <c r="H314" s="210"/>
      <c r="I314" s="591"/>
      <c r="J314" s="591"/>
      <c r="K314" s="590"/>
      <c r="L314" s="591"/>
      <c r="M314" s="591"/>
      <c r="N314" s="79"/>
      <c r="O314" s="79"/>
      <c r="P314" s="591"/>
      <c r="Q314" s="591"/>
      <c r="R314" s="591"/>
      <c r="S314" s="591"/>
      <c r="T314" s="591"/>
      <c r="U314" s="591"/>
      <c r="V314" s="590"/>
      <c r="W314" s="590"/>
      <c r="X314" s="590"/>
      <c r="Y314" s="590"/>
      <c r="Z314" s="591"/>
      <c r="AA314" s="591"/>
      <c r="AB314" s="591"/>
      <c r="AC314" s="591"/>
      <c r="AD314" s="591"/>
      <c r="AE314" s="591"/>
      <c r="AF314" s="591"/>
      <c r="AG314" s="591"/>
      <c r="AH314" s="591"/>
      <c r="AI314" s="591"/>
      <c r="AJ314" s="591"/>
      <c r="AK314" s="591"/>
      <c r="AL314" s="591"/>
      <c r="AM314" s="591"/>
      <c r="AN314" s="591"/>
      <c r="AO314" s="591"/>
      <c r="AP314" s="591"/>
      <c r="AQ314" s="591"/>
      <c r="AR314" s="591"/>
      <c r="AS314" s="591"/>
      <c r="AT314" s="591"/>
      <c r="AU314" s="591"/>
      <c r="AV314" s="591"/>
      <c r="AW314" s="591"/>
      <c r="AX314" s="591"/>
      <c r="AY314" s="591"/>
      <c r="AZ314" s="591"/>
      <c r="BA314" s="591"/>
      <c r="BB314" s="591"/>
      <c r="BC314" s="591"/>
      <c r="BD314" s="591"/>
      <c r="BE314" s="607">
        <f>COUNTIFS($S$8:$S$254,"x",BE$8:BE$254,"0")</f>
        <v>0</v>
      </c>
      <c r="BF314" s="607">
        <f>COUNTIFS($S$8:$S$254,"x",BF$8:BF$254,"0")</f>
        <v>0</v>
      </c>
      <c r="BG314" s="607">
        <f>COUNTIFS($S$8:$S$254,"x",BG$8:BG$254,"0")</f>
        <v>0</v>
      </c>
      <c r="BH314" s="607">
        <f>COUNTIFS($S$8:$S$254,"x",BH$8:BH$254,"0")</f>
        <v>0</v>
      </c>
      <c r="BI314" s="607">
        <f>COUNTIFS($S$8:$S$254,"x",BI$8:BI$254,"0")</f>
        <v>0</v>
      </c>
      <c r="BJ314" s="59"/>
      <c r="BK314" s="607"/>
      <c r="BL314" s="607"/>
      <c r="BM314" s="607"/>
      <c r="BN314" s="607"/>
      <c r="BO314" s="607"/>
      <c r="BP314" s="607"/>
      <c r="BQ314" s="607">
        <f t="shared" si="122"/>
        <v>23</v>
      </c>
      <c r="BR314" s="53"/>
      <c r="BS314" s="53"/>
      <c r="BT314" s="53"/>
      <c r="BU314" s="607">
        <f>COUNTIFS($S$8:$S$254,"x",BU$8:BU$254,"0")</f>
        <v>0</v>
      </c>
      <c r="BV314" s="607"/>
      <c r="BW314" s="591"/>
      <c r="BX314" s="591"/>
      <c r="BY314" s="591"/>
      <c r="BZ314" s="591"/>
      <c r="CA314" s="591"/>
      <c r="CB314" s="591"/>
      <c r="CC314" s="591"/>
      <c r="CD314" s="591"/>
    </row>
    <row r="315" spans="1:82" s="3" customFormat="1" hidden="1">
      <c r="A315" s="612"/>
      <c r="B315" s="614"/>
      <c r="C315" s="1520" t="s">
        <v>236</v>
      </c>
      <c r="D315" s="36"/>
      <c r="E315" s="37"/>
      <c r="F315" s="36"/>
      <c r="G315" s="590"/>
      <c r="H315" s="210"/>
      <c r="I315" s="591"/>
      <c r="J315" s="591"/>
      <c r="K315" s="590"/>
      <c r="L315" s="591"/>
      <c r="M315" s="591"/>
      <c r="N315" s="79"/>
      <c r="O315" s="79"/>
      <c r="P315" s="591"/>
      <c r="Q315" s="591"/>
      <c r="R315" s="591"/>
      <c r="S315" s="591"/>
      <c r="T315" s="591"/>
      <c r="U315" s="591"/>
      <c r="V315" s="590"/>
      <c r="W315" s="590"/>
      <c r="X315" s="590"/>
      <c r="Y315" s="590"/>
      <c r="Z315" s="591"/>
      <c r="AA315" s="591"/>
      <c r="AB315" s="591"/>
      <c r="AC315" s="591"/>
      <c r="AD315" s="591"/>
      <c r="AE315" s="591"/>
      <c r="AF315" s="591"/>
      <c r="AG315" s="591"/>
      <c r="AH315" s="591"/>
      <c r="AI315" s="591"/>
      <c r="AJ315" s="591"/>
      <c r="AK315" s="591"/>
      <c r="AL315" s="591"/>
      <c r="AM315" s="591"/>
      <c r="AN315" s="591"/>
      <c r="AO315" s="591"/>
      <c r="AP315" s="591"/>
      <c r="AQ315" s="591"/>
      <c r="AR315" s="591"/>
      <c r="AS315" s="591"/>
      <c r="AT315" s="591"/>
      <c r="AU315" s="591"/>
      <c r="AV315" s="591"/>
      <c r="AW315" s="591"/>
      <c r="AX315" s="591"/>
      <c r="AY315" s="591"/>
      <c r="AZ315" s="591"/>
      <c r="BA315" s="591"/>
      <c r="BB315" s="591"/>
      <c r="BC315" s="591"/>
      <c r="BD315" s="591"/>
      <c r="BE315" s="38">
        <f>(((BE312*2)+(BE313*1)+(BE314*0)))/(BE312+BE313+BE314)</f>
        <v>2</v>
      </c>
      <c r="BF315" s="38">
        <f>(((BF312*2)+(BF313*1)+(BF314*0)))/(BF312+BF313+BF314)</f>
        <v>2</v>
      </c>
      <c r="BG315" s="38">
        <f>(((BG312*2)+(BG313*1)+(BG314*0)))/(BG312+BG313+BG314)</f>
        <v>1.3333333333333333</v>
      </c>
      <c r="BH315" s="38">
        <f>(((BH312*2)+(BH313*1)+(BH314*0)))/(BH312+BH313+BH314)</f>
        <v>2</v>
      </c>
      <c r="BI315" s="38">
        <f>(((BI312*2)+(BI313*1)+(BI314*0)))/(BI312+BI313+BI314)</f>
        <v>1.6666666666666667</v>
      </c>
      <c r="BJ315" s="60"/>
      <c r="BK315" s="38"/>
      <c r="BL315" s="38"/>
      <c r="BM315" s="38"/>
      <c r="BN315" s="38"/>
      <c r="BO315" s="38"/>
      <c r="BP315" s="38"/>
      <c r="BQ315" s="607">
        <f t="shared" si="122"/>
        <v>23</v>
      </c>
      <c r="BR315" s="54"/>
      <c r="BS315" s="54"/>
      <c r="BT315" s="54"/>
      <c r="BU315" s="38">
        <f>(((BU312*2)+(BU313*1)+(BU314*0)))/(BU312+BU313+BU314)</f>
        <v>2</v>
      </c>
      <c r="BV315" s="38"/>
      <c r="BW315" s="1550">
        <f>COUNTIF($BE316:$BV316,"Đ")</f>
        <v>5</v>
      </c>
      <c r="BX315" s="1549">
        <f>BW315/COUNTA($BE316:$BV316)</f>
        <v>0.7142857142857143</v>
      </c>
      <c r="BY315" s="1550">
        <f>COUNTIF($BE316:$BV316,"CCG")</f>
        <v>1</v>
      </c>
      <c r="BZ315" s="1549">
        <f>BY315/COUNTA($BE316:$BV316)</f>
        <v>0.14285714285714285</v>
      </c>
      <c r="CA315" s="1550">
        <f>COUNTIF($BE316:$BV316,"CĐ")</f>
        <v>0</v>
      </c>
      <c r="CB315" s="1549">
        <f>CA315/COUNTA($BE316:$BV316)</f>
        <v>0</v>
      </c>
      <c r="CC315" s="1407">
        <f>(((BW315*2)+(BY315*1)+(CA315*0)))/(BW315+BY315+CA315)</f>
        <v>1.8333333333333333</v>
      </c>
      <c r="CD315" s="1407" t="str">
        <f>IF(CC315&gt;=1.6,"Đạt mục tiêu",IF(CC315&gt;=1,"Cần cố gắng","Chưa đạt"))</f>
        <v>Đạt mục tiêu</v>
      </c>
    </row>
    <row r="316" spans="1:82" s="3" customFormat="1" hidden="1">
      <c r="A316" s="612"/>
      <c r="B316" s="614"/>
      <c r="C316" s="1520"/>
      <c r="D316" s="36"/>
      <c r="E316" s="37"/>
      <c r="F316" s="36"/>
      <c r="G316" s="590"/>
      <c r="H316" s="210"/>
      <c r="I316" s="591"/>
      <c r="J316" s="591"/>
      <c r="K316" s="590"/>
      <c r="L316" s="591"/>
      <c r="M316" s="591"/>
      <c r="N316" s="79"/>
      <c r="O316" s="79"/>
      <c r="P316" s="591"/>
      <c r="Q316" s="591"/>
      <c r="R316" s="591"/>
      <c r="S316" s="591"/>
      <c r="T316" s="591"/>
      <c r="U316" s="591"/>
      <c r="V316" s="590"/>
      <c r="W316" s="590"/>
      <c r="X316" s="590"/>
      <c r="Y316" s="590"/>
      <c r="Z316" s="591"/>
      <c r="AA316" s="591"/>
      <c r="AB316" s="591"/>
      <c r="AC316" s="591"/>
      <c r="AD316" s="591"/>
      <c r="AE316" s="591"/>
      <c r="AF316" s="591"/>
      <c r="AG316" s="591"/>
      <c r="AH316" s="591"/>
      <c r="AI316" s="591"/>
      <c r="AJ316" s="591"/>
      <c r="AK316" s="591"/>
      <c r="AL316" s="591"/>
      <c r="AM316" s="591"/>
      <c r="AN316" s="591"/>
      <c r="AO316" s="591"/>
      <c r="AP316" s="591"/>
      <c r="AQ316" s="591"/>
      <c r="AR316" s="591"/>
      <c r="AS316" s="591"/>
      <c r="AT316" s="591"/>
      <c r="AU316" s="591"/>
      <c r="AV316" s="591"/>
      <c r="AW316" s="591"/>
      <c r="AX316" s="591"/>
      <c r="AY316" s="591"/>
      <c r="AZ316" s="591"/>
      <c r="BA316" s="591"/>
      <c r="BB316" s="591"/>
      <c r="BC316" s="591"/>
      <c r="BD316" s="591"/>
      <c r="BE316" s="38" t="str">
        <f>IF(BE315&lt;1,"CĐ",IF(BE315&lt;1.6,"CCG","Đ"))</f>
        <v>Đ</v>
      </c>
      <c r="BF316" s="38" t="str">
        <f>IF(BF315&lt;1,"CĐ",IF(BF315&lt;1.6,"CCG","Đ"))</f>
        <v>Đ</v>
      </c>
      <c r="BG316" s="38" t="str">
        <f>IF(BG315&lt;1,"CĐ",IF(BG315&lt;1.6,"CCG","Đ"))</f>
        <v>CCG</v>
      </c>
      <c r="BH316" s="38" t="str">
        <f>IF(BH315&lt;1,"CĐ",IF(BH315&lt;1.6,"CCG","Đ"))</f>
        <v>Đ</v>
      </c>
      <c r="BI316" s="38" t="str">
        <f>IF(BI315&lt;1,"CĐ",IF(BI315&lt;1.6,"CCG","Đ"))</f>
        <v>Đ</v>
      </c>
      <c r="BJ316" s="60"/>
      <c r="BK316" s="38"/>
      <c r="BL316" s="38"/>
      <c r="BM316" s="38"/>
      <c r="BN316" s="38"/>
      <c r="BO316" s="38"/>
      <c r="BP316" s="38"/>
      <c r="BQ316" s="607">
        <f t="shared" si="122"/>
        <v>23</v>
      </c>
      <c r="BR316" s="54"/>
      <c r="BS316" s="54"/>
      <c r="BT316" s="54"/>
      <c r="BU316" s="38" t="str">
        <f>IF(BU315&lt;1,"CĐ",IF(BU315&lt;1.6,"CCG","Đ"))</f>
        <v>Đ</v>
      </c>
      <c r="BV316" s="38"/>
      <c r="BW316" s="1550"/>
      <c r="BX316" s="1549"/>
      <c r="BY316" s="1550"/>
      <c r="BZ316" s="1549"/>
      <c r="CA316" s="1550"/>
      <c r="CB316" s="1549"/>
      <c r="CC316" s="1407"/>
      <c r="CD316" s="1407"/>
    </row>
    <row r="317" spans="1:82" s="3" customFormat="1" ht="215.25" hidden="1">
      <c r="A317" s="612" t="s">
        <v>244</v>
      </c>
      <c r="B317" s="613"/>
      <c r="C317" s="207" t="s">
        <v>233</v>
      </c>
      <c r="D317" s="15"/>
      <c r="E317" s="31"/>
      <c r="F317" s="15"/>
      <c r="G317" s="619"/>
      <c r="H317" s="175"/>
      <c r="I317" s="585"/>
      <c r="J317" s="585"/>
      <c r="K317" s="619"/>
      <c r="L317" s="585"/>
      <c r="M317" s="591"/>
      <c r="N317" s="79"/>
      <c r="O317" s="79"/>
      <c r="P317" s="585"/>
      <c r="Q317" s="585"/>
      <c r="R317" s="585"/>
      <c r="S317" s="585"/>
      <c r="T317" s="585"/>
      <c r="U317" s="585"/>
      <c r="V317" s="619"/>
      <c r="W317" s="619"/>
      <c r="X317" s="619"/>
      <c r="Y317" s="619"/>
      <c r="Z317" s="585"/>
      <c r="AA317" s="585"/>
      <c r="AB317" s="585"/>
      <c r="AC317" s="585"/>
      <c r="AD317" s="585"/>
      <c r="AE317" s="585"/>
      <c r="AF317" s="585"/>
      <c r="AG317" s="585"/>
      <c r="AH317" s="585"/>
      <c r="AI317" s="585"/>
      <c r="AJ317" s="585"/>
      <c r="AK317" s="585"/>
      <c r="AL317" s="585"/>
      <c r="AM317" s="585"/>
      <c r="AN317" s="585"/>
      <c r="AO317" s="585"/>
      <c r="AP317" s="585"/>
      <c r="AQ317" s="585"/>
      <c r="AR317" s="585"/>
      <c r="AS317" s="585"/>
      <c r="AT317" s="585"/>
      <c r="AU317" s="585"/>
      <c r="AV317" s="585"/>
      <c r="AW317" s="585"/>
      <c r="AX317" s="585"/>
      <c r="AY317" s="585"/>
      <c r="AZ317" s="585"/>
      <c r="BA317" s="585"/>
      <c r="BB317" s="585"/>
      <c r="BC317" s="585"/>
      <c r="BD317" s="585"/>
      <c r="BE317" s="607">
        <f>COUNTIFS($T$8:$T$254,"x",BE$8:BE$254,"2")</f>
        <v>1</v>
      </c>
      <c r="BF317" s="607">
        <f>COUNTIFS($T$8:$T$254,"x",BF$8:BF$254,"2")</f>
        <v>1</v>
      </c>
      <c r="BG317" s="607">
        <f>COUNTIFS($T$8:$T$254,"x",BG$8:BG$254,"2")</f>
        <v>1</v>
      </c>
      <c r="BH317" s="607">
        <f>COUNTIFS($T$8:$T$254,"x",BH$8:BH$254,"2")</f>
        <v>1</v>
      </c>
      <c r="BI317" s="607">
        <f>COUNTIFS($T$8:$T$254,"x",BI$8:BI$254,"2")</f>
        <v>1</v>
      </c>
      <c r="BJ317" s="59"/>
      <c r="BK317" s="607"/>
      <c r="BL317" s="607"/>
      <c r="BM317" s="607"/>
      <c r="BN317" s="607"/>
      <c r="BO317" s="607"/>
      <c r="BP317" s="607"/>
      <c r="BQ317" s="607">
        <f t="shared" si="122"/>
        <v>23</v>
      </c>
      <c r="BR317" s="53"/>
      <c r="BS317" s="53"/>
      <c r="BT317" s="53"/>
      <c r="BU317" s="607">
        <f>COUNTIFS($T$8:$T$254,"x",BU$8:BU$254,"2")</f>
        <v>0</v>
      </c>
      <c r="BV317" s="607"/>
      <c r="BW317" s="591"/>
      <c r="BX317" s="591"/>
      <c r="BY317" s="591"/>
      <c r="BZ317" s="591"/>
      <c r="CA317" s="591"/>
      <c r="CB317" s="591"/>
      <c r="CC317" s="591"/>
      <c r="CD317" s="591"/>
    </row>
    <row r="318" spans="1:82" s="3" customFormat="1" ht="37.5" hidden="1">
      <c r="A318" s="612"/>
      <c r="B318" s="613"/>
      <c r="C318" s="207" t="s">
        <v>234</v>
      </c>
      <c r="D318" s="15"/>
      <c r="E318" s="31"/>
      <c r="F318" s="15"/>
      <c r="G318" s="619"/>
      <c r="H318" s="175"/>
      <c r="I318" s="585"/>
      <c r="J318" s="585"/>
      <c r="K318" s="619"/>
      <c r="L318" s="585"/>
      <c r="M318" s="591"/>
      <c r="N318" s="79"/>
      <c r="O318" s="79"/>
      <c r="P318" s="585"/>
      <c r="Q318" s="585"/>
      <c r="R318" s="585"/>
      <c r="S318" s="585"/>
      <c r="T318" s="585"/>
      <c r="U318" s="585"/>
      <c r="V318" s="619"/>
      <c r="W318" s="619"/>
      <c r="X318" s="619"/>
      <c r="Y318" s="619"/>
      <c r="Z318" s="585"/>
      <c r="AA318" s="585"/>
      <c r="AB318" s="585"/>
      <c r="AC318" s="585"/>
      <c r="AD318" s="585"/>
      <c r="AE318" s="585"/>
      <c r="AF318" s="585"/>
      <c r="AG318" s="585"/>
      <c r="AH318" s="585"/>
      <c r="AI318" s="585"/>
      <c r="AJ318" s="585"/>
      <c r="AK318" s="585"/>
      <c r="AL318" s="585"/>
      <c r="AM318" s="585"/>
      <c r="AN318" s="585"/>
      <c r="AO318" s="585"/>
      <c r="AP318" s="585"/>
      <c r="AQ318" s="585"/>
      <c r="AR318" s="585"/>
      <c r="AS318" s="585"/>
      <c r="AT318" s="585"/>
      <c r="AU318" s="585"/>
      <c r="AV318" s="585"/>
      <c r="AW318" s="585"/>
      <c r="AX318" s="585"/>
      <c r="AY318" s="585"/>
      <c r="AZ318" s="585"/>
      <c r="BA318" s="585"/>
      <c r="BB318" s="585"/>
      <c r="BC318" s="585"/>
      <c r="BD318" s="585"/>
      <c r="BE318" s="607">
        <f>COUNTIFS($T$8:$T$254,"x",BE$8:BE$254,"1")</f>
        <v>0</v>
      </c>
      <c r="BF318" s="607">
        <f>COUNTIFS($T$8:$T$254,"x",BF$8:BF$254,"1")</f>
        <v>0</v>
      </c>
      <c r="BG318" s="607">
        <f>COUNTIFS($T$8:$T$254,"x",BG$8:BG$254,"1")</f>
        <v>0</v>
      </c>
      <c r="BH318" s="607">
        <f>COUNTIFS($T$8:$T$254,"x",BH$8:BH$254,"1")</f>
        <v>0</v>
      </c>
      <c r="BI318" s="607">
        <f>COUNTIFS($T$8:$T$254,"x",BI$8:BI$254,"1")</f>
        <v>0</v>
      </c>
      <c r="BJ318" s="59"/>
      <c r="BK318" s="607"/>
      <c r="BL318" s="607"/>
      <c r="BM318" s="607"/>
      <c r="BN318" s="607"/>
      <c r="BO318" s="607"/>
      <c r="BP318" s="607"/>
      <c r="BQ318" s="607">
        <f t="shared" si="122"/>
        <v>23</v>
      </c>
      <c r="BR318" s="53"/>
      <c r="BS318" s="53"/>
      <c r="BT318" s="53"/>
      <c r="BU318" s="607">
        <f>COUNTIFS($T$8:$T$254,"x",BU$8:BU$254,"1")</f>
        <v>1</v>
      </c>
      <c r="BV318" s="607"/>
      <c r="BW318" s="591"/>
      <c r="BX318" s="591"/>
      <c r="BY318" s="591"/>
      <c r="BZ318" s="591"/>
      <c r="CA318" s="591"/>
      <c r="CB318" s="591"/>
      <c r="CC318" s="591"/>
      <c r="CD318" s="591"/>
    </row>
    <row r="319" spans="1:82" s="3" customFormat="1" ht="37.5" hidden="1">
      <c r="A319" s="612"/>
      <c r="B319" s="613"/>
      <c r="C319" s="207" t="s">
        <v>235</v>
      </c>
      <c r="D319" s="15"/>
      <c r="E319" s="31"/>
      <c r="F319" s="15"/>
      <c r="G319" s="619"/>
      <c r="H319" s="175"/>
      <c r="I319" s="585"/>
      <c r="J319" s="585"/>
      <c r="K319" s="619"/>
      <c r="L319" s="585"/>
      <c r="M319" s="591"/>
      <c r="N319" s="79"/>
      <c r="O319" s="79"/>
      <c r="P319" s="585"/>
      <c r="Q319" s="585"/>
      <c r="R319" s="585"/>
      <c r="S319" s="585"/>
      <c r="T319" s="585"/>
      <c r="U319" s="585"/>
      <c r="V319" s="619"/>
      <c r="W319" s="619"/>
      <c r="X319" s="619"/>
      <c r="Y319" s="619"/>
      <c r="Z319" s="585"/>
      <c r="AA319" s="585"/>
      <c r="AB319" s="585"/>
      <c r="AC319" s="585"/>
      <c r="AD319" s="585"/>
      <c r="AE319" s="585"/>
      <c r="AF319" s="585"/>
      <c r="AG319" s="585"/>
      <c r="AH319" s="585"/>
      <c r="AI319" s="585"/>
      <c r="AJ319" s="585"/>
      <c r="AK319" s="585"/>
      <c r="AL319" s="585"/>
      <c r="AM319" s="585"/>
      <c r="AN319" s="585"/>
      <c r="AO319" s="585"/>
      <c r="AP319" s="585"/>
      <c r="AQ319" s="585"/>
      <c r="AR319" s="585"/>
      <c r="AS319" s="585"/>
      <c r="AT319" s="585"/>
      <c r="AU319" s="585"/>
      <c r="AV319" s="585"/>
      <c r="AW319" s="585"/>
      <c r="AX319" s="585"/>
      <c r="AY319" s="585"/>
      <c r="AZ319" s="585"/>
      <c r="BA319" s="585"/>
      <c r="BB319" s="585"/>
      <c r="BC319" s="585"/>
      <c r="BD319" s="585"/>
      <c r="BE319" s="607">
        <f>COUNTIFS($T$8:$T$254,"x",BE$8:BE$254,"0")</f>
        <v>0</v>
      </c>
      <c r="BF319" s="607">
        <f>COUNTIFS($T$8:$T$254,"x",BF$8:BF$254,"0")</f>
        <v>0</v>
      </c>
      <c r="BG319" s="607">
        <f>COUNTIFS($T$8:$T$254,"x",BG$8:BG$254,"0")</f>
        <v>0</v>
      </c>
      <c r="BH319" s="607">
        <f>COUNTIFS($T$8:$T$254,"x",BH$8:BH$254,"0")</f>
        <v>0</v>
      </c>
      <c r="BI319" s="607">
        <f>COUNTIFS($T$8:$T$254,"x",BI$8:BI$254,"0")</f>
        <v>0</v>
      </c>
      <c r="BJ319" s="59"/>
      <c r="BK319" s="607"/>
      <c r="BL319" s="607"/>
      <c r="BM319" s="607"/>
      <c r="BN319" s="607"/>
      <c r="BO319" s="607"/>
      <c r="BP319" s="607"/>
      <c r="BQ319" s="607">
        <f t="shared" si="122"/>
        <v>23</v>
      </c>
      <c r="BR319" s="53"/>
      <c r="BS319" s="53"/>
      <c r="BT319" s="53"/>
      <c r="BU319" s="607">
        <f>COUNTIFS($T$8:$T$254,"x",BU$8:BU$254,"0")</f>
        <v>0</v>
      </c>
      <c r="BV319" s="607"/>
      <c r="BW319" s="591"/>
      <c r="BX319" s="591"/>
      <c r="BY319" s="591"/>
      <c r="BZ319" s="591"/>
      <c r="CA319" s="591"/>
      <c r="CB319" s="591"/>
      <c r="CC319" s="591"/>
      <c r="CD319" s="591"/>
    </row>
    <row r="320" spans="1:82" s="3" customFormat="1" hidden="1">
      <c r="A320" s="612"/>
      <c r="B320" s="613"/>
      <c r="C320" s="1520" t="s">
        <v>236</v>
      </c>
      <c r="D320" s="15"/>
      <c r="E320" s="31"/>
      <c r="F320" s="15"/>
      <c r="G320" s="619"/>
      <c r="H320" s="175"/>
      <c r="I320" s="585"/>
      <c r="J320" s="585"/>
      <c r="K320" s="619"/>
      <c r="L320" s="585"/>
      <c r="M320" s="591"/>
      <c r="N320" s="79"/>
      <c r="O320" s="79"/>
      <c r="P320" s="585"/>
      <c r="Q320" s="585"/>
      <c r="R320" s="585"/>
      <c r="S320" s="585"/>
      <c r="T320" s="585"/>
      <c r="U320" s="585"/>
      <c r="V320" s="619"/>
      <c r="W320" s="619"/>
      <c r="X320" s="619"/>
      <c r="Y320" s="619"/>
      <c r="Z320" s="585"/>
      <c r="AA320" s="585"/>
      <c r="AB320" s="585"/>
      <c r="AC320" s="585"/>
      <c r="AD320" s="585"/>
      <c r="AE320" s="585"/>
      <c r="AF320" s="585"/>
      <c r="AG320" s="585"/>
      <c r="AH320" s="585"/>
      <c r="AI320" s="585"/>
      <c r="AJ320" s="585"/>
      <c r="AK320" s="585"/>
      <c r="AL320" s="585"/>
      <c r="AM320" s="585"/>
      <c r="AN320" s="585"/>
      <c r="AO320" s="585"/>
      <c r="AP320" s="585"/>
      <c r="AQ320" s="585"/>
      <c r="AR320" s="585"/>
      <c r="AS320" s="585"/>
      <c r="AT320" s="585"/>
      <c r="AU320" s="585"/>
      <c r="AV320" s="585"/>
      <c r="AW320" s="585"/>
      <c r="AX320" s="585"/>
      <c r="AY320" s="585"/>
      <c r="AZ320" s="585"/>
      <c r="BA320" s="585"/>
      <c r="BB320" s="585"/>
      <c r="BC320" s="585"/>
      <c r="BD320" s="585"/>
      <c r="BE320" s="38">
        <f>(((BE317*2)+(BE318*1)+(BE319*0)))/(BE317+BE318+BE319)</f>
        <v>2</v>
      </c>
      <c r="BF320" s="38">
        <f>(((BF317*2)+(BF318*1)+(BF319*0)))/(BF317+BF318+BF319)</f>
        <v>2</v>
      </c>
      <c r="BG320" s="38">
        <f>(((BG317*2)+(BG318*1)+(BG319*0)))/(BG317+BG318+BG319)</f>
        <v>2</v>
      </c>
      <c r="BH320" s="38">
        <f>(((BH317*2)+(BH318*1)+(BH319*0)))/(BH317+BH318+BH319)</f>
        <v>2</v>
      </c>
      <c r="BI320" s="38">
        <f>(((BI317*2)+(BI318*1)+(BI319*0)))/(BI317+BI318+BI319)</f>
        <v>2</v>
      </c>
      <c r="BJ320" s="60"/>
      <c r="BK320" s="38"/>
      <c r="BL320" s="38"/>
      <c r="BM320" s="38"/>
      <c r="BN320" s="38"/>
      <c r="BO320" s="38"/>
      <c r="BP320" s="38"/>
      <c r="BQ320" s="607">
        <f t="shared" si="122"/>
        <v>23</v>
      </c>
      <c r="BR320" s="54"/>
      <c r="BS320" s="54"/>
      <c r="BT320" s="54"/>
      <c r="BU320" s="38">
        <f>(((BU317*2)+(BU318*1)+(BU319*0)))/(BU317+BU318+BU319)</f>
        <v>1</v>
      </c>
      <c r="BV320" s="38"/>
      <c r="BW320" s="1550">
        <f>COUNTIF($BE321:$BV321,"Đ")</f>
        <v>5</v>
      </c>
      <c r="BX320" s="1549">
        <f>BW320/COUNTA($BE321:$BV321)</f>
        <v>0.7142857142857143</v>
      </c>
      <c r="BY320" s="1550">
        <f>COUNTIF($BE321:$BV321,"CCG")</f>
        <v>1</v>
      </c>
      <c r="BZ320" s="1549">
        <f>BY320/COUNTA($BE321:$BV321)</f>
        <v>0.14285714285714285</v>
      </c>
      <c r="CA320" s="1550">
        <f>COUNTIF($BE321:$BV321,"CĐ")</f>
        <v>0</v>
      </c>
      <c r="CB320" s="1549">
        <f>CA320/COUNTA($BE321:$BV321)</f>
        <v>0</v>
      </c>
      <c r="CC320" s="1407">
        <f>(((BW320*2)+(BY320*1)+(CA320*0)))/(BW320+BY320+CA320)</f>
        <v>1.8333333333333333</v>
      </c>
      <c r="CD320" s="1407" t="str">
        <f>IF(CC320&gt;=1.6,"Đạt mục tiêu",IF(CC320&gt;=1,"Cần cố gắng","Chưa đạt"))</f>
        <v>Đạt mục tiêu</v>
      </c>
    </row>
    <row r="321" spans="1:82" s="3" customFormat="1" hidden="1">
      <c r="A321" s="612"/>
      <c r="B321" s="613"/>
      <c r="C321" s="1520"/>
      <c r="D321" s="15"/>
      <c r="E321" s="31"/>
      <c r="F321" s="15"/>
      <c r="G321" s="619"/>
      <c r="H321" s="175"/>
      <c r="I321" s="585"/>
      <c r="J321" s="585"/>
      <c r="K321" s="619"/>
      <c r="L321" s="585"/>
      <c r="M321" s="591"/>
      <c r="N321" s="79"/>
      <c r="O321" s="79"/>
      <c r="P321" s="585"/>
      <c r="Q321" s="585"/>
      <c r="R321" s="585"/>
      <c r="S321" s="585"/>
      <c r="T321" s="585"/>
      <c r="U321" s="585"/>
      <c r="V321" s="619"/>
      <c r="W321" s="619"/>
      <c r="X321" s="619"/>
      <c r="Y321" s="619"/>
      <c r="Z321" s="585"/>
      <c r="AA321" s="585"/>
      <c r="AB321" s="585"/>
      <c r="AC321" s="585"/>
      <c r="AD321" s="585"/>
      <c r="AE321" s="585"/>
      <c r="AF321" s="585"/>
      <c r="AG321" s="585"/>
      <c r="AH321" s="585"/>
      <c r="AI321" s="585"/>
      <c r="AJ321" s="585"/>
      <c r="AK321" s="585"/>
      <c r="AL321" s="585"/>
      <c r="AM321" s="585"/>
      <c r="AN321" s="585"/>
      <c r="AO321" s="585"/>
      <c r="AP321" s="585"/>
      <c r="AQ321" s="585"/>
      <c r="AR321" s="585"/>
      <c r="AS321" s="585"/>
      <c r="AT321" s="585"/>
      <c r="AU321" s="585"/>
      <c r="AV321" s="585"/>
      <c r="AW321" s="585"/>
      <c r="AX321" s="585"/>
      <c r="AY321" s="585"/>
      <c r="AZ321" s="585"/>
      <c r="BA321" s="585"/>
      <c r="BB321" s="585"/>
      <c r="BC321" s="585"/>
      <c r="BD321" s="585"/>
      <c r="BE321" s="38" t="str">
        <f>IF(BE320&lt;1,"CĐ",IF(BE320&lt;1.6,"CCG","Đ"))</f>
        <v>Đ</v>
      </c>
      <c r="BF321" s="38" t="str">
        <f>IF(BF320&lt;1,"CĐ",IF(BF320&lt;1.6,"CCG","Đ"))</f>
        <v>Đ</v>
      </c>
      <c r="BG321" s="38" t="str">
        <f>IF(BG320&lt;1,"CĐ",IF(BG320&lt;1.6,"CCG","Đ"))</f>
        <v>Đ</v>
      </c>
      <c r="BH321" s="38" t="str">
        <f>IF(BH320&lt;1,"CĐ",IF(BH320&lt;1.6,"CCG","Đ"))</f>
        <v>Đ</v>
      </c>
      <c r="BI321" s="38" t="str">
        <f>IF(BI320&lt;1,"CĐ",IF(BI320&lt;1.6,"CCG","Đ"))</f>
        <v>Đ</v>
      </c>
      <c r="BJ321" s="60"/>
      <c r="BK321" s="38"/>
      <c r="BL321" s="38"/>
      <c r="BM321" s="38"/>
      <c r="BN321" s="38"/>
      <c r="BO321" s="38"/>
      <c r="BP321" s="38"/>
      <c r="BQ321" s="607">
        <f t="shared" si="122"/>
        <v>23</v>
      </c>
      <c r="BR321" s="54"/>
      <c r="BS321" s="54"/>
      <c r="BT321" s="54"/>
      <c r="BU321" s="38" t="str">
        <f>IF(BU320&lt;1,"CĐ",IF(BU320&lt;1.6,"CCG","Đ"))</f>
        <v>CCG</v>
      </c>
      <c r="BV321" s="38"/>
      <c r="BW321" s="1550"/>
      <c r="BX321" s="1549"/>
      <c r="BY321" s="1550"/>
      <c r="BZ321" s="1549"/>
      <c r="CA321" s="1550"/>
      <c r="CB321" s="1549"/>
      <c r="CC321" s="1407"/>
      <c r="CD321" s="1407"/>
    </row>
    <row r="322" spans="1:82" s="3" customFormat="1" ht="204.75" hidden="1">
      <c r="A322" s="612" t="s">
        <v>245</v>
      </c>
      <c r="B322" s="614"/>
      <c r="C322" s="207" t="s">
        <v>233</v>
      </c>
      <c r="D322" s="36"/>
      <c r="E322" s="37"/>
      <c r="F322" s="36"/>
      <c r="G322" s="590"/>
      <c r="H322" s="210"/>
      <c r="I322" s="591"/>
      <c r="J322" s="591"/>
      <c r="K322" s="590"/>
      <c r="L322" s="591"/>
      <c r="M322" s="591"/>
      <c r="N322" s="79"/>
      <c r="O322" s="79"/>
      <c r="P322" s="591"/>
      <c r="Q322" s="591"/>
      <c r="R322" s="591"/>
      <c r="S322" s="591"/>
      <c r="T322" s="591"/>
      <c r="U322" s="591"/>
      <c r="V322" s="590"/>
      <c r="W322" s="590"/>
      <c r="X322" s="590"/>
      <c r="Y322" s="590"/>
      <c r="Z322" s="591"/>
      <c r="AA322" s="591"/>
      <c r="AB322" s="591"/>
      <c r="AC322" s="591"/>
      <c r="AD322" s="591"/>
      <c r="AE322" s="591"/>
      <c r="AF322" s="591"/>
      <c r="AG322" s="591"/>
      <c r="AH322" s="591"/>
      <c r="AI322" s="591"/>
      <c r="AJ322" s="591"/>
      <c r="AK322" s="591"/>
      <c r="AL322" s="591"/>
      <c r="AM322" s="591"/>
      <c r="AN322" s="591"/>
      <c r="AO322" s="591"/>
      <c r="AP322" s="591"/>
      <c r="AQ322" s="591"/>
      <c r="AR322" s="591"/>
      <c r="AS322" s="591"/>
      <c r="AT322" s="591"/>
      <c r="AU322" s="591"/>
      <c r="AV322" s="591"/>
      <c r="AW322" s="591"/>
      <c r="AX322" s="591"/>
      <c r="AY322" s="591"/>
      <c r="AZ322" s="591"/>
      <c r="BA322" s="591"/>
      <c r="BB322" s="591"/>
      <c r="BC322" s="591"/>
      <c r="BD322" s="591"/>
      <c r="BE322" s="607" t="e">
        <f>COUNTIFS(#REF!,"x",BE$8:BE$254,"2")</f>
        <v>#REF!</v>
      </c>
      <c r="BF322" s="607" t="e">
        <f>COUNTIFS(#REF!,"x",BF$8:BF$254,"2")</f>
        <v>#REF!</v>
      </c>
      <c r="BG322" s="607" t="e">
        <f>COUNTIFS(#REF!,"x",BG$8:BG$254,"2")</f>
        <v>#REF!</v>
      </c>
      <c r="BH322" s="607" t="e">
        <f>COUNTIFS(#REF!,"x",BH$8:BH$254,"2")</f>
        <v>#REF!</v>
      </c>
      <c r="BI322" s="607" t="e">
        <f>COUNTIFS(#REF!,"x",BI$8:BI$254,"2")</f>
        <v>#REF!</v>
      </c>
      <c r="BJ322" s="59"/>
      <c r="BK322" s="607"/>
      <c r="BL322" s="607"/>
      <c r="BM322" s="607"/>
      <c r="BN322" s="607"/>
      <c r="BO322" s="607"/>
      <c r="BP322" s="607"/>
      <c r="BQ322" s="607">
        <f t="shared" si="122"/>
        <v>23</v>
      </c>
      <c r="BR322" s="53"/>
      <c r="BS322" s="53"/>
      <c r="BT322" s="53"/>
      <c r="BU322" s="607" t="e">
        <f>COUNTIFS(#REF!,"x",BU$8:BU$254,"2")</f>
        <v>#REF!</v>
      </c>
      <c r="BV322" s="607"/>
      <c r="BW322" s="591"/>
      <c r="BX322" s="591"/>
      <c r="BY322" s="591"/>
      <c r="BZ322" s="591"/>
      <c r="CA322" s="591"/>
      <c r="CB322" s="591"/>
      <c r="CC322" s="591"/>
      <c r="CD322" s="591"/>
    </row>
    <row r="323" spans="1:82" s="3" customFormat="1" ht="37.5" hidden="1">
      <c r="A323" s="612"/>
      <c r="B323" s="614"/>
      <c r="C323" s="207" t="s">
        <v>234</v>
      </c>
      <c r="D323" s="36"/>
      <c r="E323" s="37"/>
      <c r="F323" s="36"/>
      <c r="G323" s="590"/>
      <c r="H323" s="210"/>
      <c r="I323" s="591"/>
      <c r="J323" s="591"/>
      <c r="K323" s="590"/>
      <c r="L323" s="591"/>
      <c r="M323" s="591"/>
      <c r="N323" s="79"/>
      <c r="O323" s="79"/>
      <c r="P323" s="591"/>
      <c r="Q323" s="591"/>
      <c r="R323" s="591"/>
      <c r="S323" s="591"/>
      <c r="T323" s="591"/>
      <c r="U323" s="591"/>
      <c r="V323" s="590"/>
      <c r="W323" s="590"/>
      <c r="X323" s="590"/>
      <c r="Y323" s="590"/>
      <c r="Z323" s="591"/>
      <c r="AA323" s="591"/>
      <c r="AB323" s="591"/>
      <c r="AC323" s="591"/>
      <c r="AD323" s="591"/>
      <c r="AE323" s="591"/>
      <c r="AF323" s="591"/>
      <c r="AG323" s="591"/>
      <c r="AH323" s="591"/>
      <c r="AI323" s="591"/>
      <c r="AJ323" s="591"/>
      <c r="AK323" s="591"/>
      <c r="AL323" s="591"/>
      <c r="AM323" s="591"/>
      <c r="AN323" s="591"/>
      <c r="AO323" s="591"/>
      <c r="AP323" s="591"/>
      <c r="AQ323" s="591"/>
      <c r="AR323" s="591"/>
      <c r="AS323" s="591"/>
      <c r="AT323" s="591"/>
      <c r="AU323" s="591"/>
      <c r="AV323" s="591"/>
      <c r="AW323" s="591"/>
      <c r="AX323" s="591"/>
      <c r="AY323" s="591"/>
      <c r="AZ323" s="591"/>
      <c r="BA323" s="591"/>
      <c r="BB323" s="591"/>
      <c r="BC323" s="591"/>
      <c r="BD323" s="591"/>
      <c r="BE323" s="607" t="e">
        <f>COUNTIFS(#REF!,"x",BE$8:BE$254,"1")</f>
        <v>#REF!</v>
      </c>
      <c r="BF323" s="607" t="e">
        <f>COUNTIFS(#REF!,"x",BF$8:BF$254,"1")</f>
        <v>#REF!</v>
      </c>
      <c r="BG323" s="607" t="e">
        <f>COUNTIFS(#REF!,"x",BG$8:BG$254,"1")</f>
        <v>#REF!</v>
      </c>
      <c r="BH323" s="607" t="e">
        <f>COUNTIFS(#REF!,"x",BH$8:BH$254,"1")</f>
        <v>#REF!</v>
      </c>
      <c r="BI323" s="607" t="e">
        <f>COUNTIFS(#REF!,"x",BI$8:BI$254,"1")</f>
        <v>#REF!</v>
      </c>
      <c r="BJ323" s="59"/>
      <c r="BK323" s="607"/>
      <c r="BL323" s="607"/>
      <c r="BM323" s="607"/>
      <c r="BN323" s="607"/>
      <c r="BO323" s="607"/>
      <c r="BP323" s="607"/>
      <c r="BQ323" s="607">
        <f t="shared" si="122"/>
        <v>23</v>
      </c>
      <c r="BR323" s="53"/>
      <c r="BS323" s="53"/>
      <c r="BT323" s="53"/>
      <c r="BU323" s="607" t="e">
        <f>COUNTIFS(#REF!,"x",BU$8:BU$254,"1")</f>
        <v>#REF!</v>
      </c>
      <c r="BV323" s="607"/>
      <c r="BW323" s="591"/>
      <c r="BX323" s="591"/>
      <c r="BY323" s="591"/>
      <c r="BZ323" s="591"/>
      <c r="CA323" s="591"/>
      <c r="CB323" s="591"/>
      <c r="CC323" s="591"/>
      <c r="CD323" s="591"/>
    </row>
    <row r="324" spans="1:82" s="3" customFormat="1" ht="37.5" hidden="1">
      <c r="A324" s="612"/>
      <c r="B324" s="614"/>
      <c r="C324" s="207" t="s">
        <v>235</v>
      </c>
      <c r="D324" s="36"/>
      <c r="E324" s="37"/>
      <c r="F324" s="36"/>
      <c r="G324" s="590"/>
      <c r="H324" s="210"/>
      <c r="I324" s="591"/>
      <c r="J324" s="591"/>
      <c r="K324" s="590"/>
      <c r="L324" s="591"/>
      <c r="M324" s="591"/>
      <c r="N324" s="79"/>
      <c r="O324" s="79"/>
      <c r="P324" s="591"/>
      <c r="Q324" s="591"/>
      <c r="R324" s="591"/>
      <c r="S324" s="591"/>
      <c r="T324" s="591"/>
      <c r="U324" s="591"/>
      <c r="V324" s="590"/>
      <c r="W324" s="590"/>
      <c r="X324" s="590"/>
      <c r="Y324" s="590"/>
      <c r="Z324" s="591"/>
      <c r="AA324" s="591"/>
      <c r="AB324" s="591"/>
      <c r="AC324" s="591"/>
      <c r="AD324" s="591"/>
      <c r="AE324" s="591"/>
      <c r="AF324" s="591"/>
      <c r="AG324" s="591"/>
      <c r="AH324" s="591"/>
      <c r="AI324" s="591"/>
      <c r="AJ324" s="591"/>
      <c r="AK324" s="591"/>
      <c r="AL324" s="591"/>
      <c r="AM324" s="591"/>
      <c r="AN324" s="591"/>
      <c r="AO324" s="591"/>
      <c r="AP324" s="591"/>
      <c r="AQ324" s="591"/>
      <c r="AR324" s="591"/>
      <c r="AS324" s="591"/>
      <c r="AT324" s="591"/>
      <c r="AU324" s="591"/>
      <c r="AV324" s="591"/>
      <c r="AW324" s="591"/>
      <c r="AX324" s="591"/>
      <c r="AY324" s="591"/>
      <c r="AZ324" s="591"/>
      <c r="BA324" s="591"/>
      <c r="BB324" s="591"/>
      <c r="BC324" s="591"/>
      <c r="BD324" s="591"/>
      <c r="BE324" s="607" t="e">
        <f>COUNTIFS(#REF!,"x",BE$8:BE$254,"0")</f>
        <v>#REF!</v>
      </c>
      <c r="BF324" s="607" t="e">
        <f>COUNTIFS(#REF!,"x",BF$8:BF$254,"0")</f>
        <v>#REF!</v>
      </c>
      <c r="BG324" s="607" t="e">
        <f>COUNTIFS(#REF!,"x",BG$8:BG$254,"0")</f>
        <v>#REF!</v>
      </c>
      <c r="BH324" s="607" t="e">
        <f>COUNTIFS(#REF!,"x",BH$8:BH$254,"0")</f>
        <v>#REF!</v>
      </c>
      <c r="BI324" s="607" t="e">
        <f>COUNTIFS(#REF!,"x",BI$8:BI$254,"0")</f>
        <v>#REF!</v>
      </c>
      <c r="BJ324" s="59"/>
      <c r="BK324" s="607"/>
      <c r="BL324" s="607"/>
      <c r="BM324" s="607"/>
      <c r="BN324" s="607"/>
      <c r="BO324" s="607"/>
      <c r="BP324" s="607"/>
      <c r="BQ324" s="607">
        <f t="shared" si="122"/>
        <v>23</v>
      </c>
      <c r="BR324" s="53"/>
      <c r="BS324" s="53"/>
      <c r="BT324" s="53"/>
      <c r="BU324" s="607" t="e">
        <f>COUNTIFS(#REF!,"x",BU$8:BU$254,"0")</f>
        <v>#REF!</v>
      </c>
      <c r="BV324" s="607"/>
      <c r="BW324" s="591"/>
      <c r="BX324" s="591"/>
      <c r="BY324" s="591"/>
      <c r="BZ324" s="591"/>
      <c r="CA324" s="591"/>
      <c r="CB324" s="591"/>
      <c r="CC324" s="591"/>
      <c r="CD324" s="591"/>
    </row>
    <row r="325" spans="1:82" s="3" customFormat="1" hidden="1">
      <c r="A325" s="612"/>
      <c r="B325" s="614"/>
      <c r="C325" s="1520" t="s">
        <v>236</v>
      </c>
      <c r="D325" s="36"/>
      <c r="E325" s="37"/>
      <c r="F325" s="36"/>
      <c r="G325" s="590"/>
      <c r="H325" s="210"/>
      <c r="I325" s="591"/>
      <c r="J325" s="591"/>
      <c r="K325" s="590"/>
      <c r="L325" s="591"/>
      <c r="M325" s="591"/>
      <c r="N325" s="79"/>
      <c r="O325" s="79"/>
      <c r="P325" s="591"/>
      <c r="Q325" s="591"/>
      <c r="R325" s="591"/>
      <c r="S325" s="591"/>
      <c r="T325" s="591"/>
      <c r="U325" s="591"/>
      <c r="V325" s="590"/>
      <c r="W325" s="590"/>
      <c r="X325" s="590"/>
      <c r="Y325" s="590"/>
      <c r="Z325" s="591"/>
      <c r="AA325" s="591"/>
      <c r="AB325" s="591"/>
      <c r="AC325" s="591"/>
      <c r="AD325" s="591"/>
      <c r="AE325" s="591"/>
      <c r="AF325" s="591"/>
      <c r="AG325" s="591"/>
      <c r="AH325" s="591"/>
      <c r="AI325" s="591"/>
      <c r="AJ325" s="591"/>
      <c r="AK325" s="591"/>
      <c r="AL325" s="591"/>
      <c r="AM325" s="591"/>
      <c r="AN325" s="591"/>
      <c r="AO325" s="591"/>
      <c r="AP325" s="591"/>
      <c r="AQ325" s="591"/>
      <c r="AR325" s="591"/>
      <c r="AS325" s="591"/>
      <c r="AT325" s="591"/>
      <c r="AU325" s="591"/>
      <c r="AV325" s="591"/>
      <c r="AW325" s="591"/>
      <c r="AX325" s="591"/>
      <c r="AY325" s="591"/>
      <c r="AZ325" s="591"/>
      <c r="BA325" s="591"/>
      <c r="BB325" s="591"/>
      <c r="BC325" s="591"/>
      <c r="BD325" s="591"/>
      <c r="BE325" s="38" t="e">
        <f>(((BE322*2)+(BE323*1)+(BE324*0)))/(BE322+BE323+BE324)</f>
        <v>#REF!</v>
      </c>
      <c r="BF325" s="38" t="e">
        <f>(((BF322*2)+(BF323*1)+(BF324*0)))/(BF322+BF323+BF324)</f>
        <v>#REF!</v>
      </c>
      <c r="BG325" s="38" t="e">
        <f>(((BG322*2)+(BG323*1)+(BG324*0)))/(BG322+BG323+BG324)</f>
        <v>#REF!</v>
      </c>
      <c r="BH325" s="38" t="e">
        <f>(((BH322*2)+(BH323*1)+(BH324*0)))/(BH322+BH323+BH324)</f>
        <v>#REF!</v>
      </c>
      <c r="BI325" s="38" t="e">
        <f>(((BI322*2)+(BI323*1)+(BI324*0)))/(BI322+BI323+BI324)</f>
        <v>#REF!</v>
      </c>
      <c r="BJ325" s="60"/>
      <c r="BK325" s="38"/>
      <c r="BL325" s="38"/>
      <c r="BM325" s="38"/>
      <c r="BN325" s="38"/>
      <c r="BO325" s="38"/>
      <c r="BP325" s="38"/>
      <c r="BQ325" s="607">
        <f t="shared" si="122"/>
        <v>23</v>
      </c>
      <c r="BR325" s="54"/>
      <c r="BS325" s="54"/>
      <c r="BT325" s="54"/>
      <c r="BU325" s="38" t="e">
        <f>(((BU322*2)+(BU323*1)+(BU324*0)))/(BU322+BU323+BU324)</f>
        <v>#REF!</v>
      </c>
      <c r="BV325" s="38"/>
      <c r="BW325" s="1550">
        <f>COUNTIF($BE326:$BV326,"Đ")</f>
        <v>0</v>
      </c>
      <c r="BX325" s="1549">
        <f>BW325/COUNTA($BE326:$BV326)</f>
        <v>0</v>
      </c>
      <c r="BY325" s="1550">
        <f>COUNTIF($BE326:$BV326,"CCG")</f>
        <v>0</v>
      </c>
      <c r="BZ325" s="1549">
        <f>BY325/COUNTA($BE326:$BV326)</f>
        <v>0</v>
      </c>
      <c r="CA325" s="1550">
        <f>COUNTIF($BE326:$BV326,"CĐ")</f>
        <v>0</v>
      </c>
      <c r="CB325" s="1549">
        <f>CA325/COUNTA($BE326:$BV326)</f>
        <v>0</v>
      </c>
      <c r="CC325" s="1407" t="e">
        <f>(((BW325*2)+(BY325*1)+(CA325*0)))/(BW325+BY325+CA325)</f>
        <v>#DIV/0!</v>
      </c>
      <c r="CD325" s="1407" t="e">
        <f>IF(CC325&gt;=1.6,"Đạt mục tiêu",IF(CC325&gt;=1,"Cần cố gắng","Chưa đạt"))</f>
        <v>#DIV/0!</v>
      </c>
    </row>
    <row r="326" spans="1:82" s="3" customFormat="1" hidden="1">
      <c r="A326" s="612"/>
      <c r="B326" s="614"/>
      <c r="C326" s="1520"/>
      <c r="D326" s="36"/>
      <c r="E326" s="37"/>
      <c r="F326" s="36"/>
      <c r="G326" s="590"/>
      <c r="H326" s="210"/>
      <c r="I326" s="591"/>
      <c r="J326" s="591"/>
      <c r="K326" s="590"/>
      <c r="L326" s="591"/>
      <c r="M326" s="591"/>
      <c r="N326" s="79"/>
      <c r="O326" s="79"/>
      <c r="P326" s="591"/>
      <c r="Q326" s="591"/>
      <c r="R326" s="591"/>
      <c r="S326" s="591"/>
      <c r="T326" s="591"/>
      <c r="U326" s="591"/>
      <c r="V326" s="590"/>
      <c r="W326" s="590"/>
      <c r="X326" s="590"/>
      <c r="Y326" s="590"/>
      <c r="Z326" s="591"/>
      <c r="AA326" s="591"/>
      <c r="AB326" s="591"/>
      <c r="AC326" s="591"/>
      <c r="AD326" s="591"/>
      <c r="AE326" s="591"/>
      <c r="AF326" s="591"/>
      <c r="AG326" s="591"/>
      <c r="AH326" s="591"/>
      <c r="AI326" s="591"/>
      <c r="AJ326" s="591"/>
      <c r="AK326" s="591"/>
      <c r="AL326" s="591"/>
      <c r="AM326" s="591"/>
      <c r="AN326" s="591"/>
      <c r="AO326" s="591"/>
      <c r="AP326" s="591"/>
      <c r="AQ326" s="591"/>
      <c r="AR326" s="591"/>
      <c r="AS326" s="591"/>
      <c r="AT326" s="591"/>
      <c r="AU326" s="591"/>
      <c r="AV326" s="591"/>
      <c r="AW326" s="591"/>
      <c r="AX326" s="591"/>
      <c r="AY326" s="591"/>
      <c r="AZ326" s="591"/>
      <c r="BA326" s="591"/>
      <c r="BB326" s="591"/>
      <c r="BC326" s="591"/>
      <c r="BD326" s="591"/>
      <c r="BE326" s="38" t="e">
        <f>IF(BE325&lt;1,"CĐ",IF(BE325&lt;1.6,"CCG","Đ"))</f>
        <v>#REF!</v>
      </c>
      <c r="BF326" s="38" t="e">
        <f>IF(BF325&lt;1,"CĐ",IF(BF325&lt;1.6,"CCG","Đ"))</f>
        <v>#REF!</v>
      </c>
      <c r="BG326" s="38" t="e">
        <f>IF(BG325&lt;1,"CĐ",IF(BG325&lt;1.6,"CCG","Đ"))</f>
        <v>#REF!</v>
      </c>
      <c r="BH326" s="38" t="e">
        <f>IF(BH325&lt;1,"CĐ",IF(BH325&lt;1.6,"CCG","Đ"))</f>
        <v>#REF!</v>
      </c>
      <c r="BI326" s="38" t="e">
        <f>IF(BI325&lt;1,"CĐ",IF(BI325&lt;1.6,"CCG","Đ"))</f>
        <v>#REF!</v>
      </c>
      <c r="BJ326" s="60"/>
      <c r="BK326" s="38"/>
      <c r="BL326" s="38"/>
      <c r="BM326" s="38"/>
      <c r="BN326" s="38"/>
      <c r="BO326" s="38"/>
      <c r="BP326" s="38"/>
      <c r="BQ326" s="607">
        <f t="shared" si="122"/>
        <v>23</v>
      </c>
      <c r="BR326" s="54"/>
      <c r="BS326" s="54"/>
      <c r="BT326" s="54"/>
      <c r="BU326" s="38" t="e">
        <f>IF(BU325&lt;1,"CĐ",IF(BU325&lt;1.6,"CCG","Đ"))</f>
        <v>#REF!</v>
      </c>
      <c r="BV326" s="38"/>
      <c r="BW326" s="1550"/>
      <c r="BX326" s="1549"/>
      <c r="BY326" s="1550"/>
      <c r="BZ326" s="1549"/>
      <c r="CA326" s="1550"/>
      <c r="CB326" s="1549"/>
      <c r="CC326" s="1407"/>
      <c r="CD326" s="1407"/>
    </row>
    <row r="327" spans="1:82" s="3" customFormat="1" ht="37.5" hidden="1">
      <c r="A327" s="1536" t="s">
        <v>1200</v>
      </c>
      <c r="B327" s="1415" t="s">
        <v>11</v>
      </c>
      <c r="C327" s="208" t="s">
        <v>233</v>
      </c>
      <c r="D327" s="15"/>
      <c r="E327" s="31"/>
      <c r="F327" s="15"/>
      <c r="G327" s="619"/>
      <c r="H327" s="175"/>
      <c r="I327" s="585"/>
      <c r="J327" s="585"/>
      <c r="K327" s="619"/>
      <c r="L327" s="585"/>
      <c r="M327" s="591"/>
      <c r="N327" s="79"/>
      <c r="O327" s="79"/>
      <c r="P327" s="585"/>
      <c r="Q327" s="585"/>
      <c r="R327" s="585"/>
      <c r="S327" s="585"/>
      <c r="T327" s="585"/>
      <c r="U327" s="585"/>
      <c r="V327" s="619"/>
      <c r="W327" s="619"/>
      <c r="X327" s="619"/>
      <c r="Y327" s="619"/>
      <c r="Z327" s="585"/>
      <c r="AA327" s="585"/>
      <c r="AB327" s="585"/>
      <c r="AC327" s="585"/>
      <c r="AD327" s="585"/>
      <c r="AE327" s="585"/>
      <c r="AF327" s="585"/>
      <c r="AG327" s="585"/>
      <c r="AH327" s="585"/>
      <c r="AI327" s="585"/>
      <c r="AJ327" s="585"/>
      <c r="AK327" s="585"/>
      <c r="AL327" s="585"/>
      <c r="AM327" s="585"/>
      <c r="AN327" s="585"/>
      <c r="AO327" s="585"/>
      <c r="AP327" s="585"/>
      <c r="AQ327" s="585"/>
      <c r="AR327" s="585"/>
      <c r="AS327" s="585"/>
      <c r="AT327" s="585"/>
      <c r="AU327" s="585"/>
      <c r="AV327" s="585"/>
      <c r="AW327" s="585"/>
      <c r="AX327" s="585"/>
      <c r="AY327" s="585"/>
      <c r="AZ327" s="585"/>
      <c r="BA327" s="585"/>
      <c r="BB327" s="585"/>
      <c r="BC327" s="585"/>
      <c r="BD327" s="585"/>
      <c r="BE327" s="41">
        <f t="shared" ref="BE327:BV327" si="123">COUNTIFS($J$8:$J$254,"Thể chất",BE$8:BE$254,"2")</f>
        <v>41</v>
      </c>
      <c r="BF327" s="41">
        <f t="shared" si="123"/>
        <v>38</v>
      </c>
      <c r="BG327" s="41">
        <f t="shared" si="123"/>
        <v>31</v>
      </c>
      <c r="BH327" s="41">
        <f t="shared" si="123"/>
        <v>33</v>
      </c>
      <c r="BI327" s="41">
        <f t="shared" si="123"/>
        <v>31</v>
      </c>
      <c r="BJ327" s="62">
        <f t="shared" si="123"/>
        <v>27</v>
      </c>
      <c r="BK327" s="41">
        <f t="shared" si="123"/>
        <v>37</v>
      </c>
      <c r="BL327" s="41">
        <f t="shared" si="123"/>
        <v>42</v>
      </c>
      <c r="BM327" s="41">
        <f t="shared" si="123"/>
        <v>37</v>
      </c>
      <c r="BN327" s="41">
        <f t="shared" si="123"/>
        <v>30</v>
      </c>
      <c r="BO327" s="41">
        <f t="shared" si="123"/>
        <v>37</v>
      </c>
      <c r="BP327" s="41">
        <f t="shared" si="123"/>
        <v>40</v>
      </c>
      <c r="BQ327" s="607">
        <f t="shared" si="122"/>
        <v>23</v>
      </c>
      <c r="BR327" s="56">
        <f t="shared" si="123"/>
        <v>32</v>
      </c>
      <c r="BS327" s="56">
        <f t="shared" si="123"/>
        <v>28</v>
      </c>
      <c r="BT327" s="56">
        <f t="shared" si="123"/>
        <v>37</v>
      </c>
      <c r="BU327" s="41">
        <f t="shared" si="123"/>
        <v>40</v>
      </c>
      <c r="BV327" s="41">
        <f t="shared" si="123"/>
        <v>27</v>
      </c>
      <c r="BW327" s="591"/>
      <c r="BX327" s="591"/>
      <c r="BY327" s="591"/>
      <c r="BZ327" s="591"/>
      <c r="CA327" s="591"/>
      <c r="CB327" s="591"/>
      <c r="CC327" s="591"/>
      <c r="CD327" s="254"/>
    </row>
    <row r="328" spans="1:82" s="3" customFormat="1" ht="37.5" hidden="1">
      <c r="A328" s="1536"/>
      <c r="B328" s="1415"/>
      <c r="C328" s="208" t="s">
        <v>234</v>
      </c>
      <c r="D328" s="15"/>
      <c r="E328" s="31"/>
      <c r="F328" s="15"/>
      <c r="G328" s="619"/>
      <c r="H328" s="175"/>
      <c r="I328" s="585"/>
      <c r="J328" s="585"/>
      <c r="K328" s="619"/>
      <c r="L328" s="585"/>
      <c r="M328" s="591"/>
      <c r="N328" s="79"/>
      <c r="O328" s="79"/>
      <c r="P328" s="585"/>
      <c r="Q328" s="585"/>
      <c r="R328" s="585"/>
      <c r="S328" s="585"/>
      <c r="T328" s="585"/>
      <c r="U328" s="585"/>
      <c r="V328" s="619"/>
      <c r="W328" s="619"/>
      <c r="X328" s="619"/>
      <c r="Y328" s="619"/>
      <c r="Z328" s="585"/>
      <c r="AA328" s="585"/>
      <c r="AB328" s="585"/>
      <c r="AC328" s="585"/>
      <c r="AD328" s="585"/>
      <c r="AE328" s="585"/>
      <c r="AF328" s="585"/>
      <c r="AG328" s="585"/>
      <c r="AH328" s="585"/>
      <c r="AI328" s="585"/>
      <c r="AJ328" s="585"/>
      <c r="AK328" s="585"/>
      <c r="AL328" s="585"/>
      <c r="AM328" s="585"/>
      <c r="AN328" s="585"/>
      <c r="AO328" s="585"/>
      <c r="AP328" s="585"/>
      <c r="AQ328" s="585"/>
      <c r="AR328" s="585"/>
      <c r="AS328" s="585"/>
      <c r="AT328" s="585"/>
      <c r="AU328" s="585"/>
      <c r="AV328" s="585"/>
      <c r="AW328" s="585"/>
      <c r="AX328" s="585"/>
      <c r="AY328" s="585"/>
      <c r="AZ328" s="585"/>
      <c r="BA328" s="585"/>
      <c r="BB328" s="585"/>
      <c r="BC328" s="585"/>
      <c r="BD328" s="585"/>
      <c r="BE328" s="41">
        <f t="shared" ref="BE328:BP328" si="124">COUNTIFS($J$8:$J$254,"Thể chất",BE$8:BE$254,"1")</f>
        <v>1</v>
      </c>
      <c r="BF328" s="41">
        <f t="shared" si="124"/>
        <v>4</v>
      </c>
      <c r="BG328" s="41">
        <f t="shared" si="124"/>
        <v>11</v>
      </c>
      <c r="BH328" s="41">
        <f t="shared" si="124"/>
        <v>9</v>
      </c>
      <c r="BI328" s="41">
        <f t="shared" si="124"/>
        <v>11</v>
      </c>
      <c r="BJ328" s="62">
        <f t="shared" si="124"/>
        <v>15</v>
      </c>
      <c r="BK328" s="41">
        <f t="shared" si="124"/>
        <v>5</v>
      </c>
      <c r="BL328" s="41">
        <f t="shared" si="124"/>
        <v>0</v>
      </c>
      <c r="BM328" s="41">
        <f t="shared" si="124"/>
        <v>5</v>
      </c>
      <c r="BN328" s="41">
        <f t="shared" si="124"/>
        <v>12</v>
      </c>
      <c r="BO328" s="41">
        <f t="shared" si="124"/>
        <v>5</v>
      </c>
      <c r="BP328" s="41">
        <f t="shared" si="124"/>
        <v>2</v>
      </c>
      <c r="BQ328" s="607">
        <f t="shared" si="122"/>
        <v>23</v>
      </c>
      <c r="BR328" s="607">
        <f t="shared" si="122"/>
        <v>24</v>
      </c>
      <c r="BS328" s="607">
        <f t="shared" si="122"/>
        <v>21</v>
      </c>
      <c r="BT328" s="607">
        <f t="shared" si="122"/>
        <v>20</v>
      </c>
      <c r="BU328" s="607">
        <f t="shared" si="122"/>
        <v>23</v>
      </c>
      <c r="BV328" s="607">
        <f t="shared" si="122"/>
        <v>11</v>
      </c>
      <c r="BW328" s="591"/>
      <c r="BX328" s="591"/>
      <c r="BY328" s="591"/>
      <c r="BZ328" s="591"/>
      <c r="CA328" s="591"/>
      <c r="CB328" s="591"/>
      <c r="CC328" s="591"/>
      <c r="CD328" s="254"/>
    </row>
    <row r="329" spans="1:82" s="3" customFormat="1" ht="37.5" hidden="1">
      <c r="A329" s="1536"/>
      <c r="B329" s="1415"/>
      <c r="C329" s="208" t="s">
        <v>235</v>
      </c>
      <c r="D329" s="15"/>
      <c r="E329" s="31"/>
      <c r="F329" s="15"/>
      <c r="G329" s="619"/>
      <c r="H329" s="175"/>
      <c r="I329" s="585"/>
      <c r="J329" s="585"/>
      <c r="K329" s="619"/>
      <c r="L329" s="585"/>
      <c r="M329" s="591"/>
      <c r="N329" s="79"/>
      <c r="O329" s="79"/>
      <c r="P329" s="585"/>
      <c r="Q329" s="585"/>
      <c r="R329" s="585"/>
      <c r="S329" s="585"/>
      <c r="T329" s="585"/>
      <c r="U329" s="585"/>
      <c r="V329" s="619"/>
      <c r="W329" s="619"/>
      <c r="X329" s="619"/>
      <c r="Y329" s="619"/>
      <c r="Z329" s="585"/>
      <c r="AA329" s="585"/>
      <c r="AB329" s="585"/>
      <c r="AC329" s="585"/>
      <c r="AD329" s="585"/>
      <c r="AE329" s="585"/>
      <c r="AF329" s="585"/>
      <c r="AG329" s="585"/>
      <c r="AH329" s="585"/>
      <c r="AI329" s="585"/>
      <c r="AJ329" s="585"/>
      <c r="AK329" s="585"/>
      <c r="AL329" s="585"/>
      <c r="AM329" s="585"/>
      <c r="AN329" s="585"/>
      <c r="AO329" s="585"/>
      <c r="AP329" s="585"/>
      <c r="AQ329" s="585"/>
      <c r="AR329" s="585"/>
      <c r="AS329" s="585"/>
      <c r="AT329" s="585"/>
      <c r="AU329" s="585"/>
      <c r="AV329" s="585"/>
      <c r="AW329" s="585"/>
      <c r="AX329" s="585"/>
      <c r="AY329" s="585"/>
      <c r="AZ329" s="585"/>
      <c r="BA329" s="585"/>
      <c r="BB329" s="585"/>
      <c r="BC329" s="585"/>
      <c r="BD329" s="585"/>
      <c r="BE329" s="41">
        <f t="shared" ref="BE329:BP329" si="125">COUNTIFS($J$8:$J$254,"Thể chất",BE$8:BE$254,"0")</f>
        <v>0</v>
      </c>
      <c r="BF329" s="41">
        <f t="shared" si="125"/>
        <v>0</v>
      </c>
      <c r="BG329" s="41">
        <f t="shared" si="125"/>
        <v>0</v>
      </c>
      <c r="BH329" s="41">
        <f t="shared" si="125"/>
        <v>0</v>
      </c>
      <c r="BI329" s="41">
        <f t="shared" si="125"/>
        <v>0</v>
      </c>
      <c r="BJ329" s="62">
        <f t="shared" si="125"/>
        <v>0</v>
      </c>
      <c r="BK329" s="41">
        <f t="shared" si="125"/>
        <v>0</v>
      </c>
      <c r="BL329" s="41">
        <f t="shared" si="125"/>
        <v>0</v>
      </c>
      <c r="BM329" s="41">
        <f t="shared" si="125"/>
        <v>0</v>
      </c>
      <c r="BN329" s="41">
        <f t="shared" si="125"/>
        <v>0</v>
      </c>
      <c r="BO329" s="41">
        <f t="shared" si="125"/>
        <v>0</v>
      </c>
      <c r="BP329" s="41">
        <f t="shared" si="125"/>
        <v>0</v>
      </c>
      <c r="BQ329" s="607">
        <f t="shared" si="122"/>
        <v>23</v>
      </c>
      <c r="BR329" s="607">
        <f t="shared" si="122"/>
        <v>24</v>
      </c>
      <c r="BS329" s="607">
        <f t="shared" si="122"/>
        <v>21</v>
      </c>
      <c r="BT329" s="607">
        <f t="shared" si="122"/>
        <v>20</v>
      </c>
      <c r="BU329" s="607">
        <f t="shared" si="122"/>
        <v>23</v>
      </c>
      <c r="BV329" s="607">
        <f t="shared" si="122"/>
        <v>11</v>
      </c>
      <c r="BW329" s="591"/>
      <c r="BX329" s="591"/>
      <c r="BY329" s="591"/>
      <c r="BZ329" s="591"/>
      <c r="CA329" s="591"/>
      <c r="CB329" s="591"/>
      <c r="CC329" s="591"/>
      <c r="CD329" s="254"/>
    </row>
    <row r="330" spans="1:82" s="3" customFormat="1" hidden="1">
      <c r="A330" s="1536"/>
      <c r="B330" s="1415"/>
      <c r="C330" s="1538" t="s">
        <v>1201</v>
      </c>
      <c r="D330" s="15"/>
      <c r="E330" s="31"/>
      <c r="F330" s="15"/>
      <c r="G330" s="619"/>
      <c r="H330" s="175"/>
      <c r="I330" s="585"/>
      <c r="J330" s="585"/>
      <c r="K330" s="619"/>
      <c r="L330" s="585"/>
      <c r="M330" s="591"/>
      <c r="N330" s="79"/>
      <c r="O330" s="79"/>
      <c r="P330" s="585"/>
      <c r="Q330" s="585"/>
      <c r="R330" s="585"/>
      <c r="S330" s="585"/>
      <c r="T330" s="585"/>
      <c r="U330" s="585"/>
      <c r="V330" s="619"/>
      <c r="W330" s="619"/>
      <c r="X330" s="619"/>
      <c r="Y330" s="619"/>
      <c r="Z330" s="585"/>
      <c r="AA330" s="585"/>
      <c r="AB330" s="585"/>
      <c r="AC330" s="585"/>
      <c r="AD330" s="585"/>
      <c r="AE330" s="585"/>
      <c r="AF330" s="585"/>
      <c r="AG330" s="585"/>
      <c r="AH330" s="585"/>
      <c r="AI330" s="585"/>
      <c r="AJ330" s="585"/>
      <c r="AK330" s="585"/>
      <c r="AL330" s="585"/>
      <c r="AM330" s="585"/>
      <c r="AN330" s="585"/>
      <c r="AO330" s="585"/>
      <c r="AP330" s="585"/>
      <c r="AQ330" s="585"/>
      <c r="AR330" s="585"/>
      <c r="AS330" s="585"/>
      <c r="AT330" s="585"/>
      <c r="AU330" s="585"/>
      <c r="AV330" s="585"/>
      <c r="AW330" s="585"/>
      <c r="AX330" s="585"/>
      <c r="AY330" s="585"/>
      <c r="AZ330" s="585"/>
      <c r="BA330" s="585"/>
      <c r="BB330" s="585"/>
      <c r="BC330" s="585"/>
      <c r="BD330" s="585"/>
      <c r="BE330" s="38">
        <f t="shared" ref="BE330:BP330" si="126">(((BE327*2)+(BE328*1)+(BE329*0)))/(BE327+BE328+BE329)</f>
        <v>1.9761904761904763</v>
      </c>
      <c r="BF330" s="38">
        <f t="shared" si="126"/>
        <v>1.9047619047619047</v>
      </c>
      <c r="BG330" s="38">
        <f t="shared" si="126"/>
        <v>1.7380952380952381</v>
      </c>
      <c r="BH330" s="38">
        <f t="shared" si="126"/>
        <v>1.7857142857142858</v>
      </c>
      <c r="BI330" s="38">
        <f t="shared" si="126"/>
        <v>1.7380952380952381</v>
      </c>
      <c r="BJ330" s="60">
        <f t="shared" si="126"/>
        <v>1.6428571428571428</v>
      </c>
      <c r="BK330" s="38">
        <f t="shared" si="126"/>
        <v>1.8809523809523809</v>
      </c>
      <c r="BL330" s="38">
        <f t="shared" si="126"/>
        <v>2</v>
      </c>
      <c r="BM330" s="38">
        <f t="shared" si="126"/>
        <v>1.8809523809523809</v>
      </c>
      <c r="BN330" s="38">
        <f t="shared" si="126"/>
        <v>1.7142857142857142</v>
      </c>
      <c r="BO330" s="38">
        <f t="shared" si="126"/>
        <v>1.8809523809523809</v>
      </c>
      <c r="BP330" s="38">
        <f t="shared" si="126"/>
        <v>1.9523809523809523</v>
      </c>
      <c r="BQ330" s="607">
        <f t="shared" si="122"/>
        <v>23</v>
      </c>
      <c r="BR330" s="607">
        <f t="shared" si="122"/>
        <v>24</v>
      </c>
      <c r="BS330" s="607">
        <f t="shared" si="122"/>
        <v>21</v>
      </c>
      <c r="BT330" s="607">
        <f t="shared" si="122"/>
        <v>20</v>
      </c>
      <c r="BU330" s="607">
        <f t="shared" si="122"/>
        <v>23</v>
      </c>
      <c r="BV330" s="607">
        <f t="shared" si="122"/>
        <v>11</v>
      </c>
      <c r="BW330" s="1550">
        <f>COUNTIF($BE331:$BV331,"Đ")</f>
        <v>18</v>
      </c>
      <c r="BX330" s="1549">
        <f>BW330/COUNTA($BE331:$BV331)</f>
        <v>1</v>
      </c>
      <c r="BY330" s="1550">
        <f>COUNTIF($BE331:$BV331,"CCG")</f>
        <v>0</v>
      </c>
      <c r="BZ330" s="1549">
        <f>BY330/COUNTA($BE331:$BV331)</f>
        <v>0</v>
      </c>
      <c r="CA330" s="1550">
        <f>COUNTIF($BE331:$BV331,"CĐ")</f>
        <v>0</v>
      </c>
      <c r="CB330" s="1549">
        <f>CA330/COUNTA($BE331:$BV331)</f>
        <v>0</v>
      </c>
      <c r="CC330" s="1407">
        <f>(((BW330*2)+(BY330*1)+(CA330*0)))/(BW330+BY330+CA330)</f>
        <v>2</v>
      </c>
      <c r="CD330" s="1410" t="str">
        <f>IF(CC330&gt;=1.6,"Đạt mục tiêu",IF(CC330&gt;=1,"Cần cố gắng","Chưa đạt"))</f>
        <v>Đạt mục tiêu</v>
      </c>
    </row>
    <row r="331" spans="1:82" s="3" customFormat="1" hidden="1">
      <c r="A331" s="1536"/>
      <c r="B331" s="1415"/>
      <c r="C331" s="1539"/>
      <c r="D331" s="15"/>
      <c r="E331" s="31"/>
      <c r="F331" s="15"/>
      <c r="G331" s="619"/>
      <c r="H331" s="175"/>
      <c r="I331" s="585"/>
      <c r="J331" s="585"/>
      <c r="K331" s="619"/>
      <c r="L331" s="585"/>
      <c r="M331" s="591"/>
      <c r="N331" s="79"/>
      <c r="O331" s="79"/>
      <c r="P331" s="585"/>
      <c r="Q331" s="585"/>
      <c r="R331" s="585"/>
      <c r="S331" s="585"/>
      <c r="T331" s="585"/>
      <c r="U331" s="585"/>
      <c r="V331" s="619"/>
      <c r="W331" s="619"/>
      <c r="X331" s="619"/>
      <c r="Y331" s="619"/>
      <c r="Z331" s="585"/>
      <c r="AA331" s="585"/>
      <c r="AB331" s="585"/>
      <c r="AC331" s="585"/>
      <c r="AD331" s="585"/>
      <c r="AE331" s="585"/>
      <c r="AF331" s="585"/>
      <c r="AG331" s="585"/>
      <c r="AH331" s="585"/>
      <c r="AI331" s="585"/>
      <c r="AJ331" s="585"/>
      <c r="AK331" s="585"/>
      <c r="AL331" s="585"/>
      <c r="AM331" s="585"/>
      <c r="AN331" s="585"/>
      <c r="AO331" s="585"/>
      <c r="AP331" s="585"/>
      <c r="AQ331" s="585"/>
      <c r="AR331" s="585"/>
      <c r="AS331" s="585"/>
      <c r="AT331" s="585"/>
      <c r="AU331" s="585"/>
      <c r="AV331" s="585"/>
      <c r="AW331" s="585"/>
      <c r="AX331" s="585"/>
      <c r="AY331" s="585"/>
      <c r="AZ331" s="585"/>
      <c r="BA331" s="585"/>
      <c r="BB331" s="585"/>
      <c r="BC331" s="585"/>
      <c r="BD331" s="585"/>
      <c r="BE331" s="38" t="str">
        <f t="shared" ref="BE331:BV331" si="127">IF(BE330&lt;1,"CĐ",IF(BE330&lt;1.6,"CCG","Đ"))</f>
        <v>Đ</v>
      </c>
      <c r="BF331" s="38" t="str">
        <f t="shared" si="127"/>
        <v>Đ</v>
      </c>
      <c r="BG331" s="38" t="str">
        <f t="shared" si="127"/>
        <v>Đ</v>
      </c>
      <c r="BH331" s="38" t="str">
        <f t="shared" si="127"/>
        <v>Đ</v>
      </c>
      <c r="BI331" s="38" t="str">
        <f t="shared" si="127"/>
        <v>Đ</v>
      </c>
      <c r="BJ331" s="60" t="str">
        <f t="shared" si="127"/>
        <v>Đ</v>
      </c>
      <c r="BK331" s="38" t="str">
        <f t="shared" si="127"/>
        <v>Đ</v>
      </c>
      <c r="BL331" s="38" t="str">
        <f t="shared" si="127"/>
        <v>Đ</v>
      </c>
      <c r="BM331" s="38" t="str">
        <f t="shared" si="127"/>
        <v>Đ</v>
      </c>
      <c r="BN331" s="38" t="str">
        <f t="shared" si="127"/>
        <v>Đ</v>
      </c>
      <c r="BO331" s="38" t="str">
        <f t="shared" si="127"/>
        <v>Đ</v>
      </c>
      <c r="BP331" s="38" t="str">
        <f t="shared" si="127"/>
        <v>Đ</v>
      </c>
      <c r="BQ331" s="38" t="str">
        <f t="shared" si="127"/>
        <v>Đ</v>
      </c>
      <c r="BR331" s="38" t="str">
        <f t="shared" si="127"/>
        <v>Đ</v>
      </c>
      <c r="BS331" s="38" t="str">
        <f t="shared" si="127"/>
        <v>Đ</v>
      </c>
      <c r="BT331" s="38" t="str">
        <f t="shared" si="127"/>
        <v>Đ</v>
      </c>
      <c r="BU331" s="38" t="str">
        <f t="shared" si="127"/>
        <v>Đ</v>
      </c>
      <c r="BV331" s="38" t="str">
        <f t="shared" si="127"/>
        <v>Đ</v>
      </c>
      <c r="BW331" s="1550"/>
      <c r="BX331" s="1549"/>
      <c r="BY331" s="1550"/>
      <c r="BZ331" s="1549"/>
      <c r="CA331" s="1550"/>
      <c r="CB331" s="1549"/>
      <c r="CC331" s="1407"/>
      <c r="CD331" s="1410"/>
    </row>
    <row r="332" spans="1:82" s="3" customFormat="1" ht="37.5" hidden="1">
      <c r="A332" s="1536"/>
      <c r="B332" s="1414" t="s">
        <v>23</v>
      </c>
      <c r="C332" s="208" t="s">
        <v>233</v>
      </c>
      <c r="D332" s="36"/>
      <c r="E332" s="37"/>
      <c r="F332" s="36"/>
      <c r="G332" s="590"/>
      <c r="H332" s="210"/>
      <c r="I332" s="591"/>
      <c r="J332" s="591"/>
      <c r="K332" s="590"/>
      <c r="L332" s="591"/>
      <c r="M332" s="591"/>
      <c r="N332" s="79"/>
      <c r="O332" s="79"/>
      <c r="P332" s="591"/>
      <c r="Q332" s="591"/>
      <c r="R332" s="591"/>
      <c r="S332" s="591"/>
      <c r="T332" s="591"/>
      <c r="U332" s="591"/>
      <c r="V332" s="590"/>
      <c r="W332" s="590"/>
      <c r="X332" s="590"/>
      <c r="Y332" s="590"/>
      <c r="Z332" s="591"/>
      <c r="AA332" s="591"/>
      <c r="AB332" s="591"/>
      <c r="AC332" s="591"/>
      <c r="AD332" s="591"/>
      <c r="AE332" s="591"/>
      <c r="AF332" s="591"/>
      <c r="AG332" s="591"/>
      <c r="AH332" s="591"/>
      <c r="AI332" s="591"/>
      <c r="AJ332" s="591"/>
      <c r="AK332" s="591"/>
      <c r="AL332" s="591"/>
      <c r="AM332" s="591"/>
      <c r="AN332" s="591"/>
      <c r="AO332" s="591"/>
      <c r="AP332" s="591"/>
      <c r="AQ332" s="591"/>
      <c r="AR332" s="591"/>
      <c r="AS332" s="591"/>
      <c r="AT332" s="591"/>
      <c r="AU332" s="591"/>
      <c r="AV332" s="591"/>
      <c r="AW332" s="591"/>
      <c r="AX332" s="591"/>
      <c r="AY332" s="591"/>
      <c r="AZ332" s="591"/>
      <c r="BA332" s="591"/>
      <c r="BB332" s="591"/>
      <c r="BC332" s="591"/>
      <c r="BD332" s="591"/>
      <c r="BE332" s="41">
        <f>COUNTIFS($J$8:$J$254,"Nhận thức",BE$8:BE$254,"2")</f>
        <v>17</v>
      </c>
      <c r="BF332" s="41">
        <f>COUNTIFS($J$8:$J$254,"Nhận thức",BF$8:BF$254,"2")</f>
        <v>19</v>
      </c>
      <c r="BG332" s="41">
        <f>COUNTIFS($J$8:$J$254,"Nhận thức",BG$8:BG$254,"2")</f>
        <v>16</v>
      </c>
      <c r="BH332" s="41">
        <f>COUNTIFS($J$8:$J$254,"Nhận thức",BH$8:BH$254,"2")</f>
        <v>17</v>
      </c>
      <c r="BI332" s="41">
        <f>COUNTIFS($J$8:$J$254,"Nhận thức",BI$8:BI$254,"2")</f>
        <v>16</v>
      </c>
      <c r="BJ332" s="41">
        <f t="shared" ref="BJ332:BV332" si="128">COUNTIFS($J$8:$J$254,"Nhận thức",BJ$8:BJ$254,"2")</f>
        <v>15</v>
      </c>
      <c r="BK332" s="41">
        <f t="shared" si="128"/>
        <v>19</v>
      </c>
      <c r="BL332" s="41">
        <f t="shared" si="128"/>
        <v>22</v>
      </c>
      <c r="BM332" s="41">
        <f t="shared" si="128"/>
        <v>19</v>
      </c>
      <c r="BN332" s="41">
        <f t="shared" si="128"/>
        <v>16</v>
      </c>
      <c r="BO332" s="41">
        <f t="shared" si="128"/>
        <v>17</v>
      </c>
      <c r="BP332" s="41">
        <f t="shared" si="128"/>
        <v>22</v>
      </c>
      <c r="BQ332" s="41">
        <f t="shared" si="128"/>
        <v>19</v>
      </c>
      <c r="BR332" s="41">
        <f t="shared" si="128"/>
        <v>11</v>
      </c>
      <c r="BS332" s="41">
        <f t="shared" si="128"/>
        <v>17</v>
      </c>
      <c r="BT332" s="41">
        <f t="shared" si="128"/>
        <v>16</v>
      </c>
      <c r="BU332" s="41">
        <f t="shared" si="128"/>
        <v>20</v>
      </c>
      <c r="BV332" s="41">
        <f t="shared" si="128"/>
        <v>17</v>
      </c>
      <c r="BW332" s="591"/>
      <c r="BX332" s="591"/>
      <c r="BY332" s="591"/>
      <c r="BZ332" s="591"/>
      <c r="CA332" s="591"/>
      <c r="CB332" s="591"/>
      <c r="CC332" s="591"/>
      <c r="CD332" s="254"/>
    </row>
    <row r="333" spans="1:82" s="3" customFormat="1" ht="37.5" hidden="1">
      <c r="A333" s="1536"/>
      <c r="B333" s="1414"/>
      <c r="C333" s="208" t="s">
        <v>234</v>
      </c>
      <c r="D333" s="36"/>
      <c r="E333" s="37"/>
      <c r="F333" s="36"/>
      <c r="G333" s="590"/>
      <c r="H333" s="210"/>
      <c r="I333" s="591"/>
      <c r="J333" s="591"/>
      <c r="K333" s="590"/>
      <c r="L333" s="591"/>
      <c r="M333" s="591"/>
      <c r="N333" s="79"/>
      <c r="O333" s="79"/>
      <c r="P333" s="591"/>
      <c r="Q333" s="591"/>
      <c r="R333" s="591"/>
      <c r="S333" s="591"/>
      <c r="T333" s="591"/>
      <c r="U333" s="591"/>
      <c r="V333" s="590"/>
      <c r="W333" s="590"/>
      <c r="X333" s="590"/>
      <c r="Y333" s="590"/>
      <c r="Z333" s="591"/>
      <c r="AA333" s="591"/>
      <c r="AB333" s="591"/>
      <c r="AC333" s="591"/>
      <c r="AD333" s="591"/>
      <c r="AE333" s="591"/>
      <c r="AF333" s="591"/>
      <c r="AG333" s="591"/>
      <c r="AH333" s="591"/>
      <c r="AI333" s="591"/>
      <c r="AJ333" s="591"/>
      <c r="AK333" s="591"/>
      <c r="AL333" s="591"/>
      <c r="AM333" s="591"/>
      <c r="AN333" s="591"/>
      <c r="AO333" s="591"/>
      <c r="AP333" s="591"/>
      <c r="AQ333" s="591"/>
      <c r="AR333" s="591"/>
      <c r="AS333" s="591"/>
      <c r="AT333" s="591"/>
      <c r="AU333" s="591"/>
      <c r="AV333" s="591"/>
      <c r="AW333" s="591"/>
      <c r="AX333" s="591"/>
      <c r="AY333" s="591"/>
      <c r="AZ333" s="591"/>
      <c r="BA333" s="591"/>
      <c r="BB333" s="591"/>
      <c r="BC333" s="591"/>
      <c r="BD333" s="591"/>
      <c r="BE333" s="41">
        <f>COUNTIFS($J$8:$J$254,"Nhận thức",BE$8:BE$254,"1")</f>
        <v>6</v>
      </c>
      <c r="BF333" s="41">
        <f t="shared" ref="BF333:BV333" si="129">COUNTIFS($J$8:$J$254,"Nhận thức",BF$8:BF$254,"1")</f>
        <v>4</v>
      </c>
      <c r="BG333" s="41">
        <f t="shared" si="129"/>
        <v>7</v>
      </c>
      <c r="BH333" s="41">
        <f t="shared" si="129"/>
        <v>6</v>
      </c>
      <c r="BI333" s="41">
        <f t="shared" si="129"/>
        <v>7</v>
      </c>
      <c r="BJ333" s="41">
        <f t="shared" si="129"/>
        <v>8</v>
      </c>
      <c r="BK333" s="41">
        <f t="shared" si="129"/>
        <v>4</v>
      </c>
      <c r="BL333" s="41">
        <f t="shared" si="129"/>
        <v>1</v>
      </c>
      <c r="BM333" s="41">
        <f t="shared" si="129"/>
        <v>4</v>
      </c>
      <c r="BN333" s="41">
        <f t="shared" si="129"/>
        <v>7</v>
      </c>
      <c r="BO333" s="41">
        <f t="shared" si="129"/>
        <v>6</v>
      </c>
      <c r="BP333" s="41">
        <f t="shared" si="129"/>
        <v>1</v>
      </c>
      <c r="BQ333" s="41">
        <f t="shared" si="129"/>
        <v>4</v>
      </c>
      <c r="BR333" s="41">
        <f t="shared" si="129"/>
        <v>12</v>
      </c>
      <c r="BS333" s="41">
        <f t="shared" si="129"/>
        <v>6</v>
      </c>
      <c r="BT333" s="41">
        <f t="shared" si="129"/>
        <v>7</v>
      </c>
      <c r="BU333" s="41">
        <f t="shared" si="129"/>
        <v>3</v>
      </c>
      <c r="BV333" s="41">
        <f t="shared" si="129"/>
        <v>6</v>
      </c>
      <c r="BW333" s="591"/>
      <c r="BX333" s="591"/>
      <c r="BY333" s="591"/>
      <c r="BZ333" s="591"/>
      <c r="CA333" s="591"/>
      <c r="CB333" s="591"/>
      <c r="CC333" s="591"/>
      <c r="CD333" s="254"/>
    </row>
    <row r="334" spans="1:82" s="3" customFormat="1" ht="37.5" hidden="1">
      <c r="A334" s="1536"/>
      <c r="B334" s="1414"/>
      <c r="C334" s="208" t="s">
        <v>235</v>
      </c>
      <c r="D334" s="36"/>
      <c r="E334" s="37"/>
      <c r="F334" s="36"/>
      <c r="G334" s="590"/>
      <c r="H334" s="210"/>
      <c r="I334" s="591"/>
      <c r="J334" s="591"/>
      <c r="K334" s="590"/>
      <c r="L334" s="591"/>
      <c r="M334" s="591"/>
      <c r="N334" s="79"/>
      <c r="O334" s="79"/>
      <c r="P334" s="591"/>
      <c r="Q334" s="591"/>
      <c r="R334" s="591"/>
      <c r="S334" s="591"/>
      <c r="T334" s="591"/>
      <c r="U334" s="591"/>
      <c r="V334" s="590"/>
      <c r="W334" s="590"/>
      <c r="X334" s="590"/>
      <c r="Y334" s="590"/>
      <c r="Z334" s="591"/>
      <c r="AA334" s="591"/>
      <c r="AB334" s="591"/>
      <c r="AC334" s="591"/>
      <c r="AD334" s="591"/>
      <c r="AE334" s="591"/>
      <c r="AF334" s="591"/>
      <c r="AG334" s="591"/>
      <c r="AH334" s="591"/>
      <c r="AI334" s="591"/>
      <c r="AJ334" s="591"/>
      <c r="AK334" s="591"/>
      <c r="AL334" s="591"/>
      <c r="AM334" s="591"/>
      <c r="AN334" s="591"/>
      <c r="AO334" s="591"/>
      <c r="AP334" s="591"/>
      <c r="AQ334" s="591"/>
      <c r="AR334" s="591"/>
      <c r="AS334" s="591"/>
      <c r="AT334" s="591"/>
      <c r="AU334" s="591"/>
      <c r="AV334" s="591"/>
      <c r="AW334" s="591"/>
      <c r="AX334" s="591"/>
      <c r="AY334" s="591"/>
      <c r="AZ334" s="591"/>
      <c r="BA334" s="591"/>
      <c r="BB334" s="591"/>
      <c r="BC334" s="591"/>
      <c r="BD334" s="591"/>
      <c r="BE334" s="41">
        <f>COUNTIFS($J$8:$J$254,"Nhận thức",BE$8:BE$254,"0")</f>
        <v>0</v>
      </c>
      <c r="BF334" s="41">
        <f t="shared" ref="BF334:BV334" si="130">COUNTIFS($J$8:$J$254,"Nhận thức",BF$8:BF$254,"0")</f>
        <v>0</v>
      </c>
      <c r="BG334" s="41">
        <f t="shared" si="130"/>
        <v>0</v>
      </c>
      <c r="BH334" s="41">
        <f t="shared" si="130"/>
        <v>0</v>
      </c>
      <c r="BI334" s="41">
        <f t="shared" si="130"/>
        <v>0</v>
      </c>
      <c r="BJ334" s="41">
        <f t="shared" si="130"/>
        <v>0</v>
      </c>
      <c r="BK334" s="41">
        <f t="shared" si="130"/>
        <v>0</v>
      </c>
      <c r="BL334" s="41">
        <f t="shared" si="130"/>
        <v>0</v>
      </c>
      <c r="BM334" s="41">
        <f t="shared" si="130"/>
        <v>0</v>
      </c>
      <c r="BN334" s="41">
        <f t="shared" si="130"/>
        <v>0</v>
      </c>
      <c r="BO334" s="41">
        <f t="shared" si="130"/>
        <v>0</v>
      </c>
      <c r="BP334" s="41">
        <f t="shared" si="130"/>
        <v>0</v>
      </c>
      <c r="BQ334" s="41">
        <f t="shared" si="130"/>
        <v>0</v>
      </c>
      <c r="BR334" s="41">
        <f t="shared" si="130"/>
        <v>0</v>
      </c>
      <c r="BS334" s="41">
        <f t="shared" si="130"/>
        <v>0</v>
      </c>
      <c r="BT334" s="41">
        <f t="shared" si="130"/>
        <v>0</v>
      </c>
      <c r="BU334" s="41">
        <f t="shared" si="130"/>
        <v>0</v>
      </c>
      <c r="BV334" s="41">
        <f t="shared" si="130"/>
        <v>0</v>
      </c>
      <c r="BW334" s="591"/>
      <c r="BX334" s="591"/>
      <c r="BY334" s="591"/>
      <c r="BZ334" s="591"/>
      <c r="CA334" s="591"/>
      <c r="CB334" s="591"/>
      <c r="CC334" s="591"/>
      <c r="CD334" s="254"/>
    </row>
    <row r="335" spans="1:82" s="3" customFormat="1" hidden="1">
      <c r="A335" s="1536"/>
      <c r="B335" s="1414"/>
      <c r="C335" s="1570" t="s">
        <v>1202</v>
      </c>
      <c r="D335" s="36"/>
      <c r="E335" s="37"/>
      <c r="F335" s="36"/>
      <c r="G335" s="590"/>
      <c r="H335" s="210"/>
      <c r="I335" s="591"/>
      <c r="J335" s="591"/>
      <c r="K335" s="590"/>
      <c r="L335" s="591"/>
      <c r="M335" s="591"/>
      <c r="N335" s="79"/>
      <c r="O335" s="79"/>
      <c r="P335" s="591"/>
      <c r="Q335" s="591"/>
      <c r="R335" s="591"/>
      <c r="S335" s="591"/>
      <c r="T335" s="591"/>
      <c r="U335" s="591"/>
      <c r="V335" s="590"/>
      <c r="W335" s="590"/>
      <c r="X335" s="590"/>
      <c r="Y335" s="590"/>
      <c r="Z335" s="591"/>
      <c r="AA335" s="591"/>
      <c r="AB335" s="591"/>
      <c r="AC335" s="591"/>
      <c r="AD335" s="591"/>
      <c r="AE335" s="591"/>
      <c r="AF335" s="591"/>
      <c r="AG335" s="591"/>
      <c r="AH335" s="591"/>
      <c r="AI335" s="591"/>
      <c r="AJ335" s="591"/>
      <c r="AK335" s="591"/>
      <c r="AL335" s="591"/>
      <c r="AM335" s="591"/>
      <c r="AN335" s="591"/>
      <c r="AO335" s="591"/>
      <c r="AP335" s="591"/>
      <c r="AQ335" s="591"/>
      <c r="AR335" s="591"/>
      <c r="AS335" s="591"/>
      <c r="AT335" s="591"/>
      <c r="AU335" s="591"/>
      <c r="AV335" s="591"/>
      <c r="AW335" s="591"/>
      <c r="AX335" s="591"/>
      <c r="AY335" s="591"/>
      <c r="AZ335" s="591"/>
      <c r="BA335" s="591"/>
      <c r="BB335" s="591"/>
      <c r="BC335" s="591"/>
      <c r="BD335" s="591"/>
      <c r="BE335" s="38">
        <f>(((BE332*2)+(BE333*1)+(BE334*0)))/(BE332+BE333+BE334)</f>
        <v>1.7391304347826086</v>
      </c>
      <c r="BF335" s="38">
        <f>(((BF332*2)+(BF333*1)+(BF334*0)))/(BF332+BF333+BF334)</f>
        <v>1.826086956521739</v>
      </c>
      <c r="BG335" s="38">
        <f>(((BG332*2)+(BG333*1)+(BG334*0)))/(BG332+BG333+BG334)</f>
        <v>1.6956521739130435</v>
      </c>
      <c r="BH335" s="38">
        <f>(((BH332*2)+(BH333*1)+(BH334*0)))/(BH332+BH333+BH334)</f>
        <v>1.7391304347826086</v>
      </c>
      <c r="BI335" s="38">
        <f>(((BI332*2)+(BI333*1)+(BI334*0)))/(BI332+BI333+BI334)</f>
        <v>1.6956521739130435</v>
      </c>
      <c r="BJ335" s="38">
        <f t="shared" ref="BJ335:BV335" si="131">(((BJ332*2)+(BJ333*1)+(BJ334*0)))/(BJ332+BJ333+BJ334)</f>
        <v>1.6521739130434783</v>
      </c>
      <c r="BK335" s="38">
        <f t="shared" si="131"/>
        <v>1.826086956521739</v>
      </c>
      <c r="BL335" s="38">
        <f t="shared" si="131"/>
        <v>1.9565217391304348</v>
      </c>
      <c r="BM335" s="38">
        <f t="shared" si="131"/>
        <v>1.826086956521739</v>
      </c>
      <c r="BN335" s="38">
        <f t="shared" si="131"/>
        <v>1.6956521739130435</v>
      </c>
      <c r="BO335" s="38">
        <f t="shared" si="131"/>
        <v>1.7391304347826086</v>
      </c>
      <c r="BP335" s="38">
        <f t="shared" si="131"/>
        <v>1.9565217391304348</v>
      </c>
      <c r="BQ335" s="38">
        <f t="shared" si="131"/>
        <v>1.826086956521739</v>
      </c>
      <c r="BR335" s="38">
        <f t="shared" si="131"/>
        <v>1.4782608695652173</v>
      </c>
      <c r="BS335" s="38">
        <f t="shared" si="131"/>
        <v>1.7391304347826086</v>
      </c>
      <c r="BT335" s="38">
        <f t="shared" si="131"/>
        <v>1.6956521739130435</v>
      </c>
      <c r="BU335" s="38">
        <f t="shared" si="131"/>
        <v>1.8695652173913044</v>
      </c>
      <c r="BV335" s="38">
        <f t="shared" si="131"/>
        <v>1.7391304347826086</v>
      </c>
      <c r="BW335" s="1550">
        <f>COUNTIF($BE336:$BV336,"Đ")</f>
        <v>17</v>
      </c>
      <c r="BX335" s="1549">
        <f>BW335/COUNTA($BE336:$BV336)</f>
        <v>0.94444444444444442</v>
      </c>
      <c r="BY335" s="1550">
        <f>COUNTIF($BE336:$BV336,"CCG")</f>
        <v>1</v>
      </c>
      <c r="BZ335" s="1549">
        <f>BY335/COUNTA($BE336:$BV336)</f>
        <v>5.5555555555555552E-2</v>
      </c>
      <c r="CA335" s="1550">
        <f>COUNTIF($BE336:$BV336,"CĐ")</f>
        <v>0</v>
      </c>
      <c r="CB335" s="1549">
        <f>CA335/COUNTA($BE336:$BV336)</f>
        <v>0</v>
      </c>
      <c r="CC335" s="1407">
        <f>(((BW335*2)+(BY335*1)+(CA335*0)))/(BW335+BY335+CA335)</f>
        <v>1.9444444444444444</v>
      </c>
      <c r="CD335" s="1410" t="str">
        <f>IF(CC335&gt;=1.6,"Đạt mục tiêu",IF(CC335&gt;=1,"Cần cố gắng","Chưa đạt"))</f>
        <v>Đạt mục tiêu</v>
      </c>
    </row>
    <row r="336" spans="1:82" s="3" customFormat="1" hidden="1">
      <c r="A336" s="1536"/>
      <c r="B336" s="1414"/>
      <c r="C336" s="1571"/>
      <c r="D336" s="36"/>
      <c r="E336" s="37"/>
      <c r="F336" s="36"/>
      <c r="G336" s="590"/>
      <c r="H336" s="210"/>
      <c r="I336" s="591"/>
      <c r="J336" s="591"/>
      <c r="K336" s="590"/>
      <c r="L336" s="591"/>
      <c r="M336" s="591"/>
      <c r="N336" s="79"/>
      <c r="O336" s="79"/>
      <c r="P336" s="591"/>
      <c r="Q336" s="591"/>
      <c r="R336" s="591"/>
      <c r="S336" s="591"/>
      <c r="T336" s="591"/>
      <c r="U336" s="591"/>
      <c r="V336" s="590"/>
      <c r="W336" s="590"/>
      <c r="X336" s="590"/>
      <c r="Y336" s="590"/>
      <c r="Z336" s="591"/>
      <c r="AA336" s="591"/>
      <c r="AB336" s="591"/>
      <c r="AC336" s="591"/>
      <c r="AD336" s="591"/>
      <c r="AE336" s="591"/>
      <c r="AF336" s="591"/>
      <c r="AG336" s="591"/>
      <c r="AH336" s="591"/>
      <c r="AI336" s="591"/>
      <c r="AJ336" s="591"/>
      <c r="AK336" s="591"/>
      <c r="AL336" s="591"/>
      <c r="AM336" s="591"/>
      <c r="AN336" s="591"/>
      <c r="AO336" s="591"/>
      <c r="AP336" s="591"/>
      <c r="AQ336" s="591"/>
      <c r="AR336" s="591"/>
      <c r="AS336" s="591"/>
      <c r="AT336" s="591"/>
      <c r="AU336" s="591"/>
      <c r="AV336" s="591"/>
      <c r="AW336" s="591"/>
      <c r="AX336" s="591"/>
      <c r="AY336" s="591"/>
      <c r="AZ336" s="591"/>
      <c r="BA336" s="591"/>
      <c r="BB336" s="591"/>
      <c r="BC336" s="591"/>
      <c r="BD336" s="591"/>
      <c r="BE336" s="38" t="str">
        <f>IF(BE335&lt;1,"CĐ",IF(BE335&lt;1.6,"CCG","Đ"))</f>
        <v>Đ</v>
      </c>
      <c r="BF336" s="38" t="str">
        <f>IF(BF335&lt;1,"CĐ",IF(BF335&lt;1.6,"CCG","Đ"))</f>
        <v>Đ</v>
      </c>
      <c r="BG336" s="38" t="str">
        <f>IF(BG335&lt;1,"CĐ",IF(BG335&lt;1.6,"CCG","Đ"))</f>
        <v>Đ</v>
      </c>
      <c r="BH336" s="38" t="str">
        <f>IF(BH335&lt;1,"CĐ",IF(BH335&lt;1.6,"CCG","Đ"))</f>
        <v>Đ</v>
      </c>
      <c r="BI336" s="38" t="str">
        <f>IF(BI335&lt;1,"CĐ",IF(BI335&lt;1.6,"CCG","Đ"))</f>
        <v>Đ</v>
      </c>
      <c r="BJ336" s="38" t="str">
        <f t="shared" ref="BJ336:BV336" si="132">IF(BJ335&lt;1,"CĐ",IF(BJ335&lt;1.6,"CCG","Đ"))</f>
        <v>Đ</v>
      </c>
      <c r="BK336" s="38" t="str">
        <f t="shared" si="132"/>
        <v>Đ</v>
      </c>
      <c r="BL336" s="38" t="str">
        <f t="shared" si="132"/>
        <v>Đ</v>
      </c>
      <c r="BM336" s="38" t="str">
        <f t="shared" si="132"/>
        <v>Đ</v>
      </c>
      <c r="BN336" s="38" t="str">
        <f t="shared" si="132"/>
        <v>Đ</v>
      </c>
      <c r="BO336" s="38" t="str">
        <f t="shared" si="132"/>
        <v>Đ</v>
      </c>
      <c r="BP336" s="38" t="str">
        <f t="shared" si="132"/>
        <v>Đ</v>
      </c>
      <c r="BQ336" s="38" t="str">
        <f t="shared" si="132"/>
        <v>Đ</v>
      </c>
      <c r="BR336" s="38" t="str">
        <f t="shared" si="132"/>
        <v>CCG</v>
      </c>
      <c r="BS336" s="38" t="str">
        <f t="shared" si="132"/>
        <v>Đ</v>
      </c>
      <c r="BT336" s="38" t="str">
        <f t="shared" si="132"/>
        <v>Đ</v>
      </c>
      <c r="BU336" s="38" t="str">
        <f t="shared" si="132"/>
        <v>Đ</v>
      </c>
      <c r="BV336" s="38" t="str">
        <f t="shared" si="132"/>
        <v>Đ</v>
      </c>
      <c r="BW336" s="1550"/>
      <c r="BX336" s="1549"/>
      <c r="BY336" s="1550"/>
      <c r="BZ336" s="1549"/>
      <c r="CA336" s="1550"/>
      <c r="CB336" s="1549"/>
      <c r="CC336" s="1407"/>
      <c r="CD336" s="1410"/>
    </row>
    <row r="337" spans="1:82" s="3" customFormat="1" ht="37.5" hidden="1">
      <c r="A337" s="1536"/>
      <c r="B337" s="1415" t="s">
        <v>25</v>
      </c>
      <c r="C337" s="208" t="s">
        <v>233</v>
      </c>
      <c r="D337" s="15"/>
      <c r="E337" s="31"/>
      <c r="F337" s="15"/>
      <c r="G337" s="619"/>
      <c r="H337" s="175"/>
      <c r="I337" s="585"/>
      <c r="J337" s="585"/>
      <c r="K337" s="619"/>
      <c r="L337" s="585"/>
      <c r="M337" s="591"/>
      <c r="N337" s="79"/>
      <c r="O337" s="79"/>
      <c r="P337" s="585"/>
      <c r="Q337" s="585"/>
      <c r="R337" s="585"/>
      <c r="S337" s="585"/>
      <c r="T337" s="585"/>
      <c r="U337" s="585"/>
      <c r="V337" s="619"/>
      <c r="W337" s="619"/>
      <c r="X337" s="619"/>
      <c r="Y337" s="619"/>
      <c r="Z337" s="585"/>
      <c r="AA337" s="585"/>
      <c r="AB337" s="585"/>
      <c r="AC337" s="585"/>
      <c r="AD337" s="585"/>
      <c r="AE337" s="585"/>
      <c r="AF337" s="585"/>
      <c r="AG337" s="585"/>
      <c r="AH337" s="585"/>
      <c r="AI337" s="585"/>
      <c r="AJ337" s="585"/>
      <c r="AK337" s="585"/>
      <c r="AL337" s="585"/>
      <c r="AM337" s="585"/>
      <c r="AN337" s="585"/>
      <c r="AO337" s="585"/>
      <c r="AP337" s="585"/>
      <c r="AQ337" s="585"/>
      <c r="AR337" s="585"/>
      <c r="AS337" s="585"/>
      <c r="AT337" s="585"/>
      <c r="AU337" s="585"/>
      <c r="AV337" s="585"/>
      <c r="AW337" s="585"/>
      <c r="AX337" s="585"/>
      <c r="AY337" s="585"/>
      <c r="AZ337" s="585"/>
      <c r="BA337" s="585"/>
      <c r="BB337" s="585"/>
      <c r="BC337" s="585"/>
      <c r="BD337" s="585"/>
      <c r="BE337" s="41">
        <f>COUNTIFS($J$8:$J$254,"Ngôn ngữ",BE$8:BE$254,"2")</f>
        <v>19</v>
      </c>
      <c r="BF337" s="41">
        <f>COUNTIFS($J$8:$J$254,"Ngôn ngữ",BF$8:BF$254,"2")</f>
        <v>21</v>
      </c>
      <c r="BG337" s="41">
        <f>COUNTIFS($J$8:$J$254,"Ngôn ngữ",BG$8:BG$254,"2")</f>
        <v>18</v>
      </c>
      <c r="BH337" s="41">
        <f>COUNTIFS($J$8:$J$254,"Ngôn ngữ",BH$8:BH$254,"2")</f>
        <v>16</v>
      </c>
      <c r="BI337" s="41">
        <f>COUNTIFS($J$8:$J$254,"Ngôn ngữ",BI$8:BI$254,"2")</f>
        <v>17</v>
      </c>
      <c r="BJ337" s="41">
        <f t="shared" ref="BJ337:BV337" si="133">COUNTIFS($J$8:$J$254,"Ngôn ngữ",BJ$8:BJ$254,"2")</f>
        <v>19</v>
      </c>
      <c r="BK337" s="41">
        <f t="shared" si="133"/>
        <v>23</v>
      </c>
      <c r="BL337" s="41">
        <f t="shared" si="133"/>
        <v>25</v>
      </c>
      <c r="BM337" s="41">
        <f t="shared" si="133"/>
        <v>25</v>
      </c>
      <c r="BN337" s="41">
        <f t="shared" si="133"/>
        <v>17</v>
      </c>
      <c r="BO337" s="41">
        <f t="shared" si="133"/>
        <v>19</v>
      </c>
      <c r="BP337" s="41">
        <f t="shared" si="133"/>
        <v>25</v>
      </c>
      <c r="BQ337" s="41">
        <f t="shared" si="133"/>
        <v>21</v>
      </c>
      <c r="BR337" s="41">
        <f t="shared" si="133"/>
        <v>18</v>
      </c>
      <c r="BS337" s="41">
        <f t="shared" si="133"/>
        <v>15</v>
      </c>
      <c r="BT337" s="41">
        <f t="shared" si="133"/>
        <v>18</v>
      </c>
      <c r="BU337" s="41">
        <f t="shared" si="133"/>
        <v>25</v>
      </c>
      <c r="BV337" s="41">
        <f t="shared" si="133"/>
        <v>22</v>
      </c>
      <c r="BW337" s="591"/>
      <c r="BX337" s="591"/>
      <c r="BY337" s="591"/>
      <c r="BZ337" s="591"/>
      <c r="CA337" s="591"/>
      <c r="CB337" s="591"/>
      <c r="CC337" s="591"/>
      <c r="CD337" s="254"/>
    </row>
    <row r="338" spans="1:82" s="3" customFormat="1" ht="37.5" hidden="1">
      <c r="A338" s="1536"/>
      <c r="B338" s="1415"/>
      <c r="C338" s="208" t="s">
        <v>234</v>
      </c>
      <c r="D338" s="15"/>
      <c r="E338" s="31"/>
      <c r="F338" s="15"/>
      <c r="G338" s="619"/>
      <c r="H338" s="175"/>
      <c r="I338" s="585"/>
      <c r="J338" s="585"/>
      <c r="K338" s="619"/>
      <c r="L338" s="585"/>
      <c r="M338" s="591"/>
      <c r="N338" s="79"/>
      <c r="O338" s="79"/>
      <c r="P338" s="585"/>
      <c r="Q338" s="585"/>
      <c r="R338" s="585"/>
      <c r="S338" s="585"/>
      <c r="T338" s="585"/>
      <c r="U338" s="585"/>
      <c r="V338" s="619"/>
      <c r="W338" s="619"/>
      <c r="X338" s="619"/>
      <c r="Y338" s="619"/>
      <c r="Z338" s="585"/>
      <c r="AA338" s="585"/>
      <c r="AB338" s="585"/>
      <c r="AC338" s="585"/>
      <c r="AD338" s="585"/>
      <c r="AE338" s="585"/>
      <c r="AF338" s="585"/>
      <c r="AG338" s="585"/>
      <c r="AH338" s="585"/>
      <c r="AI338" s="585"/>
      <c r="AJ338" s="585"/>
      <c r="AK338" s="585"/>
      <c r="AL338" s="585"/>
      <c r="AM338" s="585"/>
      <c r="AN338" s="585"/>
      <c r="AO338" s="585"/>
      <c r="AP338" s="585"/>
      <c r="AQ338" s="585"/>
      <c r="AR338" s="585"/>
      <c r="AS338" s="585"/>
      <c r="AT338" s="585"/>
      <c r="AU338" s="585"/>
      <c r="AV338" s="585"/>
      <c r="AW338" s="585"/>
      <c r="AX338" s="585"/>
      <c r="AY338" s="585"/>
      <c r="AZ338" s="585"/>
      <c r="BA338" s="585"/>
      <c r="BB338" s="585"/>
      <c r="BC338" s="585"/>
      <c r="BD338" s="585"/>
      <c r="BE338" s="41">
        <f>COUNTIFS($J$8:$J$254,"Ngôn ngữ",BE$8:BE$254,"1")</f>
        <v>6</v>
      </c>
      <c r="BF338" s="41">
        <f>COUNTIFS($J$8:$J$254,"Ngôn ngữ",BF$8:BF$254,"1")</f>
        <v>4</v>
      </c>
      <c r="BG338" s="41">
        <f>COUNTIFS($J$8:$J$254,"Ngôn ngữ",BG$8:BG$254,"1")</f>
        <v>7</v>
      </c>
      <c r="BH338" s="41">
        <f>COUNTIFS($J$8:$J$254,"Ngôn ngữ",BH$8:BH$254,"1")</f>
        <v>9</v>
      </c>
      <c r="BI338" s="41">
        <f>COUNTIFS($J$8:$J$254,"Ngôn ngữ",BI$8:BI$254,"1")</f>
        <v>8</v>
      </c>
      <c r="BJ338" s="41">
        <f t="shared" ref="BJ338:BV338" si="134">COUNTIFS($J$8:$J$254,"Ngôn ngữ",BJ$8:BJ$254,"1")</f>
        <v>6</v>
      </c>
      <c r="BK338" s="41">
        <f t="shared" si="134"/>
        <v>2</v>
      </c>
      <c r="BL338" s="41">
        <f t="shared" si="134"/>
        <v>0</v>
      </c>
      <c r="BM338" s="41">
        <f t="shared" si="134"/>
        <v>0</v>
      </c>
      <c r="BN338" s="41">
        <f t="shared" si="134"/>
        <v>8</v>
      </c>
      <c r="BO338" s="41">
        <f t="shared" si="134"/>
        <v>6</v>
      </c>
      <c r="BP338" s="41">
        <f t="shared" si="134"/>
        <v>0</v>
      </c>
      <c r="BQ338" s="41">
        <f t="shared" si="134"/>
        <v>4</v>
      </c>
      <c r="BR338" s="41">
        <f t="shared" si="134"/>
        <v>7</v>
      </c>
      <c r="BS338" s="41">
        <f t="shared" si="134"/>
        <v>10</v>
      </c>
      <c r="BT338" s="41">
        <f t="shared" si="134"/>
        <v>7</v>
      </c>
      <c r="BU338" s="41">
        <f t="shared" si="134"/>
        <v>0</v>
      </c>
      <c r="BV338" s="41">
        <f t="shared" si="134"/>
        <v>3</v>
      </c>
      <c r="BW338" s="591"/>
      <c r="BX338" s="591"/>
      <c r="BY338" s="591"/>
      <c r="BZ338" s="591"/>
      <c r="CA338" s="591"/>
      <c r="CB338" s="591"/>
      <c r="CC338" s="591"/>
      <c r="CD338" s="254"/>
    </row>
    <row r="339" spans="1:82" s="3" customFormat="1" ht="37.5" hidden="1">
      <c r="A339" s="1536"/>
      <c r="B339" s="1415"/>
      <c r="C339" s="208" t="s">
        <v>235</v>
      </c>
      <c r="D339" s="15"/>
      <c r="E339" s="31"/>
      <c r="F339" s="15"/>
      <c r="G339" s="619"/>
      <c r="H339" s="175"/>
      <c r="I339" s="585"/>
      <c r="J339" s="585"/>
      <c r="K339" s="619"/>
      <c r="L339" s="585"/>
      <c r="M339" s="591"/>
      <c r="N339" s="79"/>
      <c r="O339" s="79"/>
      <c r="P339" s="585"/>
      <c r="Q339" s="585"/>
      <c r="R339" s="585"/>
      <c r="S339" s="585"/>
      <c r="T339" s="585"/>
      <c r="U339" s="585"/>
      <c r="V339" s="619"/>
      <c r="W339" s="619"/>
      <c r="X339" s="619"/>
      <c r="Y339" s="619"/>
      <c r="Z339" s="585"/>
      <c r="AA339" s="585"/>
      <c r="AB339" s="585"/>
      <c r="AC339" s="585"/>
      <c r="AD339" s="585"/>
      <c r="AE339" s="585"/>
      <c r="AF339" s="585"/>
      <c r="AG339" s="585"/>
      <c r="AH339" s="585"/>
      <c r="AI339" s="585"/>
      <c r="AJ339" s="585"/>
      <c r="AK339" s="585"/>
      <c r="AL339" s="585"/>
      <c r="AM339" s="585"/>
      <c r="AN339" s="585"/>
      <c r="AO339" s="585"/>
      <c r="AP339" s="585"/>
      <c r="AQ339" s="585"/>
      <c r="AR339" s="585"/>
      <c r="AS339" s="585"/>
      <c r="AT339" s="585"/>
      <c r="AU339" s="585"/>
      <c r="AV339" s="585"/>
      <c r="AW339" s="585"/>
      <c r="AX339" s="585"/>
      <c r="AY339" s="585"/>
      <c r="AZ339" s="585"/>
      <c r="BA339" s="585"/>
      <c r="BB339" s="585"/>
      <c r="BC339" s="585"/>
      <c r="BD339" s="585"/>
      <c r="BE339" s="41">
        <f>COUNTIFS($J$8:$J$254,"Ngôn ngữ",BE$8:BE$254,"0")</f>
        <v>0</v>
      </c>
      <c r="BF339" s="41">
        <f>COUNTIFS($J$8:$J$254,"Ngôn ngữ",BF$8:BF$254,"0")</f>
        <v>0</v>
      </c>
      <c r="BG339" s="41">
        <f>COUNTIFS($J$8:$J$254,"Ngôn ngữ",BG$8:BG$254,"0")</f>
        <v>0</v>
      </c>
      <c r="BH339" s="41">
        <f>COUNTIFS($J$8:$J$254,"Ngôn ngữ",BH$8:BH$254,"0")</f>
        <v>0</v>
      </c>
      <c r="BI339" s="41">
        <f>COUNTIFS($J$8:$J$254,"Ngôn ngữ",BI$8:BI$254,"0")</f>
        <v>0</v>
      </c>
      <c r="BJ339" s="41">
        <f t="shared" ref="BJ339:BV339" si="135">COUNTIFS($J$8:$J$254,"Ngôn ngữ",BJ$8:BJ$254,"0")</f>
        <v>0</v>
      </c>
      <c r="BK339" s="41">
        <f t="shared" si="135"/>
        <v>0</v>
      </c>
      <c r="BL339" s="41">
        <f t="shared" si="135"/>
        <v>0</v>
      </c>
      <c r="BM339" s="41">
        <f t="shared" si="135"/>
        <v>0</v>
      </c>
      <c r="BN339" s="41">
        <f t="shared" si="135"/>
        <v>0</v>
      </c>
      <c r="BO339" s="41">
        <f t="shared" si="135"/>
        <v>0</v>
      </c>
      <c r="BP339" s="41">
        <f t="shared" si="135"/>
        <v>0</v>
      </c>
      <c r="BQ339" s="41">
        <f t="shared" si="135"/>
        <v>0</v>
      </c>
      <c r="BR339" s="41">
        <f t="shared" si="135"/>
        <v>0</v>
      </c>
      <c r="BS339" s="41">
        <f t="shared" si="135"/>
        <v>0</v>
      </c>
      <c r="BT339" s="41">
        <f t="shared" si="135"/>
        <v>0</v>
      </c>
      <c r="BU339" s="41">
        <f t="shared" si="135"/>
        <v>0</v>
      </c>
      <c r="BV339" s="41">
        <f t="shared" si="135"/>
        <v>0</v>
      </c>
      <c r="BW339" s="591"/>
      <c r="BX339" s="591"/>
      <c r="BY339" s="591"/>
      <c r="BZ339" s="591"/>
      <c r="CA339" s="591"/>
      <c r="CB339" s="591"/>
      <c r="CC339" s="591"/>
      <c r="CD339" s="254"/>
    </row>
    <row r="340" spans="1:82" s="3" customFormat="1" hidden="1">
      <c r="A340" s="1536"/>
      <c r="B340" s="1415"/>
      <c r="C340" s="1570" t="s">
        <v>1203</v>
      </c>
      <c r="D340" s="15"/>
      <c r="E340" s="31"/>
      <c r="F340" s="15"/>
      <c r="G340" s="619"/>
      <c r="H340" s="175"/>
      <c r="I340" s="585"/>
      <c r="J340" s="585"/>
      <c r="K340" s="619"/>
      <c r="L340" s="585"/>
      <c r="M340" s="591"/>
      <c r="N340" s="79"/>
      <c r="O340" s="79"/>
      <c r="P340" s="585"/>
      <c r="Q340" s="585"/>
      <c r="R340" s="585"/>
      <c r="S340" s="585"/>
      <c r="T340" s="585"/>
      <c r="U340" s="585"/>
      <c r="V340" s="619"/>
      <c r="W340" s="619"/>
      <c r="X340" s="619"/>
      <c r="Y340" s="619"/>
      <c r="Z340" s="585"/>
      <c r="AA340" s="585"/>
      <c r="AB340" s="585"/>
      <c r="AC340" s="585"/>
      <c r="AD340" s="585"/>
      <c r="AE340" s="585"/>
      <c r="AF340" s="585"/>
      <c r="AG340" s="585"/>
      <c r="AH340" s="585"/>
      <c r="AI340" s="585"/>
      <c r="AJ340" s="585"/>
      <c r="AK340" s="585"/>
      <c r="AL340" s="585"/>
      <c r="AM340" s="585"/>
      <c r="AN340" s="585"/>
      <c r="AO340" s="585"/>
      <c r="AP340" s="585"/>
      <c r="AQ340" s="585"/>
      <c r="AR340" s="585"/>
      <c r="AS340" s="585"/>
      <c r="AT340" s="585"/>
      <c r="AU340" s="585"/>
      <c r="AV340" s="585"/>
      <c r="AW340" s="585"/>
      <c r="AX340" s="585"/>
      <c r="AY340" s="585"/>
      <c r="AZ340" s="585"/>
      <c r="BA340" s="585"/>
      <c r="BB340" s="585"/>
      <c r="BC340" s="585"/>
      <c r="BD340" s="585"/>
      <c r="BE340" s="38">
        <f>(((BE337*2)+(BE338*1)+(BE339*0)))/(BE337+BE338+BE339)</f>
        <v>1.76</v>
      </c>
      <c r="BF340" s="38">
        <f>(((BF337*2)+(BF338*1)+(BF339*0)))/(BF337+BF338+BF339)</f>
        <v>1.84</v>
      </c>
      <c r="BG340" s="38">
        <f>(((BG337*2)+(BG338*1)+(BG339*0)))/(BG337+BG338+BG339)</f>
        <v>1.72</v>
      </c>
      <c r="BH340" s="38">
        <f>(((BH337*2)+(BH338*1)+(BH339*0)))/(BH337+BH338+BH339)</f>
        <v>1.64</v>
      </c>
      <c r="BI340" s="38">
        <f>(((BI337*2)+(BI338*1)+(BI339*0)))/(BI337+BI338+BI339)</f>
        <v>1.68</v>
      </c>
      <c r="BJ340" s="38">
        <f t="shared" ref="BJ340:BV340" si="136">(((BJ337*2)+(BJ338*1)+(BJ339*0)))/(BJ337+BJ338+BJ339)</f>
        <v>1.76</v>
      </c>
      <c r="BK340" s="38">
        <f t="shared" si="136"/>
        <v>1.92</v>
      </c>
      <c r="BL340" s="38">
        <f t="shared" si="136"/>
        <v>2</v>
      </c>
      <c r="BM340" s="38">
        <f t="shared" si="136"/>
        <v>2</v>
      </c>
      <c r="BN340" s="38">
        <f t="shared" si="136"/>
        <v>1.68</v>
      </c>
      <c r="BO340" s="38">
        <f t="shared" si="136"/>
        <v>1.76</v>
      </c>
      <c r="BP340" s="38">
        <f t="shared" si="136"/>
        <v>2</v>
      </c>
      <c r="BQ340" s="38">
        <f t="shared" si="136"/>
        <v>1.84</v>
      </c>
      <c r="BR340" s="38">
        <f t="shared" si="136"/>
        <v>1.72</v>
      </c>
      <c r="BS340" s="38">
        <f t="shared" si="136"/>
        <v>1.6</v>
      </c>
      <c r="BT340" s="38">
        <f t="shared" si="136"/>
        <v>1.72</v>
      </c>
      <c r="BU340" s="38">
        <f t="shared" si="136"/>
        <v>2</v>
      </c>
      <c r="BV340" s="38">
        <f t="shared" si="136"/>
        <v>1.88</v>
      </c>
      <c r="BW340" s="1550">
        <f>COUNTIF($BE341:$BV341,"Đ")</f>
        <v>18</v>
      </c>
      <c r="BX340" s="1549">
        <f>BW340/COUNTA($BE341:$BV341)</f>
        <v>1</v>
      </c>
      <c r="BY340" s="1550">
        <f>COUNTIF($BE341:$BV341,"CCG")</f>
        <v>0</v>
      </c>
      <c r="BZ340" s="1549">
        <f>BY340/COUNTA($BE341:$BV341)</f>
        <v>0</v>
      </c>
      <c r="CA340" s="1550">
        <f>COUNTIF($BE341:$BV341,"CĐ")</f>
        <v>0</v>
      </c>
      <c r="CB340" s="1549">
        <f>CA340/COUNTA($BE341:$BV341)</f>
        <v>0</v>
      </c>
      <c r="CC340" s="1407">
        <f>(((BW340*2)+(BY340*1)+(CA340*0)))/(BW340+BY340+CA340)</f>
        <v>2</v>
      </c>
      <c r="CD340" s="1410" t="str">
        <f>IF(CC340&gt;=1.6,"Đạt mục tiêu",IF(CC340&gt;=1,"Cần cố gắng","Chưa đạt"))</f>
        <v>Đạt mục tiêu</v>
      </c>
    </row>
    <row r="341" spans="1:82" s="3" customFormat="1" hidden="1">
      <c r="A341" s="1536"/>
      <c r="B341" s="1415"/>
      <c r="C341" s="1571"/>
      <c r="D341" s="15"/>
      <c r="E341" s="31"/>
      <c r="F341" s="15"/>
      <c r="G341" s="619"/>
      <c r="H341" s="175"/>
      <c r="I341" s="585"/>
      <c r="J341" s="585"/>
      <c r="K341" s="619"/>
      <c r="L341" s="585"/>
      <c r="M341" s="591"/>
      <c r="N341" s="79"/>
      <c r="O341" s="79"/>
      <c r="P341" s="585"/>
      <c r="Q341" s="585"/>
      <c r="R341" s="585"/>
      <c r="S341" s="585"/>
      <c r="T341" s="585"/>
      <c r="U341" s="585"/>
      <c r="V341" s="619"/>
      <c r="W341" s="619"/>
      <c r="X341" s="619"/>
      <c r="Y341" s="619"/>
      <c r="Z341" s="585"/>
      <c r="AA341" s="585"/>
      <c r="AB341" s="585"/>
      <c r="AC341" s="585"/>
      <c r="AD341" s="585"/>
      <c r="AE341" s="585"/>
      <c r="AF341" s="585"/>
      <c r="AG341" s="585"/>
      <c r="AH341" s="585"/>
      <c r="AI341" s="585"/>
      <c r="AJ341" s="585"/>
      <c r="AK341" s="585"/>
      <c r="AL341" s="585"/>
      <c r="AM341" s="585"/>
      <c r="AN341" s="585"/>
      <c r="AO341" s="585"/>
      <c r="AP341" s="585"/>
      <c r="AQ341" s="585"/>
      <c r="AR341" s="585"/>
      <c r="AS341" s="585"/>
      <c r="AT341" s="585"/>
      <c r="AU341" s="585"/>
      <c r="AV341" s="585"/>
      <c r="AW341" s="585"/>
      <c r="AX341" s="585"/>
      <c r="AY341" s="585"/>
      <c r="AZ341" s="585"/>
      <c r="BA341" s="585"/>
      <c r="BB341" s="585"/>
      <c r="BC341" s="585"/>
      <c r="BD341" s="585"/>
      <c r="BE341" s="38" t="str">
        <f>IF(BE340&lt;1,"CĐ",IF(BE340&lt;1.6,"CCG","Đ"))</f>
        <v>Đ</v>
      </c>
      <c r="BF341" s="38" t="str">
        <f>IF(BF340&lt;1,"CĐ",IF(BF340&lt;1.6,"CCG","Đ"))</f>
        <v>Đ</v>
      </c>
      <c r="BG341" s="38" t="str">
        <f>IF(BG340&lt;1,"CĐ",IF(BG340&lt;1.6,"CCG","Đ"))</f>
        <v>Đ</v>
      </c>
      <c r="BH341" s="38" t="str">
        <f>IF(BH340&lt;1,"CĐ",IF(BH340&lt;1.6,"CCG","Đ"))</f>
        <v>Đ</v>
      </c>
      <c r="BI341" s="38" t="str">
        <f>IF(BI340&lt;1,"CĐ",IF(BI340&lt;1.6,"CCG","Đ"))</f>
        <v>Đ</v>
      </c>
      <c r="BJ341" s="38" t="str">
        <f t="shared" ref="BJ341:BV341" si="137">IF(BJ340&lt;1,"CĐ",IF(BJ340&lt;1.6,"CCG","Đ"))</f>
        <v>Đ</v>
      </c>
      <c r="BK341" s="38" t="str">
        <f t="shared" si="137"/>
        <v>Đ</v>
      </c>
      <c r="BL341" s="38" t="str">
        <f t="shared" si="137"/>
        <v>Đ</v>
      </c>
      <c r="BM341" s="38" t="str">
        <f t="shared" si="137"/>
        <v>Đ</v>
      </c>
      <c r="BN341" s="38" t="str">
        <f t="shared" si="137"/>
        <v>Đ</v>
      </c>
      <c r="BO341" s="38" t="str">
        <f t="shared" si="137"/>
        <v>Đ</v>
      </c>
      <c r="BP341" s="38" t="str">
        <f t="shared" si="137"/>
        <v>Đ</v>
      </c>
      <c r="BQ341" s="38" t="str">
        <f t="shared" si="137"/>
        <v>Đ</v>
      </c>
      <c r="BR341" s="38" t="str">
        <f t="shared" si="137"/>
        <v>Đ</v>
      </c>
      <c r="BS341" s="38" t="str">
        <f t="shared" si="137"/>
        <v>Đ</v>
      </c>
      <c r="BT341" s="38" t="str">
        <f t="shared" si="137"/>
        <v>Đ</v>
      </c>
      <c r="BU341" s="38" t="str">
        <f t="shared" si="137"/>
        <v>Đ</v>
      </c>
      <c r="BV341" s="38" t="str">
        <f t="shared" si="137"/>
        <v>Đ</v>
      </c>
      <c r="BW341" s="1550"/>
      <c r="BX341" s="1549"/>
      <c r="BY341" s="1550"/>
      <c r="BZ341" s="1549"/>
      <c r="CA341" s="1550"/>
      <c r="CB341" s="1549"/>
      <c r="CC341" s="1407"/>
      <c r="CD341" s="1410"/>
    </row>
    <row r="342" spans="1:82" s="3" customFormat="1" ht="37.5" hidden="1">
      <c r="A342" s="1536"/>
      <c r="B342" s="1414" t="s">
        <v>214</v>
      </c>
      <c r="C342" s="208" t="s">
        <v>233</v>
      </c>
      <c r="D342" s="36"/>
      <c r="E342" s="37"/>
      <c r="F342" s="36"/>
      <c r="G342" s="590"/>
      <c r="H342" s="210"/>
      <c r="I342" s="591"/>
      <c r="J342" s="591"/>
      <c r="K342" s="590"/>
      <c r="L342" s="591"/>
      <c r="M342" s="591"/>
      <c r="N342" s="79"/>
      <c r="O342" s="79"/>
      <c r="P342" s="591"/>
      <c r="Q342" s="591"/>
      <c r="R342" s="591"/>
      <c r="S342" s="591"/>
      <c r="T342" s="591"/>
      <c r="U342" s="591"/>
      <c r="V342" s="590"/>
      <c r="W342" s="590"/>
      <c r="X342" s="590"/>
      <c r="Y342" s="590"/>
      <c r="Z342" s="591"/>
      <c r="AA342" s="591"/>
      <c r="AB342" s="591"/>
      <c r="AC342" s="591"/>
      <c r="AD342" s="591"/>
      <c r="AE342" s="591"/>
      <c r="AF342" s="591"/>
      <c r="AG342" s="591"/>
      <c r="AH342" s="591"/>
      <c r="AI342" s="591"/>
      <c r="AJ342" s="591"/>
      <c r="AK342" s="591"/>
      <c r="AL342" s="591"/>
      <c r="AM342" s="591"/>
      <c r="AN342" s="591"/>
      <c r="AO342" s="591"/>
      <c r="AP342" s="591"/>
      <c r="AQ342" s="591"/>
      <c r="AR342" s="591"/>
      <c r="AS342" s="591"/>
      <c r="AT342" s="591"/>
      <c r="AU342" s="591"/>
      <c r="AV342" s="591"/>
      <c r="AW342" s="591"/>
      <c r="AX342" s="591"/>
      <c r="AY342" s="591"/>
      <c r="AZ342" s="591"/>
      <c r="BA342" s="591"/>
      <c r="BB342" s="591"/>
      <c r="BC342" s="591"/>
      <c r="BD342" s="591"/>
      <c r="BE342" s="41">
        <f>COUNTIFS($J$8:$J$254,"TCKNXH-TM",BE$8:BE$254,"2")</f>
        <v>25</v>
      </c>
      <c r="BF342" s="41">
        <f t="shared" ref="BF342:BV342" si="138">COUNTIFS($J$8:$J$254,"TCKNXH-TM",BF$8:BF$254,"2")</f>
        <v>29</v>
      </c>
      <c r="BG342" s="41">
        <f t="shared" si="138"/>
        <v>25</v>
      </c>
      <c r="BH342" s="41">
        <f t="shared" si="138"/>
        <v>28</v>
      </c>
      <c r="BI342" s="41">
        <f t="shared" si="138"/>
        <v>25</v>
      </c>
      <c r="BJ342" s="41">
        <f t="shared" si="138"/>
        <v>25</v>
      </c>
      <c r="BK342" s="41">
        <f t="shared" si="138"/>
        <v>28</v>
      </c>
      <c r="BL342" s="41">
        <f t="shared" si="138"/>
        <v>30</v>
      </c>
      <c r="BM342" s="41">
        <f t="shared" si="138"/>
        <v>30</v>
      </c>
      <c r="BN342" s="41">
        <f t="shared" si="138"/>
        <v>22</v>
      </c>
      <c r="BO342" s="41">
        <f t="shared" si="138"/>
        <v>24</v>
      </c>
      <c r="BP342" s="41">
        <f t="shared" si="138"/>
        <v>32</v>
      </c>
      <c r="BQ342" s="41">
        <f t="shared" si="138"/>
        <v>30</v>
      </c>
      <c r="BR342" s="41">
        <f t="shared" si="138"/>
        <v>20</v>
      </c>
      <c r="BS342" s="41">
        <f t="shared" si="138"/>
        <v>21</v>
      </c>
      <c r="BT342" s="41">
        <f t="shared" si="138"/>
        <v>19</v>
      </c>
      <c r="BU342" s="41">
        <f t="shared" si="138"/>
        <v>31</v>
      </c>
      <c r="BV342" s="41">
        <f t="shared" si="138"/>
        <v>29</v>
      </c>
      <c r="BW342" s="591"/>
      <c r="BX342" s="591"/>
      <c r="BY342" s="591"/>
      <c r="BZ342" s="591"/>
      <c r="CA342" s="591"/>
      <c r="CB342" s="591"/>
      <c r="CC342" s="591"/>
      <c r="CD342" s="254"/>
    </row>
    <row r="343" spans="1:82" s="3" customFormat="1" ht="37.5" hidden="1">
      <c r="A343" s="1536"/>
      <c r="B343" s="1414"/>
      <c r="C343" s="208" t="s">
        <v>234</v>
      </c>
      <c r="D343" s="36"/>
      <c r="E343" s="37"/>
      <c r="F343" s="36"/>
      <c r="G343" s="590"/>
      <c r="H343" s="210"/>
      <c r="I343" s="591"/>
      <c r="J343" s="591"/>
      <c r="K343" s="590"/>
      <c r="L343" s="591"/>
      <c r="M343" s="591"/>
      <c r="N343" s="79"/>
      <c r="O343" s="79"/>
      <c r="P343" s="591"/>
      <c r="Q343" s="591"/>
      <c r="R343" s="591"/>
      <c r="S343" s="591"/>
      <c r="T343" s="591"/>
      <c r="U343" s="591"/>
      <c r="V343" s="590"/>
      <c r="W343" s="590"/>
      <c r="X343" s="590"/>
      <c r="Y343" s="590"/>
      <c r="Z343" s="591"/>
      <c r="AA343" s="591"/>
      <c r="AB343" s="591"/>
      <c r="AC343" s="591"/>
      <c r="AD343" s="591"/>
      <c r="AE343" s="591"/>
      <c r="AF343" s="591"/>
      <c r="AG343" s="591"/>
      <c r="AH343" s="591"/>
      <c r="AI343" s="591"/>
      <c r="AJ343" s="591"/>
      <c r="AK343" s="591"/>
      <c r="AL343" s="591"/>
      <c r="AM343" s="591"/>
      <c r="AN343" s="591"/>
      <c r="AO343" s="591"/>
      <c r="AP343" s="591"/>
      <c r="AQ343" s="591"/>
      <c r="AR343" s="591"/>
      <c r="AS343" s="591"/>
      <c r="AT343" s="591"/>
      <c r="AU343" s="591"/>
      <c r="AV343" s="591"/>
      <c r="AW343" s="591"/>
      <c r="AX343" s="591"/>
      <c r="AY343" s="591"/>
      <c r="AZ343" s="591"/>
      <c r="BA343" s="591"/>
      <c r="BB343" s="591"/>
      <c r="BC343" s="591"/>
      <c r="BD343" s="591"/>
      <c r="BE343" s="41">
        <f>COUNTIFS($J$8:$J$254,"TCKNXH-TM",BE$8:BE$254,"1")</f>
        <v>7</v>
      </c>
      <c r="BF343" s="41">
        <f t="shared" ref="BF343:BV343" si="139">COUNTIFS($J$8:$J$254,"TCKNXH-TM",BF$8:BF$254,"1")</f>
        <v>3</v>
      </c>
      <c r="BG343" s="41">
        <f t="shared" si="139"/>
        <v>7</v>
      </c>
      <c r="BH343" s="41">
        <f t="shared" si="139"/>
        <v>4</v>
      </c>
      <c r="BI343" s="41">
        <f t="shared" si="139"/>
        <v>7</v>
      </c>
      <c r="BJ343" s="41">
        <f t="shared" si="139"/>
        <v>7</v>
      </c>
      <c r="BK343" s="41">
        <f t="shared" si="139"/>
        <v>4</v>
      </c>
      <c r="BL343" s="41">
        <f t="shared" si="139"/>
        <v>2</v>
      </c>
      <c r="BM343" s="41">
        <f t="shared" si="139"/>
        <v>2</v>
      </c>
      <c r="BN343" s="41">
        <f t="shared" si="139"/>
        <v>10</v>
      </c>
      <c r="BO343" s="41">
        <f t="shared" si="139"/>
        <v>8</v>
      </c>
      <c r="BP343" s="41">
        <f t="shared" si="139"/>
        <v>0</v>
      </c>
      <c r="BQ343" s="41">
        <f t="shared" si="139"/>
        <v>2</v>
      </c>
      <c r="BR343" s="41">
        <f t="shared" si="139"/>
        <v>12</v>
      </c>
      <c r="BS343" s="41">
        <f t="shared" si="139"/>
        <v>11</v>
      </c>
      <c r="BT343" s="41">
        <f t="shared" si="139"/>
        <v>13</v>
      </c>
      <c r="BU343" s="41">
        <f t="shared" si="139"/>
        <v>1</v>
      </c>
      <c r="BV343" s="41">
        <f t="shared" si="139"/>
        <v>3</v>
      </c>
      <c r="BW343" s="591"/>
      <c r="BX343" s="591"/>
      <c r="BY343" s="591"/>
      <c r="BZ343" s="591"/>
      <c r="CA343" s="591"/>
      <c r="CB343" s="591"/>
      <c r="CC343" s="591"/>
      <c r="CD343" s="254"/>
    </row>
    <row r="344" spans="1:82" s="3" customFormat="1" ht="37.5" hidden="1">
      <c r="A344" s="1536"/>
      <c r="B344" s="1414"/>
      <c r="C344" s="208" t="s">
        <v>235</v>
      </c>
      <c r="D344" s="36"/>
      <c r="E344" s="37"/>
      <c r="F344" s="36"/>
      <c r="G344" s="590"/>
      <c r="H344" s="210"/>
      <c r="I344" s="591"/>
      <c r="J344" s="591"/>
      <c r="K344" s="590"/>
      <c r="L344" s="591"/>
      <c r="M344" s="591"/>
      <c r="N344" s="79"/>
      <c r="O344" s="79"/>
      <c r="P344" s="591"/>
      <c r="Q344" s="591"/>
      <c r="R344" s="591"/>
      <c r="S344" s="591"/>
      <c r="T344" s="591"/>
      <c r="U344" s="591"/>
      <c r="V344" s="590"/>
      <c r="W344" s="590"/>
      <c r="X344" s="590"/>
      <c r="Y344" s="590"/>
      <c r="Z344" s="591"/>
      <c r="AA344" s="591"/>
      <c r="AB344" s="591"/>
      <c r="AC344" s="591"/>
      <c r="AD344" s="591"/>
      <c r="AE344" s="591"/>
      <c r="AF344" s="591"/>
      <c r="AG344" s="591"/>
      <c r="AH344" s="591"/>
      <c r="AI344" s="591"/>
      <c r="AJ344" s="591"/>
      <c r="AK344" s="591"/>
      <c r="AL344" s="591"/>
      <c r="AM344" s="591"/>
      <c r="AN344" s="591"/>
      <c r="AO344" s="591"/>
      <c r="AP344" s="591"/>
      <c r="AQ344" s="591"/>
      <c r="AR344" s="591"/>
      <c r="AS344" s="591"/>
      <c r="AT344" s="591"/>
      <c r="AU344" s="591"/>
      <c r="AV344" s="591"/>
      <c r="AW344" s="591"/>
      <c r="AX344" s="591"/>
      <c r="AY344" s="591"/>
      <c r="AZ344" s="591"/>
      <c r="BA344" s="591"/>
      <c r="BB344" s="591"/>
      <c r="BC344" s="591"/>
      <c r="BD344" s="591"/>
      <c r="BE344" s="41">
        <f>COUNTIFS($J$8:$J$254,"TCKNXH",BE$8:BE$254,"0")</f>
        <v>0</v>
      </c>
      <c r="BF344" s="41">
        <f>COUNTIFS($J$8:$J$254,"TCKNXH",BF$8:BF$254,"0")</f>
        <v>0</v>
      </c>
      <c r="BG344" s="41">
        <f>COUNTIFS($J$8:$J$254,"TCKNXH",BG$8:BG$254,"0")</f>
        <v>0</v>
      </c>
      <c r="BH344" s="41">
        <f>COUNTIFS($J$8:$J$254,"TCKNXH",BH$8:BH$254,"0")</f>
        <v>0</v>
      </c>
      <c r="BI344" s="41">
        <f>COUNTIFS($J$8:$J$254,"TCKNXH",BI$8:BI$254,"0")</f>
        <v>0</v>
      </c>
      <c r="BJ344" s="41">
        <f t="shared" ref="BJ344:BV344" si="140">COUNTIFS($J$8:$J$254,"TCKNXH",BJ$8:BJ$254,"0")</f>
        <v>0</v>
      </c>
      <c r="BK344" s="41">
        <f t="shared" si="140"/>
        <v>0</v>
      </c>
      <c r="BL344" s="41">
        <f t="shared" si="140"/>
        <v>0</v>
      </c>
      <c r="BM344" s="41">
        <f t="shared" si="140"/>
        <v>0</v>
      </c>
      <c r="BN344" s="41">
        <f t="shared" si="140"/>
        <v>0</v>
      </c>
      <c r="BO344" s="41">
        <f t="shared" si="140"/>
        <v>0</v>
      </c>
      <c r="BP344" s="41">
        <f t="shared" si="140"/>
        <v>0</v>
      </c>
      <c r="BQ344" s="41">
        <f t="shared" si="140"/>
        <v>0</v>
      </c>
      <c r="BR344" s="41">
        <f t="shared" si="140"/>
        <v>0</v>
      </c>
      <c r="BS344" s="41">
        <f t="shared" si="140"/>
        <v>0</v>
      </c>
      <c r="BT344" s="41">
        <f t="shared" si="140"/>
        <v>0</v>
      </c>
      <c r="BU344" s="41">
        <f t="shared" si="140"/>
        <v>0</v>
      </c>
      <c r="BV344" s="41">
        <f t="shared" si="140"/>
        <v>0</v>
      </c>
      <c r="BW344" s="591"/>
      <c r="BX344" s="591"/>
      <c r="BY344" s="591"/>
      <c r="BZ344" s="591"/>
      <c r="CA344" s="591"/>
      <c r="CB344" s="591"/>
      <c r="CC344" s="591"/>
      <c r="CD344" s="254"/>
    </row>
    <row r="345" spans="1:82" s="3" customFormat="1" hidden="1">
      <c r="A345" s="1536"/>
      <c r="B345" s="1414"/>
      <c r="C345" s="1570" t="s">
        <v>1204</v>
      </c>
      <c r="D345" s="36"/>
      <c r="E345" s="37"/>
      <c r="F345" s="36"/>
      <c r="G345" s="590"/>
      <c r="H345" s="210"/>
      <c r="I345" s="591"/>
      <c r="J345" s="591"/>
      <c r="K345" s="590"/>
      <c r="L345" s="591"/>
      <c r="M345" s="591"/>
      <c r="N345" s="79"/>
      <c r="O345" s="79"/>
      <c r="P345" s="591"/>
      <c r="Q345" s="591"/>
      <c r="R345" s="591"/>
      <c r="S345" s="591"/>
      <c r="T345" s="591"/>
      <c r="U345" s="591"/>
      <c r="V345" s="590"/>
      <c r="W345" s="590"/>
      <c r="X345" s="590"/>
      <c r="Y345" s="590"/>
      <c r="Z345" s="591"/>
      <c r="AA345" s="591"/>
      <c r="AB345" s="591"/>
      <c r="AC345" s="591"/>
      <c r="AD345" s="591"/>
      <c r="AE345" s="591"/>
      <c r="AF345" s="591"/>
      <c r="AG345" s="591"/>
      <c r="AH345" s="591"/>
      <c r="AI345" s="591"/>
      <c r="AJ345" s="591"/>
      <c r="AK345" s="591"/>
      <c r="AL345" s="591"/>
      <c r="AM345" s="591"/>
      <c r="AN345" s="591"/>
      <c r="AO345" s="591"/>
      <c r="AP345" s="591"/>
      <c r="AQ345" s="591"/>
      <c r="AR345" s="591"/>
      <c r="AS345" s="591"/>
      <c r="AT345" s="591"/>
      <c r="AU345" s="591"/>
      <c r="AV345" s="591"/>
      <c r="AW345" s="591"/>
      <c r="AX345" s="591"/>
      <c r="AY345" s="591"/>
      <c r="AZ345" s="591"/>
      <c r="BA345" s="591"/>
      <c r="BB345" s="591"/>
      <c r="BC345" s="591"/>
      <c r="BD345" s="591"/>
      <c r="BE345" s="582">
        <f>(((BE342*2)+(BE343*1)+(BE344*0)))/(BE342+BE343+BE344)</f>
        <v>1.78125</v>
      </c>
      <c r="BF345" s="582">
        <f>(((BF342*2)+(BF343*1)+(BF344*0)))/(BF342+BF343+BF344)</f>
        <v>1.90625</v>
      </c>
      <c r="BG345" s="582">
        <f>(((BG342*2)+(BG343*1)+(BG344*0)))/(BG342+BG343+BG344)</f>
        <v>1.78125</v>
      </c>
      <c r="BH345" s="582">
        <f>(((BH342*2)+(BH343*1)+(BH344*0)))/(BH342+BH343+BH344)</f>
        <v>1.875</v>
      </c>
      <c r="BI345" s="582">
        <f>(((BI342*2)+(BI343*1)+(BI344*0)))/(BI342+BI343+BI344)</f>
        <v>1.78125</v>
      </c>
      <c r="BJ345" s="582">
        <f t="shared" ref="BJ345:BV345" si="141">(((BJ342*2)+(BJ343*1)+(BJ344*0)))/(BJ342+BJ343+BJ344)</f>
        <v>1.78125</v>
      </c>
      <c r="BK345" s="582">
        <f t="shared" si="141"/>
        <v>1.875</v>
      </c>
      <c r="BL345" s="582">
        <f t="shared" si="141"/>
        <v>1.9375</v>
      </c>
      <c r="BM345" s="582">
        <f t="shared" si="141"/>
        <v>1.9375</v>
      </c>
      <c r="BN345" s="582">
        <f t="shared" si="141"/>
        <v>1.6875</v>
      </c>
      <c r="BO345" s="582">
        <f t="shared" si="141"/>
        <v>1.75</v>
      </c>
      <c r="BP345" s="582">
        <f t="shared" si="141"/>
        <v>2</v>
      </c>
      <c r="BQ345" s="582">
        <f t="shared" si="141"/>
        <v>1.9375</v>
      </c>
      <c r="BR345" s="582">
        <f t="shared" si="141"/>
        <v>1.625</v>
      </c>
      <c r="BS345" s="582">
        <f t="shared" si="141"/>
        <v>1.65625</v>
      </c>
      <c r="BT345" s="582">
        <f t="shared" si="141"/>
        <v>1.59375</v>
      </c>
      <c r="BU345" s="582">
        <f t="shared" si="141"/>
        <v>1.96875</v>
      </c>
      <c r="BV345" s="582">
        <f t="shared" si="141"/>
        <v>1.90625</v>
      </c>
      <c r="BW345" s="1550">
        <f>COUNTIF($BE346:$BV346,"Đ")</f>
        <v>17</v>
      </c>
      <c r="BX345" s="1549">
        <f>BW345/COUNTA($BE346:$BV346)</f>
        <v>0.94444444444444442</v>
      </c>
      <c r="BY345" s="1550">
        <f>COUNTIF($BE346:$BV346,"CCG")</f>
        <v>1</v>
      </c>
      <c r="BZ345" s="1549">
        <f>BY345/COUNTA($BE346:$BV346)</f>
        <v>5.5555555555555552E-2</v>
      </c>
      <c r="CA345" s="1550">
        <f>COUNTIF($BE346:$BV346,"CĐ")</f>
        <v>0</v>
      </c>
      <c r="CB345" s="1549">
        <f>CA345/COUNTA($BE346:$BV346)</f>
        <v>0</v>
      </c>
      <c r="CC345" s="1407">
        <f>(((BW345*2)+(BY345*1)+(CA345*0)))/(BW345+BY345+CA345)</f>
        <v>1.9444444444444444</v>
      </c>
      <c r="CD345" s="1410" t="str">
        <f>IF(CC345&gt;=1.6,"Đạt mục tiêu",IF(CC345&gt;=1,"Cần cố gắng","Chưa đạt"))</f>
        <v>Đạt mục tiêu</v>
      </c>
    </row>
    <row r="346" spans="1:82" s="3" customFormat="1" hidden="1">
      <c r="A346" s="1536"/>
      <c r="B346" s="1414"/>
      <c r="C346" s="1571"/>
      <c r="D346" s="36"/>
      <c r="E346" s="37"/>
      <c r="F346" s="36"/>
      <c r="G346" s="590"/>
      <c r="H346" s="210"/>
      <c r="I346" s="591"/>
      <c r="J346" s="591"/>
      <c r="K346" s="590"/>
      <c r="L346" s="591"/>
      <c r="M346" s="591"/>
      <c r="N346" s="79"/>
      <c r="O346" s="79"/>
      <c r="P346" s="591"/>
      <c r="Q346" s="591"/>
      <c r="R346" s="591"/>
      <c r="S346" s="591"/>
      <c r="T346" s="591"/>
      <c r="U346" s="591"/>
      <c r="V346" s="590"/>
      <c r="W346" s="590"/>
      <c r="X346" s="590"/>
      <c r="Y346" s="590"/>
      <c r="Z346" s="591"/>
      <c r="AA346" s="591"/>
      <c r="AB346" s="591"/>
      <c r="AC346" s="591"/>
      <c r="AD346" s="591"/>
      <c r="AE346" s="591"/>
      <c r="AF346" s="591"/>
      <c r="AG346" s="591"/>
      <c r="AH346" s="591"/>
      <c r="AI346" s="591"/>
      <c r="AJ346" s="591"/>
      <c r="AK346" s="591"/>
      <c r="AL346" s="591"/>
      <c r="AM346" s="591"/>
      <c r="AN346" s="591"/>
      <c r="AO346" s="591"/>
      <c r="AP346" s="591"/>
      <c r="AQ346" s="591"/>
      <c r="AR346" s="591"/>
      <c r="AS346" s="591"/>
      <c r="AT346" s="591"/>
      <c r="AU346" s="591"/>
      <c r="AV346" s="591"/>
      <c r="AW346" s="591"/>
      <c r="AX346" s="591"/>
      <c r="AY346" s="591"/>
      <c r="AZ346" s="591"/>
      <c r="BA346" s="591"/>
      <c r="BB346" s="591"/>
      <c r="BC346" s="591"/>
      <c r="BD346" s="591"/>
      <c r="BE346" s="38" t="str">
        <f>IF(BE345&lt;1,"CĐ",IF(BE345&lt;1.6,"CCG","Đ"))</f>
        <v>Đ</v>
      </c>
      <c r="BF346" s="38" t="str">
        <f>IF(BF345&lt;1,"CĐ",IF(BF345&lt;1.6,"CCG","Đ"))</f>
        <v>Đ</v>
      </c>
      <c r="BG346" s="38" t="str">
        <f>IF(BG345&lt;1,"CĐ",IF(BG345&lt;1.6,"CCG","Đ"))</f>
        <v>Đ</v>
      </c>
      <c r="BH346" s="38" t="str">
        <f>IF(BH345&lt;1,"CĐ",IF(BH345&lt;1.6,"CCG","Đ"))</f>
        <v>Đ</v>
      </c>
      <c r="BI346" s="38" t="str">
        <f>IF(BI345&lt;1,"CĐ",IF(BI345&lt;1.6,"CCG","Đ"))</f>
        <v>Đ</v>
      </c>
      <c r="BJ346" s="38" t="str">
        <f t="shared" ref="BJ346:BV346" si="142">IF(BJ345&lt;1,"CĐ",IF(BJ345&lt;1.6,"CCG","Đ"))</f>
        <v>Đ</v>
      </c>
      <c r="BK346" s="38" t="str">
        <f t="shared" si="142"/>
        <v>Đ</v>
      </c>
      <c r="BL346" s="38" t="str">
        <f t="shared" si="142"/>
        <v>Đ</v>
      </c>
      <c r="BM346" s="38" t="str">
        <f t="shared" si="142"/>
        <v>Đ</v>
      </c>
      <c r="BN346" s="38" t="str">
        <f t="shared" si="142"/>
        <v>Đ</v>
      </c>
      <c r="BO346" s="38" t="str">
        <f t="shared" si="142"/>
        <v>Đ</v>
      </c>
      <c r="BP346" s="38" t="str">
        <f t="shared" si="142"/>
        <v>Đ</v>
      </c>
      <c r="BQ346" s="38" t="str">
        <f t="shared" si="142"/>
        <v>Đ</v>
      </c>
      <c r="BR346" s="38" t="str">
        <f t="shared" si="142"/>
        <v>Đ</v>
      </c>
      <c r="BS346" s="38" t="str">
        <f t="shared" si="142"/>
        <v>Đ</v>
      </c>
      <c r="BT346" s="38" t="str">
        <f t="shared" si="142"/>
        <v>CCG</v>
      </c>
      <c r="BU346" s="38" t="str">
        <f t="shared" si="142"/>
        <v>Đ</v>
      </c>
      <c r="BV346" s="38" t="str">
        <f t="shared" si="142"/>
        <v>Đ</v>
      </c>
      <c r="BW346" s="1550"/>
      <c r="BX346" s="1549"/>
      <c r="BY346" s="1550"/>
      <c r="BZ346" s="1549"/>
      <c r="CA346" s="1550"/>
      <c r="CB346" s="1549"/>
      <c r="CC346" s="1407"/>
      <c r="CD346" s="1410"/>
    </row>
    <row r="347" spans="1:82" s="3" customFormat="1" ht="37.5" hidden="1">
      <c r="A347" s="1536"/>
      <c r="B347" s="1415" t="s">
        <v>215</v>
      </c>
      <c r="C347" s="208" t="s">
        <v>233</v>
      </c>
      <c r="D347" s="15"/>
      <c r="E347" s="31"/>
      <c r="F347" s="15"/>
      <c r="G347" s="619"/>
      <c r="H347" s="175"/>
      <c r="I347" s="585"/>
      <c r="J347" s="585"/>
      <c r="K347" s="619"/>
      <c r="L347" s="585"/>
      <c r="M347" s="591"/>
      <c r="N347" s="79"/>
      <c r="O347" s="79"/>
      <c r="P347" s="585"/>
      <c r="Q347" s="585"/>
      <c r="R347" s="585"/>
      <c r="S347" s="585"/>
      <c r="T347" s="585"/>
      <c r="U347" s="585"/>
      <c r="V347" s="619"/>
      <c r="W347" s="619"/>
      <c r="X347" s="619"/>
      <c r="Y347" s="619"/>
      <c r="Z347" s="585"/>
      <c r="AA347" s="585"/>
      <c r="AB347" s="585"/>
      <c r="AC347" s="585"/>
      <c r="AD347" s="585"/>
      <c r="AE347" s="585"/>
      <c r="AF347" s="585"/>
      <c r="AG347" s="585"/>
      <c r="AH347" s="585"/>
      <c r="AI347" s="585"/>
      <c r="AJ347" s="585"/>
      <c r="AK347" s="585"/>
      <c r="AL347" s="585"/>
      <c r="AM347" s="585"/>
      <c r="AN347" s="585"/>
      <c r="AO347" s="585"/>
      <c r="AP347" s="585"/>
      <c r="AQ347" s="585"/>
      <c r="AR347" s="585"/>
      <c r="AS347" s="585"/>
      <c r="AT347" s="585"/>
      <c r="AU347" s="585"/>
      <c r="AV347" s="585"/>
      <c r="AW347" s="585"/>
      <c r="AX347" s="585"/>
      <c r="AY347" s="585"/>
      <c r="AZ347" s="585"/>
      <c r="BA347" s="585"/>
      <c r="BB347" s="585"/>
      <c r="BC347" s="585"/>
      <c r="BD347" s="585"/>
      <c r="BE347" s="41">
        <f>COUNTIFS($J$8:$J$254,"Thẩm mỹ",BE$8:BE$254,"2")</f>
        <v>0</v>
      </c>
      <c r="BF347" s="41">
        <f>COUNTIFS($J$8:$J$254,"Thẩm mỹ",BF$8:BF$254,"2")</f>
        <v>0</v>
      </c>
      <c r="BG347" s="41">
        <f>COUNTIFS($J$8:$J$254,"Thẩm mỹ",BG$8:BG$254,"2")</f>
        <v>0</v>
      </c>
      <c r="BH347" s="41">
        <f>COUNTIFS($J$8:$J$254,"Thẩm mỹ",BH$8:BH$254,"2")</f>
        <v>0</v>
      </c>
      <c r="BI347" s="41">
        <f>COUNTIFS($J$8:$J$254,"Thẩm mỹ",BI$8:BI$254,"2")</f>
        <v>0</v>
      </c>
      <c r="BJ347" s="62"/>
      <c r="BK347" s="41"/>
      <c r="BL347" s="41"/>
      <c r="BM347" s="41"/>
      <c r="BN347" s="41"/>
      <c r="BO347" s="41"/>
      <c r="BP347" s="41"/>
      <c r="BQ347" s="607">
        <f t="shared" si="122"/>
        <v>23</v>
      </c>
      <c r="BR347" s="56"/>
      <c r="BS347" s="56"/>
      <c r="BT347" s="56"/>
      <c r="BU347" s="41">
        <f>COUNTIFS($J$8:$J$254,"Thẩm mỹ",BU$8:BU$254,"2")</f>
        <v>0</v>
      </c>
      <c r="BV347" s="41"/>
      <c r="BW347" s="591"/>
      <c r="BX347" s="591"/>
      <c r="BY347" s="591"/>
      <c r="BZ347" s="591"/>
      <c r="CA347" s="591"/>
      <c r="CB347" s="591"/>
      <c r="CC347" s="591"/>
      <c r="CD347" s="591"/>
    </row>
    <row r="348" spans="1:82" s="3" customFormat="1" ht="37.5" hidden="1">
      <c r="A348" s="1536"/>
      <c r="B348" s="1415"/>
      <c r="C348" s="208" t="s">
        <v>234</v>
      </c>
      <c r="D348" s="15"/>
      <c r="E348" s="31"/>
      <c r="F348" s="15"/>
      <c r="G348" s="619"/>
      <c r="H348" s="175"/>
      <c r="I348" s="585"/>
      <c r="J348" s="585"/>
      <c r="K348" s="619"/>
      <c r="L348" s="585"/>
      <c r="M348" s="591"/>
      <c r="N348" s="79"/>
      <c r="O348" s="79"/>
      <c r="P348" s="585"/>
      <c r="Q348" s="585"/>
      <c r="R348" s="585"/>
      <c r="S348" s="585"/>
      <c r="T348" s="585"/>
      <c r="U348" s="585"/>
      <c r="V348" s="619"/>
      <c r="W348" s="619"/>
      <c r="X348" s="619"/>
      <c r="Y348" s="619"/>
      <c r="Z348" s="585"/>
      <c r="AA348" s="585"/>
      <c r="AB348" s="585"/>
      <c r="AC348" s="585"/>
      <c r="AD348" s="585"/>
      <c r="AE348" s="585"/>
      <c r="AF348" s="585"/>
      <c r="AG348" s="585"/>
      <c r="AH348" s="585"/>
      <c r="AI348" s="585"/>
      <c r="AJ348" s="585"/>
      <c r="AK348" s="585"/>
      <c r="AL348" s="585"/>
      <c r="AM348" s="585"/>
      <c r="AN348" s="585"/>
      <c r="AO348" s="585"/>
      <c r="AP348" s="585"/>
      <c r="AQ348" s="585"/>
      <c r="AR348" s="585"/>
      <c r="AS348" s="585"/>
      <c r="AT348" s="585"/>
      <c r="AU348" s="585"/>
      <c r="AV348" s="585"/>
      <c r="AW348" s="585"/>
      <c r="AX348" s="585"/>
      <c r="AY348" s="585"/>
      <c r="AZ348" s="585"/>
      <c r="BA348" s="585"/>
      <c r="BB348" s="585"/>
      <c r="BC348" s="585"/>
      <c r="BD348" s="585"/>
      <c r="BE348" s="41">
        <f>COUNTIFS($J$8:$J$254,"Thẩm mỹ",BE$8:BE$254,"1")</f>
        <v>0</v>
      </c>
      <c r="BF348" s="41">
        <f>COUNTIFS($J$8:$J$254,"Thẩm mỹ",BF$8:BF$254,"1")</f>
        <v>0</v>
      </c>
      <c r="BG348" s="41">
        <f>COUNTIFS($J$8:$J$254,"Thẩm mỹ",BG$8:BG$254,"1")</f>
        <v>0</v>
      </c>
      <c r="BH348" s="41">
        <f>COUNTIFS($J$8:$J$254,"Thẩm mỹ",BH$8:BH$254,"1")</f>
        <v>0</v>
      </c>
      <c r="BI348" s="41">
        <f>COUNTIFS($J$8:$J$254,"Thẩm mỹ",BI$8:BI$254,"1")</f>
        <v>0</v>
      </c>
      <c r="BJ348" s="62"/>
      <c r="BK348" s="41"/>
      <c r="BL348" s="41"/>
      <c r="BM348" s="41"/>
      <c r="BN348" s="41"/>
      <c r="BO348" s="41"/>
      <c r="BP348" s="41"/>
      <c r="BQ348" s="607">
        <f t="shared" si="122"/>
        <v>23</v>
      </c>
      <c r="BR348" s="56"/>
      <c r="BS348" s="56"/>
      <c r="BT348" s="56"/>
      <c r="BU348" s="41">
        <f>COUNTIFS($J$8:$J$254,"Thẩm mỹ",BU$8:BU$254,"1")</f>
        <v>0</v>
      </c>
      <c r="BV348" s="41"/>
      <c r="BW348" s="591"/>
      <c r="BX348" s="591"/>
      <c r="BY348" s="591"/>
      <c r="BZ348" s="591"/>
      <c r="CA348" s="591"/>
      <c r="CB348" s="591"/>
      <c r="CC348" s="591"/>
      <c r="CD348" s="591"/>
    </row>
    <row r="349" spans="1:82" s="3" customFormat="1" ht="37.5" hidden="1">
      <c r="A349" s="1536"/>
      <c r="B349" s="1415"/>
      <c r="C349" s="208" t="s">
        <v>235</v>
      </c>
      <c r="D349" s="15"/>
      <c r="E349" s="31"/>
      <c r="F349" s="15"/>
      <c r="G349" s="619"/>
      <c r="H349" s="175"/>
      <c r="I349" s="585"/>
      <c r="J349" s="585"/>
      <c r="K349" s="619"/>
      <c r="L349" s="585"/>
      <c r="M349" s="591"/>
      <c r="N349" s="79"/>
      <c r="O349" s="79"/>
      <c r="P349" s="585"/>
      <c r="Q349" s="585"/>
      <c r="R349" s="585"/>
      <c r="S349" s="585"/>
      <c r="T349" s="585"/>
      <c r="U349" s="585"/>
      <c r="V349" s="619"/>
      <c r="W349" s="619"/>
      <c r="X349" s="619"/>
      <c r="Y349" s="619"/>
      <c r="Z349" s="585"/>
      <c r="AA349" s="585"/>
      <c r="AB349" s="585"/>
      <c r="AC349" s="585"/>
      <c r="AD349" s="585"/>
      <c r="AE349" s="585"/>
      <c r="AF349" s="585"/>
      <c r="AG349" s="585"/>
      <c r="AH349" s="585"/>
      <c r="AI349" s="585"/>
      <c r="AJ349" s="585"/>
      <c r="AK349" s="585"/>
      <c r="AL349" s="585"/>
      <c r="AM349" s="585"/>
      <c r="AN349" s="585"/>
      <c r="AO349" s="585"/>
      <c r="AP349" s="585"/>
      <c r="AQ349" s="585"/>
      <c r="AR349" s="585"/>
      <c r="AS349" s="585"/>
      <c r="AT349" s="585"/>
      <c r="AU349" s="585"/>
      <c r="AV349" s="585"/>
      <c r="AW349" s="585"/>
      <c r="AX349" s="585"/>
      <c r="AY349" s="585"/>
      <c r="AZ349" s="585"/>
      <c r="BA349" s="585"/>
      <c r="BB349" s="585"/>
      <c r="BC349" s="585"/>
      <c r="BD349" s="585"/>
      <c r="BE349" s="41">
        <f>COUNTIFS($J$8:$J$254,"Thẩm mỹ",BE$8:BE$254,"0")</f>
        <v>0</v>
      </c>
      <c r="BF349" s="41">
        <f>COUNTIFS($J$8:$J$254,"Thẩm mỹ",BF$8:BF$254,"0")</f>
        <v>0</v>
      </c>
      <c r="BG349" s="41">
        <f>COUNTIFS($J$8:$J$254,"Thẩm mỹ",BG$8:BG$254,"0")</f>
        <v>0</v>
      </c>
      <c r="BH349" s="41">
        <f>COUNTIFS($J$8:$J$254,"Thẩm mỹ",BH$8:BH$254,"0")</f>
        <v>0</v>
      </c>
      <c r="BI349" s="41">
        <f>COUNTIFS($J$8:$J$254,"Thẩm mỹ",BI$8:BI$254,"0")</f>
        <v>0</v>
      </c>
      <c r="BJ349" s="62"/>
      <c r="BK349" s="41"/>
      <c r="BL349" s="41"/>
      <c r="BM349" s="41"/>
      <c r="BN349" s="41"/>
      <c r="BO349" s="41"/>
      <c r="BP349" s="41"/>
      <c r="BQ349" s="607">
        <f t="shared" si="122"/>
        <v>23</v>
      </c>
      <c r="BR349" s="56"/>
      <c r="BS349" s="56"/>
      <c r="BT349" s="56"/>
      <c r="BU349" s="41">
        <f>COUNTIFS($J$8:$J$254,"Thẩm mỹ",BU$8:BU$254,"0")</f>
        <v>0</v>
      </c>
      <c r="BV349" s="41"/>
      <c r="BW349" s="591"/>
      <c r="BX349" s="591"/>
      <c r="BY349" s="591"/>
      <c r="BZ349" s="591"/>
      <c r="CA349" s="591"/>
      <c r="CB349" s="591"/>
      <c r="CC349" s="591"/>
      <c r="CD349" s="591"/>
    </row>
    <row r="350" spans="1:82" s="3" customFormat="1" hidden="1">
      <c r="A350" s="1536"/>
      <c r="B350" s="1415"/>
      <c r="C350" s="1538" t="s">
        <v>1205</v>
      </c>
      <c r="D350" s="15"/>
      <c r="E350" s="31"/>
      <c r="F350" s="15"/>
      <c r="G350" s="619"/>
      <c r="H350" s="175"/>
      <c r="I350" s="585"/>
      <c r="J350" s="585"/>
      <c r="K350" s="619"/>
      <c r="L350" s="585"/>
      <c r="M350" s="591"/>
      <c r="N350" s="79"/>
      <c r="O350" s="79"/>
      <c r="P350" s="585"/>
      <c r="Q350" s="585"/>
      <c r="R350" s="585"/>
      <c r="S350" s="585"/>
      <c r="T350" s="585"/>
      <c r="U350" s="585"/>
      <c r="V350" s="619"/>
      <c r="W350" s="619"/>
      <c r="X350" s="619"/>
      <c r="Y350" s="619"/>
      <c r="Z350" s="585"/>
      <c r="AA350" s="585"/>
      <c r="AB350" s="585"/>
      <c r="AC350" s="585"/>
      <c r="AD350" s="585"/>
      <c r="AE350" s="585"/>
      <c r="AF350" s="585"/>
      <c r="AG350" s="585"/>
      <c r="AH350" s="585"/>
      <c r="AI350" s="585"/>
      <c r="AJ350" s="585"/>
      <c r="AK350" s="585"/>
      <c r="AL350" s="585"/>
      <c r="AM350" s="585"/>
      <c r="AN350" s="585"/>
      <c r="AO350" s="585"/>
      <c r="AP350" s="585"/>
      <c r="AQ350" s="585"/>
      <c r="AR350" s="585"/>
      <c r="AS350" s="585"/>
      <c r="AT350" s="585"/>
      <c r="AU350" s="585"/>
      <c r="AV350" s="585"/>
      <c r="AW350" s="585"/>
      <c r="AX350" s="585"/>
      <c r="AY350" s="585"/>
      <c r="AZ350" s="585"/>
      <c r="BA350" s="585"/>
      <c r="BB350" s="585"/>
      <c r="BC350" s="585"/>
      <c r="BD350" s="585"/>
      <c r="BE350" s="38" t="e">
        <f>(((BE347*2)+(BE348*1)+(BE349*0)))/(BE347+BE348+BE349)</f>
        <v>#DIV/0!</v>
      </c>
      <c r="BF350" s="38" t="e">
        <f>(((BF347*2)+(BF348*1)+(BF349*0)))/(BF347+BF348+BF349)</f>
        <v>#DIV/0!</v>
      </c>
      <c r="BG350" s="38" t="e">
        <f>(((BG347*2)+(BG348*1)+(BG349*0)))/(BG347+BG348+BG349)</f>
        <v>#DIV/0!</v>
      </c>
      <c r="BH350" s="38" t="e">
        <f>(((BH347*2)+(BH348*1)+(BH349*0)))/(BH347+BH348+BH349)</f>
        <v>#DIV/0!</v>
      </c>
      <c r="BI350" s="38" t="e">
        <f>(((BI347*2)+(BI348*1)+(BI349*0)))/(BI347+BI348+BI349)</f>
        <v>#DIV/0!</v>
      </c>
      <c r="BJ350" s="60"/>
      <c r="BK350" s="38"/>
      <c r="BL350" s="38"/>
      <c r="BM350" s="38"/>
      <c r="BN350" s="38"/>
      <c r="BO350" s="38"/>
      <c r="BP350" s="38"/>
      <c r="BQ350" s="607">
        <f t="shared" si="122"/>
        <v>23</v>
      </c>
      <c r="BR350" s="54"/>
      <c r="BS350" s="54"/>
      <c r="BT350" s="54"/>
      <c r="BU350" s="38" t="e">
        <f>(((BU347*2)+(BU348*1)+(BU349*0)))/(BU347+BU348+BU349)</f>
        <v>#DIV/0!</v>
      </c>
      <c r="BV350" s="38"/>
      <c r="BW350" s="1550">
        <f>COUNTIF($BE351:$BV351,"Đ")</f>
        <v>0</v>
      </c>
      <c r="BX350" s="1549">
        <f>BW350/COUNTA($BE351:$BV351)</f>
        <v>0</v>
      </c>
      <c r="BY350" s="1550">
        <f>COUNTIF($BE351:$BV351,"CCG")</f>
        <v>0</v>
      </c>
      <c r="BZ350" s="1549">
        <f>BY350/COUNTA($BE351:$BV351)</f>
        <v>0</v>
      </c>
      <c r="CA350" s="1550">
        <f>COUNTIF($BE351:$BV351,"CĐ")</f>
        <v>0</v>
      </c>
      <c r="CB350" s="1549">
        <f>CA350/COUNTA($BE351:$BV351)</f>
        <v>0</v>
      </c>
      <c r="CC350" s="1407" t="e">
        <f>(((BW350*2)+(BY350*1)+(CA350*0)))/(BW350+BY350+CA350)</f>
        <v>#DIV/0!</v>
      </c>
      <c r="CD350" s="1407" t="e">
        <f>IF(CC350&gt;=1.6,"Đạt mục tiêu",IF(CC350&gt;=1,"Cần cố gắng","Chưa đạt"))</f>
        <v>#DIV/0!</v>
      </c>
    </row>
    <row r="351" spans="1:82" s="3" customFormat="1" hidden="1">
      <c r="A351" s="1536"/>
      <c r="B351" s="1415"/>
      <c r="C351" s="1539"/>
      <c r="D351" s="15"/>
      <c r="E351" s="31"/>
      <c r="F351" s="15"/>
      <c r="G351" s="619"/>
      <c r="H351" s="175"/>
      <c r="I351" s="585"/>
      <c r="J351" s="585"/>
      <c r="K351" s="619"/>
      <c r="L351" s="585"/>
      <c r="M351" s="591"/>
      <c r="N351" s="79"/>
      <c r="O351" s="79"/>
      <c r="P351" s="585"/>
      <c r="Q351" s="585"/>
      <c r="R351" s="585"/>
      <c r="S351" s="585"/>
      <c r="T351" s="585"/>
      <c r="U351" s="585"/>
      <c r="V351" s="619"/>
      <c r="W351" s="619"/>
      <c r="X351" s="619"/>
      <c r="Y351" s="619"/>
      <c r="Z351" s="585"/>
      <c r="AA351" s="585"/>
      <c r="AB351" s="585"/>
      <c r="AC351" s="585"/>
      <c r="AD351" s="585"/>
      <c r="AE351" s="585"/>
      <c r="AF351" s="585"/>
      <c r="AG351" s="585"/>
      <c r="AH351" s="585"/>
      <c r="AI351" s="585"/>
      <c r="AJ351" s="585"/>
      <c r="AK351" s="585"/>
      <c r="AL351" s="585"/>
      <c r="AM351" s="585"/>
      <c r="AN351" s="585"/>
      <c r="AO351" s="585"/>
      <c r="AP351" s="585"/>
      <c r="AQ351" s="585"/>
      <c r="AR351" s="585"/>
      <c r="AS351" s="585"/>
      <c r="AT351" s="585"/>
      <c r="AU351" s="585"/>
      <c r="AV351" s="585"/>
      <c r="AW351" s="585"/>
      <c r="AX351" s="585"/>
      <c r="AY351" s="585"/>
      <c r="AZ351" s="585"/>
      <c r="BA351" s="585"/>
      <c r="BB351" s="585"/>
      <c r="BC351" s="585"/>
      <c r="BD351" s="585"/>
      <c r="BE351" s="38" t="e">
        <f>IF(BE350&lt;1,"CĐ",IF(BE350&lt;1.6,"CCG","Đ"))</f>
        <v>#DIV/0!</v>
      </c>
      <c r="BF351" s="38" t="e">
        <f>IF(BF350&lt;1,"CĐ",IF(BF350&lt;1.6,"CCG","Đ"))</f>
        <v>#DIV/0!</v>
      </c>
      <c r="BG351" s="38" t="e">
        <f>IF(BG350&lt;1,"CĐ",IF(BG350&lt;1.6,"CCG","Đ"))</f>
        <v>#DIV/0!</v>
      </c>
      <c r="BH351" s="38" t="e">
        <f>IF(BH350&lt;1,"CĐ",IF(BH350&lt;1.6,"CCG","Đ"))</f>
        <v>#DIV/0!</v>
      </c>
      <c r="BI351" s="38" t="e">
        <f>IF(BI350&lt;1,"CĐ",IF(BI350&lt;1.6,"CCG","Đ"))</f>
        <v>#DIV/0!</v>
      </c>
      <c r="BJ351" s="60"/>
      <c r="BK351" s="38"/>
      <c r="BL351" s="38"/>
      <c r="BM351" s="38"/>
      <c r="BN351" s="38"/>
      <c r="BO351" s="38"/>
      <c r="BP351" s="38"/>
      <c r="BQ351" s="607">
        <f t="shared" si="122"/>
        <v>23</v>
      </c>
      <c r="BR351" s="54"/>
      <c r="BS351" s="54"/>
      <c r="BT351" s="54"/>
      <c r="BU351" s="38" t="e">
        <f>IF(BU350&lt;1,"CĐ",IF(BU350&lt;1.6,"CCG","Đ"))</f>
        <v>#DIV/0!</v>
      </c>
      <c r="BV351" s="38"/>
      <c r="BW351" s="1550"/>
      <c r="BX351" s="1549"/>
      <c r="BY351" s="1550"/>
      <c r="BZ351" s="1549"/>
      <c r="CA351" s="1550"/>
      <c r="CB351" s="1549"/>
      <c r="CC351" s="1407"/>
      <c r="CD351" s="1407"/>
    </row>
    <row r="352" spans="1:82" s="3" customFormat="1" ht="37.5" hidden="1">
      <c r="A352" s="1536"/>
      <c r="B352" s="1414" t="s">
        <v>199</v>
      </c>
      <c r="C352" s="208" t="s">
        <v>233</v>
      </c>
      <c r="D352" s="36"/>
      <c r="E352" s="37"/>
      <c r="F352" s="36"/>
      <c r="G352" s="590"/>
      <c r="H352" s="210"/>
      <c r="I352" s="591"/>
      <c r="J352" s="591"/>
      <c r="K352" s="590"/>
      <c r="L352" s="591"/>
      <c r="M352" s="591"/>
      <c r="N352" s="79"/>
      <c r="O352" s="79"/>
      <c r="P352" s="591"/>
      <c r="Q352" s="591"/>
      <c r="R352" s="591"/>
      <c r="S352" s="591"/>
      <c r="T352" s="591"/>
      <c r="U352" s="591"/>
      <c r="V352" s="590"/>
      <c r="W352" s="590"/>
      <c r="X352" s="590"/>
      <c r="Y352" s="590"/>
      <c r="Z352" s="591"/>
      <c r="AA352" s="591"/>
      <c r="AB352" s="591"/>
      <c r="AC352" s="591"/>
      <c r="AD352" s="591"/>
      <c r="AE352" s="591"/>
      <c r="AF352" s="591"/>
      <c r="AG352" s="591"/>
      <c r="AH352" s="591"/>
      <c r="AI352" s="591"/>
      <c r="AJ352" s="591"/>
      <c r="AK352" s="591"/>
      <c r="AL352" s="591"/>
      <c r="AM352" s="591"/>
      <c r="AN352" s="591"/>
      <c r="AO352" s="591"/>
      <c r="AP352" s="591"/>
      <c r="AQ352" s="591"/>
      <c r="AR352" s="591"/>
      <c r="AS352" s="591"/>
      <c r="AT352" s="591"/>
      <c r="AU352" s="591"/>
      <c r="AV352" s="591"/>
      <c r="AW352" s="591"/>
      <c r="AX352" s="591"/>
      <c r="AY352" s="591"/>
      <c r="AZ352" s="591"/>
      <c r="BA352" s="591"/>
      <c r="BB352" s="591"/>
      <c r="BC352" s="591"/>
      <c r="BD352" s="591"/>
      <c r="BE352" s="41">
        <f t="shared" ref="BE352:BV353" si="143">BE327+BE332+BE337+BE342+BE347</f>
        <v>102</v>
      </c>
      <c r="BF352" s="41">
        <f t="shared" si="143"/>
        <v>107</v>
      </c>
      <c r="BG352" s="41">
        <f t="shared" si="143"/>
        <v>90</v>
      </c>
      <c r="BH352" s="41">
        <f t="shared" si="143"/>
        <v>94</v>
      </c>
      <c r="BI352" s="41">
        <f t="shared" si="143"/>
        <v>89</v>
      </c>
      <c r="BJ352" s="41">
        <f t="shared" si="143"/>
        <v>86</v>
      </c>
      <c r="BK352" s="41">
        <f t="shared" si="143"/>
        <v>107</v>
      </c>
      <c r="BL352" s="41">
        <f t="shared" si="143"/>
        <v>119</v>
      </c>
      <c r="BM352" s="41">
        <f t="shared" si="143"/>
        <v>111</v>
      </c>
      <c r="BN352" s="41">
        <f t="shared" si="143"/>
        <v>85</v>
      </c>
      <c r="BO352" s="41">
        <f t="shared" si="143"/>
        <v>97</v>
      </c>
      <c r="BP352" s="41">
        <f t="shared" si="143"/>
        <v>119</v>
      </c>
      <c r="BQ352" s="41">
        <f t="shared" si="143"/>
        <v>116</v>
      </c>
      <c r="BR352" s="41">
        <f t="shared" si="143"/>
        <v>81</v>
      </c>
      <c r="BS352" s="41">
        <f t="shared" si="143"/>
        <v>81</v>
      </c>
      <c r="BT352" s="41">
        <f t="shared" si="143"/>
        <v>90</v>
      </c>
      <c r="BU352" s="41">
        <f t="shared" si="143"/>
        <v>116</v>
      </c>
      <c r="BV352" s="41">
        <f t="shared" si="143"/>
        <v>95</v>
      </c>
      <c r="BW352" s="591"/>
      <c r="BX352" s="591"/>
      <c r="BY352" s="591"/>
      <c r="BZ352" s="591"/>
      <c r="CA352" s="591"/>
      <c r="CB352" s="591"/>
      <c r="CC352" s="591"/>
      <c r="CD352" s="254"/>
    </row>
    <row r="353" spans="1:83" s="3" customFormat="1" ht="37.5" hidden="1">
      <c r="A353" s="1536"/>
      <c r="B353" s="1414"/>
      <c r="C353" s="208" t="s">
        <v>234</v>
      </c>
      <c r="D353" s="36"/>
      <c r="E353" s="37"/>
      <c r="F353" s="36"/>
      <c r="G353" s="590"/>
      <c r="H353" s="210"/>
      <c r="I353" s="591"/>
      <c r="J353" s="591"/>
      <c r="K353" s="590"/>
      <c r="L353" s="591"/>
      <c r="M353" s="591"/>
      <c r="N353" s="79"/>
      <c r="O353" s="79"/>
      <c r="P353" s="591"/>
      <c r="Q353" s="591"/>
      <c r="R353" s="591"/>
      <c r="S353" s="591"/>
      <c r="T353" s="591"/>
      <c r="U353" s="591"/>
      <c r="V353" s="590"/>
      <c r="W353" s="590"/>
      <c r="X353" s="590"/>
      <c r="Y353" s="590"/>
      <c r="Z353" s="591"/>
      <c r="AA353" s="591"/>
      <c r="AB353" s="591"/>
      <c r="AC353" s="591"/>
      <c r="AD353" s="591"/>
      <c r="AE353" s="591"/>
      <c r="AF353" s="591"/>
      <c r="AG353" s="591"/>
      <c r="AH353" s="591"/>
      <c r="AI353" s="591"/>
      <c r="AJ353" s="591"/>
      <c r="AK353" s="591"/>
      <c r="AL353" s="591"/>
      <c r="AM353" s="591"/>
      <c r="AN353" s="591"/>
      <c r="AO353" s="591"/>
      <c r="AP353" s="591"/>
      <c r="AQ353" s="591"/>
      <c r="AR353" s="591"/>
      <c r="AS353" s="591"/>
      <c r="AT353" s="591"/>
      <c r="AU353" s="591"/>
      <c r="AV353" s="591"/>
      <c r="AW353" s="591"/>
      <c r="AX353" s="591"/>
      <c r="AY353" s="591"/>
      <c r="AZ353" s="591"/>
      <c r="BA353" s="591"/>
      <c r="BB353" s="591"/>
      <c r="BC353" s="591"/>
      <c r="BD353" s="591"/>
      <c r="BE353" s="41">
        <f t="shared" si="143"/>
        <v>20</v>
      </c>
      <c r="BF353" s="41">
        <f t="shared" si="143"/>
        <v>15</v>
      </c>
      <c r="BG353" s="41">
        <f t="shared" si="143"/>
        <v>32</v>
      </c>
      <c r="BH353" s="41">
        <f t="shared" si="143"/>
        <v>28</v>
      </c>
      <c r="BI353" s="41">
        <f t="shared" si="143"/>
        <v>33</v>
      </c>
      <c r="BJ353" s="41">
        <f t="shared" si="143"/>
        <v>36</v>
      </c>
      <c r="BK353" s="41">
        <f t="shared" si="143"/>
        <v>15</v>
      </c>
      <c r="BL353" s="41">
        <f t="shared" si="143"/>
        <v>3</v>
      </c>
      <c r="BM353" s="41">
        <f t="shared" si="143"/>
        <v>11</v>
      </c>
      <c r="BN353" s="41">
        <f t="shared" si="143"/>
        <v>37</v>
      </c>
      <c r="BO353" s="41">
        <f t="shared" si="143"/>
        <v>25</v>
      </c>
      <c r="BP353" s="41">
        <f t="shared" si="143"/>
        <v>3</v>
      </c>
      <c r="BQ353" s="41">
        <f t="shared" si="143"/>
        <v>56</v>
      </c>
      <c r="BR353" s="41">
        <f t="shared" si="143"/>
        <v>55</v>
      </c>
      <c r="BS353" s="41">
        <f t="shared" si="143"/>
        <v>48</v>
      </c>
      <c r="BT353" s="41">
        <f t="shared" si="143"/>
        <v>47</v>
      </c>
      <c r="BU353" s="41">
        <f t="shared" si="143"/>
        <v>27</v>
      </c>
      <c r="BV353" s="41">
        <f t="shared" si="143"/>
        <v>23</v>
      </c>
      <c r="BW353" s="591"/>
      <c r="BX353" s="591"/>
      <c r="BY353" s="591"/>
      <c r="BZ353" s="591"/>
      <c r="CA353" s="591"/>
      <c r="CB353" s="591"/>
      <c r="CC353" s="591"/>
      <c r="CD353" s="254"/>
    </row>
    <row r="354" spans="1:83" s="3" customFormat="1" ht="37.5" hidden="1">
      <c r="A354" s="1536"/>
      <c r="B354" s="1414"/>
      <c r="C354" s="208" t="s">
        <v>235</v>
      </c>
      <c r="D354" s="36"/>
      <c r="E354" s="37"/>
      <c r="F354" s="36"/>
      <c r="G354" s="590"/>
      <c r="H354" s="210"/>
      <c r="I354" s="591"/>
      <c r="J354" s="591"/>
      <c r="K354" s="590"/>
      <c r="L354" s="591"/>
      <c r="M354" s="591"/>
      <c r="N354" s="79"/>
      <c r="O354" s="79"/>
      <c r="P354" s="591"/>
      <c r="Q354" s="591"/>
      <c r="R354" s="591"/>
      <c r="S354" s="591"/>
      <c r="T354" s="591"/>
      <c r="U354" s="591"/>
      <c r="V354" s="590"/>
      <c r="W354" s="590"/>
      <c r="X354" s="590"/>
      <c r="Y354" s="590"/>
      <c r="Z354" s="591"/>
      <c r="AA354" s="591"/>
      <c r="AB354" s="591"/>
      <c r="AC354" s="591"/>
      <c r="AD354" s="591"/>
      <c r="AE354" s="591"/>
      <c r="AF354" s="591"/>
      <c r="AG354" s="591"/>
      <c r="AH354" s="591"/>
      <c r="AI354" s="591"/>
      <c r="AJ354" s="591"/>
      <c r="AK354" s="591"/>
      <c r="AL354" s="591"/>
      <c r="AM354" s="591"/>
      <c r="AN354" s="591"/>
      <c r="AO354" s="591"/>
      <c r="AP354" s="591"/>
      <c r="AQ354" s="591"/>
      <c r="AR354" s="591"/>
      <c r="AS354" s="591"/>
      <c r="AT354" s="591"/>
      <c r="AU354" s="591"/>
      <c r="AV354" s="591"/>
      <c r="AW354" s="591"/>
      <c r="AX354" s="591"/>
      <c r="AY354" s="591"/>
      <c r="AZ354" s="591"/>
      <c r="BA354" s="591"/>
      <c r="BB354" s="591"/>
      <c r="BC354" s="591"/>
      <c r="BD354" s="591"/>
      <c r="BE354" s="41">
        <f>BE329+BE334+BE339+BE344</f>
        <v>0</v>
      </c>
      <c r="BF354" s="41">
        <f t="shared" ref="BF354:BP354" si="144">BF329+BF334+BF339+BF344</f>
        <v>0</v>
      </c>
      <c r="BG354" s="41">
        <f t="shared" si="144"/>
        <v>0</v>
      </c>
      <c r="BH354" s="41">
        <f t="shared" si="144"/>
        <v>0</v>
      </c>
      <c r="BI354" s="41">
        <f t="shared" si="144"/>
        <v>0</v>
      </c>
      <c r="BJ354" s="41">
        <f t="shared" si="144"/>
        <v>0</v>
      </c>
      <c r="BK354" s="41">
        <f t="shared" si="144"/>
        <v>0</v>
      </c>
      <c r="BL354" s="41">
        <f t="shared" si="144"/>
        <v>0</v>
      </c>
      <c r="BM354" s="41">
        <f t="shared" si="144"/>
        <v>0</v>
      </c>
      <c r="BN354" s="41">
        <f t="shared" si="144"/>
        <v>0</v>
      </c>
      <c r="BO354" s="41">
        <f t="shared" si="144"/>
        <v>0</v>
      </c>
      <c r="BP354" s="41">
        <f t="shared" si="144"/>
        <v>0</v>
      </c>
      <c r="BQ354" s="41">
        <v>0</v>
      </c>
      <c r="BR354" s="41">
        <v>0</v>
      </c>
      <c r="BS354" s="41">
        <v>0</v>
      </c>
      <c r="BT354" s="41">
        <v>0</v>
      </c>
      <c r="BU354" s="41">
        <v>0</v>
      </c>
      <c r="BV354" s="41">
        <v>0</v>
      </c>
      <c r="BW354" s="591"/>
      <c r="BX354" s="591"/>
      <c r="BY354" s="591"/>
      <c r="BZ354" s="591"/>
      <c r="CA354" s="591"/>
      <c r="CB354" s="591"/>
      <c r="CC354" s="591"/>
      <c r="CD354" s="254"/>
    </row>
    <row r="355" spans="1:83" s="3" customFormat="1" hidden="1">
      <c r="A355" s="1536"/>
      <c r="B355" s="1414"/>
      <c r="C355" s="1570" t="s">
        <v>236</v>
      </c>
      <c r="D355" s="36"/>
      <c r="E355" s="37"/>
      <c r="F355" s="36"/>
      <c r="G355" s="590"/>
      <c r="H355" s="210"/>
      <c r="I355" s="591"/>
      <c r="J355" s="591"/>
      <c r="K355" s="590"/>
      <c r="L355" s="591"/>
      <c r="M355" s="591"/>
      <c r="N355" s="79"/>
      <c r="O355" s="79"/>
      <c r="P355" s="591"/>
      <c r="Q355" s="591"/>
      <c r="R355" s="591"/>
      <c r="S355" s="591"/>
      <c r="T355" s="591"/>
      <c r="U355" s="591"/>
      <c r="V355" s="590"/>
      <c r="W355" s="590"/>
      <c r="X355" s="590"/>
      <c r="Y355" s="590"/>
      <c r="Z355" s="591"/>
      <c r="AA355" s="591"/>
      <c r="AB355" s="591"/>
      <c r="AC355" s="591"/>
      <c r="AD355" s="591"/>
      <c r="AE355" s="591"/>
      <c r="AF355" s="591"/>
      <c r="AG355" s="591"/>
      <c r="AH355" s="591"/>
      <c r="AI355" s="591"/>
      <c r="AJ355" s="591"/>
      <c r="AK355" s="591"/>
      <c r="AL355" s="591"/>
      <c r="AM355" s="591"/>
      <c r="AN355" s="591"/>
      <c r="AO355" s="591"/>
      <c r="AP355" s="591"/>
      <c r="AQ355" s="591"/>
      <c r="AR355" s="591"/>
      <c r="AS355" s="591"/>
      <c r="AT355" s="591"/>
      <c r="AU355" s="591"/>
      <c r="AV355" s="591"/>
      <c r="AW355" s="591"/>
      <c r="AX355" s="591"/>
      <c r="AY355" s="591"/>
      <c r="AZ355" s="591"/>
      <c r="BA355" s="591"/>
      <c r="BB355" s="591"/>
      <c r="BC355" s="591"/>
      <c r="BD355" s="591"/>
      <c r="BE355" s="38">
        <f>(((BE352*2)+(BE353*1)+(BE354*0)))/(BE352+BE353+BE354)</f>
        <v>1.8360655737704918</v>
      </c>
      <c r="BF355" s="38">
        <f>(((BF352*2)+(BF353*1)+(BF354*0)))/(BF352+BF353+BF354)</f>
        <v>1.8770491803278688</v>
      </c>
      <c r="BG355" s="38">
        <f>(((BG352*2)+(BG353*1)+(BG354*0)))/(BG352+BG353+BG354)</f>
        <v>1.7377049180327868</v>
      </c>
      <c r="BH355" s="38">
        <f>(((BH352*2)+(BH353*1)+(BH354*0)))/(BH352+BH353+BH354)</f>
        <v>1.7704918032786885</v>
      </c>
      <c r="BI355" s="38">
        <f>(((BI352*2)+(BI353*1)+(BI354*0)))/(BI352+BI353+BI354)</f>
        <v>1.7295081967213115</v>
      </c>
      <c r="BJ355" s="38">
        <f t="shared" ref="BJ355:BV355" si="145">(((BJ352*2)+(BJ353*1)+(BJ354*0)))/(BJ352+BJ353+BJ354)</f>
        <v>1.7049180327868851</v>
      </c>
      <c r="BK355" s="38">
        <f t="shared" si="145"/>
        <v>1.8770491803278688</v>
      </c>
      <c r="BL355" s="38">
        <f t="shared" si="145"/>
        <v>1.9754098360655739</v>
      </c>
      <c r="BM355" s="38">
        <f t="shared" si="145"/>
        <v>1.9098360655737705</v>
      </c>
      <c r="BN355" s="38">
        <f t="shared" si="145"/>
        <v>1.6967213114754098</v>
      </c>
      <c r="BO355" s="38">
        <f t="shared" si="145"/>
        <v>1.7950819672131149</v>
      </c>
      <c r="BP355" s="38">
        <f t="shared" si="145"/>
        <v>1.9754098360655739</v>
      </c>
      <c r="BQ355" s="38">
        <f t="shared" si="145"/>
        <v>1.6744186046511629</v>
      </c>
      <c r="BR355" s="38">
        <f t="shared" si="145"/>
        <v>1.5955882352941178</v>
      </c>
      <c r="BS355" s="38">
        <f t="shared" si="145"/>
        <v>1.6279069767441861</v>
      </c>
      <c r="BT355" s="38">
        <f t="shared" si="145"/>
        <v>1.6569343065693432</v>
      </c>
      <c r="BU355" s="38">
        <f t="shared" si="145"/>
        <v>1.8111888111888113</v>
      </c>
      <c r="BV355" s="38">
        <f t="shared" si="145"/>
        <v>1.8050847457627119</v>
      </c>
      <c r="BW355" s="1550">
        <f>COUNTIF($BE356:$BV356,"Đ")</f>
        <v>17</v>
      </c>
      <c r="BX355" s="1549">
        <f>BW355/COUNTA($BE356:$BV356)</f>
        <v>0.94444444444444442</v>
      </c>
      <c r="BY355" s="1550">
        <f>COUNTIF($BE356:$BV356,"CCG")</f>
        <v>1</v>
      </c>
      <c r="BZ355" s="1549">
        <f>BY355/COUNTA($BE356:$BV356)</f>
        <v>5.5555555555555552E-2</v>
      </c>
      <c r="CA355" s="1550">
        <f>COUNTIF($BE356:$BV356,"CĐ")</f>
        <v>0</v>
      </c>
      <c r="CB355" s="1549">
        <f>CA355/COUNTA($BE356:$BV356)</f>
        <v>0</v>
      </c>
      <c r="CC355" s="1407">
        <f>(((BW355*2)+(BY355*1)+(CA355*0)))/(BW355+BY355+CA355)</f>
        <v>1.9444444444444444</v>
      </c>
      <c r="CD355" s="1410" t="str">
        <f>IF(CC355&gt;=1.6,"Đạt mục tiêu",IF(CC355&gt;=1,"Cần cố gắng","Chưa đạt"))</f>
        <v>Đạt mục tiêu</v>
      </c>
    </row>
    <row r="356" spans="1:83" s="3" customFormat="1" hidden="1">
      <c r="A356" s="1536"/>
      <c r="B356" s="1414"/>
      <c r="C356" s="1571"/>
      <c r="D356" s="36"/>
      <c r="E356" s="37"/>
      <c r="F356" s="36"/>
      <c r="G356" s="590"/>
      <c r="H356" s="210"/>
      <c r="I356" s="591"/>
      <c r="J356" s="591"/>
      <c r="K356" s="590"/>
      <c r="L356" s="591"/>
      <c r="M356" s="591"/>
      <c r="N356" s="79"/>
      <c r="O356" s="79"/>
      <c r="P356" s="591"/>
      <c r="Q356" s="591"/>
      <c r="R356" s="591"/>
      <c r="S356" s="591"/>
      <c r="T356" s="591"/>
      <c r="U356" s="591"/>
      <c r="V356" s="590"/>
      <c r="W356" s="590"/>
      <c r="X356" s="590"/>
      <c r="Y356" s="590"/>
      <c r="Z356" s="591"/>
      <c r="AA356" s="591"/>
      <c r="AB356" s="591"/>
      <c r="AC356" s="591"/>
      <c r="AD356" s="591"/>
      <c r="AE356" s="591"/>
      <c r="AF356" s="591"/>
      <c r="AG356" s="591"/>
      <c r="AH356" s="591"/>
      <c r="AI356" s="591"/>
      <c r="AJ356" s="591"/>
      <c r="AK356" s="591"/>
      <c r="AL356" s="591"/>
      <c r="AM356" s="591"/>
      <c r="AN356" s="591"/>
      <c r="AO356" s="591"/>
      <c r="AP356" s="591"/>
      <c r="AQ356" s="591"/>
      <c r="AR356" s="591"/>
      <c r="AS356" s="591"/>
      <c r="AT356" s="591"/>
      <c r="AU356" s="591"/>
      <c r="AV356" s="591"/>
      <c r="AW356" s="591"/>
      <c r="AX356" s="591"/>
      <c r="AY356" s="591"/>
      <c r="AZ356" s="591"/>
      <c r="BA356" s="591"/>
      <c r="BB356" s="591"/>
      <c r="BC356" s="591"/>
      <c r="BD356" s="591"/>
      <c r="BE356" s="38" t="str">
        <f>IF(BE355&lt;1,"CĐ",IF(BE355&lt;1.6,"CCG","Đ"))</f>
        <v>Đ</v>
      </c>
      <c r="BF356" s="38" t="str">
        <f>IF(BF355&lt;1,"CĐ",IF(BF355&lt;1.6,"CCG","Đ"))</f>
        <v>Đ</v>
      </c>
      <c r="BG356" s="38" t="str">
        <f>IF(BG355&lt;1,"CĐ",IF(BG355&lt;1.6,"CCG","Đ"))</f>
        <v>Đ</v>
      </c>
      <c r="BH356" s="38" t="str">
        <f>IF(BH355&lt;1,"CĐ",IF(BH355&lt;1.6,"CCG","Đ"))</f>
        <v>Đ</v>
      </c>
      <c r="BI356" s="38" t="str">
        <f>IF(BI355&lt;1,"CĐ",IF(BI355&lt;1.6,"CCG","Đ"))</f>
        <v>Đ</v>
      </c>
      <c r="BJ356" s="38" t="str">
        <f t="shared" ref="BJ356:BV356" si="146">IF(BJ355&lt;1,"CĐ",IF(BJ355&lt;1.6,"CCG","Đ"))</f>
        <v>Đ</v>
      </c>
      <c r="BK356" s="38" t="str">
        <f t="shared" si="146"/>
        <v>Đ</v>
      </c>
      <c r="BL356" s="38" t="str">
        <f t="shared" si="146"/>
        <v>Đ</v>
      </c>
      <c r="BM356" s="38" t="str">
        <f t="shared" si="146"/>
        <v>Đ</v>
      </c>
      <c r="BN356" s="38" t="str">
        <f t="shared" si="146"/>
        <v>Đ</v>
      </c>
      <c r="BO356" s="38" t="str">
        <f t="shared" si="146"/>
        <v>Đ</v>
      </c>
      <c r="BP356" s="38" t="str">
        <f t="shared" si="146"/>
        <v>Đ</v>
      </c>
      <c r="BQ356" s="38" t="str">
        <f t="shared" si="146"/>
        <v>Đ</v>
      </c>
      <c r="BR356" s="38" t="str">
        <f t="shared" si="146"/>
        <v>CCG</v>
      </c>
      <c r="BS356" s="38" t="str">
        <f t="shared" si="146"/>
        <v>Đ</v>
      </c>
      <c r="BT356" s="38" t="str">
        <f t="shared" si="146"/>
        <v>Đ</v>
      </c>
      <c r="BU356" s="38" t="str">
        <f t="shared" si="146"/>
        <v>Đ</v>
      </c>
      <c r="BV356" s="38" t="str">
        <f t="shared" si="146"/>
        <v>Đ</v>
      </c>
      <c r="BW356" s="1550"/>
      <c r="BX356" s="1549"/>
      <c r="BY356" s="1550"/>
      <c r="BZ356" s="1549"/>
      <c r="CA356" s="1550"/>
      <c r="CB356" s="1549"/>
      <c r="CC356" s="1407"/>
      <c r="CD356" s="1410"/>
    </row>
    <row r="357" spans="1:83" s="3" customFormat="1" hidden="1">
      <c r="A357" s="170"/>
      <c r="C357" s="172"/>
      <c r="D357" s="12"/>
      <c r="E357" s="4"/>
      <c r="F357" s="2"/>
      <c r="G357" s="173"/>
      <c r="H357" s="174"/>
      <c r="I357" s="2"/>
      <c r="J357" s="2"/>
      <c r="K357" s="173"/>
      <c r="L357" s="2"/>
      <c r="N357" s="620"/>
      <c r="O357" s="620"/>
      <c r="P357" s="2"/>
      <c r="Q357" s="2"/>
      <c r="R357" s="2"/>
      <c r="S357" s="2"/>
      <c r="T357" s="2"/>
      <c r="U357" s="2"/>
      <c r="V357" s="173"/>
      <c r="W357" s="173"/>
      <c r="X357" s="173"/>
      <c r="Y357" s="173"/>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R357" s="232"/>
      <c r="BS357" s="232"/>
      <c r="BT357" s="232"/>
      <c r="CD357" s="255"/>
    </row>
    <row r="358" spans="1:83" s="481" customFormat="1" hidden="1">
      <c r="B358" s="3"/>
      <c r="C358" s="480"/>
      <c r="D358" s="12"/>
      <c r="E358" s="479"/>
      <c r="F358" s="12"/>
      <c r="G358" s="170"/>
      <c r="H358" s="480"/>
      <c r="I358" s="3"/>
      <c r="J358" s="3"/>
      <c r="L358" s="3"/>
      <c r="M358" s="3"/>
      <c r="N358" s="615"/>
      <c r="O358" s="3"/>
      <c r="P358" s="3"/>
      <c r="Q358" s="3"/>
      <c r="R358" s="3"/>
      <c r="S358" s="3"/>
      <c r="T358" s="3"/>
      <c r="U358" s="3"/>
      <c r="V358" s="170"/>
      <c r="W358" s="170"/>
      <c r="X358" s="170"/>
      <c r="Y358" s="170"/>
      <c r="Z358" s="3"/>
      <c r="AA358" s="3"/>
      <c r="AB358" s="3"/>
      <c r="AC358" s="3"/>
      <c r="AD358" s="3"/>
      <c r="AE358" s="3"/>
      <c r="AF358" s="3"/>
      <c r="AG358" s="3"/>
      <c r="AH358" s="615"/>
      <c r="AI358" s="615"/>
      <c r="AJ358" s="615"/>
      <c r="AK358" s="615"/>
      <c r="AL358" s="615"/>
      <c r="AM358" s="3"/>
      <c r="AN358" s="3"/>
      <c r="AO358" s="3"/>
      <c r="AP358" s="3"/>
      <c r="AQ358" s="3"/>
      <c r="AR358" s="3"/>
      <c r="AS358" s="3"/>
      <c r="AT358" s="3"/>
      <c r="AU358" s="3"/>
      <c r="AV358" s="3"/>
      <c r="AW358" s="3"/>
      <c r="AX358" s="3"/>
      <c r="AY358" s="3"/>
      <c r="AZ358" s="3"/>
      <c r="BA358" s="3"/>
      <c r="BB358" s="3"/>
      <c r="BC358" s="3"/>
      <c r="BD358" s="3"/>
      <c r="BE358" s="615"/>
      <c r="BF358" s="615"/>
      <c r="BG358" s="615"/>
      <c r="BH358" s="615"/>
      <c r="BI358" s="615"/>
      <c r="BJ358" s="615"/>
      <c r="BK358" s="615"/>
      <c r="BL358" s="615"/>
      <c r="BM358" s="615"/>
      <c r="BN358" s="615"/>
      <c r="BO358" s="615"/>
      <c r="BP358" s="615"/>
      <c r="BQ358" s="615"/>
      <c r="BR358" s="615"/>
      <c r="BS358" s="615"/>
      <c r="BT358" s="615"/>
      <c r="BU358" s="615"/>
      <c r="BV358" s="615"/>
      <c r="BW358" s="615"/>
      <c r="BX358" s="482"/>
      <c r="BY358" s="615"/>
      <c r="BZ358" s="482"/>
      <c r="CA358" s="615"/>
      <c r="CB358" s="615"/>
      <c r="CC358" s="615"/>
      <c r="CD358" s="482"/>
      <c r="CE358" s="615"/>
    </row>
    <row r="359" spans="1:83" s="481" customFormat="1" hidden="1">
      <c r="B359" s="3"/>
      <c r="C359" s="480"/>
      <c r="D359" s="12"/>
      <c r="E359" s="479"/>
      <c r="F359" s="12"/>
      <c r="G359" s="170"/>
      <c r="H359" s="480"/>
      <c r="I359" s="3"/>
      <c r="J359" s="3"/>
      <c r="L359" s="3"/>
      <c r="M359" s="3"/>
      <c r="N359" s="615"/>
      <c r="O359" s="3"/>
      <c r="P359" s="3"/>
      <c r="Q359" s="3"/>
      <c r="R359" s="3"/>
      <c r="S359" s="3"/>
      <c r="T359" s="3"/>
      <c r="U359" s="3"/>
      <c r="V359" s="170"/>
      <c r="W359" s="170"/>
      <c r="X359" s="170"/>
      <c r="Y359" s="170"/>
      <c r="Z359" s="3"/>
      <c r="AA359" s="3"/>
      <c r="AB359" s="3"/>
      <c r="AC359" s="3"/>
      <c r="AD359" s="3"/>
      <c r="AE359" s="3"/>
      <c r="AF359" s="3"/>
      <c r="AG359" s="3"/>
      <c r="AH359" s="615"/>
      <c r="AI359" s="615"/>
      <c r="AJ359" s="615"/>
      <c r="AK359" s="615"/>
      <c r="AL359" s="615"/>
      <c r="AM359" s="3"/>
      <c r="AN359" s="3"/>
      <c r="AO359" s="3"/>
      <c r="AP359" s="3"/>
      <c r="AQ359" s="3"/>
      <c r="AR359" s="3"/>
      <c r="AS359" s="3"/>
      <c r="AT359" s="3"/>
      <c r="AU359" s="3"/>
      <c r="AV359" s="3"/>
      <c r="AW359" s="3"/>
      <c r="AX359" s="3"/>
      <c r="AY359" s="3"/>
      <c r="AZ359" s="3"/>
      <c r="BA359" s="3"/>
      <c r="BB359" s="3"/>
      <c r="BC359" s="3"/>
      <c r="BD359" s="3"/>
      <c r="BE359" s="615"/>
      <c r="BF359" s="615"/>
      <c r="BG359" s="615"/>
      <c r="BH359" s="615"/>
      <c r="BI359" s="615"/>
      <c r="BJ359" s="615"/>
      <c r="BK359" s="615"/>
      <c r="BL359" s="615"/>
      <c r="BM359" s="615"/>
      <c r="BN359" s="615"/>
      <c r="BO359" s="615"/>
      <c r="BP359" s="615"/>
      <c r="BQ359" s="615"/>
      <c r="BR359" s="615"/>
      <c r="BS359" s="615"/>
      <c r="BT359" s="615"/>
      <c r="BU359" s="615"/>
      <c r="BV359" s="615"/>
      <c r="BW359" s="615"/>
      <c r="BX359" s="482"/>
      <c r="BY359" s="615"/>
      <c r="BZ359" s="482"/>
      <c r="CA359" s="615"/>
      <c r="CB359" s="615"/>
      <c r="CC359" s="615"/>
      <c r="CD359" s="482"/>
      <c r="CE359" s="615"/>
    </row>
    <row r="360" spans="1:83" hidden="1"/>
    <row r="361" spans="1:83" hidden="1"/>
    <row r="362" spans="1:83" hidden="1">
      <c r="BF362" s="1423" t="s">
        <v>1206</v>
      </c>
      <c r="BG362" s="1423"/>
      <c r="BH362" s="1423"/>
      <c r="BI362" s="1423"/>
      <c r="BJ362" s="1423"/>
      <c r="BK362" s="1423"/>
      <c r="BL362" s="1423"/>
      <c r="BM362" s="1423"/>
      <c r="BW362" s="1423"/>
      <c r="BX362" s="1423"/>
      <c r="BY362" s="1423"/>
    </row>
    <row r="363" spans="1:83" hidden="1"/>
    <row r="364" spans="1:83" hidden="1"/>
    <row r="365" spans="1:83" hidden="1"/>
    <row r="367" spans="1:83">
      <c r="G367" s="170" t="s">
        <v>1490</v>
      </c>
      <c r="P367" s="1575" t="s">
        <v>1491</v>
      </c>
      <c r="Q367" s="1575"/>
      <c r="R367" s="1575"/>
      <c r="S367" s="1575"/>
      <c r="T367" s="1575"/>
      <c r="U367" s="1575"/>
      <c r="V367" s="1575"/>
      <c r="W367" s="1575"/>
      <c r="X367" s="1575"/>
      <c r="Y367" s="1575"/>
      <c r="Z367" s="1575"/>
      <c r="AA367" s="1575"/>
      <c r="AB367" s="1575"/>
      <c r="AC367" s="1575"/>
      <c r="AD367" s="1575"/>
      <c r="AE367" s="1575"/>
      <c r="AF367" s="1575"/>
      <c r="AG367" s="1575"/>
      <c r="AH367" s="1575"/>
      <c r="AI367" s="1575"/>
      <c r="AJ367" s="1575"/>
      <c r="AK367" s="1575"/>
      <c r="AL367" s="1575"/>
      <c r="AM367" s="1575"/>
      <c r="AN367" s="1575"/>
      <c r="AO367" s="1575"/>
      <c r="AP367" s="1575"/>
      <c r="AQ367" s="1575"/>
      <c r="AR367" s="1575"/>
      <c r="BF367" s="1423" t="s">
        <v>1207</v>
      </c>
      <c r="BG367" s="1423"/>
      <c r="BH367" s="1423"/>
      <c r="BI367" s="1423"/>
      <c r="BJ367" s="1423"/>
      <c r="BK367" s="1423"/>
      <c r="BL367" s="1423"/>
      <c r="BM367" s="1423"/>
      <c r="BW367" s="1423"/>
      <c r="BX367" s="1423"/>
      <c r="BY367" s="1423"/>
      <c r="BZ367" s="1423"/>
    </row>
    <row r="373" spans="7:44">
      <c r="G373" s="170" t="s">
        <v>1461</v>
      </c>
      <c r="P373" s="1575" t="s">
        <v>753</v>
      </c>
      <c r="Q373" s="1575"/>
      <c r="R373" s="1575"/>
      <c r="S373" s="1575"/>
      <c r="T373" s="1575"/>
      <c r="U373" s="1575"/>
      <c r="V373" s="1575"/>
      <c r="W373" s="1575"/>
      <c r="X373" s="1575"/>
      <c r="Y373" s="1575"/>
      <c r="Z373" s="1575"/>
      <c r="AA373" s="1575"/>
      <c r="AB373" s="1575"/>
      <c r="AC373" s="1575"/>
      <c r="AD373" s="1575"/>
      <c r="AE373" s="1575"/>
      <c r="AF373" s="1575"/>
      <c r="AG373" s="1575"/>
      <c r="AH373" s="1575"/>
      <c r="AI373" s="1575"/>
      <c r="AJ373" s="1575"/>
      <c r="AK373" s="1575"/>
      <c r="AL373" s="1575"/>
      <c r="AM373" s="1575"/>
      <c r="AN373" s="1575"/>
      <c r="AO373" s="1575"/>
      <c r="AP373" s="1575"/>
      <c r="AQ373" s="1575"/>
      <c r="AR373" s="1575"/>
    </row>
  </sheetData>
  <autoFilter ref="A7:CD260">
    <filterColumn colId="10"/>
    <filterColumn colId="11"/>
    <filterColumn colId="12"/>
    <filterColumn colId="13"/>
    <filterColumn colId="14"/>
    <filterColumn colId="15">
      <filters>
        <filter val="."/>
        <filter val="x"/>
      </filters>
    </filterColumn>
    <filterColumn colId="38"/>
    <filterColumn colId="39"/>
    <filterColumn colId="40"/>
    <filterColumn colId="41"/>
    <filterColumn colId="49"/>
    <filterColumn colId="50"/>
    <filterColumn colId="52" showButton="0"/>
  </autoFilter>
  <dataConsolidate link="1">
    <dataRefs count="1">
      <dataRef name="ớp học; Sân chơi; Phòng chức năng; Ngoài nhà trường" r:id="rId1"/>
    </dataRefs>
  </dataConsolidate>
  <mergeCells count="298">
    <mergeCell ref="C1:CD1"/>
    <mergeCell ref="A3:A5"/>
    <mergeCell ref="B3:B5"/>
    <mergeCell ref="C3:D5"/>
    <mergeCell ref="E3:F5"/>
    <mergeCell ref="G3:G5"/>
    <mergeCell ref="H3:H5"/>
    <mergeCell ref="I3:I5"/>
    <mergeCell ref="J3:J5"/>
    <mergeCell ref="K3:T3"/>
    <mergeCell ref="CC3:CD3"/>
    <mergeCell ref="BE4:BE7"/>
    <mergeCell ref="BF4:BF7"/>
    <mergeCell ref="BG4:BG7"/>
    <mergeCell ref="BH4:BH7"/>
    <mergeCell ref="BI4:BI7"/>
    <mergeCell ref="BJ4:BJ7"/>
    <mergeCell ref="BK4:BK7"/>
    <mergeCell ref="BL4:BL7"/>
    <mergeCell ref="BM4:BM7"/>
    <mergeCell ref="BE3:BV3"/>
    <mergeCell ref="BW3:CB3"/>
    <mergeCell ref="BN4:BN7"/>
    <mergeCell ref="BO4:BO7"/>
    <mergeCell ref="BP4:BP7"/>
    <mergeCell ref="BQ4:BQ7"/>
    <mergeCell ref="BY4:BZ5"/>
    <mergeCell ref="CA4:CB5"/>
    <mergeCell ref="CC4:CC5"/>
    <mergeCell ref="CD4:CD5"/>
    <mergeCell ref="V5:W5"/>
    <mergeCell ref="X5:Y5"/>
    <mergeCell ref="Z5:AA5"/>
    <mergeCell ref="AB5:AC5"/>
    <mergeCell ref="AD5:AE5"/>
    <mergeCell ref="AI5:AJ5"/>
    <mergeCell ref="BR4:BR7"/>
    <mergeCell ref="BS4:BS7"/>
    <mergeCell ref="BT4:BT7"/>
    <mergeCell ref="BU4:BU7"/>
    <mergeCell ref="BV4:BV7"/>
    <mergeCell ref="BW4:BX5"/>
    <mergeCell ref="AT3:AW4"/>
    <mergeCell ref="AX3:AY4"/>
    <mergeCell ref="AZ3:BB4"/>
    <mergeCell ref="BC3:BD4"/>
    <mergeCell ref="V3:Y4"/>
    <mergeCell ref="Z3:AC4"/>
    <mergeCell ref="AD3:AG4"/>
    <mergeCell ref="AH3:AL4"/>
    <mergeCell ref="AX7:AY7"/>
    <mergeCell ref="AZ7:BA7"/>
    <mergeCell ref="AZ5:BA5"/>
    <mergeCell ref="B6:H6"/>
    <mergeCell ref="V7:W7"/>
    <mergeCell ref="X7:Y7"/>
    <mergeCell ref="Z7:AA7"/>
    <mergeCell ref="AB7:AC7"/>
    <mergeCell ref="AD7:AE7"/>
    <mergeCell ref="AI7:AJ7"/>
    <mergeCell ref="AK7:AL7"/>
    <mergeCell ref="AN7:AO7"/>
    <mergeCell ref="AK5:AL5"/>
    <mergeCell ref="AN5:AO5"/>
    <mergeCell ref="AQ5:AR5"/>
    <mergeCell ref="AT5:AU5"/>
    <mergeCell ref="AV5:AW5"/>
    <mergeCell ref="AX5:AY5"/>
    <mergeCell ref="AM3:AP4"/>
    <mergeCell ref="AQ3:AS4"/>
    <mergeCell ref="C9:E9"/>
    <mergeCell ref="C10:E10"/>
    <mergeCell ref="C21:E21"/>
    <mergeCell ref="C22:E22"/>
    <mergeCell ref="C29:E29"/>
    <mergeCell ref="C34:E34"/>
    <mergeCell ref="AQ7:AR7"/>
    <mergeCell ref="AT7:AU7"/>
    <mergeCell ref="AV7:AW7"/>
    <mergeCell ref="C8:G8"/>
    <mergeCell ref="C88:E88"/>
    <mergeCell ref="C95:E95"/>
    <mergeCell ref="C96:E96"/>
    <mergeCell ref="C99:E99"/>
    <mergeCell ref="C105:E105"/>
    <mergeCell ref="C38:E38"/>
    <mergeCell ref="C46:E46"/>
    <mergeCell ref="C67:E67"/>
    <mergeCell ref="C68:E68"/>
    <mergeCell ref="C74:E74"/>
    <mergeCell ref="C84:E84"/>
    <mergeCell ref="C87:G87"/>
    <mergeCell ref="C151:E151"/>
    <mergeCell ref="C172:E172"/>
    <mergeCell ref="C176:E176"/>
    <mergeCell ref="C184:E184"/>
    <mergeCell ref="C185:E185"/>
    <mergeCell ref="C107:E107"/>
    <mergeCell ref="C109:E109"/>
    <mergeCell ref="C111:F111"/>
    <mergeCell ref="C125:E125"/>
    <mergeCell ref="C131:E131"/>
    <mergeCell ref="C130:G130"/>
    <mergeCell ref="C183:G183"/>
    <mergeCell ref="C229:E229"/>
    <mergeCell ref="B255:F255"/>
    <mergeCell ref="G255:H255"/>
    <mergeCell ref="B256:F256"/>
    <mergeCell ref="G256:H256"/>
    <mergeCell ref="B257:F257"/>
    <mergeCell ref="G257:H257"/>
    <mergeCell ref="C190:E190"/>
    <mergeCell ref="C192:E192"/>
    <mergeCell ref="C193:E193"/>
    <mergeCell ref="C198:G198"/>
    <mergeCell ref="C204:E204"/>
    <mergeCell ref="C205:E205"/>
    <mergeCell ref="G273:H273"/>
    <mergeCell ref="G262:H262"/>
    <mergeCell ref="G263:H263"/>
    <mergeCell ref="G264:H264"/>
    <mergeCell ref="G265:H265"/>
    <mergeCell ref="G266:H266"/>
    <mergeCell ref="G267:H267"/>
    <mergeCell ref="B258:F258"/>
    <mergeCell ref="G258:H258"/>
    <mergeCell ref="B259:F259"/>
    <mergeCell ref="G259:H259"/>
    <mergeCell ref="B260:F260"/>
    <mergeCell ref="G260:H260"/>
    <mergeCell ref="CC285:CC286"/>
    <mergeCell ref="CD285:CD286"/>
    <mergeCell ref="A287:A291"/>
    <mergeCell ref="C290:C291"/>
    <mergeCell ref="BW290:BW291"/>
    <mergeCell ref="BX290:BX291"/>
    <mergeCell ref="BY290:BY291"/>
    <mergeCell ref="BZ290:BZ291"/>
    <mergeCell ref="BZ280:BZ281"/>
    <mergeCell ref="CA280:CA281"/>
    <mergeCell ref="CB280:CB281"/>
    <mergeCell ref="CC280:CC281"/>
    <mergeCell ref="CD280:CD281"/>
    <mergeCell ref="C285:C286"/>
    <mergeCell ref="BW285:BW286"/>
    <mergeCell ref="BX285:BX286"/>
    <mergeCell ref="BY285:BY286"/>
    <mergeCell ref="BZ285:BZ286"/>
    <mergeCell ref="C280:C281"/>
    <mergeCell ref="BW280:BW281"/>
    <mergeCell ref="BX280:BX281"/>
    <mergeCell ref="BY280:BY281"/>
    <mergeCell ref="CA285:CA286"/>
    <mergeCell ref="CB285:CB286"/>
    <mergeCell ref="CA290:CA291"/>
    <mergeCell ref="CB290:CB291"/>
    <mergeCell ref="CC290:CC291"/>
    <mergeCell ref="CD290:CD291"/>
    <mergeCell ref="A292:A296"/>
    <mergeCell ref="C295:C296"/>
    <mergeCell ref="BW295:BW296"/>
    <mergeCell ref="BX295:BX296"/>
    <mergeCell ref="BY295:BY296"/>
    <mergeCell ref="BZ295:BZ296"/>
    <mergeCell ref="CA295:CA296"/>
    <mergeCell ref="CB295:CB296"/>
    <mergeCell ref="CC295:CC296"/>
    <mergeCell ref="CD295:CD296"/>
    <mergeCell ref="A297:A301"/>
    <mergeCell ref="C300:C301"/>
    <mergeCell ref="BW300:BW301"/>
    <mergeCell ref="BX300:BX301"/>
    <mergeCell ref="BY300:BY301"/>
    <mergeCell ref="BZ300:BZ301"/>
    <mergeCell ref="CD300:CD301"/>
    <mergeCell ref="CA300:CA301"/>
    <mergeCell ref="CB300:CB301"/>
    <mergeCell ref="CC300:CC301"/>
    <mergeCell ref="CC310:CC311"/>
    <mergeCell ref="CD310:CD311"/>
    <mergeCell ref="CB310:CB311"/>
    <mergeCell ref="CA305:CA306"/>
    <mergeCell ref="CB305:CB306"/>
    <mergeCell ref="A302:A306"/>
    <mergeCell ref="C305:C306"/>
    <mergeCell ref="BW305:BW306"/>
    <mergeCell ref="BX305:BX306"/>
    <mergeCell ref="BY305:BY306"/>
    <mergeCell ref="BZ305:BZ306"/>
    <mergeCell ref="C310:C311"/>
    <mergeCell ref="BW310:BW311"/>
    <mergeCell ref="BX310:BX311"/>
    <mergeCell ref="BY310:BY311"/>
    <mergeCell ref="BZ310:BZ311"/>
    <mergeCell ref="CA310:CA311"/>
    <mergeCell ref="CC305:CC306"/>
    <mergeCell ref="CD305:CD306"/>
    <mergeCell ref="C315:C316"/>
    <mergeCell ref="BW315:BW316"/>
    <mergeCell ref="BX315:BX316"/>
    <mergeCell ref="BY315:BY316"/>
    <mergeCell ref="BZ315:BZ316"/>
    <mergeCell ref="CA315:CA316"/>
    <mergeCell ref="CB315:CB316"/>
    <mergeCell ref="CC315:CC316"/>
    <mergeCell ref="CD315:CD316"/>
    <mergeCell ref="C320:C321"/>
    <mergeCell ref="BW320:BW321"/>
    <mergeCell ref="BX320:BX321"/>
    <mergeCell ref="BY320:BY321"/>
    <mergeCell ref="BZ320:BZ321"/>
    <mergeCell ref="CA320:CA321"/>
    <mergeCell ref="CB320:CB321"/>
    <mergeCell ref="CC320:CC321"/>
    <mergeCell ref="A327:A356"/>
    <mergeCell ref="B327:B331"/>
    <mergeCell ref="C330:C331"/>
    <mergeCell ref="BW330:BW331"/>
    <mergeCell ref="BX330:BX331"/>
    <mergeCell ref="BY330:BY331"/>
    <mergeCell ref="CC335:CC336"/>
    <mergeCell ref="B352:B356"/>
    <mergeCell ref="C355:C356"/>
    <mergeCell ref="BW355:BW356"/>
    <mergeCell ref="BX355:BX356"/>
    <mergeCell ref="BY355:BY356"/>
    <mergeCell ref="CC355:CC356"/>
    <mergeCell ref="C325:C326"/>
    <mergeCell ref="BW325:BW326"/>
    <mergeCell ref="BX325:BX326"/>
    <mergeCell ref="CA325:CA326"/>
    <mergeCell ref="CB325:CB326"/>
    <mergeCell ref="CC325:CC326"/>
    <mergeCell ref="CD325:CD326"/>
    <mergeCell ref="B337:B341"/>
    <mergeCell ref="C340:C341"/>
    <mergeCell ref="BW340:BW341"/>
    <mergeCell ref="BX340:BX341"/>
    <mergeCell ref="BY340:BY341"/>
    <mergeCell ref="BZ330:BZ331"/>
    <mergeCell ref="CA330:CA331"/>
    <mergeCell ref="CB330:CB331"/>
    <mergeCell ref="CC330:CC331"/>
    <mergeCell ref="B332:B336"/>
    <mergeCell ref="C335:C336"/>
    <mergeCell ref="BW335:BW336"/>
    <mergeCell ref="BX335:BX336"/>
    <mergeCell ref="BY335:BY336"/>
    <mergeCell ref="BZ335:BZ336"/>
    <mergeCell ref="CA335:CA336"/>
    <mergeCell ref="CB335:CB336"/>
    <mergeCell ref="BY325:BY326"/>
    <mergeCell ref="BZ325:BZ326"/>
    <mergeCell ref="BF367:BM367"/>
    <mergeCell ref="BW367:BZ367"/>
    <mergeCell ref="BZ355:BZ356"/>
    <mergeCell ref="CA355:CA356"/>
    <mergeCell ref="CB355:CB356"/>
    <mergeCell ref="CD345:CD346"/>
    <mergeCell ref="B347:B351"/>
    <mergeCell ref="C350:C351"/>
    <mergeCell ref="BW350:BW351"/>
    <mergeCell ref="BX350:BX351"/>
    <mergeCell ref="BY350:BY351"/>
    <mergeCell ref="B342:B346"/>
    <mergeCell ref="C345:C346"/>
    <mergeCell ref="BW345:BW346"/>
    <mergeCell ref="BX345:BX346"/>
    <mergeCell ref="BY345:BY346"/>
    <mergeCell ref="BZ345:BZ346"/>
    <mergeCell ref="CA345:CA346"/>
    <mergeCell ref="CB345:CB346"/>
    <mergeCell ref="CC345:CC346"/>
    <mergeCell ref="P367:AR367"/>
    <mergeCell ref="P373:AR373"/>
    <mergeCell ref="G274:H274"/>
    <mergeCell ref="G275:H275"/>
    <mergeCell ref="G268:H268"/>
    <mergeCell ref="G269:H269"/>
    <mergeCell ref="G270:H270"/>
    <mergeCell ref="G271:H271"/>
    <mergeCell ref="G272:H272"/>
    <mergeCell ref="CD355:CD356"/>
    <mergeCell ref="BF362:BM362"/>
    <mergeCell ref="BW362:BY362"/>
    <mergeCell ref="BZ350:BZ351"/>
    <mergeCell ref="CA350:CA351"/>
    <mergeCell ref="CB350:CB351"/>
    <mergeCell ref="CC350:CC351"/>
    <mergeCell ref="CD350:CD351"/>
    <mergeCell ref="BZ340:BZ341"/>
    <mergeCell ref="CA340:CA341"/>
    <mergeCell ref="CB340:CB341"/>
    <mergeCell ref="CC340:CC341"/>
    <mergeCell ref="CD340:CD341"/>
    <mergeCell ref="CD335:CD336"/>
    <mergeCell ref="CD330:CD331"/>
    <mergeCell ref="CD320:CD321"/>
  </mergeCells>
  <dataValidations count="8">
    <dataValidation type="list" allowBlank="1" showInputMessage="1" showErrorMessage="1" sqref="I23:I28 I67:L67 I39:I65 I231:I254 I126:I175 I195:I228 I69:I83 I110:I124 I106:I108 I101:I104 I97:I98 I89:I94 I85:I86 I35:I37 I30:I33 I177:I191 I11:I20">
      <formula1>"Lớp học, Sân chơi, Phòng chức năng, Ngoài nhà trường"</formula1>
    </dataValidation>
    <dataValidation type="list" allowBlank="1" showInputMessage="1" showErrorMessage="1" sqref="J30:J33 J39:J65 J177:J191 J126:J175 J195:J228 J69:J83 J110:J124 J106:J108 J101:J104 J97:J98 J89:J94 J85:J86 J231:J255 J35:J37 J23:J28 J11:J20">
      <formula1>"Thể chất, Nhận thức, Ngôn ngữ, TCKNXH-TM"</formula1>
    </dataValidation>
    <dataValidation type="list" allowBlank="1" showInputMessage="1" showErrorMessage="1" sqref="T192:T193 D97:D98 R192:R193 S192:S194 I192:Q194 H192:H193 G192:G194 F199:F228 D11:D20 F191:F197 F23:F28 F101:F104 F106 F177:F182 F173:F175 D152:D171 D112:D124 F43:F45 F126:F129 D126:D129 D47:D66 F108 D110 F110 D39:D45 D89:D94 F85:F86 F69:F73 D69:D73 D177:D182 F35:F37 D30:D33 D23:D28 D231:D254 F231:F254 D199:D203 D195:D197 D191 D186:D189 F186:F189 F152:F171 F112:F124 F132:F150 D173:D175 D132:D150 D108 D101:D104 D106 D85:D86 D207:D228 F30:F33 D35:D37 F11:F20 D75:D83 F89:F94 F75:F83 F97:F98 F39:F41 F47:F58 F60:F66 U192:CD194">
      <formula1>"KQMĐ, NDCT, TLHD, BC, ĐP"</formula1>
    </dataValidation>
    <dataValidation type="list" allowBlank="1" showInputMessage="1" showErrorMessage="1" sqref="V72:V73 V12:V20 V187:V189 V24:V28 R194 V32 V177:V181 V30 V69:V70 V184:V185 V196:V203 T194 K89:U94 K177:U182 K23:U28 K11:U20 K173:V175 K69:U83 K231:U254 K199:U203 K195:U197 K191:V191 M39:U67 K186:U189 K152:U171 K110:V110 K108:V108 K106:U106 K132:U150 K126:U129 K97:U98 K101:U104 K85:U86 K35:U37 K30:U33 K207:U228 K112:U124 L39:L66 K39:K65">
      <formula1>"x"</formula1>
    </dataValidation>
    <dataValidation type="list" allowBlank="1" showInputMessage="1" showErrorMessage="1" sqref="V162:V171 V152:V158 W177:Y181 Z134:AC134 AH133:AL133 AD132:AG132 Z136:AC136 V140:V150 V231:BD254 W110:BD110 V106:BD106 V101:BD104 V75:BD83 W152:BD171 V85:BD86 V112:BD124 V207:BD228 V33:BD33 V35:BD37 V89:BD94 V97:BD98 V39:BD45 W108:BD108 W138:BD150 V47:BD66 Z177:BD182">
      <formula1>"ĐTT, TDS, HĐH, HĐG, HĐNT, VS-AN, HĐC, TQDN, LH, x,#"</formula1>
    </dataValidation>
    <dataValidation type="list" allowBlank="1" showInputMessage="1" showErrorMessage="1" sqref="Z11">
      <formula1>"x, ĐTT, TDS, HĐH, HĐG, HĐNT, VS-AN, HĐC, TQDN, LH, HĐH+HĐNT, HĐH+HĐC, HĐH+HĐG"</formula1>
    </dataValidation>
    <dataValidation type="list" allowBlank="1" showInputMessage="1" showErrorMessage="1" sqref="BE69:BV73 BE231:BV254 BT177:BV177 BI177:BR177 BG176:BH177 BE177:BF177 BS176:BS177 BE207:BV228 BE23:BV28 BE106:BV106 BE186:BV189 BE108:BV108 BE173:BV175 BE47:BV66 BE178:BV182 BE11:BV20 BE30:BV33 BE35:BV37 BE132:BV136 BE85:BV86 BE75:BV83 BE138:BV150 BE101:BV104 BE97:BV98 BE195:BV203 BE152:BV171 BE39:BV45 BE126:BV129 BE191:BV191 BE112:BV124 BE110:BV110 BE89:BV94">
      <formula1>"2, 1, 0, KĐG,#"</formula1>
    </dataValidation>
    <dataValidation type="list" allowBlank="1" showInputMessage="1" showErrorMessage="1" sqref="BW28:CD28 BW26:CD26 BW17:CD20 BW201:CD202 BW174:CD175 BW188:CD188 BW32:CD32 BW198:CD198 BW127 BW15:CD15 AQ184:AR189 AS186:BD189 W184:AL189 V11 V23 V31 V71 V182:Y182 V135:Y135 V138:V139 V159:V161 V186 V195 AE13:AG13 W11:Y20 AA11:AD20 AE11:AF12 AE14:AF20 Z12:Z20 W23:BD28 V126:BD129 W195:BD203 W173:BD175 AM186:AP189 W191:BD191 W30:BD32 W69:BD73 AH11:BD20">
      <formula1>"x, ĐTT, TDS, HĐH, HĐG, HĐNT, VS-AN, HĐC, TQDN, LH"</formula1>
    </dataValidation>
  </dataValidations>
  <pageMargins left="0.45" right="0.45" top="0.5" bottom="0.5" header="0.3" footer="0.3"/>
  <pageSetup paperSize="9" orientation="landscape" r:id="rId2"/>
  <legacyDrawing r:id="rId3"/>
</worksheet>
</file>

<file path=xl/worksheets/sheet9.xml><?xml version="1.0" encoding="utf-8"?>
<worksheet xmlns="http://schemas.openxmlformats.org/spreadsheetml/2006/main" xmlns:r="http://schemas.openxmlformats.org/officeDocument/2006/relationships">
  <sheetPr filterMode="1"/>
  <dimension ref="A1:CH374"/>
  <sheetViews>
    <sheetView zoomScale="84" zoomScaleNormal="84" workbookViewId="0">
      <pane xSplit="6" ySplit="7" topLeftCell="G272" activePane="bottomRight" state="frozen"/>
      <selection pane="topRight" activeCell="G1" sqref="G1"/>
      <selection pane="bottomLeft" activeCell="A7" sqref="A7"/>
      <selection pane="bottomRight" activeCell="AM374" sqref="AM374:AN374"/>
    </sheetView>
  </sheetViews>
  <sheetFormatPr defaultRowHeight="18.75"/>
  <cols>
    <col min="1" max="1" width="5" style="478" customWidth="1"/>
    <col min="2" max="2" width="6.42578125" style="3" hidden="1" customWidth="1"/>
    <col min="3" max="3" width="27.5703125" style="479" customWidth="1"/>
    <col min="4" max="4" width="11.7109375" style="12" hidden="1" customWidth="1"/>
    <col min="5" max="5" width="24.5703125" style="479" hidden="1" customWidth="1"/>
    <col min="6" max="6" width="20.5703125" style="12" hidden="1" customWidth="1"/>
    <col min="7" max="7" width="27.85546875" style="170" customWidth="1"/>
    <col min="8" max="8" width="23.5703125" style="480" customWidth="1"/>
    <col min="9" max="9" width="12.7109375" style="3" hidden="1" customWidth="1"/>
    <col min="10" max="10" width="16.28515625" style="3" hidden="1" customWidth="1"/>
    <col min="11" max="11" width="18.7109375" style="481" hidden="1" customWidth="1"/>
    <col min="12" max="12" width="17.140625" style="3" hidden="1" customWidth="1"/>
    <col min="13" max="13" width="16.85546875" style="3" hidden="1" customWidth="1"/>
    <col min="14" max="14" width="12" style="478" hidden="1" customWidth="1"/>
    <col min="15" max="15" width="7.140625" style="3" customWidth="1"/>
    <col min="16" max="16" width="19.85546875" style="3" hidden="1" customWidth="1"/>
    <col min="17" max="17" width="14.7109375" style="3" hidden="1" customWidth="1"/>
    <col min="18" max="18" width="13.7109375" style="3" hidden="1" customWidth="1"/>
    <col min="19" max="19" width="12.7109375" style="3" hidden="1" customWidth="1"/>
    <col min="20" max="20" width="13.7109375" style="3" hidden="1" customWidth="1"/>
    <col min="21" max="21" width="6.140625" style="3" hidden="1" customWidth="1"/>
    <col min="22" max="25" width="9.42578125" style="170" hidden="1" customWidth="1"/>
    <col min="26" max="26" width="5.85546875" style="3" hidden="1" customWidth="1"/>
    <col min="27" max="28" width="7.5703125" style="3" hidden="1" customWidth="1"/>
    <col min="29" max="29" width="5.85546875" style="3" hidden="1" customWidth="1"/>
    <col min="30" max="31" width="7.5703125" style="3" hidden="1" customWidth="1"/>
    <col min="32" max="32" width="17.28515625" style="3" hidden="1" customWidth="1"/>
    <col min="33" max="33" width="16.28515625" style="3" hidden="1" customWidth="1"/>
    <col min="34" max="34" width="10.28515625" style="478" hidden="1" customWidth="1"/>
    <col min="35" max="36" width="8" style="478" hidden="1" customWidth="1"/>
    <col min="37" max="38" width="7.5703125" style="478" hidden="1" customWidth="1"/>
    <col min="39" max="39" width="10.140625" style="3" bestFit="1" customWidth="1"/>
    <col min="40" max="41" width="8" style="3" bestFit="1" customWidth="1"/>
    <col min="42" max="42" width="11.5703125" style="3" bestFit="1" customWidth="1"/>
    <col min="43" max="44" width="7.85546875" style="3" hidden="1" customWidth="1"/>
    <col min="45" max="45" width="22.28515625" style="3" hidden="1" customWidth="1"/>
    <col min="46" max="53" width="3" style="3" hidden="1" customWidth="1"/>
    <col min="54" max="54" width="11.42578125" style="3" hidden="1" customWidth="1"/>
    <col min="55" max="55" width="21.5703125" style="3" hidden="1" customWidth="1"/>
    <col min="56" max="56" width="11" style="3" hidden="1" customWidth="1"/>
    <col min="57" max="57" width="19" style="478" hidden="1" customWidth="1"/>
    <col min="58" max="74" width="6" style="478" hidden="1" customWidth="1"/>
    <col min="75" max="75" width="4.42578125" style="478" hidden="1" customWidth="1"/>
    <col min="76" max="76" width="4.42578125" style="482" hidden="1" customWidth="1"/>
    <col min="77" max="77" width="4.42578125" style="478" hidden="1" customWidth="1"/>
    <col min="78" max="78" width="4.42578125" style="482" hidden="1" customWidth="1"/>
    <col min="79" max="81" width="4.42578125" style="478" hidden="1" customWidth="1"/>
    <col min="82" max="82" width="4.42578125" style="482" hidden="1" customWidth="1"/>
    <col min="83" max="86" width="8" style="478" hidden="1" customWidth="1"/>
    <col min="87" max="190" width="9.140625" style="478"/>
    <col min="191" max="191" width="20.140625" style="478" customWidth="1"/>
    <col min="192" max="192" width="4.28515625" style="478" customWidth="1"/>
    <col min="193" max="193" width="39" style="478" customWidth="1"/>
    <col min="194" max="194" width="53.5703125" style="478" customWidth="1"/>
    <col min="195" max="198" width="7.7109375" style="478" customWidth="1"/>
    <col min="199" max="199" width="10" style="478" customWidth="1"/>
    <col min="200" max="201" width="9.28515625" style="478" customWidth="1"/>
    <col min="202" max="202" width="8" style="478" customWidth="1"/>
    <col min="203" max="446" width="9.140625" style="478"/>
    <col min="447" max="447" width="20.140625" style="478" customWidth="1"/>
    <col min="448" max="448" width="4.28515625" style="478" customWidth="1"/>
    <col min="449" max="449" width="39" style="478" customWidth="1"/>
    <col min="450" max="450" width="53.5703125" style="478" customWidth="1"/>
    <col min="451" max="454" width="7.7109375" style="478" customWidth="1"/>
    <col min="455" max="455" width="10" style="478" customWidth="1"/>
    <col min="456" max="457" width="9.28515625" style="478" customWidth="1"/>
    <col min="458" max="458" width="8" style="478" customWidth="1"/>
    <col min="459" max="702" width="9.140625" style="478"/>
    <col min="703" max="703" width="20.140625" style="478" customWidth="1"/>
    <col min="704" max="704" width="4.28515625" style="478" customWidth="1"/>
    <col min="705" max="705" width="39" style="478" customWidth="1"/>
    <col min="706" max="706" width="53.5703125" style="478" customWidth="1"/>
    <col min="707" max="710" width="7.7109375" style="478" customWidth="1"/>
    <col min="711" max="711" width="10" style="478" customWidth="1"/>
    <col min="712" max="713" width="9.28515625" style="478" customWidth="1"/>
    <col min="714" max="714" width="8" style="478" customWidth="1"/>
    <col min="715" max="958" width="9.140625" style="478"/>
    <col min="959" max="959" width="20.140625" style="478" customWidth="1"/>
    <col min="960" max="960" width="4.28515625" style="478" customWidth="1"/>
    <col min="961" max="961" width="39" style="478" customWidth="1"/>
    <col min="962" max="962" width="53.5703125" style="478" customWidth="1"/>
    <col min="963" max="966" width="7.7109375" style="478" customWidth="1"/>
    <col min="967" max="967" width="10" style="478" customWidth="1"/>
    <col min="968" max="969" width="9.28515625" style="478" customWidth="1"/>
    <col min="970" max="970" width="8" style="478" customWidth="1"/>
    <col min="971" max="1214" width="9.140625" style="478"/>
    <col min="1215" max="1215" width="20.140625" style="478" customWidth="1"/>
    <col min="1216" max="1216" width="4.28515625" style="478" customWidth="1"/>
    <col min="1217" max="1217" width="39" style="478" customWidth="1"/>
    <col min="1218" max="1218" width="53.5703125" style="478" customWidth="1"/>
    <col min="1219" max="1222" width="7.7109375" style="478" customWidth="1"/>
    <col min="1223" max="1223" width="10" style="478" customWidth="1"/>
    <col min="1224" max="1225" width="9.28515625" style="478" customWidth="1"/>
    <col min="1226" max="1226" width="8" style="478" customWidth="1"/>
    <col min="1227" max="1470" width="9.140625" style="478"/>
    <col min="1471" max="1471" width="20.140625" style="478" customWidth="1"/>
    <col min="1472" max="1472" width="4.28515625" style="478" customWidth="1"/>
    <col min="1473" max="1473" width="39" style="478" customWidth="1"/>
    <col min="1474" max="1474" width="53.5703125" style="478" customWidth="1"/>
    <col min="1475" max="1478" width="7.7109375" style="478" customWidth="1"/>
    <col min="1479" max="1479" width="10" style="478" customWidth="1"/>
    <col min="1480" max="1481" width="9.28515625" style="478" customWidth="1"/>
    <col min="1482" max="1482" width="8" style="478" customWidth="1"/>
    <col min="1483" max="1726" width="9.140625" style="478"/>
    <col min="1727" max="1727" width="20.140625" style="478" customWidth="1"/>
    <col min="1728" max="1728" width="4.28515625" style="478" customWidth="1"/>
    <col min="1729" max="1729" width="39" style="478" customWidth="1"/>
    <col min="1730" max="1730" width="53.5703125" style="478" customWidth="1"/>
    <col min="1731" max="1734" width="7.7109375" style="478" customWidth="1"/>
    <col min="1735" max="1735" width="10" style="478" customWidth="1"/>
    <col min="1736" max="1737" width="9.28515625" style="478" customWidth="1"/>
    <col min="1738" max="1738" width="8" style="478" customWidth="1"/>
    <col min="1739" max="1982" width="9.140625" style="478"/>
    <col min="1983" max="1983" width="20.140625" style="478" customWidth="1"/>
    <col min="1984" max="1984" width="4.28515625" style="478" customWidth="1"/>
    <col min="1985" max="1985" width="39" style="478" customWidth="1"/>
    <col min="1986" max="1986" width="53.5703125" style="478" customWidth="1"/>
    <col min="1987" max="1990" width="7.7109375" style="478" customWidth="1"/>
    <col min="1991" max="1991" width="10" style="478" customWidth="1"/>
    <col min="1992" max="1993" width="9.28515625" style="478" customWidth="1"/>
    <col min="1994" max="1994" width="8" style="478" customWidth="1"/>
    <col min="1995" max="2238" width="9.140625" style="478"/>
    <col min="2239" max="2239" width="20.140625" style="478" customWidth="1"/>
    <col min="2240" max="2240" width="4.28515625" style="478" customWidth="1"/>
    <col min="2241" max="2241" width="39" style="478" customWidth="1"/>
    <col min="2242" max="2242" width="53.5703125" style="478" customWidth="1"/>
    <col min="2243" max="2246" width="7.7109375" style="478" customWidth="1"/>
    <col min="2247" max="2247" width="10" style="478" customWidth="1"/>
    <col min="2248" max="2249" width="9.28515625" style="478" customWidth="1"/>
    <col min="2250" max="2250" width="8" style="478" customWidth="1"/>
    <col min="2251" max="2494" width="9.140625" style="478"/>
    <col min="2495" max="2495" width="20.140625" style="478" customWidth="1"/>
    <col min="2496" max="2496" width="4.28515625" style="478" customWidth="1"/>
    <col min="2497" max="2497" width="39" style="478" customWidth="1"/>
    <col min="2498" max="2498" width="53.5703125" style="478" customWidth="1"/>
    <col min="2499" max="2502" width="7.7109375" style="478" customWidth="1"/>
    <col min="2503" max="2503" width="10" style="478" customWidth="1"/>
    <col min="2504" max="2505" width="9.28515625" style="478" customWidth="1"/>
    <col min="2506" max="2506" width="8" style="478" customWidth="1"/>
    <col min="2507" max="2750" width="9.140625" style="478"/>
    <col min="2751" max="2751" width="20.140625" style="478" customWidth="1"/>
    <col min="2752" max="2752" width="4.28515625" style="478" customWidth="1"/>
    <col min="2753" max="2753" width="39" style="478" customWidth="1"/>
    <col min="2754" max="2754" width="53.5703125" style="478" customWidth="1"/>
    <col min="2755" max="2758" width="7.7109375" style="478" customWidth="1"/>
    <col min="2759" max="2759" width="10" style="478" customWidth="1"/>
    <col min="2760" max="2761" width="9.28515625" style="478" customWidth="1"/>
    <col min="2762" max="2762" width="8" style="478" customWidth="1"/>
    <col min="2763" max="3006" width="9.140625" style="478"/>
    <col min="3007" max="3007" width="20.140625" style="478" customWidth="1"/>
    <col min="3008" max="3008" width="4.28515625" style="478" customWidth="1"/>
    <col min="3009" max="3009" width="39" style="478" customWidth="1"/>
    <col min="3010" max="3010" width="53.5703125" style="478" customWidth="1"/>
    <col min="3011" max="3014" width="7.7109375" style="478" customWidth="1"/>
    <col min="3015" max="3015" width="10" style="478" customWidth="1"/>
    <col min="3016" max="3017" width="9.28515625" style="478" customWidth="1"/>
    <col min="3018" max="3018" width="8" style="478" customWidth="1"/>
    <col min="3019" max="3262" width="9.140625" style="478"/>
    <col min="3263" max="3263" width="20.140625" style="478" customWidth="1"/>
    <col min="3264" max="3264" width="4.28515625" style="478" customWidth="1"/>
    <col min="3265" max="3265" width="39" style="478" customWidth="1"/>
    <col min="3266" max="3266" width="53.5703125" style="478" customWidth="1"/>
    <col min="3267" max="3270" width="7.7109375" style="478" customWidth="1"/>
    <col min="3271" max="3271" width="10" style="478" customWidth="1"/>
    <col min="3272" max="3273" width="9.28515625" style="478" customWidth="1"/>
    <col min="3274" max="3274" width="8" style="478" customWidth="1"/>
    <col min="3275" max="3518" width="9.140625" style="478"/>
    <col min="3519" max="3519" width="20.140625" style="478" customWidth="1"/>
    <col min="3520" max="3520" width="4.28515625" style="478" customWidth="1"/>
    <col min="3521" max="3521" width="39" style="478" customWidth="1"/>
    <col min="3522" max="3522" width="53.5703125" style="478" customWidth="1"/>
    <col min="3523" max="3526" width="7.7109375" style="478" customWidth="1"/>
    <col min="3527" max="3527" width="10" style="478" customWidth="1"/>
    <col min="3528" max="3529" width="9.28515625" style="478" customWidth="1"/>
    <col min="3530" max="3530" width="8" style="478" customWidth="1"/>
    <col min="3531" max="3774" width="9.140625" style="478"/>
    <col min="3775" max="3775" width="20.140625" style="478" customWidth="1"/>
    <col min="3776" max="3776" width="4.28515625" style="478" customWidth="1"/>
    <col min="3777" max="3777" width="39" style="478" customWidth="1"/>
    <col min="3778" max="3778" width="53.5703125" style="478" customWidth="1"/>
    <col min="3779" max="3782" width="7.7109375" style="478" customWidth="1"/>
    <col min="3783" max="3783" width="10" style="478" customWidth="1"/>
    <col min="3784" max="3785" width="9.28515625" style="478" customWidth="1"/>
    <col min="3786" max="3786" width="8" style="478" customWidth="1"/>
    <col min="3787" max="4030" width="9.140625" style="478"/>
    <col min="4031" max="4031" width="20.140625" style="478" customWidth="1"/>
    <col min="4032" max="4032" width="4.28515625" style="478" customWidth="1"/>
    <col min="4033" max="4033" width="39" style="478" customWidth="1"/>
    <col min="4034" max="4034" width="53.5703125" style="478" customWidth="1"/>
    <col min="4035" max="4038" width="7.7109375" style="478" customWidth="1"/>
    <col min="4039" max="4039" width="10" style="478" customWidth="1"/>
    <col min="4040" max="4041" width="9.28515625" style="478" customWidth="1"/>
    <col min="4042" max="4042" width="8" style="478" customWidth="1"/>
    <col min="4043" max="4286" width="9.140625" style="478"/>
    <col min="4287" max="4287" width="20.140625" style="478" customWidth="1"/>
    <col min="4288" max="4288" width="4.28515625" style="478" customWidth="1"/>
    <col min="4289" max="4289" width="39" style="478" customWidth="1"/>
    <col min="4290" max="4290" width="53.5703125" style="478" customWidth="1"/>
    <col min="4291" max="4294" width="7.7109375" style="478" customWidth="1"/>
    <col min="4295" max="4295" width="10" style="478" customWidth="1"/>
    <col min="4296" max="4297" width="9.28515625" style="478" customWidth="1"/>
    <col min="4298" max="4298" width="8" style="478" customWidth="1"/>
    <col min="4299" max="4542" width="9.140625" style="478"/>
    <col min="4543" max="4543" width="20.140625" style="478" customWidth="1"/>
    <col min="4544" max="4544" width="4.28515625" style="478" customWidth="1"/>
    <col min="4545" max="4545" width="39" style="478" customWidth="1"/>
    <col min="4546" max="4546" width="53.5703125" style="478" customWidth="1"/>
    <col min="4547" max="4550" width="7.7109375" style="478" customWidth="1"/>
    <col min="4551" max="4551" width="10" style="478" customWidth="1"/>
    <col min="4552" max="4553" width="9.28515625" style="478" customWidth="1"/>
    <col min="4554" max="4554" width="8" style="478" customWidth="1"/>
    <col min="4555" max="4798" width="9.140625" style="478"/>
    <col min="4799" max="4799" width="20.140625" style="478" customWidth="1"/>
    <col min="4800" max="4800" width="4.28515625" style="478" customWidth="1"/>
    <col min="4801" max="4801" width="39" style="478" customWidth="1"/>
    <col min="4802" max="4802" width="53.5703125" style="478" customWidth="1"/>
    <col min="4803" max="4806" width="7.7109375" style="478" customWidth="1"/>
    <col min="4807" max="4807" width="10" style="478" customWidth="1"/>
    <col min="4808" max="4809" width="9.28515625" style="478" customWidth="1"/>
    <col min="4810" max="4810" width="8" style="478" customWidth="1"/>
    <col min="4811" max="5054" width="9.140625" style="478"/>
    <col min="5055" max="5055" width="20.140625" style="478" customWidth="1"/>
    <col min="5056" max="5056" width="4.28515625" style="478" customWidth="1"/>
    <col min="5057" max="5057" width="39" style="478" customWidth="1"/>
    <col min="5058" max="5058" width="53.5703125" style="478" customWidth="1"/>
    <col min="5059" max="5062" width="7.7109375" style="478" customWidth="1"/>
    <col min="5063" max="5063" width="10" style="478" customWidth="1"/>
    <col min="5064" max="5065" width="9.28515625" style="478" customWidth="1"/>
    <col min="5066" max="5066" width="8" style="478" customWidth="1"/>
    <col min="5067" max="5310" width="9.140625" style="478"/>
    <col min="5311" max="5311" width="20.140625" style="478" customWidth="1"/>
    <col min="5312" max="5312" width="4.28515625" style="478" customWidth="1"/>
    <col min="5313" max="5313" width="39" style="478" customWidth="1"/>
    <col min="5314" max="5314" width="53.5703125" style="478" customWidth="1"/>
    <col min="5315" max="5318" width="7.7109375" style="478" customWidth="1"/>
    <col min="5319" max="5319" width="10" style="478" customWidth="1"/>
    <col min="5320" max="5321" width="9.28515625" style="478" customWidth="1"/>
    <col min="5322" max="5322" width="8" style="478" customWidth="1"/>
    <col min="5323" max="5566" width="9.140625" style="478"/>
    <col min="5567" max="5567" width="20.140625" style="478" customWidth="1"/>
    <col min="5568" max="5568" width="4.28515625" style="478" customWidth="1"/>
    <col min="5569" max="5569" width="39" style="478" customWidth="1"/>
    <col min="5570" max="5570" width="53.5703125" style="478" customWidth="1"/>
    <col min="5571" max="5574" width="7.7109375" style="478" customWidth="1"/>
    <col min="5575" max="5575" width="10" style="478" customWidth="1"/>
    <col min="5576" max="5577" width="9.28515625" style="478" customWidth="1"/>
    <col min="5578" max="5578" width="8" style="478" customWidth="1"/>
    <col min="5579" max="5822" width="9.140625" style="478"/>
    <col min="5823" max="5823" width="20.140625" style="478" customWidth="1"/>
    <col min="5824" max="5824" width="4.28515625" style="478" customWidth="1"/>
    <col min="5825" max="5825" width="39" style="478" customWidth="1"/>
    <col min="5826" max="5826" width="53.5703125" style="478" customWidth="1"/>
    <col min="5827" max="5830" width="7.7109375" style="478" customWidth="1"/>
    <col min="5831" max="5831" width="10" style="478" customWidth="1"/>
    <col min="5832" max="5833" width="9.28515625" style="478" customWidth="1"/>
    <col min="5834" max="5834" width="8" style="478" customWidth="1"/>
    <col min="5835" max="6078" width="9.140625" style="478"/>
    <col min="6079" max="6079" width="20.140625" style="478" customWidth="1"/>
    <col min="6080" max="6080" width="4.28515625" style="478" customWidth="1"/>
    <col min="6081" max="6081" width="39" style="478" customWidth="1"/>
    <col min="6082" max="6082" width="53.5703125" style="478" customWidth="1"/>
    <col min="6083" max="6086" width="7.7109375" style="478" customWidth="1"/>
    <col min="6087" max="6087" width="10" style="478" customWidth="1"/>
    <col min="6088" max="6089" width="9.28515625" style="478" customWidth="1"/>
    <col min="6090" max="6090" width="8" style="478" customWidth="1"/>
    <col min="6091" max="6334" width="9.140625" style="478"/>
    <col min="6335" max="6335" width="20.140625" style="478" customWidth="1"/>
    <col min="6336" max="6336" width="4.28515625" style="478" customWidth="1"/>
    <col min="6337" max="6337" width="39" style="478" customWidth="1"/>
    <col min="6338" max="6338" width="53.5703125" style="478" customWidth="1"/>
    <col min="6339" max="6342" width="7.7109375" style="478" customWidth="1"/>
    <col min="6343" max="6343" width="10" style="478" customWidth="1"/>
    <col min="6344" max="6345" width="9.28515625" style="478" customWidth="1"/>
    <col min="6346" max="6346" width="8" style="478" customWidth="1"/>
    <col min="6347" max="6590" width="9.140625" style="478"/>
    <col min="6591" max="6591" width="20.140625" style="478" customWidth="1"/>
    <col min="6592" max="6592" width="4.28515625" style="478" customWidth="1"/>
    <col min="6593" max="6593" width="39" style="478" customWidth="1"/>
    <col min="6594" max="6594" width="53.5703125" style="478" customWidth="1"/>
    <col min="6595" max="6598" width="7.7109375" style="478" customWidth="1"/>
    <col min="6599" max="6599" width="10" style="478" customWidth="1"/>
    <col min="6600" max="6601" width="9.28515625" style="478" customWidth="1"/>
    <col min="6602" max="6602" width="8" style="478" customWidth="1"/>
    <col min="6603" max="6846" width="9.140625" style="478"/>
    <col min="6847" max="6847" width="20.140625" style="478" customWidth="1"/>
    <col min="6848" max="6848" width="4.28515625" style="478" customWidth="1"/>
    <col min="6849" max="6849" width="39" style="478" customWidth="1"/>
    <col min="6850" max="6850" width="53.5703125" style="478" customWidth="1"/>
    <col min="6851" max="6854" width="7.7109375" style="478" customWidth="1"/>
    <col min="6855" max="6855" width="10" style="478" customWidth="1"/>
    <col min="6856" max="6857" width="9.28515625" style="478" customWidth="1"/>
    <col min="6858" max="6858" width="8" style="478" customWidth="1"/>
    <col min="6859" max="7102" width="9.140625" style="478"/>
    <col min="7103" max="7103" width="20.140625" style="478" customWidth="1"/>
    <col min="7104" max="7104" width="4.28515625" style="478" customWidth="1"/>
    <col min="7105" max="7105" width="39" style="478" customWidth="1"/>
    <col min="7106" max="7106" width="53.5703125" style="478" customWidth="1"/>
    <col min="7107" max="7110" width="7.7109375" style="478" customWidth="1"/>
    <col min="7111" max="7111" width="10" style="478" customWidth="1"/>
    <col min="7112" max="7113" width="9.28515625" style="478" customWidth="1"/>
    <col min="7114" max="7114" width="8" style="478" customWidth="1"/>
    <col min="7115" max="7358" width="9.140625" style="478"/>
    <col min="7359" max="7359" width="20.140625" style="478" customWidth="1"/>
    <col min="7360" max="7360" width="4.28515625" style="478" customWidth="1"/>
    <col min="7361" max="7361" width="39" style="478" customWidth="1"/>
    <col min="7362" max="7362" width="53.5703125" style="478" customWidth="1"/>
    <col min="7363" max="7366" width="7.7109375" style="478" customWidth="1"/>
    <col min="7367" max="7367" width="10" style="478" customWidth="1"/>
    <col min="7368" max="7369" width="9.28515625" style="478" customWidth="1"/>
    <col min="7370" max="7370" width="8" style="478" customWidth="1"/>
    <col min="7371" max="7614" width="9.140625" style="478"/>
    <col min="7615" max="7615" width="20.140625" style="478" customWidth="1"/>
    <col min="7616" max="7616" width="4.28515625" style="478" customWidth="1"/>
    <col min="7617" max="7617" width="39" style="478" customWidth="1"/>
    <col min="7618" max="7618" width="53.5703125" style="478" customWidth="1"/>
    <col min="7619" max="7622" width="7.7109375" style="478" customWidth="1"/>
    <col min="7623" max="7623" width="10" style="478" customWidth="1"/>
    <col min="7624" max="7625" width="9.28515625" style="478" customWidth="1"/>
    <col min="7626" max="7626" width="8" style="478" customWidth="1"/>
    <col min="7627" max="7870" width="9.140625" style="478"/>
    <col min="7871" max="7871" width="20.140625" style="478" customWidth="1"/>
    <col min="7872" max="7872" width="4.28515625" style="478" customWidth="1"/>
    <col min="7873" max="7873" width="39" style="478" customWidth="1"/>
    <col min="7874" max="7874" width="53.5703125" style="478" customWidth="1"/>
    <col min="7875" max="7878" width="7.7109375" style="478" customWidth="1"/>
    <col min="7879" max="7879" width="10" style="478" customWidth="1"/>
    <col min="7880" max="7881" width="9.28515625" style="478" customWidth="1"/>
    <col min="7882" max="7882" width="8" style="478" customWidth="1"/>
    <col min="7883" max="8126" width="9.140625" style="478"/>
    <col min="8127" max="8127" width="20.140625" style="478" customWidth="1"/>
    <col min="8128" max="8128" width="4.28515625" style="478" customWidth="1"/>
    <col min="8129" max="8129" width="39" style="478" customWidth="1"/>
    <col min="8130" max="8130" width="53.5703125" style="478" customWidth="1"/>
    <col min="8131" max="8134" width="7.7109375" style="478" customWidth="1"/>
    <col min="8135" max="8135" width="10" style="478" customWidth="1"/>
    <col min="8136" max="8137" width="9.28515625" style="478" customWidth="1"/>
    <col min="8138" max="8138" width="8" style="478" customWidth="1"/>
    <col min="8139" max="8382" width="9.140625" style="478"/>
    <col min="8383" max="8383" width="20.140625" style="478" customWidth="1"/>
    <col min="8384" max="8384" width="4.28515625" style="478" customWidth="1"/>
    <col min="8385" max="8385" width="39" style="478" customWidth="1"/>
    <col min="8386" max="8386" width="53.5703125" style="478" customWidth="1"/>
    <col min="8387" max="8390" width="7.7109375" style="478" customWidth="1"/>
    <col min="8391" max="8391" width="10" style="478" customWidth="1"/>
    <col min="8392" max="8393" width="9.28515625" style="478" customWidth="1"/>
    <col min="8394" max="8394" width="8" style="478" customWidth="1"/>
    <col min="8395" max="8638" width="9.140625" style="478"/>
    <col min="8639" max="8639" width="20.140625" style="478" customWidth="1"/>
    <col min="8640" max="8640" width="4.28515625" style="478" customWidth="1"/>
    <col min="8641" max="8641" width="39" style="478" customWidth="1"/>
    <col min="8642" max="8642" width="53.5703125" style="478" customWidth="1"/>
    <col min="8643" max="8646" width="7.7109375" style="478" customWidth="1"/>
    <col min="8647" max="8647" width="10" style="478" customWidth="1"/>
    <col min="8648" max="8649" width="9.28515625" style="478" customWidth="1"/>
    <col min="8650" max="8650" width="8" style="478" customWidth="1"/>
    <col min="8651" max="8894" width="9.140625" style="478"/>
    <col min="8895" max="8895" width="20.140625" style="478" customWidth="1"/>
    <col min="8896" max="8896" width="4.28515625" style="478" customWidth="1"/>
    <col min="8897" max="8897" width="39" style="478" customWidth="1"/>
    <col min="8898" max="8898" width="53.5703125" style="478" customWidth="1"/>
    <col min="8899" max="8902" width="7.7109375" style="478" customWidth="1"/>
    <col min="8903" max="8903" width="10" style="478" customWidth="1"/>
    <col min="8904" max="8905" width="9.28515625" style="478" customWidth="1"/>
    <col min="8906" max="8906" width="8" style="478" customWidth="1"/>
    <col min="8907" max="9150" width="9.140625" style="478"/>
    <col min="9151" max="9151" width="20.140625" style="478" customWidth="1"/>
    <col min="9152" max="9152" width="4.28515625" style="478" customWidth="1"/>
    <col min="9153" max="9153" width="39" style="478" customWidth="1"/>
    <col min="9154" max="9154" width="53.5703125" style="478" customWidth="1"/>
    <col min="9155" max="9158" width="7.7109375" style="478" customWidth="1"/>
    <col min="9159" max="9159" width="10" style="478" customWidth="1"/>
    <col min="9160" max="9161" width="9.28515625" style="478" customWidth="1"/>
    <col min="9162" max="9162" width="8" style="478" customWidth="1"/>
    <col min="9163" max="9406" width="9.140625" style="478"/>
    <col min="9407" max="9407" width="20.140625" style="478" customWidth="1"/>
    <col min="9408" max="9408" width="4.28515625" style="478" customWidth="1"/>
    <col min="9409" max="9409" width="39" style="478" customWidth="1"/>
    <col min="9410" max="9410" width="53.5703125" style="478" customWidth="1"/>
    <col min="9411" max="9414" width="7.7109375" style="478" customWidth="1"/>
    <col min="9415" max="9415" width="10" style="478" customWidth="1"/>
    <col min="9416" max="9417" width="9.28515625" style="478" customWidth="1"/>
    <col min="9418" max="9418" width="8" style="478" customWidth="1"/>
    <col min="9419" max="9662" width="9.140625" style="478"/>
    <col min="9663" max="9663" width="20.140625" style="478" customWidth="1"/>
    <col min="9664" max="9664" width="4.28515625" style="478" customWidth="1"/>
    <col min="9665" max="9665" width="39" style="478" customWidth="1"/>
    <col min="9666" max="9666" width="53.5703125" style="478" customWidth="1"/>
    <col min="9667" max="9670" width="7.7109375" style="478" customWidth="1"/>
    <col min="9671" max="9671" width="10" style="478" customWidth="1"/>
    <col min="9672" max="9673" width="9.28515625" style="478" customWidth="1"/>
    <col min="9674" max="9674" width="8" style="478" customWidth="1"/>
    <col min="9675" max="9918" width="9.140625" style="478"/>
    <col min="9919" max="9919" width="20.140625" style="478" customWidth="1"/>
    <col min="9920" max="9920" width="4.28515625" style="478" customWidth="1"/>
    <col min="9921" max="9921" width="39" style="478" customWidth="1"/>
    <col min="9922" max="9922" width="53.5703125" style="478" customWidth="1"/>
    <col min="9923" max="9926" width="7.7109375" style="478" customWidth="1"/>
    <col min="9927" max="9927" width="10" style="478" customWidth="1"/>
    <col min="9928" max="9929" width="9.28515625" style="478" customWidth="1"/>
    <col min="9930" max="9930" width="8" style="478" customWidth="1"/>
    <col min="9931" max="10174" width="9.140625" style="478"/>
    <col min="10175" max="10175" width="20.140625" style="478" customWidth="1"/>
    <col min="10176" max="10176" width="4.28515625" style="478" customWidth="1"/>
    <col min="10177" max="10177" width="39" style="478" customWidth="1"/>
    <col min="10178" max="10178" width="53.5703125" style="478" customWidth="1"/>
    <col min="10179" max="10182" width="7.7109375" style="478" customWidth="1"/>
    <col min="10183" max="10183" width="10" style="478" customWidth="1"/>
    <col min="10184" max="10185" width="9.28515625" style="478" customWidth="1"/>
    <col min="10186" max="10186" width="8" style="478" customWidth="1"/>
    <col min="10187" max="10430" width="9.140625" style="478"/>
    <col min="10431" max="10431" width="20.140625" style="478" customWidth="1"/>
    <col min="10432" max="10432" width="4.28515625" style="478" customWidth="1"/>
    <col min="10433" max="10433" width="39" style="478" customWidth="1"/>
    <col min="10434" max="10434" width="53.5703125" style="478" customWidth="1"/>
    <col min="10435" max="10438" width="7.7109375" style="478" customWidth="1"/>
    <col min="10439" max="10439" width="10" style="478" customWidth="1"/>
    <col min="10440" max="10441" width="9.28515625" style="478" customWidth="1"/>
    <col min="10442" max="10442" width="8" style="478" customWidth="1"/>
    <col min="10443" max="10686" width="9.140625" style="478"/>
    <col min="10687" max="10687" width="20.140625" style="478" customWidth="1"/>
    <col min="10688" max="10688" width="4.28515625" style="478" customWidth="1"/>
    <col min="10689" max="10689" width="39" style="478" customWidth="1"/>
    <col min="10690" max="10690" width="53.5703125" style="478" customWidth="1"/>
    <col min="10691" max="10694" width="7.7109375" style="478" customWidth="1"/>
    <col min="10695" max="10695" width="10" style="478" customWidth="1"/>
    <col min="10696" max="10697" width="9.28515625" style="478" customWidth="1"/>
    <col min="10698" max="10698" width="8" style="478" customWidth="1"/>
    <col min="10699" max="10942" width="9.140625" style="478"/>
    <col min="10943" max="10943" width="20.140625" style="478" customWidth="1"/>
    <col min="10944" max="10944" width="4.28515625" style="478" customWidth="1"/>
    <col min="10945" max="10945" width="39" style="478" customWidth="1"/>
    <col min="10946" max="10946" width="53.5703125" style="478" customWidth="1"/>
    <col min="10947" max="10950" width="7.7109375" style="478" customWidth="1"/>
    <col min="10951" max="10951" width="10" style="478" customWidth="1"/>
    <col min="10952" max="10953" width="9.28515625" style="478" customWidth="1"/>
    <col min="10954" max="10954" width="8" style="478" customWidth="1"/>
    <col min="10955" max="11198" width="9.140625" style="478"/>
    <col min="11199" max="11199" width="20.140625" style="478" customWidth="1"/>
    <col min="11200" max="11200" width="4.28515625" style="478" customWidth="1"/>
    <col min="11201" max="11201" width="39" style="478" customWidth="1"/>
    <col min="11202" max="11202" width="53.5703125" style="478" customWidth="1"/>
    <col min="11203" max="11206" width="7.7109375" style="478" customWidth="1"/>
    <col min="11207" max="11207" width="10" style="478" customWidth="1"/>
    <col min="11208" max="11209" width="9.28515625" style="478" customWidth="1"/>
    <col min="11210" max="11210" width="8" style="478" customWidth="1"/>
    <col min="11211" max="11454" width="9.140625" style="478"/>
    <col min="11455" max="11455" width="20.140625" style="478" customWidth="1"/>
    <col min="11456" max="11456" width="4.28515625" style="478" customWidth="1"/>
    <col min="11457" max="11457" width="39" style="478" customWidth="1"/>
    <col min="11458" max="11458" width="53.5703125" style="478" customWidth="1"/>
    <col min="11459" max="11462" width="7.7109375" style="478" customWidth="1"/>
    <col min="11463" max="11463" width="10" style="478" customWidth="1"/>
    <col min="11464" max="11465" width="9.28515625" style="478" customWidth="1"/>
    <col min="11466" max="11466" width="8" style="478" customWidth="1"/>
    <col min="11467" max="11710" width="9.140625" style="478"/>
    <col min="11711" max="11711" width="20.140625" style="478" customWidth="1"/>
    <col min="11712" max="11712" width="4.28515625" style="478" customWidth="1"/>
    <col min="11713" max="11713" width="39" style="478" customWidth="1"/>
    <col min="11714" max="11714" width="53.5703125" style="478" customWidth="1"/>
    <col min="11715" max="11718" width="7.7109375" style="478" customWidth="1"/>
    <col min="11719" max="11719" width="10" style="478" customWidth="1"/>
    <col min="11720" max="11721" width="9.28515625" style="478" customWidth="1"/>
    <col min="11722" max="11722" width="8" style="478" customWidth="1"/>
    <col min="11723" max="11966" width="9.140625" style="478"/>
    <col min="11967" max="11967" width="20.140625" style="478" customWidth="1"/>
    <col min="11968" max="11968" width="4.28515625" style="478" customWidth="1"/>
    <col min="11969" max="11969" width="39" style="478" customWidth="1"/>
    <col min="11970" max="11970" width="53.5703125" style="478" customWidth="1"/>
    <col min="11971" max="11974" width="7.7109375" style="478" customWidth="1"/>
    <col min="11975" max="11975" width="10" style="478" customWidth="1"/>
    <col min="11976" max="11977" width="9.28515625" style="478" customWidth="1"/>
    <col min="11978" max="11978" width="8" style="478" customWidth="1"/>
    <col min="11979" max="12222" width="9.140625" style="478"/>
    <col min="12223" max="12223" width="20.140625" style="478" customWidth="1"/>
    <col min="12224" max="12224" width="4.28515625" style="478" customWidth="1"/>
    <col min="12225" max="12225" width="39" style="478" customWidth="1"/>
    <col min="12226" max="12226" width="53.5703125" style="478" customWidth="1"/>
    <col min="12227" max="12230" width="7.7109375" style="478" customWidth="1"/>
    <col min="12231" max="12231" width="10" style="478" customWidth="1"/>
    <col min="12232" max="12233" width="9.28515625" style="478" customWidth="1"/>
    <col min="12234" max="12234" width="8" style="478" customWidth="1"/>
    <col min="12235" max="12478" width="9.140625" style="478"/>
    <col min="12479" max="12479" width="20.140625" style="478" customWidth="1"/>
    <col min="12480" max="12480" width="4.28515625" style="478" customWidth="1"/>
    <col min="12481" max="12481" width="39" style="478" customWidth="1"/>
    <col min="12482" max="12482" width="53.5703125" style="478" customWidth="1"/>
    <col min="12483" max="12486" width="7.7109375" style="478" customWidth="1"/>
    <col min="12487" max="12487" width="10" style="478" customWidth="1"/>
    <col min="12488" max="12489" width="9.28515625" style="478" customWidth="1"/>
    <col min="12490" max="12490" width="8" style="478" customWidth="1"/>
    <col min="12491" max="12734" width="9.140625" style="478"/>
    <col min="12735" max="12735" width="20.140625" style="478" customWidth="1"/>
    <col min="12736" max="12736" width="4.28515625" style="478" customWidth="1"/>
    <col min="12737" max="12737" width="39" style="478" customWidth="1"/>
    <col min="12738" max="12738" width="53.5703125" style="478" customWidth="1"/>
    <col min="12739" max="12742" width="7.7109375" style="478" customWidth="1"/>
    <col min="12743" max="12743" width="10" style="478" customWidth="1"/>
    <col min="12744" max="12745" width="9.28515625" style="478" customWidth="1"/>
    <col min="12746" max="12746" width="8" style="478" customWidth="1"/>
    <col min="12747" max="12990" width="9.140625" style="478"/>
    <col min="12991" max="12991" width="20.140625" style="478" customWidth="1"/>
    <col min="12992" max="12992" width="4.28515625" style="478" customWidth="1"/>
    <col min="12993" max="12993" width="39" style="478" customWidth="1"/>
    <col min="12994" max="12994" width="53.5703125" style="478" customWidth="1"/>
    <col min="12995" max="12998" width="7.7109375" style="478" customWidth="1"/>
    <col min="12999" max="12999" width="10" style="478" customWidth="1"/>
    <col min="13000" max="13001" width="9.28515625" style="478" customWidth="1"/>
    <col min="13002" max="13002" width="8" style="478" customWidth="1"/>
    <col min="13003" max="13246" width="9.140625" style="478"/>
    <col min="13247" max="13247" width="20.140625" style="478" customWidth="1"/>
    <col min="13248" max="13248" width="4.28515625" style="478" customWidth="1"/>
    <col min="13249" max="13249" width="39" style="478" customWidth="1"/>
    <col min="13250" max="13250" width="53.5703125" style="478" customWidth="1"/>
    <col min="13251" max="13254" width="7.7109375" style="478" customWidth="1"/>
    <col min="13255" max="13255" width="10" style="478" customWidth="1"/>
    <col min="13256" max="13257" width="9.28515625" style="478" customWidth="1"/>
    <col min="13258" max="13258" width="8" style="478" customWidth="1"/>
    <col min="13259" max="13502" width="9.140625" style="478"/>
    <col min="13503" max="13503" width="20.140625" style="478" customWidth="1"/>
    <col min="13504" max="13504" width="4.28515625" style="478" customWidth="1"/>
    <col min="13505" max="13505" width="39" style="478" customWidth="1"/>
    <col min="13506" max="13506" width="53.5703125" style="478" customWidth="1"/>
    <col min="13507" max="13510" width="7.7109375" style="478" customWidth="1"/>
    <col min="13511" max="13511" width="10" style="478" customWidth="1"/>
    <col min="13512" max="13513" width="9.28515625" style="478" customWidth="1"/>
    <col min="13514" max="13514" width="8" style="478" customWidth="1"/>
    <col min="13515" max="13758" width="9.140625" style="478"/>
    <col min="13759" max="13759" width="20.140625" style="478" customWidth="1"/>
    <col min="13760" max="13760" width="4.28515625" style="478" customWidth="1"/>
    <col min="13761" max="13761" width="39" style="478" customWidth="1"/>
    <col min="13762" max="13762" width="53.5703125" style="478" customWidth="1"/>
    <col min="13763" max="13766" width="7.7109375" style="478" customWidth="1"/>
    <col min="13767" max="13767" width="10" style="478" customWidth="1"/>
    <col min="13768" max="13769" width="9.28515625" style="478" customWidth="1"/>
    <col min="13770" max="13770" width="8" style="478" customWidth="1"/>
    <col min="13771" max="14014" width="9.140625" style="478"/>
    <col min="14015" max="14015" width="20.140625" style="478" customWidth="1"/>
    <col min="14016" max="14016" width="4.28515625" style="478" customWidth="1"/>
    <col min="14017" max="14017" width="39" style="478" customWidth="1"/>
    <col min="14018" max="14018" width="53.5703125" style="478" customWidth="1"/>
    <col min="14019" max="14022" width="7.7109375" style="478" customWidth="1"/>
    <col min="14023" max="14023" width="10" style="478" customWidth="1"/>
    <col min="14024" max="14025" width="9.28515625" style="478" customWidth="1"/>
    <col min="14026" max="14026" width="8" style="478" customWidth="1"/>
    <col min="14027" max="14270" width="9.140625" style="478"/>
    <col min="14271" max="14271" width="20.140625" style="478" customWidth="1"/>
    <col min="14272" max="14272" width="4.28515625" style="478" customWidth="1"/>
    <col min="14273" max="14273" width="39" style="478" customWidth="1"/>
    <col min="14274" max="14274" width="53.5703125" style="478" customWidth="1"/>
    <col min="14275" max="14278" width="7.7109375" style="478" customWidth="1"/>
    <col min="14279" max="14279" width="10" style="478" customWidth="1"/>
    <col min="14280" max="14281" width="9.28515625" style="478" customWidth="1"/>
    <col min="14282" max="14282" width="8" style="478" customWidth="1"/>
    <col min="14283" max="14526" width="9.140625" style="478"/>
    <col min="14527" max="14527" width="20.140625" style="478" customWidth="1"/>
    <col min="14528" max="14528" width="4.28515625" style="478" customWidth="1"/>
    <col min="14529" max="14529" width="39" style="478" customWidth="1"/>
    <col min="14530" max="14530" width="53.5703125" style="478" customWidth="1"/>
    <col min="14531" max="14534" width="7.7109375" style="478" customWidth="1"/>
    <col min="14535" max="14535" width="10" style="478" customWidth="1"/>
    <col min="14536" max="14537" width="9.28515625" style="478" customWidth="1"/>
    <col min="14538" max="14538" width="8" style="478" customWidth="1"/>
    <col min="14539" max="14782" width="9.140625" style="478"/>
    <col min="14783" max="14783" width="20.140625" style="478" customWidth="1"/>
    <col min="14784" max="14784" width="4.28515625" style="478" customWidth="1"/>
    <col min="14785" max="14785" width="39" style="478" customWidth="1"/>
    <col min="14786" max="14786" width="53.5703125" style="478" customWidth="1"/>
    <col min="14787" max="14790" width="7.7109375" style="478" customWidth="1"/>
    <col min="14791" max="14791" width="10" style="478" customWidth="1"/>
    <col min="14792" max="14793" width="9.28515625" style="478" customWidth="1"/>
    <col min="14794" max="14794" width="8" style="478" customWidth="1"/>
    <col min="14795" max="15038" width="9.140625" style="478"/>
    <col min="15039" max="15039" width="20.140625" style="478" customWidth="1"/>
    <col min="15040" max="15040" width="4.28515625" style="478" customWidth="1"/>
    <col min="15041" max="15041" width="39" style="478" customWidth="1"/>
    <col min="15042" max="15042" width="53.5703125" style="478" customWidth="1"/>
    <col min="15043" max="15046" width="7.7109375" style="478" customWidth="1"/>
    <col min="15047" max="15047" width="10" style="478" customWidth="1"/>
    <col min="15048" max="15049" width="9.28515625" style="478" customWidth="1"/>
    <col min="15050" max="15050" width="8" style="478" customWidth="1"/>
    <col min="15051" max="15294" width="9.140625" style="478"/>
    <col min="15295" max="15295" width="20.140625" style="478" customWidth="1"/>
    <col min="15296" max="15296" width="4.28515625" style="478" customWidth="1"/>
    <col min="15297" max="15297" width="39" style="478" customWidth="1"/>
    <col min="15298" max="15298" width="53.5703125" style="478" customWidth="1"/>
    <col min="15299" max="15302" width="7.7109375" style="478" customWidth="1"/>
    <col min="15303" max="15303" width="10" style="478" customWidth="1"/>
    <col min="15304" max="15305" width="9.28515625" style="478" customWidth="1"/>
    <col min="15306" max="15306" width="8" style="478" customWidth="1"/>
    <col min="15307" max="15550" width="9.140625" style="478"/>
    <col min="15551" max="15551" width="20.140625" style="478" customWidth="1"/>
    <col min="15552" max="15552" width="4.28515625" style="478" customWidth="1"/>
    <col min="15553" max="15553" width="39" style="478" customWidth="1"/>
    <col min="15554" max="15554" width="53.5703125" style="478" customWidth="1"/>
    <col min="15555" max="15558" width="7.7109375" style="478" customWidth="1"/>
    <col min="15559" max="15559" width="10" style="478" customWidth="1"/>
    <col min="15560" max="15561" width="9.28515625" style="478" customWidth="1"/>
    <col min="15562" max="15562" width="8" style="478" customWidth="1"/>
    <col min="15563" max="15806" width="9.140625" style="478"/>
    <col min="15807" max="15807" width="20.140625" style="478" customWidth="1"/>
    <col min="15808" max="15808" width="4.28515625" style="478" customWidth="1"/>
    <col min="15809" max="15809" width="39" style="478" customWidth="1"/>
    <col min="15810" max="15810" width="53.5703125" style="478" customWidth="1"/>
    <col min="15811" max="15814" width="7.7109375" style="478" customWidth="1"/>
    <col min="15815" max="15815" width="10" style="478" customWidth="1"/>
    <col min="15816" max="15817" width="9.28515625" style="478" customWidth="1"/>
    <col min="15818" max="15818" width="8" style="478" customWidth="1"/>
    <col min="15819" max="16062" width="9.140625" style="478"/>
    <col min="16063" max="16063" width="20.140625" style="478" customWidth="1"/>
    <col min="16064" max="16064" width="4.28515625" style="478" customWidth="1"/>
    <col min="16065" max="16065" width="39" style="478" customWidth="1"/>
    <col min="16066" max="16066" width="53.5703125" style="478" customWidth="1"/>
    <col min="16067" max="16070" width="7.7109375" style="478" customWidth="1"/>
    <col min="16071" max="16071" width="10" style="478" customWidth="1"/>
    <col min="16072" max="16073" width="9.28515625" style="478" customWidth="1"/>
    <col min="16074" max="16074" width="8" style="478" customWidth="1"/>
    <col min="16075" max="16384" width="9.140625" style="478"/>
  </cols>
  <sheetData>
    <row r="1" spans="1:82" ht="25.5" customHeight="1">
      <c r="A1" s="477"/>
      <c r="B1" s="403"/>
      <c r="C1" s="1327" t="s">
        <v>1209</v>
      </c>
      <c r="D1" s="1453"/>
      <c r="E1" s="1454"/>
      <c r="F1" s="1453"/>
      <c r="G1" s="1453"/>
      <c r="H1" s="1454"/>
      <c r="I1" s="1453"/>
      <c r="J1" s="1453"/>
      <c r="K1" s="1453"/>
      <c r="L1" s="1453"/>
      <c r="M1" s="1453"/>
      <c r="N1" s="1454"/>
      <c r="O1" s="1453"/>
      <c r="P1" s="1453"/>
      <c r="Q1" s="1453"/>
      <c r="R1" s="1453"/>
      <c r="S1" s="1453"/>
      <c r="T1" s="1453"/>
      <c r="U1" s="1453"/>
      <c r="V1" s="1453"/>
      <c r="W1" s="1453"/>
      <c r="X1" s="1453"/>
      <c r="Y1" s="1453"/>
      <c r="Z1" s="1453"/>
      <c r="AA1" s="1453"/>
      <c r="AB1" s="1453"/>
      <c r="AC1" s="1453"/>
      <c r="AD1" s="1453"/>
      <c r="AE1" s="1453"/>
      <c r="AF1" s="1453"/>
      <c r="AG1" s="1453"/>
      <c r="AH1" s="1454"/>
      <c r="AI1" s="1454"/>
      <c r="AJ1" s="1454"/>
      <c r="AK1" s="1454"/>
      <c r="AL1" s="1454"/>
      <c r="AM1" s="1453"/>
      <c r="AN1" s="1453"/>
      <c r="AO1" s="1453"/>
      <c r="AP1" s="1453"/>
      <c r="AQ1" s="1453"/>
      <c r="AR1" s="1453"/>
      <c r="AS1" s="1453"/>
      <c r="AT1" s="1453"/>
      <c r="AU1" s="1453"/>
      <c r="AV1" s="1453"/>
      <c r="AW1" s="1453"/>
      <c r="AX1" s="1453"/>
      <c r="AY1" s="1453"/>
      <c r="AZ1" s="1453"/>
      <c r="BA1" s="1453"/>
      <c r="BB1" s="1453"/>
      <c r="BC1" s="1453"/>
      <c r="BD1" s="1453"/>
      <c r="BE1" s="1327"/>
      <c r="BF1" s="1327"/>
      <c r="BG1" s="1327"/>
      <c r="BH1" s="1327"/>
      <c r="BI1" s="1327"/>
      <c r="BJ1" s="1327"/>
      <c r="BK1" s="1327"/>
      <c r="BL1" s="1327"/>
      <c r="BM1" s="1327"/>
      <c r="BN1" s="1327"/>
      <c r="BO1" s="1327"/>
      <c r="BP1" s="1327"/>
      <c r="BQ1" s="1327"/>
      <c r="BR1" s="1327"/>
      <c r="BS1" s="1327"/>
      <c r="BT1" s="1327"/>
      <c r="BU1" s="1327"/>
      <c r="BV1" s="1327"/>
      <c r="BW1" s="1327"/>
      <c r="BX1" s="1329"/>
      <c r="BY1" s="1327"/>
      <c r="BZ1" s="1329"/>
      <c r="CA1" s="1327"/>
      <c r="CB1" s="1327"/>
      <c r="CC1" s="1327"/>
      <c r="CD1" s="1329"/>
    </row>
    <row r="2" spans="1:82" ht="3.75" customHeight="1">
      <c r="D2" s="3"/>
      <c r="F2" s="3"/>
    </row>
    <row r="3" spans="1:82" ht="15.75" customHeight="1">
      <c r="A3" s="1330" t="s">
        <v>0</v>
      </c>
      <c r="B3" s="1331" t="s">
        <v>0</v>
      </c>
      <c r="C3" s="1330" t="s">
        <v>722</v>
      </c>
      <c r="D3" s="1331"/>
      <c r="E3" s="1456" t="s">
        <v>2</v>
      </c>
      <c r="F3" s="1331"/>
      <c r="G3" s="1458" t="s">
        <v>194</v>
      </c>
      <c r="H3" s="1456" t="s">
        <v>195</v>
      </c>
      <c r="I3" s="1332" t="s">
        <v>286</v>
      </c>
      <c r="J3" s="1333" t="s">
        <v>3</v>
      </c>
      <c r="K3" s="1460" t="s">
        <v>196</v>
      </c>
      <c r="L3" s="1334"/>
      <c r="M3" s="1334"/>
      <c r="N3" s="1334"/>
      <c r="O3" s="1334"/>
      <c r="P3" s="1334"/>
      <c r="Q3" s="1334"/>
      <c r="R3" s="1334"/>
      <c r="S3" s="1334"/>
      <c r="T3" s="1335"/>
      <c r="U3" s="483"/>
      <c r="V3" s="1434" t="s">
        <v>1142</v>
      </c>
      <c r="W3" s="1435"/>
      <c r="X3" s="1435"/>
      <c r="Y3" s="1436"/>
      <c r="Z3" s="1306" t="s">
        <v>1143</v>
      </c>
      <c r="AA3" s="1307"/>
      <c r="AB3" s="1307"/>
      <c r="AC3" s="1308"/>
      <c r="AD3" s="1312" t="s">
        <v>1144</v>
      </c>
      <c r="AE3" s="1312"/>
      <c r="AF3" s="1312"/>
      <c r="AG3" s="1312"/>
      <c r="AH3" s="1312" t="s">
        <v>1145</v>
      </c>
      <c r="AI3" s="1312"/>
      <c r="AJ3" s="1312"/>
      <c r="AK3" s="1312"/>
      <c r="AL3" s="1312"/>
      <c r="AM3" s="1312" t="s">
        <v>1394</v>
      </c>
      <c r="AN3" s="1312"/>
      <c r="AO3" s="1312"/>
      <c r="AP3" s="1312"/>
      <c r="AQ3" s="1306" t="s">
        <v>1395</v>
      </c>
      <c r="AR3" s="1307"/>
      <c r="AS3" s="1308"/>
      <c r="AT3" s="1312" t="s">
        <v>1146</v>
      </c>
      <c r="AU3" s="1312"/>
      <c r="AV3" s="1312"/>
      <c r="AW3" s="1312"/>
      <c r="AX3" s="1306" t="s">
        <v>1147</v>
      </c>
      <c r="AY3" s="1308"/>
      <c r="AZ3" s="1312" t="s">
        <v>1148</v>
      </c>
      <c r="BA3" s="1312"/>
      <c r="BB3" s="1312"/>
      <c r="BC3" s="1336" t="s">
        <v>1149</v>
      </c>
      <c r="BD3" s="1337"/>
      <c r="BE3" s="1568" t="s">
        <v>197</v>
      </c>
      <c r="BF3" s="1569"/>
      <c r="BG3" s="1569"/>
      <c r="BH3" s="1569"/>
      <c r="BI3" s="1569"/>
      <c r="BJ3" s="1569"/>
      <c r="BK3" s="1569"/>
      <c r="BL3" s="1569"/>
      <c r="BM3" s="1569"/>
      <c r="BN3" s="1569"/>
      <c r="BO3" s="1569"/>
      <c r="BP3" s="1569"/>
      <c r="BQ3" s="1569"/>
      <c r="BR3" s="1569"/>
      <c r="BS3" s="1569"/>
      <c r="BT3" s="1569"/>
      <c r="BU3" s="1569"/>
      <c r="BV3" s="1569"/>
      <c r="BW3" s="1342" t="s">
        <v>198</v>
      </c>
      <c r="BX3" s="1343"/>
      <c r="BY3" s="1342"/>
      <c r="BZ3" s="1343"/>
      <c r="CA3" s="1342"/>
      <c r="CB3" s="1342"/>
      <c r="CC3" s="1342" t="s">
        <v>199</v>
      </c>
      <c r="CD3" s="1343"/>
    </row>
    <row r="4" spans="1:82" ht="31.5" customHeight="1">
      <c r="A4" s="1456"/>
      <c r="B4" s="1331"/>
      <c r="C4" s="1456"/>
      <c r="D4" s="1331"/>
      <c r="E4" s="1330"/>
      <c r="F4" s="1331"/>
      <c r="G4" s="1458"/>
      <c r="H4" s="1456"/>
      <c r="I4" s="1332"/>
      <c r="J4" s="1333"/>
      <c r="K4" s="456" t="s">
        <v>1041</v>
      </c>
      <c r="L4" s="484" t="s">
        <v>1150</v>
      </c>
      <c r="M4" s="484" t="s">
        <v>1151</v>
      </c>
      <c r="N4" s="484" t="s">
        <v>1152</v>
      </c>
      <c r="O4" s="594" t="s">
        <v>1392</v>
      </c>
      <c r="P4" s="594" t="s">
        <v>1393</v>
      </c>
      <c r="Q4" s="484" t="s">
        <v>1153</v>
      </c>
      <c r="R4" s="485" t="s">
        <v>965</v>
      </c>
      <c r="S4" s="484" t="s">
        <v>1154</v>
      </c>
      <c r="T4" s="486" t="s">
        <v>1155</v>
      </c>
      <c r="U4" s="487"/>
      <c r="V4" s="1437"/>
      <c r="W4" s="1438"/>
      <c r="X4" s="1438"/>
      <c r="Y4" s="1439"/>
      <c r="Z4" s="1309"/>
      <c r="AA4" s="1310"/>
      <c r="AB4" s="1310"/>
      <c r="AC4" s="1311"/>
      <c r="AD4" s="1312"/>
      <c r="AE4" s="1312"/>
      <c r="AF4" s="1312"/>
      <c r="AG4" s="1312"/>
      <c r="AH4" s="1312"/>
      <c r="AI4" s="1312"/>
      <c r="AJ4" s="1312"/>
      <c r="AK4" s="1312"/>
      <c r="AL4" s="1312"/>
      <c r="AM4" s="1312"/>
      <c r="AN4" s="1312"/>
      <c r="AO4" s="1312"/>
      <c r="AP4" s="1312"/>
      <c r="AQ4" s="1309"/>
      <c r="AR4" s="1310"/>
      <c r="AS4" s="1311"/>
      <c r="AT4" s="1312"/>
      <c r="AU4" s="1312"/>
      <c r="AV4" s="1312"/>
      <c r="AW4" s="1312"/>
      <c r="AX4" s="1309"/>
      <c r="AY4" s="1311"/>
      <c r="AZ4" s="1312"/>
      <c r="BA4" s="1312"/>
      <c r="BB4" s="1312"/>
      <c r="BC4" s="1338"/>
      <c r="BD4" s="1339"/>
      <c r="BE4" s="1466" t="s">
        <v>1040</v>
      </c>
      <c r="BF4" s="1469" t="s">
        <v>1100</v>
      </c>
      <c r="BG4" s="1466" t="s">
        <v>1039</v>
      </c>
      <c r="BH4" s="1466" t="s">
        <v>1101</v>
      </c>
      <c r="BI4" s="1466" t="s">
        <v>1102</v>
      </c>
      <c r="BJ4" s="1466" t="s">
        <v>1103</v>
      </c>
      <c r="BK4" s="1466" t="s">
        <v>1104</v>
      </c>
      <c r="BL4" s="1466" t="s">
        <v>1105</v>
      </c>
      <c r="BM4" s="1466" t="s">
        <v>1106</v>
      </c>
      <c r="BN4" s="1466" t="s">
        <v>1108</v>
      </c>
      <c r="BO4" s="1469" t="s">
        <v>1107</v>
      </c>
      <c r="BP4" s="1466" t="s">
        <v>1127</v>
      </c>
      <c r="BQ4" s="1466" t="s">
        <v>1130</v>
      </c>
      <c r="BR4" s="1469" t="s">
        <v>1109</v>
      </c>
      <c r="BS4" s="1469" t="s">
        <v>1110</v>
      </c>
      <c r="BT4" s="1475" t="s">
        <v>1112</v>
      </c>
      <c r="BU4" s="1475" t="s">
        <v>1111</v>
      </c>
      <c r="BV4" s="1475" t="s">
        <v>1210</v>
      </c>
      <c r="BW4" s="1342" t="s">
        <v>200</v>
      </c>
      <c r="BX4" s="1343"/>
      <c r="BY4" s="1342" t="s">
        <v>201</v>
      </c>
      <c r="BZ4" s="1343"/>
      <c r="CA4" s="1342" t="s">
        <v>202</v>
      </c>
      <c r="CB4" s="1342"/>
      <c r="CC4" s="1349" t="s">
        <v>203</v>
      </c>
      <c r="CD4" s="1352" t="s">
        <v>204</v>
      </c>
    </row>
    <row r="5" spans="1:82" ht="18.75" customHeight="1">
      <c r="A5" s="1456"/>
      <c r="B5" s="1331"/>
      <c r="C5" s="1456"/>
      <c r="D5" s="1331"/>
      <c r="E5" s="1330"/>
      <c r="F5" s="1331"/>
      <c r="G5" s="1458"/>
      <c r="H5" s="1456"/>
      <c r="I5" s="1332"/>
      <c r="J5" s="1333"/>
      <c r="K5" s="457" t="s">
        <v>205</v>
      </c>
      <c r="L5" s="394" t="s">
        <v>205</v>
      </c>
      <c r="M5" s="394" t="s">
        <v>205</v>
      </c>
      <c r="N5" s="394" t="s">
        <v>282</v>
      </c>
      <c r="O5" s="586" t="s">
        <v>205</v>
      </c>
      <c r="P5" s="586" t="s">
        <v>206</v>
      </c>
      <c r="Q5" s="394" t="s">
        <v>205</v>
      </c>
      <c r="R5" s="394" t="s">
        <v>281</v>
      </c>
      <c r="S5" s="394" t="s">
        <v>206</v>
      </c>
      <c r="T5" s="488" t="s">
        <v>281</v>
      </c>
      <c r="U5" s="489" t="s">
        <v>288</v>
      </c>
      <c r="V5" s="1487" t="s">
        <v>207</v>
      </c>
      <c r="W5" s="1488"/>
      <c r="X5" s="1487" t="s">
        <v>208</v>
      </c>
      <c r="Y5" s="1488"/>
      <c r="Z5" s="1325" t="s">
        <v>207</v>
      </c>
      <c r="AA5" s="1326"/>
      <c r="AB5" s="1325" t="s">
        <v>261</v>
      </c>
      <c r="AC5" s="1326"/>
      <c r="AD5" s="1325" t="s">
        <v>264</v>
      </c>
      <c r="AE5" s="1326"/>
      <c r="AF5" s="394" t="s">
        <v>208</v>
      </c>
      <c r="AG5" s="394" t="s">
        <v>265</v>
      </c>
      <c r="AH5" s="490" t="s">
        <v>207</v>
      </c>
      <c r="AI5" s="1325" t="s">
        <v>208</v>
      </c>
      <c r="AJ5" s="1326"/>
      <c r="AK5" s="1325" t="s">
        <v>209</v>
      </c>
      <c r="AL5" s="1326"/>
      <c r="AM5" s="490" t="s">
        <v>207</v>
      </c>
      <c r="AN5" s="1325" t="s">
        <v>208</v>
      </c>
      <c r="AO5" s="1326"/>
      <c r="AP5" s="490" t="s">
        <v>209</v>
      </c>
      <c r="AQ5" s="1325" t="s">
        <v>207</v>
      </c>
      <c r="AR5" s="1326"/>
      <c r="AS5" s="596" t="s">
        <v>208</v>
      </c>
      <c r="AT5" s="1325" t="s">
        <v>207</v>
      </c>
      <c r="AU5" s="1326"/>
      <c r="AV5" s="1325" t="s">
        <v>208</v>
      </c>
      <c r="AW5" s="1326"/>
      <c r="AX5" s="1325" t="s">
        <v>207</v>
      </c>
      <c r="AY5" s="1326"/>
      <c r="AZ5" s="1325" t="s">
        <v>207</v>
      </c>
      <c r="BA5" s="1326"/>
      <c r="BB5" s="394" t="s">
        <v>208</v>
      </c>
      <c r="BC5" s="394" t="s">
        <v>207</v>
      </c>
      <c r="BD5" s="394" t="s">
        <v>208</v>
      </c>
      <c r="BE5" s="1467"/>
      <c r="BF5" s="1470"/>
      <c r="BG5" s="1467"/>
      <c r="BH5" s="1467"/>
      <c r="BI5" s="1467"/>
      <c r="BJ5" s="1467"/>
      <c r="BK5" s="1467"/>
      <c r="BL5" s="1467"/>
      <c r="BM5" s="1467"/>
      <c r="BN5" s="1467"/>
      <c r="BO5" s="1470"/>
      <c r="BP5" s="1467"/>
      <c r="BQ5" s="1467"/>
      <c r="BR5" s="1470"/>
      <c r="BS5" s="1470"/>
      <c r="BT5" s="1476"/>
      <c r="BU5" s="1476"/>
      <c r="BV5" s="1476"/>
      <c r="BW5" s="1349"/>
      <c r="BX5" s="1350"/>
      <c r="BY5" s="1349"/>
      <c r="BZ5" s="1350"/>
      <c r="CA5" s="1349"/>
      <c r="CB5" s="1349"/>
      <c r="CC5" s="1351"/>
      <c r="CD5" s="1353"/>
    </row>
    <row r="6" spans="1:82" ht="19.5">
      <c r="A6" s="491"/>
      <c r="B6" s="1356" t="s">
        <v>216</v>
      </c>
      <c r="C6" s="1357"/>
      <c r="D6" s="1356"/>
      <c r="E6" s="1357"/>
      <c r="F6" s="1356"/>
      <c r="G6" s="1483"/>
      <c r="H6" s="1484"/>
      <c r="I6" s="492"/>
      <c r="J6" s="493">
        <f>SUM(J7:J11)</f>
        <v>0</v>
      </c>
      <c r="K6" s="494">
        <f t="shared" ref="K6:T6" si="0">COUNTIF(K11:K254,"x")</f>
        <v>21</v>
      </c>
      <c r="L6" s="495">
        <f t="shared" si="0"/>
        <v>27</v>
      </c>
      <c r="M6" s="495">
        <f t="shared" si="0"/>
        <v>22</v>
      </c>
      <c r="N6" s="496">
        <f t="shared" si="0"/>
        <v>26</v>
      </c>
      <c r="O6" s="495">
        <f t="shared" ref="O6:P6" si="1">COUNTIF(O11:O254,"x")</f>
        <v>25</v>
      </c>
      <c r="P6" s="495">
        <f t="shared" si="1"/>
        <v>22</v>
      </c>
      <c r="Q6" s="495">
        <f t="shared" si="0"/>
        <v>22</v>
      </c>
      <c r="R6" s="495">
        <f t="shared" si="0"/>
        <v>16</v>
      </c>
      <c r="S6" s="495">
        <f t="shared" si="0"/>
        <v>18</v>
      </c>
      <c r="T6" s="495">
        <f t="shared" si="0"/>
        <v>15</v>
      </c>
      <c r="U6" s="495">
        <f>COUNTIF(U11:U254,"1")</f>
        <v>164</v>
      </c>
      <c r="V6" s="237">
        <v>0</v>
      </c>
      <c r="W6" s="237">
        <v>0</v>
      </c>
      <c r="X6" s="237">
        <f t="shared" ref="X6:BD6" si="2">SUM(X7:X11)</f>
        <v>0</v>
      </c>
      <c r="Y6" s="237">
        <f t="shared" si="2"/>
        <v>0</v>
      </c>
      <c r="Z6" s="493">
        <f t="shared" si="2"/>
        <v>0</v>
      </c>
      <c r="AA6" s="493">
        <f t="shared" si="2"/>
        <v>0</v>
      </c>
      <c r="AB6" s="493">
        <f t="shared" si="2"/>
        <v>0</v>
      </c>
      <c r="AC6" s="493">
        <f t="shared" si="2"/>
        <v>0</v>
      </c>
      <c r="AD6" s="493">
        <f t="shared" si="2"/>
        <v>0</v>
      </c>
      <c r="AE6" s="493">
        <f t="shared" si="2"/>
        <v>0</v>
      </c>
      <c r="AF6" s="493">
        <f t="shared" si="2"/>
        <v>0</v>
      </c>
      <c r="AG6" s="493">
        <f t="shared" si="2"/>
        <v>0</v>
      </c>
      <c r="AH6" s="384">
        <f t="shared" si="2"/>
        <v>0</v>
      </c>
      <c r="AI6" s="384">
        <f>SUM(AI7:AI11)</f>
        <v>0</v>
      </c>
      <c r="AJ6" s="384">
        <f t="shared" si="2"/>
        <v>0</v>
      </c>
      <c r="AK6" s="384">
        <f>SUM(AK7:AK11)</f>
        <v>0</v>
      </c>
      <c r="AL6" s="384">
        <f t="shared" si="2"/>
        <v>0</v>
      </c>
      <c r="AM6" s="493">
        <f t="shared" ref="AM6:AS6" si="3">SUM(AM7:AM11)</f>
        <v>0</v>
      </c>
      <c r="AN6" s="493">
        <f t="shared" si="3"/>
        <v>0</v>
      </c>
      <c r="AO6" s="493">
        <f t="shared" si="3"/>
        <v>0</v>
      </c>
      <c r="AP6" s="493">
        <f t="shared" si="3"/>
        <v>0</v>
      </c>
      <c r="AQ6" s="493">
        <f t="shared" si="3"/>
        <v>0</v>
      </c>
      <c r="AR6" s="493">
        <f t="shared" si="3"/>
        <v>0</v>
      </c>
      <c r="AS6" s="493">
        <f t="shared" si="3"/>
        <v>0</v>
      </c>
      <c r="AT6" s="493">
        <f t="shared" si="2"/>
        <v>0</v>
      </c>
      <c r="AU6" s="493">
        <f t="shared" si="2"/>
        <v>0</v>
      </c>
      <c r="AV6" s="493">
        <f t="shared" si="2"/>
        <v>0</v>
      </c>
      <c r="AW6" s="493">
        <f t="shared" si="2"/>
        <v>0</v>
      </c>
      <c r="AX6" s="493">
        <f t="shared" si="2"/>
        <v>0</v>
      </c>
      <c r="AY6" s="493">
        <f t="shared" si="2"/>
        <v>0</v>
      </c>
      <c r="AZ6" s="493">
        <f t="shared" si="2"/>
        <v>0</v>
      </c>
      <c r="BA6" s="493">
        <f t="shared" si="2"/>
        <v>0</v>
      </c>
      <c r="BB6" s="493">
        <f t="shared" si="2"/>
        <v>0</v>
      </c>
      <c r="BC6" s="493"/>
      <c r="BD6" s="493">
        <f t="shared" si="2"/>
        <v>0</v>
      </c>
      <c r="BE6" s="1467"/>
      <c r="BF6" s="1470"/>
      <c r="BG6" s="1467"/>
      <c r="BH6" s="1467"/>
      <c r="BI6" s="1467"/>
      <c r="BJ6" s="1467"/>
      <c r="BK6" s="1467"/>
      <c r="BL6" s="1467"/>
      <c r="BM6" s="1467"/>
      <c r="BN6" s="1467"/>
      <c r="BO6" s="1470"/>
      <c r="BP6" s="1467"/>
      <c r="BQ6" s="1467"/>
      <c r="BR6" s="1470"/>
      <c r="BS6" s="1470"/>
      <c r="BT6" s="1476"/>
      <c r="BU6" s="1476"/>
      <c r="BV6" s="1476"/>
      <c r="BW6" s="384"/>
      <c r="BX6" s="497"/>
      <c r="BY6" s="384"/>
      <c r="BZ6" s="497"/>
      <c r="CA6" s="384"/>
      <c r="CB6" s="384"/>
      <c r="CC6" s="384"/>
      <c r="CD6" s="497"/>
    </row>
    <row r="7" spans="1:82" ht="93" customHeight="1">
      <c r="A7" s="384"/>
      <c r="B7" s="452"/>
      <c r="C7" s="384" t="s">
        <v>6</v>
      </c>
      <c r="D7" s="15" t="s">
        <v>7</v>
      </c>
      <c r="E7" s="384" t="s">
        <v>8</v>
      </c>
      <c r="F7" s="15" t="s">
        <v>7</v>
      </c>
      <c r="G7" s="238"/>
      <c r="H7" s="240"/>
      <c r="I7" s="498"/>
      <c r="J7" s="499"/>
      <c r="K7" s="457" t="s">
        <v>1156</v>
      </c>
      <c r="L7" s="394" t="s">
        <v>1157</v>
      </c>
      <c r="M7" s="394" t="s">
        <v>1158</v>
      </c>
      <c r="N7" s="394" t="s">
        <v>1159</v>
      </c>
      <c r="O7" s="586" t="s">
        <v>1072</v>
      </c>
      <c r="P7" s="586" t="s">
        <v>1074</v>
      </c>
      <c r="Q7" s="586" t="s">
        <v>1075</v>
      </c>
      <c r="R7" s="586" t="s">
        <v>1076</v>
      </c>
      <c r="S7" s="586" t="s">
        <v>1077</v>
      </c>
      <c r="T7" s="488" t="s">
        <v>1078</v>
      </c>
      <c r="U7" s="489"/>
      <c r="V7" s="1450" t="s">
        <v>259</v>
      </c>
      <c r="W7" s="1452"/>
      <c r="X7" s="1450" t="s">
        <v>260</v>
      </c>
      <c r="Y7" s="1452"/>
      <c r="Z7" s="1325" t="s">
        <v>262</v>
      </c>
      <c r="AA7" s="1326"/>
      <c r="AB7" s="1325" t="s">
        <v>263</v>
      </c>
      <c r="AC7" s="1326"/>
      <c r="AD7" s="1325" t="s">
        <v>1035</v>
      </c>
      <c r="AE7" s="1326"/>
      <c r="AF7" s="394" t="s">
        <v>757</v>
      </c>
      <c r="AG7" s="394" t="s">
        <v>758</v>
      </c>
      <c r="AH7" s="490" t="s">
        <v>760</v>
      </c>
      <c r="AI7" s="1325" t="s">
        <v>266</v>
      </c>
      <c r="AJ7" s="1326"/>
      <c r="AK7" s="1325" t="s">
        <v>759</v>
      </c>
      <c r="AL7" s="1326"/>
      <c r="AM7" s="586" t="s">
        <v>1036</v>
      </c>
      <c r="AN7" s="1325" t="s">
        <v>267</v>
      </c>
      <c r="AO7" s="1326"/>
      <c r="AP7" s="490" t="s">
        <v>269</v>
      </c>
      <c r="AQ7" s="1325" t="s">
        <v>720</v>
      </c>
      <c r="AR7" s="1326"/>
      <c r="AS7" s="596" t="s">
        <v>898</v>
      </c>
      <c r="AT7" s="1325" t="s">
        <v>271</v>
      </c>
      <c r="AU7" s="1326"/>
      <c r="AV7" s="1325" t="s">
        <v>270</v>
      </c>
      <c r="AW7" s="1326"/>
      <c r="AX7" s="1325" t="s">
        <v>896</v>
      </c>
      <c r="AY7" s="1326"/>
      <c r="AZ7" s="1325" t="s">
        <v>272</v>
      </c>
      <c r="BA7" s="1326"/>
      <c r="BB7" s="490" t="s">
        <v>763</v>
      </c>
      <c r="BC7" s="500" t="s">
        <v>1037</v>
      </c>
      <c r="BD7" s="394" t="s">
        <v>1038</v>
      </c>
      <c r="BE7" s="1468"/>
      <c r="BF7" s="1471"/>
      <c r="BG7" s="1468"/>
      <c r="BH7" s="1468"/>
      <c r="BI7" s="1468"/>
      <c r="BJ7" s="1468"/>
      <c r="BK7" s="1468"/>
      <c r="BL7" s="1468"/>
      <c r="BM7" s="1468"/>
      <c r="BN7" s="1468"/>
      <c r="BO7" s="1471"/>
      <c r="BP7" s="1468"/>
      <c r="BQ7" s="1468"/>
      <c r="BR7" s="1471"/>
      <c r="BS7" s="1471"/>
      <c r="BT7" s="1477"/>
      <c r="BU7" s="1477"/>
      <c r="BV7" s="1477"/>
      <c r="BW7" s="501" t="s">
        <v>210</v>
      </c>
      <c r="BX7" s="502" t="s">
        <v>211</v>
      </c>
      <c r="BY7" s="501" t="s">
        <v>210</v>
      </c>
      <c r="BZ7" s="502" t="s">
        <v>211</v>
      </c>
      <c r="CA7" s="501" t="s">
        <v>210</v>
      </c>
      <c r="CB7" s="501" t="s">
        <v>211</v>
      </c>
      <c r="CC7" s="503"/>
      <c r="CD7" s="504"/>
    </row>
    <row r="8" spans="1:82" ht="50.25" customHeight="1">
      <c r="A8" s="384">
        <v>1</v>
      </c>
      <c r="B8" s="451">
        <v>1</v>
      </c>
      <c r="C8" s="1325" t="s">
        <v>9</v>
      </c>
      <c r="D8" s="1576"/>
      <c r="E8" s="505" t="s">
        <v>316</v>
      </c>
      <c r="F8" s="169"/>
      <c r="G8" s="239" t="s">
        <v>316</v>
      </c>
      <c r="H8" s="402" t="s">
        <v>316</v>
      </c>
      <c r="I8" s="11" t="s">
        <v>316</v>
      </c>
      <c r="J8" s="11" t="s">
        <v>316</v>
      </c>
      <c r="K8" s="506" t="s">
        <v>316</v>
      </c>
      <c r="L8" s="11" t="s">
        <v>316</v>
      </c>
      <c r="M8" s="11" t="s">
        <v>316</v>
      </c>
      <c r="N8" s="394" t="s">
        <v>316</v>
      </c>
      <c r="O8" s="11" t="s">
        <v>316</v>
      </c>
      <c r="P8" s="11" t="s">
        <v>316</v>
      </c>
      <c r="Q8" s="11" t="s">
        <v>316</v>
      </c>
      <c r="R8" s="11"/>
      <c r="S8" s="11" t="s">
        <v>316</v>
      </c>
      <c r="T8" s="11" t="s">
        <v>316</v>
      </c>
      <c r="U8" s="11" t="s">
        <v>316</v>
      </c>
      <c r="V8" s="239" t="s">
        <v>316</v>
      </c>
      <c r="W8" s="239" t="s">
        <v>316</v>
      </c>
      <c r="X8" s="239" t="s">
        <v>316</v>
      </c>
      <c r="Y8" s="239" t="s">
        <v>316</v>
      </c>
      <c r="Z8" s="11" t="s">
        <v>316</v>
      </c>
      <c r="AA8" s="11" t="s">
        <v>316</v>
      </c>
      <c r="AB8" s="11" t="s">
        <v>316</v>
      </c>
      <c r="AC8" s="11" t="s">
        <v>316</v>
      </c>
      <c r="AD8" s="11" t="s">
        <v>316</v>
      </c>
      <c r="AE8" s="11" t="s">
        <v>316</v>
      </c>
      <c r="AF8" s="11" t="s">
        <v>316</v>
      </c>
      <c r="AG8" s="11" t="s">
        <v>316</v>
      </c>
      <c r="AH8" s="394" t="s">
        <v>316</v>
      </c>
      <c r="AI8" s="394" t="s">
        <v>316</v>
      </c>
      <c r="AJ8" s="394" t="s">
        <v>316</v>
      </c>
      <c r="AK8" s="394" t="s">
        <v>316</v>
      </c>
      <c r="AL8" s="394" t="s">
        <v>316</v>
      </c>
      <c r="AM8" s="11" t="s">
        <v>316</v>
      </c>
      <c r="AN8" s="11" t="s">
        <v>316</v>
      </c>
      <c r="AO8" s="11" t="s">
        <v>316</v>
      </c>
      <c r="AP8" s="11" t="s">
        <v>316</v>
      </c>
      <c r="AQ8" s="11"/>
      <c r="AR8" s="11"/>
      <c r="AS8" s="11" t="s">
        <v>316</v>
      </c>
      <c r="AT8" s="11" t="s">
        <v>316</v>
      </c>
      <c r="AU8" s="11" t="s">
        <v>316</v>
      </c>
      <c r="AV8" s="11" t="s">
        <v>316</v>
      </c>
      <c r="AW8" s="11" t="s">
        <v>316</v>
      </c>
      <c r="AX8" s="11"/>
      <c r="AY8" s="11"/>
      <c r="AZ8" s="11" t="s">
        <v>316</v>
      </c>
      <c r="BA8" s="11"/>
      <c r="BB8" s="11" t="s">
        <v>316</v>
      </c>
      <c r="BC8" s="11"/>
      <c r="BD8" s="11" t="s">
        <v>316</v>
      </c>
      <c r="BE8" s="507" t="s">
        <v>316</v>
      </c>
      <c r="BF8" s="507" t="s">
        <v>316</v>
      </c>
      <c r="BG8" s="507" t="s">
        <v>316</v>
      </c>
      <c r="BH8" s="507" t="s">
        <v>316</v>
      </c>
      <c r="BI8" s="507" t="s">
        <v>316</v>
      </c>
      <c r="BJ8" s="507" t="s">
        <v>316</v>
      </c>
      <c r="BK8" s="507" t="s">
        <v>316</v>
      </c>
      <c r="BL8" s="507" t="s">
        <v>316</v>
      </c>
      <c r="BM8" s="507" t="s">
        <v>316</v>
      </c>
      <c r="BN8" s="507" t="s">
        <v>316</v>
      </c>
      <c r="BO8" s="507" t="s">
        <v>316</v>
      </c>
      <c r="BP8" s="507" t="s">
        <v>316</v>
      </c>
      <c r="BQ8" s="507" t="s">
        <v>316</v>
      </c>
      <c r="BR8" s="507" t="s">
        <v>316</v>
      </c>
      <c r="BS8" s="507" t="s">
        <v>316</v>
      </c>
      <c r="BT8" s="507" t="s">
        <v>316</v>
      </c>
      <c r="BU8" s="507" t="s">
        <v>316</v>
      </c>
      <c r="BV8" s="507" t="s">
        <v>316</v>
      </c>
      <c r="BW8" s="507" t="s">
        <v>316</v>
      </c>
      <c r="BX8" s="508" t="s">
        <v>316</v>
      </c>
      <c r="BY8" s="507" t="s">
        <v>316</v>
      </c>
      <c r="BZ8" s="508" t="s">
        <v>316</v>
      </c>
      <c r="CA8" s="507" t="s">
        <v>316</v>
      </c>
      <c r="CB8" s="507" t="s">
        <v>316</v>
      </c>
      <c r="CC8" s="507" t="s">
        <v>316</v>
      </c>
      <c r="CD8" s="508" t="s">
        <v>316</v>
      </c>
    </row>
    <row r="9" spans="1:82" s="3" customFormat="1" ht="15.75" hidden="1">
      <c r="A9" s="19">
        <v>2</v>
      </c>
      <c r="B9" s="451">
        <v>2</v>
      </c>
      <c r="C9" s="1365" t="s">
        <v>12</v>
      </c>
      <c r="D9" s="1366"/>
      <c r="E9" s="1365"/>
      <c r="F9" s="6" t="s">
        <v>316</v>
      </c>
      <c r="G9" s="6" t="s">
        <v>316</v>
      </c>
      <c r="H9" s="11" t="s">
        <v>316</v>
      </c>
      <c r="I9" s="6" t="s">
        <v>316</v>
      </c>
      <c r="J9" s="6" t="s">
        <v>316</v>
      </c>
      <c r="K9" s="6" t="s">
        <v>316</v>
      </c>
      <c r="L9" s="6" t="s">
        <v>316</v>
      </c>
      <c r="M9" s="6" t="s">
        <v>316</v>
      </c>
      <c r="N9" s="11" t="s">
        <v>316</v>
      </c>
      <c r="O9" s="6" t="s">
        <v>316</v>
      </c>
      <c r="P9" s="6" t="s">
        <v>316</v>
      </c>
      <c r="Q9" s="6" t="s">
        <v>316</v>
      </c>
      <c r="R9" s="6"/>
      <c r="S9" s="6" t="s">
        <v>316</v>
      </c>
      <c r="T9" s="6" t="s">
        <v>316</v>
      </c>
      <c r="U9" s="6" t="s">
        <v>316</v>
      </c>
      <c r="V9" s="6" t="s">
        <v>316</v>
      </c>
      <c r="W9" s="6" t="s">
        <v>316</v>
      </c>
      <c r="X9" s="6" t="s">
        <v>316</v>
      </c>
      <c r="Y9" s="6" t="s">
        <v>316</v>
      </c>
      <c r="Z9" s="6" t="s">
        <v>316</v>
      </c>
      <c r="AA9" s="6" t="s">
        <v>316</v>
      </c>
      <c r="AB9" s="6" t="s">
        <v>316</v>
      </c>
      <c r="AC9" s="6" t="s">
        <v>316</v>
      </c>
      <c r="AD9" s="6" t="s">
        <v>316</v>
      </c>
      <c r="AE9" s="6" t="s">
        <v>316</v>
      </c>
      <c r="AF9" s="6" t="s">
        <v>316</v>
      </c>
      <c r="AG9" s="6" t="s">
        <v>316</v>
      </c>
      <c r="AH9" s="11" t="s">
        <v>316</v>
      </c>
      <c r="AI9" s="11" t="s">
        <v>316</v>
      </c>
      <c r="AJ9" s="11" t="s">
        <v>316</v>
      </c>
      <c r="AK9" s="11" t="s">
        <v>316</v>
      </c>
      <c r="AL9" s="11" t="s">
        <v>316</v>
      </c>
      <c r="AM9" s="6" t="s">
        <v>316</v>
      </c>
      <c r="AN9" s="6" t="s">
        <v>316</v>
      </c>
      <c r="AO9" s="6" t="s">
        <v>316</v>
      </c>
      <c r="AP9" s="6" t="s">
        <v>316</v>
      </c>
      <c r="AQ9" s="6"/>
      <c r="AR9" s="6"/>
      <c r="AS9" s="6" t="s">
        <v>316</v>
      </c>
      <c r="AT9" s="6" t="s">
        <v>316</v>
      </c>
      <c r="AU9" s="6" t="s">
        <v>316</v>
      </c>
      <c r="AV9" s="6" t="s">
        <v>316</v>
      </c>
      <c r="AW9" s="6" t="s">
        <v>316</v>
      </c>
      <c r="AX9" s="6"/>
      <c r="AY9" s="6"/>
      <c r="AZ9" s="6" t="s">
        <v>316</v>
      </c>
      <c r="BA9" s="6"/>
      <c r="BB9" s="6" t="s">
        <v>316</v>
      </c>
      <c r="BC9" s="6"/>
      <c r="BD9" s="6" t="s">
        <v>316</v>
      </c>
      <c r="BE9" s="6" t="s">
        <v>316</v>
      </c>
      <c r="BF9" s="6" t="s">
        <v>316</v>
      </c>
      <c r="BG9" s="6" t="s">
        <v>316</v>
      </c>
      <c r="BH9" s="6" t="s">
        <v>316</v>
      </c>
      <c r="BI9" s="6" t="s">
        <v>316</v>
      </c>
      <c r="BJ9" s="6" t="s">
        <v>316</v>
      </c>
      <c r="BK9" s="6" t="s">
        <v>316</v>
      </c>
      <c r="BL9" s="6" t="s">
        <v>316</v>
      </c>
      <c r="BM9" s="6" t="s">
        <v>316</v>
      </c>
      <c r="BN9" s="6" t="s">
        <v>316</v>
      </c>
      <c r="BO9" s="6" t="s">
        <v>316</v>
      </c>
      <c r="BP9" s="6" t="s">
        <v>316</v>
      </c>
      <c r="BQ9" s="6" t="s">
        <v>316</v>
      </c>
      <c r="BR9" s="6" t="s">
        <v>316</v>
      </c>
      <c r="BS9" s="6" t="s">
        <v>316</v>
      </c>
      <c r="BT9" s="6" t="s">
        <v>316</v>
      </c>
      <c r="BU9" s="6" t="s">
        <v>316</v>
      </c>
      <c r="BV9" s="6" t="s">
        <v>316</v>
      </c>
      <c r="BW9" s="6" t="s">
        <v>316</v>
      </c>
      <c r="BX9" s="509" t="s">
        <v>316</v>
      </c>
      <c r="BY9" s="6" t="s">
        <v>316</v>
      </c>
      <c r="BZ9" s="509" t="s">
        <v>316</v>
      </c>
      <c r="CA9" s="6" t="s">
        <v>316</v>
      </c>
      <c r="CB9" s="6" t="s">
        <v>316</v>
      </c>
      <c r="CC9" s="6" t="s">
        <v>316</v>
      </c>
      <c r="CD9" s="509" t="s">
        <v>316</v>
      </c>
    </row>
    <row r="10" spans="1:82" s="3" customFormat="1" ht="15.75" hidden="1">
      <c r="A10" s="19">
        <v>3</v>
      </c>
      <c r="B10" s="451">
        <v>3</v>
      </c>
      <c r="C10" s="1365" t="s">
        <v>13</v>
      </c>
      <c r="D10" s="1366"/>
      <c r="E10" s="1365"/>
      <c r="F10" s="6" t="s">
        <v>316</v>
      </c>
      <c r="G10" s="6" t="s">
        <v>316</v>
      </c>
      <c r="H10" s="11" t="s">
        <v>316</v>
      </c>
      <c r="I10" s="6" t="s">
        <v>316</v>
      </c>
      <c r="J10" s="6" t="s">
        <v>316</v>
      </c>
      <c r="K10" s="6" t="s">
        <v>316</v>
      </c>
      <c r="L10" s="6" t="s">
        <v>316</v>
      </c>
      <c r="M10" s="6" t="s">
        <v>316</v>
      </c>
      <c r="N10" s="11" t="s">
        <v>316</v>
      </c>
      <c r="O10" s="6" t="s">
        <v>316</v>
      </c>
      <c r="P10" s="6" t="s">
        <v>316</v>
      </c>
      <c r="Q10" s="6" t="s">
        <v>316</v>
      </c>
      <c r="R10" s="6"/>
      <c r="S10" s="6" t="s">
        <v>316</v>
      </c>
      <c r="T10" s="6" t="s">
        <v>316</v>
      </c>
      <c r="U10" s="6" t="s">
        <v>316</v>
      </c>
      <c r="V10" s="6" t="s">
        <v>316</v>
      </c>
      <c r="W10" s="6" t="s">
        <v>316</v>
      </c>
      <c r="X10" s="6" t="s">
        <v>316</v>
      </c>
      <c r="Y10" s="6" t="s">
        <v>316</v>
      </c>
      <c r="Z10" s="6" t="s">
        <v>316</v>
      </c>
      <c r="AA10" s="6" t="s">
        <v>316</v>
      </c>
      <c r="AB10" s="6" t="s">
        <v>316</v>
      </c>
      <c r="AC10" s="6" t="s">
        <v>316</v>
      </c>
      <c r="AD10" s="6" t="s">
        <v>316</v>
      </c>
      <c r="AE10" s="6" t="s">
        <v>316</v>
      </c>
      <c r="AF10" s="6" t="s">
        <v>316</v>
      </c>
      <c r="AG10" s="6" t="s">
        <v>316</v>
      </c>
      <c r="AH10" s="11" t="s">
        <v>316</v>
      </c>
      <c r="AI10" s="11" t="s">
        <v>316</v>
      </c>
      <c r="AJ10" s="11" t="s">
        <v>316</v>
      </c>
      <c r="AK10" s="11" t="s">
        <v>316</v>
      </c>
      <c r="AL10" s="11" t="s">
        <v>316</v>
      </c>
      <c r="AM10" s="6" t="s">
        <v>316</v>
      </c>
      <c r="AN10" s="6" t="s">
        <v>316</v>
      </c>
      <c r="AO10" s="6" t="s">
        <v>316</v>
      </c>
      <c r="AP10" s="6" t="s">
        <v>316</v>
      </c>
      <c r="AQ10" s="6"/>
      <c r="AR10" s="6"/>
      <c r="AS10" s="6" t="s">
        <v>316</v>
      </c>
      <c r="AT10" s="6" t="s">
        <v>316</v>
      </c>
      <c r="AU10" s="6" t="s">
        <v>316</v>
      </c>
      <c r="AV10" s="6" t="s">
        <v>316</v>
      </c>
      <c r="AW10" s="6" t="s">
        <v>316</v>
      </c>
      <c r="AX10" s="6"/>
      <c r="AY10" s="6"/>
      <c r="AZ10" s="6" t="s">
        <v>316</v>
      </c>
      <c r="BA10" s="6"/>
      <c r="BB10" s="6" t="s">
        <v>316</v>
      </c>
      <c r="BC10" s="6"/>
      <c r="BD10" s="6" t="s">
        <v>316</v>
      </c>
      <c r="BE10" s="6" t="s">
        <v>316</v>
      </c>
      <c r="BF10" s="6" t="s">
        <v>316</v>
      </c>
      <c r="BG10" s="6" t="s">
        <v>316</v>
      </c>
      <c r="BH10" s="6" t="s">
        <v>316</v>
      </c>
      <c r="BI10" s="6" t="s">
        <v>316</v>
      </c>
      <c r="BJ10" s="6" t="s">
        <v>316</v>
      </c>
      <c r="BK10" s="6" t="s">
        <v>316</v>
      </c>
      <c r="BL10" s="6" t="s">
        <v>316</v>
      </c>
      <c r="BM10" s="6" t="s">
        <v>316</v>
      </c>
      <c r="BN10" s="6" t="s">
        <v>316</v>
      </c>
      <c r="BO10" s="6" t="s">
        <v>316</v>
      </c>
      <c r="BP10" s="6" t="s">
        <v>316</v>
      </c>
      <c r="BQ10" s="6" t="s">
        <v>316</v>
      </c>
      <c r="BR10" s="6" t="s">
        <v>316</v>
      </c>
      <c r="BS10" s="6" t="s">
        <v>316</v>
      </c>
      <c r="BT10" s="6" t="s">
        <v>316</v>
      </c>
      <c r="BU10" s="6" t="s">
        <v>316</v>
      </c>
      <c r="BV10" s="6" t="s">
        <v>316</v>
      </c>
      <c r="BW10" s="6" t="s">
        <v>316</v>
      </c>
      <c r="BX10" s="509" t="s">
        <v>316</v>
      </c>
      <c r="BY10" s="6" t="s">
        <v>316</v>
      </c>
      <c r="BZ10" s="509" t="s">
        <v>316</v>
      </c>
      <c r="CA10" s="6" t="s">
        <v>316</v>
      </c>
      <c r="CB10" s="6" t="s">
        <v>316</v>
      </c>
      <c r="CC10" s="6" t="s">
        <v>316</v>
      </c>
      <c r="CD10" s="509" t="s">
        <v>316</v>
      </c>
    </row>
    <row r="11" spans="1:82" ht="168.75" hidden="1">
      <c r="A11" s="396">
        <v>4</v>
      </c>
      <c r="B11" s="451">
        <v>4</v>
      </c>
      <c r="C11" s="402" t="s">
        <v>27</v>
      </c>
      <c r="D11" s="68" t="s">
        <v>14</v>
      </c>
      <c r="E11" s="69" t="s">
        <v>273</v>
      </c>
      <c r="F11" s="8" t="s">
        <v>17</v>
      </c>
      <c r="G11" s="180" t="s">
        <v>295</v>
      </c>
      <c r="H11" s="181" t="s">
        <v>1042</v>
      </c>
      <c r="I11" s="115" t="s">
        <v>275</v>
      </c>
      <c r="J11" s="10" t="s">
        <v>11</v>
      </c>
      <c r="K11" s="506" t="s">
        <v>16</v>
      </c>
      <c r="L11" s="474"/>
      <c r="M11" s="71"/>
      <c r="N11" s="71"/>
      <c r="O11" s="71"/>
      <c r="P11" s="71"/>
      <c r="Q11" s="71"/>
      <c r="R11" s="71"/>
      <c r="S11" s="71"/>
      <c r="T11" s="71"/>
      <c r="U11" s="66">
        <f>COUNTIF(K11:T11,"x")</f>
        <v>1</v>
      </c>
      <c r="V11" s="183" t="s">
        <v>213</v>
      </c>
      <c r="W11" s="183" t="s">
        <v>213</v>
      </c>
      <c r="X11" s="183" t="s">
        <v>213</v>
      </c>
      <c r="Y11" s="183" t="s">
        <v>213</v>
      </c>
      <c r="Z11" s="71"/>
      <c r="AA11" s="71"/>
      <c r="AB11" s="71"/>
      <c r="AC11" s="71"/>
      <c r="AD11" s="71"/>
      <c r="AE11" s="71"/>
      <c r="AF11" s="71"/>
      <c r="AG11" s="72"/>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394" t="s">
        <v>281</v>
      </c>
      <c r="BF11" s="394" t="s">
        <v>281</v>
      </c>
      <c r="BG11" s="394" t="s">
        <v>1160</v>
      </c>
      <c r="BH11" s="394" t="s">
        <v>281</v>
      </c>
      <c r="BI11" s="394" t="s">
        <v>1160</v>
      </c>
      <c r="BJ11" s="394" t="s">
        <v>1160</v>
      </c>
      <c r="BK11" s="394" t="s">
        <v>1160</v>
      </c>
      <c r="BL11" s="394" t="s">
        <v>281</v>
      </c>
      <c r="BM11" s="394" t="s">
        <v>281</v>
      </c>
      <c r="BN11" s="394" t="s">
        <v>281</v>
      </c>
      <c r="BO11" s="394" t="s">
        <v>281</v>
      </c>
      <c r="BP11" s="394" t="s">
        <v>281</v>
      </c>
      <c r="BQ11" s="394" t="s">
        <v>281</v>
      </c>
      <c r="BR11" s="394" t="s">
        <v>281</v>
      </c>
      <c r="BS11" s="394" t="s">
        <v>281</v>
      </c>
      <c r="BT11" s="394" t="s">
        <v>281</v>
      </c>
      <c r="BU11" s="394" t="s">
        <v>281</v>
      </c>
      <c r="BV11" s="394" t="s">
        <v>281</v>
      </c>
      <c r="BW11" s="384">
        <f>COUNTIF($BE11:$BV11,2)</f>
        <v>14</v>
      </c>
      <c r="BX11" s="510">
        <f>BW11/COUNTA($BE11:$BV11)</f>
        <v>0.77777777777777779</v>
      </c>
      <c r="BY11" s="384">
        <f>COUNTIF($BE11:$BV11,1)</f>
        <v>4</v>
      </c>
      <c r="BZ11" s="510">
        <f>BY11/COUNTA($BE11:$BV11)</f>
        <v>0.22222222222222221</v>
      </c>
      <c r="CA11" s="384">
        <f>COUNTIF($BE11:$BV11,0)</f>
        <v>0</v>
      </c>
      <c r="CB11" s="511">
        <f>CA11/COUNTA($BE11:$BV11)</f>
        <v>0</v>
      </c>
      <c r="CC11" s="384">
        <f>(((BW11*2)+(BY11*1)+(CA11*0)))/COUNTA($BE11:$BV11)</f>
        <v>1.7777777777777777</v>
      </c>
      <c r="CD11" s="497" t="str">
        <f>IF(CC11&gt;=1.6,"Đạt mục tiêu",IF(CC11&gt;=1,"Cần cố gắng","Chưa đạt"))</f>
        <v>Đạt mục tiêu</v>
      </c>
    </row>
    <row r="12" spans="1:82" s="472" customFormat="1" ht="141.75" hidden="1">
      <c r="A12" s="19">
        <v>5</v>
      </c>
      <c r="B12" s="451">
        <v>5</v>
      </c>
      <c r="C12" s="67" t="s">
        <v>27</v>
      </c>
      <c r="D12" s="68" t="s">
        <v>14</v>
      </c>
      <c r="E12" s="69" t="s">
        <v>273</v>
      </c>
      <c r="F12" s="8" t="s">
        <v>17</v>
      </c>
      <c r="G12" s="69" t="s">
        <v>296</v>
      </c>
      <c r="H12" s="70" t="s">
        <v>289</v>
      </c>
      <c r="I12" s="20" t="s">
        <v>212</v>
      </c>
      <c r="J12" s="10" t="s">
        <v>11</v>
      </c>
      <c r="K12" s="71"/>
      <c r="L12" s="71" t="s">
        <v>16</v>
      </c>
      <c r="M12" s="71"/>
      <c r="N12" s="71"/>
      <c r="O12" s="71"/>
      <c r="P12" s="71"/>
      <c r="Q12" s="71"/>
      <c r="R12" s="71"/>
      <c r="S12" s="71"/>
      <c r="T12" s="71"/>
      <c r="U12" s="66">
        <f t="shared" ref="U12:U33" si="4">COUNTIF(K12:T12,"x")</f>
        <v>1</v>
      </c>
      <c r="V12" s="71"/>
      <c r="W12" s="71"/>
      <c r="X12" s="71"/>
      <c r="Y12" s="71"/>
      <c r="Z12" s="71" t="s">
        <v>213</v>
      </c>
      <c r="AA12" s="71" t="s">
        <v>213</v>
      </c>
      <c r="AB12" s="71" t="s">
        <v>213</v>
      </c>
      <c r="AC12" s="71" t="s">
        <v>213</v>
      </c>
      <c r="AD12" s="71"/>
      <c r="AE12" s="71"/>
      <c r="AF12" s="71"/>
      <c r="AG12" s="72"/>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9">
        <v>2</v>
      </c>
      <c r="BF12" s="79">
        <v>2</v>
      </c>
      <c r="BG12" s="79">
        <v>2</v>
      </c>
      <c r="BH12" s="79">
        <v>2</v>
      </c>
      <c r="BI12" s="79">
        <v>2</v>
      </c>
      <c r="BJ12" s="79">
        <v>2</v>
      </c>
      <c r="BK12" s="79">
        <v>2</v>
      </c>
      <c r="BL12" s="79">
        <v>2</v>
      </c>
      <c r="BM12" s="79">
        <v>1</v>
      </c>
      <c r="BN12" s="79">
        <v>1</v>
      </c>
      <c r="BO12" s="79">
        <v>1</v>
      </c>
      <c r="BP12" s="79">
        <v>2</v>
      </c>
      <c r="BQ12" s="79">
        <v>2</v>
      </c>
      <c r="BR12" s="79">
        <v>1</v>
      </c>
      <c r="BS12" s="79">
        <v>2</v>
      </c>
      <c r="BT12" s="79">
        <v>2</v>
      </c>
      <c r="BU12" s="79">
        <v>2</v>
      </c>
      <c r="BV12" s="79">
        <v>2</v>
      </c>
      <c r="BW12" s="474">
        <f>COUNTIF($BE12:$BV12,2)</f>
        <v>14</v>
      </c>
      <c r="BX12" s="512">
        <f>BW12/COUNTA($BE12:$BV12)</f>
        <v>0.77777777777777779</v>
      </c>
      <c r="BY12" s="474">
        <f>COUNTIF($BE12:$BV12,1)</f>
        <v>4</v>
      </c>
      <c r="BZ12" s="512">
        <f>BY12/COUNTA($BE12:$BV12)</f>
        <v>0.22222222222222221</v>
      </c>
      <c r="CA12" s="474">
        <f>COUNTIF($BE12:$BV12,0)</f>
        <v>0</v>
      </c>
      <c r="CB12" s="81">
        <f>CA12/COUNTA($BE12:$BV12)</f>
        <v>0</v>
      </c>
      <c r="CC12" s="474">
        <f>(((BW12*2)+(BY12*1)+(CA12*0)))/COUNTA($BE12:$BV12)</f>
        <v>1.7777777777777777</v>
      </c>
      <c r="CD12" s="475" t="str">
        <f t="shared" ref="CD12" si="5">IF(CC12&gt;=1.6,"Đạt mục tiêu",IF(CC12&gt;=1,"Cần cố gắng","Chưa đạt"))</f>
        <v>Đạt mục tiêu</v>
      </c>
    </row>
    <row r="13" spans="1:82" s="3" customFormat="1" ht="173.25" hidden="1">
      <c r="A13" s="19">
        <v>6</v>
      </c>
      <c r="B13" s="451">
        <v>6</v>
      </c>
      <c r="C13" s="390" t="s">
        <v>27</v>
      </c>
      <c r="D13" s="68" t="s">
        <v>14</v>
      </c>
      <c r="E13" s="9" t="s">
        <v>273</v>
      </c>
      <c r="F13" s="8" t="s">
        <v>17</v>
      </c>
      <c r="G13" s="9" t="s">
        <v>297</v>
      </c>
      <c r="H13" s="513" t="s">
        <v>1161</v>
      </c>
      <c r="I13" s="398" t="s">
        <v>212</v>
      </c>
      <c r="J13" s="394" t="s">
        <v>11</v>
      </c>
      <c r="K13" s="11"/>
      <c r="L13" s="11"/>
      <c r="M13" s="11" t="s">
        <v>16</v>
      </c>
      <c r="N13" s="11"/>
      <c r="O13" s="11"/>
      <c r="P13" s="11"/>
      <c r="Q13" s="11"/>
      <c r="R13" s="11"/>
      <c r="S13" s="11"/>
      <c r="T13" s="11"/>
      <c r="U13" s="493">
        <f t="shared" si="4"/>
        <v>1</v>
      </c>
      <c r="V13" s="11"/>
      <c r="W13" s="11"/>
      <c r="X13" s="11"/>
      <c r="Y13" s="11"/>
      <c r="Z13" s="11"/>
      <c r="AA13" s="11"/>
      <c r="AB13" s="11"/>
      <c r="AC13" s="11"/>
      <c r="AD13" s="11" t="s">
        <v>213</v>
      </c>
      <c r="AE13" s="11" t="s">
        <v>213</v>
      </c>
      <c r="AF13" s="11" t="s">
        <v>213</v>
      </c>
      <c r="AG13" s="11" t="s">
        <v>213</v>
      </c>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398">
        <v>2</v>
      </c>
      <c r="BF13" s="398">
        <v>2</v>
      </c>
      <c r="BG13" s="398">
        <v>1</v>
      </c>
      <c r="BH13" s="398">
        <v>2</v>
      </c>
      <c r="BI13" s="398">
        <v>2</v>
      </c>
      <c r="BJ13" s="398">
        <v>2</v>
      </c>
      <c r="BK13" s="398">
        <v>2</v>
      </c>
      <c r="BL13" s="398">
        <v>2</v>
      </c>
      <c r="BM13" s="398">
        <v>2</v>
      </c>
      <c r="BN13" s="398">
        <v>2</v>
      </c>
      <c r="BO13" s="398">
        <v>2</v>
      </c>
      <c r="BP13" s="398">
        <v>2</v>
      </c>
      <c r="BQ13" s="398">
        <v>2</v>
      </c>
      <c r="BR13" s="398">
        <v>2</v>
      </c>
      <c r="BS13" s="398">
        <v>2</v>
      </c>
      <c r="BT13" s="398">
        <v>1</v>
      </c>
      <c r="BU13" s="398">
        <v>2</v>
      </c>
      <c r="BV13" s="398">
        <v>2</v>
      </c>
      <c r="BW13" s="461">
        <f>COUNTIF($BE13:$BV13,2)</f>
        <v>16</v>
      </c>
      <c r="BX13" s="514">
        <f>BW13/COUNTA($BE13:$BV13)</f>
        <v>0.88888888888888884</v>
      </c>
      <c r="BY13" s="461">
        <f>COUNTIF($BE13:$BV13,1)</f>
        <v>2</v>
      </c>
      <c r="BZ13" s="514">
        <f>BY13/COUNTA($BE13:$BV13)</f>
        <v>0.1111111111111111</v>
      </c>
      <c r="CA13" s="461">
        <f>COUNTIF($BE13:$BV13,0)</f>
        <v>0</v>
      </c>
      <c r="CB13" s="228">
        <f>CA13/COUNTA($BE13:$BV13)</f>
        <v>0</v>
      </c>
      <c r="CC13" s="461">
        <f>(((BW13*2)+(BY13*1)+(CA13*0)))/COUNTA($BE13:$BV13)</f>
        <v>1.8888888888888888</v>
      </c>
      <c r="CD13" s="462" t="str">
        <f>IF(CC13&gt;=1.6,"Đạt mục tiêu",IF(CC13&gt;=1,"Cần cố gắng","Chưa đạt"))</f>
        <v>Đạt mục tiêu</v>
      </c>
    </row>
    <row r="14" spans="1:82" ht="173.25" hidden="1">
      <c r="A14" s="384">
        <v>7</v>
      </c>
      <c r="B14" s="451">
        <v>7</v>
      </c>
      <c r="C14" s="390" t="s">
        <v>27</v>
      </c>
      <c r="D14" s="68" t="s">
        <v>14</v>
      </c>
      <c r="E14" s="9" t="s">
        <v>273</v>
      </c>
      <c r="F14" s="8" t="s">
        <v>17</v>
      </c>
      <c r="G14" s="69" t="s">
        <v>298</v>
      </c>
      <c r="H14" s="390" t="s">
        <v>1162</v>
      </c>
      <c r="I14" s="20" t="s">
        <v>212</v>
      </c>
      <c r="J14" s="10" t="s">
        <v>11</v>
      </c>
      <c r="K14" s="71"/>
      <c r="L14" s="71"/>
      <c r="M14" s="71"/>
      <c r="N14" s="394" t="s">
        <v>16</v>
      </c>
      <c r="O14" s="71"/>
      <c r="P14" s="71"/>
      <c r="Q14" s="71"/>
      <c r="R14" s="71"/>
      <c r="S14" s="71"/>
      <c r="T14" s="71"/>
      <c r="U14" s="66">
        <f t="shared" si="4"/>
        <v>1</v>
      </c>
      <c r="V14" s="71"/>
      <c r="W14" s="71"/>
      <c r="X14" s="71"/>
      <c r="Y14" s="71"/>
      <c r="Z14" s="71"/>
      <c r="AA14" s="71"/>
      <c r="AB14" s="71"/>
      <c r="AC14" s="71"/>
      <c r="AD14" s="71"/>
      <c r="AE14" s="71"/>
      <c r="AF14" s="71"/>
      <c r="AG14" s="72"/>
      <c r="AH14" s="394" t="s">
        <v>213</v>
      </c>
      <c r="AI14" s="394" t="s">
        <v>213</v>
      </c>
      <c r="AJ14" s="394" t="s">
        <v>213</v>
      </c>
      <c r="AK14" s="394" t="s">
        <v>213</v>
      </c>
      <c r="AL14" s="394" t="s">
        <v>213</v>
      </c>
      <c r="AM14" s="71"/>
      <c r="AN14" s="71"/>
      <c r="AO14" s="71"/>
      <c r="AP14" s="71"/>
      <c r="AQ14" s="71"/>
      <c r="AR14" s="71"/>
      <c r="AS14" s="71"/>
      <c r="AT14" s="71"/>
      <c r="AU14" s="71"/>
      <c r="AV14" s="71"/>
      <c r="AW14" s="71"/>
      <c r="AX14" s="71"/>
      <c r="AY14" s="71"/>
      <c r="AZ14" s="71"/>
      <c r="BA14" s="71"/>
      <c r="BB14" s="71"/>
      <c r="BC14" s="71"/>
      <c r="BD14" s="71"/>
      <c r="BE14" s="20">
        <v>2</v>
      </c>
      <c r="BF14" s="20">
        <v>2</v>
      </c>
      <c r="BG14" s="20">
        <v>2</v>
      </c>
      <c r="BH14" s="20">
        <v>2</v>
      </c>
      <c r="BI14" s="20">
        <v>2</v>
      </c>
      <c r="BJ14" s="20">
        <v>1</v>
      </c>
      <c r="BK14" s="20">
        <v>2</v>
      </c>
      <c r="BL14" s="20">
        <v>2</v>
      </c>
      <c r="BM14" s="20">
        <v>2</v>
      </c>
      <c r="BN14" s="20">
        <v>1</v>
      </c>
      <c r="BO14" s="20">
        <v>2</v>
      </c>
      <c r="BP14" s="20">
        <v>2</v>
      </c>
      <c r="BQ14" s="20">
        <v>2</v>
      </c>
      <c r="BR14" s="20">
        <v>2</v>
      </c>
      <c r="BS14" s="20">
        <v>2</v>
      </c>
      <c r="BT14" s="20">
        <v>2</v>
      </c>
      <c r="BU14" s="20">
        <v>2</v>
      </c>
      <c r="BV14" s="20">
        <v>1</v>
      </c>
      <c r="BW14" s="21">
        <f>COUNTIF($BE14:$BV14,2)</f>
        <v>15</v>
      </c>
      <c r="BX14" s="22">
        <f>BW14/COUNTA($BE14:$BV14)</f>
        <v>0.83333333333333337</v>
      </c>
      <c r="BY14" s="21">
        <f>COUNTIF($BE14:$BV14,1)</f>
        <v>3</v>
      </c>
      <c r="BZ14" s="22">
        <f>BY14/COUNTA($BE14:$BV14)</f>
        <v>0.16666666666666666</v>
      </c>
      <c r="CA14" s="21">
        <f>COUNTIF($BE14:$BV14,0)</f>
        <v>0</v>
      </c>
      <c r="CB14" s="22">
        <f>CA14/COUNTA($BE14:$BV14)</f>
        <v>0</v>
      </c>
      <c r="CC14" s="21">
        <f>(((BW14*2)+(BY14*1)+(CA14*0)))/COUNTA($BE14:$BV14)</f>
        <v>1.8333333333333333</v>
      </c>
      <c r="CD14" s="427" t="str">
        <f>IF(CC14&gt;=1.6,"Đạt mục tiêu",IF(CC14&gt;=1,"Cần cố gắng","Chưa đạt"))</f>
        <v>Đạt mục tiêu</v>
      </c>
    </row>
    <row r="15" spans="1:82" s="472" customFormat="1" ht="114" hidden="1" customHeight="1">
      <c r="A15" s="19">
        <v>8</v>
      </c>
      <c r="B15" s="451">
        <v>8</v>
      </c>
      <c r="C15" s="67" t="s">
        <v>27</v>
      </c>
      <c r="D15" s="68" t="s">
        <v>14</v>
      </c>
      <c r="E15" s="69" t="s">
        <v>273</v>
      </c>
      <c r="F15" s="8" t="s">
        <v>17</v>
      </c>
      <c r="G15" s="69" t="s">
        <v>299</v>
      </c>
      <c r="H15" s="70" t="s">
        <v>291</v>
      </c>
      <c r="I15" s="20" t="s">
        <v>212</v>
      </c>
      <c r="J15" s="10" t="s">
        <v>11</v>
      </c>
      <c r="K15" s="71"/>
      <c r="L15" s="71"/>
      <c r="M15" s="71"/>
      <c r="N15" s="71"/>
      <c r="O15" s="71"/>
      <c r="P15" s="71" t="s">
        <v>16</v>
      </c>
      <c r="Q15" s="71"/>
      <c r="R15" s="71"/>
      <c r="S15" s="71"/>
      <c r="T15" s="71"/>
      <c r="U15" s="66">
        <f t="shared" si="4"/>
        <v>1</v>
      </c>
      <c r="V15" s="71"/>
      <c r="W15" s="71"/>
      <c r="X15" s="71"/>
      <c r="Y15" s="71"/>
      <c r="Z15" s="71"/>
      <c r="AA15" s="71"/>
      <c r="AB15" s="71"/>
      <c r="AC15" s="71"/>
      <c r="AD15" s="71"/>
      <c r="AE15" s="71"/>
      <c r="AF15" s="71"/>
      <c r="AG15" s="72"/>
      <c r="AH15" s="71"/>
      <c r="AI15" s="71"/>
      <c r="AJ15" s="71"/>
      <c r="AK15" s="71"/>
      <c r="AL15" s="71"/>
      <c r="AM15" s="71"/>
      <c r="AN15" s="71"/>
      <c r="AO15" s="71"/>
      <c r="AP15" s="71"/>
      <c r="AQ15" s="71" t="s">
        <v>213</v>
      </c>
      <c r="AR15" s="71" t="s">
        <v>213</v>
      </c>
      <c r="AS15" s="71" t="s">
        <v>213</v>
      </c>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3"/>
      <c r="BS15" s="73"/>
      <c r="BT15" s="73"/>
      <c r="BU15" s="71"/>
      <c r="BV15" s="71"/>
      <c r="BW15" s="71"/>
      <c r="BX15" s="71"/>
      <c r="BY15" s="71"/>
      <c r="BZ15" s="71"/>
      <c r="CA15" s="71"/>
      <c r="CB15" s="71"/>
      <c r="CC15" s="71"/>
      <c r="CD15" s="71"/>
    </row>
    <row r="16" spans="1:82" s="472" customFormat="1" ht="159.75" customHeight="1">
      <c r="A16" s="19">
        <v>9</v>
      </c>
      <c r="B16" s="451">
        <v>9</v>
      </c>
      <c r="C16" s="67" t="s">
        <v>27</v>
      </c>
      <c r="D16" s="68" t="s">
        <v>14</v>
      </c>
      <c r="E16" s="69" t="s">
        <v>273</v>
      </c>
      <c r="F16" s="8" t="s">
        <v>17</v>
      </c>
      <c r="G16" s="69" t="s">
        <v>300</v>
      </c>
      <c r="H16" s="70" t="s">
        <v>1208</v>
      </c>
      <c r="I16" s="20" t="s">
        <v>212</v>
      </c>
      <c r="J16" s="10" t="s">
        <v>11</v>
      </c>
      <c r="K16" s="71"/>
      <c r="L16" s="71"/>
      <c r="M16" s="71"/>
      <c r="N16" s="71"/>
      <c r="O16" s="71" t="s">
        <v>16</v>
      </c>
      <c r="P16" s="71"/>
      <c r="Q16" s="71"/>
      <c r="R16" s="71"/>
      <c r="S16" s="71"/>
      <c r="T16" s="71"/>
      <c r="U16" s="66">
        <f t="shared" si="4"/>
        <v>1</v>
      </c>
      <c r="V16" s="71"/>
      <c r="W16" s="71"/>
      <c r="X16" s="71"/>
      <c r="Y16" s="71"/>
      <c r="Z16" s="71"/>
      <c r="AA16" s="71"/>
      <c r="AB16" s="71"/>
      <c r="AC16" s="71"/>
      <c r="AD16" s="71"/>
      <c r="AE16" s="71"/>
      <c r="AF16" s="71"/>
      <c r="AG16" s="72"/>
      <c r="AH16" s="71"/>
      <c r="AI16" s="71"/>
      <c r="AJ16" s="71"/>
      <c r="AK16" s="71"/>
      <c r="AL16" s="71"/>
      <c r="AM16" s="71" t="s">
        <v>213</v>
      </c>
      <c r="AN16" s="71" t="s">
        <v>213</v>
      </c>
      <c r="AO16" s="71" t="s">
        <v>213</v>
      </c>
      <c r="AP16" s="71" t="s">
        <v>213</v>
      </c>
      <c r="AQ16" s="71"/>
      <c r="AR16" s="71"/>
      <c r="AS16" s="71"/>
      <c r="AT16" s="71"/>
      <c r="AU16" s="71"/>
      <c r="AV16" s="71"/>
      <c r="AW16" s="71"/>
      <c r="AX16" s="71"/>
      <c r="AY16" s="71"/>
      <c r="AZ16" s="71"/>
      <c r="BA16" s="71"/>
      <c r="BB16" s="71"/>
      <c r="BC16" s="71"/>
      <c r="BD16" s="71"/>
      <c r="BE16" s="79">
        <v>2</v>
      </c>
      <c r="BF16" s="79">
        <v>2</v>
      </c>
      <c r="BG16" s="79">
        <v>2</v>
      </c>
      <c r="BH16" s="79">
        <v>1</v>
      </c>
      <c r="BI16" s="79">
        <v>2</v>
      </c>
      <c r="BJ16" s="79">
        <v>2</v>
      </c>
      <c r="BK16" s="79">
        <v>2</v>
      </c>
      <c r="BL16" s="79">
        <v>2</v>
      </c>
      <c r="BM16" s="79">
        <v>2</v>
      </c>
      <c r="BN16" s="79">
        <v>2</v>
      </c>
      <c r="BO16" s="79">
        <v>2</v>
      </c>
      <c r="BP16" s="79">
        <v>2</v>
      </c>
      <c r="BQ16" s="79">
        <v>1</v>
      </c>
      <c r="BR16" s="79">
        <v>1</v>
      </c>
      <c r="BS16" s="79">
        <v>1</v>
      </c>
      <c r="BT16" s="79">
        <v>2</v>
      </c>
      <c r="BU16" s="79">
        <v>2</v>
      </c>
      <c r="BV16" s="79">
        <v>1</v>
      </c>
      <c r="BW16" s="474">
        <f>COUNTIF($BE16:$BV16,2)</f>
        <v>13</v>
      </c>
      <c r="BX16" s="81">
        <f>BW16/COUNTA($BE16:$BV16)</f>
        <v>0.72222222222222221</v>
      </c>
      <c r="BY16" s="474">
        <f>COUNTIF($BE16:$BV16,1)</f>
        <v>5</v>
      </c>
      <c r="BZ16" s="81">
        <f>BY16/COUNTA($BE16:$BV16)</f>
        <v>0.27777777777777779</v>
      </c>
      <c r="CA16" s="474">
        <f>COUNTIF($BE16:$BV16,0)</f>
        <v>0</v>
      </c>
      <c r="CB16" s="81">
        <f>CA16/COUNTA($BE16:$BV16)</f>
        <v>0</v>
      </c>
      <c r="CC16" s="474">
        <f>(((BW16*2)+(BY16*1)+(CA16*0)))/COUNTA($BE16:$BV16)</f>
        <v>1.7222222222222223</v>
      </c>
      <c r="CD16" s="475" t="str">
        <f t="shared" ref="CD16" si="6">IF(CC16&gt;=1.6,"Đạt mục tiêu",IF(CC16&gt;=1,"Cần cố gắng","Chưa đạt"))</f>
        <v>Đạt mục tiêu</v>
      </c>
    </row>
    <row r="17" spans="1:82" s="472" customFormat="1" ht="141.75" hidden="1">
      <c r="A17" s="19">
        <v>10</v>
      </c>
      <c r="B17" s="451"/>
      <c r="C17" s="67" t="s">
        <v>27</v>
      </c>
      <c r="D17" s="68" t="s">
        <v>14</v>
      </c>
      <c r="E17" s="67" t="s">
        <v>27</v>
      </c>
      <c r="F17" s="8"/>
      <c r="G17" s="69" t="s">
        <v>301</v>
      </c>
      <c r="H17" s="70" t="s">
        <v>294</v>
      </c>
      <c r="I17" s="20"/>
      <c r="J17" s="10"/>
      <c r="K17" s="71"/>
      <c r="L17" s="71"/>
      <c r="M17" s="71"/>
      <c r="N17" s="71"/>
      <c r="O17" s="71"/>
      <c r="P17" s="71"/>
      <c r="Q17" s="71" t="s">
        <v>16</v>
      </c>
      <c r="R17" s="71"/>
      <c r="S17" s="71"/>
      <c r="T17" s="71"/>
      <c r="U17" s="66"/>
      <c r="V17" s="71"/>
      <c r="W17" s="71"/>
      <c r="X17" s="71"/>
      <c r="Y17" s="71"/>
      <c r="Z17" s="71"/>
      <c r="AA17" s="71"/>
      <c r="AB17" s="71"/>
      <c r="AC17" s="71"/>
      <c r="AD17" s="71"/>
      <c r="AE17" s="71"/>
      <c r="AF17" s="71"/>
      <c r="AG17" s="72"/>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3"/>
      <c r="BS17" s="73"/>
      <c r="BT17" s="73"/>
      <c r="BU17" s="71"/>
      <c r="BV17" s="71"/>
      <c r="BW17" s="71"/>
      <c r="BX17" s="71"/>
      <c r="BY17" s="71"/>
      <c r="BZ17" s="71"/>
      <c r="CA17" s="71"/>
      <c r="CB17" s="71"/>
      <c r="CC17" s="71"/>
      <c r="CD17" s="71"/>
    </row>
    <row r="18" spans="1:82" s="472" customFormat="1" ht="141.75" hidden="1">
      <c r="A18" s="19">
        <v>10</v>
      </c>
      <c r="B18" s="451">
        <v>10</v>
      </c>
      <c r="C18" s="67" t="s">
        <v>27</v>
      </c>
      <c r="D18" s="68" t="s">
        <v>14</v>
      </c>
      <c r="E18" s="67" t="s">
        <v>27</v>
      </c>
      <c r="F18" s="8" t="s">
        <v>17</v>
      </c>
      <c r="G18" s="69" t="s">
        <v>301</v>
      </c>
      <c r="H18" s="70" t="s">
        <v>952</v>
      </c>
      <c r="I18" s="20" t="s">
        <v>212</v>
      </c>
      <c r="J18" s="10" t="s">
        <v>11</v>
      </c>
      <c r="K18" s="71"/>
      <c r="L18" s="71"/>
      <c r="M18" s="71"/>
      <c r="N18" s="71"/>
      <c r="O18" s="71"/>
      <c r="P18" s="71"/>
      <c r="Q18" s="71"/>
      <c r="R18" s="71" t="s">
        <v>16</v>
      </c>
      <c r="S18" s="71"/>
      <c r="T18" s="71"/>
      <c r="U18" s="66">
        <f t="shared" si="4"/>
        <v>1</v>
      </c>
      <c r="V18" s="71"/>
      <c r="W18" s="71"/>
      <c r="X18" s="71"/>
      <c r="Y18" s="71"/>
      <c r="Z18" s="71"/>
      <c r="AA18" s="71"/>
      <c r="AB18" s="71"/>
      <c r="AC18" s="71"/>
      <c r="AD18" s="71"/>
      <c r="AE18" s="71"/>
      <c r="AF18" s="71"/>
      <c r="AG18" s="72"/>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3"/>
      <c r="BS18" s="73"/>
      <c r="BT18" s="73"/>
      <c r="BU18" s="71"/>
      <c r="BV18" s="71"/>
      <c r="BW18" s="71"/>
      <c r="BX18" s="71"/>
      <c r="BY18" s="71"/>
      <c r="BZ18" s="71"/>
      <c r="CA18" s="71"/>
      <c r="CB18" s="71"/>
      <c r="CC18" s="71"/>
      <c r="CD18" s="71"/>
    </row>
    <row r="19" spans="1:82" s="472" customFormat="1" ht="141.75" hidden="1">
      <c r="A19" s="19">
        <v>11</v>
      </c>
      <c r="B19" s="451">
        <v>11</v>
      </c>
      <c r="C19" s="67" t="s">
        <v>27</v>
      </c>
      <c r="D19" s="68" t="s">
        <v>14</v>
      </c>
      <c r="E19" s="67" t="s">
        <v>27</v>
      </c>
      <c r="F19" s="8" t="s">
        <v>17</v>
      </c>
      <c r="G19" s="69" t="s">
        <v>302</v>
      </c>
      <c r="H19" s="70" t="s">
        <v>953</v>
      </c>
      <c r="I19" s="20" t="s">
        <v>212</v>
      </c>
      <c r="J19" s="10" t="s">
        <v>11</v>
      </c>
      <c r="K19" s="71"/>
      <c r="L19" s="71"/>
      <c r="M19" s="71"/>
      <c r="N19" s="71"/>
      <c r="O19" s="71"/>
      <c r="P19" s="71"/>
      <c r="Q19" s="71"/>
      <c r="R19" s="71"/>
      <c r="S19" s="71" t="s">
        <v>16</v>
      </c>
      <c r="T19" s="71"/>
      <c r="U19" s="66">
        <f t="shared" si="4"/>
        <v>1</v>
      </c>
      <c r="V19" s="71"/>
      <c r="W19" s="71"/>
      <c r="X19" s="71"/>
      <c r="Y19" s="71"/>
      <c r="Z19" s="71"/>
      <c r="AA19" s="71"/>
      <c r="AB19" s="71"/>
      <c r="AC19" s="71"/>
      <c r="AD19" s="71"/>
      <c r="AE19" s="71"/>
      <c r="AF19" s="71"/>
      <c r="AG19" s="72"/>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3"/>
      <c r="BS19" s="73"/>
      <c r="BT19" s="73"/>
      <c r="BU19" s="71"/>
      <c r="BV19" s="71"/>
      <c r="BW19" s="71"/>
      <c r="BX19" s="71"/>
      <c r="BY19" s="71"/>
      <c r="BZ19" s="71"/>
      <c r="CA19" s="71"/>
      <c r="CB19" s="71"/>
      <c r="CC19" s="71"/>
      <c r="CD19" s="71"/>
    </row>
    <row r="20" spans="1:82" s="472" customFormat="1" ht="141.75" hidden="1">
      <c r="A20" s="19">
        <v>12</v>
      </c>
      <c r="B20" s="451">
        <v>12</v>
      </c>
      <c r="C20" s="67" t="s">
        <v>27</v>
      </c>
      <c r="D20" s="68" t="s">
        <v>14</v>
      </c>
      <c r="E20" s="67" t="s">
        <v>27</v>
      </c>
      <c r="F20" s="8" t="s">
        <v>17</v>
      </c>
      <c r="G20" s="69" t="s">
        <v>303</v>
      </c>
      <c r="H20" s="70" t="s">
        <v>954</v>
      </c>
      <c r="I20" s="20" t="s">
        <v>212</v>
      </c>
      <c r="J20" s="10" t="s">
        <v>11</v>
      </c>
      <c r="K20" s="71"/>
      <c r="L20" s="71"/>
      <c r="M20" s="71"/>
      <c r="N20" s="71"/>
      <c r="O20" s="71"/>
      <c r="P20" s="71"/>
      <c r="Q20" s="71"/>
      <c r="R20" s="71"/>
      <c r="S20" s="71"/>
      <c r="T20" s="71" t="s">
        <v>16</v>
      </c>
      <c r="U20" s="66">
        <f t="shared" si="4"/>
        <v>1</v>
      </c>
      <c r="V20" s="71"/>
      <c r="W20" s="71"/>
      <c r="X20" s="71"/>
      <c r="Y20" s="71"/>
      <c r="Z20" s="71"/>
      <c r="AA20" s="71"/>
      <c r="AB20" s="71"/>
      <c r="AC20" s="71"/>
      <c r="AD20" s="71"/>
      <c r="AE20" s="71"/>
      <c r="AF20" s="71"/>
      <c r="AG20" s="72"/>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3"/>
      <c r="BS20" s="73"/>
      <c r="BT20" s="73"/>
      <c r="BU20" s="71"/>
      <c r="BV20" s="71"/>
      <c r="BW20" s="71"/>
      <c r="BX20" s="71"/>
      <c r="BY20" s="71"/>
      <c r="BZ20" s="71"/>
      <c r="CA20" s="71"/>
      <c r="CB20" s="71"/>
      <c r="CC20" s="71"/>
      <c r="CD20" s="71"/>
    </row>
    <row r="21" spans="1:82" ht="15.75" hidden="1">
      <c r="A21" s="384">
        <v>13</v>
      </c>
      <c r="B21" s="451">
        <v>13</v>
      </c>
      <c r="C21" s="1367" t="s">
        <v>29</v>
      </c>
      <c r="D21" s="1368"/>
      <c r="E21" s="1369"/>
      <c r="F21" s="6" t="s">
        <v>316</v>
      </c>
      <c r="G21" s="6" t="s">
        <v>316</v>
      </c>
      <c r="H21" s="11" t="s">
        <v>316</v>
      </c>
      <c r="I21" s="6" t="s">
        <v>316</v>
      </c>
      <c r="J21" s="6" t="s">
        <v>316</v>
      </c>
      <c r="K21" s="507" t="s">
        <v>316</v>
      </c>
      <c r="L21" s="6" t="s">
        <v>316</v>
      </c>
      <c r="M21" s="6" t="s">
        <v>316</v>
      </c>
      <c r="N21" s="11" t="s">
        <v>316</v>
      </c>
      <c r="O21" s="6" t="s">
        <v>316</v>
      </c>
      <c r="P21" s="6" t="s">
        <v>316</v>
      </c>
      <c r="Q21" s="6" t="s">
        <v>316</v>
      </c>
      <c r="R21" s="6"/>
      <c r="S21" s="6" t="s">
        <v>316</v>
      </c>
      <c r="T21" s="6" t="s">
        <v>316</v>
      </c>
      <c r="U21" s="6" t="s">
        <v>316</v>
      </c>
      <c r="V21" s="6" t="s">
        <v>316</v>
      </c>
      <c r="W21" s="6" t="s">
        <v>316</v>
      </c>
      <c r="X21" s="6" t="s">
        <v>316</v>
      </c>
      <c r="Y21" s="6" t="s">
        <v>316</v>
      </c>
      <c r="Z21" s="6" t="s">
        <v>316</v>
      </c>
      <c r="AA21" s="6" t="s">
        <v>316</v>
      </c>
      <c r="AB21" s="6" t="s">
        <v>316</v>
      </c>
      <c r="AC21" s="6" t="s">
        <v>316</v>
      </c>
      <c r="AD21" s="6" t="s">
        <v>316</v>
      </c>
      <c r="AE21" s="6" t="s">
        <v>316</v>
      </c>
      <c r="AF21" s="6" t="s">
        <v>316</v>
      </c>
      <c r="AG21" s="6" t="s">
        <v>316</v>
      </c>
      <c r="AH21" s="11" t="s">
        <v>316</v>
      </c>
      <c r="AI21" s="11" t="s">
        <v>316</v>
      </c>
      <c r="AJ21" s="11" t="s">
        <v>316</v>
      </c>
      <c r="AK21" s="11" t="s">
        <v>316</v>
      </c>
      <c r="AL21" s="11" t="s">
        <v>316</v>
      </c>
      <c r="AM21" s="6" t="s">
        <v>316</v>
      </c>
      <c r="AN21" s="6" t="s">
        <v>316</v>
      </c>
      <c r="AO21" s="6" t="s">
        <v>316</v>
      </c>
      <c r="AP21" s="6" t="s">
        <v>316</v>
      </c>
      <c r="AQ21" s="6"/>
      <c r="AR21" s="6"/>
      <c r="AS21" s="6" t="s">
        <v>316</v>
      </c>
      <c r="AT21" s="6" t="s">
        <v>316</v>
      </c>
      <c r="AU21" s="6" t="s">
        <v>316</v>
      </c>
      <c r="AV21" s="6" t="s">
        <v>316</v>
      </c>
      <c r="AW21" s="6" t="s">
        <v>316</v>
      </c>
      <c r="AX21" s="6"/>
      <c r="AY21" s="6"/>
      <c r="AZ21" s="6" t="s">
        <v>316</v>
      </c>
      <c r="BA21" s="6"/>
      <c r="BB21" s="6" t="s">
        <v>316</v>
      </c>
      <c r="BC21" s="6"/>
      <c r="BD21" s="6" t="s">
        <v>316</v>
      </c>
      <c r="BE21" s="507" t="s">
        <v>316</v>
      </c>
      <c r="BF21" s="507" t="s">
        <v>316</v>
      </c>
      <c r="BG21" s="507" t="s">
        <v>316</v>
      </c>
      <c r="BH21" s="507" t="s">
        <v>316</v>
      </c>
      <c r="BI21" s="507" t="s">
        <v>316</v>
      </c>
      <c r="BJ21" s="507" t="s">
        <v>316</v>
      </c>
      <c r="BK21" s="507" t="s">
        <v>316</v>
      </c>
      <c r="BL21" s="507" t="s">
        <v>316</v>
      </c>
      <c r="BM21" s="507" t="s">
        <v>316</v>
      </c>
      <c r="BN21" s="507" t="s">
        <v>316</v>
      </c>
      <c r="BO21" s="507" t="s">
        <v>316</v>
      </c>
      <c r="BP21" s="507" t="s">
        <v>316</v>
      </c>
      <c r="BQ21" s="507" t="s">
        <v>316</v>
      </c>
      <c r="BR21" s="507" t="s">
        <v>316</v>
      </c>
      <c r="BS21" s="507" t="s">
        <v>316</v>
      </c>
      <c r="BT21" s="507" t="s">
        <v>316</v>
      </c>
      <c r="BU21" s="507" t="s">
        <v>316</v>
      </c>
      <c r="BV21" s="507" t="s">
        <v>316</v>
      </c>
      <c r="BW21" s="474">
        <f>COUNTIF($BE21:$BV21,2)</f>
        <v>0</v>
      </c>
      <c r="BX21" s="508" t="s">
        <v>316</v>
      </c>
      <c r="BY21" s="507" t="s">
        <v>316</v>
      </c>
      <c r="BZ21" s="508" t="s">
        <v>316</v>
      </c>
      <c r="CA21" s="507" t="s">
        <v>316</v>
      </c>
      <c r="CB21" s="507" t="s">
        <v>316</v>
      </c>
      <c r="CC21" s="507" t="s">
        <v>316</v>
      </c>
      <c r="CD21" s="508" t="s">
        <v>316</v>
      </c>
    </row>
    <row r="22" spans="1:82" ht="15.75" hidden="1">
      <c r="A22" s="384">
        <v>14</v>
      </c>
      <c r="B22" s="451">
        <v>14</v>
      </c>
      <c r="C22" s="1367" t="s">
        <v>32</v>
      </c>
      <c r="D22" s="1368"/>
      <c r="E22" s="1369"/>
      <c r="F22" s="6" t="s">
        <v>316</v>
      </c>
      <c r="G22" s="6" t="s">
        <v>316</v>
      </c>
      <c r="H22" s="11" t="s">
        <v>316</v>
      </c>
      <c r="I22" s="6" t="s">
        <v>316</v>
      </c>
      <c r="J22" s="6" t="s">
        <v>316</v>
      </c>
      <c r="K22" s="507" t="s">
        <v>316</v>
      </c>
      <c r="L22" s="6" t="s">
        <v>316</v>
      </c>
      <c r="M22" s="6" t="s">
        <v>316</v>
      </c>
      <c r="N22" s="11" t="s">
        <v>316</v>
      </c>
      <c r="O22" s="6" t="s">
        <v>316</v>
      </c>
      <c r="P22" s="6" t="s">
        <v>316</v>
      </c>
      <c r="Q22" s="6" t="s">
        <v>316</v>
      </c>
      <c r="R22" s="6"/>
      <c r="S22" s="6" t="s">
        <v>316</v>
      </c>
      <c r="T22" s="6" t="s">
        <v>316</v>
      </c>
      <c r="U22" s="6" t="s">
        <v>316</v>
      </c>
      <c r="V22" s="6" t="s">
        <v>316</v>
      </c>
      <c r="W22" s="6" t="s">
        <v>316</v>
      </c>
      <c r="X22" s="6" t="s">
        <v>316</v>
      </c>
      <c r="Y22" s="6" t="s">
        <v>316</v>
      </c>
      <c r="Z22" s="6" t="s">
        <v>316</v>
      </c>
      <c r="AA22" s="6" t="s">
        <v>316</v>
      </c>
      <c r="AB22" s="6" t="s">
        <v>316</v>
      </c>
      <c r="AC22" s="6" t="s">
        <v>316</v>
      </c>
      <c r="AD22" s="6" t="s">
        <v>316</v>
      </c>
      <c r="AE22" s="6" t="s">
        <v>316</v>
      </c>
      <c r="AF22" s="6" t="s">
        <v>316</v>
      </c>
      <c r="AG22" s="6" t="s">
        <v>316</v>
      </c>
      <c r="AH22" s="11" t="s">
        <v>316</v>
      </c>
      <c r="AI22" s="11" t="s">
        <v>316</v>
      </c>
      <c r="AJ22" s="11" t="s">
        <v>316</v>
      </c>
      <c r="AK22" s="11" t="s">
        <v>316</v>
      </c>
      <c r="AL22" s="11" t="s">
        <v>316</v>
      </c>
      <c r="AM22" s="6" t="s">
        <v>316</v>
      </c>
      <c r="AN22" s="6" t="s">
        <v>316</v>
      </c>
      <c r="AO22" s="6" t="s">
        <v>316</v>
      </c>
      <c r="AP22" s="6" t="s">
        <v>316</v>
      </c>
      <c r="AQ22" s="6"/>
      <c r="AR22" s="6"/>
      <c r="AS22" s="6" t="s">
        <v>316</v>
      </c>
      <c r="AT22" s="6" t="s">
        <v>316</v>
      </c>
      <c r="AU22" s="6" t="s">
        <v>316</v>
      </c>
      <c r="AV22" s="6" t="s">
        <v>316</v>
      </c>
      <c r="AW22" s="6" t="s">
        <v>316</v>
      </c>
      <c r="AX22" s="6"/>
      <c r="AY22" s="6"/>
      <c r="AZ22" s="6" t="s">
        <v>316</v>
      </c>
      <c r="BA22" s="6"/>
      <c r="BB22" s="6" t="s">
        <v>316</v>
      </c>
      <c r="BC22" s="6"/>
      <c r="BD22" s="6" t="s">
        <v>316</v>
      </c>
      <c r="BE22" s="507" t="s">
        <v>316</v>
      </c>
      <c r="BF22" s="507" t="s">
        <v>316</v>
      </c>
      <c r="BG22" s="507" t="s">
        <v>316</v>
      </c>
      <c r="BH22" s="507" t="s">
        <v>316</v>
      </c>
      <c r="BI22" s="507" t="s">
        <v>316</v>
      </c>
      <c r="BJ22" s="507" t="s">
        <v>316</v>
      </c>
      <c r="BK22" s="507" t="s">
        <v>316</v>
      </c>
      <c r="BL22" s="507" t="s">
        <v>316</v>
      </c>
      <c r="BM22" s="507" t="s">
        <v>316</v>
      </c>
      <c r="BN22" s="507" t="s">
        <v>316</v>
      </c>
      <c r="BO22" s="507" t="s">
        <v>316</v>
      </c>
      <c r="BP22" s="507" t="s">
        <v>316</v>
      </c>
      <c r="BQ22" s="507" t="s">
        <v>316</v>
      </c>
      <c r="BR22" s="507" t="s">
        <v>316</v>
      </c>
      <c r="BS22" s="507" t="s">
        <v>316</v>
      </c>
      <c r="BT22" s="507" t="s">
        <v>316</v>
      </c>
      <c r="BU22" s="507" t="s">
        <v>316</v>
      </c>
      <c r="BV22" s="507" t="s">
        <v>316</v>
      </c>
      <c r="BW22" s="474">
        <f>COUNTIF($BE22:$BV22,2)</f>
        <v>0</v>
      </c>
      <c r="BX22" s="508" t="s">
        <v>316</v>
      </c>
      <c r="BY22" s="507" t="s">
        <v>316</v>
      </c>
      <c r="BZ22" s="508" t="s">
        <v>316</v>
      </c>
      <c r="CA22" s="507" t="s">
        <v>316</v>
      </c>
      <c r="CB22" s="507" t="s">
        <v>316</v>
      </c>
      <c r="CC22" s="507" t="s">
        <v>316</v>
      </c>
      <c r="CD22" s="508" t="s">
        <v>316</v>
      </c>
    </row>
    <row r="23" spans="1:82" ht="62.25" hidden="1">
      <c r="A23" s="396">
        <v>15</v>
      </c>
      <c r="B23" s="451">
        <v>15</v>
      </c>
      <c r="C23" s="402" t="s">
        <v>545</v>
      </c>
      <c r="D23" s="77" t="s">
        <v>15</v>
      </c>
      <c r="E23" s="78" t="s">
        <v>546</v>
      </c>
      <c r="F23" s="77" t="s">
        <v>15</v>
      </c>
      <c r="G23" s="186" t="s">
        <v>554</v>
      </c>
      <c r="H23" s="179" t="s">
        <v>555</v>
      </c>
      <c r="I23" s="20" t="s">
        <v>212</v>
      </c>
      <c r="J23" s="10" t="s">
        <v>11</v>
      </c>
      <c r="K23" s="506" t="s">
        <v>16</v>
      </c>
      <c r="L23" s="71"/>
      <c r="M23" s="71"/>
      <c r="N23" s="71"/>
      <c r="O23" s="71"/>
      <c r="P23" s="71"/>
      <c r="Q23" s="71"/>
      <c r="R23" s="71"/>
      <c r="S23" s="71"/>
      <c r="T23" s="71"/>
      <c r="U23" s="66">
        <f t="shared" si="4"/>
        <v>1</v>
      </c>
      <c r="V23" s="183" t="s">
        <v>724</v>
      </c>
      <c r="W23" s="183" t="s">
        <v>727</v>
      </c>
      <c r="X23" s="183" t="s">
        <v>727</v>
      </c>
      <c r="Y23" s="183" t="s">
        <v>725</v>
      </c>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394" t="s">
        <v>281</v>
      </c>
      <c r="BF23" s="394" t="s">
        <v>281</v>
      </c>
      <c r="BG23" s="394" t="s">
        <v>1160</v>
      </c>
      <c r="BH23" s="394" t="s">
        <v>281</v>
      </c>
      <c r="BI23" s="394" t="s">
        <v>1160</v>
      </c>
      <c r="BJ23" s="394" t="s">
        <v>1160</v>
      </c>
      <c r="BK23" s="394" t="s">
        <v>1160</v>
      </c>
      <c r="BL23" s="394" t="s">
        <v>281</v>
      </c>
      <c r="BM23" s="394" t="s">
        <v>281</v>
      </c>
      <c r="BN23" s="394" t="s">
        <v>281</v>
      </c>
      <c r="BO23" s="394" t="s">
        <v>281</v>
      </c>
      <c r="BP23" s="394" t="s">
        <v>281</v>
      </c>
      <c r="BQ23" s="394" t="s">
        <v>281</v>
      </c>
      <c r="BR23" s="394" t="s">
        <v>281</v>
      </c>
      <c r="BS23" s="394" t="s">
        <v>281</v>
      </c>
      <c r="BT23" s="394" t="s">
        <v>281</v>
      </c>
      <c r="BU23" s="394" t="s">
        <v>281</v>
      </c>
      <c r="BV23" s="394" t="s">
        <v>281</v>
      </c>
      <c r="BW23" s="384">
        <f>COUNTIF($BE23:$BV23,2)</f>
        <v>14</v>
      </c>
      <c r="BX23" s="510">
        <f>BW23/COUNTA($BE23:$BV23)</f>
        <v>0.77777777777777779</v>
      </c>
      <c r="BY23" s="384">
        <f>COUNTIF($BE23:$BV23,1)</f>
        <v>4</v>
      </c>
      <c r="BZ23" s="510">
        <f>BY23/COUNTA($BE23:$BV23)</f>
        <v>0.22222222222222221</v>
      </c>
      <c r="CA23" s="384">
        <f>COUNTIF($BE23:$BV23,0)</f>
        <v>0</v>
      </c>
      <c r="CB23" s="511">
        <f>CA23/COUNTA($BE23:$BV23)</f>
        <v>0</v>
      </c>
      <c r="CC23" s="384">
        <f>(((BW23*2)+(BY23*1)+(CA23*0)))/COUNTA($BE23:$BV23)</f>
        <v>1.7777777777777777</v>
      </c>
      <c r="CD23" s="497" t="str">
        <f>IF(CC23&gt;=1.6,"Đạt mục tiêu",IF(CC23&gt;=1,"Cần cố gắng","Chưa đạt"))</f>
        <v>Đạt mục tiêu</v>
      </c>
    </row>
    <row r="24" spans="1:82" ht="62.25" hidden="1">
      <c r="A24" s="384">
        <v>16</v>
      </c>
      <c r="B24" s="451">
        <v>16</v>
      </c>
      <c r="C24" s="213" t="s">
        <v>547</v>
      </c>
      <c r="D24" s="77" t="s">
        <v>14</v>
      </c>
      <c r="E24" s="213" t="s">
        <v>548</v>
      </c>
      <c r="F24" s="77" t="s">
        <v>17</v>
      </c>
      <c r="G24" s="78" t="s">
        <v>548</v>
      </c>
      <c r="H24" s="390" t="s">
        <v>553</v>
      </c>
      <c r="I24" s="20" t="s">
        <v>275</v>
      </c>
      <c r="J24" s="10" t="s">
        <v>11</v>
      </c>
      <c r="K24" s="71"/>
      <c r="L24" s="71"/>
      <c r="M24" s="71"/>
      <c r="N24" s="394" t="s">
        <v>16</v>
      </c>
      <c r="O24" s="71"/>
      <c r="P24" s="71"/>
      <c r="Q24" s="71"/>
      <c r="R24" s="71"/>
      <c r="S24" s="71"/>
      <c r="T24" s="71"/>
      <c r="U24" s="66">
        <f t="shared" si="4"/>
        <v>1</v>
      </c>
      <c r="V24" s="71"/>
      <c r="W24" s="71"/>
      <c r="X24" s="71"/>
      <c r="Y24" s="71"/>
      <c r="Z24" s="71"/>
      <c r="AA24" s="71"/>
      <c r="AB24" s="71"/>
      <c r="AC24" s="71"/>
      <c r="AD24" s="71"/>
      <c r="AE24" s="71"/>
      <c r="AF24" s="71"/>
      <c r="AG24" s="71"/>
      <c r="AH24" s="394" t="s">
        <v>727</v>
      </c>
      <c r="AI24" s="394" t="s">
        <v>724</v>
      </c>
      <c r="AJ24" s="394" t="s">
        <v>727</v>
      </c>
      <c r="AK24" s="394" t="s">
        <v>726</v>
      </c>
      <c r="AL24" s="394" t="s">
        <v>724</v>
      </c>
      <c r="AM24" s="71"/>
      <c r="AN24" s="71"/>
      <c r="AO24" s="71"/>
      <c r="AP24" s="71"/>
      <c r="AQ24" s="71"/>
      <c r="AR24" s="71"/>
      <c r="AS24" s="71"/>
      <c r="AT24" s="71"/>
      <c r="AU24" s="71"/>
      <c r="AV24" s="71"/>
      <c r="AW24" s="71"/>
      <c r="AX24" s="71"/>
      <c r="AY24" s="71"/>
      <c r="AZ24" s="71"/>
      <c r="BA24" s="71"/>
      <c r="BB24" s="71"/>
      <c r="BC24" s="71"/>
      <c r="BD24" s="71"/>
      <c r="BE24" s="20">
        <v>2</v>
      </c>
      <c r="BF24" s="20">
        <v>2</v>
      </c>
      <c r="BG24" s="20">
        <v>2</v>
      </c>
      <c r="BH24" s="20">
        <v>2</v>
      </c>
      <c r="BI24" s="20">
        <v>2</v>
      </c>
      <c r="BJ24" s="20">
        <v>1</v>
      </c>
      <c r="BK24" s="20">
        <v>2</v>
      </c>
      <c r="BL24" s="20">
        <v>2</v>
      </c>
      <c r="BM24" s="20">
        <v>2</v>
      </c>
      <c r="BN24" s="20">
        <v>1</v>
      </c>
      <c r="BO24" s="20">
        <v>2</v>
      </c>
      <c r="BP24" s="20">
        <v>2</v>
      </c>
      <c r="BQ24" s="20">
        <v>2</v>
      </c>
      <c r="BR24" s="20">
        <v>2</v>
      </c>
      <c r="BS24" s="20">
        <v>2</v>
      </c>
      <c r="BT24" s="20">
        <v>2</v>
      </c>
      <c r="BU24" s="20">
        <v>2</v>
      </c>
      <c r="BV24" s="20">
        <v>2</v>
      </c>
      <c r="BW24" s="21">
        <f>COUNTIF($BE24:$BV24,2)</f>
        <v>16</v>
      </c>
      <c r="BX24" s="22">
        <f>BW24/COUNTA($BE24:$BV24)</f>
        <v>0.88888888888888884</v>
      </c>
      <c r="BY24" s="21">
        <f>COUNTIF($BE24:$BV24,1)</f>
        <v>2</v>
      </c>
      <c r="BZ24" s="22">
        <f>BY24/COUNTA($BE24:$BV24)</f>
        <v>0.1111111111111111</v>
      </c>
      <c r="CA24" s="21">
        <f>COUNTIF($BE24:$BV24,0)</f>
        <v>0</v>
      </c>
      <c r="CB24" s="22">
        <f>CA24/COUNTA($BE24:$BV24)</f>
        <v>0</v>
      </c>
      <c r="CC24" s="21">
        <f>(((BW24*2)+(BY24*1)+(CA24*0)))/COUNTA($BE24:$BV24)</f>
        <v>1.8888888888888888</v>
      </c>
      <c r="CD24" s="427" t="str">
        <f t="shared" ref="CD24:CD25" si="7">IF(CC24&gt;=1.6,"Đạt mục tiêu",IF(CC24&gt;=1,"Cần cố gắng","Chưa đạt"))</f>
        <v>Đạt mục tiêu</v>
      </c>
    </row>
    <row r="25" spans="1:82" ht="62.25" hidden="1">
      <c r="A25" s="384">
        <v>17</v>
      </c>
      <c r="B25" s="451">
        <v>17</v>
      </c>
      <c r="C25" s="515" t="s">
        <v>549</v>
      </c>
      <c r="D25" s="77" t="s">
        <v>15</v>
      </c>
      <c r="E25" s="213" t="s">
        <v>550</v>
      </c>
      <c r="F25" s="77" t="s">
        <v>17</v>
      </c>
      <c r="G25" s="78" t="s">
        <v>550</v>
      </c>
      <c r="H25" s="390" t="s">
        <v>556</v>
      </c>
      <c r="I25" s="20" t="s">
        <v>275</v>
      </c>
      <c r="J25" s="10" t="s">
        <v>11</v>
      </c>
      <c r="K25" s="71"/>
      <c r="L25" s="71"/>
      <c r="M25" s="71"/>
      <c r="N25" s="394" t="s">
        <v>16</v>
      </c>
      <c r="O25" s="71"/>
      <c r="P25" s="71"/>
      <c r="Q25" s="71"/>
      <c r="R25" s="71"/>
      <c r="S25" s="71"/>
      <c r="T25" s="71"/>
      <c r="U25" s="66">
        <f t="shared" si="4"/>
        <v>1</v>
      </c>
      <c r="V25" s="71"/>
      <c r="W25" s="71"/>
      <c r="X25" s="71"/>
      <c r="Y25" s="71"/>
      <c r="Z25" s="71"/>
      <c r="AA25" s="71"/>
      <c r="AB25" s="71"/>
      <c r="AC25" s="71"/>
      <c r="AD25" s="71"/>
      <c r="AE25" s="71"/>
      <c r="AF25" s="71"/>
      <c r="AG25" s="71"/>
      <c r="AH25" s="394" t="s">
        <v>724</v>
      </c>
      <c r="AI25" s="394" t="s">
        <v>727</v>
      </c>
      <c r="AJ25" s="394" t="s">
        <v>726</v>
      </c>
      <c r="AK25" s="394" t="s">
        <v>724</v>
      </c>
      <c r="AL25" s="394" t="s">
        <v>727</v>
      </c>
      <c r="AM25" s="71"/>
      <c r="AN25" s="71"/>
      <c r="AO25" s="71"/>
      <c r="AP25" s="71"/>
      <c r="AQ25" s="71"/>
      <c r="AR25" s="71"/>
      <c r="AS25" s="71"/>
      <c r="AT25" s="71"/>
      <c r="AU25" s="71"/>
      <c r="AV25" s="71"/>
      <c r="AW25" s="71"/>
      <c r="AX25" s="71"/>
      <c r="AY25" s="71"/>
      <c r="AZ25" s="71"/>
      <c r="BA25" s="71"/>
      <c r="BB25" s="71"/>
      <c r="BC25" s="71"/>
      <c r="BD25" s="71"/>
      <c r="BE25" s="20">
        <v>2</v>
      </c>
      <c r="BF25" s="20">
        <v>2</v>
      </c>
      <c r="BG25" s="20">
        <v>2</v>
      </c>
      <c r="BH25" s="20">
        <v>2</v>
      </c>
      <c r="BI25" s="20">
        <v>2</v>
      </c>
      <c r="BJ25" s="20">
        <v>1</v>
      </c>
      <c r="BK25" s="20">
        <v>2</v>
      </c>
      <c r="BL25" s="20">
        <v>2</v>
      </c>
      <c r="BM25" s="20">
        <v>2</v>
      </c>
      <c r="BN25" s="20">
        <v>1</v>
      </c>
      <c r="BO25" s="20">
        <v>2</v>
      </c>
      <c r="BP25" s="20">
        <v>2</v>
      </c>
      <c r="BQ25" s="20">
        <v>2</v>
      </c>
      <c r="BR25" s="20">
        <v>2</v>
      </c>
      <c r="BS25" s="20">
        <v>2</v>
      </c>
      <c r="BT25" s="20">
        <v>2</v>
      </c>
      <c r="BU25" s="20">
        <v>2</v>
      </c>
      <c r="BV25" s="20">
        <v>1</v>
      </c>
      <c r="BW25" s="21">
        <f>COUNTIF($BE25:$BV25,2)</f>
        <v>15</v>
      </c>
      <c r="BX25" s="22">
        <f>BW25/COUNTA($BE25:$BV25)</f>
        <v>0.83333333333333337</v>
      </c>
      <c r="BY25" s="21">
        <f>COUNTIF($BE25:$BV25,1)</f>
        <v>3</v>
      </c>
      <c r="BZ25" s="22">
        <f>BY25/COUNTA($BE25:$BV25)</f>
        <v>0.16666666666666666</v>
      </c>
      <c r="CA25" s="21">
        <f>COUNTIF($BE25:$BV25,0)</f>
        <v>0</v>
      </c>
      <c r="CB25" s="22">
        <f>CA25/COUNTA($BE25:$BV25)</f>
        <v>0</v>
      </c>
      <c r="CC25" s="21">
        <f>(((BW25*2)+(BY25*1)+(CA25*0)))/COUNTA($BE25:$BV25)</f>
        <v>1.8333333333333333</v>
      </c>
      <c r="CD25" s="427" t="str">
        <f t="shared" si="7"/>
        <v>Đạt mục tiêu</v>
      </c>
    </row>
    <row r="26" spans="1:82" s="472" customFormat="1" ht="75" hidden="1">
      <c r="A26" s="19"/>
      <c r="B26" s="451"/>
      <c r="C26" s="76" t="s">
        <v>551</v>
      </c>
      <c r="D26" s="77"/>
      <c r="E26" s="78"/>
      <c r="F26" s="77"/>
      <c r="G26" s="78"/>
      <c r="H26" s="67" t="s">
        <v>955</v>
      </c>
      <c r="I26" s="20"/>
      <c r="J26" s="10"/>
      <c r="K26" s="71"/>
      <c r="L26" s="71"/>
      <c r="M26" s="71"/>
      <c r="N26" s="71"/>
      <c r="O26" s="71"/>
      <c r="P26" s="71"/>
      <c r="Q26" s="71"/>
      <c r="R26" s="71" t="s">
        <v>16</v>
      </c>
      <c r="S26" s="71"/>
      <c r="T26" s="71"/>
      <c r="U26" s="66"/>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3"/>
      <c r="BS26" s="73"/>
      <c r="BT26" s="73"/>
      <c r="BU26" s="71"/>
      <c r="BV26" s="71"/>
      <c r="BW26" s="71"/>
      <c r="BX26" s="71"/>
      <c r="BY26" s="71"/>
      <c r="BZ26" s="71"/>
      <c r="CA26" s="71"/>
      <c r="CB26" s="71"/>
      <c r="CC26" s="71"/>
      <c r="CD26" s="71"/>
    </row>
    <row r="27" spans="1:82" ht="94.5" hidden="1">
      <c r="A27" s="384">
        <v>18</v>
      </c>
      <c r="B27" s="451">
        <v>18</v>
      </c>
      <c r="C27" s="515" t="s">
        <v>551</v>
      </c>
      <c r="D27" s="77" t="s">
        <v>15</v>
      </c>
      <c r="E27" s="516" t="s">
        <v>552</v>
      </c>
      <c r="F27" s="77" t="s">
        <v>17</v>
      </c>
      <c r="G27" s="72" t="s">
        <v>557</v>
      </c>
      <c r="H27" s="390" t="s">
        <v>1163</v>
      </c>
      <c r="I27" s="20" t="s">
        <v>275</v>
      </c>
      <c r="J27" s="10" t="s">
        <v>11</v>
      </c>
      <c r="K27" s="71"/>
      <c r="L27" s="71"/>
      <c r="M27" s="71"/>
      <c r="N27" s="394" t="s">
        <v>16</v>
      </c>
      <c r="O27" s="71"/>
      <c r="P27" s="71"/>
      <c r="Q27" s="71"/>
      <c r="R27" s="71"/>
      <c r="S27" s="71"/>
      <c r="T27" s="71"/>
      <c r="U27" s="66">
        <f t="shared" si="4"/>
        <v>1</v>
      </c>
      <c r="V27" s="71"/>
      <c r="W27" s="71"/>
      <c r="X27" s="71"/>
      <c r="Y27" s="71"/>
      <c r="Z27" s="71"/>
      <c r="AA27" s="71"/>
      <c r="AB27" s="71"/>
      <c r="AC27" s="71"/>
      <c r="AD27" s="71"/>
      <c r="AE27" s="71"/>
      <c r="AF27" s="71"/>
      <c r="AG27" s="71"/>
      <c r="AH27" s="394" t="s">
        <v>724</v>
      </c>
      <c r="AI27" s="394" t="s">
        <v>724</v>
      </c>
      <c r="AJ27" s="394" t="s">
        <v>724</v>
      </c>
      <c r="AK27" s="394" t="s">
        <v>727</v>
      </c>
      <c r="AL27" s="394" t="s">
        <v>726</v>
      </c>
      <c r="AM27" s="71"/>
      <c r="AN27" s="71"/>
      <c r="AO27" s="71"/>
      <c r="AP27" s="71"/>
      <c r="AQ27" s="71"/>
      <c r="AR27" s="71"/>
      <c r="AS27" s="71"/>
      <c r="AT27" s="71"/>
      <c r="AU27" s="71"/>
      <c r="AV27" s="71"/>
      <c r="AW27" s="71"/>
      <c r="AX27" s="71"/>
      <c r="AY27" s="71"/>
      <c r="AZ27" s="71"/>
      <c r="BA27" s="71"/>
      <c r="BB27" s="71"/>
      <c r="BC27" s="71"/>
      <c r="BD27" s="71"/>
      <c r="BE27" s="20">
        <v>2</v>
      </c>
      <c r="BF27" s="20">
        <v>2</v>
      </c>
      <c r="BG27" s="20">
        <v>2</v>
      </c>
      <c r="BH27" s="20">
        <v>2</v>
      </c>
      <c r="BI27" s="20">
        <v>2</v>
      </c>
      <c r="BJ27" s="20">
        <v>2</v>
      </c>
      <c r="BK27" s="20">
        <v>2</v>
      </c>
      <c r="BL27" s="20">
        <v>2</v>
      </c>
      <c r="BM27" s="20">
        <v>2</v>
      </c>
      <c r="BN27" s="20">
        <v>1</v>
      </c>
      <c r="BO27" s="20">
        <v>2</v>
      </c>
      <c r="BP27" s="20">
        <v>2</v>
      </c>
      <c r="BQ27" s="20">
        <v>1</v>
      </c>
      <c r="BR27" s="20">
        <v>2</v>
      </c>
      <c r="BS27" s="20">
        <v>2</v>
      </c>
      <c r="BT27" s="20">
        <v>2</v>
      </c>
      <c r="BU27" s="20">
        <v>2</v>
      </c>
      <c r="BV27" s="20">
        <v>1</v>
      </c>
      <c r="BW27" s="21">
        <f>COUNTIF($BE27:$BV27,2)</f>
        <v>15</v>
      </c>
      <c r="BX27" s="22">
        <f>BW27/COUNTA($BE27:$BV27)</f>
        <v>0.83333333333333337</v>
      </c>
      <c r="BY27" s="21">
        <f>COUNTIF($BE27:$BV27,1)</f>
        <v>3</v>
      </c>
      <c r="BZ27" s="22">
        <f>BY27/COUNTA($BE27:$BV27)</f>
        <v>0.16666666666666666</v>
      </c>
      <c r="CA27" s="21">
        <f>COUNTIF($BE27:$BV27,0)</f>
        <v>0</v>
      </c>
      <c r="CB27" s="22">
        <f>CA27/COUNTA($BE27:$BV27)</f>
        <v>0</v>
      </c>
      <c r="CC27" s="21">
        <f>(((BW27*2)+(BY27*1)+(CA27*0)))/COUNTA($BE27:$BV27)</f>
        <v>1.8333333333333333</v>
      </c>
      <c r="CD27" s="427" t="str">
        <f>IF(CC27&gt;=1.6,"Đạt mục tiêu",IF(CC27&gt;=1,"Cần cố gắng","Chưa đạt"))</f>
        <v>Đạt mục tiêu</v>
      </c>
    </row>
    <row r="28" spans="1:82" s="472" customFormat="1" ht="94.5" hidden="1">
      <c r="A28" s="19">
        <v>19</v>
      </c>
      <c r="B28" s="451">
        <v>19</v>
      </c>
      <c r="C28" s="76" t="s">
        <v>551</v>
      </c>
      <c r="D28" s="77" t="s">
        <v>15</v>
      </c>
      <c r="E28" s="104" t="s">
        <v>552</v>
      </c>
      <c r="F28" s="77" t="s">
        <v>17</v>
      </c>
      <c r="G28" s="72" t="s">
        <v>557</v>
      </c>
      <c r="H28" s="67" t="s">
        <v>734</v>
      </c>
      <c r="I28" s="20" t="s">
        <v>275</v>
      </c>
      <c r="J28" s="10" t="s">
        <v>11</v>
      </c>
      <c r="K28" s="71"/>
      <c r="L28" s="71"/>
      <c r="M28" s="71"/>
      <c r="N28" s="71"/>
      <c r="O28" s="71"/>
      <c r="P28" s="71"/>
      <c r="Q28" s="71"/>
      <c r="R28" s="71"/>
      <c r="S28" s="71"/>
      <c r="T28" s="71" t="s">
        <v>16</v>
      </c>
      <c r="U28" s="66">
        <f t="shared" si="4"/>
        <v>1</v>
      </c>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3"/>
      <c r="BS28" s="73"/>
      <c r="BT28" s="73"/>
      <c r="BU28" s="71"/>
      <c r="BV28" s="71"/>
      <c r="BW28" s="71"/>
      <c r="BX28" s="71"/>
      <c r="BY28" s="71"/>
      <c r="BZ28" s="71"/>
      <c r="CA28" s="71"/>
      <c r="CB28" s="71"/>
      <c r="CC28" s="71"/>
      <c r="CD28" s="71"/>
    </row>
    <row r="29" spans="1:82" hidden="1">
      <c r="A29" s="396">
        <v>20</v>
      </c>
      <c r="B29" s="451">
        <v>20</v>
      </c>
      <c r="C29" s="1447" t="s">
        <v>33</v>
      </c>
      <c r="D29" s="1368"/>
      <c r="E29" s="1369"/>
      <c r="F29" s="6" t="s">
        <v>316</v>
      </c>
      <c r="G29" s="176" t="s">
        <v>316</v>
      </c>
      <c r="H29" s="239" t="s">
        <v>316</v>
      </c>
      <c r="I29" s="6" t="s">
        <v>316</v>
      </c>
      <c r="J29" s="6" t="s">
        <v>316</v>
      </c>
      <c r="K29" s="506" t="s">
        <v>316</v>
      </c>
      <c r="L29" s="6" t="s">
        <v>316</v>
      </c>
      <c r="M29" s="6" t="s">
        <v>316</v>
      </c>
      <c r="N29" s="11" t="s">
        <v>316</v>
      </c>
      <c r="O29" s="6" t="s">
        <v>316</v>
      </c>
      <c r="P29" s="6" t="s">
        <v>316</v>
      </c>
      <c r="Q29" s="6" t="s">
        <v>316</v>
      </c>
      <c r="R29" s="6"/>
      <c r="S29" s="6" t="s">
        <v>316</v>
      </c>
      <c r="T29" s="6" t="s">
        <v>316</v>
      </c>
      <c r="U29" s="6" t="s">
        <v>316</v>
      </c>
      <c r="V29" s="176" t="s">
        <v>316</v>
      </c>
      <c r="W29" s="176" t="s">
        <v>316</v>
      </c>
      <c r="X29" s="176" t="s">
        <v>316</v>
      </c>
      <c r="Y29" s="176" t="s">
        <v>316</v>
      </c>
      <c r="Z29" s="6" t="s">
        <v>316</v>
      </c>
      <c r="AA29" s="6" t="s">
        <v>316</v>
      </c>
      <c r="AB29" s="6" t="s">
        <v>316</v>
      </c>
      <c r="AC29" s="6" t="s">
        <v>316</v>
      </c>
      <c r="AD29" s="6" t="s">
        <v>316</v>
      </c>
      <c r="AE29" s="6" t="s">
        <v>316</v>
      </c>
      <c r="AF29" s="6" t="s">
        <v>316</v>
      </c>
      <c r="AG29" s="6" t="s">
        <v>316</v>
      </c>
      <c r="AH29" s="11" t="s">
        <v>316</v>
      </c>
      <c r="AI29" s="11" t="s">
        <v>316</v>
      </c>
      <c r="AJ29" s="11" t="s">
        <v>316</v>
      </c>
      <c r="AK29" s="11" t="s">
        <v>316</v>
      </c>
      <c r="AL29" s="11" t="s">
        <v>316</v>
      </c>
      <c r="AM29" s="6" t="s">
        <v>316</v>
      </c>
      <c r="AN29" s="6" t="s">
        <v>316</v>
      </c>
      <c r="AO29" s="6" t="s">
        <v>316</v>
      </c>
      <c r="AP29" s="6" t="s">
        <v>316</v>
      </c>
      <c r="AQ29" s="6"/>
      <c r="AR29" s="6"/>
      <c r="AS29" s="6" t="s">
        <v>316</v>
      </c>
      <c r="AT29" s="6" t="s">
        <v>316</v>
      </c>
      <c r="AU29" s="6" t="s">
        <v>316</v>
      </c>
      <c r="AV29" s="6" t="s">
        <v>316</v>
      </c>
      <c r="AW29" s="6" t="s">
        <v>316</v>
      </c>
      <c r="AX29" s="6"/>
      <c r="AY29" s="6"/>
      <c r="AZ29" s="6" t="s">
        <v>316</v>
      </c>
      <c r="BA29" s="6"/>
      <c r="BB29" s="6" t="s">
        <v>316</v>
      </c>
      <c r="BC29" s="6"/>
      <c r="BD29" s="6" t="s">
        <v>316</v>
      </c>
      <c r="BE29" s="507" t="s">
        <v>316</v>
      </c>
      <c r="BF29" s="507" t="s">
        <v>316</v>
      </c>
      <c r="BG29" s="507" t="s">
        <v>316</v>
      </c>
      <c r="BH29" s="507" t="s">
        <v>316</v>
      </c>
      <c r="BI29" s="507" t="s">
        <v>316</v>
      </c>
      <c r="BJ29" s="507" t="s">
        <v>316</v>
      </c>
      <c r="BK29" s="507" t="s">
        <v>316</v>
      </c>
      <c r="BL29" s="507" t="s">
        <v>316</v>
      </c>
      <c r="BM29" s="507" t="s">
        <v>316</v>
      </c>
      <c r="BN29" s="507" t="s">
        <v>316</v>
      </c>
      <c r="BO29" s="507" t="s">
        <v>316</v>
      </c>
      <c r="BP29" s="507" t="s">
        <v>316</v>
      </c>
      <c r="BQ29" s="507" t="s">
        <v>316</v>
      </c>
      <c r="BR29" s="507" t="s">
        <v>316</v>
      </c>
      <c r="BS29" s="507" t="s">
        <v>316</v>
      </c>
      <c r="BT29" s="507" t="s">
        <v>316</v>
      </c>
      <c r="BU29" s="507" t="s">
        <v>316</v>
      </c>
      <c r="BV29" s="507" t="s">
        <v>316</v>
      </c>
      <c r="BW29" s="474">
        <f>COUNTIF($BE29:$BV29,2)</f>
        <v>0</v>
      </c>
      <c r="BX29" s="508" t="s">
        <v>316</v>
      </c>
      <c r="BY29" s="507" t="s">
        <v>316</v>
      </c>
      <c r="BZ29" s="508" t="s">
        <v>316</v>
      </c>
      <c r="CA29" s="507" t="s">
        <v>316</v>
      </c>
      <c r="CB29" s="507" t="s">
        <v>316</v>
      </c>
      <c r="CC29" s="507" t="s">
        <v>316</v>
      </c>
      <c r="CD29" s="508" t="s">
        <v>316</v>
      </c>
    </row>
    <row r="30" spans="1:82" s="472" customFormat="1" ht="62.25" hidden="1">
      <c r="A30" s="19">
        <v>21</v>
      </c>
      <c r="B30" s="451">
        <v>21</v>
      </c>
      <c r="C30" s="86" t="s">
        <v>558</v>
      </c>
      <c r="D30" s="87" t="s">
        <v>14</v>
      </c>
      <c r="E30" s="86" t="s">
        <v>559</v>
      </c>
      <c r="F30" s="87" t="s">
        <v>17</v>
      </c>
      <c r="G30" s="67" t="s">
        <v>37</v>
      </c>
      <c r="H30" s="128" t="s">
        <v>564</v>
      </c>
      <c r="I30" s="20" t="s">
        <v>275</v>
      </c>
      <c r="J30" s="10" t="s">
        <v>11</v>
      </c>
      <c r="K30" s="71"/>
      <c r="L30" s="71" t="s">
        <v>16</v>
      </c>
      <c r="M30" s="71"/>
      <c r="N30" s="71"/>
      <c r="O30" s="71"/>
      <c r="P30" s="71"/>
      <c r="Q30" s="71"/>
      <c r="R30" s="71"/>
      <c r="S30" s="71"/>
      <c r="T30" s="71"/>
      <c r="U30" s="66">
        <f t="shared" si="4"/>
        <v>1</v>
      </c>
      <c r="V30" s="71"/>
      <c r="W30" s="107"/>
      <c r="X30" s="71"/>
      <c r="Y30" s="71"/>
      <c r="Z30" s="72" t="s">
        <v>726</v>
      </c>
      <c r="AA30" s="72" t="s">
        <v>727</v>
      </c>
      <c r="AB30" s="72" t="s">
        <v>723</v>
      </c>
      <c r="AC30" s="72" t="s">
        <v>727</v>
      </c>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9">
        <v>2</v>
      </c>
      <c r="BF30" s="79">
        <v>2</v>
      </c>
      <c r="BG30" s="79">
        <v>2</v>
      </c>
      <c r="BH30" s="79">
        <v>1</v>
      </c>
      <c r="BI30" s="79">
        <v>1</v>
      </c>
      <c r="BJ30" s="79">
        <v>2</v>
      </c>
      <c r="BK30" s="79">
        <v>2</v>
      </c>
      <c r="BL30" s="79">
        <v>2</v>
      </c>
      <c r="BM30" s="79">
        <v>2</v>
      </c>
      <c r="BN30" s="79">
        <v>1</v>
      </c>
      <c r="BO30" s="79">
        <v>1</v>
      </c>
      <c r="BP30" s="79">
        <v>2</v>
      </c>
      <c r="BQ30" s="79">
        <v>2</v>
      </c>
      <c r="BR30" s="79">
        <v>1</v>
      </c>
      <c r="BS30" s="79">
        <v>2</v>
      </c>
      <c r="BT30" s="79">
        <v>2</v>
      </c>
      <c r="BU30" s="79">
        <v>2</v>
      </c>
      <c r="BV30" s="79">
        <v>2</v>
      </c>
      <c r="BW30" s="474">
        <f>COUNTIF($BE30:$BV30,2)</f>
        <v>13</v>
      </c>
      <c r="BX30" s="512">
        <f>BW30/COUNTA($BE30:$BV30)</f>
        <v>0.72222222222222221</v>
      </c>
      <c r="BY30" s="474">
        <f>COUNTIF($BE30:$BV30,1)</f>
        <v>5</v>
      </c>
      <c r="BZ30" s="512">
        <f>BY30/COUNTA($BE30:$BV30)</f>
        <v>0.27777777777777779</v>
      </c>
      <c r="CA30" s="474">
        <f>COUNTIF($BE30:$BV30,0)</f>
        <v>0</v>
      </c>
      <c r="CB30" s="81">
        <f>CA30/COUNTA($BE30:$BV30)</f>
        <v>0</v>
      </c>
      <c r="CC30" s="474">
        <f>(((BW30*2)+(BY30*1)+(CA30*0)))/COUNTA($BE30:$BV30)</f>
        <v>1.7222222222222223</v>
      </c>
      <c r="CD30" s="475" t="str">
        <f t="shared" ref="CD30" si="8">IF(CC30&gt;=1.6,"Đạt mục tiêu",IF(CC30&gt;=1,"Cần cố gắng","Chưa đạt"))</f>
        <v>Đạt mục tiêu</v>
      </c>
    </row>
    <row r="31" spans="1:82" ht="112.5" hidden="1">
      <c r="A31" s="396">
        <v>22</v>
      </c>
      <c r="B31" s="451">
        <v>22</v>
      </c>
      <c r="C31" s="402" t="s">
        <v>560</v>
      </c>
      <c r="D31" s="87" t="s">
        <v>14</v>
      </c>
      <c r="E31" s="86" t="s">
        <v>561</v>
      </c>
      <c r="F31" s="87" t="s">
        <v>17</v>
      </c>
      <c r="G31" s="183" t="s">
        <v>561</v>
      </c>
      <c r="H31" s="179" t="s">
        <v>565</v>
      </c>
      <c r="I31" s="20" t="s">
        <v>275</v>
      </c>
      <c r="J31" s="10" t="s">
        <v>11</v>
      </c>
      <c r="K31" s="506" t="s">
        <v>16</v>
      </c>
      <c r="L31" s="71"/>
      <c r="M31" s="71"/>
      <c r="N31" s="71"/>
      <c r="O31" s="71"/>
      <c r="P31" s="71"/>
      <c r="Q31" s="71"/>
      <c r="R31" s="71"/>
      <c r="S31" s="71"/>
      <c r="T31" s="71"/>
      <c r="U31" s="66">
        <f t="shared" si="4"/>
        <v>1</v>
      </c>
      <c r="V31" s="517" t="s">
        <v>727</v>
      </c>
      <c r="W31" s="517" t="s">
        <v>727</v>
      </c>
      <c r="X31" s="183" t="s">
        <v>726</v>
      </c>
      <c r="Y31" s="183" t="s">
        <v>726</v>
      </c>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394" t="s">
        <v>281</v>
      </c>
      <c r="BF31" s="394" t="s">
        <v>281</v>
      </c>
      <c r="BG31" s="394" t="s">
        <v>1160</v>
      </c>
      <c r="BH31" s="394" t="s">
        <v>281</v>
      </c>
      <c r="BI31" s="394" t="s">
        <v>281</v>
      </c>
      <c r="BJ31" s="394" t="s">
        <v>281</v>
      </c>
      <c r="BK31" s="394" t="s">
        <v>281</v>
      </c>
      <c r="BL31" s="394" t="s">
        <v>281</v>
      </c>
      <c r="BM31" s="394" t="s">
        <v>281</v>
      </c>
      <c r="BN31" s="394" t="s">
        <v>281</v>
      </c>
      <c r="BO31" s="394" t="s">
        <v>281</v>
      </c>
      <c r="BP31" s="394" t="s">
        <v>281</v>
      </c>
      <c r="BQ31" s="394" t="s">
        <v>281</v>
      </c>
      <c r="BR31" s="394" t="s">
        <v>281</v>
      </c>
      <c r="BS31" s="394" t="s">
        <v>281</v>
      </c>
      <c r="BT31" s="394" t="s">
        <v>281</v>
      </c>
      <c r="BU31" s="394" t="s">
        <v>281</v>
      </c>
      <c r="BV31" s="394" t="s">
        <v>281</v>
      </c>
      <c r="BW31" s="384">
        <f>COUNTIF($BE31:$BV31,2)</f>
        <v>17</v>
      </c>
      <c r="BX31" s="510">
        <f>BW31/COUNTA($BE31:$BV31)</f>
        <v>0.94444444444444442</v>
      </c>
      <c r="BY31" s="384">
        <f>COUNTIF($BE31:$BV31,1)</f>
        <v>1</v>
      </c>
      <c r="BZ31" s="510">
        <f>BY31/COUNTA($BE31:$BV31)</f>
        <v>5.5555555555555552E-2</v>
      </c>
      <c r="CA31" s="384">
        <f>COUNTIF($BE31:$BV31,0)</f>
        <v>0</v>
      </c>
      <c r="CB31" s="511">
        <f>CA31/COUNTA($BE31:$BV31)</f>
        <v>0</v>
      </c>
      <c r="CC31" s="384">
        <f>(((BW31*2)+(BY31*1)+(CA31*0)))/COUNTA($BE31:$BV31)</f>
        <v>1.9444444444444444</v>
      </c>
      <c r="CD31" s="497" t="str">
        <f>IF(CC31&gt;=1.6,"Đạt mục tiêu",IF(CC31&gt;=1,"Cần cố gắng","Chưa đạt"))</f>
        <v>Đạt mục tiêu</v>
      </c>
    </row>
    <row r="32" spans="1:82" s="472" customFormat="1" ht="31.5" hidden="1">
      <c r="A32" s="19">
        <v>23</v>
      </c>
      <c r="B32" s="451">
        <v>23</v>
      </c>
      <c r="C32" s="88" t="s">
        <v>562</v>
      </c>
      <c r="D32" s="87" t="s">
        <v>17</v>
      </c>
      <c r="E32" s="86" t="s">
        <v>563</v>
      </c>
      <c r="F32" s="87" t="s">
        <v>17</v>
      </c>
      <c r="G32" s="86" t="s">
        <v>563</v>
      </c>
      <c r="H32" s="128" t="s">
        <v>566</v>
      </c>
      <c r="I32" s="20" t="s">
        <v>275</v>
      </c>
      <c r="J32" s="10" t="s">
        <v>11</v>
      </c>
      <c r="K32" s="71"/>
      <c r="L32" s="71"/>
      <c r="M32" s="71"/>
      <c r="N32" s="71"/>
      <c r="O32" s="71"/>
      <c r="P32" s="71"/>
      <c r="Q32" s="71" t="s">
        <v>16</v>
      </c>
      <c r="R32" s="71"/>
      <c r="S32" s="71"/>
      <c r="T32" s="71"/>
      <c r="U32" s="66">
        <f t="shared" si="4"/>
        <v>1</v>
      </c>
      <c r="V32" s="71"/>
      <c r="W32" s="107"/>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3"/>
      <c r="BS32" s="73"/>
      <c r="BT32" s="73"/>
      <c r="BU32" s="71"/>
      <c r="BV32" s="71"/>
      <c r="BW32" s="71"/>
      <c r="BX32" s="71"/>
      <c r="BY32" s="71"/>
      <c r="BZ32" s="71"/>
      <c r="CA32" s="71"/>
      <c r="CB32" s="71"/>
      <c r="CC32" s="71"/>
      <c r="CD32" s="71"/>
    </row>
    <row r="33" spans="1:82" s="472" customFormat="1" ht="63" hidden="1">
      <c r="A33" s="19">
        <v>24</v>
      </c>
      <c r="B33" s="451">
        <v>24</v>
      </c>
      <c r="C33" s="67" t="s">
        <v>41</v>
      </c>
      <c r="D33" s="68" t="s">
        <v>14</v>
      </c>
      <c r="E33" s="67" t="s">
        <v>42</v>
      </c>
      <c r="F33" s="68" t="s">
        <v>17</v>
      </c>
      <c r="G33" s="79" t="s">
        <v>567</v>
      </c>
      <c r="H33" s="128" t="s">
        <v>1003</v>
      </c>
      <c r="I33" s="79" t="s">
        <v>275</v>
      </c>
      <c r="J33" s="10" t="s">
        <v>11</v>
      </c>
      <c r="K33" s="79"/>
      <c r="L33" s="79"/>
      <c r="M33" s="79"/>
      <c r="N33" s="79"/>
      <c r="O33" s="79"/>
      <c r="P33" s="79"/>
      <c r="Q33" s="71" t="s">
        <v>16</v>
      </c>
      <c r="R33" s="71"/>
      <c r="S33" s="79"/>
      <c r="T33" s="79"/>
      <c r="U33" s="66">
        <f t="shared" si="4"/>
        <v>1</v>
      </c>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v>2</v>
      </c>
      <c r="BF33" s="79">
        <v>1</v>
      </c>
      <c r="BG33" s="79">
        <v>2</v>
      </c>
      <c r="BH33" s="79">
        <v>2</v>
      </c>
      <c r="BI33" s="79">
        <v>1</v>
      </c>
      <c r="BJ33" s="79">
        <v>2</v>
      </c>
      <c r="BK33" s="79">
        <v>2</v>
      </c>
      <c r="BL33" s="79">
        <v>2</v>
      </c>
      <c r="BM33" s="79">
        <v>1</v>
      </c>
      <c r="BN33" s="79">
        <v>2</v>
      </c>
      <c r="BO33" s="79">
        <v>2</v>
      </c>
      <c r="BP33" s="79">
        <v>1</v>
      </c>
      <c r="BQ33" s="79">
        <v>2</v>
      </c>
      <c r="BR33" s="79">
        <v>2</v>
      </c>
      <c r="BS33" s="79">
        <v>2</v>
      </c>
      <c r="BT33" s="79">
        <v>2</v>
      </c>
      <c r="BU33" s="79">
        <v>1</v>
      </c>
      <c r="BV33" s="79">
        <v>2</v>
      </c>
      <c r="BW33" s="474">
        <f>COUNTIF($BE33:$BV33,2)</f>
        <v>13</v>
      </c>
      <c r="BX33" s="81">
        <f>BW33/COUNTA($BE33:$BV33)</f>
        <v>0.72222222222222221</v>
      </c>
      <c r="BY33" s="474">
        <f>COUNTIF($BE33:$BV33,1)</f>
        <v>5</v>
      </c>
      <c r="BZ33" s="81">
        <f>BY33/COUNTA($BE33:$BV33)</f>
        <v>0.27777777777777779</v>
      </c>
      <c r="CA33" s="474">
        <f>COUNTIF($BE33:$BV33,0)</f>
        <v>0</v>
      </c>
      <c r="CB33" s="81">
        <f>CA33/COUNTA($BE33:$BV33)</f>
        <v>0</v>
      </c>
      <c r="CC33" s="474">
        <f>(((BW33*2)+(BY33*1)+(CA33*0)))/COUNTA($BE33:$BV33)</f>
        <v>1.7222222222222223</v>
      </c>
      <c r="CD33" s="474" t="str">
        <f>IF(CC33&gt;=1.6,"Đạt mục tiêu",IF(CC33&gt;=1,"Cần cố gắng","Chưa đạt"))</f>
        <v>Đạt mục tiêu</v>
      </c>
    </row>
    <row r="34" spans="1:82" hidden="1">
      <c r="A34" s="396">
        <v>25</v>
      </c>
      <c r="B34" s="451">
        <v>25</v>
      </c>
      <c r="C34" s="1447" t="s">
        <v>569</v>
      </c>
      <c r="D34" s="1368"/>
      <c r="E34" s="1369"/>
      <c r="F34" s="6" t="s">
        <v>316</v>
      </c>
      <c r="G34" s="176" t="s">
        <v>316</v>
      </c>
      <c r="H34" s="239" t="s">
        <v>316</v>
      </c>
      <c r="I34" s="6" t="s">
        <v>316</v>
      </c>
      <c r="J34" s="6" t="s">
        <v>316</v>
      </c>
      <c r="K34" s="506" t="s">
        <v>316</v>
      </c>
      <c r="L34" s="6" t="s">
        <v>316</v>
      </c>
      <c r="M34" s="6" t="s">
        <v>316</v>
      </c>
      <c r="N34" s="11" t="s">
        <v>316</v>
      </c>
      <c r="O34" s="6" t="s">
        <v>316</v>
      </c>
      <c r="P34" s="6" t="s">
        <v>316</v>
      </c>
      <c r="Q34" s="6" t="s">
        <v>316</v>
      </c>
      <c r="R34" s="6"/>
      <c r="S34" s="6" t="s">
        <v>316</v>
      </c>
      <c r="T34" s="6" t="s">
        <v>316</v>
      </c>
      <c r="U34" s="6" t="s">
        <v>316</v>
      </c>
      <c r="V34" s="176" t="s">
        <v>316</v>
      </c>
      <c r="W34" s="176" t="s">
        <v>316</v>
      </c>
      <c r="X34" s="176" t="s">
        <v>316</v>
      </c>
      <c r="Y34" s="176" t="s">
        <v>316</v>
      </c>
      <c r="Z34" s="6" t="s">
        <v>316</v>
      </c>
      <c r="AA34" s="6" t="s">
        <v>316</v>
      </c>
      <c r="AB34" s="6" t="s">
        <v>316</v>
      </c>
      <c r="AC34" s="6" t="s">
        <v>316</v>
      </c>
      <c r="AD34" s="6" t="s">
        <v>316</v>
      </c>
      <c r="AE34" s="6" t="s">
        <v>316</v>
      </c>
      <c r="AF34" s="6" t="s">
        <v>316</v>
      </c>
      <c r="AG34" s="6" t="s">
        <v>316</v>
      </c>
      <c r="AH34" s="11" t="s">
        <v>316</v>
      </c>
      <c r="AI34" s="11" t="s">
        <v>316</v>
      </c>
      <c r="AJ34" s="11" t="s">
        <v>316</v>
      </c>
      <c r="AK34" s="11" t="s">
        <v>316</v>
      </c>
      <c r="AL34" s="11" t="s">
        <v>316</v>
      </c>
      <c r="AM34" s="6" t="s">
        <v>316</v>
      </c>
      <c r="AN34" s="6" t="s">
        <v>316</v>
      </c>
      <c r="AO34" s="6" t="s">
        <v>316</v>
      </c>
      <c r="AP34" s="6" t="s">
        <v>316</v>
      </c>
      <c r="AQ34" s="6"/>
      <c r="AR34" s="6"/>
      <c r="AS34" s="6" t="s">
        <v>316</v>
      </c>
      <c r="AT34" s="6" t="s">
        <v>316</v>
      </c>
      <c r="AU34" s="6" t="s">
        <v>316</v>
      </c>
      <c r="AV34" s="6" t="s">
        <v>316</v>
      </c>
      <c r="AW34" s="6" t="s">
        <v>316</v>
      </c>
      <c r="AX34" s="6"/>
      <c r="AY34" s="6"/>
      <c r="AZ34" s="6" t="s">
        <v>316</v>
      </c>
      <c r="BA34" s="6"/>
      <c r="BB34" s="6" t="s">
        <v>316</v>
      </c>
      <c r="BC34" s="6"/>
      <c r="BD34" s="6" t="s">
        <v>316</v>
      </c>
      <c r="BE34" s="507" t="s">
        <v>316</v>
      </c>
      <c r="BF34" s="507" t="s">
        <v>316</v>
      </c>
      <c r="BG34" s="507" t="s">
        <v>316</v>
      </c>
      <c r="BH34" s="507" t="s">
        <v>316</v>
      </c>
      <c r="BI34" s="507" t="s">
        <v>316</v>
      </c>
      <c r="BJ34" s="507" t="s">
        <v>316</v>
      </c>
      <c r="BK34" s="507" t="s">
        <v>316</v>
      </c>
      <c r="BL34" s="507" t="s">
        <v>316</v>
      </c>
      <c r="BM34" s="507" t="s">
        <v>316</v>
      </c>
      <c r="BN34" s="507" t="s">
        <v>316</v>
      </c>
      <c r="BO34" s="507" t="s">
        <v>316</v>
      </c>
      <c r="BP34" s="507" t="s">
        <v>316</v>
      </c>
      <c r="BQ34" s="507" t="s">
        <v>316</v>
      </c>
      <c r="BR34" s="507" t="s">
        <v>316</v>
      </c>
      <c r="BS34" s="507" t="s">
        <v>316</v>
      </c>
      <c r="BT34" s="507" t="s">
        <v>316</v>
      </c>
      <c r="BU34" s="507" t="s">
        <v>316</v>
      </c>
      <c r="BV34" s="507" t="s">
        <v>316</v>
      </c>
      <c r="BW34" s="474">
        <f>COUNTIF($BE34:$BV34,2)</f>
        <v>0</v>
      </c>
      <c r="BX34" s="508" t="s">
        <v>316</v>
      </c>
      <c r="BY34" s="507" t="s">
        <v>316</v>
      </c>
      <c r="BZ34" s="508" t="s">
        <v>316</v>
      </c>
      <c r="CA34" s="507" t="s">
        <v>316</v>
      </c>
      <c r="CB34" s="507" t="s">
        <v>316</v>
      </c>
      <c r="CC34" s="507" t="s">
        <v>316</v>
      </c>
      <c r="CD34" s="508" t="s">
        <v>316</v>
      </c>
    </row>
    <row r="35" spans="1:82" ht="62.25" hidden="1">
      <c r="A35" s="384">
        <v>26</v>
      </c>
      <c r="B35" s="451">
        <v>26</v>
      </c>
      <c r="C35" s="515" t="s">
        <v>570</v>
      </c>
      <c r="D35" s="87" t="s">
        <v>17</v>
      </c>
      <c r="E35" s="213" t="s">
        <v>571</v>
      </c>
      <c r="F35" s="87" t="s">
        <v>17</v>
      </c>
      <c r="G35" s="79" t="s">
        <v>276</v>
      </c>
      <c r="H35" s="518" t="s">
        <v>990</v>
      </c>
      <c r="I35" s="79" t="s">
        <v>275</v>
      </c>
      <c r="J35" s="10" t="s">
        <v>11</v>
      </c>
      <c r="K35" s="79"/>
      <c r="L35" s="79"/>
      <c r="M35" s="79"/>
      <c r="N35" s="384" t="s">
        <v>16</v>
      </c>
      <c r="O35" s="79"/>
      <c r="P35" s="79"/>
      <c r="Q35" s="79"/>
      <c r="R35" s="79"/>
      <c r="S35" s="79"/>
      <c r="T35" s="79"/>
      <c r="U35" s="66">
        <f t="shared" ref="U35:U104" si="9">COUNTIF(K35:T35,"x")</f>
        <v>1</v>
      </c>
      <c r="V35" s="79"/>
      <c r="W35" s="79"/>
      <c r="X35" s="79"/>
      <c r="Y35" s="79"/>
      <c r="Z35" s="79"/>
      <c r="AA35" s="79"/>
      <c r="AB35" s="79"/>
      <c r="AC35" s="79"/>
      <c r="AD35" s="79"/>
      <c r="AE35" s="79"/>
      <c r="AF35" s="79"/>
      <c r="AG35" s="79"/>
      <c r="AH35" s="384" t="s">
        <v>726</v>
      </c>
      <c r="AI35" s="384"/>
      <c r="AJ35" s="384" t="s">
        <v>727</v>
      </c>
      <c r="AK35" s="384" t="s">
        <v>727</v>
      </c>
      <c r="AL35" s="384"/>
      <c r="AM35" s="79"/>
      <c r="AN35" s="79"/>
      <c r="AO35" s="79"/>
      <c r="AP35" s="79"/>
      <c r="AQ35" s="79"/>
      <c r="AR35" s="79"/>
      <c r="AS35" s="79"/>
      <c r="AT35" s="79"/>
      <c r="AU35" s="79"/>
      <c r="AV35" s="79"/>
      <c r="AW35" s="79"/>
      <c r="AX35" s="79"/>
      <c r="AY35" s="79"/>
      <c r="AZ35" s="79"/>
      <c r="BA35" s="79"/>
      <c r="BB35" s="79"/>
      <c r="BC35" s="79"/>
      <c r="BD35" s="79"/>
      <c r="BE35" s="20">
        <v>2</v>
      </c>
      <c r="BF35" s="20">
        <v>2</v>
      </c>
      <c r="BG35" s="20">
        <v>2</v>
      </c>
      <c r="BH35" s="20">
        <v>2</v>
      </c>
      <c r="BI35" s="20">
        <v>2</v>
      </c>
      <c r="BJ35" s="20">
        <v>1</v>
      </c>
      <c r="BK35" s="20">
        <v>2</v>
      </c>
      <c r="BL35" s="20">
        <v>2</v>
      </c>
      <c r="BM35" s="20">
        <v>2</v>
      </c>
      <c r="BN35" s="20">
        <v>1</v>
      </c>
      <c r="BO35" s="20">
        <v>2</v>
      </c>
      <c r="BP35" s="20">
        <v>2</v>
      </c>
      <c r="BQ35" s="20">
        <v>2</v>
      </c>
      <c r="BR35" s="20">
        <v>2</v>
      </c>
      <c r="BS35" s="20">
        <v>2</v>
      </c>
      <c r="BT35" s="20">
        <v>2</v>
      </c>
      <c r="BU35" s="20">
        <v>2</v>
      </c>
      <c r="BV35" s="20">
        <v>1</v>
      </c>
      <c r="BW35" s="21">
        <f>COUNTIF($BE35:$BV35,2)</f>
        <v>15</v>
      </c>
      <c r="BX35" s="22">
        <f>BW35/COUNTA($BE35:$BV35)</f>
        <v>0.83333333333333337</v>
      </c>
      <c r="BY35" s="21">
        <f>COUNTIF($BE35:$BV35,1)</f>
        <v>3</v>
      </c>
      <c r="BZ35" s="22">
        <f>BY35/COUNTA($BE35:$BV35)</f>
        <v>0.16666666666666666</v>
      </c>
      <c r="CA35" s="21">
        <f>COUNTIF($BE35:$BV35,0)</f>
        <v>0</v>
      </c>
      <c r="CB35" s="22">
        <f>CA35/COUNTA($BE35:$BV35)</f>
        <v>0</v>
      </c>
      <c r="CC35" s="21">
        <f>(((BW35*2)+(BY35*1)+(CA35*0)))/COUNTA($BE35:$BV35)</f>
        <v>1.8333333333333333</v>
      </c>
      <c r="CD35" s="427" t="str">
        <f t="shared" ref="CD35:CD36" si="10">IF(CC35&gt;=1.6,"Đạt mục tiêu",IF(CC35&gt;=1,"Cần cố gắng","Chưa đạt"))</f>
        <v>Đạt mục tiêu</v>
      </c>
    </row>
    <row r="36" spans="1:82" ht="62.25" hidden="1">
      <c r="A36" s="384">
        <v>27</v>
      </c>
      <c r="B36" s="451">
        <v>27</v>
      </c>
      <c r="C36" s="515" t="s">
        <v>572</v>
      </c>
      <c r="D36" s="87" t="s">
        <v>17</v>
      </c>
      <c r="E36" s="213" t="s">
        <v>573</v>
      </c>
      <c r="F36" s="87" t="s">
        <v>17</v>
      </c>
      <c r="G36" s="79" t="s">
        <v>280</v>
      </c>
      <c r="H36" s="518" t="s">
        <v>991</v>
      </c>
      <c r="I36" s="79" t="s">
        <v>275</v>
      </c>
      <c r="J36" s="10" t="s">
        <v>11</v>
      </c>
      <c r="K36" s="79"/>
      <c r="L36" s="79"/>
      <c r="M36" s="79"/>
      <c r="N36" s="384" t="s">
        <v>16</v>
      </c>
      <c r="O36" s="79"/>
      <c r="P36" s="79"/>
      <c r="Q36" s="79"/>
      <c r="R36" s="79"/>
      <c r="S36" s="79"/>
      <c r="T36" s="79"/>
      <c r="U36" s="66">
        <f t="shared" si="9"/>
        <v>1</v>
      </c>
      <c r="V36" s="79"/>
      <c r="W36" s="79"/>
      <c r="X36" s="79"/>
      <c r="Y36" s="79"/>
      <c r="Z36" s="79"/>
      <c r="AA36" s="79"/>
      <c r="AB36" s="79"/>
      <c r="AC36" s="79"/>
      <c r="AD36" s="79"/>
      <c r="AE36" s="79"/>
      <c r="AF36" s="79"/>
      <c r="AG36" s="79"/>
      <c r="AH36" s="384"/>
      <c r="AI36" s="384" t="s">
        <v>726</v>
      </c>
      <c r="AJ36" s="384"/>
      <c r="AK36" s="384" t="s">
        <v>727</v>
      </c>
      <c r="AL36" s="384" t="s">
        <v>727</v>
      </c>
      <c r="AM36" s="79"/>
      <c r="AN36" s="79"/>
      <c r="AO36" s="79"/>
      <c r="AP36" s="79"/>
      <c r="AQ36" s="79"/>
      <c r="AR36" s="79"/>
      <c r="AS36" s="79"/>
      <c r="AT36" s="79"/>
      <c r="AU36" s="79"/>
      <c r="AV36" s="79"/>
      <c r="AW36" s="79"/>
      <c r="AX36" s="79"/>
      <c r="AY36" s="79"/>
      <c r="AZ36" s="79"/>
      <c r="BA36" s="79"/>
      <c r="BB36" s="79"/>
      <c r="BC36" s="79"/>
      <c r="BD36" s="79"/>
      <c r="BE36" s="20">
        <v>2</v>
      </c>
      <c r="BF36" s="20">
        <v>2</v>
      </c>
      <c r="BG36" s="20">
        <v>2</v>
      </c>
      <c r="BH36" s="20">
        <v>2</v>
      </c>
      <c r="BI36" s="20">
        <v>2</v>
      </c>
      <c r="BJ36" s="20">
        <v>1</v>
      </c>
      <c r="BK36" s="20">
        <v>2</v>
      </c>
      <c r="BL36" s="20">
        <v>2</v>
      </c>
      <c r="BM36" s="20">
        <v>2</v>
      </c>
      <c r="BN36" s="20">
        <v>2</v>
      </c>
      <c r="BO36" s="20">
        <v>2</v>
      </c>
      <c r="BP36" s="20">
        <v>2</v>
      </c>
      <c r="BQ36" s="20">
        <v>1</v>
      </c>
      <c r="BR36" s="20">
        <v>2</v>
      </c>
      <c r="BS36" s="20">
        <v>2</v>
      </c>
      <c r="BT36" s="20">
        <v>2</v>
      </c>
      <c r="BU36" s="20">
        <v>2</v>
      </c>
      <c r="BV36" s="20">
        <v>1</v>
      </c>
      <c r="BW36" s="21">
        <f>COUNTIF($BE36:$BV36,2)</f>
        <v>15</v>
      </c>
      <c r="BX36" s="22">
        <f>BW36/COUNTA($BE36:$BV36)</f>
        <v>0.83333333333333337</v>
      </c>
      <c r="BY36" s="21">
        <f>COUNTIF($BE36:$BV36,1)</f>
        <v>3</v>
      </c>
      <c r="BZ36" s="22">
        <f>BY36/COUNTA($BE36:$BV36)</f>
        <v>0.16666666666666666</v>
      </c>
      <c r="CA36" s="21">
        <f>COUNTIF($BE36:$BV36,0)</f>
        <v>0</v>
      </c>
      <c r="CB36" s="22">
        <f>CA36/COUNTA($BE36:$BV36)</f>
        <v>0</v>
      </c>
      <c r="CC36" s="21">
        <f>(((BW36*2)+(BY36*1)+(CA36*0)))/COUNTA($BE36:$BV36)</f>
        <v>1.8333333333333333</v>
      </c>
      <c r="CD36" s="427" t="str">
        <f t="shared" si="10"/>
        <v>Đạt mục tiêu</v>
      </c>
    </row>
    <row r="37" spans="1:82" s="472" customFormat="1" ht="39.75" hidden="1" customHeight="1">
      <c r="A37" s="19">
        <v>28</v>
      </c>
      <c r="B37" s="451">
        <v>28</v>
      </c>
      <c r="C37" s="88" t="s">
        <v>574</v>
      </c>
      <c r="D37" s="87" t="s">
        <v>17</v>
      </c>
      <c r="E37" s="86" t="s">
        <v>30</v>
      </c>
      <c r="F37" s="87" t="s">
        <v>17</v>
      </c>
      <c r="G37" s="79" t="s">
        <v>30</v>
      </c>
      <c r="H37" s="128" t="s">
        <v>568</v>
      </c>
      <c r="I37" s="79" t="s">
        <v>275</v>
      </c>
      <c r="J37" s="10" t="s">
        <v>11</v>
      </c>
      <c r="K37" s="79"/>
      <c r="L37" s="79"/>
      <c r="M37" s="79"/>
      <c r="N37" s="66"/>
      <c r="O37" s="79"/>
      <c r="P37" s="66" t="s">
        <v>16</v>
      </c>
      <c r="Q37" s="79"/>
      <c r="R37" s="79"/>
      <c r="S37" s="79"/>
      <c r="T37" s="79"/>
      <c r="U37" s="66">
        <f t="shared" si="9"/>
        <v>1</v>
      </c>
      <c r="V37" s="79"/>
      <c r="W37" s="79"/>
      <c r="X37" s="79"/>
      <c r="Y37" s="79"/>
      <c r="Z37" s="79"/>
      <c r="AA37" s="79"/>
      <c r="AB37" s="79"/>
      <c r="AC37" s="79"/>
      <c r="AD37" s="79"/>
      <c r="AE37" s="79"/>
      <c r="AF37" s="79"/>
      <c r="AG37" s="79"/>
      <c r="AH37" s="79"/>
      <c r="AI37" s="79"/>
      <c r="AJ37" s="79"/>
      <c r="AK37" s="79"/>
      <c r="AL37" s="79"/>
      <c r="AM37" s="79"/>
      <c r="AN37" s="79"/>
      <c r="AO37" s="79"/>
      <c r="AP37" s="79"/>
      <c r="AQ37" s="79" t="s">
        <v>726</v>
      </c>
      <c r="AR37" s="79" t="s">
        <v>727</v>
      </c>
      <c r="AS37" s="79" t="s">
        <v>724</v>
      </c>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c r="BR37" s="79"/>
      <c r="BS37" s="79"/>
      <c r="BT37" s="79"/>
      <c r="BU37" s="79"/>
      <c r="BV37" s="79"/>
      <c r="BW37" s="474"/>
      <c r="BX37" s="81"/>
      <c r="BY37" s="474"/>
      <c r="BZ37" s="81"/>
      <c r="CA37" s="474"/>
      <c r="CB37" s="81"/>
      <c r="CC37" s="474"/>
      <c r="CD37" s="474"/>
    </row>
    <row r="38" spans="1:82" ht="6.75" hidden="1" customHeight="1">
      <c r="A38" s="396">
        <v>29</v>
      </c>
      <c r="B38" s="451">
        <v>29</v>
      </c>
      <c r="C38" s="1447" t="s">
        <v>19</v>
      </c>
      <c r="D38" s="1368"/>
      <c r="E38" s="1369"/>
      <c r="F38" s="6" t="s">
        <v>316</v>
      </c>
      <c r="G38" s="176" t="s">
        <v>316</v>
      </c>
      <c r="H38" s="239" t="s">
        <v>316</v>
      </c>
      <c r="I38" s="6" t="s">
        <v>316</v>
      </c>
      <c r="J38" s="6" t="s">
        <v>316</v>
      </c>
      <c r="K38" s="506" t="s">
        <v>316</v>
      </c>
      <c r="L38" s="6" t="s">
        <v>316</v>
      </c>
      <c r="M38" s="6" t="s">
        <v>316</v>
      </c>
      <c r="N38" s="11" t="s">
        <v>316</v>
      </c>
      <c r="O38" s="6" t="s">
        <v>316</v>
      </c>
      <c r="P38" s="6" t="s">
        <v>316</v>
      </c>
      <c r="Q38" s="6" t="s">
        <v>316</v>
      </c>
      <c r="R38" s="6"/>
      <c r="S38" s="6" t="s">
        <v>316</v>
      </c>
      <c r="T38" s="6" t="s">
        <v>316</v>
      </c>
      <c r="U38" s="6" t="s">
        <v>316</v>
      </c>
      <c r="V38" s="176" t="s">
        <v>316</v>
      </c>
      <c r="W38" s="176" t="s">
        <v>316</v>
      </c>
      <c r="X38" s="176" t="s">
        <v>316</v>
      </c>
      <c r="Y38" s="176" t="s">
        <v>316</v>
      </c>
      <c r="Z38" s="6" t="s">
        <v>316</v>
      </c>
      <c r="AA38" s="6" t="s">
        <v>316</v>
      </c>
      <c r="AB38" s="6" t="s">
        <v>316</v>
      </c>
      <c r="AC38" s="6" t="s">
        <v>316</v>
      </c>
      <c r="AD38" s="6" t="s">
        <v>316</v>
      </c>
      <c r="AE38" s="6" t="s">
        <v>316</v>
      </c>
      <c r="AF38" s="6" t="s">
        <v>316</v>
      </c>
      <c r="AG38" s="6" t="s">
        <v>316</v>
      </c>
      <c r="AH38" s="11" t="s">
        <v>316</v>
      </c>
      <c r="AI38" s="11" t="s">
        <v>316</v>
      </c>
      <c r="AJ38" s="11" t="s">
        <v>316</v>
      </c>
      <c r="AK38" s="11" t="s">
        <v>316</v>
      </c>
      <c r="AL38" s="11" t="s">
        <v>316</v>
      </c>
      <c r="AM38" s="6" t="s">
        <v>316</v>
      </c>
      <c r="AN38" s="6" t="s">
        <v>316</v>
      </c>
      <c r="AO38" s="6" t="s">
        <v>316</v>
      </c>
      <c r="AP38" s="6" t="s">
        <v>316</v>
      </c>
      <c r="AQ38" s="6"/>
      <c r="AR38" s="6"/>
      <c r="AS38" s="6" t="s">
        <v>316</v>
      </c>
      <c r="AT38" s="6" t="s">
        <v>316</v>
      </c>
      <c r="AU38" s="6" t="s">
        <v>316</v>
      </c>
      <c r="AV38" s="6" t="s">
        <v>316</v>
      </c>
      <c r="AW38" s="6" t="s">
        <v>316</v>
      </c>
      <c r="AX38" s="6"/>
      <c r="AY38" s="6"/>
      <c r="AZ38" s="6" t="s">
        <v>316</v>
      </c>
      <c r="BA38" s="6"/>
      <c r="BB38" s="6" t="s">
        <v>316</v>
      </c>
      <c r="BC38" s="6"/>
      <c r="BD38" s="6" t="s">
        <v>316</v>
      </c>
      <c r="BE38" s="507" t="s">
        <v>316</v>
      </c>
      <c r="BF38" s="507" t="s">
        <v>316</v>
      </c>
      <c r="BG38" s="507" t="s">
        <v>316</v>
      </c>
      <c r="BH38" s="507" t="s">
        <v>316</v>
      </c>
      <c r="BI38" s="507" t="s">
        <v>316</v>
      </c>
      <c r="BJ38" s="507" t="s">
        <v>316</v>
      </c>
      <c r="BK38" s="507" t="s">
        <v>316</v>
      </c>
      <c r="BL38" s="507" t="s">
        <v>316</v>
      </c>
      <c r="BM38" s="507" t="s">
        <v>316</v>
      </c>
      <c r="BN38" s="507" t="s">
        <v>316</v>
      </c>
      <c r="BO38" s="507" t="s">
        <v>316</v>
      </c>
      <c r="BP38" s="507" t="s">
        <v>316</v>
      </c>
      <c r="BQ38" s="507" t="s">
        <v>316</v>
      </c>
      <c r="BR38" s="507" t="s">
        <v>316</v>
      </c>
      <c r="BS38" s="507" t="s">
        <v>316</v>
      </c>
      <c r="BT38" s="507" t="s">
        <v>316</v>
      </c>
      <c r="BU38" s="507" t="s">
        <v>316</v>
      </c>
      <c r="BV38" s="507" t="s">
        <v>316</v>
      </c>
      <c r="BW38" s="474">
        <f t="shared" ref="BW38:BW43" si="11">COUNTIF($BE38:$BV38,2)</f>
        <v>0</v>
      </c>
      <c r="BX38" s="508" t="s">
        <v>316</v>
      </c>
      <c r="BY38" s="507" t="s">
        <v>316</v>
      </c>
      <c r="BZ38" s="508" t="s">
        <v>316</v>
      </c>
      <c r="CA38" s="507" t="s">
        <v>316</v>
      </c>
      <c r="CB38" s="507" t="s">
        <v>316</v>
      </c>
      <c r="CC38" s="507" t="s">
        <v>316</v>
      </c>
      <c r="CD38" s="508" t="s">
        <v>316</v>
      </c>
    </row>
    <row r="39" spans="1:82" s="472" customFormat="1" ht="68.25" customHeight="1">
      <c r="A39" s="19">
        <v>30</v>
      </c>
      <c r="B39" s="451">
        <v>30</v>
      </c>
      <c r="C39" s="519" t="s">
        <v>575</v>
      </c>
      <c r="D39" s="87" t="s">
        <v>14</v>
      </c>
      <c r="E39" s="86" t="s">
        <v>576</v>
      </c>
      <c r="F39" s="87" t="s">
        <v>14</v>
      </c>
      <c r="G39" s="86" t="s">
        <v>576</v>
      </c>
      <c r="H39" s="96" t="s">
        <v>583</v>
      </c>
      <c r="I39" s="79" t="s">
        <v>212</v>
      </c>
      <c r="J39" s="10" t="s">
        <v>11</v>
      </c>
      <c r="K39" s="79"/>
      <c r="L39" s="79"/>
      <c r="M39" s="79"/>
      <c r="N39" s="79"/>
      <c r="O39" s="79" t="s">
        <v>16</v>
      </c>
      <c r="P39" s="79"/>
      <c r="Q39" s="79"/>
      <c r="R39" s="79"/>
      <c r="S39" s="79"/>
      <c r="T39" s="79"/>
      <c r="U39" s="66">
        <f t="shared" si="9"/>
        <v>1</v>
      </c>
      <c r="V39" s="79"/>
      <c r="W39" s="79"/>
      <c r="X39" s="79"/>
      <c r="Y39" s="79"/>
      <c r="Z39" s="79"/>
      <c r="AA39" s="79"/>
      <c r="AB39" s="79"/>
      <c r="AC39" s="79"/>
      <c r="AD39" s="79"/>
      <c r="AE39" s="79"/>
      <c r="AF39" s="79"/>
      <c r="AG39" s="79"/>
      <c r="AH39" s="79"/>
      <c r="AI39" s="79"/>
      <c r="AJ39" s="79"/>
      <c r="AK39" s="79"/>
      <c r="AL39" s="79"/>
      <c r="AM39" s="79" t="s">
        <v>727</v>
      </c>
      <c r="AN39" s="79" t="s">
        <v>727</v>
      </c>
      <c r="AO39" s="79" t="s">
        <v>727</v>
      </c>
      <c r="AP39" s="79" t="s">
        <v>727</v>
      </c>
      <c r="AQ39" s="79"/>
      <c r="AR39" s="79"/>
      <c r="AS39" s="79"/>
      <c r="AT39" s="79"/>
      <c r="AU39" s="79"/>
      <c r="AV39" s="79"/>
      <c r="AW39" s="79"/>
      <c r="AX39" s="79"/>
      <c r="AY39" s="79"/>
      <c r="AZ39" s="79"/>
      <c r="BA39" s="79"/>
      <c r="BB39" s="79"/>
      <c r="BC39" s="79"/>
      <c r="BD39" s="79"/>
      <c r="BE39" s="79">
        <v>2</v>
      </c>
      <c r="BF39" s="79">
        <v>2</v>
      </c>
      <c r="BG39" s="79">
        <v>2</v>
      </c>
      <c r="BH39" s="79">
        <v>1</v>
      </c>
      <c r="BI39" s="79">
        <v>2</v>
      </c>
      <c r="BJ39" s="79">
        <v>2</v>
      </c>
      <c r="BK39" s="79">
        <v>2</v>
      </c>
      <c r="BL39" s="79">
        <v>2</v>
      </c>
      <c r="BM39" s="79">
        <v>2</v>
      </c>
      <c r="BN39" s="79">
        <v>2</v>
      </c>
      <c r="BO39" s="79">
        <v>2</v>
      </c>
      <c r="BP39" s="79">
        <v>2</v>
      </c>
      <c r="BQ39" s="79">
        <v>2</v>
      </c>
      <c r="BR39" s="79">
        <v>2</v>
      </c>
      <c r="BS39" s="79">
        <v>1</v>
      </c>
      <c r="BT39" s="79">
        <v>2</v>
      </c>
      <c r="BU39" s="79">
        <v>2</v>
      </c>
      <c r="BV39" s="79">
        <v>1</v>
      </c>
      <c r="BW39" s="474">
        <f t="shared" si="11"/>
        <v>15</v>
      </c>
      <c r="BX39" s="81">
        <f>BW39/COUNTA($BE39:$BV39)</f>
        <v>0.83333333333333337</v>
      </c>
      <c r="BY39" s="474">
        <f>COUNTIF($BE39:$BV39,1)</f>
        <v>3</v>
      </c>
      <c r="BZ39" s="81">
        <f>BY39/COUNTA($BE39:$BV39)</f>
        <v>0.16666666666666666</v>
      </c>
      <c r="CA39" s="474">
        <f>COUNTIF($BE39:$BV39,0)</f>
        <v>0</v>
      </c>
      <c r="CB39" s="81">
        <f>CA39/COUNTA($BE39:$BV39)</f>
        <v>0</v>
      </c>
      <c r="CC39" s="474">
        <f>(((BW39*2)+(BY39*1)+(CA39*0)))/COUNTA($BE39:$BV39)</f>
        <v>1.8333333333333333</v>
      </c>
      <c r="CD39" s="475" t="str">
        <f t="shared" ref="CD39" si="12">IF(CC39&gt;=1.6,"Đạt mục tiêu",IF(CC39&gt;=1,"Cần cố gắng","Chưa đạt"))</f>
        <v>Đạt mục tiêu</v>
      </c>
    </row>
    <row r="40" spans="1:82" ht="62.25" hidden="1">
      <c r="A40" s="384">
        <v>31</v>
      </c>
      <c r="B40" s="451">
        <v>31</v>
      </c>
      <c r="C40" s="515" t="s">
        <v>577</v>
      </c>
      <c r="D40" s="87" t="s">
        <v>15</v>
      </c>
      <c r="E40" s="213" t="s">
        <v>578</v>
      </c>
      <c r="F40" s="87" t="s">
        <v>15</v>
      </c>
      <c r="G40" s="86" t="s">
        <v>578</v>
      </c>
      <c r="H40" s="518" t="s">
        <v>30</v>
      </c>
      <c r="I40" s="79" t="s">
        <v>212</v>
      </c>
      <c r="J40" s="10" t="s">
        <v>11</v>
      </c>
      <c r="K40" s="79"/>
      <c r="L40" s="79"/>
      <c r="M40" s="79"/>
      <c r="N40" s="384" t="s">
        <v>16</v>
      </c>
      <c r="O40" s="79"/>
      <c r="P40" s="79"/>
      <c r="Q40" s="79"/>
      <c r="R40" s="79"/>
      <c r="S40" s="474" t="s">
        <v>16</v>
      </c>
      <c r="T40" s="79"/>
      <c r="U40" s="66">
        <f t="shared" si="9"/>
        <v>2</v>
      </c>
      <c r="V40" s="79"/>
      <c r="W40" s="79"/>
      <c r="X40" s="79"/>
      <c r="Y40" s="79"/>
      <c r="Z40" s="79"/>
      <c r="AA40" s="79"/>
      <c r="AB40" s="79"/>
      <c r="AC40" s="79"/>
      <c r="AD40" s="79"/>
      <c r="AE40" s="79"/>
      <c r="AF40" s="79"/>
      <c r="AG40" s="79"/>
      <c r="AH40" s="384" t="s">
        <v>727</v>
      </c>
      <c r="AI40" s="384" t="s">
        <v>723</v>
      </c>
      <c r="AJ40" s="384" t="s">
        <v>724</v>
      </c>
      <c r="AK40" s="384" t="s">
        <v>723</v>
      </c>
      <c r="AL40" s="384" t="s">
        <v>727</v>
      </c>
      <c r="AM40" s="79"/>
      <c r="AN40" s="79"/>
      <c r="AO40" s="79"/>
      <c r="AP40" s="79"/>
      <c r="AQ40" s="79"/>
      <c r="AR40" s="79"/>
      <c r="AS40" s="79"/>
      <c r="AT40" s="79"/>
      <c r="AU40" s="79"/>
      <c r="AV40" s="79"/>
      <c r="AW40" s="79"/>
      <c r="AX40" s="79"/>
      <c r="AY40" s="79"/>
      <c r="AZ40" s="79"/>
      <c r="BA40" s="79"/>
      <c r="BB40" s="79"/>
      <c r="BC40" s="79"/>
      <c r="BD40" s="79"/>
      <c r="BE40" s="20">
        <v>2</v>
      </c>
      <c r="BF40" s="20">
        <v>2</v>
      </c>
      <c r="BG40" s="20">
        <v>2</v>
      </c>
      <c r="BH40" s="20">
        <v>2</v>
      </c>
      <c r="BI40" s="20">
        <v>2</v>
      </c>
      <c r="BJ40" s="20">
        <v>1</v>
      </c>
      <c r="BK40" s="20">
        <v>2</v>
      </c>
      <c r="BL40" s="20">
        <v>2</v>
      </c>
      <c r="BM40" s="20">
        <v>2</v>
      </c>
      <c r="BN40" s="20">
        <v>1</v>
      </c>
      <c r="BO40" s="20">
        <v>2</v>
      </c>
      <c r="BP40" s="20">
        <v>2</v>
      </c>
      <c r="BQ40" s="20">
        <v>2</v>
      </c>
      <c r="BR40" s="20">
        <v>2</v>
      </c>
      <c r="BS40" s="20">
        <v>2</v>
      </c>
      <c r="BT40" s="20">
        <v>2</v>
      </c>
      <c r="BU40" s="20">
        <v>2</v>
      </c>
      <c r="BV40" s="20">
        <v>1</v>
      </c>
      <c r="BW40" s="21">
        <f t="shared" si="11"/>
        <v>15</v>
      </c>
      <c r="BX40" s="22">
        <f>BW40/COUNTA($BE40:$BV40)</f>
        <v>0.83333333333333337</v>
      </c>
      <c r="BY40" s="21">
        <f>COUNTIF($BE40:$BV40,1)</f>
        <v>3</v>
      </c>
      <c r="BZ40" s="22">
        <f>BY40/COUNTA($BE40:$BV40)</f>
        <v>0.16666666666666666</v>
      </c>
      <c r="CA40" s="21">
        <f>COUNTIF($BE40:$BV40,0)</f>
        <v>0</v>
      </c>
      <c r="CB40" s="22">
        <f>CA40/COUNTA($BE40:$BV40)</f>
        <v>0</v>
      </c>
      <c r="CC40" s="21">
        <f>(((BW40*2)+(BY40*1)+(CA40*0)))/COUNTA($BE40:$BV40)</f>
        <v>1.8333333333333333</v>
      </c>
      <c r="CD40" s="427" t="str">
        <f>IF(CC40&gt;=1.6,"Đạt mục tiêu",IF(CC40&gt;=1,"Cần cố gắng","Chưa đạt"))</f>
        <v>Đạt mục tiêu</v>
      </c>
    </row>
    <row r="41" spans="1:82" s="3" customFormat="1" ht="62.25" hidden="1">
      <c r="A41" s="19">
        <v>32</v>
      </c>
      <c r="B41" s="451">
        <v>32</v>
      </c>
      <c r="C41" s="78" t="s">
        <v>579</v>
      </c>
      <c r="D41" s="87" t="s">
        <v>14</v>
      </c>
      <c r="E41" s="78" t="s">
        <v>580</v>
      </c>
      <c r="F41" s="87" t="s">
        <v>17</v>
      </c>
      <c r="G41" s="78" t="s">
        <v>580</v>
      </c>
      <c r="H41" s="518" t="s">
        <v>584</v>
      </c>
      <c r="I41" s="398" t="s">
        <v>275</v>
      </c>
      <c r="J41" s="394" t="s">
        <v>11</v>
      </c>
      <c r="K41" s="398"/>
      <c r="L41" s="398"/>
      <c r="M41" s="461" t="s">
        <v>16</v>
      </c>
      <c r="N41" s="398"/>
      <c r="O41" s="591"/>
      <c r="P41" s="591"/>
      <c r="Q41" s="398"/>
      <c r="R41" s="398"/>
      <c r="S41" s="398"/>
      <c r="T41" s="398"/>
      <c r="U41" s="493">
        <f t="shared" si="9"/>
        <v>1</v>
      </c>
      <c r="V41" s="398"/>
      <c r="W41" s="398"/>
      <c r="X41" s="398"/>
      <c r="Y41" s="398"/>
      <c r="Z41" s="398"/>
      <c r="AA41" s="398"/>
      <c r="AB41" s="398"/>
      <c r="AC41" s="398"/>
      <c r="AD41" s="398" t="s">
        <v>726</v>
      </c>
      <c r="AE41" s="398" t="s">
        <v>727</v>
      </c>
      <c r="AF41" s="398" t="s">
        <v>727</v>
      </c>
      <c r="AG41" s="398" t="s">
        <v>727</v>
      </c>
      <c r="AH41" s="398"/>
      <c r="AI41" s="398"/>
      <c r="AJ41" s="398"/>
      <c r="AK41" s="398"/>
      <c r="AL41" s="398"/>
      <c r="AM41" s="591"/>
      <c r="AN41" s="591"/>
      <c r="AO41" s="591"/>
      <c r="AP41" s="591"/>
      <c r="AQ41" s="591"/>
      <c r="AR41" s="591"/>
      <c r="AS41" s="591"/>
      <c r="AT41" s="398"/>
      <c r="AU41" s="398"/>
      <c r="AV41" s="398"/>
      <c r="AW41" s="398"/>
      <c r="AX41" s="398"/>
      <c r="AY41" s="398"/>
      <c r="AZ41" s="398"/>
      <c r="BA41" s="398"/>
      <c r="BB41" s="398"/>
      <c r="BC41" s="398"/>
      <c r="BD41" s="398"/>
      <c r="BE41" s="398">
        <v>2</v>
      </c>
      <c r="BF41" s="398">
        <v>2</v>
      </c>
      <c r="BG41" s="398">
        <v>2</v>
      </c>
      <c r="BH41" s="398">
        <v>2</v>
      </c>
      <c r="BI41" s="398">
        <v>2</v>
      </c>
      <c r="BJ41" s="398">
        <v>2</v>
      </c>
      <c r="BK41" s="398">
        <v>2</v>
      </c>
      <c r="BL41" s="398">
        <v>2</v>
      </c>
      <c r="BM41" s="398">
        <v>2</v>
      </c>
      <c r="BN41" s="398">
        <v>2</v>
      </c>
      <c r="BO41" s="398">
        <v>2</v>
      </c>
      <c r="BP41" s="398">
        <v>2</v>
      </c>
      <c r="BQ41" s="398">
        <v>1</v>
      </c>
      <c r="BR41" s="398">
        <v>2</v>
      </c>
      <c r="BS41" s="398">
        <v>1</v>
      </c>
      <c r="BT41" s="398">
        <v>2</v>
      </c>
      <c r="BU41" s="398">
        <v>2</v>
      </c>
      <c r="BV41" s="398">
        <v>2</v>
      </c>
      <c r="BW41" s="461">
        <f t="shared" si="11"/>
        <v>16</v>
      </c>
      <c r="BX41" s="514">
        <f>BW41/COUNTA($BE41:$BV41)</f>
        <v>0.88888888888888884</v>
      </c>
      <c r="BY41" s="461">
        <f>COUNTIF($BE41:$BV41,1)</f>
        <v>2</v>
      </c>
      <c r="BZ41" s="514">
        <f>BY41/COUNTA($BE41:$BV41)</f>
        <v>0.1111111111111111</v>
      </c>
      <c r="CA41" s="461">
        <f>COUNTIF($BE41:$BV41,0)</f>
        <v>0</v>
      </c>
      <c r="CB41" s="228">
        <f>CA41/COUNTA($BE41:$BV41)</f>
        <v>0</v>
      </c>
      <c r="CC41" s="461">
        <f>(((BW41*2)+(BY41*1)+(CA41*0)))/COUNTA($BE41:$BV41)</f>
        <v>1.8888888888888888</v>
      </c>
      <c r="CD41" s="462" t="str">
        <f>IF(CC41&gt;=1.6,"Đạt mục tiêu",IF(CC41&gt;=1,"Cần cố gắng","Chưa đạt"))</f>
        <v>Đạt mục tiêu</v>
      </c>
    </row>
    <row r="42" spans="1:82" s="472" customFormat="1" ht="63" customHeight="1">
      <c r="A42" s="19">
        <v>33</v>
      </c>
      <c r="B42" s="451">
        <v>33</v>
      </c>
      <c r="C42" s="519" t="s">
        <v>579</v>
      </c>
      <c r="D42" s="87"/>
      <c r="E42" s="86" t="s">
        <v>580</v>
      </c>
      <c r="F42" s="86" t="s">
        <v>580</v>
      </c>
      <c r="G42" s="86" t="s">
        <v>580</v>
      </c>
      <c r="H42" s="128" t="s">
        <v>584</v>
      </c>
      <c r="I42" s="79" t="s">
        <v>275</v>
      </c>
      <c r="J42" s="10" t="s">
        <v>11</v>
      </c>
      <c r="K42" s="79"/>
      <c r="L42" s="79"/>
      <c r="M42" s="79"/>
      <c r="N42" s="79"/>
      <c r="O42" s="623" t="s">
        <v>16</v>
      </c>
      <c r="P42" s="79"/>
      <c r="Q42" s="79"/>
      <c r="R42" s="79"/>
      <c r="S42" s="79"/>
      <c r="T42" s="79"/>
      <c r="U42" s="66">
        <f t="shared" si="9"/>
        <v>1</v>
      </c>
      <c r="V42" s="79"/>
      <c r="W42" s="79"/>
      <c r="X42" s="79"/>
      <c r="Y42" s="79"/>
      <c r="Z42" s="79"/>
      <c r="AA42" s="79"/>
      <c r="AB42" s="79"/>
      <c r="AC42" s="79"/>
      <c r="AD42" s="79"/>
      <c r="AE42" s="79"/>
      <c r="AF42" s="79"/>
      <c r="AG42" s="79"/>
      <c r="AH42" s="79"/>
      <c r="AI42" s="79"/>
      <c r="AJ42" s="79"/>
      <c r="AK42" s="79"/>
      <c r="AL42" s="79"/>
      <c r="AM42" s="79" t="s">
        <v>726</v>
      </c>
      <c r="AN42" s="79" t="s">
        <v>724</v>
      </c>
      <c r="AO42" s="79" t="s">
        <v>727</v>
      </c>
      <c r="AP42" s="79"/>
      <c r="AQ42" s="79"/>
      <c r="AR42" s="79"/>
      <c r="AS42" s="79"/>
      <c r="AT42" s="79"/>
      <c r="AU42" s="79"/>
      <c r="AV42" s="79"/>
      <c r="AW42" s="79"/>
      <c r="AX42" s="79"/>
      <c r="AY42" s="79"/>
      <c r="AZ42" s="79"/>
      <c r="BA42" s="79"/>
      <c r="BB42" s="79"/>
      <c r="BC42" s="79"/>
      <c r="BD42" s="79"/>
      <c r="BE42" s="79">
        <v>2</v>
      </c>
      <c r="BF42" s="79">
        <v>2</v>
      </c>
      <c r="BG42" s="79">
        <v>2</v>
      </c>
      <c r="BH42" s="79">
        <v>2</v>
      </c>
      <c r="BI42" s="79">
        <v>2</v>
      </c>
      <c r="BJ42" s="79">
        <v>2</v>
      </c>
      <c r="BK42" s="79">
        <v>2</v>
      </c>
      <c r="BL42" s="79">
        <v>2</v>
      </c>
      <c r="BM42" s="79">
        <v>2</v>
      </c>
      <c r="BN42" s="79">
        <v>2</v>
      </c>
      <c r="BO42" s="79">
        <v>2</v>
      </c>
      <c r="BP42" s="79">
        <v>2</v>
      </c>
      <c r="BQ42" s="79">
        <v>1</v>
      </c>
      <c r="BR42" s="79">
        <v>2</v>
      </c>
      <c r="BS42" s="79">
        <v>1</v>
      </c>
      <c r="BT42" s="79">
        <v>2</v>
      </c>
      <c r="BU42" s="79">
        <v>2</v>
      </c>
      <c r="BV42" s="79">
        <v>2</v>
      </c>
      <c r="BW42" s="474">
        <f t="shared" si="11"/>
        <v>16</v>
      </c>
      <c r="BX42" s="81">
        <f>BW42/COUNTA($BE42:$BV42)</f>
        <v>0.88888888888888884</v>
      </c>
      <c r="BY42" s="474">
        <f>COUNTIF($BE42:$BV42,1)</f>
        <v>2</v>
      </c>
      <c r="BZ42" s="81">
        <f>BY42/COUNTA($BE42:$BV42)</f>
        <v>0.1111111111111111</v>
      </c>
      <c r="CA42" s="474">
        <f>COUNTIF($BE42:$BV42,0)</f>
        <v>0</v>
      </c>
      <c r="CB42" s="81">
        <f>CA42/COUNTA($BE42:$BV42)</f>
        <v>0</v>
      </c>
      <c r="CC42" s="474">
        <f>(((BW42*2)+(BY42*1)+(CA42*0)))/COUNTA($BE42:$BV42)</f>
        <v>1.8888888888888888</v>
      </c>
      <c r="CD42" s="475" t="str">
        <f t="shared" ref="CD42" si="13">IF(CC42&gt;=1.6,"Đạt mục tiêu",IF(CC42&gt;=1,"Cần cố gắng","Chưa đạt"))</f>
        <v>Đạt mục tiêu</v>
      </c>
    </row>
    <row r="43" spans="1:82" s="3" customFormat="1" ht="62.25" hidden="1">
      <c r="A43" s="19">
        <v>34</v>
      </c>
      <c r="B43" s="451">
        <v>34</v>
      </c>
      <c r="C43" s="78" t="s">
        <v>581</v>
      </c>
      <c r="D43" s="87" t="s">
        <v>14</v>
      </c>
      <c r="E43" s="78" t="s">
        <v>582</v>
      </c>
      <c r="F43" s="87" t="s">
        <v>17</v>
      </c>
      <c r="G43" s="398" t="s">
        <v>585</v>
      </c>
      <c r="H43" s="518" t="s">
        <v>586</v>
      </c>
      <c r="I43" s="398" t="s">
        <v>275</v>
      </c>
      <c r="J43" s="394" t="s">
        <v>11</v>
      </c>
      <c r="K43" s="398"/>
      <c r="L43" s="398"/>
      <c r="M43" s="461" t="s">
        <v>16</v>
      </c>
      <c r="N43" s="398"/>
      <c r="O43" s="591"/>
      <c r="P43" s="591"/>
      <c r="Q43" s="398"/>
      <c r="R43" s="398"/>
      <c r="S43" s="398"/>
      <c r="T43" s="398"/>
      <c r="U43" s="493">
        <f t="shared" si="9"/>
        <v>1</v>
      </c>
      <c r="V43" s="398"/>
      <c r="W43" s="398"/>
      <c r="X43" s="398"/>
      <c r="Y43" s="398"/>
      <c r="Z43" s="398"/>
      <c r="AA43" s="398"/>
      <c r="AB43" s="398"/>
      <c r="AC43" s="398"/>
      <c r="AD43" s="398" t="s">
        <v>727</v>
      </c>
      <c r="AE43" s="398" t="s">
        <v>727</v>
      </c>
      <c r="AF43" s="398" t="s">
        <v>726</v>
      </c>
      <c r="AG43" s="398" t="s">
        <v>727</v>
      </c>
      <c r="AH43" s="398"/>
      <c r="AI43" s="398"/>
      <c r="AJ43" s="398"/>
      <c r="AK43" s="398"/>
      <c r="AL43" s="398"/>
      <c r="AM43" s="591"/>
      <c r="AN43" s="591"/>
      <c r="AO43" s="591"/>
      <c r="AP43" s="591"/>
      <c r="AQ43" s="591"/>
      <c r="AR43" s="591"/>
      <c r="AS43" s="591"/>
      <c r="AT43" s="398"/>
      <c r="AU43" s="398"/>
      <c r="AV43" s="398"/>
      <c r="AW43" s="398"/>
      <c r="AX43" s="398"/>
      <c r="AY43" s="398"/>
      <c r="AZ43" s="398"/>
      <c r="BA43" s="398"/>
      <c r="BB43" s="398"/>
      <c r="BC43" s="398"/>
      <c r="BD43" s="398"/>
      <c r="BE43" s="398">
        <v>2</v>
      </c>
      <c r="BF43" s="398">
        <v>2</v>
      </c>
      <c r="BG43" s="398">
        <v>1</v>
      </c>
      <c r="BH43" s="398">
        <v>2</v>
      </c>
      <c r="BI43" s="398">
        <v>2</v>
      </c>
      <c r="BJ43" s="398">
        <v>2</v>
      </c>
      <c r="BK43" s="398">
        <v>2</v>
      </c>
      <c r="BL43" s="398">
        <v>2</v>
      </c>
      <c r="BM43" s="398">
        <v>2</v>
      </c>
      <c r="BN43" s="398">
        <v>2</v>
      </c>
      <c r="BO43" s="398">
        <v>2</v>
      </c>
      <c r="BP43" s="398">
        <v>2</v>
      </c>
      <c r="BQ43" s="398">
        <v>2</v>
      </c>
      <c r="BR43" s="398">
        <v>2</v>
      </c>
      <c r="BS43" s="398">
        <v>2</v>
      </c>
      <c r="BT43" s="398">
        <v>2</v>
      </c>
      <c r="BU43" s="398">
        <v>2</v>
      </c>
      <c r="BV43" s="398">
        <v>2</v>
      </c>
      <c r="BW43" s="461">
        <f t="shared" si="11"/>
        <v>17</v>
      </c>
      <c r="BX43" s="514">
        <f>BW43/COUNTA($BE43:$BV43)</f>
        <v>0.94444444444444442</v>
      </c>
      <c r="BY43" s="461">
        <f>COUNTIF($BE43:$BV43,1)</f>
        <v>1</v>
      </c>
      <c r="BZ43" s="514">
        <f>BY43/COUNTA($BE43:$BV43)</f>
        <v>5.5555555555555552E-2</v>
      </c>
      <c r="CA43" s="461">
        <f>COUNTIF($BE43:$BV43,0)</f>
        <v>0</v>
      </c>
      <c r="CB43" s="228">
        <f>CA43/COUNTA($BE43:$BV43)</f>
        <v>0</v>
      </c>
      <c r="CC43" s="461">
        <f>(((BW43*2)+(BY43*1)+(CA43*0)))/COUNTA($BE43:$BV43)</f>
        <v>1.9444444444444444</v>
      </c>
      <c r="CD43" s="462" t="str">
        <f>IF(CC43&gt;=1.6,"Đạt mục tiêu",IF(CC43&gt;=1,"Cần cố gắng","Chưa đạt"))</f>
        <v>Đạt mục tiêu</v>
      </c>
    </row>
    <row r="44" spans="1:82" s="472" customFormat="1" ht="36.75" hidden="1" customHeight="1">
      <c r="A44" s="19">
        <v>35</v>
      </c>
      <c r="B44" s="451">
        <v>35</v>
      </c>
      <c r="C44" s="67" t="s">
        <v>49</v>
      </c>
      <c r="D44" s="68" t="s">
        <v>14</v>
      </c>
      <c r="E44" s="67" t="s">
        <v>50</v>
      </c>
      <c r="F44" s="68" t="s">
        <v>17</v>
      </c>
      <c r="G44" s="67" t="s">
        <v>50</v>
      </c>
      <c r="H44" s="128" t="s">
        <v>587</v>
      </c>
      <c r="I44" s="79" t="s">
        <v>275</v>
      </c>
      <c r="J44" s="10" t="s">
        <v>11</v>
      </c>
      <c r="K44" s="79"/>
      <c r="L44" s="79"/>
      <c r="M44" s="79"/>
      <c r="N44" s="79"/>
      <c r="O44" s="79"/>
      <c r="P44" s="623" t="s">
        <v>16</v>
      </c>
      <c r="Q44" s="79"/>
      <c r="R44" s="79"/>
      <c r="S44" s="79"/>
      <c r="T44" s="79"/>
      <c r="U44" s="66">
        <f t="shared" si="9"/>
        <v>1</v>
      </c>
      <c r="V44" s="79"/>
      <c r="W44" s="79"/>
      <c r="X44" s="79"/>
      <c r="Y44" s="79"/>
      <c r="Z44" s="79"/>
      <c r="AA44" s="79"/>
      <c r="AB44" s="79"/>
      <c r="AC44" s="79"/>
      <c r="AD44" s="79"/>
      <c r="AE44" s="79"/>
      <c r="AF44" s="79"/>
      <c r="AG44" s="79"/>
      <c r="AH44" s="79"/>
      <c r="AI44" s="79"/>
      <c r="AJ44" s="79"/>
      <c r="AK44" s="79"/>
      <c r="AL44" s="79"/>
      <c r="AM44" s="79"/>
      <c r="AN44" s="79"/>
      <c r="AO44" s="79"/>
      <c r="AP44" s="79"/>
      <c r="AQ44" s="79" t="s">
        <v>727</v>
      </c>
      <c r="AR44" s="79" t="s">
        <v>724</v>
      </c>
      <c r="AS44" s="79" t="s">
        <v>726</v>
      </c>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103"/>
      <c r="BU44" s="79"/>
      <c r="BV44" s="79"/>
      <c r="BW44" s="474"/>
      <c r="BX44" s="81"/>
      <c r="BY44" s="474"/>
      <c r="BZ44" s="81"/>
      <c r="CA44" s="474"/>
      <c r="CB44" s="81"/>
      <c r="CC44" s="474"/>
      <c r="CD44" s="474"/>
    </row>
    <row r="45" spans="1:82" s="472" customFormat="1" ht="63" hidden="1">
      <c r="A45" s="19">
        <v>36</v>
      </c>
      <c r="B45" s="451">
        <v>36</v>
      </c>
      <c r="C45" s="67" t="s">
        <v>49</v>
      </c>
      <c r="D45" s="68" t="s">
        <v>14</v>
      </c>
      <c r="E45" s="67" t="s">
        <v>50</v>
      </c>
      <c r="F45" s="68" t="s">
        <v>17</v>
      </c>
      <c r="G45" s="67" t="s">
        <v>50</v>
      </c>
      <c r="H45" s="128" t="s">
        <v>1005</v>
      </c>
      <c r="I45" s="79" t="s">
        <v>275</v>
      </c>
      <c r="J45" s="10" t="s">
        <v>11</v>
      </c>
      <c r="K45" s="79"/>
      <c r="L45" s="79"/>
      <c r="M45" s="474"/>
      <c r="N45" s="79"/>
      <c r="O45" s="144"/>
      <c r="P45" s="66"/>
      <c r="Q45" s="474" t="s">
        <v>16</v>
      </c>
      <c r="R45" s="79"/>
      <c r="S45" s="79"/>
      <c r="T45" s="79"/>
      <c r="U45" s="66">
        <f t="shared" si="9"/>
        <v>1</v>
      </c>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v>2</v>
      </c>
      <c r="BF45" s="79">
        <v>1</v>
      </c>
      <c r="BG45" s="79">
        <v>2</v>
      </c>
      <c r="BH45" s="79">
        <v>2</v>
      </c>
      <c r="BI45" s="79">
        <v>1</v>
      </c>
      <c r="BJ45" s="79">
        <v>2</v>
      </c>
      <c r="BK45" s="79">
        <v>2</v>
      </c>
      <c r="BL45" s="79">
        <v>2</v>
      </c>
      <c r="BM45" s="79">
        <v>2</v>
      </c>
      <c r="BN45" s="79">
        <v>1</v>
      </c>
      <c r="BO45" s="79">
        <v>2</v>
      </c>
      <c r="BP45" s="79">
        <v>2</v>
      </c>
      <c r="BQ45" s="79">
        <v>2</v>
      </c>
      <c r="BR45" s="79">
        <v>2</v>
      </c>
      <c r="BS45" s="79">
        <v>1</v>
      </c>
      <c r="BT45" s="79">
        <v>2</v>
      </c>
      <c r="BU45" s="79">
        <v>2</v>
      </c>
      <c r="BV45" s="79">
        <v>2</v>
      </c>
      <c r="BW45" s="474">
        <f>COUNTIF($BE45:$BV45,2)</f>
        <v>14</v>
      </c>
      <c r="BX45" s="81">
        <f>BW45/COUNTA($BE45:$BV45)</f>
        <v>0.77777777777777779</v>
      </c>
      <c r="BY45" s="474">
        <f>COUNTIF($BE45:$BV45,1)</f>
        <v>4</v>
      </c>
      <c r="BZ45" s="81">
        <f>BY45/COUNTA($BE45:$BV45)</f>
        <v>0.22222222222222221</v>
      </c>
      <c r="CA45" s="474">
        <f>COUNTIF($BE45:$BV45,0)</f>
        <v>0</v>
      </c>
      <c r="CB45" s="81">
        <f>CA45/COUNTA($BE45:$BV45)</f>
        <v>0</v>
      </c>
      <c r="CC45" s="474">
        <f>(((BW45*2)+(BY45*1)+(CA45*0)))/COUNTA($BE45:$BV45)</f>
        <v>1.7777777777777777</v>
      </c>
      <c r="CD45" s="474" t="str">
        <f>IF(CC45&gt;=1.6,"Đạt mục tiêu",IF(CC45&gt;=1,"Cần cố gắng","Chưa đạt"))</f>
        <v>Đạt mục tiêu</v>
      </c>
    </row>
    <row r="46" spans="1:82" hidden="1">
      <c r="A46" s="396">
        <v>37</v>
      </c>
      <c r="B46" s="451">
        <v>37</v>
      </c>
      <c r="C46" s="1447" t="s">
        <v>51</v>
      </c>
      <c r="D46" s="1368"/>
      <c r="E46" s="1369"/>
      <c r="F46" s="6" t="s">
        <v>316</v>
      </c>
      <c r="G46" s="176" t="s">
        <v>316</v>
      </c>
      <c r="H46" s="239" t="s">
        <v>316</v>
      </c>
      <c r="I46" s="6" t="s">
        <v>316</v>
      </c>
      <c r="J46" s="6" t="s">
        <v>316</v>
      </c>
      <c r="K46" s="506" t="s">
        <v>316</v>
      </c>
      <c r="L46" s="6" t="s">
        <v>316</v>
      </c>
      <c r="M46" s="6" t="s">
        <v>316</v>
      </c>
      <c r="N46" s="11" t="s">
        <v>316</v>
      </c>
      <c r="O46" s="71" t="s">
        <v>316</v>
      </c>
      <c r="P46" s="6" t="s">
        <v>316</v>
      </c>
      <c r="Q46" s="6" t="s">
        <v>316</v>
      </c>
      <c r="R46" s="6"/>
      <c r="S46" s="6" t="s">
        <v>316</v>
      </c>
      <c r="T46" s="6" t="s">
        <v>316</v>
      </c>
      <c r="U46" s="6" t="s">
        <v>316</v>
      </c>
      <c r="V46" s="176" t="s">
        <v>316</v>
      </c>
      <c r="W46" s="176" t="s">
        <v>316</v>
      </c>
      <c r="X46" s="176" t="s">
        <v>316</v>
      </c>
      <c r="Y46" s="176" t="s">
        <v>316</v>
      </c>
      <c r="Z46" s="6" t="s">
        <v>316</v>
      </c>
      <c r="AA46" s="6" t="s">
        <v>316</v>
      </c>
      <c r="AB46" s="6" t="s">
        <v>316</v>
      </c>
      <c r="AC46" s="6" t="s">
        <v>316</v>
      </c>
      <c r="AD46" s="6" t="s">
        <v>316</v>
      </c>
      <c r="AE46" s="6" t="s">
        <v>316</v>
      </c>
      <c r="AF46" s="6" t="s">
        <v>316</v>
      </c>
      <c r="AG46" s="6" t="s">
        <v>316</v>
      </c>
      <c r="AH46" s="11" t="s">
        <v>316</v>
      </c>
      <c r="AI46" s="11" t="s">
        <v>316</v>
      </c>
      <c r="AJ46" s="11" t="s">
        <v>316</v>
      </c>
      <c r="AK46" s="11" t="s">
        <v>316</v>
      </c>
      <c r="AL46" s="11" t="s">
        <v>316</v>
      </c>
      <c r="AM46" s="6" t="s">
        <v>316</v>
      </c>
      <c r="AN46" s="6" t="s">
        <v>316</v>
      </c>
      <c r="AO46" s="6" t="s">
        <v>316</v>
      </c>
      <c r="AP46" s="6" t="s">
        <v>316</v>
      </c>
      <c r="AQ46" s="6"/>
      <c r="AR46" s="6"/>
      <c r="AS46" s="6" t="s">
        <v>316</v>
      </c>
      <c r="AT46" s="6" t="s">
        <v>316</v>
      </c>
      <c r="AU46" s="6" t="s">
        <v>316</v>
      </c>
      <c r="AV46" s="6" t="s">
        <v>316</v>
      </c>
      <c r="AW46" s="6" t="s">
        <v>316</v>
      </c>
      <c r="AX46" s="6"/>
      <c r="AY46" s="6"/>
      <c r="AZ46" s="6" t="s">
        <v>316</v>
      </c>
      <c r="BA46" s="6"/>
      <c r="BB46" s="6" t="s">
        <v>316</v>
      </c>
      <c r="BC46" s="6"/>
      <c r="BD46" s="6" t="s">
        <v>316</v>
      </c>
      <c r="BE46" s="507" t="s">
        <v>316</v>
      </c>
      <c r="BF46" s="507" t="s">
        <v>316</v>
      </c>
      <c r="BG46" s="507" t="s">
        <v>316</v>
      </c>
      <c r="BH46" s="507" t="s">
        <v>316</v>
      </c>
      <c r="BI46" s="507" t="s">
        <v>316</v>
      </c>
      <c r="BJ46" s="507" t="s">
        <v>316</v>
      </c>
      <c r="BK46" s="507" t="s">
        <v>316</v>
      </c>
      <c r="BL46" s="507" t="s">
        <v>316</v>
      </c>
      <c r="BM46" s="507" t="s">
        <v>316</v>
      </c>
      <c r="BN46" s="507" t="s">
        <v>316</v>
      </c>
      <c r="BO46" s="507" t="s">
        <v>316</v>
      </c>
      <c r="BP46" s="507" t="s">
        <v>316</v>
      </c>
      <c r="BQ46" s="507" t="s">
        <v>316</v>
      </c>
      <c r="BR46" s="507" t="s">
        <v>316</v>
      </c>
      <c r="BS46" s="507" t="s">
        <v>316</v>
      </c>
      <c r="BT46" s="507" t="s">
        <v>316</v>
      </c>
      <c r="BU46" s="507" t="s">
        <v>316</v>
      </c>
      <c r="BV46" s="507" t="s">
        <v>316</v>
      </c>
      <c r="BW46" s="474">
        <f>COUNTIF($BE46:$BV46,2)</f>
        <v>0</v>
      </c>
      <c r="BX46" s="508" t="s">
        <v>316</v>
      </c>
      <c r="BY46" s="507" t="s">
        <v>316</v>
      </c>
      <c r="BZ46" s="508" t="s">
        <v>316</v>
      </c>
      <c r="CA46" s="507" t="s">
        <v>316</v>
      </c>
      <c r="CB46" s="507" t="s">
        <v>316</v>
      </c>
      <c r="CC46" s="507" t="s">
        <v>316</v>
      </c>
      <c r="CD46" s="508" t="s">
        <v>316</v>
      </c>
    </row>
    <row r="47" spans="1:82" s="472" customFormat="1" ht="56.25" customHeight="1">
      <c r="A47" s="19">
        <v>38</v>
      </c>
      <c r="B47" s="451">
        <v>38</v>
      </c>
      <c r="C47" s="67" t="s">
        <v>54</v>
      </c>
      <c r="D47" s="68" t="s">
        <v>14</v>
      </c>
      <c r="E47" s="67" t="s">
        <v>52</v>
      </c>
      <c r="F47" s="68" t="s">
        <v>17</v>
      </c>
      <c r="G47" s="79" t="s">
        <v>52</v>
      </c>
      <c r="H47" s="128" t="s">
        <v>740</v>
      </c>
      <c r="I47" s="79" t="s">
        <v>275</v>
      </c>
      <c r="J47" s="10" t="s">
        <v>11</v>
      </c>
      <c r="K47" s="79"/>
      <c r="L47" s="79"/>
      <c r="M47" s="79"/>
      <c r="N47" s="66"/>
      <c r="O47" s="66" t="s">
        <v>16</v>
      </c>
      <c r="P47" s="79"/>
      <c r="Q47" s="42"/>
      <c r="R47" s="42"/>
      <c r="S47" s="79"/>
      <c r="T47" s="79"/>
      <c r="U47" s="66">
        <f t="shared" si="9"/>
        <v>1</v>
      </c>
      <c r="V47" s="79"/>
      <c r="W47" s="79"/>
      <c r="X47" s="79"/>
      <c r="Y47" s="79"/>
      <c r="Z47" s="79"/>
      <c r="AA47" s="79"/>
      <c r="AB47" s="79"/>
      <c r="AC47" s="79"/>
      <c r="AD47" s="79"/>
      <c r="AE47" s="79"/>
      <c r="AF47" s="79"/>
      <c r="AG47" s="79"/>
      <c r="AH47" s="79"/>
      <c r="AI47" s="79"/>
      <c r="AJ47" s="79"/>
      <c r="AK47" s="79"/>
      <c r="AL47" s="79"/>
      <c r="AM47" s="79"/>
      <c r="AN47" s="79" t="s">
        <v>725</v>
      </c>
      <c r="AO47" s="79" t="s">
        <v>723</v>
      </c>
      <c r="AP47" s="79" t="s">
        <v>726</v>
      </c>
      <c r="AQ47" s="79"/>
      <c r="AR47" s="79"/>
      <c r="AS47" s="79"/>
      <c r="AT47" s="79"/>
      <c r="AU47" s="79"/>
      <c r="AV47" s="79"/>
      <c r="AW47" s="79"/>
      <c r="AX47" s="79"/>
      <c r="AY47" s="79"/>
      <c r="AZ47" s="79"/>
      <c r="BA47" s="79"/>
      <c r="BB47" s="79"/>
      <c r="BC47" s="79"/>
      <c r="BD47" s="79"/>
      <c r="BE47" s="79">
        <v>2</v>
      </c>
      <c r="BF47" s="79">
        <v>2</v>
      </c>
      <c r="BG47" s="79">
        <v>2</v>
      </c>
      <c r="BH47" s="79">
        <v>1</v>
      </c>
      <c r="BI47" s="79">
        <v>2</v>
      </c>
      <c r="BJ47" s="79">
        <v>2</v>
      </c>
      <c r="BK47" s="79">
        <v>2</v>
      </c>
      <c r="BL47" s="79">
        <v>2</v>
      </c>
      <c r="BM47" s="79">
        <v>2</v>
      </c>
      <c r="BN47" s="79">
        <v>2</v>
      </c>
      <c r="BO47" s="79">
        <v>2</v>
      </c>
      <c r="BP47" s="79">
        <v>2</v>
      </c>
      <c r="BQ47" s="79">
        <v>1</v>
      </c>
      <c r="BR47" s="79">
        <v>2</v>
      </c>
      <c r="BS47" s="79">
        <v>1</v>
      </c>
      <c r="BT47" s="79">
        <v>2</v>
      </c>
      <c r="BU47" s="79">
        <v>2</v>
      </c>
      <c r="BV47" s="79">
        <v>1</v>
      </c>
      <c r="BW47" s="474">
        <f>COUNTIF($BE47:$BV47,2)</f>
        <v>14</v>
      </c>
      <c r="BX47" s="81">
        <f>BW47/COUNTA($BE47:$BV47)</f>
        <v>0.77777777777777779</v>
      </c>
      <c r="BY47" s="474">
        <f>COUNTIF($BE47:$BV47,1)</f>
        <v>4</v>
      </c>
      <c r="BZ47" s="81">
        <f>BY47/COUNTA($BE47:$BV47)</f>
        <v>0.22222222222222221</v>
      </c>
      <c r="CA47" s="474">
        <f>COUNTIF($BE47:$BV47,0)</f>
        <v>0</v>
      </c>
      <c r="CB47" s="81">
        <f>CA47/COUNTA($BE47:$BV47)</f>
        <v>0</v>
      </c>
      <c r="CC47" s="474">
        <f>(((BW47*2)+(BY47*1)+(CA47*0)))/COUNTA($BE47:$BV47)</f>
        <v>1.7777777777777777</v>
      </c>
      <c r="CD47" s="475" t="str">
        <f t="shared" ref="CD47:CD66" si="14">IF(CC47&gt;=1.6,"Đạt mục tiêu",IF(CC47&gt;=1,"Cần cố gắng","Chưa đạt"))</f>
        <v>Đạt mục tiêu</v>
      </c>
    </row>
    <row r="48" spans="1:82" s="472" customFormat="1" ht="60" hidden="1">
      <c r="A48" s="19"/>
      <c r="B48" s="451"/>
      <c r="C48" s="88" t="s">
        <v>588</v>
      </c>
      <c r="D48" s="68"/>
      <c r="E48" s="67"/>
      <c r="F48" s="68"/>
      <c r="G48" s="79"/>
      <c r="H48" s="106" t="s">
        <v>1020</v>
      </c>
      <c r="I48" s="79"/>
      <c r="J48" s="10"/>
      <c r="K48" s="79"/>
      <c r="L48" s="79"/>
      <c r="M48" s="79"/>
      <c r="N48" s="66"/>
      <c r="O48" s="66"/>
      <c r="P48" s="79"/>
      <c r="Q48" s="42"/>
      <c r="R48" s="42"/>
      <c r="S48" s="474" t="s">
        <v>16</v>
      </c>
      <c r="T48" s="79"/>
      <c r="U48" s="66"/>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79"/>
      <c r="BA48" s="79"/>
      <c r="BB48" s="79"/>
      <c r="BC48" s="79"/>
      <c r="BD48" s="79"/>
      <c r="BE48" s="79"/>
      <c r="BF48" s="79"/>
      <c r="BG48" s="79"/>
      <c r="BH48" s="79"/>
      <c r="BI48" s="79"/>
      <c r="BJ48" s="79"/>
      <c r="BK48" s="79"/>
      <c r="BL48" s="79"/>
      <c r="BM48" s="79"/>
      <c r="BN48" s="79"/>
      <c r="BO48" s="79"/>
      <c r="BP48" s="79"/>
      <c r="BQ48" s="79"/>
      <c r="BR48" s="79"/>
      <c r="BS48" s="79"/>
      <c r="BT48" s="79"/>
      <c r="BU48" s="79"/>
      <c r="BV48" s="79"/>
      <c r="BW48" s="474"/>
      <c r="BX48" s="81"/>
      <c r="BY48" s="474"/>
      <c r="BZ48" s="81"/>
      <c r="CA48" s="474"/>
      <c r="CB48" s="81"/>
      <c r="CC48" s="474"/>
      <c r="CD48" s="474"/>
    </row>
    <row r="49" spans="1:82" s="472" customFormat="1" ht="82.5" customHeight="1">
      <c r="A49" s="19">
        <v>39</v>
      </c>
      <c r="B49" s="451">
        <v>39</v>
      </c>
      <c r="C49" s="70" t="s">
        <v>588</v>
      </c>
      <c r="D49" s="87" t="s">
        <v>17</v>
      </c>
      <c r="E49" s="86" t="s">
        <v>589</v>
      </c>
      <c r="F49" s="87" t="s">
        <v>17</v>
      </c>
      <c r="G49" s="86" t="s">
        <v>609</v>
      </c>
      <c r="H49" s="106" t="s">
        <v>741</v>
      </c>
      <c r="I49" s="79" t="s">
        <v>275</v>
      </c>
      <c r="J49" s="10" t="s">
        <v>11</v>
      </c>
      <c r="K49" s="79"/>
      <c r="L49" s="79"/>
      <c r="M49" s="79"/>
      <c r="N49" s="66"/>
      <c r="O49" s="66" t="s">
        <v>16</v>
      </c>
      <c r="P49" s="79"/>
      <c r="Q49" s="42"/>
      <c r="R49" s="42"/>
      <c r="S49" s="79"/>
      <c r="T49" s="79"/>
      <c r="U49" s="66">
        <f t="shared" si="9"/>
        <v>1</v>
      </c>
      <c r="V49" s="79"/>
      <c r="W49" s="79"/>
      <c r="X49" s="79"/>
      <c r="Y49" s="79"/>
      <c r="Z49" s="79"/>
      <c r="AA49" s="79"/>
      <c r="AB49" s="79"/>
      <c r="AC49" s="79"/>
      <c r="AD49" s="79"/>
      <c r="AE49" s="79"/>
      <c r="AF49" s="79"/>
      <c r="AG49" s="79"/>
      <c r="AH49" s="79"/>
      <c r="AI49" s="79"/>
      <c r="AJ49" s="79"/>
      <c r="AK49" s="79"/>
      <c r="AL49" s="79"/>
      <c r="AM49" s="79" t="s">
        <v>724</v>
      </c>
      <c r="AN49" s="79" t="s">
        <v>726</v>
      </c>
      <c r="AO49" s="79" t="s">
        <v>724</v>
      </c>
      <c r="AP49" s="79" t="s">
        <v>723</v>
      </c>
      <c r="AQ49" s="79"/>
      <c r="AR49" s="79"/>
      <c r="AS49" s="79"/>
      <c r="AT49" s="79"/>
      <c r="AU49" s="79"/>
      <c r="AV49" s="79"/>
      <c r="AW49" s="79"/>
      <c r="AX49" s="79"/>
      <c r="AY49" s="79"/>
      <c r="AZ49" s="79"/>
      <c r="BA49" s="79"/>
      <c r="BB49" s="79"/>
      <c r="BC49" s="79"/>
      <c r="BD49" s="79"/>
      <c r="BE49" s="79">
        <v>2</v>
      </c>
      <c r="BF49" s="79">
        <v>2</v>
      </c>
      <c r="BG49" s="79">
        <v>2</v>
      </c>
      <c r="BH49" s="79">
        <v>2</v>
      </c>
      <c r="BI49" s="79">
        <v>2</v>
      </c>
      <c r="BJ49" s="79">
        <v>2</v>
      </c>
      <c r="BK49" s="79">
        <v>2</v>
      </c>
      <c r="BL49" s="79">
        <v>2</v>
      </c>
      <c r="BM49" s="79">
        <v>2</v>
      </c>
      <c r="BN49" s="79">
        <v>2</v>
      </c>
      <c r="BO49" s="79">
        <v>2</v>
      </c>
      <c r="BP49" s="79">
        <v>2</v>
      </c>
      <c r="BQ49" s="79">
        <v>2</v>
      </c>
      <c r="BR49" s="79">
        <v>2</v>
      </c>
      <c r="BS49" s="79">
        <v>1</v>
      </c>
      <c r="BT49" s="79">
        <v>2</v>
      </c>
      <c r="BU49" s="79">
        <v>2</v>
      </c>
      <c r="BV49" s="79">
        <v>1</v>
      </c>
      <c r="BW49" s="474">
        <f>COUNTIF($BE49:$BV49,2)</f>
        <v>16</v>
      </c>
      <c r="BX49" s="81">
        <f>BW49/COUNTA($BE49:$BV49)</f>
        <v>0.88888888888888884</v>
      </c>
      <c r="BY49" s="474">
        <f>COUNTIF($BE49:$BV49,1)</f>
        <v>2</v>
      </c>
      <c r="BZ49" s="81">
        <f>BY49/COUNTA($BE49:$BV49)</f>
        <v>0.1111111111111111</v>
      </c>
      <c r="CA49" s="474">
        <f>COUNTIF($BE49:$BV49,0)</f>
        <v>0</v>
      </c>
      <c r="CB49" s="81">
        <f>CA49/COUNTA($BE49:$BV49)</f>
        <v>0</v>
      </c>
      <c r="CC49" s="474">
        <f>(((BW49*2)+(BY49*1)+(CA49*0)))/COUNTA($BE49:$BV49)</f>
        <v>1.8888888888888888</v>
      </c>
      <c r="CD49" s="475" t="str">
        <f t="shared" si="14"/>
        <v>Đạt mục tiêu</v>
      </c>
    </row>
    <row r="50" spans="1:82" s="472" customFormat="1" ht="30" hidden="1">
      <c r="A50" s="19">
        <v>40</v>
      </c>
      <c r="B50" s="451">
        <v>40</v>
      </c>
      <c r="C50" s="86" t="s">
        <v>590</v>
      </c>
      <c r="D50" s="87" t="s">
        <v>17</v>
      </c>
      <c r="E50" s="86" t="s">
        <v>591</v>
      </c>
      <c r="F50" s="87" t="s">
        <v>17</v>
      </c>
      <c r="G50" s="79" t="s">
        <v>277</v>
      </c>
      <c r="H50" s="128" t="s">
        <v>1006</v>
      </c>
      <c r="I50" s="79" t="s">
        <v>275</v>
      </c>
      <c r="J50" s="10" t="s">
        <v>11</v>
      </c>
      <c r="K50" s="79"/>
      <c r="L50" s="79"/>
      <c r="M50" s="79"/>
      <c r="N50" s="66"/>
      <c r="O50" s="66"/>
      <c r="P50" s="79"/>
      <c r="Q50" s="474" t="s">
        <v>16</v>
      </c>
      <c r="R50" s="42"/>
      <c r="S50" s="79"/>
      <c r="T50" s="79"/>
      <c r="U50" s="66">
        <f t="shared" si="9"/>
        <v>1</v>
      </c>
      <c r="V50" s="79"/>
      <c r="W50" s="79"/>
      <c r="X50" s="79"/>
      <c r="Y50" s="79"/>
      <c r="Z50" s="79"/>
      <c r="AA50" s="79"/>
      <c r="AB50" s="79"/>
      <c r="AC50" s="79"/>
      <c r="AD50" s="79"/>
      <c r="AE50" s="79"/>
      <c r="AF50" s="79"/>
      <c r="AG50" s="79"/>
      <c r="AH50" s="79"/>
      <c r="AI50" s="79"/>
      <c r="AJ50" s="79"/>
      <c r="AK50" s="79"/>
      <c r="AL50" s="79"/>
      <c r="AM50" s="79"/>
      <c r="AN50" s="79"/>
      <c r="AO50" s="79"/>
      <c r="AP50" s="79"/>
      <c r="AQ50" s="79"/>
      <c r="AR50" s="79"/>
      <c r="AS50" s="79"/>
      <c r="AT50" s="79"/>
      <c r="AU50" s="79"/>
      <c r="AV50" s="79"/>
      <c r="AW50" s="79"/>
      <c r="AX50" s="79"/>
      <c r="AY50" s="79"/>
      <c r="AZ50" s="79"/>
      <c r="BA50" s="79"/>
      <c r="BB50" s="79"/>
      <c r="BC50" s="79"/>
      <c r="BD50" s="79"/>
      <c r="BE50" s="79"/>
      <c r="BF50" s="79"/>
      <c r="BG50" s="79"/>
      <c r="BH50" s="79"/>
      <c r="BI50" s="79"/>
      <c r="BJ50" s="79"/>
      <c r="BK50" s="79"/>
      <c r="BL50" s="79"/>
      <c r="BM50" s="79"/>
      <c r="BN50" s="79"/>
      <c r="BO50" s="79"/>
      <c r="BP50" s="79"/>
      <c r="BQ50" s="79"/>
      <c r="BR50" s="79"/>
      <c r="BS50" s="79"/>
      <c r="BT50" s="79"/>
      <c r="BU50" s="79"/>
      <c r="BV50" s="79"/>
      <c r="BW50" s="474"/>
      <c r="BX50" s="81"/>
      <c r="BY50" s="474"/>
      <c r="BZ50" s="81"/>
      <c r="CA50" s="474"/>
      <c r="CB50" s="81"/>
      <c r="CC50" s="474"/>
      <c r="CD50" s="474"/>
    </row>
    <row r="51" spans="1:82" s="472" customFormat="1" ht="30" hidden="1">
      <c r="A51" s="19"/>
      <c r="B51" s="451"/>
      <c r="C51" s="86" t="s">
        <v>592</v>
      </c>
      <c r="D51" s="87"/>
      <c r="E51" s="86"/>
      <c r="F51" s="87"/>
      <c r="G51" s="79"/>
      <c r="H51" s="96" t="s">
        <v>1011</v>
      </c>
      <c r="I51" s="79"/>
      <c r="J51" s="10"/>
      <c r="K51" s="79"/>
      <c r="L51" s="79"/>
      <c r="M51" s="79"/>
      <c r="N51" s="66"/>
      <c r="O51" s="66"/>
      <c r="P51" s="79"/>
      <c r="Q51" s="474"/>
      <c r="R51" s="474" t="s">
        <v>16</v>
      </c>
      <c r="S51" s="79"/>
      <c r="T51" s="79"/>
      <c r="U51" s="66"/>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c r="BV51" s="79"/>
      <c r="BW51" s="474"/>
      <c r="BX51" s="81"/>
      <c r="BY51" s="474"/>
      <c r="BZ51" s="81"/>
      <c r="CA51" s="474"/>
      <c r="CB51" s="81"/>
      <c r="CC51" s="474"/>
      <c r="CD51" s="474"/>
    </row>
    <row r="52" spans="1:82" ht="62.25" hidden="1">
      <c r="A52" s="396">
        <v>41</v>
      </c>
      <c r="B52" s="451">
        <v>41</v>
      </c>
      <c r="C52" s="212" t="s">
        <v>592</v>
      </c>
      <c r="D52" s="87" t="s">
        <v>17</v>
      </c>
      <c r="E52" s="86" t="s">
        <v>593</v>
      </c>
      <c r="F52" s="87" t="s">
        <v>17</v>
      </c>
      <c r="G52" s="473" t="s">
        <v>304</v>
      </c>
      <c r="H52" s="190" t="s">
        <v>285</v>
      </c>
      <c r="I52" s="79" t="s">
        <v>275</v>
      </c>
      <c r="J52" s="10" t="s">
        <v>11</v>
      </c>
      <c r="K52" s="396" t="s">
        <v>16</v>
      </c>
      <c r="L52" s="79"/>
      <c r="M52" s="79"/>
      <c r="N52" s="66"/>
      <c r="O52" s="66"/>
      <c r="P52" s="79"/>
      <c r="Q52" s="42"/>
      <c r="R52" s="42"/>
      <c r="S52" s="79"/>
      <c r="T52" s="79"/>
      <c r="U52" s="66">
        <f t="shared" si="9"/>
        <v>1</v>
      </c>
      <c r="V52" s="473" t="s">
        <v>726</v>
      </c>
      <c r="W52" s="473" t="s">
        <v>723</v>
      </c>
      <c r="X52" s="473" t="s">
        <v>727</v>
      </c>
      <c r="Y52" s="473" t="s">
        <v>727</v>
      </c>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79"/>
      <c r="AY52" s="79"/>
      <c r="AZ52" s="79"/>
      <c r="BA52" s="79"/>
      <c r="BB52" s="79"/>
      <c r="BC52" s="79"/>
      <c r="BD52" s="79"/>
      <c r="BE52" s="394" t="s">
        <v>281</v>
      </c>
      <c r="BF52" s="394" t="s">
        <v>281</v>
      </c>
      <c r="BG52" s="394" t="s">
        <v>1160</v>
      </c>
      <c r="BH52" s="394" t="s">
        <v>281</v>
      </c>
      <c r="BI52" s="394" t="s">
        <v>1160</v>
      </c>
      <c r="BJ52" s="394" t="s">
        <v>281</v>
      </c>
      <c r="BK52" s="394" t="s">
        <v>281</v>
      </c>
      <c r="BL52" s="394" t="s">
        <v>281</v>
      </c>
      <c r="BM52" s="394" t="s">
        <v>281</v>
      </c>
      <c r="BN52" s="394" t="s">
        <v>281</v>
      </c>
      <c r="BO52" s="394" t="s">
        <v>281</v>
      </c>
      <c r="BP52" s="394" t="s">
        <v>281</v>
      </c>
      <c r="BQ52" s="394" t="s">
        <v>281</v>
      </c>
      <c r="BR52" s="394" t="s">
        <v>281</v>
      </c>
      <c r="BS52" s="394" t="s">
        <v>281</v>
      </c>
      <c r="BT52" s="394" t="s">
        <v>281</v>
      </c>
      <c r="BU52" s="394" t="s">
        <v>281</v>
      </c>
      <c r="BV52" s="394" t="s">
        <v>281</v>
      </c>
      <c r="BW52" s="384">
        <f>COUNTIF($BE52:$BV52,2)</f>
        <v>16</v>
      </c>
      <c r="BX52" s="510">
        <f>BW52/COUNTA($BE52:$BV52)</f>
        <v>0.88888888888888884</v>
      </c>
      <c r="BY52" s="384">
        <f>COUNTIF($BE52:$BV52,1)</f>
        <v>2</v>
      </c>
      <c r="BZ52" s="510">
        <f>BY52/COUNTA($BE52:$BV52)</f>
        <v>0.1111111111111111</v>
      </c>
      <c r="CA52" s="384">
        <f>COUNTIF($BE52:$BV52,0)</f>
        <v>0</v>
      </c>
      <c r="CB52" s="511">
        <f>CA52/COUNTA($BE52:$BV52)</f>
        <v>0</v>
      </c>
      <c r="CC52" s="384">
        <f>(((BW52*2)+(BY52*1)+(CA52*0)))/COUNTA($BE52:$BV52)</f>
        <v>1.8888888888888888</v>
      </c>
      <c r="CD52" s="497" t="str">
        <f>IF(CC52&gt;=1.6,"Đạt mục tiêu",IF(CC52&gt;=1,"Cần cố gắng","Chưa đạt"))</f>
        <v>Đạt mục tiêu</v>
      </c>
    </row>
    <row r="53" spans="1:82" s="472" customFormat="1" ht="36" hidden="1" customHeight="1">
      <c r="A53" s="19">
        <v>42</v>
      </c>
      <c r="B53" s="451">
        <v>42</v>
      </c>
      <c r="C53" s="86" t="s">
        <v>594</v>
      </c>
      <c r="D53" s="87" t="s">
        <v>14</v>
      </c>
      <c r="E53" s="86" t="s">
        <v>595</v>
      </c>
      <c r="F53" s="87" t="s">
        <v>18</v>
      </c>
      <c r="G53" s="79" t="s">
        <v>595</v>
      </c>
      <c r="H53" s="128" t="s">
        <v>610</v>
      </c>
      <c r="I53" s="79" t="s">
        <v>275</v>
      </c>
      <c r="J53" s="10" t="s">
        <v>11</v>
      </c>
      <c r="K53" s="79"/>
      <c r="L53" s="79"/>
      <c r="M53" s="79"/>
      <c r="N53" s="66"/>
      <c r="O53" s="66"/>
      <c r="P53" s="79" t="s">
        <v>16</v>
      </c>
      <c r="Q53" s="42"/>
      <c r="R53" s="42"/>
      <c r="S53" s="79"/>
      <c r="T53" s="79"/>
      <c r="U53" s="66">
        <f t="shared" si="9"/>
        <v>1</v>
      </c>
      <c r="V53" s="79"/>
      <c r="W53" s="79"/>
      <c r="X53" s="79"/>
      <c r="Y53" s="79"/>
      <c r="Z53" s="79"/>
      <c r="AA53" s="79"/>
      <c r="AB53" s="79"/>
      <c r="AC53" s="79"/>
      <c r="AD53" s="79"/>
      <c r="AE53" s="79"/>
      <c r="AF53" s="79"/>
      <c r="AG53" s="79"/>
      <c r="AH53" s="79"/>
      <c r="AI53" s="79"/>
      <c r="AJ53" s="79"/>
      <c r="AK53" s="79"/>
      <c r="AL53" s="79"/>
      <c r="AM53" s="79"/>
      <c r="AN53" s="79"/>
      <c r="AO53" s="79"/>
      <c r="AP53" s="79"/>
      <c r="AQ53" s="79" t="s">
        <v>723</v>
      </c>
      <c r="AR53" s="79" t="s">
        <v>724</v>
      </c>
      <c r="AS53" s="79" t="s">
        <v>727</v>
      </c>
      <c r="AT53" s="79"/>
      <c r="AU53" s="79"/>
      <c r="AV53" s="79"/>
      <c r="AW53" s="79"/>
      <c r="AX53" s="79"/>
      <c r="AY53" s="79"/>
      <c r="AZ53" s="79"/>
      <c r="BA53" s="79"/>
      <c r="BB53" s="79"/>
      <c r="BC53" s="79"/>
      <c r="BD53" s="79"/>
      <c r="BE53" s="79"/>
      <c r="BF53" s="79"/>
      <c r="BG53" s="79"/>
      <c r="BH53" s="79"/>
      <c r="BI53" s="79"/>
      <c r="BJ53" s="79"/>
      <c r="BK53" s="79"/>
      <c r="BL53" s="79"/>
      <c r="BM53" s="79"/>
      <c r="BN53" s="79"/>
      <c r="BO53" s="79"/>
      <c r="BP53" s="79"/>
      <c r="BQ53" s="79"/>
      <c r="BR53" s="79"/>
      <c r="BS53" s="79"/>
      <c r="BT53" s="79"/>
      <c r="BU53" s="79"/>
      <c r="BV53" s="79"/>
      <c r="BW53" s="474"/>
      <c r="BX53" s="81"/>
      <c r="BY53" s="474"/>
      <c r="BZ53" s="81"/>
      <c r="CA53" s="474"/>
      <c r="CB53" s="81"/>
      <c r="CC53" s="474"/>
      <c r="CD53" s="474"/>
    </row>
    <row r="54" spans="1:82" ht="62.25" hidden="1">
      <c r="A54" s="384">
        <v>43</v>
      </c>
      <c r="B54" s="451">
        <v>43</v>
      </c>
      <c r="C54" s="213" t="s">
        <v>596</v>
      </c>
      <c r="D54" s="87" t="s">
        <v>14</v>
      </c>
      <c r="E54" s="213" t="s">
        <v>597</v>
      </c>
      <c r="F54" s="87" t="s">
        <v>17</v>
      </c>
      <c r="G54" s="86" t="s">
        <v>597</v>
      </c>
      <c r="H54" s="518" t="s">
        <v>1028</v>
      </c>
      <c r="I54" s="79" t="s">
        <v>275</v>
      </c>
      <c r="J54" s="10" t="s">
        <v>11</v>
      </c>
      <c r="K54" s="79"/>
      <c r="L54" s="79"/>
      <c r="M54" s="79"/>
      <c r="N54" s="384" t="s">
        <v>16</v>
      </c>
      <c r="O54" s="66"/>
      <c r="P54" s="79"/>
      <c r="Q54" s="42"/>
      <c r="R54" s="42"/>
      <c r="S54" s="79"/>
      <c r="T54" s="474" t="s">
        <v>16</v>
      </c>
      <c r="U54" s="66">
        <f t="shared" si="9"/>
        <v>2</v>
      </c>
      <c r="V54" s="79"/>
      <c r="W54" s="79"/>
      <c r="X54" s="79"/>
      <c r="Y54" s="79"/>
      <c r="Z54" s="79"/>
      <c r="AA54" s="79"/>
      <c r="AB54" s="79"/>
      <c r="AC54" s="79"/>
      <c r="AD54" s="79"/>
      <c r="AE54" s="79"/>
      <c r="AF54" s="79"/>
      <c r="AG54" s="79"/>
      <c r="AH54" s="384" t="s">
        <v>724</v>
      </c>
      <c r="AI54" s="384" t="s">
        <v>727</v>
      </c>
      <c r="AJ54" s="384" t="s">
        <v>723</v>
      </c>
      <c r="AK54" s="384" t="s">
        <v>724</v>
      </c>
      <c r="AL54" s="384" t="s">
        <v>723</v>
      </c>
      <c r="AM54" s="79"/>
      <c r="AN54" s="79"/>
      <c r="AO54" s="79"/>
      <c r="AP54" s="79"/>
      <c r="AQ54" s="79"/>
      <c r="AR54" s="79"/>
      <c r="AS54" s="79"/>
      <c r="AT54" s="79"/>
      <c r="AU54" s="79"/>
      <c r="AV54" s="79"/>
      <c r="AW54" s="79"/>
      <c r="AX54" s="79"/>
      <c r="AY54" s="79"/>
      <c r="AZ54" s="79"/>
      <c r="BA54" s="79"/>
      <c r="BB54" s="79"/>
      <c r="BC54" s="79"/>
      <c r="BD54" s="79"/>
      <c r="BE54" s="20">
        <v>2</v>
      </c>
      <c r="BF54" s="20">
        <v>2</v>
      </c>
      <c r="BG54" s="20">
        <v>2</v>
      </c>
      <c r="BH54" s="20">
        <v>2</v>
      </c>
      <c r="BI54" s="20">
        <v>2</v>
      </c>
      <c r="BJ54" s="20">
        <v>1</v>
      </c>
      <c r="BK54" s="20">
        <v>2</v>
      </c>
      <c r="BL54" s="20">
        <v>2</v>
      </c>
      <c r="BM54" s="20">
        <v>2</v>
      </c>
      <c r="BN54" s="20">
        <v>2</v>
      </c>
      <c r="BO54" s="20">
        <v>2</v>
      </c>
      <c r="BP54" s="20">
        <v>2</v>
      </c>
      <c r="BQ54" s="20">
        <v>2</v>
      </c>
      <c r="BR54" s="20">
        <v>2</v>
      </c>
      <c r="BS54" s="20">
        <v>2</v>
      </c>
      <c r="BT54" s="20">
        <v>1</v>
      </c>
      <c r="BU54" s="20">
        <v>1</v>
      </c>
      <c r="BV54" s="20">
        <v>2</v>
      </c>
      <c r="BW54" s="21">
        <f>COUNTIF($BE54:$BV54,2)</f>
        <v>15</v>
      </c>
      <c r="BX54" s="22">
        <f>BW54/COUNTA($BE54:$BV54)</f>
        <v>0.83333333333333337</v>
      </c>
      <c r="BY54" s="21">
        <f>COUNTIF($BE54:$BV54,1)</f>
        <v>3</v>
      </c>
      <c r="BZ54" s="22">
        <f>BY54/COUNTA($BE54:$BV54)</f>
        <v>0.16666666666666666</v>
      </c>
      <c r="CA54" s="21">
        <f>COUNTIF($BE54:$BV54,0)</f>
        <v>0</v>
      </c>
      <c r="CB54" s="22">
        <f>CA54/COUNTA($BE54:$BV54)</f>
        <v>0</v>
      </c>
      <c r="CC54" s="21">
        <f>(((BW54*2)+(BY54*1)+(CA54*0)))/COUNTA($BE54:$BV54)</f>
        <v>1.8333333333333333</v>
      </c>
      <c r="CD54" s="427" t="str">
        <f>IF(CC54&gt;=1.6,"Đạt mục tiêu",IF(CC54&gt;=1,"Cần cố gắng","Chưa đạt"))</f>
        <v>Đạt mục tiêu</v>
      </c>
    </row>
    <row r="55" spans="1:82" ht="112.5" hidden="1">
      <c r="A55" s="396">
        <v>44</v>
      </c>
      <c r="B55" s="451">
        <v>44</v>
      </c>
      <c r="C55" s="212" t="s">
        <v>598</v>
      </c>
      <c r="D55" s="87" t="s">
        <v>14</v>
      </c>
      <c r="E55" s="86" t="s">
        <v>599</v>
      </c>
      <c r="F55" s="87" t="s">
        <v>14</v>
      </c>
      <c r="G55" s="188" t="s">
        <v>612</v>
      </c>
      <c r="H55" s="192" t="s">
        <v>1043</v>
      </c>
      <c r="I55" s="79" t="s">
        <v>275</v>
      </c>
      <c r="J55" s="10" t="s">
        <v>11</v>
      </c>
      <c r="K55" s="396" t="s">
        <v>16</v>
      </c>
      <c r="L55" s="79"/>
      <c r="M55" s="79"/>
      <c r="N55" s="66"/>
      <c r="O55" s="66"/>
      <c r="P55" s="79"/>
      <c r="Q55" s="42"/>
      <c r="R55" s="42"/>
      <c r="S55" s="79"/>
      <c r="T55" s="79"/>
      <c r="U55" s="66">
        <f t="shared" si="9"/>
        <v>1</v>
      </c>
      <c r="V55" s="473" t="s">
        <v>723</v>
      </c>
      <c r="W55" s="473" t="s">
        <v>726</v>
      </c>
      <c r="X55" s="473" t="s">
        <v>724</v>
      </c>
      <c r="Y55" s="473" t="s">
        <v>724</v>
      </c>
      <c r="Z55" s="79"/>
      <c r="AA55" s="79"/>
      <c r="AB55" s="79"/>
      <c r="AC55" s="79"/>
      <c r="AD55" s="79"/>
      <c r="AE55" s="79"/>
      <c r="AF55" s="79"/>
      <c r="AG55" s="79"/>
      <c r="AH55" s="79"/>
      <c r="AI55" s="79"/>
      <c r="AJ55" s="79"/>
      <c r="AK55" s="79"/>
      <c r="AL55" s="79"/>
      <c r="AM55" s="79"/>
      <c r="AN55" s="79"/>
      <c r="AO55" s="79"/>
      <c r="AP55" s="79"/>
      <c r="AQ55" s="79"/>
      <c r="AR55" s="79"/>
      <c r="AS55" s="79"/>
      <c r="AT55" s="79"/>
      <c r="AU55" s="79"/>
      <c r="AV55" s="79"/>
      <c r="AW55" s="79"/>
      <c r="AX55" s="79"/>
      <c r="AY55" s="79"/>
      <c r="AZ55" s="79"/>
      <c r="BA55" s="79"/>
      <c r="BB55" s="79"/>
      <c r="BC55" s="79"/>
      <c r="BD55" s="79"/>
      <c r="BE55" s="394" t="s">
        <v>281</v>
      </c>
      <c r="BF55" s="394" t="s">
        <v>281</v>
      </c>
      <c r="BG55" s="394" t="s">
        <v>1160</v>
      </c>
      <c r="BH55" s="394" t="s">
        <v>281</v>
      </c>
      <c r="BI55" s="394" t="s">
        <v>1160</v>
      </c>
      <c r="BJ55" s="394" t="s">
        <v>1160</v>
      </c>
      <c r="BK55" s="394" t="s">
        <v>1160</v>
      </c>
      <c r="BL55" s="394" t="s">
        <v>281</v>
      </c>
      <c r="BM55" s="394" t="s">
        <v>281</v>
      </c>
      <c r="BN55" s="394" t="s">
        <v>281</v>
      </c>
      <c r="BO55" s="394" t="s">
        <v>281</v>
      </c>
      <c r="BP55" s="394" t="s">
        <v>281</v>
      </c>
      <c r="BQ55" s="394" t="s">
        <v>281</v>
      </c>
      <c r="BR55" s="394" t="s">
        <v>281</v>
      </c>
      <c r="BS55" s="394" t="s">
        <v>281</v>
      </c>
      <c r="BT55" s="394" t="s">
        <v>281</v>
      </c>
      <c r="BU55" s="394" t="s">
        <v>281</v>
      </c>
      <c r="BV55" s="394" t="s">
        <v>281</v>
      </c>
      <c r="BW55" s="384">
        <f>COUNTIF($BE55:$BV55,2)</f>
        <v>14</v>
      </c>
      <c r="BX55" s="510">
        <f>BW55/COUNTA($BE55:$BV55)</f>
        <v>0.77777777777777779</v>
      </c>
      <c r="BY55" s="384">
        <f>COUNTIF($BE55:$BV55,1)</f>
        <v>4</v>
      </c>
      <c r="BZ55" s="510">
        <f>BY55/COUNTA($BE55:$BV55)</f>
        <v>0.22222222222222221</v>
      </c>
      <c r="CA55" s="384">
        <f>COUNTIF($BE55:$BV55,0)</f>
        <v>0</v>
      </c>
      <c r="CB55" s="511">
        <f>CA55/COUNTA($BE55:$BV55)</f>
        <v>0</v>
      </c>
      <c r="CC55" s="384">
        <f>(((BW55*2)+(BY55*1)+(CA55*0)))/COUNTA($BE55:$BV55)</f>
        <v>1.7777777777777777</v>
      </c>
      <c r="CD55" s="497" t="str">
        <f>IF(CC55&gt;=1.6,"Đạt mục tiêu",IF(CC55&gt;=1,"Cần cố gắng","Chưa đạt"))</f>
        <v>Đạt mục tiêu</v>
      </c>
    </row>
    <row r="56" spans="1:82" s="3" customFormat="1" ht="62.25" hidden="1">
      <c r="A56" s="19">
        <v>45</v>
      </c>
      <c r="B56" s="451">
        <v>45</v>
      </c>
      <c r="C56" s="78" t="s">
        <v>598</v>
      </c>
      <c r="D56" s="87" t="s">
        <v>14</v>
      </c>
      <c r="E56" s="78" t="s">
        <v>599</v>
      </c>
      <c r="F56" s="87" t="s">
        <v>14</v>
      </c>
      <c r="G56" s="78" t="s">
        <v>611</v>
      </c>
      <c r="H56" s="518" t="s">
        <v>305</v>
      </c>
      <c r="I56" s="398" t="s">
        <v>275</v>
      </c>
      <c r="J56" s="394" t="s">
        <v>11</v>
      </c>
      <c r="K56" s="398"/>
      <c r="L56" s="398"/>
      <c r="M56" s="461" t="s">
        <v>16</v>
      </c>
      <c r="N56" s="493"/>
      <c r="O56" s="493"/>
      <c r="P56" s="591"/>
      <c r="Q56" s="19"/>
      <c r="R56" s="19"/>
      <c r="S56" s="398"/>
      <c r="T56" s="398"/>
      <c r="U56" s="493">
        <f t="shared" si="9"/>
        <v>1</v>
      </c>
      <c r="V56" s="398"/>
      <c r="W56" s="398"/>
      <c r="X56" s="398"/>
      <c r="Y56" s="398"/>
      <c r="Z56" s="398"/>
      <c r="AA56" s="398"/>
      <c r="AB56" s="398"/>
      <c r="AC56" s="398"/>
      <c r="AD56" s="398" t="s">
        <v>723</v>
      </c>
      <c r="AE56" s="398" t="s">
        <v>726</v>
      </c>
      <c r="AF56" s="398" t="s">
        <v>724</v>
      </c>
      <c r="AG56" s="398" t="s">
        <v>723</v>
      </c>
      <c r="AH56" s="398"/>
      <c r="AI56" s="398"/>
      <c r="AJ56" s="398"/>
      <c r="AK56" s="398"/>
      <c r="AL56" s="398"/>
      <c r="AM56" s="591"/>
      <c r="AN56" s="591"/>
      <c r="AO56" s="591"/>
      <c r="AP56" s="591"/>
      <c r="AQ56" s="591"/>
      <c r="AR56" s="591"/>
      <c r="AS56" s="591"/>
      <c r="AT56" s="398"/>
      <c r="AU56" s="398"/>
      <c r="AV56" s="398"/>
      <c r="AW56" s="398"/>
      <c r="AX56" s="398"/>
      <c r="AY56" s="398"/>
      <c r="AZ56" s="398"/>
      <c r="BA56" s="398"/>
      <c r="BB56" s="398"/>
      <c r="BC56" s="398"/>
      <c r="BD56" s="398"/>
      <c r="BE56" s="398">
        <v>2</v>
      </c>
      <c r="BF56" s="398">
        <v>2</v>
      </c>
      <c r="BG56" s="398">
        <v>2</v>
      </c>
      <c r="BH56" s="398">
        <v>2</v>
      </c>
      <c r="BI56" s="398">
        <v>2</v>
      </c>
      <c r="BJ56" s="398">
        <v>2</v>
      </c>
      <c r="BK56" s="398">
        <v>2</v>
      </c>
      <c r="BL56" s="398">
        <v>2</v>
      </c>
      <c r="BM56" s="398">
        <v>2</v>
      </c>
      <c r="BN56" s="398">
        <v>2</v>
      </c>
      <c r="BO56" s="398">
        <v>2</v>
      </c>
      <c r="BP56" s="398">
        <v>2</v>
      </c>
      <c r="BQ56" s="398">
        <v>1</v>
      </c>
      <c r="BR56" s="398">
        <v>1</v>
      </c>
      <c r="BS56" s="398">
        <v>2</v>
      </c>
      <c r="BT56" s="398">
        <v>2</v>
      </c>
      <c r="BU56" s="398">
        <v>2</v>
      </c>
      <c r="BV56" s="398">
        <v>2</v>
      </c>
      <c r="BW56" s="461">
        <f>COUNTIF($BE56:$BV56,2)</f>
        <v>16</v>
      </c>
      <c r="BX56" s="514">
        <f>BW56/COUNTA($BE56:$BV56)</f>
        <v>0.88888888888888884</v>
      </c>
      <c r="BY56" s="461">
        <f>COUNTIF($BE56:$BV56,1)</f>
        <v>2</v>
      </c>
      <c r="BZ56" s="514">
        <f>BY56/COUNTA($BE56:$BV56)</f>
        <v>0.1111111111111111</v>
      </c>
      <c r="CA56" s="461">
        <f>COUNTIF($BE56:$BV56,0)</f>
        <v>0</v>
      </c>
      <c r="CB56" s="228">
        <f>CA56/COUNTA($BE56:$BV56)</f>
        <v>0</v>
      </c>
      <c r="CC56" s="461">
        <f>(((BW56*2)+(BY56*1)+(CA56*0)))/COUNTA($BE56:$BV56)</f>
        <v>1.8888888888888888</v>
      </c>
      <c r="CD56" s="462" t="str">
        <f>IF(CC56&gt;=1.6,"Đạt mục tiêu",IF(CC56&gt;=1,"Cần cố gắng","Chưa đạt"))</f>
        <v>Đạt mục tiêu</v>
      </c>
    </row>
    <row r="57" spans="1:82" s="472" customFormat="1" ht="63" hidden="1">
      <c r="A57" s="19"/>
      <c r="B57" s="451"/>
      <c r="C57" s="86" t="s">
        <v>600</v>
      </c>
      <c r="D57" s="87"/>
      <c r="E57" s="86"/>
      <c r="F57" s="87"/>
      <c r="G57" s="86"/>
      <c r="H57" s="106" t="s">
        <v>980</v>
      </c>
      <c r="I57" s="79"/>
      <c r="J57" s="10"/>
      <c r="K57" s="79"/>
      <c r="L57" s="79"/>
      <c r="M57" s="474"/>
      <c r="N57" s="66"/>
      <c r="O57" s="66"/>
      <c r="P57" s="79"/>
      <c r="Q57" s="42"/>
      <c r="R57" s="42"/>
      <c r="S57" s="79"/>
      <c r="T57" s="79"/>
      <c r="U57" s="66"/>
      <c r="V57" s="79"/>
      <c r="W57" s="79"/>
      <c r="X57" s="79"/>
      <c r="Y57" s="79"/>
      <c r="Z57" s="79"/>
      <c r="AA57" s="79"/>
      <c r="AB57" s="79"/>
      <c r="AC57" s="79"/>
      <c r="AD57" s="79"/>
      <c r="AE57" s="79"/>
      <c r="AF57" s="79"/>
      <c r="AG57" s="79"/>
      <c r="AH57" s="79"/>
      <c r="AI57" s="79"/>
      <c r="AJ57" s="79"/>
      <c r="AK57" s="79"/>
      <c r="AL57" s="79"/>
      <c r="AM57" s="79"/>
      <c r="AN57" s="79"/>
      <c r="AO57" s="79"/>
      <c r="AP57" s="79"/>
      <c r="AQ57" s="79"/>
      <c r="AR57" s="79"/>
      <c r="AS57" s="79"/>
      <c r="AT57" s="79"/>
      <c r="AU57" s="79"/>
      <c r="AV57" s="79"/>
      <c r="AW57" s="79"/>
      <c r="AX57" s="79"/>
      <c r="AY57" s="79"/>
      <c r="AZ57" s="79"/>
      <c r="BA57" s="79"/>
      <c r="BB57" s="79"/>
      <c r="BC57" s="79"/>
      <c r="BD57" s="79"/>
      <c r="BE57" s="79"/>
      <c r="BF57" s="79"/>
      <c r="BG57" s="79"/>
      <c r="BH57" s="79"/>
      <c r="BI57" s="79"/>
      <c r="BJ57" s="79"/>
      <c r="BK57" s="79"/>
      <c r="BL57" s="79"/>
      <c r="BM57" s="79"/>
      <c r="BN57" s="79"/>
      <c r="BO57" s="79"/>
      <c r="BP57" s="79"/>
      <c r="BQ57" s="79"/>
      <c r="BR57" s="79"/>
      <c r="BS57" s="79"/>
      <c r="BT57" s="79"/>
      <c r="BU57" s="79"/>
      <c r="BV57" s="79"/>
      <c r="BW57" s="474"/>
      <c r="BX57" s="81"/>
      <c r="BY57" s="474"/>
      <c r="BZ57" s="81"/>
      <c r="CA57" s="474"/>
      <c r="CB57" s="81"/>
      <c r="CC57" s="474"/>
      <c r="CD57" s="474"/>
    </row>
    <row r="58" spans="1:82" s="472" customFormat="1" ht="62.25" hidden="1">
      <c r="A58" s="19"/>
      <c r="B58" s="451"/>
      <c r="C58" s="86" t="s">
        <v>600</v>
      </c>
      <c r="D58" s="87"/>
      <c r="E58" s="86"/>
      <c r="F58" s="87"/>
      <c r="G58" s="86" t="s">
        <v>600</v>
      </c>
      <c r="H58" s="106" t="s">
        <v>995</v>
      </c>
      <c r="I58" s="79"/>
      <c r="J58" s="10"/>
      <c r="K58" s="79"/>
      <c r="L58" s="474" t="s">
        <v>16</v>
      </c>
      <c r="M58" s="474"/>
      <c r="N58" s="66"/>
      <c r="O58" s="66"/>
      <c r="P58" s="79"/>
      <c r="Q58" s="42"/>
      <c r="R58" s="42"/>
      <c r="S58" s="79"/>
      <c r="T58" s="79"/>
      <c r="U58" s="66"/>
      <c r="V58" s="79"/>
      <c r="W58" s="79"/>
      <c r="X58" s="79"/>
      <c r="Y58" s="79"/>
      <c r="Z58" s="79" t="s">
        <v>724</v>
      </c>
      <c r="AA58" s="79" t="s">
        <v>726</v>
      </c>
      <c r="AB58" s="79" t="s">
        <v>724</v>
      </c>
      <c r="AC58" s="79" t="s">
        <v>723</v>
      </c>
      <c r="AD58" s="79"/>
      <c r="AE58" s="79"/>
      <c r="AF58" s="79"/>
      <c r="AG58" s="79"/>
      <c r="AH58" s="79"/>
      <c r="AI58" s="79"/>
      <c r="AJ58" s="79"/>
      <c r="AK58" s="79"/>
      <c r="AL58" s="79"/>
      <c r="AM58" s="79"/>
      <c r="AN58" s="79"/>
      <c r="AO58" s="79"/>
      <c r="AP58" s="79"/>
      <c r="AQ58" s="79"/>
      <c r="AR58" s="79"/>
      <c r="AS58" s="79"/>
      <c r="AT58" s="79"/>
      <c r="AU58" s="79"/>
      <c r="AV58" s="79"/>
      <c r="AW58" s="79"/>
      <c r="AX58" s="79"/>
      <c r="AY58" s="79"/>
      <c r="AZ58" s="79"/>
      <c r="BA58" s="79"/>
      <c r="BB58" s="79"/>
      <c r="BC58" s="79"/>
      <c r="BD58" s="79"/>
      <c r="BE58" s="79">
        <v>2</v>
      </c>
      <c r="BF58" s="79">
        <v>2</v>
      </c>
      <c r="BG58" s="79">
        <v>2</v>
      </c>
      <c r="BH58" s="79">
        <v>2</v>
      </c>
      <c r="BI58" s="79">
        <v>2</v>
      </c>
      <c r="BJ58" s="79">
        <v>2</v>
      </c>
      <c r="BK58" s="79">
        <v>2</v>
      </c>
      <c r="BL58" s="79">
        <v>2</v>
      </c>
      <c r="BM58" s="79">
        <v>1</v>
      </c>
      <c r="BN58" s="79">
        <v>1</v>
      </c>
      <c r="BO58" s="79">
        <v>1</v>
      </c>
      <c r="BP58" s="79">
        <v>2</v>
      </c>
      <c r="BQ58" s="79">
        <v>2</v>
      </c>
      <c r="BR58" s="79">
        <v>1</v>
      </c>
      <c r="BS58" s="79">
        <v>2</v>
      </c>
      <c r="BT58" s="79">
        <v>2</v>
      </c>
      <c r="BU58" s="79">
        <v>2</v>
      </c>
      <c r="BV58" s="79">
        <v>2</v>
      </c>
      <c r="BW58" s="474">
        <f>COUNTIF($BE58:$BV58,2)</f>
        <v>14</v>
      </c>
      <c r="BX58" s="512">
        <f>BW58/COUNTA($BE58:$BV58)</f>
        <v>0.77777777777777779</v>
      </c>
      <c r="BY58" s="474">
        <f>COUNTIF($BE58:$BV58,1)</f>
        <v>4</v>
      </c>
      <c r="BZ58" s="512">
        <f>BY58/COUNTA($BE58:$BV58)</f>
        <v>0.22222222222222221</v>
      </c>
      <c r="CA58" s="474">
        <f>COUNTIF($BE58:$BV58,0)</f>
        <v>0</v>
      </c>
      <c r="CB58" s="81">
        <f>CA58/COUNTA($BE58:$BV58)</f>
        <v>0</v>
      </c>
      <c r="CC58" s="474">
        <f>(((BW58*2)+(BY58*1)+(CA58*0)))/COUNTA($BE58:$BV58)</f>
        <v>1.7777777777777777</v>
      </c>
      <c r="CD58" s="475" t="str">
        <f t="shared" si="14"/>
        <v>Đạt mục tiêu</v>
      </c>
    </row>
    <row r="59" spans="1:82" s="472" customFormat="1" ht="98.25" customHeight="1">
      <c r="A59" s="19"/>
      <c r="B59" s="451"/>
      <c r="C59" s="519" t="s">
        <v>600</v>
      </c>
      <c r="D59" s="87"/>
      <c r="E59" s="86" t="s">
        <v>600</v>
      </c>
      <c r="F59" s="86" t="s">
        <v>600</v>
      </c>
      <c r="G59" s="86" t="s">
        <v>600</v>
      </c>
      <c r="H59" s="474" t="s">
        <v>1164</v>
      </c>
      <c r="I59" s="79"/>
      <c r="J59" s="10"/>
      <c r="K59" s="79"/>
      <c r="L59" s="474"/>
      <c r="M59" s="474"/>
      <c r="N59" s="66"/>
      <c r="O59" s="66" t="s">
        <v>16</v>
      </c>
      <c r="P59" s="79"/>
      <c r="Q59" s="42"/>
      <c r="R59" s="42"/>
      <c r="S59" s="79"/>
      <c r="T59" s="79"/>
      <c r="U59" s="66"/>
      <c r="V59" s="79"/>
      <c r="W59" s="79"/>
      <c r="X59" s="79"/>
      <c r="Y59" s="79"/>
      <c r="Z59" s="79"/>
      <c r="AA59" s="79"/>
      <c r="AB59" s="79"/>
      <c r="AC59" s="79"/>
      <c r="AD59" s="79"/>
      <c r="AE59" s="79"/>
      <c r="AF59" s="79"/>
      <c r="AG59" s="79"/>
      <c r="AH59" s="79"/>
      <c r="AI59" s="79"/>
      <c r="AJ59" s="79"/>
      <c r="AK59" s="79"/>
      <c r="AL59" s="79"/>
      <c r="AM59" s="79" t="s">
        <v>723</v>
      </c>
      <c r="AN59" s="79" t="s">
        <v>723</v>
      </c>
      <c r="AO59" s="79" t="s">
        <v>726</v>
      </c>
      <c r="AP59" s="79" t="s">
        <v>724</v>
      </c>
      <c r="AQ59" s="79"/>
      <c r="AR59" s="79"/>
      <c r="AS59" s="79"/>
      <c r="AT59" s="79"/>
      <c r="AU59" s="79"/>
      <c r="AV59" s="79"/>
      <c r="AW59" s="79"/>
      <c r="AX59" s="79"/>
      <c r="AY59" s="79"/>
      <c r="AZ59" s="79"/>
      <c r="BA59" s="79"/>
      <c r="BB59" s="79"/>
      <c r="BC59" s="79"/>
      <c r="BD59" s="79"/>
      <c r="BE59" s="79">
        <v>2</v>
      </c>
      <c r="BF59" s="79">
        <v>2</v>
      </c>
      <c r="BG59" s="79">
        <v>2</v>
      </c>
      <c r="BH59" s="79">
        <v>1</v>
      </c>
      <c r="BI59" s="79">
        <v>2</v>
      </c>
      <c r="BJ59" s="79">
        <v>2</v>
      </c>
      <c r="BK59" s="79">
        <v>2</v>
      </c>
      <c r="BL59" s="79">
        <v>2</v>
      </c>
      <c r="BM59" s="79">
        <v>2</v>
      </c>
      <c r="BN59" s="79">
        <v>2</v>
      </c>
      <c r="BO59" s="79">
        <v>2</v>
      </c>
      <c r="BP59" s="79">
        <v>2</v>
      </c>
      <c r="BQ59" s="79">
        <v>2</v>
      </c>
      <c r="BR59" s="79">
        <v>1</v>
      </c>
      <c r="BS59" s="79">
        <v>1</v>
      </c>
      <c r="BT59" s="79">
        <v>2</v>
      </c>
      <c r="BU59" s="79">
        <v>2</v>
      </c>
      <c r="BV59" s="79">
        <v>1</v>
      </c>
      <c r="BW59" s="474">
        <f>COUNTIF($BE59:$BV59,2)</f>
        <v>14</v>
      </c>
      <c r="BX59" s="81">
        <f>BW59/COUNTA($BE59:$BV59)</f>
        <v>0.77777777777777779</v>
      </c>
      <c r="BY59" s="474">
        <f>COUNTIF($BE59:$BV59,1)</f>
        <v>4</v>
      </c>
      <c r="BZ59" s="81">
        <f>BY59/COUNTA($BE59:$BV59)</f>
        <v>0.22222222222222221</v>
      </c>
      <c r="CA59" s="474">
        <f>COUNTIF($BE59:$BV59,0)</f>
        <v>0</v>
      </c>
      <c r="CB59" s="81">
        <f>CA59/COUNTA($BE59:$BV59)</f>
        <v>0</v>
      </c>
      <c r="CC59" s="474">
        <f>(((BW59*2)+(BY59*1)+(CA59*0)))/COUNTA($BE59:$BV59)</f>
        <v>1.7777777777777777</v>
      </c>
      <c r="CD59" s="475" t="str">
        <f t="shared" si="14"/>
        <v>Đạt mục tiêu</v>
      </c>
    </row>
    <row r="60" spans="1:82" s="3" customFormat="1" ht="62.25" hidden="1">
      <c r="A60" s="19">
        <v>46</v>
      </c>
      <c r="B60" s="451">
        <v>46</v>
      </c>
      <c r="C60" s="78" t="s">
        <v>600</v>
      </c>
      <c r="D60" s="87" t="s">
        <v>17</v>
      </c>
      <c r="E60" s="78" t="s">
        <v>601</v>
      </c>
      <c r="F60" s="87" t="s">
        <v>17</v>
      </c>
      <c r="G60" s="78" t="s">
        <v>601</v>
      </c>
      <c r="H60" s="520" t="s">
        <v>1165</v>
      </c>
      <c r="I60" s="398" t="s">
        <v>275</v>
      </c>
      <c r="J60" s="394" t="s">
        <v>11</v>
      </c>
      <c r="K60" s="398"/>
      <c r="L60" s="461"/>
      <c r="M60" s="461" t="s">
        <v>16</v>
      </c>
      <c r="N60" s="493"/>
      <c r="O60" s="493"/>
      <c r="P60" s="591"/>
      <c r="Q60" s="19"/>
      <c r="R60" s="19"/>
      <c r="S60" s="398"/>
      <c r="T60" s="398"/>
      <c r="U60" s="493">
        <f t="shared" si="9"/>
        <v>1</v>
      </c>
      <c r="V60" s="398"/>
      <c r="W60" s="398"/>
      <c r="X60" s="398"/>
      <c r="Y60" s="398"/>
      <c r="Z60" s="398"/>
      <c r="AA60" s="398"/>
      <c r="AB60" s="398"/>
      <c r="AC60" s="398"/>
      <c r="AD60" s="398" t="s">
        <v>724</v>
      </c>
      <c r="AE60" s="398" t="s">
        <v>724</v>
      </c>
      <c r="AF60" s="398" t="s">
        <v>724</v>
      </c>
      <c r="AG60" s="398" t="s">
        <v>726</v>
      </c>
      <c r="AH60" s="398"/>
      <c r="AI60" s="398"/>
      <c r="AJ60" s="398"/>
      <c r="AK60" s="398"/>
      <c r="AL60" s="398"/>
      <c r="AM60" s="591"/>
      <c r="AN60" s="591"/>
      <c r="AO60" s="591"/>
      <c r="AP60" s="591"/>
      <c r="AQ60" s="591"/>
      <c r="AR60" s="591"/>
      <c r="AS60" s="591"/>
      <c r="AT60" s="398"/>
      <c r="AU60" s="398"/>
      <c r="AV60" s="398"/>
      <c r="AW60" s="398"/>
      <c r="AX60" s="398"/>
      <c r="AY60" s="398"/>
      <c r="AZ60" s="398"/>
      <c r="BA60" s="398"/>
      <c r="BB60" s="398"/>
      <c r="BC60" s="398"/>
      <c r="BD60" s="398"/>
      <c r="BE60" s="398">
        <v>1</v>
      </c>
      <c r="BF60" s="398">
        <v>2</v>
      </c>
      <c r="BG60" s="398">
        <v>1</v>
      </c>
      <c r="BH60" s="398">
        <v>2</v>
      </c>
      <c r="BI60" s="398">
        <v>2</v>
      </c>
      <c r="BJ60" s="398">
        <v>2</v>
      </c>
      <c r="BK60" s="398">
        <v>2</v>
      </c>
      <c r="BL60" s="398">
        <v>2</v>
      </c>
      <c r="BM60" s="398">
        <v>2</v>
      </c>
      <c r="BN60" s="398">
        <v>2</v>
      </c>
      <c r="BO60" s="398">
        <v>2</v>
      </c>
      <c r="BP60" s="398">
        <v>2</v>
      </c>
      <c r="BQ60" s="398">
        <v>2</v>
      </c>
      <c r="BR60" s="398">
        <v>2</v>
      </c>
      <c r="BS60" s="398">
        <v>2</v>
      </c>
      <c r="BT60" s="398">
        <v>1</v>
      </c>
      <c r="BU60" s="398">
        <v>2</v>
      </c>
      <c r="BV60" s="398">
        <v>2</v>
      </c>
      <c r="BW60" s="461">
        <f>COUNTIF($BE60:$BV60,2)</f>
        <v>15</v>
      </c>
      <c r="BX60" s="514">
        <f>BW60/COUNTA($BE60:$BV60)</f>
        <v>0.83333333333333337</v>
      </c>
      <c r="BY60" s="461">
        <f>COUNTIF($BE60:$BV60,1)</f>
        <v>3</v>
      </c>
      <c r="BZ60" s="514">
        <f>BY60/COUNTA($BE60:$BV60)</f>
        <v>0.16666666666666666</v>
      </c>
      <c r="CA60" s="461">
        <f>COUNTIF($BE60:$BV60,0)</f>
        <v>0</v>
      </c>
      <c r="CB60" s="228">
        <f>CA60/COUNTA($BE60:$BV60)</f>
        <v>0</v>
      </c>
      <c r="CC60" s="461">
        <f>(((BW60*2)+(BY60*1)+(CA60*0)))/COUNTA($BE60:$BV60)</f>
        <v>1.8333333333333333</v>
      </c>
      <c r="CD60" s="462" t="str">
        <f>IF(CC60&gt;=1.6,"Đạt mục tiêu",IF(CC60&gt;=1,"Cần cố gắng","Chưa đạt"))</f>
        <v>Đạt mục tiêu</v>
      </c>
    </row>
    <row r="61" spans="1:82" s="472" customFormat="1" ht="31.5" hidden="1">
      <c r="A61" s="19">
        <v>47</v>
      </c>
      <c r="B61" s="451">
        <v>47</v>
      </c>
      <c r="C61" s="86" t="s">
        <v>602</v>
      </c>
      <c r="D61" s="87" t="s">
        <v>17</v>
      </c>
      <c r="E61" s="86" t="s">
        <v>52</v>
      </c>
      <c r="F61" s="87" t="s">
        <v>17</v>
      </c>
      <c r="G61" s="86" t="s">
        <v>613</v>
      </c>
      <c r="H61" s="128" t="s">
        <v>614</v>
      </c>
      <c r="I61" s="79" t="s">
        <v>275</v>
      </c>
      <c r="J61" s="10" t="s">
        <v>11</v>
      </c>
      <c r="K61" s="79"/>
      <c r="L61" s="79"/>
      <c r="M61" s="79"/>
      <c r="N61" s="66"/>
      <c r="O61" s="66"/>
      <c r="P61" s="79" t="s">
        <v>16</v>
      </c>
      <c r="Q61" s="42"/>
      <c r="R61" s="42"/>
      <c r="S61" s="79"/>
      <c r="T61" s="79"/>
      <c r="U61" s="66">
        <f t="shared" si="9"/>
        <v>1</v>
      </c>
      <c r="V61" s="79"/>
      <c r="W61" s="79"/>
      <c r="X61" s="79"/>
      <c r="Y61" s="79"/>
      <c r="Z61" s="79"/>
      <c r="AA61" s="79"/>
      <c r="AB61" s="79"/>
      <c r="AC61" s="79"/>
      <c r="AD61" s="79"/>
      <c r="AE61" s="79"/>
      <c r="AF61" s="79"/>
      <c r="AG61" s="79"/>
      <c r="AH61" s="79"/>
      <c r="AI61" s="79"/>
      <c r="AJ61" s="79"/>
      <c r="AK61" s="79"/>
      <c r="AL61" s="79"/>
      <c r="AM61" s="79"/>
      <c r="AN61" s="79"/>
      <c r="AO61" s="79"/>
      <c r="AP61" s="79"/>
      <c r="AQ61" s="79" t="s">
        <v>724</v>
      </c>
      <c r="AR61" s="79" t="s">
        <v>723</v>
      </c>
      <c r="AS61" s="79" t="s">
        <v>723</v>
      </c>
      <c r="AT61" s="79"/>
      <c r="AU61" s="79"/>
      <c r="AV61" s="79"/>
      <c r="AW61" s="79"/>
      <c r="AX61" s="79"/>
      <c r="AY61" s="79"/>
      <c r="AZ61" s="79"/>
      <c r="BA61" s="79"/>
      <c r="BB61" s="79"/>
      <c r="BC61" s="79"/>
      <c r="BD61" s="79"/>
      <c r="BE61" s="79"/>
      <c r="BF61" s="79"/>
      <c r="BG61" s="79"/>
      <c r="BH61" s="79"/>
      <c r="BI61" s="79"/>
      <c r="BJ61" s="79"/>
      <c r="BK61" s="79"/>
      <c r="BL61" s="79"/>
      <c r="BM61" s="79"/>
      <c r="BN61" s="79"/>
      <c r="BO61" s="79"/>
      <c r="BP61" s="79"/>
      <c r="BQ61" s="79"/>
      <c r="BR61" s="79"/>
      <c r="BS61" s="79"/>
      <c r="BT61" s="79"/>
      <c r="BU61" s="79"/>
      <c r="BV61" s="79"/>
      <c r="BW61" s="474"/>
      <c r="BX61" s="81"/>
      <c r="BY61" s="474"/>
      <c r="BZ61" s="81"/>
      <c r="CA61" s="474"/>
      <c r="CB61" s="81"/>
      <c r="CC61" s="474"/>
      <c r="CD61" s="474"/>
    </row>
    <row r="62" spans="1:82" s="472" customFormat="1" ht="30" hidden="1">
      <c r="A62" s="19">
        <v>48</v>
      </c>
      <c r="B62" s="451">
        <v>48</v>
      </c>
      <c r="C62" s="86" t="s">
        <v>603</v>
      </c>
      <c r="D62" s="87" t="s">
        <v>17</v>
      </c>
      <c r="E62" s="86" t="s">
        <v>604</v>
      </c>
      <c r="F62" s="87" t="s">
        <v>17</v>
      </c>
      <c r="G62" s="86" t="s">
        <v>721</v>
      </c>
      <c r="H62" s="128" t="s">
        <v>710</v>
      </c>
      <c r="I62" s="79" t="s">
        <v>275</v>
      </c>
      <c r="J62" s="10" t="s">
        <v>11</v>
      </c>
      <c r="K62" s="79"/>
      <c r="L62" s="79"/>
      <c r="M62" s="79"/>
      <c r="N62" s="66"/>
      <c r="O62" s="66"/>
      <c r="P62" s="623" t="s">
        <v>16</v>
      </c>
      <c r="Q62" s="42"/>
      <c r="R62" s="42"/>
      <c r="S62" s="79"/>
      <c r="T62" s="79"/>
      <c r="U62" s="66">
        <f t="shared" si="9"/>
        <v>1</v>
      </c>
      <c r="V62" s="79"/>
      <c r="W62" s="79"/>
      <c r="X62" s="79"/>
      <c r="Y62" s="79"/>
      <c r="Z62" s="79"/>
      <c r="AA62" s="79"/>
      <c r="AB62" s="79"/>
      <c r="AC62" s="79"/>
      <c r="AD62" s="79"/>
      <c r="AE62" s="79"/>
      <c r="AF62" s="79"/>
      <c r="AG62" s="79"/>
      <c r="AH62" s="79"/>
      <c r="AI62" s="79"/>
      <c r="AJ62" s="79"/>
      <c r="AK62" s="79"/>
      <c r="AL62" s="79"/>
      <c r="AM62" s="79"/>
      <c r="AN62" s="79"/>
      <c r="AO62" s="79"/>
      <c r="AP62" s="79"/>
      <c r="AQ62" s="79" t="s">
        <v>723</v>
      </c>
      <c r="AR62" s="79" t="s">
        <v>726</v>
      </c>
      <c r="AS62" s="79" t="s">
        <v>724</v>
      </c>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c r="BV62" s="79"/>
      <c r="BW62" s="474"/>
      <c r="BX62" s="81"/>
      <c r="BY62" s="474"/>
      <c r="BZ62" s="81"/>
      <c r="CA62" s="474"/>
      <c r="CB62" s="81"/>
      <c r="CC62" s="474"/>
      <c r="CD62" s="474"/>
    </row>
    <row r="63" spans="1:82" ht="75" hidden="1">
      <c r="A63" s="396">
        <v>49</v>
      </c>
      <c r="B63" s="451">
        <v>49</v>
      </c>
      <c r="C63" s="212" t="s">
        <v>605</v>
      </c>
      <c r="D63" s="87" t="s">
        <v>17</v>
      </c>
      <c r="E63" s="86" t="s">
        <v>606</v>
      </c>
      <c r="F63" s="87" t="s">
        <v>17</v>
      </c>
      <c r="G63" s="188" t="s">
        <v>606</v>
      </c>
      <c r="H63" s="193" t="s">
        <v>935</v>
      </c>
      <c r="I63" s="79" t="s">
        <v>275</v>
      </c>
      <c r="J63" s="10" t="s">
        <v>11</v>
      </c>
      <c r="K63" s="396" t="s">
        <v>16</v>
      </c>
      <c r="L63" s="79"/>
      <c r="M63" s="79"/>
      <c r="N63" s="66"/>
      <c r="O63" s="66"/>
      <c r="P63" s="79"/>
      <c r="Q63" s="42"/>
      <c r="R63" s="42"/>
      <c r="S63" s="474" t="s">
        <v>16</v>
      </c>
      <c r="T63" s="79"/>
      <c r="U63" s="66">
        <f t="shared" si="9"/>
        <v>2</v>
      </c>
      <c r="V63" s="473" t="s">
        <v>724</v>
      </c>
      <c r="W63" s="473" t="s">
        <v>727</v>
      </c>
      <c r="X63" s="473" t="s">
        <v>723</v>
      </c>
      <c r="Y63" s="473" t="s">
        <v>727</v>
      </c>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394" t="s">
        <v>281</v>
      </c>
      <c r="BF63" s="394" t="s">
        <v>281</v>
      </c>
      <c r="BG63" s="394" t="s">
        <v>1160</v>
      </c>
      <c r="BH63" s="394" t="s">
        <v>281</v>
      </c>
      <c r="BI63" s="394" t="s">
        <v>1160</v>
      </c>
      <c r="BJ63" s="394" t="s">
        <v>1160</v>
      </c>
      <c r="BK63" s="394" t="s">
        <v>1160</v>
      </c>
      <c r="BL63" s="394" t="s">
        <v>281</v>
      </c>
      <c r="BM63" s="394" t="s">
        <v>281</v>
      </c>
      <c r="BN63" s="394" t="s">
        <v>281</v>
      </c>
      <c r="BO63" s="394" t="s">
        <v>281</v>
      </c>
      <c r="BP63" s="394" t="s">
        <v>281</v>
      </c>
      <c r="BQ63" s="394" t="s">
        <v>281</v>
      </c>
      <c r="BR63" s="394" t="s">
        <v>281</v>
      </c>
      <c r="BS63" s="394" t="s">
        <v>281</v>
      </c>
      <c r="BT63" s="394" t="s">
        <v>281</v>
      </c>
      <c r="BU63" s="394" t="s">
        <v>281</v>
      </c>
      <c r="BV63" s="394" t="s">
        <v>281</v>
      </c>
      <c r="BW63" s="384">
        <f>COUNTIF($BE63:$BV63,2)</f>
        <v>14</v>
      </c>
      <c r="BX63" s="510">
        <f>BW63/COUNTA($BE63:$BV63)</f>
        <v>0.77777777777777779</v>
      </c>
      <c r="BY63" s="384">
        <f>COUNTIF($BE63:$BV63,1)</f>
        <v>4</v>
      </c>
      <c r="BZ63" s="510">
        <f>BY63/COUNTA($BE63:$BV63)</f>
        <v>0.22222222222222221</v>
      </c>
      <c r="CA63" s="384">
        <f>COUNTIF($BE63:$BV63,0)</f>
        <v>0</v>
      </c>
      <c r="CB63" s="511">
        <f>CA63/COUNTA($BE63:$BV63)</f>
        <v>0</v>
      </c>
      <c r="CC63" s="384">
        <f>(((BW63*2)+(BY63*1)+(CA63*0)))/COUNTA($BE63:$BV63)</f>
        <v>1.7777777777777777</v>
      </c>
      <c r="CD63" s="497" t="str">
        <f>IF(CC63&gt;=1.6,"Đạt mục tiêu",IF(CC63&gt;=1,"Cần cố gắng","Chưa đạt"))</f>
        <v>Đạt mục tiêu</v>
      </c>
    </row>
    <row r="64" spans="1:82" s="472" customFormat="1" ht="31.5" hidden="1">
      <c r="A64" s="19">
        <v>50</v>
      </c>
      <c r="B64" s="451">
        <v>50</v>
      </c>
      <c r="C64" s="86" t="s">
        <v>607</v>
      </c>
      <c r="D64" s="87" t="s">
        <v>17</v>
      </c>
      <c r="E64" s="86" t="s">
        <v>608</v>
      </c>
      <c r="F64" s="87" t="s">
        <v>17</v>
      </c>
      <c r="G64" s="79" t="s">
        <v>306</v>
      </c>
      <c r="H64" s="96" t="s">
        <v>743</v>
      </c>
      <c r="I64" s="79" t="s">
        <v>275</v>
      </c>
      <c r="J64" s="10" t="s">
        <v>11</v>
      </c>
      <c r="K64" s="79"/>
      <c r="L64" s="79"/>
      <c r="M64" s="79"/>
      <c r="N64" s="66"/>
      <c r="O64" s="66"/>
      <c r="P64" s="79" t="s">
        <v>16</v>
      </c>
      <c r="Q64" s="42"/>
      <c r="R64" s="42"/>
      <c r="S64" s="79"/>
      <c r="T64" s="79"/>
      <c r="U64" s="66">
        <f t="shared" si="9"/>
        <v>1</v>
      </c>
      <c r="V64" s="79"/>
      <c r="W64" s="79"/>
      <c r="X64" s="79"/>
      <c r="Y64" s="79"/>
      <c r="Z64" s="79"/>
      <c r="AA64" s="79"/>
      <c r="AB64" s="79"/>
      <c r="AC64" s="79"/>
      <c r="AD64" s="79"/>
      <c r="AE64" s="79"/>
      <c r="AF64" s="79"/>
      <c r="AG64" s="79"/>
      <c r="AH64" s="79"/>
      <c r="AI64" s="79"/>
      <c r="AJ64" s="79"/>
      <c r="AK64" s="79"/>
      <c r="AL64" s="79"/>
      <c r="AM64" s="79"/>
      <c r="AN64" s="79"/>
      <c r="AO64" s="79"/>
      <c r="AP64" s="79"/>
      <c r="AQ64" s="79" t="s">
        <v>724</v>
      </c>
      <c r="AR64" s="79" t="s">
        <v>724</v>
      </c>
      <c r="AS64" s="79" t="s">
        <v>723</v>
      </c>
      <c r="AT64" s="79"/>
      <c r="AU64" s="79"/>
      <c r="AV64" s="79"/>
      <c r="AW64" s="79"/>
      <c r="AX64" s="79"/>
      <c r="AY64" s="79"/>
      <c r="AZ64" s="79"/>
      <c r="BA64" s="79"/>
      <c r="BB64" s="79"/>
      <c r="BC64" s="79"/>
      <c r="BD64" s="79"/>
      <c r="BE64" s="79"/>
      <c r="BF64" s="79"/>
      <c r="BG64" s="79"/>
      <c r="BH64" s="79"/>
      <c r="BI64" s="79"/>
      <c r="BJ64" s="79"/>
      <c r="BK64" s="79"/>
      <c r="BL64" s="79"/>
      <c r="BM64" s="79"/>
      <c r="BN64" s="79"/>
      <c r="BO64" s="79"/>
      <c r="BP64" s="79"/>
      <c r="BQ64" s="79"/>
      <c r="BR64" s="79"/>
      <c r="BS64" s="79"/>
      <c r="BT64" s="79"/>
      <c r="BU64" s="79"/>
      <c r="BV64" s="79"/>
      <c r="BW64" s="474"/>
      <c r="BX64" s="81"/>
      <c r="BY64" s="474"/>
      <c r="BZ64" s="81"/>
      <c r="CA64" s="474"/>
      <c r="CB64" s="81"/>
      <c r="CC64" s="474"/>
      <c r="CD64" s="474"/>
    </row>
    <row r="65" spans="1:82" s="472" customFormat="1" ht="63" hidden="1">
      <c r="A65" s="19"/>
      <c r="B65" s="451"/>
      <c r="C65" s="67" t="s">
        <v>617</v>
      </c>
      <c r="D65" s="87"/>
      <c r="E65" s="86"/>
      <c r="F65" s="87"/>
      <c r="G65" s="67" t="s">
        <v>616</v>
      </c>
      <c r="H65" s="108" t="s">
        <v>1166</v>
      </c>
      <c r="I65" s="79"/>
      <c r="J65" s="10"/>
      <c r="K65" s="79"/>
      <c r="L65" s="474" t="s">
        <v>16</v>
      </c>
      <c r="M65" s="79"/>
      <c r="N65" s="66"/>
      <c r="O65" s="66"/>
      <c r="P65" s="79"/>
      <c r="Q65" s="42"/>
      <c r="R65" s="42"/>
      <c r="S65" s="79"/>
      <c r="T65" s="79"/>
      <c r="U65" s="66"/>
      <c r="V65" s="79"/>
      <c r="W65" s="79"/>
      <c r="X65" s="79"/>
      <c r="Y65" s="79"/>
      <c r="Z65" s="79" t="s">
        <v>724</v>
      </c>
      <c r="AA65" s="79"/>
      <c r="AB65" s="79" t="s">
        <v>726</v>
      </c>
      <c r="AC65" s="79" t="s">
        <v>724</v>
      </c>
      <c r="AD65" s="79"/>
      <c r="AE65" s="79"/>
      <c r="AF65" s="79"/>
      <c r="AG65" s="79"/>
      <c r="AH65" s="79"/>
      <c r="AI65" s="79"/>
      <c r="AJ65" s="79"/>
      <c r="AK65" s="79"/>
      <c r="AL65" s="79"/>
      <c r="AM65" s="79"/>
      <c r="AN65" s="79"/>
      <c r="AO65" s="79"/>
      <c r="AP65" s="79"/>
      <c r="AQ65" s="79"/>
      <c r="AR65" s="79"/>
      <c r="AS65" s="79"/>
      <c r="AT65" s="79"/>
      <c r="AU65" s="79"/>
      <c r="AV65" s="79"/>
      <c r="AW65" s="79"/>
      <c r="AX65" s="79"/>
      <c r="AY65" s="79"/>
      <c r="AZ65" s="79"/>
      <c r="BA65" s="79"/>
      <c r="BB65" s="79"/>
      <c r="BC65" s="79"/>
      <c r="BD65" s="79"/>
      <c r="BE65" s="79">
        <v>2</v>
      </c>
      <c r="BF65" s="79">
        <v>2</v>
      </c>
      <c r="BG65" s="79">
        <v>2</v>
      </c>
      <c r="BH65" s="79">
        <v>2</v>
      </c>
      <c r="BI65" s="79">
        <v>1</v>
      </c>
      <c r="BJ65" s="79">
        <v>2</v>
      </c>
      <c r="BK65" s="79">
        <v>2</v>
      </c>
      <c r="BL65" s="79">
        <v>2</v>
      </c>
      <c r="BM65" s="79">
        <v>2</v>
      </c>
      <c r="BN65" s="79">
        <v>2</v>
      </c>
      <c r="BO65" s="79">
        <v>1</v>
      </c>
      <c r="BP65" s="79">
        <v>2</v>
      </c>
      <c r="BQ65" s="79">
        <v>2</v>
      </c>
      <c r="BR65" s="79">
        <v>1</v>
      </c>
      <c r="BS65" s="79">
        <v>2</v>
      </c>
      <c r="BT65" s="79">
        <v>2</v>
      </c>
      <c r="BU65" s="79">
        <v>2</v>
      </c>
      <c r="BV65" s="79">
        <v>2</v>
      </c>
      <c r="BW65" s="474">
        <f>COUNTIF($BE65:$BV65,2)</f>
        <v>15</v>
      </c>
      <c r="BX65" s="512">
        <f>BW65/COUNTA($BE65:$BV65)</f>
        <v>0.83333333333333337</v>
      </c>
      <c r="BY65" s="474">
        <f>COUNTIF($BE65:$BV65,1)</f>
        <v>3</v>
      </c>
      <c r="BZ65" s="512">
        <f>BY65/COUNTA($BE65:$BV65)</f>
        <v>0.16666666666666666</v>
      </c>
      <c r="CA65" s="474">
        <f>COUNTIF($BE65:$BV65,0)</f>
        <v>0</v>
      </c>
      <c r="CB65" s="81">
        <f>CA65/COUNTA($BE65:$BV65)</f>
        <v>0</v>
      </c>
      <c r="CC65" s="474">
        <f>(((BW65*2)+(BY65*1)+(CA65*0)))/COUNTA($BE65:$BV65)</f>
        <v>1.8333333333333333</v>
      </c>
      <c r="CD65" s="475" t="str">
        <f t="shared" si="14"/>
        <v>Đạt mục tiêu</v>
      </c>
    </row>
    <row r="66" spans="1:82" s="472" customFormat="1" ht="90" hidden="1">
      <c r="A66" s="19">
        <v>51</v>
      </c>
      <c r="B66" s="451">
        <v>51</v>
      </c>
      <c r="C66" s="67" t="s">
        <v>617</v>
      </c>
      <c r="D66" s="68" t="s">
        <v>14</v>
      </c>
      <c r="E66" s="67" t="s">
        <v>615</v>
      </c>
      <c r="F66" s="68" t="s">
        <v>17</v>
      </c>
      <c r="G66" s="67" t="s">
        <v>616</v>
      </c>
      <c r="H66" s="108" t="s">
        <v>1167</v>
      </c>
      <c r="I66" s="108" t="s">
        <v>744</v>
      </c>
      <c r="J66" s="108" t="s">
        <v>744</v>
      </c>
      <c r="K66" s="108" t="s">
        <v>744</v>
      </c>
      <c r="L66" s="66" t="s">
        <v>16</v>
      </c>
      <c r="M66" s="79"/>
      <c r="N66" s="79"/>
      <c r="O66" s="79"/>
      <c r="P66" s="79"/>
      <c r="Q66" s="79"/>
      <c r="R66" s="79"/>
      <c r="S66" s="79"/>
      <c r="T66" s="79"/>
      <c r="U66" s="66">
        <f t="shared" si="9"/>
        <v>1</v>
      </c>
      <c r="V66" s="79"/>
      <c r="W66" s="79"/>
      <c r="X66" s="79"/>
      <c r="Y66" s="79"/>
      <c r="Z66" s="79" t="s">
        <v>723</v>
      </c>
      <c r="AA66" s="79" t="s">
        <v>727</v>
      </c>
      <c r="AB66" s="79"/>
      <c r="AC66" s="79" t="s">
        <v>726</v>
      </c>
      <c r="AD66" s="79"/>
      <c r="AE66" s="79"/>
      <c r="AF66" s="79"/>
      <c r="AG66" s="79"/>
      <c r="AH66" s="79"/>
      <c r="AI66" s="79"/>
      <c r="AJ66" s="79"/>
      <c r="AK66" s="79"/>
      <c r="AL66" s="79"/>
      <c r="AM66" s="79"/>
      <c r="AN66" s="79"/>
      <c r="AO66" s="79"/>
      <c r="AP66" s="79"/>
      <c r="AQ66" s="79"/>
      <c r="AR66" s="79"/>
      <c r="AS66" s="79"/>
      <c r="AT66" s="79"/>
      <c r="AU66" s="79"/>
      <c r="AV66" s="79"/>
      <c r="AW66" s="79"/>
      <c r="AX66" s="79"/>
      <c r="AY66" s="79"/>
      <c r="AZ66" s="79"/>
      <c r="BA66" s="79"/>
      <c r="BB66" s="79"/>
      <c r="BC66" s="79"/>
      <c r="BD66" s="79"/>
      <c r="BE66" s="79">
        <v>2</v>
      </c>
      <c r="BF66" s="79">
        <v>2</v>
      </c>
      <c r="BG66" s="79">
        <v>2</v>
      </c>
      <c r="BH66" s="79">
        <v>2</v>
      </c>
      <c r="BI66" s="79">
        <v>2</v>
      </c>
      <c r="BJ66" s="79">
        <v>2</v>
      </c>
      <c r="BK66" s="79">
        <v>2</v>
      </c>
      <c r="BL66" s="79">
        <v>2</v>
      </c>
      <c r="BM66" s="79">
        <v>1</v>
      </c>
      <c r="BN66" s="79">
        <v>1</v>
      </c>
      <c r="BO66" s="79">
        <v>1</v>
      </c>
      <c r="BP66" s="79">
        <v>2</v>
      </c>
      <c r="BQ66" s="79">
        <v>2</v>
      </c>
      <c r="BR66" s="79">
        <v>1</v>
      </c>
      <c r="BS66" s="79">
        <v>2</v>
      </c>
      <c r="BT66" s="79">
        <v>2</v>
      </c>
      <c r="BU66" s="79">
        <v>2</v>
      </c>
      <c r="BV66" s="79">
        <v>2</v>
      </c>
      <c r="BW66" s="474">
        <f>COUNTIF($BE66:$BV66,2)</f>
        <v>14</v>
      </c>
      <c r="BX66" s="512">
        <f>BW66/COUNTA($BE66:$BV66)</f>
        <v>0.77777777777777779</v>
      </c>
      <c r="BY66" s="474">
        <f>COUNTIF($BE66:$BV66,1)</f>
        <v>4</v>
      </c>
      <c r="BZ66" s="512">
        <f>BY66/COUNTA($BE66:$BV66)</f>
        <v>0.22222222222222221</v>
      </c>
      <c r="CA66" s="474">
        <f>COUNTIF($BE66:$BV66,0)</f>
        <v>0</v>
      </c>
      <c r="CB66" s="81">
        <f>CA66/COUNTA($BE66:$BV66)</f>
        <v>0</v>
      </c>
      <c r="CC66" s="474">
        <f>(((BW66*2)+(BY66*1)+(CA66*0)))/COUNTA($BE66:$BV66)</f>
        <v>1.7777777777777777</v>
      </c>
      <c r="CD66" s="475" t="str">
        <f t="shared" si="14"/>
        <v>Đạt mục tiêu</v>
      </c>
    </row>
    <row r="67" spans="1:82" hidden="1">
      <c r="A67" s="396">
        <v>52</v>
      </c>
      <c r="B67" s="451">
        <v>52</v>
      </c>
      <c r="C67" s="1447" t="s">
        <v>20</v>
      </c>
      <c r="D67" s="1368"/>
      <c r="E67" s="1369"/>
      <c r="F67" s="5" t="s">
        <v>316</v>
      </c>
      <c r="G67" s="176" t="s">
        <v>316</v>
      </c>
      <c r="H67" s="239" t="s">
        <v>316</v>
      </c>
      <c r="I67" s="5" t="s">
        <v>316</v>
      </c>
      <c r="J67" s="5" t="s">
        <v>316</v>
      </c>
      <c r="K67" s="506" t="s">
        <v>316</v>
      </c>
      <c r="L67" s="5" t="s">
        <v>316</v>
      </c>
      <c r="M67" s="5" t="s">
        <v>316</v>
      </c>
      <c r="N67" s="148" t="s">
        <v>316</v>
      </c>
      <c r="O67" s="112" t="s">
        <v>316</v>
      </c>
      <c r="P67" s="5" t="s">
        <v>316</v>
      </c>
      <c r="Q67" s="5" t="s">
        <v>316</v>
      </c>
      <c r="R67" s="5"/>
      <c r="S67" s="5" t="s">
        <v>316</v>
      </c>
      <c r="T67" s="5" t="s">
        <v>316</v>
      </c>
      <c r="U67" s="5" t="s">
        <v>316</v>
      </c>
      <c r="V67" s="176" t="s">
        <v>316</v>
      </c>
      <c r="W67" s="176" t="s">
        <v>316</v>
      </c>
      <c r="X67" s="176" t="s">
        <v>316</v>
      </c>
      <c r="Y67" s="176" t="s">
        <v>316</v>
      </c>
      <c r="Z67" s="5" t="s">
        <v>316</v>
      </c>
      <c r="AA67" s="5" t="s">
        <v>316</v>
      </c>
      <c r="AB67" s="5" t="s">
        <v>316</v>
      </c>
      <c r="AC67" s="5" t="s">
        <v>316</v>
      </c>
      <c r="AD67" s="5" t="s">
        <v>316</v>
      </c>
      <c r="AE67" s="5" t="s">
        <v>316</v>
      </c>
      <c r="AF67" s="5" t="s">
        <v>316</v>
      </c>
      <c r="AG67" s="5" t="s">
        <v>316</v>
      </c>
      <c r="AH67" s="148" t="s">
        <v>316</v>
      </c>
      <c r="AI67" s="148" t="s">
        <v>316</v>
      </c>
      <c r="AJ67" s="148" t="s">
        <v>316</v>
      </c>
      <c r="AK67" s="148" t="s">
        <v>316</v>
      </c>
      <c r="AL67" s="148" t="s">
        <v>316</v>
      </c>
      <c r="AM67" s="5" t="s">
        <v>316</v>
      </c>
      <c r="AN67" s="5" t="s">
        <v>316</v>
      </c>
      <c r="AO67" s="5" t="s">
        <v>316</v>
      </c>
      <c r="AP67" s="5" t="s">
        <v>316</v>
      </c>
      <c r="AQ67" s="5"/>
      <c r="AR67" s="5"/>
      <c r="AS67" s="5" t="s">
        <v>316</v>
      </c>
      <c r="AT67" s="5" t="s">
        <v>316</v>
      </c>
      <c r="AU67" s="5" t="s">
        <v>316</v>
      </c>
      <c r="AV67" s="5" t="s">
        <v>316</v>
      </c>
      <c r="AW67" s="5" t="s">
        <v>316</v>
      </c>
      <c r="AX67" s="5"/>
      <c r="AY67" s="5"/>
      <c r="AZ67" s="5" t="s">
        <v>316</v>
      </c>
      <c r="BA67" s="5"/>
      <c r="BB67" s="5" t="s">
        <v>316</v>
      </c>
      <c r="BC67" s="5"/>
      <c r="BD67" s="5" t="s">
        <v>316</v>
      </c>
      <c r="BE67" s="521" t="s">
        <v>316</v>
      </c>
      <c r="BF67" s="521" t="s">
        <v>316</v>
      </c>
      <c r="BG67" s="521" t="s">
        <v>316</v>
      </c>
      <c r="BH67" s="521" t="s">
        <v>316</v>
      </c>
      <c r="BI67" s="521" t="s">
        <v>316</v>
      </c>
      <c r="BJ67" s="521" t="s">
        <v>316</v>
      </c>
      <c r="BK67" s="521" t="s">
        <v>316</v>
      </c>
      <c r="BL67" s="521" t="s">
        <v>316</v>
      </c>
      <c r="BM67" s="521" t="s">
        <v>316</v>
      </c>
      <c r="BN67" s="521" t="s">
        <v>316</v>
      </c>
      <c r="BO67" s="521" t="s">
        <v>316</v>
      </c>
      <c r="BP67" s="521" t="s">
        <v>316</v>
      </c>
      <c r="BQ67" s="521" t="s">
        <v>316</v>
      </c>
      <c r="BR67" s="521" t="s">
        <v>316</v>
      </c>
      <c r="BS67" s="521" t="s">
        <v>316</v>
      </c>
      <c r="BT67" s="521" t="s">
        <v>316</v>
      </c>
      <c r="BU67" s="521" t="s">
        <v>316</v>
      </c>
      <c r="BV67" s="521" t="s">
        <v>316</v>
      </c>
      <c r="BW67" s="521" t="s">
        <v>316</v>
      </c>
      <c r="BX67" s="522" t="s">
        <v>316</v>
      </c>
      <c r="BY67" s="521" t="s">
        <v>316</v>
      </c>
      <c r="BZ67" s="522" t="s">
        <v>316</v>
      </c>
      <c r="CA67" s="521" t="s">
        <v>316</v>
      </c>
      <c r="CB67" s="521" t="s">
        <v>316</v>
      </c>
      <c r="CC67" s="521" t="s">
        <v>316</v>
      </c>
      <c r="CD67" s="522" t="s">
        <v>316</v>
      </c>
    </row>
    <row r="68" spans="1:82" hidden="1">
      <c r="A68" s="396">
        <v>53</v>
      </c>
      <c r="B68" s="451">
        <v>53</v>
      </c>
      <c r="C68" s="1447" t="s">
        <v>63</v>
      </c>
      <c r="D68" s="1368"/>
      <c r="E68" s="1369"/>
      <c r="F68" s="5" t="s">
        <v>316</v>
      </c>
      <c r="G68" s="176" t="s">
        <v>316</v>
      </c>
      <c r="H68" s="239" t="s">
        <v>316</v>
      </c>
      <c r="I68" s="5" t="s">
        <v>316</v>
      </c>
      <c r="J68" s="5" t="s">
        <v>316</v>
      </c>
      <c r="K68" s="506" t="s">
        <v>316</v>
      </c>
      <c r="L68" s="5" t="s">
        <v>316</v>
      </c>
      <c r="M68" s="5" t="s">
        <v>316</v>
      </c>
      <c r="N68" s="148" t="s">
        <v>316</v>
      </c>
      <c r="O68" s="5" t="s">
        <v>316</v>
      </c>
      <c r="P68" s="5" t="s">
        <v>316</v>
      </c>
      <c r="Q68" s="5" t="s">
        <v>316</v>
      </c>
      <c r="R68" s="5"/>
      <c r="S68" s="5" t="s">
        <v>316</v>
      </c>
      <c r="T68" s="5" t="s">
        <v>316</v>
      </c>
      <c r="U68" s="5" t="s">
        <v>316</v>
      </c>
      <c r="V68" s="176" t="s">
        <v>316</v>
      </c>
      <c r="W68" s="176" t="s">
        <v>316</v>
      </c>
      <c r="X68" s="176" t="s">
        <v>316</v>
      </c>
      <c r="Y68" s="176" t="s">
        <v>316</v>
      </c>
      <c r="Z68" s="5" t="s">
        <v>316</v>
      </c>
      <c r="AA68" s="5" t="s">
        <v>316</v>
      </c>
      <c r="AB68" s="5" t="s">
        <v>316</v>
      </c>
      <c r="AC68" s="5" t="s">
        <v>316</v>
      </c>
      <c r="AD68" s="5" t="s">
        <v>316</v>
      </c>
      <c r="AE68" s="5" t="s">
        <v>316</v>
      </c>
      <c r="AF68" s="5" t="s">
        <v>316</v>
      </c>
      <c r="AG68" s="5" t="s">
        <v>316</v>
      </c>
      <c r="AH68" s="148" t="s">
        <v>316</v>
      </c>
      <c r="AI68" s="148" t="s">
        <v>316</v>
      </c>
      <c r="AJ68" s="148" t="s">
        <v>316</v>
      </c>
      <c r="AK68" s="148" t="s">
        <v>316</v>
      </c>
      <c r="AL68" s="148" t="s">
        <v>316</v>
      </c>
      <c r="AM68" s="5" t="s">
        <v>316</v>
      </c>
      <c r="AN68" s="5" t="s">
        <v>316</v>
      </c>
      <c r="AO68" s="5" t="s">
        <v>316</v>
      </c>
      <c r="AP68" s="5" t="s">
        <v>316</v>
      </c>
      <c r="AQ68" s="5"/>
      <c r="AR68" s="5"/>
      <c r="AS68" s="5" t="s">
        <v>316</v>
      </c>
      <c r="AT68" s="5" t="s">
        <v>316</v>
      </c>
      <c r="AU68" s="5" t="s">
        <v>316</v>
      </c>
      <c r="AV68" s="5" t="s">
        <v>316</v>
      </c>
      <c r="AW68" s="5" t="s">
        <v>316</v>
      </c>
      <c r="AX68" s="5"/>
      <c r="AY68" s="5"/>
      <c r="AZ68" s="5" t="s">
        <v>316</v>
      </c>
      <c r="BA68" s="5"/>
      <c r="BB68" s="5" t="s">
        <v>316</v>
      </c>
      <c r="BC68" s="5"/>
      <c r="BD68" s="5" t="s">
        <v>316</v>
      </c>
      <c r="BE68" s="521" t="s">
        <v>316</v>
      </c>
      <c r="BF68" s="521" t="s">
        <v>316</v>
      </c>
      <c r="BG68" s="521" t="s">
        <v>316</v>
      </c>
      <c r="BH68" s="521" t="s">
        <v>316</v>
      </c>
      <c r="BI68" s="521" t="s">
        <v>316</v>
      </c>
      <c r="BJ68" s="521" t="s">
        <v>316</v>
      </c>
      <c r="BK68" s="521" t="s">
        <v>316</v>
      </c>
      <c r="BL68" s="521" t="s">
        <v>316</v>
      </c>
      <c r="BM68" s="521" t="s">
        <v>316</v>
      </c>
      <c r="BN68" s="521" t="s">
        <v>316</v>
      </c>
      <c r="BO68" s="521" t="s">
        <v>316</v>
      </c>
      <c r="BP68" s="521" t="s">
        <v>316</v>
      </c>
      <c r="BQ68" s="521" t="s">
        <v>316</v>
      </c>
      <c r="BR68" s="521" t="s">
        <v>316</v>
      </c>
      <c r="BS68" s="521" t="s">
        <v>316</v>
      </c>
      <c r="BT68" s="521" t="s">
        <v>316</v>
      </c>
      <c r="BU68" s="521" t="s">
        <v>316</v>
      </c>
      <c r="BV68" s="521" t="s">
        <v>316</v>
      </c>
      <c r="BW68" s="521" t="s">
        <v>316</v>
      </c>
      <c r="BX68" s="522" t="s">
        <v>316</v>
      </c>
      <c r="BY68" s="521" t="s">
        <v>316</v>
      </c>
      <c r="BZ68" s="522" t="s">
        <v>316</v>
      </c>
      <c r="CA68" s="521" t="s">
        <v>316</v>
      </c>
      <c r="CB68" s="521" t="s">
        <v>316</v>
      </c>
      <c r="CC68" s="521" t="s">
        <v>316</v>
      </c>
      <c r="CD68" s="522" t="s">
        <v>316</v>
      </c>
    </row>
    <row r="69" spans="1:82" ht="41.25" hidden="1" customHeight="1">
      <c r="A69" s="384">
        <v>54</v>
      </c>
      <c r="B69" s="451">
        <v>54</v>
      </c>
      <c r="C69" s="213" t="s">
        <v>618</v>
      </c>
      <c r="D69" s="87" t="s">
        <v>14</v>
      </c>
      <c r="E69" s="213" t="s">
        <v>619</v>
      </c>
      <c r="F69" s="87" t="s">
        <v>17</v>
      </c>
      <c r="G69" s="86" t="s">
        <v>619</v>
      </c>
      <c r="H69" s="390" t="s">
        <v>627</v>
      </c>
      <c r="I69" s="71"/>
      <c r="J69" s="10" t="s">
        <v>11</v>
      </c>
      <c r="K69" s="71"/>
      <c r="L69" s="71"/>
      <c r="M69" s="71"/>
      <c r="N69" s="394" t="s">
        <v>16</v>
      </c>
      <c r="O69" s="71"/>
      <c r="P69" s="71"/>
      <c r="Q69" s="71"/>
      <c r="R69" s="71"/>
      <c r="S69" s="71"/>
      <c r="T69" s="71"/>
      <c r="U69" s="66">
        <f t="shared" si="9"/>
        <v>1</v>
      </c>
      <c r="V69" s="71"/>
      <c r="W69" s="71"/>
      <c r="X69" s="71"/>
      <c r="Y69" s="71"/>
      <c r="Z69" s="71"/>
      <c r="AA69" s="71"/>
      <c r="AB69" s="71"/>
      <c r="AC69" s="71"/>
      <c r="AD69" s="71"/>
      <c r="AE69" s="71"/>
      <c r="AF69" s="71"/>
      <c r="AG69" s="71"/>
      <c r="AH69" s="394" t="s">
        <v>728</v>
      </c>
      <c r="AI69" s="394" t="s">
        <v>728</v>
      </c>
      <c r="AJ69" s="394" t="s">
        <v>728</v>
      </c>
      <c r="AK69" s="394" t="s">
        <v>728</v>
      </c>
      <c r="AL69" s="394" t="s">
        <v>728</v>
      </c>
      <c r="AM69" s="71"/>
      <c r="AN69" s="71"/>
      <c r="AO69" s="71"/>
      <c r="AP69" s="71"/>
      <c r="AQ69" s="71"/>
      <c r="AR69" s="71"/>
      <c r="AS69" s="71"/>
      <c r="AT69" s="71"/>
      <c r="AU69" s="71"/>
      <c r="AV69" s="71"/>
      <c r="AW69" s="71"/>
      <c r="AX69" s="71"/>
      <c r="AY69" s="71"/>
      <c r="AZ69" s="71"/>
      <c r="BA69" s="71"/>
      <c r="BB69" s="71"/>
      <c r="BC69" s="71"/>
      <c r="BD69" s="71"/>
      <c r="BE69" s="20">
        <v>2</v>
      </c>
      <c r="BF69" s="20">
        <v>2</v>
      </c>
      <c r="BG69" s="20">
        <v>2</v>
      </c>
      <c r="BH69" s="20">
        <v>2</v>
      </c>
      <c r="BI69" s="20">
        <v>2</v>
      </c>
      <c r="BJ69" s="20">
        <v>1</v>
      </c>
      <c r="BK69" s="20">
        <v>2</v>
      </c>
      <c r="BL69" s="20">
        <v>2</v>
      </c>
      <c r="BM69" s="20">
        <v>2</v>
      </c>
      <c r="BN69" s="20">
        <v>1</v>
      </c>
      <c r="BO69" s="20">
        <v>2</v>
      </c>
      <c r="BP69" s="20">
        <v>2</v>
      </c>
      <c r="BQ69" s="20">
        <v>2</v>
      </c>
      <c r="BR69" s="20">
        <v>1</v>
      </c>
      <c r="BS69" s="20">
        <v>2</v>
      </c>
      <c r="BT69" s="20">
        <v>2</v>
      </c>
      <c r="BU69" s="20">
        <v>2</v>
      </c>
      <c r="BV69" s="20">
        <v>1</v>
      </c>
      <c r="BW69" s="21">
        <f>COUNTIF($BE69:$BV69,2)</f>
        <v>14</v>
      </c>
      <c r="BX69" s="22">
        <f>BW69/COUNTA($BE69:$BV69)</f>
        <v>0.77777777777777779</v>
      </c>
      <c r="BY69" s="21">
        <f>COUNTIF($BE69:$BV69,1)</f>
        <v>4</v>
      </c>
      <c r="BZ69" s="22">
        <f>BY69/COUNTA($BE69:$BV69)</f>
        <v>0.22222222222222221</v>
      </c>
      <c r="CA69" s="21">
        <f>COUNTIF($BE69:$BV69,0)</f>
        <v>0</v>
      </c>
      <c r="CB69" s="22">
        <f>CA69/COUNTA($BE69:$BV69)</f>
        <v>0</v>
      </c>
      <c r="CC69" s="21">
        <f>(((BW69*2)+(BY69*1)+(CA69*0)))/COUNTA($BE69:$BV69)</f>
        <v>1.7777777777777777</v>
      </c>
      <c r="CD69" s="427" t="str">
        <f>IF(CC69&gt;=1.6,"Đạt mục tiêu",IF(CC69&gt;=1,"Cần cố gắng","Chưa đạt"))</f>
        <v>Đạt mục tiêu</v>
      </c>
    </row>
    <row r="70" spans="1:82" s="472" customFormat="1" ht="20.25" customHeight="1">
      <c r="A70" s="19">
        <v>55</v>
      </c>
      <c r="B70" s="451">
        <v>55</v>
      </c>
      <c r="C70" s="519" t="s">
        <v>620</v>
      </c>
      <c r="D70" s="87" t="s">
        <v>14</v>
      </c>
      <c r="E70" s="86" t="s">
        <v>621</v>
      </c>
      <c r="F70" s="87" t="s">
        <v>17</v>
      </c>
      <c r="G70" s="79" t="s">
        <v>310</v>
      </c>
      <c r="H70" s="96" t="s">
        <v>709</v>
      </c>
      <c r="I70" s="71"/>
      <c r="J70" s="10" t="s">
        <v>11</v>
      </c>
      <c r="K70" s="71"/>
      <c r="L70" s="71"/>
      <c r="M70" s="71"/>
      <c r="N70" s="71"/>
      <c r="O70" s="130" t="s">
        <v>16</v>
      </c>
      <c r="P70" s="130" t="s">
        <v>16</v>
      </c>
      <c r="Q70" s="71"/>
      <c r="R70" s="71"/>
      <c r="S70" s="71"/>
      <c r="T70" s="71"/>
      <c r="U70" s="66">
        <f t="shared" si="9"/>
        <v>2</v>
      </c>
      <c r="V70" s="71"/>
      <c r="W70" s="71"/>
      <c r="X70" s="71"/>
      <c r="Y70" s="71"/>
      <c r="Z70" s="71"/>
      <c r="AA70" s="71"/>
      <c r="AB70" s="71"/>
      <c r="AC70" s="71"/>
      <c r="AD70" s="71"/>
      <c r="AE70" s="71"/>
      <c r="AF70" s="71"/>
      <c r="AG70" s="71"/>
      <c r="AH70" s="71"/>
      <c r="AI70" s="71"/>
      <c r="AJ70" s="71"/>
      <c r="AK70" s="71"/>
      <c r="AL70" s="71"/>
      <c r="AM70" s="72" t="s">
        <v>728</v>
      </c>
      <c r="AN70" s="72" t="s">
        <v>728</v>
      </c>
      <c r="AO70" s="72" t="s">
        <v>728</v>
      </c>
      <c r="AP70" s="72" t="s">
        <v>728</v>
      </c>
      <c r="AQ70" s="71" t="s">
        <v>728</v>
      </c>
      <c r="AR70" s="71" t="s">
        <v>728</v>
      </c>
      <c r="AS70" s="71" t="s">
        <v>728</v>
      </c>
      <c r="AT70" s="71"/>
      <c r="AU70" s="71"/>
      <c r="AV70" s="71"/>
      <c r="AW70" s="71"/>
      <c r="AX70" s="71"/>
      <c r="AY70" s="71"/>
      <c r="AZ70" s="71"/>
      <c r="BA70" s="71"/>
      <c r="BB70" s="71"/>
      <c r="BC70" s="71"/>
      <c r="BD70" s="71"/>
      <c r="BE70" s="79">
        <v>2</v>
      </c>
      <c r="BF70" s="79">
        <v>2</v>
      </c>
      <c r="BG70" s="79">
        <v>2</v>
      </c>
      <c r="BH70" s="79">
        <v>1</v>
      </c>
      <c r="BI70" s="79">
        <v>2</v>
      </c>
      <c r="BJ70" s="79">
        <v>2</v>
      </c>
      <c r="BK70" s="79">
        <v>2</v>
      </c>
      <c r="BL70" s="79">
        <v>2</v>
      </c>
      <c r="BM70" s="79">
        <v>2</v>
      </c>
      <c r="BN70" s="79">
        <v>2</v>
      </c>
      <c r="BO70" s="79">
        <v>2</v>
      </c>
      <c r="BP70" s="79">
        <v>2</v>
      </c>
      <c r="BQ70" s="79">
        <v>2</v>
      </c>
      <c r="BR70" s="79">
        <v>2</v>
      </c>
      <c r="BS70" s="79">
        <v>1</v>
      </c>
      <c r="BT70" s="79">
        <v>2</v>
      </c>
      <c r="BU70" s="79">
        <v>2</v>
      </c>
      <c r="BV70" s="79">
        <v>1</v>
      </c>
      <c r="BW70" s="474">
        <f>COUNTIF($BE70:$BV70,2)</f>
        <v>15</v>
      </c>
      <c r="BX70" s="81">
        <f>BW70/COUNTA($BE70:$BV70)</f>
        <v>0.83333333333333337</v>
      </c>
      <c r="BY70" s="474">
        <f>COUNTIF($BE70:$BV70,1)</f>
        <v>3</v>
      </c>
      <c r="BZ70" s="81">
        <f>BY70/COUNTA($BE70:$BV70)</f>
        <v>0.16666666666666666</v>
      </c>
      <c r="CA70" s="474">
        <f>COUNTIF($BE70:$BV70,0)</f>
        <v>0</v>
      </c>
      <c r="CB70" s="81">
        <f>CA70/COUNTA($BE70:$BV70)</f>
        <v>0</v>
      </c>
      <c r="CC70" s="474">
        <f>(((BW70*2)+(BY70*1)+(CA70*0)))/COUNTA($BE70:$BV70)</f>
        <v>1.8333333333333333</v>
      </c>
      <c r="CD70" s="475" t="str">
        <f t="shared" ref="CD70" si="15">IF(CC70&gt;=1.6,"Đạt mục tiêu",IF(CC70&gt;=1,"Cần cố gắng","Chưa đạt"))</f>
        <v>Đạt mục tiêu</v>
      </c>
    </row>
    <row r="71" spans="1:82" ht="112.5" hidden="1">
      <c r="A71" s="396">
        <v>56</v>
      </c>
      <c r="B71" s="451">
        <v>56</v>
      </c>
      <c r="C71" s="212" t="s">
        <v>622</v>
      </c>
      <c r="D71" s="87" t="s">
        <v>14</v>
      </c>
      <c r="E71" s="86" t="s">
        <v>21</v>
      </c>
      <c r="F71" s="87" t="s">
        <v>14</v>
      </c>
      <c r="G71" s="188" t="s">
        <v>21</v>
      </c>
      <c r="H71" s="179" t="s">
        <v>628</v>
      </c>
      <c r="I71" s="71"/>
      <c r="J71" s="10" t="s">
        <v>11</v>
      </c>
      <c r="K71" s="506" t="s">
        <v>16</v>
      </c>
      <c r="L71" s="71"/>
      <c r="M71" s="71"/>
      <c r="N71" s="71"/>
      <c r="O71" s="71"/>
      <c r="P71" s="71"/>
      <c r="Q71" s="71"/>
      <c r="R71" s="130" t="s">
        <v>16</v>
      </c>
      <c r="S71" s="71"/>
      <c r="T71" s="71"/>
      <c r="U71" s="66">
        <f t="shared" si="9"/>
        <v>2</v>
      </c>
      <c r="V71" s="183" t="s">
        <v>728</v>
      </c>
      <c r="W71" s="183" t="s">
        <v>728</v>
      </c>
      <c r="X71" s="183" t="s">
        <v>723</v>
      </c>
      <c r="Y71" s="183" t="s">
        <v>728</v>
      </c>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394" t="s">
        <v>281</v>
      </c>
      <c r="BF71" s="394" t="s">
        <v>281</v>
      </c>
      <c r="BG71" s="394" t="s">
        <v>1160</v>
      </c>
      <c r="BH71" s="394" t="s">
        <v>281</v>
      </c>
      <c r="BI71" s="394" t="s">
        <v>1160</v>
      </c>
      <c r="BJ71" s="394" t="s">
        <v>281</v>
      </c>
      <c r="BK71" s="394" t="s">
        <v>281</v>
      </c>
      <c r="BL71" s="394" t="s">
        <v>281</v>
      </c>
      <c r="BM71" s="394" t="s">
        <v>281</v>
      </c>
      <c r="BN71" s="394" t="s">
        <v>281</v>
      </c>
      <c r="BO71" s="394" t="s">
        <v>281</v>
      </c>
      <c r="BP71" s="394" t="s">
        <v>281</v>
      </c>
      <c r="BQ71" s="394" t="s">
        <v>281</v>
      </c>
      <c r="BR71" s="394" t="s">
        <v>281</v>
      </c>
      <c r="BS71" s="394" t="s">
        <v>281</v>
      </c>
      <c r="BT71" s="394" t="s">
        <v>281</v>
      </c>
      <c r="BU71" s="394" t="s">
        <v>281</v>
      </c>
      <c r="BV71" s="394" t="s">
        <v>281</v>
      </c>
      <c r="BW71" s="384">
        <f>COUNTIF($BE71:$BV71,2)</f>
        <v>16</v>
      </c>
      <c r="BX71" s="510">
        <f>BW71/COUNTA($BE71:$BV71)</f>
        <v>0.88888888888888884</v>
      </c>
      <c r="BY71" s="384">
        <f>COUNTIF($BE71:$BV71,1)</f>
        <v>2</v>
      </c>
      <c r="BZ71" s="510">
        <f>BY71/COUNTA($BE71:$BV71)</f>
        <v>0.1111111111111111</v>
      </c>
      <c r="CA71" s="384">
        <f>COUNTIF($BE71:$BV71,0)</f>
        <v>0</v>
      </c>
      <c r="CB71" s="511">
        <f>CA71/COUNTA($BE71:$BV71)</f>
        <v>0</v>
      </c>
      <c r="CC71" s="384">
        <f>(((BW71*2)+(BY71*1)+(CA71*0)))/COUNTA($BE71:$BV71)</f>
        <v>1.8888888888888888</v>
      </c>
      <c r="CD71" s="497" t="str">
        <f>IF(CC71&gt;=1.6,"Đạt mục tiêu",IF(CC71&gt;=1,"Cần cố gắng","Chưa đạt"))</f>
        <v>Đạt mục tiêu</v>
      </c>
    </row>
    <row r="72" spans="1:82" ht="75" hidden="1">
      <c r="A72" s="384">
        <v>57</v>
      </c>
      <c r="B72" s="451">
        <v>57</v>
      </c>
      <c r="C72" s="213" t="s">
        <v>623</v>
      </c>
      <c r="D72" s="87" t="s">
        <v>17</v>
      </c>
      <c r="E72" s="213" t="s">
        <v>624</v>
      </c>
      <c r="F72" s="87" t="s">
        <v>17</v>
      </c>
      <c r="G72" s="79" t="s">
        <v>278</v>
      </c>
      <c r="H72" s="518" t="s">
        <v>307</v>
      </c>
      <c r="I72" s="71"/>
      <c r="J72" s="10" t="s">
        <v>11</v>
      </c>
      <c r="K72" s="71"/>
      <c r="L72" s="71"/>
      <c r="M72" s="71"/>
      <c r="N72" s="394" t="s">
        <v>16</v>
      </c>
      <c r="O72" s="71"/>
      <c r="P72" s="71"/>
      <c r="Q72" s="71"/>
      <c r="R72" s="71"/>
      <c r="S72" s="71"/>
      <c r="T72" s="71"/>
      <c r="U72" s="66">
        <f t="shared" si="9"/>
        <v>1</v>
      </c>
      <c r="V72" s="71"/>
      <c r="W72" s="71"/>
      <c r="X72" s="71"/>
      <c r="Y72" s="71"/>
      <c r="Z72" s="71"/>
      <c r="AA72" s="71"/>
      <c r="AB72" s="71"/>
      <c r="AC72" s="71"/>
      <c r="AD72" s="71"/>
      <c r="AE72" s="71"/>
      <c r="AF72" s="71"/>
      <c r="AG72" s="71"/>
      <c r="AH72" s="394" t="s">
        <v>728</v>
      </c>
      <c r="AI72" s="394" t="s">
        <v>728</v>
      </c>
      <c r="AJ72" s="394" t="s">
        <v>728</v>
      </c>
      <c r="AK72" s="394" t="s">
        <v>728</v>
      </c>
      <c r="AL72" s="394" t="s">
        <v>728</v>
      </c>
      <c r="AM72" s="71"/>
      <c r="AN72" s="71"/>
      <c r="AO72" s="71"/>
      <c r="AP72" s="71"/>
      <c r="AQ72" s="71"/>
      <c r="AR72" s="71"/>
      <c r="AS72" s="71"/>
      <c r="AT72" s="71"/>
      <c r="AU72" s="71"/>
      <c r="AV72" s="71"/>
      <c r="AW72" s="71"/>
      <c r="AX72" s="71"/>
      <c r="AY72" s="71"/>
      <c r="AZ72" s="71"/>
      <c r="BA72" s="71"/>
      <c r="BB72" s="71"/>
      <c r="BC72" s="71"/>
      <c r="BD72" s="71"/>
      <c r="BE72" s="20">
        <v>2</v>
      </c>
      <c r="BF72" s="20">
        <v>2</v>
      </c>
      <c r="BG72" s="20">
        <v>2</v>
      </c>
      <c r="BH72" s="20">
        <v>2</v>
      </c>
      <c r="BI72" s="20">
        <v>2</v>
      </c>
      <c r="BJ72" s="20">
        <v>1</v>
      </c>
      <c r="BK72" s="20">
        <v>2</v>
      </c>
      <c r="BL72" s="20">
        <v>2</v>
      </c>
      <c r="BM72" s="20">
        <v>2</v>
      </c>
      <c r="BN72" s="20">
        <v>2</v>
      </c>
      <c r="BO72" s="20">
        <v>1</v>
      </c>
      <c r="BP72" s="20">
        <v>2</v>
      </c>
      <c r="BQ72" s="20">
        <v>1</v>
      </c>
      <c r="BR72" s="20">
        <v>2</v>
      </c>
      <c r="BS72" s="20">
        <v>2</v>
      </c>
      <c r="BT72" s="20">
        <v>1</v>
      </c>
      <c r="BU72" s="20">
        <v>2</v>
      </c>
      <c r="BV72" s="20">
        <v>2</v>
      </c>
      <c r="BW72" s="21">
        <f>COUNTIF($BE72:$BV72,2)</f>
        <v>14</v>
      </c>
      <c r="BX72" s="22">
        <f>BW72/COUNTA($BE72:$BV72)</f>
        <v>0.77777777777777779</v>
      </c>
      <c r="BY72" s="21">
        <f>COUNTIF($BE72:$BV72,1)</f>
        <v>4</v>
      </c>
      <c r="BZ72" s="22">
        <f>BY72/COUNTA($BE72:$BV72)</f>
        <v>0.22222222222222221</v>
      </c>
      <c r="CA72" s="21">
        <f>COUNTIF($BE72:$BV72,0)</f>
        <v>0</v>
      </c>
      <c r="CB72" s="22">
        <f>CA72/COUNTA($BE72:$BV72)</f>
        <v>0</v>
      </c>
      <c r="CC72" s="21">
        <f>(((BW72*2)+(BY72*1)+(CA72*0)))/COUNTA($BE72:$BV72)</f>
        <v>1.7777777777777777</v>
      </c>
      <c r="CD72" s="427" t="str">
        <f>IF(CC72&gt;=1.6,"Đạt mục tiêu",IF(CC72&gt;=1,"Cần cố gắng","Chưa đạt"))</f>
        <v>Đạt mục tiêu</v>
      </c>
    </row>
    <row r="73" spans="1:82" s="472" customFormat="1" ht="53.25" customHeight="1">
      <c r="A73" s="19">
        <v>58</v>
      </c>
      <c r="B73" s="451">
        <v>58</v>
      </c>
      <c r="C73" s="519" t="s">
        <v>625</v>
      </c>
      <c r="D73" s="87" t="s">
        <v>17</v>
      </c>
      <c r="E73" s="86" t="s">
        <v>626</v>
      </c>
      <c r="F73" s="87" t="s">
        <v>17</v>
      </c>
      <c r="G73" s="79" t="s">
        <v>308</v>
      </c>
      <c r="H73" s="96" t="s">
        <v>309</v>
      </c>
      <c r="I73" s="71"/>
      <c r="J73" s="10" t="s">
        <v>11</v>
      </c>
      <c r="K73" s="71"/>
      <c r="L73" s="71"/>
      <c r="M73" s="71"/>
      <c r="N73" s="71"/>
      <c r="O73" s="130" t="s">
        <v>16</v>
      </c>
      <c r="P73" s="71"/>
      <c r="Q73" s="71"/>
      <c r="R73" s="71"/>
      <c r="S73" s="71"/>
      <c r="T73" s="71"/>
      <c r="U73" s="66">
        <f t="shared" si="9"/>
        <v>1</v>
      </c>
      <c r="V73" s="71"/>
      <c r="W73" s="71"/>
      <c r="X73" s="71"/>
      <c r="Y73" s="71"/>
      <c r="Z73" s="71"/>
      <c r="AA73" s="71"/>
      <c r="AB73" s="71"/>
      <c r="AC73" s="71"/>
      <c r="AD73" s="71"/>
      <c r="AE73" s="71"/>
      <c r="AF73" s="71"/>
      <c r="AG73" s="71"/>
      <c r="AH73" s="71"/>
      <c r="AI73" s="71"/>
      <c r="AJ73" s="71"/>
      <c r="AK73" s="71"/>
      <c r="AL73" s="71"/>
      <c r="AM73" s="72" t="s">
        <v>727</v>
      </c>
      <c r="AN73" s="72" t="s">
        <v>727</v>
      </c>
      <c r="AO73" s="72" t="s">
        <v>727</v>
      </c>
      <c r="AP73" s="72" t="s">
        <v>728</v>
      </c>
      <c r="AQ73" s="71"/>
      <c r="AR73" s="71"/>
      <c r="AS73" s="71"/>
      <c r="AT73" s="71"/>
      <c r="AU73" s="71"/>
      <c r="AV73" s="71"/>
      <c r="AW73" s="71"/>
      <c r="AX73" s="71"/>
      <c r="AY73" s="71"/>
      <c r="AZ73" s="71"/>
      <c r="BA73" s="71"/>
      <c r="BB73" s="71"/>
      <c r="BC73" s="71"/>
      <c r="BD73" s="71"/>
      <c r="BE73" s="79">
        <v>2</v>
      </c>
      <c r="BF73" s="79">
        <v>2</v>
      </c>
      <c r="BG73" s="79">
        <v>2</v>
      </c>
      <c r="BH73" s="79">
        <v>1</v>
      </c>
      <c r="BI73" s="79">
        <v>2</v>
      </c>
      <c r="BJ73" s="79">
        <v>2</v>
      </c>
      <c r="BK73" s="79">
        <v>2</v>
      </c>
      <c r="BL73" s="79">
        <v>2</v>
      </c>
      <c r="BM73" s="79">
        <v>2</v>
      </c>
      <c r="BN73" s="79">
        <v>2</v>
      </c>
      <c r="BO73" s="79">
        <v>2</v>
      </c>
      <c r="BP73" s="79">
        <v>2</v>
      </c>
      <c r="BQ73" s="79">
        <v>2</v>
      </c>
      <c r="BR73" s="79">
        <v>1</v>
      </c>
      <c r="BS73" s="79">
        <v>1</v>
      </c>
      <c r="BT73" s="79">
        <v>2</v>
      </c>
      <c r="BU73" s="79">
        <v>2</v>
      </c>
      <c r="BV73" s="79">
        <v>1</v>
      </c>
      <c r="BW73" s="474">
        <f>COUNTIF($BE73:$BV73,2)</f>
        <v>14</v>
      </c>
      <c r="BX73" s="81">
        <f>BW73/COUNTA($BE73:$BV73)</f>
        <v>0.77777777777777779</v>
      </c>
      <c r="BY73" s="474">
        <f>COUNTIF($BE73:$BV73,1)</f>
        <v>4</v>
      </c>
      <c r="BZ73" s="81">
        <f>BY73/COUNTA($BE73:$BV73)</f>
        <v>0.22222222222222221</v>
      </c>
      <c r="CA73" s="474">
        <f>COUNTIF($BE73:$BV73,0)</f>
        <v>0</v>
      </c>
      <c r="CB73" s="81">
        <f>CA73/COUNTA($BE73:$BV73)</f>
        <v>0</v>
      </c>
      <c r="CC73" s="474">
        <f>(((BW73*2)+(BY73*1)+(CA73*0)))/COUNTA($BE73:$BV73)</f>
        <v>1.7777777777777777</v>
      </c>
      <c r="CD73" s="475" t="str">
        <f t="shared" ref="CD73" si="16">IF(CC73&gt;=1.6,"Đạt mục tiêu",IF(CC73&gt;=1,"Cần cố gắng","Chưa đạt"))</f>
        <v>Đạt mục tiêu</v>
      </c>
    </row>
    <row r="74" spans="1:82" hidden="1">
      <c r="A74" s="396">
        <v>59</v>
      </c>
      <c r="B74" s="451">
        <v>59</v>
      </c>
      <c r="C74" s="1447" t="s">
        <v>629</v>
      </c>
      <c r="D74" s="1368"/>
      <c r="E74" s="1369"/>
      <c r="F74" s="5" t="s">
        <v>316</v>
      </c>
      <c r="G74" s="176" t="s">
        <v>316</v>
      </c>
      <c r="H74" s="239" t="s">
        <v>316</v>
      </c>
      <c r="I74" s="5" t="s">
        <v>316</v>
      </c>
      <c r="J74" s="5" t="s">
        <v>316</v>
      </c>
      <c r="K74" s="506" t="s">
        <v>316</v>
      </c>
      <c r="L74" s="5" t="s">
        <v>316</v>
      </c>
      <c r="M74" s="5" t="s">
        <v>316</v>
      </c>
      <c r="N74" s="148" t="s">
        <v>316</v>
      </c>
      <c r="O74" s="5" t="s">
        <v>316</v>
      </c>
      <c r="P74" s="5" t="s">
        <v>316</v>
      </c>
      <c r="Q74" s="5" t="s">
        <v>316</v>
      </c>
      <c r="R74" s="5"/>
      <c r="S74" s="5" t="s">
        <v>316</v>
      </c>
      <c r="T74" s="5" t="s">
        <v>316</v>
      </c>
      <c r="U74" s="5" t="s">
        <v>316</v>
      </c>
      <c r="V74" s="176" t="s">
        <v>316</v>
      </c>
      <c r="W74" s="176" t="s">
        <v>316</v>
      </c>
      <c r="X74" s="176" t="s">
        <v>316</v>
      </c>
      <c r="Y74" s="176" t="s">
        <v>316</v>
      </c>
      <c r="Z74" s="5" t="s">
        <v>316</v>
      </c>
      <c r="AA74" s="5" t="s">
        <v>316</v>
      </c>
      <c r="AB74" s="5" t="s">
        <v>316</v>
      </c>
      <c r="AC74" s="5" t="s">
        <v>316</v>
      </c>
      <c r="AD74" s="5" t="s">
        <v>316</v>
      </c>
      <c r="AE74" s="5" t="s">
        <v>316</v>
      </c>
      <c r="AF74" s="5" t="s">
        <v>316</v>
      </c>
      <c r="AG74" s="5" t="s">
        <v>316</v>
      </c>
      <c r="AH74" s="148" t="s">
        <v>316</v>
      </c>
      <c r="AI74" s="148" t="s">
        <v>316</v>
      </c>
      <c r="AJ74" s="148" t="s">
        <v>316</v>
      </c>
      <c r="AK74" s="148" t="s">
        <v>316</v>
      </c>
      <c r="AL74" s="148" t="s">
        <v>316</v>
      </c>
      <c r="AM74" s="5" t="s">
        <v>316</v>
      </c>
      <c r="AN74" s="5" t="s">
        <v>316</v>
      </c>
      <c r="AO74" s="5" t="s">
        <v>316</v>
      </c>
      <c r="AP74" s="5" t="s">
        <v>316</v>
      </c>
      <c r="AQ74" s="5"/>
      <c r="AR74" s="5"/>
      <c r="AS74" s="5" t="s">
        <v>316</v>
      </c>
      <c r="AT74" s="5" t="s">
        <v>316</v>
      </c>
      <c r="AU74" s="5" t="s">
        <v>316</v>
      </c>
      <c r="AV74" s="5" t="s">
        <v>316</v>
      </c>
      <c r="AW74" s="5" t="s">
        <v>316</v>
      </c>
      <c r="AX74" s="5"/>
      <c r="AY74" s="5"/>
      <c r="AZ74" s="5" t="s">
        <v>316</v>
      </c>
      <c r="BA74" s="5"/>
      <c r="BB74" s="5" t="s">
        <v>316</v>
      </c>
      <c r="BC74" s="5"/>
      <c r="BD74" s="5" t="s">
        <v>316</v>
      </c>
      <c r="BE74" s="521" t="s">
        <v>316</v>
      </c>
      <c r="BF74" s="521" t="s">
        <v>316</v>
      </c>
      <c r="BG74" s="521" t="s">
        <v>316</v>
      </c>
      <c r="BH74" s="521" t="s">
        <v>316</v>
      </c>
      <c r="BI74" s="521" t="s">
        <v>316</v>
      </c>
      <c r="BJ74" s="521" t="s">
        <v>316</v>
      </c>
      <c r="BK74" s="521" t="s">
        <v>316</v>
      </c>
      <c r="BL74" s="521" t="s">
        <v>316</v>
      </c>
      <c r="BM74" s="521" t="s">
        <v>316</v>
      </c>
      <c r="BN74" s="521" t="s">
        <v>316</v>
      </c>
      <c r="BO74" s="521" t="s">
        <v>316</v>
      </c>
      <c r="BP74" s="521" t="s">
        <v>316</v>
      </c>
      <c r="BQ74" s="521" t="s">
        <v>316</v>
      </c>
      <c r="BR74" s="521" t="s">
        <v>316</v>
      </c>
      <c r="BS74" s="521" t="s">
        <v>316</v>
      </c>
      <c r="BT74" s="521" t="s">
        <v>316</v>
      </c>
      <c r="BU74" s="521" t="s">
        <v>316</v>
      </c>
      <c r="BV74" s="521" t="s">
        <v>316</v>
      </c>
      <c r="BW74" s="521" t="s">
        <v>316</v>
      </c>
      <c r="BX74" s="522" t="s">
        <v>316</v>
      </c>
      <c r="BY74" s="521" t="s">
        <v>316</v>
      </c>
      <c r="BZ74" s="522" t="s">
        <v>316</v>
      </c>
      <c r="CA74" s="521" t="s">
        <v>316</v>
      </c>
      <c r="CB74" s="521" t="s">
        <v>316</v>
      </c>
      <c r="CC74" s="521" t="s">
        <v>316</v>
      </c>
      <c r="CD74" s="522" t="s">
        <v>316</v>
      </c>
    </row>
    <row r="75" spans="1:82" ht="75" hidden="1">
      <c r="A75" s="396">
        <v>60</v>
      </c>
      <c r="B75" s="451">
        <v>60</v>
      </c>
      <c r="C75" s="212" t="s">
        <v>630</v>
      </c>
      <c r="D75" s="77" t="s">
        <v>18</v>
      </c>
      <c r="E75" s="78" t="s">
        <v>631</v>
      </c>
      <c r="F75" s="77" t="s">
        <v>18</v>
      </c>
      <c r="G75" s="186" t="s">
        <v>631</v>
      </c>
      <c r="H75" s="190" t="s">
        <v>653</v>
      </c>
      <c r="I75" s="79"/>
      <c r="J75" s="10" t="s">
        <v>11</v>
      </c>
      <c r="K75" s="396" t="s">
        <v>16</v>
      </c>
      <c r="L75" s="79"/>
      <c r="M75" s="79"/>
      <c r="N75" s="474"/>
      <c r="O75" s="623"/>
      <c r="P75" s="79"/>
      <c r="Q75" s="79"/>
      <c r="R75" s="79"/>
      <c r="S75" s="79"/>
      <c r="T75" s="79"/>
      <c r="U75" s="66">
        <f t="shared" si="9"/>
        <v>1</v>
      </c>
      <c r="V75" s="473" t="s">
        <v>725</v>
      </c>
      <c r="W75" s="473" t="s">
        <v>723</v>
      </c>
      <c r="X75" s="473" t="s">
        <v>725</v>
      </c>
      <c r="Y75" s="473" t="s">
        <v>723</v>
      </c>
      <c r="Z75" s="79"/>
      <c r="AA75" s="79"/>
      <c r="AB75" s="79"/>
      <c r="AC75" s="79"/>
      <c r="AD75" s="79"/>
      <c r="AE75" s="79"/>
      <c r="AF75" s="79"/>
      <c r="AG75" s="79"/>
      <c r="AH75" s="79"/>
      <c r="AI75" s="79"/>
      <c r="AJ75" s="79"/>
      <c r="AK75" s="79"/>
      <c r="AL75" s="79"/>
      <c r="AM75" s="79"/>
      <c r="AN75" s="79"/>
      <c r="AO75" s="79"/>
      <c r="AP75" s="79"/>
      <c r="AQ75" s="79"/>
      <c r="AR75" s="79"/>
      <c r="AS75" s="79"/>
      <c r="AT75" s="79"/>
      <c r="AU75" s="79"/>
      <c r="AV75" s="79"/>
      <c r="AW75" s="79"/>
      <c r="AX75" s="79"/>
      <c r="AY75" s="79"/>
      <c r="AZ75" s="79"/>
      <c r="BA75" s="79"/>
      <c r="BB75" s="79"/>
      <c r="BC75" s="79"/>
      <c r="BD75" s="79"/>
      <c r="BE75" s="394" t="s">
        <v>281</v>
      </c>
      <c r="BF75" s="394" t="s">
        <v>281</v>
      </c>
      <c r="BG75" s="394" t="s">
        <v>1160</v>
      </c>
      <c r="BH75" s="394" t="s">
        <v>281</v>
      </c>
      <c r="BI75" s="394" t="s">
        <v>1160</v>
      </c>
      <c r="BJ75" s="394" t="s">
        <v>1160</v>
      </c>
      <c r="BK75" s="394" t="s">
        <v>1160</v>
      </c>
      <c r="BL75" s="394" t="s">
        <v>281</v>
      </c>
      <c r="BM75" s="394" t="s">
        <v>281</v>
      </c>
      <c r="BN75" s="394" t="s">
        <v>281</v>
      </c>
      <c r="BO75" s="394" t="s">
        <v>281</v>
      </c>
      <c r="BP75" s="394" t="s">
        <v>281</v>
      </c>
      <c r="BQ75" s="394" t="s">
        <v>281</v>
      </c>
      <c r="BR75" s="394" t="s">
        <v>281</v>
      </c>
      <c r="BS75" s="394" t="s">
        <v>281</v>
      </c>
      <c r="BT75" s="394" t="s">
        <v>281</v>
      </c>
      <c r="BU75" s="394" t="s">
        <v>281</v>
      </c>
      <c r="BV75" s="394" t="s">
        <v>281</v>
      </c>
      <c r="BW75" s="384">
        <f>COUNTIF($BE75:$BV75,2)</f>
        <v>14</v>
      </c>
      <c r="BX75" s="510">
        <f>BW75/COUNTA($BE75:$BV75)</f>
        <v>0.77777777777777779</v>
      </c>
      <c r="BY75" s="384">
        <f>COUNTIF($BE75:$BV75,1)</f>
        <v>4</v>
      </c>
      <c r="BZ75" s="510">
        <f>BY75/COUNTA($BE75:$BV75)</f>
        <v>0.22222222222222221</v>
      </c>
      <c r="CA75" s="384">
        <f>COUNTIF($BE75:$BV75,0)</f>
        <v>0</v>
      </c>
      <c r="CB75" s="511">
        <f>CA75/COUNTA($BE75:$BV75)</f>
        <v>0</v>
      </c>
      <c r="CC75" s="384">
        <f>(((BW75*2)+(BY75*1)+(CA75*0)))/COUNTA($BE75:$BV75)</f>
        <v>1.7777777777777777</v>
      </c>
      <c r="CD75" s="497" t="str">
        <f>IF(CC75&gt;=1.6,"Đạt mục tiêu",IF(CC75&gt;=1,"Cần cố gắng","Chưa đạt"))</f>
        <v>Đạt mục tiêu</v>
      </c>
    </row>
    <row r="76" spans="1:82" s="3" customFormat="1" ht="62.25" hidden="1">
      <c r="A76" s="19">
        <v>61</v>
      </c>
      <c r="B76" s="451">
        <v>61</v>
      </c>
      <c r="C76" s="78" t="s">
        <v>632</v>
      </c>
      <c r="D76" s="77" t="s">
        <v>14</v>
      </c>
      <c r="E76" s="78" t="s">
        <v>633</v>
      </c>
      <c r="F76" s="77" t="s">
        <v>17</v>
      </c>
      <c r="G76" s="78" t="s">
        <v>633</v>
      </c>
      <c r="H76" s="78" t="s">
        <v>652</v>
      </c>
      <c r="I76" s="398"/>
      <c r="J76" s="394" t="s">
        <v>11</v>
      </c>
      <c r="K76" s="398"/>
      <c r="L76" s="398"/>
      <c r="M76" s="398" t="s">
        <v>16</v>
      </c>
      <c r="N76" s="461"/>
      <c r="O76" s="608"/>
      <c r="P76" s="591"/>
      <c r="Q76" s="398"/>
      <c r="R76" s="398"/>
      <c r="S76" s="398"/>
      <c r="T76" s="398"/>
      <c r="U76" s="493">
        <f t="shared" si="9"/>
        <v>1</v>
      </c>
      <c r="V76" s="398"/>
      <c r="W76" s="398"/>
      <c r="X76" s="398"/>
      <c r="Y76" s="398"/>
      <c r="Z76" s="398"/>
      <c r="AA76" s="398"/>
      <c r="AB76" s="398"/>
      <c r="AC76" s="398"/>
      <c r="AD76" s="398" t="s">
        <v>728</v>
      </c>
      <c r="AE76" s="398" t="s">
        <v>728</v>
      </c>
      <c r="AF76" s="398" t="s">
        <v>728</v>
      </c>
      <c r="AG76" s="398" t="s">
        <v>728</v>
      </c>
      <c r="AH76" s="398"/>
      <c r="AI76" s="398"/>
      <c r="AJ76" s="398"/>
      <c r="AK76" s="398"/>
      <c r="AL76" s="398"/>
      <c r="AM76" s="591"/>
      <c r="AN76" s="591"/>
      <c r="AO76" s="591"/>
      <c r="AP76" s="591"/>
      <c r="AQ76" s="591"/>
      <c r="AR76" s="591"/>
      <c r="AS76" s="591"/>
      <c r="AT76" s="398"/>
      <c r="AU76" s="398"/>
      <c r="AV76" s="398"/>
      <c r="AW76" s="398"/>
      <c r="AX76" s="398"/>
      <c r="AY76" s="398"/>
      <c r="AZ76" s="398"/>
      <c r="BA76" s="398"/>
      <c r="BB76" s="398"/>
      <c r="BC76" s="398"/>
      <c r="BD76" s="398"/>
      <c r="BE76" s="398">
        <v>2</v>
      </c>
      <c r="BF76" s="398">
        <v>1</v>
      </c>
      <c r="BG76" s="398">
        <v>2</v>
      </c>
      <c r="BH76" s="398">
        <v>2</v>
      </c>
      <c r="BI76" s="398">
        <v>2</v>
      </c>
      <c r="BJ76" s="398">
        <v>2</v>
      </c>
      <c r="BK76" s="398">
        <v>2</v>
      </c>
      <c r="BL76" s="398">
        <v>2</v>
      </c>
      <c r="BM76" s="398">
        <v>2</v>
      </c>
      <c r="BN76" s="398">
        <v>2</v>
      </c>
      <c r="BO76" s="398">
        <v>2</v>
      </c>
      <c r="BP76" s="398">
        <v>2</v>
      </c>
      <c r="BQ76" s="398">
        <v>1</v>
      </c>
      <c r="BR76" s="398">
        <v>2</v>
      </c>
      <c r="BS76" s="398">
        <v>1</v>
      </c>
      <c r="BT76" s="398">
        <v>2</v>
      </c>
      <c r="BU76" s="398">
        <v>2</v>
      </c>
      <c r="BV76" s="398">
        <v>2</v>
      </c>
      <c r="BW76" s="461">
        <f>COUNTIF($BE76:$BV76,2)</f>
        <v>15</v>
      </c>
      <c r="BX76" s="514">
        <f>BW76/COUNTA($BE76:$BV76)</f>
        <v>0.83333333333333337</v>
      </c>
      <c r="BY76" s="461">
        <f>COUNTIF($BE76:$BV76,1)</f>
        <v>3</v>
      </c>
      <c r="BZ76" s="514">
        <f>BY76/COUNTA($BE76:$BV76)</f>
        <v>0.16666666666666666</v>
      </c>
      <c r="CA76" s="461">
        <f>COUNTIF($BE76:$BV76,0)</f>
        <v>0</v>
      </c>
      <c r="CB76" s="228">
        <f>CA76/COUNTA($BE76:$BV76)</f>
        <v>0</v>
      </c>
      <c r="CC76" s="461">
        <f>(((BW76*2)+(BY76*1)+(CA76*0)))/COUNTA($BE76:$BV76)</f>
        <v>1.8333333333333333</v>
      </c>
      <c r="CD76" s="462" t="str">
        <f>IF(CC76&gt;=1.6,"Đạt mục tiêu",IF(CC76&gt;=1,"Cần cố gắng","Chưa đạt"))</f>
        <v>Đạt mục tiêu</v>
      </c>
    </row>
    <row r="77" spans="1:82" s="472" customFormat="1" ht="50.25" customHeight="1">
      <c r="A77" s="19">
        <v>62</v>
      </c>
      <c r="B77" s="451">
        <v>62</v>
      </c>
      <c r="C77" s="523" t="s">
        <v>634</v>
      </c>
      <c r="D77" s="77" t="s">
        <v>14</v>
      </c>
      <c r="E77" s="78" t="s">
        <v>635</v>
      </c>
      <c r="F77" s="77" t="s">
        <v>17</v>
      </c>
      <c r="G77" s="78" t="s">
        <v>635</v>
      </c>
      <c r="H77" s="23" t="s">
        <v>311</v>
      </c>
      <c r="I77" s="79"/>
      <c r="J77" s="10" t="s">
        <v>11</v>
      </c>
      <c r="K77" s="79"/>
      <c r="L77" s="79"/>
      <c r="M77" s="79"/>
      <c r="N77" s="474"/>
      <c r="O77" s="144" t="s">
        <v>16</v>
      </c>
      <c r="P77" s="79"/>
      <c r="Q77" s="79"/>
      <c r="R77" s="79"/>
      <c r="S77" s="79"/>
      <c r="T77" s="79"/>
      <c r="U77" s="66">
        <f t="shared" si="9"/>
        <v>1</v>
      </c>
      <c r="V77" s="79"/>
      <c r="W77" s="79"/>
      <c r="X77" s="79"/>
      <c r="Y77" s="79"/>
      <c r="Z77" s="79"/>
      <c r="AA77" s="79"/>
      <c r="AB77" s="79"/>
      <c r="AC77" s="79"/>
      <c r="AD77" s="79"/>
      <c r="AE77" s="79"/>
      <c r="AF77" s="79"/>
      <c r="AG77" s="79"/>
      <c r="AH77" s="79"/>
      <c r="AI77" s="79"/>
      <c r="AJ77" s="79"/>
      <c r="AK77" s="79"/>
      <c r="AL77" s="79"/>
      <c r="AM77" s="79" t="s">
        <v>728</v>
      </c>
      <c r="AN77" s="79" t="s">
        <v>728</v>
      </c>
      <c r="AO77" s="79" t="s">
        <v>728</v>
      </c>
      <c r="AP77" s="79" t="s">
        <v>723</v>
      </c>
      <c r="AQ77" s="79"/>
      <c r="AR77" s="79"/>
      <c r="AS77" s="79"/>
      <c r="AT77" s="79"/>
      <c r="AU77" s="79"/>
      <c r="AV77" s="79"/>
      <c r="AW77" s="79"/>
      <c r="AX77" s="79"/>
      <c r="AY77" s="79"/>
      <c r="AZ77" s="79"/>
      <c r="BA77" s="79"/>
      <c r="BB77" s="79"/>
      <c r="BC77" s="79"/>
      <c r="BD77" s="79"/>
      <c r="BE77" s="79">
        <v>2</v>
      </c>
      <c r="BF77" s="79">
        <v>1</v>
      </c>
      <c r="BG77" s="79">
        <v>2</v>
      </c>
      <c r="BH77" s="79">
        <v>1</v>
      </c>
      <c r="BI77" s="79">
        <v>2</v>
      </c>
      <c r="BJ77" s="79">
        <v>2</v>
      </c>
      <c r="BK77" s="79">
        <v>2</v>
      </c>
      <c r="BL77" s="79">
        <v>2</v>
      </c>
      <c r="BM77" s="79">
        <v>2</v>
      </c>
      <c r="BN77" s="79">
        <v>2</v>
      </c>
      <c r="BO77" s="79">
        <v>2</v>
      </c>
      <c r="BP77" s="79">
        <v>2</v>
      </c>
      <c r="BQ77" s="79">
        <v>2</v>
      </c>
      <c r="BR77" s="79">
        <v>2</v>
      </c>
      <c r="BS77" s="79">
        <v>2</v>
      </c>
      <c r="BT77" s="79">
        <v>2</v>
      </c>
      <c r="BU77" s="79">
        <v>2</v>
      </c>
      <c r="BV77" s="79">
        <v>1</v>
      </c>
      <c r="BW77" s="474">
        <f>COUNTIF($BE77:$BV77,2)</f>
        <v>15</v>
      </c>
      <c r="BX77" s="81">
        <f>BW77/COUNTA($BE77:$BV77)</f>
        <v>0.83333333333333337</v>
      </c>
      <c r="BY77" s="474">
        <f>COUNTIF($BE77:$BV77,1)</f>
        <v>3</v>
      </c>
      <c r="BZ77" s="81">
        <f>BY77/COUNTA($BE77:$BV77)</f>
        <v>0.16666666666666666</v>
      </c>
      <c r="CA77" s="474">
        <f>COUNTIF($BE77:$BV77,0)</f>
        <v>0</v>
      </c>
      <c r="CB77" s="81">
        <f>CA77/COUNTA($BE77:$BV77)</f>
        <v>0</v>
      </c>
      <c r="CC77" s="474">
        <f>(((BW77*2)+(BY77*1)+(CA77*0)))/COUNTA($BE77:$BV77)</f>
        <v>1.8333333333333333</v>
      </c>
      <c r="CD77" s="475" t="str">
        <f t="shared" ref="CD77" si="17">IF(CC77&gt;=1.6,"Đạt mục tiêu",IF(CC77&gt;=1,"Cần cố gắng","Chưa đạt"))</f>
        <v>Đạt mục tiêu</v>
      </c>
    </row>
    <row r="78" spans="1:82" s="472" customFormat="1" ht="78.75" hidden="1">
      <c r="A78" s="19">
        <v>63</v>
      </c>
      <c r="B78" s="451">
        <v>63</v>
      </c>
      <c r="C78" s="78" t="s">
        <v>636</v>
      </c>
      <c r="D78" s="77" t="s">
        <v>14</v>
      </c>
      <c r="E78" s="78" t="s">
        <v>637</v>
      </c>
      <c r="F78" s="77" t="s">
        <v>17</v>
      </c>
      <c r="G78" s="78" t="s">
        <v>637</v>
      </c>
      <c r="H78" s="96" t="s">
        <v>651</v>
      </c>
      <c r="I78" s="79"/>
      <c r="J78" s="10" t="s">
        <v>11</v>
      </c>
      <c r="K78" s="79"/>
      <c r="L78" s="79"/>
      <c r="M78" s="79"/>
      <c r="N78" s="474"/>
      <c r="O78" s="623"/>
      <c r="P78" s="79"/>
      <c r="Q78" s="79" t="s">
        <v>16</v>
      </c>
      <c r="R78" s="79"/>
      <c r="S78" s="79"/>
      <c r="T78" s="79"/>
      <c r="U78" s="66">
        <f t="shared" si="9"/>
        <v>1</v>
      </c>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79"/>
      <c r="BU78" s="79"/>
      <c r="BV78" s="79"/>
      <c r="BW78" s="474"/>
      <c r="BX78" s="81"/>
      <c r="BY78" s="474"/>
      <c r="BZ78" s="81"/>
      <c r="CA78" s="474"/>
      <c r="CB78" s="81"/>
      <c r="CC78" s="474"/>
      <c r="CD78" s="474"/>
    </row>
    <row r="79" spans="1:82" s="472" customFormat="1" ht="62.25" hidden="1">
      <c r="A79" s="19">
        <v>64</v>
      </c>
      <c r="B79" s="451">
        <v>64</v>
      </c>
      <c r="C79" s="78" t="s">
        <v>638</v>
      </c>
      <c r="D79" s="77" t="s">
        <v>18</v>
      </c>
      <c r="E79" s="78" t="s">
        <v>639</v>
      </c>
      <c r="F79" s="77" t="s">
        <v>18</v>
      </c>
      <c r="G79" s="78" t="s">
        <v>639</v>
      </c>
      <c r="H79" s="96" t="s">
        <v>650</v>
      </c>
      <c r="I79" s="79"/>
      <c r="J79" s="10" t="s">
        <v>11</v>
      </c>
      <c r="K79" s="79"/>
      <c r="L79" s="79" t="s">
        <v>16</v>
      </c>
      <c r="M79" s="79"/>
      <c r="N79" s="474"/>
      <c r="O79" s="623"/>
      <c r="P79" s="79"/>
      <c r="Q79" s="79"/>
      <c r="R79" s="79"/>
      <c r="S79" s="79"/>
      <c r="T79" s="79"/>
      <c r="U79" s="66">
        <f t="shared" si="9"/>
        <v>1</v>
      </c>
      <c r="V79" s="79"/>
      <c r="W79" s="79"/>
      <c r="X79" s="79"/>
      <c r="Y79" s="79"/>
      <c r="Z79" s="79" t="s">
        <v>728</v>
      </c>
      <c r="AA79" s="79" t="s">
        <v>728</v>
      </c>
      <c r="AB79" s="79" t="s">
        <v>728</v>
      </c>
      <c r="AC79" s="79" t="s">
        <v>728</v>
      </c>
      <c r="AD79" s="79"/>
      <c r="AE79" s="79"/>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79">
        <v>2</v>
      </c>
      <c r="BF79" s="79">
        <v>2</v>
      </c>
      <c r="BG79" s="79">
        <v>2</v>
      </c>
      <c r="BH79" s="79">
        <v>2</v>
      </c>
      <c r="BI79" s="79">
        <v>1</v>
      </c>
      <c r="BJ79" s="79">
        <v>2</v>
      </c>
      <c r="BK79" s="79">
        <v>2</v>
      </c>
      <c r="BL79" s="79">
        <v>2</v>
      </c>
      <c r="BM79" s="79">
        <v>2</v>
      </c>
      <c r="BN79" s="79">
        <v>1</v>
      </c>
      <c r="BO79" s="79">
        <v>1</v>
      </c>
      <c r="BP79" s="79">
        <v>2</v>
      </c>
      <c r="BQ79" s="79">
        <v>2</v>
      </c>
      <c r="BR79" s="79">
        <v>1</v>
      </c>
      <c r="BS79" s="79">
        <v>2</v>
      </c>
      <c r="BT79" s="79">
        <v>2</v>
      </c>
      <c r="BU79" s="79">
        <v>2</v>
      </c>
      <c r="BV79" s="79">
        <v>2</v>
      </c>
      <c r="BW79" s="474">
        <f>COUNTIF($BE79:$BV79,2)</f>
        <v>14</v>
      </c>
      <c r="BX79" s="512">
        <f>BW79/COUNTA($BE79:$BV79)</f>
        <v>0.77777777777777779</v>
      </c>
      <c r="BY79" s="474">
        <f>COUNTIF($BE79:$BV79,1)</f>
        <v>4</v>
      </c>
      <c r="BZ79" s="512">
        <f>BY79/COUNTA($BE79:$BV79)</f>
        <v>0.22222222222222221</v>
      </c>
      <c r="CA79" s="474">
        <f>COUNTIF($BE79:$BV79,0)</f>
        <v>0</v>
      </c>
      <c r="CB79" s="81">
        <f>CA79/COUNTA($BE79:$BV79)</f>
        <v>0</v>
      </c>
      <c r="CC79" s="474">
        <f>(((BW79*2)+(BY79*1)+(CA79*0)))/COUNTA($BE79:$BV79)</f>
        <v>1.7777777777777777</v>
      </c>
      <c r="CD79" s="475" t="str">
        <f t="shared" ref="CD79" si="18">IF(CC79&gt;=1.6,"Đạt mục tiêu",IF(CC79&gt;=1,"Cần cố gắng","Chưa đạt"))</f>
        <v>Đạt mục tiêu</v>
      </c>
    </row>
    <row r="80" spans="1:82" ht="62.25" hidden="1">
      <c r="A80" s="384">
        <v>65</v>
      </c>
      <c r="B80" s="451">
        <v>65</v>
      </c>
      <c r="C80" s="213" t="s">
        <v>640</v>
      </c>
      <c r="D80" s="77" t="s">
        <v>18</v>
      </c>
      <c r="E80" s="213" t="s">
        <v>641</v>
      </c>
      <c r="F80" s="77" t="s">
        <v>17</v>
      </c>
      <c r="G80" s="78" t="s">
        <v>641</v>
      </c>
      <c r="H80" s="518" t="s">
        <v>649</v>
      </c>
      <c r="I80" s="79"/>
      <c r="J80" s="10" t="s">
        <v>11</v>
      </c>
      <c r="K80" s="79"/>
      <c r="L80" s="79"/>
      <c r="M80" s="79"/>
      <c r="N80" s="384" t="s">
        <v>16</v>
      </c>
      <c r="O80" s="623"/>
      <c r="P80" s="79"/>
      <c r="Q80" s="79"/>
      <c r="R80" s="79"/>
      <c r="S80" s="79"/>
      <c r="T80" s="79"/>
      <c r="U80" s="66">
        <f t="shared" si="9"/>
        <v>1</v>
      </c>
      <c r="V80" s="79"/>
      <c r="W80" s="79"/>
      <c r="X80" s="79"/>
      <c r="Y80" s="79"/>
      <c r="Z80" s="79"/>
      <c r="AA80" s="79"/>
      <c r="AB80" s="79"/>
      <c r="AC80" s="79"/>
      <c r="AD80" s="79"/>
      <c r="AE80" s="79"/>
      <c r="AF80" s="79"/>
      <c r="AG80" s="79"/>
      <c r="AH80" s="384" t="s">
        <v>728</v>
      </c>
      <c r="AI80" s="384" t="s">
        <v>728</v>
      </c>
      <c r="AJ80" s="384" t="s">
        <v>728</v>
      </c>
      <c r="AK80" s="384" t="s">
        <v>728</v>
      </c>
      <c r="AL80" s="384" t="s">
        <v>728</v>
      </c>
      <c r="AM80" s="79"/>
      <c r="AN80" s="79"/>
      <c r="AO80" s="79"/>
      <c r="AP80" s="79"/>
      <c r="AQ80" s="79"/>
      <c r="AR80" s="79"/>
      <c r="AS80" s="79"/>
      <c r="AT80" s="79"/>
      <c r="AU80" s="79"/>
      <c r="AV80" s="79"/>
      <c r="AW80" s="79"/>
      <c r="AX80" s="79"/>
      <c r="AY80" s="79"/>
      <c r="AZ80" s="79"/>
      <c r="BA80" s="79"/>
      <c r="BB80" s="79"/>
      <c r="BC80" s="79"/>
      <c r="BD80" s="79"/>
      <c r="BE80" s="20">
        <v>2</v>
      </c>
      <c r="BF80" s="20">
        <v>2</v>
      </c>
      <c r="BG80" s="20">
        <v>2</v>
      </c>
      <c r="BH80" s="20">
        <v>2</v>
      </c>
      <c r="BI80" s="20">
        <v>2</v>
      </c>
      <c r="BJ80" s="20">
        <v>1</v>
      </c>
      <c r="BK80" s="20">
        <v>2</v>
      </c>
      <c r="BL80" s="20">
        <v>2</v>
      </c>
      <c r="BM80" s="20">
        <v>1</v>
      </c>
      <c r="BN80" s="20">
        <v>2</v>
      </c>
      <c r="BO80" s="20">
        <v>2</v>
      </c>
      <c r="BP80" s="20">
        <v>2</v>
      </c>
      <c r="BQ80" s="20">
        <v>2</v>
      </c>
      <c r="BR80" s="20">
        <v>2</v>
      </c>
      <c r="BS80" s="20">
        <v>1</v>
      </c>
      <c r="BT80" s="20">
        <v>2</v>
      </c>
      <c r="BU80" s="20">
        <v>2</v>
      </c>
      <c r="BV80" s="20">
        <v>2</v>
      </c>
      <c r="BW80" s="21">
        <f>COUNTIF($BE80:$BV80,2)</f>
        <v>15</v>
      </c>
      <c r="BX80" s="22">
        <f>BW80/COUNTA($BE80:$BV80)</f>
        <v>0.83333333333333337</v>
      </c>
      <c r="BY80" s="21">
        <f>COUNTIF($BE80:$BV80,1)</f>
        <v>3</v>
      </c>
      <c r="BZ80" s="22">
        <f>BY80/COUNTA($BE80:$BV80)</f>
        <v>0.16666666666666666</v>
      </c>
      <c r="CA80" s="21">
        <f>COUNTIF($BE80:$BV80,0)</f>
        <v>0</v>
      </c>
      <c r="CB80" s="22">
        <f>CA80/COUNTA($BE80:$BV80)</f>
        <v>0</v>
      </c>
      <c r="CC80" s="21">
        <f>(((BW80*2)+(BY80*1)+(CA80*0)))/COUNTA($BE80:$BV80)</f>
        <v>1.8333333333333333</v>
      </c>
      <c r="CD80" s="427" t="str">
        <f>IF(CC80&gt;=1.6,"Đạt mục tiêu",IF(CC80&gt;=1,"Cần cố gắng","Chưa đạt"))</f>
        <v>Đạt mục tiêu</v>
      </c>
    </row>
    <row r="81" spans="1:82" s="472" customFormat="1" ht="57.75" customHeight="1">
      <c r="A81" s="19">
        <v>66</v>
      </c>
      <c r="B81" s="451">
        <v>66</v>
      </c>
      <c r="C81" s="523" t="s">
        <v>642</v>
      </c>
      <c r="D81" s="77" t="s">
        <v>17</v>
      </c>
      <c r="E81" s="78" t="s">
        <v>643</v>
      </c>
      <c r="F81" s="77" t="s">
        <v>17</v>
      </c>
      <c r="G81" s="78" t="s">
        <v>643</v>
      </c>
      <c r="H81" s="23" t="s">
        <v>312</v>
      </c>
      <c r="I81" s="79"/>
      <c r="J81" s="10" t="s">
        <v>11</v>
      </c>
      <c r="K81" s="79"/>
      <c r="L81" s="79"/>
      <c r="M81" s="79"/>
      <c r="N81" s="474"/>
      <c r="O81" s="144" t="s">
        <v>16</v>
      </c>
      <c r="P81" s="79"/>
      <c r="Q81" s="79"/>
      <c r="R81" s="79"/>
      <c r="S81" s="79"/>
      <c r="T81" s="79"/>
      <c r="U81" s="66">
        <f t="shared" si="9"/>
        <v>1</v>
      </c>
      <c r="V81" s="79"/>
      <c r="W81" s="79"/>
      <c r="X81" s="79"/>
      <c r="Y81" s="79"/>
      <c r="Z81" s="79"/>
      <c r="AA81" s="79"/>
      <c r="AB81" s="79"/>
      <c r="AC81" s="79"/>
      <c r="AD81" s="79"/>
      <c r="AE81" s="79"/>
      <c r="AF81" s="79"/>
      <c r="AG81" s="79"/>
      <c r="AH81" s="79"/>
      <c r="AI81" s="79"/>
      <c r="AJ81" s="79"/>
      <c r="AK81" s="79"/>
      <c r="AL81" s="79"/>
      <c r="AM81" s="79" t="s">
        <v>723</v>
      </c>
      <c r="AN81" s="79" t="s">
        <v>725</v>
      </c>
      <c r="AO81" s="79" t="s">
        <v>728</v>
      </c>
      <c r="AP81" s="79" t="s">
        <v>725</v>
      </c>
      <c r="AQ81" s="79"/>
      <c r="AR81" s="79"/>
      <c r="AS81" s="79"/>
      <c r="AT81" s="79"/>
      <c r="AU81" s="79"/>
      <c r="AV81" s="79"/>
      <c r="AW81" s="79"/>
      <c r="AX81" s="79"/>
      <c r="AY81" s="79"/>
      <c r="AZ81" s="79"/>
      <c r="BA81" s="79"/>
      <c r="BB81" s="79"/>
      <c r="BC81" s="79"/>
      <c r="BD81" s="79"/>
      <c r="BE81" s="79">
        <v>2</v>
      </c>
      <c r="BF81" s="79">
        <v>2</v>
      </c>
      <c r="BG81" s="79">
        <v>2</v>
      </c>
      <c r="BH81" s="79">
        <v>1</v>
      </c>
      <c r="BI81" s="79">
        <v>2</v>
      </c>
      <c r="BJ81" s="79">
        <v>2</v>
      </c>
      <c r="BK81" s="79">
        <v>2</v>
      </c>
      <c r="BL81" s="79">
        <v>2</v>
      </c>
      <c r="BM81" s="79">
        <v>2</v>
      </c>
      <c r="BN81" s="79">
        <v>2</v>
      </c>
      <c r="BO81" s="79">
        <v>2</v>
      </c>
      <c r="BP81" s="79">
        <v>2</v>
      </c>
      <c r="BQ81" s="79">
        <v>2</v>
      </c>
      <c r="BR81" s="79">
        <v>1</v>
      </c>
      <c r="BS81" s="79">
        <v>1</v>
      </c>
      <c r="BT81" s="79">
        <v>2</v>
      </c>
      <c r="BU81" s="79">
        <v>2</v>
      </c>
      <c r="BV81" s="79">
        <v>1</v>
      </c>
      <c r="BW81" s="474">
        <f>COUNTIF($BE81:$BV81,2)</f>
        <v>14</v>
      </c>
      <c r="BX81" s="81">
        <f>BW81/COUNTA($BE81:$BV81)</f>
        <v>0.77777777777777779</v>
      </c>
      <c r="BY81" s="474">
        <f>COUNTIF($BE81:$BV81,1)</f>
        <v>4</v>
      </c>
      <c r="BZ81" s="81">
        <f>BY81/COUNTA($BE81:$BV81)</f>
        <v>0.22222222222222221</v>
      </c>
      <c r="CA81" s="474">
        <f>COUNTIF($BE81:$BV81,0)</f>
        <v>0</v>
      </c>
      <c r="CB81" s="81">
        <f>CA81/COUNTA($BE81:$BV81)</f>
        <v>0</v>
      </c>
      <c r="CC81" s="474">
        <f>(((BW81*2)+(BY81*1)+(CA81*0)))/COUNTA($BE81:$BV81)</f>
        <v>1.7777777777777777</v>
      </c>
      <c r="CD81" s="475" t="str">
        <f t="shared" ref="CD81:CD82" si="19">IF(CC81&gt;=1.6,"Đạt mục tiêu",IF(CC81&gt;=1,"Cần cố gắng","Chưa đạt"))</f>
        <v>Đạt mục tiêu</v>
      </c>
    </row>
    <row r="82" spans="1:82" s="472" customFormat="1" ht="62.25" hidden="1">
      <c r="A82" s="19">
        <v>67</v>
      </c>
      <c r="B82" s="451">
        <v>67</v>
      </c>
      <c r="C82" s="78" t="s">
        <v>644</v>
      </c>
      <c r="D82" s="77" t="s">
        <v>17</v>
      </c>
      <c r="E82" s="78" t="s">
        <v>645</v>
      </c>
      <c r="F82" s="77" t="s">
        <v>17</v>
      </c>
      <c r="G82" s="78" t="s">
        <v>645</v>
      </c>
      <c r="H82" s="23" t="s">
        <v>313</v>
      </c>
      <c r="I82" s="79"/>
      <c r="J82" s="10" t="s">
        <v>11</v>
      </c>
      <c r="K82" s="79"/>
      <c r="L82" s="79" t="s">
        <v>16</v>
      </c>
      <c r="M82" s="79"/>
      <c r="N82" s="474"/>
      <c r="O82" s="623"/>
      <c r="P82" s="79"/>
      <c r="Q82" s="79"/>
      <c r="R82" s="79"/>
      <c r="S82" s="79"/>
      <c r="T82" s="79"/>
      <c r="U82" s="66">
        <f t="shared" si="9"/>
        <v>1</v>
      </c>
      <c r="V82" s="79"/>
      <c r="W82" s="79"/>
      <c r="X82" s="79"/>
      <c r="Y82" s="79"/>
      <c r="Z82" s="79" t="s">
        <v>728</v>
      </c>
      <c r="AA82" s="79" t="s">
        <v>728</v>
      </c>
      <c r="AB82" s="79" t="s">
        <v>728</v>
      </c>
      <c r="AC82" s="79" t="s">
        <v>728</v>
      </c>
      <c r="AD82" s="79"/>
      <c r="AE82" s="79"/>
      <c r="AF82" s="79"/>
      <c r="AG82" s="79"/>
      <c r="AH82" s="79"/>
      <c r="AI82" s="79"/>
      <c r="AJ82" s="79"/>
      <c r="AK82" s="79"/>
      <c r="AL82" s="79"/>
      <c r="AM82" s="79"/>
      <c r="AN82" s="79"/>
      <c r="AO82" s="79"/>
      <c r="AP82" s="79"/>
      <c r="AQ82" s="79"/>
      <c r="AR82" s="79"/>
      <c r="AS82" s="79"/>
      <c r="AT82" s="79"/>
      <c r="AU82" s="79"/>
      <c r="AV82" s="79"/>
      <c r="AW82" s="79"/>
      <c r="AX82" s="79"/>
      <c r="AY82" s="79"/>
      <c r="AZ82" s="79"/>
      <c r="BA82" s="79"/>
      <c r="BB82" s="79"/>
      <c r="BC82" s="79"/>
      <c r="BD82" s="79"/>
      <c r="BE82" s="79">
        <v>2</v>
      </c>
      <c r="BF82" s="79">
        <v>2</v>
      </c>
      <c r="BG82" s="79">
        <v>2</v>
      </c>
      <c r="BH82" s="79">
        <v>2</v>
      </c>
      <c r="BI82" s="79">
        <v>2</v>
      </c>
      <c r="BJ82" s="79">
        <v>2</v>
      </c>
      <c r="BK82" s="79">
        <v>2</v>
      </c>
      <c r="BL82" s="79">
        <v>2</v>
      </c>
      <c r="BM82" s="79">
        <v>1</v>
      </c>
      <c r="BN82" s="79">
        <v>1</v>
      </c>
      <c r="BO82" s="79">
        <v>1</v>
      </c>
      <c r="BP82" s="79">
        <v>2</v>
      </c>
      <c r="BQ82" s="79">
        <v>2</v>
      </c>
      <c r="BR82" s="79">
        <v>1</v>
      </c>
      <c r="BS82" s="79">
        <v>2</v>
      </c>
      <c r="BT82" s="79">
        <v>2</v>
      </c>
      <c r="BU82" s="79">
        <v>2</v>
      </c>
      <c r="BV82" s="79">
        <v>2</v>
      </c>
      <c r="BW82" s="474">
        <f>COUNTIF($BE82:$BV82,2)</f>
        <v>14</v>
      </c>
      <c r="BX82" s="512">
        <f>BW82/COUNTA($BE82:$BV82)</f>
        <v>0.77777777777777779</v>
      </c>
      <c r="BY82" s="474">
        <f>COUNTIF($BE82:$BV82,1)</f>
        <v>4</v>
      </c>
      <c r="BZ82" s="512">
        <f>BY82/COUNTA($BE82:$BV82)</f>
        <v>0.22222222222222221</v>
      </c>
      <c r="CA82" s="474">
        <f>COUNTIF($BE82:$BV82,0)</f>
        <v>0</v>
      </c>
      <c r="CB82" s="81">
        <f>CA82/COUNTA($BE82:$BV82)</f>
        <v>0</v>
      </c>
      <c r="CC82" s="474">
        <f>(((BW82*2)+(BY82*1)+(CA82*0)))/COUNTA($BE82:$BV82)</f>
        <v>1.7777777777777777</v>
      </c>
      <c r="CD82" s="475" t="str">
        <f t="shared" si="19"/>
        <v>Đạt mục tiêu</v>
      </c>
    </row>
    <row r="83" spans="1:82" s="472" customFormat="1" ht="75" hidden="1" customHeight="1">
      <c r="A83" s="19">
        <v>68</v>
      </c>
      <c r="B83" s="451">
        <v>68</v>
      </c>
      <c r="C83" s="78" t="s">
        <v>646</v>
      </c>
      <c r="D83" s="77" t="s">
        <v>14</v>
      </c>
      <c r="E83" s="78" t="s">
        <v>647</v>
      </c>
      <c r="F83" s="77" t="s">
        <v>14</v>
      </c>
      <c r="G83" s="78" t="s">
        <v>647</v>
      </c>
      <c r="H83" s="96" t="s">
        <v>648</v>
      </c>
      <c r="I83" s="79"/>
      <c r="J83" s="10" t="s">
        <v>11</v>
      </c>
      <c r="K83" s="79"/>
      <c r="L83" s="79"/>
      <c r="M83" s="79"/>
      <c r="N83" s="474"/>
      <c r="O83" s="623"/>
      <c r="P83" s="79"/>
      <c r="Q83" s="79"/>
      <c r="R83" s="79"/>
      <c r="S83" s="79" t="s">
        <v>16</v>
      </c>
      <c r="T83" s="79"/>
      <c r="U83" s="66">
        <f t="shared" si="9"/>
        <v>1</v>
      </c>
      <c r="V83" s="79"/>
      <c r="W83" s="79"/>
      <c r="X83" s="79"/>
      <c r="Y83" s="79"/>
      <c r="Z83" s="79"/>
      <c r="AA83" s="79"/>
      <c r="AB83" s="79"/>
      <c r="AC83" s="79"/>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c r="BF83" s="79"/>
      <c r="BG83" s="79"/>
      <c r="BH83" s="79"/>
      <c r="BI83" s="79"/>
      <c r="BJ83" s="79"/>
      <c r="BK83" s="79"/>
      <c r="BL83" s="79"/>
      <c r="BM83" s="79"/>
      <c r="BN83" s="79"/>
      <c r="BO83" s="79"/>
      <c r="BP83" s="79"/>
      <c r="BQ83" s="79"/>
      <c r="BR83" s="79"/>
      <c r="BS83" s="79"/>
      <c r="BT83" s="79"/>
      <c r="BU83" s="79"/>
      <c r="BV83" s="79"/>
      <c r="BW83" s="474"/>
      <c r="BX83" s="81"/>
      <c r="BY83" s="474"/>
      <c r="BZ83" s="81"/>
      <c r="CA83" s="474"/>
      <c r="CB83" s="81"/>
      <c r="CC83" s="474"/>
      <c r="CD83" s="474"/>
    </row>
    <row r="84" spans="1:82" ht="47.25" hidden="1">
      <c r="A84" s="396">
        <v>69</v>
      </c>
      <c r="B84" s="451">
        <v>69</v>
      </c>
      <c r="C84" s="1447" t="s">
        <v>314</v>
      </c>
      <c r="D84" s="1368"/>
      <c r="E84" s="1369"/>
      <c r="F84" s="5" t="s">
        <v>316</v>
      </c>
      <c r="G84" s="176" t="s">
        <v>316</v>
      </c>
      <c r="H84" s="239" t="s">
        <v>316</v>
      </c>
      <c r="I84" s="5" t="s">
        <v>316</v>
      </c>
      <c r="J84" s="5" t="s">
        <v>316</v>
      </c>
      <c r="K84" s="506" t="s">
        <v>316</v>
      </c>
      <c r="L84" s="5" t="s">
        <v>316</v>
      </c>
      <c r="M84" s="5" t="s">
        <v>316</v>
      </c>
      <c r="N84" s="148" t="s">
        <v>316</v>
      </c>
      <c r="O84" s="5" t="s">
        <v>316</v>
      </c>
      <c r="P84" s="5" t="s">
        <v>316</v>
      </c>
      <c r="Q84" s="5" t="s">
        <v>316</v>
      </c>
      <c r="R84" s="5"/>
      <c r="S84" s="5" t="s">
        <v>316</v>
      </c>
      <c r="T84" s="5" t="s">
        <v>316</v>
      </c>
      <c r="U84" s="5" t="s">
        <v>316</v>
      </c>
      <c r="V84" s="176" t="s">
        <v>316</v>
      </c>
      <c r="W84" s="176" t="s">
        <v>316</v>
      </c>
      <c r="X84" s="176" t="s">
        <v>316</v>
      </c>
      <c r="Y84" s="176" t="s">
        <v>316</v>
      </c>
      <c r="Z84" s="5" t="s">
        <v>316</v>
      </c>
      <c r="AA84" s="5" t="s">
        <v>316</v>
      </c>
      <c r="AB84" s="5" t="s">
        <v>316</v>
      </c>
      <c r="AC84" s="5" t="s">
        <v>316</v>
      </c>
      <c r="AD84" s="5" t="s">
        <v>316</v>
      </c>
      <c r="AE84" s="5" t="s">
        <v>316</v>
      </c>
      <c r="AF84" s="5" t="s">
        <v>316</v>
      </c>
      <c r="AG84" s="5" t="s">
        <v>316</v>
      </c>
      <c r="AH84" s="148" t="s">
        <v>316</v>
      </c>
      <c r="AI84" s="148" t="s">
        <v>316</v>
      </c>
      <c r="AJ84" s="148" t="s">
        <v>316</v>
      </c>
      <c r="AK84" s="148" t="s">
        <v>316</v>
      </c>
      <c r="AL84" s="148" t="s">
        <v>316</v>
      </c>
      <c r="AM84" s="5" t="s">
        <v>316</v>
      </c>
      <c r="AN84" s="5" t="s">
        <v>316</v>
      </c>
      <c r="AO84" s="5" t="s">
        <v>316</v>
      </c>
      <c r="AP84" s="5" t="s">
        <v>316</v>
      </c>
      <c r="AQ84" s="5"/>
      <c r="AR84" s="5"/>
      <c r="AS84" s="5" t="s">
        <v>316</v>
      </c>
      <c r="AT84" s="5" t="s">
        <v>316</v>
      </c>
      <c r="AU84" s="5" t="s">
        <v>316</v>
      </c>
      <c r="AV84" s="5" t="s">
        <v>316</v>
      </c>
      <c r="AW84" s="5" t="s">
        <v>316</v>
      </c>
      <c r="AX84" s="5"/>
      <c r="AY84" s="5"/>
      <c r="AZ84" s="5" t="s">
        <v>316</v>
      </c>
      <c r="BA84" s="5"/>
      <c r="BB84" s="5" t="s">
        <v>316</v>
      </c>
      <c r="BC84" s="5"/>
      <c r="BD84" s="5" t="s">
        <v>316</v>
      </c>
      <c r="BE84" s="521" t="s">
        <v>316</v>
      </c>
      <c r="BF84" s="521" t="s">
        <v>316</v>
      </c>
      <c r="BG84" s="521" t="s">
        <v>316</v>
      </c>
      <c r="BH84" s="521" t="s">
        <v>316</v>
      </c>
      <c r="BI84" s="521" t="s">
        <v>316</v>
      </c>
      <c r="BJ84" s="521" t="s">
        <v>316</v>
      </c>
      <c r="BK84" s="521" t="s">
        <v>316</v>
      </c>
      <c r="BL84" s="521" t="s">
        <v>316</v>
      </c>
      <c r="BM84" s="521" t="s">
        <v>316</v>
      </c>
      <c r="BN84" s="521" t="s">
        <v>316</v>
      </c>
      <c r="BO84" s="521" t="s">
        <v>316</v>
      </c>
      <c r="BP84" s="521" t="s">
        <v>316</v>
      </c>
      <c r="BQ84" s="521" t="s">
        <v>316</v>
      </c>
      <c r="BR84" s="521" t="s">
        <v>316</v>
      </c>
      <c r="BS84" s="521" t="s">
        <v>316</v>
      </c>
      <c r="BT84" s="521" t="s">
        <v>316</v>
      </c>
      <c r="BU84" s="521" t="s">
        <v>316</v>
      </c>
      <c r="BV84" s="521" t="s">
        <v>316</v>
      </c>
      <c r="BW84" s="21">
        <f>COUNTIF($BE84:$BV84,2)</f>
        <v>0</v>
      </c>
      <c r="BX84" s="22">
        <f>BW84/COUNTA($BE84:$BV84)</f>
        <v>0</v>
      </c>
      <c r="BY84" s="21">
        <f>COUNTIF($BE84:$BV84,1)</f>
        <v>0</v>
      </c>
      <c r="BZ84" s="22">
        <f>BY84/COUNTA($BE84:$BV84)</f>
        <v>0</v>
      </c>
      <c r="CA84" s="21">
        <f>COUNTIF($BE84:$BV84,0)</f>
        <v>0</v>
      </c>
      <c r="CB84" s="22">
        <f>CA84/COUNTA($BE84:$BV84)</f>
        <v>0</v>
      </c>
      <c r="CC84" s="21">
        <f>(((BW84*2)+(BY84*1)+(CA84*0)))/COUNTA($BE84:$BV84)</f>
        <v>0</v>
      </c>
      <c r="CD84" s="21" t="str">
        <f>IF(CC84&gt;=1.6,"Đạt mục tiêu",IF(CC84&gt;=1,"Cần cố gắng","Chưa đạt"))</f>
        <v>Chưa đạt</v>
      </c>
    </row>
    <row r="85" spans="1:82" s="3" customFormat="1" ht="105" hidden="1">
      <c r="A85" s="19">
        <v>70</v>
      </c>
      <c r="B85" s="451">
        <v>70</v>
      </c>
      <c r="C85" s="78" t="s">
        <v>658</v>
      </c>
      <c r="D85" s="77" t="s">
        <v>14</v>
      </c>
      <c r="E85" s="78" t="s">
        <v>656</v>
      </c>
      <c r="F85" s="77" t="s">
        <v>17</v>
      </c>
      <c r="G85" s="398" t="s">
        <v>705</v>
      </c>
      <c r="H85" s="37" t="s">
        <v>654</v>
      </c>
      <c r="I85" s="398" t="s">
        <v>212</v>
      </c>
      <c r="J85" s="394" t="s">
        <v>11</v>
      </c>
      <c r="K85" s="398"/>
      <c r="L85" s="398"/>
      <c r="M85" s="398" t="s">
        <v>16</v>
      </c>
      <c r="N85" s="398"/>
      <c r="O85" s="591"/>
      <c r="P85" s="591"/>
      <c r="Q85" s="19"/>
      <c r="R85" s="19" t="s">
        <v>16</v>
      </c>
      <c r="S85" s="398"/>
      <c r="T85" s="384"/>
      <c r="U85" s="493">
        <f t="shared" si="9"/>
        <v>2</v>
      </c>
      <c r="V85" s="398"/>
      <c r="W85" s="398"/>
      <c r="X85" s="398"/>
      <c r="Y85" s="398"/>
      <c r="Z85" s="398"/>
      <c r="AA85" s="398"/>
      <c r="AB85" s="398"/>
      <c r="AC85" s="398"/>
      <c r="AD85" s="398" t="s">
        <v>723</v>
      </c>
      <c r="AE85" s="398" t="s">
        <v>725</v>
      </c>
      <c r="AF85" s="398" t="s">
        <v>727</v>
      </c>
      <c r="AG85" s="398" t="s">
        <v>725</v>
      </c>
      <c r="AH85" s="398"/>
      <c r="AI85" s="398"/>
      <c r="AJ85" s="398"/>
      <c r="AK85" s="398"/>
      <c r="AL85" s="398"/>
      <c r="AM85" s="591"/>
      <c r="AN85" s="591"/>
      <c r="AO85" s="591"/>
      <c r="AP85" s="591"/>
      <c r="AQ85" s="591"/>
      <c r="AR85" s="591"/>
      <c r="AS85" s="591"/>
      <c r="AT85" s="398"/>
      <c r="AU85" s="398"/>
      <c r="AV85" s="398"/>
      <c r="AW85" s="398"/>
      <c r="AX85" s="398"/>
      <c r="AY85" s="398"/>
      <c r="AZ85" s="398"/>
      <c r="BA85" s="398"/>
      <c r="BB85" s="398"/>
      <c r="BC85" s="398"/>
      <c r="BD85" s="398"/>
      <c r="BE85" s="398">
        <v>2</v>
      </c>
      <c r="BF85" s="398">
        <v>2</v>
      </c>
      <c r="BG85" s="398">
        <v>2</v>
      </c>
      <c r="BH85" s="398">
        <v>2</v>
      </c>
      <c r="BI85" s="398">
        <v>2</v>
      </c>
      <c r="BJ85" s="398">
        <v>2</v>
      </c>
      <c r="BK85" s="398">
        <v>2</v>
      </c>
      <c r="BL85" s="398">
        <v>2</v>
      </c>
      <c r="BM85" s="398">
        <v>2</v>
      </c>
      <c r="BN85" s="398">
        <v>2</v>
      </c>
      <c r="BO85" s="398">
        <v>2</v>
      </c>
      <c r="BP85" s="398">
        <v>2</v>
      </c>
      <c r="BQ85" s="398">
        <v>1</v>
      </c>
      <c r="BR85" s="398">
        <v>2</v>
      </c>
      <c r="BS85" s="398">
        <v>1</v>
      </c>
      <c r="BT85" s="398">
        <v>2</v>
      </c>
      <c r="BU85" s="398">
        <v>2</v>
      </c>
      <c r="BV85" s="398">
        <v>2</v>
      </c>
      <c r="BW85" s="461">
        <f>COUNTIF($BE85:$BV85,2)</f>
        <v>16</v>
      </c>
      <c r="BX85" s="514">
        <f>BW85/COUNTA($BE85:$BV85)</f>
        <v>0.88888888888888884</v>
      </c>
      <c r="BY85" s="461">
        <f>COUNTIF($BE85:$BV85,1)</f>
        <v>2</v>
      </c>
      <c r="BZ85" s="514">
        <f>BY85/COUNTA($BE85:$BV85)</f>
        <v>0.1111111111111111</v>
      </c>
      <c r="CA85" s="461">
        <f>COUNTIF($BE85:$BV85,0)</f>
        <v>0</v>
      </c>
      <c r="CB85" s="228">
        <f>CA85/COUNTA($BE85:$BV85)</f>
        <v>0</v>
      </c>
      <c r="CC85" s="461">
        <f>(((BW85*2)+(BY85*1)+(CA85*0)))/COUNTA($BE85:$BV85)</f>
        <v>1.8888888888888888</v>
      </c>
      <c r="CD85" s="462" t="str">
        <f>IF(CC85&gt;=1.6,"Đạt mục tiêu",IF(CC85&gt;=1,"Cần cố gắng","Chưa đạt"))</f>
        <v>Đạt mục tiêu</v>
      </c>
    </row>
    <row r="86" spans="1:82" s="2" customFormat="1" ht="77.25" hidden="1" customHeight="1">
      <c r="A86" s="19">
        <v>71</v>
      </c>
      <c r="B86" s="451">
        <v>71</v>
      </c>
      <c r="C86" s="78" t="s">
        <v>657</v>
      </c>
      <c r="D86" s="77" t="s">
        <v>14</v>
      </c>
      <c r="E86" s="78" t="s">
        <v>655</v>
      </c>
      <c r="F86" s="77" t="s">
        <v>17</v>
      </c>
      <c r="G86" s="20" t="s">
        <v>82</v>
      </c>
      <c r="H86" s="23" t="s">
        <v>315</v>
      </c>
      <c r="I86" s="20" t="s">
        <v>212</v>
      </c>
      <c r="J86" s="10" t="s">
        <v>11</v>
      </c>
      <c r="K86" s="20"/>
      <c r="L86" s="20" t="s">
        <v>16</v>
      </c>
      <c r="M86" s="20"/>
      <c r="N86" s="79"/>
      <c r="O86" s="79"/>
      <c r="P86" s="20" t="s">
        <v>16</v>
      </c>
      <c r="Q86" s="20"/>
      <c r="R86" s="20" t="s">
        <v>16</v>
      </c>
      <c r="S86" s="21"/>
      <c r="T86" s="20"/>
      <c r="U86" s="66">
        <f t="shared" si="9"/>
        <v>3</v>
      </c>
      <c r="V86" s="20"/>
      <c r="W86" s="20"/>
      <c r="X86" s="20"/>
      <c r="Y86" s="20"/>
      <c r="Z86" s="20" t="s">
        <v>727</v>
      </c>
      <c r="AA86" s="20" t="s">
        <v>725</v>
      </c>
      <c r="AB86" s="20" t="s">
        <v>727</v>
      </c>
      <c r="AC86" s="20" t="s">
        <v>725</v>
      </c>
      <c r="AD86" s="20"/>
      <c r="AE86" s="20"/>
      <c r="AF86" s="20"/>
      <c r="AG86" s="20"/>
      <c r="AH86" s="20"/>
      <c r="AI86" s="20"/>
      <c r="AJ86" s="20"/>
      <c r="AK86" s="20"/>
      <c r="AL86" s="20"/>
      <c r="AM86" s="20"/>
      <c r="AN86" s="20"/>
      <c r="AO86" s="20"/>
      <c r="AP86" s="20"/>
      <c r="AQ86" s="20" t="s">
        <v>727</v>
      </c>
      <c r="AR86" s="20" t="s">
        <v>727</v>
      </c>
      <c r="AS86" s="20" t="s">
        <v>727</v>
      </c>
      <c r="AT86" s="20"/>
      <c r="AU86" s="20"/>
      <c r="AV86" s="20"/>
      <c r="AW86" s="20"/>
      <c r="AX86" s="20"/>
      <c r="AY86" s="20"/>
      <c r="AZ86" s="20"/>
      <c r="BA86" s="20"/>
      <c r="BB86" s="20"/>
      <c r="BC86" s="20"/>
      <c r="BD86" s="20"/>
      <c r="BE86" s="20">
        <v>2</v>
      </c>
      <c r="BF86" s="20">
        <v>2</v>
      </c>
      <c r="BG86" s="20">
        <v>2</v>
      </c>
      <c r="BH86" s="20">
        <v>1</v>
      </c>
      <c r="BI86" s="20">
        <v>2</v>
      </c>
      <c r="BJ86" s="20">
        <v>2</v>
      </c>
      <c r="BK86" s="20">
        <v>2</v>
      </c>
      <c r="BL86" s="20">
        <v>2</v>
      </c>
      <c r="BM86" s="20">
        <v>1</v>
      </c>
      <c r="BN86" s="20">
        <v>2</v>
      </c>
      <c r="BO86" s="20">
        <v>2</v>
      </c>
      <c r="BP86" s="20">
        <v>1</v>
      </c>
      <c r="BQ86" s="20">
        <v>2</v>
      </c>
      <c r="BR86" s="20">
        <v>1</v>
      </c>
      <c r="BS86" s="20">
        <v>1</v>
      </c>
      <c r="BT86" s="20">
        <v>1</v>
      </c>
      <c r="BU86" s="20">
        <v>2</v>
      </c>
      <c r="BV86" s="20">
        <v>2</v>
      </c>
      <c r="BW86" s="21">
        <f>COUNTIF($BE86:$BV86,2)</f>
        <v>12</v>
      </c>
      <c r="BX86" s="524">
        <f>BW86/COUNTA($BE86:$BV86)</f>
        <v>0.66666666666666663</v>
      </c>
      <c r="BY86" s="21">
        <f>COUNTIF($BE86:$BV86,1)</f>
        <v>6</v>
      </c>
      <c r="BZ86" s="524">
        <f>BY86/COUNTA($BE86:$BV86)</f>
        <v>0.33333333333333331</v>
      </c>
      <c r="CA86" s="21">
        <f>COUNTIF($BE86:$BV86,0)</f>
        <v>0</v>
      </c>
      <c r="CB86" s="22">
        <f>CA86/COUNTA($BE86:$BV86)</f>
        <v>0</v>
      </c>
      <c r="CC86" s="21">
        <f>(((BW86*2)+(BY86*1)+(CA86*0)))/COUNTA($BE86:$BV86)</f>
        <v>1.6666666666666667</v>
      </c>
      <c r="CD86" s="427" t="str">
        <f>IF(CC86&gt;=1.6,"Đạt mục tiêu",IF(CC86&gt;=1,"Cần cố gắng","Chưa đạt"))</f>
        <v>Đạt mục tiêu</v>
      </c>
    </row>
    <row r="87" spans="1:82" ht="58.5" customHeight="1">
      <c r="A87" s="384">
        <v>72</v>
      </c>
      <c r="B87" s="451">
        <v>72</v>
      </c>
      <c r="C87" s="1312" t="s">
        <v>22</v>
      </c>
      <c r="D87" s="1366"/>
      <c r="E87" s="1312"/>
      <c r="F87" s="6" t="s">
        <v>316</v>
      </c>
      <c r="G87" s="239" t="s">
        <v>316</v>
      </c>
      <c r="H87" s="457" t="s">
        <v>316</v>
      </c>
      <c r="I87" s="11" t="s">
        <v>316</v>
      </c>
      <c r="J87" s="11" t="s">
        <v>316</v>
      </c>
      <c r="K87" s="506" t="s">
        <v>316</v>
      </c>
      <c r="L87" s="11" t="s">
        <v>316</v>
      </c>
      <c r="M87" s="11" t="s">
        <v>316</v>
      </c>
      <c r="N87" s="394" t="s">
        <v>316</v>
      </c>
      <c r="O87" s="11" t="s">
        <v>316</v>
      </c>
      <c r="P87" s="11" t="s">
        <v>316</v>
      </c>
      <c r="Q87" s="11" t="s">
        <v>316</v>
      </c>
      <c r="R87" s="11"/>
      <c r="S87" s="11" t="s">
        <v>316</v>
      </c>
      <c r="T87" s="11" t="s">
        <v>316</v>
      </c>
      <c r="U87" s="11" t="s">
        <v>316</v>
      </c>
      <c r="V87" s="239" t="s">
        <v>316</v>
      </c>
      <c r="W87" s="239" t="s">
        <v>316</v>
      </c>
      <c r="X87" s="239" t="s">
        <v>316</v>
      </c>
      <c r="Y87" s="239" t="s">
        <v>316</v>
      </c>
      <c r="Z87" s="11" t="s">
        <v>316</v>
      </c>
      <c r="AA87" s="11" t="s">
        <v>316</v>
      </c>
      <c r="AB87" s="11" t="s">
        <v>316</v>
      </c>
      <c r="AC87" s="11" t="s">
        <v>316</v>
      </c>
      <c r="AD87" s="11" t="s">
        <v>316</v>
      </c>
      <c r="AE87" s="11" t="s">
        <v>316</v>
      </c>
      <c r="AF87" s="11" t="s">
        <v>316</v>
      </c>
      <c r="AG87" s="11" t="s">
        <v>316</v>
      </c>
      <c r="AH87" s="394" t="s">
        <v>316</v>
      </c>
      <c r="AI87" s="394" t="s">
        <v>316</v>
      </c>
      <c r="AJ87" s="394" t="s">
        <v>316</v>
      </c>
      <c r="AK87" s="394" t="s">
        <v>316</v>
      </c>
      <c r="AL87" s="394" t="s">
        <v>316</v>
      </c>
      <c r="AM87" s="11" t="s">
        <v>316</v>
      </c>
      <c r="AN87" s="11" t="s">
        <v>316</v>
      </c>
      <c r="AO87" s="11" t="s">
        <v>316</v>
      </c>
      <c r="AP87" s="11" t="s">
        <v>316</v>
      </c>
      <c r="AQ87" s="11"/>
      <c r="AR87" s="11"/>
      <c r="AS87" s="11" t="s">
        <v>316</v>
      </c>
      <c r="AT87" s="11" t="s">
        <v>316</v>
      </c>
      <c r="AU87" s="11" t="s">
        <v>316</v>
      </c>
      <c r="AV87" s="11" t="s">
        <v>316</v>
      </c>
      <c r="AW87" s="11" t="s">
        <v>316</v>
      </c>
      <c r="AX87" s="11"/>
      <c r="AY87" s="11"/>
      <c r="AZ87" s="11" t="s">
        <v>316</v>
      </c>
      <c r="BA87" s="11"/>
      <c r="BB87" s="11" t="s">
        <v>316</v>
      </c>
      <c r="BC87" s="11"/>
      <c r="BD87" s="11" t="s">
        <v>316</v>
      </c>
      <c r="BE87" s="507" t="s">
        <v>316</v>
      </c>
      <c r="BF87" s="507" t="s">
        <v>316</v>
      </c>
      <c r="BG87" s="507" t="s">
        <v>316</v>
      </c>
      <c r="BH87" s="507" t="s">
        <v>316</v>
      </c>
      <c r="BI87" s="507" t="s">
        <v>316</v>
      </c>
      <c r="BJ87" s="507" t="s">
        <v>316</v>
      </c>
      <c r="BK87" s="507" t="s">
        <v>316</v>
      </c>
      <c r="BL87" s="507" t="s">
        <v>316</v>
      </c>
      <c r="BM87" s="507" t="s">
        <v>316</v>
      </c>
      <c r="BN87" s="507" t="s">
        <v>316</v>
      </c>
      <c r="BO87" s="507" t="s">
        <v>316</v>
      </c>
      <c r="BP87" s="507" t="s">
        <v>316</v>
      </c>
      <c r="BQ87" s="507" t="s">
        <v>316</v>
      </c>
      <c r="BR87" s="507" t="s">
        <v>316</v>
      </c>
      <c r="BS87" s="507" t="s">
        <v>316</v>
      </c>
      <c r="BT87" s="507" t="s">
        <v>316</v>
      </c>
      <c r="BU87" s="507" t="s">
        <v>316</v>
      </c>
      <c r="BV87" s="507" t="s">
        <v>316</v>
      </c>
      <c r="BW87" s="507" t="s">
        <v>316</v>
      </c>
      <c r="BX87" s="507" t="s">
        <v>316</v>
      </c>
      <c r="BY87" s="507" t="s">
        <v>316</v>
      </c>
      <c r="BZ87" s="507" t="s">
        <v>316</v>
      </c>
      <c r="CA87" s="507" t="s">
        <v>316</v>
      </c>
      <c r="CB87" s="507" t="s">
        <v>316</v>
      </c>
      <c r="CC87" s="507" t="s">
        <v>316</v>
      </c>
      <c r="CD87" s="508" t="s">
        <v>316</v>
      </c>
    </row>
    <row r="88" spans="1:82" hidden="1">
      <c r="A88" s="396">
        <v>73</v>
      </c>
      <c r="B88" s="451">
        <v>73</v>
      </c>
      <c r="C88" s="1447" t="s">
        <v>85</v>
      </c>
      <c r="D88" s="1368"/>
      <c r="E88" s="1369"/>
      <c r="F88" s="6" t="s">
        <v>316</v>
      </c>
      <c r="G88" s="176" t="s">
        <v>316</v>
      </c>
      <c r="H88" s="239" t="s">
        <v>316</v>
      </c>
      <c r="I88" s="6" t="s">
        <v>316</v>
      </c>
      <c r="J88" s="6" t="s">
        <v>316</v>
      </c>
      <c r="K88" s="506" t="s">
        <v>316</v>
      </c>
      <c r="L88" s="6" t="s">
        <v>316</v>
      </c>
      <c r="M88" s="6" t="s">
        <v>316</v>
      </c>
      <c r="N88" s="11" t="s">
        <v>316</v>
      </c>
      <c r="O88" s="6" t="s">
        <v>316</v>
      </c>
      <c r="P88" s="6" t="s">
        <v>316</v>
      </c>
      <c r="Q88" s="6" t="s">
        <v>316</v>
      </c>
      <c r="R88" s="6"/>
      <c r="S88" s="6" t="s">
        <v>316</v>
      </c>
      <c r="T88" s="6" t="s">
        <v>316</v>
      </c>
      <c r="U88" s="6" t="s">
        <v>316</v>
      </c>
      <c r="V88" s="176" t="s">
        <v>316</v>
      </c>
      <c r="W88" s="176" t="s">
        <v>316</v>
      </c>
      <c r="X88" s="176" t="s">
        <v>316</v>
      </c>
      <c r="Y88" s="176" t="s">
        <v>316</v>
      </c>
      <c r="Z88" s="6" t="s">
        <v>316</v>
      </c>
      <c r="AA88" s="6" t="s">
        <v>316</v>
      </c>
      <c r="AB88" s="6" t="s">
        <v>316</v>
      </c>
      <c r="AC88" s="6" t="s">
        <v>316</v>
      </c>
      <c r="AD88" s="6" t="s">
        <v>316</v>
      </c>
      <c r="AE88" s="6" t="s">
        <v>316</v>
      </c>
      <c r="AF88" s="6" t="s">
        <v>316</v>
      </c>
      <c r="AG88" s="6" t="s">
        <v>316</v>
      </c>
      <c r="AH88" s="11" t="s">
        <v>316</v>
      </c>
      <c r="AI88" s="11" t="s">
        <v>316</v>
      </c>
      <c r="AJ88" s="11" t="s">
        <v>316</v>
      </c>
      <c r="AK88" s="11" t="s">
        <v>316</v>
      </c>
      <c r="AL88" s="11" t="s">
        <v>316</v>
      </c>
      <c r="AM88" s="6" t="s">
        <v>316</v>
      </c>
      <c r="AN88" s="6" t="s">
        <v>316</v>
      </c>
      <c r="AO88" s="6" t="s">
        <v>316</v>
      </c>
      <c r="AP88" s="6" t="s">
        <v>316</v>
      </c>
      <c r="AQ88" s="6"/>
      <c r="AR88" s="6"/>
      <c r="AS88" s="6" t="s">
        <v>316</v>
      </c>
      <c r="AT88" s="6" t="s">
        <v>316</v>
      </c>
      <c r="AU88" s="6" t="s">
        <v>316</v>
      </c>
      <c r="AV88" s="6" t="s">
        <v>316</v>
      </c>
      <c r="AW88" s="6" t="s">
        <v>316</v>
      </c>
      <c r="AX88" s="6"/>
      <c r="AY88" s="6"/>
      <c r="AZ88" s="6" t="s">
        <v>316</v>
      </c>
      <c r="BA88" s="6"/>
      <c r="BB88" s="6" t="s">
        <v>316</v>
      </c>
      <c r="BC88" s="6"/>
      <c r="BD88" s="6" t="s">
        <v>316</v>
      </c>
      <c r="BE88" s="507" t="s">
        <v>316</v>
      </c>
      <c r="BF88" s="507" t="s">
        <v>316</v>
      </c>
      <c r="BG88" s="507" t="s">
        <v>316</v>
      </c>
      <c r="BH88" s="507" t="s">
        <v>316</v>
      </c>
      <c r="BI88" s="507" t="s">
        <v>316</v>
      </c>
      <c r="BJ88" s="507" t="s">
        <v>316</v>
      </c>
      <c r="BK88" s="507" t="s">
        <v>316</v>
      </c>
      <c r="BL88" s="507" t="s">
        <v>316</v>
      </c>
      <c r="BM88" s="507" t="s">
        <v>316</v>
      </c>
      <c r="BN88" s="507" t="s">
        <v>316</v>
      </c>
      <c r="BO88" s="507" t="s">
        <v>316</v>
      </c>
      <c r="BP88" s="507" t="s">
        <v>316</v>
      </c>
      <c r="BQ88" s="507" t="s">
        <v>316</v>
      </c>
      <c r="BR88" s="507" t="s">
        <v>316</v>
      </c>
      <c r="BS88" s="507" t="s">
        <v>316</v>
      </c>
      <c r="BT88" s="507" t="s">
        <v>316</v>
      </c>
      <c r="BU88" s="507" t="s">
        <v>316</v>
      </c>
      <c r="BV88" s="507" t="s">
        <v>316</v>
      </c>
      <c r="BW88" s="507" t="s">
        <v>316</v>
      </c>
      <c r="BX88" s="508" t="s">
        <v>316</v>
      </c>
      <c r="BY88" s="507" t="s">
        <v>316</v>
      </c>
      <c r="BZ88" s="508" t="s">
        <v>316</v>
      </c>
      <c r="CA88" s="507" t="s">
        <v>316</v>
      </c>
      <c r="CB88" s="507" t="s">
        <v>316</v>
      </c>
      <c r="CC88" s="507" t="s">
        <v>316</v>
      </c>
      <c r="CD88" s="508" t="s">
        <v>316</v>
      </c>
    </row>
    <row r="89" spans="1:82" s="2" customFormat="1" ht="63" hidden="1">
      <c r="A89" s="19">
        <v>74</v>
      </c>
      <c r="B89" s="451">
        <v>74</v>
      </c>
      <c r="C89" s="390" t="s">
        <v>91</v>
      </c>
      <c r="D89" s="8" t="s">
        <v>17</v>
      </c>
      <c r="E89" s="390" t="s">
        <v>317</v>
      </c>
      <c r="F89" s="8" t="s">
        <v>17</v>
      </c>
      <c r="G89" s="20" t="s">
        <v>86</v>
      </c>
      <c r="H89" s="125" t="s">
        <v>733</v>
      </c>
      <c r="I89" s="20" t="s">
        <v>275</v>
      </c>
      <c r="J89" s="63" t="s">
        <v>23</v>
      </c>
      <c r="K89" s="20"/>
      <c r="L89" s="20"/>
      <c r="M89" s="20"/>
      <c r="N89" s="79"/>
      <c r="O89" s="79"/>
      <c r="P89" s="20"/>
      <c r="Q89" s="20" t="s">
        <v>16</v>
      </c>
      <c r="R89" s="20"/>
      <c r="S89" s="21"/>
      <c r="T89" s="20"/>
      <c r="U89" s="66">
        <f t="shared" si="9"/>
        <v>1</v>
      </c>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v>1</v>
      </c>
      <c r="BF89" s="20">
        <v>2</v>
      </c>
      <c r="BG89" s="20">
        <v>1</v>
      </c>
      <c r="BH89" s="20">
        <v>2</v>
      </c>
      <c r="BI89" s="20">
        <v>2</v>
      </c>
      <c r="BJ89" s="20">
        <v>2</v>
      </c>
      <c r="BK89" s="20">
        <v>2</v>
      </c>
      <c r="BL89" s="20">
        <v>2</v>
      </c>
      <c r="BM89" s="20">
        <v>1</v>
      </c>
      <c r="BN89" s="20">
        <v>2</v>
      </c>
      <c r="BO89" s="20">
        <v>2</v>
      </c>
      <c r="BP89" s="20">
        <v>2</v>
      </c>
      <c r="BQ89" s="20">
        <v>1</v>
      </c>
      <c r="BR89" s="50">
        <v>1</v>
      </c>
      <c r="BS89" s="50">
        <v>2</v>
      </c>
      <c r="BT89" s="50">
        <v>1</v>
      </c>
      <c r="BU89" s="20">
        <v>2</v>
      </c>
      <c r="BV89" s="20">
        <v>2</v>
      </c>
      <c r="BW89" s="21">
        <f>COUNTIF($BE89:$BV89,2)</f>
        <v>12</v>
      </c>
      <c r="BX89" s="22">
        <f>BW89/COUNTA($BE89:$BV89)</f>
        <v>0.66666666666666663</v>
      </c>
      <c r="BY89" s="21">
        <f>COUNTIF($BE89:$BV89,1)</f>
        <v>6</v>
      </c>
      <c r="BZ89" s="22">
        <f>BY89/COUNTA($BE89:$BV89)</f>
        <v>0.33333333333333331</v>
      </c>
      <c r="CA89" s="21">
        <f>COUNTIF($BE89:$BV89,0)</f>
        <v>0</v>
      </c>
      <c r="CB89" s="22">
        <f>CA89/COUNTA($BE89:$BV89)</f>
        <v>0</v>
      </c>
      <c r="CC89" s="21">
        <f>(((BW89*2)+(BY89*1)+(CA89*0)))/COUNTA($BE89:$BV89)</f>
        <v>1.6666666666666667</v>
      </c>
      <c r="CD89" s="21" t="str">
        <f>IF(CC89&gt;=1.6,"Đạt mục tiêu",IF(CC89&gt;=1,"Cần cố gắng","Chưa đạt"))</f>
        <v>Đạt mục tiêu</v>
      </c>
    </row>
    <row r="90" spans="1:82" s="472" customFormat="1" ht="47.25" hidden="1">
      <c r="A90" s="19">
        <v>75</v>
      </c>
      <c r="B90" s="451">
        <v>75</v>
      </c>
      <c r="C90" s="86" t="s">
        <v>659</v>
      </c>
      <c r="D90" s="87" t="s">
        <v>17</v>
      </c>
      <c r="E90" s="86" t="s">
        <v>660</v>
      </c>
      <c r="F90" s="87" t="s">
        <v>17</v>
      </c>
      <c r="G90" s="79" t="s">
        <v>318</v>
      </c>
      <c r="H90" s="128" t="s">
        <v>327</v>
      </c>
      <c r="I90" s="79" t="s">
        <v>212</v>
      </c>
      <c r="J90" s="63" t="s">
        <v>23</v>
      </c>
      <c r="K90" s="79"/>
      <c r="L90" s="79"/>
      <c r="M90" s="79"/>
      <c r="N90" s="79"/>
      <c r="O90" s="79"/>
      <c r="P90" s="79"/>
      <c r="Q90" s="79" t="s">
        <v>16</v>
      </c>
      <c r="R90" s="79"/>
      <c r="S90" s="474"/>
      <c r="T90" s="79"/>
      <c r="U90" s="66">
        <f t="shared" si="9"/>
        <v>1</v>
      </c>
      <c r="V90" s="79"/>
      <c r="W90" s="79"/>
      <c r="X90" s="79"/>
      <c r="Y90" s="79"/>
      <c r="Z90" s="79"/>
      <c r="AA90" s="79"/>
      <c r="AB90" s="79"/>
      <c r="AC90" s="79"/>
      <c r="AD90" s="79"/>
      <c r="AE90" s="79"/>
      <c r="AF90" s="79"/>
      <c r="AG90" s="79"/>
      <c r="AH90" s="79"/>
      <c r="AI90" s="79"/>
      <c r="AJ90" s="79"/>
      <c r="AK90" s="79"/>
      <c r="AL90" s="79"/>
      <c r="AM90" s="79"/>
      <c r="AN90" s="79"/>
      <c r="AO90" s="79"/>
      <c r="AP90" s="79"/>
      <c r="AQ90" s="79"/>
      <c r="AR90" s="79"/>
      <c r="AS90" s="79"/>
      <c r="AT90" s="79"/>
      <c r="AU90" s="79"/>
      <c r="AV90" s="79"/>
      <c r="AW90" s="79"/>
      <c r="AX90" s="79"/>
      <c r="AY90" s="79"/>
      <c r="AZ90" s="79"/>
      <c r="BA90" s="79"/>
      <c r="BB90" s="79"/>
      <c r="BC90" s="79"/>
      <c r="BD90" s="79"/>
      <c r="BE90" s="79"/>
      <c r="BF90" s="79"/>
      <c r="BG90" s="79"/>
      <c r="BH90" s="79"/>
      <c r="BI90" s="79"/>
      <c r="BJ90" s="79"/>
      <c r="BK90" s="79"/>
      <c r="BL90" s="79"/>
      <c r="BM90" s="79"/>
      <c r="BN90" s="79"/>
      <c r="BO90" s="79"/>
      <c r="BP90" s="79"/>
      <c r="BQ90" s="79"/>
      <c r="BR90" s="103"/>
      <c r="BS90" s="103"/>
      <c r="BT90" s="103"/>
      <c r="BU90" s="79"/>
      <c r="BV90" s="79"/>
      <c r="BW90" s="474"/>
      <c r="BX90" s="81"/>
      <c r="BY90" s="474"/>
      <c r="BZ90" s="81"/>
      <c r="CA90" s="474"/>
      <c r="CB90" s="81"/>
      <c r="CC90" s="474"/>
      <c r="CD90" s="474"/>
    </row>
    <row r="91" spans="1:82" ht="62.25" hidden="1">
      <c r="A91" s="384">
        <v>76</v>
      </c>
      <c r="B91" s="451">
        <v>76</v>
      </c>
      <c r="C91" s="213" t="s">
        <v>661</v>
      </c>
      <c r="D91" s="87" t="s">
        <v>17</v>
      </c>
      <c r="E91" s="213" t="s">
        <v>662</v>
      </c>
      <c r="F91" s="87" t="s">
        <v>17</v>
      </c>
      <c r="G91" s="79" t="s">
        <v>319</v>
      </c>
      <c r="H91" s="518" t="s">
        <v>328</v>
      </c>
      <c r="I91" s="79" t="s">
        <v>212</v>
      </c>
      <c r="J91" s="63" t="s">
        <v>23</v>
      </c>
      <c r="K91" s="79"/>
      <c r="L91" s="79"/>
      <c r="M91" s="79"/>
      <c r="N91" s="384" t="s">
        <v>16</v>
      </c>
      <c r="O91" s="79"/>
      <c r="P91" s="79"/>
      <c r="Q91" s="79"/>
      <c r="R91" s="79"/>
      <c r="S91" s="474"/>
      <c r="T91" s="79"/>
      <c r="U91" s="66">
        <f t="shared" si="9"/>
        <v>1</v>
      </c>
      <c r="V91" s="79"/>
      <c r="W91" s="79"/>
      <c r="X91" s="79"/>
      <c r="Y91" s="79"/>
      <c r="Z91" s="79"/>
      <c r="AA91" s="79"/>
      <c r="AB91" s="79"/>
      <c r="AC91" s="79"/>
      <c r="AD91" s="79"/>
      <c r="AE91" s="79"/>
      <c r="AF91" s="79"/>
      <c r="AG91" s="79"/>
      <c r="AH91" s="384" t="s">
        <v>727</v>
      </c>
      <c r="AI91" s="384" t="s">
        <v>727</v>
      </c>
      <c r="AJ91" s="384" t="s">
        <v>727</v>
      </c>
      <c r="AK91" s="384" t="s">
        <v>727</v>
      </c>
      <c r="AL91" s="384" t="s">
        <v>727</v>
      </c>
      <c r="AM91" s="79"/>
      <c r="AN91" s="79"/>
      <c r="AO91" s="79"/>
      <c r="AP91" s="79"/>
      <c r="AQ91" s="79"/>
      <c r="AR91" s="79"/>
      <c r="AS91" s="79"/>
      <c r="AT91" s="79"/>
      <c r="AU91" s="79"/>
      <c r="AV91" s="79"/>
      <c r="AW91" s="79"/>
      <c r="AX91" s="79"/>
      <c r="AY91" s="79"/>
      <c r="AZ91" s="79"/>
      <c r="BA91" s="79"/>
      <c r="BB91" s="79"/>
      <c r="BC91" s="79"/>
      <c r="BD91" s="79"/>
      <c r="BE91" s="20">
        <v>2</v>
      </c>
      <c r="BF91" s="20">
        <v>2</v>
      </c>
      <c r="BG91" s="20">
        <v>2</v>
      </c>
      <c r="BH91" s="20">
        <v>2</v>
      </c>
      <c r="BI91" s="20">
        <v>2</v>
      </c>
      <c r="BJ91" s="20">
        <v>1</v>
      </c>
      <c r="BK91" s="20">
        <v>2</v>
      </c>
      <c r="BL91" s="20">
        <v>2</v>
      </c>
      <c r="BM91" s="20">
        <v>2</v>
      </c>
      <c r="BN91" s="20">
        <v>1</v>
      </c>
      <c r="BO91" s="20">
        <v>2</v>
      </c>
      <c r="BP91" s="20">
        <v>2</v>
      </c>
      <c r="BQ91" s="20">
        <v>2</v>
      </c>
      <c r="BR91" s="20">
        <v>2</v>
      </c>
      <c r="BS91" s="20">
        <v>2</v>
      </c>
      <c r="BT91" s="20">
        <v>2</v>
      </c>
      <c r="BU91" s="20">
        <v>1</v>
      </c>
      <c r="BV91" s="20">
        <v>2</v>
      </c>
      <c r="BW91" s="21">
        <f>COUNTIF($BE91:$BV91,2)</f>
        <v>15</v>
      </c>
      <c r="BX91" s="22">
        <f>BW91/COUNTA($BE91:$BV91)</f>
        <v>0.83333333333333337</v>
      </c>
      <c r="BY91" s="21">
        <f>COUNTIF($BE91:$BV91,1)</f>
        <v>3</v>
      </c>
      <c r="BZ91" s="22">
        <f>BY91/COUNTA($BE91:$BV91)</f>
        <v>0.16666666666666666</v>
      </c>
      <c r="CA91" s="21">
        <f>COUNTIF($BE91:$BV91,0)</f>
        <v>0</v>
      </c>
      <c r="CB91" s="22">
        <f>CA91/COUNTA($BE91:$BV91)</f>
        <v>0</v>
      </c>
      <c r="CC91" s="21">
        <f>(((BW91*2)+(BY91*1)+(CA91*0)))/COUNTA($BE91:$BV91)</f>
        <v>1.8333333333333333</v>
      </c>
      <c r="CD91" s="427" t="str">
        <f>IF(CC91&gt;=1.6,"Đạt mục tiêu",IF(CC91&gt;=1,"Cần cố gắng","Chưa đạt"))</f>
        <v>Đạt mục tiêu</v>
      </c>
    </row>
    <row r="92" spans="1:82" s="472" customFormat="1" ht="85.5" customHeight="1">
      <c r="A92" s="19">
        <v>77</v>
      </c>
      <c r="B92" s="451">
        <v>77</v>
      </c>
      <c r="C92" s="519" t="s">
        <v>663</v>
      </c>
      <c r="D92" s="87" t="s">
        <v>17</v>
      </c>
      <c r="E92" s="86" t="s">
        <v>664</v>
      </c>
      <c r="F92" s="87" t="s">
        <v>17</v>
      </c>
      <c r="G92" s="79" t="s">
        <v>326</v>
      </c>
      <c r="H92" s="128" t="s">
        <v>669</v>
      </c>
      <c r="I92" s="79"/>
      <c r="J92" s="63" t="s">
        <v>23</v>
      </c>
      <c r="K92" s="79"/>
      <c r="L92" s="79"/>
      <c r="M92" s="79"/>
      <c r="N92" s="79"/>
      <c r="O92" s="79" t="s">
        <v>16</v>
      </c>
      <c r="P92" s="79"/>
      <c r="Q92" s="79"/>
      <c r="R92" s="79"/>
      <c r="S92" s="474"/>
      <c r="T92" s="79"/>
      <c r="U92" s="66">
        <f t="shared" si="9"/>
        <v>1</v>
      </c>
      <c r="V92" s="79"/>
      <c r="W92" s="79"/>
      <c r="X92" s="79"/>
      <c r="Y92" s="79"/>
      <c r="Z92" s="79"/>
      <c r="AA92" s="79"/>
      <c r="AB92" s="79"/>
      <c r="AC92" s="79"/>
      <c r="AD92" s="79"/>
      <c r="AE92" s="79"/>
      <c r="AF92" s="79"/>
      <c r="AG92" s="79"/>
      <c r="AH92" s="79"/>
      <c r="AI92" s="79"/>
      <c r="AJ92" s="79"/>
      <c r="AK92" s="79"/>
      <c r="AL92" s="79"/>
      <c r="AM92" s="79" t="s">
        <v>725</v>
      </c>
      <c r="AN92" s="79" t="s">
        <v>727</v>
      </c>
      <c r="AO92" s="79" t="s">
        <v>725</v>
      </c>
      <c r="AP92" s="79" t="s">
        <v>723</v>
      </c>
      <c r="AQ92" s="79"/>
      <c r="AR92" s="79"/>
      <c r="AS92" s="79"/>
      <c r="AT92" s="79"/>
      <c r="AU92" s="79"/>
      <c r="AV92" s="79"/>
      <c r="AW92" s="79"/>
      <c r="AX92" s="79"/>
      <c r="AY92" s="79"/>
      <c r="AZ92" s="79"/>
      <c r="BA92" s="79"/>
      <c r="BB92" s="79"/>
      <c r="BC92" s="79"/>
      <c r="BD92" s="79"/>
      <c r="BE92" s="79">
        <v>1</v>
      </c>
      <c r="BF92" s="79">
        <v>2</v>
      </c>
      <c r="BG92" s="79">
        <v>2</v>
      </c>
      <c r="BH92" s="79">
        <v>2</v>
      </c>
      <c r="BI92" s="79">
        <v>2</v>
      </c>
      <c r="BJ92" s="79">
        <v>2</v>
      </c>
      <c r="BK92" s="79">
        <v>2</v>
      </c>
      <c r="BL92" s="79">
        <v>2</v>
      </c>
      <c r="BM92" s="79">
        <v>2</v>
      </c>
      <c r="BN92" s="79">
        <v>2</v>
      </c>
      <c r="BO92" s="79">
        <v>2</v>
      </c>
      <c r="BP92" s="79">
        <v>2</v>
      </c>
      <c r="BQ92" s="79">
        <v>2</v>
      </c>
      <c r="BR92" s="79">
        <v>1</v>
      </c>
      <c r="BS92" s="79">
        <v>1</v>
      </c>
      <c r="BT92" s="79">
        <v>2</v>
      </c>
      <c r="BU92" s="79">
        <v>2</v>
      </c>
      <c r="BV92" s="79">
        <v>1</v>
      </c>
      <c r="BW92" s="474">
        <f>COUNTIF($BE92:$BV92,2)</f>
        <v>14</v>
      </c>
      <c r="BX92" s="512">
        <f>BW92/COUNTA($BE92:$BV92)</f>
        <v>0.77777777777777779</v>
      </c>
      <c r="BY92" s="474">
        <f>COUNTIF($BE92:$BV92,1)</f>
        <v>4</v>
      </c>
      <c r="BZ92" s="512">
        <f>BY92/COUNTA($BE92:$BV92)</f>
        <v>0.22222222222222221</v>
      </c>
      <c r="CA92" s="474">
        <f>COUNTIF($BE92:$BV92,0)</f>
        <v>0</v>
      </c>
      <c r="CB92" s="81">
        <f>CA92/COUNTA($BE92:$BV92)</f>
        <v>0</v>
      </c>
      <c r="CC92" s="474">
        <f>(((BW92*2)+(BY92*1)+(CA92*0)))/COUNTA($BE92:$BV92)</f>
        <v>1.7777777777777777</v>
      </c>
      <c r="CD92" s="475" t="str">
        <f t="shared" ref="CD92" si="20">IF(CC92&gt;=1.6,"Đạt mục tiêu",IF(CC92&gt;=1,"Cần cố gắng","Chưa đạt"))</f>
        <v>Đạt mục tiêu</v>
      </c>
    </row>
    <row r="93" spans="1:82" s="472" customFormat="1" ht="63" hidden="1">
      <c r="A93" s="19">
        <v>78</v>
      </c>
      <c r="B93" s="451">
        <v>78</v>
      </c>
      <c r="C93" s="86" t="s">
        <v>665</v>
      </c>
      <c r="D93" s="87" t="s">
        <v>17</v>
      </c>
      <c r="E93" s="86" t="s">
        <v>666</v>
      </c>
      <c r="F93" s="87" t="s">
        <v>17</v>
      </c>
      <c r="G93" s="79" t="s">
        <v>320</v>
      </c>
      <c r="H93" s="96" t="s">
        <v>329</v>
      </c>
      <c r="I93" s="79"/>
      <c r="J93" s="63" t="s">
        <v>23</v>
      </c>
      <c r="K93" s="79"/>
      <c r="L93" s="474" t="s">
        <v>16</v>
      </c>
      <c r="M93" s="79"/>
      <c r="N93" s="79"/>
      <c r="O93" s="79"/>
      <c r="P93" s="79"/>
      <c r="Q93" s="79"/>
      <c r="R93" s="79"/>
      <c r="S93" s="474"/>
      <c r="T93" s="79"/>
      <c r="U93" s="66">
        <f t="shared" si="9"/>
        <v>1</v>
      </c>
      <c r="V93" s="79"/>
      <c r="W93" s="79"/>
      <c r="X93" s="79"/>
      <c r="Y93" s="79"/>
      <c r="Z93" s="79" t="s">
        <v>727</v>
      </c>
      <c r="AA93" s="79" t="s">
        <v>723</v>
      </c>
      <c r="AB93" s="79" t="s">
        <v>726</v>
      </c>
      <c r="AC93" s="79" t="s">
        <v>724</v>
      </c>
      <c r="AD93" s="79"/>
      <c r="AE93" s="79"/>
      <c r="AF93" s="79"/>
      <c r="AG93" s="79"/>
      <c r="AH93" s="79"/>
      <c r="AI93" s="79"/>
      <c r="AJ93" s="79"/>
      <c r="AK93" s="79"/>
      <c r="AL93" s="79"/>
      <c r="AM93" s="79"/>
      <c r="AN93" s="79"/>
      <c r="AO93" s="79"/>
      <c r="AP93" s="79"/>
      <c r="AQ93" s="79"/>
      <c r="AR93" s="79"/>
      <c r="AS93" s="79"/>
      <c r="AT93" s="79"/>
      <c r="AU93" s="79"/>
      <c r="AV93" s="79"/>
      <c r="AW93" s="79"/>
      <c r="AX93" s="79"/>
      <c r="AY93" s="79"/>
      <c r="AZ93" s="79"/>
      <c r="BA93" s="79"/>
      <c r="BB93" s="79"/>
      <c r="BC93" s="79"/>
      <c r="BD93" s="79"/>
      <c r="BE93" s="79">
        <v>2</v>
      </c>
      <c r="BF93" s="79">
        <v>2</v>
      </c>
      <c r="BG93" s="79">
        <v>2</v>
      </c>
      <c r="BH93" s="79">
        <v>2</v>
      </c>
      <c r="BI93" s="79">
        <v>2</v>
      </c>
      <c r="BJ93" s="79">
        <v>2</v>
      </c>
      <c r="BK93" s="79">
        <v>2</v>
      </c>
      <c r="BL93" s="79">
        <v>2</v>
      </c>
      <c r="BM93" s="79">
        <v>1</v>
      </c>
      <c r="BN93" s="79">
        <v>1</v>
      </c>
      <c r="BO93" s="79">
        <v>1</v>
      </c>
      <c r="BP93" s="79">
        <v>2</v>
      </c>
      <c r="BQ93" s="79">
        <v>2</v>
      </c>
      <c r="BR93" s="79">
        <v>1</v>
      </c>
      <c r="BS93" s="79">
        <v>2</v>
      </c>
      <c r="BT93" s="79">
        <v>2</v>
      </c>
      <c r="BU93" s="79">
        <v>2</v>
      </c>
      <c r="BV93" s="79">
        <v>2</v>
      </c>
      <c r="BW93" s="21">
        <f>COUNTIF($BE93:$BV93,2)</f>
        <v>14</v>
      </c>
      <c r="BX93" s="524">
        <f>BW93/COUNTA($BE93:$BV93)</f>
        <v>0.77777777777777779</v>
      </c>
      <c r="BY93" s="21">
        <f>COUNTIF($BE93:$BV93,1)</f>
        <v>4</v>
      </c>
      <c r="BZ93" s="524">
        <f>BY93/COUNTA($BE93:$BV93)</f>
        <v>0.22222222222222221</v>
      </c>
      <c r="CA93" s="21">
        <f>COUNTIF($BE93:$BV93,0)</f>
        <v>0</v>
      </c>
      <c r="CB93" s="22">
        <f>CA93/COUNTA($BE93:$BV93)</f>
        <v>0</v>
      </c>
      <c r="CC93" s="21">
        <f>(((BW93*2)+(BY93*1)+(CA93*0)))/COUNTA($BE93:$BV93)</f>
        <v>1.7777777777777777</v>
      </c>
      <c r="CD93" s="427" t="str">
        <f>IF(CC93&gt;=1.6,"Đạt mục tiêu",IF(CC93&gt;=1,"Cần cố gắng","Chưa đạt"))</f>
        <v>Đạt mục tiêu</v>
      </c>
    </row>
    <row r="94" spans="1:82" s="472" customFormat="1" ht="51.75" hidden="1" customHeight="1">
      <c r="A94" s="19">
        <v>79</v>
      </c>
      <c r="B94" s="451">
        <v>79</v>
      </c>
      <c r="C94" s="86" t="s">
        <v>667</v>
      </c>
      <c r="D94" s="87" t="s">
        <v>17</v>
      </c>
      <c r="E94" s="86" t="s">
        <v>668</v>
      </c>
      <c r="F94" s="87" t="s">
        <v>17</v>
      </c>
      <c r="G94" s="79" t="s">
        <v>321</v>
      </c>
      <c r="H94" s="96" t="s">
        <v>330</v>
      </c>
      <c r="I94" s="79"/>
      <c r="J94" s="63" t="s">
        <v>23</v>
      </c>
      <c r="K94" s="79"/>
      <c r="L94" s="79"/>
      <c r="M94" s="79"/>
      <c r="N94" s="79"/>
      <c r="O94" s="79"/>
      <c r="P94" s="79" t="s">
        <v>16</v>
      </c>
      <c r="Q94" s="79"/>
      <c r="R94" s="79"/>
      <c r="S94" s="474"/>
      <c r="T94" s="79"/>
      <c r="U94" s="66">
        <f t="shared" si="9"/>
        <v>1</v>
      </c>
      <c r="V94" s="79"/>
      <c r="W94" s="79"/>
      <c r="X94" s="79"/>
      <c r="Y94" s="79"/>
      <c r="Z94" s="79"/>
      <c r="AA94" s="79"/>
      <c r="AB94" s="79"/>
      <c r="AC94" s="79"/>
      <c r="AD94" s="79"/>
      <c r="AE94" s="79"/>
      <c r="AF94" s="79"/>
      <c r="AG94" s="79"/>
      <c r="AH94" s="79"/>
      <c r="AI94" s="79"/>
      <c r="AJ94" s="79"/>
      <c r="AK94" s="79"/>
      <c r="AL94" s="79"/>
      <c r="AM94" s="79"/>
      <c r="AN94" s="79"/>
      <c r="AO94" s="79"/>
      <c r="AP94" s="79"/>
      <c r="AQ94" s="79" t="s">
        <v>724</v>
      </c>
      <c r="AR94" s="79" t="s">
        <v>724</v>
      </c>
      <c r="AS94" s="79" t="s">
        <v>724</v>
      </c>
      <c r="AT94" s="79"/>
      <c r="AU94" s="79"/>
      <c r="AV94" s="79"/>
      <c r="AW94" s="79"/>
      <c r="AX94" s="79"/>
      <c r="AY94" s="79"/>
      <c r="AZ94" s="79"/>
      <c r="BA94" s="79"/>
      <c r="BB94" s="79"/>
      <c r="BC94" s="79"/>
      <c r="BD94" s="79"/>
      <c r="BE94" s="79"/>
      <c r="BF94" s="79"/>
      <c r="BG94" s="79"/>
      <c r="BH94" s="79"/>
      <c r="BI94" s="79"/>
      <c r="BJ94" s="79"/>
      <c r="BK94" s="79"/>
      <c r="BL94" s="79"/>
      <c r="BM94" s="79"/>
      <c r="BN94" s="79"/>
      <c r="BO94" s="79"/>
      <c r="BP94" s="79"/>
      <c r="BQ94" s="79"/>
      <c r="BR94" s="103"/>
      <c r="BS94" s="103"/>
      <c r="BT94" s="103"/>
      <c r="BU94" s="79"/>
      <c r="BV94" s="79"/>
      <c r="BW94" s="474"/>
      <c r="BX94" s="81"/>
      <c r="BY94" s="474"/>
      <c r="BZ94" s="81"/>
      <c r="CA94" s="474"/>
      <c r="CB94" s="81"/>
      <c r="CC94" s="474"/>
      <c r="CD94" s="474"/>
    </row>
    <row r="95" spans="1:82" hidden="1">
      <c r="A95" s="396">
        <v>80</v>
      </c>
      <c r="B95" s="451">
        <v>80</v>
      </c>
      <c r="C95" s="1447" t="s">
        <v>96</v>
      </c>
      <c r="D95" s="1565"/>
      <c r="E95" s="1574"/>
      <c r="F95" s="5" t="s">
        <v>316</v>
      </c>
      <c r="G95" s="176" t="s">
        <v>316</v>
      </c>
      <c r="H95" s="239" t="s">
        <v>316</v>
      </c>
      <c r="I95" s="5" t="s">
        <v>316</v>
      </c>
      <c r="J95" s="5" t="s">
        <v>316</v>
      </c>
      <c r="K95" s="506" t="s">
        <v>316</v>
      </c>
      <c r="L95" s="5" t="s">
        <v>316</v>
      </c>
      <c r="M95" s="5" t="s">
        <v>316</v>
      </c>
      <c r="N95" s="148" t="s">
        <v>316</v>
      </c>
      <c r="O95" s="5" t="s">
        <v>316</v>
      </c>
      <c r="P95" s="5" t="s">
        <v>316</v>
      </c>
      <c r="Q95" s="5" t="s">
        <v>316</v>
      </c>
      <c r="R95" s="5"/>
      <c r="S95" s="5" t="s">
        <v>316</v>
      </c>
      <c r="T95" s="5" t="s">
        <v>316</v>
      </c>
      <c r="U95" s="5" t="s">
        <v>316</v>
      </c>
      <c r="V95" s="176" t="s">
        <v>316</v>
      </c>
      <c r="W95" s="176" t="s">
        <v>316</v>
      </c>
      <c r="X95" s="176" t="s">
        <v>316</v>
      </c>
      <c r="Y95" s="176" t="s">
        <v>316</v>
      </c>
      <c r="Z95" s="5" t="s">
        <v>316</v>
      </c>
      <c r="AA95" s="5" t="s">
        <v>316</v>
      </c>
      <c r="AB95" s="5" t="s">
        <v>316</v>
      </c>
      <c r="AC95" s="5" t="s">
        <v>316</v>
      </c>
      <c r="AD95" s="5" t="s">
        <v>316</v>
      </c>
      <c r="AE95" s="5" t="s">
        <v>316</v>
      </c>
      <c r="AF95" s="5" t="s">
        <v>316</v>
      </c>
      <c r="AG95" s="5" t="s">
        <v>316</v>
      </c>
      <c r="AH95" s="148" t="s">
        <v>316</v>
      </c>
      <c r="AI95" s="148" t="s">
        <v>316</v>
      </c>
      <c r="AJ95" s="148" t="s">
        <v>316</v>
      </c>
      <c r="AK95" s="148" t="s">
        <v>316</v>
      </c>
      <c r="AL95" s="148" t="s">
        <v>316</v>
      </c>
      <c r="AM95" s="5" t="s">
        <v>316</v>
      </c>
      <c r="AN95" s="5" t="s">
        <v>316</v>
      </c>
      <c r="AO95" s="5" t="s">
        <v>316</v>
      </c>
      <c r="AP95" s="5" t="s">
        <v>316</v>
      </c>
      <c r="AQ95" s="5"/>
      <c r="AR95" s="5"/>
      <c r="AS95" s="5" t="s">
        <v>316</v>
      </c>
      <c r="AT95" s="5" t="s">
        <v>316</v>
      </c>
      <c r="AU95" s="5" t="s">
        <v>316</v>
      </c>
      <c r="AV95" s="5" t="s">
        <v>316</v>
      </c>
      <c r="AW95" s="5" t="s">
        <v>316</v>
      </c>
      <c r="AX95" s="5"/>
      <c r="AY95" s="5"/>
      <c r="AZ95" s="5" t="s">
        <v>316</v>
      </c>
      <c r="BA95" s="5"/>
      <c r="BB95" s="5" t="s">
        <v>316</v>
      </c>
      <c r="BC95" s="5"/>
      <c r="BD95" s="5" t="s">
        <v>316</v>
      </c>
      <c r="BE95" s="521" t="s">
        <v>316</v>
      </c>
      <c r="BF95" s="521" t="s">
        <v>316</v>
      </c>
      <c r="BG95" s="521" t="s">
        <v>316</v>
      </c>
      <c r="BH95" s="521" t="s">
        <v>316</v>
      </c>
      <c r="BI95" s="521" t="s">
        <v>316</v>
      </c>
      <c r="BJ95" s="521" t="s">
        <v>316</v>
      </c>
      <c r="BK95" s="521" t="s">
        <v>316</v>
      </c>
      <c r="BL95" s="521" t="s">
        <v>316</v>
      </c>
      <c r="BM95" s="521" t="s">
        <v>316</v>
      </c>
      <c r="BN95" s="521" t="s">
        <v>316</v>
      </c>
      <c r="BO95" s="521" t="s">
        <v>316</v>
      </c>
      <c r="BP95" s="521" t="s">
        <v>316</v>
      </c>
      <c r="BQ95" s="521" t="s">
        <v>316</v>
      </c>
      <c r="BR95" s="521" t="s">
        <v>316</v>
      </c>
      <c r="BS95" s="521" t="s">
        <v>316</v>
      </c>
      <c r="BT95" s="521" t="s">
        <v>316</v>
      </c>
      <c r="BU95" s="521" t="s">
        <v>316</v>
      </c>
      <c r="BV95" s="521" t="s">
        <v>316</v>
      </c>
      <c r="BW95" s="521" t="s">
        <v>316</v>
      </c>
      <c r="BX95" s="522" t="s">
        <v>316</v>
      </c>
      <c r="BY95" s="521" t="s">
        <v>316</v>
      </c>
      <c r="BZ95" s="522" t="s">
        <v>316</v>
      </c>
      <c r="CA95" s="521" t="s">
        <v>316</v>
      </c>
      <c r="CB95" s="521" t="s">
        <v>316</v>
      </c>
      <c r="CC95" s="521" t="s">
        <v>316</v>
      </c>
      <c r="CD95" s="522" t="s">
        <v>316</v>
      </c>
    </row>
    <row r="96" spans="1:82" hidden="1">
      <c r="A96" s="396">
        <v>81</v>
      </c>
      <c r="B96" s="451">
        <v>81</v>
      </c>
      <c r="C96" s="1447" t="s">
        <v>670</v>
      </c>
      <c r="D96" s="1565"/>
      <c r="E96" s="1574"/>
      <c r="F96" s="5" t="s">
        <v>316</v>
      </c>
      <c r="G96" s="176" t="s">
        <v>316</v>
      </c>
      <c r="H96" s="239" t="s">
        <v>316</v>
      </c>
      <c r="I96" s="5" t="s">
        <v>316</v>
      </c>
      <c r="J96" s="5" t="s">
        <v>316</v>
      </c>
      <c r="K96" s="506" t="s">
        <v>316</v>
      </c>
      <c r="L96" s="5" t="s">
        <v>316</v>
      </c>
      <c r="M96" s="5" t="s">
        <v>316</v>
      </c>
      <c r="N96" s="148" t="s">
        <v>316</v>
      </c>
      <c r="O96" s="5" t="s">
        <v>316</v>
      </c>
      <c r="P96" s="5" t="s">
        <v>316</v>
      </c>
      <c r="Q96" s="5" t="s">
        <v>316</v>
      </c>
      <c r="R96" s="5"/>
      <c r="S96" s="5" t="s">
        <v>316</v>
      </c>
      <c r="T96" s="5" t="s">
        <v>316</v>
      </c>
      <c r="U96" s="5" t="s">
        <v>316</v>
      </c>
      <c r="V96" s="176" t="s">
        <v>316</v>
      </c>
      <c r="W96" s="176" t="s">
        <v>316</v>
      </c>
      <c r="X96" s="176" t="s">
        <v>316</v>
      </c>
      <c r="Y96" s="176" t="s">
        <v>316</v>
      </c>
      <c r="Z96" s="5" t="s">
        <v>316</v>
      </c>
      <c r="AA96" s="5" t="s">
        <v>316</v>
      </c>
      <c r="AB96" s="5" t="s">
        <v>316</v>
      </c>
      <c r="AC96" s="5" t="s">
        <v>316</v>
      </c>
      <c r="AD96" s="5" t="s">
        <v>316</v>
      </c>
      <c r="AE96" s="5" t="s">
        <v>316</v>
      </c>
      <c r="AF96" s="5" t="s">
        <v>316</v>
      </c>
      <c r="AG96" s="5" t="s">
        <v>316</v>
      </c>
      <c r="AH96" s="148" t="s">
        <v>316</v>
      </c>
      <c r="AI96" s="148" t="s">
        <v>316</v>
      </c>
      <c r="AJ96" s="148" t="s">
        <v>316</v>
      </c>
      <c r="AK96" s="148" t="s">
        <v>316</v>
      </c>
      <c r="AL96" s="148" t="s">
        <v>316</v>
      </c>
      <c r="AM96" s="5" t="s">
        <v>316</v>
      </c>
      <c r="AN96" s="5" t="s">
        <v>316</v>
      </c>
      <c r="AO96" s="5" t="s">
        <v>316</v>
      </c>
      <c r="AP96" s="5" t="s">
        <v>316</v>
      </c>
      <c r="AQ96" s="5"/>
      <c r="AR96" s="5"/>
      <c r="AS96" s="5" t="s">
        <v>316</v>
      </c>
      <c r="AT96" s="5" t="s">
        <v>316</v>
      </c>
      <c r="AU96" s="5" t="s">
        <v>316</v>
      </c>
      <c r="AV96" s="5" t="s">
        <v>316</v>
      </c>
      <c r="AW96" s="5" t="s">
        <v>316</v>
      </c>
      <c r="AX96" s="5"/>
      <c r="AY96" s="5"/>
      <c r="AZ96" s="5" t="s">
        <v>316</v>
      </c>
      <c r="BA96" s="5"/>
      <c r="BB96" s="5" t="s">
        <v>316</v>
      </c>
      <c r="BC96" s="5"/>
      <c r="BD96" s="5" t="s">
        <v>316</v>
      </c>
      <c r="BE96" s="521" t="s">
        <v>316</v>
      </c>
      <c r="BF96" s="521" t="s">
        <v>316</v>
      </c>
      <c r="BG96" s="521" t="s">
        <v>316</v>
      </c>
      <c r="BH96" s="521" t="s">
        <v>316</v>
      </c>
      <c r="BI96" s="521" t="s">
        <v>316</v>
      </c>
      <c r="BJ96" s="521" t="s">
        <v>316</v>
      </c>
      <c r="BK96" s="521" t="s">
        <v>316</v>
      </c>
      <c r="BL96" s="521" t="s">
        <v>316</v>
      </c>
      <c r="BM96" s="521" t="s">
        <v>316</v>
      </c>
      <c r="BN96" s="521" t="s">
        <v>316</v>
      </c>
      <c r="BO96" s="521" t="s">
        <v>316</v>
      </c>
      <c r="BP96" s="521" t="s">
        <v>316</v>
      </c>
      <c r="BQ96" s="521" t="s">
        <v>316</v>
      </c>
      <c r="BR96" s="521" t="s">
        <v>316</v>
      </c>
      <c r="BS96" s="521" t="s">
        <v>316</v>
      </c>
      <c r="BT96" s="521" t="s">
        <v>316</v>
      </c>
      <c r="BU96" s="521" t="s">
        <v>316</v>
      </c>
      <c r="BV96" s="521" t="s">
        <v>316</v>
      </c>
      <c r="BW96" s="521" t="s">
        <v>316</v>
      </c>
      <c r="BX96" s="522" t="s">
        <v>316</v>
      </c>
      <c r="BY96" s="521" t="s">
        <v>316</v>
      </c>
      <c r="BZ96" s="522" t="s">
        <v>316</v>
      </c>
      <c r="CA96" s="521" t="s">
        <v>316</v>
      </c>
      <c r="CB96" s="521" t="s">
        <v>316</v>
      </c>
      <c r="CC96" s="521" t="s">
        <v>316</v>
      </c>
      <c r="CD96" s="522" t="s">
        <v>316</v>
      </c>
    </row>
    <row r="97" spans="1:82" ht="75" hidden="1">
      <c r="A97" s="396">
        <v>82</v>
      </c>
      <c r="B97" s="451">
        <v>82</v>
      </c>
      <c r="C97" s="212" t="s">
        <v>671</v>
      </c>
      <c r="D97" s="87" t="s">
        <v>14</v>
      </c>
      <c r="E97" s="86" t="s">
        <v>672</v>
      </c>
      <c r="F97" s="87" t="s">
        <v>17</v>
      </c>
      <c r="G97" s="188" t="s">
        <v>672</v>
      </c>
      <c r="H97" s="190" t="s">
        <v>966</v>
      </c>
      <c r="I97" s="474"/>
      <c r="J97" s="63" t="s">
        <v>23</v>
      </c>
      <c r="K97" s="525" t="s">
        <v>16</v>
      </c>
      <c r="L97" s="66"/>
      <c r="M97" s="79"/>
      <c r="N97" s="79"/>
      <c r="O97" s="79"/>
      <c r="P97" s="79"/>
      <c r="Q97" s="79"/>
      <c r="R97" s="79"/>
      <c r="S97" s="79"/>
      <c r="T97" s="79"/>
      <c r="U97" s="66">
        <f t="shared" si="9"/>
        <v>1</v>
      </c>
      <c r="V97" s="473" t="s">
        <v>726</v>
      </c>
      <c r="W97" s="473" t="s">
        <v>723</v>
      </c>
      <c r="X97" s="473" t="s">
        <v>723</v>
      </c>
      <c r="Y97" s="473" t="s">
        <v>724</v>
      </c>
      <c r="Z97" s="79"/>
      <c r="AA97" s="79"/>
      <c r="AB97" s="79"/>
      <c r="AC97" s="79"/>
      <c r="AD97" s="79"/>
      <c r="AE97" s="79"/>
      <c r="AF97" s="79"/>
      <c r="AG97" s="79"/>
      <c r="AH97" s="79"/>
      <c r="AI97" s="79"/>
      <c r="AJ97" s="79"/>
      <c r="AK97" s="79"/>
      <c r="AL97" s="79"/>
      <c r="AM97" s="79"/>
      <c r="AN97" s="79"/>
      <c r="AO97" s="79"/>
      <c r="AP97" s="79"/>
      <c r="AQ97" s="79"/>
      <c r="AR97" s="79"/>
      <c r="AS97" s="79"/>
      <c r="AT97" s="79"/>
      <c r="AU97" s="79"/>
      <c r="AV97" s="79"/>
      <c r="AW97" s="79"/>
      <c r="AX97" s="79"/>
      <c r="AY97" s="79"/>
      <c r="AZ97" s="79"/>
      <c r="BA97" s="79"/>
      <c r="BB97" s="79"/>
      <c r="BC97" s="79"/>
      <c r="BD97" s="79"/>
      <c r="BE97" s="394" t="s">
        <v>281</v>
      </c>
      <c r="BF97" s="394" t="s">
        <v>281</v>
      </c>
      <c r="BG97" s="394" t="s">
        <v>1160</v>
      </c>
      <c r="BH97" s="394" t="s">
        <v>281</v>
      </c>
      <c r="BI97" s="394" t="s">
        <v>1160</v>
      </c>
      <c r="BJ97" s="394" t="s">
        <v>281</v>
      </c>
      <c r="BK97" s="394" t="s">
        <v>281</v>
      </c>
      <c r="BL97" s="394" t="s">
        <v>281</v>
      </c>
      <c r="BM97" s="394" t="s">
        <v>281</v>
      </c>
      <c r="BN97" s="394" t="s">
        <v>281</v>
      </c>
      <c r="BO97" s="394" t="s">
        <v>281</v>
      </c>
      <c r="BP97" s="394" t="s">
        <v>281</v>
      </c>
      <c r="BQ97" s="394" t="s">
        <v>281</v>
      </c>
      <c r="BR97" s="394" t="s">
        <v>281</v>
      </c>
      <c r="BS97" s="394" t="s">
        <v>281</v>
      </c>
      <c r="BT97" s="394" t="s">
        <v>281</v>
      </c>
      <c r="BU97" s="394" t="s">
        <v>281</v>
      </c>
      <c r="BV97" s="394" t="s">
        <v>281</v>
      </c>
      <c r="BW97" s="384">
        <f>COUNTIF($BE97:$BV97,2)</f>
        <v>16</v>
      </c>
      <c r="BX97" s="510">
        <f>BW97/COUNTA($BE97:$BV97)</f>
        <v>0.88888888888888884</v>
      </c>
      <c r="BY97" s="384">
        <f>COUNTIF($BE97:$BV97,1)</f>
        <v>2</v>
      </c>
      <c r="BZ97" s="510">
        <f>BY97/COUNTA($BE97:$BV97)</f>
        <v>0.1111111111111111</v>
      </c>
      <c r="CA97" s="384">
        <f>COUNTIF($BE97:$BV97,0)</f>
        <v>0</v>
      </c>
      <c r="CB97" s="511">
        <f>CA97/COUNTA($BE97:$BV97)</f>
        <v>0</v>
      </c>
      <c r="CC97" s="384">
        <f>(((BW97*2)+(BY97*1)+(CA97*0)))/COUNTA($BE97:$BV97)</f>
        <v>1.8888888888888888</v>
      </c>
      <c r="CD97" s="497" t="str">
        <f>IF(CC97&gt;=1.6,"Đạt mục tiêu",IF(CC97&gt;=1,"Cần cố gắng","Chưa đạt"))</f>
        <v>Đạt mục tiêu</v>
      </c>
    </row>
    <row r="98" spans="1:82" ht="75" hidden="1">
      <c r="A98" s="396">
        <v>83</v>
      </c>
      <c r="B98" s="451">
        <v>83</v>
      </c>
      <c r="C98" s="402" t="s">
        <v>673</v>
      </c>
      <c r="D98" s="87" t="s">
        <v>14</v>
      </c>
      <c r="E98" s="86" t="s">
        <v>674</v>
      </c>
      <c r="F98" s="87" t="s">
        <v>17</v>
      </c>
      <c r="G98" s="473" t="s">
        <v>322</v>
      </c>
      <c r="H98" s="190" t="s">
        <v>967</v>
      </c>
      <c r="I98" s="474"/>
      <c r="J98" s="63" t="s">
        <v>23</v>
      </c>
      <c r="K98" s="525" t="s">
        <v>16</v>
      </c>
      <c r="L98" s="66"/>
      <c r="M98" s="79"/>
      <c r="N98" s="79"/>
      <c r="O98" s="79"/>
      <c r="P98" s="79"/>
      <c r="Q98" s="79"/>
      <c r="R98" s="79"/>
      <c r="S98" s="79"/>
      <c r="T98" s="79"/>
      <c r="U98" s="66">
        <f t="shared" si="9"/>
        <v>1</v>
      </c>
      <c r="V98" s="473" t="s">
        <v>727</v>
      </c>
      <c r="W98" s="473" t="s">
        <v>726</v>
      </c>
      <c r="X98" s="473" t="s">
        <v>727</v>
      </c>
      <c r="Y98" s="473" t="s">
        <v>723</v>
      </c>
      <c r="Z98" s="79"/>
      <c r="AA98" s="79"/>
      <c r="AB98" s="79"/>
      <c r="AC98" s="79"/>
      <c r="AD98" s="79"/>
      <c r="AE98" s="79"/>
      <c r="AF98" s="79"/>
      <c r="AG98" s="79"/>
      <c r="AH98" s="79"/>
      <c r="AI98" s="79"/>
      <c r="AJ98" s="79"/>
      <c r="AK98" s="79"/>
      <c r="AL98" s="79"/>
      <c r="AM98" s="79"/>
      <c r="AN98" s="79"/>
      <c r="AO98" s="79"/>
      <c r="AP98" s="79"/>
      <c r="AQ98" s="79"/>
      <c r="AR98" s="79"/>
      <c r="AS98" s="79"/>
      <c r="AT98" s="79"/>
      <c r="AU98" s="79"/>
      <c r="AV98" s="79"/>
      <c r="AW98" s="79"/>
      <c r="AX98" s="79"/>
      <c r="AY98" s="79"/>
      <c r="AZ98" s="79"/>
      <c r="BA98" s="79"/>
      <c r="BB98" s="79"/>
      <c r="BC98" s="79"/>
      <c r="BD98" s="79"/>
      <c r="BE98" s="394" t="s">
        <v>281</v>
      </c>
      <c r="BF98" s="394" t="s">
        <v>281</v>
      </c>
      <c r="BG98" s="394" t="s">
        <v>1160</v>
      </c>
      <c r="BH98" s="394" t="s">
        <v>281</v>
      </c>
      <c r="BI98" s="394" t="s">
        <v>1160</v>
      </c>
      <c r="BJ98" s="394" t="s">
        <v>1160</v>
      </c>
      <c r="BK98" s="394" t="s">
        <v>1160</v>
      </c>
      <c r="BL98" s="394" t="s">
        <v>281</v>
      </c>
      <c r="BM98" s="394" t="s">
        <v>281</v>
      </c>
      <c r="BN98" s="394" t="s">
        <v>281</v>
      </c>
      <c r="BO98" s="394" t="s">
        <v>281</v>
      </c>
      <c r="BP98" s="394" t="s">
        <v>281</v>
      </c>
      <c r="BQ98" s="394" t="s">
        <v>281</v>
      </c>
      <c r="BR98" s="394" t="s">
        <v>281</v>
      </c>
      <c r="BS98" s="394" t="s">
        <v>281</v>
      </c>
      <c r="BT98" s="394" t="s">
        <v>281</v>
      </c>
      <c r="BU98" s="394" t="s">
        <v>281</v>
      </c>
      <c r="BV98" s="394" t="s">
        <v>281</v>
      </c>
      <c r="BW98" s="384">
        <f>COUNTIF($BE98:$BV98,2)</f>
        <v>14</v>
      </c>
      <c r="BX98" s="510">
        <f>BW98/COUNTA($BE98:$BV98)</f>
        <v>0.77777777777777779</v>
      </c>
      <c r="BY98" s="384">
        <f>COUNTIF($BE98:$BV98,1)</f>
        <v>4</v>
      </c>
      <c r="BZ98" s="510">
        <f>BY98/COUNTA($BE98:$BV98)</f>
        <v>0.22222222222222221</v>
      </c>
      <c r="CA98" s="384">
        <f>COUNTIF($BE98:$BV98,0)</f>
        <v>0</v>
      </c>
      <c r="CB98" s="511">
        <f>CA98/COUNTA($BE98:$BV98)</f>
        <v>0</v>
      </c>
      <c r="CC98" s="384">
        <f>(((BW98*2)+(BY98*1)+(CA98*0)))/COUNTA($BE98:$BV98)</f>
        <v>1.7777777777777777</v>
      </c>
      <c r="CD98" s="497" t="str">
        <f>IF(CC98&gt;=1.6,"Đạt mục tiêu",IF(CC98&gt;=1,"Cần cố gắng","Chưa đạt"))</f>
        <v>Đạt mục tiêu</v>
      </c>
    </row>
    <row r="99" spans="1:82" hidden="1">
      <c r="A99" s="396">
        <v>84</v>
      </c>
      <c r="B99" s="451">
        <v>84</v>
      </c>
      <c r="C99" s="1447" t="s">
        <v>675</v>
      </c>
      <c r="D99" s="1565"/>
      <c r="E99" s="1574"/>
      <c r="F99" s="5" t="s">
        <v>316</v>
      </c>
      <c r="G99" s="176" t="s">
        <v>316</v>
      </c>
      <c r="H99" s="239" t="s">
        <v>316</v>
      </c>
      <c r="I99" s="5" t="s">
        <v>316</v>
      </c>
      <c r="J99" s="5" t="s">
        <v>316</v>
      </c>
      <c r="K99" s="506" t="s">
        <v>316</v>
      </c>
      <c r="L99" s="5" t="s">
        <v>316</v>
      </c>
      <c r="M99" s="5" t="s">
        <v>316</v>
      </c>
      <c r="N99" s="148" t="s">
        <v>316</v>
      </c>
      <c r="O99" s="5" t="s">
        <v>316</v>
      </c>
      <c r="P99" s="5" t="s">
        <v>316</v>
      </c>
      <c r="Q99" s="5" t="s">
        <v>316</v>
      </c>
      <c r="R99" s="5"/>
      <c r="S99" s="5" t="s">
        <v>316</v>
      </c>
      <c r="T99" s="5" t="s">
        <v>316</v>
      </c>
      <c r="U99" s="5" t="s">
        <v>316</v>
      </c>
      <c r="V99" s="176" t="s">
        <v>316</v>
      </c>
      <c r="W99" s="176" t="s">
        <v>316</v>
      </c>
      <c r="X99" s="176" t="s">
        <v>316</v>
      </c>
      <c r="Y99" s="176" t="s">
        <v>316</v>
      </c>
      <c r="Z99" s="5" t="s">
        <v>316</v>
      </c>
      <c r="AA99" s="5" t="s">
        <v>316</v>
      </c>
      <c r="AB99" s="5" t="s">
        <v>316</v>
      </c>
      <c r="AC99" s="5" t="s">
        <v>316</v>
      </c>
      <c r="AD99" s="5" t="s">
        <v>316</v>
      </c>
      <c r="AE99" s="5" t="s">
        <v>316</v>
      </c>
      <c r="AF99" s="5" t="s">
        <v>316</v>
      </c>
      <c r="AG99" s="5" t="s">
        <v>316</v>
      </c>
      <c r="AH99" s="148" t="s">
        <v>316</v>
      </c>
      <c r="AI99" s="148" t="s">
        <v>316</v>
      </c>
      <c r="AJ99" s="148" t="s">
        <v>316</v>
      </c>
      <c r="AK99" s="148" t="s">
        <v>316</v>
      </c>
      <c r="AL99" s="148" t="s">
        <v>316</v>
      </c>
      <c r="AM99" s="5" t="s">
        <v>316</v>
      </c>
      <c r="AN99" s="5" t="s">
        <v>316</v>
      </c>
      <c r="AO99" s="5" t="s">
        <v>316</v>
      </c>
      <c r="AP99" s="5" t="s">
        <v>316</v>
      </c>
      <c r="AQ99" s="5"/>
      <c r="AR99" s="5"/>
      <c r="AS99" s="5" t="s">
        <v>316</v>
      </c>
      <c r="AT99" s="5" t="s">
        <v>316</v>
      </c>
      <c r="AU99" s="5" t="s">
        <v>316</v>
      </c>
      <c r="AV99" s="5" t="s">
        <v>316</v>
      </c>
      <c r="AW99" s="5" t="s">
        <v>316</v>
      </c>
      <c r="AX99" s="5"/>
      <c r="AY99" s="5"/>
      <c r="AZ99" s="5" t="s">
        <v>316</v>
      </c>
      <c r="BA99" s="5"/>
      <c r="BB99" s="5" t="s">
        <v>316</v>
      </c>
      <c r="BC99" s="5"/>
      <c r="BD99" s="5" t="s">
        <v>316</v>
      </c>
      <c r="BE99" s="521" t="s">
        <v>316</v>
      </c>
      <c r="BF99" s="521" t="s">
        <v>316</v>
      </c>
      <c r="BG99" s="521" t="s">
        <v>316</v>
      </c>
      <c r="BH99" s="521" t="s">
        <v>316</v>
      </c>
      <c r="BI99" s="521" t="s">
        <v>316</v>
      </c>
      <c r="BJ99" s="521" t="s">
        <v>316</v>
      </c>
      <c r="BK99" s="521" t="s">
        <v>316</v>
      </c>
      <c r="BL99" s="521" t="s">
        <v>316</v>
      </c>
      <c r="BM99" s="521" t="s">
        <v>316</v>
      </c>
      <c r="BN99" s="521" t="s">
        <v>316</v>
      </c>
      <c r="BO99" s="521" t="s">
        <v>316</v>
      </c>
      <c r="BP99" s="521" t="s">
        <v>316</v>
      </c>
      <c r="BQ99" s="521" t="s">
        <v>316</v>
      </c>
      <c r="BR99" s="521" t="s">
        <v>316</v>
      </c>
      <c r="BS99" s="521" t="s">
        <v>316</v>
      </c>
      <c r="BT99" s="521" t="s">
        <v>316</v>
      </c>
      <c r="BU99" s="521" t="s">
        <v>316</v>
      </c>
      <c r="BV99" s="521" t="s">
        <v>316</v>
      </c>
      <c r="BW99" s="521" t="s">
        <v>316</v>
      </c>
      <c r="BX99" s="522" t="s">
        <v>316</v>
      </c>
      <c r="BY99" s="521" t="s">
        <v>316</v>
      </c>
      <c r="BZ99" s="522" t="s">
        <v>316</v>
      </c>
      <c r="CA99" s="521" t="s">
        <v>316</v>
      </c>
      <c r="CB99" s="521" t="s">
        <v>316</v>
      </c>
      <c r="CC99" s="521" t="s">
        <v>316</v>
      </c>
      <c r="CD99" s="522" t="s">
        <v>316</v>
      </c>
    </row>
    <row r="100" spans="1:82" s="2" customFormat="1" ht="60" hidden="1">
      <c r="A100" s="19"/>
      <c r="B100" s="451"/>
      <c r="C100" s="78" t="s">
        <v>676</v>
      </c>
      <c r="D100" s="458"/>
      <c r="E100" s="459"/>
      <c r="F100" s="5"/>
      <c r="G100" s="5"/>
      <c r="H100" s="23" t="s">
        <v>1012</v>
      </c>
      <c r="I100" s="5"/>
      <c r="J100" s="5"/>
      <c r="K100" s="148"/>
      <c r="L100" s="148"/>
      <c r="M100" s="148"/>
      <c r="N100" s="148"/>
      <c r="O100" s="148"/>
      <c r="P100" s="148"/>
      <c r="Q100" s="148"/>
      <c r="R100" s="148" t="s">
        <v>16</v>
      </c>
      <c r="S100" s="148"/>
      <c r="T100" s="148"/>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row>
    <row r="101" spans="1:82" s="2" customFormat="1" ht="62.25" hidden="1">
      <c r="A101" s="19">
        <v>85</v>
      </c>
      <c r="B101" s="451">
        <v>85</v>
      </c>
      <c r="C101" s="78" t="s">
        <v>676</v>
      </c>
      <c r="D101" s="77" t="s">
        <v>17</v>
      </c>
      <c r="E101" s="78" t="s">
        <v>677</v>
      </c>
      <c r="F101" s="77" t="s">
        <v>17</v>
      </c>
      <c r="G101" s="20" t="s">
        <v>323</v>
      </c>
      <c r="H101" s="23" t="s">
        <v>678</v>
      </c>
      <c r="I101" s="20" t="s">
        <v>275</v>
      </c>
      <c r="J101" s="10" t="s">
        <v>23</v>
      </c>
      <c r="K101" s="44"/>
      <c r="L101" s="44" t="s">
        <v>16</v>
      </c>
      <c r="M101" s="20"/>
      <c r="N101" s="79"/>
      <c r="O101" s="79"/>
      <c r="P101" s="20"/>
      <c r="Q101" s="20"/>
      <c r="R101" s="20"/>
      <c r="S101" s="20"/>
      <c r="T101" s="20"/>
      <c r="U101" s="66">
        <f t="shared" si="9"/>
        <v>1</v>
      </c>
      <c r="V101" s="20"/>
      <c r="W101" s="20"/>
      <c r="X101" s="20"/>
      <c r="Y101" s="20"/>
      <c r="Z101" s="20" t="s">
        <v>726</v>
      </c>
      <c r="AA101" s="20" t="s">
        <v>727</v>
      </c>
      <c r="AB101" s="20" t="s">
        <v>723</v>
      </c>
      <c r="AC101" s="20" t="s">
        <v>727</v>
      </c>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v>1</v>
      </c>
      <c r="BF101" s="20">
        <v>2</v>
      </c>
      <c r="BG101" s="20">
        <v>2</v>
      </c>
      <c r="BH101" s="20">
        <v>2</v>
      </c>
      <c r="BI101" s="20">
        <v>2</v>
      </c>
      <c r="BJ101" s="20">
        <v>2</v>
      </c>
      <c r="BK101" s="20">
        <v>2</v>
      </c>
      <c r="BL101" s="20">
        <v>2</v>
      </c>
      <c r="BM101" s="20">
        <v>2</v>
      </c>
      <c r="BN101" s="20">
        <v>2</v>
      </c>
      <c r="BO101" s="20">
        <v>2</v>
      </c>
      <c r="BP101" s="20">
        <v>2</v>
      </c>
      <c r="BQ101" s="20">
        <v>1</v>
      </c>
      <c r="BR101" s="20">
        <v>1</v>
      </c>
      <c r="BS101" s="20">
        <v>2</v>
      </c>
      <c r="BT101" s="20">
        <v>2</v>
      </c>
      <c r="BU101" s="20">
        <v>2</v>
      </c>
      <c r="BV101" s="20">
        <v>2</v>
      </c>
      <c r="BW101" s="21">
        <f>COUNTIF($BE101:$BV101,2)</f>
        <v>15</v>
      </c>
      <c r="BX101" s="524">
        <f>BW101/COUNTA($BE101:$BV101)</f>
        <v>0.83333333333333337</v>
      </c>
      <c r="BY101" s="21">
        <f>COUNTIF($BE101:$BV101,1)</f>
        <v>3</v>
      </c>
      <c r="BZ101" s="524">
        <f>BY101/COUNTA($BE101:$BV101)</f>
        <v>0.16666666666666666</v>
      </c>
      <c r="CA101" s="21">
        <f>COUNTIF($BE101:$BV101,0)</f>
        <v>0</v>
      </c>
      <c r="CB101" s="22">
        <f>CA101/COUNTA($BE101:$BV101)</f>
        <v>0</v>
      </c>
      <c r="CC101" s="21">
        <f>(((BW101*2)+(BY101*1)+(CA101*0)))/COUNTA($BE101:$BV101)</f>
        <v>1.8333333333333333</v>
      </c>
      <c r="CD101" s="427" t="str">
        <f>IF(CC101&gt;=1.6,"Đạt mục tiêu",IF(CC101&gt;=1,"Cần cố gắng","Chưa đạt"))</f>
        <v>Đạt mục tiêu</v>
      </c>
    </row>
    <row r="102" spans="1:82" s="2" customFormat="1" ht="48.75" hidden="1" customHeight="1">
      <c r="A102" s="19">
        <v>86</v>
      </c>
      <c r="B102" s="451">
        <v>86</v>
      </c>
      <c r="C102" s="78" t="s">
        <v>676</v>
      </c>
      <c r="D102" s="77" t="s">
        <v>17</v>
      </c>
      <c r="E102" s="78" t="s">
        <v>677</v>
      </c>
      <c r="F102" s="77" t="s">
        <v>17</v>
      </c>
      <c r="G102" s="20" t="s">
        <v>711</v>
      </c>
      <c r="H102" s="23" t="s">
        <v>1014</v>
      </c>
      <c r="I102" s="20"/>
      <c r="J102" s="10" t="s">
        <v>23</v>
      </c>
      <c r="K102" s="44"/>
      <c r="L102" s="44"/>
      <c r="M102" s="20"/>
      <c r="N102" s="79"/>
      <c r="O102" s="79"/>
      <c r="P102" s="21" t="s">
        <v>16</v>
      </c>
      <c r="Q102" s="20"/>
      <c r="R102" s="20"/>
      <c r="S102" s="20"/>
      <c r="T102" s="20"/>
      <c r="U102" s="66">
        <f t="shared" si="9"/>
        <v>1</v>
      </c>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t="s">
        <v>726</v>
      </c>
      <c r="AR102" s="20" t="s">
        <v>725</v>
      </c>
      <c r="AS102" s="20" t="s">
        <v>725</v>
      </c>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0"/>
      <c r="BW102" s="21"/>
      <c r="BX102" s="22"/>
      <c r="BY102" s="21"/>
      <c r="BZ102" s="22"/>
      <c r="CA102" s="21"/>
      <c r="CB102" s="22"/>
      <c r="CC102" s="21"/>
      <c r="CD102" s="21"/>
    </row>
    <row r="103" spans="1:82" s="2" customFormat="1" ht="60" hidden="1">
      <c r="A103" s="19"/>
      <c r="B103" s="451"/>
      <c r="C103" s="78" t="s">
        <v>676</v>
      </c>
      <c r="D103" s="77"/>
      <c r="E103" s="78"/>
      <c r="F103" s="77"/>
      <c r="G103" s="20"/>
      <c r="H103" s="23" t="s">
        <v>1013</v>
      </c>
      <c r="I103" s="20"/>
      <c r="J103" s="10"/>
      <c r="K103" s="44"/>
      <c r="L103" s="44"/>
      <c r="M103" s="20"/>
      <c r="N103" s="79"/>
      <c r="O103" s="79"/>
      <c r="P103" s="21"/>
      <c r="Q103" s="20"/>
      <c r="R103" s="21" t="s">
        <v>16</v>
      </c>
      <c r="S103" s="20"/>
      <c r="T103" s="20"/>
      <c r="U103" s="66"/>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0"/>
      <c r="BW103" s="21"/>
      <c r="BX103" s="22"/>
      <c r="BY103" s="21"/>
      <c r="BZ103" s="22"/>
      <c r="CA103" s="21"/>
      <c r="CB103" s="22"/>
      <c r="CC103" s="21"/>
      <c r="CD103" s="21"/>
    </row>
    <row r="104" spans="1:82" s="2" customFormat="1" ht="60" hidden="1">
      <c r="A104" s="19">
        <v>87</v>
      </c>
      <c r="B104" s="451">
        <v>87</v>
      </c>
      <c r="C104" s="78" t="s">
        <v>676</v>
      </c>
      <c r="D104" s="77" t="s">
        <v>17</v>
      </c>
      <c r="E104" s="78" t="s">
        <v>677</v>
      </c>
      <c r="F104" s="77" t="s">
        <v>17</v>
      </c>
      <c r="G104" s="20" t="s">
        <v>712</v>
      </c>
      <c r="H104" s="23" t="s">
        <v>1021</v>
      </c>
      <c r="I104" s="20"/>
      <c r="J104" s="10" t="s">
        <v>23</v>
      </c>
      <c r="K104" s="44"/>
      <c r="L104" s="44"/>
      <c r="M104" s="20"/>
      <c r="N104" s="79"/>
      <c r="O104" s="79"/>
      <c r="P104" s="20"/>
      <c r="Q104" s="20"/>
      <c r="R104" s="20"/>
      <c r="S104" s="21" t="s">
        <v>16</v>
      </c>
      <c r="T104" s="20"/>
      <c r="U104" s="66">
        <f t="shared" si="9"/>
        <v>1</v>
      </c>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0"/>
      <c r="BW104" s="21"/>
      <c r="BX104" s="22"/>
      <c r="BY104" s="21"/>
      <c r="BZ104" s="22"/>
      <c r="CA104" s="21"/>
      <c r="CB104" s="22"/>
      <c r="CC104" s="21"/>
      <c r="CD104" s="21"/>
    </row>
    <row r="105" spans="1:82" hidden="1">
      <c r="A105" s="396">
        <v>88</v>
      </c>
      <c r="B105" s="451">
        <v>88</v>
      </c>
      <c r="C105" s="1447" t="s">
        <v>679</v>
      </c>
      <c r="D105" s="1565"/>
      <c r="E105" s="1574"/>
      <c r="F105" s="5" t="s">
        <v>316</v>
      </c>
      <c r="G105" s="176" t="s">
        <v>316</v>
      </c>
      <c r="H105" s="239" t="s">
        <v>316</v>
      </c>
      <c r="I105" s="5" t="s">
        <v>316</v>
      </c>
      <c r="J105" s="5" t="s">
        <v>316</v>
      </c>
      <c r="K105" s="506" t="s">
        <v>316</v>
      </c>
      <c r="L105" s="5" t="s">
        <v>316</v>
      </c>
      <c r="M105" s="5" t="s">
        <v>316</v>
      </c>
      <c r="N105" s="148" t="s">
        <v>316</v>
      </c>
      <c r="O105" s="5" t="s">
        <v>316</v>
      </c>
      <c r="P105" s="5" t="s">
        <v>316</v>
      </c>
      <c r="Q105" s="5" t="s">
        <v>316</v>
      </c>
      <c r="R105" s="5"/>
      <c r="S105" s="5" t="s">
        <v>316</v>
      </c>
      <c r="T105" s="5" t="s">
        <v>316</v>
      </c>
      <c r="U105" s="5" t="s">
        <v>316</v>
      </c>
      <c r="V105" s="176" t="s">
        <v>316</v>
      </c>
      <c r="W105" s="176" t="s">
        <v>316</v>
      </c>
      <c r="X105" s="176" t="s">
        <v>316</v>
      </c>
      <c r="Y105" s="176" t="s">
        <v>316</v>
      </c>
      <c r="Z105" s="5" t="s">
        <v>316</v>
      </c>
      <c r="AA105" s="5" t="s">
        <v>316</v>
      </c>
      <c r="AB105" s="5" t="s">
        <v>316</v>
      </c>
      <c r="AC105" s="5" t="s">
        <v>316</v>
      </c>
      <c r="AD105" s="5" t="s">
        <v>316</v>
      </c>
      <c r="AE105" s="5" t="s">
        <v>316</v>
      </c>
      <c r="AF105" s="5" t="s">
        <v>316</v>
      </c>
      <c r="AG105" s="5" t="s">
        <v>316</v>
      </c>
      <c r="AH105" s="148" t="s">
        <v>316</v>
      </c>
      <c r="AI105" s="148" t="s">
        <v>316</v>
      </c>
      <c r="AJ105" s="148" t="s">
        <v>316</v>
      </c>
      <c r="AK105" s="148" t="s">
        <v>316</v>
      </c>
      <c r="AL105" s="148" t="s">
        <v>316</v>
      </c>
      <c r="AM105" s="5" t="s">
        <v>316</v>
      </c>
      <c r="AN105" s="5" t="s">
        <v>316</v>
      </c>
      <c r="AO105" s="5" t="s">
        <v>316</v>
      </c>
      <c r="AP105" s="5" t="s">
        <v>316</v>
      </c>
      <c r="AQ105" s="5"/>
      <c r="AR105" s="5"/>
      <c r="AS105" s="5" t="s">
        <v>316</v>
      </c>
      <c r="AT105" s="5" t="s">
        <v>316</v>
      </c>
      <c r="AU105" s="5" t="s">
        <v>316</v>
      </c>
      <c r="AV105" s="5" t="s">
        <v>316</v>
      </c>
      <c r="AW105" s="5" t="s">
        <v>316</v>
      </c>
      <c r="AX105" s="5"/>
      <c r="AY105" s="5"/>
      <c r="AZ105" s="5" t="s">
        <v>316</v>
      </c>
      <c r="BA105" s="5"/>
      <c r="BB105" s="5" t="s">
        <v>316</v>
      </c>
      <c r="BC105" s="5"/>
      <c r="BD105" s="5" t="s">
        <v>316</v>
      </c>
      <c r="BE105" s="521" t="s">
        <v>316</v>
      </c>
      <c r="BF105" s="521" t="s">
        <v>316</v>
      </c>
      <c r="BG105" s="521" t="s">
        <v>316</v>
      </c>
      <c r="BH105" s="521" t="s">
        <v>316</v>
      </c>
      <c r="BI105" s="521" t="s">
        <v>316</v>
      </c>
      <c r="BJ105" s="521" t="s">
        <v>316</v>
      </c>
      <c r="BK105" s="521" t="s">
        <v>316</v>
      </c>
      <c r="BL105" s="521" t="s">
        <v>316</v>
      </c>
      <c r="BM105" s="521" t="s">
        <v>316</v>
      </c>
      <c r="BN105" s="521" t="s">
        <v>316</v>
      </c>
      <c r="BO105" s="521" t="s">
        <v>316</v>
      </c>
      <c r="BP105" s="521" t="s">
        <v>316</v>
      </c>
      <c r="BQ105" s="521" t="s">
        <v>316</v>
      </c>
      <c r="BR105" s="521" t="s">
        <v>316</v>
      </c>
      <c r="BS105" s="521" t="s">
        <v>316</v>
      </c>
      <c r="BT105" s="521" t="s">
        <v>316</v>
      </c>
      <c r="BU105" s="521" t="s">
        <v>316</v>
      </c>
      <c r="BV105" s="521" t="s">
        <v>316</v>
      </c>
      <c r="BW105" s="521" t="s">
        <v>316</v>
      </c>
      <c r="BX105" s="522" t="s">
        <v>316</v>
      </c>
      <c r="BY105" s="521" t="s">
        <v>316</v>
      </c>
      <c r="BZ105" s="522" t="s">
        <v>316</v>
      </c>
      <c r="CA105" s="521" t="s">
        <v>316</v>
      </c>
      <c r="CB105" s="521" t="s">
        <v>316</v>
      </c>
      <c r="CC105" s="521" t="s">
        <v>316</v>
      </c>
      <c r="CD105" s="522" t="s">
        <v>316</v>
      </c>
    </row>
    <row r="106" spans="1:82" s="2" customFormat="1" ht="63" hidden="1">
      <c r="A106" s="19">
        <v>89</v>
      </c>
      <c r="B106" s="451">
        <v>89</v>
      </c>
      <c r="C106" s="390" t="s">
        <v>101</v>
      </c>
      <c r="D106" s="8" t="s">
        <v>17</v>
      </c>
      <c r="E106" s="390" t="s">
        <v>324</v>
      </c>
      <c r="F106" s="8" t="s">
        <v>17</v>
      </c>
      <c r="G106" s="23" t="s">
        <v>331</v>
      </c>
      <c r="H106" s="23" t="s">
        <v>680</v>
      </c>
      <c r="I106" s="20" t="s">
        <v>275</v>
      </c>
      <c r="J106" s="10" t="s">
        <v>23</v>
      </c>
      <c r="K106" s="20"/>
      <c r="L106" s="20"/>
      <c r="M106" s="20"/>
      <c r="N106" s="79"/>
      <c r="O106" s="79"/>
      <c r="P106" s="20"/>
      <c r="Q106" s="44" t="s">
        <v>16</v>
      </c>
      <c r="R106" s="44"/>
      <c r="S106" s="20"/>
      <c r="T106" s="20"/>
      <c r="U106" s="66">
        <f t="shared" ref="U106:U178" si="21">COUNTIF(K106:T106,"x")</f>
        <v>1</v>
      </c>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v>2</v>
      </c>
      <c r="BF106" s="20">
        <v>2</v>
      </c>
      <c r="BG106" s="20">
        <v>2</v>
      </c>
      <c r="BH106" s="20">
        <v>2</v>
      </c>
      <c r="BI106" s="20">
        <v>1</v>
      </c>
      <c r="BJ106" s="20">
        <v>2</v>
      </c>
      <c r="BK106" s="20">
        <v>2</v>
      </c>
      <c r="BL106" s="20">
        <v>2</v>
      </c>
      <c r="BM106" s="20">
        <v>2</v>
      </c>
      <c r="BN106" s="20">
        <v>2</v>
      </c>
      <c r="BO106" s="20">
        <v>1</v>
      </c>
      <c r="BP106" s="20">
        <v>2</v>
      </c>
      <c r="BQ106" s="20">
        <v>2</v>
      </c>
      <c r="BR106" s="20">
        <v>1</v>
      </c>
      <c r="BS106" s="20">
        <v>1</v>
      </c>
      <c r="BT106" s="20">
        <v>1</v>
      </c>
      <c r="BU106" s="20">
        <v>2</v>
      </c>
      <c r="BV106" s="20">
        <v>1</v>
      </c>
      <c r="BW106" s="21">
        <f>COUNTIF($BE106:$BV106,2)</f>
        <v>12</v>
      </c>
      <c r="BX106" s="22">
        <f>BW106/COUNTA($BE106:$BV106)</f>
        <v>0.66666666666666663</v>
      </c>
      <c r="BY106" s="21">
        <f>COUNTIF($BE106:$BV106,1)</f>
        <v>6</v>
      </c>
      <c r="BZ106" s="22">
        <f>BY106/COUNTA($BE106:$BV106)</f>
        <v>0.33333333333333331</v>
      </c>
      <c r="CA106" s="21">
        <f>COUNTIF($BE106:$BV106,0)</f>
        <v>0</v>
      </c>
      <c r="CB106" s="22">
        <f>CA106/COUNTA($BE106:$BV106)</f>
        <v>0</v>
      </c>
      <c r="CC106" s="21">
        <f>(((BW106*2)+(BY106*1)+(CA106*0)))/COUNTA($BE106:$BV106)</f>
        <v>1.6666666666666667</v>
      </c>
      <c r="CD106" s="21" t="str">
        <f>IF(CC106&gt;=1.6,"Đạt mục tiêu",IF(CC106&gt;=1,"Cần cố gắng","Chưa đạt"))</f>
        <v>Đạt mục tiêu</v>
      </c>
    </row>
    <row r="107" spans="1:82" hidden="1">
      <c r="A107" s="396">
        <v>90</v>
      </c>
      <c r="B107" s="451">
        <v>90</v>
      </c>
      <c r="C107" s="1447" t="s">
        <v>681</v>
      </c>
      <c r="D107" s="1565"/>
      <c r="E107" s="1574"/>
      <c r="F107" s="5" t="s">
        <v>316</v>
      </c>
      <c r="G107" s="176" t="s">
        <v>316</v>
      </c>
      <c r="H107" s="469" t="s">
        <v>316</v>
      </c>
      <c r="I107" s="5" t="s">
        <v>316</v>
      </c>
      <c r="J107" s="5" t="s">
        <v>316</v>
      </c>
      <c r="K107" s="506" t="s">
        <v>316</v>
      </c>
      <c r="L107" s="5" t="s">
        <v>316</v>
      </c>
      <c r="M107" s="5" t="s">
        <v>316</v>
      </c>
      <c r="N107" s="148" t="s">
        <v>316</v>
      </c>
      <c r="O107" s="5" t="s">
        <v>316</v>
      </c>
      <c r="P107" s="5" t="s">
        <v>316</v>
      </c>
      <c r="Q107" s="5" t="s">
        <v>316</v>
      </c>
      <c r="R107" s="5"/>
      <c r="S107" s="5" t="s">
        <v>316</v>
      </c>
      <c r="T107" s="5" t="s">
        <v>316</v>
      </c>
      <c r="U107" s="5" t="s">
        <v>316</v>
      </c>
      <c r="V107" s="176" t="s">
        <v>316</v>
      </c>
      <c r="W107" s="176" t="s">
        <v>316</v>
      </c>
      <c r="X107" s="176" t="s">
        <v>316</v>
      </c>
      <c r="Y107" s="176" t="s">
        <v>316</v>
      </c>
      <c r="Z107" s="5" t="s">
        <v>316</v>
      </c>
      <c r="AA107" s="5" t="s">
        <v>316</v>
      </c>
      <c r="AB107" s="5" t="s">
        <v>316</v>
      </c>
      <c r="AC107" s="5" t="s">
        <v>316</v>
      </c>
      <c r="AD107" s="5" t="s">
        <v>316</v>
      </c>
      <c r="AE107" s="5" t="s">
        <v>316</v>
      </c>
      <c r="AF107" s="5" t="s">
        <v>316</v>
      </c>
      <c r="AG107" s="5" t="s">
        <v>316</v>
      </c>
      <c r="AH107" s="148" t="s">
        <v>316</v>
      </c>
      <c r="AI107" s="148" t="s">
        <v>316</v>
      </c>
      <c r="AJ107" s="148" t="s">
        <v>316</v>
      </c>
      <c r="AK107" s="148" t="s">
        <v>316</v>
      </c>
      <c r="AL107" s="148" t="s">
        <v>316</v>
      </c>
      <c r="AM107" s="5" t="s">
        <v>316</v>
      </c>
      <c r="AN107" s="5" t="s">
        <v>316</v>
      </c>
      <c r="AO107" s="5" t="s">
        <v>316</v>
      </c>
      <c r="AP107" s="5" t="s">
        <v>316</v>
      </c>
      <c r="AQ107" s="5"/>
      <c r="AR107" s="5"/>
      <c r="AS107" s="5" t="s">
        <v>316</v>
      </c>
      <c r="AT107" s="5" t="s">
        <v>316</v>
      </c>
      <c r="AU107" s="5" t="s">
        <v>316</v>
      </c>
      <c r="AV107" s="5" t="s">
        <v>316</v>
      </c>
      <c r="AW107" s="5" t="s">
        <v>316</v>
      </c>
      <c r="AX107" s="5"/>
      <c r="AY107" s="5"/>
      <c r="AZ107" s="5" t="s">
        <v>316</v>
      </c>
      <c r="BA107" s="5"/>
      <c r="BB107" s="5" t="s">
        <v>316</v>
      </c>
      <c r="BC107" s="5"/>
      <c r="BD107" s="5" t="s">
        <v>316</v>
      </c>
      <c r="BE107" s="521" t="s">
        <v>316</v>
      </c>
      <c r="BF107" s="521" t="s">
        <v>316</v>
      </c>
      <c r="BG107" s="521" t="s">
        <v>316</v>
      </c>
      <c r="BH107" s="521" t="s">
        <v>316</v>
      </c>
      <c r="BI107" s="521" t="s">
        <v>316</v>
      </c>
      <c r="BJ107" s="521" t="s">
        <v>316</v>
      </c>
      <c r="BK107" s="521" t="s">
        <v>316</v>
      </c>
      <c r="BL107" s="521" t="s">
        <v>316</v>
      </c>
      <c r="BM107" s="521" t="s">
        <v>316</v>
      </c>
      <c r="BN107" s="521" t="s">
        <v>316</v>
      </c>
      <c r="BO107" s="521" t="s">
        <v>316</v>
      </c>
      <c r="BP107" s="521" t="s">
        <v>316</v>
      </c>
      <c r="BQ107" s="521" t="s">
        <v>316</v>
      </c>
      <c r="BR107" s="521" t="s">
        <v>316</v>
      </c>
      <c r="BS107" s="521" t="s">
        <v>316</v>
      </c>
      <c r="BT107" s="521" t="s">
        <v>316</v>
      </c>
      <c r="BU107" s="521" t="s">
        <v>316</v>
      </c>
      <c r="BV107" s="521" t="s">
        <v>316</v>
      </c>
      <c r="BW107" s="521" t="s">
        <v>316</v>
      </c>
      <c r="BX107" s="522" t="s">
        <v>316</v>
      </c>
      <c r="BY107" s="521" t="s">
        <v>316</v>
      </c>
      <c r="BZ107" s="522" t="s">
        <v>316</v>
      </c>
      <c r="CA107" s="521" t="s">
        <v>316</v>
      </c>
      <c r="CB107" s="521" t="s">
        <v>316</v>
      </c>
      <c r="CC107" s="521" t="s">
        <v>316</v>
      </c>
      <c r="CD107" s="522" t="s">
        <v>316</v>
      </c>
    </row>
    <row r="108" spans="1:82" ht="75" hidden="1">
      <c r="A108" s="384">
        <v>91</v>
      </c>
      <c r="B108" s="451">
        <v>91</v>
      </c>
      <c r="C108" s="213" t="s">
        <v>682</v>
      </c>
      <c r="D108" s="87" t="s">
        <v>14</v>
      </c>
      <c r="E108" s="213" t="s">
        <v>683</v>
      </c>
      <c r="F108" s="87" t="s">
        <v>17</v>
      </c>
      <c r="G108" s="79" t="s">
        <v>106</v>
      </c>
      <c r="H108" s="518" t="s">
        <v>956</v>
      </c>
      <c r="I108" s="79"/>
      <c r="J108" s="10" t="s">
        <v>23</v>
      </c>
      <c r="K108" s="79"/>
      <c r="L108" s="79"/>
      <c r="M108" s="79"/>
      <c r="N108" s="384" t="s">
        <v>16</v>
      </c>
      <c r="O108" s="66"/>
      <c r="P108" s="79"/>
      <c r="Q108" s="79"/>
      <c r="R108" s="79"/>
      <c r="S108" s="79"/>
      <c r="T108" s="79"/>
      <c r="U108" s="66">
        <f t="shared" si="21"/>
        <v>1</v>
      </c>
      <c r="V108" s="79"/>
      <c r="W108" s="79"/>
      <c r="X108" s="79"/>
      <c r="Y108" s="79"/>
      <c r="Z108" s="79"/>
      <c r="AA108" s="79"/>
      <c r="AB108" s="79"/>
      <c r="AC108" s="79"/>
      <c r="AD108" s="79"/>
      <c r="AE108" s="79"/>
      <c r="AF108" s="79"/>
      <c r="AG108" s="79"/>
      <c r="AH108" s="384" t="s">
        <v>726</v>
      </c>
      <c r="AI108" s="384" t="s">
        <v>726</v>
      </c>
      <c r="AJ108" s="384" t="s">
        <v>724</v>
      </c>
      <c r="AK108" s="384" t="s">
        <v>726</v>
      </c>
      <c r="AL108" s="384" t="s">
        <v>724</v>
      </c>
      <c r="AM108" s="79"/>
      <c r="AN108" s="79"/>
      <c r="AO108" s="79"/>
      <c r="AP108" s="79"/>
      <c r="AQ108" s="79"/>
      <c r="AR108" s="79"/>
      <c r="AS108" s="79"/>
      <c r="AT108" s="79"/>
      <c r="AU108" s="79"/>
      <c r="AV108" s="79"/>
      <c r="AW108" s="79"/>
      <c r="AX108" s="79"/>
      <c r="AY108" s="79"/>
      <c r="AZ108" s="79"/>
      <c r="BA108" s="79"/>
      <c r="BB108" s="79"/>
      <c r="BC108" s="79"/>
      <c r="BD108" s="79"/>
      <c r="BE108" s="20">
        <v>2</v>
      </c>
      <c r="BF108" s="20">
        <v>2</v>
      </c>
      <c r="BG108" s="20">
        <v>2</v>
      </c>
      <c r="BH108" s="20">
        <v>2</v>
      </c>
      <c r="BI108" s="20">
        <v>2</v>
      </c>
      <c r="BJ108" s="20">
        <v>1</v>
      </c>
      <c r="BK108" s="20">
        <v>2</v>
      </c>
      <c r="BL108" s="20">
        <v>2</v>
      </c>
      <c r="BM108" s="20">
        <v>2</v>
      </c>
      <c r="BN108" s="20">
        <v>1</v>
      </c>
      <c r="BO108" s="20">
        <v>2</v>
      </c>
      <c r="BP108" s="20">
        <v>2</v>
      </c>
      <c r="BQ108" s="20">
        <v>2</v>
      </c>
      <c r="BR108" s="20">
        <v>2</v>
      </c>
      <c r="BS108" s="20">
        <v>2</v>
      </c>
      <c r="BT108" s="20">
        <v>1</v>
      </c>
      <c r="BU108" s="20">
        <v>2</v>
      </c>
      <c r="BV108" s="20">
        <v>1</v>
      </c>
      <c r="BW108" s="21">
        <f>COUNTIF($BE108:$BV108,2)</f>
        <v>14</v>
      </c>
      <c r="BX108" s="22">
        <f>BW108/COUNTA($BE108:$BV108)</f>
        <v>0.77777777777777779</v>
      </c>
      <c r="BY108" s="21">
        <f>COUNTIF($BE108:$BV108,1)</f>
        <v>4</v>
      </c>
      <c r="BZ108" s="22">
        <f>BY108/COUNTA($BE108:$BV108)</f>
        <v>0.22222222222222221</v>
      </c>
      <c r="CA108" s="21">
        <f>COUNTIF($BE108:$BV108,0)</f>
        <v>0</v>
      </c>
      <c r="CB108" s="22">
        <f>CA108/COUNTA($BE108:$BV108)</f>
        <v>0</v>
      </c>
      <c r="CC108" s="21">
        <f>(((BW108*2)+(BY108*1)+(CA108*0)))/COUNTA($BE108:$BV108)</f>
        <v>1.7777777777777777</v>
      </c>
      <c r="CD108" s="427" t="str">
        <f>IF(CC108&gt;=1.6,"Đạt mục tiêu",IF(CC108&gt;=1,"Cần cố gắng","Chưa đạt"))</f>
        <v>Đạt mục tiêu</v>
      </c>
    </row>
    <row r="109" spans="1:82" hidden="1">
      <c r="A109" s="396">
        <v>92</v>
      </c>
      <c r="B109" s="451">
        <v>92</v>
      </c>
      <c r="C109" s="1447" t="s">
        <v>684</v>
      </c>
      <c r="D109" s="1565"/>
      <c r="E109" s="1574"/>
      <c r="F109" s="5" t="s">
        <v>316</v>
      </c>
      <c r="G109" s="176" t="s">
        <v>316</v>
      </c>
      <c r="H109" s="239" t="s">
        <v>316</v>
      </c>
      <c r="I109" s="5" t="s">
        <v>316</v>
      </c>
      <c r="J109" s="5" t="s">
        <v>316</v>
      </c>
      <c r="K109" s="506" t="s">
        <v>316</v>
      </c>
      <c r="L109" s="5" t="s">
        <v>316</v>
      </c>
      <c r="M109" s="5" t="s">
        <v>316</v>
      </c>
      <c r="N109" s="148" t="s">
        <v>316</v>
      </c>
      <c r="O109" s="5" t="s">
        <v>316</v>
      </c>
      <c r="P109" s="5" t="s">
        <v>316</v>
      </c>
      <c r="Q109" s="5" t="s">
        <v>316</v>
      </c>
      <c r="R109" s="5"/>
      <c r="S109" s="5" t="s">
        <v>316</v>
      </c>
      <c r="T109" s="5" t="s">
        <v>316</v>
      </c>
      <c r="U109" s="5" t="s">
        <v>316</v>
      </c>
      <c r="V109" s="176" t="s">
        <v>316</v>
      </c>
      <c r="W109" s="176" t="s">
        <v>316</v>
      </c>
      <c r="X109" s="176" t="s">
        <v>316</v>
      </c>
      <c r="Y109" s="176" t="s">
        <v>316</v>
      </c>
      <c r="Z109" s="5" t="s">
        <v>316</v>
      </c>
      <c r="AA109" s="5" t="s">
        <v>316</v>
      </c>
      <c r="AB109" s="5" t="s">
        <v>316</v>
      </c>
      <c r="AC109" s="5" t="s">
        <v>316</v>
      </c>
      <c r="AD109" s="5" t="s">
        <v>316</v>
      </c>
      <c r="AE109" s="5" t="s">
        <v>316</v>
      </c>
      <c r="AF109" s="5" t="s">
        <v>316</v>
      </c>
      <c r="AG109" s="5" t="s">
        <v>316</v>
      </c>
      <c r="AH109" s="148" t="s">
        <v>316</v>
      </c>
      <c r="AI109" s="148" t="s">
        <v>316</v>
      </c>
      <c r="AJ109" s="148" t="s">
        <v>316</v>
      </c>
      <c r="AK109" s="148" t="s">
        <v>316</v>
      </c>
      <c r="AL109" s="148" t="s">
        <v>316</v>
      </c>
      <c r="AM109" s="5" t="s">
        <v>316</v>
      </c>
      <c r="AN109" s="5" t="s">
        <v>316</v>
      </c>
      <c r="AO109" s="5" t="s">
        <v>316</v>
      </c>
      <c r="AP109" s="5" t="s">
        <v>316</v>
      </c>
      <c r="AQ109" s="5"/>
      <c r="AR109" s="5"/>
      <c r="AS109" s="5" t="s">
        <v>316</v>
      </c>
      <c r="AT109" s="5" t="s">
        <v>316</v>
      </c>
      <c r="AU109" s="5" t="s">
        <v>316</v>
      </c>
      <c r="AV109" s="5" t="s">
        <v>316</v>
      </c>
      <c r="AW109" s="5" t="s">
        <v>316</v>
      </c>
      <c r="AX109" s="5"/>
      <c r="AY109" s="5"/>
      <c r="AZ109" s="5" t="s">
        <v>316</v>
      </c>
      <c r="BA109" s="5"/>
      <c r="BB109" s="5" t="s">
        <v>316</v>
      </c>
      <c r="BC109" s="5"/>
      <c r="BD109" s="5" t="s">
        <v>316</v>
      </c>
      <c r="BE109" s="521" t="s">
        <v>316</v>
      </c>
      <c r="BF109" s="521" t="s">
        <v>316</v>
      </c>
      <c r="BG109" s="521" t="s">
        <v>316</v>
      </c>
      <c r="BH109" s="521" t="s">
        <v>316</v>
      </c>
      <c r="BI109" s="521" t="s">
        <v>316</v>
      </c>
      <c r="BJ109" s="521" t="s">
        <v>316</v>
      </c>
      <c r="BK109" s="521" t="s">
        <v>316</v>
      </c>
      <c r="BL109" s="521" t="s">
        <v>316</v>
      </c>
      <c r="BM109" s="521" t="s">
        <v>316</v>
      </c>
      <c r="BN109" s="521" t="s">
        <v>316</v>
      </c>
      <c r="BO109" s="521" t="s">
        <v>316</v>
      </c>
      <c r="BP109" s="521" t="s">
        <v>316</v>
      </c>
      <c r="BQ109" s="521" t="s">
        <v>316</v>
      </c>
      <c r="BR109" s="521" t="s">
        <v>316</v>
      </c>
      <c r="BS109" s="521" t="s">
        <v>316</v>
      </c>
      <c r="BT109" s="521" t="s">
        <v>316</v>
      </c>
      <c r="BU109" s="521" t="s">
        <v>316</v>
      </c>
      <c r="BV109" s="521" t="s">
        <v>316</v>
      </c>
      <c r="BW109" s="521" t="s">
        <v>316</v>
      </c>
      <c r="BX109" s="522" t="s">
        <v>316</v>
      </c>
      <c r="BY109" s="521" t="s">
        <v>316</v>
      </c>
      <c r="BZ109" s="522" t="s">
        <v>316</v>
      </c>
      <c r="CA109" s="521" t="s">
        <v>316</v>
      </c>
      <c r="CB109" s="521" t="s">
        <v>316</v>
      </c>
      <c r="CC109" s="521" t="s">
        <v>316</v>
      </c>
      <c r="CD109" s="522" t="s">
        <v>316</v>
      </c>
    </row>
    <row r="110" spans="1:82" s="472" customFormat="1" ht="140.25" customHeight="1">
      <c r="A110" s="19">
        <v>93</v>
      </c>
      <c r="B110" s="451">
        <v>93</v>
      </c>
      <c r="C110" s="519" t="s">
        <v>685</v>
      </c>
      <c r="D110" s="87" t="s">
        <v>14</v>
      </c>
      <c r="E110" s="86" t="s">
        <v>686</v>
      </c>
      <c r="F110" s="87" t="s">
        <v>17</v>
      </c>
      <c r="G110" s="79" t="s">
        <v>325</v>
      </c>
      <c r="H110" s="128" t="s">
        <v>998</v>
      </c>
      <c r="I110" s="79"/>
      <c r="J110" s="10" t="s">
        <v>23</v>
      </c>
      <c r="K110" s="79"/>
      <c r="L110" s="79"/>
      <c r="M110" s="79"/>
      <c r="N110" s="79"/>
      <c r="O110" s="66" t="s">
        <v>16</v>
      </c>
      <c r="P110" s="79"/>
      <c r="Q110" s="79"/>
      <c r="R110" s="79"/>
      <c r="S110" s="79"/>
      <c r="T110" s="79"/>
      <c r="U110" s="66">
        <f t="shared" si="21"/>
        <v>1</v>
      </c>
      <c r="V110" s="79"/>
      <c r="W110" s="79"/>
      <c r="X110" s="79"/>
      <c r="Y110" s="79"/>
      <c r="Z110" s="79"/>
      <c r="AA110" s="79"/>
      <c r="AB110" s="79"/>
      <c r="AC110" s="79"/>
      <c r="AD110" s="79"/>
      <c r="AE110" s="79"/>
      <c r="AF110" s="79"/>
      <c r="AG110" s="79"/>
      <c r="AH110" s="79"/>
      <c r="AI110" s="79"/>
      <c r="AJ110" s="79"/>
      <c r="AK110" s="79"/>
      <c r="AL110" s="79"/>
      <c r="AM110" s="79" t="s">
        <v>726</v>
      </c>
      <c r="AN110" s="79" t="s">
        <v>726</v>
      </c>
      <c r="AO110" s="79" t="s">
        <v>726</v>
      </c>
      <c r="AP110" s="79" t="s">
        <v>726</v>
      </c>
      <c r="AQ110" s="79"/>
      <c r="AR110" s="79"/>
      <c r="AS110" s="79"/>
      <c r="AT110" s="79"/>
      <c r="AU110" s="79"/>
      <c r="AV110" s="79"/>
      <c r="AW110" s="79"/>
      <c r="AX110" s="79"/>
      <c r="AY110" s="79"/>
      <c r="AZ110" s="79"/>
      <c r="BA110" s="79"/>
      <c r="BB110" s="79"/>
      <c r="BC110" s="79"/>
      <c r="BD110" s="79"/>
      <c r="BE110" s="79">
        <v>1</v>
      </c>
      <c r="BF110" s="79">
        <v>2</v>
      </c>
      <c r="BG110" s="79">
        <v>2</v>
      </c>
      <c r="BH110" s="79">
        <v>1</v>
      </c>
      <c r="BI110" s="79">
        <v>2</v>
      </c>
      <c r="BJ110" s="79">
        <v>2</v>
      </c>
      <c r="BK110" s="79">
        <v>2</v>
      </c>
      <c r="BL110" s="79">
        <v>2</v>
      </c>
      <c r="BM110" s="79">
        <v>2</v>
      </c>
      <c r="BN110" s="79">
        <v>2</v>
      </c>
      <c r="BO110" s="79">
        <v>2</v>
      </c>
      <c r="BP110" s="79">
        <v>2</v>
      </c>
      <c r="BQ110" s="79">
        <v>2</v>
      </c>
      <c r="BR110" s="79">
        <v>1</v>
      </c>
      <c r="BS110" s="79">
        <v>1</v>
      </c>
      <c r="BT110" s="79">
        <v>2</v>
      </c>
      <c r="BU110" s="79">
        <v>2</v>
      </c>
      <c r="BV110" s="79">
        <v>1</v>
      </c>
      <c r="BW110" s="474">
        <f>COUNTIF($BE110:$BV110,2)</f>
        <v>13</v>
      </c>
      <c r="BX110" s="512">
        <f>BW110/COUNTA($BE110:$BV110)</f>
        <v>0.72222222222222221</v>
      </c>
      <c r="BY110" s="474">
        <f>COUNTIF($BE110:$BV110,1)</f>
        <v>5</v>
      </c>
      <c r="BZ110" s="512">
        <f>BY110/COUNTA($BE110:$BV110)</f>
        <v>0.27777777777777779</v>
      </c>
      <c r="CA110" s="474">
        <f>COUNTIF($BE110:$BV110,0)</f>
        <v>0</v>
      </c>
      <c r="CB110" s="81">
        <f>CA110/COUNTA($BE110:$BV110)</f>
        <v>0</v>
      </c>
      <c r="CC110" s="474">
        <f>(((BW110*2)+(BY110*1)+(CA110*0)))/COUNTA($BE110:$BV110)</f>
        <v>1.7222222222222223</v>
      </c>
      <c r="CD110" s="475" t="str">
        <f t="shared" ref="CD110:CD122" si="22">IF(CC110&gt;=1.6,"Đạt mục tiêu",IF(CC110&gt;=1,"Cần cố gắng","Chưa đạt"))</f>
        <v>Đạt mục tiêu</v>
      </c>
    </row>
    <row r="111" spans="1:82" hidden="1">
      <c r="A111" s="396">
        <v>94</v>
      </c>
      <c r="B111" s="451">
        <v>94</v>
      </c>
      <c r="C111" s="1499" t="s">
        <v>687</v>
      </c>
      <c r="D111" s="1372"/>
      <c r="E111" s="1373"/>
      <c r="F111" s="1372"/>
      <c r="G111" s="196"/>
      <c r="H111" s="469" t="s">
        <v>316</v>
      </c>
      <c r="I111" s="94" t="s">
        <v>316</v>
      </c>
      <c r="J111" s="94" t="s">
        <v>316</v>
      </c>
      <c r="K111" s="526" t="s">
        <v>316</v>
      </c>
      <c r="L111" s="94" t="s">
        <v>316</v>
      </c>
      <c r="M111" s="94" t="s">
        <v>316</v>
      </c>
      <c r="N111" s="527" t="s">
        <v>316</v>
      </c>
      <c r="O111" s="94" t="s">
        <v>316</v>
      </c>
      <c r="P111" s="94" t="s">
        <v>316</v>
      </c>
      <c r="Q111" s="94" t="s">
        <v>316</v>
      </c>
      <c r="R111" s="94"/>
      <c r="S111" s="94" t="s">
        <v>316</v>
      </c>
      <c r="T111" s="94" t="s">
        <v>316</v>
      </c>
      <c r="U111" s="94" t="s">
        <v>316</v>
      </c>
      <c r="V111" s="291" t="s">
        <v>316</v>
      </c>
      <c r="W111" s="291" t="s">
        <v>316</v>
      </c>
      <c r="X111" s="291" t="s">
        <v>316</v>
      </c>
      <c r="Y111" s="291" t="s">
        <v>316</v>
      </c>
      <c r="Z111" s="94" t="s">
        <v>316</v>
      </c>
      <c r="AA111" s="94" t="s">
        <v>316</v>
      </c>
      <c r="AB111" s="94" t="s">
        <v>316</v>
      </c>
      <c r="AC111" s="94" t="s">
        <v>316</v>
      </c>
      <c r="AD111" s="94" t="s">
        <v>316</v>
      </c>
      <c r="AE111" s="94" t="s">
        <v>316</v>
      </c>
      <c r="AF111" s="94" t="s">
        <v>316</v>
      </c>
      <c r="AG111" s="94" t="s">
        <v>316</v>
      </c>
      <c r="AH111" s="527" t="s">
        <v>316</v>
      </c>
      <c r="AI111" s="527" t="s">
        <v>316</v>
      </c>
      <c r="AJ111" s="527" t="s">
        <v>316</v>
      </c>
      <c r="AK111" s="527" t="s">
        <v>316</v>
      </c>
      <c r="AL111" s="527" t="s">
        <v>316</v>
      </c>
      <c r="AM111" s="94" t="s">
        <v>316</v>
      </c>
      <c r="AN111" s="94" t="s">
        <v>316</v>
      </c>
      <c r="AO111" s="94" t="s">
        <v>316</v>
      </c>
      <c r="AP111" s="94" t="s">
        <v>316</v>
      </c>
      <c r="AQ111" s="94"/>
      <c r="AR111" s="94"/>
      <c r="AS111" s="94" t="s">
        <v>316</v>
      </c>
      <c r="AT111" s="94" t="s">
        <v>316</v>
      </c>
      <c r="AU111" s="94" t="s">
        <v>316</v>
      </c>
      <c r="AV111" s="94" t="s">
        <v>316</v>
      </c>
      <c r="AW111" s="94" t="s">
        <v>316</v>
      </c>
      <c r="AX111" s="94"/>
      <c r="AY111" s="94"/>
      <c r="AZ111" s="94" t="s">
        <v>316</v>
      </c>
      <c r="BA111" s="94"/>
      <c r="BB111" s="94" t="s">
        <v>316</v>
      </c>
      <c r="BC111" s="94"/>
      <c r="BD111" s="94" t="s">
        <v>316</v>
      </c>
      <c r="BE111" s="528" t="s">
        <v>316</v>
      </c>
      <c r="BF111" s="528" t="s">
        <v>316</v>
      </c>
      <c r="BG111" s="528" t="s">
        <v>316</v>
      </c>
      <c r="BH111" s="528" t="s">
        <v>316</v>
      </c>
      <c r="BI111" s="528" t="s">
        <v>316</v>
      </c>
      <c r="BJ111" s="528" t="s">
        <v>316</v>
      </c>
      <c r="BK111" s="528" t="s">
        <v>316</v>
      </c>
      <c r="BL111" s="528" t="s">
        <v>316</v>
      </c>
      <c r="BM111" s="528" t="s">
        <v>316</v>
      </c>
      <c r="BN111" s="528" t="s">
        <v>316</v>
      </c>
      <c r="BO111" s="528" t="s">
        <v>316</v>
      </c>
      <c r="BP111" s="528" t="s">
        <v>316</v>
      </c>
      <c r="BQ111" s="528" t="s">
        <v>316</v>
      </c>
      <c r="BR111" s="528" t="s">
        <v>316</v>
      </c>
      <c r="BS111" s="528" t="s">
        <v>316</v>
      </c>
      <c r="BT111" s="528" t="s">
        <v>316</v>
      </c>
      <c r="BU111" s="528" t="s">
        <v>316</v>
      </c>
      <c r="BV111" s="528" t="s">
        <v>316</v>
      </c>
      <c r="BW111" s="528" t="s">
        <v>316</v>
      </c>
      <c r="BX111" s="529" t="s">
        <v>316</v>
      </c>
      <c r="BY111" s="528" t="s">
        <v>316</v>
      </c>
      <c r="BZ111" s="529" t="s">
        <v>316</v>
      </c>
      <c r="CA111" s="528" t="s">
        <v>316</v>
      </c>
      <c r="CB111" s="528" t="s">
        <v>316</v>
      </c>
      <c r="CC111" s="528" t="s">
        <v>316</v>
      </c>
      <c r="CD111" s="529" t="s">
        <v>316</v>
      </c>
    </row>
    <row r="112" spans="1:82" s="3" customFormat="1" ht="62.25" hidden="1">
      <c r="A112" s="19">
        <v>95</v>
      </c>
      <c r="B112" s="451">
        <v>95</v>
      </c>
      <c r="C112" s="78" t="s">
        <v>690</v>
      </c>
      <c r="D112" s="116" t="s">
        <v>14</v>
      </c>
      <c r="E112" s="78" t="s">
        <v>691</v>
      </c>
      <c r="F112" s="116" t="s">
        <v>17</v>
      </c>
      <c r="G112" s="530" t="s">
        <v>706</v>
      </c>
      <c r="H112" s="531" t="s">
        <v>1168</v>
      </c>
      <c r="I112" s="530" t="s">
        <v>275</v>
      </c>
      <c r="J112" s="394" t="s">
        <v>23</v>
      </c>
      <c r="K112" s="532"/>
      <c r="L112" s="533"/>
      <c r="M112" s="532" t="s">
        <v>16</v>
      </c>
      <c r="N112" s="532"/>
      <c r="O112" s="530"/>
      <c r="P112" s="530"/>
      <c r="Q112" s="530"/>
      <c r="R112" s="530"/>
      <c r="S112" s="530"/>
      <c r="T112" s="530"/>
      <c r="U112" s="493">
        <f t="shared" si="21"/>
        <v>1</v>
      </c>
      <c r="V112" s="530"/>
      <c r="W112" s="530"/>
      <c r="X112" s="530"/>
      <c r="Y112" s="530"/>
      <c r="Z112" s="530"/>
      <c r="AA112" s="530"/>
      <c r="AB112" s="530"/>
      <c r="AC112" s="530"/>
      <c r="AD112" s="530" t="s">
        <v>724</v>
      </c>
      <c r="AE112" s="530" t="s">
        <v>726</v>
      </c>
      <c r="AF112" s="530" t="s">
        <v>723</v>
      </c>
      <c r="AG112" s="530" t="s">
        <v>726</v>
      </c>
      <c r="AH112" s="530"/>
      <c r="AI112" s="530"/>
      <c r="AJ112" s="530"/>
      <c r="AK112" s="530"/>
      <c r="AL112" s="530"/>
      <c r="AM112" s="530"/>
      <c r="AN112" s="530"/>
      <c r="AO112" s="530"/>
      <c r="AP112" s="530"/>
      <c r="AQ112" s="530"/>
      <c r="AR112" s="530"/>
      <c r="AS112" s="530"/>
      <c r="AT112" s="530"/>
      <c r="AU112" s="530"/>
      <c r="AV112" s="530"/>
      <c r="AW112" s="530"/>
      <c r="AX112" s="530"/>
      <c r="AY112" s="530"/>
      <c r="AZ112" s="530"/>
      <c r="BA112" s="530"/>
      <c r="BB112" s="530"/>
      <c r="BC112" s="530"/>
      <c r="BD112" s="530"/>
      <c r="BE112" s="530">
        <v>2</v>
      </c>
      <c r="BF112" s="530">
        <v>2</v>
      </c>
      <c r="BG112" s="530">
        <v>2</v>
      </c>
      <c r="BH112" s="530">
        <v>2</v>
      </c>
      <c r="BI112" s="530">
        <v>2</v>
      </c>
      <c r="BJ112" s="530">
        <v>2</v>
      </c>
      <c r="BK112" s="530">
        <v>2</v>
      </c>
      <c r="BL112" s="530">
        <v>1</v>
      </c>
      <c r="BM112" s="530">
        <v>1</v>
      </c>
      <c r="BN112" s="530">
        <v>2</v>
      </c>
      <c r="BO112" s="530">
        <v>2</v>
      </c>
      <c r="BP112" s="530">
        <v>2</v>
      </c>
      <c r="BQ112" s="530">
        <v>2</v>
      </c>
      <c r="BR112" s="530">
        <v>1</v>
      </c>
      <c r="BS112" s="530">
        <v>2</v>
      </c>
      <c r="BT112" s="530">
        <v>1</v>
      </c>
      <c r="BU112" s="530">
        <v>1</v>
      </c>
      <c r="BV112" s="530">
        <v>2</v>
      </c>
      <c r="BW112" s="533">
        <f>COUNTIF($BE112:$BV112,2)</f>
        <v>13</v>
      </c>
      <c r="BX112" s="534">
        <f>BW112/COUNTA($BE112:$BV112)</f>
        <v>0.72222222222222221</v>
      </c>
      <c r="BY112" s="533">
        <f>COUNTIF($BE112:$BV112,1)</f>
        <v>5</v>
      </c>
      <c r="BZ112" s="534">
        <f>BY112/COUNTA($BE112:$BV112)</f>
        <v>0.27777777777777779</v>
      </c>
      <c r="CA112" s="533">
        <f>COUNTIF($BE112:$BV112,0)</f>
        <v>0</v>
      </c>
      <c r="CB112" s="535">
        <f>CA112/COUNTA($BE112:$BV112)</f>
        <v>0</v>
      </c>
      <c r="CC112" s="533">
        <f>(((BW112*2)+(BY112*1)+(CA112*0)))/COUNTA($BE112:$BV112)</f>
        <v>1.7222222222222223</v>
      </c>
      <c r="CD112" s="536" t="str">
        <f t="shared" si="22"/>
        <v>Đạt mục tiêu</v>
      </c>
    </row>
    <row r="113" spans="1:82" ht="62.25" hidden="1">
      <c r="A113" s="384">
        <v>96</v>
      </c>
      <c r="B113" s="451">
        <v>96</v>
      </c>
      <c r="C113" s="213" t="s">
        <v>690</v>
      </c>
      <c r="D113" s="116" t="s">
        <v>14</v>
      </c>
      <c r="E113" s="213" t="s">
        <v>691</v>
      </c>
      <c r="F113" s="116" t="s">
        <v>17</v>
      </c>
      <c r="G113" s="114" t="s">
        <v>707</v>
      </c>
      <c r="H113" s="531" t="s">
        <v>1169</v>
      </c>
      <c r="I113" s="114"/>
      <c r="J113" s="10" t="s">
        <v>23</v>
      </c>
      <c r="K113" s="113"/>
      <c r="L113" s="471"/>
      <c r="M113" s="113"/>
      <c r="N113" s="241" t="s">
        <v>16</v>
      </c>
      <c r="O113" s="114"/>
      <c r="P113" s="114"/>
      <c r="Q113" s="114"/>
      <c r="R113" s="114"/>
      <c r="S113" s="114"/>
      <c r="T113" s="114"/>
      <c r="U113" s="66">
        <f t="shared" si="21"/>
        <v>1</v>
      </c>
      <c r="V113" s="114"/>
      <c r="W113" s="114"/>
      <c r="X113" s="114"/>
      <c r="Y113" s="114"/>
      <c r="Z113" s="114"/>
      <c r="AA113" s="114"/>
      <c r="AB113" s="114"/>
      <c r="AC113" s="114"/>
      <c r="AD113" s="114"/>
      <c r="AE113" s="114"/>
      <c r="AF113" s="114"/>
      <c r="AG113" s="114"/>
      <c r="AH113" s="241" t="s">
        <v>723</v>
      </c>
      <c r="AI113" s="241" t="s">
        <v>727</v>
      </c>
      <c r="AJ113" s="241" t="s">
        <v>726</v>
      </c>
      <c r="AK113" s="241"/>
      <c r="AL113" s="241" t="s">
        <v>724</v>
      </c>
      <c r="AM113" s="114"/>
      <c r="AN113" s="114"/>
      <c r="AO113" s="114"/>
      <c r="AP113" s="114"/>
      <c r="AQ113" s="114"/>
      <c r="AR113" s="114"/>
      <c r="AS113" s="114"/>
      <c r="AT113" s="114"/>
      <c r="AU113" s="114"/>
      <c r="AV113" s="114"/>
      <c r="AW113" s="114"/>
      <c r="AX113" s="114"/>
      <c r="AY113" s="114"/>
      <c r="AZ113" s="114"/>
      <c r="BA113" s="114"/>
      <c r="BB113" s="114"/>
      <c r="BC113" s="114"/>
      <c r="BD113" s="114"/>
      <c r="BE113" s="20">
        <v>2</v>
      </c>
      <c r="BF113" s="20">
        <v>2</v>
      </c>
      <c r="BG113" s="20">
        <v>2</v>
      </c>
      <c r="BH113" s="20">
        <v>2</v>
      </c>
      <c r="BI113" s="20">
        <v>2</v>
      </c>
      <c r="BJ113" s="20">
        <v>1</v>
      </c>
      <c r="BK113" s="20">
        <v>2</v>
      </c>
      <c r="BL113" s="20">
        <v>2</v>
      </c>
      <c r="BM113" s="20">
        <v>2</v>
      </c>
      <c r="BN113" s="20">
        <v>1</v>
      </c>
      <c r="BO113" s="20">
        <v>2</v>
      </c>
      <c r="BP113" s="20">
        <v>2</v>
      </c>
      <c r="BQ113" s="20">
        <v>2</v>
      </c>
      <c r="BR113" s="20">
        <v>2</v>
      </c>
      <c r="BS113" s="20">
        <v>2</v>
      </c>
      <c r="BT113" s="20">
        <v>2</v>
      </c>
      <c r="BU113" s="20">
        <v>2</v>
      </c>
      <c r="BV113" s="20">
        <v>1</v>
      </c>
      <c r="BW113" s="21">
        <f>COUNTIF($BE113:$BV113,2)</f>
        <v>15</v>
      </c>
      <c r="BX113" s="22">
        <f>BW113/COUNTA($BE113:$BV113)</f>
        <v>0.83333333333333337</v>
      </c>
      <c r="BY113" s="21">
        <f>COUNTIF($BE113:$BV113,1)</f>
        <v>3</v>
      </c>
      <c r="BZ113" s="22">
        <f>BY113/COUNTA($BE113:$BV113)</f>
        <v>0.16666666666666666</v>
      </c>
      <c r="CA113" s="21">
        <f>COUNTIF($BE113:$BV113,0)</f>
        <v>0</v>
      </c>
      <c r="CB113" s="22">
        <f>CA113/COUNTA($BE113:$BV113)</f>
        <v>0</v>
      </c>
      <c r="CC113" s="21">
        <f>(((BW113*2)+(BY113*1)+(CA113*0)))/COUNTA($BE113:$BV113)</f>
        <v>1.8333333333333333</v>
      </c>
      <c r="CD113" s="427" t="str">
        <f>IF(CC113&gt;=1.6,"Đạt mục tiêu",IF(CC113&gt;=1,"Cần cố gắng","Chưa đạt"))</f>
        <v>Đạt mục tiêu</v>
      </c>
    </row>
    <row r="114" spans="1:82" s="472" customFormat="1" ht="77.25" customHeight="1">
      <c r="A114" s="19">
        <v>97</v>
      </c>
      <c r="B114" s="451">
        <v>97</v>
      </c>
      <c r="C114" s="519" t="s">
        <v>690</v>
      </c>
      <c r="D114" s="116" t="s">
        <v>14</v>
      </c>
      <c r="E114" s="86" t="s">
        <v>691</v>
      </c>
      <c r="F114" s="116" t="s">
        <v>17</v>
      </c>
      <c r="G114" s="79" t="s">
        <v>118</v>
      </c>
      <c r="H114" s="128" t="s">
        <v>974</v>
      </c>
      <c r="I114" s="79" t="s">
        <v>275</v>
      </c>
      <c r="J114" s="10" t="s">
        <v>23</v>
      </c>
      <c r="K114" s="79"/>
      <c r="L114" s="66" t="s">
        <v>16</v>
      </c>
      <c r="M114" s="79"/>
      <c r="N114" s="474"/>
      <c r="O114" s="79" t="s">
        <v>16</v>
      </c>
      <c r="P114" s="79"/>
      <c r="Q114" s="79"/>
      <c r="R114" s="79"/>
      <c r="S114" s="79"/>
      <c r="T114" s="79"/>
      <c r="U114" s="66">
        <f t="shared" si="21"/>
        <v>2</v>
      </c>
      <c r="V114" s="79"/>
      <c r="W114" s="79"/>
      <c r="X114" s="79"/>
      <c r="Y114" s="79"/>
      <c r="Z114" s="79" t="s">
        <v>727</v>
      </c>
      <c r="AA114" s="79" t="s">
        <v>726</v>
      </c>
      <c r="AB114" s="79" t="s">
        <v>724</v>
      </c>
      <c r="AC114" s="79" t="s">
        <v>727</v>
      </c>
      <c r="AD114" s="79"/>
      <c r="AE114" s="79"/>
      <c r="AF114" s="79"/>
      <c r="AG114" s="79"/>
      <c r="AH114" s="79"/>
      <c r="AI114" s="79"/>
      <c r="AJ114" s="79"/>
      <c r="AK114" s="79"/>
      <c r="AL114" s="79"/>
      <c r="AM114" s="79" t="s">
        <v>727</v>
      </c>
      <c r="AN114" s="79" t="s">
        <v>723</v>
      </c>
      <c r="AO114" s="79" t="s">
        <v>723</v>
      </c>
      <c r="AP114" s="79" t="s">
        <v>727</v>
      </c>
      <c r="AQ114" s="79"/>
      <c r="AR114" s="79"/>
      <c r="AS114" s="79"/>
      <c r="AT114" s="79"/>
      <c r="AU114" s="79"/>
      <c r="AV114" s="79"/>
      <c r="AW114" s="79"/>
      <c r="AX114" s="79"/>
      <c r="AY114" s="79"/>
      <c r="AZ114" s="79"/>
      <c r="BA114" s="79"/>
      <c r="BB114" s="79"/>
      <c r="BC114" s="79"/>
      <c r="BD114" s="79"/>
      <c r="BE114" s="79">
        <v>1</v>
      </c>
      <c r="BF114" s="79">
        <v>2</v>
      </c>
      <c r="BG114" s="79">
        <v>2</v>
      </c>
      <c r="BH114" s="79">
        <v>1</v>
      </c>
      <c r="BI114" s="79">
        <v>1</v>
      </c>
      <c r="BJ114" s="79">
        <v>2</v>
      </c>
      <c r="BK114" s="79">
        <v>2</v>
      </c>
      <c r="BL114" s="79">
        <v>2</v>
      </c>
      <c r="BM114" s="79">
        <v>2</v>
      </c>
      <c r="BN114" s="79">
        <v>2</v>
      </c>
      <c r="BO114" s="79">
        <v>1</v>
      </c>
      <c r="BP114" s="79">
        <v>2</v>
      </c>
      <c r="BQ114" s="79">
        <v>2</v>
      </c>
      <c r="BR114" s="79">
        <v>2</v>
      </c>
      <c r="BS114" s="79">
        <v>2</v>
      </c>
      <c r="BT114" s="79">
        <v>2</v>
      </c>
      <c r="BU114" s="79">
        <v>2</v>
      </c>
      <c r="BV114" s="79">
        <v>2</v>
      </c>
      <c r="BW114" s="474">
        <f>COUNTIF($BE114:$BV114,2)</f>
        <v>14</v>
      </c>
      <c r="BX114" s="512">
        <f>BW114/COUNTA($BE114:$BV114)</f>
        <v>0.77777777777777779</v>
      </c>
      <c r="BY114" s="474">
        <f>COUNTIF($BE114:$BV114,1)</f>
        <v>4</v>
      </c>
      <c r="BZ114" s="512">
        <f>BY114/COUNTA($BE114:$BV114)</f>
        <v>0.22222222222222221</v>
      </c>
      <c r="CA114" s="474">
        <f>COUNTIF($BE114:$BV114,0)</f>
        <v>0</v>
      </c>
      <c r="CB114" s="81">
        <f>CA114/COUNTA($BE114:$BV114)</f>
        <v>0</v>
      </c>
      <c r="CC114" s="474">
        <f>(((BW114*2)+(BY114*1)+(CA114*0)))/COUNTA($BE114:$BV114)</f>
        <v>1.7777777777777777</v>
      </c>
      <c r="CD114" s="475" t="str">
        <f t="shared" si="22"/>
        <v>Đạt mục tiêu</v>
      </c>
    </row>
    <row r="115" spans="1:82" s="472" customFormat="1" ht="63" hidden="1">
      <c r="A115" s="19">
        <v>98</v>
      </c>
      <c r="B115" s="451">
        <v>98</v>
      </c>
      <c r="C115" s="86" t="s">
        <v>690</v>
      </c>
      <c r="D115" s="116" t="s">
        <v>14</v>
      </c>
      <c r="E115" s="86" t="s">
        <v>691</v>
      </c>
      <c r="F115" s="116" t="s">
        <v>17</v>
      </c>
      <c r="G115" s="79" t="s">
        <v>119</v>
      </c>
      <c r="H115" s="96" t="s">
        <v>708</v>
      </c>
      <c r="I115" s="79" t="s">
        <v>275</v>
      </c>
      <c r="J115" s="10" t="s">
        <v>23</v>
      </c>
      <c r="K115" s="79"/>
      <c r="L115" s="79"/>
      <c r="M115" s="79"/>
      <c r="N115" s="474"/>
      <c r="O115" s="66"/>
      <c r="P115" s="79"/>
      <c r="Q115" s="79" t="s">
        <v>16</v>
      </c>
      <c r="R115" s="79"/>
      <c r="S115" s="79"/>
      <c r="T115" s="79"/>
      <c r="U115" s="66">
        <f t="shared" si="21"/>
        <v>1</v>
      </c>
      <c r="V115" s="79"/>
      <c r="W115" s="79"/>
      <c r="X115" s="79"/>
      <c r="Y115" s="79"/>
      <c r="Z115" s="79"/>
      <c r="AA115" s="79"/>
      <c r="AB115" s="79"/>
      <c r="AC115" s="79"/>
      <c r="AD115" s="79"/>
      <c r="AE115" s="79"/>
      <c r="AF115" s="79"/>
      <c r="AG115" s="79"/>
      <c r="AH115" s="79"/>
      <c r="AI115" s="79"/>
      <c r="AJ115" s="79"/>
      <c r="AK115" s="79"/>
      <c r="AL115" s="79"/>
      <c r="AM115" s="79"/>
      <c r="AN115" s="79"/>
      <c r="AO115" s="79"/>
      <c r="AP115" s="79"/>
      <c r="AQ115" s="79"/>
      <c r="AR115" s="79"/>
      <c r="AS115" s="79"/>
      <c r="AT115" s="79"/>
      <c r="AU115" s="79"/>
      <c r="AV115" s="79"/>
      <c r="AW115" s="79"/>
      <c r="AX115" s="79"/>
      <c r="AY115" s="79"/>
      <c r="AZ115" s="79"/>
      <c r="BA115" s="79"/>
      <c r="BB115" s="79"/>
      <c r="BC115" s="79"/>
      <c r="BD115" s="79"/>
      <c r="BE115" s="79">
        <v>2</v>
      </c>
      <c r="BF115" s="79">
        <v>1</v>
      </c>
      <c r="BG115" s="79">
        <v>2</v>
      </c>
      <c r="BH115" s="79">
        <v>1</v>
      </c>
      <c r="BI115" s="79">
        <v>2</v>
      </c>
      <c r="BJ115" s="79">
        <v>1</v>
      </c>
      <c r="BK115" s="79">
        <v>2</v>
      </c>
      <c r="BL115" s="79">
        <v>2</v>
      </c>
      <c r="BM115" s="79">
        <v>2</v>
      </c>
      <c r="BN115" s="79">
        <v>2</v>
      </c>
      <c r="BO115" s="79">
        <v>2</v>
      </c>
      <c r="BP115" s="79">
        <v>1</v>
      </c>
      <c r="BQ115" s="79">
        <v>2</v>
      </c>
      <c r="BR115" s="79">
        <v>2</v>
      </c>
      <c r="BS115" s="79">
        <v>2</v>
      </c>
      <c r="BT115" s="79">
        <v>2</v>
      </c>
      <c r="BU115" s="79">
        <v>1</v>
      </c>
      <c r="BV115" s="79">
        <v>2</v>
      </c>
      <c r="BW115" s="474">
        <f>COUNTIF($BE115:$BV115,2)</f>
        <v>13</v>
      </c>
      <c r="BX115" s="81">
        <f>BW115/COUNTA($BE115:$BV115)</f>
        <v>0.72222222222222221</v>
      </c>
      <c r="BY115" s="474">
        <f>COUNTIF($BE115:$BV115,1)</f>
        <v>5</v>
      </c>
      <c r="BZ115" s="81">
        <f>BY115/COUNTA($BE115:$BV115)</f>
        <v>0.27777777777777779</v>
      </c>
      <c r="CA115" s="474">
        <f>COUNTIF($BE115:$BV115,0)</f>
        <v>0</v>
      </c>
      <c r="CB115" s="81">
        <f>CA115/COUNTA($BE115:$BV115)</f>
        <v>0</v>
      </c>
      <c r="CC115" s="474">
        <f>(((BW115*2)+(BY115*1)+(CA115*0)))/COUNTA($BE115:$BV115)</f>
        <v>1.7222222222222223</v>
      </c>
      <c r="CD115" s="474" t="str">
        <f t="shared" si="22"/>
        <v>Đạt mục tiêu</v>
      </c>
    </row>
    <row r="116" spans="1:82" s="472" customFormat="1" ht="45" hidden="1">
      <c r="A116" s="19">
        <v>99</v>
      </c>
      <c r="B116" s="451">
        <v>99</v>
      </c>
      <c r="C116" s="86" t="s">
        <v>690</v>
      </c>
      <c r="D116" s="116" t="s">
        <v>14</v>
      </c>
      <c r="E116" s="86" t="s">
        <v>691</v>
      </c>
      <c r="F116" s="116" t="s">
        <v>17</v>
      </c>
      <c r="G116" s="79" t="s">
        <v>119</v>
      </c>
      <c r="H116" s="96" t="s">
        <v>1022</v>
      </c>
      <c r="I116" s="79"/>
      <c r="J116" s="10" t="s">
        <v>23</v>
      </c>
      <c r="K116" s="79"/>
      <c r="L116" s="79"/>
      <c r="M116" s="79"/>
      <c r="N116" s="474"/>
      <c r="O116" s="66"/>
      <c r="P116" s="79"/>
      <c r="Q116" s="79"/>
      <c r="R116" s="79"/>
      <c r="S116" s="79" t="s">
        <v>16</v>
      </c>
      <c r="T116" s="79"/>
      <c r="U116" s="66">
        <f t="shared" si="21"/>
        <v>1</v>
      </c>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c r="AU116" s="79"/>
      <c r="AV116" s="79"/>
      <c r="AW116" s="79"/>
      <c r="AX116" s="79"/>
      <c r="AY116" s="79"/>
      <c r="AZ116" s="79"/>
      <c r="BA116" s="79"/>
      <c r="BB116" s="79"/>
      <c r="BC116" s="79"/>
      <c r="BD116" s="79"/>
      <c r="BE116" s="79"/>
      <c r="BF116" s="79"/>
      <c r="BG116" s="79"/>
      <c r="BH116" s="79"/>
      <c r="BI116" s="79"/>
      <c r="BJ116" s="79"/>
      <c r="BK116" s="79"/>
      <c r="BL116" s="79"/>
      <c r="BM116" s="79"/>
      <c r="BN116" s="79"/>
      <c r="BO116" s="79"/>
      <c r="BP116" s="79"/>
      <c r="BQ116" s="79"/>
      <c r="BR116" s="79"/>
      <c r="BS116" s="79"/>
      <c r="BT116" s="79"/>
      <c r="BU116" s="79"/>
      <c r="BV116" s="79"/>
      <c r="BW116" s="474"/>
      <c r="BX116" s="81"/>
      <c r="BY116" s="474"/>
      <c r="BZ116" s="81"/>
      <c r="CA116" s="474"/>
      <c r="CB116" s="81"/>
      <c r="CC116" s="474"/>
      <c r="CD116" s="474"/>
    </row>
    <row r="117" spans="1:82" s="472" customFormat="1" ht="63" hidden="1">
      <c r="A117" s="19">
        <v>100</v>
      </c>
      <c r="B117" s="451">
        <v>100</v>
      </c>
      <c r="C117" s="88" t="s">
        <v>696</v>
      </c>
      <c r="D117" s="87" t="s">
        <v>17</v>
      </c>
      <c r="E117" s="86" t="s">
        <v>697</v>
      </c>
      <c r="F117" s="87" t="s">
        <v>17</v>
      </c>
      <c r="G117" s="79" t="s">
        <v>120</v>
      </c>
      <c r="H117" s="96" t="s">
        <v>332</v>
      </c>
      <c r="I117" s="79" t="s">
        <v>275</v>
      </c>
      <c r="J117" s="10" t="s">
        <v>23</v>
      </c>
      <c r="K117" s="79"/>
      <c r="L117" s="79"/>
      <c r="M117" s="79"/>
      <c r="N117" s="79"/>
      <c r="O117" s="79"/>
      <c r="P117" s="79"/>
      <c r="Q117" s="66" t="s">
        <v>16</v>
      </c>
      <c r="R117" s="66"/>
      <c r="S117" s="474"/>
      <c r="T117" s="79"/>
      <c r="U117" s="66">
        <f t="shared" si="21"/>
        <v>1</v>
      </c>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79"/>
      <c r="BA117" s="79"/>
      <c r="BB117" s="79"/>
      <c r="BC117" s="79"/>
      <c r="BD117" s="79"/>
      <c r="BE117" s="79">
        <v>2</v>
      </c>
      <c r="BF117" s="79">
        <v>1</v>
      </c>
      <c r="BG117" s="79">
        <v>2</v>
      </c>
      <c r="BH117" s="79">
        <v>2</v>
      </c>
      <c r="BI117" s="79">
        <v>2</v>
      </c>
      <c r="BJ117" s="79">
        <v>2</v>
      </c>
      <c r="BK117" s="79">
        <v>2</v>
      </c>
      <c r="BL117" s="79">
        <v>2</v>
      </c>
      <c r="BM117" s="79">
        <v>2</v>
      </c>
      <c r="BN117" s="79">
        <v>1</v>
      </c>
      <c r="BO117" s="79">
        <v>1</v>
      </c>
      <c r="BP117" s="79">
        <v>2</v>
      </c>
      <c r="BQ117" s="79">
        <v>2</v>
      </c>
      <c r="BR117" s="79">
        <v>1</v>
      </c>
      <c r="BS117" s="79">
        <v>2</v>
      </c>
      <c r="BT117" s="79">
        <v>1</v>
      </c>
      <c r="BU117" s="79">
        <v>2</v>
      </c>
      <c r="BV117" s="79">
        <v>1</v>
      </c>
      <c r="BW117" s="474">
        <f>COUNTIF($BE117:$BV117,2)</f>
        <v>12</v>
      </c>
      <c r="BX117" s="81">
        <f>BW117/COUNTA($BE117:$BV117)</f>
        <v>0.66666666666666663</v>
      </c>
      <c r="BY117" s="474">
        <f>COUNTIF($BE117:$BV117,1)</f>
        <v>6</v>
      </c>
      <c r="BZ117" s="81">
        <f>BY117/COUNTA($BE117:$BV117)</f>
        <v>0.33333333333333331</v>
      </c>
      <c r="CA117" s="474">
        <f>COUNTIF($BE117:$BV117,0)</f>
        <v>0</v>
      </c>
      <c r="CB117" s="81">
        <f>CA117/COUNTA($BE117:$BV117)</f>
        <v>0</v>
      </c>
      <c r="CC117" s="474">
        <f>(((BW117*2)+(BY117*1)+(CA117*0)))/COUNTA($BE117:$BV117)</f>
        <v>1.6666666666666667</v>
      </c>
      <c r="CD117" s="474" t="str">
        <f t="shared" si="22"/>
        <v>Đạt mục tiêu</v>
      </c>
    </row>
    <row r="118" spans="1:82" s="472" customFormat="1" ht="30" hidden="1">
      <c r="A118" s="19"/>
      <c r="B118" s="451"/>
      <c r="C118" s="88" t="s">
        <v>692</v>
      </c>
      <c r="D118" s="87"/>
      <c r="E118" s="86"/>
      <c r="F118" s="87"/>
      <c r="G118" s="79"/>
      <c r="H118" s="96" t="s">
        <v>333</v>
      </c>
      <c r="I118" s="79"/>
      <c r="J118" s="10"/>
      <c r="K118" s="79"/>
      <c r="L118" s="79"/>
      <c r="M118" s="79"/>
      <c r="N118" s="79"/>
      <c r="O118" s="79"/>
      <c r="P118" s="79"/>
      <c r="Q118" s="66"/>
      <c r="R118" s="66"/>
      <c r="S118" s="474"/>
      <c r="T118" s="474" t="s">
        <v>16</v>
      </c>
      <c r="U118" s="66"/>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c r="AU118" s="79"/>
      <c r="AV118" s="79"/>
      <c r="AW118" s="79"/>
      <c r="AX118" s="79"/>
      <c r="AY118" s="79"/>
      <c r="AZ118" s="79"/>
      <c r="BA118" s="79"/>
      <c r="BB118" s="79"/>
      <c r="BC118" s="79"/>
      <c r="BD118" s="79"/>
      <c r="BE118" s="79"/>
      <c r="BF118" s="79"/>
      <c r="BG118" s="79"/>
      <c r="BH118" s="79"/>
      <c r="BI118" s="79"/>
      <c r="BJ118" s="79"/>
      <c r="BK118" s="79"/>
      <c r="BL118" s="79"/>
      <c r="BM118" s="79"/>
      <c r="BN118" s="79"/>
      <c r="BO118" s="79"/>
      <c r="BP118" s="79"/>
      <c r="BQ118" s="79"/>
      <c r="BR118" s="79"/>
      <c r="BS118" s="79"/>
      <c r="BT118" s="79"/>
      <c r="BU118" s="79"/>
      <c r="BV118" s="79"/>
      <c r="BW118" s="474"/>
      <c r="BX118" s="81"/>
      <c r="BY118" s="474"/>
      <c r="BZ118" s="81"/>
      <c r="CA118" s="474"/>
      <c r="CB118" s="81"/>
      <c r="CC118" s="474"/>
      <c r="CD118" s="474"/>
    </row>
    <row r="119" spans="1:82" s="472" customFormat="1" ht="63" hidden="1">
      <c r="A119" s="19">
        <v>101</v>
      </c>
      <c r="B119" s="451">
        <v>101</v>
      </c>
      <c r="C119" s="88" t="s">
        <v>692</v>
      </c>
      <c r="D119" s="87" t="s">
        <v>17</v>
      </c>
      <c r="E119" s="86" t="s">
        <v>693</v>
      </c>
      <c r="F119" s="87" t="s">
        <v>17</v>
      </c>
      <c r="G119" s="79" t="s">
        <v>121</v>
      </c>
      <c r="H119" s="96" t="s">
        <v>333</v>
      </c>
      <c r="I119" s="79" t="s">
        <v>275</v>
      </c>
      <c r="J119" s="10" t="s">
        <v>23</v>
      </c>
      <c r="K119" s="79"/>
      <c r="L119" s="79"/>
      <c r="M119" s="79"/>
      <c r="N119" s="79"/>
      <c r="O119" s="79"/>
      <c r="P119" s="623"/>
      <c r="Q119" s="66"/>
      <c r="R119" s="66"/>
      <c r="S119" s="474" t="s">
        <v>16</v>
      </c>
      <c r="T119" s="79"/>
      <c r="U119" s="66">
        <f t="shared" si="21"/>
        <v>1</v>
      </c>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79"/>
      <c r="BA119" s="79"/>
      <c r="BB119" s="79"/>
      <c r="BC119" s="79"/>
      <c r="BD119" s="79"/>
      <c r="BE119" s="79">
        <v>2</v>
      </c>
      <c r="BF119" s="79">
        <v>2</v>
      </c>
      <c r="BG119" s="79">
        <v>1</v>
      </c>
      <c r="BH119" s="79">
        <v>2</v>
      </c>
      <c r="BI119" s="79">
        <v>2</v>
      </c>
      <c r="BJ119" s="79">
        <v>2</v>
      </c>
      <c r="BK119" s="79">
        <v>1</v>
      </c>
      <c r="BL119" s="79">
        <v>2</v>
      </c>
      <c r="BM119" s="79">
        <v>2</v>
      </c>
      <c r="BN119" s="79">
        <v>2</v>
      </c>
      <c r="BO119" s="79">
        <v>2</v>
      </c>
      <c r="BP119" s="79">
        <v>2</v>
      </c>
      <c r="BQ119" s="79">
        <v>1</v>
      </c>
      <c r="BR119" s="79">
        <v>1</v>
      </c>
      <c r="BS119" s="79">
        <v>1</v>
      </c>
      <c r="BT119" s="79">
        <v>1</v>
      </c>
      <c r="BU119" s="79">
        <v>2</v>
      </c>
      <c r="BV119" s="79">
        <v>2</v>
      </c>
      <c r="BW119" s="474">
        <f>COUNTIF($BE119:$BV119,2)</f>
        <v>12</v>
      </c>
      <c r="BX119" s="81">
        <f>BW119/COUNTA($BE119:$BV119)</f>
        <v>0.66666666666666663</v>
      </c>
      <c r="BY119" s="474">
        <f>COUNTIF($BE119:$BV119,1)</f>
        <v>6</v>
      </c>
      <c r="BZ119" s="81">
        <f>BY119/COUNTA($BE119:$BV119)</f>
        <v>0.33333333333333331</v>
      </c>
      <c r="CA119" s="474">
        <f>COUNTIF($BE119:$BV119,0)</f>
        <v>0</v>
      </c>
      <c r="CB119" s="81">
        <f>CA119/COUNTA($BE119:$BV119)</f>
        <v>0</v>
      </c>
      <c r="CC119" s="474">
        <f>(((BW119*2)+(BY119*1)+(CA119*0)))/COUNTA($BE119:$BV119)</f>
        <v>1.6666666666666667</v>
      </c>
      <c r="CD119" s="474" t="str">
        <f t="shared" si="22"/>
        <v>Đạt mục tiêu</v>
      </c>
    </row>
    <row r="120" spans="1:82" s="472" customFormat="1" ht="34.5" hidden="1" customHeight="1">
      <c r="A120" s="19">
        <v>102</v>
      </c>
      <c r="B120" s="451">
        <v>102</v>
      </c>
      <c r="C120" s="88" t="s">
        <v>692</v>
      </c>
      <c r="D120" s="87" t="s">
        <v>17</v>
      </c>
      <c r="E120" s="86" t="s">
        <v>693</v>
      </c>
      <c r="F120" s="87" t="s">
        <v>17</v>
      </c>
      <c r="G120" s="79" t="s">
        <v>122</v>
      </c>
      <c r="H120" s="96" t="s">
        <v>334</v>
      </c>
      <c r="I120" s="79" t="s">
        <v>275</v>
      </c>
      <c r="J120" s="10" t="s">
        <v>23</v>
      </c>
      <c r="K120" s="79"/>
      <c r="L120" s="79"/>
      <c r="M120" s="79"/>
      <c r="N120" s="79"/>
      <c r="O120" s="79"/>
      <c r="P120" s="623" t="s">
        <v>16</v>
      </c>
      <c r="Q120" s="66"/>
      <c r="R120" s="66"/>
      <c r="S120" s="79"/>
      <c r="T120" s="79"/>
      <c r="U120" s="66">
        <f t="shared" si="21"/>
        <v>1</v>
      </c>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t="s">
        <v>724</v>
      </c>
      <c r="AR120" s="79" t="s">
        <v>723</v>
      </c>
      <c r="AS120" s="79" t="s">
        <v>726</v>
      </c>
      <c r="AT120" s="79"/>
      <c r="AU120" s="79"/>
      <c r="AV120" s="79"/>
      <c r="AW120" s="79"/>
      <c r="AX120" s="79"/>
      <c r="AY120" s="79"/>
      <c r="AZ120" s="79"/>
      <c r="BA120" s="79"/>
      <c r="BB120" s="79"/>
      <c r="BC120" s="79"/>
      <c r="BD120" s="79"/>
      <c r="BE120" s="79">
        <v>2</v>
      </c>
      <c r="BF120" s="79">
        <v>2</v>
      </c>
      <c r="BG120" s="79">
        <v>1</v>
      </c>
      <c r="BH120" s="79">
        <v>2</v>
      </c>
      <c r="BI120" s="79">
        <v>2</v>
      </c>
      <c r="BJ120" s="79">
        <v>2</v>
      </c>
      <c r="BK120" s="79">
        <v>1</v>
      </c>
      <c r="BL120" s="79">
        <v>2</v>
      </c>
      <c r="BM120" s="79">
        <v>2</v>
      </c>
      <c r="BN120" s="79">
        <v>2</v>
      </c>
      <c r="BO120" s="79">
        <v>1</v>
      </c>
      <c r="BP120" s="79">
        <v>2</v>
      </c>
      <c r="BQ120" s="79">
        <v>2</v>
      </c>
      <c r="BR120" s="79">
        <v>1</v>
      </c>
      <c r="BS120" s="79">
        <v>1</v>
      </c>
      <c r="BT120" s="79">
        <v>1</v>
      </c>
      <c r="BU120" s="79">
        <v>2</v>
      </c>
      <c r="BV120" s="79">
        <v>2</v>
      </c>
      <c r="BW120" s="474">
        <f>COUNTIF($BE120:$BV120,2)</f>
        <v>12</v>
      </c>
      <c r="BX120" s="81">
        <f>BW120/COUNTA($BE120:$BV120)</f>
        <v>0.66666666666666663</v>
      </c>
      <c r="BY120" s="474">
        <f>COUNTIF($BE120:$BV120,1)</f>
        <v>6</v>
      </c>
      <c r="BZ120" s="81">
        <f>BY120/COUNTA($BE120:$BV120)</f>
        <v>0.33333333333333331</v>
      </c>
      <c r="CA120" s="474">
        <f>COUNTIF($BE120:$BV120,0)</f>
        <v>0</v>
      </c>
      <c r="CB120" s="81">
        <f>CA120/COUNTA($BE120:$BV120)</f>
        <v>0</v>
      </c>
      <c r="CC120" s="474">
        <f>(((BW120*2)+(BY120*1)+(CA120*0)))/COUNTA($BE120:$BV120)</f>
        <v>1.6666666666666667</v>
      </c>
      <c r="CD120" s="474" t="str">
        <f t="shared" si="22"/>
        <v>Đạt mục tiêu</v>
      </c>
    </row>
    <row r="121" spans="1:82" s="472" customFormat="1" ht="62.25" hidden="1">
      <c r="A121" s="19">
        <v>103</v>
      </c>
      <c r="B121" s="451">
        <v>103</v>
      </c>
      <c r="C121" s="88" t="s">
        <v>688</v>
      </c>
      <c r="D121" s="87" t="s">
        <v>14</v>
      </c>
      <c r="E121" s="86" t="s">
        <v>689</v>
      </c>
      <c r="F121" s="87" t="s">
        <v>17</v>
      </c>
      <c r="G121" s="79" t="s">
        <v>123</v>
      </c>
      <c r="H121" s="96" t="s">
        <v>335</v>
      </c>
      <c r="I121" s="79" t="s">
        <v>275</v>
      </c>
      <c r="J121" s="10" t="s">
        <v>23</v>
      </c>
      <c r="K121" s="79"/>
      <c r="L121" s="474" t="s">
        <v>16</v>
      </c>
      <c r="M121" s="79"/>
      <c r="N121" s="79"/>
      <c r="O121" s="79"/>
      <c r="P121" s="79"/>
      <c r="Q121" s="66"/>
      <c r="R121" s="66"/>
      <c r="S121" s="79"/>
      <c r="T121" s="79"/>
      <c r="U121" s="66">
        <f t="shared" si="21"/>
        <v>1</v>
      </c>
      <c r="V121" s="79"/>
      <c r="W121" s="79"/>
      <c r="X121" s="79"/>
      <c r="Y121" s="79"/>
      <c r="Z121" s="79"/>
      <c r="AA121" s="79" t="s">
        <v>723</v>
      </c>
      <c r="AB121" s="79" t="s">
        <v>727</v>
      </c>
      <c r="AC121" s="79" t="s">
        <v>726</v>
      </c>
      <c r="AD121" s="79"/>
      <c r="AE121" s="79"/>
      <c r="AF121" s="79"/>
      <c r="AG121" s="79"/>
      <c r="AH121" s="79"/>
      <c r="AI121" s="79"/>
      <c r="AJ121" s="79"/>
      <c r="AK121" s="79"/>
      <c r="AL121" s="79"/>
      <c r="AM121" s="79"/>
      <c r="AN121" s="79"/>
      <c r="AO121" s="79"/>
      <c r="AP121" s="79"/>
      <c r="AQ121" s="79"/>
      <c r="AR121" s="79"/>
      <c r="AS121" s="79"/>
      <c r="AT121" s="79"/>
      <c r="AU121" s="79"/>
      <c r="AV121" s="79"/>
      <c r="AW121" s="79"/>
      <c r="AX121" s="79"/>
      <c r="AY121" s="79"/>
      <c r="AZ121" s="79"/>
      <c r="BA121" s="79"/>
      <c r="BB121" s="79"/>
      <c r="BC121" s="79"/>
      <c r="BD121" s="79"/>
      <c r="BE121" s="79">
        <v>1</v>
      </c>
      <c r="BF121" s="79">
        <v>2</v>
      </c>
      <c r="BG121" s="79">
        <v>2</v>
      </c>
      <c r="BH121" s="79">
        <v>1</v>
      </c>
      <c r="BI121" s="79">
        <v>1</v>
      </c>
      <c r="BJ121" s="79">
        <v>2</v>
      </c>
      <c r="BK121" s="79">
        <v>2</v>
      </c>
      <c r="BL121" s="79">
        <v>2</v>
      </c>
      <c r="BM121" s="79">
        <v>2</v>
      </c>
      <c r="BN121" s="79">
        <v>1</v>
      </c>
      <c r="BO121" s="79">
        <v>1</v>
      </c>
      <c r="BP121" s="79">
        <v>2</v>
      </c>
      <c r="BQ121" s="79">
        <v>2</v>
      </c>
      <c r="BR121" s="79">
        <v>2</v>
      </c>
      <c r="BS121" s="79">
        <v>2</v>
      </c>
      <c r="BT121" s="79">
        <v>2</v>
      </c>
      <c r="BU121" s="79">
        <v>2</v>
      </c>
      <c r="BV121" s="79">
        <v>2</v>
      </c>
      <c r="BW121" s="474">
        <f>COUNTIF($BE121:$BV121,2)</f>
        <v>13</v>
      </c>
      <c r="BX121" s="512">
        <f>BW121/COUNTA($BE121:$BV121)</f>
        <v>0.72222222222222221</v>
      </c>
      <c r="BY121" s="474">
        <f>COUNTIF($BE121:$BV121,1)</f>
        <v>5</v>
      </c>
      <c r="BZ121" s="512">
        <f>BY121/COUNTA($BE121:$BV121)</f>
        <v>0.27777777777777779</v>
      </c>
      <c r="CA121" s="474">
        <f>COUNTIF($BE121:$BV121,0)</f>
        <v>0</v>
      </c>
      <c r="CB121" s="81">
        <f>CA121/COUNTA($BE121:$BV121)</f>
        <v>0</v>
      </c>
      <c r="CC121" s="474">
        <f>(((BW121*2)+(BY121*1)+(CA121*0)))/COUNTA($BE121:$BV121)</f>
        <v>1.7222222222222223</v>
      </c>
      <c r="CD121" s="475" t="str">
        <f t="shared" si="22"/>
        <v>Đạt mục tiêu</v>
      </c>
    </row>
    <row r="122" spans="1:82" s="472" customFormat="1" ht="36" hidden="1" customHeight="1">
      <c r="A122" s="19">
        <v>104</v>
      </c>
      <c r="B122" s="451">
        <v>104</v>
      </c>
      <c r="C122" s="67" t="s">
        <v>111</v>
      </c>
      <c r="D122" s="68" t="s">
        <v>14</v>
      </c>
      <c r="E122" s="67" t="s">
        <v>123</v>
      </c>
      <c r="F122" s="68" t="s">
        <v>17</v>
      </c>
      <c r="G122" s="79" t="s">
        <v>123</v>
      </c>
      <c r="H122" s="96" t="s">
        <v>335</v>
      </c>
      <c r="I122" s="79" t="s">
        <v>275</v>
      </c>
      <c r="J122" s="10" t="s">
        <v>23</v>
      </c>
      <c r="K122" s="79"/>
      <c r="L122" s="66"/>
      <c r="M122" s="79"/>
      <c r="N122" s="79"/>
      <c r="O122" s="79"/>
      <c r="P122" s="623" t="s">
        <v>16</v>
      </c>
      <c r="Q122" s="79"/>
      <c r="R122" s="79"/>
      <c r="S122" s="79"/>
      <c r="T122" s="79"/>
      <c r="U122" s="66">
        <f t="shared" si="21"/>
        <v>1</v>
      </c>
      <c r="V122" s="79"/>
      <c r="W122" s="79"/>
      <c r="X122" s="79"/>
      <c r="Y122" s="79"/>
      <c r="Z122" s="79"/>
      <c r="AA122" s="79"/>
      <c r="AB122" s="79"/>
      <c r="AC122" s="79"/>
      <c r="AD122" s="79"/>
      <c r="AE122" s="79"/>
      <c r="AF122" s="79"/>
      <c r="AG122" s="79"/>
      <c r="AH122" s="79"/>
      <c r="AI122" s="79"/>
      <c r="AJ122" s="79"/>
      <c r="AK122" s="79"/>
      <c r="AL122" s="79"/>
      <c r="AM122" s="79"/>
      <c r="AN122" s="79"/>
      <c r="AO122" s="79"/>
      <c r="AP122" s="79"/>
      <c r="AQ122" s="79" t="s">
        <v>723</v>
      </c>
      <c r="AR122" s="79" t="s">
        <v>726</v>
      </c>
      <c r="AS122" s="79" t="s">
        <v>727</v>
      </c>
      <c r="AT122" s="79"/>
      <c r="AU122" s="79"/>
      <c r="AV122" s="79"/>
      <c r="AW122" s="79"/>
      <c r="AX122" s="79"/>
      <c r="AY122" s="79"/>
      <c r="AZ122" s="79"/>
      <c r="BA122" s="79"/>
      <c r="BB122" s="79"/>
      <c r="BC122" s="79"/>
      <c r="BD122" s="79"/>
      <c r="BE122" s="79">
        <v>2</v>
      </c>
      <c r="BF122" s="79">
        <v>1</v>
      </c>
      <c r="BG122" s="79">
        <v>2</v>
      </c>
      <c r="BH122" s="79">
        <v>1</v>
      </c>
      <c r="BI122" s="79">
        <v>2</v>
      </c>
      <c r="BJ122" s="79">
        <v>1</v>
      </c>
      <c r="BK122" s="79">
        <v>2</v>
      </c>
      <c r="BL122" s="79">
        <v>2</v>
      </c>
      <c r="BM122" s="79">
        <v>2</v>
      </c>
      <c r="BN122" s="79">
        <v>2</v>
      </c>
      <c r="BO122" s="79">
        <v>2</v>
      </c>
      <c r="BP122" s="79">
        <v>2</v>
      </c>
      <c r="BQ122" s="79">
        <v>2</v>
      </c>
      <c r="BR122" s="79">
        <v>1</v>
      </c>
      <c r="BS122" s="79">
        <v>1</v>
      </c>
      <c r="BT122" s="79">
        <v>2</v>
      </c>
      <c r="BU122" s="79">
        <v>2</v>
      </c>
      <c r="BV122" s="79">
        <v>2</v>
      </c>
      <c r="BW122" s="474">
        <f>COUNTIF($BE122:$BV122,2)</f>
        <v>13</v>
      </c>
      <c r="BX122" s="81">
        <f>BW122/COUNTA($BE122:$BV122)</f>
        <v>0.72222222222222221</v>
      </c>
      <c r="BY122" s="474">
        <f>COUNTIF($BE122:$BV122,1)</f>
        <v>5</v>
      </c>
      <c r="BZ122" s="81">
        <f>BY122/COUNTA($BE122:$BV122)</f>
        <v>0.27777777777777779</v>
      </c>
      <c r="CA122" s="474">
        <f>COUNTIF($BE122:$BV122,0)</f>
        <v>0</v>
      </c>
      <c r="CB122" s="81">
        <f>CA122/COUNTA($BE122:$BV122)</f>
        <v>0</v>
      </c>
      <c r="CC122" s="474">
        <f>(((BW122*2)+(BY122*1)+(CA122*0)))/COUNTA($BE122:$BV122)</f>
        <v>1.7222222222222223</v>
      </c>
      <c r="CD122" s="474" t="str">
        <f t="shared" si="22"/>
        <v>Đạt mục tiêu</v>
      </c>
    </row>
    <row r="123" spans="1:82" ht="62.25" hidden="1">
      <c r="A123" s="384">
        <v>105</v>
      </c>
      <c r="B123" s="451">
        <v>105</v>
      </c>
      <c r="C123" s="515" t="s">
        <v>694</v>
      </c>
      <c r="D123" s="87" t="s">
        <v>17</v>
      </c>
      <c r="E123" s="213" t="s">
        <v>695</v>
      </c>
      <c r="F123" s="87" t="s">
        <v>17</v>
      </c>
      <c r="G123" s="79" t="s">
        <v>124</v>
      </c>
      <c r="H123" s="518" t="s">
        <v>339</v>
      </c>
      <c r="I123" s="79" t="s">
        <v>275</v>
      </c>
      <c r="J123" s="10" t="s">
        <v>23</v>
      </c>
      <c r="K123" s="79"/>
      <c r="L123" s="66"/>
      <c r="M123" s="79"/>
      <c r="N123" s="384" t="s">
        <v>16</v>
      </c>
      <c r="O123" s="79"/>
      <c r="P123" s="623"/>
      <c r="Q123" s="79"/>
      <c r="R123" s="79"/>
      <c r="S123" s="79"/>
      <c r="T123" s="79"/>
      <c r="U123" s="66">
        <f t="shared" si="21"/>
        <v>1</v>
      </c>
      <c r="V123" s="79"/>
      <c r="W123" s="79"/>
      <c r="X123" s="79"/>
      <c r="Y123" s="79"/>
      <c r="Z123" s="79"/>
      <c r="AA123" s="79"/>
      <c r="AB123" s="79"/>
      <c r="AC123" s="79"/>
      <c r="AD123" s="79"/>
      <c r="AE123" s="79"/>
      <c r="AF123" s="79"/>
      <c r="AG123" s="79"/>
      <c r="AH123" s="384" t="s">
        <v>723</v>
      </c>
      <c r="AI123" s="384" t="s">
        <v>723</v>
      </c>
      <c r="AJ123" s="384" t="s">
        <v>724</v>
      </c>
      <c r="AK123" s="384" t="s">
        <v>723</v>
      </c>
      <c r="AL123" s="384" t="s">
        <v>726</v>
      </c>
      <c r="AM123" s="79"/>
      <c r="AN123" s="79"/>
      <c r="AO123" s="79"/>
      <c r="AP123" s="79"/>
      <c r="AQ123" s="79"/>
      <c r="AR123" s="79"/>
      <c r="AS123" s="79"/>
      <c r="AT123" s="79"/>
      <c r="AU123" s="79"/>
      <c r="AV123" s="79"/>
      <c r="AW123" s="79"/>
      <c r="AX123" s="79"/>
      <c r="AY123" s="79"/>
      <c r="AZ123" s="79"/>
      <c r="BA123" s="79"/>
      <c r="BB123" s="79"/>
      <c r="BC123" s="79"/>
      <c r="BD123" s="79"/>
      <c r="BE123" s="20">
        <v>2</v>
      </c>
      <c r="BF123" s="20">
        <v>2</v>
      </c>
      <c r="BG123" s="20">
        <v>2</v>
      </c>
      <c r="BH123" s="20">
        <v>1</v>
      </c>
      <c r="BI123" s="20">
        <v>2</v>
      </c>
      <c r="BJ123" s="20">
        <v>1</v>
      </c>
      <c r="BK123" s="20">
        <v>2</v>
      </c>
      <c r="BL123" s="20">
        <v>2</v>
      </c>
      <c r="BM123" s="20">
        <v>1</v>
      </c>
      <c r="BN123" s="20">
        <v>1</v>
      </c>
      <c r="BO123" s="20">
        <v>2</v>
      </c>
      <c r="BP123" s="20">
        <v>2</v>
      </c>
      <c r="BQ123" s="20">
        <v>2</v>
      </c>
      <c r="BR123" s="20">
        <v>2</v>
      </c>
      <c r="BS123" s="20">
        <v>2</v>
      </c>
      <c r="BT123" s="20">
        <v>2</v>
      </c>
      <c r="BU123" s="20">
        <v>2</v>
      </c>
      <c r="BV123" s="20">
        <v>2</v>
      </c>
      <c r="BW123" s="21">
        <f>COUNTIF($BE123:$BV123,2)</f>
        <v>14</v>
      </c>
      <c r="BX123" s="22">
        <f>BW123/COUNTA($BE123:$BV123)</f>
        <v>0.77777777777777779</v>
      </c>
      <c r="BY123" s="21">
        <f>COUNTIF($BE123:$BV123,1)</f>
        <v>4</v>
      </c>
      <c r="BZ123" s="22">
        <f>BY123/COUNTA($BE123:$BV123)</f>
        <v>0.22222222222222221</v>
      </c>
      <c r="CA123" s="21">
        <f>COUNTIF($BE123:$BV123,0)</f>
        <v>0</v>
      </c>
      <c r="CB123" s="22">
        <f>CA123/COUNTA($BE123:$BV123)</f>
        <v>0</v>
      </c>
      <c r="CC123" s="21">
        <f>(((BW123*2)+(BY123*1)+(CA123*0)))/COUNTA($BE123:$BV123)</f>
        <v>1.7777777777777777</v>
      </c>
      <c r="CD123" s="427" t="str">
        <f>IF(CC123&gt;=1.6,"Đạt mục tiêu",IF(CC123&gt;=1,"Cần cố gắng","Chưa đạt"))</f>
        <v>Đạt mục tiêu</v>
      </c>
    </row>
    <row r="124" spans="1:82" s="472" customFormat="1" ht="47.25" hidden="1">
      <c r="A124" s="19">
        <v>106</v>
      </c>
      <c r="B124" s="451">
        <v>106</v>
      </c>
      <c r="C124" s="88" t="s">
        <v>694</v>
      </c>
      <c r="D124" s="87" t="s">
        <v>17</v>
      </c>
      <c r="E124" s="86" t="s">
        <v>695</v>
      </c>
      <c r="F124" s="87" t="s">
        <v>17</v>
      </c>
      <c r="G124" s="79" t="s">
        <v>336</v>
      </c>
      <c r="H124" s="96" t="s">
        <v>340</v>
      </c>
      <c r="I124" s="79" t="s">
        <v>275</v>
      </c>
      <c r="J124" s="10" t="s">
        <v>23</v>
      </c>
      <c r="K124" s="79"/>
      <c r="L124" s="79"/>
      <c r="M124" s="79"/>
      <c r="N124" s="474"/>
      <c r="O124" s="79"/>
      <c r="P124" s="79"/>
      <c r="Q124" s="474" t="s">
        <v>16</v>
      </c>
      <c r="R124" s="474"/>
      <c r="S124" s="79"/>
      <c r="T124" s="66"/>
      <c r="U124" s="66">
        <f t="shared" si="21"/>
        <v>1</v>
      </c>
      <c r="V124" s="79"/>
      <c r="W124" s="79"/>
      <c r="X124" s="79"/>
      <c r="Y124" s="79"/>
      <c r="Z124" s="79"/>
      <c r="AA124" s="79"/>
      <c r="AB124" s="79"/>
      <c r="AC124" s="79"/>
      <c r="AD124" s="79"/>
      <c r="AE124" s="79"/>
      <c r="AF124" s="79"/>
      <c r="AG124" s="79"/>
      <c r="AH124" s="79"/>
      <c r="AI124" s="79"/>
      <c r="AJ124" s="79"/>
      <c r="AK124" s="79"/>
      <c r="AL124" s="79"/>
      <c r="AM124" s="79"/>
      <c r="AN124" s="79"/>
      <c r="AO124" s="79"/>
      <c r="AP124" s="79"/>
      <c r="AQ124" s="79"/>
      <c r="AR124" s="79"/>
      <c r="AS124" s="79"/>
      <c r="AT124" s="79"/>
      <c r="AU124" s="79"/>
      <c r="AV124" s="79"/>
      <c r="AW124" s="79"/>
      <c r="AX124" s="79"/>
      <c r="AY124" s="79"/>
      <c r="AZ124" s="79"/>
      <c r="BA124" s="79"/>
      <c r="BB124" s="79"/>
      <c r="BC124" s="79"/>
      <c r="BD124" s="79"/>
      <c r="BE124" s="79"/>
      <c r="BF124" s="79"/>
      <c r="BG124" s="79"/>
      <c r="BH124" s="79"/>
      <c r="BI124" s="79"/>
      <c r="BJ124" s="79"/>
      <c r="BK124" s="79"/>
      <c r="BL124" s="79"/>
      <c r="BM124" s="79"/>
      <c r="BN124" s="79"/>
      <c r="BO124" s="79"/>
      <c r="BP124" s="79"/>
      <c r="BQ124" s="79"/>
      <c r="BR124" s="79"/>
      <c r="BS124" s="79"/>
      <c r="BT124" s="79"/>
      <c r="BU124" s="79"/>
      <c r="BV124" s="79"/>
      <c r="BW124" s="474"/>
      <c r="BX124" s="81"/>
      <c r="BY124" s="474"/>
      <c r="BZ124" s="81"/>
      <c r="CA124" s="474"/>
      <c r="CB124" s="81"/>
      <c r="CC124" s="474"/>
      <c r="CD124" s="474"/>
    </row>
    <row r="125" spans="1:82" hidden="1">
      <c r="A125" s="396">
        <v>107</v>
      </c>
      <c r="B125" s="451">
        <v>107</v>
      </c>
      <c r="C125" s="1447" t="s">
        <v>698</v>
      </c>
      <c r="D125" s="1565"/>
      <c r="E125" s="1574"/>
      <c r="F125" s="5" t="s">
        <v>316</v>
      </c>
      <c r="G125" s="176" t="s">
        <v>316</v>
      </c>
      <c r="H125" s="239" t="s">
        <v>316</v>
      </c>
      <c r="I125" s="5" t="s">
        <v>316</v>
      </c>
      <c r="J125" s="5" t="s">
        <v>316</v>
      </c>
      <c r="K125" s="506" t="s">
        <v>316</v>
      </c>
      <c r="L125" s="5" t="s">
        <v>316</v>
      </c>
      <c r="M125" s="5" t="s">
        <v>316</v>
      </c>
      <c r="N125" s="148" t="s">
        <v>316</v>
      </c>
      <c r="O125" s="5" t="s">
        <v>316</v>
      </c>
      <c r="P125" s="5" t="s">
        <v>316</v>
      </c>
      <c r="Q125" s="5" t="s">
        <v>316</v>
      </c>
      <c r="R125" s="5"/>
      <c r="S125" s="5" t="s">
        <v>316</v>
      </c>
      <c r="T125" s="5" t="s">
        <v>316</v>
      </c>
      <c r="U125" s="5" t="s">
        <v>316</v>
      </c>
      <c r="V125" s="176" t="s">
        <v>316</v>
      </c>
      <c r="W125" s="176" t="s">
        <v>316</v>
      </c>
      <c r="X125" s="176" t="s">
        <v>316</v>
      </c>
      <c r="Y125" s="176" t="s">
        <v>316</v>
      </c>
      <c r="Z125" s="5" t="s">
        <v>316</v>
      </c>
      <c r="AA125" s="5" t="s">
        <v>316</v>
      </c>
      <c r="AB125" s="5" t="s">
        <v>316</v>
      </c>
      <c r="AC125" s="5" t="s">
        <v>316</v>
      </c>
      <c r="AD125" s="5" t="s">
        <v>316</v>
      </c>
      <c r="AE125" s="5" t="s">
        <v>316</v>
      </c>
      <c r="AF125" s="5" t="s">
        <v>316</v>
      </c>
      <c r="AG125" s="5" t="s">
        <v>316</v>
      </c>
      <c r="AH125" s="148" t="s">
        <v>316</v>
      </c>
      <c r="AI125" s="148" t="s">
        <v>316</v>
      </c>
      <c r="AJ125" s="148" t="s">
        <v>316</v>
      </c>
      <c r="AK125" s="148" t="s">
        <v>316</v>
      </c>
      <c r="AL125" s="148" t="s">
        <v>316</v>
      </c>
      <c r="AM125" s="5" t="s">
        <v>316</v>
      </c>
      <c r="AN125" s="5" t="s">
        <v>316</v>
      </c>
      <c r="AO125" s="5" t="s">
        <v>316</v>
      </c>
      <c r="AP125" s="5" t="s">
        <v>316</v>
      </c>
      <c r="AQ125" s="5"/>
      <c r="AR125" s="5"/>
      <c r="AS125" s="5" t="s">
        <v>316</v>
      </c>
      <c r="AT125" s="5" t="s">
        <v>316</v>
      </c>
      <c r="AU125" s="5" t="s">
        <v>316</v>
      </c>
      <c r="AV125" s="5" t="s">
        <v>316</v>
      </c>
      <c r="AW125" s="5" t="s">
        <v>316</v>
      </c>
      <c r="AX125" s="5"/>
      <c r="AY125" s="5"/>
      <c r="AZ125" s="5" t="s">
        <v>316</v>
      </c>
      <c r="BA125" s="5"/>
      <c r="BB125" s="5" t="s">
        <v>316</v>
      </c>
      <c r="BC125" s="5"/>
      <c r="BD125" s="5" t="s">
        <v>316</v>
      </c>
      <c r="BE125" s="521" t="s">
        <v>316</v>
      </c>
      <c r="BF125" s="521" t="s">
        <v>316</v>
      </c>
      <c r="BG125" s="521" t="s">
        <v>316</v>
      </c>
      <c r="BH125" s="521" t="s">
        <v>316</v>
      </c>
      <c r="BI125" s="521" t="s">
        <v>316</v>
      </c>
      <c r="BJ125" s="521" t="s">
        <v>316</v>
      </c>
      <c r="BK125" s="521" t="s">
        <v>316</v>
      </c>
      <c r="BL125" s="521" t="s">
        <v>316</v>
      </c>
      <c r="BM125" s="521" t="s">
        <v>316</v>
      </c>
      <c r="BN125" s="521" t="s">
        <v>316</v>
      </c>
      <c r="BO125" s="521" t="s">
        <v>316</v>
      </c>
      <c r="BP125" s="521" t="s">
        <v>316</v>
      </c>
      <c r="BQ125" s="521" t="s">
        <v>316</v>
      </c>
      <c r="BR125" s="521" t="s">
        <v>316</v>
      </c>
      <c r="BS125" s="521" t="s">
        <v>316</v>
      </c>
      <c r="BT125" s="521" t="s">
        <v>316</v>
      </c>
      <c r="BU125" s="521" t="s">
        <v>316</v>
      </c>
      <c r="BV125" s="521" t="s">
        <v>316</v>
      </c>
      <c r="BW125" s="521" t="s">
        <v>316</v>
      </c>
      <c r="BX125" s="522" t="s">
        <v>316</v>
      </c>
      <c r="BY125" s="521" t="s">
        <v>316</v>
      </c>
      <c r="BZ125" s="522" t="s">
        <v>316</v>
      </c>
      <c r="CA125" s="521" t="s">
        <v>316</v>
      </c>
      <c r="CB125" s="521" t="s">
        <v>316</v>
      </c>
      <c r="CC125" s="521" t="s">
        <v>316</v>
      </c>
      <c r="CD125" s="522" t="s">
        <v>316</v>
      </c>
    </row>
    <row r="126" spans="1:82" ht="62.25" hidden="1">
      <c r="A126" s="396">
        <v>108</v>
      </c>
      <c r="B126" s="451">
        <v>108</v>
      </c>
      <c r="C126" s="212" t="s">
        <v>699</v>
      </c>
      <c r="D126" s="87" t="s">
        <v>17</v>
      </c>
      <c r="E126" s="86" t="s">
        <v>700</v>
      </c>
      <c r="F126" s="87" t="s">
        <v>17</v>
      </c>
      <c r="G126" s="197" t="s">
        <v>337</v>
      </c>
      <c r="H126" s="181" t="s">
        <v>338</v>
      </c>
      <c r="I126" s="79" t="s">
        <v>275</v>
      </c>
      <c r="J126" s="10" t="s">
        <v>23</v>
      </c>
      <c r="K126" s="506" t="s">
        <v>16</v>
      </c>
      <c r="L126" s="71"/>
      <c r="M126" s="71"/>
      <c r="N126" s="71"/>
      <c r="O126" s="71"/>
      <c r="P126" s="71"/>
      <c r="Q126" s="71"/>
      <c r="R126" s="71"/>
      <c r="S126" s="71"/>
      <c r="T126" s="71"/>
      <c r="U126" s="66">
        <f t="shared" si="21"/>
        <v>1</v>
      </c>
      <c r="V126" s="183" t="s">
        <v>724</v>
      </c>
      <c r="W126" s="183" t="s">
        <v>727</v>
      </c>
      <c r="X126" s="183" t="s">
        <v>724</v>
      </c>
      <c r="Y126" s="183" t="s">
        <v>726</v>
      </c>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394" t="s">
        <v>281</v>
      </c>
      <c r="BF126" s="394" t="s">
        <v>281</v>
      </c>
      <c r="BG126" s="394" t="s">
        <v>1160</v>
      </c>
      <c r="BH126" s="394" t="s">
        <v>281</v>
      </c>
      <c r="BI126" s="394" t="s">
        <v>1160</v>
      </c>
      <c r="BJ126" s="394" t="s">
        <v>281</v>
      </c>
      <c r="BK126" s="394" t="s">
        <v>281</v>
      </c>
      <c r="BL126" s="394" t="s">
        <v>281</v>
      </c>
      <c r="BM126" s="394" t="s">
        <v>281</v>
      </c>
      <c r="BN126" s="394" t="s">
        <v>281</v>
      </c>
      <c r="BO126" s="394" t="s">
        <v>281</v>
      </c>
      <c r="BP126" s="394" t="s">
        <v>281</v>
      </c>
      <c r="BQ126" s="394" t="s">
        <v>281</v>
      </c>
      <c r="BR126" s="394" t="s">
        <v>281</v>
      </c>
      <c r="BS126" s="394" t="s">
        <v>281</v>
      </c>
      <c r="BT126" s="394" t="s">
        <v>281</v>
      </c>
      <c r="BU126" s="394" t="s">
        <v>281</v>
      </c>
      <c r="BV126" s="394" t="s">
        <v>281</v>
      </c>
      <c r="BW126" s="384">
        <f>COUNTIF($BE126:$BV126,2)</f>
        <v>16</v>
      </c>
      <c r="BX126" s="510">
        <f>BW126/COUNTA($BE126:$BV126)</f>
        <v>0.88888888888888884</v>
      </c>
      <c r="BY126" s="384">
        <f>COUNTIF($BE126:$BV126,1)</f>
        <v>2</v>
      </c>
      <c r="BZ126" s="510">
        <f>BY126/COUNTA($BE126:$BV126)</f>
        <v>0.1111111111111111</v>
      </c>
      <c r="CA126" s="384">
        <f>COUNTIF($BE126:$BV126,0)</f>
        <v>0</v>
      </c>
      <c r="CB126" s="511">
        <f>CA126/COUNTA($BE126:$BV126)</f>
        <v>0</v>
      </c>
      <c r="CC126" s="384">
        <f>(((BW126*2)+(BY126*1)+(CA126*0)))/COUNTA($BE126:$BV126)</f>
        <v>1.8888888888888888</v>
      </c>
      <c r="CD126" s="497" t="str">
        <f>IF(CC126&gt;=1.6,"Đạt mục tiêu",IF(CC126&gt;=1,"Cần cố gắng","Chưa đạt"))</f>
        <v>Đạt mục tiêu</v>
      </c>
    </row>
    <row r="127" spans="1:82" s="472" customFormat="1" ht="30" hidden="1">
      <c r="A127" s="19"/>
      <c r="B127" s="451"/>
      <c r="C127" s="88" t="s">
        <v>701</v>
      </c>
      <c r="D127" s="87"/>
      <c r="E127" s="86"/>
      <c r="F127" s="87"/>
      <c r="G127" s="109"/>
      <c r="H127" s="96" t="s">
        <v>1029</v>
      </c>
      <c r="I127" s="79"/>
      <c r="J127" s="10"/>
      <c r="K127" s="71"/>
      <c r="L127" s="71"/>
      <c r="M127" s="71"/>
      <c r="N127" s="71"/>
      <c r="O127" s="71"/>
      <c r="P127" s="71"/>
      <c r="Q127" s="71"/>
      <c r="R127" s="71"/>
      <c r="S127" s="71"/>
      <c r="T127" s="71" t="s">
        <v>16</v>
      </c>
      <c r="U127" s="66"/>
      <c r="V127" s="72"/>
      <c r="W127" s="72"/>
      <c r="X127" s="72"/>
      <c r="Y127" s="72"/>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c r="BL127" s="71"/>
      <c r="BM127" s="71"/>
      <c r="BN127" s="71"/>
      <c r="BO127" s="71"/>
      <c r="BP127" s="71"/>
      <c r="BQ127" s="71"/>
      <c r="BR127" s="71"/>
      <c r="BS127" s="71"/>
      <c r="BT127" s="71"/>
      <c r="BU127" s="71"/>
      <c r="BV127" s="71"/>
      <c r="BW127" s="71"/>
      <c r="BX127" s="81"/>
      <c r="BY127" s="474"/>
      <c r="BZ127" s="81"/>
      <c r="CA127" s="474"/>
      <c r="CB127" s="81"/>
      <c r="CC127" s="474"/>
      <c r="CD127" s="474"/>
    </row>
    <row r="128" spans="1:82" ht="34.5" hidden="1" customHeight="1">
      <c r="A128" s="396">
        <v>109</v>
      </c>
      <c r="B128" s="451">
        <v>109</v>
      </c>
      <c r="C128" s="402" t="s">
        <v>701</v>
      </c>
      <c r="D128" s="87" t="s">
        <v>17</v>
      </c>
      <c r="E128" s="86" t="s">
        <v>702</v>
      </c>
      <c r="F128" s="87" t="s">
        <v>17</v>
      </c>
      <c r="G128" s="473" t="s">
        <v>128</v>
      </c>
      <c r="H128" s="190" t="s">
        <v>968</v>
      </c>
      <c r="I128" s="79" t="s">
        <v>275</v>
      </c>
      <c r="J128" s="10" t="s">
        <v>23</v>
      </c>
      <c r="K128" s="506" t="s">
        <v>16</v>
      </c>
      <c r="L128" s="71"/>
      <c r="M128" s="71"/>
      <c r="N128" s="71"/>
      <c r="O128" s="71"/>
      <c r="P128" s="71"/>
      <c r="Q128" s="71"/>
      <c r="R128" s="71"/>
      <c r="S128" s="71"/>
      <c r="T128" s="71"/>
      <c r="U128" s="66">
        <f t="shared" si="21"/>
        <v>1</v>
      </c>
      <c r="V128" s="183" t="s">
        <v>723</v>
      </c>
      <c r="W128" s="183" t="s">
        <v>724</v>
      </c>
      <c r="X128" s="183" t="s">
        <v>726</v>
      </c>
      <c r="Y128" s="183" t="s">
        <v>724</v>
      </c>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394" t="s">
        <v>281</v>
      </c>
      <c r="BF128" s="394" t="s">
        <v>281</v>
      </c>
      <c r="BG128" s="394" t="s">
        <v>1160</v>
      </c>
      <c r="BH128" s="394" t="s">
        <v>281</v>
      </c>
      <c r="BI128" s="394" t="s">
        <v>1160</v>
      </c>
      <c r="BJ128" s="394" t="s">
        <v>1160</v>
      </c>
      <c r="BK128" s="394" t="s">
        <v>1160</v>
      </c>
      <c r="BL128" s="394" t="s">
        <v>281</v>
      </c>
      <c r="BM128" s="394" t="s">
        <v>281</v>
      </c>
      <c r="BN128" s="394" t="s">
        <v>281</v>
      </c>
      <c r="BO128" s="394" t="s">
        <v>281</v>
      </c>
      <c r="BP128" s="394" t="s">
        <v>281</v>
      </c>
      <c r="BQ128" s="394" t="s">
        <v>281</v>
      </c>
      <c r="BR128" s="394" t="s">
        <v>281</v>
      </c>
      <c r="BS128" s="394" t="s">
        <v>281</v>
      </c>
      <c r="BT128" s="394" t="s">
        <v>281</v>
      </c>
      <c r="BU128" s="394" t="s">
        <v>281</v>
      </c>
      <c r="BV128" s="394" t="s">
        <v>281</v>
      </c>
      <c r="BW128" s="384">
        <f>COUNTIF($BE128:$BV128,2)</f>
        <v>14</v>
      </c>
      <c r="BX128" s="510">
        <f>BW128/COUNTA($BE128:$BV128)</f>
        <v>0.77777777777777779</v>
      </c>
      <c r="BY128" s="384">
        <f>COUNTIF($BE128:$BV128,1)</f>
        <v>4</v>
      </c>
      <c r="BZ128" s="510">
        <f>BY128/COUNTA($BE128:$BV128)</f>
        <v>0.22222222222222221</v>
      </c>
      <c r="CA128" s="384">
        <f>COUNTIF($BE128:$BV128,0)</f>
        <v>0</v>
      </c>
      <c r="CB128" s="511">
        <f>CA128/COUNTA($BE128:$BV128)</f>
        <v>0</v>
      </c>
      <c r="CC128" s="384">
        <f>(((BW128*2)+(BY128*1)+(CA128*0)))/COUNTA($BE128:$BV128)</f>
        <v>1.7777777777777777</v>
      </c>
      <c r="CD128" s="497" t="str">
        <f>IF(CC128&gt;=1.6,"Đạt mục tiêu",IF(CC128&gt;=1,"Cần cố gắng","Chưa đạt"))</f>
        <v>Đạt mục tiêu</v>
      </c>
    </row>
    <row r="129" spans="1:83" s="3" customFormat="1" ht="43.5" hidden="1" customHeight="1">
      <c r="A129" s="19">
        <v>110</v>
      </c>
      <c r="B129" s="451">
        <v>110</v>
      </c>
      <c r="C129" s="537" t="s">
        <v>703</v>
      </c>
      <c r="D129" s="87" t="s">
        <v>14</v>
      </c>
      <c r="E129" s="78" t="s">
        <v>704</v>
      </c>
      <c r="F129" s="87" t="s">
        <v>17</v>
      </c>
      <c r="G129" s="488" t="s">
        <v>127</v>
      </c>
      <c r="H129" s="513" t="s">
        <v>988</v>
      </c>
      <c r="I129" s="398" t="s">
        <v>275</v>
      </c>
      <c r="J129" s="394" t="s">
        <v>23</v>
      </c>
      <c r="K129" s="11"/>
      <c r="L129" s="11"/>
      <c r="M129" s="11" t="s">
        <v>16</v>
      </c>
      <c r="N129" s="11"/>
      <c r="O129" s="11"/>
      <c r="P129" s="11"/>
      <c r="Q129" s="11"/>
      <c r="R129" s="11"/>
      <c r="S129" s="11"/>
      <c r="T129" s="11"/>
      <c r="U129" s="493">
        <f t="shared" si="21"/>
        <v>1</v>
      </c>
      <c r="V129" s="394"/>
      <c r="W129" s="394"/>
      <c r="X129" s="394"/>
      <c r="Y129" s="394"/>
      <c r="Z129" s="11"/>
      <c r="AA129" s="11"/>
      <c r="AB129" s="11"/>
      <c r="AC129" s="11"/>
      <c r="AD129" s="394" t="s">
        <v>726</v>
      </c>
      <c r="AE129" s="394" t="s">
        <v>727</v>
      </c>
      <c r="AF129" s="394" t="s">
        <v>726</v>
      </c>
      <c r="AG129" s="394" t="s">
        <v>727</v>
      </c>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398">
        <v>2</v>
      </c>
      <c r="BF129" s="398">
        <v>1</v>
      </c>
      <c r="BG129" s="398">
        <v>2</v>
      </c>
      <c r="BH129" s="398">
        <v>2</v>
      </c>
      <c r="BI129" s="398">
        <v>2</v>
      </c>
      <c r="BJ129" s="398">
        <v>2</v>
      </c>
      <c r="BK129" s="398">
        <v>2</v>
      </c>
      <c r="BL129" s="398">
        <v>2</v>
      </c>
      <c r="BM129" s="398">
        <v>2</v>
      </c>
      <c r="BN129" s="398">
        <v>2</v>
      </c>
      <c r="BO129" s="398">
        <v>2</v>
      </c>
      <c r="BP129" s="398">
        <v>2</v>
      </c>
      <c r="BQ129" s="398">
        <v>1</v>
      </c>
      <c r="BR129" s="398">
        <v>1</v>
      </c>
      <c r="BS129" s="398">
        <v>2</v>
      </c>
      <c r="BT129" s="398">
        <v>2</v>
      </c>
      <c r="BU129" s="398">
        <v>2</v>
      </c>
      <c r="BV129" s="398">
        <v>2</v>
      </c>
      <c r="BW129" s="533">
        <f>COUNTIF($BE129:$BV129,2)</f>
        <v>15</v>
      </c>
      <c r="BX129" s="534">
        <f>BW129/COUNTA($BE129:$BV129)</f>
        <v>0.83333333333333337</v>
      </c>
      <c r="BY129" s="533">
        <f>COUNTIF($BE129:$BV129,1)</f>
        <v>3</v>
      </c>
      <c r="BZ129" s="534">
        <f>BY129/COUNTA($BE129:$BV129)</f>
        <v>0.16666666666666666</v>
      </c>
      <c r="CA129" s="533">
        <f>COUNTIF($BE129:$BV129,0)</f>
        <v>0</v>
      </c>
      <c r="CB129" s="535">
        <f>CA129/COUNTA($BE129:$BV129)</f>
        <v>0</v>
      </c>
      <c r="CC129" s="533">
        <f>(((BW129*2)+(BY129*1)+(CA129*0)))/COUNTA($BE129:$BV129)</f>
        <v>1.8333333333333333</v>
      </c>
      <c r="CD129" s="536" t="str">
        <f t="shared" ref="CD129:CD132" si="23">IF(CC129&gt;=1.6,"Đạt mục tiêu",IF(CC129&gt;=1,"Cần cố gắng","Chưa đạt"))</f>
        <v>Đạt mục tiêu</v>
      </c>
    </row>
    <row r="130" spans="1:83" ht="53.25" customHeight="1">
      <c r="A130" s="384">
        <v>111</v>
      </c>
      <c r="B130" s="451">
        <v>111</v>
      </c>
      <c r="C130" s="1312" t="s">
        <v>24</v>
      </c>
      <c r="D130" s="1366"/>
      <c r="E130" s="1312"/>
      <c r="F130" s="6" t="s">
        <v>316</v>
      </c>
      <c r="G130" s="239" t="s">
        <v>316</v>
      </c>
      <c r="H130" s="402" t="s">
        <v>316</v>
      </c>
      <c r="I130" s="11" t="s">
        <v>316</v>
      </c>
      <c r="J130" s="11" t="s">
        <v>316</v>
      </c>
      <c r="K130" s="506" t="s">
        <v>316</v>
      </c>
      <c r="L130" s="11" t="s">
        <v>316</v>
      </c>
      <c r="M130" s="11" t="s">
        <v>316</v>
      </c>
      <c r="N130" s="394" t="s">
        <v>316</v>
      </c>
      <c r="O130" s="11" t="s">
        <v>316</v>
      </c>
      <c r="P130" s="11" t="s">
        <v>316</v>
      </c>
      <c r="Q130" s="11" t="s">
        <v>316</v>
      </c>
      <c r="R130" s="11" t="s">
        <v>316</v>
      </c>
      <c r="S130" s="11" t="s">
        <v>316</v>
      </c>
      <c r="T130" s="11" t="s">
        <v>316</v>
      </c>
      <c r="U130" s="11" t="s">
        <v>316</v>
      </c>
      <c r="V130" s="11" t="s">
        <v>316</v>
      </c>
      <c r="W130" s="11" t="s">
        <v>316</v>
      </c>
      <c r="X130" s="11" t="s">
        <v>316</v>
      </c>
      <c r="Y130" s="11" t="s">
        <v>316</v>
      </c>
      <c r="Z130" s="11" t="s">
        <v>316</v>
      </c>
      <c r="AA130" s="11" t="s">
        <v>316</v>
      </c>
      <c r="AB130" s="11" t="s">
        <v>316</v>
      </c>
      <c r="AC130" s="11" t="s">
        <v>316</v>
      </c>
      <c r="AD130" s="11" t="s">
        <v>316</v>
      </c>
      <c r="AE130" s="11" t="s">
        <v>316</v>
      </c>
      <c r="AF130" s="11" t="s">
        <v>316</v>
      </c>
      <c r="AG130" s="11" t="s">
        <v>316</v>
      </c>
      <c r="AH130" s="394" t="s">
        <v>316</v>
      </c>
      <c r="AI130" s="394" t="s">
        <v>316</v>
      </c>
      <c r="AJ130" s="394" t="s">
        <v>316</v>
      </c>
      <c r="AK130" s="394" t="s">
        <v>316</v>
      </c>
      <c r="AL130" s="394" t="s">
        <v>316</v>
      </c>
      <c r="AM130" s="11" t="s">
        <v>316</v>
      </c>
      <c r="AN130" s="11" t="s">
        <v>316</v>
      </c>
      <c r="AO130" s="11" t="s">
        <v>316</v>
      </c>
      <c r="AP130" s="11" t="s">
        <v>316</v>
      </c>
      <c r="AQ130" s="11"/>
      <c r="AR130" s="11"/>
      <c r="AS130" s="11" t="s">
        <v>316</v>
      </c>
      <c r="AT130" s="11" t="s">
        <v>316</v>
      </c>
      <c r="AU130" s="11" t="s">
        <v>316</v>
      </c>
      <c r="AV130" s="11" t="s">
        <v>316</v>
      </c>
      <c r="AW130" s="11" t="s">
        <v>316</v>
      </c>
      <c r="AX130" s="11"/>
      <c r="AY130" s="11"/>
      <c r="AZ130" s="11" t="s">
        <v>316</v>
      </c>
      <c r="BA130" s="11"/>
      <c r="BB130" s="11" t="s">
        <v>316</v>
      </c>
      <c r="BC130" s="11"/>
      <c r="BD130" s="11" t="s">
        <v>316</v>
      </c>
      <c r="BE130" s="507" t="s">
        <v>316</v>
      </c>
      <c r="BF130" s="507" t="s">
        <v>316</v>
      </c>
      <c r="BG130" s="507" t="s">
        <v>316</v>
      </c>
      <c r="BH130" s="507" t="s">
        <v>316</v>
      </c>
      <c r="BI130" s="507" t="s">
        <v>316</v>
      </c>
      <c r="BJ130" s="507" t="s">
        <v>316</v>
      </c>
      <c r="BK130" s="507" t="s">
        <v>316</v>
      </c>
      <c r="BL130" s="507" t="s">
        <v>316</v>
      </c>
      <c r="BM130" s="507" t="s">
        <v>316</v>
      </c>
      <c r="BN130" s="507" t="s">
        <v>316</v>
      </c>
      <c r="BO130" s="507" t="s">
        <v>316</v>
      </c>
      <c r="BP130" s="507" t="s">
        <v>316</v>
      </c>
      <c r="BQ130" s="507" t="s">
        <v>316</v>
      </c>
      <c r="BR130" s="507" t="s">
        <v>316</v>
      </c>
      <c r="BS130" s="507" t="s">
        <v>316</v>
      </c>
      <c r="BT130" s="507" t="s">
        <v>316</v>
      </c>
      <c r="BU130" s="507" t="s">
        <v>316</v>
      </c>
      <c r="BV130" s="507" t="s">
        <v>316</v>
      </c>
      <c r="BW130" s="507" t="s">
        <v>316</v>
      </c>
      <c r="BX130" s="507" t="s">
        <v>316</v>
      </c>
      <c r="BY130" s="507" t="s">
        <v>316</v>
      </c>
      <c r="BZ130" s="507" t="s">
        <v>316</v>
      </c>
      <c r="CA130" s="507" t="s">
        <v>316</v>
      </c>
      <c r="CB130" s="507" t="s">
        <v>316</v>
      </c>
      <c r="CC130" s="507" t="s">
        <v>316</v>
      </c>
      <c r="CD130" s="508" t="s">
        <v>316</v>
      </c>
    </row>
    <row r="131" spans="1:83" s="481" customFormat="1" hidden="1">
      <c r="A131" s="396">
        <v>112</v>
      </c>
      <c r="B131" s="451">
        <v>112</v>
      </c>
      <c r="C131" s="1447" t="s">
        <v>116</v>
      </c>
      <c r="D131" s="1368"/>
      <c r="E131" s="1369"/>
      <c r="F131" s="6" t="s">
        <v>316</v>
      </c>
      <c r="G131" s="176" t="s">
        <v>316</v>
      </c>
      <c r="H131" s="469" t="s">
        <v>316</v>
      </c>
      <c r="I131" s="6" t="s">
        <v>316</v>
      </c>
      <c r="J131" s="6" t="s">
        <v>316</v>
      </c>
      <c r="K131" s="506" t="s">
        <v>316</v>
      </c>
      <c r="L131" s="6" t="s">
        <v>316</v>
      </c>
      <c r="M131" s="6" t="s">
        <v>316</v>
      </c>
      <c r="N131" s="11" t="s">
        <v>316</v>
      </c>
      <c r="O131" s="6" t="s">
        <v>316</v>
      </c>
      <c r="P131" s="6" t="s">
        <v>316</v>
      </c>
      <c r="Q131" s="6" t="s">
        <v>316</v>
      </c>
      <c r="R131" s="6"/>
      <c r="S131" s="6" t="s">
        <v>316</v>
      </c>
      <c r="T131" s="6" t="s">
        <v>316</v>
      </c>
      <c r="U131" s="6" t="s">
        <v>316</v>
      </c>
      <c r="V131" s="176" t="s">
        <v>316</v>
      </c>
      <c r="W131" s="176" t="s">
        <v>316</v>
      </c>
      <c r="X131" s="176" t="s">
        <v>316</v>
      </c>
      <c r="Y131" s="176" t="s">
        <v>316</v>
      </c>
      <c r="Z131" s="6" t="s">
        <v>316</v>
      </c>
      <c r="AA131" s="6" t="s">
        <v>316</v>
      </c>
      <c r="AB131" s="6" t="s">
        <v>316</v>
      </c>
      <c r="AC131" s="6" t="s">
        <v>316</v>
      </c>
      <c r="AD131" s="6" t="s">
        <v>316</v>
      </c>
      <c r="AE131" s="6" t="s">
        <v>316</v>
      </c>
      <c r="AF131" s="6" t="s">
        <v>316</v>
      </c>
      <c r="AG131" s="6" t="s">
        <v>316</v>
      </c>
      <c r="AH131" s="11" t="s">
        <v>316</v>
      </c>
      <c r="AI131" s="11" t="s">
        <v>316</v>
      </c>
      <c r="AJ131" s="11" t="s">
        <v>316</v>
      </c>
      <c r="AK131" s="11" t="s">
        <v>316</v>
      </c>
      <c r="AL131" s="11" t="s">
        <v>316</v>
      </c>
      <c r="AM131" s="6" t="s">
        <v>316</v>
      </c>
      <c r="AN131" s="6" t="s">
        <v>316</v>
      </c>
      <c r="AO131" s="6" t="s">
        <v>316</v>
      </c>
      <c r="AP131" s="6" t="s">
        <v>316</v>
      </c>
      <c r="AQ131" s="6"/>
      <c r="AR131" s="6"/>
      <c r="AS131" s="6" t="s">
        <v>316</v>
      </c>
      <c r="AT131" s="6" t="s">
        <v>316</v>
      </c>
      <c r="AU131" s="6" t="s">
        <v>316</v>
      </c>
      <c r="AV131" s="6" t="s">
        <v>316</v>
      </c>
      <c r="AW131" s="6" t="s">
        <v>316</v>
      </c>
      <c r="AX131" s="6"/>
      <c r="AY131" s="6"/>
      <c r="AZ131" s="6" t="s">
        <v>316</v>
      </c>
      <c r="BA131" s="6"/>
      <c r="BB131" s="6" t="s">
        <v>316</v>
      </c>
      <c r="BC131" s="6"/>
      <c r="BD131" s="6" t="s">
        <v>316</v>
      </c>
      <c r="BE131" s="507" t="s">
        <v>316</v>
      </c>
      <c r="BF131" s="507" t="s">
        <v>316</v>
      </c>
      <c r="BG131" s="507" t="s">
        <v>316</v>
      </c>
      <c r="BH131" s="507" t="s">
        <v>316</v>
      </c>
      <c r="BI131" s="507" t="s">
        <v>316</v>
      </c>
      <c r="BJ131" s="507" t="s">
        <v>316</v>
      </c>
      <c r="BK131" s="507" t="s">
        <v>316</v>
      </c>
      <c r="BL131" s="507" t="s">
        <v>316</v>
      </c>
      <c r="BM131" s="507" t="s">
        <v>316</v>
      </c>
      <c r="BN131" s="507" t="s">
        <v>316</v>
      </c>
      <c r="BO131" s="507" t="s">
        <v>316</v>
      </c>
      <c r="BP131" s="507" t="s">
        <v>316</v>
      </c>
      <c r="BQ131" s="507" t="s">
        <v>316</v>
      </c>
      <c r="BR131" s="507" t="s">
        <v>316</v>
      </c>
      <c r="BS131" s="507" t="s">
        <v>316</v>
      </c>
      <c r="BT131" s="507" t="s">
        <v>316</v>
      </c>
      <c r="BU131" s="507" t="s">
        <v>316</v>
      </c>
      <c r="BV131" s="507" t="s">
        <v>316</v>
      </c>
      <c r="BW131" s="507" t="s">
        <v>316</v>
      </c>
      <c r="BX131" s="508" t="s">
        <v>316</v>
      </c>
      <c r="BY131" s="507" t="s">
        <v>316</v>
      </c>
      <c r="BZ131" s="508" t="s">
        <v>316</v>
      </c>
      <c r="CA131" s="507" t="s">
        <v>316</v>
      </c>
      <c r="CB131" s="507" t="s">
        <v>316</v>
      </c>
      <c r="CC131" s="507" t="s">
        <v>316</v>
      </c>
      <c r="CD131" s="508" t="s">
        <v>316</v>
      </c>
      <c r="CE131" s="478"/>
    </row>
    <row r="132" spans="1:83" s="538" customFormat="1" ht="62.25" hidden="1">
      <c r="A132" s="19">
        <v>113</v>
      </c>
      <c r="B132" s="451">
        <v>113</v>
      </c>
      <c r="C132" s="76" t="s">
        <v>388</v>
      </c>
      <c r="D132" s="87" t="s">
        <v>17</v>
      </c>
      <c r="E132" s="78" t="s">
        <v>389</v>
      </c>
      <c r="F132" s="87" t="s">
        <v>17</v>
      </c>
      <c r="G132" s="19" t="s">
        <v>402</v>
      </c>
      <c r="H132" s="513" t="s">
        <v>403</v>
      </c>
      <c r="I132" s="398" t="s">
        <v>275</v>
      </c>
      <c r="J132" s="394" t="s">
        <v>25</v>
      </c>
      <c r="K132" s="461"/>
      <c r="L132" s="229"/>
      <c r="M132" s="229" t="s">
        <v>16</v>
      </c>
      <c r="N132" s="229"/>
      <c r="O132" s="229"/>
      <c r="P132" s="229"/>
      <c r="Q132" s="229"/>
      <c r="R132" s="229"/>
      <c r="S132" s="229"/>
      <c r="T132" s="229"/>
      <c r="U132" s="493">
        <f t="shared" si="21"/>
        <v>1</v>
      </c>
      <c r="V132" s="229"/>
      <c r="W132" s="229"/>
      <c r="X132" s="229"/>
      <c r="Y132" s="229"/>
      <c r="Z132" s="229"/>
      <c r="AA132" s="229"/>
      <c r="AB132" s="229"/>
      <c r="AC132" s="229"/>
      <c r="AD132" s="398" t="s">
        <v>724</v>
      </c>
      <c r="AE132" s="398" t="s">
        <v>723</v>
      </c>
      <c r="AF132" s="398" t="s">
        <v>724</v>
      </c>
      <c r="AG132" s="398" t="s">
        <v>723</v>
      </c>
      <c r="AH132" s="229"/>
      <c r="AI132" s="229"/>
      <c r="AJ132" s="229"/>
      <c r="AK132" s="229"/>
      <c r="AL132" s="229"/>
      <c r="AM132" s="229"/>
      <c r="AN132" s="229"/>
      <c r="AO132" s="229"/>
      <c r="AP132" s="229"/>
      <c r="AQ132" s="229"/>
      <c r="AR132" s="229"/>
      <c r="AS132" s="229"/>
      <c r="AT132" s="229"/>
      <c r="AU132" s="229"/>
      <c r="AV132" s="229"/>
      <c r="AW132" s="229"/>
      <c r="AX132" s="229"/>
      <c r="AY132" s="229"/>
      <c r="AZ132" s="229"/>
      <c r="BA132" s="229"/>
      <c r="BB132" s="229"/>
      <c r="BC132" s="229"/>
      <c r="BD132" s="229"/>
      <c r="BE132" s="398">
        <v>1</v>
      </c>
      <c r="BF132" s="398">
        <v>2</v>
      </c>
      <c r="BG132" s="398">
        <v>1</v>
      </c>
      <c r="BH132" s="398">
        <v>2</v>
      </c>
      <c r="BI132" s="398">
        <v>2</v>
      </c>
      <c r="BJ132" s="398">
        <v>2</v>
      </c>
      <c r="BK132" s="398">
        <v>2</v>
      </c>
      <c r="BL132" s="398">
        <v>2</v>
      </c>
      <c r="BM132" s="398">
        <v>2</v>
      </c>
      <c r="BN132" s="398">
        <v>2</v>
      </c>
      <c r="BO132" s="398">
        <v>2</v>
      </c>
      <c r="BP132" s="398">
        <v>2</v>
      </c>
      <c r="BQ132" s="398">
        <v>2</v>
      </c>
      <c r="BR132" s="398">
        <v>2</v>
      </c>
      <c r="BS132" s="398">
        <v>2</v>
      </c>
      <c r="BT132" s="398">
        <v>1</v>
      </c>
      <c r="BU132" s="398">
        <v>2</v>
      </c>
      <c r="BV132" s="398">
        <v>2</v>
      </c>
      <c r="BW132" s="533">
        <f>COUNTIF($BE132:$BV132,2)</f>
        <v>15</v>
      </c>
      <c r="BX132" s="534">
        <f>BW132/COUNTA($BE132:$BV132)</f>
        <v>0.83333333333333337</v>
      </c>
      <c r="BY132" s="533">
        <f>COUNTIF($BE132:$BV132,1)</f>
        <v>3</v>
      </c>
      <c r="BZ132" s="534">
        <f>BY132/COUNTA($BE132:$BV132)</f>
        <v>0.16666666666666666</v>
      </c>
      <c r="CA132" s="533">
        <f>COUNTIF($BE132:$BV132,0)</f>
        <v>0</v>
      </c>
      <c r="CB132" s="535">
        <f>CA132/COUNTA($BE132:$BV132)</f>
        <v>0</v>
      </c>
      <c r="CC132" s="533">
        <f>(((BW132*2)+(BY132*1)+(CA132*0)))/COUNTA($BE132:$BV132)</f>
        <v>1.8333333333333333</v>
      </c>
      <c r="CD132" s="536" t="str">
        <f t="shared" si="23"/>
        <v>Đạt mục tiêu</v>
      </c>
    </row>
    <row r="133" spans="1:83" ht="62.25" hidden="1">
      <c r="A133" s="384">
        <v>114</v>
      </c>
      <c r="B133" s="451">
        <v>114</v>
      </c>
      <c r="C133" s="515" t="s">
        <v>388</v>
      </c>
      <c r="D133" s="87" t="s">
        <v>17</v>
      </c>
      <c r="E133" s="213" t="s">
        <v>389</v>
      </c>
      <c r="F133" s="87" t="s">
        <v>17</v>
      </c>
      <c r="G133" s="42" t="s">
        <v>404</v>
      </c>
      <c r="H133" s="390" t="s">
        <v>1170</v>
      </c>
      <c r="I133" s="79" t="s">
        <v>275</v>
      </c>
      <c r="J133" s="10" t="s">
        <v>25</v>
      </c>
      <c r="K133" s="97"/>
      <c r="L133" s="97"/>
      <c r="M133" s="97"/>
      <c r="N133" s="394" t="s">
        <v>16</v>
      </c>
      <c r="O133" s="97"/>
      <c r="P133" s="97"/>
      <c r="Q133" s="97"/>
      <c r="R133" s="97"/>
      <c r="S133" s="97"/>
      <c r="T133" s="97"/>
      <c r="U133" s="66">
        <f t="shared" si="21"/>
        <v>1</v>
      </c>
      <c r="V133" s="97"/>
      <c r="W133" s="97"/>
      <c r="X133" s="97"/>
      <c r="Y133" s="97"/>
      <c r="Z133" s="97"/>
      <c r="AA133" s="97"/>
      <c r="AB133" s="97"/>
      <c r="AC133" s="97"/>
      <c r="AD133" s="97"/>
      <c r="AE133" s="97"/>
      <c r="AF133" s="97"/>
      <c r="AG133" s="97"/>
      <c r="AH133" s="384" t="s">
        <v>725</v>
      </c>
      <c r="AI133" s="384" t="s">
        <v>725</v>
      </c>
      <c r="AJ133" s="384" t="s">
        <v>725</v>
      </c>
      <c r="AK133" s="384" t="s">
        <v>725</v>
      </c>
      <c r="AL133" s="384" t="s">
        <v>725</v>
      </c>
      <c r="AM133" s="97"/>
      <c r="AN133" s="97"/>
      <c r="AO133" s="97"/>
      <c r="AP133" s="97"/>
      <c r="AQ133" s="97"/>
      <c r="AR133" s="97"/>
      <c r="AS133" s="97"/>
      <c r="AT133" s="97"/>
      <c r="AU133" s="97"/>
      <c r="AV133" s="97"/>
      <c r="AW133" s="97"/>
      <c r="AX133" s="97"/>
      <c r="AY133" s="97"/>
      <c r="AZ133" s="97"/>
      <c r="BA133" s="97"/>
      <c r="BB133" s="97"/>
      <c r="BC133" s="97"/>
      <c r="BD133" s="97"/>
      <c r="BE133" s="20">
        <v>2</v>
      </c>
      <c r="BF133" s="20">
        <v>2</v>
      </c>
      <c r="BG133" s="20">
        <v>1</v>
      </c>
      <c r="BH133" s="20">
        <v>2</v>
      </c>
      <c r="BI133" s="20">
        <v>2</v>
      </c>
      <c r="BJ133" s="20">
        <v>1</v>
      </c>
      <c r="BK133" s="20">
        <v>2</v>
      </c>
      <c r="BL133" s="20">
        <v>2</v>
      </c>
      <c r="BM133" s="20">
        <v>2</v>
      </c>
      <c r="BN133" s="20">
        <v>2</v>
      </c>
      <c r="BO133" s="20">
        <v>2</v>
      </c>
      <c r="BP133" s="20">
        <v>2</v>
      </c>
      <c r="BQ133" s="20">
        <v>2</v>
      </c>
      <c r="BR133" s="20">
        <v>2</v>
      </c>
      <c r="BS133" s="20">
        <v>2</v>
      </c>
      <c r="BT133" s="20">
        <v>2</v>
      </c>
      <c r="BU133" s="20">
        <v>2</v>
      </c>
      <c r="BV133" s="20">
        <v>2</v>
      </c>
      <c r="BW133" s="21">
        <f>COUNTIF($BE133:$BV133,2)</f>
        <v>16</v>
      </c>
      <c r="BX133" s="22">
        <f>BW133/COUNTA($BE133:$BV133)</f>
        <v>0.88888888888888884</v>
      </c>
      <c r="BY133" s="21">
        <f>COUNTIF($BE133:$BV133,1)</f>
        <v>2</v>
      </c>
      <c r="BZ133" s="22">
        <f>BY133/COUNTA($BE133:$BV133)</f>
        <v>0.1111111111111111</v>
      </c>
      <c r="CA133" s="21">
        <f>COUNTIF($BE133:$BV133,0)</f>
        <v>0</v>
      </c>
      <c r="CB133" s="22">
        <f>CA133/COUNTA($BE133:$BV133)</f>
        <v>0</v>
      </c>
      <c r="CC133" s="21">
        <f>(((BW133*2)+(BY133*1)+(CA133*0)))/COUNTA($BE133:$BV133)</f>
        <v>1.8888888888888888</v>
      </c>
      <c r="CD133" s="427" t="str">
        <f>IF(CC133&gt;=1.6,"Đạt mục tiêu",IF(CC133&gt;=1,"Cần cố gắng","Chưa đạt"))</f>
        <v>Đạt mục tiêu</v>
      </c>
    </row>
    <row r="134" spans="1:83" s="98" customFormat="1" ht="63" hidden="1">
      <c r="A134" s="19">
        <v>115</v>
      </c>
      <c r="B134" s="451">
        <v>115</v>
      </c>
      <c r="C134" s="86" t="s">
        <v>390</v>
      </c>
      <c r="D134" s="87" t="s">
        <v>17</v>
      </c>
      <c r="E134" s="86" t="s">
        <v>391</v>
      </c>
      <c r="F134" s="87" t="s">
        <v>17</v>
      </c>
      <c r="G134" s="86" t="s">
        <v>406</v>
      </c>
      <c r="H134" s="70" t="s">
        <v>1171</v>
      </c>
      <c r="I134" s="79" t="s">
        <v>275</v>
      </c>
      <c r="J134" s="10" t="s">
        <v>25</v>
      </c>
      <c r="K134" s="97"/>
      <c r="L134" s="97" t="s">
        <v>16</v>
      </c>
      <c r="M134" s="97"/>
      <c r="N134" s="97"/>
      <c r="O134" s="97"/>
      <c r="P134" s="97"/>
      <c r="Q134" s="97"/>
      <c r="R134" s="97"/>
      <c r="S134" s="97"/>
      <c r="T134" s="97"/>
      <c r="U134" s="66">
        <f t="shared" si="21"/>
        <v>1</v>
      </c>
      <c r="V134" s="97"/>
      <c r="W134" s="97"/>
      <c r="X134" s="97"/>
      <c r="Y134" s="97"/>
      <c r="Z134" s="20" t="s">
        <v>727</v>
      </c>
      <c r="AA134" s="20" t="s">
        <v>723</v>
      </c>
      <c r="AB134" s="20" t="s">
        <v>727</v>
      </c>
      <c r="AC134" s="20" t="s">
        <v>727</v>
      </c>
      <c r="AD134" s="97"/>
      <c r="AE134" s="97"/>
      <c r="AF134" s="97"/>
      <c r="AG134" s="9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79">
        <v>2</v>
      </c>
      <c r="BF134" s="79">
        <v>2</v>
      </c>
      <c r="BG134" s="79">
        <v>2</v>
      </c>
      <c r="BH134" s="79">
        <v>2</v>
      </c>
      <c r="BI134" s="79">
        <v>1</v>
      </c>
      <c r="BJ134" s="79">
        <v>2</v>
      </c>
      <c r="BK134" s="79">
        <v>2</v>
      </c>
      <c r="BL134" s="79">
        <v>2</v>
      </c>
      <c r="BM134" s="79">
        <v>2</v>
      </c>
      <c r="BN134" s="79">
        <v>1</v>
      </c>
      <c r="BO134" s="79">
        <v>1</v>
      </c>
      <c r="BP134" s="79">
        <v>2</v>
      </c>
      <c r="BQ134" s="79">
        <v>2</v>
      </c>
      <c r="BR134" s="79">
        <v>2</v>
      </c>
      <c r="BS134" s="79">
        <v>2</v>
      </c>
      <c r="BT134" s="79">
        <v>2</v>
      </c>
      <c r="BU134" s="79">
        <v>2</v>
      </c>
      <c r="BV134" s="79">
        <v>2</v>
      </c>
      <c r="BW134" s="474">
        <f>COUNTIF($BE134:$BV134,2)</f>
        <v>15</v>
      </c>
      <c r="BX134" s="512">
        <f>BW134/COUNTA($BE134:$BV134)</f>
        <v>0.83333333333333337</v>
      </c>
      <c r="BY134" s="474">
        <f>COUNTIF($BE134:$BV134,1)</f>
        <v>3</v>
      </c>
      <c r="BZ134" s="512">
        <f>BY134/COUNTA($BE134:$BV134)</f>
        <v>0.16666666666666666</v>
      </c>
      <c r="CA134" s="474">
        <f>COUNTIF($BE134:$BV134,0)</f>
        <v>0</v>
      </c>
      <c r="CB134" s="81">
        <f>CA134/COUNTA($BE134:$BV134)</f>
        <v>0</v>
      </c>
      <c r="CC134" s="474">
        <f>(((BW134*2)+(BY134*1)+(CA134*0)))/COUNTA($BE134:$BV134)</f>
        <v>1.8333333333333333</v>
      </c>
      <c r="CD134" s="475" t="str">
        <f t="shared" ref="CD134" si="24">IF(CC134&gt;=1.6,"Đạt mục tiêu",IF(CC134&gt;=1,"Cần cố gắng","Chưa đạt"))</f>
        <v>Đạt mục tiêu</v>
      </c>
    </row>
    <row r="135" spans="1:83" s="481" customFormat="1" ht="93.75" hidden="1">
      <c r="A135" s="396">
        <v>116</v>
      </c>
      <c r="B135" s="451">
        <v>116</v>
      </c>
      <c r="C135" s="212" t="s">
        <v>392</v>
      </c>
      <c r="D135" s="87" t="s">
        <v>14</v>
      </c>
      <c r="E135" s="86" t="s">
        <v>393</v>
      </c>
      <c r="F135" s="87" t="s">
        <v>14</v>
      </c>
      <c r="G135" s="188" t="s">
        <v>411</v>
      </c>
      <c r="H135" s="181" t="s">
        <v>408</v>
      </c>
      <c r="I135" s="79" t="s">
        <v>275</v>
      </c>
      <c r="J135" s="10" t="s">
        <v>25</v>
      </c>
      <c r="K135" s="506" t="s">
        <v>16</v>
      </c>
      <c r="L135" s="97"/>
      <c r="M135" s="97"/>
      <c r="N135" s="97"/>
      <c r="O135" s="97"/>
      <c r="P135" s="97"/>
      <c r="Q135" s="97"/>
      <c r="R135" s="97" t="s">
        <v>16</v>
      </c>
      <c r="S135" s="97"/>
      <c r="T135" s="97"/>
      <c r="U135" s="66">
        <f t="shared" si="21"/>
        <v>2</v>
      </c>
      <c r="V135" s="183" t="s">
        <v>723</v>
      </c>
      <c r="W135" s="183" t="s">
        <v>725</v>
      </c>
      <c r="X135" s="183" t="s">
        <v>728</v>
      </c>
      <c r="Y135" s="183" t="s">
        <v>727</v>
      </c>
      <c r="Z135" s="97"/>
      <c r="AA135" s="97"/>
      <c r="AB135" s="97"/>
      <c r="AC135" s="97"/>
      <c r="AD135" s="97"/>
      <c r="AE135" s="97"/>
      <c r="AF135" s="97"/>
      <c r="AG135" s="9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394" t="s">
        <v>281</v>
      </c>
      <c r="BF135" s="394" t="s">
        <v>281</v>
      </c>
      <c r="BG135" s="394" t="s">
        <v>1160</v>
      </c>
      <c r="BH135" s="394" t="s">
        <v>281</v>
      </c>
      <c r="BI135" s="394" t="s">
        <v>1160</v>
      </c>
      <c r="BJ135" s="394" t="s">
        <v>281</v>
      </c>
      <c r="BK135" s="394" t="s">
        <v>281</v>
      </c>
      <c r="BL135" s="394" t="s">
        <v>281</v>
      </c>
      <c r="BM135" s="394" t="s">
        <v>281</v>
      </c>
      <c r="BN135" s="394" t="s">
        <v>281</v>
      </c>
      <c r="BO135" s="394" t="s">
        <v>281</v>
      </c>
      <c r="BP135" s="394" t="s">
        <v>281</v>
      </c>
      <c r="BQ135" s="394" t="s">
        <v>281</v>
      </c>
      <c r="BR135" s="394" t="s">
        <v>281</v>
      </c>
      <c r="BS135" s="394" t="s">
        <v>281</v>
      </c>
      <c r="BT135" s="394" t="s">
        <v>281</v>
      </c>
      <c r="BU135" s="394" t="s">
        <v>281</v>
      </c>
      <c r="BV135" s="394" t="s">
        <v>281</v>
      </c>
      <c r="BW135" s="384">
        <f>COUNTIF($BE135:$BV135,2)</f>
        <v>16</v>
      </c>
      <c r="BX135" s="510">
        <f>BW135/COUNTA($BE135:$BV135)</f>
        <v>0.88888888888888884</v>
      </c>
      <c r="BY135" s="384">
        <f>COUNTIF($BE135:$BV135,1)</f>
        <v>2</v>
      </c>
      <c r="BZ135" s="510">
        <f>BY135/COUNTA($BE135:$BV135)</f>
        <v>0.1111111111111111</v>
      </c>
      <c r="CA135" s="384">
        <f>COUNTIF($BE135:$BV135,0)</f>
        <v>0</v>
      </c>
      <c r="CB135" s="511">
        <f>CA135/COUNTA($BE135:$BV135)</f>
        <v>0</v>
      </c>
      <c r="CC135" s="384">
        <f>(((BW135*2)+(BY135*1)+(CA135*0)))/COUNTA($BE135:$BV135)</f>
        <v>1.8888888888888888</v>
      </c>
      <c r="CD135" s="497" t="str">
        <f>IF(CC135&gt;=1.6,"Đạt mục tiêu",IF(CC135&gt;=1,"Cần cố gắng","Chưa đạt"))</f>
        <v>Đạt mục tiêu</v>
      </c>
      <c r="CE135" s="478"/>
    </row>
    <row r="136" spans="1:83" s="98" customFormat="1" ht="62.25" hidden="1">
      <c r="A136" s="19">
        <v>117</v>
      </c>
      <c r="B136" s="451">
        <v>117</v>
      </c>
      <c r="C136" s="86" t="s">
        <v>392</v>
      </c>
      <c r="D136" s="87" t="s">
        <v>14</v>
      </c>
      <c r="E136" s="86" t="s">
        <v>393</v>
      </c>
      <c r="F136" s="87" t="s">
        <v>14</v>
      </c>
      <c r="G136" s="86" t="s">
        <v>410</v>
      </c>
      <c r="H136" s="70" t="s">
        <v>409</v>
      </c>
      <c r="I136" s="79" t="s">
        <v>275</v>
      </c>
      <c r="J136" s="10" t="s">
        <v>25</v>
      </c>
      <c r="K136" s="97"/>
      <c r="L136" s="97" t="s">
        <v>16</v>
      </c>
      <c r="M136" s="97"/>
      <c r="N136" s="97"/>
      <c r="O136" s="97"/>
      <c r="P136" s="97"/>
      <c r="Q136" s="97"/>
      <c r="R136" s="97" t="s">
        <v>16</v>
      </c>
      <c r="S136" s="97"/>
      <c r="T136" s="97"/>
      <c r="U136" s="66">
        <f t="shared" si="21"/>
        <v>2</v>
      </c>
      <c r="V136" s="97"/>
      <c r="W136" s="97"/>
      <c r="X136" s="97"/>
      <c r="Y136" s="97"/>
      <c r="Z136" s="20" t="s">
        <v>725</v>
      </c>
      <c r="AA136" s="20" t="s">
        <v>727</v>
      </c>
      <c r="AB136" s="20" t="s">
        <v>725</v>
      </c>
      <c r="AC136" s="20" t="s">
        <v>727</v>
      </c>
      <c r="AD136" s="97"/>
      <c r="AE136" s="97"/>
      <c r="AF136" s="97"/>
      <c r="AG136" s="9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79">
        <v>2</v>
      </c>
      <c r="BF136" s="79">
        <v>2</v>
      </c>
      <c r="BG136" s="79">
        <v>2</v>
      </c>
      <c r="BH136" s="79">
        <v>1</v>
      </c>
      <c r="BI136" s="79">
        <v>1</v>
      </c>
      <c r="BJ136" s="79">
        <v>2</v>
      </c>
      <c r="BK136" s="79">
        <v>2</v>
      </c>
      <c r="BL136" s="79">
        <v>2</v>
      </c>
      <c r="BM136" s="79">
        <v>2</v>
      </c>
      <c r="BN136" s="79">
        <v>1</v>
      </c>
      <c r="BO136" s="79">
        <v>1</v>
      </c>
      <c r="BP136" s="79">
        <v>2</v>
      </c>
      <c r="BQ136" s="79">
        <v>2</v>
      </c>
      <c r="BR136" s="79">
        <v>1</v>
      </c>
      <c r="BS136" s="79">
        <v>2</v>
      </c>
      <c r="BT136" s="79">
        <v>2</v>
      </c>
      <c r="BU136" s="79">
        <v>2</v>
      </c>
      <c r="BV136" s="79">
        <v>2</v>
      </c>
      <c r="BW136" s="474">
        <f>COUNTIF($BE136:$BV136,2)</f>
        <v>13</v>
      </c>
      <c r="BX136" s="512">
        <f>BW136/COUNTA($BE136:$BV136)</f>
        <v>0.72222222222222221</v>
      </c>
      <c r="BY136" s="474">
        <f>COUNTIF($BE136:$BV136,1)</f>
        <v>5</v>
      </c>
      <c r="BZ136" s="512">
        <f>BY136/COUNTA($BE136:$BV136)</f>
        <v>0.27777777777777779</v>
      </c>
      <c r="CA136" s="474">
        <f>COUNTIF($BE136:$BV136,0)</f>
        <v>0</v>
      </c>
      <c r="CB136" s="81">
        <f>CA136/COUNTA($BE136:$BV136)</f>
        <v>0</v>
      </c>
      <c r="CC136" s="474">
        <f>(((BW136*2)+(BY136*1)+(CA136*0)))/COUNTA($BE136:$BV136)</f>
        <v>1.7222222222222223</v>
      </c>
      <c r="CD136" s="475" t="str">
        <f t="shared" ref="CD136" si="25">IF(CC136&gt;=1.6,"Đạt mục tiêu",IF(CC136&gt;=1,"Cần cố gắng","Chưa đạt"))</f>
        <v>Đạt mục tiêu</v>
      </c>
    </row>
    <row r="137" spans="1:83" s="98" customFormat="1" ht="110.25" hidden="1">
      <c r="A137" s="19"/>
      <c r="B137" s="451"/>
      <c r="C137" s="390" t="s">
        <v>341</v>
      </c>
      <c r="D137" s="87"/>
      <c r="E137" s="86"/>
      <c r="F137" s="87"/>
      <c r="G137" s="86"/>
      <c r="H137" s="70" t="s">
        <v>942</v>
      </c>
      <c r="I137" s="79"/>
      <c r="J137" s="10"/>
      <c r="K137" s="97"/>
      <c r="L137" s="97"/>
      <c r="M137" s="97"/>
      <c r="N137" s="97"/>
      <c r="O137" s="97"/>
      <c r="P137" s="97"/>
      <c r="Q137" s="97"/>
      <c r="R137" s="97"/>
      <c r="S137" s="97"/>
      <c r="T137" s="71" t="s">
        <v>16</v>
      </c>
      <c r="U137" s="66"/>
      <c r="V137" s="97"/>
      <c r="W137" s="97"/>
      <c r="X137" s="97"/>
      <c r="Y137" s="97"/>
      <c r="Z137" s="97"/>
      <c r="AA137" s="97"/>
      <c r="AB137" s="97"/>
      <c r="AC137" s="97"/>
      <c r="AD137" s="97"/>
      <c r="AE137" s="97"/>
      <c r="AF137" s="97"/>
      <c r="AG137" s="97"/>
      <c r="AH137" s="97"/>
      <c r="AI137" s="97"/>
      <c r="AJ137" s="97"/>
      <c r="AK137" s="97"/>
      <c r="AL137" s="97"/>
      <c r="AM137" s="97"/>
      <c r="AN137" s="97"/>
      <c r="AO137" s="97"/>
      <c r="AP137" s="97"/>
      <c r="AQ137" s="97"/>
      <c r="AR137" s="97"/>
      <c r="AS137" s="97"/>
      <c r="AT137" s="97"/>
      <c r="AU137" s="97"/>
      <c r="AV137" s="97"/>
      <c r="AW137" s="97"/>
      <c r="AX137" s="97"/>
      <c r="AY137" s="97"/>
      <c r="AZ137" s="97"/>
      <c r="BA137" s="97"/>
      <c r="BB137" s="97"/>
      <c r="BC137" s="97"/>
      <c r="BD137" s="97"/>
      <c r="BE137" s="97"/>
      <c r="BF137" s="97"/>
      <c r="BG137" s="97"/>
      <c r="BH137" s="97"/>
      <c r="BI137" s="97"/>
      <c r="BJ137" s="97"/>
      <c r="BK137" s="97"/>
      <c r="BL137" s="97"/>
      <c r="BM137" s="97"/>
      <c r="BN137" s="97"/>
      <c r="BO137" s="97"/>
      <c r="BP137" s="97"/>
      <c r="BQ137" s="97"/>
      <c r="BR137" s="97"/>
      <c r="BS137" s="97"/>
      <c r="BT137" s="97"/>
      <c r="BU137" s="97"/>
      <c r="BV137" s="97"/>
      <c r="BW137" s="97"/>
      <c r="BX137" s="97"/>
      <c r="BY137" s="97"/>
      <c r="BZ137" s="97"/>
      <c r="CA137" s="97"/>
      <c r="CB137" s="97"/>
      <c r="CC137" s="97"/>
      <c r="CD137" s="97"/>
    </row>
    <row r="138" spans="1:83" s="481" customFormat="1" ht="168.75" hidden="1">
      <c r="A138" s="396">
        <v>118</v>
      </c>
      <c r="B138" s="451">
        <v>118</v>
      </c>
      <c r="C138" s="402" t="s">
        <v>341</v>
      </c>
      <c r="D138" s="75" t="s">
        <v>15</v>
      </c>
      <c r="E138" s="43" t="s">
        <v>131</v>
      </c>
      <c r="F138" s="75" t="s">
        <v>17</v>
      </c>
      <c r="G138" s="186" t="s">
        <v>396</v>
      </c>
      <c r="H138" s="539" t="s">
        <v>1045</v>
      </c>
      <c r="I138" s="79" t="s">
        <v>275</v>
      </c>
      <c r="J138" s="10" t="s">
        <v>25</v>
      </c>
      <c r="K138" s="396" t="s">
        <v>16</v>
      </c>
      <c r="L138" s="20"/>
      <c r="M138" s="21"/>
      <c r="N138" s="474"/>
      <c r="O138" s="623"/>
      <c r="P138" s="20"/>
      <c r="Q138" s="21"/>
      <c r="R138" s="21"/>
      <c r="S138" s="20"/>
      <c r="T138" s="20"/>
      <c r="U138" s="66">
        <f t="shared" si="21"/>
        <v>1</v>
      </c>
      <c r="V138" s="183" t="s">
        <v>726</v>
      </c>
      <c r="W138" s="540" t="s">
        <v>726</v>
      </c>
      <c r="X138" s="540" t="s">
        <v>723</v>
      </c>
      <c r="Y138" s="540" t="s">
        <v>724</v>
      </c>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394" t="s">
        <v>281</v>
      </c>
      <c r="BF138" s="394" t="s">
        <v>281</v>
      </c>
      <c r="BG138" s="394" t="s">
        <v>1160</v>
      </c>
      <c r="BH138" s="394" t="s">
        <v>281</v>
      </c>
      <c r="BI138" s="394" t="s">
        <v>1160</v>
      </c>
      <c r="BJ138" s="394" t="s">
        <v>1160</v>
      </c>
      <c r="BK138" s="394" t="s">
        <v>1160</v>
      </c>
      <c r="BL138" s="394" t="s">
        <v>281</v>
      </c>
      <c r="BM138" s="394" t="s">
        <v>281</v>
      </c>
      <c r="BN138" s="394" t="s">
        <v>281</v>
      </c>
      <c r="BO138" s="394" t="s">
        <v>281</v>
      </c>
      <c r="BP138" s="394" t="s">
        <v>281</v>
      </c>
      <c r="BQ138" s="394" t="s">
        <v>281</v>
      </c>
      <c r="BR138" s="394" t="s">
        <v>281</v>
      </c>
      <c r="BS138" s="394" t="s">
        <v>281</v>
      </c>
      <c r="BT138" s="394" t="s">
        <v>281</v>
      </c>
      <c r="BU138" s="394" t="s">
        <v>281</v>
      </c>
      <c r="BV138" s="394" t="s">
        <v>281</v>
      </c>
      <c r="BW138" s="384">
        <f>COUNTIF($BE138:$BV138,2)</f>
        <v>14</v>
      </c>
      <c r="BX138" s="510">
        <f>BW138/COUNTA($BE138:$BV138)</f>
        <v>0.77777777777777779</v>
      </c>
      <c r="BY138" s="384">
        <f>COUNTIF($BE138:$BV138,1)</f>
        <v>4</v>
      </c>
      <c r="BZ138" s="510">
        <f>BY138/COUNTA($BE138:$BV138)</f>
        <v>0.22222222222222221</v>
      </c>
      <c r="CA138" s="384">
        <f>COUNTIF($BE138:$BV138,0)</f>
        <v>0</v>
      </c>
      <c r="CB138" s="511">
        <f>CA138/COUNTA($BE138:$BV138)</f>
        <v>0</v>
      </c>
      <c r="CC138" s="384">
        <f>(((BW138*2)+(BY138*1)+(CA138*0)))/COUNTA($BE138:$BV138)</f>
        <v>1.7777777777777777</v>
      </c>
      <c r="CD138" s="497" t="str">
        <f>IF(CC138&gt;=1.6,"Đạt mục tiêu",IF(CC138&gt;=1,"Cần cố gắng","Chưa đạt"))</f>
        <v>Đạt mục tiêu</v>
      </c>
      <c r="CE138" s="478"/>
    </row>
    <row r="139" spans="1:83" s="173" customFormat="1" ht="110.25" hidden="1">
      <c r="A139" s="171"/>
      <c r="B139" s="451"/>
      <c r="C139" s="390" t="s">
        <v>341</v>
      </c>
      <c r="D139" s="75"/>
      <c r="E139" s="43"/>
      <c r="F139" s="75"/>
      <c r="G139" s="78" t="s">
        <v>397</v>
      </c>
      <c r="H139" s="93" t="s">
        <v>1172</v>
      </c>
      <c r="I139" s="79"/>
      <c r="J139" s="10"/>
      <c r="K139" s="541"/>
      <c r="L139" s="21" t="s">
        <v>16</v>
      </c>
      <c r="M139" s="21"/>
      <c r="N139" s="474"/>
      <c r="O139" s="623"/>
      <c r="P139" s="20"/>
      <c r="Q139" s="21"/>
      <c r="R139" s="21"/>
      <c r="S139" s="20"/>
      <c r="T139" s="20"/>
      <c r="U139" s="66"/>
      <c r="V139" s="183"/>
      <c r="W139" s="540"/>
      <c r="X139" s="540"/>
      <c r="Y139" s="540"/>
      <c r="Z139" s="20" t="s">
        <v>723</v>
      </c>
      <c r="AA139" s="20"/>
      <c r="AB139" s="20"/>
      <c r="AC139" s="20" t="s">
        <v>726</v>
      </c>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79">
        <v>1</v>
      </c>
      <c r="BF139" s="79">
        <v>2</v>
      </c>
      <c r="BG139" s="79">
        <v>2</v>
      </c>
      <c r="BH139" s="79">
        <v>2</v>
      </c>
      <c r="BI139" s="79">
        <v>1</v>
      </c>
      <c r="BJ139" s="79">
        <v>2</v>
      </c>
      <c r="BK139" s="79">
        <v>2</v>
      </c>
      <c r="BL139" s="79">
        <v>2</v>
      </c>
      <c r="BM139" s="79">
        <v>2</v>
      </c>
      <c r="BN139" s="79">
        <v>1</v>
      </c>
      <c r="BO139" s="79">
        <v>1</v>
      </c>
      <c r="BP139" s="79">
        <v>2</v>
      </c>
      <c r="BQ139" s="79">
        <v>2</v>
      </c>
      <c r="BR139" s="79">
        <v>2</v>
      </c>
      <c r="BS139" s="79">
        <v>2</v>
      </c>
      <c r="BT139" s="79">
        <v>2</v>
      </c>
      <c r="BU139" s="79">
        <v>2</v>
      </c>
      <c r="BV139" s="79">
        <v>2</v>
      </c>
      <c r="BW139" s="474">
        <f>COUNTIF($BE139:$BV139,2)</f>
        <v>14</v>
      </c>
      <c r="BX139" s="512">
        <f>BW139/COUNTA($BE139:$BV139)</f>
        <v>0.77777777777777779</v>
      </c>
      <c r="BY139" s="474">
        <f>COUNTIF($BE139:$BV139,1)</f>
        <v>4</v>
      </c>
      <c r="BZ139" s="512">
        <f>BY139/COUNTA($BE139:$BV139)</f>
        <v>0.22222222222222221</v>
      </c>
      <c r="CA139" s="474">
        <f>COUNTIF($BE139:$BV139,0)</f>
        <v>0</v>
      </c>
      <c r="CB139" s="81">
        <f>CA139/COUNTA($BE139:$BV139)</f>
        <v>0</v>
      </c>
      <c r="CC139" s="474">
        <f>(((BW139*2)+(BY139*1)+(CA139*0)))/COUNTA($BE139:$BV139)</f>
        <v>1.7777777777777777</v>
      </c>
      <c r="CD139" s="475" t="str">
        <f t="shared" ref="CD139:CD141" si="26">IF(CC139&gt;=1.6,"Đạt mục tiêu",IF(CC139&gt;=1,"Cần cố gắng","Chưa đạt"))</f>
        <v>Đạt mục tiêu</v>
      </c>
      <c r="CE139" s="2"/>
    </row>
    <row r="140" spans="1:83" s="2" customFormat="1" ht="110.25" hidden="1">
      <c r="A140" s="19">
        <v>119</v>
      </c>
      <c r="B140" s="451">
        <v>119</v>
      </c>
      <c r="C140" s="390" t="s">
        <v>341</v>
      </c>
      <c r="D140" s="75" t="s">
        <v>15</v>
      </c>
      <c r="E140" s="390" t="s">
        <v>131</v>
      </c>
      <c r="F140" s="75" t="s">
        <v>17</v>
      </c>
      <c r="G140" s="78" t="s">
        <v>397</v>
      </c>
      <c r="H140" s="125" t="s">
        <v>1173</v>
      </c>
      <c r="I140" s="79" t="s">
        <v>275</v>
      </c>
      <c r="J140" s="10" t="s">
        <v>25</v>
      </c>
      <c r="K140" s="20"/>
      <c r="L140" s="21" t="s">
        <v>16</v>
      </c>
      <c r="M140" s="21"/>
      <c r="N140" s="474"/>
      <c r="O140" s="623"/>
      <c r="P140" s="20"/>
      <c r="Q140" s="21"/>
      <c r="R140" s="21"/>
      <c r="S140" s="20"/>
      <c r="T140" s="20"/>
      <c r="U140" s="66">
        <f t="shared" si="21"/>
        <v>1</v>
      </c>
      <c r="V140" s="20"/>
      <c r="W140" s="20"/>
      <c r="X140" s="20"/>
      <c r="Y140" s="20"/>
      <c r="Z140" s="20" t="s">
        <v>723</v>
      </c>
      <c r="AA140" s="20" t="s">
        <v>727</v>
      </c>
      <c r="AB140" s="20" t="s">
        <v>726</v>
      </c>
      <c r="AC140" s="20" t="s">
        <v>724</v>
      </c>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79">
        <v>2</v>
      </c>
      <c r="BF140" s="79">
        <v>2</v>
      </c>
      <c r="BG140" s="79">
        <v>2</v>
      </c>
      <c r="BH140" s="79">
        <v>1</v>
      </c>
      <c r="BI140" s="79">
        <v>1</v>
      </c>
      <c r="BJ140" s="79">
        <v>2</v>
      </c>
      <c r="BK140" s="79">
        <v>2</v>
      </c>
      <c r="BL140" s="79">
        <v>2</v>
      </c>
      <c r="BM140" s="79">
        <v>2</v>
      </c>
      <c r="BN140" s="79">
        <v>2</v>
      </c>
      <c r="BO140" s="79">
        <v>2</v>
      </c>
      <c r="BP140" s="79">
        <v>2</v>
      </c>
      <c r="BQ140" s="79">
        <v>2</v>
      </c>
      <c r="BR140" s="79">
        <v>1</v>
      </c>
      <c r="BS140" s="79">
        <v>2</v>
      </c>
      <c r="BT140" s="79">
        <v>2</v>
      </c>
      <c r="BU140" s="79">
        <v>2</v>
      </c>
      <c r="BV140" s="79">
        <v>2</v>
      </c>
      <c r="BW140" s="474">
        <f>COUNTIF($BE140:$BV140,2)</f>
        <v>15</v>
      </c>
      <c r="BX140" s="512">
        <f>BW140/COUNTA($BE140:$BV140)</f>
        <v>0.83333333333333337</v>
      </c>
      <c r="BY140" s="474">
        <f>COUNTIF($BE140:$BV140,1)</f>
        <v>3</v>
      </c>
      <c r="BZ140" s="512">
        <f>BY140/COUNTA($BE140:$BV140)</f>
        <v>0.16666666666666666</v>
      </c>
      <c r="CA140" s="474">
        <f>COUNTIF($BE140:$BV140,0)</f>
        <v>0</v>
      </c>
      <c r="CB140" s="81">
        <f>CA140/COUNTA($BE140:$BV140)</f>
        <v>0</v>
      </c>
      <c r="CC140" s="474">
        <f>(((BW140*2)+(BY140*1)+(CA140*0)))/COUNTA($BE140:$BV140)</f>
        <v>1.8333333333333333</v>
      </c>
      <c r="CD140" s="475" t="str">
        <f t="shared" si="26"/>
        <v>Đạt mục tiêu</v>
      </c>
    </row>
    <row r="141" spans="1:83" s="3" customFormat="1" ht="110.25" hidden="1">
      <c r="A141" s="19">
        <v>120</v>
      </c>
      <c r="B141" s="451">
        <v>120</v>
      </c>
      <c r="C141" s="390" t="s">
        <v>341</v>
      </c>
      <c r="D141" s="75" t="s">
        <v>15</v>
      </c>
      <c r="E141" s="390" t="s">
        <v>131</v>
      </c>
      <c r="F141" s="75" t="s">
        <v>17</v>
      </c>
      <c r="G141" s="78" t="s">
        <v>398</v>
      </c>
      <c r="H141" s="520" t="s">
        <v>982</v>
      </c>
      <c r="I141" s="398" t="s">
        <v>275</v>
      </c>
      <c r="J141" s="394" t="s">
        <v>25</v>
      </c>
      <c r="K141" s="398"/>
      <c r="L141" s="398"/>
      <c r="M141" s="461" t="s">
        <v>16</v>
      </c>
      <c r="N141" s="461"/>
      <c r="O141" s="608"/>
      <c r="P141" s="591"/>
      <c r="Q141" s="461"/>
      <c r="R141" s="461"/>
      <c r="S141" s="398"/>
      <c r="T141" s="398"/>
      <c r="U141" s="493">
        <f t="shared" si="21"/>
        <v>1</v>
      </c>
      <c r="V141" s="398"/>
      <c r="W141" s="398"/>
      <c r="X141" s="398"/>
      <c r="Y141" s="398"/>
      <c r="Z141" s="398"/>
      <c r="AA141" s="398"/>
      <c r="AB141" s="398"/>
      <c r="AC141" s="398"/>
      <c r="AD141" s="398" t="s">
        <v>724</v>
      </c>
      <c r="AE141" s="398" t="s">
        <v>726</v>
      </c>
      <c r="AF141" s="398" t="s">
        <v>723</v>
      </c>
      <c r="AG141" s="398" t="s">
        <v>724</v>
      </c>
      <c r="AH141" s="398"/>
      <c r="AI141" s="398"/>
      <c r="AJ141" s="398"/>
      <c r="AK141" s="398"/>
      <c r="AL141" s="398"/>
      <c r="AM141" s="591"/>
      <c r="AN141" s="591"/>
      <c r="AO141" s="591"/>
      <c r="AP141" s="591"/>
      <c r="AQ141" s="591"/>
      <c r="AR141" s="591"/>
      <c r="AS141" s="591"/>
      <c r="AT141" s="398"/>
      <c r="AU141" s="398"/>
      <c r="AV141" s="398"/>
      <c r="AW141" s="398"/>
      <c r="AX141" s="398"/>
      <c r="AY141" s="398"/>
      <c r="AZ141" s="398"/>
      <c r="BA141" s="398"/>
      <c r="BB141" s="398"/>
      <c r="BC141" s="398"/>
      <c r="BD141" s="398"/>
      <c r="BE141" s="398">
        <v>2</v>
      </c>
      <c r="BF141" s="398">
        <v>1</v>
      </c>
      <c r="BG141" s="398">
        <v>2</v>
      </c>
      <c r="BH141" s="398">
        <v>2</v>
      </c>
      <c r="BI141" s="398">
        <v>2</v>
      </c>
      <c r="BJ141" s="398">
        <v>2</v>
      </c>
      <c r="BK141" s="398">
        <v>2</v>
      </c>
      <c r="BL141" s="398">
        <v>2</v>
      </c>
      <c r="BM141" s="398">
        <v>2</v>
      </c>
      <c r="BN141" s="398">
        <v>2</v>
      </c>
      <c r="BO141" s="398">
        <v>2</v>
      </c>
      <c r="BP141" s="398">
        <v>2</v>
      </c>
      <c r="BQ141" s="398">
        <v>1</v>
      </c>
      <c r="BR141" s="398">
        <v>2</v>
      </c>
      <c r="BS141" s="398">
        <v>1</v>
      </c>
      <c r="BT141" s="398">
        <v>2</v>
      </c>
      <c r="BU141" s="398">
        <v>2</v>
      </c>
      <c r="BV141" s="398">
        <v>2</v>
      </c>
      <c r="BW141" s="533">
        <f>COUNTIF($BE141:$BV141,2)</f>
        <v>15</v>
      </c>
      <c r="BX141" s="534">
        <f>BW141/COUNTA($BE141:$BV141)</f>
        <v>0.83333333333333337</v>
      </c>
      <c r="BY141" s="533">
        <f>COUNTIF($BE141:$BV141,1)</f>
        <v>3</v>
      </c>
      <c r="BZ141" s="534">
        <f>BY141/COUNTA($BE141:$BV141)</f>
        <v>0.16666666666666666</v>
      </c>
      <c r="CA141" s="533">
        <f>COUNTIF($BE141:$BV141,0)</f>
        <v>0</v>
      </c>
      <c r="CB141" s="535">
        <f>CA141/COUNTA($BE141:$BV141)</f>
        <v>0</v>
      </c>
      <c r="CC141" s="533">
        <f>(((BW141*2)+(BY141*1)+(CA141*0)))/COUNTA($BE141:$BV141)</f>
        <v>1.8333333333333333</v>
      </c>
      <c r="CD141" s="536" t="str">
        <f t="shared" si="26"/>
        <v>Đạt mục tiêu</v>
      </c>
    </row>
    <row r="142" spans="1:83" ht="110.25" hidden="1">
      <c r="A142" s="384">
        <v>121</v>
      </c>
      <c r="B142" s="451">
        <v>121</v>
      </c>
      <c r="C142" s="390" t="s">
        <v>341</v>
      </c>
      <c r="D142" s="75" t="s">
        <v>15</v>
      </c>
      <c r="E142" s="390" t="s">
        <v>131</v>
      </c>
      <c r="F142" s="75" t="s">
        <v>17</v>
      </c>
      <c r="G142" s="78" t="s">
        <v>399</v>
      </c>
      <c r="H142" s="518" t="s">
        <v>1174</v>
      </c>
      <c r="I142" s="79" t="s">
        <v>275</v>
      </c>
      <c r="J142" s="10" t="s">
        <v>25</v>
      </c>
      <c r="K142" s="20"/>
      <c r="L142" s="20"/>
      <c r="M142" s="21"/>
      <c r="N142" s="384" t="s">
        <v>16</v>
      </c>
      <c r="O142" s="623"/>
      <c r="P142" s="20"/>
      <c r="Q142" s="21"/>
      <c r="R142" s="21"/>
      <c r="S142" s="20"/>
      <c r="T142" s="20"/>
      <c r="U142" s="66">
        <f t="shared" si="21"/>
        <v>1</v>
      </c>
      <c r="V142" s="20"/>
      <c r="W142" s="20"/>
      <c r="X142" s="20"/>
      <c r="Y142" s="20"/>
      <c r="Z142" s="20"/>
      <c r="AA142" s="20"/>
      <c r="AB142" s="20"/>
      <c r="AC142" s="20"/>
      <c r="AD142" s="20"/>
      <c r="AE142" s="20"/>
      <c r="AF142" s="20"/>
      <c r="AG142" s="20"/>
      <c r="AH142" s="384" t="s">
        <v>723</v>
      </c>
      <c r="AI142" s="384" t="s">
        <v>724</v>
      </c>
      <c r="AJ142" s="384" t="s">
        <v>726</v>
      </c>
      <c r="AK142" s="384" t="s">
        <v>724</v>
      </c>
      <c r="AL142" s="384" t="s">
        <v>726</v>
      </c>
      <c r="AM142" s="20"/>
      <c r="AN142" s="20"/>
      <c r="AO142" s="20"/>
      <c r="AP142" s="20"/>
      <c r="AQ142" s="20"/>
      <c r="AR142" s="20"/>
      <c r="AS142" s="20"/>
      <c r="AT142" s="20"/>
      <c r="AU142" s="20"/>
      <c r="AV142" s="20"/>
      <c r="AW142" s="20"/>
      <c r="AX142" s="20"/>
      <c r="AY142" s="20"/>
      <c r="AZ142" s="20"/>
      <c r="BA142" s="20"/>
      <c r="BB142" s="20"/>
      <c r="BC142" s="20"/>
      <c r="BD142" s="20"/>
      <c r="BE142" s="20">
        <v>2</v>
      </c>
      <c r="BF142" s="20">
        <v>2</v>
      </c>
      <c r="BG142" s="20">
        <v>2</v>
      </c>
      <c r="BH142" s="20">
        <v>2</v>
      </c>
      <c r="BI142" s="20">
        <v>2</v>
      </c>
      <c r="BJ142" s="20">
        <v>1</v>
      </c>
      <c r="BK142" s="20">
        <v>2</v>
      </c>
      <c r="BL142" s="20">
        <v>2</v>
      </c>
      <c r="BM142" s="20">
        <v>2</v>
      </c>
      <c r="BN142" s="20">
        <v>1</v>
      </c>
      <c r="BO142" s="20">
        <v>2</v>
      </c>
      <c r="BP142" s="20">
        <v>2</v>
      </c>
      <c r="BQ142" s="20">
        <v>2</v>
      </c>
      <c r="BR142" s="20">
        <v>2</v>
      </c>
      <c r="BS142" s="20">
        <v>2</v>
      </c>
      <c r="BT142" s="20">
        <v>1</v>
      </c>
      <c r="BU142" s="20">
        <v>2</v>
      </c>
      <c r="BV142" s="20">
        <v>2</v>
      </c>
      <c r="BW142" s="21">
        <f>COUNTIF($BE142:$BV142,2)</f>
        <v>15</v>
      </c>
      <c r="BX142" s="22">
        <f>BW142/COUNTA($BE142:$BV142)</f>
        <v>0.83333333333333337</v>
      </c>
      <c r="BY142" s="21">
        <f>COUNTIF($BE142:$BV142,1)</f>
        <v>3</v>
      </c>
      <c r="BZ142" s="22">
        <f>BY142/COUNTA($BE142:$BV142)</f>
        <v>0.16666666666666666</v>
      </c>
      <c r="CA142" s="21">
        <f>COUNTIF($BE142:$BV142,0)</f>
        <v>0</v>
      </c>
      <c r="CB142" s="22">
        <f>CA142/COUNTA($BE142:$BV142)</f>
        <v>0</v>
      </c>
      <c r="CC142" s="21">
        <f>(((BW142*2)+(BY142*1)+(CA142*0)))/COUNTA($BE142:$BV142)</f>
        <v>1.8333333333333333</v>
      </c>
      <c r="CD142" s="427" t="str">
        <f>IF(CC142&gt;=1.6,"Đạt mục tiêu",IF(CC142&gt;=1,"Cần cố gắng","Chưa đạt"))</f>
        <v>Đạt mục tiêu</v>
      </c>
    </row>
    <row r="143" spans="1:83" s="2" customFormat="1" ht="99.75" hidden="1" customHeight="1">
      <c r="A143" s="19">
        <v>122</v>
      </c>
      <c r="B143" s="451">
        <v>122</v>
      </c>
      <c r="C143" s="390" t="s">
        <v>341</v>
      </c>
      <c r="D143" s="75" t="s">
        <v>15</v>
      </c>
      <c r="E143" s="390" t="s">
        <v>131</v>
      </c>
      <c r="F143" s="75" t="s">
        <v>17</v>
      </c>
      <c r="G143" s="78" t="s">
        <v>394</v>
      </c>
      <c r="H143" s="93" t="s">
        <v>735</v>
      </c>
      <c r="I143" s="79" t="s">
        <v>275</v>
      </c>
      <c r="J143" s="10" t="s">
        <v>25</v>
      </c>
      <c r="K143" s="20"/>
      <c r="L143" s="20"/>
      <c r="M143" s="21"/>
      <c r="N143" s="474"/>
      <c r="O143" s="623"/>
      <c r="P143" s="21" t="s">
        <v>16</v>
      </c>
      <c r="Q143" s="21"/>
      <c r="R143" s="21"/>
      <c r="S143" s="20"/>
      <c r="T143" s="20"/>
      <c r="U143" s="66">
        <f t="shared" si="21"/>
        <v>1</v>
      </c>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t="s">
        <v>723</v>
      </c>
      <c r="AR143" s="20" t="s">
        <v>726</v>
      </c>
      <c r="AS143" s="20" t="s">
        <v>724</v>
      </c>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0"/>
      <c r="BU143" s="20"/>
      <c r="BV143" s="20"/>
      <c r="BW143" s="21"/>
      <c r="BX143" s="22"/>
      <c r="BY143" s="21"/>
      <c r="BZ143" s="22"/>
      <c r="CA143" s="21"/>
      <c r="CB143" s="22"/>
      <c r="CC143" s="21"/>
      <c r="CD143" s="21"/>
    </row>
    <row r="144" spans="1:83" s="2" customFormat="1" ht="110.25" hidden="1">
      <c r="A144" s="19"/>
      <c r="B144" s="451"/>
      <c r="C144" s="390" t="s">
        <v>341</v>
      </c>
      <c r="D144" s="75"/>
      <c r="E144" s="390"/>
      <c r="F144" s="75"/>
      <c r="G144" s="78"/>
      <c r="H144" s="93" t="s">
        <v>1016</v>
      </c>
      <c r="I144" s="79"/>
      <c r="J144" s="10"/>
      <c r="K144" s="20"/>
      <c r="L144" s="20"/>
      <c r="M144" s="21"/>
      <c r="N144" s="474"/>
      <c r="O144" s="623"/>
      <c r="P144" s="21"/>
      <c r="Q144" s="21"/>
      <c r="R144" s="21" t="s">
        <v>16</v>
      </c>
      <c r="S144" s="20"/>
      <c r="T144" s="20"/>
      <c r="U144" s="66"/>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0"/>
      <c r="BW144" s="21"/>
      <c r="BX144" s="22"/>
      <c r="BY144" s="21"/>
      <c r="BZ144" s="22"/>
      <c r="CA144" s="21"/>
      <c r="CB144" s="22"/>
      <c r="CC144" s="21"/>
      <c r="CD144" s="21"/>
    </row>
    <row r="145" spans="1:82" s="2" customFormat="1" ht="171" customHeight="1">
      <c r="A145" s="19">
        <v>123</v>
      </c>
      <c r="B145" s="451">
        <v>123</v>
      </c>
      <c r="C145" s="390" t="s">
        <v>341</v>
      </c>
      <c r="D145" s="75" t="s">
        <v>15</v>
      </c>
      <c r="E145" s="390" t="s">
        <v>131</v>
      </c>
      <c r="F145" s="75" t="s">
        <v>17</v>
      </c>
      <c r="G145" s="78" t="s">
        <v>400</v>
      </c>
      <c r="H145" s="125" t="s">
        <v>999</v>
      </c>
      <c r="I145" s="79" t="s">
        <v>275</v>
      </c>
      <c r="J145" s="10" t="s">
        <v>25</v>
      </c>
      <c r="K145" s="20"/>
      <c r="L145" s="20"/>
      <c r="M145" s="21"/>
      <c r="N145" s="474"/>
      <c r="O145" s="623" t="s">
        <v>16</v>
      </c>
      <c r="P145" s="20"/>
      <c r="Q145" s="21"/>
      <c r="R145" s="21"/>
      <c r="S145" s="20"/>
      <c r="T145" s="20"/>
      <c r="U145" s="66">
        <f t="shared" si="21"/>
        <v>1</v>
      </c>
      <c r="V145" s="20"/>
      <c r="W145" s="20"/>
      <c r="X145" s="20"/>
      <c r="Y145" s="20"/>
      <c r="Z145" s="20"/>
      <c r="AA145" s="20"/>
      <c r="AB145" s="20"/>
      <c r="AC145" s="20"/>
      <c r="AD145" s="20"/>
      <c r="AE145" s="20"/>
      <c r="AF145" s="20"/>
      <c r="AG145" s="20"/>
      <c r="AH145" s="20"/>
      <c r="AI145" s="20"/>
      <c r="AJ145" s="20"/>
      <c r="AK145" s="20"/>
      <c r="AL145" s="20"/>
      <c r="AM145" s="20" t="s">
        <v>723</v>
      </c>
      <c r="AN145" s="20" t="s">
        <v>726</v>
      </c>
      <c r="AO145" s="20" t="s">
        <v>724</v>
      </c>
      <c r="AP145" s="20" t="s">
        <v>723</v>
      </c>
      <c r="AQ145" s="20"/>
      <c r="AR145" s="20"/>
      <c r="AS145" s="20"/>
      <c r="AT145" s="20"/>
      <c r="AU145" s="20"/>
      <c r="AV145" s="20"/>
      <c r="AW145" s="20"/>
      <c r="AX145" s="20"/>
      <c r="AY145" s="20"/>
      <c r="AZ145" s="20"/>
      <c r="BA145" s="20"/>
      <c r="BB145" s="20"/>
      <c r="BC145" s="20"/>
      <c r="BD145" s="20"/>
      <c r="BE145" s="79">
        <v>1</v>
      </c>
      <c r="BF145" s="79">
        <v>2</v>
      </c>
      <c r="BG145" s="79">
        <v>2</v>
      </c>
      <c r="BH145" s="79">
        <v>1</v>
      </c>
      <c r="BI145" s="79">
        <v>1</v>
      </c>
      <c r="BJ145" s="79">
        <v>2</v>
      </c>
      <c r="BK145" s="79">
        <v>2</v>
      </c>
      <c r="BL145" s="79">
        <v>2</v>
      </c>
      <c r="BM145" s="79">
        <v>2</v>
      </c>
      <c r="BN145" s="79">
        <v>2</v>
      </c>
      <c r="BO145" s="79">
        <v>1</v>
      </c>
      <c r="BP145" s="79">
        <v>2</v>
      </c>
      <c r="BQ145" s="79">
        <v>2</v>
      </c>
      <c r="BR145" s="79">
        <v>2</v>
      </c>
      <c r="BS145" s="79">
        <v>2</v>
      </c>
      <c r="BT145" s="79">
        <v>2</v>
      </c>
      <c r="BU145" s="79">
        <v>2</v>
      </c>
      <c r="BV145" s="79">
        <v>2</v>
      </c>
      <c r="BW145" s="21">
        <f>COUNTIF($BE145:$BV145,2)</f>
        <v>14</v>
      </c>
      <c r="BX145" s="22">
        <f>BW145/COUNTA($BE145:$BV145)</f>
        <v>0.77777777777777779</v>
      </c>
      <c r="BY145" s="21">
        <f>COUNTIF($BE145:$BV145,1)</f>
        <v>4</v>
      </c>
      <c r="BZ145" s="22">
        <f>BY145/COUNTA($BE145:$BV145)</f>
        <v>0.22222222222222221</v>
      </c>
      <c r="CA145" s="21">
        <f>COUNTIF($BE145:$BV145,0)</f>
        <v>0</v>
      </c>
      <c r="CB145" s="22">
        <f>CA145/COUNTA($BE145:$BV145)</f>
        <v>0</v>
      </c>
      <c r="CC145" s="21">
        <f>(((BW145*2)+(BY145*1)+(CA145*0)))/COUNTA($BE145:$BV145)</f>
        <v>1.7777777777777777</v>
      </c>
      <c r="CD145" s="427" t="str">
        <f>IF(CC145&gt;=1.6,"Đạt mục tiêu",IF(CC145&gt;=1,"Cần cố gắng","Chưa đạt"))</f>
        <v>Đạt mục tiêu</v>
      </c>
    </row>
    <row r="146" spans="1:82" s="2" customFormat="1" ht="110.25" hidden="1">
      <c r="A146" s="19">
        <v>124</v>
      </c>
      <c r="B146" s="451">
        <v>124</v>
      </c>
      <c r="C146" s="390" t="s">
        <v>341</v>
      </c>
      <c r="D146" s="75" t="s">
        <v>15</v>
      </c>
      <c r="E146" s="390" t="s">
        <v>131</v>
      </c>
      <c r="F146" s="75" t="s">
        <v>17</v>
      </c>
      <c r="G146" s="78" t="s">
        <v>395</v>
      </c>
      <c r="H146" s="125" t="s">
        <v>713</v>
      </c>
      <c r="I146" s="79" t="s">
        <v>275</v>
      </c>
      <c r="J146" s="10" t="s">
        <v>25</v>
      </c>
      <c r="K146" s="20"/>
      <c r="L146" s="20"/>
      <c r="M146" s="21"/>
      <c r="N146" s="474"/>
      <c r="O146" s="623"/>
      <c r="P146" s="20"/>
      <c r="Q146" s="21" t="s">
        <v>16</v>
      </c>
      <c r="R146" s="21"/>
      <c r="S146" s="20"/>
      <c r="T146" s="20"/>
      <c r="U146" s="66">
        <f t="shared" si="21"/>
        <v>1</v>
      </c>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20"/>
      <c r="BF146" s="20"/>
      <c r="BG146" s="20"/>
      <c r="BH146" s="20"/>
      <c r="BI146" s="20"/>
      <c r="BJ146" s="20"/>
      <c r="BK146" s="20"/>
      <c r="BL146" s="20"/>
      <c r="BM146" s="20"/>
      <c r="BN146" s="20"/>
      <c r="BO146" s="20"/>
      <c r="BP146" s="20"/>
      <c r="BQ146" s="20"/>
      <c r="BR146" s="20"/>
      <c r="BS146" s="20"/>
      <c r="BT146" s="20"/>
      <c r="BU146" s="20"/>
      <c r="BV146" s="20"/>
      <c r="BW146" s="21"/>
      <c r="BX146" s="22"/>
      <c r="BY146" s="21"/>
      <c r="BZ146" s="22"/>
      <c r="CA146" s="21"/>
      <c r="CB146" s="22"/>
      <c r="CC146" s="21"/>
      <c r="CD146" s="21"/>
    </row>
    <row r="147" spans="1:82" s="2" customFormat="1" ht="28.5" hidden="1" customHeight="1">
      <c r="A147" s="19">
        <v>125</v>
      </c>
      <c r="B147" s="451">
        <v>125</v>
      </c>
      <c r="C147" s="390" t="s">
        <v>341</v>
      </c>
      <c r="D147" s="75" t="s">
        <v>15</v>
      </c>
      <c r="E147" s="390" t="s">
        <v>131</v>
      </c>
      <c r="F147" s="75" t="s">
        <v>17</v>
      </c>
      <c r="G147" s="78" t="s">
        <v>401</v>
      </c>
      <c r="H147" s="93" t="s">
        <v>736</v>
      </c>
      <c r="I147" s="79" t="s">
        <v>275</v>
      </c>
      <c r="J147" s="10" t="s">
        <v>25</v>
      </c>
      <c r="K147" s="20"/>
      <c r="L147" s="20"/>
      <c r="M147" s="21"/>
      <c r="N147" s="474"/>
      <c r="O147" s="623"/>
      <c r="P147" s="20"/>
      <c r="Q147" s="21"/>
      <c r="R147" s="21"/>
      <c r="S147" s="20" t="s">
        <v>16</v>
      </c>
      <c r="T147" s="20"/>
      <c r="U147" s="66">
        <f t="shared" si="21"/>
        <v>1</v>
      </c>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20"/>
      <c r="BT147" s="20"/>
      <c r="BU147" s="20"/>
      <c r="BV147" s="20"/>
      <c r="BW147" s="21"/>
      <c r="BX147" s="22"/>
      <c r="BY147" s="21"/>
      <c r="BZ147" s="22"/>
      <c r="CA147" s="21"/>
      <c r="CB147" s="22"/>
      <c r="CC147" s="21"/>
      <c r="CD147" s="21"/>
    </row>
    <row r="148" spans="1:82" s="3" customFormat="1" ht="31.5" hidden="1" customHeight="1">
      <c r="A148" s="19">
        <v>126</v>
      </c>
      <c r="B148" s="451">
        <v>126</v>
      </c>
      <c r="C148" s="78" t="s">
        <v>412</v>
      </c>
      <c r="D148" s="77" t="s">
        <v>14</v>
      </c>
      <c r="E148" s="78" t="s">
        <v>413</v>
      </c>
      <c r="F148" s="77" t="s">
        <v>17</v>
      </c>
      <c r="G148" s="78" t="s">
        <v>414</v>
      </c>
      <c r="H148" s="518" t="s">
        <v>417</v>
      </c>
      <c r="I148" s="398" t="s">
        <v>275</v>
      </c>
      <c r="J148" s="394" t="s">
        <v>25</v>
      </c>
      <c r="K148" s="398"/>
      <c r="L148" s="398"/>
      <c r="M148" s="384" t="s">
        <v>16</v>
      </c>
      <c r="N148" s="461"/>
      <c r="O148" s="608"/>
      <c r="P148" s="591"/>
      <c r="Q148" s="461"/>
      <c r="R148" s="461"/>
      <c r="S148" s="398"/>
      <c r="T148" s="398"/>
      <c r="U148" s="493">
        <f t="shared" si="21"/>
        <v>1</v>
      </c>
      <c r="V148" s="398"/>
      <c r="W148" s="398"/>
      <c r="X148" s="398"/>
      <c r="Y148" s="398"/>
      <c r="Z148" s="398"/>
      <c r="AA148" s="398"/>
      <c r="AB148" s="398"/>
      <c r="AC148" s="398"/>
      <c r="AD148" s="398" t="s">
        <v>723</v>
      </c>
      <c r="AE148" s="398" t="s">
        <v>724</v>
      </c>
      <c r="AF148" s="398" t="s">
        <v>727</v>
      </c>
      <c r="AG148" s="398" t="s">
        <v>724</v>
      </c>
      <c r="AH148" s="398"/>
      <c r="AI148" s="398"/>
      <c r="AJ148" s="398"/>
      <c r="AK148" s="398"/>
      <c r="AL148" s="398"/>
      <c r="AM148" s="591"/>
      <c r="AN148" s="591"/>
      <c r="AO148" s="591"/>
      <c r="AP148" s="591"/>
      <c r="AQ148" s="591"/>
      <c r="AR148" s="591"/>
      <c r="AS148" s="591"/>
      <c r="AT148" s="398"/>
      <c r="AU148" s="398"/>
      <c r="AV148" s="398"/>
      <c r="AW148" s="398"/>
      <c r="AX148" s="398"/>
      <c r="AY148" s="398"/>
      <c r="AZ148" s="398"/>
      <c r="BA148" s="398"/>
      <c r="BB148" s="398"/>
      <c r="BC148" s="398"/>
      <c r="BD148" s="398"/>
      <c r="BE148" s="398">
        <v>1</v>
      </c>
      <c r="BF148" s="398">
        <v>2</v>
      </c>
      <c r="BG148" s="398">
        <v>2</v>
      </c>
      <c r="BH148" s="398">
        <v>2</v>
      </c>
      <c r="BI148" s="398">
        <v>2</v>
      </c>
      <c r="BJ148" s="398">
        <v>2</v>
      </c>
      <c r="BK148" s="398">
        <v>2</v>
      </c>
      <c r="BL148" s="398">
        <v>2</v>
      </c>
      <c r="BM148" s="398">
        <v>2</v>
      </c>
      <c r="BN148" s="398">
        <v>2</v>
      </c>
      <c r="BO148" s="398">
        <v>2</v>
      </c>
      <c r="BP148" s="398">
        <v>2</v>
      </c>
      <c r="BQ148" s="398">
        <v>2</v>
      </c>
      <c r="BR148" s="398">
        <v>2</v>
      </c>
      <c r="BS148" s="398">
        <v>2</v>
      </c>
      <c r="BT148" s="398">
        <v>1</v>
      </c>
      <c r="BU148" s="398">
        <v>2</v>
      </c>
      <c r="BV148" s="398">
        <v>2</v>
      </c>
      <c r="BW148" s="533">
        <f>COUNTIF($BE148:$BV148,2)</f>
        <v>16</v>
      </c>
      <c r="BX148" s="534">
        <f>BW148/COUNTA($BE148:$BV148)</f>
        <v>0.88888888888888884</v>
      </c>
      <c r="BY148" s="533">
        <f>COUNTIF($BE148:$BV148,1)</f>
        <v>2</v>
      </c>
      <c r="BZ148" s="534">
        <f>BY148/COUNTA($BE148:$BV148)</f>
        <v>0.1111111111111111</v>
      </c>
      <c r="CA148" s="533">
        <f>COUNTIF($BE148:$BV148,0)</f>
        <v>0</v>
      </c>
      <c r="CB148" s="535">
        <f>CA148/COUNTA($BE148:$BV148)</f>
        <v>0</v>
      </c>
      <c r="CC148" s="533">
        <f>(((BW148*2)+(BY148*1)+(CA148*0)))/COUNTA($BE148:$BV148)</f>
        <v>1.8888888888888888</v>
      </c>
      <c r="CD148" s="536" t="str">
        <f t="shared" ref="CD148" si="27">IF(CC148&gt;=1.6,"Đạt mục tiêu",IF(CC148&gt;=1,"Cần cố gắng","Chưa đạt"))</f>
        <v>Đạt mục tiêu</v>
      </c>
    </row>
    <row r="149" spans="1:82" s="2" customFormat="1" ht="51" hidden="1" customHeight="1">
      <c r="A149" s="19">
        <v>127</v>
      </c>
      <c r="B149" s="451">
        <v>127</v>
      </c>
      <c r="C149" s="78" t="s">
        <v>412</v>
      </c>
      <c r="D149" s="77" t="s">
        <v>14</v>
      </c>
      <c r="E149" s="78" t="s">
        <v>413</v>
      </c>
      <c r="F149" s="77" t="s">
        <v>17</v>
      </c>
      <c r="G149" s="78" t="s">
        <v>415</v>
      </c>
      <c r="H149" s="125" t="s">
        <v>714</v>
      </c>
      <c r="I149" s="79" t="s">
        <v>275</v>
      </c>
      <c r="J149" s="10" t="s">
        <v>25</v>
      </c>
      <c r="K149" s="20"/>
      <c r="L149" s="20"/>
      <c r="M149" s="21"/>
      <c r="N149" s="474"/>
      <c r="O149" s="623"/>
      <c r="P149" s="20" t="s">
        <v>16</v>
      </c>
      <c r="Q149" s="21"/>
      <c r="R149" s="21"/>
      <c r="S149" s="20"/>
      <c r="T149" s="20"/>
      <c r="U149" s="66">
        <f t="shared" si="21"/>
        <v>1</v>
      </c>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t="s">
        <v>725</v>
      </c>
      <c r="AR149" s="20" t="s">
        <v>723</v>
      </c>
      <c r="AS149" s="20" t="s">
        <v>723</v>
      </c>
      <c r="AT149" s="20"/>
      <c r="AU149" s="20"/>
      <c r="AV149" s="20"/>
      <c r="AW149" s="20"/>
      <c r="AX149" s="20"/>
      <c r="AY149" s="20"/>
      <c r="AZ149" s="20"/>
      <c r="BA149" s="20"/>
      <c r="BB149" s="20"/>
      <c r="BC149" s="20"/>
      <c r="BD149" s="20"/>
      <c r="BE149" s="20"/>
      <c r="BF149" s="20"/>
      <c r="BG149" s="20"/>
      <c r="BH149" s="20"/>
      <c r="BI149" s="20"/>
      <c r="BJ149" s="20"/>
      <c r="BK149" s="20"/>
      <c r="BL149" s="20"/>
      <c r="BM149" s="20"/>
      <c r="BN149" s="20"/>
      <c r="BO149" s="20"/>
      <c r="BP149" s="20"/>
      <c r="BQ149" s="20"/>
      <c r="BR149" s="20"/>
      <c r="BS149" s="20"/>
      <c r="BT149" s="20"/>
      <c r="BU149" s="20"/>
      <c r="BV149" s="20"/>
      <c r="BW149" s="21"/>
      <c r="BX149" s="22"/>
      <c r="BY149" s="21"/>
      <c r="BZ149" s="22"/>
      <c r="CA149" s="21"/>
      <c r="CB149" s="22"/>
      <c r="CC149" s="21"/>
      <c r="CD149" s="21"/>
    </row>
    <row r="150" spans="1:82" s="2" customFormat="1" ht="60" hidden="1">
      <c r="A150" s="19">
        <v>128</v>
      </c>
      <c r="B150" s="451">
        <v>128</v>
      </c>
      <c r="C150" s="78" t="s">
        <v>412</v>
      </c>
      <c r="D150" s="77" t="s">
        <v>14</v>
      </c>
      <c r="E150" s="78" t="s">
        <v>413</v>
      </c>
      <c r="F150" s="77" t="s">
        <v>17</v>
      </c>
      <c r="G150" s="78" t="s">
        <v>416</v>
      </c>
      <c r="H150" s="125" t="s">
        <v>418</v>
      </c>
      <c r="I150" s="79" t="s">
        <v>275</v>
      </c>
      <c r="J150" s="10" t="s">
        <v>25</v>
      </c>
      <c r="K150" s="20"/>
      <c r="L150" s="20"/>
      <c r="M150" s="21"/>
      <c r="N150" s="474"/>
      <c r="O150" s="623"/>
      <c r="P150" s="20"/>
      <c r="Q150" s="47" t="s">
        <v>16</v>
      </c>
      <c r="R150" s="21"/>
      <c r="S150" s="20"/>
      <c r="T150" s="20"/>
      <c r="U150" s="66">
        <f t="shared" si="21"/>
        <v>1</v>
      </c>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20"/>
      <c r="BV150" s="20"/>
      <c r="BW150" s="21"/>
      <c r="BX150" s="22"/>
      <c r="BY150" s="21"/>
      <c r="BZ150" s="22"/>
      <c r="CA150" s="21"/>
      <c r="CB150" s="22"/>
      <c r="CC150" s="21"/>
      <c r="CD150" s="21"/>
    </row>
    <row r="151" spans="1:82" hidden="1">
      <c r="A151" s="396">
        <v>129</v>
      </c>
      <c r="B151" s="451">
        <v>129</v>
      </c>
      <c r="C151" s="1447" t="s">
        <v>284</v>
      </c>
      <c r="D151" s="1368"/>
      <c r="E151" s="1369"/>
      <c r="F151" s="5" t="s">
        <v>316</v>
      </c>
      <c r="G151" s="176" t="s">
        <v>316</v>
      </c>
      <c r="H151" s="239" t="s">
        <v>316</v>
      </c>
      <c r="I151" s="5" t="s">
        <v>316</v>
      </c>
      <c r="J151" s="5" t="s">
        <v>316</v>
      </c>
      <c r="K151" s="506" t="s">
        <v>316</v>
      </c>
      <c r="L151" s="5" t="s">
        <v>316</v>
      </c>
      <c r="M151" s="5" t="s">
        <v>316</v>
      </c>
      <c r="N151" s="148" t="s">
        <v>316</v>
      </c>
      <c r="O151" s="5" t="s">
        <v>316</v>
      </c>
      <c r="P151" s="5" t="s">
        <v>316</v>
      </c>
      <c r="Q151" s="5" t="s">
        <v>316</v>
      </c>
      <c r="R151" s="5"/>
      <c r="S151" s="5" t="s">
        <v>316</v>
      </c>
      <c r="T151" s="5" t="s">
        <v>316</v>
      </c>
      <c r="U151" s="5" t="s">
        <v>316</v>
      </c>
      <c r="V151" s="176" t="s">
        <v>316</v>
      </c>
      <c r="W151" s="176" t="s">
        <v>316</v>
      </c>
      <c r="X151" s="176" t="s">
        <v>316</v>
      </c>
      <c r="Y151" s="176" t="s">
        <v>316</v>
      </c>
      <c r="Z151" s="5" t="s">
        <v>316</v>
      </c>
      <c r="AA151" s="5" t="s">
        <v>316</v>
      </c>
      <c r="AB151" s="5" t="s">
        <v>316</v>
      </c>
      <c r="AC151" s="5" t="s">
        <v>316</v>
      </c>
      <c r="AD151" s="5" t="s">
        <v>316</v>
      </c>
      <c r="AE151" s="5" t="s">
        <v>316</v>
      </c>
      <c r="AF151" s="5" t="s">
        <v>316</v>
      </c>
      <c r="AG151" s="5" t="s">
        <v>316</v>
      </c>
      <c r="AH151" s="148" t="s">
        <v>316</v>
      </c>
      <c r="AI151" s="148" t="s">
        <v>316</v>
      </c>
      <c r="AJ151" s="148" t="s">
        <v>316</v>
      </c>
      <c r="AK151" s="148" t="s">
        <v>316</v>
      </c>
      <c r="AL151" s="148" t="s">
        <v>316</v>
      </c>
      <c r="AM151" s="5" t="s">
        <v>316</v>
      </c>
      <c r="AN151" s="5" t="s">
        <v>316</v>
      </c>
      <c r="AO151" s="5" t="s">
        <v>316</v>
      </c>
      <c r="AP151" s="5" t="s">
        <v>316</v>
      </c>
      <c r="AQ151" s="5"/>
      <c r="AR151" s="5"/>
      <c r="AS151" s="5" t="s">
        <v>316</v>
      </c>
      <c r="AT151" s="5" t="s">
        <v>316</v>
      </c>
      <c r="AU151" s="5" t="s">
        <v>316</v>
      </c>
      <c r="AV151" s="5" t="s">
        <v>316</v>
      </c>
      <c r="AW151" s="5" t="s">
        <v>316</v>
      </c>
      <c r="AX151" s="5"/>
      <c r="AY151" s="5"/>
      <c r="AZ151" s="5" t="s">
        <v>316</v>
      </c>
      <c r="BA151" s="5"/>
      <c r="BB151" s="5" t="s">
        <v>316</v>
      </c>
      <c r="BC151" s="5"/>
      <c r="BD151" s="5" t="s">
        <v>316</v>
      </c>
      <c r="BE151" s="521" t="s">
        <v>316</v>
      </c>
      <c r="BF151" s="521" t="s">
        <v>316</v>
      </c>
      <c r="BG151" s="521" t="s">
        <v>316</v>
      </c>
      <c r="BH151" s="521" t="s">
        <v>316</v>
      </c>
      <c r="BI151" s="521" t="s">
        <v>316</v>
      </c>
      <c r="BJ151" s="521" t="s">
        <v>316</v>
      </c>
      <c r="BK151" s="521" t="s">
        <v>316</v>
      </c>
      <c r="BL151" s="521" t="s">
        <v>316</v>
      </c>
      <c r="BM151" s="521" t="s">
        <v>316</v>
      </c>
      <c r="BN151" s="521" t="s">
        <v>316</v>
      </c>
      <c r="BO151" s="521" t="s">
        <v>316</v>
      </c>
      <c r="BP151" s="521" t="s">
        <v>316</v>
      </c>
      <c r="BQ151" s="521" t="s">
        <v>316</v>
      </c>
      <c r="BR151" s="521" t="s">
        <v>316</v>
      </c>
      <c r="BS151" s="521" t="s">
        <v>316</v>
      </c>
      <c r="BT151" s="521" t="s">
        <v>316</v>
      </c>
      <c r="BU151" s="521" t="s">
        <v>316</v>
      </c>
      <c r="BV151" s="521" t="s">
        <v>316</v>
      </c>
      <c r="BW151" s="521" t="s">
        <v>316</v>
      </c>
      <c r="BX151" s="522" t="s">
        <v>316</v>
      </c>
      <c r="BY151" s="521" t="s">
        <v>316</v>
      </c>
      <c r="BZ151" s="522" t="s">
        <v>316</v>
      </c>
      <c r="CA151" s="521" t="s">
        <v>316</v>
      </c>
      <c r="CB151" s="521" t="s">
        <v>316</v>
      </c>
      <c r="CC151" s="521" t="s">
        <v>316</v>
      </c>
      <c r="CD151" s="522" t="s">
        <v>316</v>
      </c>
    </row>
    <row r="152" spans="1:82" s="2" customFormat="1" ht="63" hidden="1">
      <c r="A152" s="19">
        <v>130</v>
      </c>
      <c r="B152" s="451">
        <v>130</v>
      </c>
      <c r="C152" s="390" t="s">
        <v>144</v>
      </c>
      <c r="D152" s="8" t="s">
        <v>14</v>
      </c>
      <c r="E152" s="390" t="s">
        <v>140</v>
      </c>
      <c r="F152" s="8" t="s">
        <v>17</v>
      </c>
      <c r="G152" s="20" t="s">
        <v>140</v>
      </c>
      <c r="H152" s="23" t="s">
        <v>283</v>
      </c>
      <c r="I152" s="20" t="s">
        <v>275</v>
      </c>
      <c r="J152" s="10" t="s">
        <v>25</v>
      </c>
      <c r="K152" s="20"/>
      <c r="L152" s="20"/>
      <c r="M152" s="20"/>
      <c r="N152" s="79"/>
      <c r="O152" s="79"/>
      <c r="P152" s="20"/>
      <c r="Q152" s="20" t="s">
        <v>16</v>
      </c>
      <c r="R152" s="20"/>
      <c r="S152" s="20"/>
      <c r="T152" s="20"/>
      <c r="U152" s="66">
        <f t="shared" si="21"/>
        <v>1</v>
      </c>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v>2</v>
      </c>
      <c r="BF152" s="20">
        <v>2</v>
      </c>
      <c r="BG152" s="20">
        <v>2</v>
      </c>
      <c r="BH152" s="20">
        <v>2</v>
      </c>
      <c r="BI152" s="20">
        <v>2</v>
      </c>
      <c r="BJ152" s="20">
        <v>2</v>
      </c>
      <c r="BK152" s="20">
        <v>1</v>
      </c>
      <c r="BL152" s="20">
        <v>2</v>
      </c>
      <c r="BM152" s="20">
        <v>2</v>
      </c>
      <c r="BN152" s="20">
        <v>2</v>
      </c>
      <c r="BO152" s="20">
        <v>2</v>
      </c>
      <c r="BP152" s="20">
        <v>2</v>
      </c>
      <c r="BQ152" s="20">
        <v>2</v>
      </c>
      <c r="BR152" s="20">
        <v>1</v>
      </c>
      <c r="BS152" s="20">
        <v>1</v>
      </c>
      <c r="BT152" s="20">
        <v>2</v>
      </c>
      <c r="BU152" s="20">
        <v>2</v>
      </c>
      <c r="BV152" s="20">
        <v>2</v>
      </c>
      <c r="BW152" s="21">
        <f>COUNTIF($BE152:$BV152,2)</f>
        <v>15</v>
      </c>
      <c r="BX152" s="22">
        <f>BW152/COUNTA($BE152:$BV152)</f>
        <v>0.83333333333333337</v>
      </c>
      <c r="BY152" s="21">
        <f>COUNTIF($BE152:$BV152,1)</f>
        <v>3</v>
      </c>
      <c r="BZ152" s="22">
        <f>BY152/COUNTA($BE152:$BV152)</f>
        <v>0.16666666666666666</v>
      </c>
      <c r="CA152" s="21">
        <f>COUNTIF($BE152:$BV152,0)</f>
        <v>0</v>
      </c>
      <c r="CB152" s="22">
        <f>CA152/COUNTA($BE152:$BV152)</f>
        <v>0</v>
      </c>
      <c r="CC152" s="21">
        <f>(((BW152*2)+(BY152*1)+(CA152*0)))/COUNTA($BE152:$BV152)</f>
        <v>1.8333333333333333</v>
      </c>
      <c r="CD152" s="21" t="str">
        <f>IF(CC152&gt;=1.6,"Đạt mục tiêu",IF(CC152&gt;=1,"Cần cố gắng","Chưa đạt"))</f>
        <v>Đạt mục tiêu</v>
      </c>
    </row>
    <row r="153" spans="1:82" s="2" customFormat="1" ht="60" hidden="1">
      <c r="A153" s="19">
        <v>131</v>
      </c>
      <c r="B153" s="451">
        <v>131</v>
      </c>
      <c r="C153" s="78" t="s">
        <v>346</v>
      </c>
      <c r="D153" s="77" t="s">
        <v>17</v>
      </c>
      <c r="E153" s="78" t="s">
        <v>347</v>
      </c>
      <c r="F153" s="77" t="s">
        <v>17</v>
      </c>
      <c r="G153" s="78" t="s">
        <v>419</v>
      </c>
      <c r="H153" s="23" t="s">
        <v>420</v>
      </c>
      <c r="I153" s="20" t="s">
        <v>275</v>
      </c>
      <c r="J153" s="10" t="s">
        <v>25</v>
      </c>
      <c r="K153" s="20"/>
      <c r="L153" s="20"/>
      <c r="M153" s="20"/>
      <c r="N153" s="79"/>
      <c r="O153" s="79"/>
      <c r="P153" s="20"/>
      <c r="Q153" s="20"/>
      <c r="R153" s="20"/>
      <c r="S153" s="20" t="s">
        <v>16</v>
      </c>
      <c r="T153" s="20"/>
      <c r="U153" s="66">
        <f t="shared" si="21"/>
        <v>1</v>
      </c>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0"/>
      <c r="BU153" s="20"/>
      <c r="BV153" s="20"/>
      <c r="BW153" s="21"/>
      <c r="BX153" s="22"/>
      <c r="BY153" s="21"/>
      <c r="BZ153" s="22"/>
      <c r="CA153" s="21"/>
      <c r="CB153" s="22"/>
      <c r="CC153" s="21"/>
      <c r="CD153" s="21"/>
    </row>
    <row r="154" spans="1:82" s="2" customFormat="1" ht="60" hidden="1">
      <c r="A154" s="19">
        <v>132</v>
      </c>
      <c r="B154" s="451">
        <v>132</v>
      </c>
      <c r="C154" s="78" t="s">
        <v>348</v>
      </c>
      <c r="D154" s="77" t="s">
        <v>17</v>
      </c>
      <c r="E154" s="78" t="s">
        <v>349</v>
      </c>
      <c r="F154" s="77" t="s">
        <v>17</v>
      </c>
      <c r="G154" s="78" t="s">
        <v>421</v>
      </c>
      <c r="H154" s="23" t="s">
        <v>422</v>
      </c>
      <c r="I154" s="20" t="s">
        <v>275</v>
      </c>
      <c r="J154" s="10" t="s">
        <v>25</v>
      </c>
      <c r="K154" s="20"/>
      <c r="L154" s="20"/>
      <c r="M154" s="20"/>
      <c r="N154" s="79"/>
      <c r="O154" s="79"/>
      <c r="P154" s="20"/>
      <c r="Q154" s="20"/>
      <c r="R154" s="20"/>
      <c r="S154" s="20"/>
      <c r="T154" s="20" t="s">
        <v>16</v>
      </c>
      <c r="U154" s="66">
        <f t="shared" si="21"/>
        <v>1</v>
      </c>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20"/>
      <c r="BV154" s="20"/>
      <c r="BW154" s="21"/>
      <c r="BX154" s="22"/>
      <c r="BY154" s="21"/>
      <c r="BZ154" s="22"/>
      <c r="CA154" s="21"/>
      <c r="CB154" s="22"/>
      <c r="CC154" s="21"/>
      <c r="CD154" s="21"/>
    </row>
    <row r="155" spans="1:82" ht="75" hidden="1">
      <c r="A155" s="384">
        <v>133</v>
      </c>
      <c r="B155" s="451">
        <v>133</v>
      </c>
      <c r="C155" s="213" t="s">
        <v>350</v>
      </c>
      <c r="D155" s="77" t="s">
        <v>17</v>
      </c>
      <c r="E155" s="213" t="s">
        <v>351</v>
      </c>
      <c r="F155" s="77" t="s">
        <v>17</v>
      </c>
      <c r="G155" s="78" t="s">
        <v>423</v>
      </c>
      <c r="H155" s="518" t="s">
        <v>427</v>
      </c>
      <c r="I155" s="20" t="s">
        <v>275</v>
      </c>
      <c r="J155" s="10" t="s">
        <v>25</v>
      </c>
      <c r="K155" s="20"/>
      <c r="L155" s="20"/>
      <c r="M155" s="20"/>
      <c r="N155" s="384" t="s">
        <v>16</v>
      </c>
      <c r="O155" s="79"/>
      <c r="P155" s="20"/>
      <c r="Q155" s="20"/>
      <c r="R155" s="20"/>
      <c r="S155" s="20"/>
      <c r="T155" s="20"/>
      <c r="U155" s="66">
        <f t="shared" si="21"/>
        <v>1</v>
      </c>
      <c r="V155" s="20"/>
      <c r="W155" s="20"/>
      <c r="X155" s="20"/>
      <c r="Y155" s="20"/>
      <c r="Z155" s="20"/>
      <c r="AA155" s="20"/>
      <c r="AB155" s="20"/>
      <c r="AC155" s="20"/>
      <c r="AD155" s="20"/>
      <c r="AE155" s="20"/>
      <c r="AF155" s="20"/>
      <c r="AG155" s="20"/>
      <c r="AH155" s="384" t="s">
        <v>723</v>
      </c>
      <c r="AI155" s="384" t="s">
        <v>724</v>
      </c>
      <c r="AJ155" s="384" t="s">
        <v>723</v>
      </c>
      <c r="AK155" s="384" t="s">
        <v>724</v>
      </c>
      <c r="AL155" s="384" t="s">
        <v>723</v>
      </c>
      <c r="AM155" s="20"/>
      <c r="AN155" s="20"/>
      <c r="AO155" s="20"/>
      <c r="AP155" s="20"/>
      <c r="AQ155" s="20"/>
      <c r="AR155" s="20"/>
      <c r="AS155" s="20"/>
      <c r="AT155" s="20"/>
      <c r="AU155" s="20"/>
      <c r="AV155" s="20"/>
      <c r="AW155" s="20"/>
      <c r="AX155" s="20"/>
      <c r="AY155" s="20"/>
      <c r="AZ155" s="20"/>
      <c r="BA155" s="20"/>
      <c r="BB155" s="20"/>
      <c r="BC155" s="20"/>
      <c r="BD155" s="20"/>
      <c r="BE155" s="20">
        <v>2</v>
      </c>
      <c r="BF155" s="20">
        <v>2</v>
      </c>
      <c r="BG155" s="20">
        <v>2</v>
      </c>
      <c r="BH155" s="20">
        <v>1</v>
      </c>
      <c r="BI155" s="20">
        <v>2</v>
      </c>
      <c r="BJ155" s="20">
        <v>2</v>
      </c>
      <c r="BK155" s="20">
        <v>2</v>
      </c>
      <c r="BL155" s="20">
        <v>2</v>
      </c>
      <c r="BM155" s="20">
        <v>2</v>
      </c>
      <c r="BN155" s="20">
        <v>1</v>
      </c>
      <c r="BO155" s="20">
        <v>2</v>
      </c>
      <c r="BP155" s="20">
        <v>2</v>
      </c>
      <c r="BQ155" s="20">
        <v>2</v>
      </c>
      <c r="BR155" s="20">
        <v>2</v>
      </c>
      <c r="BS155" s="20">
        <v>1</v>
      </c>
      <c r="BT155" s="20">
        <v>2</v>
      </c>
      <c r="BU155" s="20">
        <v>2</v>
      </c>
      <c r="BV155" s="20">
        <v>1</v>
      </c>
      <c r="BW155" s="21">
        <f>COUNTIF($BE155:$BV155,2)</f>
        <v>14</v>
      </c>
      <c r="BX155" s="22">
        <f>BW155/COUNTA($BE155:$BV155)</f>
        <v>0.77777777777777779</v>
      </c>
      <c r="BY155" s="21">
        <f>COUNTIF($BE155:$BV155,1)</f>
        <v>4</v>
      </c>
      <c r="BZ155" s="22">
        <f>BY155/COUNTA($BE155:$BV155)</f>
        <v>0.22222222222222221</v>
      </c>
      <c r="CA155" s="21">
        <f>COUNTIF($BE155:$BV155,0)</f>
        <v>0</v>
      </c>
      <c r="CB155" s="22">
        <f>CA155/COUNTA($BE155:$BV155)</f>
        <v>0</v>
      </c>
      <c r="CC155" s="21">
        <f>(((BW155*2)+(BY155*1)+(CA155*0)))/COUNTA($BE155:$BV155)</f>
        <v>1.7777777777777777</v>
      </c>
      <c r="CD155" s="427" t="str">
        <f>IF(CC155&gt;=1.6,"Đạt mục tiêu",IF(CC155&gt;=1,"Cần cố gắng","Chưa đạt"))</f>
        <v>Đạt mục tiêu</v>
      </c>
    </row>
    <row r="156" spans="1:82" s="2" customFormat="1" ht="60.75" hidden="1" customHeight="1">
      <c r="A156" s="19">
        <v>134</v>
      </c>
      <c r="B156" s="451">
        <v>134</v>
      </c>
      <c r="C156" s="78" t="s">
        <v>350</v>
      </c>
      <c r="D156" s="77" t="s">
        <v>17</v>
      </c>
      <c r="E156" s="78" t="s">
        <v>351</v>
      </c>
      <c r="F156" s="77" t="s">
        <v>17</v>
      </c>
      <c r="G156" s="78" t="s">
        <v>425</v>
      </c>
      <c r="H156" s="23" t="s">
        <v>428</v>
      </c>
      <c r="I156" s="20" t="s">
        <v>275</v>
      </c>
      <c r="J156" s="10" t="s">
        <v>25</v>
      </c>
      <c r="K156" s="20"/>
      <c r="L156" s="20"/>
      <c r="M156" s="20"/>
      <c r="N156" s="79"/>
      <c r="O156" s="79"/>
      <c r="P156" s="20" t="s">
        <v>16</v>
      </c>
      <c r="Q156" s="20"/>
      <c r="R156" s="20"/>
      <c r="S156" s="20"/>
      <c r="T156" s="20"/>
      <c r="U156" s="66">
        <f t="shared" si="21"/>
        <v>1</v>
      </c>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t="s">
        <v>727</v>
      </c>
      <c r="AR156" s="20" t="s">
        <v>727</v>
      </c>
      <c r="AS156" s="20" t="s">
        <v>727</v>
      </c>
      <c r="AT156" s="20"/>
      <c r="AU156" s="20"/>
      <c r="AV156" s="20"/>
      <c r="AW156" s="20"/>
      <c r="AX156" s="20"/>
      <c r="AY156" s="20"/>
      <c r="AZ156" s="20"/>
      <c r="BA156" s="20"/>
      <c r="BB156" s="20"/>
      <c r="BC156" s="20"/>
      <c r="BD156" s="20"/>
      <c r="BE156" s="20"/>
      <c r="BF156" s="20"/>
      <c r="BG156" s="20"/>
      <c r="BH156" s="20"/>
      <c r="BI156" s="20"/>
      <c r="BJ156" s="20"/>
      <c r="BK156" s="20"/>
      <c r="BL156" s="20"/>
      <c r="BM156" s="20"/>
      <c r="BN156" s="20"/>
      <c r="BO156" s="20"/>
      <c r="BP156" s="20"/>
      <c r="BQ156" s="20"/>
      <c r="BR156" s="20"/>
      <c r="BS156" s="20"/>
      <c r="BT156" s="20"/>
      <c r="BU156" s="20"/>
      <c r="BV156" s="20"/>
      <c r="BW156" s="21"/>
      <c r="BX156" s="22"/>
      <c r="BY156" s="21"/>
      <c r="BZ156" s="22"/>
      <c r="CA156" s="21"/>
      <c r="CB156" s="22"/>
      <c r="CC156" s="21"/>
      <c r="CD156" s="21"/>
    </row>
    <row r="157" spans="1:82" s="2" customFormat="1" ht="75" hidden="1">
      <c r="A157" s="19">
        <v>135</v>
      </c>
      <c r="B157" s="451">
        <v>135</v>
      </c>
      <c r="C157" s="78" t="s">
        <v>350</v>
      </c>
      <c r="D157" s="77" t="s">
        <v>17</v>
      </c>
      <c r="E157" s="78" t="s">
        <v>351</v>
      </c>
      <c r="F157" s="77" t="s">
        <v>17</v>
      </c>
      <c r="G157" s="78" t="s">
        <v>426</v>
      </c>
      <c r="H157" s="23" t="s">
        <v>429</v>
      </c>
      <c r="I157" s="20" t="s">
        <v>275</v>
      </c>
      <c r="J157" s="10" t="s">
        <v>25</v>
      </c>
      <c r="K157" s="20"/>
      <c r="L157" s="20"/>
      <c r="M157" s="20"/>
      <c r="N157" s="79"/>
      <c r="O157" s="79"/>
      <c r="P157" s="20"/>
      <c r="Q157" s="20"/>
      <c r="R157" s="20"/>
      <c r="S157" s="20"/>
      <c r="T157" s="20" t="s">
        <v>16</v>
      </c>
      <c r="U157" s="66">
        <f t="shared" si="21"/>
        <v>1</v>
      </c>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20"/>
      <c r="BV157" s="20"/>
      <c r="BW157" s="21"/>
      <c r="BX157" s="22"/>
      <c r="BY157" s="21"/>
      <c r="BZ157" s="22"/>
      <c r="CA157" s="21"/>
      <c r="CB157" s="22"/>
      <c r="CC157" s="21"/>
      <c r="CD157" s="21"/>
    </row>
    <row r="158" spans="1:82" s="2" customFormat="1" ht="45" hidden="1">
      <c r="A158" s="19">
        <v>136</v>
      </c>
      <c r="B158" s="451">
        <v>136</v>
      </c>
      <c r="C158" s="78" t="s">
        <v>352</v>
      </c>
      <c r="D158" s="77" t="s">
        <v>17</v>
      </c>
      <c r="E158" s="78" t="s">
        <v>353</v>
      </c>
      <c r="F158" s="77" t="s">
        <v>17</v>
      </c>
      <c r="G158" s="78" t="s">
        <v>430</v>
      </c>
      <c r="H158" s="23" t="s">
        <v>431</v>
      </c>
      <c r="I158" s="20" t="s">
        <v>275</v>
      </c>
      <c r="J158" s="10" t="s">
        <v>25</v>
      </c>
      <c r="K158" s="20"/>
      <c r="L158" s="20"/>
      <c r="M158" s="20"/>
      <c r="N158" s="79"/>
      <c r="O158" s="79"/>
      <c r="P158" s="20"/>
      <c r="Q158" s="20"/>
      <c r="R158" s="20"/>
      <c r="S158" s="20" t="s">
        <v>16</v>
      </c>
      <c r="T158" s="20"/>
      <c r="U158" s="66">
        <f t="shared" si="21"/>
        <v>1</v>
      </c>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1"/>
      <c r="BX158" s="22"/>
      <c r="BY158" s="21"/>
      <c r="BZ158" s="22"/>
      <c r="CA158" s="21"/>
      <c r="CB158" s="22"/>
      <c r="CC158" s="21"/>
      <c r="CD158" s="21"/>
    </row>
    <row r="159" spans="1:82" ht="75" hidden="1">
      <c r="A159" s="396">
        <v>137</v>
      </c>
      <c r="B159" s="451">
        <v>137</v>
      </c>
      <c r="C159" s="402" t="s">
        <v>432</v>
      </c>
      <c r="D159" s="77" t="s">
        <v>14</v>
      </c>
      <c r="E159" s="78" t="s">
        <v>438</v>
      </c>
      <c r="F159" s="77" t="s">
        <v>17</v>
      </c>
      <c r="G159" s="186" t="s">
        <v>437</v>
      </c>
      <c r="H159" s="542" t="s">
        <v>973</v>
      </c>
      <c r="I159" s="20" t="s">
        <v>275</v>
      </c>
      <c r="J159" s="10" t="s">
        <v>25</v>
      </c>
      <c r="K159" s="396" t="s">
        <v>16</v>
      </c>
      <c r="L159" s="20"/>
      <c r="M159" s="20"/>
      <c r="N159" s="79"/>
      <c r="O159" s="79"/>
      <c r="P159" s="20"/>
      <c r="Q159" s="20"/>
      <c r="R159" s="20"/>
      <c r="S159" s="20"/>
      <c r="T159" s="20"/>
      <c r="U159" s="66">
        <f t="shared" si="21"/>
        <v>1</v>
      </c>
      <c r="V159" s="183" t="s">
        <v>725</v>
      </c>
      <c r="W159" s="540" t="s">
        <v>723</v>
      </c>
      <c r="X159" s="540" t="s">
        <v>726</v>
      </c>
      <c r="Y159" s="540" t="s">
        <v>726</v>
      </c>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394" t="s">
        <v>281</v>
      </c>
      <c r="BF159" s="394" t="s">
        <v>281</v>
      </c>
      <c r="BG159" s="394" t="s">
        <v>1160</v>
      </c>
      <c r="BH159" s="394" t="s">
        <v>281</v>
      </c>
      <c r="BI159" s="394" t="s">
        <v>1160</v>
      </c>
      <c r="BJ159" s="394" t="s">
        <v>281</v>
      </c>
      <c r="BK159" s="394" t="s">
        <v>281</v>
      </c>
      <c r="BL159" s="394" t="s">
        <v>281</v>
      </c>
      <c r="BM159" s="394" t="s">
        <v>281</v>
      </c>
      <c r="BN159" s="394" t="s">
        <v>281</v>
      </c>
      <c r="BO159" s="394" t="s">
        <v>281</v>
      </c>
      <c r="BP159" s="394" t="s">
        <v>281</v>
      </c>
      <c r="BQ159" s="394" t="s">
        <v>281</v>
      </c>
      <c r="BR159" s="394" t="s">
        <v>281</v>
      </c>
      <c r="BS159" s="394" t="s">
        <v>281</v>
      </c>
      <c r="BT159" s="394" t="s">
        <v>281</v>
      </c>
      <c r="BU159" s="394" t="s">
        <v>281</v>
      </c>
      <c r="BV159" s="394" t="s">
        <v>281</v>
      </c>
      <c r="BW159" s="384">
        <f>COUNTIF($BE159:$BV159,2)</f>
        <v>16</v>
      </c>
      <c r="BX159" s="510">
        <f>BW159/COUNTA($BE159:$BV159)</f>
        <v>0.88888888888888884</v>
      </c>
      <c r="BY159" s="384">
        <f>COUNTIF($BE159:$BV159,1)</f>
        <v>2</v>
      </c>
      <c r="BZ159" s="510">
        <f>BY159/COUNTA($BE159:$BV159)</f>
        <v>0.1111111111111111</v>
      </c>
      <c r="CA159" s="384">
        <f>COUNTIF($BE159:$BV159,0)</f>
        <v>0</v>
      </c>
      <c r="CB159" s="511">
        <f>CA159/COUNTA($BE159:$BV159)</f>
        <v>0</v>
      </c>
      <c r="CC159" s="384">
        <f>(((BW159*2)+(BY159*1)+(CA159*0)))/COUNTA($BE159:$BV159)</f>
        <v>1.8888888888888888</v>
      </c>
      <c r="CD159" s="497" t="str">
        <f>IF(CC159&gt;=1.6,"Đạt mục tiêu",IF(CC159&gt;=1,"Cần cố gắng","Chưa đạt"))</f>
        <v>Đạt mục tiêu</v>
      </c>
    </row>
    <row r="160" spans="1:82" s="2" customFormat="1" ht="47.25" hidden="1">
      <c r="A160" s="19"/>
      <c r="B160" s="451"/>
      <c r="C160" s="390" t="s">
        <v>432</v>
      </c>
      <c r="D160" s="77"/>
      <c r="E160" s="78"/>
      <c r="F160" s="77"/>
      <c r="G160" s="78"/>
      <c r="H160" s="23" t="s">
        <v>1015</v>
      </c>
      <c r="I160" s="20"/>
      <c r="J160" s="10"/>
      <c r="K160" s="21"/>
      <c r="L160" s="20"/>
      <c r="M160" s="20"/>
      <c r="N160" s="79"/>
      <c r="O160" s="79"/>
      <c r="P160" s="20"/>
      <c r="Q160" s="20"/>
      <c r="R160" s="21" t="s">
        <v>16</v>
      </c>
      <c r="S160" s="20"/>
      <c r="T160" s="20"/>
      <c r="U160" s="66"/>
      <c r="V160" s="72"/>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20"/>
      <c r="BG160" s="20"/>
      <c r="BH160" s="20"/>
      <c r="BI160" s="20"/>
      <c r="BJ160" s="20"/>
      <c r="BK160" s="20"/>
      <c r="BL160" s="20"/>
      <c r="BM160" s="20"/>
      <c r="BN160" s="20"/>
      <c r="BO160" s="20"/>
      <c r="BP160" s="20"/>
      <c r="BQ160" s="20"/>
      <c r="BR160" s="20"/>
      <c r="BS160" s="20"/>
      <c r="BT160" s="20"/>
      <c r="BU160" s="20"/>
      <c r="BV160" s="20"/>
      <c r="BW160" s="21"/>
      <c r="BX160" s="22"/>
      <c r="BY160" s="21"/>
      <c r="BZ160" s="22"/>
      <c r="CA160" s="21"/>
      <c r="CB160" s="22"/>
      <c r="CC160" s="21"/>
      <c r="CD160" s="21"/>
    </row>
    <row r="161" spans="1:82" s="2" customFormat="1" ht="62.25" hidden="1">
      <c r="A161" s="19"/>
      <c r="B161" s="451"/>
      <c r="C161" s="390" t="s">
        <v>432</v>
      </c>
      <c r="D161" s="77"/>
      <c r="E161" s="78"/>
      <c r="F161" s="77"/>
      <c r="G161" s="78" t="s">
        <v>439</v>
      </c>
      <c r="H161" s="23" t="s">
        <v>1048</v>
      </c>
      <c r="I161" s="20"/>
      <c r="J161" s="10"/>
      <c r="K161" s="21"/>
      <c r="L161" s="21" t="s">
        <v>16</v>
      </c>
      <c r="M161" s="20"/>
      <c r="N161" s="79"/>
      <c r="O161" s="79"/>
      <c r="P161" s="20"/>
      <c r="Q161" s="20"/>
      <c r="R161" s="21"/>
      <c r="S161" s="20"/>
      <c r="T161" s="20"/>
      <c r="U161" s="66"/>
      <c r="V161" s="72"/>
      <c r="W161" s="20"/>
      <c r="X161" s="20"/>
      <c r="Y161" s="20"/>
      <c r="Z161" s="20" t="s">
        <v>726</v>
      </c>
      <c r="AA161" s="20" t="s">
        <v>723</v>
      </c>
      <c r="AB161" s="20" t="s">
        <v>727</v>
      </c>
      <c r="AC161" s="20" t="s">
        <v>723</v>
      </c>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79">
        <v>1</v>
      </c>
      <c r="BF161" s="79">
        <v>2</v>
      </c>
      <c r="BG161" s="79">
        <v>2</v>
      </c>
      <c r="BH161" s="79">
        <v>2</v>
      </c>
      <c r="BI161" s="79">
        <v>1</v>
      </c>
      <c r="BJ161" s="79">
        <v>2</v>
      </c>
      <c r="BK161" s="79">
        <v>2</v>
      </c>
      <c r="BL161" s="79">
        <v>2</v>
      </c>
      <c r="BM161" s="79">
        <v>2</v>
      </c>
      <c r="BN161" s="79">
        <v>1</v>
      </c>
      <c r="BO161" s="79">
        <v>1</v>
      </c>
      <c r="BP161" s="79">
        <v>2</v>
      </c>
      <c r="BQ161" s="79">
        <v>2</v>
      </c>
      <c r="BR161" s="79">
        <v>2</v>
      </c>
      <c r="BS161" s="79">
        <v>2</v>
      </c>
      <c r="BT161" s="79">
        <v>2</v>
      </c>
      <c r="BU161" s="79">
        <v>2</v>
      </c>
      <c r="BV161" s="79">
        <v>2</v>
      </c>
      <c r="BW161" s="474">
        <f>COUNTIF($BE161:$BV161,2)</f>
        <v>14</v>
      </c>
      <c r="BX161" s="512">
        <f>BW161/COUNTA($BE161:$BV161)</f>
        <v>0.77777777777777779</v>
      </c>
      <c r="BY161" s="474">
        <f>COUNTIF($BE161:$BV161,1)</f>
        <v>4</v>
      </c>
      <c r="BZ161" s="512">
        <f>BY161/COUNTA($BE161:$BV161)</f>
        <v>0.22222222222222221</v>
      </c>
      <c r="CA161" s="474">
        <f>COUNTIF($BE161:$BV161,0)</f>
        <v>0</v>
      </c>
      <c r="CB161" s="81">
        <f>CA161/COUNTA($BE161:$BV161)</f>
        <v>0</v>
      </c>
      <c r="CC161" s="474">
        <f>(((BW161*2)+(BY161*1)+(CA161*0)))/COUNTA($BE161:$BV161)</f>
        <v>1.7777777777777777</v>
      </c>
      <c r="CD161" s="475" t="str">
        <f t="shared" ref="CD161:CD163" si="28">IF(CC161&gt;=1.6,"Đạt mục tiêu",IF(CC161&gt;=1,"Cần cố gắng","Chưa đạt"))</f>
        <v>Đạt mục tiêu</v>
      </c>
    </row>
    <row r="162" spans="1:82" s="2" customFormat="1" ht="62.25" hidden="1">
      <c r="A162" s="19">
        <v>138</v>
      </c>
      <c r="B162" s="451">
        <v>138</v>
      </c>
      <c r="C162" s="390" t="s">
        <v>432</v>
      </c>
      <c r="D162" s="77" t="s">
        <v>14</v>
      </c>
      <c r="E162" s="78" t="s">
        <v>438</v>
      </c>
      <c r="F162" s="77" t="s">
        <v>17</v>
      </c>
      <c r="G162" s="78" t="s">
        <v>439</v>
      </c>
      <c r="H162" s="23" t="s">
        <v>1049</v>
      </c>
      <c r="I162" s="20" t="s">
        <v>275</v>
      </c>
      <c r="J162" s="10" t="s">
        <v>25</v>
      </c>
      <c r="K162" s="20"/>
      <c r="L162" s="21" t="s">
        <v>16</v>
      </c>
      <c r="M162" s="20"/>
      <c r="N162" s="79"/>
      <c r="O162" s="79"/>
      <c r="P162" s="20"/>
      <c r="Q162" s="20"/>
      <c r="R162" s="20"/>
      <c r="S162" s="20"/>
      <c r="T162" s="20"/>
      <c r="U162" s="66">
        <f t="shared" si="21"/>
        <v>1</v>
      </c>
      <c r="V162" s="20"/>
      <c r="W162" s="20"/>
      <c r="X162" s="20"/>
      <c r="Y162" s="20"/>
      <c r="Z162" s="20" t="s">
        <v>724</v>
      </c>
      <c r="AA162" s="20" t="s">
        <v>726</v>
      </c>
      <c r="AB162" s="20" t="s">
        <v>723</v>
      </c>
      <c r="AC162" s="20" t="s">
        <v>724</v>
      </c>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79">
        <v>2</v>
      </c>
      <c r="BF162" s="79">
        <v>2</v>
      </c>
      <c r="BG162" s="79">
        <v>2</v>
      </c>
      <c r="BH162" s="79">
        <v>2</v>
      </c>
      <c r="BI162" s="79">
        <v>2</v>
      </c>
      <c r="BJ162" s="79">
        <v>2</v>
      </c>
      <c r="BK162" s="79">
        <v>2</v>
      </c>
      <c r="BL162" s="79">
        <v>2</v>
      </c>
      <c r="BM162" s="79">
        <v>2</v>
      </c>
      <c r="BN162" s="79">
        <v>1</v>
      </c>
      <c r="BO162" s="79">
        <v>1</v>
      </c>
      <c r="BP162" s="79">
        <v>2</v>
      </c>
      <c r="BQ162" s="79">
        <v>2</v>
      </c>
      <c r="BR162" s="79">
        <v>1</v>
      </c>
      <c r="BS162" s="79">
        <v>2</v>
      </c>
      <c r="BT162" s="79">
        <v>2</v>
      </c>
      <c r="BU162" s="79">
        <v>2</v>
      </c>
      <c r="BV162" s="79">
        <v>2</v>
      </c>
      <c r="BW162" s="474">
        <f>COUNTIF($BE162:$BV162,2)</f>
        <v>15</v>
      </c>
      <c r="BX162" s="512">
        <f>BW162/COUNTA($BE162:$BV162)</f>
        <v>0.83333333333333337</v>
      </c>
      <c r="BY162" s="474">
        <f>COUNTIF($BE162:$BV162,1)</f>
        <v>3</v>
      </c>
      <c r="BZ162" s="512">
        <f>BY162/COUNTA($BE162:$BV162)</f>
        <v>0.16666666666666666</v>
      </c>
      <c r="CA162" s="474">
        <f>COUNTIF($BE162:$BV162,0)</f>
        <v>0</v>
      </c>
      <c r="CB162" s="81">
        <f>CA162/COUNTA($BE162:$BV162)</f>
        <v>0</v>
      </c>
      <c r="CC162" s="474">
        <f>(((BW162*2)+(BY162*1)+(CA162*0)))/COUNTA($BE162:$BV162)</f>
        <v>1.8333333333333333</v>
      </c>
      <c r="CD162" s="475" t="str">
        <f t="shared" si="28"/>
        <v>Đạt mục tiêu</v>
      </c>
    </row>
    <row r="163" spans="1:82" s="3" customFormat="1" ht="62.25" hidden="1">
      <c r="A163" s="19">
        <v>139</v>
      </c>
      <c r="B163" s="451">
        <v>139</v>
      </c>
      <c r="C163" s="390" t="s">
        <v>432</v>
      </c>
      <c r="D163" s="77" t="s">
        <v>14</v>
      </c>
      <c r="E163" s="78" t="s">
        <v>438</v>
      </c>
      <c r="F163" s="77" t="s">
        <v>17</v>
      </c>
      <c r="G163" s="78" t="s">
        <v>433</v>
      </c>
      <c r="H163" s="37" t="s">
        <v>983</v>
      </c>
      <c r="I163" s="398" t="s">
        <v>275</v>
      </c>
      <c r="J163" s="394" t="s">
        <v>25</v>
      </c>
      <c r="K163" s="398"/>
      <c r="L163" s="398"/>
      <c r="M163" s="461" t="s">
        <v>16</v>
      </c>
      <c r="N163" s="398"/>
      <c r="O163" s="591"/>
      <c r="P163" s="591"/>
      <c r="Q163" s="398"/>
      <c r="R163" s="398"/>
      <c r="S163" s="398"/>
      <c r="T163" s="398"/>
      <c r="U163" s="493">
        <f t="shared" si="21"/>
        <v>1</v>
      </c>
      <c r="V163" s="398"/>
      <c r="W163" s="398"/>
      <c r="X163" s="398"/>
      <c r="Y163" s="398"/>
      <c r="Z163" s="398"/>
      <c r="AA163" s="398"/>
      <c r="AB163" s="398"/>
      <c r="AC163" s="398"/>
      <c r="AD163" s="398" t="s">
        <v>726</v>
      </c>
      <c r="AE163" s="398" t="s">
        <v>723</v>
      </c>
      <c r="AF163" s="398" t="s">
        <v>726</v>
      </c>
      <c r="AG163" s="398" t="s">
        <v>723</v>
      </c>
      <c r="AH163" s="398"/>
      <c r="AI163" s="398"/>
      <c r="AJ163" s="398"/>
      <c r="AK163" s="398"/>
      <c r="AL163" s="398"/>
      <c r="AM163" s="591"/>
      <c r="AN163" s="591"/>
      <c r="AO163" s="591"/>
      <c r="AP163" s="591"/>
      <c r="AQ163" s="591"/>
      <c r="AR163" s="591"/>
      <c r="AS163" s="591"/>
      <c r="AT163" s="398"/>
      <c r="AU163" s="398"/>
      <c r="AV163" s="398"/>
      <c r="AW163" s="398"/>
      <c r="AX163" s="398"/>
      <c r="AY163" s="398"/>
      <c r="AZ163" s="398"/>
      <c r="BA163" s="398"/>
      <c r="BB163" s="398"/>
      <c r="BC163" s="398"/>
      <c r="BD163" s="398"/>
      <c r="BE163" s="398">
        <v>2</v>
      </c>
      <c r="BF163" s="398">
        <v>1</v>
      </c>
      <c r="BG163" s="398">
        <v>2</v>
      </c>
      <c r="BH163" s="398">
        <v>2</v>
      </c>
      <c r="BI163" s="398">
        <v>2</v>
      </c>
      <c r="BJ163" s="398">
        <v>2</v>
      </c>
      <c r="BK163" s="398">
        <v>2</v>
      </c>
      <c r="BL163" s="398">
        <v>2</v>
      </c>
      <c r="BM163" s="398">
        <v>2</v>
      </c>
      <c r="BN163" s="398">
        <v>2</v>
      </c>
      <c r="BO163" s="398">
        <v>2</v>
      </c>
      <c r="BP163" s="398">
        <v>2</v>
      </c>
      <c r="BQ163" s="398">
        <v>1</v>
      </c>
      <c r="BR163" s="398">
        <v>1</v>
      </c>
      <c r="BS163" s="398">
        <v>1</v>
      </c>
      <c r="BT163" s="398">
        <v>2</v>
      </c>
      <c r="BU163" s="398">
        <v>2</v>
      </c>
      <c r="BV163" s="398">
        <v>2</v>
      </c>
      <c r="BW163" s="533">
        <f>COUNTIF($BE163:$BV163,2)</f>
        <v>14</v>
      </c>
      <c r="BX163" s="534">
        <f>BW163/COUNTA($BE163:$BV163)</f>
        <v>0.77777777777777779</v>
      </c>
      <c r="BY163" s="533">
        <f>COUNTIF($BE163:$BV163,1)</f>
        <v>4</v>
      </c>
      <c r="BZ163" s="534">
        <f>BY163/COUNTA($BE163:$BV163)</f>
        <v>0.22222222222222221</v>
      </c>
      <c r="CA163" s="533">
        <f>COUNTIF($BE163:$BV163,0)</f>
        <v>0</v>
      </c>
      <c r="CB163" s="535">
        <f>CA163/COUNTA($BE163:$BV163)</f>
        <v>0</v>
      </c>
      <c r="CC163" s="533">
        <f>(((BW163*2)+(BY163*1)+(CA163*0)))/COUNTA($BE163:$BV163)</f>
        <v>1.7777777777777777</v>
      </c>
      <c r="CD163" s="536" t="str">
        <f t="shared" si="28"/>
        <v>Đạt mục tiêu</v>
      </c>
    </row>
    <row r="164" spans="1:82" ht="78.75" hidden="1">
      <c r="A164" s="384">
        <v>140</v>
      </c>
      <c r="B164" s="451">
        <v>140</v>
      </c>
      <c r="C164" s="390" t="s">
        <v>432</v>
      </c>
      <c r="D164" s="77" t="s">
        <v>14</v>
      </c>
      <c r="E164" s="213" t="s">
        <v>438</v>
      </c>
      <c r="F164" s="77" t="s">
        <v>17</v>
      </c>
      <c r="G164" s="78" t="s">
        <v>440</v>
      </c>
      <c r="H164" s="518" t="s">
        <v>715</v>
      </c>
      <c r="I164" s="20" t="s">
        <v>275</v>
      </c>
      <c r="J164" s="10" t="s">
        <v>25</v>
      </c>
      <c r="K164" s="20"/>
      <c r="L164" s="20"/>
      <c r="M164" s="20"/>
      <c r="N164" s="384" t="s">
        <v>16</v>
      </c>
      <c r="O164" s="79"/>
      <c r="P164" s="20"/>
      <c r="Q164" s="20"/>
      <c r="R164" s="20"/>
      <c r="S164" s="20"/>
      <c r="T164" s="20"/>
      <c r="U164" s="66">
        <f t="shared" si="21"/>
        <v>1</v>
      </c>
      <c r="V164" s="20"/>
      <c r="W164" s="20"/>
      <c r="X164" s="20"/>
      <c r="Y164" s="20"/>
      <c r="Z164" s="20"/>
      <c r="AA164" s="20"/>
      <c r="AB164" s="20"/>
      <c r="AC164" s="20"/>
      <c r="AD164" s="20"/>
      <c r="AE164" s="20"/>
      <c r="AF164" s="20"/>
      <c r="AG164" s="20"/>
      <c r="AH164" s="384" t="s">
        <v>726</v>
      </c>
      <c r="AI164" s="384" t="s">
        <v>726</v>
      </c>
      <c r="AJ164" s="384" t="s">
        <v>723</v>
      </c>
      <c r="AK164" s="384" t="s">
        <v>726</v>
      </c>
      <c r="AL164" s="384" t="s">
        <v>724</v>
      </c>
      <c r="AM164" s="20"/>
      <c r="AN164" s="20"/>
      <c r="AO164" s="20"/>
      <c r="AP164" s="20"/>
      <c r="AQ164" s="20"/>
      <c r="AR164" s="20"/>
      <c r="AS164" s="20"/>
      <c r="AT164" s="20"/>
      <c r="AU164" s="20"/>
      <c r="AV164" s="20"/>
      <c r="AW164" s="20"/>
      <c r="AX164" s="20"/>
      <c r="AY164" s="20"/>
      <c r="AZ164" s="20"/>
      <c r="BA164" s="20"/>
      <c r="BB164" s="20"/>
      <c r="BC164" s="20"/>
      <c r="BD164" s="20"/>
      <c r="BE164" s="20">
        <v>2</v>
      </c>
      <c r="BF164" s="20">
        <v>2</v>
      </c>
      <c r="BG164" s="20">
        <v>2</v>
      </c>
      <c r="BH164" s="20">
        <v>1</v>
      </c>
      <c r="BI164" s="20">
        <v>2</v>
      </c>
      <c r="BJ164" s="20">
        <v>1</v>
      </c>
      <c r="BK164" s="20">
        <v>2</v>
      </c>
      <c r="BL164" s="20">
        <v>2</v>
      </c>
      <c r="BM164" s="20">
        <v>2</v>
      </c>
      <c r="BN164" s="20">
        <v>1</v>
      </c>
      <c r="BO164" s="20">
        <v>2</v>
      </c>
      <c r="BP164" s="20">
        <v>2</v>
      </c>
      <c r="BQ164" s="20">
        <v>2</v>
      </c>
      <c r="BR164" s="20">
        <v>2</v>
      </c>
      <c r="BS164" s="20">
        <v>1</v>
      </c>
      <c r="BT164" s="20">
        <v>1</v>
      </c>
      <c r="BU164" s="20">
        <v>2</v>
      </c>
      <c r="BV164" s="20">
        <v>1</v>
      </c>
      <c r="BW164" s="21">
        <f>COUNTIF($BE164:$BV164,2)</f>
        <v>12</v>
      </c>
      <c r="BX164" s="22">
        <f>BW164/COUNTA($BE164:$BV164)</f>
        <v>0.66666666666666663</v>
      </c>
      <c r="BY164" s="21">
        <f>COUNTIF($BE164:$BV164,1)</f>
        <v>6</v>
      </c>
      <c r="BZ164" s="22">
        <f>BY164/COUNTA($BE164:$BV164)</f>
        <v>0.33333333333333331</v>
      </c>
      <c r="CA164" s="21">
        <f>COUNTIF($BE164:$BV164,0)</f>
        <v>0</v>
      </c>
      <c r="CB164" s="22">
        <f>CA164/COUNTA($BE164:$BV164)</f>
        <v>0</v>
      </c>
      <c r="CC164" s="21">
        <f>(((BW164*2)+(BY164*1)+(CA164*0)))/COUNTA($BE164:$BV164)</f>
        <v>1.6666666666666667</v>
      </c>
      <c r="CD164" s="427" t="str">
        <f>IF(CC164&gt;=1.6,"Đạt mục tiêu",IF(CC164&gt;=1,"Cần cố gắng","Chưa đạt"))</f>
        <v>Đạt mục tiêu</v>
      </c>
    </row>
    <row r="165" spans="1:82" ht="63" hidden="1">
      <c r="A165" s="384"/>
      <c r="B165" s="451"/>
      <c r="C165" s="390" t="s">
        <v>432</v>
      </c>
      <c r="D165" s="77"/>
      <c r="E165" s="213"/>
      <c r="F165" s="77"/>
      <c r="G165" s="78" t="s">
        <v>434</v>
      </c>
      <c r="H165" s="23" t="s">
        <v>1175</v>
      </c>
      <c r="I165" s="20"/>
      <c r="J165" s="10"/>
      <c r="K165" s="20"/>
      <c r="L165" s="20"/>
      <c r="M165" s="20"/>
      <c r="N165" s="384"/>
      <c r="O165" s="79"/>
      <c r="P165" s="20"/>
      <c r="Q165" s="20"/>
      <c r="R165" s="20"/>
      <c r="S165" s="20"/>
      <c r="T165" s="20"/>
      <c r="U165" s="66"/>
      <c r="V165" s="20"/>
      <c r="W165" s="20"/>
      <c r="X165" s="20"/>
      <c r="Y165" s="20"/>
      <c r="Z165" s="20"/>
      <c r="AA165" s="20"/>
      <c r="AB165" s="20"/>
      <c r="AC165" s="20"/>
      <c r="AD165" s="20"/>
      <c r="AE165" s="20"/>
      <c r="AF165" s="20"/>
      <c r="AG165" s="20"/>
      <c r="AH165" s="384"/>
      <c r="AI165" s="384"/>
      <c r="AJ165" s="384"/>
      <c r="AK165" s="384"/>
      <c r="AL165" s="384"/>
      <c r="AM165" s="20"/>
      <c r="AN165" s="20"/>
      <c r="AO165" s="20"/>
      <c r="AP165" s="20"/>
      <c r="AQ165" s="20" t="s">
        <v>723</v>
      </c>
      <c r="AR165" s="20" t="s">
        <v>724</v>
      </c>
      <c r="AS165" s="20" t="s">
        <v>726</v>
      </c>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0"/>
      <c r="BU165" s="20"/>
      <c r="BV165" s="20"/>
      <c r="BW165" s="21"/>
      <c r="BX165" s="22"/>
      <c r="BY165" s="21"/>
      <c r="BZ165" s="22"/>
      <c r="CA165" s="21"/>
      <c r="CB165" s="22"/>
      <c r="CC165" s="21"/>
      <c r="CD165" s="427"/>
    </row>
    <row r="166" spans="1:82" s="2" customFormat="1" ht="43.5" hidden="1" customHeight="1">
      <c r="A166" s="19">
        <v>141</v>
      </c>
      <c r="B166" s="451">
        <v>141</v>
      </c>
      <c r="C166" s="390" t="s">
        <v>432</v>
      </c>
      <c r="D166" s="77" t="s">
        <v>14</v>
      </c>
      <c r="E166" s="78" t="s">
        <v>438</v>
      </c>
      <c r="F166" s="77" t="s">
        <v>17</v>
      </c>
      <c r="G166" s="78" t="s">
        <v>434</v>
      </c>
      <c r="H166" s="23" t="s">
        <v>1176</v>
      </c>
      <c r="I166" s="20" t="s">
        <v>275</v>
      </c>
      <c r="J166" s="10" t="s">
        <v>25</v>
      </c>
      <c r="K166" s="20"/>
      <c r="L166" s="20"/>
      <c r="M166" s="20"/>
      <c r="N166" s="474"/>
      <c r="O166" s="79"/>
      <c r="P166" s="21" t="s">
        <v>16</v>
      </c>
      <c r="Q166" s="20"/>
      <c r="R166" s="20"/>
      <c r="S166" s="20"/>
      <c r="T166" s="20"/>
      <c r="U166" s="66">
        <f t="shared" si="21"/>
        <v>1</v>
      </c>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t="s">
        <v>726</v>
      </c>
      <c r="AR166" s="20" t="s">
        <v>723</v>
      </c>
      <c r="AS166" s="20" t="s">
        <v>724</v>
      </c>
      <c r="AT166" s="20"/>
      <c r="AU166" s="20"/>
      <c r="AV166" s="20"/>
      <c r="AW166" s="20"/>
      <c r="AX166" s="20"/>
      <c r="AY166" s="20"/>
      <c r="AZ166" s="20"/>
      <c r="BA166" s="20"/>
      <c r="BB166" s="20"/>
      <c r="BC166" s="20"/>
      <c r="BD166" s="20"/>
      <c r="BE166" s="20">
        <v>2</v>
      </c>
      <c r="BF166" s="20">
        <v>1</v>
      </c>
      <c r="BG166" s="20">
        <v>1</v>
      </c>
      <c r="BH166" s="20">
        <v>2</v>
      </c>
      <c r="BI166" s="20">
        <v>2</v>
      </c>
      <c r="BJ166" s="20">
        <v>2</v>
      </c>
      <c r="BK166" s="20">
        <v>2</v>
      </c>
      <c r="BL166" s="20">
        <v>2</v>
      </c>
      <c r="BM166" s="20">
        <v>2</v>
      </c>
      <c r="BN166" s="20">
        <v>2</v>
      </c>
      <c r="BO166" s="20">
        <v>2</v>
      </c>
      <c r="BP166" s="20">
        <v>2</v>
      </c>
      <c r="BQ166" s="20">
        <v>2</v>
      </c>
      <c r="BR166" s="20">
        <v>1</v>
      </c>
      <c r="BS166" s="20">
        <v>1</v>
      </c>
      <c r="BT166" s="20">
        <v>1</v>
      </c>
      <c r="BU166" s="20">
        <v>2</v>
      </c>
      <c r="BV166" s="20">
        <v>2</v>
      </c>
      <c r="BW166" s="21">
        <f>COUNTIF($BE166:$BV166,2)</f>
        <v>13</v>
      </c>
      <c r="BX166" s="22">
        <f>BW166/COUNTA($BE166:$BV166)</f>
        <v>0.72222222222222221</v>
      </c>
      <c r="BY166" s="21">
        <f>COUNTIF($BE166:$BV166,1)</f>
        <v>5</v>
      </c>
      <c r="BZ166" s="22">
        <f>BY166/COUNTA($BE166:$BV166)</f>
        <v>0.27777777777777779</v>
      </c>
      <c r="CA166" s="21">
        <f>COUNTIF($BE166:$BV166,0)</f>
        <v>0</v>
      </c>
      <c r="CB166" s="22">
        <f>CA166/COUNTA($BE166:$BV166)</f>
        <v>0</v>
      </c>
      <c r="CC166" s="21">
        <f>(((BW166*2)+(BY166*1)+(CA166*0)))/COUNTA($BE166:$BV166)</f>
        <v>1.7222222222222223</v>
      </c>
      <c r="CD166" s="21" t="str">
        <f>IF(CC166&gt;=1.6,"Đạt mục tiêu",IF(CC166&gt;=1,"Cần cố gắng","Chưa đạt"))</f>
        <v>Đạt mục tiêu</v>
      </c>
    </row>
    <row r="167" spans="1:82" s="2" customFormat="1" ht="60" customHeight="1">
      <c r="A167" s="19">
        <v>142</v>
      </c>
      <c r="B167" s="451">
        <v>142</v>
      </c>
      <c r="C167" s="390" t="s">
        <v>432</v>
      </c>
      <c r="D167" s="77" t="s">
        <v>14</v>
      </c>
      <c r="E167" s="78" t="s">
        <v>438</v>
      </c>
      <c r="F167" s="77" t="s">
        <v>17</v>
      </c>
      <c r="G167" s="78" t="s">
        <v>441</v>
      </c>
      <c r="H167" s="23" t="s">
        <v>442</v>
      </c>
      <c r="I167" s="20" t="s">
        <v>275</v>
      </c>
      <c r="J167" s="10" t="s">
        <v>25</v>
      </c>
      <c r="K167" s="20"/>
      <c r="L167" s="20"/>
      <c r="M167" s="20"/>
      <c r="N167" s="474"/>
      <c r="O167" s="623" t="s">
        <v>16</v>
      </c>
      <c r="P167" s="20"/>
      <c r="Q167" s="20"/>
      <c r="R167" s="20"/>
      <c r="S167" s="20"/>
      <c r="T167" s="20"/>
      <c r="U167" s="66">
        <f t="shared" si="21"/>
        <v>1</v>
      </c>
      <c r="V167" s="20"/>
      <c r="W167" s="20"/>
      <c r="X167" s="20"/>
      <c r="Y167" s="20"/>
      <c r="Z167" s="20"/>
      <c r="AA167" s="20"/>
      <c r="AB167" s="20"/>
      <c r="AC167" s="20"/>
      <c r="AD167" s="20"/>
      <c r="AE167" s="20"/>
      <c r="AF167" s="20"/>
      <c r="AG167" s="20"/>
      <c r="AH167" s="20"/>
      <c r="AI167" s="20"/>
      <c r="AJ167" s="20"/>
      <c r="AK167" s="20"/>
      <c r="AL167" s="20"/>
      <c r="AM167" s="20" t="s">
        <v>726</v>
      </c>
      <c r="AN167" s="20" t="s">
        <v>723</v>
      </c>
      <c r="AO167" s="20" t="s">
        <v>726</v>
      </c>
      <c r="AP167" s="20" t="s">
        <v>726</v>
      </c>
      <c r="AQ167" s="20"/>
      <c r="AR167" s="20"/>
      <c r="AS167" s="20"/>
      <c r="AT167" s="20"/>
      <c r="AU167" s="20"/>
      <c r="AV167" s="20"/>
      <c r="AW167" s="20"/>
      <c r="AX167" s="20"/>
      <c r="AY167" s="20"/>
      <c r="AZ167" s="20"/>
      <c r="BA167" s="20"/>
      <c r="BB167" s="20"/>
      <c r="BC167" s="20"/>
      <c r="BD167" s="20"/>
      <c r="BE167" s="79">
        <v>1</v>
      </c>
      <c r="BF167" s="79">
        <v>2</v>
      </c>
      <c r="BG167" s="79">
        <v>2</v>
      </c>
      <c r="BH167" s="79">
        <v>1</v>
      </c>
      <c r="BI167" s="79">
        <v>2</v>
      </c>
      <c r="BJ167" s="79">
        <v>2</v>
      </c>
      <c r="BK167" s="79">
        <v>2</v>
      </c>
      <c r="BL167" s="79">
        <v>2</v>
      </c>
      <c r="BM167" s="79">
        <v>2</v>
      </c>
      <c r="BN167" s="79">
        <v>2</v>
      </c>
      <c r="BO167" s="79">
        <v>1</v>
      </c>
      <c r="BP167" s="79">
        <v>2</v>
      </c>
      <c r="BQ167" s="79">
        <v>2</v>
      </c>
      <c r="BR167" s="79">
        <v>2</v>
      </c>
      <c r="BS167" s="79">
        <v>2</v>
      </c>
      <c r="BT167" s="79">
        <v>2</v>
      </c>
      <c r="BU167" s="79">
        <v>2</v>
      </c>
      <c r="BV167" s="79">
        <v>2</v>
      </c>
      <c r="BW167" s="21">
        <f>COUNTIF($BE167:$BV167,2)</f>
        <v>15</v>
      </c>
      <c r="BX167" s="22">
        <f>BW167/COUNTA($BE167:$BV167)</f>
        <v>0.83333333333333337</v>
      </c>
      <c r="BY167" s="21">
        <f>COUNTIF($BE167:$BV167,1)</f>
        <v>3</v>
      </c>
      <c r="BZ167" s="22">
        <f>BY167/COUNTA($BE167:$BV167)</f>
        <v>0.16666666666666666</v>
      </c>
      <c r="CA167" s="21">
        <f>COUNTIF($BE167:$BV167,0)</f>
        <v>0</v>
      </c>
      <c r="CB167" s="22">
        <f>CA167/COUNTA($BE167:$BV167)</f>
        <v>0</v>
      </c>
      <c r="CC167" s="21">
        <f>(((BW167*2)+(BY167*1)+(CA167*0)))/COUNTA($BE167:$BV167)</f>
        <v>1.8333333333333333</v>
      </c>
      <c r="CD167" s="427" t="str">
        <f>IF(CC167&gt;=1.6,"Đạt mục tiêu",IF(CC167&gt;=1,"Cần cố gắng","Chưa đạt"))</f>
        <v>Đạt mục tiêu</v>
      </c>
    </row>
    <row r="168" spans="1:82" s="2" customFormat="1" ht="47.25" hidden="1">
      <c r="A168" s="19">
        <v>143</v>
      </c>
      <c r="B168" s="451">
        <v>143</v>
      </c>
      <c r="C168" s="390" t="s">
        <v>432</v>
      </c>
      <c r="D168" s="77" t="s">
        <v>14</v>
      </c>
      <c r="E168" s="78" t="s">
        <v>438</v>
      </c>
      <c r="F168" s="77" t="s">
        <v>17</v>
      </c>
      <c r="G168" s="78" t="s">
        <v>435</v>
      </c>
      <c r="H168" s="23" t="s">
        <v>1007</v>
      </c>
      <c r="I168" s="20" t="s">
        <v>275</v>
      </c>
      <c r="J168" s="10" t="s">
        <v>25</v>
      </c>
      <c r="K168" s="20"/>
      <c r="L168" s="20"/>
      <c r="M168" s="20"/>
      <c r="N168" s="474"/>
      <c r="O168" s="79"/>
      <c r="P168" s="20"/>
      <c r="Q168" s="21" t="s">
        <v>16</v>
      </c>
      <c r="R168" s="20"/>
      <c r="S168" s="20"/>
      <c r="T168" s="20"/>
      <c r="U168" s="66">
        <f t="shared" si="21"/>
        <v>1</v>
      </c>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0"/>
      <c r="BH168" s="20"/>
      <c r="BI168" s="20"/>
      <c r="BJ168" s="20"/>
      <c r="BK168" s="20"/>
      <c r="BL168" s="20"/>
      <c r="BM168" s="20"/>
      <c r="BN168" s="20"/>
      <c r="BO168" s="20"/>
      <c r="BP168" s="20"/>
      <c r="BQ168" s="20"/>
      <c r="BR168" s="20"/>
      <c r="BS168" s="20"/>
      <c r="BT168" s="20"/>
      <c r="BU168" s="20"/>
      <c r="BV168" s="20"/>
      <c r="BW168" s="21"/>
      <c r="BX168" s="22"/>
      <c r="BY168" s="21"/>
      <c r="BZ168" s="22"/>
      <c r="CA168" s="21"/>
      <c r="CB168" s="22"/>
      <c r="CC168" s="21"/>
      <c r="CD168" s="21"/>
    </row>
    <row r="169" spans="1:82" s="2" customFormat="1" ht="47.25" hidden="1">
      <c r="A169" s="19">
        <v>144</v>
      </c>
      <c r="B169" s="451">
        <v>144</v>
      </c>
      <c r="C169" s="390" t="s">
        <v>432</v>
      </c>
      <c r="D169" s="77" t="s">
        <v>14</v>
      </c>
      <c r="E169" s="78" t="s">
        <v>438</v>
      </c>
      <c r="F169" s="77" t="s">
        <v>17</v>
      </c>
      <c r="G169" s="78" t="s">
        <v>436</v>
      </c>
      <c r="H169" s="23" t="s">
        <v>1023</v>
      </c>
      <c r="I169" s="20" t="s">
        <v>275</v>
      </c>
      <c r="J169" s="10" t="s">
        <v>25</v>
      </c>
      <c r="K169" s="20"/>
      <c r="L169" s="20"/>
      <c r="M169" s="20"/>
      <c r="N169" s="474"/>
      <c r="O169" s="79"/>
      <c r="P169" s="20"/>
      <c r="Q169" s="20"/>
      <c r="R169" s="20"/>
      <c r="S169" s="21" t="s">
        <v>16</v>
      </c>
      <c r="T169" s="20"/>
      <c r="U169" s="66">
        <f t="shared" si="21"/>
        <v>1</v>
      </c>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0"/>
      <c r="BU169" s="20"/>
      <c r="BV169" s="20"/>
      <c r="BW169" s="21"/>
      <c r="BX169" s="22"/>
      <c r="BY169" s="21"/>
      <c r="BZ169" s="22"/>
      <c r="CA169" s="21"/>
      <c r="CB169" s="22"/>
      <c r="CC169" s="21"/>
      <c r="CD169" s="21"/>
    </row>
    <row r="170" spans="1:82" s="2" customFormat="1" ht="47.25" hidden="1">
      <c r="A170" s="19">
        <v>145</v>
      </c>
      <c r="B170" s="451">
        <v>145</v>
      </c>
      <c r="C170" s="390" t="s">
        <v>432</v>
      </c>
      <c r="D170" s="77" t="s">
        <v>14</v>
      </c>
      <c r="E170" s="78" t="s">
        <v>438</v>
      </c>
      <c r="F170" s="77" t="s">
        <v>17</v>
      </c>
      <c r="G170" s="20" t="s">
        <v>342</v>
      </c>
      <c r="H170" s="125" t="s">
        <v>738</v>
      </c>
      <c r="I170" s="20" t="s">
        <v>275</v>
      </c>
      <c r="J170" s="10" t="s">
        <v>25</v>
      </c>
      <c r="K170" s="20"/>
      <c r="L170" s="20"/>
      <c r="M170" s="20"/>
      <c r="N170" s="474"/>
      <c r="O170" s="79"/>
      <c r="P170" s="20"/>
      <c r="Q170" s="20"/>
      <c r="R170" s="20"/>
      <c r="S170" s="20"/>
      <c r="T170" s="21" t="s">
        <v>16</v>
      </c>
      <c r="U170" s="66">
        <f t="shared" si="21"/>
        <v>1</v>
      </c>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BQ170" s="20"/>
      <c r="BR170" s="20"/>
      <c r="BS170" s="20"/>
      <c r="BT170" s="20"/>
      <c r="BU170" s="20"/>
      <c r="BV170" s="20"/>
      <c r="BW170" s="21"/>
      <c r="BX170" s="22"/>
      <c r="BY170" s="21"/>
      <c r="BZ170" s="22"/>
      <c r="CA170" s="21"/>
      <c r="CB170" s="22"/>
      <c r="CC170" s="21"/>
      <c r="CD170" s="21"/>
    </row>
    <row r="171" spans="1:82" s="2" customFormat="1" ht="47.25" hidden="1">
      <c r="A171" s="19">
        <v>146</v>
      </c>
      <c r="B171" s="451">
        <v>146</v>
      </c>
      <c r="C171" s="390" t="s">
        <v>432</v>
      </c>
      <c r="D171" s="8"/>
      <c r="E171" s="390" t="s">
        <v>143</v>
      </c>
      <c r="F171" s="8"/>
      <c r="G171" s="20" t="s">
        <v>443</v>
      </c>
      <c r="H171" s="23" t="s">
        <v>1024</v>
      </c>
      <c r="I171" s="20" t="s">
        <v>275</v>
      </c>
      <c r="J171" s="10" t="s">
        <v>25</v>
      </c>
      <c r="K171" s="20"/>
      <c r="L171" s="20"/>
      <c r="M171" s="20"/>
      <c r="N171" s="474"/>
      <c r="O171" s="79"/>
      <c r="P171" s="20"/>
      <c r="Q171" s="20"/>
      <c r="R171" s="20"/>
      <c r="S171" s="21" t="s">
        <v>16</v>
      </c>
      <c r="T171" s="20"/>
      <c r="U171" s="66">
        <f t="shared" si="21"/>
        <v>1</v>
      </c>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20"/>
      <c r="BG171" s="20"/>
      <c r="BH171" s="20"/>
      <c r="BI171" s="20"/>
      <c r="BJ171" s="20"/>
      <c r="BK171" s="20"/>
      <c r="BL171" s="20"/>
      <c r="BM171" s="20"/>
      <c r="BN171" s="20"/>
      <c r="BO171" s="20"/>
      <c r="BP171" s="20"/>
      <c r="BQ171" s="20"/>
      <c r="BR171" s="20"/>
      <c r="BS171" s="20"/>
      <c r="BT171" s="20"/>
      <c r="BU171" s="20"/>
      <c r="BV171" s="20"/>
      <c r="BW171" s="21"/>
      <c r="BX171" s="22"/>
      <c r="BY171" s="21"/>
      <c r="BZ171" s="22"/>
      <c r="CA171" s="21"/>
      <c r="CB171" s="22"/>
      <c r="CC171" s="21"/>
      <c r="CD171" s="21"/>
    </row>
    <row r="172" spans="1:82" hidden="1">
      <c r="A172" s="396">
        <v>147</v>
      </c>
      <c r="B172" s="451">
        <v>147</v>
      </c>
      <c r="C172" s="1447" t="s">
        <v>253</v>
      </c>
      <c r="D172" s="1368"/>
      <c r="E172" s="1369"/>
      <c r="F172" s="5" t="s">
        <v>316</v>
      </c>
      <c r="G172" s="176" t="s">
        <v>316</v>
      </c>
      <c r="H172" s="239" t="s">
        <v>316</v>
      </c>
      <c r="I172" s="5" t="s">
        <v>316</v>
      </c>
      <c r="J172" s="5" t="s">
        <v>316</v>
      </c>
      <c r="K172" s="506" t="s">
        <v>316</v>
      </c>
      <c r="L172" s="5" t="s">
        <v>316</v>
      </c>
      <c r="M172" s="5" t="s">
        <v>316</v>
      </c>
      <c r="N172" s="148" t="s">
        <v>316</v>
      </c>
      <c r="O172" s="5" t="s">
        <v>316</v>
      </c>
      <c r="P172" s="5" t="s">
        <v>316</v>
      </c>
      <c r="Q172" s="5" t="s">
        <v>316</v>
      </c>
      <c r="R172" s="5"/>
      <c r="S172" s="5" t="s">
        <v>316</v>
      </c>
      <c r="T172" s="5" t="s">
        <v>316</v>
      </c>
      <c r="U172" s="5" t="s">
        <v>316</v>
      </c>
      <c r="V172" s="176" t="s">
        <v>316</v>
      </c>
      <c r="W172" s="176" t="s">
        <v>316</v>
      </c>
      <c r="X172" s="176" t="s">
        <v>316</v>
      </c>
      <c r="Y172" s="176" t="s">
        <v>316</v>
      </c>
      <c r="Z172" s="5" t="s">
        <v>316</v>
      </c>
      <c r="AA172" s="5" t="s">
        <v>316</v>
      </c>
      <c r="AB172" s="5" t="s">
        <v>316</v>
      </c>
      <c r="AC172" s="5" t="s">
        <v>316</v>
      </c>
      <c r="AD172" s="5" t="s">
        <v>316</v>
      </c>
      <c r="AE172" s="5" t="s">
        <v>316</v>
      </c>
      <c r="AF172" s="5" t="s">
        <v>316</v>
      </c>
      <c r="AG172" s="5" t="s">
        <v>316</v>
      </c>
      <c r="AH172" s="148" t="s">
        <v>316</v>
      </c>
      <c r="AI172" s="148" t="s">
        <v>316</v>
      </c>
      <c r="AJ172" s="148" t="s">
        <v>316</v>
      </c>
      <c r="AK172" s="148" t="s">
        <v>316</v>
      </c>
      <c r="AL172" s="148" t="s">
        <v>316</v>
      </c>
      <c r="AM172" s="5" t="s">
        <v>316</v>
      </c>
      <c r="AN172" s="5" t="s">
        <v>316</v>
      </c>
      <c r="AO172" s="5" t="s">
        <v>316</v>
      </c>
      <c r="AP172" s="5" t="s">
        <v>316</v>
      </c>
      <c r="AQ172" s="5"/>
      <c r="AR172" s="5"/>
      <c r="AS172" s="5" t="s">
        <v>316</v>
      </c>
      <c r="AT172" s="5" t="s">
        <v>316</v>
      </c>
      <c r="AU172" s="5" t="s">
        <v>316</v>
      </c>
      <c r="AV172" s="5" t="s">
        <v>316</v>
      </c>
      <c r="AW172" s="5" t="s">
        <v>316</v>
      </c>
      <c r="AX172" s="5"/>
      <c r="AY172" s="5"/>
      <c r="AZ172" s="5" t="s">
        <v>316</v>
      </c>
      <c r="BA172" s="5"/>
      <c r="BB172" s="5" t="s">
        <v>316</v>
      </c>
      <c r="BC172" s="5"/>
      <c r="BD172" s="5" t="s">
        <v>316</v>
      </c>
      <c r="BE172" s="521" t="s">
        <v>316</v>
      </c>
      <c r="BF172" s="521" t="s">
        <v>316</v>
      </c>
      <c r="BG172" s="521" t="s">
        <v>316</v>
      </c>
      <c r="BH172" s="521" t="s">
        <v>316</v>
      </c>
      <c r="BI172" s="521" t="s">
        <v>316</v>
      </c>
      <c r="BJ172" s="521" t="s">
        <v>316</v>
      </c>
      <c r="BK172" s="521" t="s">
        <v>316</v>
      </c>
      <c r="BL172" s="521" t="s">
        <v>316</v>
      </c>
      <c r="BM172" s="521" t="s">
        <v>316</v>
      </c>
      <c r="BN172" s="521" t="s">
        <v>316</v>
      </c>
      <c r="BO172" s="521" t="s">
        <v>316</v>
      </c>
      <c r="BP172" s="521" t="s">
        <v>316</v>
      </c>
      <c r="BQ172" s="521" t="s">
        <v>316</v>
      </c>
      <c r="BR172" s="521" t="s">
        <v>316</v>
      </c>
      <c r="BS172" s="521" t="s">
        <v>316</v>
      </c>
      <c r="BT172" s="521" t="s">
        <v>316</v>
      </c>
      <c r="BU172" s="521" t="s">
        <v>316</v>
      </c>
      <c r="BV172" s="521" t="s">
        <v>316</v>
      </c>
      <c r="BW172" s="521" t="s">
        <v>316</v>
      </c>
      <c r="BX172" s="522" t="s">
        <v>316</v>
      </c>
      <c r="BY172" s="521" t="s">
        <v>316</v>
      </c>
      <c r="BZ172" s="522" t="s">
        <v>316</v>
      </c>
      <c r="CA172" s="521" t="s">
        <v>316</v>
      </c>
      <c r="CB172" s="521" t="s">
        <v>316</v>
      </c>
      <c r="CC172" s="521" t="s">
        <v>316</v>
      </c>
      <c r="CD172" s="522" t="s">
        <v>316</v>
      </c>
    </row>
    <row r="173" spans="1:82" s="3" customFormat="1" ht="105" hidden="1">
      <c r="A173" s="19">
        <v>148</v>
      </c>
      <c r="B173" s="451">
        <v>148</v>
      </c>
      <c r="C173" s="76" t="s">
        <v>444</v>
      </c>
      <c r="D173" s="77" t="s">
        <v>14</v>
      </c>
      <c r="E173" s="78" t="s">
        <v>343</v>
      </c>
      <c r="F173" s="77" t="s">
        <v>14</v>
      </c>
      <c r="G173" s="78" t="s">
        <v>424</v>
      </c>
      <c r="H173" s="37" t="s">
        <v>445</v>
      </c>
      <c r="I173" s="398" t="s">
        <v>275</v>
      </c>
      <c r="J173" s="394" t="s">
        <v>25</v>
      </c>
      <c r="K173" s="11"/>
      <c r="L173" s="11"/>
      <c r="M173" s="394" t="s">
        <v>16</v>
      </c>
      <c r="N173" s="11"/>
      <c r="O173" s="11"/>
      <c r="P173" s="11"/>
      <c r="Q173" s="11"/>
      <c r="R173" s="11"/>
      <c r="S173" s="11"/>
      <c r="T173" s="11"/>
      <c r="U173" s="493">
        <f t="shared" si="21"/>
        <v>1</v>
      </c>
      <c r="V173" s="11"/>
      <c r="W173" s="11"/>
      <c r="X173" s="11"/>
      <c r="Y173" s="11"/>
      <c r="Z173" s="11"/>
      <c r="AA173" s="11"/>
      <c r="AB173" s="11"/>
      <c r="AC173" s="11"/>
      <c r="AD173" s="394" t="s">
        <v>727</v>
      </c>
      <c r="AE173" s="394" t="s">
        <v>724</v>
      </c>
      <c r="AF173" s="394" t="s">
        <v>727</v>
      </c>
      <c r="AG173" s="394" t="s">
        <v>724</v>
      </c>
      <c r="AH173" s="11"/>
      <c r="AI173" s="11"/>
      <c r="AJ173" s="11"/>
      <c r="AK173" s="11"/>
      <c r="AL173" s="11"/>
      <c r="AM173" s="11"/>
      <c r="AN173" s="11"/>
      <c r="AO173" s="11"/>
      <c r="AP173" s="11"/>
      <c r="AQ173" s="11"/>
      <c r="AR173" s="11"/>
      <c r="AS173" s="11"/>
      <c r="AT173" s="11"/>
      <c r="AU173" s="11"/>
      <c r="AV173" s="11"/>
      <c r="AW173" s="11"/>
      <c r="AX173" s="11"/>
      <c r="AY173" s="11"/>
      <c r="AZ173" s="11"/>
      <c r="BA173" s="11"/>
      <c r="BB173" s="11"/>
      <c r="BC173" s="11"/>
      <c r="BD173" s="11"/>
      <c r="BE173" s="398">
        <v>1</v>
      </c>
      <c r="BF173" s="398">
        <v>2</v>
      </c>
      <c r="BG173" s="398">
        <v>1</v>
      </c>
      <c r="BH173" s="398">
        <v>2</v>
      </c>
      <c r="BI173" s="398">
        <v>2</v>
      </c>
      <c r="BJ173" s="398">
        <v>2</v>
      </c>
      <c r="BK173" s="398">
        <v>2</v>
      </c>
      <c r="BL173" s="398">
        <v>2</v>
      </c>
      <c r="BM173" s="398">
        <v>2</v>
      </c>
      <c r="BN173" s="398">
        <v>2</v>
      </c>
      <c r="BO173" s="398">
        <v>2</v>
      </c>
      <c r="BP173" s="398">
        <v>2</v>
      </c>
      <c r="BQ173" s="398">
        <v>2</v>
      </c>
      <c r="BR173" s="398">
        <v>2</v>
      </c>
      <c r="BS173" s="398">
        <v>2</v>
      </c>
      <c r="BT173" s="398">
        <v>1</v>
      </c>
      <c r="BU173" s="398">
        <v>2</v>
      </c>
      <c r="BV173" s="398">
        <v>2</v>
      </c>
      <c r="BW173" s="533">
        <f>COUNTIF($BE173:$BV173,2)</f>
        <v>15</v>
      </c>
      <c r="BX173" s="534">
        <f>BW173/COUNTA($BE173:$BV173)</f>
        <v>0.83333333333333337</v>
      </c>
      <c r="BY173" s="533">
        <f>COUNTIF($BE173:$BV173,1)</f>
        <v>3</v>
      </c>
      <c r="BZ173" s="534">
        <f>BY173/COUNTA($BE173:$BV173)</f>
        <v>0.16666666666666666</v>
      </c>
      <c r="CA173" s="533">
        <f>COUNTIF($BE173:$BV173,0)</f>
        <v>0</v>
      </c>
      <c r="CB173" s="535">
        <f>CA173/COUNTA($BE173:$BV173)</f>
        <v>0</v>
      </c>
      <c r="CC173" s="533">
        <f>(((BW173*2)+(BY173*1)+(CA173*0)))/COUNTA($BE173:$BV173)</f>
        <v>1.8333333333333333</v>
      </c>
      <c r="CD173" s="536" t="str">
        <f t="shared" ref="CD173" si="29">IF(CC173&gt;=1.6,"Đạt mục tiêu",IF(CC173&gt;=1,"Cần cố gắng","Chưa đạt"))</f>
        <v>Đạt mục tiêu</v>
      </c>
    </row>
    <row r="174" spans="1:82" s="2" customFormat="1" ht="105" hidden="1">
      <c r="A174" s="19">
        <v>149</v>
      </c>
      <c r="B174" s="451">
        <v>149</v>
      </c>
      <c r="C174" s="76" t="s">
        <v>444</v>
      </c>
      <c r="D174" s="77" t="s">
        <v>14</v>
      </c>
      <c r="E174" s="78" t="s">
        <v>343</v>
      </c>
      <c r="F174" s="77" t="s">
        <v>14</v>
      </c>
      <c r="G174" s="78" t="s">
        <v>426</v>
      </c>
      <c r="H174" s="23" t="s">
        <v>446</v>
      </c>
      <c r="I174" s="20" t="s">
        <v>275</v>
      </c>
      <c r="J174" s="10" t="s">
        <v>25</v>
      </c>
      <c r="K174" s="71"/>
      <c r="L174" s="71"/>
      <c r="M174" s="71"/>
      <c r="N174" s="71"/>
      <c r="O174" s="71"/>
      <c r="P174" s="71"/>
      <c r="Q174" s="71"/>
      <c r="R174" s="71"/>
      <c r="S174" s="71"/>
      <c r="T174" s="71" t="s">
        <v>16</v>
      </c>
      <c r="U174" s="66">
        <f t="shared" si="21"/>
        <v>1</v>
      </c>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49"/>
      <c r="BS174" s="49"/>
      <c r="BT174" s="49"/>
      <c r="BU174" s="6"/>
      <c r="BV174" s="6"/>
      <c r="BW174" s="6"/>
      <c r="BX174" s="6"/>
      <c r="BY174" s="6"/>
      <c r="BZ174" s="6"/>
      <c r="CA174" s="6"/>
      <c r="CB174" s="6"/>
      <c r="CC174" s="6"/>
      <c r="CD174" s="6"/>
    </row>
    <row r="175" spans="1:82" s="2" customFormat="1" ht="78.75" hidden="1">
      <c r="A175" s="19">
        <v>150</v>
      </c>
      <c r="B175" s="451">
        <v>150</v>
      </c>
      <c r="C175" s="76" t="s">
        <v>344</v>
      </c>
      <c r="D175" s="77" t="s">
        <v>17</v>
      </c>
      <c r="E175" s="78" t="s">
        <v>345</v>
      </c>
      <c r="F175" s="77" t="s">
        <v>14</v>
      </c>
      <c r="G175" s="78" t="s">
        <v>448</v>
      </c>
      <c r="H175" s="70" t="s">
        <v>447</v>
      </c>
      <c r="I175" s="20" t="s">
        <v>275</v>
      </c>
      <c r="J175" s="10" t="s">
        <v>25</v>
      </c>
      <c r="K175" s="71"/>
      <c r="L175" s="71"/>
      <c r="M175" s="71"/>
      <c r="N175" s="71"/>
      <c r="O175" s="71"/>
      <c r="P175" s="71"/>
      <c r="Q175" s="71"/>
      <c r="R175" s="71"/>
      <c r="S175" s="71"/>
      <c r="T175" s="71" t="s">
        <v>16</v>
      </c>
      <c r="U175" s="66">
        <f t="shared" si="21"/>
        <v>1</v>
      </c>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49"/>
      <c r="BS175" s="49"/>
      <c r="BT175" s="49"/>
      <c r="BU175" s="6"/>
      <c r="BV175" s="6"/>
      <c r="BW175" s="6"/>
      <c r="BX175" s="6"/>
      <c r="BY175" s="6"/>
      <c r="BZ175" s="6"/>
      <c r="CA175" s="6"/>
      <c r="CB175" s="6"/>
      <c r="CC175" s="6"/>
      <c r="CD175" s="6"/>
    </row>
    <row r="176" spans="1:82" ht="48" hidden="1">
      <c r="A176" s="396">
        <v>151</v>
      </c>
      <c r="B176" s="451">
        <v>151</v>
      </c>
      <c r="C176" s="1447" t="s">
        <v>254</v>
      </c>
      <c r="D176" s="1368"/>
      <c r="E176" s="1369"/>
      <c r="F176" s="5" t="s">
        <v>316</v>
      </c>
      <c r="G176" s="176" t="s">
        <v>316</v>
      </c>
      <c r="H176" s="239" t="s">
        <v>316</v>
      </c>
      <c r="I176" s="5" t="s">
        <v>316</v>
      </c>
      <c r="J176" s="5" t="s">
        <v>316</v>
      </c>
      <c r="K176" s="506" t="s">
        <v>316</v>
      </c>
      <c r="L176" s="5" t="s">
        <v>316</v>
      </c>
      <c r="M176" s="148" t="s">
        <v>316</v>
      </c>
      <c r="N176" s="148" t="s">
        <v>316</v>
      </c>
      <c r="O176" s="5" t="s">
        <v>316</v>
      </c>
      <c r="P176" s="5" t="s">
        <v>316</v>
      </c>
      <c r="Q176" s="5" t="s">
        <v>316</v>
      </c>
      <c r="R176" s="5"/>
      <c r="S176" s="5" t="s">
        <v>316</v>
      </c>
      <c r="T176" s="5" t="s">
        <v>316</v>
      </c>
      <c r="U176" s="5" t="s">
        <v>316</v>
      </c>
      <c r="V176" s="176" t="s">
        <v>316</v>
      </c>
      <c r="W176" s="176" t="s">
        <v>316</v>
      </c>
      <c r="X176" s="176" t="s">
        <v>316</v>
      </c>
      <c r="Y176" s="176" t="s">
        <v>316</v>
      </c>
      <c r="Z176" s="5" t="s">
        <v>316</v>
      </c>
      <c r="AA176" s="5" t="s">
        <v>316</v>
      </c>
      <c r="AB176" s="5" t="s">
        <v>316</v>
      </c>
      <c r="AC176" s="5" t="s">
        <v>316</v>
      </c>
      <c r="AD176" s="5" t="s">
        <v>316</v>
      </c>
      <c r="AE176" s="5" t="s">
        <v>316</v>
      </c>
      <c r="AF176" s="5" t="s">
        <v>316</v>
      </c>
      <c r="AG176" s="5" t="s">
        <v>316</v>
      </c>
      <c r="AH176" s="148" t="s">
        <v>316</v>
      </c>
      <c r="AI176" s="148" t="s">
        <v>316</v>
      </c>
      <c r="AJ176" s="148" t="s">
        <v>316</v>
      </c>
      <c r="AK176" s="148" t="s">
        <v>316</v>
      </c>
      <c r="AL176" s="148" t="s">
        <v>316</v>
      </c>
      <c r="AM176" s="5" t="s">
        <v>316</v>
      </c>
      <c r="AN176" s="5" t="s">
        <v>316</v>
      </c>
      <c r="AO176" s="5" t="s">
        <v>316</v>
      </c>
      <c r="AP176" s="5" t="s">
        <v>316</v>
      </c>
      <c r="AQ176" s="5"/>
      <c r="AR176" s="5"/>
      <c r="AS176" s="5" t="s">
        <v>316</v>
      </c>
      <c r="AT176" s="5" t="s">
        <v>316</v>
      </c>
      <c r="AU176" s="5" t="s">
        <v>316</v>
      </c>
      <c r="AV176" s="5" t="s">
        <v>316</v>
      </c>
      <c r="AW176" s="5" t="s">
        <v>316</v>
      </c>
      <c r="AX176" s="5"/>
      <c r="AY176" s="5"/>
      <c r="AZ176" s="5" t="s">
        <v>316</v>
      </c>
      <c r="BA176" s="5"/>
      <c r="BB176" s="5" t="s">
        <v>316</v>
      </c>
      <c r="BC176" s="5"/>
      <c r="BD176" s="5" t="s">
        <v>316</v>
      </c>
      <c r="BE176" s="521" t="s">
        <v>316</v>
      </c>
      <c r="BF176" s="521" t="s">
        <v>316</v>
      </c>
      <c r="BG176" s="20">
        <v>2</v>
      </c>
      <c r="BH176" s="20">
        <v>1</v>
      </c>
      <c r="BI176" s="521" t="s">
        <v>316</v>
      </c>
      <c r="BJ176" s="521" t="s">
        <v>316</v>
      </c>
      <c r="BK176" s="521" t="s">
        <v>316</v>
      </c>
      <c r="BL176" s="521" t="s">
        <v>316</v>
      </c>
      <c r="BM176" s="521" t="s">
        <v>316</v>
      </c>
      <c r="BN176" s="521" t="s">
        <v>316</v>
      </c>
      <c r="BO176" s="521" t="s">
        <v>316</v>
      </c>
      <c r="BP176" s="521" t="s">
        <v>316</v>
      </c>
      <c r="BQ176" s="521" t="s">
        <v>316</v>
      </c>
      <c r="BR176" s="521" t="s">
        <v>316</v>
      </c>
      <c r="BS176" s="20">
        <v>1</v>
      </c>
      <c r="BT176" s="521" t="s">
        <v>316</v>
      </c>
      <c r="BU176" s="521" t="s">
        <v>316</v>
      </c>
      <c r="BV176" s="521" t="s">
        <v>316</v>
      </c>
      <c r="BW176" s="21">
        <f>COUNTIF($BE176:$BV176,2)</f>
        <v>1</v>
      </c>
      <c r="BX176" s="22">
        <f>BW176/COUNTA($BE176:$BV176)</f>
        <v>5.5555555555555552E-2</v>
      </c>
      <c r="BY176" s="21">
        <f>COUNTIF($BE176:$BV176,1)</f>
        <v>2</v>
      </c>
      <c r="BZ176" s="22">
        <f>BY176/COUNTA($BE176:$BV176)</f>
        <v>0.1111111111111111</v>
      </c>
      <c r="CA176" s="21">
        <f>COUNTIF($BE176:$BV176,0)</f>
        <v>0</v>
      </c>
      <c r="CB176" s="22">
        <f>CA176/COUNTA($BE176:$BV176)</f>
        <v>0</v>
      </c>
      <c r="CC176" s="21">
        <f>(((BW176*2)+(BY176*1)+(CA176*0)))/COUNTA($BE176:$BV176)</f>
        <v>0.22222222222222221</v>
      </c>
      <c r="CD176" s="427" t="str">
        <f>IF(CC176&gt;=1.6,"Đạt mục tiêu",IF(CC176&gt;=1,"Cần cố gắng","Chưa đạt"))</f>
        <v>Chưa đạt</v>
      </c>
    </row>
    <row r="177" spans="1:82" ht="62.25" hidden="1">
      <c r="A177" s="384">
        <v>152</v>
      </c>
      <c r="B177" s="451">
        <v>152</v>
      </c>
      <c r="C177" s="390" t="s">
        <v>153</v>
      </c>
      <c r="D177" s="8" t="s">
        <v>14</v>
      </c>
      <c r="E177" s="390" t="s">
        <v>154</v>
      </c>
      <c r="F177" s="8" t="s">
        <v>17</v>
      </c>
      <c r="G177" s="20" t="s">
        <v>449</v>
      </c>
      <c r="H177" s="518" t="s">
        <v>732</v>
      </c>
      <c r="I177" s="20" t="s">
        <v>275</v>
      </c>
      <c r="J177" s="10" t="s">
        <v>25</v>
      </c>
      <c r="K177" s="20"/>
      <c r="L177" s="20"/>
      <c r="M177" s="20"/>
      <c r="N177" s="384" t="s">
        <v>16</v>
      </c>
      <c r="O177" s="79"/>
      <c r="P177" s="20"/>
      <c r="Q177" s="20"/>
      <c r="R177" s="20"/>
      <c r="S177" s="20"/>
      <c r="T177" s="20"/>
      <c r="U177" s="66">
        <f t="shared" si="21"/>
        <v>1</v>
      </c>
      <c r="V177" s="20"/>
      <c r="W177" s="20"/>
      <c r="X177" s="20"/>
      <c r="Y177" s="20"/>
      <c r="Z177" s="20"/>
      <c r="AA177" s="20"/>
      <c r="AB177" s="20"/>
      <c r="AC177" s="20"/>
      <c r="AD177" s="20"/>
      <c r="AE177" s="20"/>
      <c r="AF177" s="20"/>
      <c r="AG177" s="20"/>
      <c r="AH177" s="384" t="s">
        <v>724</v>
      </c>
      <c r="AI177" s="384" t="s">
        <v>723</v>
      </c>
      <c r="AJ177" s="384" t="s">
        <v>724</v>
      </c>
      <c r="AK177" s="384" t="s">
        <v>723</v>
      </c>
      <c r="AL177" s="384" t="s">
        <v>724</v>
      </c>
      <c r="AM177" s="20"/>
      <c r="AN177" s="20"/>
      <c r="AO177" s="20"/>
      <c r="AP177" s="20"/>
      <c r="AQ177" s="20"/>
      <c r="AR177" s="20"/>
      <c r="AS177" s="20"/>
      <c r="AT177" s="20"/>
      <c r="AU177" s="20"/>
      <c r="AV177" s="20"/>
      <c r="AW177" s="20"/>
      <c r="AX177" s="20"/>
      <c r="AY177" s="20"/>
      <c r="AZ177" s="20"/>
      <c r="BA177" s="20"/>
      <c r="BB177" s="20"/>
      <c r="BC177" s="20"/>
      <c r="BD177" s="20"/>
      <c r="BE177" s="20">
        <v>2</v>
      </c>
      <c r="BF177" s="20">
        <v>2</v>
      </c>
      <c r="BG177" s="20">
        <v>2</v>
      </c>
      <c r="BH177" s="20">
        <v>1</v>
      </c>
      <c r="BI177" s="20">
        <v>2</v>
      </c>
      <c r="BJ177" s="20">
        <v>1</v>
      </c>
      <c r="BK177" s="20">
        <v>2</v>
      </c>
      <c r="BL177" s="20">
        <v>2</v>
      </c>
      <c r="BM177" s="20">
        <v>2</v>
      </c>
      <c r="BN177" s="20">
        <v>1</v>
      </c>
      <c r="BO177" s="20">
        <v>2</v>
      </c>
      <c r="BP177" s="20">
        <v>2</v>
      </c>
      <c r="BQ177" s="20">
        <v>2</v>
      </c>
      <c r="BR177" s="20">
        <v>2</v>
      </c>
      <c r="BS177" s="20">
        <v>1</v>
      </c>
      <c r="BT177" s="20">
        <v>2</v>
      </c>
      <c r="BU177" s="20">
        <v>2</v>
      </c>
      <c r="BV177" s="20">
        <v>1</v>
      </c>
      <c r="BW177" s="21">
        <f>COUNTIF($BE177:$BV177,2)</f>
        <v>13</v>
      </c>
      <c r="BX177" s="22">
        <f>BW177/COUNTA($BE177:$BV177)</f>
        <v>0.72222222222222221</v>
      </c>
      <c r="BY177" s="21">
        <f>COUNTIF($BE177:$BV177,1)</f>
        <v>5</v>
      </c>
      <c r="BZ177" s="22">
        <f>BY177/COUNTA($BE177:$BV177)</f>
        <v>0.27777777777777779</v>
      </c>
      <c r="CA177" s="21">
        <f>COUNTIF($BE177:$BV177,0)</f>
        <v>0</v>
      </c>
      <c r="CB177" s="22">
        <f>CA177/COUNTA($BE177:$BV177)</f>
        <v>0</v>
      </c>
      <c r="CC177" s="21">
        <f>(((BW177*2)+(BY177*1)+(CA177*0)))/COUNTA($BE177:$BV177)</f>
        <v>1.7222222222222223</v>
      </c>
      <c r="CD177" s="427" t="str">
        <f>IF(CC177&gt;=1.6,"Đạt mục tiêu",IF(CC177&gt;=1,"Cần cố gắng","Chưa đạt"))</f>
        <v>Đạt mục tiêu</v>
      </c>
    </row>
    <row r="178" spans="1:82" s="2" customFormat="1" ht="33.75" customHeight="1">
      <c r="A178" s="19">
        <v>153</v>
      </c>
      <c r="B178" s="451">
        <v>153</v>
      </c>
      <c r="C178" s="390" t="s">
        <v>153</v>
      </c>
      <c r="D178" s="8" t="s">
        <v>14</v>
      </c>
      <c r="E178" s="390" t="s">
        <v>154</v>
      </c>
      <c r="F178" s="8" t="s">
        <v>17</v>
      </c>
      <c r="G178" s="390" t="s">
        <v>450</v>
      </c>
      <c r="H178" s="125" t="s">
        <v>1000</v>
      </c>
      <c r="I178" s="20" t="s">
        <v>275</v>
      </c>
      <c r="J178" s="10" t="s">
        <v>25</v>
      </c>
      <c r="K178" s="20"/>
      <c r="L178" s="20"/>
      <c r="M178" s="20"/>
      <c r="N178" s="474"/>
      <c r="O178" s="79" t="s">
        <v>16</v>
      </c>
      <c r="P178" s="20"/>
      <c r="Q178" s="20"/>
      <c r="R178" s="20"/>
      <c r="S178" s="20"/>
      <c r="T178" s="20"/>
      <c r="U178" s="66">
        <f t="shared" si="21"/>
        <v>1</v>
      </c>
      <c r="V178" s="20"/>
      <c r="W178" s="20"/>
      <c r="X178" s="20"/>
      <c r="Y178" s="20"/>
      <c r="Z178" s="20"/>
      <c r="AA178" s="20"/>
      <c r="AB178" s="20"/>
      <c r="AC178" s="20"/>
      <c r="AD178" s="20"/>
      <c r="AE178" s="20"/>
      <c r="AF178" s="20"/>
      <c r="AG178" s="20"/>
      <c r="AH178" s="20"/>
      <c r="AI178" s="20"/>
      <c r="AJ178" s="20"/>
      <c r="AK178" s="20"/>
      <c r="AL178" s="20"/>
      <c r="AM178" s="20" t="s">
        <v>724</v>
      </c>
      <c r="AN178" s="20" t="s">
        <v>727</v>
      </c>
      <c r="AO178" s="20" t="s">
        <v>724</v>
      </c>
      <c r="AP178" s="20" t="s">
        <v>727</v>
      </c>
      <c r="AQ178" s="20"/>
      <c r="AR178" s="20"/>
      <c r="AS178" s="20"/>
      <c r="AT178" s="20"/>
      <c r="AU178" s="20"/>
      <c r="AV178" s="20"/>
      <c r="AW178" s="20"/>
      <c r="AX178" s="20"/>
      <c r="AY178" s="20"/>
      <c r="AZ178" s="20"/>
      <c r="BA178" s="20"/>
      <c r="BB178" s="20"/>
      <c r="BC178" s="20"/>
      <c r="BD178" s="20"/>
      <c r="BE178" s="79">
        <v>1</v>
      </c>
      <c r="BF178" s="79">
        <v>2</v>
      </c>
      <c r="BG178" s="79">
        <v>2</v>
      </c>
      <c r="BH178" s="79">
        <v>1</v>
      </c>
      <c r="BI178" s="79">
        <v>1</v>
      </c>
      <c r="BJ178" s="79">
        <v>2</v>
      </c>
      <c r="BK178" s="79">
        <v>2</v>
      </c>
      <c r="BL178" s="79">
        <v>2</v>
      </c>
      <c r="BM178" s="79">
        <v>2</v>
      </c>
      <c r="BN178" s="79">
        <v>2</v>
      </c>
      <c r="BO178" s="79">
        <v>1</v>
      </c>
      <c r="BP178" s="79">
        <v>2</v>
      </c>
      <c r="BQ178" s="79">
        <v>2</v>
      </c>
      <c r="BR178" s="79">
        <v>2</v>
      </c>
      <c r="BS178" s="79">
        <v>2</v>
      </c>
      <c r="BT178" s="79">
        <v>2</v>
      </c>
      <c r="BU178" s="79">
        <v>2</v>
      </c>
      <c r="BV178" s="79">
        <v>2</v>
      </c>
      <c r="BW178" s="21">
        <f>COUNTIF($BE178:$BV178,2)</f>
        <v>14</v>
      </c>
      <c r="BX178" s="22">
        <f>BW178/COUNTA($BE178:$BV178)</f>
        <v>0.77777777777777779</v>
      </c>
      <c r="BY178" s="21">
        <f>COUNTIF($BE178:$BV178,1)</f>
        <v>4</v>
      </c>
      <c r="BZ178" s="22">
        <f>BY178/COUNTA($BE178:$BV178)</f>
        <v>0.22222222222222221</v>
      </c>
      <c r="CA178" s="21">
        <f>COUNTIF($BE178:$BV178,0)</f>
        <v>0</v>
      </c>
      <c r="CB178" s="22">
        <f>CA178/COUNTA($BE178:$BV178)</f>
        <v>0</v>
      </c>
      <c r="CC178" s="21">
        <f>(((BW178*2)+(BY178*1)+(CA178*0)))/COUNTA($BE178:$BV178)</f>
        <v>1.7777777777777777</v>
      </c>
      <c r="CD178" s="427" t="str">
        <f>IF(CC178&gt;=1.6,"Đạt mục tiêu",IF(CC178&gt;=1,"Cần cố gắng","Chưa đạt"))</f>
        <v>Đạt mục tiêu</v>
      </c>
    </row>
    <row r="179" spans="1:82" s="2" customFormat="1" ht="31.5" hidden="1">
      <c r="A179" s="19">
        <v>154</v>
      </c>
      <c r="B179" s="451">
        <v>154</v>
      </c>
      <c r="C179" s="390" t="s">
        <v>153</v>
      </c>
      <c r="D179" s="8" t="s">
        <v>14</v>
      </c>
      <c r="E179" s="390" t="s">
        <v>154</v>
      </c>
      <c r="F179" s="8" t="s">
        <v>17</v>
      </c>
      <c r="G179" s="390" t="s">
        <v>451</v>
      </c>
      <c r="H179" s="23" t="s">
        <v>1000</v>
      </c>
      <c r="I179" s="20" t="s">
        <v>275</v>
      </c>
      <c r="J179" s="10" t="s">
        <v>25</v>
      </c>
      <c r="K179" s="20"/>
      <c r="L179" s="20"/>
      <c r="M179" s="20"/>
      <c r="N179" s="474"/>
      <c r="O179" s="79"/>
      <c r="P179" s="20"/>
      <c r="Q179" s="20"/>
      <c r="R179" s="20"/>
      <c r="S179" s="20" t="s">
        <v>16</v>
      </c>
      <c r="T179" s="20"/>
      <c r="U179" s="66">
        <f t="shared" ref="U179:U252" si="30">COUNTIF(K179:T179,"x")</f>
        <v>1</v>
      </c>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c r="BA179" s="20"/>
      <c r="BB179" s="20"/>
      <c r="BC179" s="20"/>
      <c r="BD179" s="20"/>
      <c r="BE179" s="20"/>
      <c r="BF179" s="20"/>
      <c r="BG179" s="20"/>
      <c r="BH179" s="20"/>
      <c r="BI179" s="20"/>
      <c r="BJ179" s="20"/>
      <c r="BK179" s="20"/>
      <c r="BL179" s="20"/>
      <c r="BM179" s="20"/>
      <c r="BN179" s="20"/>
      <c r="BO179" s="20"/>
      <c r="BP179" s="20"/>
      <c r="BQ179" s="20"/>
      <c r="BR179" s="20"/>
      <c r="BS179" s="20"/>
      <c r="BT179" s="20"/>
      <c r="BU179" s="20"/>
      <c r="BV179" s="20"/>
      <c r="BW179" s="21"/>
      <c r="BX179" s="22"/>
      <c r="BY179" s="21"/>
      <c r="BZ179" s="22"/>
      <c r="CA179" s="21"/>
      <c r="CB179" s="22"/>
      <c r="CC179" s="21"/>
      <c r="CD179" s="21"/>
    </row>
    <row r="180" spans="1:82" ht="63" hidden="1">
      <c r="A180" s="384">
        <v>155</v>
      </c>
      <c r="B180" s="451">
        <v>155</v>
      </c>
      <c r="C180" s="213" t="s">
        <v>354</v>
      </c>
      <c r="D180" s="77" t="s">
        <v>17</v>
      </c>
      <c r="E180" s="213" t="s">
        <v>355</v>
      </c>
      <c r="F180" s="8" t="s">
        <v>17</v>
      </c>
      <c r="G180" s="20" t="s">
        <v>452</v>
      </c>
      <c r="H180" s="518" t="s">
        <v>453</v>
      </c>
      <c r="I180" s="20" t="s">
        <v>275</v>
      </c>
      <c r="J180" s="10" t="s">
        <v>25</v>
      </c>
      <c r="K180" s="20"/>
      <c r="L180" s="20"/>
      <c r="M180" s="20"/>
      <c r="N180" s="384" t="s">
        <v>16</v>
      </c>
      <c r="O180" s="79"/>
      <c r="P180" s="20"/>
      <c r="Q180" s="20"/>
      <c r="R180" s="20"/>
      <c r="S180" s="20"/>
      <c r="T180" s="20"/>
      <c r="U180" s="66">
        <f t="shared" si="30"/>
        <v>1</v>
      </c>
      <c r="V180" s="20"/>
      <c r="W180" s="20"/>
      <c r="X180" s="20"/>
      <c r="Y180" s="20"/>
      <c r="Z180" s="20"/>
      <c r="AA180" s="20"/>
      <c r="AB180" s="20"/>
      <c r="AC180" s="20"/>
      <c r="AD180" s="20"/>
      <c r="AE180" s="20"/>
      <c r="AF180" s="20"/>
      <c r="AG180" s="20"/>
      <c r="AH180" s="384" t="s">
        <v>727</v>
      </c>
      <c r="AI180" s="384" t="s">
        <v>724</v>
      </c>
      <c r="AJ180" s="384" t="s">
        <v>727</v>
      </c>
      <c r="AK180" s="384" t="s">
        <v>724</v>
      </c>
      <c r="AL180" s="384" t="s">
        <v>723</v>
      </c>
      <c r="AM180" s="20"/>
      <c r="AN180" s="20"/>
      <c r="AO180" s="20"/>
      <c r="AP180" s="20"/>
      <c r="AQ180" s="20"/>
      <c r="AR180" s="20"/>
      <c r="AS180" s="20"/>
      <c r="AT180" s="20"/>
      <c r="AU180" s="20"/>
      <c r="AV180" s="20"/>
      <c r="AW180" s="20"/>
      <c r="AX180" s="20"/>
      <c r="AY180" s="20"/>
      <c r="AZ180" s="20"/>
      <c r="BA180" s="20"/>
      <c r="BB180" s="20"/>
      <c r="BC180" s="20"/>
      <c r="BD180" s="20"/>
      <c r="BE180" s="20">
        <v>2</v>
      </c>
      <c r="BF180" s="20">
        <v>2</v>
      </c>
      <c r="BG180" s="20">
        <v>2</v>
      </c>
      <c r="BH180" s="20">
        <v>1</v>
      </c>
      <c r="BI180" s="20">
        <v>2</v>
      </c>
      <c r="BJ180" s="20">
        <v>1</v>
      </c>
      <c r="BK180" s="20">
        <v>2</v>
      </c>
      <c r="BL180" s="20">
        <v>2</v>
      </c>
      <c r="BM180" s="20">
        <v>2</v>
      </c>
      <c r="BN180" s="20">
        <v>1</v>
      </c>
      <c r="BO180" s="20">
        <v>2</v>
      </c>
      <c r="BP180" s="20">
        <v>2</v>
      </c>
      <c r="BQ180" s="20">
        <v>2</v>
      </c>
      <c r="BR180" s="20">
        <v>2</v>
      </c>
      <c r="BS180" s="20">
        <v>1</v>
      </c>
      <c r="BT180" s="20">
        <v>2</v>
      </c>
      <c r="BU180" s="20">
        <v>2</v>
      </c>
      <c r="BV180" s="20">
        <v>2</v>
      </c>
      <c r="BW180" s="21">
        <f>COUNTIF($BE180:$BV180,2)</f>
        <v>14</v>
      </c>
      <c r="BX180" s="22">
        <f>BW180/COUNTA($BE180:$BV180)</f>
        <v>0.77777777777777779</v>
      </c>
      <c r="BY180" s="21">
        <f>COUNTIF($BE180:$BV180,1)</f>
        <v>4</v>
      </c>
      <c r="BZ180" s="22">
        <f>BY180/COUNTA($BE180:$BV180)</f>
        <v>0.22222222222222221</v>
      </c>
      <c r="CA180" s="21">
        <f>COUNTIF($BE180:$BV180,0)</f>
        <v>0</v>
      </c>
      <c r="CB180" s="22">
        <f>CA180/COUNTA($BE180:$BV180)</f>
        <v>0</v>
      </c>
      <c r="CC180" s="21">
        <f>(((BW180*2)+(BY180*1)+(CA180*0)))/COUNTA($BE180:$BV180)</f>
        <v>1.7777777777777777</v>
      </c>
      <c r="CD180" s="427" t="str">
        <f>IF(CC180&gt;=1.6,"Đạt mục tiêu",IF(CC180&gt;=1,"Cần cố gắng","Chưa đạt"))</f>
        <v>Đạt mục tiêu</v>
      </c>
    </row>
    <row r="181" spans="1:82" s="2" customFormat="1" ht="67.5" customHeight="1">
      <c r="A181" s="19">
        <v>156</v>
      </c>
      <c r="B181" s="451">
        <v>156</v>
      </c>
      <c r="C181" s="523" t="s">
        <v>354</v>
      </c>
      <c r="D181" s="77" t="s">
        <v>17</v>
      </c>
      <c r="E181" s="78" t="s">
        <v>355</v>
      </c>
      <c r="F181" s="8" t="s">
        <v>17</v>
      </c>
      <c r="G181" s="20" t="s">
        <v>1177</v>
      </c>
      <c r="H181" s="23" t="s">
        <v>455</v>
      </c>
      <c r="I181" s="20" t="s">
        <v>275</v>
      </c>
      <c r="J181" s="10" t="s">
        <v>25</v>
      </c>
      <c r="K181" s="20"/>
      <c r="L181" s="20"/>
      <c r="M181" s="20"/>
      <c r="N181" s="79"/>
      <c r="O181" s="79" t="s">
        <v>16</v>
      </c>
      <c r="P181" s="20"/>
      <c r="Q181" s="20"/>
      <c r="R181" s="20"/>
      <c r="S181" s="20"/>
      <c r="T181" s="20"/>
      <c r="U181" s="66">
        <f t="shared" si="30"/>
        <v>1</v>
      </c>
      <c r="V181" s="20"/>
      <c r="W181" s="20"/>
      <c r="X181" s="20"/>
      <c r="Y181" s="20"/>
      <c r="Z181" s="20"/>
      <c r="AA181" s="20"/>
      <c r="AB181" s="20"/>
      <c r="AC181" s="20"/>
      <c r="AD181" s="20"/>
      <c r="AE181" s="20"/>
      <c r="AF181" s="20"/>
      <c r="AG181" s="20"/>
      <c r="AH181" s="20"/>
      <c r="AI181" s="20"/>
      <c r="AJ181" s="20"/>
      <c r="AK181" s="20"/>
      <c r="AL181" s="20"/>
      <c r="AM181" s="20" t="s">
        <v>727</v>
      </c>
      <c r="AN181" s="20" t="s">
        <v>724</v>
      </c>
      <c r="AO181" s="20" t="s">
        <v>727</v>
      </c>
      <c r="AP181" s="20" t="s">
        <v>724</v>
      </c>
      <c r="AQ181" s="20"/>
      <c r="AR181" s="20"/>
      <c r="AS181" s="20"/>
      <c r="AT181" s="20"/>
      <c r="AU181" s="20"/>
      <c r="AV181" s="20"/>
      <c r="AW181" s="20"/>
      <c r="AX181" s="20"/>
      <c r="AY181" s="20"/>
      <c r="AZ181" s="20"/>
      <c r="BA181" s="20"/>
      <c r="BB181" s="20"/>
      <c r="BC181" s="20"/>
      <c r="BD181" s="20"/>
      <c r="BE181" s="20">
        <v>2</v>
      </c>
      <c r="BF181" s="20">
        <v>2</v>
      </c>
      <c r="BG181" s="20">
        <v>2</v>
      </c>
      <c r="BH181" s="20">
        <v>2</v>
      </c>
      <c r="BI181" s="20">
        <v>2</v>
      </c>
      <c r="BJ181" s="20">
        <v>2</v>
      </c>
      <c r="BK181" s="20">
        <v>2</v>
      </c>
      <c r="BL181" s="20">
        <v>2</v>
      </c>
      <c r="BM181" s="20">
        <v>2</v>
      </c>
      <c r="BN181" s="20">
        <v>2</v>
      </c>
      <c r="BO181" s="20">
        <v>2</v>
      </c>
      <c r="BP181" s="20">
        <v>2</v>
      </c>
      <c r="BQ181" s="20">
        <v>1</v>
      </c>
      <c r="BR181" s="20">
        <v>1</v>
      </c>
      <c r="BS181" s="20">
        <v>1</v>
      </c>
      <c r="BT181" s="20">
        <v>1</v>
      </c>
      <c r="BU181" s="20">
        <v>2</v>
      </c>
      <c r="BV181" s="20">
        <v>2</v>
      </c>
      <c r="BW181" s="21">
        <f>COUNTIF($BE181:$BV181,2)</f>
        <v>14</v>
      </c>
      <c r="BX181" s="22">
        <f>BW181/COUNTA($BE181:$BV181)</f>
        <v>0.77777777777777779</v>
      </c>
      <c r="BY181" s="21">
        <f>COUNTIF($BE181:$BV181,1)</f>
        <v>4</v>
      </c>
      <c r="BZ181" s="22">
        <f>BY181/COUNTA($BE181:$BV181)</f>
        <v>0.22222222222222221</v>
      </c>
      <c r="CA181" s="21">
        <f>COUNTIF($BE181:$BV181,0)</f>
        <v>0</v>
      </c>
      <c r="CB181" s="22">
        <f>CA181/COUNTA($BE181:$BV181)</f>
        <v>0</v>
      </c>
      <c r="CC181" s="21">
        <f>(((BW181*2)+(BY181*1)+(CA181*0)))/COUNTA($BE181:$BV181)</f>
        <v>1.7777777777777777</v>
      </c>
      <c r="CD181" s="427" t="str">
        <f>IF(CC181&gt;=1.6,"Đạt mục tiêu",IF(CC181&gt;=1,"Cần cố gắng","Chưa đạt"))</f>
        <v>Đạt mục tiêu</v>
      </c>
    </row>
    <row r="182" spans="1:82" s="3" customFormat="1" ht="110.25" hidden="1">
      <c r="A182" s="19">
        <v>157</v>
      </c>
      <c r="B182" s="451">
        <v>157</v>
      </c>
      <c r="C182" s="76" t="s">
        <v>356</v>
      </c>
      <c r="D182" s="77" t="s">
        <v>18</v>
      </c>
      <c r="E182" s="78" t="s">
        <v>356</v>
      </c>
      <c r="F182" s="77" t="s">
        <v>18</v>
      </c>
      <c r="G182" s="78" t="s">
        <v>456</v>
      </c>
      <c r="H182" s="543" t="s">
        <v>457</v>
      </c>
      <c r="I182" s="398" t="s">
        <v>275</v>
      </c>
      <c r="J182" s="394" t="s">
        <v>25</v>
      </c>
      <c r="K182" s="544"/>
      <c r="L182" s="544"/>
      <c r="M182" s="544" t="s">
        <v>16</v>
      </c>
      <c r="N182" s="544"/>
      <c r="O182" s="544"/>
      <c r="P182" s="544"/>
      <c r="Q182" s="544"/>
      <c r="R182" s="544"/>
      <c r="S182" s="544"/>
      <c r="T182" s="544"/>
      <c r="U182" s="493">
        <f t="shared" si="30"/>
        <v>1</v>
      </c>
      <c r="V182" s="394" t="s">
        <v>723</v>
      </c>
      <c r="W182" s="394" t="s">
        <v>723</v>
      </c>
      <c r="X182" s="394" t="s">
        <v>723</v>
      </c>
      <c r="Y182" s="394" t="s">
        <v>723</v>
      </c>
      <c r="Z182" s="398"/>
      <c r="AA182" s="398"/>
      <c r="AB182" s="398"/>
      <c r="AC182" s="398"/>
      <c r="AD182" s="398" t="s">
        <v>727</v>
      </c>
      <c r="AE182" s="398" t="s">
        <v>723</v>
      </c>
      <c r="AF182" s="398" t="s">
        <v>724</v>
      </c>
      <c r="AG182" s="398" t="s">
        <v>723</v>
      </c>
      <c r="AH182" s="398"/>
      <c r="AI182" s="398"/>
      <c r="AJ182" s="398"/>
      <c r="AK182" s="398"/>
      <c r="AL182" s="398"/>
      <c r="AM182" s="591"/>
      <c r="AN182" s="591"/>
      <c r="AO182" s="591"/>
      <c r="AP182" s="591"/>
      <c r="AQ182" s="591"/>
      <c r="AR182" s="591"/>
      <c r="AS182" s="591"/>
      <c r="AT182" s="398"/>
      <c r="AU182" s="398"/>
      <c r="AV182" s="398"/>
      <c r="AW182" s="398"/>
      <c r="AX182" s="398"/>
      <c r="AY182" s="398"/>
      <c r="AZ182" s="398"/>
      <c r="BA182" s="398"/>
      <c r="BB182" s="398"/>
      <c r="BC182" s="398"/>
      <c r="BD182" s="398"/>
      <c r="BE182" s="398">
        <v>2</v>
      </c>
      <c r="BF182" s="398">
        <v>1</v>
      </c>
      <c r="BG182" s="398">
        <v>2</v>
      </c>
      <c r="BH182" s="398">
        <v>2</v>
      </c>
      <c r="BI182" s="398">
        <v>2</v>
      </c>
      <c r="BJ182" s="398">
        <v>2</v>
      </c>
      <c r="BK182" s="398">
        <v>2</v>
      </c>
      <c r="BL182" s="398">
        <v>2</v>
      </c>
      <c r="BM182" s="398">
        <v>2</v>
      </c>
      <c r="BN182" s="398">
        <v>2</v>
      </c>
      <c r="BO182" s="398">
        <v>2</v>
      </c>
      <c r="BP182" s="398">
        <v>2</v>
      </c>
      <c r="BQ182" s="398">
        <v>1</v>
      </c>
      <c r="BR182" s="398">
        <v>2</v>
      </c>
      <c r="BS182" s="398">
        <v>1</v>
      </c>
      <c r="BT182" s="398">
        <v>2</v>
      </c>
      <c r="BU182" s="398">
        <v>2</v>
      </c>
      <c r="BV182" s="398">
        <v>2</v>
      </c>
      <c r="BW182" s="533">
        <f>COUNTIF($BE182:$BV182,2)</f>
        <v>15</v>
      </c>
      <c r="BX182" s="534">
        <f>BW182/COUNTA($BE182:$BV182)</f>
        <v>0.83333333333333337</v>
      </c>
      <c r="BY182" s="533">
        <f>COUNTIF($BE182:$BV182,1)</f>
        <v>3</v>
      </c>
      <c r="BZ182" s="534">
        <f>BY182/COUNTA($BE182:$BV182)</f>
        <v>0.16666666666666666</v>
      </c>
      <c r="CA182" s="533">
        <f>COUNTIF($BE182:$BV182,0)</f>
        <v>0</v>
      </c>
      <c r="CB182" s="535">
        <f>CA182/COUNTA($BE182:$BV182)</f>
        <v>0</v>
      </c>
      <c r="CC182" s="533">
        <f>(((BW182*2)+(BY182*1)+(CA182*0)))/COUNTA($BE182:$BV182)</f>
        <v>1.8333333333333333</v>
      </c>
      <c r="CD182" s="536" t="str">
        <f t="shared" ref="CD182" si="31">IF(CC182&gt;=1.6,"Đạt mục tiêu",IF(CC182&gt;=1,"Cần cố gắng","Chưa đạt"))</f>
        <v>Đạt mục tiêu</v>
      </c>
    </row>
    <row r="183" spans="1:82" ht="66" customHeight="1">
      <c r="A183" s="384">
        <v>158</v>
      </c>
      <c r="B183" s="451">
        <v>158</v>
      </c>
      <c r="C183" s="1325" t="s">
        <v>157</v>
      </c>
      <c r="D183" s="1577"/>
      <c r="E183" s="1370"/>
      <c r="F183" s="1578"/>
      <c r="G183" s="468" t="s">
        <v>316</v>
      </c>
      <c r="H183" s="242" t="s">
        <v>316</v>
      </c>
      <c r="I183" s="230" t="s">
        <v>316</v>
      </c>
      <c r="J183" s="230" t="s">
        <v>316</v>
      </c>
      <c r="K183" s="225" t="s">
        <v>316</v>
      </c>
      <c r="L183" s="230" t="s">
        <v>316</v>
      </c>
      <c r="M183" s="230" t="s">
        <v>316</v>
      </c>
      <c r="N183" s="545" t="s">
        <v>316</v>
      </c>
      <c r="O183" s="230" t="s">
        <v>316</v>
      </c>
      <c r="P183" s="230" t="s">
        <v>316</v>
      </c>
      <c r="Q183" s="230" t="s">
        <v>316</v>
      </c>
      <c r="R183" s="230"/>
      <c r="S183" s="230" t="s">
        <v>316</v>
      </c>
      <c r="T183" s="230" t="s">
        <v>316</v>
      </c>
      <c r="U183" s="230" t="s">
        <v>316</v>
      </c>
      <c r="V183" s="468" t="s">
        <v>316</v>
      </c>
      <c r="W183" s="468" t="s">
        <v>316</v>
      </c>
      <c r="X183" s="468" t="s">
        <v>316</v>
      </c>
      <c r="Y183" s="468" t="s">
        <v>316</v>
      </c>
      <c r="Z183" s="230" t="s">
        <v>316</v>
      </c>
      <c r="AA183" s="230" t="s">
        <v>316</v>
      </c>
      <c r="AB183" s="230" t="s">
        <v>316</v>
      </c>
      <c r="AC183" s="230" t="s">
        <v>316</v>
      </c>
      <c r="AD183" s="230" t="s">
        <v>316</v>
      </c>
      <c r="AE183" s="230" t="s">
        <v>316</v>
      </c>
      <c r="AF183" s="230" t="s">
        <v>316</v>
      </c>
      <c r="AG183" s="230" t="s">
        <v>316</v>
      </c>
      <c r="AH183" s="545" t="s">
        <v>316</v>
      </c>
      <c r="AI183" s="545" t="s">
        <v>316</v>
      </c>
      <c r="AJ183" s="545" t="s">
        <v>316</v>
      </c>
      <c r="AK183" s="545" t="s">
        <v>316</v>
      </c>
      <c r="AL183" s="545" t="s">
        <v>316</v>
      </c>
      <c r="AM183" s="230" t="s">
        <v>316</v>
      </c>
      <c r="AN183" s="230" t="s">
        <v>316</v>
      </c>
      <c r="AO183" s="230" t="s">
        <v>316</v>
      </c>
      <c r="AP183" s="148" t="s">
        <v>316</v>
      </c>
      <c r="AQ183" s="230"/>
      <c r="AR183" s="230"/>
      <c r="AS183" s="230" t="s">
        <v>316</v>
      </c>
      <c r="AT183" s="230" t="s">
        <v>316</v>
      </c>
      <c r="AU183" s="230" t="s">
        <v>316</v>
      </c>
      <c r="AV183" s="230" t="s">
        <v>316</v>
      </c>
      <c r="AW183" s="230" t="s">
        <v>316</v>
      </c>
      <c r="AX183" s="230"/>
      <c r="AY183" s="230"/>
      <c r="AZ183" s="230" t="s">
        <v>316</v>
      </c>
      <c r="BA183" s="230"/>
      <c r="BB183" s="230" t="s">
        <v>316</v>
      </c>
      <c r="BC183" s="230"/>
      <c r="BD183" s="230" t="s">
        <v>316</v>
      </c>
      <c r="BE183" s="546" t="s">
        <v>316</v>
      </c>
      <c r="BF183" s="546" t="s">
        <v>316</v>
      </c>
      <c r="BG183" s="546" t="s">
        <v>316</v>
      </c>
      <c r="BH183" s="546" t="s">
        <v>316</v>
      </c>
      <c r="BI183" s="546" t="s">
        <v>316</v>
      </c>
      <c r="BJ183" s="546" t="s">
        <v>316</v>
      </c>
      <c r="BK183" s="546" t="s">
        <v>316</v>
      </c>
      <c r="BL183" s="546" t="s">
        <v>316</v>
      </c>
      <c r="BM183" s="546" t="s">
        <v>316</v>
      </c>
      <c r="BN183" s="546" t="s">
        <v>316</v>
      </c>
      <c r="BO183" s="546" t="s">
        <v>316</v>
      </c>
      <c r="BP183" s="546" t="s">
        <v>316</v>
      </c>
      <c r="BQ183" s="546" t="s">
        <v>316</v>
      </c>
      <c r="BR183" s="546" t="s">
        <v>316</v>
      </c>
      <c r="BS183" s="546" t="s">
        <v>316</v>
      </c>
      <c r="BT183" s="546" t="s">
        <v>316</v>
      </c>
      <c r="BU183" s="507" t="s">
        <v>316</v>
      </c>
      <c r="BV183" s="507" t="s">
        <v>316</v>
      </c>
      <c r="BW183" s="507" t="s">
        <v>316</v>
      </c>
      <c r="BX183" s="507" t="s">
        <v>316</v>
      </c>
      <c r="BY183" s="507" t="s">
        <v>316</v>
      </c>
      <c r="BZ183" s="507" t="s">
        <v>316</v>
      </c>
      <c r="CA183" s="507" t="s">
        <v>316</v>
      </c>
      <c r="CB183" s="507" t="s">
        <v>316</v>
      </c>
      <c r="CC183" s="507" t="s">
        <v>316</v>
      </c>
      <c r="CD183" s="508" t="s">
        <v>316</v>
      </c>
    </row>
    <row r="184" spans="1:82" hidden="1">
      <c r="A184" s="396">
        <v>159</v>
      </c>
      <c r="B184" s="451">
        <v>159</v>
      </c>
      <c r="C184" s="1447" t="s">
        <v>357</v>
      </c>
      <c r="D184" s="1565"/>
      <c r="E184" s="1574"/>
      <c r="F184" s="470"/>
      <c r="G184" s="290" t="s">
        <v>316</v>
      </c>
      <c r="H184" s="460" t="s">
        <v>316</v>
      </c>
      <c r="I184" s="13" t="s">
        <v>316</v>
      </c>
      <c r="J184" s="13" t="s">
        <v>316</v>
      </c>
      <c r="K184" s="225" t="s">
        <v>316</v>
      </c>
      <c r="L184" s="13" t="s">
        <v>316</v>
      </c>
      <c r="M184" s="230" t="s">
        <v>316</v>
      </c>
      <c r="N184" s="230" t="s">
        <v>316</v>
      </c>
      <c r="O184" s="13" t="s">
        <v>316</v>
      </c>
      <c r="P184" s="13" t="s">
        <v>316</v>
      </c>
      <c r="Q184" s="13" t="s">
        <v>316</v>
      </c>
      <c r="R184" s="13"/>
      <c r="S184" s="13" t="s">
        <v>316</v>
      </c>
      <c r="T184" s="13" t="s">
        <v>316</v>
      </c>
      <c r="U184" s="13" t="s">
        <v>316</v>
      </c>
      <c r="V184" s="176"/>
      <c r="W184" s="176"/>
      <c r="X184" s="176"/>
      <c r="Y184" s="176"/>
      <c r="Z184" s="6"/>
      <c r="AA184" s="6"/>
      <c r="AB184" s="6"/>
      <c r="AC184" s="6"/>
      <c r="AD184" s="6"/>
      <c r="AE184" s="6"/>
      <c r="AF184" s="6"/>
      <c r="AG184" s="6"/>
      <c r="AH184" s="11"/>
      <c r="AI184" s="11"/>
      <c r="AJ184" s="11"/>
      <c r="AK184" s="11"/>
      <c r="AL184" s="11"/>
      <c r="AM184" s="13" t="s">
        <v>316</v>
      </c>
      <c r="AN184" s="13" t="s">
        <v>316</v>
      </c>
      <c r="AO184" s="13" t="s">
        <v>316</v>
      </c>
      <c r="AP184" s="13" t="s">
        <v>316</v>
      </c>
      <c r="AQ184" s="626"/>
      <c r="AR184" s="626"/>
      <c r="AS184" s="13" t="s">
        <v>316</v>
      </c>
      <c r="AT184" s="13" t="s">
        <v>316</v>
      </c>
      <c r="AU184" s="13" t="s">
        <v>316</v>
      </c>
      <c r="AV184" s="13" t="s">
        <v>316</v>
      </c>
      <c r="AW184" s="13" t="s">
        <v>316</v>
      </c>
      <c r="AX184" s="13"/>
      <c r="AY184" s="13"/>
      <c r="AZ184" s="13" t="s">
        <v>316</v>
      </c>
      <c r="BA184" s="13"/>
      <c r="BB184" s="13" t="s">
        <v>316</v>
      </c>
      <c r="BC184" s="13"/>
      <c r="BD184" s="13" t="s">
        <v>316</v>
      </c>
      <c r="BE184" s="547" t="s">
        <v>316</v>
      </c>
      <c r="BF184" s="547" t="s">
        <v>316</v>
      </c>
      <c r="BG184" s="547" t="s">
        <v>316</v>
      </c>
      <c r="BH184" s="547" t="s">
        <v>316</v>
      </c>
      <c r="BI184" s="547" t="s">
        <v>316</v>
      </c>
      <c r="BJ184" s="547" t="s">
        <v>316</v>
      </c>
      <c r="BK184" s="547" t="s">
        <v>316</v>
      </c>
      <c r="BL184" s="547" t="s">
        <v>316</v>
      </c>
      <c r="BM184" s="547" t="s">
        <v>316</v>
      </c>
      <c r="BN184" s="547" t="s">
        <v>316</v>
      </c>
      <c r="BO184" s="547" t="s">
        <v>316</v>
      </c>
      <c r="BP184" s="547" t="s">
        <v>316</v>
      </c>
      <c r="BQ184" s="547" t="s">
        <v>316</v>
      </c>
      <c r="BR184" s="547" t="s">
        <v>316</v>
      </c>
      <c r="BS184" s="547" t="s">
        <v>316</v>
      </c>
      <c r="BT184" s="547" t="s">
        <v>316</v>
      </c>
      <c r="BU184" s="547" t="s">
        <v>316</v>
      </c>
      <c r="BV184" s="507" t="s">
        <v>316</v>
      </c>
      <c r="BW184" s="507" t="s">
        <v>316</v>
      </c>
      <c r="BX184" s="508" t="s">
        <v>316</v>
      </c>
      <c r="BY184" s="507" t="s">
        <v>316</v>
      </c>
      <c r="BZ184" s="508" t="s">
        <v>316</v>
      </c>
      <c r="CA184" s="507" t="s">
        <v>316</v>
      </c>
      <c r="CB184" s="507" t="s">
        <v>316</v>
      </c>
      <c r="CC184" s="507" t="s">
        <v>316</v>
      </c>
      <c r="CD184" s="508" t="s">
        <v>316</v>
      </c>
    </row>
    <row r="185" spans="1:82" hidden="1">
      <c r="A185" s="396">
        <v>160</v>
      </c>
      <c r="B185" s="451">
        <v>160</v>
      </c>
      <c r="C185" s="1447" t="s">
        <v>358</v>
      </c>
      <c r="D185" s="1565"/>
      <c r="E185" s="1574"/>
      <c r="F185" s="470"/>
      <c r="G185" s="290" t="s">
        <v>316</v>
      </c>
      <c r="H185" s="460" t="s">
        <v>316</v>
      </c>
      <c r="I185" s="13" t="s">
        <v>316</v>
      </c>
      <c r="J185" s="13" t="s">
        <v>316</v>
      </c>
      <c r="K185" s="225" t="s">
        <v>316</v>
      </c>
      <c r="L185" s="13" t="s">
        <v>316</v>
      </c>
      <c r="M185" s="230" t="s">
        <v>316</v>
      </c>
      <c r="N185" s="230" t="s">
        <v>316</v>
      </c>
      <c r="O185" s="13" t="s">
        <v>316</v>
      </c>
      <c r="P185" s="13" t="s">
        <v>316</v>
      </c>
      <c r="Q185" s="13" t="s">
        <v>316</v>
      </c>
      <c r="R185" s="13"/>
      <c r="S185" s="13" t="s">
        <v>316</v>
      </c>
      <c r="T185" s="13" t="s">
        <v>316</v>
      </c>
      <c r="U185" s="13" t="s">
        <v>316</v>
      </c>
      <c r="V185" s="176"/>
      <c r="W185" s="176"/>
      <c r="X185" s="176"/>
      <c r="Y185" s="176"/>
      <c r="Z185" s="6"/>
      <c r="AA185" s="6"/>
      <c r="AB185" s="6"/>
      <c r="AC185" s="6"/>
      <c r="AD185" s="6"/>
      <c r="AE185" s="6"/>
      <c r="AF185" s="6"/>
      <c r="AG185" s="6"/>
      <c r="AH185" s="11"/>
      <c r="AI185" s="11"/>
      <c r="AJ185" s="11"/>
      <c r="AK185" s="11"/>
      <c r="AL185" s="11"/>
      <c r="AM185" s="13" t="s">
        <v>316</v>
      </c>
      <c r="AN185" s="13" t="s">
        <v>316</v>
      </c>
      <c r="AO185" s="13" t="s">
        <v>316</v>
      </c>
      <c r="AP185" s="13" t="s">
        <v>316</v>
      </c>
      <c r="AQ185" s="626"/>
      <c r="AR185" s="626"/>
      <c r="AS185" s="13" t="s">
        <v>316</v>
      </c>
      <c r="AT185" s="13" t="s">
        <v>316</v>
      </c>
      <c r="AU185" s="13" t="s">
        <v>316</v>
      </c>
      <c r="AV185" s="13" t="s">
        <v>316</v>
      </c>
      <c r="AW185" s="13" t="s">
        <v>316</v>
      </c>
      <c r="AX185" s="13"/>
      <c r="AY185" s="13"/>
      <c r="AZ185" s="13" t="s">
        <v>316</v>
      </c>
      <c r="BA185" s="13"/>
      <c r="BB185" s="13" t="s">
        <v>316</v>
      </c>
      <c r="BC185" s="13"/>
      <c r="BD185" s="13" t="s">
        <v>316</v>
      </c>
      <c r="BE185" s="547" t="s">
        <v>316</v>
      </c>
      <c r="BF185" s="547" t="s">
        <v>316</v>
      </c>
      <c r="BG185" s="547" t="s">
        <v>316</v>
      </c>
      <c r="BH185" s="547" t="s">
        <v>316</v>
      </c>
      <c r="BI185" s="547" t="s">
        <v>316</v>
      </c>
      <c r="BJ185" s="547" t="s">
        <v>316</v>
      </c>
      <c r="BK185" s="547" t="s">
        <v>316</v>
      </c>
      <c r="BL185" s="547" t="s">
        <v>316</v>
      </c>
      <c r="BM185" s="547" t="s">
        <v>316</v>
      </c>
      <c r="BN185" s="547" t="s">
        <v>316</v>
      </c>
      <c r="BO185" s="547" t="s">
        <v>316</v>
      </c>
      <c r="BP185" s="547" t="s">
        <v>316</v>
      </c>
      <c r="BQ185" s="547" t="s">
        <v>316</v>
      </c>
      <c r="BR185" s="547" t="s">
        <v>316</v>
      </c>
      <c r="BS185" s="547" t="s">
        <v>316</v>
      </c>
      <c r="BT185" s="547" t="s">
        <v>316</v>
      </c>
      <c r="BU185" s="507" t="s">
        <v>316</v>
      </c>
      <c r="BV185" s="507" t="s">
        <v>316</v>
      </c>
      <c r="BW185" s="507" t="s">
        <v>316</v>
      </c>
      <c r="BX185" s="508" t="s">
        <v>316</v>
      </c>
      <c r="BY185" s="507" t="s">
        <v>316</v>
      </c>
      <c r="BZ185" s="508" t="s">
        <v>316</v>
      </c>
      <c r="CA185" s="507" t="s">
        <v>316</v>
      </c>
      <c r="CB185" s="507" t="s">
        <v>316</v>
      </c>
      <c r="CC185" s="507" t="s">
        <v>316</v>
      </c>
      <c r="CD185" s="508" t="s">
        <v>316</v>
      </c>
    </row>
    <row r="186" spans="1:82" ht="62.25" hidden="1">
      <c r="A186" s="396">
        <v>161</v>
      </c>
      <c r="B186" s="451">
        <v>161</v>
      </c>
      <c r="C186" s="212" t="s">
        <v>359</v>
      </c>
      <c r="D186" s="87" t="s">
        <v>14</v>
      </c>
      <c r="E186" s="86" t="s">
        <v>360</v>
      </c>
      <c r="F186" s="87" t="s">
        <v>17</v>
      </c>
      <c r="G186" s="473" t="s">
        <v>279</v>
      </c>
      <c r="H186" s="190" t="s">
        <v>458</v>
      </c>
      <c r="I186" s="83"/>
      <c r="J186" s="111" t="s">
        <v>192</v>
      </c>
      <c r="K186" s="225" t="s">
        <v>16</v>
      </c>
      <c r="L186" s="83"/>
      <c r="M186" s="83"/>
      <c r="N186" s="83"/>
      <c r="O186" s="83"/>
      <c r="P186" s="83"/>
      <c r="Q186" s="83"/>
      <c r="R186" s="83"/>
      <c r="S186" s="83"/>
      <c r="T186" s="83"/>
      <c r="U186" s="66">
        <f t="shared" si="30"/>
        <v>1</v>
      </c>
      <c r="V186" s="183" t="s">
        <v>727</v>
      </c>
      <c r="W186" s="183" t="s">
        <v>725</v>
      </c>
      <c r="X186" s="183" t="s">
        <v>727</v>
      </c>
      <c r="Y186" s="183" t="s">
        <v>727</v>
      </c>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394" t="s">
        <v>281</v>
      </c>
      <c r="BF186" s="394" t="s">
        <v>281</v>
      </c>
      <c r="BG186" s="394" t="s">
        <v>1160</v>
      </c>
      <c r="BH186" s="394" t="s">
        <v>281</v>
      </c>
      <c r="BI186" s="394" t="s">
        <v>1160</v>
      </c>
      <c r="BJ186" s="394" t="s">
        <v>281</v>
      </c>
      <c r="BK186" s="394" t="s">
        <v>1160</v>
      </c>
      <c r="BL186" s="394" t="s">
        <v>281</v>
      </c>
      <c r="BM186" s="394" t="s">
        <v>281</v>
      </c>
      <c r="BN186" s="394" t="s">
        <v>281</v>
      </c>
      <c r="BO186" s="394" t="s">
        <v>281</v>
      </c>
      <c r="BP186" s="394" t="s">
        <v>281</v>
      </c>
      <c r="BQ186" s="394" t="s">
        <v>281</v>
      </c>
      <c r="BR186" s="394" t="s">
        <v>281</v>
      </c>
      <c r="BS186" s="394" t="s">
        <v>281</v>
      </c>
      <c r="BT186" s="394" t="s">
        <v>281</v>
      </c>
      <c r="BU186" s="394" t="s">
        <v>281</v>
      </c>
      <c r="BV186" s="394" t="s">
        <v>281</v>
      </c>
      <c r="BW186" s="384">
        <f>COUNTIF($BE186:$BV186,2)</f>
        <v>15</v>
      </c>
      <c r="BX186" s="510">
        <f>BW186/COUNTA($BE186:$BV186)</f>
        <v>0.83333333333333337</v>
      </c>
      <c r="BY186" s="384">
        <f>COUNTIF($BE186:$BV186,1)</f>
        <v>3</v>
      </c>
      <c r="BZ186" s="510">
        <f>BY186/COUNTA($BE186:$BV186)</f>
        <v>0.16666666666666666</v>
      </c>
      <c r="CA186" s="384">
        <f>COUNTIF($BE186:$BV186,0)</f>
        <v>0</v>
      </c>
      <c r="CB186" s="511">
        <f>CA186/COUNTA($BE186:$BV186)</f>
        <v>0</v>
      </c>
      <c r="CC186" s="384">
        <f>(((BW186*2)+(BY186*1)+(CA186*0)))/COUNTA($BE186:$BV186)</f>
        <v>1.8333333333333333</v>
      </c>
      <c r="CD186" s="497" t="str">
        <f>IF(CC186&gt;=1.6,"Đạt mục tiêu",IF(CC186&gt;=1,"Cần cố gắng","Chưa đạt"))</f>
        <v>Đạt mục tiêu</v>
      </c>
    </row>
    <row r="187" spans="1:82" s="84" customFormat="1" ht="62.25" hidden="1">
      <c r="A187" s="19">
        <v>162</v>
      </c>
      <c r="B187" s="451">
        <v>162</v>
      </c>
      <c r="C187" s="86" t="s">
        <v>361</v>
      </c>
      <c r="D187" s="87" t="s">
        <v>14</v>
      </c>
      <c r="E187" s="86" t="s">
        <v>362</v>
      </c>
      <c r="F187" s="87" t="s">
        <v>17</v>
      </c>
      <c r="G187" s="79" t="s">
        <v>1178</v>
      </c>
      <c r="H187" s="126" t="s">
        <v>460</v>
      </c>
      <c r="I187" s="83"/>
      <c r="J187" s="111" t="s">
        <v>192</v>
      </c>
      <c r="K187" s="83"/>
      <c r="L187" s="147" t="s">
        <v>16</v>
      </c>
      <c r="M187" s="83"/>
      <c r="N187" s="83"/>
      <c r="O187" s="83"/>
      <c r="P187" s="83"/>
      <c r="Q187" s="83"/>
      <c r="R187" s="83"/>
      <c r="S187" s="83"/>
      <c r="T187" s="83"/>
      <c r="U187" s="66">
        <f t="shared" si="30"/>
        <v>1</v>
      </c>
      <c r="V187" s="71"/>
      <c r="W187" s="71"/>
      <c r="X187" s="71"/>
      <c r="Y187" s="71"/>
      <c r="Z187" s="72" t="s">
        <v>727</v>
      </c>
      <c r="AA187" s="72" t="s">
        <v>723</v>
      </c>
      <c r="AB187" s="72" t="s">
        <v>727</v>
      </c>
      <c r="AC187" s="72"/>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9">
        <v>1</v>
      </c>
      <c r="BF187" s="79">
        <v>2</v>
      </c>
      <c r="BG187" s="79">
        <v>2</v>
      </c>
      <c r="BH187" s="79">
        <v>2</v>
      </c>
      <c r="BI187" s="79">
        <v>1</v>
      </c>
      <c r="BJ187" s="79">
        <v>2</v>
      </c>
      <c r="BK187" s="79">
        <v>2</v>
      </c>
      <c r="BL187" s="79">
        <v>2</v>
      </c>
      <c r="BM187" s="79">
        <v>2</v>
      </c>
      <c r="BN187" s="79">
        <v>1</v>
      </c>
      <c r="BO187" s="79">
        <v>1</v>
      </c>
      <c r="BP187" s="79">
        <v>2</v>
      </c>
      <c r="BQ187" s="79">
        <v>2</v>
      </c>
      <c r="BR187" s="79">
        <v>2</v>
      </c>
      <c r="BS187" s="79">
        <v>2</v>
      </c>
      <c r="BT187" s="79">
        <v>2</v>
      </c>
      <c r="BU187" s="79">
        <v>2</v>
      </c>
      <c r="BV187" s="79">
        <v>2</v>
      </c>
      <c r="BW187" s="474">
        <f>COUNTIF($BE187:$BV187,2)</f>
        <v>14</v>
      </c>
      <c r="BX187" s="512">
        <f>BW187/COUNTA($BE187:$BV187)</f>
        <v>0.77777777777777779</v>
      </c>
      <c r="BY187" s="474">
        <f>COUNTIF($BE187:$BV187,1)</f>
        <v>4</v>
      </c>
      <c r="BZ187" s="512">
        <f>BY187/COUNTA($BE187:$BV187)</f>
        <v>0.22222222222222221</v>
      </c>
      <c r="CA187" s="474">
        <f>COUNTIF($BE187:$BV187,0)</f>
        <v>0</v>
      </c>
      <c r="CB187" s="81">
        <f>CA187/COUNTA($BE187:$BV187)</f>
        <v>0</v>
      </c>
      <c r="CC187" s="474">
        <f>(((BW187*2)+(BY187*1)+(CA187*0)))/COUNTA($BE187:$BV187)</f>
        <v>1.7777777777777777</v>
      </c>
      <c r="CD187" s="475" t="str">
        <f t="shared" ref="CD187" si="32">IF(CC187&gt;=1.6,"Đạt mục tiêu",IF(CC187&gt;=1,"Cần cố gắng","Chưa đạt"))</f>
        <v>Đạt mục tiêu</v>
      </c>
    </row>
    <row r="188" spans="1:82" s="84" customFormat="1" ht="30" hidden="1">
      <c r="A188" s="19"/>
      <c r="B188" s="451"/>
      <c r="C188" s="76" t="s">
        <v>363</v>
      </c>
      <c r="D188" s="87"/>
      <c r="E188" s="86"/>
      <c r="F188" s="87"/>
      <c r="G188" s="91"/>
      <c r="H188" s="126" t="s">
        <v>1018</v>
      </c>
      <c r="I188" s="83"/>
      <c r="J188" s="111"/>
      <c r="K188" s="83"/>
      <c r="L188" s="147"/>
      <c r="M188" s="83"/>
      <c r="N188" s="83"/>
      <c r="O188" s="83"/>
      <c r="P188" s="83"/>
      <c r="Q188" s="83"/>
      <c r="R188" s="83" t="s">
        <v>16</v>
      </c>
      <c r="S188" s="83"/>
      <c r="T188" s="83"/>
      <c r="U188" s="66"/>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1"/>
      <c r="BG188" s="71"/>
      <c r="BH188" s="71"/>
      <c r="BI188" s="71"/>
      <c r="BJ188" s="71"/>
      <c r="BK188" s="71"/>
      <c r="BL188" s="71"/>
      <c r="BM188" s="71"/>
      <c r="BN188" s="71"/>
      <c r="BO188" s="71"/>
      <c r="BP188" s="71"/>
      <c r="BQ188" s="71"/>
      <c r="BR188" s="71"/>
      <c r="BS188" s="71"/>
      <c r="BT188" s="71"/>
      <c r="BU188" s="71"/>
      <c r="BV188" s="71"/>
      <c r="BW188" s="71"/>
      <c r="BX188" s="71"/>
      <c r="BY188" s="71"/>
      <c r="BZ188" s="71"/>
      <c r="CA188" s="71"/>
      <c r="CB188" s="71"/>
      <c r="CC188" s="71"/>
      <c r="CD188" s="71"/>
    </row>
    <row r="189" spans="1:82" s="549" customFormat="1" ht="62.25" hidden="1">
      <c r="A189" s="19">
        <v>163</v>
      </c>
      <c r="B189" s="451">
        <v>163</v>
      </c>
      <c r="C189" s="76" t="s">
        <v>363</v>
      </c>
      <c r="D189" s="77" t="s">
        <v>17</v>
      </c>
      <c r="E189" s="78" t="s">
        <v>364</v>
      </c>
      <c r="F189" s="77" t="s">
        <v>17</v>
      </c>
      <c r="G189" s="545" t="s">
        <v>461</v>
      </c>
      <c r="H189" s="548" t="s">
        <v>984</v>
      </c>
      <c r="I189" s="230"/>
      <c r="J189" s="8" t="s">
        <v>192</v>
      </c>
      <c r="K189" s="230"/>
      <c r="L189" s="230"/>
      <c r="M189" s="230" t="s">
        <v>16</v>
      </c>
      <c r="N189" s="230"/>
      <c r="O189" s="230"/>
      <c r="P189" s="230"/>
      <c r="Q189" s="230"/>
      <c r="R189" s="230"/>
      <c r="S189" s="230"/>
      <c r="T189" s="230"/>
      <c r="U189" s="493">
        <f t="shared" si="30"/>
        <v>1</v>
      </c>
      <c r="V189" s="11"/>
      <c r="W189" s="11"/>
      <c r="X189" s="11"/>
      <c r="Y189" s="11"/>
      <c r="Z189" s="11"/>
      <c r="AA189" s="11"/>
      <c r="AB189" s="11"/>
      <c r="AC189" s="11"/>
      <c r="AD189" s="394" t="s">
        <v>723</v>
      </c>
      <c r="AE189" s="394" t="s">
        <v>724</v>
      </c>
      <c r="AF189" s="394" t="s">
        <v>723</v>
      </c>
      <c r="AG189" s="394" t="s">
        <v>726</v>
      </c>
      <c r="AH189" s="11"/>
      <c r="AI189" s="11"/>
      <c r="AJ189" s="11"/>
      <c r="AK189" s="11"/>
      <c r="AL189" s="11"/>
      <c r="AM189" s="11"/>
      <c r="AN189" s="11"/>
      <c r="AO189" s="11"/>
      <c r="AP189" s="11"/>
      <c r="AQ189" s="11"/>
      <c r="AR189" s="11"/>
      <c r="AS189" s="11"/>
      <c r="AT189" s="11"/>
      <c r="AU189" s="11"/>
      <c r="AV189" s="11"/>
      <c r="AW189" s="11"/>
      <c r="AX189" s="11"/>
      <c r="AY189" s="11"/>
      <c r="AZ189" s="11"/>
      <c r="BA189" s="11"/>
      <c r="BB189" s="11"/>
      <c r="BC189" s="11"/>
      <c r="BD189" s="11"/>
      <c r="BE189" s="398">
        <v>1</v>
      </c>
      <c r="BF189" s="398">
        <v>2</v>
      </c>
      <c r="BG189" s="398">
        <v>1</v>
      </c>
      <c r="BH189" s="398">
        <v>2</v>
      </c>
      <c r="BI189" s="398">
        <v>2</v>
      </c>
      <c r="BJ189" s="398">
        <v>2</v>
      </c>
      <c r="BK189" s="398">
        <v>2</v>
      </c>
      <c r="BL189" s="398">
        <v>2</v>
      </c>
      <c r="BM189" s="398">
        <v>2</v>
      </c>
      <c r="BN189" s="398">
        <v>2</v>
      </c>
      <c r="BO189" s="398">
        <v>2</v>
      </c>
      <c r="BP189" s="398">
        <v>2</v>
      </c>
      <c r="BQ189" s="398">
        <v>2</v>
      </c>
      <c r="BR189" s="398">
        <v>2</v>
      </c>
      <c r="BS189" s="398">
        <v>2</v>
      </c>
      <c r="BT189" s="398">
        <v>1</v>
      </c>
      <c r="BU189" s="398">
        <v>2</v>
      </c>
      <c r="BV189" s="398">
        <v>2</v>
      </c>
      <c r="BW189" s="533">
        <f>COUNTIF($BE189:$BV189,2)</f>
        <v>15</v>
      </c>
      <c r="BX189" s="534">
        <f>BW189/COUNTA($BE189:$BV189)</f>
        <v>0.83333333333333337</v>
      </c>
      <c r="BY189" s="533">
        <f>COUNTIF($BE189:$BV189,1)</f>
        <v>3</v>
      </c>
      <c r="BZ189" s="534">
        <f>BY189/COUNTA($BE189:$BV189)</f>
        <v>0.16666666666666666</v>
      </c>
      <c r="CA189" s="533">
        <f>COUNTIF($BE189:$BV189,0)</f>
        <v>0</v>
      </c>
      <c r="CB189" s="535">
        <f>CA189/COUNTA($BE189:$BV189)</f>
        <v>0</v>
      </c>
      <c r="CC189" s="533">
        <f>(((BW189*2)+(BY189*1)+(CA189*0)))/COUNTA($BE189:$BV189)</f>
        <v>1.8333333333333333</v>
      </c>
      <c r="CD189" s="536" t="str">
        <f t="shared" ref="CD189" si="33">IF(CC189&gt;=1.6,"Đạt mục tiêu",IF(CC189&gt;=1,"Cần cố gắng","Chưa đạt"))</f>
        <v>Đạt mục tiêu</v>
      </c>
    </row>
    <row r="190" spans="1:82" hidden="1">
      <c r="A190" s="396">
        <v>164</v>
      </c>
      <c r="B190" s="451">
        <v>164</v>
      </c>
      <c r="C190" s="1447" t="s">
        <v>464</v>
      </c>
      <c r="D190" s="1565"/>
      <c r="E190" s="1574"/>
      <c r="F190" s="13" t="s">
        <v>316</v>
      </c>
      <c r="G190" s="290" t="s">
        <v>316</v>
      </c>
      <c r="H190" s="468" t="s">
        <v>316</v>
      </c>
      <c r="I190" s="13" t="s">
        <v>316</v>
      </c>
      <c r="J190" s="13" t="s">
        <v>316</v>
      </c>
      <c r="K190" s="225" t="s">
        <v>316</v>
      </c>
      <c r="L190" s="13" t="s">
        <v>316</v>
      </c>
      <c r="M190" s="230" t="s">
        <v>316</v>
      </c>
      <c r="N190" s="230" t="s">
        <v>316</v>
      </c>
      <c r="O190" s="13" t="s">
        <v>316</v>
      </c>
      <c r="P190" s="13" t="s">
        <v>316</v>
      </c>
      <c r="Q190" s="13" t="s">
        <v>316</v>
      </c>
      <c r="R190" s="13"/>
      <c r="S190" s="13" t="s">
        <v>316</v>
      </c>
      <c r="T190" s="13" t="s">
        <v>316</v>
      </c>
      <c r="U190" s="13" t="s">
        <v>316</v>
      </c>
      <c r="V190" s="290" t="s">
        <v>316</v>
      </c>
      <c r="W190" s="290" t="s">
        <v>316</v>
      </c>
      <c r="X190" s="290" t="s">
        <v>316</v>
      </c>
      <c r="Y190" s="290" t="s">
        <v>316</v>
      </c>
      <c r="Z190" s="13" t="s">
        <v>316</v>
      </c>
      <c r="AA190" s="13" t="s">
        <v>316</v>
      </c>
      <c r="AB190" s="13" t="s">
        <v>316</v>
      </c>
      <c r="AC190" s="13" t="s">
        <v>316</v>
      </c>
      <c r="AD190" s="13" t="s">
        <v>316</v>
      </c>
      <c r="AE190" s="13" t="s">
        <v>316</v>
      </c>
      <c r="AF190" s="13" t="s">
        <v>316</v>
      </c>
      <c r="AG190" s="13" t="s">
        <v>316</v>
      </c>
      <c r="AH190" s="230" t="s">
        <v>316</v>
      </c>
      <c r="AI190" s="230" t="s">
        <v>316</v>
      </c>
      <c r="AJ190" s="230" t="s">
        <v>316</v>
      </c>
      <c r="AK190" s="230" t="s">
        <v>316</v>
      </c>
      <c r="AL190" s="230" t="s">
        <v>316</v>
      </c>
      <c r="AM190" s="13" t="s">
        <v>316</v>
      </c>
      <c r="AN190" s="13" t="s">
        <v>316</v>
      </c>
      <c r="AO190" s="13" t="s">
        <v>316</v>
      </c>
      <c r="AP190" s="13" t="s">
        <v>316</v>
      </c>
      <c r="AQ190" s="13"/>
      <c r="AR190" s="13"/>
      <c r="AS190" s="13" t="s">
        <v>316</v>
      </c>
      <c r="AT190" s="13" t="s">
        <v>316</v>
      </c>
      <c r="AU190" s="13" t="s">
        <v>316</v>
      </c>
      <c r="AV190" s="13" t="s">
        <v>316</v>
      </c>
      <c r="AW190" s="13" t="s">
        <v>316</v>
      </c>
      <c r="AX190" s="13"/>
      <c r="AY190" s="13"/>
      <c r="AZ190" s="13" t="s">
        <v>316</v>
      </c>
      <c r="BA190" s="13"/>
      <c r="BB190" s="13" t="s">
        <v>316</v>
      </c>
      <c r="BC190" s="13"/>
      <c r="BD190" s="13" t="s">
        <v>316</v>
      </c>
      <c r="BE190" s="547" t="s">
        <v>316</v>
      </c>
      <c r="BF190" s="547" t="s">
        <v>316</v>
      </c>
      <c r="BG190" s="547" t="s">
        <v>316</v>
      </c>
      <c r="BH190" s="547" t="s">
        <v>316</v>
      </c>
      <c r="BI190" s="547" t="s">
        <v>316</v>
      </c>
      <c r="BJ190" s="547" t="s">
        <v>316</v>
      </c>
      <c r="BK190" s="547" t="s">
        <v>316</v>
      </c>
      <c r="BL190" s="547" t="s">
        <v>316</v>
      </c>
      <c r="BM190" s="547" t="s">
        <v>316</v>
      </c>
      <c r="BN190" s="547" t="s">
        <v>316</v>
      </c>
      <c r="BO190" s="547" t="s">
        <v>316</v>
      </c>
      <c r="BP190" s="547" t="s">
        <v>316</v>
      </c>
      <c r="BQ190" s="547" t="s">
        <v>316</v>
      </c>
      <c r="BR190" s="547" t="s">
        <v>316</v>
      </c>
      <c r="BS190" s="547" t="s">
        <v>316</v>
      </c>
      <c r="BT190" s="547" t="s">
        <v>316</v>
      </c>
      <c r="BU190" s="547" t="s">
        <v>316</v>
      </c>
      <c r="BV190" s="547" t="s">
        <v>316</v>
      </c>
      <c r="BW190" s="547" t="s">
        <v>316</v>
      </c>
      <c r="BX190" s="550" t="s">
        <v>316</v>
      </c>
      <c r="BY190" s="547" t="s">
        <v>316</v>
      </c>
      <c r="BZ190" s="550" t="s">
        <v>316</v>
      </c>
      <c r="CA190" s="547" t="s">
        <v>316</v>
      </c>
      <c r="CB190" s="547" t="s">
        <v>316</v>
      </c>
      <c r="CC190" s="547" t="s">
        <v>316</v>
      </c>
      <c r="CD190" s="550" t="s">
        <v>316</v>
      </c>
    </row>
    <row r="191" spans="1:82" s="3" customFormat="1" ht="78.75" hidden="1">
      <c r="A191" s="19">
        <v>165</v>
      </c>
      <c r="B191" s="451">
        <v>165</v>
      </c>
      <c r="C191" s="78" t="s">
        <v>365</v>
      </c>
      <c r="D191" s="87" t="s">
        <v>14</v>
      </c>
      <c r="E191" s="78" t="s">
        <v>366</v>
      </c>
      <c r="F191" s="87" t="s">
        <v>17</v>
      </c>
      <c r="G191" s="78" t="s">
        <v>462</v>
      </c>
      <c r="H191" s="390" t="s">
        <v>463</v>
      </c>
      <c r="I191" s="11"/>
      <c r="J191" s="8" t="s">
        <v>192</v>
      </c>
      <c r="K191" s="11"/>
      <c r="L191" s="11"/>
      <c r="M191" s="507" t="s">
        <v>16</v>
      </c>
      <c r="N191" s="11"/>
      <c r="O191" s="11"/>
      <c r="P191" s="11"/>
      <c r="Q191" s="11"/>
      <c r="R191" s="11"/>
      <c r="S191" s="11"/>
      <c r="T191" s="11"/>
      <c r="U191" s="493">
        <f t="shared" si="30"/>
        <v>1</v>
      </c>
      <c r="V191" s="11"/>
      <c r="W191" s="11"/>
      <c r="X191" s="11"/>
      <c r="Y191" s="11"/>
      <c r="Z191" s="11"/>
      <c r="AA191" s="11"/>
      <c r="AB191" s="11"/>
      <c r="AC191" s="11"/>
      <c r="AD191" s="394" t="s">
        <v>727</v>
      </c>
      <c r="AE191" s="394" t="s">
        <v>727</v>
      </c>
      <c r="AF191" s="394" t="s">
        <v>727</v>
      </c>
      <c r="AG191" s="394" t="s">
        <v>727</v>
      </c>
      <c r="AH191" s="11"/>
      <c r="AI191" s="11"/>
      <c r="AJ191" s="11"/>
      <c r="AK191" s="11"/>
      <c r="AL191" s="11"/>
      <c r="AM191" s="11"/>
      <c r="AN191" s="11"/>
      <c r="AO191" s="11"/>
      <c r="AP191" s="11"/>
      <c r="AQ191" s="11"/>
      <c r="AR191" s="11"/>
      <c r="AS191" s="11"/>
      <c r="AT191" s="11"/>
      <c r="AU191" s="11"/>
      <c r="AV191" s="11"/>
      <c r="AW191" s="11"/>
      <c r="AX191" s="11"/>
      <c r="AY191" s="11"/>
      <c r="AZ191" s="11"/>
      <c r="BA191" s="11"/>
      <c r="BB191" s="11"/>
      <c r="BC191" s="11"/>
      <c r="BD191" s="11"/>
      <c r="BE191" s="398">
        <v>2</v>
      </c>
      <c r="BF191" s="398">
        <v>1</v>
      </c>
      <c r="BG191" s="398">
        <v>2</v>
      </c>
      <c r="BH191" s="398">
        <v>2</v>
      </c>
      <c r="BI191" s="398">
        <v>2</v>
      </c>
      <c r="BJ191" s="398">
        <v>2</v>
      </c>
      <c r="BK191" s="398">
        <v>2</v>
      </c>
      <c r="BL191" s="398">
        <v>2</v>
      </c>
      <c r="BM191" s="398">
        <v>2</v>
      </c>
      <c r="BN191" s="398">
        <v>2</v>
      </c>
      <c r="BO191" s="398">
        <v>2</v>
      </c>
      <c r="BP191" s="398">
        <v>2</v>
      </c>
      <c r="BQ191" s="398">
        <v>1</v>
      </c>
      <c r="BR191" s="398">
        <v>2</v>
      </c>
      <c r="BS191" s="398">
        <v>1</v>
      </c>
      <c r="BT191" s="398">
        <v>2</v>
      </c>
      <c r="BU191" s="398">
        <v>2</v>
      </c>
      <c r="BV191" s="398">
        <v>2</v>
      </c>
      <c r="BW191" s="533">
        <f>COUNTIF($BE191:$BV191,2)</f>
        <v>15</v>
      </c>
      <c r="BX191" s="534">
        <f>BW191/COUNTA($BE191:$BV191)</f>
        <v>0.83333333333333337</v>
      </c>
      <c r="BY191" s="533">
        <f>COUNTIF($BE191:$BV191,1)</f>
        <v>3</v>
      </c>
      <c r="BZ191" s="534">
        <f>BY191/COUNTA($BE191:$BV191)</f>
        <v>0.16666666666666666</v>
      </c>
      <c r="CA191" s="533">
        <f>COUNTIF($BE191:$BV191,0)</f>
        <v>0</v>
      </c>
      <c r="CB191" s="535">
        <f>CA191/COUNTA($BE191:$BV191)</f>
        <v>0</v>
      </c>
      <c r="CC191" s="533">
        <f>(((BW191*2)+(BY191*1)+(CA191*0)))/COUNTA($BE191:$BV191)</f>
        <v>1.8333333333333333</v>
      </c>
      <c r="CD191" s="536" t="str">
        <f t="shared" ref="CD191" si="34">IF(CC191&gt;=1.6,"Đạt mục tiêu",IF(CC191&gt;=1,"Cần cố gắng","Chưa đạt"))</f>
        <v>Đạt mục tiêu</v>
      </c>
    </row>
    <row r="192" spans="1:82" s="2" customFormat="1" ht="15.75" hidden="1">
      <c r="A192" s="19">
        <v>166</v>
      </c>
      <c r="B192" s="451">
        <v>166</v>
      </c>
      <c r="C192" s="1566" t="s">
        <v>367</v>
      </c>
      <c r="D192" s="1565"/>
      <c r="E192" s="1567"/>
      <c r="F192" s="85"/>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c r="CB192" s="85"/>
      <c r="CC192" s="85"/>
      <c r="CD192" s="85"/>
    </row>
    <row r="193" spans="1:83" s="2" customFormat="1" ht="15.75" hidden="1">
      <c r="A193" s="19">
        <v>167</v>
      </c>
      <c r="B193" s="451">
        <v>167</v>
      </c>
      <c r="C193" s="1566" t="s">
        <v>368</v>
      </c>
      <c r="D193" s="1565"/>
      <c r="E193" s="1567"/>
      <c r="F193" s="8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c r="CC193" s="85"/>
      <c r="CD193" s="85"/>
    </row>
    <row r="194" spans="1:83" s="2" customFormat="1" ht="47.25" hidden="1">
      <c r="A194" s="19"/>
      <c r="B194" s="451"/>
      <c r="C194" s="124" t="s">
        <v>369</v>
      </c>
      <c r="D194" s="458"/>
      <c r="E194" s="459"/>
      <c r="F194" s="85"/>
      <c r="G194" s="85"/>
      <c r="H194" s="67" t="s">
        <v>1019</v>
      </c>
      <c r="I194" s="404"/>
      <c r="J194" s="404"/>
      <c r="K194" s="404"/>
      <c r="L194" s="404"/>
      <c r="M194" s="404"/>
      <c r="N194" s="404"/>
      <c r="O194" s="404"/>
      <c r="P194" s="404"/>
      <c r="Q194" s="404"/>
      <c r="R194" s="71" t="s">
        <v>16</v>
      </c>
      <c r="S194" s="404"/>
      <c r="T194" s="71"/>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c r="CC194" s="85"/>
      <c r="CD194" s="85"/>
    </row>
    <row r="195" spans="1:83" s="481" customFormat="1" ht="62.25" hidden="1">
      <c r="A195" s="396">
        <v>168</v>
      </c>
      <c r="B195" s="451">
        <v>168</v>
      </c>
      <c r="C195" s="212" t="s">
        <v>369</v>
      </c>
      <c r="D195" s="68" t="s">
        <v>14</v>
      </c>
      <c r="E195" s="124" t="s">
        <v>370</v>
      </c>
      <c r="F195" s="87" t="s">
        <v>14</v>
      </c>
      <c r="G195" s="203" t="s">
        <v>370</v>
      </c>
      <c r="H195" s="179" t="s">
        <v>729</v>
      </c>
      <c r="I195" s="71"/>
      <c r="J195" s="68" t="s">
        <v>192</v>
      </c>
      <c r="K195" s="506" t="s">
        <v>16</v>
      </c>
      <c r="L195" s="71"/>
      <c r="M195" s="71"/>
      <c r="N195" s="71"/>
      <c r="O195" s="71"/>
      <c r="P195" s="71"/>
      <c r="Q195" s="71"/>
      <c r="R195" s="71"/>
      <c r="S195" s="71"/>
      <c r="T195" s="71"/>
      <c r="U195" s="66">
        <f t="shared" si="30"/>
        <v>1</v>
      </c>
      <c r="V195" s="183" t="s">
        <v>723</v>
      </c>
      <c r="W195" s="183" t="s">
        <v>724</v>
      </c>
      <c r="X195" s="183" t="s">
        <v>724</v>
      </c>
      <c r="Y195" s="183" t="s">
        <v>726</v>
      </c>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394" t="s">
        <v>281</v>
      </c>
      <c r="BF195" s="394" t="s">
        <v>281</v>
      </c>
      <c r="BG195" s="394" t="s">
        <v>281</v>
      </c>
      <c r="BH195" s="394" t="s">
        <v>281</v>
      </c>
      <c r="BI195" s="394" t="s">
        <v>281</v>
      </c>
      <c r="BJ195" s="394" t="s">
        <v>1160</v>
      </c>
      <c r="BK195" s="394" t="s">
        <v>1160</v>
      </c>
      <c r="BL195" s="394" t="s">
        <v>281</v>
      </c>
      <c r="BM195" s="394" t="s">
        <v>281</v>
      </c>
      <c r="BN195" s="394" t="s">
        <v>281</v>
      </c>
      <c r="BO195" s="394" t="s">
        <v>281</v>
      </c>
      <c r="BP195" s="394" t="s">
        <v>281</v>
      </c>
      <c r="BQ195" s="394" t="s">
        <v>281</v>
      </c>
      <c r="BR195" s="394" t="s">
        <v>281</v>
      </c>
      <c r="BS195" s="394" t="s">
        <v>281</v>
      </c>
      <c r="BT195" s="394" t="s">
        <v>281</v>
      </c>
      <c r="BU195" s="394" t="s">
        <v>281</v>
      </c>
      <c r="BV195" s="394" t="s">
        <v>281</v>
      </c>
      <c r="BW195" s="384">
        <f>COUNTIF($BE195:$BV195,2)</f>
        <v>16</v>
      </c>
      <c r="BX195" s="510">
        <f>BW195/COUNTA($BE195:$BV195)</f>
        <v>0.88888888888888884</v>
      </c>
      <c r="BY195" s="384">
        <f>COUNTIF($BE195:$BV195,1)</f>
        <v>2</v>
      </c>
      <c r="BZ195" s="510">
        <f>BY195/COUNTA($BE195:$BV195)</f>
        <v>0.1111111111111111</v>
      </c>
      <c r="CA195" s="384">
        <f>COUNTIF($BE195:$BV195,0)</f>
        <v>0</v>
      </c>
      <c r="CB195" s="511">
        <f>CA195/COUNTA($BE195:$BV195)</f>
        <v>0</v>
      </c>
      <c r="CC195" s="384">
        <f>(((BW195*2)+(BY195*1)+(CA195*0)))/COUNTA($BE195:$BV195)</f>
        <v>1.8888888888888888</v>
      </c>
      <c r="CD195" s="497" t="str">
        <f>IF(CC195&gt;=1.6,"Đạt mục tiêu",IF(CC195&gt;=1,"Cần cố gắng","Chưa đạt"))</f>
        <v>Đạt mục tiêu</v>
      </c>
      <c r="CE195" s="478"/>
    </row>
    <row r="196" spans="1:83" ht="63" hidden="1">
      <c r="A196" s="384">
        <v>169</v>
      </c>
      <c r="B196" s="451">
        <v>169</v>
      </c>
      <c r="C196" s="515" t="s">
        <v>371</v>
      </c>
      <c r="D196" s="90" t="s">
        <v>14</v>
      </c>
      <c r="E196" s="213" t="s">
        <v>372</v>
      </c>
      <c r="F196" s="87" t="s">
        <v>17</v>
      </c>
      <c r="G196" s="89" t="s">
        <v>465</v>
      </c>
      <c r="H196" s="390" t="s">
        <v>466</v>
      </c>
      <c r="I196" s="71"/>
      <c r="J196" s="68" t="s">
        <v>192</v>
      </c>
      <c r="K196" s="71"/>
      <c r="L196" s="71"/>
      <c r="M196" s="71"/>
      <c r="N196" s="394" t="s">
        <v>16</v>
      </c>
      <c r="O196" s="71"/>
      <c r="P196" s="71"/>
      <c r="Q196" s="71"/>
      <c r="R196" s="71"/>
      <c r="S196" s="71"/>
      <c r="T196" s="71"/>
      <c r="U196" s="66">
        <f t="shared" si="30"/>
        <v>1</v>
      </c>
      <c r="V196" s="71"/>
      <c r="W196" s="71"/>
      <c r="X196" s="71"/>
      <c r="Y196" s="71"/>
      <c r="Z196" s="71"/>
      <c r="AA196" s="71"/>
      <c r="AB196" s="71"/>
      <c r="AC196" s="71"/>
      <c r="AD196" s="71"/>
      <c r="AE196" s="71"/>
      <c r="AF196" s="71"/>
      <c r="AG196" s="71"/>
      <c r="AH196" s="394" t="s">
        <v>727</v>
      </c>
      <c r="AI196" s="394" t="s">
        <v>727</v>
      </c>
      <c r="AJ196" s="394" t="s">
        <v>727</v>
      </c>
      <c r="AK196" s="394" t="s">
        <v>727</v>
      </c>
      <c r="AL196" s="394" t="s">
        <v>727</v>
      </c>
      <c r="AM196" s="71"/>
      <c r="AN196" s="71"/>
      <c r="AO196" s="71"/>
      <c r="AP196" s="71"/>
      <c r="AQ196" s="71"/>
      <c r="AR196" s="71"/>
      <c r="AS196" s="71"/>
      <c r="AT196" s="71"/>
      <c r="AU196" s="71"/>
      <c r="AV196" s="71"/>
      <c r="AW196" s="71"/>
      <c r="AX196" s="71"/>
      <c r="AY196" s="71"/>
      <c r="AZ196" s="71"/>
      <c r="BA196" s="71"/>
      <c r="BB196" s="71"/>
      <c r="BC196" s="71"/>
      <c r="BD196" s="71"/>
      <c r="BE196" s="20">
        <v>2</v>
      </c>
      <c r="BF196" s="20">
        <v>2</v>
      </c>
      <c r="BG196" s="20">
        <v>2</v>
      </c>
      <c r="BH196" s="20">
        <v>2</v>
      </c>
      <c r="BI196" s="20">
        <v>2</v>
      </c>
      <c r="BJ196" s="20">
        <v>1</v>
      </c>
      <c r="BK196" s="20">
        <v>2</v>
      </c>
      <c r="BL196" s="20">
        <v>2</v>
      </c>
      <c r="BM196" s="20">
        <v>1</v>
      </c>
      <c r="BN196" s="20">
        <v>2</v>
      </c>
      <c r="BO196" s="20">
        <v>2</v>
      </c>
      <c r="BP196" s="20">
        <v>2</v>
      </c>
      <c r="BQ196" s="20">
        <v>2</v>
      </c>
      <c r="BR196" s="20">
        <v>2</v>
      </c>
      <c r="BS196" s="20">
        <v>2</v>
      </c>
      <c r="BT196" s="20">
        <v>2</v>
      </c>
      <c r="BU196" s="20">
        <v>2</v>
      </c>
      <c r="BV196" s="20">
        <v>1</v>
      </c>
      <c r="BW196" s="21">
        <f>COUNTIF($BE196:$BV196,2)</f>
        <v>15</v>
      </c>
      <c r="BX196" s="22">
        <f>BW196/COUNTA($BE196:$BV196)</f>
        <v>0.83333333333333337</v>
      </c>
      <c r="BY196" s="21">
        <f>COUNTIF($BE196:$BV196,1)</f>
        <v>3</v>
      </c>
      <c r="BZ196" s="22">
        <f>BY196/COUNTA($BE196:$BV196)</f>
        <v>0.16666666666666666</v>
      </c>
      <c r="CA196" s="21">
        <f>COUNTIF($BE196:$BV196,0)</f>
        <v>0</v>
      </c>
      <c r="CB196" s="22">
        <f>CA196/COUNTA($BE196:$BV196)</f>
        <v>0</v>
      </c>
      <c r="CC196" s="21">
        <f>(((BW196*2)+(BY196*1)+(CA196*0)))/COUNTA($BE196:$BV196)</f>
        <v>1.8333333333333333</v>
      </c>
      <c r="CD196" s="427" t="str">
        <f>IF(CC196&gt;=1.6,"Đạt mục tiêu",IF(CC196&gt;=1,"Cần cố gắng","Chưa đạt"))</f>
        <v>Đạt mục tiêu</v>
      </c>
    </row>
    <row r="197" spans="1:83" s="472" customFormat="1" ht="97.5" customHeight="1">
      <c r="A197" s="19">
        <v>170</v>
      </c>
      <c r="B197" s="451">
        <v>170</v>
      </c>
      <c r="C197" s="551" t="s">
        <v>373</v>
      </c>
      <c r="D197" s="90" t="s">
        <v>18</v>
      </c>
      <c r="E197" s="124" t="s">
        <v>374</v>
      </c>
      <c r="F197" s="87" t="s">
        <v>18</v>
      </c>
      <c r="G197" s="124" t="s">
        <v>467</v>
      </c>
      <c r="H197" s="67" t="s">
        <v>468</v>
      </c>
      <c r="I197" s="71"/>
      <c r="J197" s="68" t="s">
        <v>192</v>
      </c>
      <c r="K197" s="71"/>
      <c r="L197" s="71"/>
      <c r="M197" s="71"/>
      <c r="N197" s="71"/>
      <c r="O197" s="130" t="s">
        <v>16</v>
      </c>
      <c r="P197" s="71"/>
      <c r="Q197" s="71"/>
      <c r="R197" s="71"/>
      <c r="S197" s="71"/>
      <c r="T197" s="71"/>
      <c r="U197" s="66">
        <f t="shared" si="30"/>
        <v>1</v>
      </c>
      <c r="V197" s="71"/>
      <c r="W197" s="71"/>
      <c r="X197" s="71"/>
      <c r="Y197" s="71"/>
      <c r="Z197" s="71"/>
      <c r="AA197" s="71"/>
      <c r="AB197" s="71"/>
      <c r="AC197" s="71"/>
      <c r="AD197" s="71"/>
      <c r="AE197" s="71"/>
      <c r="AF197" s="71"/>
      <c r="AG197" s="71"/>
      <c r="AH197" s="71"/>
      <c r="AI197" s="71"/>
      <c r="AJ197" s="71"/>
      <c r="AK197" s="71"/>
      <c r="AL197" s="71"/>
      <c r="AM197" s="72" t="s">
        <v>727</v>
      </c>
      <c r="AN197" s="72" t="s">
        <v>727</v>
      </c>
      <c r="AO197" s="72" t="s">
        <v>727</v>
      </c>
      <c r="AP197" s="72" t="s">
        <v>727</v>
      </c>
      <c r="AQ197" s="71"/>
      <c r="AR197" s="71"/>
      <c r="AS197" s="71"/>
      <c r="AT197" s="71"/>
      <c r="AU197" s="71"/>
      <c r="AV197" s="71"/>
      <c r="AW197" s="71"/>
      <c r="AX197" s="71"/>
      <c r="AY197" s="71"/>
      <c r="AZ197" s="71"/>
      <c r="BA197" s="71"/>
      <c r="BB197" s="71"/>
      <c r="BC197" s="71"/>
      <c r="BD197" s="71"/>
      <c r="BE197" s="20">
        <v>2</v>
      </c>
      <c r="BF197" s="20">
        <v>2</v>
      </c>
      <c r="BG197" s="20">
        <v>2</v>
      </c>
      <c r="BH197" s="20">
        <v>2</v>
      </c>
      <c r="BI197" s="20">
        <v>2</v>
      </c>
      <c r="BJ197" s="20">
        <v>2</v>
      </c>
      <c r="BK197" s="20">
        <v>1</v>
      </c>
      <c r="BL197" s="20">
        <v>2</v>
      </c>
      <c r="BM197" s="20">
        <v>2</v>
      </c>
      <c r="BN197" s="20">
        <v>2</v>
      </c>
      <c r="BO197" s="20">
        <v>2</v>
      </c>
      <c r="BP197" s="20">
        <v>2</v>
      </c>
      <c r="BQ197" s="20">
        <v>2</v>
      </c>
      <c r="BR197" s="20">
        <v>1</v>
      </c>
      <c r="BS197" s="20">
        <v>1</v>
      </c>
      <c r="BT197" s="20">
        <v>1</v>
      </c>
      <c r="BU197" s="20">
        <v>2</v>
      </c>
      <c r="BV197" s="20">
        <v>2</v>
      </c>
      <c r="BW197" s="21">
        <f>COUNTIF($BE197:$BV197,2)</f>
        <v>14</v>
      </c>
      <c r="BX197" s="22">
        <f>BW197/COUNTA($BE197:$BV197)</f>
        <v>0.77777777777777779</v>
      </c>
      <c r="BY197" s="21">
        <f>COUNTIF($BE197:$BV197,1)</f>
        <v>4</v>
      </c>
      <c r="BZ197" s="22">
        <f>BY197/COUNTA($BE197:$BV197)</f>
        <v>0.22222222222222221</v>
      </c>
      <c r="CA197" s="21">
        <f>COUNTIF($BE197:$BV197,0)</f>
        <v>0</v>
      </c>
      <c r="CB197" s="22">
        <f>CA197/COUNTA($BE197:$BV197)</f>
        <v>0</v>
      </c>
      <c r="CC197" s="21">
        <f>(((BW197*2)+(BY197*1)+(CA197*0)))/COUNTA($BE197:$BV197)</f>
        <v>1.7777777777777777</v>
      </c>
      <c r="CD197" s="427" t="str">
        <f>IF(CC197&gt;=1.6,"Đạt mục tiêu",IF(CC197&gt;=1,"Cần cố gắng","Chưa đạt"))</f>
        <v>Đạt mục tiêu</v>
      </c>
    </row>
    <row r="198" spans="1:83" s="170" customFormat="1" hidden="1">
      <c r="A198" s="171">
        <v>171</v>
      </c>
      <c r="B198" s="451">
        <v>171</v>
      </c>
      <c r="C198" s="1502" t="s">
        <v>375</v>
      </c>
      <c r="D198" s="1565"/>
      <c r="E198" s="1573"/>
      <c r="F198" s="1565"/>
      <c r="G198" s="1504"/>
      <c r="H198" s="469" t="s">
        <v>316</v>
      </c>
      <c r="I198" s="453" t="s">
        <v>316</v>
      </c>
      <c r="J198" s="453" t="s">
        <v>316</v>
      </c>
      <c r="K198" s="291" t="s">
        <v>316</v>
      </c>
      <c r="L198" s="453" t="s">
        <v>316</v>
      </c>
      <c r="M198" s="391" t="s">
        <v>316</v>
      </c>
      <c r="N198" s="391" t="s">
        <v>316</v>
      </c>
      <c r="O198" s="584" t="s">
        <v>316</v>
      </c>
      <c r="P198" s="584" t="s">
        <v>316</v>
      </c>
      <c r="Q198" s="453" t="s">
        <v>316</v>
      </c>
      <c r="R198" s="453"/>
      <c r="S198" s="453" t="s">
        <v>316</v>
      </c>
      <c r="T198" s="453" t="s">
        <v>316</v>
      </c>
      <c r="U198" s="453" t="s">
        <v>316</v>
      </c>
      <c r="V198" s="176"/>
      <c r="W198" s="176"/>
      <c r="X198" s="176"/>
      <c r="Y198" s="176"/>
      <c r="Z198" s="6"/>
      <c r="AA198" s="6"/>
      <c r="AB198" s="6"/>
      <c r="AC198" s="6"/>
      <c r="AD198" s="6"/>
      <c r="AE198" s="6"/>
      <c r="AF198" s="6"/>
      <c r="AG198" s="6"/>
      <c r="AH198" s="11"/>
      <c r="AI198" s="11"/>
      <c r="AJ198" s="11"/>
      <c r="AK198" s="11"/>
      <c r="AL198" s="11"/>
      <c r="AM198" s="6"/>
      <c r="AN198" s="6"/>
      <c r="AO198" s="6"/>
      <c r="AP198" s="6"/>
      <c r="AQ198" s="6"/>
      <c r="AR198" s="6"/>
      <c r="AS198" s="6"/>
      <c r="AT198" s="6"/>
      <c r="AU198" s="6"/>
      <c r="AV198" s="6"/>
      <c r="AW198" s="6"/>
      <c r="AX198" s="6"/>
      <c r="AY198" s="6"/>
      <c r="AZ198" s="6"/>
      <c r="BA198" s="6"/>
      <c r="BB198" s="6"/>
      <c r="BC198" s="6"/>
      <c r="BD198" s="6"/>
      <c r="BE198" s="11"/>
      <c r="BF198" s="11"/>
      <c r="BG198" s="11"/>
      <c r="BH198" s="11"/>
      <c r="BI198" s="11"/>
      <c r="BJ198" s="11"/>
      <c r="BK198" s="11"/>
      <c r="BL198" s="11"/>
      <c r="BM198" s="11"/>
      <c r="BN198" s="11"/>
      <c r="BO198" s="11"/>
      <c r="BP198" s="11"/>
      <c r="BQ198" s="11"/>
      <c r="BR198" s="227"/>
      <c r="BS198" s="227"/>
      <c r="BT198" s="227"/>
      <c r="BU198" s="11"/>
      <c r="BV198" s="11"/>
      <c r="BW198" s="11"/>
      <c r="BX198" s="231"/>
      <c r="BY198" s="11"/>
      <c r="BZ198" s="231"/>
      <c r="CA198" s="11"/>
      <c r="CB198" s="11"/>
      <c r="CC198" s="11"/>
      <c r="CD198" s="231"/>
      <c r="CE198" s="3"/>
    </row>
    <row r="199" spans="1:83" s="3" customFormat="1" ht="63" hidden="1">
      <c r="A199" s="19">
        <v>172</v>
      </c>
      <c r="B199" s="451">
        <v>172</v>
      </c>
      <c r="C199" s="78" t="s">
        <v>376</v>
      </c>
      <c r="D199" s="87" t="s">
        <v>14</v>
      </c>
      <c r="E199" s="78" t="s">
        <v>377</v>
      </c>
      <c r="F199" s="87" t="s">
        <v>17</v>
      </c>
      <c r="G199" s="488" t="s">
        <v>469</v>
      </c>
      <c r="H199" s="513" t="s">
        <v>470</v>
      </c>
      <c r="I199" s="11"/>
      <c r="J199" s="8" t="s">
        <v>192</v>
      </c>
      <c r="K199" s="11"/>
      <c r="L199" s="11"/>
      <c r="M199" s="507" t="s">
        <v>16</v>
      </c>
      <c r="N199" s="11"/>
      <c r="O199" s="11"/>
      <c r="P199" s="11"/>
      <c r="Q199" s="11"/>
      <c r="R199" s="507" t="s">
        <v>16</v>
      </c>
      <c r="S199" s="11"/>
      <c r="T199" s="11"/>
      <c r="U199" s="493">
        <f t="shared" si="30"/>
        <v>2</v>
      </c>
      <c r="V199" s="11"/>
      <c r="W199" s="11"/>
      <c r="X199" s="11"/>
      <c r="Y199" s="11"/>
      <c r="Z199" s="11"/>
      <c r="AA199" s="11"/>
      <c r="AB199" s="11"/>
      <c r="AC199" s="11"/>
      <c r="AD199" s="394" t="s">
        <v>725</v>
      </c>
      <c r="AE199" s="394" t="s">
        <v>725</v>
      </c>
      <c r="AF199" s="394" t="s">
        <v>725</v>
      </c>
      <c r="AG199" s="394" t="s">
        <v>725</v>
      </c>
      <c r="AH199" s="11"/>
      <c r="AI199" s="11"/>
      <c r="AJ199" s="11"/>
      <c r="AK199" s="11"/>
      <c r="AL199" s="11"/>
      <c r="AM199" s="11"/>
      <c r="AN199" s="11"/>
      <c r="AO199" s="11"/>
      <c r="AP199" s="11"/>
      <c r="AQ199" s="11"/>
      <c r="AR199" s="11"/>
      <c r="AS199" s="11"/>
      <c r="AT199" s="11"/>
      <c r="AU199" s="11"/>
      <c r="AV199" s="11"/>
      <c r="AW199" s="11"/>
      <c r="AX199" s="11"/>
      <c r="AY199" s="11"/>
      <c r="AZ199" s="11"/>
      <c r="BA199" s="11"/>
      <c r="BB199" s="11"/>
      <c r="BC199" s="11"/>
      <c r="BD199" s="11"/>
      <c r="BE199" s="398">
        <v>1</v>
      </c>
      <c r="BF199" s="398">
        <v>2</v>
      </c>
      <c r="BG199" s="398">
        <v>2</v>
      </c>
      <c r="BH199" s="398">
        <v>2</v>
      </c>
      <c r="BI199" s="398">
        <v>2</v>
      </c>
      <c r="BJ199" s="398">
        <v>2</v>
      </c>
      <c r="BK199" s="398">
        <v>2</v>
      </c>
      <c r="BL199" s="398">
        <v>2</v>
      </c>
      <c r="BM199" s="398">
        <v>2</v>
      </c>
      <c r="BN199" s="398">
        <v>2</v>
      </c>
      <c r="BO199" s="398">
        <v>2</v>
      </c>
      <c r="BP199" s="398">
        <v>2</v>
      </c>
      <c r="BQ199" s="398">
        <v>2</v>
      </c>
      <c r="BR199" s="398">
        <v>2</v>
      </c>
      <c r="BS199" s="398">
        <v>2</v>
      </c>
      <c r="BT199" s="398">
        <v>1</v>
      </c>
      <c r="BU199" s="398">
        <v>2</v>
      </c>
      <c r="BV199" s="398">
        <v>2</v>
      </c>
      <c r="BW199" s="533">
        <f>COUNTIF($BE199:$BV199,2)</f>
        <v>16</v>
      </c>
      <c r="BX199" s="534">
        <f>BW199/COUNTA($BE199:$BV199)</f>
        <v>0.88888888888888884</v>
      </c>
      <c r="BY199" s="533">
        <f>COUNTIF($BE199:$BV199,1)</f>
        <v>2</v>
      </c>
      <c r="BZ199" s="534">
        <f>BY199/COUNTA($BE199:$BV199)</f>
        <v>0.1111111111111111</v>
      </c>
      <c r="CA199" s="533">
        <f>COUNTIF($BE199:$BV199,0)</f>
        <v>0</v>
      </c>
      <c r="CB199" s="535">
        <f>CA199/COUNTA($BE199:$BV199)</f>
        <v>0</v>
      </c>
      <c r="CC199" s="533">
        <f>(((BW199*2)+(BY199*1)+(CA199*0)))/COUNTA($BE199:$BV199)</f>
        <v>1.8888888888888888</v>
      </c>
      <c r="CD199" s="536" t="str">
        <f t="shared" ref="CD199:CD200" si="35">IF(CC199&gt;=1.6,"Đạt mục tiêu",IF(CC199&gt;=1,"Cần cố gắng","Chưa đạt"))</f>
        <v>Đạt mục tiêu</v>
      </c>
    </row>
    <row r="200" spans="1:83" s="472" customFormat="1" ht="78.75" hidden="1">
      <c r="A200" s="19">
        <v>173</v>
      </c>
      <c r="B200" s="451">
        <v>173</v>
      </c>
      <c r="C200" s="86" t="s">
        <v>378</v>
      </c>
      <c r="D200" s="87" t="s">
        <v>14</v>
      </c>
      <c r="E200" s="86" t="s">
        <v>379</v>
      </c>
      <c r="F200" s="87" t="s">
        <v>14</v>
      </c>
      <c r="G200" s="110" t="s">
        <v>1179</v>
      </c>
      <c r="H200" s="96" t="s">
        <v>544</v>
      </c>
      <c r="I200" s="71"/>
      <c r="J200" s="111" t="s">
        <v>192</v>
      </c>
      <c r="K200" s="71"/>
      <c r="L200" s="71" t="s">
        <v>16</v>
      </c>
      <c r="M200" s="71"/>
      <c r="N200" s="71"/>
      <c r="O200" s="71"/>
      <c r="P200" s="71"/>
      <c r="Q200" s="71"/>
      <c r="R200" s="71"/>
      <c r="S200" s="71"/>
      <c r="T200" s="71"/>
      <c r="U200" s="66">
        <f t="shared" si="30"/>
        <v>1</v>
      </c>
      <c r="V200" s="71"/>
      <c r="W200" s="71"/>
      <c r="X200" s="71"/>
      <c r="Y200" s="71"/>
      <c r="Z200" s="72" t="s">
        <v>726</v>
      </c>
      <c r="AA200" s="72" t="s">
        <v>724</v>
      </c>
      <c r="AB200" s="72" t="s">
        <v>724</v>
      </c>
      <c r="AC200" s="72" t="s">
        <v>723</v>
      </c>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9">
        <v>2</v>
      </c>
      <c r="BF200" s="79">
        <v>2</v>
      </c>
      <c r="BG200" s="79">
        <v>2</v>
      </c>
      <c r="BH200" s="79">
        <v>1</v>
      </c>
      <c r="BI200" s="79">
        <v>2</v>
      </c>
      <c r="BJ200" s="79">
        <v>2</v>
      </c>
      <c r="BK200" s="79">
        <v>2</v>
      </c>
      <c r="BL200" s="79">
        <v>2</v>
      </c>
      <c r="BM200" s="79">
        <v>2</v>
      </c>
      <c r="BN200" s="79">
        <v>1</v>
      </c>
      <c r="BO200" s="79">
        <v>1</v>
      </c>
      <c r="BP200" s="79">
        <v>2</v>
      </c>
      <c r="BQ200" s="79">
        <v>2</v>
      </c>
      <c r="BR200" s="79">
        <v>1</v>
      </c>
      <c r="BS200" s="79">
        <v>2</v>
      </c>
      <c r="BT200" s="79">
        <v>2</v>
      </c>
      <c r="BU200" s="79">
        <v>2</v>
      </c>
      <c r="BV200" s="79">
        <v>2</v>
      </c>
      <c r="BW200" s="474">
        <f>COUNTIF($BE200:$BV200,2)</f>
        <v>14</v>
      </c>
      <c r="BX200" s="512">
        <f>BW200/COUNTA($BE200:$BV200)</f>
        <v>0.77777777777777779</v>
      </c>
      <c r="BY200" s="474">
        <f>COUNTIF($BE200:$BV200,1)</f>
        <v>4</v>
      </c>
      <c r="BZ200" s="512">
        <f>BY200/COUNTA($BE200:$BV200)</f>
        <v>0.22222222222222221</v>
      </c>
      <c r="CA200" s="474">
        <f>COUNTIF($BE200:$BV200,0)</f>
        <v>0</v>
      </c>
      <c r="CB200" s="81">
        <f>CA200/COUNTA($BE200:$BV200)</f>
        <v>0</v>
      </c>
      <c r="CC200" s="474">
        <f>(((BW200*2)+(BY200*1)+(CA200*0)))/COUNTA($BE200:$BV200)</f>
        <v>1.7777777777777777</v>
      </c>
      <c r="CD200" s="475" t="str">
        <f t="shared" si="35"/>
        <v>Đạt mục tiêu</v>
      </c>
    </row>
    <row r="201" spans="1:83" s="472" customFormat="1" ht="78.75" hidden="1">
      <c r="A201" s="19">
        <v>174</v>
      </c>
      <c r="B201" s="451">
        <v>174</v>
      </c>
      <c r="C201" s="86" t="s">
        <v>380</v>
      </c>
      <c r="D201" s="87" t="s">
        <v>14</v>
      </c>
      <c r="E201" s="86" t="s">
        <v>381</v>
      </c>
      <c r="F201" s="87" t="s">
        <v>14</v>
      </c>
      <c r="G201" s="472" t="s">
        <v>473</v>
      </c>
      <c r="H201" s="96" t="s">
        <v>474</v>
      </c>
      <c r="I201" s="71"/>
      <c r="J201" s="111" t="s">
        <v>192</v>
      </c>
      <c r="K201" s="71"/>
      <c r="L201" s="71"/>
      <c r="M201" s="71"/>
      <c r="N201" s="71"/>
      <c r="O201" s="71"/>
      <c r="P201" s="71"/>
      <c r="Q201" s="130" t="s">
        <v>16</v>
      </c>
      <c r="R201" s="71"/>
      <c r="S201" s="71"/>
      <c r="T201" s="71"/>
      <c r="U201" s="66">
        <f t="shared" si="30"/>
        <v>1</v>
      </c>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c r="BH201" s="71"/>
      <c r="BI201" s="71"/>
      <c r="BJ201" s="71"/>
      <c r="BK201" s="71"/>
      <c r="BL201" s="71"/>
      <c r="BM201" s="71"/>
      <c r="BN201" s="71"/>
      <c r="BO201" s="71"/>
      <c r="BP201" s="71"/>
      <c r="BQ201" s="71"/>
      <c r="BR201" s="73"/>
      <c r="BS201" s="73"/>
      <c r="BT201" s="73"/>
      <c r="BU201" s="71"/>
      <c r="BV201" s="71"/>
      <c r="BW201" s="71"/>
      <c r="BX201" s="71"/>
      <c r="BY201" s="71"/>
      <c r="BZ201" s="71"/>
      <c r="CA201" s="71"/>
      <c r="CB201" s="71"/>
      <c r="CC201" s="71"/>
      <c r="CD201" s="71"/>
    </row>
    <row r="202" spans="1:83" s="472" customFormat="1" ht="63" hidden="1">
      <c r="A202" s="19">
        <v>175</v>
      </c>
      <c r="B202" s="451">
        <v>175</v>
      </c>
      <c r="C202" s="86" t="s">
        <v>382</v>
      </c>
      <c r="D202" s="87" t="s">
        <v>14</v>
      </c>
      <c r="E202" s="86" t="s">
        <v>383</v>
      </c>
      <c r="F202" s="87" t="s">
        <v>17</v>
      </c>
      <c r="G202" s="67" t="s">
        <v>472</v>
      </c>
      <c r="H202" s="67" t="s">
        <v>1032</v>
      </c>
      <c r="I202" s="71"/>
      <c r="J202" s="111" t="s">
        <v>192</v>
      </c>
      <c r="K202" s="71"/>
      <c r="L202" s="71"/>
      <c r="M202" s="71"/>
      <c r="N202" s="71"/>
      <c r="O202" s="71"/>
      <c r="P202" s="71"/>
      <c r="Q202" s="71"/>
      <c r="R202" s="71"/>
      <c r="S202" s="71"/>
      <c r="T202" s="71" t="s">
        <v>16</v>
      </c>
      <c r="U202" s="66">
        <f t="shared" si="30"/>
        <v>1</v>
      </c>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c r="BH202" s="71"/>
      <c r="BI202" s="71"/>
      <c r="BJ202" s="71"/>
      <c r="BK202" s="71"/>
      <c r="BL202" s="71"/>
      <c r="BM202" s="71"/>
      <c r="BN202" s="71"/>
      <c r="BO202" s="71"/>
      <c r="BP202" s="71"/>
      <c r="BQ202" s="71"/>
      <c r="BR202" s="73"/>
      <c r="BS202" s="73"/>
      <c r="BT202" s="73"/>
      <c r="BU202" s="71"/>
      <c r="BV202" s="71"/>
      <c r="BW202" s="71"/>
      <c r="BX202" s="71"/>
      <c r="BY202" s="71"/>
      <c r="BZ202" s="71"/>
      <c r="CA202" s="71"/>
      <c r="CB202" s="71"/>
      <c r="CC202" s="71"/>
      <c r="CD202" s="71"/>
    </row>
    <row r="203" spans="1:83" s="472" customFormat="1" ht="112.5" customHeight="1">
      <c r="A203" s="19">
        <v>176</v>
      </c>
      <c r="B203" s="451">
        <v>176</v>
      </c>
      <c r="C203" s="519" t="s">
        <v>384</v>
      </c>
      <c r="D203" s="87" t="s">
        <v>17</v>
      </c>
      <c r="E203" s="86" t="s">
        <v>385</v>
      </c>
      <c r="F203" s="87" t="s">
        <v>17</v>
      </c>
      <c r="G203" s="79" t="s">
        <v>181</v>
      </c>
      <c r="H203" s="67" t="s">
        <v>471</v>
      </c>
      <c r="I203" s="71"/>
      <c r="J203" s="111" t="s">
        <v>192</v>
      </c>
      <c r="K203" s="71"/>
      <c r="L203" s="71"/>
      <c r="M203" s="71"/>
      <c r="N203" s="71"/>
      <c r="O203" s="130" t="s">
        <v>16</v>
      </c>
      <c r="P203" s="71"/>
      <c r="Q203" s="71"/>
      <c r="R203" s="71"/>
      <c r="S203" s="71"/>
      <c r="T203" s="71"/>
      <c r="U203" s="66">
        <f t="shared" si="30"/>
        <v>1</v>
      </c>
      <c r="V203" s="71"/>
      <c r="W203" s="71"/>
      <c r="X203" s="71"/>
      <c r="Y203" s="71"/>
      <c r="Z203" s="71"/>
      <c r="AA203" s="71"/>
      <c r="AB203" s="71"/>
      <c r="AC203" s="71"/>
      <c r="AD203" s="71"/>
      <c r="AE203" s="71"/>
      <c r="AF203" s="71"/>
      <c r="AG203" s="71"/>
      <c r="AH203" s="71"/>
      <c r="AI203" s="71"/>
      <c r="AJ203" s="71"/>
      <c r="AK203" s="71"/>
      <c r="AL203" s="71"/>
      <c r="AM203" s="72" t="s">
        <v>724</v>
      </c>
      <c r="AN203" s="72" t="s">
        <v>723</v>
      </c>
      <c r="AO203" s="72" t="s">
        <v>723</v>
      </c>
      <c r="AP203" s="72" t="s">
        <v>728</v>
      </c>
      <c r="AQ203" s="71"/>
      <c r="AR203" s="71"/>
      <c r="AS203" s="71"/>
      <c r="AT203" s="71"/>
      <c r="AU203" s="71"/>
      <c r="AV203" s="71"/>
      <c r="AW203" s="71"/>
      <c r="AX203" s="71"/>
      <c r="AY203" s="71"/>
      <c r="AZ203" s="71"/>
      <c r="BA203" s="71"/>
      <c r="BB203" s="71"/>
      <c r="BC203" s="71"/>
      <c r="BD203" s="71"/>
      <c r="BE203" s="20">
        <v>2</v>
      </c>
      <c r="BF203" s="20">
        <v>2</v>
      </c>
      <c r="BG203" s="20">
        <v>2</v>
      </c>
      <c r="BH203" s="20">
        <v>2</v>
      </c>
      <c r="BI203" s="20">
        <v>2</v>
      </c>
      <c r="BJ203" s="20">
        <v>2</v>
      </c>
      <c r="BK203" s="20">
        <v>2</v>
      </c>
      <c r="BL203" s="20">
        <v>2</v>
      </c>
      <c r="BM203" s="20">
        <v>2</v>
      </c>
      <c r="BN203" s="20">
        <v>2</v>
      </c>
      <c r="BO203" s="20">
        <v>2</v>
      </c>
      <c r="BP203" s="20">
        <v>2</v>
      </c>
      <c r="BQ203" s="20">
        <v>2</v>
      </c>
      <c r="BR203" s="20">
        <v>1</v>
      </c>
      <c r="BS203" s="20">
        <v>1</v>
      </c>
      <c r="BT203" s="20">
        <v>1</v>
      </c>
      <c r="BU203" s="20">
        <v>2</v>
      </c>
      <c r="BV203" s="20">
        <v>2</v>
      </c>
      <c r="BW203" s="21">
        <f>COUNTIF($BE203:$BV203,2)</f>
        <v>15</v>
      </c>
      <c r="BX203" s="22">
        <f>BW203/COUNTA($BE203:$BV203)</f>
        <v>0.83333333333333337</v>
      </c>
      <c r="BY203" s="21">
        <f>COUNTIF($BE203:$BV203,1)</f>
        <v>3</v>
      </c>
      <c r="BZ203" s="22">
        <f>BY203/COUNTA($BE203:$BV203)</f>
        <v>0.16666666666666666</v>
      </c>
      <c r="CA203" s="21">
        <f>COUNTIF($BE203:$BV203,0)</f>
        <v>0</v>
      </c>
      <c r="CB203" s="22">
        <f>CA203/COUNTA($BE203:$BV203)</f>
        <v>0</v>
      </c>
      <c r="CC203" s="21">
        <f>(((BW203*2)+(BY203*1)+(CA203*0)))/COUNTA($BE203:$BV203)</f>
        <v>1.8333333333333333</v>
      </c>
      <c r="CD203" s="427" t="str">
        <f>IF(CC203&gt;=1.6,"Đạt mục tiêu",IF(CC203&gt;=1,"Cần cố gắng","Chưa đạt"))</f>
        <v>Đạt mục tiêu</v>
      </c>
    </row>
    <row r="204" spans="1:83" s="170" customFormat="1" hidden="1">
      <c r="A204" s="171">
        <v>177</v>
      </c>
      <c r="B204" s="451">
        <v>177</v>
      </c>
      <c r="C204" s="1502" t="s">
        <v>386</v>
      </c>
      <c r="D204" s="1565"/>
      <c r="E204" s="1574"/>
      <c r="F204" s="25"/>
      <c r="G204" s="204" t="s">
        <v>316</v>
      </c>
      <c r="H204" s="416" t="s">
        <v>316</v>
      </c>
      <c r="I204" s="464" t="s">
        <v>316</v>
      </c>
      <c r="J204" s="464" t="s">
        <v>316</v>
      </c>
      <c r="K204" s="204" t="s">
        <v>316</v>
      </c>
      <c r="L204" s="464" t="s">
        <v>316</v>
      </c>
      <c r="M204" s="461" t="s">
        <v>316</v>
      </c>
      <c r="N204" s="461" t="s">
        <v>316</v>
      </c>
      <c r="O204" s="617" t="s">
        <v>316</v>
      </c>
      <c r="P204" s="617" t="s">
        <v>316</v>
      </c>
      <c r="Q204" s="464" t="s">
        <v>316</v>
      </c>
      <c r="R204" s="464"/>
      <c r="S204" s="464" t="s">
        <v>316</v>
      </c>
      <c r="T204" s="464" t="s">
        <v>316</v>
      </c>
      <c r="U204" s="464" t="s">
        <v>316</v>
      </c>
      <c r="V204" s="204" t="s">
        <v>316</v>
      </c>
      <c r="W204" s="204" t="s">
        <v>316</v>
      </c>
      <c r="X204" s="204" t="s">
        <v>316</v>
      </c>
      <c r="Y204" s="204" t="s">
        <v>316</v>
      </c>
      <c r="Z204" s="464" t="s">
        <v>316</v>
      </c>
      <c r="AA204" s="464" t="s">
        <v>316</v>
      </c>
      <c r="AB204" s="464" t="s">
        <v>316</v>
      </c>
      <c r="AC204" s="464" t="s">
        <v>316</v>
      </c>
      <c r="AD204" s="464" t="s">
        <v>316</v>
      </c>
      <c r="AE204" s="464" t="s">
        <v>316</v>
      </c>
      <c r="AF204" s="464" t="s">
        <v>316</v>
      </c>
      <c r="AG204" s="464" t="s">
        <v>316</v>
      </c>
      <c r="AH204" s="461" t="s">
        <v>316</v>
      </c>
      <c r="AI204" s="461" t="s">
        <v>316</v>
      </c>
      <c r="AJ204" s="461" t="s">
        <v>316</v>
      </c>
      <c r="AK204" s="461" t="s">
        <v>316</v>
      </c>
      <c r="AL204" s="461" t="s">
        <v>316</v>
      </c>
      <c r="AM204" s="617" t="s">
        <v>316</v>
      </c>
      <c r="AN204" s="617" t="s">
        <v>316</v>
      </c>
      <c r="AO204" s="617" t="s">
        <v>316</v>
      </c>
      <c r="AP204" s="617" t="s">
        <v>316</v>
      </c>
      <c r="AQ204" s="617"/>
      <c r="AR204" s="617"/>
      <c r="AS204" s="617" t="s">
        <v>316</v>
      </c>
      <c r="AT204" s="464" t="s">
        <v>316</v>
      </c>
      <c r="AU204" s="464" t="s">
        <v>316</v>
      </c>
      <c r="AV204" s="464" t="s">
        <v>316</v>
      </c>
      <c r="AW204" s="464" t="s">
        <v>316</v>
      </c>
      <c r="AX204" s="464"/>
      <c r="AY204" s="464"/>
      <c r="AZ204" s="464" t="s">
        <v>316</v>
      </c>
      <c r="BA204" s="464"/>
      <c r="BB204" s="464" t="s">
        <v>316</v>
      </c>
      <c r="BC204" s="464"/>
      <c r="BD204" s="464" t="s">
        <v>316</v>
      </c>
      <c r="BE204" s="461" t="s">
        <v>316</v>
      </c>
      <c r="BF204" s="461" t="s">
        <v>316</v>
      </c>
      <c r="BG204" s="461" t="s">
        <v>316</v>
      </c>
      <c r="BH204" s="461" t="s">
        <v>316</v>
      </c>
      <c r="BI204" s="461" t="s">
        <v>316</v>
      </c>
      <c r="BJ204" s="461" t="s">
        <v>316</v>
      </c>
      <c r="BK204" s="461" t="s">
        <v>316</v>
      </c>
      <c r="BL204" s="461" t="s">
        <v>316</v>
      </c>
      <c r="BM204" s="461" t="s">
        <v>316</v>
      </c>
      <c r="BN204" s="461" t="s">
        <v>316</v>
      </c>
      <c r="BO204" s="461" t="s">
        <v>316</v>
      </c>
      <c r="BP204" s="461" t="s">
        <v>316</v>
      </c>
      <c r="BQ204" s="461" t="s">
        <v>316</v>
      </c>
      <c r="BR204" s="461" t="s">
        <v>316</v>
      </c>
      <c r="BS204" s="461" t="s">
        <v>316</v>
      </c>
      <c r="BT204" s="461" t="s">
        <v>316</v>
      </c>
      <c r="BU204" s="461" t="s">
        <v>316</v>
      </c>
      <c r="BV204" s="461" t="s">
        <v>316</v>
      </c>
      <c r="BW204" s="461" t="s">
        <v>316</v>
      </c>
      <c r="BX204" s="462" t="s">
        <v>316</v>
      </c>
      <c r="BY204" s="461" t="s">
        <v>316</v>
      </c>
      <c r="BZ204" s="462" t="s">
        <v>316</v>
      </c>
      <c r="CA204" s="461" t="s">
        <v>316</v>
      </c>
      <c r="CB204" s="461" t="s">
        <v>316</v>
      </c>
      <c r="CC204" s="461" t="s">
        <v>316</v>
      </c>
      <c r="CD204" s="462" t="s">
        <v>316</v>
      </c>
      <c r="CE204" s="3"/>
    </row>
    <row r="205" spans="1:83" s="170" customFormat="1" hidden="1">
      <c r="A205" s="171">
        <v>178</v>
      </c>
      <c r="B205" s="451">
        <v>178</v>
      </c>
      <c r="C205" s="1502" t="s">
        <v>387</v>
      </c>
      <c r="D205" s="1565"/>
      <c r="E205" s="1574"/>
      <c r="F205" s="25"/>
      <c r="G205" s="204" t="s">
        <v>316</v>
      </c>
      <c r="H205" s="416" t="s">
        <v>316</v>
      </c>
      <c r="I205" s="464" t="s">
        <v>316</v>
      </c>
      <c r="J205" s="464" t="s">
        <v>316</v>
      </c>
      <c r="K205" s="204" t="s">
        <v>316</v>
      </c>
      <c r="L205" s="464" t="s">
        <v>316</v>
      </c>
      <c r="M205" s="461" t="s">
        <v>316</v>
      </c>
      <c r="N205" s="461" t="s">
        <v>316</v>
      </c>
      <c r="O205" s="617" t="s">
        <v>316</v>
      </c>
      <c r="P205" s="617" t="s">
        <v>316</v>
      </c>
      <c r="Q205" s="464" t="s">
        <v>316</v>
      </c>
      <c r="R205" s="464"/>
      <c r="S205" s="464" t="s">
        <v>316</v>
      </c>
      <c r="T205" s="464" t="s">
        <v>316</v>
      </c>
      <c r="U205" s="464" t="s">
        <v>316</v>
      </c>
      <c r="V205" s="204" t="s">
        <v>316</v>
      </c>
      <c r="W205" s="204" t="s">
        <v>316</v>
      </c>
      <c r="X205" s="204" t="s">
        <v>316</v>
      </c>
      <c r="Y205" s="204" t="s">
        <v>316</v>
      </c>
      <c r="Z205" s="464" t="s">
        <v>316</v>
      </c>
      <c r="AA205" s="464" t="s">
        <v>316</v>
      </c>
      <c r="AB205" s="464" t="s">
        <v>316</v>
      </c>
      <c r="AC205" s="464" t="s">
        <v>316</v>
      </c>
      <c r="AD205" s="464" t="s">
        <v>316</v>
      </c>
      <c r="AE205" s="464" t="s">
        <v>316</v>
      </c>
      <c r="AF205" s="464" t="s">
        <v>316</v>
      </c>
      <c r="AG205" s="464" t="s">
        <v>316</v>
      </c>
      <c r="AH205" s="461" t="s">
        <v>316</v>
      </c>
      <c r="AI205" s="461" t="s">
        <v>316</v>
      </c>
      <c r="AJ205" s="461" t="s">
        <v>316</v>
      </c>
      <c r="AK205" s="461" t="s">
        <v>316</v>
      </c>
      <c r="AL205" s="461" t="s">
        <v>316</v>
      </c>
      <c r="AM205" s="617" t="s">
        <v>316</v>
      </c>
      <c r="AN205" s="617" t="s">
        <v>316</v>
      </c>
      <c r="AO205" s="617" t="s">
        <v>316</v>
      </c>
      <c r="AP205" s="617" t="s">
        <v>316</v>
      </c>
      <c r="AQ205" s="617"/>
      <c r="AR205" s="617"/>
      <c r="AS205" s="617" t="s">
        <v>316</v>
      </c>
      <c r="AT205" s="464" t="s">
        <v>316</v>
      </c>
      <c r="AU205" s="464" t="s">
        <v>316</v>
      </c>
      <c r="AV205" s="464" t="s">
        <v>316</v>
      </c>
      <c r="AW205" s="464" t="s">
        <v>316</v>
      </c>
      <c r="AX205" s="464"/>
      <c r="AY205" s="464"/>
      <c r="AZ205" s="464" t="s">
        <v>316</v>
      </c>
      <c r="BA205" s="464"/>
      <c r="BB205" s="464" t="s">
        <v>316</v>
      </c>
      <c r="BC205" s="464"/>
      <c r="BD205" s="464" t="s">
        <v>316</v>
      </c>
      <c r="BE205" s="461" t="s">
        <v>316</v>
      </c>
      <c r="BF205" s="461" t="s">
        <v>316</v>
      </c>
      <c r="BG205" s="461" t="s">
        <v>316</v>
      </c>
      <c r="BH205" s="461" t="s">
        <v>316</v>
      </c>
      <c r="BI205" s="461" t="s">
        <v>316</v>
      </c>
      <c r="BJ205" s="461" t="s">
        <v>316</v>
      </c>
      <c r="BK205" s="461" t="s">
        <v>316</v>
      </c>
      <c r="BL205" s="461" t="s">
        <v>316</v>
      </c>
      <c r="BM205" s="461" t="s">
        <v>316</v>
      </c>
      <c r="BN205" s="461" t="s">
        <v>316</v>
      </c>
      <c r="BO205" s="461" t="s">
        <v>316</v>
      </c>
      <c r="BP205" s="461" t="s">
        <v>316</v>
      </c>
      <c r="BQ205" s="461" t="s">
        <v>316</v>
      </c>
      <c r="BR205" s="461" t="s">
        <v>316</v>
      </c>
      <c r="BS205" s="461" t="s">
        <v>316</v>
      </c>
      <c r="BT205" s="461" t="s">
        <v>316</v>
      </c>
      <c r="BU205" s="461" t="s">
        <v>316</v>
      </c>
      <c r="BV205" s="461" t="s">
        <v>316</v>
      </c>
      <c r="BW205" s="461" t="s">
        <v>316</v>
      </c>
      <c r="BX205" s="462" t="s">
        <v>316</v>
      </c>
      <c r="BY205" s="461" t="s">
        <v>316</v>
      </c>
      <c r="BZ205" s="462" t="s">
        <v>316</v>
      </c>
      <c r="CA205" s="461" t="s">
        <v>316</v>
      </c>
      <c r="CB205" s="461" t="s">
        <v>316</v>
      </c>
      <c r="CC205" s="461" t="s">
        <v>316</v>
      </c>
      <c r="CD205" s="462" t="s">
        <v>316</v>
      </c>
      <c r="CE205" s="3"/>
    </row>
    <row r="206" spans="1:83" s="472" customFormat="1" ht="63" hidden="1">
      <c r="A206" s="19"/>
      <c r="B206" s="451"/>
      <c r="C206" s="390" t="s">
        <v>730</v>
      </c>
      <c r="D206" s="458"/>
      <c r="E206" s="459"/>
      <c r="F206" s="25"/>
      <c r="G206" s="464"/>
      <c r="H206" s="23" t="s">
        <v>1030</v>
      </c>
      <c r="I206" s="464"/>
      <c r="J206" s="464"/>
      <c r="K206" s="461"/>
      <c r="L206" s="461"/>
      <c r="M206" s="461"/>
      <c r="N206" s="461"/>
      <c r="O206" s="608"/>
      <c r="P206" s="608"/>
      <c r="Q206" s="461"/>
      <c r="R206" s="461"/>
      <c r="S206" s="461"/>
      <c r="T206" s="461" t="s">
        <v>16</v>
      </c>
      <c r="U206" s="464"/>
      <c r="V206" s="464"/>
      <c r="W206" s="464"/>
      <c r="X206" s="464"/>
      <c r="Y206" s="464"/>
      <c r="Z206" s="464"/>
      <c r="AA206" s="464"/>
      <c r="AB206" s="464"/>
      <c r="AC206" s="464"/>
      <c r="AD206" s="464"/>
      <c r="AE206" s="464"/>
      <c r="AF206" s="464"/>
      <c r="AG206" s="464"/>
      <c r="AH206" s="464"/>
      <c r="AI206" s="464"/>
      <c r="AJ206" s="464"/>
      <c r="AK206" s="464"/>
      <c r="AL206" s="464"/>
      <c r="AM206" s="617"/>
      <c r="AN206" s="617"/>
      <c r="AO206" s="617"/>
      <c r="AP206" s="617"/>
      <c r="AQ206" s="617"/>
      <c r="AR206" s="617"/>
      <c r="AS206" s="617"/>
      <c r="AT206" s="464"/>
      <c r="AU206" s="464"/>
      <c r="AV206" s="464"/>
      <c r="AW206" s="464"/>
      <c r="AX206" s="464"/>
      <c r="AY206" s="464"/>
      <c r="AZ206" s="464"/>
      <c r="BA206" s="464"/>
      <c r="BB206" s="464"/>
      <c r="BC206" s="464"/>
      <c r="BD206" s="464"/>
      <c r="BE206" s="464"/>
      <c r="BF206" s="464"/>
      <c r="BG206" s="464"/>
      <c r="BH206" s="464"/>
      <c r="BI206" s="464"/>
      <c r="BJ206" s="464"/>
      <c r="BK206" s="464"/>
      <c r="BL206" s="464"/>
      <c r="BM206" s="464"/>
      <c r="BN206" s="464"/>
      <c r="BO206" s="464"/>
      <c r="BP206" s="464"/>
      <c r="BQ206" s="464"/>
      <c r="BR206" s="464"/>
      <c r="BS206" s="464"/>
      <c r="BT206" s="464"/>
      <c r="BU206" s="464"/>
      <c r="BV206" s="464"/>
      <c r="BW206" s="464"/>
      <c r="BX206" s="464"/>
      <c r="BY206" s="464"/>
      <c r="BZ206" s="464"/>
      <c r="CA206" s="464"/>
      <c r="CB206" s="464"/>
      <c r="CC206" s="464"/>
      <c r="CD206" s="464"/>
    </row>
    <row r="207" spans="1:83" s="481" customFormat="1" ht="150" hidden="1">
      <c r="A207" s="396">
        <v>179</v>
      </c>
      <c r="B207" s="451">
        <v>179</v>
      </c>
      <c r="C207" s="402" t="s">
        <v>730</v>
      </c>
      <c r="D207" s="77" t="s">
        <v>14</v>
      </c>
      <c r="E207" s="78" t="s">
        <v>480</v>
      </c>
      <c r="F207" s="77" t="s">
        <v>17</v>
      </c>
      <c r="G207" s="186" t="s">
        <v>731</v>
      </c>
      <c r="H207" s="542" t="s">
        <v>969</v>
      </c>
      <c r="I207" s="20" t="s">
        <v>275</v>
      </c>
      <c r="J207" s="111" t="s">
        <v>192</v>
      </c>
      <c r="K207" s="396" t="s">
        <v>16</v>
      </c>
      <c r="L207" s="21"/>
      <c r="M207" s="21"/>
      <c r="N207" s="474"/>
      <c r="O207" s="623"/>
      <c r="P207" s="20"/>
      <c r="Q207" s="20"/>
      <c r="R207" s="20"/>
      <c r="S207" s="21"/>
      <c r="T207" s="20"/>
      <c r="U207" s="66">
        <f t="shared" si="30"/>
        <v>1</v>
      </c>
      <c r="V207" s="540" t="s">
        <v>726</v>
      </c>
      <c r="W207" s="540" t="s">
        <v>724</v>
      </c>
      <c r="X207" s="540" t="s">
        <v>725</v>
      </c>
      <c r="Y207" s="540" t="s">
        <v>725</v>
      </c>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394" t="s">
        <v>281</v>
      </c>
      <c r="BF207" s="394" t="s">
        <v>281</v>
      </c>
      <c r="BG207" s="394" t="s">
        <v>1160</v>
      </c>
      <c r="BH207" s="394" t="s">
        <v>281</v>
      </c>
      <c r="BI207" s="394" t="s">
        <v>1160</v>
      </c>
      <c r="BJ207" s="394" t="s">
        <v>281</v>
      </c>
      <c r="BK207" s="394" t="s">
        <v>281</v>
      </c>
      <c r="BL207" s="394" t="s">
        <v>281</v>
      </c>
      <c r="BM207" s="394" t="s">
        <v>281</v>
      </c>
      <c r="BN207" s="394" t="s">
        <v>281</v>
      </c>
      <c r="BO207" s="394" t="s">
        <v>281</v>
      </c>
      <c r="BP207" s="394" t="s">
        <v>281</v>
      </c>
      <c r="BQ207" s="394" t="s">
        <v>281</v>
      </c>
      <c r="BR207" s="394" t="s">
        <v>281</v>
      </c>
      <c r="BS207" s="394" t="s">
        <v>281</v>
      </c>
      <c r="BT207" s="394" t="s">
        <v>281</v>
      </c>
      <c r="BU207" s="394" t="s">
        <v>281</v>
      </c>
      <c r="BV207" s="394" t="s">
        <v>281</v>
      </c>
      <c r="BW207" s="384">
        <f>COUNTIF($BE207:$BV207,2)</f>
        <v>16</v>
      </c>
      <c r="BX207" s="510">
        <f>BW207/COUNTA($BE207:$BV207)</f>
        <v>0.88888888888888884</v>
      </c>
      <c r="BY207" s="384">
        <f>COUNTIF($BE207:$BV207,1)</f>
        <v>2</v>
      </c>
      <c r="BZ207" s="510">
        <f>BY207/COUNTA($BE207:$BV207)</f>
        <v>0.1111111111111111</v>
      </c>
      <c r="CA207" s="384">
        <f>COUNTIF($BE207:$BV207,0)</f>
        <v>0</v>
      </c>
      <c r="CB207" s="511">
        <f>CA207/COUNTA($BE207:$BV207)</f>
        <v>0</v>
      </c>
      <c r="CC207" s="384">
        <f>(((BW207*2)+(BY207*1)+(CA207*0)))/COUNTA($BE207:$BV207)</f>
        <v>1.8888888888888888</v>
      </c>
      <c r="CD207" s="497" t="str">
        <f>IF(CC207&gt;=1.6,"Đạt mục tiêu",IF(CC207&gt;=1,"Cần cố gắng","Chưa đạt"))</f>
        <v>Đạt mục tiêu</v>
      </c>
      <c r="CE207" s="478"/>
    </row>
    <row r="208" spans="1:83" s="2" customFormat="1" ht="63" hidden="1">
      <c r="A208" s="19"/>
      <c r="B208" s="451"/>
      <c r="C208" s="390" t="s">
        <v>730</v>
      </c>
      <c r="D208" s="77"/>
      <c r="E208" s="78"/>
      <c r="F208" s="77"/>
      <c r="G208" s="78"/>
      <c r="H208" s="23" t="s">
        <v>1017</v>
      </c>
      <c r="I208" s="20"/>
      <c r="J208" s="111"/>
      <c r="K208" s="21"/>
      <c r="L208" s="21"/>
      <c r="M208" s="21"/>
      <c r="N208" s="474"/>
      <c r="O208" s="623"/>
      <c r="P208" s="20"/>
      <c r="Q208" s="20"/>
      <c r="R208" s="21" t="s">
        <v>16</v>
      </c>
      <c r="S208" s="21"/>
      <c r="T208" s="20"/>
      <c r="U208" s="66"/>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20"/>
      <c r="BF208" s="20"/>
      <c r="BG208" s="20"/>
      <c r="BH208" s="20"/>
      <c r="BI208" s="20"/>
      <c r="BJ208" s="20"/>
      <c r="BK208" s="20"/>
      <c r="BL208" s="20"/>
      <c r="BM208" s="20"/>
      <c r="BN208" s="20"/>
      <c r="BO208" s="20"/>
      <c r="BP208" s="20"/>
      <c r="BQ208" s="20"/>
      <c r="BR208" s="50"/>
      <c r="BS208" s="50"/>
      <c r="BT208" s="50"/>
      <c r="BU208" s="20"/>
      <c r="BV208" s="20"/>
      <c r="BW208" s="21"/>
      <c r="BX208" s="22"/>
      <c r="BY208" s="21"/>
      <c r="BZ208" s="22"/>
      <c r="CA208" s="21"/>
      <c r="CB208" s="22"/>
      <c r="CC208" s="21"/>
      <c r="CD208" s="21"/>
    </row>
    <row r="209" spans="1:82" s="2" customFormat="1" ht="75" hidden="1">
      <c r="A209" s="19"/>
      <c r="B209" s="451"/>
      <c r="C209" s="390" t="s">
        <v>479</v>
      </c>
      <c r="D209" s="77"/>
      <c r="E209" s="78"/>
      <c r="F209" s="77"/>
      <c r="G209" s="78" t="s">
        <v>481</v>
      </c>
      <c r="H209" s="23" t="s">
        <v>1050</v>
      </c>
      <c r="I209" s="20"/>
      <c r="J209" s="111"/>
      <c r="K209" s="21"/>
      <c r="L209" s="21" t="s">
        <v>16</v>
      </c>
      <c r="M209" s="21"/>
      <c r="N209" s="474"/>
      <c r="O209" s="623"/>
      <c r="P209" s="20"/>
      <c r="Q209" s="20"/>
      <c r="R209" s="21"/>
      <c r="S209" s="21"/>
      <c r="T209" s="20"/>
      <c r="U209" s="66"/>
      <c r="V209" s="20"/>
      <c r="W209" s="20"/>
      <c r="X209" s="20"/>
      <c r="Y209" s="20"/>
      <c r="Z209" s="20" t="s">
        <v>726</v>
      </c>
      <c r="AA209" s="20" t="s">
        <v>724</v>
      </c>
      <c r="AB209" s="20" t="s">
        <v>723</v>
      </c>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79">
        <v>1</v>
      </c>
      <c r="BF209" s="79">
        <v>2</v>
      </c>
      <c r="BG209" s="79">
        <v>2</v>
      </c>
      <c r="BH209" s="79">
        <v>2</v>
      </c>
      <c r="BI209" s="79">
        <v>1</v>
      </c>
      <c r="BJ209" s="79">
        <v>2</v>
      </c>
      <c r="BK209" s="79">
        <v>2</v>
      </c>
      <c r="BL209" s="79">
        <v>2</v>
      </c>
      <c r="BM209" s="79">
        <v>2</v>
      </c>
      <c r="BN209" s="79">
        <v>1</v>
      </c>
      <c r="BO209" s="79">
        <v>1</v>
      </c>
      <c r="BP209" s="79">
        <v>2</v>
      </c>
      <c r="BQ209" s="79">
        <v>2</v>
      </c>
      <c r="BR209" s="79">
        <v>2</v>
      </c>
      <c r="BS209" s="79">
        <v>2</v>
      </c>
      <c r="BT209" s="79">
        <v>2</v>
      </c>
      <c r="BU209" s="79">
        <v>2</v>
      </c>
      <c r="BV209" s="79">
        <v>2</v>
      </c>
      <c r="BW209" s="474">
        <f>COUNTIF($BE209:$BV209,2)</f>
        <v>14</v>
      </c>
      <c r="BX209" s="512">
        <f>BW209/COUNTA($BE209:$BV209)</f>
        <v>0.77777777777777779</v>
      </c>
      <c r="BY209" s="474">
        <f>COUNTIF($BE209:$BV209,1)</f>
        <v>4</v>
      </c>
      <c r="BZ209" s="512">
        <f>BY209/COUNTA($BE209:$BV209)</f>
        <v>0.22222222222222221</v>
      </c>
      <c r="CA209" s="474">
        <f>COUNTIF($BE209:$BV209,0)</f>
        <v>0</v>
      </c>
      <c r="CB209" s="81">
        <f>CA209/COUNTA($BE209:$BV209)</f>
        <v>0</v>
      </c>
      <c r="CC209" s="474">
        <f>(((BW209*2)+(BY209*1)+(CA209*0)))/COUNTA($BE209:$BV209)</f>
        <v>1.7777777777777777</v>
      </c>
      <c r="CD209" s="475" t="str">
        <f t="shared" ref="CD209:CD211" si="36">IF(CC209&gt;=1.6,"Đạt mục tiêu",IF(CC209&gt;=1,"Cần cố gắng","Chưa đạt"))</f>
        <v>Đạt mục tiêu</v>
      </c>
    </row>
    <row r="210" spans="1:82" s="2" customFormat="1" ht="75" hidden="1">
      <c r="A210" s="19">
        <v>180</v>
      </c>
      <c r="B210" s="451">
        <v>180</v>
      </c>
      <c r="C210" s="390" t="s">
        <v>479</v>
      </c>
      <c r="D210" s="77" t="s">
        <v>14</v>
      </c>
      <c r="E210" s="78" t="s">
        <v>480</v>
      </c>
      <c r="F210" s="77" t="s">
        <v>17</v>
      </c>
      <c r="G210" s="78" t="s">
        <v>481</v>
      </c>
      <c r="H210" s="23" t="s">
        <v>1051</v>
      </c>
      <c r="I210" s="20" t="s">
        <v>275</v>
      </c>
      <c r="J210" s="111" t="s">
        <v>192</v>
      </c>
      <c r="K210" s="21"/>
      <c r="L210" s="21" t="s">
        <v>16</v>
      </c>
      <c r="M210" s="21"/>
      <c r="N210" s="474"/>
      <c r="O210" s="623"/>
      <c r="P210" s="20"/>
      <c r="Q210" s="20"/>
      <c r="R210" s="20"/>
      <c r="S210" s="21"/>
      <c r="T210" s="20"/>
      <c r="U210" s="66">
        <f t="shared" si="30"/>
        <v>1</v>
      </c>
      <c r="V210" s="20"/>
      <c r="W210" s="20"/>
      <c r="X210" s="20"/>
      <c r="Y210" s="20"/>
      <c r="Z210" s="20"/>
      <c r="AA210" s="20" t="s">
        <v>724</v>
      </c>
      <c r="AB210" s="20" t="s">
        <v>726</v>
      </c>
      <c r="AC210" s="20" t="s">
        <v>723</v>
      </c>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79">
        <v>2</v>
      </c>
      <c r="BF210" s="79">
        <v>2</v>
      </c>
      <c r="BG210" s="79">
        <v>2</v>
      </c>
      <c r="BH210" s="79">
        <v>1</v>
      </c>
      <c r="BI210" s="79">
        <v>2</v>
      </c>
      <c r="BJ210" s="79">
        <v>2</v>
      </c>
      <c r="BK210" s="79">
        <v>2</v>
      </c>
      <c r="BL210" s="79">
        <v>2</v>
      </c>
      <c r="BM210" s="79">
        <v>2</v>
      </c>
      <c r="BN210" s="79">
        <v>1</v>
      </c>
      <c r="BO210" s="79">
        <v>1</v>
      </c>
      <c r="BP210" s="79">
        <v>2</v>
      </c>
      <c r="BQ210" s="79">
        <v>2</v>
      </c>
      <c r="BR210" s="79">
        <v>1</v>
      </c>
      <c r="BS210" s="79">
        <v>2</v>
      </c>
      <c r="BT210" s="79">
        <v>2</v>
      </c>
      <c r="BU210" s="79">
        <v>2</v>
      </c>
      <c r="BV210" s="79">
        <v>2</v>
      </c>
      <c r="BW210" s="474">
        <f>COUNTIF($BE210:$BV210,2)</f>
        <v>14</v>
      </c>
      <c r="BX210" s="512">
        <f>BW210/COUNTA($BE210:$BV210)</f>
        <v>0.77777777777777779</v>
      </c>
      <c r="BY210" s="474">
        <f>COUNTIF($BE210:$BV210,1)</f>
        <v>4</v>
      </c>
      <c r="BZ210" s="512">
        <f>BY210/COUNTA($BE210:$BV210)</f>
        <v>0.22222222222222221</v>
      </c>
      <c r="CA210" s="474">
        <f>COUNTIF($BE210:$BV210,0)</f>
        <v>0</v>
      </c>
      <c r="CB210" s="81">
        <f>CA210/COUNTA($BE210:$BV210)</f>
        <v>0</v>
      </c>
      <c r="CC210" s="474">
        <f>(((BW210*2)+(BY210*1)+(CA210*0)))/COUNTA($BE210:$BV210)</f>
        <v>1.7777777777777777</v>
      </c>
      <c r="CD210" s="475" t="str">
        <f t="shared" si="36"/>
        <v>Đạt mục tiêu</v>
      </c>
    </row>
    <row r="211" spans="1:82" s="3" customFormat="1" ht="75" hidden="1">
      <c r="A211" s="19">
        <v>181</v>
      </c>
      <c r="B211" s="451">
        <v>181</v>
      </c>
      <c r="C211" s="390" t="s">
        <v>479</v>
      </c>
      <c r="D211" s="77" t="s">
        <v>14</v>
      </c>
      <c r="E211" s="78" t="s">
        <v>480</v>
      </c>
      <c r="F211" s="77" t="s">
        <v>17</v>
      </c>
      <c r="G211" s="78" t="s">
        <v>475</v>
      </c>
      <c r="H211" s="37" t="s">
        <v>483</v>
      </c>
      <c r="I211" s="398" t="s">
        <v>275</v>
      </c>
      <c r="J211" s="8" t="s">
        <v>192</v>
      </c>
      <c r="K211" s="461"/>
      <c r="L211" s="461"/>
      <c r="M211" s="461" t="s">
        <v>16</v>
      </c>
      <c r="N211" s="461"/>
      <c r="O211" s="608"/>
      <c r="P211" s="591"/>
      <c r="Q211" s="398"/>
      <c r="R211" s="398"/>
      <c r="S211" s="461"/>
      <c r="T211" s="398"/>
      <c r="U211" s="493">
        <f t="shared" si="30"/>
        <v>1</v>
      </c>
      <c r="V211" s="398"/>
      <c r="W211" s="398"/>
      <c r="X211" s="398"/>
      <c r="Y211" s="398"/>
      <c r="Z211" s="398"/>
      <c r="AA211" s="398"/>
      <c r="AB211" s="398"/>
      <c r="AC211" s="398"/>
      <c r="AD211" s="398" t="s">
        <v>724</v>
      </c>
      <c r="AE211" s="398" t="s">
        <v>723</v>
      </c>
      <c r="AF211" s="398" t="s">
        <v>726</v>
      </c>
      <c r="AG211" s="398" t="s">
        <v>724</v>
      </c>
      <c r="AH211" s="398"/>
      <c r="AI211" s="398"/>
      <c r="AJ211" s="398"/>
      <c r="AK211" s="398"/>
      <c r="AL211" s="398"/>
      <c r="AM211" s="591"/>
      <c r="AN211" s="591"/>
      <c r="AO211" s="591"/>
      <c r="AP211" s="591"/>
      <c r="AQ211" s="591"/>
      <c r="AR211" s="591"/>
      <c r="AS211" s="591"/>
      <c r="AT211" s="398"/>
      <c r="AU211" s="398"/>
      <c r="AV211" s="398"/>
      <c r="AW211" s="398"/>
      <c r="AX211" s="398"/>
      <c r="AY211" s="398"/>
      <c r="AZ211" s="398"/>
      <c r="BA211" s="398"/>
      <c r="BB211" s="398"/>
      <c r="BC211" s="398"/>
      <c r="BD211" s="398"/>
      <c r="BE211" s="398">
        <v>2</v>
      </c>
      <c r="BF211" s="398">
        <v>1</v>
      </c>
      <c r="BG211" s="398">
        <v>2</v>
      </c>
      <c r="BH211" s="398">
        <v>2</v>
      </c>
      <c r="BI211" s="398">
        <v>2</v>
      </c>
      <c r="BJ211" s="398">
        <v>2</v>
      </c>
      <c r="BK211" s="398">
        <v>2</v>
      </c>
      <c r="BL211" s="398">
        <v>2</v>
      </c>
      <c r="BM211" s="398">
        <v>2</v>
      </c>
      <c r="BN211" s="398">
        <v>2</v>
      </c>
      <c r="BO211" s="398">
        <v>2</v>
      </c>
      <c r="BP211" s="398">
        <v>2</v>
      </c>
      <c r="BQ211" s="398">
        <v>1</v>
      </c>
      <c r="BR211" s="398">
        <v>2</v>
      </c>
      <c r="BS211" s="398">
        <v>1</v>
      </c>
      <c r="BT211" s="398">
        <v>2</v>
      </c>
      <c r="BU211" s="398">
        <v>2</v>
      </c>
      <c r="BV211" s="398">
        <v>2</v>
      </c>
      <c r="BW211" s="533">
        <f>COUNTIF($BE211:$BV211,2)</f>
        <v>15</v>
      </c>
      <c r="BX211" s="534">
        <f>BW211/COUNTA($BE211:$BV211)</f>
        <v>0.83333333333333337</v>
      </c>
      <c r="BY211" s="533">
        <f>COUNTIF($BE211:$BV211,1)</f>
        <v>3</v>
      </c>
      <c r="BZ211" s="534">
        <f>BY211/COUNTA($BE211:$BV211)</f>
        <v>0.16666666666666666</v>
      </c>
      <c r="CA211" s="533">
        <f>COUNTIF($BE211:$BV211,0)</f>
        <v>0</v>
      </c>
      <c r="CB211" s="535">
        <f>CA211/COUNTA($BE211:$BV211)</f>
        <v>0</v>
      </c>
      <c r="CC211" s="533">
        <f>(((BW211*2)+(BY211*1)+(CA211*0)))/COUNTA($BE211:$BV211)</f>
        <v>1.8333333333333333</v>
      </c>
      <c r="CD211" s="536" t="str">
        <f t="shared" si="36"/>
        <v>Đạt mục tiêu</v>
      </c>
    </row>
    <row r="212" spans="1:82" ht="75" hidden="1">
      <c r="A212" s="384">
        <v>182</v>
      </c>
      <c r="B212" s="451">
        <v>182</v>
      </c>
      <c r="C212" s="390" t="s">
        <v>479</v>
      </c>
      <c r="D212" s="77" t="s">
        <v>14</v>
      </c>
      <c r="E212" s="213" t="s">
        <v>480</v>
      </c>
      <c r="F212" s="77" t="s">
        <v>17</v>
      </c>
      <c r="G212" s="78" t="s">
        <v>477</v>
      </c>
      <c r="H212" s="518" t="s">
        <v>959</v>
      </c>
      <c r="I212" s="20" t="s">
        <v>275</v>
      </c>
      <c r="J212" s="111" t="s">
        <v>192</v>
      </c>
      <c r="K212" s="21"/>
      <c r="L212" s="21"/>
      <c r="M212" s="21"/>
      <c r="N212" s="384" t="s">
        <v>16</v>
      </c>
      <c r="O212" s="623"/>
      <c r="P212" s="20"/>
      <c r="Q212" s="20"/>
      <c r="R212" s="20"/>
      <c r="S212" s="21"/>
      <c r="T212" s="20"/>
      <c r="U212" s="66">
        <f t="shared" si="30"/>
        <v>1</v>
      </c>
      <c r="V212" s="20"/>
      <c r="W212" s="20"/>
      <c r="X212" s="20"/>
      <c r="Y212" s="20"/>
      <c r="Z212" s="20"/>
      <c r="AA212" s="20"/>
      <c r="AB212" s="20"/>
      <c r="AC212" s="20"/>
      <c r="AD212" s="20"/>
      <c r="AE212" s="20"/>
      <c r="AF212" s="20"/>
      <c r="AG212" s="20"/>
      <c r="AH212" s="384" t="s">
        <v>724</v>
      </c>
      <c r="AI212" s="384" t="s">
        <v>726</v>
      </c>
      <c r="AJ212" s="384" t="s">
        <v>723</v>
      </c>
      <c r="AK212" s="384" t="s">
        <v>726</v>
      </c>
      <c r="AL212" s="384" t="s">
        <v>723</v>
      </c>
      <c r="AM212" s="20"/>
      <c r="AN212" s="20"/>
      <c r="AO212" s="20"/>
      <c r="AP212" s="20"/>
      <c r="AQ212" s="20"/>
      <c r="AR212" s="20"/>
      <c r="AS212" s="20"/>
      <c r="AT212" s="20"/>
      <c r="AU212" s="20"/>
      <c r="AV212" s="20"/>
      <c r="AW212" s="20"/>
      <c r="AX212" s="20"/>
      <c r="AY212" s="20"/>
      <c r="AZ212" s="20"/>
      <c r="BA212" s="20"/>
      <c r="BB212" s="20"/>
      <c r="BC212" s="20"/>
      <c r="BD212" s="20"/>
      <c r="BE212" s="20">
        <v>2</v>
      </c>
      <c r="BF212" s="20">
        <v>2</v>
      </c>
      <c r="BG212" s="20">
        <v>2</v>
      </c>
      <c r="BH212" s="20">
        <v>2</v>
      </c>
      <c r="BI212" s="20">
        <v>2</v>
      </c>
      <c r="BJ212" s="20">
        <v>1</v>
      </c>
      <c r="BK212" s="20">
        <v>2</v>
      </c>
      <c r="BL212" s="20">
        <v>2</v>
      </c>
      <c r="BM212" s="20">
        <v>2</v>
      </c>
      <c r="BN212" s="20">
        <v>1</v>
      </c>
      <c r="BO212" s="20">
        <v>2</v>
      </c>
      <c r="BP212" s="20">
        <v>2</v>
      </c>
      <c r="BQ212" s="20">
        <v>2</v>
      </c>
      <c r="BR212" s="20">
        <v>1</v>
      </c>
      <c r="BS212" s="20">
        <v>2</v>
      </c>
      <c r="BT212" s="20">
        <v>2</v>
      </c>
      <c r="BU212" s="20">
        <v>2</v>
      </c>
      <c r="BV212" s="20">
        <v>1</v>
      </c>
      <c r="BW212" s="21">
        <f>COUNTIF($BE212:$BV212,2)</f>
        <v>14</v>
      </c>
      <c r="BX212" s="22">
        <f>BW212/COUNTA($BE212:$BV212)</f>
        <v>0.77777777777777779</v>
      </c>
      <c r="BY212" s="21">
        <f>COUNTIF($BE212:$BV212,1)</f>
        <v>4</v>
      </c>
      <c r="BZ212" s="22">
        <f>BY212/COUNTA($BE212:$BV212)</f>
        <v>0.22222222222222221</v>
      </c>
      <c r="CA212" s="21">
        <f>COUNTIF($BE212:$BV212,0)</f>
        <v>0</v>
      </c>
      <c r="CB212" s="22">
        <f>CA212/COUNTA($BE212:$BV212)</f>
        <v>0</v>
      </c>
      <c r="CC212" s="21">
        <f>(((BW212*2)+(BY212*1)+(CA212*0)))/COUNTA($BE212:$BV212)</f>
        <v>1.7777777777777777</v>
      </c>
      <c r="CD212" s="427" t="str">
        <f>IF(CC212&gt;=1.6,"Đạt mục tiêu",IF(CC212&gt;=1,"Cần cố gắng","Chưa đạt"))</f>
        <v>Đạt mục tiêu</v>
      </c>
    </row>
    <row r="213" spans="1:82" s="2" customFormat="1" ht="75" hidden="1">
      <c r="A213" s="19">
        <v>183</v>
      </c>
      <c r="B213" s="451">
        <v>183</v>
      </c>
      <c r="C213" s="390" t="s">
        <v>479</v>
      </c>
      <c r="D213" s="77" t="s">
        <v>14</v>
      </c>
      <c r="E213" s="78" t="s">
        <v>480</v>
      </c>
      <c r="F213" s="77" t="s">
        <v>17</v>
      </c>
      <c r="G213" s="78" t="s">
        <v>476</v>
      </c>
      <c r="H213" s="23" t="s">
        <v>484</v>
      </c>
      <c r="I213" s="20" t="s">
        <v>275</v>
      </c>
      <c r="J213" s="111" t="s">
        <v>192</v>
      </c>
      <c r="K213" s="21"/>
      <c r="L213" s="21"/>
      <c r="M213" s="21"/>
      <c r="N213" s="474"/>
      <c r="O213" s="623"/>
      <c r="P213" s="20"/>
      <c r="Q213" s="20"/>
      <c r="R213" s="20"/>
      <c r="S213" s="21"/>
      <c r="T213" s="20"/>
      <c r="U213" s="66">
        <f t="shared" si="30"/>
        <v>0</v>
      </c>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20"/>
      <c r="BF213" s="20"/>
      <c r="BG213" s="20"/>
      <c r="BH213" s="20"/>
      <c r="BI213" s="20"/>
      <c r="BJ213" s="20"/>
      <c r="BK213" s="20"/>
      <c r="BL213" s="20"/>
      <c r="BM213" s="20"/>
      <c r="BN213" s="20"/>
      <c r="BO213" s="20"/>
      <c r="BP213" s="20"/>
      <c r="BQ213" s="20"/>
      <c r="BR213" s="50"/>
      <c r="BS213" s="50"/>
      <c r="BT213" s="50"/>
      <c r="BU213" s="20"/>
      <c r="BV213" s="20"/>
      <c r="BW213" s="21"/>
      <c r="BX213" s="22"/>
      <c r="BY213" s="21"/>
      <c r="BZ213" s="22"/>
      <c r="CA213" s="21"/>
      <c r="CB213" s="22"/>
      <c r="CC213" s="21"/>
      <c r="CD213" s="21"/>
    </row>
    <row r="214" spans="1:82" s="2" customFormat="1" ht="114" customHeight="1">
      <c r="A214" s="19">
        <v>184</v>
      </c>
      <c r="B214" s="451">
        <v>184</v>
      </c>
      <c r="C214" s="390" t="s">
        <v>479</v>
      </c>
      <c r="D214" s="77" t="s">
        <v>14</v>
      </c>
      <c r="E214" s="78" t="s">
        <v>480</v>
      </c>
      <c r="F214" s="77" t="s">
        <v>17</v>
      </c>
      <c r="G214" s="78" t="s">
        <v>482</v>
      </c>
      <c r="H214" s="23" t="s">
        <v>1211</v>
      </c>
      <c r="I214" s="20" t="s">
        <v>275</v>
      </c>
      <c r="J214" s="111" t="s">
        <v>192</v>
      </c>
      <c r="K214" s="21"/>
      <c r="L214" s="21"/>
      <c r="M214" s="21"/>
      <c r="N214" s="474"/>
      <c r="O214" s="623" t="s">
        <v>16</v>
      </c>
      <c r="P214" s="20"/>
      <c r="Q214" s="20"/>
      <c r="R214" s="20"/>
      <c r="S214" s="21"/>
      <c r="T214" s="20"/>
      <c r="U214" s="66">
        <f t="shared" si="30"/>
        <v>1</v>
      </c>
      <c r="V214" s="20"/>
      <c r="W214" s="20"/>
      <c r="X214" s="20"/>
      <c r="Y214" s="20"/>
      <c r="Z214" s="20"/>
      <c r="AA214" s="20"/>
      <c r="AB214" s="20"/>
      <c r="AC214" s="20"/>
      <c r="AD214" s="20"/>
      <c r="AE214" s="20"/>
      <c r="AF214" s="20"/>
      <c r="AG214" s="20"/>
      <c r="AH214" s="20"/>
      <c r="AI214" s="20"/>
      <c r="AJ214" s="20"/>
      <c r="AK214" s="20"/>
      <c r="AL214" s="20"/>
      <c r="AM214" s="20" t="s">
        <v>726</v>
      </c>
      <c r="AN214" s="20" t="s">
        <v>726</v>
      </c>
      <c r="AO214" s="20" t="s">
        <v>726</v>
      </c>
      <c r="AP214" s="20" t="s">
        <v>726</v>
      </c>
      <c r="AQ214" s="20"/>
      <c r="AR214" s="20"/>
      <c r="AS214" s="20"/>
      <c r="AT214" s="20"/>
      <c r="AU214" s="20"/>
      <c r="AV214" s="20"/>
      <c r="AW214" s="20"/>
      <c r="AX214" s="20"/>
      <c r="AY214" s="20"/>
      <c r="AZ214" s="20"/>
      <c r="BA214" s="20"/>
      <c r="BB214" s="20"/>
      <c r="BC214" s="20"/>
      <c r="BD214" s="20"/>
      <c r="BE214" s="20">
        <v>2</v>
      </c>
      <c r="BF214" s="20">
        <v>2</v>
      </c>
      <c r="BG214" s="20">
        <v>2</v>
      </c>
      <c r="BH214" s="20">
        <v>2</v>
      </c>
      <c r="BI214" s="20">
        <v>2</v>
      </c>
      <c r="BJ214" s="20">
        <v>2</v>
      </c>
      <c r="BK214" s="20">
        <v>2</v>
      </c>
      <c r="BL214" s="20">
        <v>2</v>
      </c>
      <c r="BM214" s="20">
        <v>2</v>
      </c>
      <c r="BN214" s="20">
        <v>2</v>
      </c>
      <c r="BO214" s="20">
        <v>2</v>
      </c>
      <c r="BP214" s="20">
        <v>2</v>
      </c>
      <c r="BQ214" s="20">
        <v>2</v>
      </c>
      <c r="BR214" s="20">
        <v>1</v>
      </c>
      <c r="BS214" s="20">
        <v>1</v>
      </c>
      <c r="BT214" s="20">
        <v>1</v>
      </c>
      <c r="BU214" s="20">
        <v>2</v>
      </c>
      <c r="BV214" s="20">
        <v>2</v>
      </c>
      <c r="BW214" s="21">
        <f>COUNTIF($BE214:$BV214,2)</f>
        <v>15</v>
      </c>
      <c r="BX214" s="22">
        <f>BW214/COUNTA($BE214:$BV214)</f>
        <v>0.83333333333333337</v>
      </c>
      <c r="BY214" s="21">
        <f>COUNTIF($BE214:$BV214,1)</f>
        <v>3</v>
      </c>
      <c r="BZ214" s="22">
        <f>BY214/COUNTA($BE214:$BV214)</f>
        <v>0.16666666666666666</v>
      </c>
      <c r="CA214" s="21">
        <f>COUNTIF($BE214:$BV214,0)</f>
        <v>0</v>
      </c>
      <c r="CB214" s="22">
        <f>CA214/COUNTA($BE214:$BV214)</f>
        <v>0</v>
      </c>
      <c r="CC214" s="21">
        <f>(((BW214*2)+(BY214*1)+(CA214*0)))/COUNTA($BE214:$BV214)</f>
        <v>1.8333333333333333</v>
      </c>
      <c r="CD214" s="427" t="str">
        <f>IF(CC214&gt;=1.6,"Đạt mục tiêu",IF(CC214&gt;=1,"Cần cố gắng","Chưa đạt"))</f>
        <v>Đạt mục tiêu</v>
      </c>
    </row>
    <row r="215" spans="1:82" s="2" customFormat="1" ht="75" hidden="1">
      <c r="A215" s="19">
        <v>185</v>
      </c>
      <c r="B215" s="451">
        <v>185</v>
      </c>
      <c r="C215" s="390" t="s">
        <v>479</v>
      </c>
      <c r="D215" s="77" t="s">
        <v>14</v>
      </c>
      <c r="E215" s="78" t="s">
        <v>480</v>
      </c>
      <c r="F215" s="77" t="s">
        <v>17</v>
      </c>
      <c r="G215" s="78" t="s">
        <v>478</v>
      </c>
      <c r="H215" s="23" t="s">
        <v>1008</v>
      </c>
      <c r="I215" s="20" t="s">
        <v>275</v>
      </c>
      <c r="J215" s="111" t="s">
        <v>192</v>
      </c>
      <c r="K215" s="21"/>
      <c r="L215" s="21"/>
      <c r="M215" s="21"/>
      <c r="N215" s="474"/>
      <c r="O215" s="623"/>
      <c r="P215" s="20"/>
      <c r="Q215" s="21" t="s">
        <v>16</v>
      </c>
      <c r="R215" s="20"/>
      <c r="S215" s="21"/>
      <c r="T215" s="20"/>
      <c r="U215" s="66">
        <f t="shared" si="30"/>
        <v>1</v>
      </c>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H215" s="20"/>
      <c r="BI215" s="20"/>
      <c r="BJ215" s="20"/>
      <c r="BK215" s="20"/>
      <c r="BL215" s="20"/>
      <c r="BM215" s="20"/>
      <c r="BN215" s="20"/>
      <c r="BO215" s="20"/>
      <c r="BP215" s="20"/>
      <c r="BQ215" s="20"/>
      <c r="BR215" s="50"/>
      <c r="BS215" s="50"/>
      <c r="BT215" s="50"/>
      <c r="BU215" s="20"/>
      <c r="BV215" s="20"/>
      <c r="BW215" s="21"/>
      <c r="BX215" s="22"/>
      <c r="BY215" s="21"/>
      <c r="BZ215" s="22"/>
      <c r="CA215" s="21"/>
      <c r="CB215" s="22"/>
      <c r="CC215" s="21"/>
      <c r="CD215" s="21"/>
    </row>
    <row r="216" spans="1:82" ht="112.5" hidden="1">
      <c r="A216" s="396">
        <v>186</v>
      </c>
      <c r="B216" s="451">
        <v>186</v>
      </c>
      <c r="C216" s="402" t="s">
        <v>479</v>
      </c>
      <c r="D216" s="77" t="s">
        <v>14</v>
      </c>
      <c r="E216" s="78" t="s">
        <v>485</v>
      </c>
      <c r="F216" s="77" t="s">
        <v>17</v>
      </c>
      <c r="G216" s="186" t="s">
        <v>491</v>
      </c>
      <c r="H216" s="552" t="s">
        <v>1046</v>
      </c>
      <c r="I216" s="20" t="s">
        <v>275</v>
      </c>
      <c r="J216" s="111" t="s">
        <v>192</v>
      </c>
      <c r="K216" s="396" t="s">
        <v>16</v>
      </c>
      <c r="L216" s="21"/>
      <c r="M216" s="21"/>
      <c r="N216" s="474"/>
      <c r="O216" s="623"/>
      <c r="P216" s="20"/>
      <c r="Q216" s="20"/>
      <c r="R216" s="20"/>
      <c r="S216" s="21"/>
      <c r="T216" s="20"/>
      <c r="U216" s="66">
        <f t="shared" si="30"/>
        <v>1</v>
      </c>
      <c r="V216" s="540" t="s">
        <v>724</v>
      </c>
      <c r="W216" s="540" t="s">
        <v>726</v>
      </c>
      <c r="X216" s="540" t="s">
        <v>726</v>
      </c>
      <c r="Y216" s="540" t="s">
        <v>726</v>
      </c>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384"/>
      <c r="BF216" s="384"/>
      <c r="BG216" s="384"/>
      <c r="BH216" s="384"/>
      <c r="BI216" s="384"/>
      <c r="BJ216" s="384"/>
      <c r="BK216" s="384"/>
      <c r="BL216" s="384"/>
      <c r="BM216" s="384"/>
      <c r="BN216" s="384"/>
      <c r="BO216" s="384"/>
      <c r="BP216" s="384"/>
      <c r="BQ216" s="384"/>
      <c r="BR216" s="384"/>
      <c r="BS216" s="384"/>
      <c r="BT216" s="384"/>
      <c r="BU216" s="384"/>
      <c r="BV216" s="384"/>
      <c r="BW216" s="384">
        <f>COUNTIF($BE216:$BV216,2)</f>
        <v>0</v>
      </c>
      <c r="BX216" s="511" t="e">
        <f>BW216/COUNTA($BE216:$BV216)</f>
        <v>#DIV/0!</v>
      </c>
      <c r="BY216" s="384">
        <f>COUNTIF($BE216:$BV216,1)</f>
        <v>0</v>
      </c>
      <c r="BZ216" s="511" t="e">
        <f>BY216/COUNTA($BE216:$BV216)</f>
        <v>#DIV/0!</v>
      </c>
      <c r="CA216" s="384">
        <f>COUNTIF($BE216:$BV216,0)</f>
        <v>0</v>
      </c>
      <c r="CB216" s="511" t="e">
        <f>CA216/COUNTA($BE216:$BV216)</f>
        <v>#DIV/0!</v>
      </c>
      <c r="CC216" s="384" t="e">
        <f>(((BW216*2)+(BY216*1)+(CA216*0)))/COUNTA($BE216:$BV216)</f>
        <v>#DIV/0!</v>
      </c>
      <c r="CD216" s="384" t="e">
        <f>IF(CC216&gt;=1.6,"Đạt mục tiêu",IF(CC216&gt;=1,"Cần cố gắng","Chưa đạt"))</f>
        <v>#DIV/0!</v>
      </c>
    </row>
    <row r="217" spans="1:82" s="2" customFormat="1" ht="47.25" hidden="1">
      <c r="A217" s="19">
        <v>187</v>
      </c>
      <c r="B217" s="451">
        <v>187</v>
      </c>
      <c r="C217" s="390" t="s">
        <v>479</v>
      </c>
      <c r="D217" s="77" t="s">
        <v>14</v>
      </c>
      <c r="E217" s="78" t="s">
        <v>485</v>
      </c>
      <c r="F217" s="77" t="s">
        <v>17</v>
      </c>
      <c r="G217" s="78" t="s">
        <v>492</v>
      </c>
      <c r="H217" s="23" t="s">
        <v>493</v>
      </c>
      <c r="I217" s="20" t="s">
        <v>275</v>
      </c>
      <c r="J217" s="111" t="s">
        <v>192</v>
      </c>
      <c r="K217" s="21"/>
      <c r="L217" s="21"/>
      <c r="M217" s="21"/>
      <c r="N217" s="474"/>
      <c r="O217" s="623"/>
      <c r="P217" s="20"/>
      <c r="Q217" s="20"/>
      <c r="R217" s="20"/>
      <c r="S217" s="21"/>
      <c r="T217" s="20"/>
      <c r="U217" s="66">
        <f t="shared" si="30"/>
        <v>0</v>
      </c>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c r="BM217" s="20"/>
      <c r="BN217" s="20"/>
      <c r="BO217" s="20"/>
      <c r="BP217" s="20"/>
      <c r="BQ217" s="20"/>
      <c r="BR217" s="50"/>
      <c r="BS217" s="50"/>
      <c r="BT217" s="50"/>
      <c r="BU217" s="20"/>
      <c r="BV217" s="20"/>
      <c r="BW217" s="21"/>
      <c r="BX217" s="22"/>
      <c r="BY217" s="21"/>
      <c r="BZ217" s="22"/>
      <c r="CA217" s="21"/>
      <c r="CB217" s="22"/>
      <c r="CC217" s="21"/>
      <c r="CD217" s="21"/>
    </row>
    <row r="218" spans="1:82" s="3" customFormat="1" ht="78.75" hidden="1">
      <c r="A218" s="19">
        <v>188</v>
      </c>
      <c r="B218" s="451">
        <v>188</v>
      </c>
      <c r="C218" s="390" t="s">
        <v>479</v>
      </c>
      <c r="D218" s="77" t="s">
        <v>14</v>
      </c>
      <c r="E218" s="78" t="s">
        <v>485</v>
      </c>
      <c r="F218" s="77" t="s">
        <v>17</v>
      </c>
      <c r="G218" s="78" t="s">
        <v>486</v>
      </c>
      <c r="H218" s="37" t="s">
        <v>494</v>
      </c>
      <c r="I218" s="398" t="s">
        <v>275</v>
      </c>
      <c r="J218" s="8" t="s">
        <v>192</v>
      </c>
      <c r="K218" s="461"/>
      <c r="L218" s="461"/>
      <c r="M218" s="461" t="s">
        <v>16</v>
      </c>
      <c r="N218" s="461"/>
      <c r="O218" s="608"/>
      <c r="P218" s="591"/>
      <c r="Q218" s="398"/>
      <c r="R218" s="398"/>
      <c r="S218" s="461"/>
      <c r="T218" s="398"/>
      <c r="U218" s="493">
        <f t="shared" si="30"/>
        <v>1</v>
      </c>
      <c r="V218" s="398"/>
      <c r="W218" s="398"/>
      <c r="X218" s="398"/>
      <c r="Y218" s="398"/>
      <c r="Z218" s="398"/>
      <c r="AA218" s="398"/>
      <c r="AB218" s="398"/>
      <c r="AC218" s="398"/>
      <c r="AD218" s="398" t="s">
        <v>726</v>
      </c>
      <c r="AE218" s="398" t="s">
        <v>726</v>
      </c>
      <c r="AF218" s="398" t="s">
        <v>723</v>
      </c>
      <c r="AG218" s="398" t="s">
        <v>726</v>
      </c>
      <c r="AH218" s="398"/>
      <c r="AI218" s="398"/>
      <c r="AJ218" s="398"/>
      <c r="AK218" s="398"/>
      <c r="AL218" s="398"/>
      <c r="AM218" s="591"/>
      <c r="AN218" s="591"/>
      <c r="AO218" s="591"/>
      <c r="AP218" s="591"/>
      <c r="AQ218" s="591"/>
      <c r="AR218" s="591"/>
      <c r="AS218" s="591"/>
      <c r="AT218" s="398"/>
      <c r="AU218" s="398"/>
      <c r="AV218" s="398"/>
      <c r="AW218" s="398"/>
      <c r="AX218" s="398"/>
      <c r="AY218" s="398"/>
      <c r="AZ218" s="398"/>
      <c r="BA218" s="398"/>
      <c r="BB218" s="398"/>
      <c r="BC218" s="398"/>
      <c r="BD218" s="398"/>
      <c r="BE218" s="398">
        <v>1</v>
      </c>
      <c r="BF218" s="398">
        <v>2</v>
      </c>
      <c r="BG218" s="398">
        <v>1</v>
      </c>
      <c r="BH218" s="398">
        <v>2</v>
      </c>
      <c r="BI218" s="398">
        <v>2</v>
      </c>
      <c r="BJ218" s="398">
        <v>2</v>
      </c>
      <c r="BK218" s="398">
        <v>2</v>
      </c>
      <c r="BL218" s="398">
        <v>2</v>
      </c>
      <c r="BM218" s="398">
        <v>2</v>
      </c>
      <c r="BN218" s="398">
        <v>2</v>
      </c>
      <c r="BO218" s="398">
        <v>2</v>
      </c>
      <c r="BP218" s="398">
        <v>2</v>
      </c>
      <c r="BQ218" s="398">
        <v>2</v>
      </c>
      <c r="BR218" s="398">
        <v>2</v>
      </c>
      <c r="BS218" s="398">
        <v>2</v>
      </c>
      <c r="BT218" s="398">
        <v>1</v>
      </c>
      <c r="BU218" s="398">
        <v>2</v>
      </c>
      <c r="BV218" s="398">
        <v>2</v>
      </c>
      <c r="BW218" s="533">
        <f>COUNTIF($BE218:$BV218,2)</f>
        <v>15</v>
      </c>
      <c r="BX218" s="534">
        <f>BW218/COUNTA($BE218:$BV218)</f>
        <v>0.83333333333333337</v>
      </c>
      <c r="BY218" s="533">
        <f>COUNTIF($BE218:$BV218,1)</f>
        <v>3</v>
      </c>
      <c r="BZ218" s="534">
        <f>BY218/COUNTA($BE218:$BV218)</f>
        <v>0.16666666666666666</v>
      </c>
      <c r="CA218" s="533">
        <f>COUNTIF($BE218:$BV218,0)</f>
        <v>0</v>
      </c>
      <c r="CB218" s="535">
        <f>CA218/COUNTA($BE218:$BV218)</f>
        <v>0</v>
      </c>
      <c r="CC218" s="533">
        <f>(((BW218*2)+(BY218*1)+(CA218*0)))/COUNTA($BE218:$BV218)</f>
        <v>1.8333333333333333</v>
      </c>
      <c r="CD218" s="536" t="str">
        <f t="shared" ref="CD218" si="37">IF(CC218&gt;=1.6,"Đạt mục tiêu",IF(CC218&gt;=1,"Cần cố gắng","Chưa đạt"))</f>
        <v>Đạt mục tiêu</v>
      </c>
    </row>
    <row r="219" spans="1:82" s="3" customFormat="1" ht="63" hidden="1">
      <c r="A219" s="19"/>
      <c r="B219" s="451"/>
      <c r="C219" s="390" t="s">
        <v>479</v>
      </c>
      <c r="D219" s="77"/>
      <c r="E219" s="78"/>
      <c r="F219" s="77"/>
      <c r="G219" s="78" t="s">
        <v>487</v>
      </c>
      <c r="H219" s="23" t="s">
        <v>1180</v>
      </c>
      <c r="I219" s="398"/>
      <c r="J219" s="8"/>
      <c r="K219" s="461"/>
      <c r="L219" s="461"/>
      <c r="M219" s="461"/>
      <c r="N219" s="461"/>
      <c r="O219" s="608"/>
      <c r="P219" s="21" t="s">
        <v>16</v>
      </c>
      <c r="Q219" s="398"/>
      <c r="R219" s="398"/>
      <c r="S219" s="461"/>
      <c r="T219" s="398"/>
      <c r="U219" s="493"/>
      <c r="V219" s="398"/>
      <c r="W219" s="398"/>
      <c r="X219" s="398"/>
      <c r="Y219" s="398"/>
      <c r="Z219" s="398"/>
      <c r="AA219" s="398"/>
      <c r="AB219" s="398"/>
      <c r="AC219" s="398"/>
      <c r="AD219" s="398"/>
      <c r="AE219" s="398"/>
      <c r="AF219" s="398"/>
      <c r="AG219" s="398"/>
      <c r="AH219" s="398"/>
      <c r="AI219" s="398"/>
      <c r="AJ219" s="398"/>
      <c r="AK219" s="398"/>
      <c r="AL219" s="398"/>
      <c r="AM219" s="591"/>
      <c r="AN219" s="591"/>
      <c r="AO219" s="591"/>
      <c r="AP219" s="591"/>
      <c r="AQ219" s="591" t="s">
        <v>726</v>
      </c>
      <c r="AR219" s="591" t="s">
        <v>727</v>
      </c>
      <c r="AS219" s="591" t="s">
        <v>727</v>
      </c>
      <c r="AT219" s="398"/>
      <c r="AU219" s="398"/>
      <c r="AV219" s="398"/>
      <c r="AW219" s="398"/>
      <c r="AX219" s="398"/>
      <c r="AY219" s="398"/>
      <c r="AZ219" s="398"/>
      <c r="BA219" s="398"/>
      <c r="BB219" s="398"/>
      <c r="BC219" s="398"/>
      <c r="BD219" s="398"/>
      <c r="BE219" s="398"/>
      <c r="BF219" s="398"/>
      <c r="BG219" s="398"/>
      <c r="BH219" s="398"/>
      <c r="BI219" s="398"/>
      <c r="BJ219" s="398"/>
      <c r="BK219" s="398"/>
      <c r="BL219" s="398"/>
      <c r="BM219" s="398"/>
      <c r="BN219" s="398"/>
      <c r="BO219" s="398"/>
      <c r="BP219" s="398"/>
      <c r="BQ219" s="398"/>
      <c r="BR219" s="398"/>
      <c r="BS219" s="398"/>
      <c r="BT219" s="398"/>
      <c r="BU219" s="398"/>
      <c r="BV219" s="398"/>
      <c r="BW219" s="533"/>
      <c r="BX219" s="534"/>
      <c r="BY219" s="533"/>
      <c r="BZ219" s="534"/>
      <c r="CA219" s="533"/>
      <c r="CB219" s="535"/>
      <c r="CC219" s="533"/>
      <c r="CD219" s="536"/>
    </row>
    <row r="220" spans="1:82" s="3" customFormat="1" ht="78.75" hidden="1">
      <c r="A220" s="19"/>
      <c r="B220" s="451"/>
      <c r="C220" s="390" t="s">
        <v>479</v>
      </c>
      <c r="D220" s="77"/>
      <c r="E220" s="78"/>
      <c r="F220" s="77"/>
      <c r="G220" s="78" t="s">
        <v>487</v>
      </c>
      <c r="H220" s="23" t="s">
        <v>1181</v>
      </c>
      <c r="I220" s="398"/>
      <c r="J220" s="8"/>
      <c r="K220" s="461"/>
      <c r="L220" s="461"/>
      <c r="M220" s="461"/>
      <c r="N220" s="461"/>
      <c r="O220" s="608"/>
      <c r="P220" s="21" t="s">
        <v>16</v>
      </c>
      <c r="Q220" s="398"/>
      <c r="R220" s="398"/>
      <c r="S220" s="461"/>
      <c r="T220" s="398"/>
      <c r="U220" s="493"/>
      <c r="V220" s="398"/>
      <c r="W220" s="398"/>
      <c r="X220" s="398"/>
      <c r="Y220" s="398"/>
      <c r="Z220" s="398"/>
      <c r="AA220" s="398"/>
      <c r="AB220" s="398"/>
      <c r="AC220" s="398"/>
      <c r="AD220" s="398"/>
      <c r="AE220" s="398"/>
      <c r="AF220" s="398"/>
      <c r="AG220" s="398"/>
      <c r="AH220" s="398"/>
      <c r="AI220" s="398"/>
      <c r="AJ220" s="398"/>
      <c r="AK220" s="398"/>
      <c r="AL220" s="398"/>
      <c r="AM220" s="591"/>
      <c r="AN220" s="591"/>
      <c r="AO220" s="591"/>
      <c r="AP220" s="591"/>
      <c r="AQ220" s="591" t="s">
        <v>727</v>
      </c>
      <c r="AR220" s="591" t="s">
        <v>726</v>
      </c>
      <c r="AS220" s="591" t="s">
        <v>723</v>
      </c>
      <c r="AT220" s="398"/>
      <c r="AU220" s="398"/>
      <c r="AV220" s="398"/>
      <c r="AW220" s="398"/>
      <c r="AX220" s="398"/>
      <c r="AY220" s="398"/>
      <c r="AZ220" s="398"/>
      <c r="BA220" s="398"/>
      <c r="BB220" s="398"/>
      <c r="BC220" s="398"/>
      <c r="BD220" s="398"/>
      <c r="BE220" s="398"/>
      <c r="BF220" s="398"/>
      <c r="BG220" s="398"/>
      <c r="BH220" s="398"/>
      <c r="BI220" s="398"/>
      <c r="BJ220" s="398"/>
      <c r="BK220" s="398"/>
      <c r="BL220" s="398"/>
      <c r="BM220" s="398"/>
      <c r="BN220" s="398"/>
      <c r="BO220" s="398"/>
      <c r="BP220" s="398"/>
      <c r="BQ220" s="398"/>
      <c r="BR220" s="398"/>
      <c r="BS220" s="398"/>
      <c r="BT220" s="398"/>
      <c r="BU220" s="398"/>
      <c r="BV220" s="398"/>
      <c r="BW220" s="533"/>
      <c r="BX220" s="534"/>
      <c r="BY220" s="533"/>
      <c r="BZ220" s="534"/>
      <c r="CA220" s="533"/>
      <c r="CB220" s="535"/>
      <c r="CC220" s="533"/>
      <c r="CD220" s="536"/>
    </row>
    <row r="221" spans="1:82" s="2" customFormat="1" ht="51.75" hidden="1" customHeight="1">
      <c r="A221" s="19">
        <v>189</v>
      </c>
      <c r="B221" s="451">
        <v>189</v>
      </c>
      <c r="C221" s="390" t="s">
        <v>479</v>
      </c>
      <c r="D221" s="77" t="s">
        <v>14</v>
      </c>
      <c r="E221" s="78" t="s">
        <v>485</v>
      </c>
      <c r="F221" s="77" t="s">
        <v>17</v>
      </c>
      <c r="G221" s="78" t="s">
        <v>487</v>
      </c>
      <c r="H221" s="23" t="s">
        <v>1182</v>
      </c>
      <c r="I221" s="20" t="s">
        <v>275</v>
      </c>
      <c r="J221" s="111" t="s">
        <v>192</v>
      </c>
      <c r="K221" s="21"/>
      <c r="L221" s="21"/>
      <c r="M221" s="21"/>
      <c r="N221" s="474"/>
      <c r="O221" s="623"/>
      <c r="P221" s="21" t="s">
        <v>16</v>
      </c>
      <c r="Q221" s="20"/>
      <c r="R221" s="20"/>
      <c r="S221" s="21"/>
      <c r="T221" s="20"/>
      <c r="U221" s="66">
        <f t="shared" si="30"/>
        <v>1</v>
      </c>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t="s">
        <v>727</v>
      </c>
      <c r="AR221" s="20" t="s">
        <v>727</v>
      </c>
      <c r="AS221" s="20" t="s">
        <v>726</v>
      </c>
      <c r="AT221" s="20"/>
      <c r="AU221" s="20"/>
      <c r="AV221" s="20"/>
      <c r="AW221" s="20"/>
      <c r="AX221" s="20"/>
      <c r="AY221" s="20"/>
      <c r="AZ221" s="20"/>
      <c r="BA221" s="20"/>
      <c r="BB221" s="20"/>
      <c r="BC221" s="20"/>
      <c r="BD221" s="20"/>
      <c r="BE221" s="20"/>
      <c r="BF221" s="20"/>
      <c r="BG221" s="20"/>
      <c r="BH221" s="20"/>
      <c r="BI221" s="20"/>
      <c r="BJ221" s="20"/>
      <c r="BK221" s="20"/>
      <c r="BL221" s="20"/>
      <c r="BM221" s="20"/>
      <c r="BN221" s="20"/>
      <c r="BO221" s="20"/>
      <c r="BP221" s="20"/>
      <c r="BQ221" s="20"/>
      <c r="BR221" s="50"/>
      <c r="BS221" s="50"/>
      <c r="BT221" s="50"/>
      <c r="BU221" s="20"/>
      <c r="BV221" s="20"/>
      <c r="BW221" s="21"/>
      <c r="BX221" s="22"/>
      <c r="BY221" s="21"/>
      <c r="BZ221" s="22"/>
      <c r="CA221" s="21"/>
      <c r="CB221" s="22"/>
      <c r="CC221" s="21"/>
      <c r="CD221" s="21"/>
    </row>
    <row r="222" spans="1:82" ht="94.5" hidden="1">
      <c r="A222" s="384">
        <v>190</v>
      </c>
      <c r="B222" s="451">
        <v>190</v>
      </c>
      <c r="C222" s="390" t="s">
        <v>479</v>
      </c>
      <c r="D222" s="77" t="s">
        <v>14</v>
      </c>
      <c r="E222" s="213" t="s">
        <v>485</v>
      </c>
      <c r="F222" s="77" t="s">
        <v>17</v>
      </c>
      <c r="G222" s="78" t="s">
        <v>960</v>
      </c>
      <c r="H222" s="518" t="s">
        <v>961</v>
      </c>
      <c r="I222" s="20" t="s">
        <v>275</v>
      </c>
      <c r="J222" s="111" t="s">
        <v>192</v>
      </c>
      <c r="K222" s="21"/>
      <c r="L222" s="21"/>
      <c r="M222" s="21"/>
      <c r="N222" s="384" t="s">
        <v>16</v>
      </c>
      <c r="O222" s="623"/>
      <c r="P222" s="20"/>
      <c r="Q222" s="20"/>
      <c r="R222" s="20"/>
      <c r="S222" s="21"/>
      <c r="T222" s="20"/>
      <c r="U222" s="66">
        <f t="shared" si="30"/>
        <v>1</v>
      </c>
      <c r="V222" s="20"/>
      <c r="W222" s="20"/>
      <c r="X222" s="20"/>
      <c r="Y222" s="20"/>
      <c r="Z222" s="20"/>
      <c r="AA222" s="20"/>
      <c r="AB222" s="20"/>
      <c r="AC222" s="20"/>
      <c r="AD222" s="20"/>
      <c r="AE222" s="20"/>
      <c r="AF222" s="20"/>
      <c r="AG222" s="20"/>
      <c r="AH222" s="384" t="s">
        <v>726</v>
      </c>
      <c r="AI222" s="384" t="s">
        <v>723</v>
      </c>
      <c r="AJ222" s="384" t="s">
        <v>726</v>
      </c>
      <c r="AK222" s="384" t="s">
        <v>723</v>
      </c>
      <c r="AL222" s="384" t="s">
        <v>726</v>
      </c>
      <c r="AM222" s="20"/>
      <c r="AN222" s="20"/>
      <c r="AO222" s="20"/>
      <c r="AP222" s="20"/>
      <c r="AQ222" s="20"/>
      <c r="AR222" s="20"/>
      <c r="AS222" s="20"/>
      <c r="AT222" s="20"/>
      <c r="AU222" s="20"/>
      <c r="AV222" s="20"/>
      <c r="AW222" s="20"/>
      <c r="AX222" s="20"/>
      <c r="AY222" s="20"/>
      <c r="AZ222" s="20"/>
      <c r="BA222" s="20"/>
      <c r="BB222" s="20"/>
      <c r="BC222" s="20"/>
      <c r="BD222" s="20"/>
      <c r="BE222" s="20">
        <v>2</v>
      </c>
      <c r="BF222" s="20">
        <v>2</v>
      </c>
      <c r="BG222" s="20">
        <v>2</v>
      </c>
      <c r="BH222" s="20">
        <v>2</v>
      </c>
      <c r="BI222" s="20">
        <v>2</v>
      </c>
      <c r="BJ222" s="20">
        <v>1</v>
      </c>
      <c r="BK222" s="20">
        <v>2</v>
      </c>
      <c r="BL222" s="20">
        <v>2</v>
      </c>
      <c r="BM222" s="20">
        <v>2</v>
      </c>
      <c r="BN222" s="20">
        <v>1</v>
      </c>
      <c r="BO222" s="20">
        <v>2</v>
      </c>
      <c r="BP222" s="20">
        <v>2</v>
      </c>
      <c r="BQ222" s="20">
        <v>2</v>
      </c>
      <c r="BR222" s="20">
        <v>2</v>
      </c>
      <c r="BS222" s="20">
        <v>2</v>
      </c>
      <c r="BT222" s="20">
        <v>2</v>
      </c>
      <c r="BU222" s="20">
        <v>2</v>
      </c>
      <c r="BV222" s="20">
        <v>1</v>
      </c>
      <c r="BW222" s="21">
        <f>COUNTIF($BE222:$BV222,2)</f>
        <v>15</v>
      </c>
      <c r="BX222" s="22">
        <f>BW222/COUNTA($BE222:$BV222)</f>
        <v>0.83333333333333337</v>
      </c>
      <c r="BY222" s="21">
        <f>COUNTIF($BE222:$BV222,1)</f>
        <v>3</v>
      </c>
      <c r="BZ222" s="22">
        <f>BY222/COUNTA($BE222:$BV222)</f>
        <v>0.16666666666666666</v>
      </c>
      <c r="CA222" s="21">
        <f>COUNTIF($BE222:$BV222,0)</f>
        <v>0</v>
      </c>
      <c r="CB222" s="22">
        <f>CA222/COUNTA($BE222:$BV222)</f>
        <v>0</v>
      </c>
      <c r="CC222" s="21">
        <f>(((BW222*2)+(BY222*1)+(CA222*0)))/COUNTA($BE222:$BV222)</f>
        <v>1.8333333333333333</v>
      </c>
      <c r="CD222" s="427" t="str">
        <f>IF(CC212&gt;=1.6,"Đạt mục tiêu",IF(CC212&gt;=1,"Cần cố gắng","Chưa đạt"))</f>
        <v>Đạt mục tiêu</v>
      </c>
    </row>
    <row r="223" spans="1:82" s="2" customFormat="1" ht="94.5" hidden="1">
      <c r="A223" s="19">
        <v>191</v>
      </c>
      <c r="B223" s="451">
        <v>191</v>
      </c>
      <c r="C223" s="390" t="s">
        <v>479</v>
      </c>
      <c r="D223" s="77" t="s">
        <v>14</v>
      </c>
      <c r="E223" s="78" t="s">
        <v>485</v>
      </c>
      <c r="F223" s="77" t="s">
        <v>17</v>
      </c>
      <c r="G223" s="78" t="s">
        <v>495</v>
      </c>
      <c r="H223" s="23" t="s">
        <v>987</v>
      </c>
      <c r="I223" s="20" t="s">
        <v>275</v>
      </c>
      <c r="J223" s="111" t="s">
        <v>192</v>
      </c>
      <c r="K223" s="21"/>
      <c r="L223" s="21"/>
      <c r="M223" s="21"/>
      <c r="N223" s="474"/>
      <c r="O223" s="623"/>
      <c r="P223" s="20"/>
      <c r="Q223" s="20"/>
      <c r="R223" s="20"/>
      <c r="S223" s="21"/>
      <c r="T223" s="20"/>
      <c r="U223" s="66">
        <f t="shared" si="30"/>
        <v>0</v>
      </c>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c r="BB223" s="20"/>
      <c r="BC223" s="20"/>
      <c r="BD223" s="20"/>
      <c r="BE223" s="20"/>
      <c r="BF223" s="20"/>
      <c r="BG223" s="20"/>
      <c r="BH223" s="20"/>
      <c r="BI223" s="20"/>
      <c r="BJ223" s="20"/>
      <c r="BK223" s="20"/>
      <c r="BL223" s="20"/>
      <c r="BM223" s="20"/>
      <c r="BN223" s="20"/>
      <c r="BO223" s="20"/>
      <c r="BP223" s="20"/>
      <c r="BQ223" s="20"/>
      <c r="BR223" s="50"/>
      <c r="BS223" s="50"/>
      <c r="BT223" s="50"/>
      <c r="BU223" s="20"/>
      <c r="BV223" s="20"/>
      <c r="BW223" s="21"/>
      <c r="BX223" s="22"/>
      <c r="BY223" s="21"/>
      <c r="BZ223" s="22"/>
      <c r="CA223" s="21"/>
      <c r="CB223" s="22"/>
      <c r="CC223" s="21"/>
      <c r="CD223" s="21"/>
    </row>
    <row r="224" spans="1:82" s="2" customFormat="1" ht="47.25" hidden="1">
      <c r="A224" s="19">
        <v>192</v>
      </c>
      <c r="B224" s="451">
        <v>192</v>
      </c>
      <c r="C224" s="390" t="s">
        <v>479</v>
      </c>
      <c r="D224" s="77" t="s">
        <v>14</v>
      </c>
      <c r="E224" s="78" t="s">
        <v>485</v>
      </c>
      <c r="F224" s="77" t="s">
        <v>17</v>
      </c>
      <c r="G224" s="78" t="s">
        <v>488</v>
      </c>
      <c r="H224" s="23" t="s">
        <v>1009</v>
      </c>
      <c r="I224" s="20"/>
      <c r="J224" s="111" t="s">
        <v>192</v>
      </c>
      <c r="K224" s="21"/>
      <c r="L224" s="21"/>
      <c r="M224" s="21"/>
      <c r="N224" s="474"/>
      <c r="O224" s="623"/>
      <c r="P224" s="20"/>
      <c r="Q224" s="21" t="s">
        <v>16</v>
      </c>
      <c r="R224" s="20"/>
      <c r="S224" s="21"/>
      <c r="T224" s="20"/>
      <c r="U224" s="66">
        <f t="shared" si="30"/>
        <v>1</v>
      </c>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20"/>
      <c r="BF224" s="20"/>
      <c r="BG224" s="20"/>
      <c r="BH224" s="20"/>
      <c r="BI224" s="20"/>
      <c r="BJ224" s="20"/>
      <c r="BK224" s="20"/>
      <c r="BL224" s="20"/>
      <c r="BM224" s="20"/>
      <c r="BN224" s="20"/>
      <c r="BO224" s="20"/>
      <c r="BP224" s="20"/>
      <c r="BQ224" s="20"/>
      <c r="BR224" s="50"/>
      <c r="BS224" s="50"/>
      <c r="BT224" s="50"/>
      <c r="BU224" s="20"/>
      <c r="BV224" s="20"/>
      <c r="BW224" s="21"/>
      <c r="BX224" s="22"/>
      <c r="BY224" s="21"/>
      <c r="BZ224" s="22"/>
      <c r="CA224" s="21"/>
      <c r="CB224" s="22"/>
      <c r="CC224" s="21"/>
      <c r="CD224" s="21"/>
    </row>
    <row r="225" spans="1:82" s="2" customFormat="1" ht="63" hidden="1">
      <c r="A225" s="19">
        <v>193</v>
      </c>
      <c r="B225" s="451">
        <v>193</v>
      </c>
      <c r="C225" s="390" t="s">
        <v>479</v>
      </c>
      <c r="D225" s="77" t="s">
        <v>14</v>
      </c>
      <c r="E225" s="78" t="s">
        <v>485</v>
      </c>
      <c r="F225" s="77" t="s">
        <v>17</v>
      </c>
      <c r="G225" s="78" t="s">
        <v>489</v>
      </c>
      <c r="H225" s="23" t="s">
        <v>1025</v>
      </c>
      <c r="I225" s="20"/>
      <c r="J225" s="111" t="s">
        <v>192</v>
      </c>
      <c r="K225" s="21"/>
      <c r="L225" s="21"/>
      <c r="M225" s="21"/>
      <c r="N225" s="474"/>
      <c r="O225" s="623"/>
      <c r="P225" s="20"/>
      <c r="Q225" s="20"/>
      <c r="R225" s="20"/>
      <c r="S225" s="21" t="s">
        <v>16</v>
      </c>
      <c r="T225" s="20"/>
      <c r="U225" s="66">
        <f t="shared" si="30"/>
        <v>1</v>
      </c>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c r="AZ225" s="20"/>
      <c r="BA225" s="20"/>
      <c r="BB225" s="20"/>
      <c r="BC225" s="20"/>
      <c r="BD225" s="20"/>
      <c r="BE225" s="20"/>
      <c r="BF225" s="20"/>
      <c r="BG225" s="20"/>
      <c r="BH225" s="20"/>
      <c r="BI225" s="20"/>
      <c r="BJ225" s="20"/>
      <c r="BK225" s="20"/>
      <c r="BL225" s="20"/>
      <c r="BM225" s="20"/>
      <c r="BN225" s="20"/>
      <c r="BO225" s="20"/>
      <c r="BP225" s="20"/>
      <c r="BQ225" s="20"/>
      <c r="BR225" s="50"/>
      <c r="BS225" s="50"/>
      <c r="BT225" s="50"/>
      <c r="BU225" s="20"/>
      <c r="BV225" s="20"/>
      <c r="BW225" s="21"/>
      <c r="BX225" s="22"/>
      <c r="BY225" s="21"/>
      <c r="BZ225" s="22"/>
      <c r="CA225" s="21"/>
      <c r="CB225" s="22"/>
      <c r="CC225" s="21"/>
      <c r="CD225" s="21"/>
    </row>
    <row r="226" spans="1:82" s="2" customFormat="1" ht="47.25" hidden="1">
      <c r="A226" s="19"/>
      <c r="B226" s="451"/>
      <c r="C226" s="390" t="s">
        <v>479</v>
      </c>
      <c r="D226" s="77"/>
      <c r="E226" s="78"/>
      <c r="F226" s="77"/>
      <c r="G226" s="78"/>
      <c r="H226" s="23" t="s">
        <v>1031</v>
      </c>
      <c r="I226" s="20"/>
      <c r="J226" s="111"/>
      <c r="K226" s="21"/>
      <c r="L226" s="21"/>
      <c r="M226" s="21"/>
      <c r="N226" s="474"/>
      <c r="O226" s="623"/>
      <c r="P226" s="20"/>
      <c r="Q226" s="20"/>
      <c r="R226" s="20"/>
      <c r="S226" s="21"/>
      <c r="T226" s="21" t="s">
        <v>16</v>
      </c>
      <c r="U226" s="66"/>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20"/>
      <c r="BF226" s="20"/>
      <c r="BG226" s="20"/>
      <c r="BH226" s="20"/>
      <c r="BI226" s="20"/>
      <c r="BJ226" s="20"/>
      <c r="BK226" s="20"/>
      <c r="BL226" s="20"/>
      <c r="BM226" s="20"/>
      <c r="BN226" s="20"/>
      <c r="BO226" s="20"/>
      <c r="BP226" s="20"/>
      <c r="BQ226" s="20"/>
      <c r="BR226" s="50"/>
      <c r="BS226" s="50"/>
      <c r="BT226" s="50"/>
      <c r="BU226" s="20"/>
      <c r="BV226" s="20"/>
      <c r="BW226" s="21"/>
      <c r="BX226" s="22"/>
      <c r="BY226" s="21"/>
      <c r="BZ226" s="22"/>
      <c r="CA226" s="21"/>
      <c r="CB226" s="22"/>
      <c r="CC226" s="21"/>
      <c r="CD226" s="21"/>
    </row>
    <row r="227" spans="1:82" s="2" customFormat="1" ht="62.25" hidden="1">
      <c r="A227" s="19"/>
      <c r="B227" s="451"/>
      <c r="C227" s="390" t="s">
        <v>479</v>
      </c>
      <c r="D227" s="77"/>
      <c r="E227" s="78"/>
      <c r="F227" s="77"/>
      <c r="G227" s="78" t="s">
        <v>490</v>
      </c>
      <c r="H227" s="23" t="s">
        <v>1052</v>
      </c>
      <c r="I227" s="20"/>
      <c r="J227" s="111"/>
      <c r="K227" s="21"/>
      <c r="L227" s="21" t="s">
        <v>16</v>
      </c>
      <c r="M227" s="21"/>
      <c r="N227" s="474"/>
      <c r="O227" s="623"/>
      <c r="P227" s="20"/>
      <c r="Q227" s="20"/>
      <c r="R227" s="20"/>
      <c r="S227" s="21"/>
      <c r="T227" s="21"/>
      <c r="U227" s="66"/>
      <c r="V227" s="20"/>
      <c r="W227" s="20"/>
      <c r="X227" s="20"/>
      <c r="Y227" s="20"/>
      <c r="Z227" s="20" t="s">
        <v>723</v>
      </c>
      <c r="AA227" s="20" t="s">
        <v>724</v>
      </c>
      <c r="AB227" s="20"/>
      <c r="AC227" s="20" t="s">
        <v>726</v>
      </c>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79">
        <v>1</v>
      </c>
      <c r="BF227" s="79">
        <v>2</v>
      </c>
      <c r="BG227" s="79">
        <v>2</v>
      </c>
      <c r="BH227" s="79">
        <v>2</v>
      </c>
      <c r="BI227" s="79">
        <v>1</v>
      </c>
      <c r="BJ227" s="79">
        <v>2</v>
      </c>
      <c r="BK227" s="79">
        <v>2</v>
      </c>
      <c r="BL227" s="79">
        <v>2</v>
      </c>
      <c r="BM227" s="79">
        <v>2</v>
      </c>
      <c r="BN227" s="79">
        <v>1</v>
      </c>
      <c r="BO227" s="79">
        <v>1</v>
      </c>
      <c r="BP227" s="79">
        <v>2</v>
      </c>
      <c r="BQ227" s="79">
        <v>2</v>
      </c>
      <c r="BR227" s="79">
        <v>2</v>
      </c>
      <c r="BS227" s="79">
        <v>2</v>
      </c>
      <c r="BT227" s="79">
        <v>2</v>
      </c>
      <c r="BU227" s="79">
        <v>2</v>
      </c>
      <c r="BV227" s="79">
        <v>2</v>
      </c>
      <c r="BW227" s="474">
        <f>COUNTIF($BE227:$BV227,2)</f>
        <v>14</v>
      </c>
      <c r="BX227" s="512">
        <f>BW227/COUNTA($BE227:$BV227)</f>
        <v>0.77777777777777779</v>
      </c>
      <c r="BY227" s="474">
        <f>COUNTIF($BE227:$BV227,1)</f>
        <v>4</v>
      </c>
      <c r="BZ227" s="512">
        <f>BY227/COUNTA($BE227:$BV227)</f>
        <v>0.22222222222222221</v>
      </c>
      <c r="CA227" s="474">
        <f>COUNTIF($BE227:$BV227,0)</f>
        <v>0</v>
      </c>
      <c r="CB227" s="81">
        <f>CA227/COUNTA($BE227:$BV227)</f>
        <v>0</v>
      </c>
      <c r="CC227" s="474">
        <f>(((BW227*2)+(BY227*1)+(CA227*0)))/COUNTA($BE227:$BV227)</f>
        <v>1.7777777777777777</v>
      </c>
      <c r="CD227" s="475" t="str">
        <f t="shared" ref="CD227:CD228" si="38">IF(CC227&gt;=1.6,"Đạt mục tiêu",IF(CC227&gt;=1,"Cần cố gắng","Chưa đạt"))</f>
        <v>Đạt mục tiêu</v>
      </c>
    </row>
    <row r="228" spans="1:82" s="2" customFormat="1" ht="62.25" hidden="1">
      <c r="A228" s="19">
        <v>194</v>
      </c>
      <c r="B228" s="451">
        <v>194</v>
      </c>
      <c r="C228" s="390" t="s">
        <v>479</v>
      </c>
      <c r="D228" s="77" t="s">
        <v>14</v>
      </c>
      <c r="E228" s="78" t="s">
        <v>485</v>
      </c>
      <c r="F228" s="77" t="s">
        <v>17</v>
      </c>
      <c r="G228" s="78" t="s">
        <v>490</v>
      </c>
      <c r="H228" s="23" t="s">
        <v>1183</v>
      </c>
      <c r="I228" s="20" t="s">
        <v>275</v>
      </c>
      <c r="J228" s="111" t="s">
        <v>192</v>
      </c>
      <c r="K228" s="21"/>
      <c r="L228" s="21" t="s">
        <v>16</v>
      </c>
      <c r="M228" s="21"/>
      <c r="N228" s="474"/>
      <c r="O228" s="623"/>
      <c r="P228" s="20"/>
      <c r="Q228" s="20"/>
      <c r="R228" s="20"/>
      <c r="S228" s="21"/>
      <c r="T228" s="20"/>
      <c r="U228" s="66">
        <f t="shared" si="30"/>
        <v>1</v>
      </c>
      <c r="V228" s="20"/>
      <c r="W228" s="20"/>
      <c r="X228" s="20"/>
      <c r="Y228" s="20"/>
      <c r="Z228" s="20"/>
      <c r="AA228" s="20" t="s">
        <v>726</v>
      </c>
      <c r="AB228" s="20" t="s">
        <v>724</v>
      </c>
      <c r="AC228" s="20" t="s">
        <v>723</v>
      </c>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79">
        <v>2</v>
      </c>
      <c r="BF228" s="79">
        <v>2</v>
      </c>
      <c r="BG228" s="79">
        <v>2</v>
      </c>
      <c r="BH228" s="79">
        <v>1</v>
      </c>
      <c r="BI228" s="79">
        <v>2</v>
      </c>
      <c r="BJ228" s="79">
        <v>2</v>
      </c>
      <c r="BK228" s="79">
        <v>2</v>
      </c>
      <c r="BL228" s="79">
        <v>2</v>
      </c>
      <c r="BM228" s="79">
        <v>2</v>
      </c>
      <c r="BN228" s="79">
        <v>1</v>
      </c>
      <c r="BO228" s="79">
        <v>1</v>
      </c>
      <c r="BP228" s="79">
        <v>2</v>
      </c>
      <c r="BQ228" s="79">
        <v>2</v>
      </c>
      <c r="BR228" s="79">
        <v>1</v>
      </c>
      <c r="BS228" s="79">
        <v>2</v>
      </c>
      <c r="BT228" s="79">
        <v>2</v>
      </c>
      <c r="BU228" s="79">
        <v>2</v>
      </c>
      <c r="BV228" s="79">
        <v>2</v>
      </c>
      <c r="BW228" s="474">
        <f>COUNTIF($BE228:$BV228,2)</f>
        <v>14</v>
      </c>
      <c r="BX228" s="512">
        <f>BW228/COUNTA($BE228:$BV228)</f>
        <v>0.77777777777777779</v>
      </c>
      <c r="BY228" s="474">
        <f>COUNTIF($BE228:$BV228,1)</f>
        <v>4</v>
      </c>
      <c r="BZ228" s="512">
        <f>BY228/COUNTA($BE228:$BV228)</f>
        <v>0.22222222222222221</v>
      </c>
      <c r="CA228" s="474">
        <f>COUNTIF($BE228:$BV228,0)</f>
        <v>0</v>
      </c>
      <c r="CB228" s="81">
        <f>CA228/COUNTA($BE228:$BV228)</f>
        <v>0</v>
      </c>
      <c r="CC228" s="474">
        <f>(((BW228*2)+(BY228*1)+(CA228*0)))/COUNTA($BE228:$BV228)</f>
        <v>1.7777777777777777</v>
      </c>
      <c r="CD228" s="475" t="str">
        <f t="shared" si="38"/>
        <v>Đạt mục tiêu</v>
      </c>
    </row>
    <row r="229" spans="1:82" hidden="1">
      <c r="A229" s="396">
        <v>195</v>
      </c>
      <c r="B229" s="451">
        <v>195</v>
      </c>
      <c r="C229" s="1447" t="s">
        <v>187</v>
      </c>
      <c r="D229" s="1368"/>
      <c r="E229" s="1369"/>
      <c r="F229" s="13" t="s">
        <v>316</v>
      </c>
      <c r="G229" s="290" t="s">
        <v>316</v>
      </c>
      <c r="H229" s="468" t="s">
        <v>316</v>
      </c>
      <c r="I229" s="13" t="s">
        <v>316</v>
      </c>
      <c r="J229" s="13" t="s">
        <v>316</v>
      </c>
      <c r="K229" s="225" t="s">
        <v>316</v>
      </c>
      <c r="L229" s="13" t="s">
        <v>316</v>
      </c>
      <c r="M229" s="230" t="s">
        <v>316</v>
      </c>
      <c r="N229" s="230" t="s">
        <v>316</v>
      </c>
      <c r="O229" s="13" t="s">
        <v>316</v>
      </c>
      <c r="P229" s="13" t="s">
        <v>316</v>
      </c>
      <c r="Q229" s="13" t="s">
        <v>316</v>
      </c>
      <c r="R229" s="13"/>
      <c r="S229" s="13" t="s">
        <v>316</v>
      </c>
      <c r="T229" s="13" t="s">
        <v>316</v>
      </c>
      <c r="U229" s="13" t="s">
        <v>316</v>
      </c>
      <c r="V229" s="290" t="s">
        <v>316</v>
      </c>
      <c r="W229" s="290" t="s">
        <v>316</v>
      </c>
      <c r="X229" s="290" t="s">
        <v>316</v>
      </c>
      <c r="Y229" s="290" t="s">
        <v>316</v>
      </c>
      <c r="Z229" s="13" t="s">
        <v>316</v>
      </c>
      <c r="AA229" s="13" t="s">
        <v>316</v>
      </c>
      <c r="AB229" s="13" t="s">
        <v>316</v>
      </c>
      <c r="AC229" s="13" t="s">
        <v>316</v>
      </c>
      <c r="AD229" s="13" t="s">
        <v>316</v>
      </c>
      <c r="AE229" s="13" t="s">
        <v>316</v>
      </c>
      <c r="AF229" s="13" t="s">
        <v>316</v>
      </c>
      <c r="AG229" s="13" t="s">
        <v>316</v>
      </c>
      <c r="AH229" s="230" t="s">
        <v>316</v>
      </c>
      <c r="AI229" s="230" t="s">
        <v>316</v>
      </c>
      <c r="AJ229" s="230" t="s">
        <v>316</v>
      </c>
      <c r="AK229" s="230" t="s">
        <v>316</v>
      </c>
      <c r="AL229" s="230" t="s">
        <v>316</v>
      </c>
      <c r="AM229" s="13" t="s">
        <v>316</v>
      </c>
      <c r="AN229" s="13" t="s">
        <v>316</v>
      </c>
      <c r="AO229" s="13" t="s">
        <v>316</v>
      </c>
      <c r="AP229" s="13" t="s">
        <v>316</v>
      </c>
      <c r="AQ229" s="13"/>
      <c r="AR229" s="13"/>
      <c r="AS229" s="13" t="s">
        <v>316</v>
      </c>
      <c r="AT229" s="13" t="s">
        <v>316</v>
      </c>
      <c r="AU229" s="13" t="s">
        <v>316</v>
      </c>
      <c r="AV229" s="13" t="s">
        <v>316</v>
      </c>
      <c r="AW229" s="13" t="s">
        <v>316</v>
      </c>
      <c r="AX229" s="13"/>
      <c r="AY229" s="13"/>
      <c r="AZ229" s="13" t="s">
        <v>316</v>
      </c>
      <c r="BA229" s="13"/>
      <c r="BB229" s="13" t="s">
        <v>316</v>
      </c>
      <c r="BC229" s="13"/>
      <c r="BD229" s="13" t="s">
        <v>316</v>
      </c>
      <c r="BE229" s="547" t="s">
        <v>316</v>
      </c>
      <c r="BF229" s="547" t="s">
        <v>316</v>
      </c>
      <c r="BG229" s="547" t="s">
        <v>316</v>
      </c>
      <c r="BH229" s="547" t="s">
        <v>316</v>
      </c>
      <c r="BI229" s="547" t="s">
        <v>316</v>
      </c>
      <c r="BJ229" s="547" t="s">
        <v>316</v>
      </c>
      <c r="BK229" s="547" t="s">
        <v>316</v>
      </c>
      <c r="BL229" s="547" t="s">
        <v>316</v>
      </c>
      <c r="BM229" s="547" t="s">
        <v>316</v>
      </c>
      <c r="BN229" s="547" t="s">
        <v>316</v>
      </c>
      <c r="BO229" s="547" t="s">
        <v>316</v>
      </c>
      <c r="BP229" s="547" t="s">
        <v>316</v>
      </c>
      <c r="BQ229" s="547" t="s">
        <v>316</v>
      </c>
      <c r="BR229" s="547" t="s">
        <v>316</v>
      </c>
      <c r="BS229" s="547" t="s">
        <v>316</v>
      </c>
      <c r="BT229" s="547" t="s">
        <v>316</v>
      </c>
      <c r="BU229" s="547" t="s">
        <v>316</v>
      </c>
      <c r="BV229" s="547" t="s">
        <v>316</v>
      </c>
      <c r="BW229" s="547" t="s">
        <v>316</v>
      </c>
      <c r="BX229" s="550" t="s">
        <v>316</v>
      </c>
      <c r="BY229" s="547" t="s">
        <v>316</v>
      </c>
      <c r="BZ229" s="550" t="s">
        <v>316</v>
      </c>
      <c r="CA229" s="547" t="s">
        <v>316</v>
      </c>
      <c r="CB229" s="547" t="s">
        <v>316</v>
      </c>
      <c r="CC229" s="547" t="s">
        <v>316</v>
      </c>
      <c r="CD229" s="550" t="s">
        <v>316</v>
      </c>
    </row>
    <row r="230" spans="1:82" hidden="1">
      <c r="A230" s="396">
        <v>196</v>
      </c>
      <c r="B230" s="451">
        <v>196</v>
      </c>
      <c r="C230" s="553"/>
      <c r="D230" s="450"/>
      <c r="E230" s="554"/>
      <c r="F230" s="13" t="s">
        <v>316</v>
      </c>
      <c r="G230" s="290" t="s">
        <v>316</v>
      </c>
      <c r="H230" s="468" t="s">
        <v>316</v>
      </c>
      <c r="I230" s="13" t="s">
        <v>316</v>
      </c>
      <c r="J230" s="13" t="s">
        <v>316</v>
      </c>
      <c r="K230" s="225" t="s">
        <v>316</v>
      </c>
      <c r="L230" s="13" t="s">
        <v>316</v>
      </c>
      <c r="M230" s="230" t="s">
        <v>316</v>
      </c>
      <c r="N230" s="230" t="s">
        <v>316</v>
      </c>
      <c r="O230" s="13" t="s">
        <v>316</v>
      </c>
      <c r="P230" s="13" t="s">
        <v>316</v>
      </c>
      <c r="Q230" s="13" t="s">
        <v>316</v>
      </c>
      <c r="R230" s="13"/>
      <c r="S230" s="13" t="s">
        <v>316</v>
      </c>
      <c r="T230" s="13" t="s">
        <v>316</v>
      </c>
      <c r="U230" s="13" t="s">
        <v>316</v>
      </c>
      <c r="V230" s="290" t="s">
        <v>316</v>
      </c>
      <c r="W230" s="290" t="s">
        <v>316</v>
      </c>
      <c r="X230" s="290" t="s">
        <v>316</v>
      </c>
      <c r="Y230" s="290" t="s">
        <v>316</v>
      </c>
      <c r="Z230" s="13" t="s">
        <v>316</v>
      </c>
      <c r="AA230" s="13" t="s">
        <v>316</v>
      </c>
      <c r="AB230" s="13" t="s">
        <v>316</v>
      </c>
      <c r="AC230" s="13" t="s">
        <v>316</v>
      </c>
      <c r="AD230" s="13" t="s">
        <v>316</v>
      </c>
      <c r="AE230" s="13" t="s">
        <v>316</v>
      </c>
      <c r="AF230" s="13" t="s">
        <v>316</v>
      </c>
      <c r="AG230" s="13" t="s">
        <v>316</v>
      </c>
      <c r="AH230" s="230" t="s">
        <v>316</v>
      </c>
      <c r="AI230" s="230" t="s">
        <v>316</v>
      </c>
      <c r="AJ230" s="230" t="s">
        <v>316</v>
      </c>
      <c r="AK230" s="230" t="s">
        <v>316</v>
      </c>
      <c r="AL230" s="230" t="s">
        <v>316</v>
      </c>
      <c r="AM230" s="13" t="s">
        <v>316</v>
      </c>
      <c r="AN230" s="13" t="s">
        <v>316</v>
      </c>
      <c r="AO230" s="13" t="s">
        <v>316</v>
      </c>
      <c r="AP230" s="13" t="s">
        <v>316</v>
      </c>
      <c r="AQ230" s="13"/>
      <c r="AR230" s="13"/>
      <c r="AS230" s="13" t="s">
        <v>316</v>
      </c>
      <c r="AT230" s="13" t="s">
        <v>316</v>
      </c>
      <c r="AU230" s="13" t="s">
        <v>316</v>
      </c>
      <c r="AV230" s="13" t="s">
        <v>316</v>
      </c>
      <c r="AW230" s="13" t="s">
        <v>316</v>
      </c>
      <c r="AX230" s="13"/>
      <c r="AY230" s="13"/>
      <c r="AZ230" s="13" t="s">
        <v>316</v>
      </c>
      <c r="BA230" s="13"/>
      <c r="BB230" s="13" t="s">
        <v>316</v>
      </c>
      <c r="BC230" s="13"/>
      <c r="BD230" s="13" t="s">
        <v>316</v>
      </c>
      <c r="BE230" s="547" t="s">
        <v>316</v>
      </c>
      <c r="BF230" s="547" t="s">
        <v>316</v>
      </c>
      <c r="BG230" s="547" t="s">
        <v>316</v>
      </c>
      <c r="BH230" s="547" t="s">
        <v>316</v>
      </c>
      <c r="BI230" s="547" t="s">
        <v>316</v>
      </c>
      <c r="BJ230" s="547" t="s">
        <v>316</v>
      </c>
      <c r="BK230" s="547" t="s">
        <v>316</v>
      </c>
      <c r="BL230" s="547" t="s">
        <v>316</v>
      </c>
      <c r="BM230" s="547" t="s">
        <v>316</v>
      </c>
      <c r="BN230" s="547" t="s">
        <v>316</v>
      </c>
      <c r="BO230" s="547" t="s">
        <v>316</v>
      </c>
      <c r="BP230" s="547" t="s">
        <v>316</v>
      </c>
      <c r="BQ230" s="547" t="s">
        <v>316</v>
      </c>
      <c r="BR230" s="547" t="s">
        <v>316</v>
      </c>
      <c r="BS230" s="547" t="s">
        <v>316</v>
      </c>
      <c r="BT230" s="547" t="s">
        <v>316</v>
      </c>
      <c r="BU230" s="547" t="s">
        <v>316</v>
      </c>
      <c r="BV230" s="547" t="s">
        <v>316</v>
      </c>
      <c r="BW230" s="547" t="s">
        <v>316</v>
      </c>
      <c r="BX230" s="550" t="s">
        <v>316</v>
      </c>
      <c r="BY230" s="547" t="s">
        <v>316</v>
      </c>
      <c r="BZ230" s="550" t="s">
        <v>316</v>
      </c>
      <c r="CA230" s="547" t="s">
        <v>316</v>
      </c>
      <c r="CB230" s="547" t="s">
        <v>316</v>
      </c>
      <c r="CC230" s="547" t="s">
        <v>316</v>
      </c>
      <c r="CD230" s="550" t="s">
        <v>316</v>
      </c>
    </row>
    <row r="231" spans="1:82" s="2" customFormat="1" ht="62.25" hidden="1">
      <c r="A231" s="19">
        <v>197</v>
      </c>
      <c r="B231" s="451">
        <v>197</v>
      </c>
      <c r="C231" s="78" t="s">
        <v>496</v>
      </c>
      <c r="D231" s="77" t="s">
        <v>14</v>
      </c>
      <c r="E231" s="101" t="s">
        <v>497</v>
      </c>
      <c r="F231" s="77" t="s">
        <v>17</v>
      </c>
      <c r="G231" s="23" t="s">
        <v>506</v>
      </c>
      <c r="H231" s="23" t="s">
        <v>1184</v>
      </c>
      <c r="I231" s="20" t="s">
        <v>275</v>
      </c>
      <c r="J231" s="111" t="s">
        <v>192</v>
      </c>
      <c r="K231" s="21"/>
      <c r="L231" s="21" t="s">
        <v>16</v>
      </c>
      <c r="M231" s="21"/>
      <c r="N231" s="474"/>
      <c r="O231" s="623"/>
      <c r="P231" s="20"/>
      <c r="Q231" s="20"/>
      <c r="R231" s="20"/>
      <c r="S231" s="21"/>
      <c r="T231" s="20"/>
      <c r="U231" s="66">
        <f t="shared" si="30"/>
        <v>1</v>
      </c>
      <c r="V231" s="20"/>
      <c r="W231" s="20"/>
      <c r="X231" s="20"/>
      <c r="Y231" s="20"/>
      <c r="Z231" s="20" t="s">
        <v>723</v>
      </c>
      <c r="AA231" s="20" t="s">
        <v>724</v>
      </c>
      <c r="AB231" s="20" t="s">
        <v>726</v>
      </c>
      <c r="AC231" s="20" t="s">
        <v>724</v>
      </c>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79">
        <v>1</v>
      </c>
      <c r="BF231" s="79">
        <v>2</v>
      </c>
      <c r="BG231" s="79">
        <v>2</v>
      </c>
      <c r="BH231" s="79">
        <v>2</v>
      </c>
      <c r="BI231" s="79">
        <v>1</v>
      </c>
      <c r="BJ231" s="79">
        <v>2</v>
      </c>
      <c r="BK231" s="79">
        <v>2</v>
      </c>
      <c r="BL231" s="79">
        <v>2</v>
      </c>
      <c r="BM231" s="79">
        <v>2</v>
      </c>
      <c r="BN231" s="79">
        <v>1</v>
      </c>
      <c r="BO231" s="79">
        <v>1</v>
      </c>
      <c r="BP231" s="79">
        <v>2</v>
      </c>
      <c r="BQ231" s="79">
        <v>2</v>
      </c>
      <c r="BR231" s="79">
        <v>2</v>
      </c>
      <c r="BS231" s="79">
        <v>2</v>
      </c>
      <c r="BT231" s="79">
        <v>2</v>
      </c>
      <c r="BU231" s="79">
        <v>2</v>
      </c>
      <c r="BV231" s="79">
        <v>2</v>
      </c>
      <c r="BW231" s="21">
        <f t="shared" ref="BW231:BW236" si="39">COUNTIF($BE231:$BV231,2)</f>
        <v>14</v>
      </c>
      <c r="BX231" s="524">
        <f t="shared" ref="BX231:BX236" si="40">BW231/COUNTA($BE231:$BV231)</f>
        <v>0.77777777777777779</v>
      </c>
      <c r="BY231" s="21">
        <f t="shared" ref="BY231:BY236" si="41">COUNTIF($BE231:$BV231,1)</f>
        <v>4</v>
      </c>
      <c r="BZ231" s="524">
        <f t="shared" ref="BZ231:BZ236" si="42">BY231/COUNTA($BE231:$BV231)</f>
        <v>0.22222222222222221</v>
      </c>
      <c r="CA231" s="21">
        <f t="shared" ref="CA231:CA236" si="43">COUNTIF($BE231:$BV231,0)</f>
        <v>0</v>
      </c>
      <c r="CB231" s="81">
        <f t="shared" ref="CB231:CB236" si="44">CA231/COUNTA($BE231:$BV231)</f>
        <v>0</v>
      </c>
      <c r="CC231" s="21">
        <f t="shared" ref="CC231:CC236" si="45">(((BW231*2)+(BY231*1)+(CA231*0)))/COUNTA($BE231:$BV231)</f>
        <v>1.7777777777777777</v>
      </c>
      <c r="CD231" s="427" t="str">
        <f>IF(CC231&gt;=1.6,"Đạt mục tiêu",IF(CC231&gt;=1,"Cần cố gắng","Chưa đạt"))</f>
        <v>Đạt mục tiêu</v>
      </c>
    </row>
    <row r="232" spans="1:82" s="2" customFormat="1" ht="85.5" customHeight="1">
      <c r="A232" s="19">
        <v>198</v>
      </c>
      <c r="B232" s="451">
        <v>198</v>
      </c>
      <c r="C232" s="523" t="s">
        <v>498</v>
      </c>
      <c r="D232" s="77" t="s">
        <v>14</v>
      </c>
      <c r="E232" s="213" t="s">
        <v>499</v>
      </c>
      <c r="F232" s="77" t="s">
        <v>17</v>
      </c>
      <c r="G232" s="390" t="s">
        <v>1185</v>
      </c>
      <c r="H232" s="23" t="s">
        <v>1186</v>
      </c>
      <c r="I232" s="20" t="s">
        <v>275</v>
      </c>
      <c r="J232" s="111" t="s">
        <v>192</v>
      </c>
      <c r="K232" s="21"/>
      <c r="L232" s="21"/>
      <c r="M232" s="21"/>
      <c r="N232" s="474"/>
      <c r="O232" s="144" t="s">
        <v>16</v>
      </c>
      <c r="P232" s="20"/>
      <c r="Q232" s="20"/>
      <c r="R232" s="20"/>
      <c r="S232" s="21"/>
      <c r="T232" s="20"/>
      <c r="U232" s="66">
        <f t="shared" si="30"/>
        <v>1</v>
      </c>
      <c r="V232" s="20"/>
      <c r="W232" s="20"/>
      <c r="X232" s="20"/>
      <c r="Y232" s="20"/>
      <c r="Z232" s="20"/>
      <c r="AA232" s="20"/>
      <c r="AB232" s="20"/>
      <c r="AC232" s="20"/>
      <c r="AD232" s="20"/>
      <c r="AE232" s="20"/>
      <c r="AF232" s="20"/>
      <c r="AG232" s="20"/>
      <c r="AH232" s="20"/>
      <c r="AI232" s="20"/>
      <c r="AJ232" s="20"/>
      <c r="AK232" s="20"/>
      <c r="AL232" s="20"/>
      <c r="AM232" s="20" t="s">
        <v>723</v>
      </c>
      <c r="AN232" s="20" t="s">
        <v>724</v>
      </c>
      <c r="AO232" s="20" t="s">
        <v>723</v>
      </c>
      <c r="AP232" s="20" t="s">
        <v>727</v>
      </c>
      <c r="AQ232" s="20"/>
      <c r="AR232" s="20"/>
      <c r="AS232" s="20"/>
      <c r="AT232" s="20"/>
      <c r="AU232" s="20"/>
      <c r="AV232" s="20"/>
      <c r="AW232" s="20"/>
      <c r="AX232" s="20"/>
      <c r="AY232" s="20"/>
      <c r="AZ232" s="20"/>
      <c r="BA232" s="20"/>
      <c r="BB232" s="20"/>
      <c r="BC232" s="20"/>
      <c r="BD232" s="20"/>
      <c r="BE232" s="20">
        <v>2</v>
      </c>
      <c r="BF232" s="20">
        <v>2</v>
      </c>
      <c r="BG232" s="20">
        <v>2</v>
      </c>
      <c r="BH232" s="20">
        <v>2</v>
      </c>
      <c r="BI232" s="20">
        <v>2</v>
      </c>
      <c r="BJ232" s="20">
        <v>2</v>
      </c>
      <c r="BK232" s="20">
        <v>2</v>
      </c>
      <c r="BL232" s="20">
        <v>1</v>
      </c>
      <c r="BM232" s="20">
        <v>2</v>
      </c>
      <c r="BN232" s="20">
        <v>2</v>
      </c>
      <c r="BO232" s="20">
        <v>2</v>
      </c>
      <c r="BP232" s="20">
        <v>2</v>
      </c>
      <c r="BQ232" s="20">
        <v>2</v>
      </c>
      <c r="BR232" s="20">
        <v>1</v>
      </c>
      <c r="BS232" s="20">
        <v>1</v>
      </c>
      <c r="BT232" s="20">
        <v>1</v>
      </c>
      <c r="BU232" s="20">
        <v>2</v>
      </c>
      <c r="BV232" s="20">
        <v>2</v>
      </c>
      <c r="BW232" s="21">
        <f t="shared" si="39"/>
        <v>14</v>
      </c>
      <c r="BX232" s="22">
        <f t="shared" si="40"/>
        <v>0.77777777777777779</v>
      </c>
      <c r="BY232" s="21">
        <f t="shared" si="41"/>
        <v>4</v>
      </c>
      <c r="BZ232" s="22">
        <f t="shared" si="42"/>
        <v>0.22222222222222221</v>
      </c>
      <c r="CA232" s="21">
        <f t="shared" si="43"/>
        <v>0</v>
      </c>
      <c r="CB232" s="22">
        <f t="shared" si="44"/>
        <v>0</v>
      </c>
      <c r="CC232" s="21">
        <f t="shared" si="45"/>
        <v>1.7777777777777777</v>
      </c>
      <c r="CD232" s="427" t="str">
        <f>IF(CC232&gt;=1.6,"Đạt mục tiêu",IF(CC232&gt;=1,"Cần cố gắng","Chưa đạt"))</f>
        <v>Đạt mục tiêu</v>
      </c>
    </row>
    <row r="233" spans="1:82" ht="75" hidden="1">
      <c r="A233" s="396">
        <v>199</v>
      </c>
      <c r="B233" s="451">
        <v>199</v>
      </c>
      <c r="C233" s="212" t="s">
        <v>500</v>
      </c>
      <c r="D233" s="77" t="s">
        <v>14</v>
      </c>
      <c r="E233" s="101" t="s">
        <v>509</v>
      </c>
      <c r="F233" s="77" t="s">
        <v>17</v>
      </c>
      <c r="G233" s="212" t="s">
        <v>510</v>
      </c>
      <c r="H233" s="542" t="s">
        <v>1047</v>
      </c>
      <c r="I233" s="20" t="s">
        <v>275</v>
      </c>
      <c r="J233" s="111" t="s">
        <v>192</v>
      </c>
      <c r="K233" s="396" t="s">
        <v>16</v>
      </c>
      <c r="L233" s="21"/>
      <c r="M233" s="21"/>
      <c r="N233" s="474"/>
      <c r="O233" s="623"/>
      <c r="P233" s="20"/>
      <c r="Q233" s="20"/>
      <c r="R233" s="20"/>
      <c r="S233" s="21"/>
      <c r="T233" s="20"/>
      <c r="U233" s="66">
        <f t="shared" si="30"/>
        <v>1</v>
      </c>
      <c r="V233" s="540" t="s">
        <v>726</v>
      </c>
      <c r="W233" s="540" t="s">
        <v>726</v>
      </c>
      <c r="X233" s="540" t="s">
        <v>724</v>
      </c>
      <c r="Y233" s="540" t="s">
        <v>723</v>
      </c>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394" t="s">
        <v>281</v>
      </c>
      <c r="BF233" s="394" t="s">
        <v>281</v>
      </c>
      <c r="BG233" s="394" t="s">
        <v>1160</v>
      </c>
      <c r="BH233" s="394" t="s">
        <v>281</v>
      </c>
      <c r="BI233" s="394" t="s">
        <v>1160</v>
      </c>
      <c r="BJ233" s="394" t="s">
        <v>1160</v>
      </c>
      <c r="BK233" s="394" t="s">
        <v>1160</v>
      </c>
      <c r="BL233" s="394" t="s">
        <v>281</v>
      </c>
      <c r="BM233" s="394" t="s">
        <v>281</v>
      </c>
      <c r="BN233" s="394" t="s">
        <v>281</v>
      </c>
      <c r="BO233" s="394" t="s">
        <v>281</v>
      </c>
      <c r="BP233" s="394" t="s">
        <v>281</v>
      </c>
      <c r="BQ233" s="394" t="s">
        <v>281</v>
      </c>
      <c r="BR233" s="394" t="s">
        <v>281</v>
      </c>
      <c r="BS233" s="394" t="s">
        <v>281</v>
      </c>
      <c r="BT233" s="394" t="s">
        <v>281</v>
      </c>
      <c r="BU233" s="394" t="s">
        <v>281</v>
      </c>
      <c r="BV233" s="394" t="s">
        <v>281</v>
      </c>
      <c r="BW233" s="384">
        <f t="shared" si="39"/>
        <v>14</v>
      </c>
      <c r="BX233" s="510">
        <f t="shared" si="40"/>
        <v>0.77777777777777779</v>
      </c>
      <c r="BY233" s="384">
        <f t="shared" si="41"/>
        <v>4</v>
      </c>
      <c r="BZ233" s="510">
        <f t="shared" si="42"/>
        <v>0.22222222222222221</v>
      </c>
      <c r="CA233" s="384">
        <f t="shared" si="43"/>
        <v>0</v>
      </c>
      <c r="CB233" s="511">
        <f t="shared" si="44"/>
        <v>0</v>
      </c>
      <c r="CC233" s="384">
        <f t="shared" si="45"/>
        <v>1.7777777777777777</v>
      </c>
      <c r="CD233" s="497" t="str">
        <f>IF(CC233&gt;=1.6,"Đạt mục tiêu",IF(CC233&gt;=1,"Cần cố gắng","Chưa đạt"))</f>
        <v>Đạt mục tiêu</v>
      </c>
    </row>
    <row r="234" spans="1:82" s="2" customFormat="1" ht="62.25" hidden="1">
      <c r="A234" s="19">
        <v>200</v>
      </c>
      <c r="B234" s="451">
        <v>200</v>
      </c>
      <c r="C234" s="78" t="s">
        <v>500</v>
      </c>
      <c r="D234" s="77" t="s">
        <v>14</v>
      </c>
      <c r="E234" s="101" t="s">
        <v>509</v>
      </c>
      <c r="F234" s="77" t="s">
        <v>17</v>
      </c>
      <c r="G234" s="213" t="s">
        <v>514</v>
      </c>
      <c r="H234" s="23" t="s">
        <v>1053</v>
      </c>
      <c r="I234" s="20" t="s">
        <v>275</v>
      </c>
      <c r="J234" s="111" t="s">
        <v>192</v>
      </c>
      <c r="K234" s="21"/>
      <c r="L234" s="21" t="s">
        <v>16</v>
      </c>
      <c r="M234" s="21"/>
      <c r="N234" s="474"/>
      <c r="O234" s="623"/>
      <c r="P234" s="20"/>
      <c r="Q234" s="20"/>
      <c r="R234" s="20"/>
      <c r="S234" s="21"/>
      <c r="T234" s="20"/>
      <c r="U234" s="66">
        <f t="shared" si="30"/>
        <v>1</v>
      </c>
      <c r="V234" s="20"/>
      <c r="W234" s="20"/>
      <c r="X234" s="20"/>
      <c r="Y234" s="20"/>
      <c r="Z234" s="20" t="s">
        <v>724</v>
      </c>
      <c r="AA234" s="20" t="s">
        <v>726</v>
      </c>
      <c r="AB234" s="20" t="s">
        <v>723</v>
      </c>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79">
        <v>2</v>
      </c>
      <c r="BF234" s="79">
        <v>2</v>
      </c>
      <c r="BG234" s="79">
        <v>2</v>
      </c>
      <c r="BH234" s="79">
        <v>1</v>
      </c>
      <c r="BI234" s="79">
        <v>2</v>
      </c>
      <c r="BJ234" s="79">
        <v>2</v>
      </c>
      <c r="BK234" s="79">
        <v>2</v>
      </c>
      <c r="BL234" s="79">
        <v>2</v>
      </c>
      <c r="BM234" s="79">
        <v>2</v>
      </c>
      <c r="BN234" s="79">
        <v>1</v>
      </c>
      <c r="BO234" s="79">
        <v>1</v>
      </c>
      <c r="BP234" s="79">
        <v>2</v>
      </c>
      <c r="BQ234" s="79">
        <v>2</v>
      </c>
      <c r="BR234" s="79">
        <v>1</v>
      </c>
      <c r="BS234" s="79">
        <v>2</v>
      </c>
      <c r="BT234" s="79">
        <v>2</v>
      </c>
      <c r="BU234" s="79">
        <v>2</v>
      </c>
      <c r="BV234" s="79">
        <v>2</v>
      </c>
      <c r="BW234" s="21">
        <f t="shared" si="39"/>
        <v>14</v>
      </c>
      <c r="BX234" s="524">
        <f t="shared" si="40"/>
        <v>0.77777777777777779</v>
      </c>
      <c r="BY234" s="21">
        <f t="shared" si="41"/>
        <v>4</v>
      </c>
      <c r="BZ234" s="524">
        <f t="shared" si="42"/>
        <v>0.22222222222222221</v>
      </c>
      <c r="CA234" s="21">
        <f t="shared" si="43"/>
        <v>0</v>
      </c>
      <c r="CB234" s="81">
        <f t="shared" si="44"/>
        <v>0</v>
      </c>
      <c r="CC234" s="21">
        <f t="shared" si="45"/>
        <v>1.7777777777777777</v>
      </c>
      <c r="CD234" s="427" t="str">
        <f>IF(CC234&gt;=1.6,"Đạt mục tiêu",IF(CC234&gt;=1,"Cần cố gắng","Chưa đạt"))</f>
        <v>Đạt mục tiêu</v>
      </c>
    </row>
    <row r="235" spans="1:82" s="3" customFormat="1" ht="62.25" hidden="1">
      <c r="A235" s="19">
        <v>201</v>
      </c>
      <c r="B235" s="451">
        <v>201</v>
      </c>
      <c r="C235" s="78" t="s">
        <v>500</v>
      </c>
      <c r="D235" s="77" t="s">
        <v>14</v>
      </c>
      <c r="E235" s="101" t="s">
        <v>509</v>
      </c>
      <c r="F235" s="77" t="s">
        <v>17</v>
      </c>
      <c r="G235" s="213" t="s">
        <v>515</v>
      </c>
      <c r="H235" s="37" t="s">
        <v>717</v>
      </c>
      <c r="I235" s="398" t="s">
        <v>275</v>
      </c>
      <c r="J235" s="8" t="s">
        <v>192</v>
      </c>
      <c r="K235" s="461"/>
      <c r="L235" s="461"/>
      <c r="M235" s="461" t="s">
        <v>16</v>
      </c>
      <c r="N235" s="461"/>
      <c r="O235" s="608"/>
      <c r="P235" s="591"/>
      <c r="Q235" s="398"/>
      <c r="R235" s="398"/>
      <c r="S235" s="461"/>
      <c r="T235" s="398"/>
      <c r="U235" s="493">
        <f t="shared" si="30"/>
        <v>1</v>
      </c>
      <c r="V235" s="398"/>
      <c r="W235" s="398"/>
      <c r="X235" s="398"/>
      <c r="Y235" s="398"/>
      <c r="Z235" s="398"/>
      <c r="AA235" s="398"/>
      <c r="AB235" s="398"/>
      <c r="AC235" s="398"/>
      <c r="AD235" s="398" t="s">
        <v>726</v>
      </c>
      <c r="AE235" s="398" t="s">
        <v>724</v>
      </c>
      <c r="AF235" s="398" t="s">
        <v>723</v>
      </c>
      <c r="AG235" s="398" t="s">
        <v>723</v>
      </c>
      <c r="AH235" s="398"/>
      <c r="AI235" s="398"/>
      <c r="AJ235" s="398"/>
      <c r="AK235" s="398"/>
      <c r="AL235" s="398"/>
      <c r="AM235" s="591"/>
      <c r="AN235" s="591"/>
      <c r="AO235" s="591"/>
      <c r="AP235" s="591"/>
      <c r="AQ235" s="591"/>
      <c r="AR235" s="591"/>
      <c r="AS235" s="591"/>
      <c r="AT235" s="398"/>
      <c r="AU235" s="398"/>
      <c r="AV235" s="398"/>
      <c r="AW235" s="398"/>
      <c r="AX235" s="398"/>
      <c r="AY235" s="398"/>
      <c r="AZ235" s="398"/>
      <c r="BA235" s="398"/>
      <c r="BB235" s="398"/>
      <c r="BC235" s="398"/>
      <c r="BD235" s="398"/>
      <c r="BE235" s="398">
        <v>2</v>
      </c>
      <c r="BF235" s="398">
        <v>1</v>
      </c>
      <c r="BG235" s="398">
        <v>2</v>
      </c>
      <c r="BH235" s="398">
        <v>2</v>
      </c>
      <c r="BI235" s="398">
        <v>2</v>
      </c>
      <c r="BJ235" s="398">
        <v>2</v>
      </c>
      <c r="BK235" s="398">
        <v>2</v>
      </c>
      <c r="BL235" s="398">
        <v>2</v>
      </c>
      <c r="BM235" s="398">
        <v>2</v>
      </c>
      <c r="BN235" s="398">
        <v>2</v>
      </c>
      <c r="BO235" s="398">
        <v>2</v>
      </c>
      <c r="BP235" s="398">
        <v>2</v>
      </c>
      <c r="BQ235" s="398">
        <v>2</v>
      </c>
      <c r="BR235" s="398">
        <v>1</v>
      </c>
      <c r="BS235" s="398">
        <v>1</v>
      </c>
      <c r="BT235" s="398">
        <v>2</v>
      </c>
      <c r="BU235" s="398">
        <v>2</v>
      </c>
      <c r="BV235" s="398">
        <v>2</v>
      </c>
      <c r="BW235" s="533">
        <f t="shared" si="39"/>
        <v>15</v>
      </c>
      <c r="BX235" s="534">
        <f t="shared" si="40"/>
        <v>0.83333333333333337</v>
      </c>
      <c r="BY235" s="533">
        <f t="shared" si="41"/>
        <v>3</v>
      </c>
      <c r="BZ235" s="534">
        <f t="shared" si="42"/>
        <v>0.16666666666666666</v>
      </c>
      <c r="CA235" s="533">
        <f t="shared" si="43"/>
        <v>0</v>
      </c>
      <c r="CB235" s="535">
        <f t="shared" si="44"/>
        <v>0</v>
      </c>
      <c r="CC235" s="533">
        <f t="shared" si="45"/>
        <v>1.8333333333333333</v>
      </c>
      <c r="CD235" s="536" t="str">
        <f t="shared" ref="CD235" si="46">IF(CC235&gt;=1.6,"Đạt mục tiêu",IF(CC235&gt;=1,"Cần cố gắng","Chưa đạt"))</f>
        <v>Đạt mục tiêu</v>
      </c>
    </row>
    <row r="236" spans="1:82" ht="62.25" hidden="1">
      <c r="A236" s="384">
        <v>202</v>
      </c>
      <c r="B236" s="451">
        <v>202</v>
      </c>
      <c r="C236" s="213" t="s">
        <v>500</v>
      </c>
      <c r="D236" s="77" t="s">
        <v>14</v>
      </c>
      <c r="E236" s="213" t="s">
        <v>509</v>
      </c>
      <c r="F236" s="77" t="s">
        <v>17</v>
      </c>
      <c r="G236" s="101" t="s">
        <v>516</v>
      </c>
      <c r="H236" s="518" t="s">
        <v>962</v>
      </c>
      <c r="I236" s="20" t="s">
        <v>275</v>
      </c>
      <c r="J236" s="111" t="s">
        <v>192</v>
      </c>
      <c r="K236" s="21"/>
      <c r="L236" s="21"/>
      <c r="M236" s="21"/>
      <c r="N236" s="384" t="s">
        <v>16</v>
      </c>
      <c r="O236" s="623"/>
      <c r="P236" s="20"/>
      <c r="Q236" s="20"/>
      <c r="R236" s="20"/>
      <c r="S236" s="21"/>
      <c r="T236" s="20"/>
      <c r="U236" s="66">
        <f t="shared" si="30"/>
        <v>1</v>
      </c>
      <c r="V236" s="20"/>
      <c r="W236" s="20"/>
      <c r="X236" s="20"/>
      <c r="Y236" s="20"/>
      <c r="Z236" s="20"/>
      <c r="AA236" s="20"/>
      <c r="AB236" s="20"/>
      <c r="AC236" s="20"/>
      <c r="AD236" s="20"/>
      <c r="AE236" s="20"/>
      <c r="AF236" s="20"/>
      <c r="AG236" s="20"/>
      <c r="AH236" s="384" t="s">
        <v>723</v>
      </c>
      <c r="AI236" s="384" t="s">
        <v>723</v>
      </c>
      <c r="AJ236" s="384" t="s">
        <v>726</v>
      </c>
      <c r="AK236" s="384" t="s">
        <v>723</v>
      </c>
      <c r="AL236" s="384" t="s">
        <v>726</v>
      </c>
      <c r="AM236" s="20"/>
      <c r="AN236" s="20"/>
      <c r="AO236" s="20"/>
      <c r="AP236" s="20"/>
      <c r="AQ236" s="20"/>
      <c r="AR236" s="20"/>
      <c r="AS236" s="20"/>
      <c r="AT236" s="20"/>
      <c r="AU236" s="20"/>
      <c r="AV236" s="20"/>
      <c r="AW236" s="20"/>
      <c r="AX236" s="20"/>
      <c r="AY236" s="20"/>
      <c r="AZ236" s="20"/>
      <c r="BA236" s="20"/>
      <c r="BB236" s="20"/>
      <c r="BC236" s="20"/>
      <c r="BD236" s="20"/>
      <c r="BE236" s="20">
        <v>2</v>
      </c>
      <c r="BF236" s="20">
        <v>2</v>
      </c>
      <c r="BG236" s="20">
        <v>2</v>
      </c>
      <c r="BH236" s="20">
        <v>2</v>
      </c>
      <c r="BI236" s="20">
        <v>2</v>
      </c>
      <c r="BJ236" s="20">
        <v>1</v>
      </c>
      <c r="BK236" s="20">
        <v>2</v>
      </c>
      <c r="BL236" s="20">
        <v>1</v>
      </c>
      <c r="BM236" s="20">
        <v>2</v>
      </c>
      <c r="BN236" s="20">
        <v>2</v>
      </c>
      <c r="BO236" s="20">
        <v>2</v>
      </c>
      <c r="BP236" s="20">
        <v>2</v>
      </c>
      <c r="BQ236" s="20">
        <v>2</v>
      </c>
      <c r="BR236" s="20">
        <v>2</v>
      </c>
      <c r="BS236" s="20">
        <v>2</v>
      </c>
      <c r="BT236" s="20">
        <v>1</v>
      </c>
      <c r="BU236" s="20">
        <v>2</v>
      </c>
      <c r="BV236" s="20">
        <v>2</v>
      </c>
      <c r="BW236" s="21">
        <f t="shared" si="39"/>
        <v>15</v>
      </c>
      <c r="BX236" s="22">
        <f t="shared" si="40"/>
        <v>0.83333333333333337</v>
      </c>
      <c r="BY236" s="21">
        <f t="shared" si="41"/>
        <v>3</v>
      </c>
      <c r="BZ236" s="22">
        <f t="shared" si="42"/>
        <v>0.16666666666666666</v>
      </c>
      <c r="CA236" s="21">
        <f t="shared" si="43"/>
        <v>0</v>
      </c>
      <c r="CB236" s="22">
        <f t="shared" si="44"/>
        <v>0</v>
      </c>
      <c r="CC236" s="21">
        <f t="shared" si="45"/>
        <v>1.8333333333333333</v>
      </c>
      <c r="CD236" s="427" t="str">
        <f>IF(CC228&gt;=1.6,"Đạt mục tiêu",IF(CC228&gt;=1,"Cần cố gắng","Chưa đạt"))</f>
        <v>Đạt mục tiêu</v>
      </c>
    </row>
    <row r="237" spans="1:82" s="2" customFormat="1" ht="37.5" hidden="1" customHeight="1">
      <c r="A237" s="19">
        <v>203</v>
      </c>
      <c r="B237" s="451">
        <v>203</v>
      </c>
      <c r="C237" s="78" t="s">
        <v>500</v>
      </c>
      <c r="D237" s="77" t="s">
        <v>14</v>
      </c>
      <c r="E237" s="101" t="s">
        <v>509</v>
      </c>
      <c r="F237" s="77" t="s">
        <v>17</v>
      </c>
      <c r="G237" s="101" t="s">
        <v>517</v>
      </c>
      <c r="H237" s="23" t="s">
        <v>718</v>
      </c>
      <c r="I237" s="20" t="s">
        <v>275</v>
      </c>
      <c r="J237" s="111" t="s">
        <v>192</v>
      </c>
      <c r="K237" s="21"/>
      <c r="L237" s="21"/>
      <c r="M237" s="21"/>
      <c r="N237" s="474"/>
      <c r="O237" s="623"/>
      <c r="P237" s="21" t="s">
        <v>16</v>
      </c>
      <c r="Q237" s="20"/>
      <c r="R237" s="20"/>
      <c r="S237" s="21"/>
      <c r="T237" s="20"/>
      <c r="U237" s="66">
        <f t="shared" si="30"/>
        <v>1</v>
      </c>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t="s">
        <v>724</v>
      </c>
      <c r="AR237" s="20" t="s">
        <v>726</v>
      </c>
      <c r="AS237" s="20" t="s">
        <v>723</v>
      </c>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BQ237" s="20"/>
      <c r="BR237" s="50"/>
      <c r="BS237" s="50"/>
      <c r="BT237" s="50"/>
      <c r="BU237" s="20"/>
      <c r="BV237" s="20"/>
      <c r="BW237" s="21"/>
      <c r="BX237" s="22"/>
      <c r="BY237" s="21"/>
      <c r="BZ237" s="22"/>
      <c r="CA237" s="21"/>
      <c r="CB237" s="22"/>
      <c r="CC237" s="21"/>
      <c r="CD237" s="21"/>
    </row>
    <row r="238" spans="1:82" s="2" customFormat="1" ht="31.5" hidden="1">
      <c r="A238" s="19">
        <v>203</v>
      </c>
      <c r="B238" s="451"/>
      <c r="C238" s="78" t="s">
        <v>500</v>
      </c>
      <c r="D238" s="77"/>
      <c r="E238" s="101"/>
      <c r="F238" s="77"/>
      <c r="G238" s="101"/>
      <c r="H238" s="23" t="s">
        <v>1027</v>
      </c>
      <c r="I238" s="20"/>
      <c r="J238" s="111"/>
      <c r="K238" s="21"/>
      <c r="L238" s="21"/>
      <c r="M238" s="21"/>
      <c r="N238" s="474"/>
      <c r="O238" s="623"/>
      <c r="P238" s="21"/>
      <c r="Q238" s="20"/>
      <c r="R238" s="20"/>
      <c r="S238" s="21" t="s">
        <v>16</v>
      </c>
      <c r="T238" s="20"/>
      <c r="U238" s="66"/>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50"/>
      <c r="BS238" s="50"/>
      <c r="BT238" s="50"/>
      <c r="BU238" s="20"/>
      <c r="BV238" s="20"/>
      <c r="BW238" s="21"/>
      <c r="BX238" s="22"/>
      <c r="BY238" s="21"/>
      <c r="BZ238" s="22"/>
      <c r="CA238" s="21"/>
      <c r="CB238" s="22"/>
      <c r="CC238" s="21"/>
      <c r="CD238" s="21"/>
    </row>
    <row r="239" spans="1:82" s="2" customFormat="1" ht="56.25" customHeight="1">
      <c r="A239" s="19">
        <v>203</v>
      </c>
      <c r="B239" s="451">
        <v>204</v>
      </c>
      <c r="C239" s="523" t="s">
        <v>500</v>
      </c>
      <c r="D239" s="77" t="s">
        <v>14</v>
      </c>
      <c r="E239" s="213" t="s">
        <v>509</v>
      </c>
      <c r="F239" s="77" t="s">
        <v>17</v>
      </c>
      <c r="G239" s="213" t="s">
        <v>518</v>
      </c>
      <c r="H239" s="23" t="s">
        <v>719</v>
      </c>
      <c r="I239" s="20" t="s">
        <v>275</v>
      </c>
      <c r="J239" s="111" t="s">
        <v>192</v>
      </c>
      <c r="K239" s="21"/>
      <c r="L239" s="21"/>
      <c r="M239" s="21"/>
      <c r="N239" s="474"/>
      <c r="O239" s="623" t="s">
        <v>16</v>
      </c>
      <c r="P239" s="20"/>
      <c r="Q239" s="20"/>
      <c r="R239" s="20"/>
      <c r="S239" s="21"/>
      <c r="T239" s="20"/>
      <c r="U239" s="66">
        <f t="shared" si="30"/>
        <v>1</v>
      </c>
      <c r="V239" s="20"/>
      <c r="W239" s="20"/>
      <c r="X239" s="20"/>
      <c r="Y239" s="20"/>
      <c r="Z239" s="20"/>
      <c r="AA239" s="20"/>
      <c r="AB239" s="20"/>
      <c r="AC239" s="20"/>
      <c r="AD239" s="20"/>
      <c r="AE239" s="20"/>
      <c r="AF239" s="20"/>
      <c r="AG239" s="20"/>
      <c r="AH239" s="20"/>
      <c r="AI239" s="20"/>
      <c r="AJ239" s="20"/>
      <c r="AK239" s="20"/>
      <c r="AL239" s="20"/>
      <c r="AM239" s="20" t="s">
        <v>723</v>
      </c>
      <c r="AN239" s="20" t="s">
        <v>724</v>
      </c>
      <c r="AO239" s="20" t="s">
        <v>724</v>
      </c>
      <c r="AP239" s="20" t="s">
        <v>726</v>
      </c>
      <c r="AQ239" s="20"/>
      <c r="AR239" s="20"/>
      <c r="AS239" s="20"/>
      <c r="AT239" s="20"/>
      <c r="AU239" s="20"/>
      <c r="AV239" s="20"/>
      <c r="AW239" s="20"/>
      <c r="AX239" s="20"/>
      <c r="AY239" s="20"/>
      <c r="AZ239" s="20"/>
      <c r="BA239" s="20"/>
      <c r="BB239" s="20"/>
      <c r="BC239" s="20"/>
      <c r="BD239" s="20"/>
      <c r="BE239" s="20">
        <v>2</v>
      </c>
      <c r="BF239" s="20">
        <v>2</v>
      </c>
      <c r="BG239" s="20">
        <v>2</v>
      </c>
      <c r="BH239" s="20">
        <v>2</v>
      </c>
      <c r="BI239" s="20">
        <v>2</v>
      </c>
      <c r="BJ239" s="20">
        <v>2</v>
      </c>
      <c r="BK239" s="20">
        <v>2</v>
      </c>
      <c r="BL239" s="20">
        <v>2</v>
      </c>
      <c r="BM239" s="20">
        <v>2</v>
      </c>
      <c r="BN239" s="20">
        <v>2</v>
      </c>
      <c r="BO239" s="20">
        <v>2</v>
      </c>
      <c r="BP239" s="20">
        <v>2</v>
      </c>
      <c r="BQ239" s="20">
        <v>2</v>
      </c>
      <c r="BR239" s="20">
        <v>2</v>
      </c>
      <c r="BS239" s="20">
        <v>1</v>
      </c>
      <c r="BT239" s="20">
        <v>1</v>
      </c>
      <c r="BU239" s="20">
        <v>2</v>
      </c>
      <c r="BV239" s="20">
        <v>2</v>
      </c>
      <c r="BW239" s="21">
        <f>COUNTIF($BE239:$BV239,2)</f>
        <v>16</v>
      </c>
      <c r="BX239" s="22">
        <f>BW239/COUNTA($BE239:$BV239)</f>
        <v>0.88888888888888884</v>
      </c>
      <c r="BY239" s="21">
        <f>COUNTIF($BE239:$BV239,1)</f>
        <v>2</v>
      </c>
      <c r="BZ239" s="22">
        <f>BY239/COUNTA($BE239:$BV239)</f>
        <v>0.1111111111111111</v>
      </c>
      <c r="CA239" s="21">
        <f>COUNTIF($BE239:$BV239,0)</f>
        <v>0</v>
      </c>
      <c r="CB239" s="22">
        <f>CA239/COUNTA($BE239:$BV239)</f>
        <v>0</v>
      </c>
      <c r="CC239" s="21">
        <f>(((BW239*2)+(BY239*1)+(CA239*0)))/COUNTA($BE239:$BV239)</f>
        <v>1.8888888888888888</v>
      </c>
      <c r="CD239" s="427" t="str">
        <f>IF(CC239&gt;=1.6,"Đạt mục tiêu",IF(CC239&gt;=1,"Cần cố gắng","Chưa đạt"))</f>
        <v>Đạt mục tiêu</v>
      </c>
    </row>
    <row r="240" spans="1:82" s="2" customFormat="1" ht="30" hidden="1">
      <c r="A240" s="19">
        <v>205</v>
      </c>
      <c r="B240" s="451">
        <v>205</v>
      </c>
      <c r="C240" s="78" t="s">
        <v>501</v>
      </c>
      <c r="D240" s="77" t="s">
        <v>14</v>
      </c>
      <c r="E240" s="101" t="s">
        <v>511</v>
      </c>
      <c r="F240" s="77" t="s">
        <v>17</v>
      </c>
      <c r="G240" s="101" t="s">
        <v>519</v>
      </c>
      <c r="H240" s="23" t="s">
        <v>520</v>
      </c>
      <c r="I240" s="20" t="s">
        <v>275</v>
      </c>
      <c r="J240" s="111" t="s">
        <v>192</v>
      </c>
      <c r="K240" s="21"/>
      <c r="L240" s="21"/>
      <c r="M240" s="21"/>
      <c r="N240" s="474"/>
      <c r="O240" s="623"/>
      <c r="P240" s="20"/>
      <c r="Q240" s="20"/>
      <c r="R240" s="20"/>
      <c r="S240" s="21" t="s">
        <v>16</v>
      </c>
      <c r="T240" s="20"/>
      <c r="U240" s="66">
        <f t="shared" si="30"/>
        <v>1</v>
      </c>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c r="AZ240" s="20"/>
      <c r="BA240" s="20"/>
      <c r="BB240" s="20"/>
      <c r="BC240" s="20"/>
      <c r="BD240" s="20"/>
      <c r="BE240" s="20"/>
      <c r="BF240" s="20"/>
      <c r="BG240" s="20"/>
      <c r="BH240" s="20"/>
      <c r="BI240" s="20"/>
      <c r="BJ240" s="20"/>
      <c r="BK240" s="20"/>
      <c r="BL240" s="20"/>
      <c r="BM240" s="20"/>
      <c r="BN240" s="20"/>
      <c r="BO240" s="20"/>
      <c r="BP240" s="20"/>
      <c r="BQ240" s="20"/>
      <c r="BR240" s="50"/>
      <c r="BS240" s="50"/>
      <c r="BT240" s="50"/>
      <c r="BU240" s="20"/>
      <c r="BV240" s="20"/>
      <c r="BW240" s="21"/>
      <c r="BX240" s="22"/>
      <c r="BY240" s="21"/>
      <c r="BZ240" s="22"/>
      <c r="CA240" s="21"/>
      <c r="CB240" s="22"/>
      <c r="CC240" s="21"/>
      <c r="CD240" s="21"/>
    </row>
    <row r="241" spans="1:82" s="2" customFormat="1" ht="47.25" hidden="1">
      <c r="A241" s="19">
        <v>206</v>
      </c>
      <c r="B241" s="451">
        <v>206</v>
      </c>
      <c r="C241" s="78" t="s">
        <v>501</v>
      </c>
      <c r="D241" s="77" t="s">
        <v>14</v>
      </c>
      <c r="E241" s="101" t="s">
        <v>511</v>
      </c>
      <c r="F241" s="77" t="s">
        <v>17</v>
      </c>
      <c r="G241" s="101" t="s">
        <v>502</v>
      </c>
      <c r="H241" s="23" t="s">
        <v>521</v>
      </c>
      <c r="I241" s="20" t="s">
        <v>275</v>
      </c>
      <c r="J241" s="111" t="s">
        <v>192</v>
      </c>
      <c r="K241" s="21"/>
      <c r="L241" s="21"/>
      <c r="M241" s="21"/>
      <c r="N241" s="474"/>
      <c r="O241" s="623"/>
      <c r="P241" s="20"/>
      <c r="Q241" s="21" t="s">
        <v>16</v>
      </c>
      <c r="R241" s="20"/>
      <c r="S241" s="21"/>
      <c r="T241" s="20"/>
      <c r="U241" s="66">
        <f t="shared" si="30"/>
        <v>1</v>
      </c>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c r="BG241" s="20"/>
      <c r="BH241" s="20"/>
      <c r="BI241" s="20"/>
      <c r="BJ241" s="20"/>
      <c r="BK241" s="20"/>
      <c r="BL241" s="20"/>
      <c r="BM241" s="20"/>
      <c r="BN241" s="20"/>
      <c r="BO241" s="20"/>
      <c r="BP241" s="20"/>
      <c r="BQ241" s="20"/>
      <c r="BR241" s="50"/>
      <c r="BS241" s="50"/>
      <c r="BT241" s="50"/>
      <c r="BU241" s="20"/>
      <c r="BV241" s="20"/>
      <c r="BW241" s="21"/>
      <c r="BX241" s="22"/>
      <c r="BY241" s="21"/>
      <c r="BZ241" s="22"/>
      <c r="CA241" s="21"/>
      <c r="CB241" s="22"/>
      <c r="CC241" s="21"/>
      <c r="CD241" s="21"/>
    </row>
    <row r="242" spans="1:82" s="2" customFormat="1" ht="31.5" hidden="1">
      <c r="A242" s="19">
        <v>207</v>
      </c>
      <c r="B242" s="451">
        <v>207</v>
      </c>
      <c r="C242" s="78" t="s">
        <v>503</v>
      </c>
      <c r="D242" s="77" t="s">
        <v>14</v>
      </c>
      <c r="E242" s="101" t="s">
        <v>512</v>
      </c>
      <c r="F242" s="77" t="s">
        <v>17</v>
      </c>
      <c r="G242" s="101" t="s">
        <v>963</v>
      </c>
      <c r="H242" s="23" t="s">
        <v>964</v>
      </c>
      <c r="I242" s="20" t="s">
        <v>275</v>
      </c>
      <c r="J242" s="111" t="s">
        <v>192</v>
      </c>
      <c r="K242" s="21"/>
      <c r="L242" s="21"/>
      <c r="M242" s="21"/>
      <c r="N242" s="474"/>
      <c r="O242" s="623"/>
      <c r="P242" s="20"/>
      <c r="Q242" s="20"/>
      <c r="R242" s="20"/>
      <c r="S242" s="21"/>
      <c r="T242" s="20"/>
      <c r="U242" s="66">
        <f t="shared" si="30"/>
        <v>0</v>
      </c>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c r="BA242" s="20"/>
      <c r="BB242" s="20"/>
      <c r="BC242" s="20"/>
      <c r="BD242" s="20"/>
      <c r="BE242" s="20"/>
      <c r="BF242" s="20"/>
      <c r="BG242" s="20"/>
      <c r="BH242" s="20"/>
      <c r="BI242" s="20"/>
      <c r="BJ242" s="20"/>
      <c r="BK242" s="20"/>
      <c r="BL242" s="20"/>
      <c r="BM242" s="20"/>
      <c r="BN242" s="20"/>
      <c r="BO242" s="20"/>
      <c r="BP242" s="20"/>
      <c r="BQ242" s="20"/>
      <c r="BR242" s="50"/>
      <c r="BS242" s="50"/>
      <c r="BT242" s="50"/>
      <c r="BU242" s="20"/>
      <c r="BV242" s="20"/>
      <c r="BW242" s="21"/>
      <c r="BX242" s="22"/>
      <c r="BY242" s="21"/>
      <c r="BZ242" s="22"/>
      <c r="CA242" s="21"/>
      <c r="CB242" s="22"/>
      <c r="CC242" s="21"/>
      <c r="CD242" s="21"/>
    </row>
    <row r="243" spans="1:82" s="2" customFormat="1" ht="60" customHeight="1">
      <c r="A243" s="19">
        <v>208</v>
      </c>
      <c r="B243" s="451">
        <v>208</v>
      </c>
      <c r="C243" s="523" t="s">
        <v>503</v>
      </c>
      <c r="D243" s="77" t="s">
        <v>14</v>
      </c>
      <c r="E243" s="213" t="s">
        <v>512</v>
      </c>
      <c r="F243" s="77" t="s">
        <v>17</v>
      </c>
      <c r="G243" s="213" t="s">
        <v>535</v>
      </c>
      <c r="H243" s="23" t="s">
        <v>1002</v>
      </c>
      <c r="I243" s="20" t="s">
        <v>275</v>
      </c>
      <c r="J243" s="111" t="s">
        <v>192</v>
      </c>
      <c r="K243" s="20"/>
      <c r="L243" s="20"/>
      <c r="M243" s="20"/>
      <c r="N243" s="474"/>
      <c r="O243" s="623" t="s">
        <v>16</v>
      </c>
      <c r="P243" s="20"/>
      <c r="Q243" s="21"/>
      <c r="R243" s="21"/>
      <c r="S243" s="20"/>
      <c r="T243" s="20"/>
      <c r="U243" s="66">
        <f t="shared" si="30"/>
        <v>1</v>
      </c>
      <c r="V243" s="20"/>
      <c r="W243" s="20"/>
      <c r="X243" s="20"/>
      <c r="Y243" s="20"/>
      <c r="Z243" s="20"/>
      <c r="AA243" s="20"/>
      <c r="AB243" s="20"/>
      <c r="AC243" s="20"/>
      <c r="AD243" s="20"/>
      <c r="AE243" s="20"/>
      <c r="AF243" s="20"/>
      <c r="AG243" s="20"/>
      <c r="AH243" s="20"/>
      <c r="AI243" s="20"/>
      <c r="AJ243" s="20"/>
      <c r="AK243" s="20"/>
      <c r="AL243" s="20"/>
      <c r="AM243" s="20" t="s">
        <v>726</v>
      </c>
      <c r="AN243" s="20" t="s">
        <v>723</v>
      </c>
      <c r="AO243" s="20" t="s">
        <v>726</v>
      </c>
      <c r="AP243" s="20" t="s">
        <v>724</v>
      </c>
      <c r="AQ243" s="20"/>
      <c r="AR243" s="20"/>
      <c r="AS243" s="20"/>
      <c r="AT243" s="20"/>
      <c r="AU243" s="20"/>
      <c r="AV243" s="20"/>
      <c r="AW243" s="20"/>
      <c r="AX243" s="20"/>
      <c r="AY243" s="20"/>
      <c r="AZ243" s="20"/>
      <c r="BA243" s="20"/>
      <c r="BB243" s="20"/>
      <c r="BC243" s="20"/>
      <c r="BD243" s="20"/>
      <c r="BE243" s="20">
        <v>2</v>
      </c>
      <c r="BF243" s="20">
        <v>2</v>
      </c>
      <c r="BG243" s="20">
        <v>2</v>
      </c>
      <c r="BH243" s="20">
        <v>2</v>
      </c>
      <c r="BI243" s="20">
        <v>2</v>
      </c>
      <c r="BJ243" s="20">
        <v>2</v>
      </c>
      <c r="BK243" s="20">
        <v>2</v>
      </c>
      <c r="BL243" s="20">
        <v>2</v>
      </c>
      <c r="BM243" s="20">
        <v>2</v>
      </c>
      <c r="BN243" s="20">
        <v>2</v>
      </c>
      <c r="BO243" s="20">
        <v>2</v>
      </c>
      <c r="BP243" s="20">
        <v>2</v>
      </c>
      <c r="BQ243" s="20">
        <v>2</v>
      </c>
      <c r="BR243" s="20">
        <v>1</v>
      </c>
      <c r="BS243" s="20">
        <v>1</v>
      </c>
      <c r="BT243" s="20">
        <v>1</v>
      </c>
      <c r="BU243" s="20">
        <v>2</v>
      </c>
      <c r="BV243" s="20">
        <v>2</v>
      </c>
      <c r="BW243" s="21">
        <f>COUNTIF($BE243:$BV243,2)</f>
        <v>15</v>
      </c>
      <c r="BX243" s="22">
        <f>BW243/COUNTA($BE243:$BV243)</f>
        <v>0.83333333333333337</v>
      </c>
      <c r="BY243" s="21">
        <f>COUNTIF($BE243:$BV243,1)</f>
        <v>3</v>
      </c>
      <c r="BZ243" s="22">
        <f>BY243/COUNTA($BE243:$BV243)</f>
        <v>0.16666666666666666</v>
      </c>
      <c r="CA243" s="21">
        <f>COUNTIF($BE243:$BV243,0)</f>
        <v>0</v>
      </c>
      <c r="CB243" s="22">
        <f>CA243/COUNTA($BE243:$BV243)</f>
        <v>0</v>
      </c>
      <c r="CC243" s="21">
        <f>(((BW243*2)+(BY243*1)+(CA243*0)))/COUNTA($BE243:$BV243)</f>
        <v>1.8333333333333333</v>
      </c>
      <c r="CD243" s="427" t="str">
        <f>IF(CC243&gt;=1.6,"Đạt mục tiêu",IF(CC243&gt;=1,"Cần cố gắng","Chưa đạt"))</f>
        <v>Đạt mục tiêu</v>
      </c>
    </row>
    <row r="244" spans="1:82" s="2" customFormat="1" ht="31.5" hidden="1">
      <c r="A244" s="19">
        <v>209</v>
      </c>
      <c r="B244" s="451">
        <v>209</v>
      </c>
      <c r="C244" s="78" t="s">
        <v>503</v>
      </c>
      <c r="D244" s="77" t="s">
        <v>14</v>
      </c>
      <c r="E244" s="101" t="s">
        <v>513</v>
      </c>
      <c r="F244" s="77" t="s">
        <v>17</v>
      </c>
      <c r="G244" s="101" t="s">
        <v>504</v>
      </c>
      <c r="H244" s="23" t="s">
        <v>522</v>
      </c>
      <c r="I244" s="20" t="s">
        <v>275</v>
      </c>
      <c r="J244" s="111" t="s">
        <v>192</v>
      </c>
      <c r="K244" s="20"/>
      <c r="L244" s="20"/>
      <c r="M244" s="20"/>
      <c r="N244" s="474"/>
      <c r="O244" s="623"/>
      <c r="P244" s="20"/>
      <c r="Q244" s="21"/>
      <c r="R244" s="21"/>
      <c r="S244" s="20"/>
      <c r="T244" s="21" t="s">
        <v>16</v>
      </c>
      <c r="U244" s="66">
        <f t="shared" si="30"/>
        <v>1</v>
      </c>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c r="AZ244" s="20"/>
      <c r="BA244" s="20"/>
      <c r="BB244" s="20"/>
      <c r="BC244" s="20"/>
      <c r="BD244" s="20"/>
      <c r="BE244" s="20"/>
      <c r="BF244" s="20"/>
      <c r="BG244" s="20"/>
      <c r="BH244" s="20"/>
      <c r="BI244" s="20"/>
      <c r="BJ244" s="20"/>
      <c r="BK244" s="20"/>
      <c r="BL244" s="20"/>
      <c r="BM244" s="20"/>
      <c r="BN244" s="20"/>
      <c r="BO244" s="20"/>
      <c r="BP244" s="20"/>
      <c r="BQ244" s="20"/>
      <c r="BR244" s="50"/>
      <c r="BS244" s="50"/>
      <c r="BT244" s="50"/>
      <c r="BU244" s="20"/>
      <c r="BV244" s="20"/>
      <c r="BW244" s="21"/>
      <c r="BX244" s="22"/>
      <c r="BY244" s="21"/>
      <c r="BZ244" s="22"/>
      <c r="CA244" s="21"/>
      <c r="CB244" s="22"/>
      <c r="CC244" s="21"/>
      <c r="CD244" s="21"/>
    </row>
    <row r="245" spans="1:82" s="2" customFormat="1" ht="45" hidden="1">
      <c r="A245" s="19"/>
      <c r="B245" s="451"/>
      <c r="C245" s="78" t="s">
        <v>505</v>
      </c>
      <c r="D245" s="77"/>
      <c r="E245" s="101"/>
      <c r="F245" s="77"/>
      <c r="G245" s="101"/>
      <c r="H245" s="23" t="s">
        <v>1010</v>
      </c>
      <c r="I245" s="20"/>
      <c r="J245" s="111"/>
      <c r="K245" s="20"/>
      <c r="L245" s="20"/>
      <c r="M245" s="20"/>
      <c r="N245" s="474"/>
      <c r="O245" s="623"/>
      <c r="P245" s="20"/>
      <c r="Q245" s="21" t="s">
        <v>16</v>
      </c>
      <c r="R245" s="21"/>
      <c r="S245" s="20"/>
      <c r="T245" s="20"/>
      <c r="U245" s="66"/>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c r="AZ245" s="20"/>
      <c r="BA245" s="20"/>
      <c r="BB245" s="20"/>
      <c r="BC245" s="20"/>
      <c r="BD245" s="20"/>
      <c r="BE245" s="20"/>
      <c r="BF245" s="20"/>
      <c r="BG245" s="20"/>
      <c r="BH245" s="20"/>
      <c r="BI245" s="20"/>
      <c r="BJ245" s="20"/>
      <c r="BK245" s="20"/>
      <c r="BL245" s="20"/>
      <c r="BM245" s="20"/>
      <c r="BN245" s="20"/>
      <c r="BO245" s="20"/>
      <c r="BP245" s="20"/>
      <c r="BQ245" s="20"/>
      <c r="BR245" s="50"/>
      <c r="BS245" s="50"/>
      <c r="BT245" s="50"/>
      <c r="BU245" s="20"/>
      <c r="BV245" s="20"/>
      <c r="BW245" s="21"/>
      <c r="BX245" s="22"/>
      <c r="BY245" s="21"/>
      <c r="BZ245" s="22"/>
      <c r="CA245" s="21"/>
      <c r="CB245" s="22"/>
      <c r="CC245" s="21"/>
      <c r="CD245" s="21"/>
    </row>
    <row r="246" spans="1:82" s="2" customFormat="1" ht="69.75" customHeight="1">
      <c r="A246" s="19">
        <v>210</v>
      </c>
      <c r="B246" s="451">
        <v>210</v>
      </c>
      <c r="C246" s="523" t="s">
        <v>505</v>
      </c>
      <c r="D246" s="77" t="s">
        <v>14</v>
      </c>
      <c r="E246" s="213" t="s">
        <v>525</v>
      </c>
      <c r="F246" s="77" t="s">
        <v>17</v>
      </c>
      <c r="G246" s="213" t="s">
        <v>526</v>
      </c>
      <c r="H246" s="23" t="s">
        <v>527</v>
      </c>
      <c r="I246" s="20" t="s">
        <v>275</v>
      </c>
      <c r="J246" s="111" t="s">
        <v>192</v>
      </c>
      <c r="K246" s="20"/>
      <c r="L246" s="20"/>
      <c r="M246" s="20"/>
      <c r="N246" s="474"/>
      <c r="O246" s="623" t="s">
        <v>16</v>
      </c>
      <c r="P246" s="20"/>
      <c r="Q246" s="21"/>
      <c r="R246" s="21"/>
      <c r="S246" s="20"/>
      <c r="T246" s="20"/>
      <c r="U246" s="66">
        <f t="shared" si="30"/>
        <v>1</v>
      </c>
      <c r="V246" s="20"/>
      <c r="W246" s="20"/>
      <c r="X246" s="20"/>
      <c r="Y246" s="20"/>
      <c r="Z246" s="20"/>
      <c r="AA246" s="20"/>
      <c r="AB246" s="20"/>
      <c r="AC246" s="20"/>
      <c r="AD246" s="20"/>
      <c r="AE246" s="20"/>
      <c r="AF246" s="20"/>
      <c r="AG246" s="20"/>
      <c r="AH246" s="20"/>
      <c r="AI246" s="20"/>
      <c r="AJ246" s="20"/>
      <c r="AK246" s="20"/>
      <c r="AL246" s="20"/>
      <c r="AM246" s="20" t="s">
        <v>724</v>
      </c>
      <c r="AN246" s="20" t="s">
        <v>726</v>
      </c>
      <c r="AO246" s="20" t="s">
        <v>723</v>
      </c>
      <c r="AP246" s="20" t="s">
        <v>724</v>
      </c>
      <c r="AQ246" s="20"/>
      <c r="AR246" s="20"/>
      <c r="AS246" s="20"/>
      <c r="AT246" s="20"/>
      <c r="AU246" s="20"/>
      <c r="AV246" s="20"/>
      <c r="AW246" s="20"/>
      <c r="AX246" s="20"/>
      <c r="AY246" s="20"/>
      <c r="AZ246" s="20"/>
      <c r="BA246" s="20"/>
      <c r="BB246" s="20"/>
      <c r="BC246" s="20"/>
      <c r="BD246" s="20"/>
      <c r="BE246" s="20">
        <v>2</v>
      </c>
      <c r="BF246" s="20">
        <v>2</v>
      </c>
      <c r="BG246" s="20">
        <v>2</v>
      </c>
      <c r="BH246" s="20">
        <v>2</v>
      </c>
      <c r="BI246" s="20">
        <v>2</v>
      </c>
      <c r="BJ246" s="20">
        <v>2</v>
      </c>
      <c r="BK246" s="20">
        <v>2</v>
      </c>
      <c r="BL246" s="20">
        <v>2</v>
      </c>
      <c r="BM246" s="20">
        <v>2</v>
      </c>
      <c r="BN246" s="20">
        <v>2</v>
      </c>
      <c r="BO246" s="20">
        <v>1</v>
      </c>
      <c r="BP246" s="20">
        <v>2</v>
      </c>
      <c r="BQ246" s="20">
        <v>2</v>
      </c>
      <c r="BR246" s="20">
        <v>1</v>
      </c>
      <c r="BS246" s="20">
        <v>1</v>
      </c>
      <c r="BT246" s="20">
        <v>1</v>
      </c>
      <c r="BU246" s="20">
        <v>2</v>
      </c>
      <c r="BV246" s="20">
        <v>2</v>
      </c>
      <c r="BW246" s="21">
        <f>COUNTIF($BE246:$BV246,2)</f>
        <v>14</v>
      </c>
      <c r="BX246" s="22">
        <f>BW246/COUNTA($BE246:$BV246)</f>
        <v>0.77777777777777779</v>
      </c>
      <c r="BY246" s="21">
        <f>COUNTIF($BE246:$BV246,1)</f>
        <v>4</v>
      </c>
      <c r="BZ246" s="22">
        <f>BY246/COUNTA($BE246:$BV246)</f>
        <v>0.22222222222222221</v>
      </c>
      <c r="CA246" s="21">
        <f>COUNTIF($BE246:$BV246,0)</f>
        <v>0</v>
      </c>
      <c r="CB246" s="22">
        <f>CA246/COUNTA($BE246:$BV246)</f>
        <v>0</v>
      </c>
      <c r="CC246" s="21">
        <f>(((BW246*2)+(BY246*1)+(CA246*0)))/COUNTA($BE246:$BV246)</f>
        <v>1.7777777777777777</v>
      </c>
      <c r="CD246" s="427" t="str">
        <f>IF(CC246&gt;=1.6,"Đạt mục tiêu",IF(CC246&gt;=1,"Cần cố gắng","Chưa đạt"))</f>
        <v>Đạt mục tiêu</v>
      </c>
    </row>
    <row r="247" spans="1:82" ht="62.25" hidden="1">
      <c r="A247" s="396">
        <v>211</v>
      </c>
      <c r="B247" s="451">
        <v>211</v>
      </c>
      <c r="C247" s="402" t="s">
        <v>523</v>
      </c>
      <c r="D247" s="77" t="s">
        <v>14</v>
      </c>
      <c r="E247" s="67" t="s">
        <v>524</v>
      </c>
      <c r="F247" s="102" t="s">
        <v>17</v>
      </c>
      <c r="G247" s="190" t="s">
        <v>529</v>
      </c>
      <c r="H247" s="190" t="s">
        <v>528</v>
      </c>
      <c r="I247" s="79" t="s">
        <v>275</v>
      </c>
      <c r="J247" s="111" t="s">
        <v>192</v>
      </c>
      <c r="K247" s="396" t="s">
        <v>16</v>
      </c>
      <c r="L247" s="79"/>
      <c r="M247" s="79"/>
      <c r="N247" s="474"/>
      <c r="O247" s="623"/>
      <c r="P247" s="79"/>
      <c r="Q247" s="474"/>
      <c r="R247" s="474"/>
      <c r="S247" s="79"/>
      <c r="T247" s="79"/>
      <c r="U247" s="66">
        <f t="shared" si="30"/>
        <v>1</v>
      </c>
      <c r="V247" s="473" t="s">
        <v>727</v>
      </c>
      <c r="W247" s="473" t="s">
        <v>724</v>
      </c>
      <c r="X247" s="473" t="s">
        <v>726</v>
      </c>
      <c r="Y247" s="473" t="s">
        <v>723</v>
      </c>
      <c r="Z247" s="79"/>
      <c r="AA247" s="79"/>
      <c r="AB247" s="79"/>
      <c r="AC247" s="79"/>
      <c r="AD247" s="79"/>
      <c r="AE247" s="79"/>
      <c r="AF247" s="79"/>
      <c r="AG247" s="79"/>
      <c r="AH247" s="79"/>
      <c r="AI247" s="79"/>
      <c r="AJ247" s="79"/>
      <c r="AK247" s="79"/>
      <c r="AL247" s="79"/>
      <c r="AM247" s="79"/>
      <c r="AN247" s="79"/>
      <c r="AO247" s="79"/>
      <c r="AP247" s="79"/>
      <c r="AQ247" s="79"/>
      <c r="AR247" s="79"/>
      <c r="AS247" s="79"/>
      <c r="AT247" s="79"/>
      <c r="AU247" s="79"/>
      <c r="AV247" s="79"/>
      <c r="AW247" s="79"/>
      <c r="AX247" s="79"/>
      <c r="AY247" s="79"/>
      <c r="AZ247" s="79"/>
      <c r="BA247" s="79"/>
      <c r="BB247" s="79"/>
      <c r="BC247" s="79"/>
      <c r="BD247" s="79"/>
      <c r="BE247" s="394" t="s">
        <v>281</v>
      </c>
      <c r="BF247" s="394" t="s">
        <v>281</v>
      </c>
      <c r="BG247" s="394" t="s">
        <v>1160</v>
      </c>
      <c r="BH247" s="394" t="s">
        <v>281</v>
      </c>
      <c r="BI247" s="394" t="s">
        <v>1160</v>
      </c>
      <c r="BJ247" s="394" t="s">
        <v>281</v>
      </c>
      <c r="BK247" s="394" t="s">
        <v>281</v>
      </c>
      <c r="BL247" s="394" t="s">
        <v>281</v>
      </c>
      <c r="BM247" s="394" t="s">
        <v>281</v>
      </c>
      <c r="BN247" s="394" t="s">
        <v>281</v>
      </c>
      <c r="BO247" s="394" t="s">
        <v>281</v>
      </c>
      <c r="BP247" s="394" t="s">
        <v>281</v>
      </c>
      <c r="BQ247" s="394" t="s">
        <v>281</v>
      </c>
      <c r="BR247" s="394" t="s">
        <v>281</v>
      </c>
      <c r="BS247" s="394" t="s">
        <v>281</v>
      </c>
      <c r="BT247" s="394" t="s">
        <v>281</v>
      </c>
      <c r="BU247" s="394" t="s">
        <v>281</v>
      </c>
      <c r="BV247" s="394" t="s">
        <v>281</v>
      </c>
      <c r="BW247" s="384">
        <f>COUNTIF($BE247:$BV247,2)</f>
        <v>16</v>
      </c>
      <c r="BX247" s="510">
        <f>BW247/COUNTA($BE247:$BV247)</f>
        <v>0.88888888888888884</v>
      </c>
      <c r="BY247" s="384">
        <f>COUNTIF($BE247:$BV247,1)</f>
        <v>2</v>
      </c>
      <c r="BZ247" s="510">
        <f>BY247/COUNTA($BE247:$BV247)</f>
        <v>0.1111111111111111</v>
      </c>
      <c r="CA247" s="384">
        <f>COUNTIF($BE247:$BV247,0)</f>
        <v>0</v>
      </c>
      <c r="CB247" s="511">
        <f>CA247/COUNTA($BE247:$BV247)</f>
        <v>0</v>
      </c>
      <c r="CC247" s="384">
        <f>(((BW247*2)+(BY247*1)+(CA247*0)))/COUNTA($BE247:$BV247)</f>
        <v>1.8888888888888888</v>
      </c>
      <c r="CD247" s="497" t="str">
        <f>IF(CC247&gt;=1.6,"Đạt mục tiêu",IF(CC247&gt;=1,"Cần cố gắng","Chưa đạt"))</f>
        <v>Đạt mục tiêu</v>
      </c>
    </row>
    <row r="248" spans="1:82" s="472" customFormat="1" ht="62.25" hidden="1">
      <c r="A248" s="19">
        <v>212</v>
      </c>
      <c r="B248" s="451">
        <v>212</v>
      </c>
      <c r="C248" s="67" t="s">
        <v>523</v>
      </c>
      <c r="D248" s="77" t="s">
        <v>14</v>
      </c>
      <c r="E248" s="67" t="s">
        <v>524</v>
      </c>
      <c r="F248" s="102" t="s">
        <v>17</v>
      </c>
      <c r="G248" s="96" t="s">
        <v>530</v>
      </c>
      <c r="H248" s="96" t="s">
        <v>531</v>
      </c>
      <c r="I248" s="79" t="s">
        <v>275</v>
      </c>
      <c r="J248" s="111" t="s">
        <v>192</v>
      </c>
      <c r="K248" s="79"/>
      <c r="L248" s="474" t="s">
        <v>16</v>
      </c>
      <c r="M248" s="79"/>
      <c r="N248" s="474"/>
      <c r="O248" s="623"/>
      <c r="P248" s="79"/>
      <c r="Q248" s="474"/>
      <c r="R248" s="474"/>
      <c r="S248" s="79"/>
      <c r="T248" s="79"/>
      <c r="U248" s="66">
        <f t="shared" si="30"/>
        <v>1</v>
      </c>
      <c r="V248" s="79"/>
      <c r="W248" s="79"/>
      <c r="X248" s="79"/>
      <c r="Y248" s="79"/>
      <c r="Z248" s="79" t="s">
        <v>724</v>
      </c>
      <c r="AA248" s="79"/>
      <c r="AB248" s="79" t="s">
        <v>724</v>
      </c>
      <c r="AC248" s="79" t="s">
        <v>726</v>
      </c>
      <c r="AD248" s="79"/>
      <c r="AE248" s="79"/>
      <c r="AF248" s="79"/>
      <c r="AG248" s="79"/>
      <c r="AH248" s="79"/>
      <c r="AI248" s="79"/>
      <c r="AJ248" s="79"/>
      <c r="AK248" s="79"/>
      <c r="AL248" s="79"/>
      <c r="AM248" s="79"/>
      <c r="AN248" s="79"/>
      <c r="AO248" s="79"/>
      <c r="AP248" s="79"/>
      <c r="AQ248" s="79"/>
      <c r="AR248" s="79"/>
      <c r="AS248" s="79"/>
      <c r="AT248" s="79"/>
      <c r="AU248" s="79"/>
      <c r="AV248" s="79"/>
      <c r="AW248" s="79"/>
      <c r="AX248" s="79"/>
      <c r="AY248" s="79"/>
      <c r="AZ248" s="79"/>
      <c r="BA248" s="79"/>
      <c r="BB248" s="79"/>
      <c r="BC248" s="79"/>
      <c r="BD248" s="79"/>
      <c r="BE248" s="79">
        <v>1</v>
      </c>
      <c r="BF248" s="79">
        <v>2</v>
      </c>
      <c r="BG248" s="79">
        <v>2</v>
      </c>
      <c r="BH248" s="79">
        <v>2</v>
      </c>
      <c r="BI248" s="79">
        <v>1</v>
      </c>
      <c r="BJ248" s="79">
        <v>2</v>
      </c>
      <c r="BK248" s="79">
        <v>2</v>
      </c>
      <c r="BL248" s="79">
        <v>2</v>
      </c>
      <c r="BM248" s="79">
        <v>2</v>
      </c>
      <c r="BN248" s="79">
        <v>1</v>
      </c>
      <c r="BO248" s="79">
        <v>1</v>
      </c>
      <c r="BP248" s="79">
        <v>2</v>
      </c>
      <c r="BQ248" s="79">
        <v>2</v>
      </c>
      <c r="BR248" s="79">
        <v>2</v>
      </c>
      <c r="BS248" s="79">
        <v>2</v>
      </c>
      <c r="BT248" s="79">
        <v>2</v>
      </c>
      <c r="BU248" s="79">
        <v>2</v>
      </c>
      <c r="BV248" s="79">
        <v>2</v>
      </c>
      <c r="BW248" s="21">
        <f>COUNTIF($BE248:$BV248,2)</f>
        <v>14</v>
      </c>
      <c r="BX248" s="524">
        <f>BW248/COUNTA($BE248:$BV248)</f>
        <v>0.77777777777777779</v>
      </c>
      <c r="BY248" s="21">
        <f>COUNTIF($BE248:$BV248,1)</f>
        <v>4</v>
      </c>
      <c r="BZ248" s="524">
        <f>BY248/COUNTA($BE248:$BV248)</f>
        <v>0.22222222222222221</v>
      </c>
      <c r="CA248" s="21">
        <f>COUNTIF($BE248:$BV248,0)</f>
        <v>0</v>
      </c>
      <c r="CB248" s="81">
        <f>CA248/COUNTA($BE248:$BV248)</f>
        <v>0</v>
      </c>
      <c r="CC248" s="21">
        <f>(((BW248*2)+(BY248*1)+(CA248*0)))/COUNTA($BE248:$BV248)</f>
        <v>1.7777777777777777</v>
      </c>
      <c r="CD248" s="427" t="str">
        <f>IF(CC248&gt;=1.6,"Đạt mục tiêu",IF(CC248&gt;=1,"Cần cố gắng","Chưa đạt"))</f>
        <v>Đạt mục tiêu</v>
      </c>
    </row>
    <row r="249" spans="1:82" s="3" customFormat="1" ht="78.75" hidden="1">
      <c r="A249" s="19">
        <v>213</v>
      </c>
      <c r="B249" s="451">
        <v>213</v>
      </c>
      <c r="C249" s="390" t="s">
        <v>523</v>
      </c>
      <c r="D249" s="77" t="s">
        <v>14</v>
      </c>
      <c r="E249" s="390" t="s">
        <v>524</v>
      </c>
      <c r="F249" s="102" t="s">
        <v>17</v>
      </c>
      <c r="G249" s="37" t="s">
        <v>532</v>
      </c>
      <c r="H249" s="37" t="s">
        <v>1187</v>
      </c>
      <c r="I249" s="398" t="s">
        <v>275</v>
      </c>
      <c r="J249" s="8" t="s">
        <v>192</v>
      </c>
      <c r="K249" s="398"/>
      <c r="L249" s="398"/>
      <c r="M249" s="461" t="s">
        <v>16</v>
      </c>
      <c r="N249" s="461"/>
      <c r="O249" s="608"/>
      <c r="P249" s="591"/>
      <c r="Q249" s="461"/>
      <c r="R249" s="461"/>
      <c r="S249" s="398"/>
      <c r="T249" s="398"/>
      <c r="U249" s="493">
        <f t="shared" si="30"/>
        <v>1</v>
      </c>
      <c r="V249" s="398"/>
      <c r="W249" s="398"/>
      <c r="X249" s="398"/>
      <c r="Y249" s="398"/>
      <c r="Z249" s="398"/>
      <c r="AA249" s="398"/>
      <c r="AB249" s="398"/>
      <c r="AC249" s="398"/>
      <c r="AD249" s="398" t="s">
        <v>723</v>
      </c>
      <c r="AE249" s="398" t="s">
        <v>726</v>
      </c>
      <c r="AF249" s="398" t="s">
        <v>726</v>
      </c>
      <c r="AG249" s="398" t="s">
        <v>726</v>
      </c>
      <c r="AH249" s="398"/>
      <c r="AI249" s="398"/>
      <c r="AJ249" s="398"/>
      <c r="AK249" s="398"/>
      <c r="AL249" s="398"/>
      <c r="AM249" s="591"/>
      <c r="AN249" s="591"/>
      <c r="AO249" s="591"/>
      <c r="AP249" s="591"/>
      <c r="AQ249" s="591"/>
      <c r="AR249" s="591"/>
      <c r="AS249" s="591"/>
      <c r="AT249" s="398"/>
      <c r="AU249" s="398"/>
      <c r="AV249" s="398"/>
      <c r="AW249" s="398"/>
      <c r="AX249" s="398"/>
      <c r="AY249" s="398"/>
      <c r="AZ249" s="398"/>
      <c r="BA249" s="398"/>
      <c r="BB249" s="398"/>
      <c r="BC249" s="398"/>
      <c r="BD249" s="398"/>
      <c r="BE249" s="398">
        <v>1</v>
      </c>
      <c r="BF249" s="398">
        <v>2</v>
      </c>
      <c r="BG249" s="398">
        <v>1</v>
      </c>
      <c r="BH249" s="398">
        <v>2</v>
      </c>
      <c r="BI249" s="398">
        <v>2</v>
      </c>
      <c r="BJ249" s="398">
        <v>2</v>
      </c>
      <c r="BK249" s="398">
        <v>2</v>
      </c>
      <c r="BL249" s="398">
        <v>2</v>
      </c>
      <c r="BM249" s="398">
        <v>2</v>
      </c>
      <c r="BN249" s="398">
        <v>2</v>
      </c>
      <c r="BO249" s="398">
        <v>2</v>
      </c>
      <c r="BP249" s="398">
        <v>2</v>
      </c>
      <c r="BQ249" s="398">
        <v>2</v>
      </c>
      <c r="BR249" s="398">
        <v>2</v>
      </c>
      <c r="BS249" s="398">
        <v>2</v>
      </c>
      <c r="BT249" s="398">
        <v>1</v>
      </c>
      <c r="BU249" s="398">
        <v>2</v>
      </c>
      <c r="BV249" s="398">
        <v>2</v>
      </c>
      <c r="BW249" s="533">
        <f>COUNTIF($BE249:$BV249,2)</f>
        <v>15</v>
      </c>
      <c r="BX249" s="534">
        <f>BW249/COUNTA($BE249:$BV249)</f>
        <v>0.83333333333333337</v>
      </c>
      <c r="BY249" s="533">
        <f>COUNTIF($BE249:$BV249,1)</f>
        <v>3</v>
      </c>
      <c r="BZ249" s="534">
        <f>BY249/COUNTA($BE249:$BV249)</f>
        <v>0.16666666666666666</v>
      </c>
      <c r="CA249" s="533">
        <f>COUNTIF($BE249:$BV249,0)</f>
        <v>0</v>
      </c>
      <c r="CB249" s="535">
        <f>CA249/COUNTA($BE249:$BV249)</f>
        <v>0</v>
      </c>
      <c r="CC249" s="533">
        <f>(((BW249*2)+(BY249*1)+(CA249*0)))/COUNTA($BE249:$BV249)</f>
        <v>1.8333333333333333</v>
      </c>
      <c r="CD249" s="536" t="str">
        <f t="shared" ref="CD249" si="47">IF(CC249&gt;=1.6,"Đạt mục tiêu",IF(CC249&gt;=1,"Cần cố gắng","Chưa đạt"))</f>
        <v>Đạt mục tiêu</v>
      </c>
    </row>
    <row r="250" spans="1:82" ht="63" hidden="1">
      <c r="A250" s="384">
        <v>214</v>
      </c>
      <c r="B250" s="451">
        <v>214</v>
      </c>
      <c r="C250" s="390" t="s">
        <v>523</v>
      </c>
      <c r="D250" s="77" t="s">
        <v>14</v>
      </c>
      <c r="E250" s="390" t="s">
        <v>524</v>
      </c>
      <c r="F250" s="102" t="s">
        <v>17</v>
      </c>
      <c r="G250" s="96" t="s">
        <v>533</v>
      </c>
      <c r="H250" s="518" t="s">
        <v>534</v>
      </c>
      <c r="I250" s="79" t="s">
        <v>275</v>
      </c>
      <c r="J250" s="111" t="s">
        <v>192</v>
      </c>
      <c r="K250" s="79"/>
      <c r="L250" s="79"/>
      <c r="M250" s="79"/>
      <c r="N250" s="384" t="s">
        <v>16</v>
      </c>
      <c r="O250" s="623"/>
      <c r="P250" s="79"/>
      <c r="Q250" s="474"/>
      <c r="R250" s="474"/>
      <c r="S250" s="79"/>
      <c r="T250" s="79"/>
      <c r="U250" s="66">
        <f t="shared" si="30"/>
        <v>1</v>
      </c>
      <c r="V250" s="79"/>
      <c r="W250" s="79"/>
      <c r="X250" s="79"/>
      <c r="Y250" s="79"/>
      <c r="Z250" s="79"/>
      <c r="AA250" s="79"/>
      <c r="AB250" s="79"/>
      <c r="AC250" s="79"/>
      <c r="AD250" s="79"/>
      <c r="AE250" s="79"/>
      <c r="AF250" s="79"/>
      <c r="AG250" s="79"/>
      <c r="AH250" s="384" t="s">
        <v>726</v>
      </c>
      <c r="AI250" s="384" t="s">
        <v>726</v>
      </c>
      <c r="AJ250" s="384" t="s">
        <v>723</v>
      </c>
      <c r="AK250" s="384" t="s">
        <v>726</v>
      </c>
      <c r="AL250" s="384" t="s">
        <v>723</v>
      </c>
      <c r="AM250" s="79"/>
      <c r="AN250" s="79"/>
      <c r="AO250" s="79"/>
      <c r="AP250" s="79"/>
      <c r="AQ250" s="79"/>
      <c r="AR250" s="79"/>
      <c r="AS250" s="79"/>
      <c r="AT250" s="79"/>
      <c r="AU250" s="79"/>
      <c r="AV250" s="79"/>
      <c r="AW250" s="79"/>
      <c r="AX250" s="79"/>
      <c r="AY250" s="79"/>
      <c r="AZ250" s="79"/>
      <c r="BA250" s="79"/>
      <c r="BB250" s="79"/>
      <c r="BC250" s="79"/>
      <c r="BD250" s="79"/>
      <c r="BE250" s="20">
        <v>2</v>
      </c>
      <c r="BF250" s="20">
        <v>2</v>
      </c>
      <c r="BG250" s="20">
        <v>2</v>
      </c>
      <c r="BH250" s="20">
        <v>2</v>
      </c>
      <c r="BI250" s="20">
        <v>2</v>
      </c>
      <c r="BJ250" s="20">
        <v>1</v>
      </c>
      <c r="BK250" s="20">
        <v>2</v>
      </c>
      <c r="BL250" s="20">
        <v>2</v>
      </c>
      <c r="BM250" s="20">
        <v>1</v>
      </c>
      <c r="BN250" s="20">
        <v>1</v>
      </c>
      <c r="BO250" s="20">
        <v>2</v>
      </c>
      <c r="BP250" s="20">
        <v>2</v>
      </c>
      <c r="BQ250" s="20">
        <v>2</v>
      </c>
      <c r="BR250" s="20">
        <v>2</v>
      </c>
      <c r="BS250" s="20">
        <v>2</v>
      </c>
      <c r="BT250" s="20">
        <v>2</v>
      </c>
      <c r="BU250" s="20">
        <v>1</v>
      </c>
      <c r="BV250" s="20">
        <v>2</v>
      </c>
      <c r="BW250" s="21">
        <f>COUNTIF($BE250:$BV250,2)</f>
        <v>14</v>
      </c>
      <c r="BX250" s="22">
        <f>BW250/COUNTA($BE250:$BV250)</f>
        <v>0.77777777777777779</v>
      </c>
      <c r="BY250" s="21">
        <f>COUNTIF($BE250:$BV250,1)</f>
        <v>4</v>
      </c>
      <c r="BZ250" s="22">
        <f>BY250/COUNTA($BE250:$BV250)</f>
        <v>0.22222222222222221</v>
      </c>
      <c r="CA250" s="21">
        <f>COUNTIF($BE250:$BV250,0)</f>
        <v>0</v>
      </c>
      <c r="CB250" s="22">
        <f>CA250/COUNTA($BE250:$BV250)</f>
        <v>0</v>
      </c>
      <c r="CC250" s="21">
        <f>(((BW250*2)+(BY250*1)+(CA250*0)))/COUNTA($BE250:$BV250)</f>
        <v>1.7777777777777777</v>
      </c>
      <c r="CD250" s="427" t="str">
        <f>IF(CC242&gt;=1.6,"Đạt mục tiêu",IF(CC242&gt;=1,"Cần cố gắng","Chưa đạt"))</f>
        <v>Chưa đạt</v>
      </c>
    </row>
    <row r="251" spans="1:82" s="472" customFormat="1" ht="36.75" hidden="1" customHeight="1">
      <c r="A251" s="19">
        <v>215</v>
      </c>
      <c r="B251" s="451">
        <v>215</v>
      </c>
      <c r="C251" s="67" t="s">
        <v>523</v>
      </c>
      <c r="D251" s="77" t="s">
        <v>14</v>
      </c>
      <c r="E251" s="67" t="s">
        <v>524</v>
      </c>
      <c r="F251" s="102" t="s">
        <v>17</v>
      </c>
      <c r="G251" s="96" t="s">
        <v>536</v>
      </c>
      <c r="H251" s="96" t="s">
        <v>993</v>
      </c>
      <c r="I251" s="79" t="s">
        <v>275</v>
      </c>
      <c r="J251" s="111" t="s">
        <v>192</v>
      </c>
      <c r="K251" s="79"/>
      <c r="L251" s="79"/>
      <c r="M251" s="79"/>
      <c r="N251" s="474"/>
      <c r="O251" s="623"/>
      <c r="P251" s="623" t="s">
        <v>16</v>
      </c>
      <c r="Q251" s="474"/>
      <c r="R251" s="474"/>
      <c r="S251" s="79"/>
      <c r="T251" s="79"/>
      <c r="U251" s="66">
        <f t="shared" si="30"/>
        <v>1</v>
      </c>
      <c r="V251" s="79"/>
      <c r="W251" s="79"/>
      <c r="X251" s="79"/>
      <c r="Y251" s="79"/>
      <c r="Z251" s="79"/>
      <c r="AA251" s="79"/>
      <c r="AB251" s="79"/>
      <c r="AC251" s="79"/>
      <c r="AD251" s="79"/>
      <c r="AE251" s="79"/>
      <c r="AF251" s="79"/>
      <c r="AG251" s="79"/>
      <c r="AH251" s="79"/>
      <c r="AI251" s="79"/>
      <c r="AJ251" s="79"/>
      <c r="AK251" s="79"/>
      <c r="AL251" s="79"/>
      <c r="AM251" s="79"/>
      <c r="AN251" s="79"/>
      <c r="AO251" s="79"/>
      <c r="AP251" s="79"/>
      <c r="AQ251" s="79" t="s">
        <v>726</v>
      </c>
      <c r="AR251" s="79" t="s">
        <v>723</v>
      </c>
      <c r="AS251" s="79" t="s">
        <v>726</v>
      </c>
      <c r="AT251" s="79"/>
      <c r="AU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103"/>
      <c r="BS251" s="103"/>
      <c r="BT251" s="103"/>
      <c r="BU251" s="79"/>
      <c r="BV251" s="79"/>
      <c r="BW251" s="474"/>
      <c r="BX251" s="81"/>
      <c r="BY251" s="474"/>
      <c r="BZ251" s="81"/>
      <c r="CA251" s="474"/>
      <c r="CB251" s="81"/>
      <c r="CC251" s="474"/>
      <c r="CD251" s="474"/>
    </row>
    <row r="252" spans="1:82" s="472" customFormat="1" ht="60.75" customHeight="1">
      <c r="A252" s="19">
        <v>216</v>
      </c>
      <c r="B252" s="451">
        <v>216</v>
      </c>
      <c r="C252" s="67" t="s">
        <v>523</v>
      </c>
      <c r="D252" s="77" t="s">
        <v>14</v>
      </c>
      <c r="E252" s="67" t="s">
        <v>524</v>
      </c>
      <c r="F252" s="102" t="s">
        <v>17</v>
      </c>
      <c r="G252" s="96" t="s">
        <v>537</v>
      </c>
      <c r="H252" s="96" t="s">
        <v>538</v>
      </c>
      <c r="I252" s="79" t="s">
        <v>275</v>
      </c>
      <c r="J252" s="111" t="s">
        <v>192</v>
      </c>
      <c r="K252" s="79"/>
      <c r="L252" s="79"/>
      <c r="M252" s="79"/>
      <c r="N252" s="474"/>
      <c r="O252" s="144" t="s">
        <v>16</v>
      </c>
      <c r="P252" s="79"/>
      <c r="Q252" s="474"/>
      <c r="R252" s="474"/>
      <c r="S252" s="79"/>
      <c r="T252" s="79"/>
      <c r="U252" s="66">
        <f t="shared" si="30"/>
        <v>1</v>
      </c>
      <c r="V252" s="79"/>
      <c r="W252" s="79"/>
      <c r="X252" s="79"/>
      <c r="Y252" s="79"/>
      <c r="Z252" s="79"/>
      <c r="AA252" s="79"/>
      <c r="AB252" s="79"/>
      <c r="AC252" s="79"/>
      <c r="AD252" s="79"/>
      <c r="AE252" s="79"/>
      <c r="AF252" s="79"/>
      <c r="AG252" s="79"/>
      <c r="AH252" s="79"/>
      <c r="AI252" s="79"/>
      <c r="AJ252" s="79"/>
      <c r="AK252" s="79"/>
      <c r="AL252" s="79"/>
      <c r="AM252" s="79" t="s">
        <v>724</v>
      </c>
      <c r="AN252" s="79" t="s">
        <v>724</v>
      </c>
      <c r="AO252" s="79" t="s">
        <v>724</v>
      </c>
      <c r="AP252" s="79" t="s">
        <v>724</v>
      </c>
      <c r="AQ252" s="79"/>
      <c r="AR252" s="79"/>
      <c r="AS252" s="79"/>
      <c r="AT252" s="79"/>
      <c r="AU252" s="79"/>
      <c r="AV252" s="79"/>
      <c r="AW252" s="79"/>
      <c r="AX252" s="79"/>
      <c r="AY252" s="79"/>
      <c r="AZ252" s="79"/>
      <c r="BA252" s="79"/>
      <c r="BB252" s="79"/>
      <c r="BC252" s="79"/>
      <c r="BD252" s="79"/>
      <c r="BE252" s="20">
        <v>2</v>
      </c>
      <c r="BF252" s="20">
        <v>2</v>
      </c>
      <c r="BG252" s="20">
        <v>2</v>
      </c>
      <c r="BH252" s="20">
        <v>2</v>
      </c>
      <c r="BI252" s="20">
        <v>2</v>
      </c>
      <c r="BJ252" s="20">
        <v>2</v>
      </c>
      <c r="BK252" s="20">
        <v>2</v>
      </c>
      <c r="BL252" s="20">
        <v>2</v>
      </c>
      <c r="BM252" s="20">
        <v>2</v>
      </c>
      <c r="BN252" s="20">
        <v>2</v>
      </c>
      <c r="BO252" s="20">
        <v>2</v>
      </c>
      <c r="BP252" s="20">
        <v>2</v>
      </c>
      <c r="BQ252" s="20">
        <v>2</v>
      </c>
      <c r="BR252" s="20">
        <v>2</v>
      </c>
      <c r="BS252" s="20">
        <v>1</v>
      </c>
      <c r="BT252" s="20">
        <v>1</v>
      </c>
      <c r="BU252" s="20">
        <v>2</v>
      </c>
      <c r="BV252" s="20">
        <v>2</v>
      </c>
      <c r="BW252" s="21">
        <f>COUNTIF($BE252:$BV252,2)</f>
        <v>16</v>
      </c>
      <c r="BX252" s="22">
        <f>BW252/COUNTA($BE252:$BV252)</f>
        <v>0.88888888888888884</v>
      </c>
      <c r="BY252" s="21">
        <f>COUNTIF($BE252:$BV252,1)</f>
        <v>2</v>
      </c>
      <c r="BZ252" s="22">
        <f>BY252/COUNTA($BE252:$BV252)</f>
        <v>0.1111111111111111</v>
      </c>
      <c r="CA252" s="21">
        <f>COUNTIF($BE252:$BV252,0)</f>
        <v>0</v>
      </c>
      <c r="CB252" s="22">
        <f>CA252/COUNTA($BE252:$BV252)</f>
        <v>0</v>
      </c>
      <c r="CC252" s="21">
        <f>(((BW252*2)+(BY252*1)+(CA252*0)))/COUNTA($BE252:$BV252)</f>
        <v>1.8888888888888888</v>
      </c>
      <c r="CD252" s="427" t="str">
        <f>IF(CC252&gt;=1.6,"Đạt mục tiêu",IF(CC252&gt;=1,"Cần cố gắng","Chưa đạt"))</f>
        <v>Đạt mục tiêu</v>
      </c>
    </row>
    <row r="253" spans="1:82" s="472" customFormat="1" ht="47.25" hidden="1">
      <c r="A253" s="19">
        <v>217</v>
      </c>
      <c r="B253" s="451">
        <v>217</v>
      </c>
      <c r="C253" s="67" t="s">
        <v>523</v>
      </c>
      <c r="D253" s="77" t="s">
        <v>14</v>
      </c>
      <c r="E253" s="67" t="s">
        <v>524</v>
      </c>
      <c r="F253" s="102" t="s">
        <v>17</v>
      </c>
      <c r="G253" s="96" t="s">
        <v>539</v>
      </c>
      <c r="H253" s="96" t="s">
        <v>540</v>
      </c>
      <c r="I253" s="79" t="s">
        <v>275</v>
      </c>
      <c r="J253" s="111" t="s">
        <v>192</v>
      </c>
      <c r="K253" s="79"/>
      <c r="L253" s="79"/>
      <c r="M253" s="79"/>
      <c r="N253" s="474"/>
      <c r="O253" s="623"/>
      <c r="P253" s="79"/>
      <c r="Q253" s="474" t="s">
        <v>16</v>
      </c>
      <c r="R253" s="474"/>
      <c r="S253" s="79"/>
      <c r="T253" s="79"/>
      <c r="U253" s="66">
        <f t="shared" ref="U253:U254" si="48">COUNTIF(K253:T253,"x")</f>
        <v>1</v>
      </c>
      <c r="V253" s="79"/>
      <c r="W253" s="79"/>
      <c r="X253" s="79"/>
      <c r="Y253" s="79"/>
      <c r="Z253" s="79"/>
      <c r="AA253" s="79"/>
      <c r="AB253" s="79"/>
      <c r="AC253" s="79"/>
      <c r="AD253" s="79"/>
      <c r="AE253" s="79"/>
      <c r="AF253" s="79"/>
      <c r="AG253" s="79"/>
      <c r="AH253" s="79"/>
      <c r="AI253" s="79"/>
      <c r="AJ253" s="79"/>
      <c r="AK253" s="79"/>
      <c r="AL253" s="79"/>
      <c r="AM253" s="79"/>
      <c r="AN253" s="79"/>
      <c r="AO253" s="79"/>
      <c r="AP253" s="79"/>
      <c r="AQ253" s="79"/>
      <c r="AR253" s="79"/>
      <c r="AS253" s="79"/>
      <c r="AT253" s="79"/>
      <c r="AU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103"/>
      <c r="BS253" s="103"/>
      <c r="BT253" s="103"/>
      <c r="BU253" s="79"/>
      <c r="BV253" s="79"/>
      <c r="BW253" s="474"/>
      <c r="BX253" s="81"/>
      <c r="BY253" s="474"/>
      <c r="BZ253" s="81"/>
      <c r="CA253" s="474"/>
      <c r="CB253" s="81"/>
      <c r="CC253" s="474"/>
      <c r="CD253" s="474"/>
    </row>
    <row r="254" spans="1:82" s="472" customFormat="1" ht="47.25" hidden="1">
      <c r="A254" s="19">
        <v>218</v>
      </c>
      <c r="B254" s="451">
        <v>218</v>
      </c>
      <c r="C254" s="67" t="s">
        <v>523</v>
      </c>
      <c r="D254" s="77" t="s">
        <v>14</v>
      </c>
      <c r="E254" s="67" t="s">
        <v>524</v>
      </c>
      <c r="F254" s="102" t="s">
        <v>17</v>
      </c>
      <c r="G254" s="96" t="s">
        <v>541</v>
      </c>
      <c r="H254" s="96" t="s">
        <v>542</v>
      </c>
      <c r="I254" s="79" t="s">
        <v>275</v>
      </c>
      <c r="J254" s="111" t="s">
        <v>192</v>
      </c>
      <c r="K254" s="79"/>
      <c r="L254" s="79"/>
      <c r="M254" s="79"/>
      <c r="N254" s="474"/>
      <c r="O254" s="623"/>
      <c r="P254" s="79"/>
      <c r="Q254" s="474"/>
      <c r="R254" s="474"/>
      <c r="S254" s="79" t="s">
        <v>16</v>
      </c>
      <c r="T254" s="79"/>
      <c r="U254" s="66">
        <f t="shared" si="48"/>
        <v>1</v>
      </c>
      <c r="V254" s="79"/>
      <c r="W254" s="79"/>
      <c r="X254" s="79"/>
      <c r="Y254" s="79"/>
      <c r="Z254" s="79"/>
      <c r="AA254" s="79"/>
      <c r="AB254" s="79"/>
      <c r="AC254" s="79"/>
      <c r="AD254" s="79"/>
      <c r="AE254" s="79"/>
      <c r="AF254" s="79"/>
      <c r="AG254" s="79"/>
      <c r="AH254" s="79"/>
      <c r="AI254" s="79"/>
      <c r="AJ254" s="79"/>
      <c r="AK254" s="79"/>
      <c r="AL254" s="79"/>
      <c r="AM254" s="79"/>
      <c r="AN254" s="79"/>
      <c r="AO254" s="79"/>
      <c r="AP254" s="79"/>
      <c r="AQ254" s="79"/>
      <c r="AR254" s="79"/>
      <c r="AS254" s="79"/>
      <c r="AT254" s="79"/>
      <c r="AU254" s="79"/>
      <c r="AV254" s="79"/>
      <c r="AW254" s="79"/>
      <c r="AX254" s="79"/>
      <c r="AY254" s="79"/>
      <c r="AZ254" s="79"/>
      <c r="BA254" s="79"/>
      <c r="BB254" s="79"/>
      <c r="BC254" s="79"/>
      <c r="BD254" s="79"/>
      <c r="BE254" s="79"/>
      <c r="BF254" s="79"/>
      <c r="BG254" s="79"/>
      <c r="BH254" s="79"/>
      <c r="BI254" s="79"/>
      <c r="BJ254" s="79"/>
      <c r="BK254" s="79"/>
      <c r="BL254" s="79"/>
      <c r="BM254" s="79"/>
      <c r="BN254" s="79"/>
      <c r="BO254" s="79"/>
      <c r="BP254" s="79"/>
      <c r="BQ254" s="79"/>
      <c r="BR254" s="103"/>
      <c r="BS254" s="103"/>
      <c r="BT254" s="103"/>
      <c r="BU254" s="79"/>
      <c r="BV254" s="79"/>
      <c r="BW254" s="474"/>
      <c r="BX254" s="81"/>
      <c r="BY254" s="474"/>
      <c r="BZ254" s="81"/>
      <c r="CA254" s="474"/>
      <c r="CB254" s="81"/>
      <c r="CC254" s="474"/>
      <c r="CD254" s="474"/>
    </row>
    <row r="255" spans="1:82" s="2" customFormat="1" ht="15.75" hidden="1">
      <c r="A255" s="26"/>
      <c r="B255" s="1375"/>
      <c r="C255" s="1375"/>
      <c r="D255" s="1375"/>
      <c r="E255" s="1375"/>
      <c r="F255" s="1375"/>
      <c r="G255" s="1376" t="s">
        <v>216</v>
      </c>
      <c r="H255" s="1376"/>
      <c r="I255" s="27"/>
      <c r="J255" s="451">
        <f>SUM(J256:J260)</f>
        <v>178</v>
      </c>
      <c r="K255" s="451">
        <f>SUM(K256:K260)</f>
        <v>22</v>
      </c>
      <c r="L255" s="451">
        <f t="shared" ref="L255:BD255" si="49">SUM(L256:L260)</f>
        <v>28</v>
      </c>
      <c r="M255" s="451">
        <f t="shared" si="49"/>
        <v>24</v>
      </c>
      <c r="N255" s="451">
        <f t="shared" si="49"/>
        <v>26</v>
      </c>
      <c r="O255" s="451">
        <f t="shared" ref="O255:P255" si="50">SUM(O256:O260)</f>
        <v>25</v>
      </c>
      <c r="P255" s="451">
        <f t="shared" si="50"/>
        <v>22</v>
      </c>
      <c r="Q255" s="451">
        <f t="shared" si="49"/>
        <v>22</v>
      </c>
      <c r="R255" s="451">
        <f t="shared" si="49"/>
        <v>17</v>
      </c>
      <c r="S255" s="451">
        <f t="shared" si="49"/>
        <v>18</v>
      </c>
      <c r="T255" s="451">
        <f t="shared" si="49"/>
        <v>15</v>
      </c>
      <c r="U255" s="451">
        <f t="shared" si="49"/>
        <v>0</v>
      </c>
      <c r="V255" s="451">
        <f t="shared" si="49"/>
        <v>0</v>
      </c>
      <c r="W255" s="451">
        <f t="shared" si="49"/>
        <v>0</v>
      </c>
      <c r="X255" s="451">
        <f t="shared" si="49"/>
        <v>0</v>
      </c>
      <c r="Y255" s="451">
        <f t="shared" si="49"/>
        <v>0</v>
      </c>
      <c r="Z255" s="451">
        <f t="shared" si="49"/>
        <v>0</v>
      </c>
      <c r="AA255" s="451">
        <f t="shared" si="49"/>
        <v>0</v>
      </c>
      <c r="AB255" s="451">
        <f t="shared" si="49"/>
        <v>0</v>
      </c>
      <c r="AC255" s="451">
        <f t="shared" si="49"/>
        <v>0</v>
      </c>
      <c r="AD255" s="451">
        <f t="shared" si="49"/>
        <v>0</v>
      </c>
      <c r="AE255" s="451">
        <f t="shared" si="49"/>
        <v>0</v>
      </c>
      <c r="AF255" s="451">
        <f t="shared" si="49"/>
        <v>0</v>
      </c>
      <c r="AG255" s="451">
        <f t="shared" si="49"/>
        <v>0</v>
      </c>
      <c r="AH255" s="451">
        <f t="shared" si="49"/>
        <v>0</v>
      </c>
      <c r="AI255" s="451">
        <f t="shared" si="49"/>
        <v>0</v>
      </c>
      <c r="AJ255" s="451"/>
      <c r="AK255" s="451"/>
      <c r="AL255" s="451"/>
      <c r="AM255" s="451">
        <f t="shared" ref="AM255" si="51">SUM(AM256:AM260)</f>
        <v>0</v>
      </c>
      <c r="AN255" s="451"/>
      <c r="AO255" s="451"/>
      <c r="AP255" s="451"/>
      <c r="AQ255" s="451"/>
      <c r="AR255" s="451"/>
      <c r="AS255" s="451"/>
      <c r="AT255" s="451">
        <f t="shared" si="49"/>
        <v>0</v>
      </c>
      <c r="AU255" s="451"/>
      <c r="AV255" s="451"/>
      <c r="AW255" s="451">
        <f t="shared" si="49"/>
        <v>0</v>
      </c>
      <c r="AX255" s="451"/>
      <c r="AY255" s="451"/>
      <c r="AZ255" s="451">
        <f t="shared" si="49"/>
        <v>0</v>
      </c>
      <c r="BA255" s="451"/>
      <c r="BB255" s="451">
        <f t="shared" si="49"/>
        <v>0</v>
      </c>
      <c r="BC255" s="451"/>
      <c r="BD255" s="451">
        <f t="shared" si="49"/>
        <v>0</v>
      </c>
      <c r="BR255" s="48"/>
      <c r="BS255" s="48"/>
      <c r="BT255" s="48"/>
    </row>
    <row r="256" spans="1:82" s="2" customFormat="1" ht="15.75" hidden="1">
      <c r="A256" s="26"/>
      <c r="B256" s="1377"/>
      <c r="C256" s="1377"/>
      <c r="D256" s="1377"/>
      <c r="E256" s="1377"/>
      <c r="F256" s="1377"/>
      <c r="G256" s="1376" t="s">
        <v>255</v>
      </c>
      <c r="H256" s="1376"/>
      <c r="I256" s="27"/>
      <c r="J256" s="28">
        <f>COUNTIF(J$11:J$86,"Thể chất")</f>
        <v>57</v>
      </c>
      <c r="K256" s="28">
        <f t="shared" ref="K256:Y256" si="52">COUNTIF(K$11:K$86,"x")</f>
        <v>8</v>
      </c>
      <c r="L256" s="28">
        <f t="shared" si="52"/>
        <v>8</v>
      </c>
      <c r="M256" s="28">
        <f t="shared" si="52"/>
        <v>7</v>
      </c>
      <c r="N256" s="28">
        <f t="shared" si="52"/>
        <v>11</v>
      </c>
      <c r="O256" s="28">
        <f t="shared" si="52"/>
        <v>10</v>
      </c>
      <c r="P256" s="28">
        <f t="shared" si="52"/>
        <v>9</v>
      </c>
      <c r="Q256" s="28">
        <f t="shared" si="52"/>
        <v>6</v>
      </c>
      <c r="R256" s="28">
        <f t="shared" si="52"/>
        <v>6</v>
      </c>
      <c r="S256" s="28">
        <f t="shared" si="52"/>
        <v>5</v>
      </c>
      <c r="T256" s="28">
        <f t="shared" si="52"/>
        <v>3</v>
      </c>
      <c r="U256" s="28">
        <f t="shared" si="52"/>
        <v>0</v>
      </c>
      <c r="V256" s="28">
        <f t="shared" si="52"/>
        <v>0</v>
      </c>
      <c r="W256" s="28">
        <f t="shared" si="52"/>
        <v>0</v>
      </c>
      <c r="X256" s="28">
        <f t="shared" si="52"/>
        <v>0</v>
      </c>
      <c r="Y256" s="28">
        <f t="shared" si="52"/>
        <v>0</v>
      </c>
      <c r="Z256" s="28">
        <f t="shared" ref="Z256:AI256" si="53">COUNTIF(Z$8:Z$86,"x")</f>
        <v>0</v>
      </c>
      <c r="AA256" s="28">
        <f t="shared" si="53"/>
        <v>0</v>
      </c>
      <c r="AB256" s="28">
        <f t="shared" si="53"/>
        <v>0</v>
      </c>
      <c r="AC256" s="28">
        <f t="shared" si="53"/>
        <v>0</v>
      </c>
      <c r="AD256" s="28">
        <f t="shared" si="53"/>
        <v>0</v>
      </c>
      <c r="AE256" s="28">
        <f t="shared" si="53"/>
        <v>0</v>
      </c>
      <c r="AF256" s="28">
        <f t="shared" si="53"/>
        <v>0</v>
      </c>
      <c r="AG256" s="28">
        <f t="shared" si="53"/>
        <v>0</v>
      </c>
      <c r="AH256" s="28">
        <f t="shared" si="53"/>
        <v>0</v>
      </c>
      <c r="AI256" s="28">
        <f t="shared" si="53"/>
        <v>0</v>
      </c>
      <c r="AJ256" s="28"/>
      <c r="AK256" s="28"/>
      <c r="AL256" s="28"/>
      <c r="AM256" s="28">
        <f>COUNTIF(AM$8:AM$86,"x")</f>
        <v>0</v>
      </c>
      <c r="AN256" s="28"/>
      <c r="AO256" s="28"/>
      <c r="AP256" s="28"/>
      <c r="AQ256" s="28"/>
      <c r="AR256" s="28"/>
      <c r="AS256" s="28"/>
      <c r="AT256" s="28">
        <f>COUNTIF(AT$8:AT$86,"x")</f>
        <v>0</v>
      </c>
      <c r="AU256" s="28"/>
      <c r="AV256" s="28"/>
      <c r="AW256" s="28">
        <f>COUNTIF(AW$8:AW$86,"x")</f>
        <v>0</v>
      </c>
      <c r="AX256" s="28"/>
      <c r="AY256" s="28"/>
      <c r="AZ256" s="28">
        <f>COUNTIF(AZ$8:AZ$86,"x")</f>
        <v>0</v>
      </c>
      <c r="BA256" s="28"/>
      <c r="BB256" s="28">
        <f>COUNTIF(BB$8:BB$86,"x")</f>
        <v>0</v>
      </c>
      <c r="BC256" s="28"/>
      <c r="BD256" s="28">
        <f>COUNTIF(BD$8:BD$86,"x")</f>
        <v>0</v>
      </c>
      <c r="BR256" s="48"/>
      <c r="BS256" s="48"/>
      <c r="BT256" s="48"/>
    </row>
    <row r="257" spans="1:83" s="2" customFormat="1" ht="15.75" hidden="1">
      <c r="A257" s="26"/>
      <c r="B257" s="1377"/>
      <c r="C257" s="1377"/>
      <c r="D257" s="1377"/>
      <c r="E257" s="1377"/>
      <c r="F257" s="1377"/>
      <c r="G257" s="1376" t="s">
        <v>256</v>
      </c>
      <c r="H257" s="1376"/>
      <c r="I257" s="27"/>
      <c r="J257" s="28">
        <f>COUNTIF(J$89:J$129,"Nhận thức")</f>
        <v>29</v>
      </c>
      <c r="K257" s="28">
        <f t="shared" ref="K257:X257" si="54">COUNTIF(K$89:K$129,"x")</f>
        <v>4</v>
      </c>
      <c r="L257" s="28">
        <f t="shared" si="54"/>
        <v>4</v>
      </c>
      <c r="M257" s="28">
        <f t="shared" si="54"/>
        <v>2</v>
      </c>
      <c r="N257" s="28">
        <f t="shared" si="54"/>
        <v>4</v>
      </c>
      <c r="O257" s="28">
        <f t="shared" si="54"/>
        <v>3</v>
      </c>
      <c r="P257" s="28">
        <f t="shared" si="54"/>
        <v>4</v>
      </c>
      <c r="Q257" s="28">
        <f t="shared" si="54"/>
        <v>6</v>
      </c>
      <c r="R257" s="28">
        <f t="shared" si="54"/>
        <v>2</v>
      </c>
      <c r="S257" s="28">
        <f t="shared" si="54"/>
        <v>3</v>
      </c>
      <c r="T257" s="28">
        <f t="shared" si="54"/>
        <v>2</v>
      </c>
      <c r="U257" s="28">
        <f t="shared" si="54"/>
        <v>0</v>
      </c>
      <c r="V257" s="28">
        <f t="shared" si="54"/>
        <v>0</v>
      </c>
      <c r="W257" s="28">
        <f t="shared" si="54"/>
        <v>0</v>
      </c>
      <c r="X257" s="28">
        <f t="shared" si="54"/>
        <v>0</v>
      </c>
      <c r="Y257" s="28">
        <f t="shared" ref="Y257:AI257" si="55">COUNTIF(Y$87:Y$129,"x")</f>
        <v>0</v>
      </c>
      <c r="Z257" s="28">
        <f t="shared" si="55"/>
        <v>0</v>
      </c>
      <c r="AA257" s="28">
        <f t="shared" si="55"/>
        <v>0</v>
      </c>
      <c r="AB257" s="28">
        <f t="shared" si="55"/>
        <v>0</v>
      </c>
      <c r="AC257" s="28">
        <f t="shared" si="55"/>
        <v>0</v>
      </c>
      <c r="AD257" s="28">
        <f t="shared" si="55"/>
        <v>0</v>
      </c>
      <c r="AE257" s="28">
        <f t="shared" si="55"/>
        <v>0</v>
      </c>
      <c r="AF257" s="28">
        <f t="shared" si="55"/>
        <v>0</v>
      </c>
      <c r="AG257" s="28">
        <f t="shared" si="55"/>
        <v>0</v>
      </c>
      <c r="AH257" s="28">
        <f t="shared" si="55"/>
        <v>0</v>
      </c>
      <c r="AI257" s="28">
        <f t="shared" si="55"/>
        <v>0</v>
      </c>
      <c r="AJ257" s="28"/>
      <c r="AK257" s="28"/>
      <c r="AL257" s="28"/>
      <c r="AM257" s="28">
        <f>COUNTIF(AM$87:AM$129,"x")</f>
        <v>0</v>
      </c>
      <c r="AN257" s="28"/>
      <c r="AO257" s="28"/>
      <c r="AP257" s="28"/>
      <c r="AQ257" s="28"/>
      <c r="AR257" s="28"/>
      <c r="AS257" s="28"/>
      <c r="AT257" s="28">
        <f>COUNTIF(AT$87:AT$129,"x")</f>
        <v>0</v>
      </c>
      <c r="AU257" s="28"/>
      <c r="AV257" s="28"/>
      <c r="AW257" s="28">
        <f>COUNTIF(AW$87:AW$129,"x")</f>
        <v>0</v>
      </c>
      <c r="AX257" s="28"/>
      <c r="AY257" s="28"/>
      <c r="AZ257" s="28">
        <f>COUNTIF(AZ$87:AZ$129,"x")</f>
        <v>0</v>
      </c>
      <c r="BA257" s="28"/>
      <c r="BB257" s="28">
        <f>COUNTIF(BB$87:BB$129,"x")</f>
        <v>0</v>
      </c>
      <c r="BC257" s="28"/>
      <c r="BD257" s="28">
        <f>COUNTIF(BD$87:BD$129,"x")</f>
        <v>0</v>
      </c>
      <c r="BR257" s="48"/>
      <c r="BS257" s="48"/>
      <c r="BT257" s="48"/>
    </row>
    <row r="258" spans="1:83" s="2" customFormat="1" ht="15.75" hidden="1">
      <c r="A258" s="26"/>
      <c r="B258" s="1377"/>
      <c r="C258" s="1377"/>
      <c r="D258" s="1377"/>
      <c r="E258" s="1377"/>
      <c r="F258" s="1377"/>
      <c r="G258" s="1376" t="s">
        <v>257</v>
      </c>
      <c r="H258" s="1376"/>
      <c r="I258" s="27"/>
      <c r="J258" s="28">
        <f>COUNTIF(J$130:J$191,"Ngôn ngữ")</f>
        <v>42</v>
      </c>
      <c r="K258" s="28">
        <f>COUNTIF(K$130:K$191,"x")</f>
        <v>4</v>
      </c>
      <c r="L258" s="28">
        <f t="shared" ref="L258:W258" si="56">COUNTIF(L$130:L$191,"x")</f>
        <v>7</v>
      </c>
      <c r="M258" s="28">
        <f t="shared" si="56"/>
        <v>8</v>
      </c>
      <c r="N258" s="28">
        <f t="shared" si="56"/>
        <v>6</v>
      </c>
      <c r="O258" s="28">
        <f t="shared" si="56"/>
        <v>4</v>
      </c>
      <c r="P258" s="28">
        <f t="shared" si="56"/>
        <v>4</v>
      </c>
      <c r="Q258" s="28">
        <f t="shared" si="56"/>
        <v>4</v>
      </c>
      <c r="R258" s="28">
        <f t="shared" si="56"/>
        <v>5</v>
      </c>
      <c r="S258" s="28">
        <f t="shared" si="56"/>
        <v>6</v>
      </c>
      <c r="T258" s="28">
        <f t="shared" si="56"/>
        <v>6</v>
      </c>
      <c r="U258" s="28">
        <f t="shared" si="56"/>
        <v>0</v>
      </c>
      <c r="V258" s="28">
        <f t="shared" si="56"/>
        <v>0</v>
      </c>
      <c r="W258" s="28">
        <f t="shared" si="56"/>
        <v>0</v>
      </c>
      <c r="X258" s="28">
        <f t="shared" ref="X258:AI258" si="57">COUNTIF(X$130:X$175,"x")</f>
        <v>0</v>
      </c>
      <c r="Y258" s="28">
        <f t="shared" si="57"/>
        <v>0</v>
      </c>
      <c r="Z258" s="28">
        <f t="shared" si="57"/>
        <v>0</v>
      </c>
      <c r="AA258" s="28">
        <f t="shared" si="57"/>
        <v>0</v>
      </c>
      <c r="AB258" s="28">
        <f t="shared" si="57"/>
        <v>0</v>
      </c>
      <c r="AC258" s="28">
        <f t="shared" si="57"/>
        <v>0</v>
      </c>
      <c r="AD258" s="28">
        <f t="shared" si="57"/>
        <v>0</v>
      </c>
      <c r="AE258" s="28">
        <f t="shared" si="57"/>
        <v>0</v>
      </c>
      <c r="AF258" s="28">
        <f t="shared" si="57"/>
        <v>0</v>
      </c>
      <c r="AG258" s="28">
        <f t="shared" si="57"/>
        <v>0</v>
      </c>
      <c r="AH258" s="28">
        <f t="shared" si="57"/>
        <v>0</v>
      </c>
      <c r="AI258" s="28">
        <f t="shared" si="57"/>
        <v>0</v>
      </c>
      <c r="AJ258" s="28"/>
      <c r="AK258" s="28"/>
      <c r="AL258" s="28"/>
      <c r="AM258" s="28">
        <f>COUNTIF(AM$130:AM$175,"x")</f>
        <v>0</v>
      </c>
      <c r="AN258" s="28"/>
      <c r="AO258" s="28"/>
      <c r="AP258" s="28"/>
      <c r="AQ258" s="28"/>
      <c r="AR258" s="28"/>
      <c r="AS258" s="28"/>
      <c r="AT258" s="28">
        <f>COUNTIF(AT$130:AT$175,"x")</f>
        <v>0</v>
      </c>
      <c r="AU258" s="28"/>
      <c r="AV258" s="28"/>
      <c r="AW258" s="28">
        <f>COUNTIF(AW$130:AW$175,"x")</f>
        <v>0</v>
      </c>
      <c r="AX258" s="28"/>
      <c r="AY258" s="28"/>
      <c r="AZ258" s="28">
        <f>COUNTIF(AZ$130:AZ$175,"x")</f>
        <v>0</v>
      </c>
      <c r="BA258" s="28"/>
      <c r="BB258" s="28">
        <f>COUNTIF(BB$130:BB$175,"x")</f>
        <v>0</v>
      </c>
      <c r="BC258" s="28"/>
      <c r="BD258" s="28">
        <f>COUNTIF(BD$130:BD$175,"x")</f>
        <v>0</v>
      </c>
      <c r="BR258" s="48"/>
      <c r="BS258" s="48"/>
      <c r="BT258" s="48"/>
    </row>
    <row r="259" spans="1:83" s="2" customFormat="1" ht="15.75" hidden="1">
      <c r="A259" s="26"/>
      <c r="B259" s="1377"/>
      <c r="C259" s="1377"/>
      <c r="D259" s="1377"/>
      <c r="E259" s="1377"/>
      <c r="F259" s="1377"/>
      <c r="G259" s="1376" t="s">
        <v>258</v>
      </c>
      <c r="H259" s="1376"/>
      <c r="I259" s="27"/>
      <c r="J259" s="28">
        <f>COUNTIF(J$183:J$254,"TCKNXH-TM")</f>
        <v>50</v>
      </c>
      <c r="K259" s="28">
        <f t="shared" ref="K259:V259" si="58">COUNTIF(K$183:K$254,"x")</f>
        <v>6</v>
      </c>
      <c r="L259" s="28">
        <f t="shared" si="58"/>
        <v>9</v>
      </c>
      <c r="M259" s="28">
        <f t="shared" si="58"/>
        <v>7</v>
      </c>
      <c r="N259" s="28">
        <f t="shared" si="58"/>
        <v>5</v>
      </c>
      <c r="O259" s="28">
        <f t="shared" si="58"/>
        <v>8</v>
      </c>
      <c r="P259" s="28">
        <f t="shared" si="58"/>
        <v>5</v>
      </c>
      <c r="Q259" s="28">
        <f t="shared" si="58"/>
        <v>6</v>
      </c>
      <c r="R259" s="28">
        <f t="shared" si="58"/>
        <v>4</v>
      </c>
      <c r="S259" s="28">
        <f t="shared" si="58"/>
        <v>4</v>
      </c>
      <c r="T259" s="28">
        <f t="shared" si="58"/>
        <v>4</v>
      </c>
      <c r="U259" s="28">
        <f t="shared" si="58"/>
        <v>0</v>
      </c>
      <c r="V259" s="28">
        <f t="shared" si="58"/>
        <v>0</v>
      </c>
      <c r="W259" s="28">
        <f t="shared" ref="W259:AI259" si="59">COUNTIF(W$183:W$228,"x")</f>
        <v>0</v>
      </c>
      <c r="X259" s="28">
        <f t="shared" si="59"/>
        <v>0</v>
      </c>
      <c r="Y259" s="28">
        <f t="shared" si="59"/>
        <v>0</v>
      </c>
      <c r="Z259" s="28">
        <f t="shared" si="59"/>
        <v>0</v>
      </c>
      <c r="AA259" s="28">
        <f t="shared" si="59"/>
        <v>0</v>
      </c>
      <c r="AB259" s="28">
        <f t="shared" si="59"/>
        <v>0</v>
      </c>
      <c r="AC259" s="28">
        <f t="shared" si="59"/>
        <v>0</v>
      </c>
      <c r="AD259" s="28">
        <f t="shared" si="59"/>
        <v>0</v>
      </c>
      <c r="AE259" s="28">
        <f t="shared" si="59"/>
        <v>0</v>
      </c>
      <c r="AF259" s="28">
        <f t="shared" si="59"/>
        <v>0</v>
      </c>
      <c r="AG259" s="28">
        <f t="shared" si="59"/>
        <v>0</v>
      </c>
      <c r="AH259" s="28">
        <f t="shared" si="59"/>
        <v>0</v>
      </c>
      <c r="AI259" s="28">
        <f t="shared" si="59"/>
        <v>0</v>
      </c>
      <c r="AJ259" s="28"/>
      <c r="AK259" s="28"/>
      <c r="AL259" s="28"/>
      <c r="AM259" s="28">
        <f>COUNTIF(AM$183:AM$228,"x")</f>
        <v>0</v>
      </c>
      <c r="AN259" s="28"/>
      <c r="AO259" s="28"/>
      <c r="AP259" s="28"/>
      <c r="AQ259" s="28"/>
      <c r="AR259" s="28"/>
      <c r="AS259" s="28"/>
      <c r="AT259" s="28">
        <f>COUNTIF(AT$183:AT$228,"x")</f>
        <v>0</v>
      </c>
      <c r="AU259" s="28"/>
      <c r="AV259" s="28"/>
      <c r="AW259" s="28">
        <f>COUNTIF(AW$183:AW$228,"x")</f>
        <v>0</v>
      </c>
      <c r="AX259" s="28"/>
      <c r="AY259" s="28"/>
      <c r="AZ259" s="28">
        <f>COUNTIF(AZ$183:AZ$228,"x")</f>
        <v>0</v>
      </c>
      <c r="BA259" s="28"/>
      <c r="BB259" s="28">
        <f>COUNTIF(BB$183:BB$228,"x")</f>
        <v>0</v>
      </c>
      <c r="BC259" s="28"/>
      <c r="BD259" s="28">
        <f>COUNTIF(BD$183:BD$228,"x")</f>
        <v>0</v>
      </c>
      <c r="BR259" s="48"/>
      <c r="BS259" s="48"/>
      <c r="BT259" s="48"/>
    </row>
    <row r="260" spans="1:83" s="2" customFormat="1" ht="15.75" hidden="1">
      <c r="A260" s="26"/>
      <c r="B260" s="1377"/>
      <c r="C260" s="1377"/>
      <c r="D260" s="1377"/>
      <c r="E260" s="1377"/>
      <c r="F260" s="1377"/>
      <c r="G260" s="1376"/>
      <c r="H260" s="1376"/>
      <c r="I260" s="27"/>
      <c r="J260" s="28"/>
      <c r="K260" s="28"/>
      <c r="L260" s="28"/>
      <c r="M260" s="28"/>
      <c r="N260" s="28"/>
      <c r="O260" s="28"/>
      <c r="P260" s="28"/>
      <c r="Q260" s="28"/>
      <c r="R260" s="28"/>
      <c r="S260" s="28"/>
      <c r="T260" s="28"/>
      <c r="U260" s="28"/>
      <c r="V260" s="28"/>
      <c r="W260" s="28">
        <f t="shared" ref="W260:AI260" si="60">COUNTIF(W$229:W$254,"x")</f>
        <v>0</v>
      </c>
      <c r="X260" s="28">
        <f t="shared" si="60"/>
        <v>0</v>
      </c>
      <c r="Y260" s="28">
        <f t="shared" si="60"/>
        <v>0</v>
      </c>
      <c r="Z260" s="28">
        <f t="shared" si="60"/>
        <v>0</v>
      </c>
      <c r="AA260" s="28">
        <f t="shared" si="60"/>
        <v>0</v>
      </c>
      <c r="AB260" s="28">
        <f t="shared" si="60"/>
        <v>0</v>
      </c>
      <c r="AC260" s="28">
        <f t="shared" si="60"/>
        <v>0</v>
      </c>
      <c r="AD260" s="28">
        <f t="shared" si="60"/>
        <v>0</v>
      </c>
      <c r="AE260" s="28">
        <f t="shared" si="60"/>
        <v>0</v>
      </c>
      <c r="AF260" s="28">
        <f t="shared" si="60"/>
        <v>0</v>
      </c>
      <c r="AG260" s="28">
        <f t="shared" si="60"/>
        <v>0</v>
      </c>
      <c r="AH260" s="28">
        <f t="shared" si="60"/>
        <v>0</v>
      </c>
      <c r="AI260" s="28">
        <f t="shared" si="60"/>
        <v>0</v>
      </c>
      <c r="AJ260" s="28"/>
      <c r="AK260" s="28"/>
      <c r="AL260" s="28"/>
      <c r="AM260" s="28">
        <f>COUNTIF(AM$229:AM$254,"x")</f>
        <v>0</v>
      </c>
      <c r="AN260" s="28"/>
      <c r="AO260" s="28"/>
      <c r="AP260" s="28"/>
      <c r="AQ260" s="28"/>
      <c r="AR260" s="28"/>
      <c r="AS260" s="28"/>
      <c r="AT260" s="28">
        <f>COUNTIF(AT$229:AT$254,"x")</f>
        <v>0</v>
      </c>
      <c r="AU260" s="28"/>
      <c r="AV260" s="28"/>
      <c r="AW260" s="28">
        <f>COUNTIF(AW$229:AW$254,"x")</f>
        <v>0</v>
      </c>
      <c r="AX260" s="28"/>
      <c r="AY260" s="28"/>
      <c r="AZ260" s="28">
        <f>COUNTIF(AZ$229:AZ$254,"x")</f>
        <v>0</v>
      </c>
      <c r="BA260" s="28"/>
      <c r="BB260" s="28">
        <f>COUNTIF(BB$229:BB$254,"x")</f>
        <v>0</v>
      </c>
      <c r="BC260" s="28"/>
      <c r="BD260" s="28">
        <f>COUNTIF(BD$229:BD$254,"x")</f>
        <v>0</v>
      </c>
      <c r="BR260" s="48"/>
      <c r="BS260" s="48"/>
      <c r="BT260" s="48"/>
    </row>
    <row r="261" spans="1:83" s="558" customFormat="1" hidden="1">
      <c r="A261" s="481"/>
      <c r="B261" s="3"/>
      <c r="C261" s="480"/>
      <c r="D261" s="12"/>
      <c r="E261" s="479"/>
      <c r="F261" s="12"/>
      <c r="G261" s="173"/>
      <c r="H261" s="555"/>
      <c r="I261" s="2"/>
      <c r="J261" s="2"/>
      <c r="K261" s="173"/>
      <c r="L261" s="2"/>
      <c r="M261" s="2"/>
      <c r="N261" s="556"/>
      <c r="O261" s="620"/>
      <c r="P261" s="2"/>
      <c r="Q261" s="2"/>
      <c r="R261" s="2"/>
      <c r="S261" s="2"/>
      <c r="T261" s="2"/>
      <c r="U261" s="2"/>
      <c r="V261" s="173"/>
      <c r="W261" s="173"/>
      <c r="X261" s="173"/>
      <c r="Y261" s="173"/>
      <c r="Z261" s="2"/>
      <c r="AA261" s="2"/>
      <c r="AB261" s="2"/>
      <c r="AC261" s="2"/>
      <c r="AD261" s="2"/>
      <c r="AE261" s="2"/>
      <c r="AF261" s="2"/>
      <c r="AG261" s="2"/>
      <c r="AH261" s="557"/>
      <c r="AI261" s="557"/>
      <c r="AJ261" s="557"/>
      <c r="AK261" s="557"/>
      <c r="AL261" s="557"/>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48"/>
      <c r="BS261" s="48"/>
      <c r="BT261" s="48"/>
      <c r="BU261" s="2"/>
      <c r="BV261" s="2"/>
      <c r="BW261" s="2"/>
      <c r="BX261" s="2"/>
      <c r="BY261" s="2"/>
      <c r="BZ261" s="2"/>
      <c r="CA261" s="2"/>
      <c r="CB261" s="2"/>
      <c r="CC261" s="2"/>
      <c r="CD261" s="2"/>
      <c r="CE261" s="557"/>
    </row>
    <row r="262" spans="1:83" s="557" customFormat="1">
      <c r="A262" s="481"/>
      <c r="B262" s="3"/>
      <c r="C262" s="480"/>
      <c r="D262" s="12"/>
      <c r="E262" s="479"/>
      <c r="F262" s="12"/>
      <c r="G262" s="1509" t="s">
        <v>217</v>
      </c>
      <c r="H262" s="1510"/>
      <c r="I262" s="452"/>
      <c r="J262" s="452"/>
      <c r="K262" s="455"/>
      <c r="L262" s="452"/>
      <c r="M262" s="452"/>
      <c r="N262" s="559"/>
      <c r="O262" s="588"/>
      <c r="P262" s="585"/>
      <c r="Q262" s="452"/>
      <c r="R262" s="452"/>
      <c r="S262" s="452"/>
      <c r="T262" s="452"/>
      <c r="U262" s="452"/>
      <c r="V262" s="178">
        <f t="shared" ref="V262:BD262" si="61">SUM(V263:V271)</f>
        <v>22</v>
      </c>
      <c r="W262" s="178">
        <f t="shared" si="61"/>
        <v>22</v>
      </c>
      <c r="X262" s="178">
        <f t="shared" si="61"/>
        <v>22</v>
      </c>
      <c r="Y262" s="178">
        <f t="shared" si="61"/>
        <v>22</v>
      </c>
      <c r="Z262" s="451">
        <f t="shared" si="61"/>
        <v>24</v>
      </c>
      <c r="AA262" s="451">
        <f t="shared" si="61"/>
        <v>24</v>
      </c>
      <c r="AB262" s="451">
        <f t="shared" si="61"/>
        <v>24</v>
      </c>
      <c r="AC262" s="451">
        <f t="shared" si="61"/>
        <v>24</v>
      </c>
      <c r="AD262" s="451">
        <f t="shared" si="61"/>
        <v>22</v>
      </c>
      <c r="AE262" s="451">
        <f t="shared" si="61"/>
        <v>22</v>
      </c>
      <c r="AF262" s="451">
        <f t="shared" si="61"/>
        <v>22</v>
      </c>
      <c r="AG262" s="451">
        <f t="shared" si="61"/>
        <v>22</v>
      </c>
      <c r="AH262" s="559">
        <f t="shared" si="61"/>
        <v>25</v>
      </c>
      <c r="AI262" s="559">
        <f t="shared" si="61"/>
        <v>25</v>
      </c>
      <c r="AJ262" s="559">
        <f t="shared" si="61"/>
        <v>25</v>
      </c>
      <c r="AK262" s="559">
        <f t="shared" si="61"/>
        <v>25</v>
      </c>
      <c r="AL262" s="559">
        <f t="shared" si="61"/>
        <v>25</v>
      </c>
      <c r="AM262" s="560">
        <f t="shared" ref="AM262:AP262" si="62">SUM(AM263:AM271)</f>
        <v>24</v>
      </c>
      <c r="AN262" s="560">
        <f t="shared" si="62"/>
        <v>25</v>
      </c>
      <c r="AO262" s="560">
        <f t="shared" si="62"/>
        <v>25</v>
      </c>
      <c r="AP262" s="560">
        <f t="shared" si="62"/>
        <v>24</v>
      </c>
      <c r="AQ262" s="451">
        <f>SUM(AQ263:AQ271)</f>
        <v>23</v>
      </c>
      <c r="AR262" s="451">
        <f t="shared" ref="AR262:AS262" si="63">SUM(AR263:AR271)</f>
        <v>23</v>
      </c>
      <c r="AS262" s="451">
        <f t="shared" si="63"/>
        <v>23</v>
      </c>
      <c r="AT262" s="451">
        <f t="shared" si="61"/>
        <v>0</v>
      </c>
      <c r="AU262" s="451"/>
      <c r="AV262" s="451"/>
      <c r="AW262" s="451">
        <f t="shared" si="61"/>
        <v>0</v>
      </c>
      <c r="AX262" s="451"/>
      <c r="AY262" s="451"/>
      <c r="AZ262" s="451">
        <f t="shared" si="61"/>
        <v>0</v>
      </c>
      <c r="BA262" s="451"/>
      <c r="BB262" s="451">
        <f t="shared" si="61"/>
        <v>0</v>
      </c>
      <c r="BC262" s="451"/>
      <c r="BD262" s="451">
        <f t="shared" si="61"/>
        <v>0</v>
      </c>
      <c r="BE262" s="2"/>
      <c r="BF262" s="2"/>
      <c r="BG262" s="2"/>
      <c r="BH262" s="2"/>
      <c r="BI262" s="2"/>
      <c r="BJ262" s="2"/>
      <c r="BK262" s="2"/>
      <c r="BL262" s="2"/>
      <c r="BM262" s="2"/>
      <c r="BN262" s="2"/>
      <c r="BO262" s="2"/>
      <c r="BP262" s="2"/>
      <c r="BQ262" s="2"/>
      <c r="BR262" s="48"/>
      <c r="BS262" s="48"/>
      <c r="BT262" s="48"/>
      <c r="BU262" s="2"/>
      <c r="BV262" s="2"/>
      <c r="BW262" s="2"/>
      <c r="BX262" s="2"/>
      <c r="BY262" s="2"/>
      <c r="BZ262" s="2"/>
      <c r="CA262" s="2"/>
      <c r="CB262" s="2"/>
      <c r="CC262" s="2"/>
      <c r="CD262" s="2"/>
    </row>
    <row r="263" spans="1:83" s="557" customFormat="1">
      <c r="A263" s="481"/>
      <c r="B263" s="3"/>
      <c r="C263" s="480"/>
      <c r="D263" s="12"/>
      <c r="E263" s="479"/>
      <c r="F263" s="12"/>
      <c r="G263" s="1511" t="s">
        <v>218</v>
      </c>
      <c r="H263" s="1512"/>
      <c r="I263" s="452"/>
      <c r="J263" s="452"/>
      <c r="K263" s="455"/>
      <c r="L263" s="452"/>
      <c r="M263" s="452"/>
      <c r="N263" s="559"/>
      <c r="O263" s="588"/>
      <c r="P263" s="585"/>
      <c r="Q263" s="452"/>
      <c r="R263" s="452"/>
      <c r="S263" s="452"/>
      <c r="T263" s="452"/>
      <c r="U263" s="452"/>
      <c r="V263" s="204">
        <f t="shared" ref="V263:AL263" si="64">COUNTIF(V$8:V$254,"ĐTT")</f>
        <v>2</v>
      </c>
      <c r="W263" s="204">
        <f t="shared" si="64"/>
        <v>2</v>
      </c>
      <c r="X263" s="204">
        <f t="shared" si="64"/>
        <v>2</v>
      </c>
      <c r="Y263" s="204">
        <f t="shared" si="64"/>
        <v>2</v>
      </c>
      <c r="Z263" s="464">
        <f t="shared" si="64"/>
        <v>1</v>
      </c>
      <c r="AA263" s="464">
        <f t="shared" si="64"/>
        <v>1</v>
      </c>
      <c r="AB263" s="464">
        <f t="shared" si="64"/>
        <v>1</v>
      </c>
      <c r="AC263" s="464">
        <f t="shared" si="64"/>
        <v>1</v>
      </c>
      <c r="AD263" s="464">
        <f t="shared" si="64"/>
        <v>1</v>
      </c>
      <c r="AE263" s="464">
        <f t="shared" si="64"/>
        <v>2</v>
      </c>
      <c r="AF263" s="464">
        <f t="shared" si="64"/>
        <v>1</v>
      </c>
      <c r="AG263" s="464">
        <f t="shared" si="64"/>
        <v>2</v>
      </c>
      <c r="AH263" s="559">
        <f t="shared" si="64"/>
        <v>1</v>
      </c>
      <c r="AI263" s="559">
        <f t="shared" si="64"/>
        <v>1</v>
      </c>
      <c r="AJ263" s="559">
        <f t="shared" si="64"/>
        <v>1</v>
      </c>
      <c r="AK263" s="559">
        <f t="shared" si="64"/>
        <v>1</v>
      </c>
      <c r="AL263" s="559">
        <f t="shared" si="64"/>
        <v>1</v>
      </c>
      <c r="AM263" s="588">
        <f>COUNTIF(AM$8:AM$254,"ĐTT")</f>
        <v>1</v>
      </c>
      <c r="AN263" s="588">
        <f t="shared" ref="AN263:AP263" si="65">COUNTIF(AN$8:AN$254,"ĐTT")</f>
        <v>2</v>
      </c>
      <c r="AO263" s="588">
        <f t="shared" si="65"/>
        <v>1</v>
      </c>
      <c r="AP263" s="588">
        <f t="shared" si="65"/>
        <v>1</v>
      </c>
      <c r="AQ263" s="617">
        <f>COUNTIF(AQ$8:AQ$254,"ĐTT")</f>
        <v>1</v>
      </c>
      <c r="AR263" s="617">
        <f t="shared" ref="AR263:AS263" si="66">COUNTIF(AR$8:AR$254,"ĐTT")</f>
        <v>1</v>
      </c>
      <c r="AS263" s="617">
        <f t="shared" si="66"/>
        <v>1</v>
      </c>
      <c r="AT263" s="464">
        <f>COUNTIF(AT$8:AT$254,"ĐTT")</f>
        <v>0</v>
      </c>
      <c r="AU263" s="464"/>
      <c r="AV263" s="464"/>
      <c r="AW263" s="464">
        <f>COUNTIF(AW$8:AW$254,"ĐTT")</f>
        <v>0</v>
      </c>
      <c r="AX263" s="464"/>
      <c r="AY263" s="464"/>
      <c r="AZ263" s="464">
        <f>COUNTIF(AZ$8:AZ$254,"ĐTT")</f>
        <v>0</v>
      </c>
      <c r="BA263" s="464"/>
      <c r="BB263" s="464">
        <f>COUNTIF(BB$8:BB$254,"ĐTT")</f>
        <v>0</v>
      </c>
      <c r="BC263" s="464"/>
      <c r="BD263" s="464">
        <f>COUNTIF(BD$8:BD$254,"ĐTT")</f>
        <v>0</v>
      </c>
      <c r="BE263" s="2"/>
      <c r="BF263" s="2"/>
      <c r="BG263" s="2"/>
      <c r="BH263" s="2"/>
      <c r="BI263" s="2"/>
      <c r="BJ263" s="2"/>
      <c r="BK263" s="2"/>
      <c r="BL263" s="2"/>
      <c r="BM263" s="2"/>
      <c r="BN263" s="2"/>
      <c r="BO263" s="2"/>
      <c r="BP263" s="2"/>
      <c r="BQ263" s="2"/>
      <c r="BR263" s="48"/>
      <c r="BS263" s="48"/>
      <c r="BT263" s="48"/>
      <c r="BU263" s="2"/>
      <c r="BV263" s="2"/>
      <c r="BW263" s="2"/>
      <c r="BX263" s="2"/>
      <c r="BY263" s="2"/>
      <c r="BZ263" s="2"/>
      <c r="CA263" s="2"/>
      <c r="CB263" s="2"/>
      <c r="CC263" s="2"/>
      <c r="CD263" s="2"/>
    </row>
    <row r="264" spans="1:83" s="557" customFormat="1">
      <c r="A264" s="481"/>
      <c r="B264" s="3"/>
      <c r="C264" s="480"/>
      <c r="D264" s="12"/>
      <c r="E264" s="479"/>
      <c r="F264" s="12"/>
      <c r="G264" s="1511" t="s">
        <v>1188</v>
      </c>
      <c r="H264" s="1512"/>
      <c r="I264" s="452"/>
      <c r="J264" s="452"/>
      <c r="K264" s="455"/>
      <c r="L264" s="452"/>
      <c r="M264" s="452"/>
      <c r="N264" s="559"/>
      <c r="O264" s="588"/>
      <c r="P264" s="585"/>
      <c r="Q264" s="452"/>
      <c r="R264" s="452"/>
      <c r="S264" s="452"/>
      <c r="T264" s="452"/>
      <c r="U264" s="452"/>
      <c r="V264" s="204">
        <f t="shared" ref="V264:AL264" si="67">COUNTIF(V$8:V$254,"TDS")</f>
        <v>1</v>
      </c>
      <c r="W264" s="204">
        <f t="shared" si="67"/>
        <v>1</v>
      </c>
      <c r="X264" s="204">
        <f t="shared" si="67"/>
        <v>1</v>
      </c>
      <c r="Y264" s="204">
        <f t="shared" si="67"/>
        <v>1</v>
      </c>
      <c r="Z264" s="464">
        <f t="shared" si="67"/>
        <v>1</v>
      </c>
      <c r="AA264" s="464">
        <f t="shared" si="67"/>
        <v>1</v>
      </c>
      <c r="AB264" s="464">
        <f t="shared" si="67"/>
        <v>1</v>
      </c>
      <c r="AC264" s="464">
        <f t="shared" si="67"/>
        <v>1</v>
      </c>
      <c r="AD264" s="464">
        <f t="shared" si="67"/>
        <v>1</v>
      </c>
      <c r="AE264" s="464">
        <f t="shared" si="67"/>
        <v>1</v>
      </c>
      <c r="AF264" s="464">
        <f t="shared" si="67"/>
        <v>1</v>
      </c>
      <c r="AG264" s="464">
        <f t="shared" si="67"/>
        <v>1</v>
      </c>
      <c r="AH264" s="559">
        <f t="shared" si="67"/>
        <v>1</v>
      </c>
      <c r="AI264" s="559">
        <f t="shared" si="67"/>
        <v>1</v>
      </c>
      <c r="AJ264" s="559">
        <f t="shared" si="67"/>
        <v>1</v>
      </c>
      <c r="AK264" s="559">
        <f t="shared" si="67"/>
        <v>1</v>
      </c>
      <c r="AL264" s="559">
        <f t="shared" si="67"/>
        <v>1</v>
      </c>
      <c r="AM264" s="588">
        <f>COUNTIF(AM$8:AM$254,"TDS")</f>
        <v>1</v>
      </c>
      <c r="AN264" s="588">
        <f t="shared" ref="AN264:AP264" si="68">COUNTIF(AN$8:AN$254,"TDS")</f>
        <v>1</v>
      </c>
      <c r="AO264" s="588">
        <f t="shared" si="68"/>
        <v>1</v>
      </c>
      <c r="AP264" s="588">
        <f t="shared" si="68"/>
        <v>1</v>
      </c>
      <c r="AQ264" s="617">
        <f>COUNTIF(AQ$8:AQ$254,"TDS")</f>
        <v>1</v>
      </c>
      <c r="AR264" s="617">
        <f t="shared" ref="AR264:AS264" si="69">COUNTIF(AR$8:AR$254,"TDS")</f>
        <v>1</v>
      </c>
      <c r="AS264" s="617">
        <f t="shared" si="69"/>
        <v>1</v>
      </c>
      <c r="AT264" s="464">
        <f>COUNTIF(AT$8:AT$254,"TDS")</f>
        <v>0</v>
      </c>
      <c r="AU264" s="464"/>
      <c r="AV264" s="464"/>
      <c r="AW264" s="464">
        <f>COUNTIF(AW$8:AW$254,"TDS")</f>
        <v>0</v>
      </c>
      <c r="AX264" s="464"/>
      <c r="AY264" s="464"/>
      <c r="AZ264" s="464">
        <f>COUNTIF(AZ$8:AZ$254,"TDS")</f>
        <v>0</v>
      </c>
      <c r="BA264" s="464"/>
      <c r="BB264" s="464">
        <f>COUNTIF(BB$8:BB$254,"TDS")</f>
        <v>0</v>
      </c>
      <c r="BC264" s="464"/>
      <c r="BD264" s="464">
        <f>COUNTIF(BD$8:BD$254,"TDS")</f>
        <v>0</v>
      </c>
      <c r="BE264" s="2"/>
      <c r="BF264" s="2"/>
      <c r="BG264" s="2"/>
      <c r="BH264" s="2"/>
      <c r="BI264" s="2"/>
      <c r="BJ264" s="2"/>
      <c r="BK264" s="2"/>
      <c r="BL264" s="2"/>
      <c r="BM264" s="2"/>
      <c r="BN264" s="2"/>
      <c r="BO264" s="2"/>
      <c r="BP264" s="2"/>
      <c r="BQ264" s="2"/>
      <c r="BR264" s="48"/>
      <c r="BS264" s="48"/>
      <c r="BT264" s="48"/>
      <c r="BU264" s="2"/>
      <c r="BV264" s="2"/>
      <c r="BW264" s="2"/>
      <c r="BX264" s="2"/>
      <c r="BY264" s="2"/>
      <c r="BZ264" s="2"/>
      <c r="CA264" s="2"/>
      <c r="CB264" s="2"/>
      <c r="CC264" s="2"/>
      <c r="CD264" s="2"/>
    </row>
    <row r="265" spans="1:83" s="557" customFormat="1">
      <c r="A265" s="481"/>
      <c r="B265" s="3"/>
      <c r="C265" s="480"/>
      <c r="D265" s="12"/>
      <c r="E265" s="479"/>
      <c r="F265" s="12"/>
      <c r="G265" s="1511" t="s">
        <v>1189</v>
      </c>
      <c r="H265" s="1512"/>
      <c r="I265" s="452"/>
      <c r="J265" s="452"/>
      <c r="K265" s="455"/>
      <c r="L265" s="452"/>
      <c r="M265" s="452"/>
      <c r="N265" s="559"/>
      <c r="O265" s="588"/>
      <c r="P265" s="585"/>
      <c r="Q265" s="452"/>
      <c r="R265" s="452"/>
      <c r="S265" s="452"/>
      <c r="T265" s="452"/>
      <c r="U265" s="452"/>
      <c r="V265" s="204">
        <f t="shared" ref="V265:AL265" si="70">COUNTIF(V$8:V$254,"HĐG")</f>
        <v>4</v>
      </c>
      <c r="W265" s="204">
        <f t="shared" si="70"/>
        <v>4</v>
      </c>
      <c r="X265" s="204">
        <f t="shared" si="70"/>
        <v>4</v>
      </c>
      <c r="Y265" s="204">
        <f t="shared" si="70"/>
        <v>4</v>
      </c>
      <c r="Z265" s="464">
        <f t="shared" si="70"/>
        <v>5</v>
      </c>
      <c r="AA265" s="464">
        <f t="shared" si="70"/>
        <v>5</v>
      </c>
      <c r="AB265" s="464">
        <f t="shared" si="70"/>
        <v>5</v>
      </c>
      <c r="AC265" s="464">
        <f t="shared" si="70"/>
        <v>5</v>
      </c>
      <c r="AD265" s="464">
        <f t="shared" si="70"/>
        <v>5</v>
      </c>
      <c r="AE265" s="464">
        <f t="shared" si="70"/>
        <v>5</v>
      </c>
      <c r="AF265" s="464">
        <f t="shared" si="70"/>
        <v>4</v>
      </c>
      <c r="AG265" s="464">
        <f t="shared" si="70"/>
        <v>4</v>
      </c>
      <c r="AH265" s="559">
        <f t="shared" si="70"/>
        <v>5</v>
      </c>
      <c r="AI265" s="559">
        <f t="shared" si="70"/>
        <v>5</v>
      </c>
      <c r="AJ265" s="559">
        <f t="shared" si="70"/>
        <v>5</v>
      </c>
      <c r="AK265" s="559">
        <f t="shared" si="70"/>
        <v>5</v>
      </c>
      <c r="AL265" s="559">
        <f t="shared" si="70"/>
        <v>5</v>
      </c>
      <c r="AM265" s="588">
        <f>COUNTIF(AM$8:AM$254,"HĐG")</f>
        <v>5</v>
      </c>
      <c r="AN265" s="588">
        <f t="shared" ref="AN265:AP265" si="71">COUNTIF(AN$8:AN$254,"HĐG")</f>
        <v>5</v>
      </c>
      <c r="AO265" s="588">
        <f t="shared" si="71"/>
        <v>5</v>
      </c>
      <c r="AP265" s="588">
        <f t="shared" si="71"/>
        <v>5</v>
      </c>
      <c r="AQ265" s="617">
        <f>COUNTIF(AQ$8:AQ$254,"HĐG")</f>
        <v>5</v>
      </c>
      <c r="AR265" s="617">
        <f t="shared" ref="AR265:AS265" si="72">COUNTIF(AR$8:AR$254,"HĐG")</f>
        <v>5</v>
      </c>
      <c r="AS265" s="617">
        <f t="shared" si="72"/>
        <v>5</v>
      </c>
      <c r="AT265" s="464">
        <f>COUNTIF(AT$8:AT$254,"HĐG")</f>
        <v>0</v>
      </c>
      <c r="AU265" s="464"/>
      <c r="AV265" s="464"/>
      <c r="AW265" s="464">
        <f>COUNTIF(AW$8:AW$254,"HĐG")</f>
        <v>0</v>
      </c>
      <c r="AX265" s="464"/>
      <c r="AY265" s="464"/>
      <c r="AZ265" s="464">
        <f>COUNTIF(AZ$8:AZ$254,"HĐG")</f>
        <v>0</v>
      </c>
      <c r="BA265" s="464"/>
      <c r="BB265" s="464">
        <f>COUNTIF(BB$8:BB$254,"HĐG")</f>
        <v>0</v>
      </c>
      <c r="BC265" s="464"/>
      <c r="BD265" s="464">
        <f>COUNTIF(BD$8:BD$254,"HĐG")</f>
        <v>0</v>
      </c>
      <c r="BE265" s="2"/>
      <c r="BF265" s="2"/>
      <c r="BG265" s="2"/>
      <c r="BH265" s="2"/>
      <c r="BI265" s="2"/>
      <c r="BJ265" s="2"/>
      <c r="BK265" s="2"/>
      <c r="BL265" s="2"/>
      <c r="BM265" s="2"/>
      <c r="BN265" s="2"/>
      <c r="BO265" s="2"/>
      <c r="BP265" s="2"/>
      <c r="BQ265" s="2"/>
      <c r="BR265" s="48"/>
      <c r="BS265" s="48"/>
      <c r="BT265" s="48"/>
      <c r="BU265" s="2"/>
      <c r="BV265" s="2"/>
      <c r="BW265" s="2"/>
      <c r="BX265" s="2"/>
      <c r="BY265" s="2"/>
      <c r="BZ265" s="2"/>
      <c r="CA265" s="2"/>
      <c r="CB265" s="2"/>
      <c r="CC265" s="2"/>
      <c r="CD265" s="2"/>
    </row>
    <row r="266" spans="1:83" s="557" customFormat="1">
      <c r="A266" s="481"/>
      <c r="B266" s="3"/>
      <c r="C266" s="480"/>
      <c r="D266" s="12"/>
      <c r="E266" s="479"/>
      <c r="F266" s="12"/>
      <c r="G266" s="1511" t="s">
        <v>1190</v>
      </c>
      <c r="H266" s="1512"/>
      <c r="I266" s="452"/>
      <c r="J266" s="452"/>
      <c r="K266" s="455"/>
      <c r="L266" s="452"/>
      <c r="M266" s="452"/>
      <c r="N266" s="559"/>
      <c r="O266" s="588"/>
      <c r="P266" s="585"/>
      <c r="Q266" s="452"/>
      <c r="R266" s="452"/>
      <c r="S266" s="452"/>
      <c r="T266" s="452"/>
      <c r="U266" s="452"/>
      <c r="V266" s="204">
        <f t="shared" ref="V266:AL266" si="73">COUNTIF(V$8:V$254,"HĐNT")</f>
        <v>4</v>
      </c>
      <c r="W266" s="204">
        <f t="shared" si="73"/>
        <v>4</v>
      </c>
      <c r="X266" s="204">
        <f t="shared" si="73"/>
        <v>4</v>
      </c>
      <c r="Y266" s="204">
        <f t="shared" si="73"/>
        <v>4</v>
      </c>
      <c r="Z266" s="464">
        <f t="shared" si="73"/>
        <v>5</v>
      </c>
      <c r="AA266" s="464">
        <f t="shared" si="73"/>
        <v>5</v>
      </c>
      <c r="AB266" s="464">
        <f t="shared" si="73"/>
        <v>5</v>
      </c>
      <c r="AC266" s="464">
        <f t="shared" si="73"/>
        <v>5</v>
      </c>
      <c r="AD266" s="464">
        <f t="shared" si="73"/>
        <v>4</v>
      </c>
      <c r="AE266" s="464">
        <f t="shared" si="73"/>
        <v>4</v>
      </c>
      <c r="AF266" s="464">
        <f t="shared" si="73"/>
        <v>5</v>
      </c>
      <c r="AG266" s="464">
        <f t="shared" si="73"/>
        <v>4</v>
      </c>
      <c r="AH266" s="559">
        <f t="shared" si="73"/>
        <v>5</v>
      </c>
      <c r="AI266" s="559">
        <f t="shared" si="73"/>
        <v>5</v>
      </c>
      <c r="AJ266" s="559">
        <f t="shared" si="73"/>
        <v>5</v>
      </c>
      <c r="AK266" s="559">
        <f t="shared" si="73"/>
        <v>5</v>
      </c>
      <c r="AL266" s="559">
        <f t="shared" si="73"/>
        <v>5</v>
      </c>
      <c r="AM266" s="588">
        <f>COUNTIF(AM$8:AM$254,"HĐNT")</f>
        <v>5</v>
      </c>
      <c r="AN266" s="588">
        <f t="shared" ref="AN266:AP266" si="74">COUNTIF(AN$8:AN$254,"HĐNT")</f>
        <v>5</v>
      </c>
      <c r="AO266" s="588">
        <f t="shared" si="74"/>
        <v>5</v>
      </c>
      <c r="AP266" s="588">
        <f t="shared" si="74"/>
        <v>5</v>
      </c>
      <c r="AQ266" s="617">
        <f>COUNTIF(AQ$8:AQ$254,"HĐNT")</f>
        <v>5</v>
      </c>
      <c r="AR266" s="617">
        <f t="shared" ref="AR266:AS266" si="75">COUNTIF(AR$8:AR$254,"HĐNT")</f>
        <v>5</v>
      </c>
      <c r="AS266" s="617">
        <f t="shared" si="75"/>
        <v>5</v>
      </c>
      <c r="AT266" s="464">
        <f>COUNTIF(AT$8:AT$254,"HĐNT")</f>
        <v>0</v>
      </c>
      <c r="AU266" s="464"/>
      <c r="AV266" s="464"/>
      <c r="AW266" s="464">
        <f>COUNTIF(AW$8:AW$254,"HĐNT")</f>
        <v>0</v>
      </c>
      <c r="AX266" s="464"/>
      <c r="AY266" s="464"/>
      <c r="AZ266" s="464">
        <f>COUNTIF(AZ$8:AZ$254,"HĐNT")</f>
        <v>0</v>
      </c>
      <c r="BA266" s="464"/>
      <c r="BB266" s="464">
        <f>COUNTIF(BB$8:BB$254,"HĐNT")</f>
        <v>0</v>
      </c>
      <c r="BC266" s="464"/>
      <c r="BD266" s="464">
        <f>COUNTIF(BD$8:BD$254,"HĐNT")</f>
        <v>0</v>
      </c>
      <c r="BE266" s="2"/>
      <c r="BF266" s="2"/>
      <c r="BG266" s="2"/>
      <c r="BH266" s="2"/>
      <c r="BI266" s="2"/>
      <c r="BJ266" s="2"/>
      <c r="BK266" s="2"/>
      <c r="BL266" s="2"/>
      <c r="BM266" s="2"/>
      <c r="BN266" s="2"/>
      <c r="BO266" s="2"/>
      <c r="BP266" s="2"/>
      <c r="BQ266" s="2"/>
      <c r="BR266" s="48"/>
      <c r="BS266" s="48"/>
      <c r="BT266" s="48"/>
      <c r="BU266" s="2"/>
      <c r="BV266" s="2"/>
      <c r="BW266" s="2"/>
      <c r="BX266" s="2"/>
      <c r="BY266" s="2"/>
      <c r="BZ266" s="2"/>
      <c r="CA266" s="2"/>
      <c r="CB266" s="2"/>
      <c r="CC266" s="2"/>
      <c r="CD266" s="2"/>
    </row>
    <row r="267" spans="1:83" s="557" customFormat="1">
      <c r="A267" s="481"/>
      <c r="B267" s="3"/>
      <c r="C267" s="480"/>
      <c r="D267" s="12"/>
      <c r="E267" s="479"/>
      <c r="F267" s="12"/>
      <c r="G267" s="1511" t="s">
        <v>1191</v>
      </c>
      <c r="H267" s="1512"/>
      <c r="I267" s="452"/>
      <c r="J267" s="452"/>
      <c r="K267" s="455"/>
      <c r="L267" s="452"/>
      <c r="M267" s="452"/>
      <c r="N267" s="559"/>
      <c r="O267" s="588"/>
      <c r="P267" s="585"/>
      <c r="Q267" s="452"/>
      <c r="R267" s="452"/>
      <c r="S267" s="452"/>
      <c r="T267" s="452"/>
      <c r="U267" s="452"/>
      <c r="V267" s="204">
        <f t="shared" ref="V267:AL267" si="76">COUNTIF(V$8:V$254,"VS-AN")</f>
        <v>1</v>
      </c>
      <c r="W267" s="204">
        <f t="shared" si="76"/>
        <v>1</v>
      </c>
      <c r="X267" s="204">
        <f t="shared" si="76"/>
        <v>1</v>
      </c>
      <c r="Y267" s="204">
        <f t="shared" si="76"/>
        <v>1</v>
      </c>
      <c r="Z267" s="464">
        <f t="shared" si="76"/>
        <v>2</v>
      </c>
      <c r="AA267" s="464">
        <f t="shared" si="76"/>
        <v>2</v>
      </c>
      <c r="AB267" s="464">
        <f t="shared" si="76"/>
        <v>2</v>
      </c>
      <c r="AC267" s="464">
        <f t="shared" si="76"/>
        <v>2</v>
      </c>
      <c r="AD267" s="464">
        <f t="shared" si="76"/>
        <v>1</v>
      </c>
      <c r="AE267" s="464">
        <f t="shared" si="76"/>
        <v>1</v>
      </c>
      <c r="AF267" s="464">
        <f t="shared" si="76"/>
        <v>1</v>
      </c>
      <c r="AG267" s="464">
        <f t="shared" si="76"/>
        <v>1</v>
      </c>
      <c r="AH267" s="559">
        <f t="shared" si="76"/>
        <v>3</v>
      </c>
      <c r="AI267" s="559">
        <f t="shared" si="76"/>
        <v>3</v>
      </c>
      <c r="AJ267" s="559">
        <f t="shared" si="76"/>
        <v>3</v>
      </c>
      <c r="AK267" s="559">
        <f t="shared" si="76"/>
        <v>3</v>
      </c>
      <c r="AL267" s="559">
        <f t="shared" si="76"/>
        <v>3</v>
      </c>
      <c r="AM267" s="588">
        <f>COUNTIF(AM$8:AM$254,"VS-AN")</f>
        <v>2</v>
      </c>
      <c r="AN267" s="588">
        <f t="shared" ref="AN267:AP267" si="77">COUNTIF(AN$8:AN$254,"VS-AN")</f>
        <v>2</v>
      </c>
      <c r="AO267" s="588">
        <f t="shared" si="77"/>
        <v>3</v>
      </c>
      <c r="AP267" s="588">
        <f t="shared" si="77"/>
        <v>3</v>
      </c>
      <c r="AQ267" s="617">
        <f>COUNTIF(AQ$8:AQ$254,"VS-AN")</f>
        <v>1</v>
      </c>
      <c r="AR267" s="617">
        <f t="shared" ref="AR267:AS267" si="78">COUNTIF(AR$8:AR$254,"VS-AN")</f>
        <v>1</v>
      </c>
      <c r="AS267" s="617">
        <f t="shared" si="78"/>
        <v>1</v>
      </c>
      <c r="AT267" s="464">
        <f>COUNTIF(AT$8:AT$254,"VS-AN")</f>
        <v>0</v>
      </c>
      <c r="AU267" s="464"/>
      <c r="AV267" s="464"/>
      <c r="AW267" s="464">
        <f>COUNTIF(AW$8:AW$254,"VS-AN")</f>
        <v>0</v>
      </c>
      <c r="AX267" s="464"/>
      <c r="AY267" s="464"/>
      <c r="AZ267" s="464">
        <f>COUNTIF(AZ$8:AZ$254,"VS-AN")</f>
        <v>0</v>
      </c>
      <c r="BA267" s="464"/>
      <c r="BB267" s="464">
        <f>COUNTIF(BB$8:BB$254,"VS-AN")</f>
        <v>0</v>
      </c>
      <c r="BC267" s="464"/>
      <c r="BD267" s="464">
        <f>COUNTIF(BD$8:BD$254,"VS-AN")</f>
        <v>0</v>
      </c>
      <c r="BE267" s="2"/>
      <c r="BF267" s="2"/>
      <c r="BG267" s="2"/>
      <c r="BH267" s="2"/>
      <c r="BI267" s="2"/>
      <c r="BJ267" s="2"/>
      <c r="BK267" s="2"/>
      <c r="BL267" s="2"/>
      <c r="BM267" s="2"/>
      <c r="BN267" s="2"/>
      <c r="BO267" s="2"/>
      <c r="BP267" s="2"/>
      <c r="BQ267" s="2"/>
      <c r="BR267" s="48"/>
      <c r="BS267" s="48"/>
      <c r="BT267" s="48"/>
      <c r="BU267" s="2"/>
      <c r="BV267" s="2"/>
      <c r="BW267" s="2"/>
      <c r="BX267" s="2"/>
      <c r="BY267" s="2"/>
      <c r="BZ267" s="2"/>
      <c r="CA267" s="2"/>
      <c r="CB267" s="2"/>
      <c r="CC267" s="2"/>
      <c r="CD267" s="2"/>
    </row>
    <row r="268" spans="1:83" s="557" customFormat="1">
      <c r="A268" s="481"/>
      <c r="B268" s="3"/>
      <c r="C268" s="480"/>
      <c r="D268" s="12"/>
      <c r="E268" s="479"/>
      <c r="F268" s="12"/>
      <c r="G268" s="1511" t="s">
        <v>1192</v>
      </c>
      <c r="H268" s="1512"/>
      <c r="I268" s="452"/>
      <c r="J268" s="452"/>
      <c r="K268" s="455"/>
      <c r="L268" s="452"/>
      <c r="M268" s="452"/>
      <c r="N268" s="559"/>
      <c r="O268" s="588"/>
      <c r="P268" s="585"/>
      <c r="Q268" s="452"/>
      <c r="R268" s="452"/>
      <c r="S268" s="452"/>
      <c r="T268" s="452"/>
      <c r="U268" s="452"/>
      <c r="V268" s="204">
        <f t="shared" ref="V268:AL268" si="79">COUNTIF(V$8:V$254,"HĐC")</f>
        <v>5</v>
      </c>
      <c r="W268" s="204">
        <f t="shared" si="79"/>
        <v>5</v>
      </c>
      <c r="X268" s="204">
        <f t="shared" si="79"/>
        <v>5</v>
      </c>
      <c r="Y268" s="204">
        <f t="shared" si="79"/>
        <v>5</v>
      </c>
      <c r="Z268" s="464">
        <f t="shared" si="79"/>
        <v>5</v>
      </c>
      <c r="AA268" s="464">
        <f t="shared" si="79"/>
        <v>5</v>
      </c>
      <c r="AB268" s="464">
        <f t="shared" si="79"/>
        <v>5</v>
      </c>
      <c r="AC268" s="464">
        <f t="shared" si="79"/>
        <v>5</v>
      </c>
      <c r="AD268" s="464">
        <f t="shared" si="79"/>
        <v>5</v>
      </c>
      <c r="AE268" s="464">
        <f t="shared" si="79"/>
        <v>4</v>
      </c>
      <c r="AF268" s="464">
        <f t="shared" si="79"/>
        <v>5</v>
      </c>
      <c r="AG268" s="464">
        <f t="shared" si="79"/>
        <v>5</v>
      </c>
      <c r="AH268" s="559">
        <f t="shared" si="79"/>
        <v>5</v>
      </c>
      <c r="AI268" s="559">
        <f t="shared" si="79"/>
        <v>5</v>
      </c>
      <c r="AJ268" s="559">
        <f t="shared" si="79"/>
        <v>5</v>
      </c>
      <c r="AK268" s="559">
        <f t="shared" si="79"/>
        <v>5</v>
      </c>
      <c r="AL268" s="559">
        <f t="shared" si="79"/>
        <v>5</v>
      </c>
      <c r="AM268" s="588">
        <f>COUNTIF(AM$8:AM$254,"HĐC")</f>
        <v>5</v>
      </c>
      <c r="AN268" s="588">
        <f t="shared" ref="AN268:AP268" si="80">COUNTIF(AN$8:AN$254,"HĐC")</f>
        <v>5</v>
      </c>
      <c r="AO268" s="588">
        <f t="shared" si="80"/>
        <v>5</v>
      </c>
      <c r="AP268" s="588">
        <f t="shared" si="80"/>
        <v>4</v>
      </c>
      <c r="AQ268" s="617">
        <f>COUNTIF(AQ$8:AQ$254,"HĐC")</f>
        <v>5</v>
      </c>
      <c r="AR268" s="617">
        <f t="shared" ref="AR268:AS268" si="81">COUNTIF(AR$8:AR$254,"HĐC")</f>
        <v>5</v>
      </c>
      <c r="AS268" s="617">
        <f t="shared" si="81"/>
        <v>5</v>
      </c>
      <c r="AT268" s="464">
        <f>COUNTIF(AT$8:AT$254,"HĐC")</f>
        <v>0</v>
      </c>
      <c r="AU268" s="464"/>
      <c r="AV268" s="464"/>
      <c r="AW268" s="464">
        <f>COUNTIF(AW$8:AW$254,"HĐC")</f>
        <v>0</v>
      </c>
      <c r="AX268" s="464"/>
      <c r="AY268" s="464"/>
      <c r="AZ268" s="464">
        <f>COUNTIF(AZ$8:AZ$254,"HĐC")</f>
        <v>0</v>
      </c>
      <c r="BA268" s="464"/>
      <c r="BB268" s="464">
        <f>COUNTIF(BB$8:BB$254,"HĐC")</f>
        <v>0</v>
      </c>
      <c r="BC268" s="464"/>
      <c r="BD268" s="464">
        <f>COUNTIF(BD$8:BD$254,"HĐC")</f>
        <v>0</v>
      </c>
      <c r="BE268" s="2"/>
      <c r="BF268" s="2"/>
      <c r="BG268" s="2"/>
      <c r="BH268" s="2"/>
      <c r="BI268" s="2"/>
      <c r="BJ268" s="2"/>
      <c r="BK268" s="2"/>
      <c r="BL268" s="2"/>
      <c r="BM268" s="2"/>
      <c r="BN268" s="2"/>
      <c r="BO268" s="2"/>
      <c r="BP268" s="2"/>
      <c r="BQ268" s="2"/>
      <c r="BR268" s="48"/>
      <c r="BS268" s="48"/>
      <c r="BT268" s="48"/>
      <c r="BU268" s="2"/>
      <c r="BV268" s="2"/>
      <c r="BW268" s="2"/>
      <c r="BX268" s="2"/>
      <c r="BY268" s="2"/>
      <c r="BZ268" s="2"/>
      <c r="CA268" s="2"/>
      <c r="CB268" s="2"/>
      <c r="CC268" s="2"/>
      <c r="CD268" s="2"/>
    </row>
    <row r="269" spans="1:83" s="557" customFormat="1">
      <c r="A269" s="481"/>
      <c r="B269" s="3"/>
      <c r="C269" s="480"/>
      <c r="D269" s="12"/>
      <c r="E269" s="479"/>
      <c r="F269" s="12"/>
      <c r="G269" s="1511" t="s">
        <v>1193</v>
      </c>
      <c r="H269" s="1512"/>
      <c r="I269" s="452"/>
      <c r="J269" s="452"/>
      <c r="K269" s="455"/>
      <c r="L269" s="452"/>
      <c r="M269" s="452"/>
      <c r="N269" s="559"/>
      <c r="O269" s="588"/>
      <c r="P269" s="585"/>
      <c r="Q269" s="452"/>
      <c r="R269" s="452"/>
      <c r="S269" s="452"/>
      <c r="T269" s="452"/>
      <c r="U269" s="452"/>
      <c r="V269" s="204">
        <f t="shared" ref="V269:AL269" si="82">COUNTIF(V$8:V$254,"TQDN")</f>
        <v>0</v>
      </c>
      <c r="W269" s="204">
        <f t="shared" si="82"/>
        <v>0</v>
      </c>
      <c r="X269" s="204">
        <f t="shared" si="82"/>
        <v>0</v>
      </c>
      <c r="Y269" s="204">
        <f t="shared" si="82"/>
        <v>0</v>
      </c>
      <c r="Z269" s="464">
        <f t="shared" si="82"/>
        <v>0</v>
      </c>
      <c r="AA269" s="464">
        <f t="shared" si="82"/>
        <v>0</v>
      </c>
      <c r="AB269" s="464">
        <f t="shared" si="82"/>
        <v>0</v>
      </c>
      <c r="AC269" s="464">
        <f t="shared" si="82"/>
        <v>0</v>
      </c>
      <c r="AD269" s="464">
        <f t="shared" si="82"/>
        <v>0</v>
      </c>
      <c r="AE269" s="464">
        <f t="shared" si="82"/>
        <v>0</v>
      </c>
      <c r="AF269" s="464">
        <f t="shared" si="82"/>
        <v>0</v>
      </c>
      <c r="AG269" s="464">
        <f t="shared" si="82"/>
        <v>0</v>
      </c>
      <c r="AH269" s="559">
        <f t="shared" si="82"/>
        <v>0</v>
      </c>
      <c r="AI269" s="559">
        <f t="shared" si="82"/>
        <v>0</v>
      </c>
      <c r="AJ269" s="559">
        <f t="shared" si="82"/>
        <v>0</v>
      </c>
      <c r="AK269" s="559">
        <f t="shared" si="82"/>
        <v>0</v>
      </c>
      <c r="AL269" s="559">
        <f t="shared" si="82"/>
        <v>0</v>
      </c>
      <c r="AM269" s="588">
        <f>COUNTIF(AM$8:AM$254,"TQDN")</f>
        <v>0</v>
      </c>
      <c r="AN269" s="588">
        <f t="shared" ref="AN269:AP269" si="83">COUNTIF(AN$8:AN$254,"TQDN")</f>
        <v>0</v>
      </c>
      <c r="AO269" s="588">
        <f t="shared" si="83"/>
        <v>0</v>
      </c>
      <c r="AP269" s="588">
        <f t="shared" si="83"/>
        <v>0</v>
      </c>
      <c r="AQ269" s="617">
        <f>COUNTIF(AQ$8:AQ$254,"TQDN")</f>
        <v>0</v>
      </c>
      <c r="AR269" s="617">
        <f t="shared" ref="AR269:AS269" si="84">COUNTIF(AR$8:AR$254,"TQDN")</f>
        <v>0</v>
      </c>
      <c r="AS269" s="617">
        <f t="shared" si="84"/>
        <v>0</v>
      </c>
      <c r="AT269" s="464">
        <f>COUNTIF(AT$8:AT$254,"TQDN")</f>
        <v>0</v>
      </c>
      <c r="AU269" s="464"/>
      <c r="AV269" s="464"/>
      <c r="AW269" s="464">
        <f>COUNTIF(AW$8:AW$254,"TQDN")</f>
        <v>0</v>
      </c>
      <c r="AX269" s="464"/>
      <c r="AY269" s="464"/>
      <c r="AZ269" s="464">
        <f>COUNTIF(AZ$8:AZ$254,"TQDN")</f>
        <v>0</v>
      </c>
      <c r="BA269" s="464"/>
      <c r="BB269" s="464">
        <f>COUNTIF(BB$8:BB$254,"TQDN")</f>
        <v>0</v>
      </c>
      <c r="BC269" s="464"/>
      <c r="BD269" s="464">
        <f>COUNTIF(BD$8:BD$254,"TQDN")</f>
        <v>0</v>
      </c>
      <c r="BE269" s="2"/>
      <c r="BF269" s="2"/>
      <c r="BG269" s="2"/>
      <c r="BH269" s="2"/>
      <c r="BI269" s="2"/>
      <c r="BJ269" s="2"/>
      <c r="BK269" s="2"/>
      <c r="BL269" s="2"/>
      <c r="BM269" s="2"/>
      <c r="BN269" s="2"/>
      <c r="BO269" s="2"/>
      <c r="BP269" s="2"/>
      <c r="BQ269" s="2"/>
      <c r="BR269" s="48"/>
      <c r="BS269" s="48"/>
      <c r="BT269" s="48"/>
      <c r="BU269" s="2"/>
      <c r="BV269" s="2"/>
      <c r="BW269" s="2"/>
      <c r="BX269" s="2"/>
      <c r="BY269" s="2"/>
      <c r="BZ269" s="2"/>
      <c r="CA269" s="2"/>
      <c r="CB269" s="2"/>
      <c r="CC269" s="2"/>
      <c r="CD269" s="2"/>
    </row>
    <row r="270" spans="1:83" s="557" customFormat="1">
      <c r="A270" s="481"/>
      <c r="B270" s="3"/>
      <c r="C270" s="480"/>
      <c r="D270" s="12"/>
      <c r="E270" s="479"/>
      <c r="F270" s="12"/>
      <c r="G270" s="1511" t="s">
        <v>1194</v>
      </c>
      <c r="H270" s="1512"/>
      <c r="I270" s="452"/>
      <c r="J270" s="452"/>
      <c r="K270" s="455"/>
      <c r="L270" s="452"/>
      <c r="M270" s="452"/>
      <c r="N270" s="559"/>
      <c r="O270" s="588"/>
      <c r="P270" s="585"/>
      <c r="Q270" s="452"/>
      <c r="R270" s="452"/>
      <c r="S270" s="452"/>
      <c r="T270" s="452"/>
      <c r="U270" s="452"/>
      <c r="V270" s="204">
        <f t="shared" ref="V270:BZ270" si="85">COUNTIF(V$8:V$254,"LH")</f>
        <v>0</v>
      </c>
      <c r="W270" s="204">
        <f t="shared" si="85"/>
        <v>0</v>
      </c>
      <c r="X270" s="204">
        <f t="shared" si="85"/>
        <v>0</v>
      </c>
      <c r="Y270" s="204">
        <f t="shared" si="85"/>
        <v>0</v>
      </c>
      <c r="Z270" s="464">
        <f t="shared" si="85"/>
        <v>0</v>
      </c>
      <c r="AA270" s="464">
        <f t="shared" si="85"/>
        <v>0</v>
      </c>
      <c r="AB270" s="464">
        <f t="shared" si="85"/>
        <v>0</v>
      </c>
      <c r="AC270" s="464">
        <f t="shared" si="85"/>
        <v>0</v>
      </c>
      <c r="AD270" s="464">
        <f t="shared" si="85"/>
        <v>0</v>
      </c>
      <c r="AE270" s="464">
        <f t="shared" si="85"/>
        <v>0</v>
      </c>
      <c r="AF270" s="464">
        <f t="shared" si="85"/>
        <v>0</v>
      </c>
      <c r="AG270" s="464">
        <f t="shared" si="85"/>
        <v>0</v>
      </c>
      <c r="AH270" s="559">
        <f t="shared" si="85"/>
        <v>0</v>
      </c>
      <c r="AI270" s="559">
        <f t="shared" si="85"/>
        <v>0</v>
      </c>
      <c r="AJ270" s="559">
        <f t="shared" si="85"/>
        <v>0</v>
      </c>
      <c r="AK270" s="559">
        <f t="shared" si="85"/>
        <v>0</v>
      </c>
      <c r="AL270" s="559">
        <f t="shared" si="85"/>
        <v>0</v>
      </c>
      <c r="AM270" s="588">
        <f t="shared" si="85"/>
        <v>0</v>
      </c>
      <c r="AN270" s="588">
        <f t="shared" si="85"/>
        <v>0</v>
      </c>
      <c r="AO270" s="588">
        <f t="shared" si="85"/>
        <v>0</v>
      </c>
      <c r="AP270" s="588">
        <f t="shared" si="85"/>
        <v>0</v>
      </c>
      <c r="AQ270" s="617">
        <f t="shared" si="85"/>
        <v>0</v>
      </c>
      <c r="AR270" s="617">
        <f t="shared" si="85"/>
        <v>0</v>
      </c>
      <c r="AS270" s="617">
        <f t="shared" si="85"/>
        <v>0</v>
      </c>
      <c r="AT270" s="464">
        <f t="shared" si="85"/>
        <v>0</v>
      </c>
      <c r="AU270" s="464">
        <f t="shared" si="85"/>
        <v>0</v>
      </c>
      <c r="AV270" s="464">
        <f t="shared" si="85"/>
        <v>0</v>
      </c>
      <c r="AW270" s="464">
        <f t="shared" si="85"/>
        <v>0</v>
      </c>
      <c r="AX270" s="464">
        <f t="shared" si="85"/>
        <v>0</v>
      </c>
      <c r="AY270" s="464">
        <f t="shared" si="85"/>
        <v>0</v>
      </c>
      <c r="AZ270" s="464">
        <f t="shared" si="85"/>
        <v>0</v>
      </c>
      <c r="BA270" s="464">
        <f t="shared" si="85"/>
        <v>0</v>
      </c>
      <c r="BB270" s="464">
        <f t="shared" si="85"/>
        <v>0</v>
      </c>
      <c r="BC270" s="464">
        <f t="shared" si="85"/>
        <v>0</v>
      </c>
      <c r="BD270" s="464">
        <f t="shared" si="85"/>
        <v>0</v>
      </c>
      <c r="BE270" s="464">
        <f t="shared" si="85"/>
        <v>0</v>
      </c>
      <c r="BF270" s="464">
        <f t="shared" si="85"/>
        <v>0</v>
      </c>
      <c r="BG270" s="464">
        <f t="shared" si="85"/>
        <v>0</v>
      </c>
      <c r="BH270" s="464">
        <f t="shared" si="85"/>
        <v>0</v>
      </c>
      <c r="BI270" s="464">
        <f t="shared" si="85"/>
        <v>0</v>
      </c>
      <c r="BJ270" s="464">
        <f t="shared" si="85"/>
        <v>0</v>
      </c>
      <c r="BK270" s="464">
        <f t="shared" si="85"/>
        <v>0</v>
      </c>
      <c r="BL270" s="464">
        <f t="shared" si="85"/>
        <v>0</v>
      </c>
      <c r="BM270" s="464">
        <f t="shared" si="85"/>
        <v>0</v>
      </c>
      <c r="BN270" s="464">
        <f t="shared" si="85"/>
        <v>0</v>
      </c>
      <c r="BO270" s="464">
        <f t="shared" si="85"/>
        <v>0</v>
      </c>
      <c r="BP270" s="464">
        <f t="shared" si="85"/>
        <v>0</v>
      </c>
      <c r="BQ270" s="464">
        <f t="shared" si="85"/>
        <v>0</v>
      </c>
      <c r="BR270" s="464">
        <f t="shared" si="85"/>
        <v>0</v>
      </c>
      <c r="BS270" s="464">
        <f t="shared" si="85"/>
        <v>0</v>
      </c>
      <c r="BT270" s="464">
        <f t="shared" si="85"/>
        <v>0</v>
      </c>
      <c r="BU270" s="464">
        <f t="shared" si="85"/>
        <v>0</v>
      </c>
      <c r="BV270" s="464">
        <f t="shared" si="85"/>
        <v>0</v>
      </c>
      <c r="BW270" s="464">
        <f t="shared" si="85"/>
        <v>0</v>
      </c>
      <c r="BX270" s="464">
        <f t="shared" si="85"/>
        <v>0</v>
      </c>
      <c r="BY270" s="464">
        <f t="shared" si="85"/>
        <v>0</v>
      </c>
      <c r="BZ270" s="464">
        <f t="shared" si="85"/>
        <v>0</v>
      </c>
      <c r="CA270" s="464">
        <f t="shared" ref="CA270:CD270" si="86">COUNTIF(CA$8:CA$254,"LH")</f>
        <v>0</v>
      </c>
      <c r="CB270" s="464">
        <f t="shared" si="86"/>
        <v>0</v>
      </c>
      <c r="CC270" s="464">
        <f t="shared" si="86"/>
        <v>0</v>
      </c>
      <c r="CD270" s="464">
        <f t="shared" si="86"/>
        <v>0</v>
      </c>
    </row>
    <row r="271" spans="1:83" s="557" customFormat="1">
      <c r="A271" s="481"/>
      <c r="B271" s="3"/>
      <c r="C271" s="480"/>
      <c r="D271" s="12"/>
      <c r="E271" s="479"/>
      <c r="F271" s="12"/>
      <c r="G271" s="1513" t="s">
        <v>1195</v>
      </c>
      <c r="H271" s="1512"/>
      <c r="I271" s="452"/>
      <c r="J271" s="452"/>
      <c r="K271" s="455"/>
      <c r="L271" s="452"/>
      <c r="M271" s="452"/>
      <c r="N271" s="559"/>
      <c r="O271" s="588"/>
      <c r="P271" s="585"/>
      <c r="Q271" s="452"/>
      <c r="R271" s="452"/>
      <c r="S271" s="452"/>
      <c r="T271" s="452"/>
      <c r="U271" s="452"/>
      <c r="V271" s="178">
        <f t="shared" ref="V271:AL271" si="87">COUNTIF(V$8:V$254,"HĐH")</f>
        <v>5</v>
      </c>
      <c r="W271" s="178">
        <f t="shared" si="87"/>
        <v>5</v>
      </c>
      <c r="X271" s="178">
        <f t="shared" si="87"/>
        <v>5</v>
      </c>
      <c r="Y271" s="178">
        <f t="shared" si="87"/>
        <v>5</v>
      </c>
      <c r="Z271" s="451">
        <f t="shared" si="87"/>
        <v>5</v>
      </c>
      <c r="AA271" s="451">
        <f t="shared" si="87"/>
        <v>5</v>
      </c>
      <c r="AB271" s="451">
        <f t="shared" si="87"/>
        <v>5</v>
      </c>
      <c r="AC271" s="451">
        <f t="shared" si="87"/>
        <v>5</v>
      </c>
      <c r="AD271" s="451">
        <f t="shared" si="87"/>
        <v>5</v>
      </c>
      <c r="AE271" s="451">
        <f t="shared" si="87"/>
        <v>5</v>
      </c>
      <c r="AF271" s="451">
        <f t="shared" si="87"/>
        <v>5</v>
      </c>
      <c r="AG271" s="451">
        <f t="shared" si="87"/>
        <v>5</v>
      </c>
      <c r="AH271" s="559">
        <f t="shared" si="87"/>
        <v>5</v>
      </c>
      <c r="AI271" s="559">
        <f t="shared" si="87"/>
        <v>5</v>
      </c>
      <c r="AJ271" s="559">
        <f t="shared" si="87"/>
        <v>5</v>
      </c>
      <c r="AK271" s="559">
        <f t="shared" si="87"/>
        <v>5</v>
      </c>
      <c r="AL271" s="559">
        <f t="shared" si="87"/>
        <v>5</v>
      </c>
      <c r="AM271" s="560">
        <f>COUNTIF(AM$8:AM$254,"HĐH")</f>
        <v>5</v>
      </c>
      <c r="AN271" s="560">
        <f t="shared" ref="AN271:AP271" si="88">COUNTIF(AN$8:AN$254,"HĐH")</f>
        <v>5</v>
      </c>
      <c r="AO271" s="560">
        <f t="shared" si="88"/>
        <v>5</v>
      </c>
      <c r="AP271" s="560">
        <f t="shared" si="88"/>
        <v>5</v>
      </c>
      <c r="AQ271" s="617">
        <f>COUNTIF(AQ$8:AQ$254,"HĐH")</f>
        <v>5</v>
      </c>
      <c r="AR271" s="617">
        <f t="shared" ref="AR271:AS271" si="89">COUNTIF(AR$8:AR$254,"HĐH")</f>
        <v>5</v>
      </c>
      <c r="AS271" s="617">
        <f t="shared" si="89"/>
        <v>5</v>
      </c>
      <c r="AT271" s="451">
        <f>COUNTIF(AT$8:AT$254,"HĐH")</f>
        <v>0</v>
      </c>
      <c r="AU271" s="451"/>
      <c r="AV271" s="451"/>
      <c r="AW271" s="451">
        <f>COUNTIF(AW$8:AW$254,"HĐH")</f>
        <v>0</v>
      </c>
      <c r="AX271" s="451"/>
      <c r="AY271" s="451"/>
      <c r="AZ271" s="451">
        <f>COUNTIF(AZ$8:AZ$254,"HĐH")</f>
        <v>0</v>
      </c>
      <c r="BA271" s="451"/>
      <c r="BB271" s="451">
        <f>COUNTIF(BB$8:BB$254,"HĐH")</f>
        <v>0</v>
      </c>
      <c r="BC271" s="451"/>
      <c r="BD271" s="451">
        <f>COUNTIF(BD$8:BD$254,"HĐH")</f>
        <v>0</v>
      </c>
      <c r="BE271" s="2"/>
      <c r="BF271" s="2"/>
      <c r="BG271" s="2"/>
      <c r="BH271" s="2"/>
      <c r="BI271" s="2"/>
      <c r="BJ271" s="2"/>
      <c r="BK271" s="2"/>
      <c r="BL271" s="2"/>
      <c r="BM271" s="2"/>
      <c r="BN271" s="2"/>
      <c r="BO271" s="2"/>
      <c r="BP271" s="2"/>
      <c r="BQ271" s="2"/>
      <c r="BR271" s="48"/>
      <c r="BS271" s="48"/>
      <c r="BT271" s="48"/>
      <c r="BU271" s="2"/>
      <c r="BV271" s="2"/>
      <c r="BW271" s="2"/>
      <c r="BX271" s="2"/>
      <c r="BY271" s="2"/>
      <c r="BZ271" s="2"/>
      <c r="CA271" s="2"/>
      <c r="CB271" s="2"/>
      <c r="CC271" s="2"/>
      <c r="CD271" s="2"/>
    </row>
    <row r="272" spans="1:83" s="557" customFormat="1">
      <c r="A272" s="481"/>
      <c r="B272" s="3"/>
      <c r="C272" s="480"/>
      <c r="D272" s="12"/>
      <c r="E272" s="479"/>
      <c r="F272" s="12"/>
      <c r="G272" s="1514" t="s">
        <v>1196</v>
      </c>
      <c r="H272" s="1515"/>
      <c r="I272" s="452"/>
      <c r="J272" s="452"/>
      <c r="K272" s="455"/>
      <c r="L272" s="452"/>
      <c r="M272" s="452"/>
      <c r="N272" s="559"/>
      <c r="O272" s="588"/>
      <c r="P272" s="585"/>
      <c r="Q272" s="452"/>
      <c r="R272" s="452"/>
      <c r="S272" s="452"/>
      <c r="T272" s="452"/>
      <c r="U272" s="452"/>
      <c r="V272" s="211">
        <f t="shared" ref="V272:AL272" si="90">COUNTIF(V$8:V$86,"HĐH")</f>
        <v>1</v>
      </c>
      <c r="W272" s="211">
        <f t="shared" si="90"/>
        <v>1</v>
      </c>
      <c r="X272" s="211">
        <f t="shared" si="90"/>
        <v>1</v>
      </c>
      <c r="Y272" s="211">
        <f t="shared" si="90"/>
        <v>1</v>
      </c>
      <c r="Z272" s="29">
        <f t="shared" si="90"/>
        <v>1</v>
      </c>
      <c r="AA272" s="29">
        <f t="shared" si="90"/>
        <v>1</v>
      </c>
      <c r="AB272" s="29">
        <f t="shared" si="90"/>
        <v>1</v>
      </c>
      <c r="AC272" s="29">
        <f t="shared" si="90"/>
        <v>1</v>
      </c>
      <c r="AD272" s="29">
        <f t="shared" si="90"/>
        <v>1</v>
      </c>
      <c r="AE272" s="29">
        <f t="shared" si="90"/>
        <v>1</v>
      </c>
      <c r="AF272" s="29">
        <f t="shared" si="90"/>
        <v>1</v>
      </c>
      <c r="AG272" s="29">
        <f t="shared" si="90"/>
        <v>1</v>
      </c>
      <c r="AH272" s="561">
        <f t="shared" si="90"/>
        <v>1</v>
      </c>
      <c r="AI272" s="561">
        <f t="shared" si="90"/>
        <v>1</v>
      </c>
      <c r="AJ272" s="561">
        <f t="shared" si="90"/>
        <v>1</v>
      </c>
      <c r="AK272" s="561">
        <f t="shared" si="90"/>
        <v>1</v>
      </c>
      <c r="AL272" s="561">
        <f t="shared" si="90"/>
        <v>1</v>
      </c>
      <c r="AM272" s="562">
        <f>COUNTIF(AM$8:AM$86,"HĐH")</f>
        <v>1</v>
      </c>
      <c r="AN272" s="562">
        <f t="shared" ref="AN272:AP272" si="91">COUNTIF(AN$8:AN$86,"HĐH")</f>
        <v>1</v>
      </c>
      <c r="AO272" s="562">
        <f t="shared" si="91"/>
        <v>1</v>
      </c>
      <c r="AP272" s="562">
        <f t="shared" si="91"/>
        <v>1</v>
      </c>
      <c r="AQ272" s="617">
        <f>COUNTIF(AQ$8:AQ$85,"HĐH")</f>
        <v>1</v>
      </c>
      <c r="AR272" s="617">
        <f t="shared" ref="AR272:AS272" si="92">COUNTIF(AR$8:AR$85,"HĐH")</f>
        <v>1</v>
      </c>
      <c r="AS272" s="617">
        <f t="shared" si="92"/>
        <v>1</v>
      </c>
      <c r="AT272" s="29">
        <f>COUNTIF(AT$8:AT$86,"HĐH")</f>
        <v>0</v>
      </c>
      <c r="AU272" s="29"/>
      <c r="AV272" s="29"/>
      <c r="AW272" s="29">
        <f>COUNTIF(AW$8:AW$86,"HĐH")</f>
        <v>0</v>
      </c>
      <c r="AX272" s="29"/>
      <c r="AY272" s="29"/>
      <c r="AZ272" s="29">
        <f>COUNTIF(AZ$8:AZ$86,"HĐH")</f>
        <v>0</v>
      </c>
      <c r="BA272" s="29"/>
      <c r="BB272" s="29">
        <f>COUNTIF(BB$8:BB$86,"HĐH")</f>
        <v>0</v>
      </c>
      <c r="BC272" s="29"/>
      <c r="BD272" s="29">
        <f>COUNTIF(BD$8:BD$86,"HĐH")</f>
        <v>0</v>
      </c>
      <c r="BE272" s="2"/>
      <c r="BF272" s="2"/>
      <c r="BG272" s="2"/>
      <c r="BH272" s="2"/>
      <c r="BI272" s="2"/>
      <c r="BJ272" s="2"/>
      <c r="BK272" s="2"/>
      <c r="BL272" s="2"/>
      <c r="BM272" s="2"/>
      <c r="BN272" s="2"/>
      <c r="BO272" s="2"/>
      <c r="BP272" s="2"/>
      <c r="BQ272" s="2"/>
      <c r="BR272" s="48"/>
      <c r="BS272" s="48"/>
      <c r="BT272" s="48"/>
      <c r="BU272" s="2"/>
      <c r="BV272" s="2"/>
      <c r="BW272" s="2"/>
      <c r="BX272" s="2"/>
      <c r="BY272" s="2"/>
      <c r="BZ272" s="2"/>
      <c r="CA272" s="2"/>
      <c r="CB272" s="2"/>
      <c r="CC272" s="2"/>
      <c r="CD272" s="2"/>
    </row>
    <row r="273" spans="1:83" s="557" customFormat="1">
      <c r="A273" s="481"/>
      <c r="B273" s="3"/>
      <c r="C273" s="480"/>
      <c r="D273" s="12"/>
      <c r="E273" s="479"/>
      <c r="F273" s="12"/>
      <c r="G273" s="1514" t="s">
        <v>1197</v>
      </c>
      <c r="H273" s="1515"/>
      <c r="I273" s="452"/>
      <c r="J273" s="452"/>
      <c r="K273" s="455"/>
      <c r="L273" s="452"/>
      <c r="M273" s="452"/>
      <c r="N273" s="559"/>
      <c r="O273" s="588"/>
      <c r="P273" s="585"/>
      <c r="Q273" s="452"/>
      <c r="R273" s="452"/>
      <c r="S273" s="452"/>
      <c r="T273" s="452"/>
      <c r="U273" s="452"/>
      <c r="V273" s="211">
        <f t="shared" ref="V273:BZ273" si="93">COUNTIF(V$87:V$129,"HĐH")</f>
        <v>1</v>
      </c>
      <c r="W273" s="211">
        <f t="shared" si="93"/>
        <v>1</v>
      </c>
      <c r="X273" s="211">
        <f t="shared" si="93"/>
        <v>1</v>
      </c>
      <c r="Y273" s="211">
        <f t="shared" si="93"/>
        <v>1</v>
      </c>
      <c r="Z273" s="29">
        <f t="shared" si="93"/>
        <v>1</v>
      </c>
      <c r="AA273" s="29">
        <f t="shared" si="93"/>
        <v>1</v>
      </c>
      <c r="AB273" s="29">
        <f t="shared" si="93"/>
        <v>1</v>
      </c>
      <c r="AC273" s="29">
        <f t="shared" si="93"/>
        <v>1</v>
      </c>
      <c r="AD273" s="29">
        <f t="shared" si="93"/>
        <v>1</v>
      </c>
      <c r="AE273" s="29">
        <f t="shared" si="93"/>
        <v>1</v>
      </c>
      <c r="AF273" s="29">
        <f t="shared" si="93"/>
        <v>1</v>
      </c>
      <c r="AG273" s="29">
        <f t="shared" si="93"/>
        <v>1</v>
      </c>
      <c r="AH273" s="561">
        <f t="shared" si="93"/>
        <v>1</v>
      </c>
      <c r="AI273" s="561">
        <f t="shared" si="93"/>
        <v>1</v>
      </c>
      <c r="AJ273" s="561">
        <f t="shared" si="93"/>
        <v>1</v>
      </c>
      <c r="AK273" s="561">
        <f t="shared" si="93"/>
        <v>1</v>
      </c>
      <c r="AL273" s="561">
        <f t="shared" si="93"/>
        <v>1</v>
      </c>
      <c r="AM273" s="562">
        <f t="shared" si="93"/>
        <v>1</v>
      </c>
      <c r="AN273" s="562">
        <f t="shared" si="93"/>
        <v>1</v>
      </c>
      <c r="AO273" s="562">
        <f t="shared" si="93"/>
        <v>1</v>
      </c>
      <c r="AP273" s="562">
        <f t="shared" si="93"/>
        <v>1</v>
      </c>
      <c r="AQ273" s="617">
        <f>COUNTIF(AQ$86:AQ$128,"HĐH")</f>
        <v>1</v>
      </c>
      <c r="AR273" s="617">
        <f t="shared" ref="AR273:AS273" si="94">COUNTIF(AR$86:AR$128,"HĐH")</f>
        <v>1</v>
      </c>
      <c r="AS273" s="617">
        <f t="shared" si="94"/>
        <v>1</v>
      </c>
      <c r="AT273" s="29">
        <f t="shared" si="93"/>
        <v>0</v>
      </c>
      <c r="AU273" s="29">
        <f t="shared" si="93"/>
        <v>0</v>
      </c>
      <c r="AV273" s="29">
        <f t="shared" si="93"/>
        <v>0</v>
      </c>
      <c r="AW273" s="29">
        <f t="shared" si="93"/>
        <v>0</v>
      </c>
      <c r="AX273" s="29">
        <f t="shared" si="93"/>
        <v>0</v>
      </c>
      <c r="AY273" s="29">
        <f t="shared" si="93"/>
        <v>0</v>
      </c>
      <c r="AZ273" s="29">
        <f t="shared" si="93"/>
        <v>0</v>
      </c>
      <c r="BA273" s="29">
        <f t="shared" si="93"/>
        <v>0</v>
      </c>
      <c r="BB273" s="29">
        <f t="shared" si="93"/>
        <v>0</v>
      </c>
      <c r="BC273" s="29">
        <f t="shared" si="93"/>
        <v>0</v>
      </c>
      <c r="BD273" s="29">
        <f t="shared" si="93"/>
        <v>0</v>
      </c>
      <c r="BE273" s="29">
        <f t="shared" si="93"/>
        <v>0</v>
      </c>
      <c r="BF273" s="29">
        <f t="shared" si="93"/>
        <v>0</v>
      </c>
      <c r="BG273" s="29">
        <f t="shared" si="93"/>
        <v>0</v>
      </c>
      <c r="BH273" s="29">
        <f t="shared" si="93"/>
        <v>0</v>
      </c>
      <c r="BI273" s="29">
        <f t="shared" si="93"/>
        <v>0</v>
      </c>
      <c r="BJ273" s="29">
        <f t="shared" si="93"/>
        <v>0</v>
      </c>
      <c r="BK273" s="29">
        <f t="shared" si="93"/>
        <v>0</v>
      </c>
      <c r="BL273" s="29">
        <f t="shared" si="93"/>
        <v>0</v>
      </c>
      <c r="BM273" s="29">
        <f t="shared" si="93"/>
        <v>0</v>
      </c>
      <c r="BN273" s="29">
        <f t="shared" si="93"/>
        <v>0</v>
      </c>
      <c r="BO273" s="29">
        <f t="shared" si="93"/>
        <v>0</v>
      </c>
      <c r="BP273" s="29">
        <f t="shared" si="93"/>
        <v>0</v>
      </c>
      <c r="BQ273" s="29">
        <f t="shared" si="93"/>
        <v>0</v>
      </c>
      <c r="BR273" s="29">
        <f t="shared" si="93"/>
        <v>0</v>
      </c>
      <c r="BS273" s="29">
        <f t="shared" si="93"/>
        <v>0</v>
      </c>
      <c r="BT273" s="29">
        <f t="shared" si="93"/>
        <v>0</v>
      </c>
      <c r="BU273" s="29">
        <f t="shared" si="93"/>
        <v>0</v>
      </c>
      <c r="BV273" s="29">
        <f t="shared" si="93"/>
        <v>0</v>
      </c>
      <c r="BW273" s="29">
        <f t="shared" si="93"/>
        <v>0</v>
      </c>
      <c r="BX273" s="29">
        <f t="shared" si="93"/>
        <v>0</v>
      </c>
      <c r="BY273" s="29">
        <f t="shared" si="93"/>
        <v>0</v>
      </c>
      <c r="BZ273" s="29">
        <f t="shared" si="93"/>
        <v>0</v>
      </c>
      <c r="CA273" s="29">
        <f t="shared" ref="CA273:CD273" si="95">COUNTIF(CA$87:CA$129,"HĐH")</f>
        <v>0</v>
      </c>
      <c r="CB273" s="29">
        <f t="shared" si="95"/>
        <v>0</v>
      </c>
      <c r="CC273" s="29">
        <f t="shared" si="95"/>
        <v>0</v>
      </c>
      <c r="CD273" s="29">
        <f t="shared" si="95"/>
        <v>0</v>
      </c>
    </row>
    <row r="274" spans="1:83" s="557" customFormat="1">
      <c r="A274" s="481"/>
      <c r="B274" s="3"/>
      <c r="C274" s="480"/>
      <c r="D274" s="12"/>
      <c r="E274" s="479"/>
      <c r="F274" s="12"/>
      <c r="G274" s="1514" t="s">
        <v>1198</v>
      </c>
      <c r="H274" s="1515"/>
      <c r="I274" s="452"/>
      <c r="J274" s="452"/>
      <c r="K274" s="455"/>
      <c r="L274" s="452"/>
      <c r="M274" s="452"/>
      <c r="N274" s="559"/>
      <c r="O274" s="588"/>
      <c r="P274" s="585"/>
      <c r="Q274" s="452"/>
      <c r="R274" s="452"/>
      <c r="S274" s="452"/>
      <c r="T274" s="452"/>
      <c r="U274" s="452"/>
      <c r="V274" s="211">
        <f t="shared" ref="V274:AL274" si="96">COUNTIF(V$130:V$175,"HĐH")</f>
        <v>1</v>
      </c>
      <c r="W274" s="211">
        <f t="shared" si="96"/>
        <v>1</v>
      </c>
      <c r="X274" s="211">
        <f t="shared" si="96"/>
        <v>1</v>
      </c>
      <c r="Y274" s="211">
        <f t="shared" si="96"/>
        <v>1</v>
      </c>
      <c r="Z274" s="29">
        <f t="shared" si="96"/>
        <v>1</v>
      </c>
      <c r="AA274" s="29">
        <f t="shared" si="96"/>
        <v>1</v>
      </c>
      <c r="AB274" s="29">
        <f t="shared" si="96"/>
        <v>1</v>
      </c>
      <c r="AC274" s="29">
        <f t="shared" si="96"/>
        <v>1</v>
      </c>
      <c r="AD274" s="29">
        <f t="shared" si="96"/>
        <v>1</v>
      </c>
      <c r="AE274" s="29">
        <f t="shared" si="96"/>
        <v>1</v>
      </c>
      <c r="AF274" s="29">
        <f t="shared" si="96"/>
        <v>1</v>
      </c>
      <c r="AG274" s="29">
        <f t="shared" si="96"/>
        <v>0</v>
      </c>
      <c r="AH274" s="561">
        <f t="shared" si="96"/>
        <v>1</v>
      </c>
      <c r="AI274" s="561">
        <f t="shared" si="96"/>
        <v>1</v>
      </c>
      <c r="AJ274" s="561">
        <f t="shared" si="96"/>
        <v>1</v>
      </c>
      <c r="AK274" s="561">
        <f t="shared" si="96"/>
        <v>1</v>
      </c>
      <c r="AL274" s="561">
        <f t="shared" si="96"/>
        <v>1</v>
      </c>
      <c r="AM274" s="562">
        <f>COUNTIF(AM$130:AM$175,"HĐH")</f>
        <v>1</v>
      </c>
      <c r="AN274" s="562">
        <f t="shared" ref="AN274:AP274" si="97">COUNTIF(AN$130:AN$175,"HĐH")</f>
        <v>1</v>
      </c>
      <c r="AO274" s="562">
        <f t="shared" si="97"/>
        <v>1</v>
      </c>
      <c r="AP274" s="562">
        <f t="shared" si="97"/>
        <v>1</v>
      </c>
      <c r="AQ274" s="617">
        <f>COUNTIF(AQ$129:AQ$172,"HĐH")</f>
        <v>1</v>
      </c>
      <c r="AR274" s="617">
        <f t="shared" ref="AR274:AS274" si="98">COUNTIF(AR$129:AR$172,"HĐH")</f>
        <v>1</v>
      </c>
      <c r="AS274" s="617">
        <f t="shared" si="98"/>
        <v>1</v>
      </c>
      <c r="AT274" s="29">
        <f>COUNTIF(AT$130:AT$175,"HĐH")</f>
        <v>0</v>
      </c>
      <c r="AU274" s="29"/>
      <c r="AV274" s="29"/>
      <c r="AW274" s="29">
        <f>COUNTIF(AW$130:AW$175,"HĐH")</f>
        <v>0</v>
      </c>
      <c r="AX274" s="29"/>
      <c r="AY274" s="29"/>
      <c r="AZ274" s="29">
        <f>COUNTIF(AZ$130:AZ$175,"HĐH")</f>
        <v>0</v>
      </c>
      <c r="BA274" s="29"/>
      <c r="BB274" s="29">
        <f>COUNTIF(BB$130:BB$175,"HĐH")</f>
        <v>0</v>
      </c>
      <c r="BC274" s="29"/>
      <c r="BD274" s="29">
        <f>COUNTIF(BD$130:BD$175,"HĐH")</f>
        <v>0</v>
      </c>
      <c r="BE274" s="2"/>
      <c r="BF274" s="2"/>
      <c r="BG274" s="2"/>
      <c r="BH274" s="2"/>
      <c r="BI274" s="2"/>
      <c r="BJ274" s="2"/>
      <c r="BK274" s="2"/>
      <c r="BL274" s="2"/>
      <c r="BM274" s="2"/>
      <c r="BN274" s="2"/>
      <c r="BO274" s="2"/>
      <c r="BP274" s="2"/>
      <c r="BQ274" s="2"/>
      <c r="BR274" s="48"/>
      <c r="BS274" s="48"/>
      <c r="BT274" s="48"/>
      <c r="BU274" s="2"/>
      <c r="BV274" s="2"/>
      <c r="BW274" s="2"/>
      <c r="BX274" s="2"/>
      <c r="BY274" s="2"/>
      <c r="BZ274" s="2"/>
      <c r="CA274" s="2"/>
      <c r="CB274" s="2"/>
      <c r="CC274" s="2"/>
      <c r="CD274" s="2"/>
    </row>
    <row r="275" spans="1:83" s="557" customFormat="1">
      <c r="A275" s="481"/>
      <c r="B275" s="3"/>
      <c r="C275" s="480"/>
      <c r="D275" s="12"/>
      <c r="E275" s="479"/>
      <c r="F275" s="12"/>
      <c r="G275" s="1516" t="s">
        <v>1199</v>
      </c>
      <c r="H275" s="1517"/>
      <c r="I275" s="452"/>
      <c r="J275" s="452"/>
      <c r="K275" s="455"/>
      <c r="L275" s="452"/>
      <c r="M275" s="452"/>
      <c r="N275" s="559"/>
      <c r="O275" s="588"/>
      <c r="P275" s="585"/>
      <c r="Q275" s="452"/>
      <c r="R275" s="452"/>
      <c r="S275" s="452"/>
      <c r="T275" s="452"/>
      <c r="U275" s="452"/>
      <c r="V275" s="211">
        <f t="shared" ref="V275:AL275" si="99">COUNTIF(V$207:V$254,"HĐH")</f>
        <v>2</v>
      </c>
      <c r="W275" s="211">
        <f t="shared" si="99"/>
        <v>2</v>
      </c>
      <c r="X275" s="211">
        <f t="shared" si="99"/>
        <v>2</v>
      </c>
      <c r="Y275" s="211">
        <f t="shared" si="99"/>
        <v>1</v>
      </c>
      <c r="Z275" s="29">
        <f t="shared" si="99"/>
        <v>1</v>
      </c>
      <c r="AA275" s="29">
        <f t="shared" si="99"/>
        <v>2</v>
      </c>
      <c r="AB275" s="29">
        <f t="shared" si="99"/>
        <v>2</v>
      </c>
      <c r="AC275" s="29">
        <f t="shared" si="99"/>
        <v>2</v>
      </c>
      <c r="AD275" s="29">
        <f t="shared" si="99"/>
        <v>2</v>
      </c>
      <c r="AE275" s="29">
        <f t="shared" si="99"/>
        <v>2</v>
      </c>
      <c r="AF275" s="29">
        <f t="shared" si="99"/>
        <v>2</v>
      </c>
      <c r="AG275" s="29">
        <f t="shared" si="99"/>
        <v>2</v>
      </c>
      <c r="AH275" s="561">
        <f t="shared" si="99"/>
        <v>2</v>
      </c>
      <c r="AI275" s="561">
        <f t="shared" si="99"/>
        <v>2</v>
      </c>
      <c r="AJ275" s="561">
        <f t="shared" si="99"/>
        <v>2</v>
      </c>
      <c r="AK275" s="561">
        <f t="shared" si="99"/>
        <v>2</v>
      </c>
      <c r="AL275" s="561">
        <f t="shared" si="99"/>
        <v>2</v>
      </c>
      <c r="AM275" s="562">
        <f t="shared" ref="AM275:AP275" si="100">COUNTIF(AM$207:AM$254,"HĐH")</f>
        <v>2</v>
      </c>
      <c r="AN275" s="562">
        <f t="shared" si="100"/>
        <v>2</v>
      </c>
      <c r="AO275" s="562">
        <f t="shared" si="100"/>
        <v>2</v>
      </c>
      <c r="AP275" s="562">
        <f t="shared" si="100"/>
        <v>2</v>
      </c>
      <c r="AQ275" s="617">
        <f>COUNTIF(AQ$204:AQ$254,"HĐH")</f>
        <v>2</v>
      </c>
      <c r="AR275" s="617">
        <f t="shared" ref="AR275:AS275" si="101">COUNTIF(AR$204:AR$254,"HĐH")</f>
        <v>2</v>
      </c>
      <c r="AS275" s="617">
        <f t="shared" si="101"/>
        <v>2</v>
      </c>
      <c r="AT275" s="29">
        <f t="shared" ref="AT275:AZ275" si="102">COUNTIF(AT$207:AT$254,"HĐH")</f>
        <v>0</v>
      </c>
      <c r="AU275" s="29">
        <f t="shared" si="102"/>
        <v>0</v>
      </c>
      <c r="AV275" s="29">
        <f t="shared" si="102"/>
        <v>0</v>
      </c>
      <c r="AW275" s="29">
        <f t="shared" si="102"/>
        <v>0</v>
      </c>
      <c r="AX275" s="29"/>
      <c r="AY275" s="29"/>
      <c r="AZ275" s="29">
        <f t="shared" si="102"/>
        <v>0</v>
      </c>
      <c r="BA275" s="29"/>
      <c r="BB275" s="29">
        <f>COUNTIF(BB$207:BB$254,"HĐH")</f>
        <v>0</v>
      </c>
      <c r="BC275" s="29"/>
      <c r="BD275" s="29">
        <f>COUNTIF(BD$207:BD$254,"HĐH")</f>
        <v>0</v>
      </c>
      <c r="BE275" s="2"/>
      <c r="BF275" s="2"/>
      <c r="BG275" s="2"/>
      <c r="BH275" s="2"/>
      <c r="BI275" s="2"/>
      <c r="BJ275" s="2"/>
      <c r="BK275" s="2"/>
      <c r="BL275" s="2"/>
      <c r="BM275" s="2"/>
      <c r="BN275" s="2"/>
      <c r="BO275" s="2"/>
      <c r="BP275" s="2"/>
      <c r="BQ275" s="2"/>
      <c r="BR275" s="48"/>
      <c r="BS275" s="48"/>
      <c r="BT275" s="48"/>
      <c r="BU275" s="2"/>
      <c r="BV275" s="2"/>
      <c r="BW275" s="2"/>
      <c r="BX275" s="2"/>
      <c r="BY275" s="2"/>
      <c r="BZ275" s="2"/>
      <c r="CA275" s="2"/>
      <c r="CB275" s="2"/>
      <c r="CC275" s="2"/>
      <c r="CD275" s="2"/>
    </row>
    <row r="276" spans="1:83" s="173" customFormat="1" hidden="1">
      <c r="A276" s="170"/>
      <c r="B276" s="3"/>
      <c r="C276" s="172"/>
      <c r="D276" s="12"/>
      <c r="E276" s="4"/>
      <c r="F276" s="12"/>
      <c r="G276" s="558"/>
      <c r="H276" s="555"/>
      <c r="I276" s="2"/>
      <c r="J276" s="2"/>
      <c r="L276" s="2"/>
      <c r="M276" s="2"/>
      <c r="N276" s="472"/>
      <c r="O276" s="556"/>
      <c r="P276" s="2"/>
      <c r="Q276" s="2"/>
      <c r="R276" s="2"/>
      <c r="S276" s="2"/>
      <c r="T276" s="2"/>
      <c r="U276" s="2"/>
      <c r="Z276" s="2"/>
      <c r="AA276" s="2"/>
      <c r="AB276" s="2"/>
      <c r="AC276" s="2"/>
      <c r="AD276" s="2"/>
      <c r="AE276" s="2"/>
      <c r="AF276" s="2"/>
      <c r="AG276" s="2"/>
      <c r="AH276" s="2"/>
      <c r="AI276" s="2"/>
      <c r="AJ276" s="2"/>
      <c r="AK276" s="2"/>
      <c r="AL276" s="2"/>
      <c r="AM276" s="557"/>
      <c r="AN276" s="557"/>
      <c r="AO276" s="557"/>
      <c r="AP276" s="557"/>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48"/>
      <c r="BS276" s="48"/>
      <c r="BT276" s="48"/>
      <c r="BU276" s="2"/>
      <c r="BV276" s="2"/>
      <c r="BW276" s="2"/>
      <c r="BX276" s="2"/>
      <c r="BY276" s="2"/>
      <c r="BZ276" s="2"/>
      <c r="CA276" s="2"/>
      <c r="CB276" s="2"/>
      <c r="CC276" s="2"/>
      <c r="CD276" s="2"/>
      <c r="CE276" s="2"/>
    </row>
    <row r="277" spans="1:83" ht="252.75" hidden="1">
      <c r="A277" s="563" t="s">
        <v>1125</v>
      </c>
      <c r="B277" s="466"/>
      <c r="C277" s="564" t="s">
        <v>233</v>
      </c>
      <c r="D277" s="30"/>
      <c r="E277" s="31"/>
      <c r="F277" s="15"/>
      <c r="G277" s="455"/>
      <c r="H277" s="175"/>
      <c r="I277" s="452"/>
      <c r="J277" s="452"/>
      <c r="K277" s="396"/>
      <c r="L277" s="452"/>
      <c r="M277" s="398"/>
      <c r="N277" s="452"/>
      <c r="O277" s="585"/>
      <c r="P277" s="585"/>
      <c r="Q277" s="452"/>
      <c r="R277" s="452"/>
      <c r="S277" s="452"/>
      <c r="T277" s="452"/>
      <c r="U277" s="452"/>
      <c r="V277" s="455"/>
      <c r="W277" s="455"/>
      <c r="X277" s="455"/>
      <c r="Y277" s="455"/>
      <c r="Z277" s="452"/>
      <c r="AA277" s="452"/>
      <c r="AB277" s="452"/>
      <c r="AC277" s="452"/>
      <c r="AD277" s="452"/>
      <c r="AE277" s="452"/>
      <c r="AF277" s="452"/>
      <c r="AG277" s="452"/>
      <c r="AH277" s="452"/>
      <c r="AI277" s="452"/>
      <c r="AJ277" s="452"/>
      <c r="AK277" s="452"/>
      <c r="AL277" s="452"/>
      <c r="AM277" s="585"/>
      <c r="AN277" s="585"/>
      <c r="AO277" s="585"/>
      <c r="AP277" s="585"/>
      <c r="AQ277" s="585"/>
      <c r="AR277" s="585"/>
      <c r="AS277" s="585"/>
      <c r="AT277" s="452"/>
      <c r="AU277" s="452"/>
      <c r="AV277" s="452"/>
      <c r="AW277" s="452"/>
      <c r="AX277" s="452"/>
      <c r="AY277" s="452"/>
      <c r="AZ277" s="452"/>
      <c r="BA277" s="452"/>
      <c r="BB277" s="452"/>
      <c r="BC277" s="452"/>
      <c r="BD277" s="452"/>
      <c r="BE277" s="565">
        <f t="shared" ref="BE277:BV277" si="103">COUNTIFS($K$8:$K$254,"x",BE$8:BE$254,"2")</f>
        <v>20</v>
      </c>
      <c r="BF277" s="565">
        <f t="shared" si="103"/>
        <v>20</v>
      </c>
      <c r="BG277" s="565">
        <f t="shared" si="103"/>
        <v>1</v>
      </c>
      <c r="BH277" s="565">
        <f t="shared" si="103"/>
        <v>20</v>
      </c>
      <c r="BI277" s="565">
        <f t="shared" si="103"/>
        <v>2</v>
      </c>
      <c r="BJ277" s="566">
        <f t="shared" si="103"/>
        <v>10</v>
      </c>
      <c r="BK277" s="565">
        <f t="shared" si="103"/>
        <v>9</v>
      </c>
      <c r="BL277" s="565">
        <f t="shared" si="103"/>
        <v>20</v>
      </c>
      <c r="BM277" s="565">
        <f t="shared" si="103"/>
        <v>20</v>
      </c>
      <c r="BN277" s="565">
        <f t="shared" si="103"/>
        <v>20</v>
      </c>
      <c r="BO277" s="565">
        <f t="shared" si="103"/>
        <v>20</v>
      </c>
      <c r="BP277" s="565">
        <f t="shared" si="103"/>
        <v>20</v>
      </c>
      <c r="BQ277" s="565">
        <f t="shared" si="103"/>
        <v>20</v>
      </c>
      <c r="BR277" s="565">
        <f t="shared" si="103"/>
        <v>20</v>
      </c>
      <c r="BS277" s="565">
        <f t="shared" si="103"/>
        <v>20</v>
      </c>
      <c r="BT277" s="565">
        <f t="shared" si="103"/>
        <v>20</v>
      </c>
      <c r="BU277" s="565">
        <f t="shared" si="103"/>
        <v>20</v>
      </c>
      <c r="BV277" s="565">
        <f t="shared" si="103"/>
        <v>20</v>
      </c>
      <c r="BW277" s="565"/>
      <c r="BX277" s="510"/>
      <c r="BY277" s="384"/>
      <c r="BZ277" s="510"/>
      <c r="CA277" s="384"/>
      <c r="CB277" s="511"/>
      <c r="CC277" s="384"/>
      <c r="CD277" s="497"/>
    </row>
    <row r="278" spans="1:83" ht="56.25" hidden="1">
      <c r="A278" s="563"/>
      <c r="B278" s="466"/>
      <c r="C278" s="564" t="s">
        <v>234</v>
      </c>
      <c r="D278" s="30"/>
      <c r="E278" s="31"/>
      <c r="F278" s="15"/>
      <c r="G278" s="455"/>
      <c r="H278" s="175"/>
      <c r="I278" s="452"/>
      <c r="J278" s="452"/>
      <c r="K278" s="396"/>
      <c r="L278" s="452"/>
      <c r="M278" s="398"/>
      <c r="N278" s="452"/>
      <c r="O278" s="585"/>
      <c r="P278" s="585"/>
      <c r="Q278" s="452"/>
      <c r="R278" s="452"/>
      <c r="S278" s="452"/>
      <c r="T278" s="452"/>
      <c r="U278" s="452"/>
      <c r="V278" s="455"/>
      <c r="W278" s="455"/>
      <c r="X278" s="455"/>
      <c r="Y278" s="455"/>
      <c r="Z278" s="452"/>
      <c r="AA278" s="452"/>
      <c r="AB278" s="452"/>
      <c r="AC278" s="452"/>
      <c r="AD278" s="452"/>
      <c r="AE278" s="452"/>
      <c r="AF278" s="452"/>
      <c r="AG278" s="452"/>
      <c r="AH278" s="452"/>
      <c r="AI278" s="452"/>
      <c r="AJ278" s="452"/>
      <c r="AK278" s="452"/>
      <c r="AL278" s="452"/>
      <c r="AM278" s="585"/>
      <c r="AN278" s="585"/>
      <c r="AO278" s="585"/>
      <c r="AP278" s="585"/>
      <c r="AQ278" s="585"/>
      <c r="AR278" s="585"/>
      <c r="AS278" s="585"/>
      <c r="AT278" s="452"/>
      <c r="AU278" s="452"/>
      <c r="AV278" s="452"/>
      <c r="AW278" s="452"/>
      <c r="AX278" s="452"/>
      <c r="AY278" s="452"/>
      <c r="AZ278" s="452"/>
      <c r="BA278" s="452"/>
      <c r="BB278" s="452"/>
      <c r="BC278" s="452"/>
      <c r="BD278" s="452"/>
      <c r="BE278" s="565">
        <f t="shared" ref="BE278:BV278" si="104">COUNTIFS($K$8:$K$254,"x",BE$8:BE$254,"1")</f>
        <v>0</v>
      </c>
      <c r="BF278" s="565">
        <f t="shared" si="104"/>
        <v>0</v>
      </c>
      <c r="BG278" s="565">
        <f t="shared" si="104"/>
        <v>19</v>
      </c>
      <c r="BH278" s="565">
        <f t="shared" si="104"/>
        <v>0</v>
      </c>
      <c r="BI278" s="565">
        <f t="shared" si="104"/>
        <v>18</v>
      </c>
      <c r="BJ278" s="566">
        <f t="shared" si="104"/>
        <v>10</v>
      </c>
      <c r="BK278" s="565">
        <f t="shared" si="104"/>
        <v>11</v>
      </c>
      <c r="BL278" s="565">
        <f t="shared" si="104"/>
        <v>0</v>
      </c>
      <c r="BM278" s="565">
        <f t="shared" si="104"/>
        <v>0</v>
      </c>
      <c r="BN278" s="565">
        <f t="shared" si="104"/>
        <v>0</v>
      </c>
      <c r="BO278" s="565">
        <f t="shared" si="104"/>
        <v>0</v>
      </c>
      <c r="BP278" s="565">
        <f t="shared" si="104"/>
        <v>0</v>
      </c>
      <c r="BQ278" s="565">
        <f t="shared" si="104"/>
        <v>0</v>
      </c>
      <c r="BR278" s="565">
        <f t="shared" si="104"/>
        <v>0</v>
      </c>
      <c r="BS278" s="565">
        <f t="shared" si="104"/>
        <v>0</v>
      </c>
      <c r="BT278" s="565">
        <f t="shared" si="104"/>
        <v>0</v>
      </c>
      <c r="BU278" s="565">
        <f t="shared" si="104"/>
        <v>0</v>
      </c>
      <c r="BV278" s="565">
        <f t="shared" si="104"/>
        <v>0</v>
      </c>
      <c r="BW278" s="384"/>
      <c r="BX278" s="510"/>
      <c r="BY278" s="384"/>
      <c r="BZ278" s="510"/>
      <c r="CA278" s="384"/>
      <c r="CB278" s="511"/>
      <c r="CC278" s="384"/>
      <c r="CD278" s="497"/>
    </row>
    <row r="279" spans="1:83" ht="56.25" hidden="1">
      <c r="A279" s="563"/>
      <c r="B279" s="466"/>
      <c r="C279" s="567" t="s">
        <v>235</v>
      </c>
      <c r="D279" s="32"/>
      <c r="E279" s="31"/>
      <c r="F279" s="15"/>
      <c r="G279" s="455"/>
      <c r="H279" s="175"/>
      <c r="I279" s="452"/>
      <c r="J279" s="452"/>
      <c r="K279" s="396"/>
      <c r="L279" s="452"/>
      <c r="M279" s="398"/>
      <c r="N279" s="452"/>
      <c r="O279" s="585"/>
      <c r="P279" s="585"/>
      <c r="Q279" s="452"/>
      <c r="R279" s="452"/>
      <c r="S279" s="452"/>
      <c r="T279" s="452"/>
      <c r="U279" s="452"/>
      <c r="V279" s="455"/>
      <c r="W279" s="455"/>
      <c r="X279" s="455"/>
      <c r="Y279" s="455"/>
      <c r="Z279" s="452"/>
      <c r="AA279" s="452"/>
      <c r="AB279" s="452"/>
      <c r="AC279" s="452"/>
      <c r="AD279" s="452"/>
      <c r="AE279" s="452"/>
      <c r="AF279" s="452"/>
      <c r="AG279" s="452"/>
      <c r="AH279" s="452"/>
      <c r="AI279" s="452"/>
      <c r="AJ279" s="452"/>
      <c r="AK279" s="452"/>
      <c r="AL279" s="452"/>
      <c r="AM279" s="585"/>
      <c r="AN279" s="585"/>
      <c r="AO279" s="585"/>
      <c r="AP279" s="585"/>
      <c r="AQ279" s="585"/>
      <c r="AR279" s="585"/>
      <c r="AS279" s="585"/>
      <c r="AT279" s="452"/>
      <c r="AU279" s="452"/>
      <c r="AV279" s="452"/>
      <c r="AW279" s="452"/>
      <c r="AX279" s="452"/>
      <c r="AY279" s="452"/>
      <c r="AZ279" s="452"/>
      <c r="BA279" s="452"/>
      <c r="BB279" s="452"/>
      <c r="BC279" s="452"/>
      <c r="BD279" s="452"/>
      <c r="BE279" s="565">
        <f t="shared" ref="BE279:BV279" si="105">COUNTIFS($K$8:$K$254,"x",BE$8:BE$254,"0")</f>
        <v>0</v>
      </c>
      <c r="BF279" s="565">
        <f t="shared" si="105"/>
        <v>0</v>
      </c>
      <c r="BG279" s="565">
        <f t="shared" si="105"/>
        <v>0</v>
      </c>
      <c r="BH279" s="565">
        <f t="shared" si="105"/>
        <v>0</v>
      </c>
      <c r="BI279" s="565">
        <f t="shared" si="105"/>
        <v>0</v>
      </c>
      <c r="BJ279" s="566">
        <f t="shared" si="105"/>
        <v>0</v>
      </c>
      <c r="BK279" s="565">
        <f t="shared" si="105"/>
        <v>0</v>
      </c>
      <c r="BL279" s="565">
        <f t="shared" si="105"/>
        <v>0</v>
      </c>
      <c r="BM279" s="565">
        <f t="shared" si="105"/>
        <v>0</v>
      </c>
      <c r="BN279" s="565">
        <f t="shared" si="105"/>
        <v>0</v>
      </c>
      <c r="BO279" s="565">
        <f t="shared" si="105"/>
        <v>0</v>
      </c>
      <c r="BP279" s="565">
        <f t="shared" si="105"/>
        <v>0</v>
      </c>
      <c r="BQ279" s="565">
        <f t="shared" si="105"/>
        <v>0</v>
      </c>
      <c r="BR279" s="565">
        <f t="shared" si="105"/>
        <v>0</v>
      </c>
      <c r="BS279" s="565">
        <f t="shared" si="105"/>
        <v>0</v>
      </c>
      <c r="BT279" s="565">
        <f t="shared" si="105"/>
        <v>0</v>
      </c>
      <c r="BU279" s="565">
        <f t="shared" si="105"/>
        <v>0</v>
      </c>
      <c r="BV279" s="565">
        <f t="shared" si="105"/>
        <v>0</v>
      </c>
      <c r="BW279" s="384"/>
      <c r="BX279" s="510"/>
      <c r="BY279" s="384"/>
      <c r="BZ279" s="510"/>
      <c r="CA279" s="384"/>
      <c r="CB279" s="511"/>
      <c r="CC279" s="384"/>
      <c r="CD279" s="497"/>
    </row>
    <row r="280" spans="1:83" hidden="1">
      <c r="A280" s="563"/>
      <c r="B280" s="466"/>
      <c r="C280" s="1525" t="s">
        <v>236</v>
      </c>
      <c r="D280" s="33"/>
      <c r="E280" s="31"/>
      <c r="F280" s="15"/>
      <c r="G280" s="455"/>
      <c r="H280" s="175"/>
      <c r="I280" s="452"/>
      <c r="J280" s="452"/>
      <c r="K280" s="396"/>
      <c r="L280" s="452"/>
      <c r="M280" s="398"/>
      <c r="N280" s="452"/>
      <c r="O280" s="585"/>
      <c r="P280" s="585"/>
      <c r="Q280" s="452"/>
      <c r="R280" s="452"/>
      <c r="S280" s="452"/>
      <c r="T280" s="452"/>
      <c r="U280" s="452"/>
      <c r="V280" s="455"/>
      <c r="W280" s="455"/>
      <c r="X280" s="455"/>
      <c r="Y280" s="455"/>
      <c r="Z280" s="452"/>
      <c r="AA280" s="452"/>
      <c r="AB280" s="452"/>
      <c r="AC280" s="452"/>
      <c r="AD280" s="452"/>
      <c r="AE280" s="452"/>
      <c r="AF280" s="452"/>
      <c r="AG280" s="452"/>
      <c r="AH280" s="452"/>
      <c r="AI280" s="452"/>
      <c r="AJ280" s="452"/>
      <c r="AK280" s="452"/>
      <c r="AL280" s="452"/>
      <c r="AM280" s="585"/>
      <c r="AN280" s="585"/>
      <c r="AO280" s="585"/>
      <c r="AP280" s="585"/>
      <c r="AQ280" s="585"/>
      <c r="AR280" s="585"/>
      <c r="AS280" s="585"/>
      <c r="AT280" s="452"/>
      <c r="AU280" s="452"/>
      <c r="AV280" s="452"/>
      <c r="AW280" s="452"/>
      <c r="AX280" s="452"/>
      <c r="AY280" s="452"/>
      <c r="AZ280" s="452"/>
      <c r="BA280" s="452"/>
      <c r="BB280" s="452"/>
      <c r="BC280" s="452"/>
      <c r="BD280" s="452"/>
      <c r="BE280" s="568">
        <f t="shared" ref="BE280:BV280" si="106">(((BE277*2)+(BE278*1)+(BE279*0)))/(BE277+BE278+BE279)</f>
        <v>2</v>
      </c>
      <c r="BF280" s="568">
        <f t="shared" si="106"/>
        <v>2</v>
      </c>
      <c r="BG280" s="568">
        <f t="shared" si="106"/>
        <v>1.05</v>
      </c>
      <c r="BH280" s="568">
        <f t="shared" si="106"/>
        <v>2</v>
      </c>
      <c r="BI280" s="568">
        <f t="shared" si="106"/>
        <v>1.1000000000000001</v>
      </c>
      <c r="BJ280" s="569">
        <f t="shared" si="106"/>
        <v>1.5</v>
      </c>
      <c r="BK280" s="568">
        <f t="shared" si="106"/>
        <v>1.45</v>
      </c>
      <c r="BL280" s="568">
        <f t="shared" si="106"/>
        <v>2</v>
      </c>
      <c r="BM280" s="568">
        <f t="shared" si="106"/>
        <v>2</v>
      </c>
      <c r="BN280" s="568">
        <f t="shared" si="106"/>
        <v>2</v>
      </c>
      <c r="BO280" s="568">
        <f t="shared" si="106"/>
        <v>2</v>
      </c>
      <c r="BP280" s="568">
        <f t="shared" si="106"/>
        <v>2</v>
      </c>
      <c r="BQ280" s="568">
        <f t="shared" si="106"/>
        <v>2</v>
      </c>
      <c r="BR280" s="568">
        <f t="shared" si="106"/>
        <v>2</v>
      </c>
      <c r="BS280" s="568">
        <f t="shared" si="106"/>
        <v>2</v>
      </c>
      <c r="BT280" s="568">
        <f t="shared" si="106"/>
        <v>2</v>
      </c>
      <c r="BU280" s="568">
        <f t="shared" si="106"/>
        <v>2</v>
      </c>
      <c r="BV280" s="568">
        <f t="shared" si="106"/>
        <v>2</v>
      </c>
      <c r="BW280" s="1563">
        <f>COUNTIF($BE281:$BV281,"Đ")</f>
        <v>14</v>
      </c>
      <c r="BX280" s="1564">
        <f>BW280/COUNTA($BE281:$BV281)</f>
        <v>0.77777777777777779</v>
      </c>
      <c r="BY280" s="1563">
        <f>COUNTIF($BE281:$BV281,"CCG")</f>
        <v>4</v>
      </c>
      <c r="BZ280" s="1564">
        <f>BY280/COUNTA($BE281:$BV281)</f>
        <v>0.22222222222222221</v>
      </c>
      <c r="CA280" s="1563">
        <f>COUNTIF($BE281:$BV281,"CĐ")</f>
        <v>0</v>
      </c>
      <c r="CB280" s="1560">
        <f>CA280/COUNTA($BE281:$BV281)</f>
        <v>0</v>
      </c>
      <c r="CC280" s="1330">
        <f>(((BW280*2)+(BY280*1)+(CA280*0)))/(BW280+BY280+CA280)</f>
        <v>1.7777777777777777</v>
      </c>
      <c r="CD280" s="1395" t="str">
        <f>IF(CC280&gt;=1.6,"Đạt mục tiêu",IF(CC280&gt;=1,"Cần cố gắng","Chưa đạt"))</f>
        <v>Đạt mục tiêu</v>
      </c>
    </row>
    <row r="281" spans="1:83" hidden="1">
      <c r="A281" s="563"/>
      <c r="B281" s="466"/>
      <c r="C281" s="1526"/>
      <c r="D281" s="33"/>
      <c r="E281" s="31"/>
      <c r="F281" s="15"/>
      <c r="G281" s="455"/>
      <c r="H281" s="175"/>
      <c r="I281" s="452"/>
      <c r="J281" s="452"/>
      <c r="K281" s="396"/>
      <c r="L281" s="452"/>
      <c r="M281" s="398"/>
      <c r="N281" s="452"/>
      <c r="O281" s="585"/>
      <c r="P281" s="585"/>
      <c r="Q281" s="452"/>
      <c r="R281" s="452"/>
      <c r="S281" s="452"/>
      <c r="T281" s="452"/>
      <c r="U281" s="452"/>
      <c r="V281" s="455"/>
      <c r="W281" s="455"/>
      <c r="X281" s="455"/>
      <c r="Y281" s="455"/>
      <c r="Z281" s="452"/>
      <c r="AA281" s="452"/>
      <c r="AB281" s="452"/>
      <c r="AC281" s="452"/>
      <c r="AD281" s="452"/>
      <c r="AE281" s="452"/>
      <c r="AF281" s="452"/>
      <c r="AG281" s="452"/>
      <c r="AH281" s="452"/>
      <c r="AI281" s="452"/>
      <c r="AJ281" s="452"/>
      <c r="AK281" s="452"/>
      <c r="AL281" s="452"/>
      <c r="AM281" s="585"/>
      <c r="AN281" s="585"/>
      <c r="AO281" s="585"/>
      <c r="AP281" s="585"/>
      <c r="AQ281" s="585"/>
      <c r="AR281" s="585"/>
      <c r="AS281" s="585"/>
      <c r="AT281" s="452"/>
      <c r="AU281" s="452"/>
      <c r="AV281" s="452"/>
      <c r="AW281" s="452"/>
      <c r="AX281" s="452"/>
      <c r="AY281" s="452"/>
      <c r="AZ281" s="452"/>
      <c r="BA281" s="452"/>
      <c r="BB281" s="452"/>
      <c r="BC281" s="452"/>
      <c r="BD281" s="452"/>
      <c r="BE281" s="568" t="str">
        <f t="shared" ref="BE281:BV281" si="107">IF(BE280&lt;1,"CĐ",IF(BE280&lt;1.6,"CCG","Đ"))</f>
        <v>Đ</v>
      </c>
      <c r="BF281" s="568" t="str">
        <f t="shared" si="107"/>
        <v>Đ</v>
      </c>
      <c r="BG281" s="568" t="str">
        <f t="shared" si="107"/>
        <v>CCG</v>
      </c>
      <c r="BH281" s="568" t="str">
        <f t="shared" si="107"/>
        <v>Đ</v>
      </c>
      <c r="BI281" s="568" t="str">
        <f t="shared" si="107"/>
        <v>CCG</v>
      </c>
      <c r="BJ281" s="569" t="str">
        <f t="shared" si="107"/>
        <v>CCG</v>
      </c>
      <c r="BK281" s="568" t="str">
        <f t="shared" si="107"/>
        <v>CCG</v>
      </c>
      <c r="BL281" s="568" t="str">
        <f t="shared" si="107"/>
        <v>Đ</v>
      </c>
      <c r="BM281" s="568" t="str">
        <f t="shared" si="107"/>
        <v>Đ</v>
      </c>
      <c r="BN281" s="568" t="str">
        <f t="shared" si="107"/>
        <v>Đ</v>
      </c>
      <c r="BO281" s="568" t="str">
        <f t="shared" si="107"/>
        <v>Đ</v>
      </c>
      <c r="BP281" s="568" t="str">
        <f t="shared" si="107"/>
        <v>Đ</v>
      </c>
      <c r="BQ281" s="568" t="str">
        <f t="shared" si="107"/>
        <v>Đ</v>
      </c>
      <c r="BR281" s="568" t="str">
        <f t="shared" si="107"/>
        <v>Đ</v>
      </c>
      <c r="BS281" s="568" t="str">
        <f t="shared" si="107"/>
        <v>Đ</v>
      </c>
      <c r="BT281" s="568" t="str">
        <f t="shared" si="107"/>
        <v>Đ</v>
      </c>
      <c r="BU281" s="568" t="str">
        <f t="shared" si="107"/>
        <v>Đ</v>
      </c>
      <c r="BV281" s="568" t="str">
        <f t="shared" si="107"/>
        <v>Đ</v>
      </c>
      <c r="BW281" s="1563"/>
      <c r="BX281" s="1564"/>
      <c r="BY281" s="1563"/>
      <c r="BZ281" s="1564"/>
      <c r="CA281" s="1563"/>
      <c r="CB281" s="1560"/>
      <c r="CC281" s="1330"/>
      <c r="CD281" s="1395"/>
    </row>
    <row r="282" spans="1:83" s="3" customFormat="1" ht="216.75" hidden="1">
      <c r="A282" s="465" t="s">
        <v>1132</v>
      </c>
      <c r="B282" s="467"/>
      <c r="C282" s="207" t="s">
        <v>233</v>
      </c>
      <c r="D282" s="36"/>
      <c r="E282" s="37"/>
      <c r="F282" s="36"/>
      <c r="G282" s="454"/>
      <c r="H282" s="210"/>
      <c r="I282" s="398"/>
      <c r="J282" s="398"/>
      <c r="K282" s="454"/>
      <c r="L282" s="398"/>
      <c r="M282" s="398"/>
      <c r="N282" s="79"/>
      <c r="O282" s="79"/>
      <c r="P282" s="591"/>
      <c r="Q282" s="398"/>
      <c r="R282" s="398"/>
      <c r="S282" s="398"/>
      <c r="T282" s="398"/>
      <c r="U282" s="398"/>
      <c r="V282" s="454"/>
      <c r="W282" s="454"/>
      <c r="X282" s="454"/>
      <c r="Y282" s="454"/>
      <c r="Z282" s="398"/>
      <c r="AA282" s="398"/>
      <c r="AB282" s="398"/>
      <c r="AC282" s="398"/>
      <c r="AD282" s="398"/>
      <c r="AE282" s="398"/>
      <c r="AF282" s="398"/>
      <c r="AG282" s="398"/>
      <c r="AH282" s="398"/>
      <c r="AI282" s="398"/>
      <c r="AJ282" s="398"/>
      <c r="AK282" s="398"/>
      <c r="AL282" s="398"/>
      <c r="AM282" s="591"/>
      <c r="AN282" s="591"/>
      <c r="AO282" s="591"/>
      <c r="AP282" s="591"/>
      <c r="AQ282" s="591"/>
      <c r="AR282" s="591"/>
      <c r="AS282" s="591"/>
      <c r="AT282" s="398"/>
      <c r="AU282" s="398"/>
      <c r="AV282" s="398"/>
      <c r="AW282" s="398"/>
      <c r="AX282" s="398"/>
      <c r="AY282" s="398"/>
      <c r="AZ282" s="398"/>
      <c r="BA282" s="398"/>
      <c r="BB282" s="398"/>
      <c r="BC282" s="398"/>
      <c r="BD282" s="398"/>
      <c r="BE282" s="463">
        <f t="shared" ref="BE282:BV282" si="108">COUNTIFS($L$8:$L$254,"x",BE$8:BE$254,"2")</f>
        <v>17</v>
      </c>
      <c r="BF282" s="463">
        <f t="shared" si="108"/>
        <v>27</v>
      </c>
      <c r="BG282" s="463">
        <f t="shared" si="108"/>
        <v>27</v>
      </c>
      <c r="BH282" s="463">
        <f t="shared" si="108"/>
        <v>17</v>
      </c>
      <c r="BI282" s="463">
        <f t="shared" si="108"/>
        <v>12</v>
      </c>
      <c r="BJ282" s="59">
        <f t="shared" si="108"/>
        <v>27</v>
      </c>
      <c r="BK282" s="463">
        <f t="shared" si="108"/>
        <v>27</v>
      </c>
      <c r="BL282" s="463">
        <f t="shared" si="108"/>
        <v>27</v>
      </c>
      <c r="BM282" s="463">
        <f t="shared" si="108"/>
        <v>21</v>
      </c>
      <c r="BN282" s="463">
        <f t="shared" si="108"/>
        <v>5</v>
      </c>
      <c r="BO282" s="463">
        <f t="shared" si="108"/>
        <v>3</v>
      </c>
      <c r="BP282" s="463">
        <f t="shared" si="108"/>
        <v>26</v>
      </c>
      <c r="BQ282" s="463">
        <f t="shared" si="108"/>
        <v>26</v>
      </c>
      <c r="BR282" s="463">
        <f t="shared" si="108"/>
        <v>10</v>
      </c>
      <c r="BS282" s="463">
        <f t="shared" si="108"/>
        <v>26</v>
      </c>
      <c r="BT282" s="463">
        <f t="shared" si="108"/>
        <v>26</v>
      </c>
      <c r="BU282" s="463">
        <f t="shared" si="108"/>
        <v>27</v>
      </c>
      <c r="BV282" s="463">
        <f t="shared" si="108"/>
        <v>27</v>
      </c>
      <c r="BW282" s="398"/>
      <c r="BX282" s="398"/>
      <c r="BY282" s="398"/>
      <c r="BZ282" s="398"/>
      <c r="CA282" s="398"/>
      <c r="CB282" s="398"/>
      <c r="CC282" s="398"/>
      <c r="CD282" s="398"/>
    </row>
    <row r="283" spans="1:83" s="3" customFormat="1" ht="56.25" hidden="1">
      <c r="A283" s="465"/>
      <c r="B283" s="467"/>
      <c r="C283" s="207" t="s">
        <v>234</v>
      </c>
      <c r="D283" s="36"/>
      <c r="E283" s="37"/>
      <c r="F283" s="36"/>
      <c r="G283" s="454"/>
      <c r="H283" s="210"/>
      <c r="I283" s="398"/>
      <c r="J283" s="398"/>
      <c r="K283" s="454"/>
      <c r="L283" s="398"/>
      <c r="M283" s="398"/>
      <c r="N283" s="79"/>
      <c r="O283" s="79"/>
      <c r="P283" s="591"/>
      <c r="Q283" s="398"/>
      <c r="R283" s="398"/>
      <c r="S283" s="398"/>
      <c r="T283" s="398"/>
      <c r="U283" s="398"/>
      <c r="V283" s="454"/>
      <c r="W283" s="454"/>
      <c r="X283" s="454"/>
      <c r="Y283" s="454"/>
      <c r="Z283" s="398"/>
      <c r="AA283" s="398"/>
      <c r="AB283" s="398"/>
      <c r="AC283" s="398"/>
      <c r="AD283" s="398"/>
      <c r="AE283" s="398"/>
      <c r="AF283" s="398"/>
      <c r="AG283" s="398"/>
      <c r="AH283" s="398"/>
      <c r="AI283" s="398"/>
      <c r="AJ283" s="398"/>
      <c r="AK283" s="398"/>
      <c r="AL283" s="398"/>
      <c r="AM283" s="591"/>
      <c r="AN283" s="591"/>
      <c r="AO283" s="591"/>
      <c r="AP283" s="591"/>
      <c r="AQ283" s="591"/>
      <c r="AR283" s="591"/>
      <c r="AS283" s="591"/>
      <c r="AT283" s="398"/>
      <c r="AU283" s="398"/>
      <c r="AV283" s="398"/>
      <c r="AW283" s="398"/>
      <c r="AX283" s="398"/>
      <c r="AY283" s="398"/>
      <c r="AZ283" s="398"/>
      <c r="BA283" s="398"/>
      <c r="BB283" s="398"/>
      <c r="BC283" s="398"/>
      <c r="BD283" s="398"/>
      <c r="BE283" s="463">
        <f t="shared" ref="BE283:BV283" si="109">COUNTIFS($L$8:$L$254,"x",BE$8:BE$254,"1")</f>
        <v>10</v>
      </c>
      <c r="BF283" s="463">
        <f t="shared" si="109"/>
        <v>0</v>
      </c>
      <c r="BG283" s="463">
        <f t="shared" si="109"/>
        <v>0</v>
      </c>
      <c r="BH283" s="463">
        <f t="shared" si="109"/>
        <v>10</v>
      </c>
      <c r="BI283" s="463">
        <f t="shared" si="109"/>
        <v>15</v>
      </c>
      <c r="BJ283" s="59">
        <f t="shared" si="109"/>
        <v>0</v>
      </c>
      <c r="BK283" s="463">
        <f t="shared" si="109"/>
        <v>0</v>
      </c>
      <c r="BL283" s="463">
        <f t="shared" si="109"/>
        <v>0</v>
      </c>
      <c r="BM283" s="463">
        <f t="shared" si="109"/>
        <v>6</v>
      </c>
      <c r="BN283" s="463">
        <f t="shared" si="109"/>
        <v>22</v>
      </c>
      <c r="BO283" s="463">
        <f t="shared" si="109"/>
        <v>24</v>
      </c>
      <c r="BP283" s="463">
        <f t="shared" si="109"/>
        <v>1</v>
      </c>
      <c r="BQ283" s="463">
        <f t="shared" si="109"/>
        <v>1</v>
      </c>
      <c r="BR283" s="463">
        <f t="shared" si="109"/>
        <v>17</v>
      </c>
      <c r="BS283" s="463">
        <f t="shared" si="109"/>
        <v>1</v>
      </c>
      <c r="BT283" s="463">
        <f t="shared" si="109"/>
        <v>1</v>
      </c>
      <c r="BU283" s="463">
        <f t="shared" si="109"/>
        <v>0</v>
      </c>
      <c r="BV283" s="463">
        <f t="shared" si="109"/>
        <v>0</v>
      </c>
      <c r="BW283" s="398"/>
      <c r="BX283" s="398"/>
      <c r="BY283" s="398"/>
      <c r="BZ283" s="398"/>
      <c r="CA283" s="398"/>
      <c r="CB283" s="398"/>
      <c r="CC283" s="398"/>
      <c r="CD283" s="398"/>
    </row>
    <row r="284" spans="1:83" s="3" customFormat="1" ht="56.25" hidden="1">
      <c r="A284" s="465"/>
      <c r="B284" s="467"/>
      <c r="C284" s="207" t="s">
        <v>235</v>
      </c>
      <c r="D284" s="36"/>
      <c r="E284" s="37"/>
      <c r="F284" s="36"/>
      <c r="G284" s="454"/>
      <c r="H284" s="210"/>
      <c r="I284" s="398"/>
      <c r="J284" s="398"/>
      <c r="K284" s="454"/>
      <c r="L284" s="398"/>
      <c r="M284" s="398"/>
      <c r="N284" s="79"/>
      <c r="O284" s="79"/>
      <c r="P284" s="591"/>
      <c r="Q284" s="398"/>
      <c r="R284" s="398"/>
      <c r="S284" s="398"/>
      <c r="T284" s="398"/>
      <c r="U284" s="398"/>
      <c r="V284" s="454"/>
      <c r="W284" s="454"/>
      <c r="X284" s="454"/>
      <c r="Y284" s="454"/>
      <c r="Z284" s="398"/>
      <c r="AA284" s="398"/>
      <c r="AB284" s="398"/>
      <c r="AC284" s="398"/>
      <c r="AD284" s="398"/>
      <c r="AE284" s="398"/>
      <c r="AF284" s="398"/>
      <c r="AG284" s="398"/>
      <c r="AH284" s="398"/>
      <c r="AI284" s="398"/>
      <c r="AJ284" s="398"/>
      <c r="AK284" s="398"/>
      <c r="AL284" s="398"/>
      <c r="AM284" s="591"/>
      <c r="AN284" s="591"/>
      <c r="AO284" s="591"/>
      <c r="AP284" s="591"/>
      <c r="AQ284" s="591"/>
      <c r="AR284" s="591"/>
      <c r="AS284" s="591"/>
      <c r="AT284" s="398"/>
      <c r="AU284" s="398"/>
      <c r="AV284" s="398"/>
      <c r="AW284" s="398"/>
      <c r="AX284" s="398"/>
      <c r="AY284" s="398"/>
      <c r="AZ284" s="398"/>
      <c r="BA284" s="398"/>
      <c r="BB284" s="398"/>
      <c r="BC284" s="398"/>
      <c r="BD284" s="398"/>
      <c r="BE284" s="463">
        <f t="shared" ref="BE284:BV284" si="110">COUNTIFS($L$8:$L$254,"x",BE$8:BE$254,"0")</f>
        <v>0</v>
      </c>
      <c r="BF284" s="463">
        <f t="shared" si="110"/>
        <v>0</v>
      </c>
      <c r="BG284" s="463">
        <f t="shared" si="110"/>
        <v>0</v>
      </c>
      <c r="BH284" s="463">
        <f t="shared" si="110"/>
        <v>0</v>
      </c>
      <c r="BI284" s="463">
        <f t="shared" si="110"/>
        <v>0</v>
      </c>
      <c r="BJ284" s="59">
        <f t="shared" si="110"/>
        <v>0</v>
      </c>
      <c r="BK284" s="463">
        <f t="shared" si="110"/>
        <v>0</v>
      </c>
      <c r="BL284" s="463">
        <f t="shared" si="110"/>
        <v>0</v>
      </c>
      <c r="BM284" s="463">
        <f t="shared" si="110"/>
        <v>0</v>
      </c>
      <c r="BN284" s="463">
        <f t="shared" si="110"/>
        <v>0</v>
      </c>
      <c r="BO284" s="463">
        <f t="shared" si="110"/>
        <v>0</v>
      </c>
      <c r="BP284" s="463">
        <f t="shared" si="110"/>
        <v>0</v>
      </c>
      <c r="BQ284" s="463">
        <f t="shared" si="110"/>
        <v>0</v>
      </c>
      <c r="BR284" s="463">
        <f t="shared" si="110"/>
        <v>0</v>
      </c>
      <c r="BS284" s="463">
        <f t="shared" si="110"/>
        <v>0</v>
      </c>
      <c r="BT284" s="463">
        <f t="shared" si="110"/>
        <v>0</v>
      </c>
      <c r="BU284" s="463">
        <f t="shared" si="110"/>
        <v>0</v>
      </c>
      <c r="BV284" s="463">
        <f t="shared" si="110"/>
        <v>0</v>
      </c>
      <c r="BW284" s="398"/>
      <c r="BX284" s="398"/>
      <c r="BY284" s="398"/>
      <c r="BZ284" s="398"/>
      <c r="CA284" s="398"/>
      <c r="CB284" s="398"/>
      <c r="CC284" s="398"/>
      <c r="CD284" s="398"/>
    </row>
    <row r="285" spans="1:83" s="3" customFormat="1" hidden="1">
      <c r="A285" s="465"/>
      <c r="B285" s="467"/>
      <c r="C285" s="1520" t="s">
        <v>236</v>
      </c>
      <c r="D285" s="36"/>
      <c r="E285" s="37"/>
      <c r="F285" s="36"/>
      <c r="G285" s="454"/>
      <c r="H285" s="210"/>
      <c r="I285" s="398"/>
      <c r="J285" s="398"/>
      <c r="K285" s="454"/>
      <c r="L285" s="398"/>
      <c r="M285" s="398"/>
      <c r="N285" s="79"/>
      <c r="O285" s="79"/>
      <c r="P285" s="591"/>
      <c r="Q285" s="398"/>
      <c r="R285" s="398"/>
      <c r="S285" s="398"/>
      <c r="T285" s="398"/>
      <c r="U285" s="398"/>
      <c r="V285" s="454"/>
      <c r="W285" s="454"/>
      <c r="X285" s="454"/>
      <c r="Y285" s="454"/>
      <c r="Z285" s="398"/>
      <c r="AA285" s="398"/>
      <c r="AB285" s="398"/>
      <c r="AC285" s="398"/>
      <c r="AD285" s="398"/>
      <c r="AE285" s="398"/>
      <c r="AF285" s="398"/>
      <c r="AG285" s="398"/>
      <c r="AH285" s="398"/>
      <c r="AI285" s="398"/>
      <c r="AJ285" s="398"/>
      <c r="AK285" s="398"/>
      <c r="AL285" s="398"/>
      <c r="AM285" s="591"/>
      <c r="AN285" s="591"/>
      <c r="AO285" s="591"/>
      <c r="AP285" s="591"/>
      <c r="AQ285" s="591"/>
      <c r="AR285" s="591"/>
      <c r="AS285" s="591"/>
      <c r="AT285" s="398"/>
      <c r="AU285" s="398"/>
      <c r="AV285" s="398"/>
      <c r="AW285" s="398"/>
      <c r="AX285" s="398"/>
      <c r="AY285" s="398"/>
      <c r="AZ285" s="398"/>
      <c r="BA285" s="398"/>
      <c r="BB285" s="398"/>
      <c r="BC285" s="398"/>
      <c r="BD285" s="398"/>
      <c r="BE285" s="38">
        <f t="shared" ref="BE285:BV285" si="111">(((BE282*2)+(BE283*1)+(BE284*0)))/(BE282+BE283+BE284)</f>
        <v>1.6296296296296295</v>
      </c>
      <c r="BF285" s="38">
        <f t="shared" si="111"/>
        <v>2</v>
      </c>
      <c r="BG285" s="38">
        <f t="shared" si="111"/>
        <v>2</v>
      </c>
      <c r="BH285" s="38">
        <f t="shared" si="111"/>
        <v>1.6296296296296295</v>
      </c>
      <c r="BI285" s="38">
        <f t="shared" si="111"/>
        <v>1.4444444444444444</v>
      </c>
      <c r="BJ285" s="60">
        <f t="shared" si="111"/>
        <v>2</v>
      </c>
      <c r="BK285" s="38">
        <f t="shared" si="111"/>
        <v>2</v>
      </c>
      <c r="BL285" s="38">
        <f t="shared" si="111"/>
        <v>2</v>
      </c>
      <c r="BM285" s="38">
        <f t="shared" si="111"/>
        <v>1.7777777777777777</v>
      </c>
      <c r="BN285" s="38">
        <f t="shared" si="111"/>
        <v>1.1851851851851851</v>
      </c>
      <c r="BO285" s="38">
        <f t="shared" si="111"/>
        <v>1.1111111111111112</v>
      </c>
      <c r="BP285" s="38">
        <f t="shared" si="111"/>
        <v>1.962962962962963</v>
      </c>
      <c r="BQ285" s="38">
        <f t="shared" si="111"/>
        <v>1.962962962962963</v>
      </c>
      <c r="BR285" s="38">
        <f t="shared" si="111"/>
        <v>1.3703703703703705</v>
      </c>
      <c r="BS285" s="38">
        <f t="shared" si="111"/>
        <v>1.962962962962963</v>
      </c>
      <c r="BT285" s="38">
        <f t="shared" si="111"/>
        <v>1.962962962962963</v>
      </c>
      <c r="BU285" s="38">
        <f t="shared" si="111"/>
        <v>2</v>
      </c>
      <c r="BV285" s="38">
        <f t="shared" si="111"/>
        <v>2</v>
      </c>
      <c r="BW285" s="1550">
        <f>COUNTIF($BE286:$BV286,"Đ")</f>
        <v>14</v>
      </c>
      <c r="BX285" s="1561">
        <f>BW285/COUNTA($BE286:$BV286)</f>
        <v>0.77777777777777779</v>
      </c>
      <c r="BY285" s="1550">
        <f>COUNTIF($BE286:$BV286,"CCG")</f>
        <v>4</v>
      </c>
      <c r="BZ285" s="1561">
        <f>BY285/COUNTA($BE286:$BV286)</f>
        <v>0.22222222222222221</v>
      </c>
      <c r="CA285" s="1550">
        <f>COUNTIF($BE286:$BV286,"CĐ")</f>
        <v>0</v>
      </c>
      <c r="CB285" s="1549">
        <f>CA285/COUNTA($BE286:$BV286)</f>
        <v>0</v>
      </c>
      <c r="CC285" s="1407">
        <f>(((BW285*2)+(BY285*1)+(CA285*0)))/(BW285+BY285+CA285)</f>
        <v>1.7777777777777777</v>
      </c>
      <c r="CD285" s="1408" t="str">
        <f>IF(CC285&gt;=1.6,"Đạt mục tiêu",IF(CC285&gt;=1,"Cần cố gắng","Chưa đạt"))</f>
        <v>Đạt mục tiêu</v>
      </c>
    </row>
    <row r="286" spans="1:83" s="3" customFormat="1" hidden="1">
      <c r="A286" s="465"/>
      <c r="B286" s="467"/>
      <c r="C286" s="1520"/>
      <c r="D286" s="36"/>
      <c r="E286" s="37"/>
      <c r="F286" s="36"/>
      <c r="G286" s="454"/>
      <c r="H286" s="210"/>
      <c r="I286" s="398"/>
      <c r="J286" s="398"/>
      <c r="K286" s="454"/>
      <c r="L286" s="398"/>
      <c r="M286" s="398"/>
      <c r="N286" s="79"/>
      <c r="O286" s="79"/>
      <c r="P286" s="591"/>
      <c r="Q286" s="398"/>
      <c r="R286" s="398"/>
      <c r="S286" s="398"/>
      <c r="T286" s="398"/>
      <c r="U286" s="398"/>
      <c r="V286" s="454"/>
      <c r="W286" s="454"/>
      <c r="X286" s="454"/>
      <c r="Y286" s="454"/>
      <c r="Z286" s="398"/>
      <c r="AA286" s="398"/>
      <c r="AB286" s="398"/>
      <c r="AC286" s="398"/>
      <c r="AD286" s="398"/>
      <c r="AE286" s="398"/>
      <c r="AF286" s="398"/>
      <c r="AG286" s="398"/>
      <c r="AH286" s="398"/>
      <c r="AI286" s="398"/>
      <c r="AJ286" s="398"/>
      <c r="AK286" s="398"/>
      <c r="AL286" s="398"/>
      <c r="AM286" s="591"/>
      <c r="AN286" s="591"/>
      <c r="AO286" s="591"/>
      <c r="AP286" s="591"/>
      <c r="AQ286" s="591"/>
      <c r="AR286" s="591"/>
      <c r="AS286" s="591"/>
      <c r="AT286" s="398"/>
      <c r="AU286" s="398"/>
      <c r="AV286" s="398"/>
      <c r="AW286" s="398"/>
      <c r="AX286" s="398"/>
      <c r="AY286" s="398"/>
      <c r="AZ286" s="398"/>
      <c r="BA286" s="398"/>
      <c r="BB286" s="398"/>
      <c r="BC286" s="398"/>
      <c r="BD286" s="398"/>
      <c r="BE286" s="38" t="str">
        <f t="shared" ref="BE286:BV286" si="112">IF(BE285&lt;1,"CĐ",IF(BE285&lt;1.6,"CCG","Đ"))</f>
        <v>Đ</v>
      </c>
      <c r="BF286" s="38" t="str">
        <f t="shared" si="112"/>
        <v>Đ</v>
      </c>
      <c r="BG286" s="38" t="str">
        <f t="shared" si="112"/>
        <v>Đ</v>
      </c>
      <c r="BH286" s="38" t="str">
        <f t="shared" si="112"/>
        <v>Đ</v>
      </c>
      <c r="BI286" s="38" t="str">
        <f t="shared" si="112"/>
        <v>CCG</v>
      </c>
      <c r="BJ286" s="60" t="str">
        <f t="shared" si="112"/>
        <v>Đ</v>
      </c>
      <c r="BK286" s="38" t="str">
        <f t="shared" si="112"/>
        <v>Đ</v>
      </c>
      <c r="BL286" s="38" t="str">
        <f t="shared" si="112"/>
        <v>Đ</v>
      </c>
      <c r="BM286" s="38" t="str">
        <f t="shared" si="112"/>
        <v>Đ</v>
      </c>
      <c r="BN286" s="38" t="str">
        <f t="shared" si="112"/>
        <v>CCG</v>
      </c>
      <c r="BO286" s="38" t="str">
        <f t="shared" si="112"/>
        <v>CCG</v>
      </c>
      <c r="BP286" s="38" t="str">
        <f t="shared" si="112"/>
        <v>Đ</v>
      </c>
      <c r="BQ286" s="38" t="str">
        <f t="shared" si="112"/>
        <v>Đ</v>
      </c>
      <c r="BR286" s="38" t="str">
        <f t="shared" si="112"/>
        <v>CCG</v>
      </c>
      <c r="BS286" s="38" t="str">
        <f t="shared" si="112"/>
        <v>Đ</v>
      </c>
      <c r="BT286" s="38" t="str">
        <f t="shared" si="112"/>
        <v>Đ</v>
      </c>
      <c r="BU286" s="38" t="str">
        <f t="shared" si="112"/>
        <v>Đ</v>
      </c>
      <c r="BV286" s="38" t="str">
        <f t="shared" si="112"/>
        <v>Đ</v>
      </c>
      <c r="BW286" s="1550"/>
      <c r="BX286" s="1562"/>
      <c r="BY286" s="1550"/>
      <c r="BZ286" s="1562"/>
      <c r="CA286" s="1550"/>
      <c r="CB286" s="1549"/>
      <c r="CC286" s="1407"/>
      <c r="CD286" s="1409"/>
    </row>
    <row r="287" spans="1:83" s="575" customFormat="1" ht="30" hidden="1">
      <c r="A287" s="1553" t="s">
        <v>238</v>
      </c>
      <c r="B287" s="466"/>
      <c r="C287" s="570" t="s">
        <v>233</v>
      </c>
      <c r="D287" s="15"/>
      <c r="E287" s="37"/>
      <c r="F287" s="15"/>
      <c r="G287" s="454"/>
      <c r="H287" s="210"/>
      <c r="I287" s="398"/>
      <c r="J287" s="398"/>
      <c r="K287" s="454"/>
      <c r="L287" s="398"/>
      <c r="M287" s="398"/>
      <c r="N287" s="398"/>
      <c r="O287" s="591"/>
      <c r="P287" s="591"/>
      <c r="Q287" s="398"/>
      <c r="R287" s="398"/>
      <c r="S287" s="398"/>
      <c r="T287" s="398"/>
      <c r="U287" s="398"/>
      <c r="V287" s="454"/>
      <c r="W287" s="454"/>
      <c r="X287" s="454"/>
      <c r="Y287" s="454"/>
      <c r="Z287" s="398"/>
      <c r="AA287" s="398"/>
      <c r="AB287" s="398"/>
      <c r="AC287" s="398"/>
      <c r="AD287" s="398"/>
      <c r="AE287" s="398"/>
      <c r="AF287" s="398"/>
      <c r="AG287" s="398"/>
      <c r="AH287" s="398"/>
      <c r="AI287" s="398"/>
      <c r="AJ287" s="398"/>
      <c r="AK287" s="398"/>
      <c r="AL287" s="398"/>
      <c r="AM287" s="591"/>
      <c r="AN287" s="591"/>
      <c r="AO287" s="591"/>
      <c r="AP287" s="591"/>
      <c r="AQ287" s="591"/>
      <c r="AR287" s="591"/>
      <c r="AS287" s="591"/>
      <c r="AT287" s="398"/>
      <c r="AU287" s="398"/>
      <c r="AV287" s="398"/>
      <c r="AW287" s="398"/>
      <c r="AX287" s="398"/>
      <c r="AY287" s="398"/>
      <c r="AZ287" s="398"/>
      <c r="BA287" s="398"/>
      <c r="BB287" s="398"/>
      <c r="BC287" s="398"/>
      <c r="BD287" s="398"/>
      <c r="BE287" s="571">
        <f t="shared" ref="BE287:BV287" si="113">COUNTIFS($M$8:$M$254,"x",BE$8:BE$254,"2")</f>
        <v>14</v>
      </c>
      <c r="BF287" s="571">
        <f t="shared" si="113"/>
        <v>14</v>
      </c>
      <c r="BG287" s="571">
        <f t="shared" si="113"/>
        <v>14</v>
      </c>
      <c r="BH287" s="571">
        <f t="shared" si="113"/>
        <v>22</v>
      </c>
      <c r="BI287" s="571">
        <f t="shared" si="113"/>
        <v>22</v>
      </c>
      <c r="BJ287" s="572">
        <f t="shared" si="113"/>
        <v>22</v>
      </c>
      <c r="BK287" s="571">
        <f t="shared" si="113"/>
        <v>22</v>
      </c>
      <c r="BL287" s="571">
        <f t="shared" si="113"/>
        <v>21</v>
      </c>
      <c r="BM287" s="571">
        <f t="shared" si="113"/>
        <v>21</v>
      </c>
      <c r="BN287" s="571">
        <f t="shared" si="113"/>
        <v>22</v>
      </c>
      <c r="BO287" s="571">
        <f t="shared" si="113"/>
        <v>22</v>
      </c>
      <c r="BP287" s="571">
        <f t="shared" si="113"/>
        <v>22</v>
      </c>
      <c r="BQ287" s="571">
        <f t="shared" si="113"/>
        <v>12</v>
      </c>
      <c r="BR287" s="571">
        <f t="shared" si="113"/>
        <v>17</v>
      </c>
      <c r="BS287" s="571">
        <f t="shared" si="113"/>
        <v>13</v>
      </c>
      <c r="BT287" s="571">
        <f t="shared" si="113"/>
        <v>12</v>
      </c>
      <c r="BU287" s="571">
        <f t="shared" si="113"/>
        <v>21</v>
      </c>
      <c r="BV287" s="571">
        <f t="shared" si="113"/>
        <v>22</v>
      </c>
      <c r="BW287" s="573"/>
      <c r="BX287" s="574"/>
      <c r="BY287" s="573"/>
      <c r="BZ287" s="574"/>
      <c r="CA287" s="573"/>
      <c r="CB287" s="573"/>
      <c r="CC287" s="573"/>
      <c r="CD287" s="574"/>
    </row>
    <row r="288" spans="1:83" s="575" customFormat="1" ht="30" hidden="1">
      <c r="A288" s="1554"/>
      <c r="B288" s="466"/>
      <c r="C288" s="570" t="s">
        <v>234</v>
      </c>
      <c r="D288" s="15"/>
      <c r="E288" s="37"/>
      <c r="F288" s="15"/>
      <c r="G288" s="454"/>
      <c r="H288" s="210"/>
      <c r="I288" s="398"/>
      <c r="J288" s="398"/>
      <c r="K288" s="454"/>
      <c r="L288" s="398"/>
      <c r="M288" s="398"/>
      <c r="N288" s="398"/>
      <c r="O288" s="591"/>
      <c r="P288" s="591"/>
      <c r="Q288" s="398"/>
      <c r="R288" s="398"/>
      <c r="S288" s="398"/>
      <c r="T288" s="398"/>
      <c r="U288" s="398"/>
      <c r="V288" s="454"/>
      <c r="W288" s="454"/>
      <c r="X288" s="454"/>
      <c r="Y288" s="454"/>
      <c r="Z288" s="398"/>
      <c r="AA288" s="398"/>
      <c r="AB288" s="398"/>
      <c r="AC288" s="398"/>
      <c r="AD288" s="398"/>
      <c r="AE288" s="398"/>
      <c r="AF288" s="398"/>
      <c r="AG288" s="398"/>
      <c r="AH288" s="398"/>
      <c r="AI288" s="398"/>
      <c r="AJ288" s="398"/>
      <c r="AK288" s="398"/>
      <c r="AL288" s="398"/>
      <c r="AM288" s="591"/>
      <c r="AN288" s="591"/>
      <c r="AO288" s="591"/>
      <c r="AP288" s="591"/>
      <c r="AQ288" s="591"/>
      <c r="AR288" s="591"/>
      <c r="AS288" s="591"/>
      <c r="AT288" s="398"/>
      <c r="AU288" s="398"/>
      <c r="AV288" s="398"/>
      <c r="AW288" s="398"/>
      <c r="AX288" s="398"/>
      <c r="AY288" s="398"/>
      <c r="AZ288" s="398"/>
      <c r="BA288" s="398"/>
      <c r="BB288" s="398"/>
      <c r="BC288" s="398"/>
      <c r="BD288" s="398"/>
      <c r="BE288" s="571">
        <f t="shared" ref="BE288:BV288" si="114">COUNTIFS($M$8:$M$254,"x",BE$8:BE$254,"1")</f>
        <v>8</v>
      </c>
      <c r="BF288" s="571">
        <f t="shared" si="114"/>
        <v>8</v>
      </c>
      <c r="BG288" s="571">
        <f t="shared" si="114"/>
        <v>8</v>
      </c>
      <c r="BH288" s="571">
        <f t="shared" si="114"/>
        <v>0</v>
      </c>
      <c r="BI288" s="571">
        <f t="shared" si="114"/>
        <v>0</v>
      </c>
      <c r="BJ288" s="572">
        <f t="shared" si="114"/>
        <v>0</v>
      </c>
      <c r="BK288" s="571">
        <f t="shared" si="114"/>
        <v>0</v>
      </c>
      <c r="BL288" s="571">
        <f t="shared" si="114"/>
        <v>1</v>
      </c>
      <c r="BM288" s="571">
        <f t="shared" si="114"/>
        <v>1</v>
      </c>
      <c r="BN288" s="571">
        <f t="shared" si="114"/>
        <v>0</v>
      </c>
      <c r="BO288" s="571">
        <f t="shared" si="114"/>
        <v>0</v>
      </c>
      <c r="BP288" s="571">
        <f t="shared" si="114"/>
        <v>0</v>
      </c>
      <c r="BQ288" s="571">
        <f t="shared" si="114"/>
        <v>10</v>
      </c>
      <c r="BR288" s="571">
        <f t="shared" si="114"/>
        <v>5</v>
      </c>
      <c r="BS288" s="571">
        <f t="shared" si="114"/>
        <v>9</v>
      </c>
      <c r="BT288" s="571">
        <f t="shared" si="114"/>
        <v>10</v>
      </c>
      <c r="BU288" s="571">
        <f t="shared" si="114"/>
        <v>1</v>
      </c>
      <c r="BV288" s="571">
        <f t="shared" si="114"/>
        <v>0</v>
      </c>
      <c r="BW288" s="573"/>
      <c r="BX288" s="574"/>
      <c r="BY288" s="573"/>
      <c r="BZ288" s="574"/>
      <c r="CA288" s="573"/>
      <c r="CB288" s="573"/>
      <c r="CC288" s="573"/>
      <c r="CD288" s="574"/>
    </row>
    <row r="289" spans="1:82" s="575" customFormat="1" ht="30" hidden="1">
      <c r="A289" s="1554"/>
      <c r="B289" s="466"/>
      <c r="C289" s="570" t="s">
        <v>235</v>
      </c>
      <c r="D289" s="15"/>
      <c r="E289" s="37"/>
      <c r="F289" s="15"/>
      <c r="G289" s="454"/>
      <c r="H289" s="210"/>
      <c r="I289" s="398"/>
      <c r="J289" s="398"/>
      <c r="K289" s="454"/>
      <c r="L289" s="398"/>
      <c r="M289" s="398"/>
      <c r="N289" s="398"/>
      <c r="O289" s="591"/>
      <c r="P289" s="591"/>
      <c r="Q289" s="398"/>
      <c r="R289" s="398"/>
      <c r="S289" s="398"/>
      <c r="T289" s="398"/>
      <c r="U289" s="398"/>
      <c r="V289" s="454"/>
      <c r="W289" s="454"/>
      <c r="X289" s="454"/>
      <c r="Y289" s="454"/>
      <c r="Z289" s="398"/>
      <c r="AA289" s="398"/>
      <c r="AB289" s="398"/>
      <c r="AC289" s="398"/>
      <c r="AD289" s="398"/>
      <c r="AE289" s="398"/>
      <c r="AF289" s="398"/>
      <c r="AG289" s="398"/>
      <c r="AH289" s="398"/>
      <c r="AI289" s="398"/>
      <c r="AJ289" s="398"/>
      <c r="AK289" s="398"/>
      <c r="AL289" s="398"/>
      <c r="AM289" s="591"/>
      <c r="AN289" s="591"/>
      <c r="AO289" s="591"/>
      <c r="AP289" s="591"/>
      <c r="AQ289" s="591"/>
      <c r="AR289" s="591"/>
      <c r="AS289" s="591"/>
      <c r="AT289" s="398"/>
      <c r="AU289" s="398"/>
      <c r="AV289" s="398"/>
      <c r="AW289" s="398"/>
      <c r="AX289" s="398"/>
      <c r="AY289" s="398"/>
      <c r="AZ289" s="398"/>
      <c r="BA289" s="398"/>
      <c r="BB289" s="398"/>
      <c r="BC289" s="398"/>
      <c r="BD289" s="398"/>
      <c r="BE289" s="571">
        <f t="shared" ref="BE289:BV289" si="115">COUNTIFS($M$8:$M$254,"x",BE$8:BE$254,"0")</f>
        <v>0</v>
      </c>
      <c r="BF289" s="571">
        <f t="shared" si="115"/>
        <v>0</v>
      </c>
      <c r="BG289" s="571">
        <f t="shared" si="115"/>
        <v>0</v>
      </c>
      <c r="BH289" s="571">
        <f t="shared" si="115"/>
        <v>0</v>
      </c>
      <c r="BI289" s="571">
        <f t="shared" si="115"/>
        <v>0</v>
      </c>
      <c r="BJ289" s="572">
        <f t="shared" si="115"/>
        <v>0</v>
      </c>
      <c r="BK289" s="571">
        <f t="shared" si="115"/>
        <v>0</v>
      </c>
      <c r="BL289" s="571">
        <f t="shared" si="115"/>
        <v>0</v>
      </c>
      <c r="BM289" s="571">
        <f t="shared" si="115"/>
        <v>0</v>
      </c>
      <c r="BN289" s="571">
        <f t="shared" si="115"/>
        <v>0</v>
      </c>
      <c r="BO289" s="571">
        <f t="shared" si="115"/>
        <v>0</v>
      </c>
      <c r="BP289" s="571">
        <f t="shared" si="115"/>
        <v>0</v>
      </c>
      <c r="BQ289" s="571">
        <f t="shared" si="115"/>
        <v>0</v>
      </c>
      <c r="BR289" s="571">
        <f t="shared" si="115"/>
        <v>0</v>
      </c>
      <c r="BS289" s="571">
        <f t="shared" si="115"/>
        <v>0</v>
      </c>
      <c r="BT289" s="571">
        <f t="shared" si="115"/>
        <v>0</v>
      </c>
      <c r="BU289" s="571">
        <f t="shared" si="115"/>
        <v>0</v>
      </c>
      <c r="BV289" s="571">
        <f t="shared" si="115"/>
        <v>0</v>
      </c>
      <c r="BW289" s="573"/>
      <c r="BX289" s="574"/>
      <c r="BY289" s="573"/>
      <c r="BZ289" s="574"/>
      <c r="CA289" s="573"/>
      <c r="CB289" s="573"/>
      <c r="CC289" s="573"/>
      <c r="CD289" s="574"/>
    </row>
    <row r="290" spans="1:82" s="575" customFormat="1" hidden="1">
      <c r="A290" s="1554"/>
      <c r="B290" s="466"/>
      <c r="C290" s="1572" t="s">
        <v>236</v>
      </c>
      <c r="D290" s="15"/>
      <c r="E290" s="37"/>
      <c r="F290" s="15"/>
      <c r="G290" s="454"/>
      <c r="H290" s="210"/>
      <c r="I290" s="398"/>
      <c r="J290" s="398"/>
      <c r="K290" s="454"/>
      <c r="L290" s="398"/>
      <c r="M290" s="398"/>
      <c r="N290" s="398"/>
      <c r="O290" s="591"/>
      <c r="P290" s="591"/>
      <c r="Q290" s="398"/>
      <c r="R290" s="398"/>
      <c r="S290" s="398"/>
      <c r="T290" s="398"/>
      <c r="U290" s="398"/>
      <c r="V290" s="454"/>
      <c r="W290" s="454"/>
      <c r="X290" s="454"/>
      <c r="Y290" s="454"/>
      <c r="Z290" s="398"/>
      <c r="AA290" s="398"/>
      <c r="AB290" s="398"/>
      <c r="AC290" s="398"/>
      <c r="AD290" s="398"/>
      <c r="AE290" s="398"/>
      <c r="AF290" s="398"/>
      <c r="AG290" s="398"/>
      <c r="AH290" s="398"/>
      <c r="AI290" s="398"/>
      <c r="AJ290" s="398"/>
      <c r="AK290" s="398"/>
      <c r="AL290" s="398"/>
      <c r="AM290" s="591"/>
      <c r="AN290" s="591"/>
      <c r="AO290" s="591"/>
      <c r="AP290" s="591"/>
      <c r="AQ290" s="591"/>
      <c r="AR290" s="591"/>
      <c r="AS290" s="591"/>
      <c r="AT290" s="398"/>
      <c r="AU290" s="398"/>
      <c r="AV290" s="398"/>
      <c r="AW290" s="398"/>
      <c r="AX290" s="398"/>
      <c r="AY290" s="398"/>
      <c r="AZ290" s="398"/>
      <c r="BA290" s="398"/>
      <c r="BB290" s="398"/>
      <c r="BC290" s="398"/>
      <c r="BD290" s="398"/>
      <c r="BE290" s="576">
        <f t="shared" ref="BE290:BV290" si="116">(((BE287*2)+(BE288*1)+(BE289*0)))/(BE287+BE288+BE289)</f>
        <v>1.6363636363636365</v>
      </c>
      <c r="BF290" s="576">
        <f t="shared" si="116"/>
        <v>1.6363636363636365</v>
      </c>
      <c r="BG290" s="576">
        <f t="shared" si="116"/>
        <v>1.6363636363636365</v>
      </c>
      <c r="BH290" s="576">
        <f t="shared" si="116"/>
        <v>2</v>
      </c>
      <c r="BI290" s="576">
        <f t="shared" si="116"/>
        <v>2</v>
      </c>
      <c r="BJ290" s="577">
        <f t="shared" si="116"/>
        <v>2</v>
      </c>
      <c r="BK290" s="576">
        <f t="shared" si="116"/>
        <v>2</v>
      </c>
      <c r="BL290" s="576">
        <f t="shared" si="116"/>
        <v>1.9545454545454546</v>
      </c>
      <c r="BM290" s="576">
        <f t="shared" si="116"/>
        <v>1.9545454545454546</v>
      </c>
      <c r="BN290" s="576">
        <f t="shared" si="116"/>
        <v>2</v>
      </c>
      <c r="BO290" s="576">
        <f t="shared" si="116"/>
        <v>2</v>
      </c>
      <c r="BP290" s="576">
        <f t="shared" si="116"/>
        <v>2</v>
      </c>
      <c r="BQ290" s="576">
        <f t="shared" si="116"/>
        <v>1.5454545454545454</v>
      </c>
      <c r="BR290" s="576">
        <f t="shared" si="116"/>
        <v>1.7727272727272727</v>
      </c>
      <c r="BS290" s="576">
        <f t="shared" si="116"/>
        <v>1.5909090909090908</v>
      </c>
      <c r="BT290" s="576">
        <f t="shared" si="116"/>
        <v>1.5454545454545454</v>
      </c>
      <c r="BU290" s="576">
        <f t="shared" si="116"/>
        <v>1.9545454545454546</v>
      </c>
      <c r="BV290" s="576">
        <f t="shared" si="116"/>
        <v>2</v>
      </c>
      <c r="BW290" s="1556">
        <f>COUNTIF($BE291:$BV291,"Đ")</f>
        <v>15</v>
      </c>
      <c r="BX290" s="1557">
        <f>BW290/COUNTA($BE291:$BV291)</f>
        <v>0.83333333333333337</v>
      </c>
      <c r="BY290" s="1556">
        <f>COUNTIF($BE291:$BV291,"CCG")</f>
        <v>3</v>
      </c>
      <c r="BZ290" s="1557">
        <f>BY290/COUNTA($BE291:$BV291)</f>
        <v>0.16666666666666666</v>
      </c>
      <c r="CA290" s="1556">
        <f>COUNTIF($BE291:$BV291,"CĐ")</f>
        <v>0</v>
      </c>
      <c r="CB290" s="1558">
        <f>CA290/COUNTA($BE291:$BV291)</f>
        <v>0</v>
      </c>
      <c r="CC290" s="1559">
        <f>(((BW290*2)+(BY290*1)+(CA290*0)))/(BW290+BY290+CA290)</f>
        <v>1.8333333333333333</v>
      </c>
      <c r="CD290" s="1551" t="str">
        <f>IF(CC290&gt;=1.6,"Đạt mục tiêu",IF(CC290&gt;=1,"Cần cố gắng","Chưa đạt"))</f>
        <v>Đạt mục tiêu</v>
      </c>
    </row>
    <row r="291" spans="1:82" s="575" customFormat="1" hidden="1">
      <c r="A291" s="1555"/>
      <c r="B291" s="466"/>
      <c r="C291" s="1572"/>
      <c r="D291" s="15"/>
      <c r="E291" s="37"/>
      <c r="F291" s="15"/>
      <c r="G291" s="454"/>
      <c r="H291" s="210"/>
      <c r="I291" s="398"/>
      <c r="J291" s="398"/>
      <c r="K291" s="454"/>
      <c r="L291" s="398"/>
      <c r="M291" s="398"/>
      <c r="N291" s="398"/>
      <c r="O291" s="591"/>
      <c r="P291" s="591"/>
      <c r="Q291" s="398"/>
      <c r="R291" s="398"/>
      <c r="S291" s="398"/>
      <c r="T291" s="398"/>
      <c r="U291" s="398"/>
      <c r="V291" s="454"/>
      <c r="W291" s="454"/>
      <c r="X291" s="454"/>
      <c r="Y291" s="454"/>
      <c r="Z291" s="398"/>
      <c r="AA291" s="398"/>
      <c r="AB291" s="398"/>
      <c r="AC291" s="398"/>
      <c r="AD291" s="398"/>
      <c r="AE291" s="398"/>
      <c r="AF291" s="398"/>
      <c r="AG291" s="398"/>
      <c r="AH291" s="398"/>
      <c r="AI291" s="398"/>
      <c r="AJ291" s="398"/>
      <c r="AK291" s="398"/>
      <c r="AL291" s="398"/>
      <c r="AM291" s="591"/>
      <c r="AN291" s="591"/>
      <c r="AO291" s="591"/>
      <c r="AP291" s="591"/>
      <c r="AQ291" s="591"/>
      <c r="AR291" s="591"/>
      <c r="AS291" s="591"/>
      <c r="AT291" s="398"/>
      <c r="AU291" s="398"/>
      <c r="AV291" s="398"/>
      <c r="AW291" s="398"/>
      <c r="AX291" s="398"/>
      <c r="AY291" s="398"/>
      <c r="AZ291" s="398"/>
      <c r="BA291" s="398"/>
      <c r="BB291" s="398"/>
      <c r="BC291" s="398"/>
      <c r="BD291" s="398"/>
      <c r="BE291" s="578" t="str">
        <f t="shared" ref="BE291:BV291" si="117">IF(BE290&lt;1,"CĐ",IF(BE290&lt;1.6,"CCG","Đ"))</f>
        <v>Đ</v>
      </c>
      <c r="BF291" s="578" t="str">
        <f t="shared" si="117"/>
        <v>Đ</v>
      </c>
      <c r="BG291" s="578" t="str">
        <f t="shared" si="117"/>
        <v>Đ</v>
      </c>
      <c r="BH291" s="578" t="str">
        <f t="shared" si="117"/>
        <v>Đ</v>
      </c>
      <c r="BI291" s="578" t="str">
        <f t="shared" si="117"/>
        <v>Đ</v>
      </c>
      <c r="BJ291" s="579" t="str">
        <f t="shared" si="117"/>
        <v>Đ</v>
      </c>
      <c r="BK291" s="578" t="str">
        <f t="shared" si="117"/>
        <v>Đ</v>
      </c>
      <c r="BL291" s="578" t="str">
        <f t="shared" si="117"/>
        <v>Đ</v>
      </c>
      <c r="BM291" s="578" t="str">
        <f t="shared" si="117"/>
        <v>Đ</v>
      </c>
      <c r="BN291" s="578" t="str">
        <f t="shared" si="117"/>
        <v>Đ</v>
      </c>
      <c r="BO291" s="578" t="str">
        <f t="shared" si="117"/>
        <v>Đ</v>
      </c>
      <c r="BP291" s="578" t="str">
        <f t="shared" si="117"/>
        <v>Đ</v>
      </c>
      <c r="BQ291" s="578" t="str">
        <f t="shared" si="117"/>
        <v>CCG</v>
      </c>
      <c r="BR291" s="578" t="str">
        <f t="shared" si="117"/>
        <v>Đ</v>
      </c>
      <c r="BS291" s="578" t="str">
        <f t="shared" si="117"/>
        <v>CCG</v>
      </c>
      <c r="BT291" s="578" t="str">
        <f t="shared" si="117"/>
        <v>CCG</v>
      </c>
      <c r="BU291" s="578" t="str">
        <f t="shared" si="117"/>
        <v>Đ</v>
      </c>
      <c r="BV291" s="578" t="str">
        <f t="shared" si="117"/>
        <v>Đ</v>
      </c>
      <c r="BW291" s="1556"/>
      <c r="BX291" s="1557"/>
      <c r="BY291" s="1556"/>
      <c r="BZ291" s="1557"/>
      <c r="CA291" s="1556"/>
      <c r="CB291" s="1558"/>
      <c r="CC291" s="1559"/>
      <c r="CD291" s="1552"/>
    </row>
    <row r="292" spans="1:82" s="3" customFormat="1" ht="37.5" hidden="1">
      <c r="A292" s="1431" t="s">
        <v>242</v>
      </c>
      <c r="B292" s="467"/>
      <c r="C292" s="207" t="s">
        <v>233</v>
      </c>
      <c r="D292" s="36"/>
      <c r="E292" s="37"/>
      <c r="F292" s="36"/>
      <c r="G292" s="454"/>
      <c r="H292" s="210"/>
      <c r="I292" s="398"/>
      <c r="J292" s="398"/>
      <c r="K292" s="454"/>
      <c r="L292" s="398"/>
      <c r="M292" s="398"/>
      <c r="N292" s="79"/>
      <c r="O292" s="79"/>
      <c r="P292" s="591"/>
      <c r="Q292" s="398"/>
      <c r="R292" s="398"/>
      <c r="S292" s="398"/>
      <c r="T292" s="398"/>
      <c r="U292" s="398"/>
      <c r="V292" s="454"/>
      <c r="W292" s="454"/>
      <c r="X292" s="454"/>
      <c r="Y292" s="454"/>
      <c r="Z292" s="398"/>
      <c r="AA292" s="398"/>
      <c r="AB292" s="398"/>
      <c r="AC292" s="398"/>
      <c r="AD292" s="398"/>
      <c r="AE292" s="398"/>
      <c r="AF292" s="398"/>
      <c r="AG292" s="398"/>
      <c r="AH292" s="398"/>
      <c r="AI292" s="398"/>
      <c r="AJ292" s="398"/>
      <c r="AK292" s="398"/>
      <c r="AL292" s="398"/>
      <c r="AM292" s="591"/>
      <c r="AN292" s="591"/>
      <c r="AO292" s="591"/>
      <c r="AP292" s="591"/>
      <c r="AQ292" s="591"/>
      <c r="AR292" s="591"/>
      <c r="AS292" s="591"/>
      <c r="AT292" s="398"/>
      <c r="AU292" s="398"/>
      <c r="AV292" s="398"/>
      <c r="AW292" s="398"/>
      <c r="AX292" s="398"/>
      <c r="AY292" s="398"/>
      <c r="AZ292" s="398"/>
      <c r="BA292" s="398"/>
      <c r="BB292" s="398"/>
      <c r="BC292" s="398"/>
      <c r="BD292" s="398"/>
      <c r="BE292" s="463">
        <f t="shared" ref="BE292:BT307" si="118">COUNTIFS($N$8:$N$254,"x",BE$8:BE$254,"2")</f>
        <v>26</v>
      </c>
      <c r="BF292" s="463">
        <f t="shared" si="118"/>
        <v>26</v>
      </c>
      <c r="BG292" s="463">
        <f t="shared" si="118"/>
        <v>25</v>
      </c>
      <c r="BH292" s="463">
        <f t="shared" si="118"/>
        <v>21</v>
      </c>
      <c r="BI292" s="463">
        <f t="shared" si="118"/>
        <v>26</v>
      </c>
      <c r="BJ292" s="59">
        <f t="shared" si="118"/>
        <v>2</v>
      </c>
      <c r="BK292" s="463">
        <f t="shared" si="118"/>
        <v>26</v>
      </c>
      <c r="BL292" s="463">
        <f t="shared" si="118"/>
        <v>25</v>
      </c>
      <c r="BM292" s="463">
        <f t="shared" si="118"/>
        <v>22</v>
      </c>
      <c r="BN292" s="463">
        <f t="shared" si="118"/>
        <v>7</v>
      </c>
      <c r="BO292" s="463">
        <f t="shared" si="118"/>
        <v>25</v>
      </c>
      <c r="BP292" s="463">
        <f t="shared" si="118"/>
        <v>26</v>
      </c>
      <c r="BQ292" s="463">
        <f t="shared" si="118"/>
        <v>23</v>
      </c>
      <c r="BR292" s="463">
        <f t="shared" si="118"/>
        <v>24</v>
      </c>
      <c r="BS292" s="463">
        <f t="shared" si="118"/>
        <v>21</v>
      </c>
      <c r="BT292" s="463">
        <f t="shared" si="118"/>
        <v>20</v>
      </c>
      <c r="BU292" s="463">
        <f t="shared" ref="BU292:BV292" si="119">COUNTIFS($N$8:$N$254,"x",BU$8:BU$254,"2")</f>
        <v>23</v>
      </c>
      <c r="BV292" s="463">
        <f t="shared" si="119"/>
        <v>11</v>
      </c>
      <c r="BW292" s="398"/>
      <c r="BX292" s="398"/>
      <c r="BY292" s="398"/>
      <c r="BZ292" s="398"/>
      <c r="CA292" s="398"/>
      <c r="CB292" s="398"/>
      <c r="CC292" s="398"/>
      <c r="CD292" s="254"/>
    </row>
    <row r="293" spans="1:82" s="3" customFormat="1" ht="56.25" hidden="1">
      <c r="A293" s="1432"/>
      <c r="B293" s="467"/>
      <c r="C293" s="207" t="s">
        <v>234</v>
      </c>
      <c r="D293" s="36"/>
      <c r="E293" s="37"/>
      <c r="F293" s="36"/>
      <c r="G293" s="454"/>
      <c r="H293" s="210"/>
      <c r="I293" s="398"/>
      <c r="J293" s="398"/>
      <c r="K293" s="454"/>
      <c r="L293" s="398"/>
      <c r="M293" s="398"/>
      <c r="N293" s="79"/>
      <c r="O293" s="79"/>
      <c r="P293" s="591"/>
      <c r="Q293" s="398"/>
      <c r="R293" s="398"/>
      <c r="S293" s="398"/>
      <c r="T293" s="398"/>
      <c r="U293" s="398"/>
      <c r="V293" s="454"/>
      <c r="W293" s="454"/>
      <c r="X293" s="454"/>
      <c r="Y293" s="454"/>
      <c r="Z293" s="398"/>
      <c r="AA293" s="398"/>
      <c r="AB293" s="398"/>
      <c r="AC293" s="398"/>
      <c r="AD293" s="398"/>
      <c r="AE293" s="398"/>
      <c r="AF293" s="398"/>
      <c r="AG293" s="398"/>
      <c r="AH293" s="398"/>
      <c r="AI293" s="398"/>
      <c r="AJ293" s="398"/>
      <c r="AK293" s="398"/>
      <c r="AL293" s="398"/>
      <c r="AM293" s="591"/>
      <c r="AN293" s="591"/>
      <c r="AO293" s="591"/>
      <c r="AP293" s="591"/>
      <c r="AQ293" s="591"/>
      <c r="AR293" s="591"/>
      <c r="AS293" s="591"/>
      <c r="AT293" s="398"/>
      <c r="AU293" s="398"/>
      <c r="AV293" s="398"/>
      <c r="AW293" s="398"/>
      <c r="AX293" s="398"/>
      <c r="AY293" s="398"/>
      <c r="AZ293" s="398"/>
      <c r="BA293" s="398"/>
      <c r="BB293" s="398"/>
      <c r="BC293" s="398"/>
      <c r="BD293" s="398"/>
      <c r="BE293" s="463">
        <f t="shared" ref="BE293:BV293" si="120">COUNTIFS($N$8:$N$254,"x",BE$8:BE$254,"1")</f>
        <v>0</v>
      </c>
      <c r="BF293" s="463">
        <f t="shared" si="120"/>
        <v>0</v>
      </c>
      <c r="BG293" s="463">
        <f t="shared" si="120"/>
        <v>1</v>
      </c>
      <c r="BH293" s="463">
        <f t="shared" si="120"/>
        <v>5</v>
      </c>
      <c r="BI293" s="463">
        <f t="shared" si="120"/>
        <v>0</v>
      </c>
      <c r="BJ293" s="59">
        <f t="shared" si="120"/>
        <v>24</v>
      </c>
      <c r="BK293" s="463">
        <f t="shared" si="120"/>
        <v>0</v>
      </c>
      <c r="BL293" s="463">
        <f t="shared" si="120"/>
        <v>1</v>
      </c>
      <c r="BM293" s="463">
        <f t="shared" si="120"/>
        <v>4</v>
      </c>
      <c r="BN293" s="463">
        <f t="shared" si="120"/>
        <v>19</v>
      </c>
      <c r="BO293" s="463">
        <f t="shared" si="120"/>
        <v>1</v>
      </c>
      <c r="BP293" s="463">
        <f t="shared" si="120"/>
        <v>0</v>
      </c>
      <c r="BQ293" s="463">
        <f t="shared" si="120"/>
        <v>3</v>
      </c>
      <c r="BR293" s="463">
        <f t="shared" si="120"/>
        <v>2</v>
      </c>
      <c r="BS293" s="463">
        <f t="shared" si="120"/>
        <v>5</v>
      </c>
      <c r="BT293" s="463">
        <f t="shared" si="120"/>
        <v>6</v>
      </c>
      <c r="BU293" s="463">
        <f t="shared" si="120"/>
        <v>3</v>
      </c>
      <c r="BV293" s="463">
        <f t="shared" si="120"/>
        <v>15</v>
      </c>
      <c r="BW293" s="398"/>
      <c r="BX293" s="398"/>
      <c r="BY293" s="398"/>
      <c r="BZ293" s="398"/>
      <c r="CA293" s="398"/>
      <c r="CB293" s="398"/>
      <c r="CC293" s="398"/>
      <c r="CD293" s="254"/>
    </row>
    <row r="294" spans="1:82" s="3" customFormat="1" ht="56.25" hidden="1">
      <c r="A294" s="1432"/>
      <c r="B294" s="467"/>
      <c r="C294" s="207" t="s">
        <v>235</v>
      </c>
      <c r="D294" s="36"/>
      <c r="E294" s="37"/>
      <c r="F294" s="36"/>
      <c r="G294" s="454"/>
      <c r="H294" s="210"/>
      <c r="I294" s="398"/>
      <c r="J294" s="398"/>
      <c r="K294" s="454"/>
      <c r="L294" s="398"/>
      <c r="M294" s="398"/>
      <c r="N294" s="79"/>
      <c r="O294" s="79"/>
      <c r="P294" s="591"/>
      <c r="Q294" s="398"/>
      <c r="R294" s="398"/>
      <c r="S294" s="398"/>
      <c r="T294" s="398"/>
      <c r="U294" s="398"/>
      <c r="V294" s="454"/>
      <c r="W294" s="454"/>
      <c r="X294" s="454"/>
      <c r="Y294" s="454"/>
      <c r="Z294" s="398"/>
      <c r="AA294" s="398"/>
      <c r="AB294" s="398"/>
      <c r="AC294" s="398"/>
      <c r="AD294" s="398"/>
      <c r="AE294" s="398"/>
      <c r="AF294" s="398"/>
      <c r="AG294" s="398"/>
      <c r="AH294" s="398"/>
      <c r="AI294" s="398"/>
      <c r="AJ294" s="398"/>
      <c r="AK294" s="398"/>
      <c r="AL294" s="398"/>
      <c r="AM294" s="591"/>
      <c r="AN294" s="591"/>
      <c r="AO294" s="591"/>
      <c r="AP294" s="591"/>
      <c r="AQ294" s="591"/>
      <c r="AR294" s="591"/>
      <c r="AS294" s="591"/>
      <c r="AT294" s="398"/>
      <c r="AU294" s="398"/>
      <c r="AV294" s="398"/>
      <c r="AW294" s="398"/>
      <c r="AX294" s="398"/>
      <c r="AY294" s="398"/>
      <c r="AZ294" s="398"/>
      <c r="BA294" s="398"/>
      <c r="BB294" s="398"/>
      <c r="BC294" s="398"/>
      <c r="BD294" s="398"/>
      <c r="BE294" s="463">
        <f t="shared" ref="BE294:BV294" si="121">COUNTIFS($N$8:$N$254,"x",BE$8:BE$254,"0")</f>
        <v>0</v>
      </c>
      <c r="BF294" s="463">
        <f t="shared" si="121"/>
        <v>0</v>
      </c>
      <c r="BG294" s="463">
        <f t="shared" si="121"/>
        <v>0</v>
      </c>
      <c r="BH294" s="463">
        <f t="shared" si="121"/>
        <v>0</v>
      </c>
      <c r="BI294" s="463">
        <f t="shared" si="121"/>
        <v>0</v>
      </c>
      <c r="BJ294" s="59">
        <f t="shared" si="121"/>
        <v>0</v>
      </c>
      <c r="BK294" s="463">
        <f t="shared" si="121"/>
        <v>0</v>
      </c>
      <c r="BL294" s="463">
        <f t="shared" si="121"/>
        <v>0</v>
      </c>
      <c r="BM294" s="463">
        <f t="shared" si="121"/>
        <v>0</v>
      </c>
      <c r="BN294" s="463">
        <f t="shared" si="121"/>
        <v>0</v>
      </c>
      <c r="BO294" s="463">
        <f t="shared" si="121"/>
        <v>0</v>
      </c>
      <c r="BP294" s="463">
        <f t="shared" si="121"/>
        <v>0</v>
      </c>
      <c r="BQ294" s="463">
        <f t="shared" si="121"/>
        <v>0</v>
      </c>
      <c r="BR294" s="463">
        <f t="shared" si="121"/>
        <v>0</v>
      </c>
      <c r="BS294" s="463">
        <f t="shared" si="121"/>
        <v>0</v>
      </c>
      <c r="BT294" s="463">
        <f t="shared" si="121"/>
        <v>0</v>
      </c>
      <c r="BU294" s="463">
        <f t="shared" si="121"/>
        <v>0</v>
      </c>
      <c r="BV294" s="463">
        <f t="shared" si="121"/>
        <v>0</v>
      </c>
      <c r="BW294" s="398"/>
      <c r="BX294" s="398"/>
      <c r="BY294" s="398"/>
      <c r="BZ294" s="398"/>
      <c r="CA294" s="398"/>
      <c r="CB294" s="398"/>
      <c r="CC294" s="398"/>
      <c r="CD294" s="254"/>
    </row>
    <row r="295" spans="1:82" s="3" customFormat="1" hidden="1">
      <c r="A295" s="1432"/>
      <c r="B295" s="467"/>
      <c r="C295" s="1520" t="s">
        <v>236</v>
      </c>
      <c r="D295" s="36"/>
      <c r="E295" s="37"/>
      <c r="F295" s="36"/>
      <c r="G295" s="454"/>
      <c r="H295" s="210"/>
      <c r="I295" s="398"/>
      <c r="J295" s="398"/>
      <c r="K295" s="454"/>
      <c r="L295" s="398"/>
      <c r="M295" s="398"/>
      <c r="N295" s="79"/>
      <c r="O295" s="79"/>
      <c r="P295" s="591"/>
      <c r="Q295" s="398"/>
      <c r="R295" s="398"/>
      <c r="S295" s="398"/>
      <c r="T295" s="398"/>
      <c r="U295" s="398"/>
      <c r="V295" s="454"/>
      <c r="W295" s="454"/>
      <c r="X295" s="454"/>
      <c r="Y295" s="454"/>
      <c r="Z295" s="398"/>
      <c r="AA295" s="398"/>
      <c r="AB295" s="398"/>
      <c r="AC295" s="398"/>
      <c r="AD295" s="398"/>
      <c r="AE295" s="398"/>
      <c r="AF295" s="398"/>
      <c r="AG295" s="398"/>
      <c r="AH295" s="398"/>
      <c r="AI295" s="398"/>
      <c r="AJ295" s="398"/>
      <c r="AK295" s="398"/>
      <c r="AL295" s="398"/>
      <c r="AM295" s="591"/>
      <c r="AN295" s="591"/>
      <c r="AO295" s="591"/>
      <c r="AP295" s="591"/>
      <c r="AQ295" s="591"/>
      <c r="AR295" s="591"/>
      <c r="AS295" s="591"/>
      <c r="AT295" s="398"/>
      <c r="AU295" s="398"/>
      <c r="AV295" s="398"/>
      <c r="AW295" s="398"/>
      <c r="AX295" s="398"/>
      <c r="AY295" s="398"/>
      <c r="AZ295" s="398"/>
      <c r="BA295" s="398"/>
      <c r="BB295" s="398"/>
      <c r="BC295" s="398"/>
      <c r="BD295" s="398"/>
      <c r="BE295" s="38">
        <f t="shared" ref="BE295:BV295" si="122">(((BE292*2)+(BE293*1)+(BE294*0)))/(BE292+BE293+BE294)</f>
        <v>2</v>
      </c>
      <c r="BF295" s="38">
        <f t="shared" si="122"/>
        <v>2</v>
      </c>
      <c r="BG295" s="38">
        <f t="shared" si="122"/>
        <v>1.9615384615384615</v>
      </c>
      <c r="BH295" s="38">
        <f t="shared" si="122"/>
        <v>1.8076923076923077</v>
      </c>
      <c r="BI295" s="38">
        <f t="shared" si="122"/>
        <v>2</v>
      </c>
      <c r="BJ295" s="38">
        <f t="shared" si="122"/>
        <v>1.0769230769230769</v>
      </c>
      <c r="BK295" s="38">
        <f t="shared" si="122"/>
        <v>2</v>
      </c>
      <c r="BL295" s="38">
        <f t="shared" si="122"/>
        <v>1.9615384615384615</v>
      </c>
      <c r="BM295" s="38">
        <f t="shared" si="122"/>
        <v>1.8461538461538463</v>
      </c>
      <c r="BN295" s="38">
        <f t="shared" si="122"/>
        <v>1.2692307692307692</v>
      </c>
      <c r="BO295" s="38">
        <f t="shared" si="122"/>
        <v>1.9615384615384615</v>
      </c>
      <c r="BP295" s="38">
        <f t="shared" si="122"/>
        <v>2</v>
      </c>
      <c r="BQ295" s="38">
        <f t="shared" si="122"/>
        <v>1.8846153846153846</v>
      </c>
      <c r="BR295" s="38">
        <f t="shared" si="122"/>
        <v>1.9230769230769231</v>
      </c>
      <c r="BS295" s="38">
        <f t="shared" si="122"/>
        <v>1.8076923076923077</v>
      </c>
      <c r="BT295" s="38">
        <f t="shared" si="122"/>
        <v>1.7692307692307692</v>
      </c>
      <c r="BU295" s="38">
        <f t="shared" si="122"/>
        <v>1.8846153846153846</v>
      </c>
      <c r="BV295" s="38">
        <f t="shared" si="122"/>
        <v>1.4230769230769231</v>
      </c>
      <c r="BW295" s="1550">
        <f>COUNTIF($BE296:$BV296,"Đ")</f>
        <v>15</v>
      </c>
      <c r="BX295" s="1549">
        <f>BW295/COUNTA($BE296:$BV296)</f>
        <v>0.83333333333333337</v>
      </c>
      <c r="BY295" s="1550">
        <f>COUNTIF($BE296:$BV296,"CCG")</f>
        <v>3</v>
      </c>
      <c r="BZ295" s="1549">
        <f>BY295/COUNTA($BE296:$BV296)</f>
        <v>0.16666666666666666</v>
      </c>
      <c r="CA295" s="1550">
        <f>COUNTIF($BE296:$BV296,"CĐ")</f>
        <v>0</v>
      </c>
      <c r="CB295" s="1549">
        <f>CA295/COUNTA($BE296:$BV296)</f>
        <v>0</v>
      </c>
      <c r="CC295" s="1407">
        <f>(((BW295*2)+(BY295*1)+(CA295*0)))/(BW295+BY295+CA295)</f>
        <v>1.8333333333333333</v>
      </c>
      <c r="CD295" s="1410" t="str">
        <f>IF(CC295&gt;=1.6,"Đạt mục tiêu",IF(CC295&gt;=1,"Cần cố gắng","Chưa đạt"))</f>
        <v>Đạt mục tiêu</v>
      </c>
    </row>
    <row r="296" spans="1:82" s="3" customFormat="1" hidden="1">
      <c r="A296" s="1433"/>
      <c r="B296" s="467"/>
      <c r="C296" s="1520"/>
      <c r="D296" s="36"/>
      <c r="E296" s="37"/>
      <c r="F296" s="36"/>
      <c r="G296" s="454"/>
      <c r="H296" s="210"/>
      <c r="I296" s="398"/>
      <c r="J296" s="398"/>
      <c r="K296" s="454"/>
      <c r="L296" s="398"/>
      <c r="M296" s="398"/>
      <c r="N296" s="79"/>
      <c r="O296" s="79"/>
      <c r="P296" s="591"/>
      <c r="Q296" s="398"/>
      <c r="R296" s="398"/>
      <c r="S296" s="398"/>
      <c r="T296" s="398"/>
      <c r="U296" s="398"/>
      <c r="V296" s="454"/>
      <c r="W296" s="454"/>
      <c r="X296" s="454"/>
      <c r="Y296" s="454"/>
      <c r="Z296" s="398"/>
      <c r="AA296" s="398"/>
      <c r="AB296" s="398"/>
      <c r="AC296" s="398"/>
      <c r="AD296" s="398"/>
      <c r="AE296" s="398"/>
      <c r="AF296" s="398"/>
      <c r="AG296" s="398"/>
      <c r="AH296" s="398"/>
      <c r="AI296" s="398"/>
      <c r="AJ296" s="398"/>
      <c r="AK296" s="398"/>
      <c r="AL296" s="398"/>
      <c r="AM296" s="591"/>
      <c r="AN296" s="591"/>
      <c r="AO296" s="591"/>
      <c r="AP296" s="591"/>
      <c r="AQ296" s="591"/>
      <c r="AR296" s="591"/>
      <c r="AS296" s="591"/>
      <c r="AT296" s="398"/>
      <c r="AU296" s="398"/>
      <c r="AV296" s="398"/>
      <c r="AW296" s="398"/>
      <c r="AX296" s="398"/>
      <c r="AY296" s="398"/>
      <c r="AZ296" s="398"/>
      <c r="BA296" s="398"/>
      <c r="BB296" s="398"/>
      <c r="BC296" s="398"/>
      <c r="BD296" s="398"/>
      <c r="BE296" s="38" t="str">
        <f t="shared" ref="BE296:BV296" si="123">IF(BE295&lt;1,"CĐ",IF(BE295&lt;1.6,"CCG","Đ"))</f>
        <v>Đ</v>
      </c>
      <c r="BF296" s="38" t="str">
        <f t="shared" si="123"/>
        <v>Đ</v>
      </c>
      <c r="BG296" s="38" t="str">
        <f t="shared" si="123"/>
        <v>Đ</v>
      </c>
      <c r="BH296" s="38" t="str">
        <f t="shared" si="123"/>
        <v>Đ</v>
      </c>
      <c r="BI296" s="38" t="str">
        <f t="shared" si="123"/>
        <v>Đ</v>
      </c>
      <c r="BJ296" s="38" t="str">
        <f t="shared" si="123"/>
        <v>CCG</v>
      </c>
      <c r="BK296" s="38" t="str">
        <f t="shared" si="123"/>
        <v>Đ</v>
      </c>
      <c r="BL296" s="38" t="str">
        <f t="shared" si="123"/>
        <v>Đ</v>
      </c>
      <c r="BM296" s="38" t="str">
        <f t="shared" si="123"/>
        <v>Đ</v>
      </c>
      <c r="BN296" s="38" t="str">
        <f t="shared" si="123"/>
        <v>CCG</v>
      </c>
      <c r="BO296" s="38" t="str">
        <f t="shared" si="123"/>
        <v>Đ</v>
      </c>
      <c r="BP296" s="38" t="str">
        <f t="shared" si="123"/>
        <v>Đ</v>
      </c>
      <c r="BQ296" s="38" t="str">
        <f t="shared" si="123"/>
        <v>Đ</v>
      </c>
      <c r="BR296" s="38" t="str">
        <f t="shared" si="123"/>
        <v>Đ</v>
      </c>
      <c r="BS296" s="38" t="str">
        <f t="shared" si="123"/>
        <v>Đ</v>
      </c>
      <c r="BT296" s="38" t="str">
        <f t="shared" si="123"/>
        <v>Đ</v>
      </c>
      <c r="BU296" s="38" t="str">
        <f t="shared" si="123"/>
        <v>Đ</v>
      </c>
      <c r="BV296" s="38" t="str">
        <f t="shared" si="123"/>
        <v>CCG</v>
      </c>
      <c r="BW296" s="1550"/>
      <c r="BX296" s="1549"/>
      <c r="BY296" s="1550"/>
      <c r="BZ296" s="1549"/>
      <c r="CA296" s="1550"/>
      <c r="CB296" s="1549"/>
      <c r="CC296" s="1407"/>
      <c r="CD296" s="1410"/>
    </row>
    <row r="297" spans="1:82" s="3" customFormat="1" ht="37.5" hidden="1">
      <c r="A297" s="1431" t="s">
        <v>1396</v>
      </c>
      <c r="B297" s="466"/>
      <c r="C297" s="207" t="s">
        <v>233</v>
      </c>
      <c r="D297" s="15"/>
      <c r="E297" s="31"/>
      <c r="F297" s="15"/>
      <c r="G297" s="455"/>
      <c r="H297" s="175"/>
      <c r="I297" s="452"/>
      <c r="J297" s="452"/>
      <c r="K297" s="455"/>
      <c r="L297" s="452"/>
      <c r="M297" s="398"/>
      <c r="N297" s="79"/>
      <c r="O297" s="79"/>
      <c r="P297" s="585"/>
      <c r="Q297" s="452"/>
      <c r="R297" s="452"/>
      <c r="S297" s="452"/>
      <c r="T297" s="452"/>
      <c r="U297" s="452"/>
      <c r="V297" s="455"/>
      <c r="W297" s="455"/>
      <c r="X297" s="455"/>
      <c r="Y297" s="455"/>
      <c r="Z297" s="452"/>
      <c r="AA297" s="452"/>
      <c r="AB297" s="452"/>
      <c r="AC297" s="452"/>
      <c r="AD297" s="452"/>
      <c r="AE297" s="452"/>
      <c r="AF297" s="452"/>
      <c r="AG297" s="452"/>
      <c r="AH297" s="452"/>
      <c r="AI297" s="452"/>
      <c r="AJ297" s="452"/>
      <c r="AK297" s="452"/>
      <c r="AL297" s="452"/>
      <c r="AM297" s="585"/>
      <c r="AN297" s="585"/>
      <c r="AO297" s="585"/>
      <c r="AP297" s="585"/>
      <c r="AQ297" s="585"/>
      <c r="AR297" s="585"/>
      <c r="AS297" s="585"/>
      <c r="AT297" s="452"/>
      <c r="AU297" s="452"/>
      <c r="AV297" s="452"/>
      <c r="AW297" s="452"/>
      <c r="AX297" s="452"/>
      <c r="AY297" s="452"/>
      <c r="AZ297" s="452"/>
      <c r="BA297" s="452"/>
      <c r="BB297" s="452"/>
      <c r="BC297" s="452"/>
      <c r="BD297" s="452"/>
      <c r="BE297" s="463">
        <f>COUNTIFS($O$8:$O$254,"x",BE$8:BE$254,"2")</f>
        <v>19</v>
      </c>
      <c r="BF297" s="607">
        <f t="shared" ref="BF297:BV297" si="124">COUNTIFS($O$8:$O$254,"x",BF$8:BF$254,"2")</f>
        <v>24</v>
      </c>
      <c r="BG297" s="607">
        <f t="shared" si="124"/>
        <v>25</v>
      </c>
      <c r="BH297" s="607">
        <f t="shared" si="124"/>
        <v>12</v>
      </c>
      <c r="BI297" s="607">
        <f t="shared" si="124"/>
        <v>22</v>
      </c>
      <c r="BJ297" s="607">
        <f t="shared" si="124"/>
        <v>25</v>
      </c>
      <c r="BK297" s="607">
        <f t="shared" si="124"/>
        <v>24</v>
      </c>
      <c r="BL297" s="607">
        <f t="shared" si="124"/>
        <v>24</v>
      </c>
      <c r="BM297" s="607">
        <f t="shared" si="124"/>
        <v>25</v>
      </c>
      <c r="BN297" s="607">
        <f t="shared" si="124"/>
        <v>25</v>
      </c>
      <c r="BO297" s="607">
        <f t="shared" si="124"/>
        <v>20</v>
      </c>
      <c r="BP297" s="607">
        <f t="shared" si="124"/>
        <v>25</v>
      </c>
      <c r="BQ297" s="607">
        <f t="shared" si="124"/>
        <v>21</v>
      </c>
      <c r="BR297" s="607">
        <f t="shared" si="124"/>
        <v>12</v>
      </c>
      <c r="BS297" s="607">
        <f t="shared" si="124"/>
        <v>5</v>
      </c>
      <c r="BT297" s="607">
        <f t="shared" si="124"/>
        <v>16</v>
      </c>
      <c r="BU297" s="607">
        <f t="shared" si="124"/>
        <v>25</v>
      </c>
      <c r="BV297" s="607">
        <f t="shared" si="124"/>
        <v>14</v>
      </c>
      <c r="BW297" s="398"/>
      <c r="BX297" s="398"/>
      <c r="BY297" s="398"/>
      <c r="BZ297" s="398"/>
      <c r="CA297" s="398"/>
      <c r="CB297" s="398"/>
      <c r="CC297" s="398"/>
      <c r="CD297" s="398"/>
    </row>
    <row r="298" spans="1:82" s="3" customFormat="1" ht="56.25" hidden="1">
      <c r="A298" s="1432"/>
      <c r="B298" s="466"/>
      <c r="C298" s="207" t="s">
        <v>234</v>
      </c>
      <c r="D298" s="15"/>
      <c r="E298" s="31"/>
      <c r="F298" s="15"/>
      <c r="G298" s="455"/>
      <c r="H298" s="175"/>
      <c r="I298" s="452"/>
      <c r="J298" s="452"/>
      <c r="K298" s="455"/>
      <c r="L298" s="452"/>
      <c r="M298" s="398"/>
      <c r="N298" s="79"/>
      <c r="O298" s="79"/>
      <c r="P298" s="585"/>
      <c r="Q298" s="452"/>
      <c r="R298" s="452"/>
      <c r="S298" s="452"/>
      <c r="T298" s="452"/>
      <c r="U298" s="452"/>
      <c r="V298" s="455"/>
      <c r="W298" s="455"/>
      <c r="X298" s="455"/>
      <c r="Y298" s="455"/>
      <c r="Z298" s="452"/>
      <c r="AA298" s="452"/>
      <c r="AB298" s="452"/>
      <c r="AC298" s="452"/>
      <c r="AD298" s="452"/>
      <c r="AE298" s="452"/>
      <c r="AF298" s="452"/>
      <c r="AG298" s="452"/>
      <c r="AH298" s="452"/>
      <c r="AI298" s="452"/>
      <c r="AJ298" s="452"/>
      <c r="AK298" s="452"/>
      <c r="AL298" s="452"/>
      <c r="AM298" s="585"/>
      <c r="AN298" s="585"/>
      <c r="AO298" s="585"/>
      <c r="AP298" s="585"/>
      <c r="AQ298" s="585"/>
      <c r="AR298" s="585"/>
      <c r="AS298" s="585"/>
      <c r="AT298" s="452"/>
      <c r="AU298" s="452"/>
      <c r="AV298" s="452"/>
      <c r="AW298" s="452"/>
      <c r="AX298" s="452"/>
      <c r="AY298" s="452"/>
      <c r="AZ298" s="452"/>
      <c r="BA298" s="452"/>
      <c r="BB298" s="452"/>
      <c r="BC298" s="452"/>
      <c r="BD298" s="452"/>
      <c r="BE298" s="607">
        <f>COUNTIFS($O$8:$O$254,"x",BE$8:BE$254,"1")</f>
        <v>6</v>
      </c>
      <c r="BF298" s="607">
        <f t="shared" ref="BF298:BV298" si="125">COUNTIFS($O$8:$O$254,"x",BF$8:BF$254,"1")</f>
        <v>1</v>
      </c>
      <c r="BG298" s="607">
        <f t="shared" si="125"/>
        <v>0</v>
      </c>
      <c r="BH298" s="607">
        <f t="shared" si="125"/>
        <v>13</v>
      </c>
      <c r="BI298" s="607">
        <f t="shared" si="125"/>
        <v>3</v>
      </c>
      <c r="BJ298" s="607">
        <f t="shared" si="125"/>
        <v>0</v>
      </c>
      <c r="BK298" s="607">
        <f t="shared" si="125"/>
        <v>1</v>
      </c>
      <c r="BL298" s="607">
        <f t="shared" si="125"/>
        <v>1</v>
      </c>
      <c r="BM298" s="607">
        <f t="shared" si="125"/>
        <v>0</v>
      </c>
      <c r="BN298" s="607">
        <f t="shared" si="125"/>
        <v>0</v>
      </c>
      <c r="BO298" s="607">
        <f t="shared" si="125"/>
        <v>5</v>
      </c>
      <c r="BP298" s="607">
        <f t="shared" si="125"/>
        <v>0</v>
      </c>
      <c r="BQ298" s="607">
        <f t="shared" si="125"/>
        <v>4</v>
      </c>
      <c r="BR298" s="607">
        <f t="shared" si="125"/>
        <v>13</v>
      </c>
      <c r="BS298" s="607">
        <f t="shared" si="125"/>
        <v>20</v>
      </c>
      <c r="BT298" s="607">
        <f t="shared" si="125"/>
        <v>9</v>
      </c>
      <c r="BU298" s="607">
        <f t="shared" si="125"/>
        <v>0</v>
      </c>
      <c r="BV298" s="607">
        <f t="shared" si="125"/>
        <v>11</v>
      </c>
      <c r="BW298" s="398"/>
      <c r="BX298" s="398"/>
      <c r="BY298" s="398"/>
      <c r="BZ298" s="398"/>
      <c r="CA298" s="398"/>
      <c r="CB298" s="398"/>
      <c r="CC298" s="398"/>
      <c r="CD298" s="398"/>
    </row>
    <row r="299" spans="1:82" s="3" customFormat="1" ht="56.25" hidden="1">
      <c r="A299" s="1432"/>
      <c r="B299" s="466"/>
      <c r="C299" s="207" t="s">
        <v>235</v>
      </c>
      <c r="D299" s="15"/>
      <c r="E299" s="31"/>
      <c r="F299" s="15"/>
      <c r="G299" s="455"/>
      <c r="H299" s="175"/>
      <c r="I299" s="452"/>
      <c r="J299" s="452"/>
      <c r="K299" s="455"/>
      <c r="L299" s="452"/>
      <c r="M299" s="398"/>
      <c r="N299" s="79"/>
      <c r="O299" s="79"/>
      <c r="P299" s="585"/>
      <c r="Q299" s="452"/>
      <c r="R299" s="452"/>
      <c r="S299" s="452"/>
      <c r="T299" s="452"/>
      <c r="U299" s="452"/>
      <c r="V299" s="455"/>
      <c r="W299" s="455"/>
      <c r="X299" s="455"/>
      <c r="Y299" s="455"/>
      <c r="Z299" s="452"/>
      <c r="AA299" s="452"/>
      <c r="AB299" s="452"/>
      <c r="AC299" s="452"/>
      <c r="AD299" s="452"/>
      <c r="AE299" s="452"/>
      <c r="AF299" s="452"/>
      <c r="AG299" s="452"/>
      <c r="AH299" s="452"/>
      <c r="AI299" s="452"/>
      <c r="AJ299" s="452"/>
      <c r="AK299" s="452"/>
      <c r="AL299" s="452"/>
      <c r="AM299" s="585"/>
      <c r="AN299" s="585"/>
      <c r="AO299" s="585"/>
      <c r="AP299" s="585"/>
      <c r="AQ299" s="585"/>
      <c r="AR299" s="585"/>
      <c r="AS299" s="585"/>
      <c r="AT299" s="452"/>
      <c r="AU299" s="452"/>
      <c r="AV299" s="452"/>
      <c r="AW299" s="452"/>
      <c r="AX299" s="452"/>
      <c r="AY299" s="452"/>
      <c r="AZ299" s="452"/>
      <c r="BA299" s="452"/>
      <c r="BB299" s="452"/>
      <c r="BC299" s="452"/>
      <c r="BD299" s="452"/>
      <c r="BE299" s="607">
        <f>COUNTIFS($O$8:$O$254,"x",BE$8:BE$254,"0")</f>
        <v>0</v>
      </c>
      <c r="BF299" s="607">
        <f t="shared" ref="BF299:BV299" si="126">COUNTIFS($O$8:$O$254,"x",BF$8:BF$254,"0")</f>
        <v>0</v>
      </c>
      <c r="BG299" s="607">
        <f t="shared" si="126"/>
        <v>0</v>
      </c>
      <c r="BH299" s="607">
        <f t="shared" si="126"/>
        <v>0</v>
      </c>
      <c r="BI299" s="607">
        <f t="shared" si="126"/>
        <v>0</v>
      </c>
      <c r="BJ299" s="607">
        <f t="shared" si="126"/>
        <v>0</v>
      </c>
      <c r="BK299" s="607">
        <f t="shared" si="126"/>
        <v>0</v>
      </c>
      <c r="BL299" s="607">
        <f t="shared" si="126"/>
        <v>0</v>
      </c>
      <c r="BM299" s="607">
        <f t="shared" si="126"/>
        <v>0</v>
      </c>
      <c r="BN299" s="607">
        <f t="shared" si="126"/>
        <v>0</v>
      </c>
      <c r="BO299" s="607">
        <f t="shared" si="126"/>
        <v>0</v>
      </c>
      <c r="BP299" s="607">
        <f t="shared" si="126"/>
        <v>0</v>
      </c>
      <c r="BQ299" s="607">
        <f t="shared" si="126"/>
        <v>0</v>
      </c>
      <c r="BR299" s="607">
        <f t="shared" si="126"/>
        <v>0</v>
      </c>
      <c r="BS299" s="607">
        <f t="shared" si="126"/>
        <v>0</v>
      </c>
      <c r="BT299" s="607">
        <f t="shared" si="126"/>
        <v>0</v>
      </c>
      <c r="BU299" s="607">
        <f t="shared" si="126"/>
        <v>0</v>
      </c>
      <c r="BV299" s="607">
        <f t="shared" si="126"/>
        <v>0</v>
      </c>
      <c r="BW299" s="398"/>
      <c r="BX299" s="398"/>
      <c r="BY299" s="398"/>
      <c r="BZ299" s="398"/>
      <c r="CA299" s="398"/>
      <c r="CB299" s="398"/>
      <c r="CC299" s="398"/>
      <c r="CD299" s="398"/>
    </row>
    <row r="300" spans="1:82" s="3" customFormat="1" hidden="1">
      <c r="A300" s="1432"/>
      <c r="B300" s="466"/>
      <c r="C300" s="1520" t="s">
        <v>236</v>
      </c>
      <c r="D300" s="15"/>
      <c r="E300" s="31"/>
      <c r="F300" s="15"/>
      <c r="G300" s="455"/>
      <c r="H300" s="175"/>
      <c r="I300" s="452"/>
      <c r="J300" s="452"/>
      <c r="K300" s="455"/>
      <c r="L300" s="452"/>
      <c r="M300" s="398"/>
      <c r="N300" s="79"/>
      <c r="O300" s="79"/>
      <c r="P300" s="585"/>
      <c r="Q300" s="452"/>
      <c r="R300" s="452"/>
      <c r="S300" s="452"/>
      <c r="T300" s="452"/>
      <c r="U300" s="452"/>
      <c r="V300" s="455"/>
      <c r="W300" s="455"/>
      <c r="X300" s="455"/>
      <c r="Y300" s="455"/>
      <c r="Z300" s="452"/>
      <c r="AA300" s="452"/>
      <c r="AB300" s="452"/>
      <c r="AC300" s="452"/>
      <c r="AD300" s="452"/>
      <c r="AE300" s="452"/>
      <c r="AF300" s="452"/>
      <c r="AG300" s="452"/>
      <c r="AH300" s="452"/>
      <c r="AI300" s="452"/>
      <c r="AJ300" s="452"/>
      <c r="AK300" s="452"/>
      <c r="AL300" s="452"/>
      <c r="AM300" s="585"/>
      <c r="AN300" s="585"/>
      <c r="AO300" s="585"/>
      <c r="AP300" s="585"/>
      <c r="AQ300" s="585"/>
      <c r="AR300" s="585"/>
      <c r="AS300" s="585"/>
      <c r="AT300" s="452"/>
      <c r="AU300" s="452"/>
      <c r="AV300" s="452"/>
      <c r="AW300" s="452"/>
      <c r="AX300" s="452"/>
      <c r="AY300" s="452"/>
      <c r="AZ300" s="452"/>
      <c r="BA300" s="452"/>
      <c r="BB300" s="452"/>
      <c r="BC300" s="452"/>
      <c r="BD300" s="452"/>
      <c r="BE300" s="38">
        <f>(((BE297*2)+(BE298*1)+(BE299*0)))/(BE297+BE298+BE299)</f>
        <v>1.76</v>
      </c>
      <c r="BF300" s="38">
        <f>(((BF297*2)+(BF298*1)+(BF299*0)))/(BF297+BF298+BF299)</f>
        <v>1.96</v>
      </c>
      <c r="BG300" s="38">
        <f>(((BG297*2)+(BG298*1)+(BG299*0)))/(BG297+BG298+BG299)</f>
        <v>2</v>
      </c>
      <c r="BH300" s="38">
        <f>(((BH297*2)+(BH298*1)+(BH299*0)))/(BH297+BH298+BH299)</f>
        <v>1.48</v>
      </c>
      <c r="BI300" s="38">
        <f>(((BI297*2)+(BI298*1)+(BI299*0)))/(BI297+BI298+BI299)</f>
        <v>1.88</v>
      </c>
      <c r="BJ300" s="38">
        <f t="shared" ref="BJ300:BV300" si="127">(((BJ297*2)+(BJ298*1)+(BJ299*0)))/(BJ297+BJ298+BJ299)</f>
        <v>2</v>
      </c>
      <c r="BK300" s="38">
        <f t="shared" si="127"/>
        <v>1.96</v>
      </c>
      <c r="BL300" s="38">
        <f t="shared" si="127"/>
        <v>1.96</v>
      </c>
      <c r="BM300" s="38">
        <f t="shared" si="127"/>
        <v>2</v>
      </c>
      <c r="BN300" s="38">
        <f t="shared" si="127"/>
        <v>2</v>
      </c>
      <c r="BO300" s="38">
        <f t="shared" si="127"/>
        <v>1.8</v>
      </c>
      <c r="BP300" s="38">
        <f t="shared" si="127"/>
        <v>2</v>
      </c>
      <c r="BQ300" s="38">
        <f t="shared" si="127"/>
        <v>1.84</v>
      </c>
      <c r="BR300" s="38">
        <f t="shared" si="127"/>
        <v>1.48</v>
      </c>
      <c r="BS300" s="38">
        <f t="shared" si="127"/>
        <v>1.2</v>
      </c>
      <c r="BT300" s="38">
        <f t="shared" si="127"/>
        <v>1.64</v>
      </c>
      <c r="BU300" s="38">
        <f t="shared" si="127"/>
        <v>2</v>
      </c>
      <c r="BV300" s="38">
        <f t="shared" si="127"/>
        <v>1.56</v>
      </c>
      <c r="BW300" s="1550">
        <f>COUNTIF($BE301:$BV301,"Đ")</f>
        <v>14</v>
      </c>
      <c r="BX300" s="1549">
        <f>BW300/COUNTA($BE301:$BV301)</f>
        <v>0.77777777777777779</v>
      </c>
      <c r="BY300" s="1550">
        <f>COUNTIF($BE301:$BV301,"CCG")</f>
        <v>4</v>
      </c>
      <c r="BZ300" s="1549">
        <f>BY300/COUNTA($BE301:$BV301)</f>
        <v>0.22222222222222221</v>
      </c>
      <c r="CA300" s="1550">
        <f>COUNTIF($BE301:$BV301,"CĐ")</f>
        <v>0</v>
      </c>
      <c r="CB300" s="1549">
        <f>CA300/COUNTA($BE301:$BV301)</f>
        <v>0</v>
      </c>
      <c r="CC300" s="1407">
        <f>(((BW300*2)+(BY300*1)+(CA300*0)))/(BW300+BY300+CA300)</f>
        <v>1.7777777777777777</v>
      </c>
      <c r="CD300" s="1407" t="str">
        <f>IF(CC300&gt;=1.6,"Đạt mục tiêu",IF(CC300&gt;=1,"Cần cố gắng","Chưa đạt"))</f>
        <v>Đạt mục tiêu</v>
      </c>
    </row>
    <row r="301" spans="1:82" s="3" customFormat="1" hidden="1">
      <c r="A301" s="1433"/>
      <c r="B301" s="466"/>
      <c r="C301" s="1520"/>
      <c r="D301" s="15"/>
      <c r="E301" s="31"/>
      <c r="F301" s="15"/>
      <c r="G301" s="455"/>
      <c r="H301" s="175"/>
      <c r="I301" s="452"/>
      <c r="J301" s="452"/>
      <c r="K301" s="455"/>
      <c r="L301" s="452"/>
      <c r="M301" s="398"/>
      <c r="N301" s="79"/>
      <c r="O301" s="79"/>
      <c r="P301" s="585"/>
      <c r="Q301" s="452"/>
      <c r="R301" s="452"/>
      <c r="S301" s="452"/>
      <c r="T301" s="452"/>
      <c r="U301" s="452"/>
      <c r="V301" s="455"/>
      <c r="W301" s="455"/>
      <c r="X301" s="455"/>
      <c r="Y301" s="455"/>
      <c r="Z301" s="452"/>
      <c r="AA301" s="452"/>
      <c r="AB301" s="452"/>
      <c r="AC301" s="452"/>
      <c r="AD301" s="452"/>
      <c r="AE301" s="452"/>
      <c r="AF301" s="452"/>
      <c r="AG301" s="452"/>
      <c r="AH301" s="452"/>
      <c r="AI301" s="452"/>
      <c r="AJ301" s="452"/>
      <c r="AK301" s="452"/>
      <c r="AL301" s="452"/>
      <c r="AM301" s="585"/>
      <c r="AN301" s="585"/>
      <c r="AO301" s="585"/>
      <c r="AP301" s="585"/>
      <c r="AQ301" s="585"/>
      <c r="AR301" s="585"/>
      <c r="AS301" s="585"/>
      <c r="AT301" s="452"/>
      <c r="AU301" s="452"/>
      <c r="AV301" s="452"/>
      <c r="AW301" s="452"/>
      <c r="AX301" s="452"/>
      <c r="AY301" s="452"/>
      <c r="AZ301" s="452"/>
      <c r="BA301" s="452"/>
      <c r="BB301" s="452"/>
      <c r="BC301" s="452"/>
      <c r="BD301" s="452"/>
      <c r="BE301" s="38" t="str">
        <f>IF(BE300&lt;1,"CĐ",IF(BE300&lt;1.6,"CCG","Đ"))</f>
        <v>Đ</v>
      </c>
      <c r="BF301" s="38" t="str">
        <f>IF(BF300&lt;1,"CĐ",IF(BF300&lt;1.6,"CCG","Đ"))</f>
        <v>Đ</v>
      </c>
      <c r="BG301" s="38" t="str">
        <f>IF(BG300&lt;1,"CĐ",IF(BG300&lt;1.6,"CCG","Đ"))</f>
        <v>Đ</v>
      </c>
      <c r="BH301" s="38" t="str">
        <f>IF(BH300&lt;1,"CĐ",IF(BH300&lt;1.6,"CCG","Đ"))</f>
        <v>CCG</v>
      </c>
      <c r="BI301" s="38" t="str">
        <f>IF(BI300&lt;1,"CĐ",IF(BI300&lt;1.6,"CCG","Đ"))</f>
        <v>Đ</v>
      </c>
      <c r="BJ301" s="38" t="str">
        <f t="shared" ref="BJ301:BV301" si="128">IF(BJ300&lt;1,"CĐ",IF(BJ300&lt;1.6,"CCG","Đ"))</f>
        <v>Đ</v>
      </c>
      <c r="BK301" s="38" t="str">
        <f t="shared" si="128"/>
        <v>Đ</v>
      </c>
      <c r="BL301" s="38" t="str">
        <f t="shared" si="128"/>
        <v>Đ</v>
      </c>
      <c r="BM301" s="38" t="str">
        <f t="shared" si="128"/>
        <v>Đ</v>
      </c>
      <c r="BN301" s="38" t="str">
        <f t="shared" si="128"/>
        <v>Đ</v>
      </c>
      <c r="BO301" s="38" t="str">
        <f t="shared" si="128"/>
        <v>Đ</v>
      </c>
      <c r="BP301" s="38" t="str">
        <f t="shared" si="128"/>
        <v>Đ</v>
      </c>
      <c r="BQ301" s="38" t="str">
        <f t="shared" si="128"/>
        <v>Đ</v>
      </c>
      <c r="BR301" s="38" t="str">
        <f t="shared" si="128"/>
        <v>CCG</v>
      </c>
      <c r="BS301" s="38" t="str">
        <f t="shared" si="128"/>
        <v>CCG</v>
      </c>
      <c r="BT301" s="38" t="str">
        <f t="shared" si="128"/>
        <v>Đ</v>
      </c>
      <c r="BU301" s="38" t="str">
        <f t="shared" si="128"/>
        <v>Đ</v>
      </c>
      <c r="BV301" s="38" t="str">
        <f t="shared" si="128"/>
        <v>CCG</v>
      </c>
      <c r="BW301" s="1550"/>
      <c r="BX301" s="1549"/>
      <c r="BY301" s="1550"/>
      <c r="BZ301" s="1549"/>
      <c r="CA301" s="1550"/>
      <c r="CB301" s="1549"/>
      <c r="CC301" s="1407"/>
      <c r="CD301" s="1407"/>
    </row>
    <row r="302" spans="1:82" s="3" customFormat="1" ht="31.5" hidden="1">
      <c r="A302" s="1396"/>
      <c r="B302" s="467"/>
      <c r="C302" s="35" t="s">
        <v>233</v>
      </c>
      <c r="D302" s="36"/>
      <c r="E302" s="37"/>
      <c r="F302" s="36"/>
      <c r="G302" s="454"/>
      <c r="H302" s="210"/>
      <c r="I302" s="398"/>
      <c r="J302" s="398"/>
      <c r="K302" s="454"/>
      <c r="L302" s="398"/>
      <c r="M302" s="398"/>
      <c r="N302" s="79"/>
      <c r="O302" s="79"/>
      <c r="P302" s="591"/>
      <c r="Q302" s="398"/>
      <c r="R302" s="398"/>
      <c r="S302" s="398"/>
      <c r="T302" s="398"/>
      <c r="U302" s="398"/>
      <c r="V302" s="454"/>
      <c r="W302" s="454"/>
      <c r="X302" s="454"/>
      <c r="Y302" s="454"/>
      <c r="Z302" s="398"/>
      <c r="AA302" s="398"/>
      <c r="AB302" s="398"/>
      <c r="AC302" s="398"/>
      <c r="AD302" s="398"/>
      <c r="AE302" s="398"/>
      <c r="AF302" s="398"/>
      <c r="AG302" s="398"/>
      <c r="AH302" s="398"/>
      <c r="AI302" s="398"/>
      <c r="AJ302" s="398"/>
      <c r="AK302" s="398"/>
      <c r="AL302" s="398"/>
      <c r="AM302" s="591"/>
      <c r="AN302" s="591"/>
      <c r="AO302" s="591"/>
      <c r="AP302" s="591"/>
      <c r="AQ302" s="591"/>
      <c r="AR302" s="591"/>
      <c r="AS302" s="591"/>
      <c r="AT302" s="398"/>
      <c r="AU302" s="398"/>
      <c r="AV302" s="398"/>
      <c r="AW302" s="398"/>
      <c r="AX302" s="398"/>
      <c r="AY302" s="398"/>
      <c r="AZ302" s="398"/>
      <c r="BA302" s="398"/>
      <c r="BB302" s="398"/>
      <c r="BC302" s="398"/>
      <c r="BD302" s="398"/>
      <c r="BE302" s="580"/>
      <c r="BF302" s="580"/>
      <c r="BG302" s="580"/>
      <c r="BH302" s="580"/>
      <c r="BI302" s="580"/>
      <c r="BJ302" s="580"/>
      <c r="BK302" s="580"/>
      <c r="BL302" s="580"/>
      <c r="BM302" s="580"/>
      <c r="BN302" s="580"/>
      <c r="BO302" s="580"/>
      <c r="BP302" s="580"/>
      <c r="BQ302" s="580"/>
      <c r="BR302" s="580"/>
      <c r="BS302" s="580"/>
      <c r="BT302" s="580"/>
      <c r="BU302" s="580"/>
      <c r="BV302" s="580"/>
      <c r="BW302" s="398"/>
      <c r="BX302" s="398"/>
      <c r="BY302" s="398"/>
      <c r="BZ302" s="398"/>
      <c r="CA302" s="398"/>
      <c r="CB302" s="398"/>
      <c r="CC302" s="398"/>
      <c r="CD302" s="254"/>
    </row>
    <row r="303" spans="1:82" s="3" customFormat="1" ht="31.5" hidden="1">
      <c r="A303" s="1397"/>
      <c r="B303" s="467"/>
      <c r="C303" s="35" t="s">
        <v>234</v>
      </c>
      <c r="D303" s="36"/>
      <c r="E303" s="37"/>
      <c r="F303" s="36"/>
      <c r="G303" s="454"/>
      <c r="H303" s="210"/>
      <c r="I303" s="398"/>
      <c r="J303" s="398"/>
      <c r="K303" s="454"/>
      <c r="L303" s="398"/>
      <c r="M303" s="398"/>
      <c r="N303" s="79"/>
      <c r="O303" s="79"/>
      <c r="P303" s="591"/>
      <c r="Q303" s="398"/>
      <c r="R303" s="398"/>
      <c r="S303" s="398"/>
      <c r="T303" s="398"/>
      <c r="U303" s="398"/>
      <c r="V303" s="454"/>
      <c r="W303" s="454"/>
      <c r="X303" s="454"/>
      <c r="Y303" s="454"/>
      <c r="Z303" s="398"/>
      <c r="AA303" s="398"/>
      <c r="AB303" s="398"/>
      <c r="AC303" s="398"/>
      <c r="AD303" s="398"/>
      <c r="AE303" s="398"/>
      <c r="AF303" s="398"/>
      <c r="AG303" s="398"/>
      <c r="AH303" s="398"/>
      <c r="AI303" s="398"/>
      <c r="AJ303" s="398"/>
      <c r="AK303" s="398"/>
      <c r="AL303" s="398"/>
      <c r="AM303" s="591"/>
      <c r="AN303" s="591"/>
      <c r="AO303" s="591"/>
      <c r="AP303" s="591"/>
      <c r="AQ303" s="591"/>
      <c r="AR303" s="591"/>
      <c r="AS303" s="591"/>
      <c r="AT303" s="398"/>
      <c r="AU303" s="398"/>
      <c r="AV303" s="398"/>
      <c r="AW303" s="398"/>
      <c r="AX303" s="398"/>
      <c r="AY303" s="398"/>
      <c r="AZ303" s="398"/>
      <c r="BA303" s="398"/>
      <c r="BB303" s="398"/>
      <c r="BC303" s="398"/>
      <c r="BD303" s="398"/>
      <c r="BE303" s="580"/>
      <c r="BF303" s="580"/>
      <c r="BG303" s="580"/>
      <c r="BH303" s="580"/>
      <c r="BI303" s="580"/>
      <c r="BJ303" s="580"/>
      <c r="BK303" s="580"/>
      <c r="BL303" s="580"/>
      <c r="BM303" s="580"/>
      <c r="BN303" s="580"/>
      <c r="BO303" s="580"/>
      <c r="BP303" s="580"/>
      <c r="BQ303" s="580"/>
      <c r="BR303" s="580"/>
      <c r="BS303" s="580"/>
      <c r="BT303" s="580"/>
      <c r="BU303" s="580"/>
      <c r="BV303" s="580"/>
      <c r="BW303" s="398"/>
      <c r="BX303" s="398"/>
      <c r="BY303" s="398"/>
      <c r="BZ303" s="398"/>
      <c r="CA303" s="398"/>
      <c r="CB303" s="398"/>
      <c r="CC303" s="398"/>
      <c r="CD303" s="254"/>
    </row>
    <row r="304" spans="1:82" s="3" customFormat="1" ht="31.5" hidden="1">
      <c r="A304" s="1397"/>
      <c r="B304" s="467"/>
      <c r="C304" s="35" t="s">
        <v>235</v>
      </c>
      <c r="D304" s="36"/>
      <c r="E304" s="37"/>
      <c r="F304" s="36"/>
      <c r="G304" s="454"/>
      <c r="H304" s="210"/>
      <c r="I304" s="398"/>
      <c r="J304" s="398"/>
      <c r="K304" s="454"/>
      <c r="L304" s="398"/>
      <c r="M304" s="398"/>
      <c r="N304" s="79"/>
      <c r="O304" s="79"/>
      <c r="P304" s="591"/>
      <c r="Q304" s="398"/>
      <c r="R304" s="398"/>
      <c r="S304" s="398"/>
      <c r="T304" s="398"/>
      <c r="U304" s="398"/>
      <c r="V304" s="454"/>
      <c r="W304" s="454"/>
      <c r="X304" s="454"/>
      <c r="Y304" s="454"/>
      <c r="Z304" s="398"/>
      <c r="AA304" s="398"/>
      <c r="AB304" s="398"/>
      <c r="AC304" s="398"/>
      <c r="AD304" s="398"/>
      <c r="AE304" s="398"/>
      <c r="AF304" s="398"/>
      <c r="AG304" s="398"/>
      <c r="AH304" s="398"/>
      <c r="AI304" s="398"/>
      <c r="AJ304" s="398"/>
      <c r="AK304" s="398"/>
      <c r="AL304" s="398"/>
      <c r="AM304" s="591"/>
      <c r="AN304" s="591"/>
      <c r="AO304" s="591"/>
      <c r="AP304" s="591"/>
      <c r="AQ304" s="591"/>
      <c r="AR304" s="591"/>
      <c r="AS304" s="591"/>
      <c r="AT304" s="398"/>
      <c r="AU304" s="398"/>
      <c r="AV304" s="398"/>
      <c r="AW304" s="398"/>
      <c r="AX304" s="398"/>
      <c r="AY304" s="398"/>
      <c r="AZ304" s="398"/>
      <c r="BA304" s="398"/>
      <c r="BB304" s="398"/>
      <c r="BC304" s="398"/>
      <c r="BD304" s="398"/>
      <c r="BE304" s="580"/>
      <c r="BF304" s="580"/>
      <c r="BG304" s="580"/>
      <c r="BH304" s="580"/>
      <c r="BI304" s="580"/>
      <c r="BJ304" s="580"/>
      <c r="BK304" s="580"/>
      <c r="BL304" s="580"/>
      <c r="BM304" s="580"/>
      <c r="BN304" s="580"/>
      <c r="BO304" s="580"/>
      <c r="BP304" s="580"/>
      <c r="BQ304" s="580"/>
      <c r="BR304" s="580"/>
      <c r="BS304" s="580"/>
      <c r="BT304" s="580"/>
      <c r="BU304" s="580"/>
      <c r="BV304" s="580"/>
      <c r="BW304" s="398"/>
      <c r="BX304" s="398"/>
      <c r="BY304" s="398"/>
      <c r="BZ304" s="398"/>
      <c r="CA304" s="398"/>
      <c r="CB304" s="398"/>
      <c r="CC304" s="398"/>
      <c r="CD304" s="254"/>
    </row>
    <row r="305" spans="1:82" s="3" customFormat="1" hidden="1">
      <c r="A305" s="1397"/>
      <c r="B305" s="467"/>
      <c r="C305" s="1399" t="s">
        <v>236</v>
      </c>
      <c r="D305" s="36"/>
      <c r="E305" s="37"/>
      <c r="F305" s="36"/>
      <c r="G305" s="454"/>
      <c r="H305" s="210"/>
      <c r="I305" s="398"/>
      <c r="J305" s="398"/>
      <c r="K305" s="454"/>
      <c r="L305" s="398"/>
      <c r="M305" s="398"/>
      <c r="N305" s="79"/>
      <c r="O305" s="79"/>
      <c r="P305" s="591"/>
      <c r="Q305" s="398"/>
      <c r="R305" s="398"/>
      <c r="S305" s="398"/>
      <c r="T305" s="398"/>
      <c r="U305" s="398"/>
      <c r="V305" s="454"/>
      <c r="W305" s="454"/>
      <c r="X305" s="454"/>
      <c r="Y305" s="454"/>
      <c r="Z305" s="398"/>
      <c r="AA305" s="398"/>
      <c r="AB305" s="398"/>
      <c r="AC305" s="398"/>
      <c r="AD305" s="398"/>
      <c r="AE305" s="398"/>
      <c r="AF305" s="398"/>
      <c r="AG305" s="398"/>
      <c r="AH305" s="398"/>
      <c r="AI305" s="398"/>
      <c r="AJ305" s="398"/>
      <c r="AK305" s="398"/>
      <c r="AL305" s="398"/>
      <c r="AM305" s="591"/>
      <c r="AN305" s="591"/>
      <c r="AO305" s="591"/>
      <c r="AP305" s="591"/>
      <c r="AQ305" s="591"/>
      <c r="AR305" s="591"/>
      <c r="AS305" s="591"/>
      <c r="AT305" s="398"/>
      <c r="AU305" s="398"/>
      <c r="AV305" s="398"/>
      <c r="AW305" s="398"/>
      <c r="AX305" s="398"/>
      <c r="AY305" s="398"/>
      <c r="AZ305" s="398"/>
      <c r="BA305" s="398"/>
      <c r="BB305" s="398"/>
      <c r="BC305" s="398"/>
      <c r="BD305" s="398"/>
      <c r="BE305" s="581"/>
      <c r="BF305" s="581"/>
      <c r="BG305" s="581"/>
      <c r="BH305" s="581"/>
      <c r="BI305" s="581"/>
      <c r="BJ305" s="581"/>
      <c r="BK305" s="581"/>
      <c r="BL305" s="581"/>
      <c r="BM305" s="581"/>
      <c r="BN305" s="581"/>
      <c r="BO305" s="581"/>
      <c r="BP305" s="581"/>
      <c r="BQ305" s="581"/>
      <c r="BR305" s="581"/>
      <c r="BS305" s="581"/>
      <c r="BT305" s="581"/>
      <c r="BU305" s="581"/>
      <c r="BV305" s="581"/>
      <c r="BW305" s="1400"/>
      <c r="BX305" s="1403"/>
      <c r="BY305" s="1400"/>
      <c r="BZ305" s="1403"/>
      <c r="CA305" s="1400"/>
      <c r="CB305" s="1403"/>
      <c r="CC305" s="1407"/>
      <c r="CD305" s="1410"/>
    </row>
    <row r="306" spans="1:82" s="3" customFormat="1" hidden="1">
      <c r="A306" s="1398"/>
      <c r="B306" s="467"/>
      <c r="C306" s="1399"/>
      <c r="D306" s="36"/>
      <c r="E306" s="37"/>
      <c r="F306" s="36"/>
      <c r="G306" s="454"/>
      <c r="H306" s="210"/>
      <c r="I306" s="398"/>
      <c r="J306" s="398"/>
      <c r="K306" s="454"/>
      <c r="L306" s="398"/>
      <c r="M306" s="398"/>
      <c r="N306" s="79"/>
      <c r="O306" s="79"/>
      <c r="P306" s="591"/>
      <c r="Q306" s="398"/>
      <c r="R306" s="398"/>
      <c r="S306" s="398"/>
      <c r="T306" s="398"/>
      <c r="U306" s="398"/>
      <c r="V306" s="454"/>
      <c r="W306" s="454"/>
      <c r="X306" s="454"/>
      <c r="Y306" s="454"/>
      <c r="Z306" s="398"/>
      <c r="AA306" s="398"/>
      <c r="AB306" s="398"/>
      <c r="AC306" s="398"/>
      <c r="AD306" s="398"/>
      <c r="AE306" s="398"/>
      <c r="AF306" s="398"/>
      <c r="AG306" s="398"/>
      <c r="AH306" s="398"/>
      <c r="AI306" s="398"/>
      <c r="AJ306" s="398"/>
      <c r="AK306" s="398"/>
      <c r="AL306" s="398"/>
      <c r="AM306" s="591"/>
      <c r="AN306" s="591"/>
      <c r="AO306" s="591"/>
      <c r="AP306" s="591"/>
      <c r="AQ306" s="591"/>
      <c r="AR306" s="591"/>
      <c r="AS306" s="591"/>
      <c r="AT306" s="398"/>
      <c r="AU306" s="398"/>
      <c r="AV306" s="398"/>
      <c r="AW306" s="398"/>
      <c r="AX306" s="398"/>
      <c r="AY306" s="398"/>
      <c r="AZ306" s="398"/>
      <c r="BA306" s="398"/>
      <c r="BB306" s="398"/>
      <c r="BC306" s="398"/>
      <c r="BD306" s="398"/>
      <c r="BE306" s="581"/>
      <c r="BF306" s="581"/>
      <c r="BG306" s="581"/>
      <c r="BH306" s="581"/>
      <c r="BI306" s="581"/>
      <c r="BJ306" s="581"/>
      <c r="BK306" s="581"/>
      <c r="BL306" s="581"/>
      <c r="BM306" s="581"/>
      <c r="BN306" s="581"/>
      <c r="BO306" s="581"/>
      <c r="BP306" s="581"/>
      <c r="BQ306" s="581"/>
      <c r="BR306" s="581"/>
      <c r="BS306" s="581"/>
      <c r="BT306" s="581"/>
      <c r="BU306" s="581"/>
      <c r="BV306" s="581"/>
      <c r="BW306" s="1400"/>
      <c r="BX306" s="1403"/>
      <c r="BY306" s="1400"/>
      <c r="BZ306" s="1403"/>
      <c r="CA306" s="1400"/>
      <c r="CB306" s="1403"/>
      <c r="CC306" s="1407"/>
      <c r="CD306" s="1410"/>
    </row>
    <row r="307" spans="1:82" s="3" customFormat="1" ht="37.5" hidden="1">
      <c r="A307" s="465"/>
      <c r="B307" s="466"/>
      <c r="C307" s="207" t="s">
        <v>233</v>
      </c>
      <c r="D307" s="15"/>
      <c r="E307" s="31"/>
      <c r="F307" s="15"/>
      <c r="G307" s="455"/>
      <c r="H307" s="175"/>
      <c r="I307" s="452"/>
      <c r="J307" s="452"/>
      <c r="K307" s="455"/>
      <c r="L307" s="452"/>
      <c r="M307" s="398"/>
      <c r="N307" s="79"/>
      <c r="O307" s="79"/>
      <c r="P307" s="585"/>
      <c r="Q307" s="452"/>
      <c r="R307" s="452"/>
      <c r="S307" s="452"/>
      <c r="T307" s="452"/>
      <c r="U307" s="452"/>
      <c r="V307" s="455"/>
      <c r="W307" s="455"/>
      <c r="X307" s="455"/>
      <c r="Y307" s="455"/>
      <c r="Z307" s="452"/>
      <c r="AA307" s="452"/>
      <c r="AB307" s="452"/>
      <c r="AC307" s="452"/>
      <c r="AD307" s="452"/>
      <c r="AE307" s="452"/>
      <c r="AF307" s="452"/>
      <c r="AG307" s="452"/>
      <c r="AH307" s="452"/>
      <c r="AI307" s="452"/>
      <c r="AJ307" s="452"/>
      <c r="AK307" s="452"/>
      <c r="AL307" s="452"/>
      <c r="AM307" s="585"/>
      <c r="AN307" s="585"/>
      <c r="AO307" s="585"/>
      <c r="AP307" s="585"/>
      <c r="AQ307" s="585"/>
      <c r="AR307" s="585"/>
      <c r="AS307" s="585"/>
      <c r="AT307" s="452"/>
      <c r="AU307" s="452"/>
      <c r="AV307" s="452"/>
      <c r="AW307" s="452"/>
      <c r="AX307" s="452"/>
      <c r="AY307" s="452"/>
      <c r="AZ307" s="452"/>
      <c r="BA307" s="452"/>
      <c r="BB307" s="452"/>
      <c r="BC307" s="452"/>
      <c r="BD307" s="452"/>
      <c r="BE307" s="463">
        <f>COUNTIFS($Q$8:$Q$254,"x",BE$8:BE$254,"2")</f>
        <v>6</v>
      </c>
      <c r="BF307" s="463">
        <f>COUNTIFS($Q$8:$Q$254,"x",BF$8:BF$254,"2")</f>
        <v>3</v>
      </c>
      <c r="BG307" s="463">
        <f>COUNTIFS($Q$8:$Q$254,"x",BG$8:BG$254,"2")</f>
        <v>6</v>
      </c>
      <c r="BH307" s="463">
        <f>COUNTIFS($Q$8:$Q$254,"x",BH$8:BH$254,"2")</f>
        <v>6</v>
      </c>
      <c r="BI307" s="463">
        <f>COUNTIFS($Q$8:$Q$254,"x",BI$8:BI$254,"2")</f>
        <v>4</v>
      </c>
      <c r="BJ307" s="59"/>
      <c r="BK307" s="463"/>
      <c r="BL307" s="463"/>
      <c r="BM307" s="463"/>
      <c r="BN307" s="463"/>
      <c r="BO307" s="463"/>
      <c r="BP307" s="463"/>
      <c r="BQ307" s="463">
        <f t="shared" si="118"/>
        <v>23</v>
      </c>
      <c r="BR307" s="53"/>
      <c r="BS307" s="53"/>
      <c r="BT307" s="53"/>
      <c r="BU307" s="463">
        <f>COUNTIFS($Q$8:$Q$254,"x",BU$8:BU$254,"2")</f>
        <v>5</v>
      </c>
      <c r="BV307" s="463"/>
      <c r="BW307" s="398"/>
      <c r="BX307" s="398"/>
      <c r="BY307" s="398"/>
      <c r="BZ307" s="398"/>
      <c r="CA307" s="398"/>
      <c r="CB307" s="398"/>
      <c r="CC307" s="398"/>
      <c r="CD307" s="398"/>
    </row>
    <row r="308" spans="1:82" s="3" customFormat="1" ht="56.25" hidden="1">
      <c r="A308" s="465"/>
      <c r="B308" s="466"/>
      <c r="C308" s="207" t="s">
        <v>234</v>
      </c>
      <c r="D308" s="15"/>
      <c r="E308" s="31"/>
      <c r="F308" s="15"/>
      <c r="G308" s="455"/>
      <c r="H308" s="175"/>
      <c r="I308" s="452"/>
      <c r="J308" s="452"/>
      <c r="K308" s="455"/>
      <c r="L308" s="452"/>
      <c r="M308" s="398"/>
      <c r="N308" s="79"/>
      <c r="O308" s="79"/>
      <c r="P308" s="585"/>
      <c r="Q308" s="452"/>
      <c r="R308" s="452"/>
      <c r="S308" s="452"/>
      <c r="T308" s="452"/>
      <c r="U308" s="452"/>
      <c r="V308" s="455"/>
      <c r="W308" s="455"/>
      <c r="X308" s="455"/>
      <c r="Y308" s="455"/>
      <c r="Z308" s="452"/>
      <c r="AA308" s="452"/>
      <c r="AB308" s="452"/>
      <c r="AC308" s="452"/>
      <c r="AD308" s="452"/>
      <c r="AE308" s="452"/>
      <c r="AF308" s="452"/>
      <c r="AG308" s="452"/>
      <c r="AH308" s="452"/>
      <c r="AI308" s="452"/>
      <c r="AJ308" s="452"/>
      <c r="AK308" s="452"/>
      <c r="AL308" s="452"/>
      <c r="AM308" s="585"/>
      <c r="AN308" s="585"/>
      <c r="AO308" s="585"/>
      <c r="AP308" s="585"/>
      <c r="AQ308" s="585"/>
      <c r="AR308" s="585"/>
      <c r="AS308" s="585"/>
      <c r="AT308" s="452"/>
      <c r="AU308" s="452"/>
      <c r="AV308" s="452"/>
      <c r="AW308" s="452"/>
      <c r="AX308" s="452"/>
      <c r="AY308" s="452"/>
      <c r="AZ308" s="452"/>
      <c r="BA308" s="452"/>
      <c r="BB308" s="452"/>
      <c r="BC308" s="452"/>
      <c r="BD308" s="452"/>
      <c r="BE308" s="463">
        <f>COUNTIFS($Q$8:$Q$254,"x",BE$8:BE$254,"1")</f>
        <v>1</v>
      </c>
      <c r="BF308" s="463">
        <f>COUNTIFS($Q$8:$Q$254,"x",BF$8:BF$254,"1")</f>
        <v>4</v>
      </c>
      <c r="BG308" s="463">
        <f>COUNTIFS($Q$8:$Q$254,"x",BG$8:BG$254,"1")</f>
        <v>1</v>
      </c>
      <c r="BH308" s="463">
        <f>COUNTIFS($Q$8:$Q$254,"x",BH$8:BH$254,"1")</f>
        <v>1</v>
      </c>
      <c r="BI308" s="463">
        <f>COUNTIFS($Q$8:$Q$254,"x",BI$8:BI$254,"1")</f>
        <v>3</v>
      </c>
      <c r="BJ308" s="59"/>
      <c r="BK308" s="463"/>
      <c r="BL308" s="463"/>
      <c r="BM308" s="463"/>
      <c r="BN308" s="463"/>
      <c r="BO308" s="463"/>
      <c r="BP308" s="463"/>
      <c r="BQ308" s="463">
        <f t="shared" ref="BQ308:BV351" si="129">COUNTIFS($N$8:$N$254,"x",BQ$8:BQ$254,"2")</f>
        <v>23</v>
      </c>
      <c r="BR308" s="53"/>
      <c r="BS308" s="53"/>
      <c r="BT308" s="53"/>
      <c r="BU308" s="463">
        <f>COUNTIFS($Q$8:$Q$254,"x",BU$8:BU$254,"1")</f>
        <v>2</v>
      </c>
      <c r="BV308" s="463"/>
      <c r="BW308" s="398"/>
      <c r="BX308" s="398"/>
      <c r="BY308" s="398"/>
      <c r="BZ308" s="398"/>
      <c r="CA308" s="398"/>
      <c r="CB308" s="398"/>
      <c r="CC308" s="398"/>
      <c r="CD308" s="398"/>
    </row>
    <row r="309" spans="1:82" s="3" customFormat="1" ht="56.25" hidden="1">
      <c r="A309" s="465"/>
      <c r="B309" s="466"/>
      <c r="C309" s="207" t="s">
        <v>235</v>
      </c>
      <c r="D309" s="15"/>
      <c r="E309" s="31"/>
      <c r="F309" s="15"/>
      <c r="G309" s="455"/>
      <c r="H309" s="175"/>
      <c r="I309" s="452"/>
      <c r="J309" s="452"/>
      <c r="K309" s="455"/>
      <c r="L309" s="452"/>
      <c r="M309" s="398"/>
      <c r="N309" s="79"/>
      <c r="O309" s="79"/>
      <c r="P309" s="585"/>
      <c r="Q309" s="452"/>
      <c r="R309" s="452"/>
      <c r="S309" s="452"/>
      <c r="T309" s="452"/>
      <c r="U309" s="452"/>
      <c r="V309" s="455"/>
      <c r="W309" s="455"/>
      <c r="X309" s="455"/>
      <c r="Y309" s="455"/>
      <c r="Z309" s="452"/>
      <c r="AA309" s="452"/>
      <c r="AB309" s="452"/>
      <c r="AC309" s="452"/>
      <c r="AD309" s="452"/>
      <c r="AE309" s="452"/>
      <c r="AF309" s="452"/>
      <c r="AG309" s="452"/>
      <c r="AH309" s="452"/>
      <c r="AI309" s="452"/>
      <c r="AJ309" s="452"/>
      <c r="AK309" s="452"/>
      <c r="AL309" s="452"/>
      <c r="AM309" s="585"/>
      <c r="AN309" s="585"/>
      <c r="AO309" s="585"/>
      <c r="AP309" s="585"/>
      <c r="AQ309" s="585"/>
      <c r="AR309" s="585"/>
      <c r="AS309" s="585"/>
      <c r="AT309" s="452"/>
      <c r="AU309" s="452"/>
      <c r="AV309" s="452"/>
      <c r="AW309" s="452"/>
      <c r="AX309" s="452"/>
      <c r="AY309" s="452"/>
      <c r="AZ309" s="452"/>
      <c r="BA309" s="452"/>
      <c r="BB309" s="452"/>
      <c r="BC309" s="452"/>
      <c r="BD309" s="452"/>
      <c r="BE309" s="463">
        <f>COUNTIFS($Q$8:$Q$254,"x",BE$8:BE$254,"0")</f>
        <v>0</v>
      </c>
      <c r="BF309" s="463">
        <f>COUNTIFS($Q$8:$Q$254,"x",BF$8:BF$254,"0")</f>
        <v>0</v>
      </c>
      <c r="BG309" s="463">
        <f>COUNTIFS($Q$8:$Q$254,"x",BG$8:BG$254,"0")</f>
        <v>0</v>
      </c>
      <c r="BH309" s="463">
        <f>COUNTIFS($Q$8:$Q$254,"x",BH$8:BH$254,"0")</f>
        <v>0</v>
      </c>
      <c r="BI309" s="463">
        <f>COUNTIFS($Q$8:$Q$254,"x",BI$8:BI$254,"0")</f>
        <v>0</v>
      </c>
      <c r="BJ309" s="59"/>
      <c r="BK309" s="463"/>
      <c r="BL309" s="463"/>
      <c r="BM309" s="463"/>
      <c r="BN309" s="463"/>
      <c r="BO309" s="463"/>
      <c r="BP309" s="463"/>
      <c r="BQ309" s="463">
        <f t="shared" si="129"/>
        <v>23</v>
      </c>
      <c r="BR309" s="53"/>
      <c r="BS309" s="53"/>
      <c r="BT309" s="53"/>
      <c r="BU309" s="463">
        <f>COUNTIFS($Q$8:$Q$254,"x",BU$8:BU$254,"0")</f>
        <v>0</v>
      </c>
      <c r="BV309" s="463"/>
      <c r="BW309" s="398"/>
      <c r="BX309" s="398"/>
      <c r="BY309" s="398"/>
      <c r="BZ309" s="398"/>
      <c r="CA309" s="398"/>
      <c r="CB309" s="398"/>
      <c r="CC309" s="398"/>
      <c r="CD309" s="398"/>
    </row>
    <row r="310" spans="1:82" s="3" customFormat="1" hidden="1">
      <c r="A310" s="465"/>
      <c r="B310" s="466"/>
      <c r="C310" s="1520" t="s">
        <v>236</v>
      </c>
      <c r="D310" s="15"/>
      <c r="E310" s="31"/>
      <c r="F310" s="15"/>
      <c r="G310" s="455"/>
      <c r="H310" s="175"/>
      <c r="I310" s="452"/>
      <c r="J310" s="452"/>
      <c r="K310" s="455"/>
      <c r="L310" s="452"/>
      <c r="M310" s="398"/>
      <c r="N310" s="79"/>
      <c r="O310" s="79"/>
      <c r="P310" s="585"/>
      <c r="Q310" s="452"/>
      <c r="R310" s="452"/>
      <c r="S310" s="452"/>
      <c r="T310" s="452"/>
      <c r="U310" s="452"/>
      <c r="V310" s="455"/>
      <c r="W310" s="455"/>
      <c r="X310" s="455"/>
      <c r="Y310" s="455"/>
      <c r="Z310" s="452"/>
      <c r="AA310" s="452"/>
      <c r="AB310" s="452"/>
      <c r="AC310" s="452"/>
      <c r="AD310" s="452"/>
      <c r="AE310" s="452"/>
      <c r="AF310" s="452"/>
      <c r="AG310" s="452"/>
      <c r="AH310" s="452"/>
      <c r="AI310" s="452"/>
      <c r="AJ310" s="452"/>
      <c r="AK310" s="452"/>
      <c r="AL310" s="452"/>
      <c r="AM310" s="585"/>
      <c r="AN310" s="585"/>
      <c r="AO310" s="585"/>
      <c r="AP310" s="585"/>
      <c r="AQ310" s="585"/>
      <c r="AR310" s="585"/>
      <c r="AS310" s="585"/>
      <c r="AT310" s="452"/>
      <c r="AU310" s="452"/>
      <c r="AV310" s="452"/>
      <c r="AW310" s="452"/>
      <c r="AX310" s="452"/>
      <c r="AY310" s="452"/>
      <c r="AZ310" s="452"/>
      <c r="BA310" s="452"/>
      <c r="BB310" s="452"/>
      <c r="BC310" s="452"/>
      <c r="BD310" s="452"/>
      <c r="BE310" s="38">
        <f>(((BE307*2)+(BE308*1)+(BE309*0)))/(BE307+BE308+BE309)</f>
        <v>1.8571428571428572</v>
      </c>
      <c r="BF310" s="38">
        <f>(((BF307*2)+(BF308*1)+(BF309*0)))/(BF307+BF308+BF309)</f>
        <v>1.4285714285714286</v>
      </c>
      <c r="BG310" s="38">
        <f>(((BG307*2)+(BG308*1)+(BG309*0)))/(BG307+BG308+BG309)</f>
        <v>1.8571428571428572</v>
      </c>
      <c r="BH310" s="38">
        <f>(((BH307*2)+(BH308*1)+(BH309*0)))/(BH307+BH308+BH309)</f>
        <v>1.8571428571428572</v>
      </c>
      <c r="BI310" s="38">
        <f>(((BI307*2)+(BI308*1)+(BI309*0)))/(BI307+BI308+BI309)</f>
        <v>1.5714285714285714</v>
      </c>
      <c r="BJ310" s="60"/>
      <c r="BK310" s="38"/>
      <c r="BL310" s="38"/>
      <c r="BM310" s="38"/>
      <c r="BN310" s="38"/>
      <c r="BO310" s="38"/>
      <c r="BP310" s="38"/>
      <c r="BQ310" s="463">
        <f t="shared" si="129"/>
        <v>23</v>
      </c>
      <c r="BR310" s="54"/>
      <c r="BS310" s="54"/>
      <c r="BT310" s="54"/>
      <c r="BU310" s="38">
        <f>(((BU307*2)+(BU308*1)+(BU309*0)))/(BU307+BU308+BU309)</f>
        <v>1.7142857142857142</v>
      </c>
      <c r="BV310" s="38"/>
      <c r="BW310" s="1550">
        <f>COUNTIF($BE311:$BV311,"Đ")</f>
        <v>4</v>
      </c>
      <c r="BX310" s="1549">
        <f>BW310/COUNTA($BE311:$BV311)</f>
        <v>0.5714285714285714</v>
      </c>
      <c r="BY310" s="1550">
        <f>COUNTIF($BE311:$BV311,"CCG")</f>
        <v>2</v>
      </c>
      <c r="BZ310" s="1549">
        <f>BY310/COUNTA($BE311:$BV311)</f>
        <v>0.2857142857142857</v>
      </c>
      <c r="CA310" s="1550">
        <f>COUNTIF($BE311:$BV311,"CĐ")</f>
        <v>0</v>
      </c>
      <c r="CB310" s="1549">
        <f>CA310/COUNTA($BE311:$BV311)</f>
        <v>0</v>
      </c>
      <c r="CC310" s="1407">
        <f>(((BW310*2)+(BY310*1)+(CA310*0)))/(BW310+BY310+CA310)</f>
        <v>1.6666666666666667</v>
      </c>
      <c r="CD310" s="1407" t="str">
        <f>IF(CC310&gt;=1.6,"Đạt mục tiêu",IF(CC310&gt;=1,"Cần cố gắng","Chưa đạt"))</f>
        <v>Đạt mục tiêu</v>
      </c>
    </row>
    <row r="311" spans="1:82" s="3" customFormat="1" hidden="1">
      <c r="A311" s="465"/>
      <c r="B311" s="466"/>
      <c r="C311" s="1520"/>
      <c r="D311" s="15"/>
      <c r="E311" s="31"/>
      <c r="F311" s="15"/>
      <c r="G311" s="455"/>
      <c r="H311" s="175"/>
      <c r="I311" s="452"/>
      <c r="J311" s="452"/>
      <c r="K311" s="455"/>
      <c r="L311" s="452"/>
      <c r="M311" s="398"/>
      <c r="N311" s="79"/>
      <c r="O311" s="79"/>
      <c r="P311" s="585"/>
      <c r="Q311" s="452"/>
      <c r="R311" s="452"/>
      <c r="S311" s="452"/>
      <c r="T311" s="452"/>
      <c r="U311" s="452"/>
      <c r="V311" s="455"/>
      <c r="W311" s="455"/>
      <c r="X311" s="455"/>
      <c r="Y311" s="455"/>
      <c r="Z311" s="452"/>
      <c r="AA311" s="452"/>
      <c r="AB311" s="452"/>
      <c r="AC311" s="452"/>
      <c r="AD311" s="452"/>
      <c r="AE311" s="452"/>
      <c r="AF311" s="452"/>
      <c r="AG311" s="452"/>
      <c r="AH311" s="452"/>
      <c r="AI311" s="452"/>
      <c r="AJ311" s="452"/>
      <c r="AK311" s="452"/>
      <c r="AL311" s="452"/>
      <c r="AM311" s="585"/>
      <c r="AN311" s="585"/>
      <c r="AO311" s="585"/>
      <c r="AP311" s="585"/>
      <c r="AQ311" s="585"/>
      <c r="AR311" s="585"/>
      <c r="AS311" s="585"/>
      <c r="AT311" s="452"/>
      <c r="AU311" s="452"/>
      <c r="AV311" s="452"/>
      <c r="AW311" s="452"/>
      <c r="AX311" s="452"/>
      <c r="AY311" s="452"/>
      <c r="AZ311" s="452"/>
      <c r="BA311" s="452"/>
      <c r="BB311" s="452"/>
      <c r="BC311" s="452"/>
      <c r="BD311" s="452"/>
      <c r="BE311" s="38" t="str">
        <f>IF(BE310&lt;1,"CĐ",IF(BE310&lt;1.6,"CCG","Đ"))</f>
        <v>Đ</v>
      </c>
      <c r="BF311" s="38" t="str">
        <f>IF(BF310&lt;1,"CĐ",IF(BF310&lt;1.6,"CCG","Đ"))</f>
        <v>CCG</v>
      </c>
      <c r="BG311" s="38" t="str">
        <f>IF(BG310&lt;1,"CĐ",IF(BG310&lt;1.6,"CCG","Đ"))</f>
        <v>Đ</v>
      </c>
      <c r="BH311" s="38" t="str">
        <f>IF(BH310&lt;1,"CĐ",IF(BH310&lt;1.6,"CCG","Đ"))</f>
        <v>Đ</v>
      </c>
      <c r="BI311" s="38" t="str">
        <f>IF(BI310&lt;1,"CĐ",IF(BI310&lt;1.6,"CCG","Đ"))</f>
        <v>CCG</v>
      </c>
      <c r="BJ311" s="60"/>
      <c r="BK311" s="38"/>
      <c r="BL311" s="38"/>
      <c r="BM311" s="38"/>
      <c r="BN311" s="38"/>
      <c r="BO311" s="38"/>
      <c r="BP311" s="38"/>
      <c r="BQ311" s="463">
        <f t="shared" si="129"/>
        <v>23</v>
      </c>
      <c r="BR311" s="54"/>
      <c r="BS311" s="54"/>
      <c r="BT311" s="54"/>
      <c r="BU311" s="38" t="str">
        <f>IF(BU310&lt;1,"CĐ",IF(BU310&lt;1.6,"CCG","Đ"))</f>
        <v>Đ</v>
      </c>
      <c r="BV311" s="38"/>
      <c r="BW311" s="1550"/>
      <c r="BX311" s="1549"/>
      <c r="BY311" s="1550"/>
      <c r="BZ311" s="1549"/>
      <c r="CA311" s="1550"/>
      <c r="CB311" s="1549"/>
      <c r="CC311" s="1407"/>
      <c r="CD311" s="1407"/>
    </row>
    <row r="312" spans="1:82" s="3" customFormat="1" ht="214.5" hidden="1">
      <c r="A312" s="465" t="s">
        <v>243</v>
      </c>
      <c r="B312" s="467"/>
      <c r="C312" s="207" t="s">
        <v>233</v>
      </c>
      <c r="D312" s="36"/>
      <c r="E312" s="37"/>
      <c r="F312" s="36"/>
      <c r="G312" s="454"/>
      <c r="H312" s="210"/>
      <c r="I312" s="398"/>
      <c r="J312" s="398"/>
      <c r="K312" s="454"/>
      <c r="L312" s="398"/>
      <c r="M312" s="398"/>
      <c r="N312" s="79"/>
      <c r="O312" s="79"/>
      <c r="P312" s="591"/>
      <c r="Q312" s="398"/>
      <c r="R312" s="398"/>
      <c r="S312" s="398"/>
      <c r="T312" s="398"/>
      <c r="U312" s="398"/>
      <c r="V312" s="454"/>
      <c r="W312" s="454"/>
      <c r="X312" s="454"/>
      <c r="Y312" s="454"/>
      <c r="Z312" s="398"/>
      <c r="AA312" s="398"/>
      <c r="AB312" s="398"/>
      <c r="AC312" s="398"/>
      <c r="AD312" s="398"/>
      <c r="AE312" s="398"/>
      <c r="AF312" s="398"/>
      <c r="AG312" s="398"/>
      <c r="AH312" s="398"/>
      <c r="AI312" s="398"/>
      <c r="AJ312" s="398"/>
      <c r="AK312" s="398"/>
      <c r="AL312" s="398"/>
      <c r="AM312" s="591"/>
      <c r="AN312" s="591"/>
      <c r="AO312" s="591"/>
      <c r="AP312" s="591"/>
      <c r="AQ312" s="591"/>
      <c r="AR312" s="591"/>
      <c r="AS312" s="591"/>
      <c r="AT312" s="398"/>
      <c r="AU312" s="398"/>
      <c r="AV312" s="398"/>
      <c r="AW312" s="398"/>
      <c r="AX312" s="398"/>
      <c r="AY312" s="398"/>
      <c r="AZ312" s="398"/>
      <c r="BA312" s="398"/>
      <c r="BB312" s="398"/>
      <c r="BC312" s="398"/>
      <c r="BD312" s="398"/>
      <c r="BE312" s="463">
        <f>COUNTIFS($S$8:$S$254,"x",BE$8:BE$254,"2")</f>
        <v>3</v>
      </c>
      <c r="BF312" s="463">
        <f>COUNTIFS($S$8:$S$254,"x",BF$8:BF$254,"2")</f>
        <v>3</v>
      </c>
      <c r="BG312" s="463">
        <f>COUNTIFS($S$8:$S$254,"x",BG$8:BG$254,"2")</f>
        <v>1</v>
      </c>
      <c r="BH312" s="463">
        <f>COUNTIFS($S$8:$S$254,"x",BH$8:BH$254,"2")</f>
        <v>3</v>
      </c>
      <c r="BI312" s="463">
        <f>COUNTIFS($S$8:$S$254,"x",BI$8:BI$254,"2")</f>
        <v>2</v>
      </c>
      <c r="BJ312" s="59"/>
      <c r="BK312" s="463"/>
      <c r="BL312" s="463"/>
      <c r="BM312" s="463"/>
      <c r="BN312" s="463"/>
      <c r="BO312" s="463"/>
      <c r="BP312" s="463"/>
      <c r="BQ312" s="463">
        <f t="shared" si="129"/>
        <v>23</v>
      </c>
      <c r="BR312" s="53"/>
      <c r="BS312" s="53"/>
      <c r="BT312" s="53"/>
      <c r="BU312" s="463">
        <f>COUNTIFS($S$8:$S$254,"x",BU$8:BU$254,"2")</f>
        <v>3</v>
      </c>
      <c r="BV312" s="463"/>
      <c r="BW312" s="398"/>
      <c r="BX312" s="398"/>
      <c r="BY312" s="398"/>
      <c r="BZ312" s="398"/>
      <c r="CA312" s="398"/>
      <c r="CB312" s="398"/>
      <c r="CC312" s="398"/>
      <c r="CD312" s="398"/>
    </row>
    <row r="313" spans="1:82" s="3" customFormat="1" ht="56.25" hidden="1">
      <c r="A313" s="465"/>
      <c r="B313" s="467"/>
      <c r="C313" s="207" t="s">
        <v>234</v>
      </c>
      <c r="D313" s="36"/>
      <c r="E313" s="37"/>
      <c r="F313" s="36"/>
      <c r="G313" s="454"/>
      <c r="H313" s="210"/>
      <c r="I313" s="398"/>
      <c r="J313" s="398"/>
      <c r="K313" s="454"/>
      <c r="L313" s="398"/>
      <c r="M313" s="398"/>
      <c r="N313" s="79"/>
      <c r="O313" s="79"/>
      <c r="P313" s="591"/>
      <c r="Q313" s="398"/>
      <c r="R313" s="398"/>
      <c r="S313" s="398"/>
      <c r="T313" s="398"/>
      <c r="U313" s="398"/>
      <c r="V313" s="454"/>
      <c r="W313" s="454"/>
      <c r="X313" s="454"/>
      <c r="Y313" s="454"/>
      <c r="Z313" s="398"/>
      <c r="AA313" s="398"/>
      <c r="AB313" s="398"/>
      <c r="AC313" s="398"/>
      <c r="AD313" s="398"/>
      <c r="AE313" s="398"/>
      <c r="AF313" s="398"/>
      <c r="AG313" s="398"/>
      <c r="AH313" s="398"/>
      <c r="AI313" s="398"/>
      <c r="AJ313" s="398"/>
      <c r="AK313" s="398"/>
      <c r="AL313" s="398"/>
      <c r="AM313" s="591"/>
      <c r="AN313" s="591"/>
      <c r="AO313" s="591"/>
      <c r="AP313" s="591"/>
      <c r="AQ313" s="591"/>
      <c r="AR313" s="591"/>
      <c r="AS313" s="591"/>
      <c r="AT313" s="398"/>
      <c r="AU313" s="398"/>
      <c r="AV313" s="398"/>
      <c r="AW313" s="398"/>
      <c r="AX313" s="398"/>
      <c r="AY313" s="398"/>
      <c r="AZ313" s="398"/>
      <c r="BA313" s="398"/>
      <c r="BB313" s="398"/>
      <c r="BC313" s="398"/>
      <c r="BD313" s="398"/>
      <c r="BE313" s="463">
        <f>COUNTIFS($S$8:$S$254,"x",BE$8:BE$254,"1")</f>
        <v>0</v>
      </c>
      <c r="BF313" s="463">
        <f>COUNTIFS($S$8:$S$254,"x",BF$8:BF$254,"1")</f>
        <v>0</v>
      </c>
      <c r="BG313" s="463">
        <f>COUNTIFS($S$8:$S$254,"x",BG$8:BG$254,"1")</f>
        <v>2</v>
      </c>
      <c r="BH313" s="463">
        <f>COUNTIFS($S$8:$S$254,"x",BH$8:BH$254,"1")</f>
        <v>0</v>
      </c>
      <c r="BI313" s="463">
        <f>COUNTIFS($S$8:$S$254,"x",BI$8:BI$254,"1")</f>
        <v>1</v>
      </c>
      <c r="BJ313" s="59"/>
      <c r="BK313" s="463"/>
      <c r="BL313" s="463"/>
      <c r="BM313" s="463"/>
      <c r="BN313" s="463"/>
      <c r="BO313" s="463"/>
      <c r="BP313" s="463"/>
      <c r="BQ313" s="463">
        <f t="shared" si="129"/>
        <v>23</v>
      </c>
      <c r="BR313" s="53"/>
      <c r="BS313" s="53"/>
      <c r="BT313" s="53"/>
      <c r="BU313" s="463">
        <f>COUNTIFS($S$8:$S$254,"x",BU$8:BU$254,"1")</f>
        <v>0</v>
      </c>
      <c r="BV313" s="463"/>
      <c r="BW313" s="398"/>
      <c r="BX313" s="398"/>
      <c r="BY313" s="398"/>
      <c r="BZ313" s="398"/>
      <c r="CA313" s="398"/>
      <c r="CB313" s="398"/>
      <c r="CC313" s="398"/>
      <c r="CD313" s="398"/>
    </row>
    <row r="314" spans="1:82" s="3" customFormat="1" ht="56.25" hidden="1">
      <c r="A314" s="465"/>
      <c r="B314" s="467"/>
      <c r="C314" s="207" t="s">
        <v>235</v>
      </c>
      <c r="D314" s="36"/>
      <c r="E314" s="37"/>
      <c r="F314" s="36"/>
      <c r="G314" s="454"/>
      <c r="H314" s="210"/>
      <c r="I314" s="398"/>
      <c r="J314" s="398"/>
      <c r="K314" s="454"/>
      <c r="L314" s="398"/>
      <c r="M314" s="398"/>
      <c r="N314" s="79"/>
      <c r="O314" s="79"/>
      <c r="P314" s="591"/>
      <c r="Q314" s="398"/>
      <c r="R314" s="398"/>
      <c r="S314" s="398"/>
      <c r="T314" s="398"/>
      <c r="U314" s="398"/>
      <c r="V314" s="454"/>
      <c r="W314" s="454"/>
      <c r="X314" s="454"/>
      <c r="Y314" s="454"/>
      <c r="Z314" s="398"/>
      <c r="AA314" s="398"/>
      <c r="AB314" s="398"/>
      <c r="AC314" s="398"/>
      <c r="AD314" s="398"/>
      <c r="AE314" s="398"/>
      <c r="AF314" s="398"/>
      <c r="AG314" s="398"/>
      <c r="AH314" s="398"/>
      <c r="AI314" s="398"/>
      <c r="AJ314" s="398"/>
      <c r="AK314" s="398"/>
      <c r="AL314" s="398"/>
      <c r="AM314" s="591"/>
      <c r="AN314" s="591"/>
      <c r="AO314" s="591"/>
      <c r="AP314" s="591"/>
      <c r="AQ314" s="591"/>
      <c r="AR314" s="591"/>
      <c r="AS314" s="591"/>
      <c r="AT314" s="398"/>
      <c r="AU314" s="398"/>
      <c r="AV314" s="398"/>
      <c r="AW314" s="398"/>
      <c r="AX314" s="398"/>
      <c r="AY314" s="398"/>
      <c r="AZ314" s="398"/>
      <c r="BA314" s="398"/>
      <c r="BB314" s="398"/>
      <c r="BC314" s="398"/>
      <c r="BD314" s="398"/>
      <c r="BE314" s="463">
        <f>COUNTIFS($S$8:$S$254,"x",BE$8:BE$254,"0")</f>
        <v>0</v>
      </c>
      <c r="BF314" s="463">
        <f>COUNTIFS($S$8:$S$254,"x",BF$8:BF$254,"0")</f>
        <v>0</v>
      </c>
      <c r="BG314" s="463">
        <f>COUNTIFS($S$8:$S$254,"x",BG$8:BG$254,"0")</f>
        <v>0</v>
      </c>
      <c r="BH314" s="463">
        <f>COUNTIFS($S$8:$S$254,"x",BH$8:BH$254,"0")</f>
        <v>0</v>
      </c>
      <c r="BI314" s="463">
        <f>COUNTIFS($S$8:$S$254,"x",BI$8:BI$254,"0")</f>
        <v>0</v>
      </c>
      <c r="BJ314" s="59"/>
      <c r="BK314" s="463"/>
      <c r="BL314" s="463"/>
      <c r="BM314" s="463"/>
      <c r="BN314" s="463"/>
      <c r="BO314" s="463"/>
      <c r="BP314" s="463"/>
      <c r="BQ314" s="463">
        <f t="shared" si="129"/>
        <v>23</v>
      </c>
      <c r="BR314" s="53"/>
      <c r="BS314" s="53"/>
      <c r="BT314" s="53"/>
      <c r="BU314" s="463">
        <f>COUNTIFS($S$8:$S$254,"x",BU$8:BU$254,"0")</f>
        <v>0</v>
      </c>
      <c r="BV314" s="463"/>
      <c r="BW314" s="398"/>
      <c r="BX314" s="398"/>
      <c r="BY314" s="398"/>
      <c r="BZ314" s="398"/>
      <c r="CA314" s="398"/>
      <c r="CB314" s="398"/>
      <c r="CC314" s="398"/>
      <c r="CD314" s="398"/>
    </row>
    <row r="315" spans="1:82" s="3" customFormat="1" hidden="1">
      <c r="A315" s="465"/>
      <c r="B315" s="467"/>
      <c r="C315" s="1520" t="s">
        <v>236</v>
      </c>
      <c r="D315" s="36"/>
      <c r="E315" s="37"/>
      <c r="F315" s="36"/>
      <c r="G315" s="454"/>
      <c r="H315" s="210"/>
      <c r="I315" s="398"/>
      <c r="J315" s="398"/>
      <c r="K315" s="454"/>
      <c r="L315" s="398"/>
      <c r="M315" s="398"/>
      <c r="N315" s="79"/>
      <c r="O315" s="79"/>
      <c r="P315" s="591"/>
      <c r="Q315" s="398"/>
      <c r="R315" s="398"/>
      <c r="S315" s="398"/>
      <c r="T315" s="398"/>
      <c r="U315" s="398"/>
      <c r="V315" s="454"/>
      <c r="W315" s="454"/>
      <c r="X315" s="454"/>
      <c r="Y315" s="454"/>
      <c r="Z315" s="398"/>
      <c r="AA315" s="398"/>
      <c r="AB315" s="398"/>
      <c r="AC315" s="398"/>
      <c r="AD315" s="398"/>
      <c r="AE315" s="398"/>
      <c r="AF315" s="398"/>
      <c r="AG315" s="398"/>
      <c r="AH315" s="398"/>
      <c r="AI315" s="398"/>
      <c r="AJ315" s="398"/>
      <c r="AK315" s="398"/>
      <c r="AL315" s="398"/>
      <c r="AM315" s="591"/>
      <c r="AN315" s="591"/>
      <c r="AO315" s="591"/>
      <c r="AP315" s="591"/>
      <c r="AQ315" s="591"/>
      <c r="AR315" s="591"/>
      <c r="AS315" s="591"/>
      <c r="AT315" s="398"/>
      <c r="AU315" s="398"/>
      <c r="AV315" s="398"/>
      <c r="AW315" s="398"/>
      <c r="AX315" s="398"/>
      <c r="AY315" s="398"/>
      <c r="AZ315" s="398"/>
      <c r="BA315" s="398"/>
      <c r="BB315" s="398"/>
      <c r="BC315" s="398"/>
      <c r="BD315" s="398"/>
      <c r="BE315" s="38">
        <f>(((BE312*2)+(BE313*1)+(BE314*0)))/(BE312+BE313+BE314)</f>
        <v>2</v>
      </c>
      <c r="BF315" s="38">
        <f>(((BF312*2)+(BF313*1)+(BF314*0)))/(BF312+BF313+BF314)</f>
        <v>2</v>
      </c>
      <c r="BG315" s="38">
        <f>(((BG312*2)+(BG313*1)+(BG314*0)))/(BG312+BG313+BG314)</f>
        <v>1.3333333333333333</v>
      </c>
      <c r="BH315" s="38">
        <f>(((BH312*2)+(BH313*1)+(BH314*0)))/(BH312+BH313+BH314)</f>
        <v>2</v>
      </c>
      <c r="BI315" s="38">
        <f>(((BI312*2)+(BI313*1)+(BI314*0)))/(BI312+BI313+BI314)</f>
        <v>1.6666666666666667</v>
      </c>
      <c r="BJ315" s="60"/>
      <c r="BK315" s="38"/>
      <c r="BL315" s="38"/>
      <c r="BM315" s="38"/>
      <c r="BN315" s="38"/>
      <c r="BO315" s="38"/>
      <c r="BP315" s="38"/>
      <c r="BQ315" s="463">
        <f t="shared" si="129"/>
        <v>23</v>
      </c>
      <c r="BR315" s="54"/>
      <c r="BS315" s="54"/>
      <c r="BT315" s="54"/>
      <c r="BU315" s="38">
        <f>(((BU312*2)+(BU313*1)+(BU314*0)))/(BU312+BU313+BU314)</f>
        <v>2</v>
      </c>
      <c r="BV315" s="38"/>
      <c r="BW315" s="1550">
        <f>COUNTIF($BE316:$BV316,"Đ")</f>
        <v>5</v>
      </c>
      <c r="BX315" s="1549">
        <f>BW315/COUNTA($BE316:$BV316)</f>
        <v>0.7142857142857143</v>
      </c>
      <c r="BY315" s="1550">
        <f>COUNTIF($BE316:$BV316,"CCG")</f>
        <v>1</v>
      </c>
      <c r="BZ315" s="1549">
        <f>BY315/COUNTA($BE316:$BV316)</f>
        <v>0.14285714285714285</v>
      </c>
      <c r="CA315" s="1550">
        <f>COUNTIF($BE316:$BV316,"CĐ")</f>
        <v>0</v>
      </c>
      <c r="CB315" s="1549">
        <f>CA315/COUNTA($BE316:$BV316)</f>
        <v>0</v>
      </c>
      <c r="CC315" s="1407">
        <f>(((BW315*2)+(BY315*1)+(CA315*0)))/(BW315+BY315+CA315)</f>
        <v>1.8333333333333333</v>
      </c>
      <c r="CD315" s="1407" t="str">
        <f>IF(CC315&gt;=1.6,"Đạt mục tiêu",IF(CC315&gt;=1,"Cần cố gắng","Chưa đạt"))</f>
        <v>Đạt mục tiêu</v>
      </c>
    </row>
    <row r="316" spans="1:82" s="3" customFormat="1" hidden="1">
      <c r="A316" s="465"/>
      <c r="B316" s="467"/>
      <c r="C316" s="1520"/>
      <c r="D316" s="36"/>
      <c r="E316" s="37"/>
      <c r="F316" s="36"/>
      <c r="G316" s="454"/>
      <c r="H316" s="210"/>
      <c r="I316" s="398"/>
      <c r="J316" s="398"/>
      <c r="K316" s="454"/>
      <c r="L316" s="398"/>
      <c r="M316" s="398"/>
      <c r="N316" s="79"/>
      <c r="O316" s="79"/>
      <c r="P316" s="591"/>
      <c r="Q316" s="398"/>
      <c r="R316" s="398"/>
      <c r="S316" s="398"/>
      <c r="T316" s="398"/>
      <c r="U316" s="398"/>
      <c r="V316" s="454"/>
      <c r="W316" s="454"/>
      <c r="X316" s="454"/>
      <c r="Y316" s="454"/>
      <c r="Z316" s="398"/>
      <c r="AA316" s="398"/>
      <c r="AB316" s="398"/>
      <c r="AC316" s="398"/>
      <c r="AD316" s="398"/>
      <c r="AE316" s="398"/>
      <c r="AF316" s="398"/>
      <c r="AG316" s="398"/>
      <c r="AH316" s="398"/>
      <c r="AI316" s="398"/>
      <c r="AJ316" s="398"/>
      <c r="AK316" s="398"/>
      <c r="AL316" s="398"/>
      <c r="AM316" s="591"/>
      <c r="AN316" s="591"/>
      <c r="AO316" s="591"/>
      <c r="AP316" s="591"/>
      <c r="AQ316" s="591"/>
      <c r="AR316" s="591"/>
      <c r="AS316" s="591"/>
      <c r="AT316" s="398"/>
      <c r="AU316" s="398"/>
      <c r="AV316" s="398"/>
      <c r="AW316" s="398"/>
      <c r="AX316" s="398"/>
      <c r="AY316" s="398"/>
      <c r="AZ316" s="398"/>
      <c r="BA316" s="398"/>
      <c r="BB316" s="398"/>
      <c r="BC316" s="398"/>
      <c r="BD316" s="398"/>
      <c r="BE316" s="38" t="str">
        <f>IF(BE315&lt;1,"CĐ",IF(BE315&lt;1.6,"CCG","Đ"))</f>
        <v>Đ</v>
      </c>
      <c r="BF316" s="38" t="str">
        <f>IF(BF315&lt;1,"CĐ",IF(BF315&lt;1.6,"CCG","Đ"))</f>
        <v>Đ</v>
      </c>
      <c r="BG316" s="38" t="str">
        <f>IF(BG315&lt;1,"CĐ",IF(BG315&lt;1.6,"CCG","Đ"))</f>
        <v>CCG</v>
      </c>
      <c r="BH316" s="38" t="str">
        <f>IF(BH315&lt;1,"CĐ",IF(BH315&lt;1.6,"CCG","Đ"))</f>
        <v>Đ</v>
      </c>
      <c r="BI316" s="38" t="str">
        <f>IF(BI315&lt;1,"CĐ",IF(BI315&lt;1.6,"CCG","Đ"))</f>
        <v>Đ</v>
      </c>
      <c r="BJ316" s="60"/>
      <c r="BK316" s="38"/>
      <c r="BL316" s="38"/>
      <c r="BM316" s="38"/>
      <c r="BN316" s="38"/>
      <c r="BO316" s="38"/>
      <c r="BP316" s="38"/>
      <c r="BQ316" s="463">
        <f t="shared" si="129"/>
        <v>23</v>
      </c>
      <c r="BR316" s="54"/>
      <c r="BS316" s="54"/>
      <c r="BT316" s="54"/>
      <c r="BU316" s="38" t="str">
        <f>IF(BU315&lt;1,"CĐ",IF(BU315&lt;1.6,"CCG","Đ"))</f>
        <v>Đ</v>
      </c>
      <c r="BV316" s="38"/>
      <c r="BW316" s="1550"/>
      <c r="BX316" s="1549"/>
      <c r="BY316" s="1550"/>
      <c r="BZ316" s="1549"/>
      <c r="CA316" s="1550"/>
      <c r="CB316" s="1549"/>
      <c r="CC316" s="1407"/>
      <c r="CD316" s="1407"/>
    </row>
    <row r="317" spans="1:82" s="3" customFormat="1" ht="215.25" hidden="1">
      <c r="A317" s="465" t="s">
        <v>244</v>
      </c>
      <c r="B317" s="466"/>
      <c r="C317" s="207" t="s">
        <v>233</v>
      </c>
      <c r="D317" s="15"/>
      <c r="E317" s="31"/>
      <c r="F317" s="15"/>
      <c r="G317" s="455"/>
      <c r="H317" s="175"/>
      <c r="I317" s="452"/>
      <c r="J317" s="452"/>
      <c r="K317" s="455"/>
      <c r="L317" s="452"/>
      <c r="M317" s="398"/>
      <c r="N317" s="79"/>
      <c r="O317" s="79"/>
      <c r="P317" s="585"/>
      <c r="Q317" s="452"/>
      <c r="R317" s="452"/>
      <c r="S317" s="452"/>
      <c r="T317" s="452"/>
      <c r="U317" s="452"/>
      <c r="V317" s="455"/>
      <c r="W317" s="455"/>
      <c r="X317" s="455"/>
      <c r="Y317" s="455"/>
      <c r="Z317" s="452"/>
      <c r="AA317" s="452"/>
      <c r="AB317" s="452"/>
      <c r="AC317" s="452"/>
      <c r="AD317" s="452"/>
      <c r="AE317" s="452"/>
      <c r="AF317" s="452"/>
      <c r="AG317" s="452"/>
      <c r="AH317" s="452"/>
      <c r="AI317" s="452"/>
      <c r="AJ317" s="452"/>
      <c r="AK317" s="452"/>
      <c r="AL317" s="452"/>
      <c r="AM317" s="585"/>
      <c r="AN317" s="585"/>
      <c r="AO317" s="585"/>
      <c r="AP317" s="585"/>
      <c r="AQ317" s="585"/>
      <c r="AR317" s="585"/>
      <c r="AS317" s="585"/>
      <c r="AT317" s="452"/>
      <c r="AU317" s="452"/>
      <c r="AV317" s="452"/>
      <c r="AW317" s="452"/>
      <c r="AX317" s="452"/>
      <c r="AY317" s="452"/>
      <c r="AZ317" s="452"/>
      <c r="BA317" s="452"/>
      <c r="BB317" s="452"/>
      <c r="BC317" s="452"/>
      <c r="BD317" s="452"/>
      <c r="BE317" s="463">
        <f>COUNTIFS($T$8:$T$254,"x",BE$8:BE$254,"2")</f>
        <v>1</v>
      </c>
      <c r="BF317" s="463">
        <f>COUNTIFS($T$8:$T$254,"x",BF$8:BF$254,"2")</f>
        <v>1</v>
      </c>
      <c r="BG317" s="463">
        <f>COUNTIFS($T$8:$T$254,"x",BG$8:BG$254,"2")</f>
        <v>1</v>
      </c>
      <c r="BH317" s="463">
        <f>COUNTIFS($T$8:$T$254,"x",BH$8:BH$254,"2")</f>
        <v>1</v>
      </c>
      <c r="BI317" s="463">
        <f>COUNTIFS($T$8:$T$254,"x",BI$8:BI$254,"2")</f>
        <v>1</v>
      </c>
      <c r="BJ317" s="59"/>
      <c r="BK317" s="463"/>
      <c r="BL317" s="463"/>
      <c r="BM317" s="463"/>
      <c r="BN317" s="463"/>
      <c r="BO317" s="463"/>
      <c r="BP317" s="463"/>
      <c r="BQ317" s="463">
        <f t="shared" si="129"/>
        <v>23</v>
      </c>
      <c r="BR317" s="53"/>
      <c r="BS317" s="53"/>
      <c r="BT317" s="53"/>
      <c r="BU317" s="463">
        <f>COUNTIFS($T$8:$T$254,"x",BU$8:BU$254,"2")</f>
        <v>0</v>
      </c>
      <c r="BV317" s="463"/>
      <c r="BW317" s="398"/>
      <c r="BX317" s="398"/>
      <c r="BY317" s="398"/>
      <c r="BZ317" s="398"/>
      <c r="CA317" s="398"/>
      <c r="CB317" s="398"/>
      <c r="CC317" s="398"/>
      <c r="CD317" s="398"/>
    </row>
    <row r="318" spans="1:82" s="3" customFormat="1" ht="56.25" hidden="1">
      <c r="A318" s="465"/>
      <c r="B318" s="466"/>
      <c r="C318" s="207" t="s">
        <v>234</v>
      </c>
      <c r="D318" s="15"/>
      <c r="E318" s="31"/>
      <c r="F318" s="15"/>
      <c r="G318" s="455"/>
      <c r="H318" s="175"/>
      <c r="I318" s="452"/>
      <c r="J318" s="452"/>
      <c r="K318" s="455"/>
      <c r="L318" s="452"/>
      <c r="M318" s="398"/>
      <c r="N318" s="79"/>
      <c r="O318" s="79"/>
      <c r="P318" s="585"/>
      <c r="Q318" s="452"/>
      <c r="R318" s="452"/>
      <c r="S318" s="452"/>
      <c r="T318" s="452"/>
      <c r="U318" s="452"/>
      <c r="V318" s="455"/>
      <c r="W318" s="455"/>
      <c r="X318" s="455"/>
      <c r="Y318" s="455"/>
      <c r="Z318" s="452"/>
      <c r="AA318" s="452"/>
      <c r="AB318" s="452"/>
      <c r="AC318" s="452"/>
      <c r="AD318" s="452"/>
      <c r="AE318" s="452"/>
      <c r="AF318" s="452"/>
      <c r="AG318" s="452"/>
      <c r="AH318" s="452"/>
      <c r="AI318" s="452"/>
      <c r="AJ318" s="452"/>
      <c r="AK318" s="452"/>
      <c r="AL318" s="452"/>
      <c r="AM318" s="585"/>
      <c r="AN318" s="585"/>
      <c r="AO318" s="585"/>
      <c r="AP318" s="585"/>
      <c r="AQ318" s="585"/>
      <c r="AR318" s="585"/>
      <c r="AS318" s="585"/>
      <c r="AT318" s="452"/>
      <c r="AU318" s="452"/>
      <c r="AV318" s="452"/>
      <c r="AW318" s="452"/>
      <c r="AX318" s="452"/>
      <c r="AY318" s="452"/>
      <c r="AZ318" s="452"/>
      <c r="BA318" s="452"/>
      <c r="BB318" s="452"/>
      <c r="BC318" s="452"/>
      <c r="BD318" s="452"/>
      <c r="BE318" s="463">
        <f>COUNTIFS($T$8:$T$254,"x",BE$8:BE$254,"1")</f>
        <v>0</v>
      </c>
      <c r="BF318" s="463">
        <f>COUNTIFS($T$8:$T$254,"x",BF$8:BF$254,"1")</f>
        <v>0</v>
      </c>
      <c r="BG318" s="463">
        <f>COUNTIFS($T$8:$T$254,"x",BG$8:BG$254,"1")</f>
        <v>0</v>
      </c>
      <c r="BH318" s="463">
        <f>COUNTIFS($T$8:$T$254,"x",BH$8:BH$254,"1")</f>
        <v>0</v>
      </c>
      <c r="BI318" s="463">
        <f>COUNTIFS($T$8:$T$254,"x",BI$8:BI$254,"1")</f>
        <v>0</v>
      </c>
      <c r="BJ318" s="59"/>
      <c r="BK318" s="463"/>
      <c r="BL318" s="463"/>
      <c r="BM318" s="463"/>
      <c r="BN318" s="463"/>
      <c r="BO318" s="463"/>
      <c r="BP318" s="463"/>
      <c r="BQ318" s="463">
        <f t="shared" si="129"/>
        <v>23</v>
      </c>
      <c r="BR318" s="53"/>
      <c r="BS318" s="53"/>
      <c r="BT318" s="53"/>
      <c r="BU318" s="463">
        <f>COUNTIFS($T$8:$T$254,"x",BU$8:BU$254,"1")</f>
        <v>1</v>
      </c>
      <c r="BV318" s="463"/>
      <c r="BW318" s="398"/>
      <c r="BX318" s="398"/>
      <c r="BY318" s="398"/>
      <c r="BZ318" s="398"/>
      <c r="CA318" s="398"/>
      <c r="CB318" s="398"/>
      <c r="CC318" s="398"/>
      <c r="CD318" s="398"/>
    </row>
    <row r="319" spans="1:82" s="3" customFormat="1" ht="56.25" hidden="1">
      <c r="A319" s="465"/>
      <c r="B319" s="466"/>
      <c r="C319" s="207" t="s">
        <v>235</v>
      </c>
      <c r="D319" s="15"/>
      <c r="E319" s="31"/>
      <c r="F319" s="15"/>
      <c r="G319" s="455"/>
      <c r="H319" s="175"/>
      <c r="I319" s="452"/>
      <c r="J319" s="452"/>
      <c r="K319" s="455"/>
      <c r="L319" s="452"/>
      <c r="M319" s="398"/>
      <c r="N319" s="79"/>
      <c r="O319" s="79"/>
      <c r="P319" s="585"/>
      <c r="Q319" s="452"/>
      <c r="R319" s="452"/>
      <c r="S319" s="452"/>
      <c r="T319" s="452"/>
      <c r="U319" s="452"/>
      <c r="V319" s="455"/>
      <c r="W319" s="455"/>
      <c r="X319" s="455"/>
      <c r="Y319" s="455"/>
      <c r="Z319" s="452"/>
      <c r="AA319" s="452"/>
      <c r="AB319" s="452"/>
      <c r="AC319" s="452"/>
      <c r="AD319" s="452"/>
      <c r="AE319" s="452"/>
      <c r="AF319" s="452"/>
      <c r="AG319" s="452"/>
      <c r="AH319" s="452"/>
      <c r="AI319" s="452"/>
      <c r="AJ319" s="452"/>
      <c r="AK319" s="452"/>
      <c r="AL319" s="452"/>
      <c r="AM319" s="585"/>
      <c r="AN319" s="585"/>
      <c r="AO319" s="585"/>
      <c r="AP319" s="585"/>
      <c r="AQ319" s="585"/>
      <c r="AR319" s="585"/>
      <c r="AS319" s="585"/>
      <c r="AT319" s="452"/>
      <c r="AU319" s="452"/>
      <c r="AV319" s="452"/>
      <c r="AW319" s="452"/>
      <c r="AX319" s="452"/>
      <c r="AY319" s="452"/>
      <c r="AZ319" s="452"/>
      <c r="BA319" s="452"/>
      <c r="BB319" s="452"/>
      <c r="BC319" s="452"/>
      <c r="BD319" s="452"/>
      <c r="BE319" s="463">
        <f>COUNTIFS($T$8:$T$254,"x",BE$8:BE$254,"0")</f>
        <v>0</v>
      </c>
      <c r="BF319" s="463">
        <f>COUNTIFS($T$8:$T$254,"x",BF$8:BF$254,"0")</f>
        <v>0</v>
      </c>
      <c r="BG319" s="463">
        <f>COUNTIFS($T$8:$T$254,"x",BG$8:BG$254,"0")</f>
        <v>0</v>
      </c>
      <c r="BH319" s="463">
        <f>COUNTIFS($T$8:$T$254,"x",BH$8:BH$254,"0")</f>
        <v>0</v>
      </c>
      <c r="BI319" s="463">
        <f>COUNTIFS($T$8:$T$254,"x",BI$8:BI$254,"0")</f>
        <v>0</v>
      </c>
      <c r="BJ319" s="59"/>
      <c r="BK319" s="463"/>
      <c r="BL319" s="463"/>
      <c r="BM319" s="463"/>
      <c r="BN319" s="463"/>
      <c r="BO319" s="463"/>
      <c r="BP319" s="463"/>
      <c r="BQ319" s="463">
        <f t="shared" si="129"/>
        <v>23</v>
      </c>
      <c r="BR319" s="53"/>
      <c r="BS319" s="53"/>
      <c r="BT319" s="53"/>
      <c r="BU319" s="463">
        <f>COUNTIFS($T$8:$T$254,"x",BU$8:BU$254,"0")</f>
        <v>0</v>
      </c>
      <c r="BV319" s="463"/>
      <c r="BW319" s="398"/>
      <c r="BX319" s="398"/>
      <c r="BY319" s="398"/>
      <c r="BZ319" s="398"/>
      <c r="CA319" s="398"/>
      <c r="CB319" s="398"/>
      <c r="CC319" s="398"/>
      <c r="CD319" s="398"/>
    </row>
    <row r="320" spans="1:82" s="3" customFormat="1" hidden="1">
      <c r="A320" s="465"/>
      <c r="B320" s="466"/>
      <c r="C320" s="1520" t="s">
        <v>236</v>
      </c>
      <c r="D320" s="15"/>
      <c r="E320" s="31"/>
      <c r="F320" s="15"/>
      <c r="G320" s="455"/>
      <c r="H320" s="175"/>
      <c r="I320" s="452"/>
      <c r="J320" s="452"/>
      <c r="K320" s="455"/>
      <c r="L320" s="452"/>
      <c r="M320" s="398"/>
      <c r="N320" s="79"/>
      <c r="O320" s="79"/>
      <c r="P320" s="585"/>
      <c r="Q320" s="452"/>
      <c r="R320" s="452"/>
      <c r="S320" s="452"/>
      <c r="T320" s="452"/>
      <c r="U320" s="452"/>
      <c r="V320" s="455"/>
      <c r="W320" s="455"/>
      <c r="X320" s="455"/>
      <c r="Y320" s="455"/>
      <c r="Z320" s="452"/>
      <c r="AA320" s="452"/>
      <c r="AB320" s="452"/>
      <c r="AC320" s="452"/>
      <c r="AD320" s="452"/>
      <c r="AE320" s="452"/>
      <c r="AF320" s="452"/>
      <c r="AG320" s="452"/>
      <c r="AH320" s="452"/>
      <c r="AI320" s="452"/>
      <c r="AJ320" s="452"/>
      <c r="AK320" s="452"/>
      <c r="AL320" s="452"/>
      <c r="AM320" s="585"/>
      <c r="AN320" s="585"/>
      <c r="AO320" s="585"/>
      <c r="AP320" s="585"/>
      <c r="AQ320" s="585"/>
      <c r="AR320" s="585"/>
      <c r="AS320" s="585"/>
      <c r="AT320" s="452"/>
      <c r="AU320" s="452"/>
      <c r="AV320" s="452"/>
      <c r="AW320" s="452"/>
      <c r="AX320" s="452"/>
      <c r="AY320" s="452"/>
      <c r="AZ320" s="452"/>
      <c r="BA320" s="452"/>
      <c r="BB320" s="452"/>
      <c r="BC320" s="452"/>
      <c r="BD320" s="452"/>
      <c r="BE320" s="38">
        <f>(((BE317*2)+(BE318*1)+(BE319*0)))/(BE317+BE318+BE319)</f>
        <v>2</v>
      </c>
      <c r="BF320" s="38">
        <f>(((BF317*2)+(BF318*1)+(BF319*0)))/(BF317+BF318+BF319)</f>
        <v>2</v>
      </c>
      <c r="BG320" s="38">
        <f>(((BG317*2)+(BG318*1)+(BG319*0)))/(BG317+BG318+BG319)</f>
        <v>2</v>
      </c>
      <c r="BH320" s="38">
        <f>(((BH317*2)+(BH318*1)+(BH319*0)))/(BH317+BH318+BH319)</f>
        <v>2</v>
      </c>
      <c r="BI320" s="38">
        <f>(((BI317*2)+(BI318*1)+(BI319*0)))/(BI317+BI318+BI319)</f>
        <v>2</v>
      </c>
      <c r="BJ320" s="60"/>
      <c r="BK320" s="38"/>
      <c r="BL320" s="38"/>
      <c r="BM320" s="38"/>
      <c r="BN320" s="38"/>
      <c r="BO320" s="38"/>
      <c r="BP320" s="38"/>
      <c r="BQ320" s="463">
        <f t="shared" si="129"/>
        <v>23</v>
      </c>
      <c r="BR320" s="54"/>
      <c r="BS320" s="54"/>
      <c r="BT320" s="54"/>
      <c r="BU320" s="38">
        <f>(((BU317*2)+(BU318*1)+(BU319*0)))/(BU317+BU318+BU319)</f>
        <v>1</v>
      </c>
      <c r="BV320" s="38"/>
      <c r="BW320" s="1550">
        <f>COUNTIF($BE321:$BV321,"Đ")</f>
        <v>5</v>
      </c>
      <c r="BX320" s="1549">
        <f>BW320/COUNTA($BE321:$BV321)</f>
        <v>0.7142857142857143</v>
      </c>
      <c r="BY320" s="1550">
        <f>COUNTIF($BE321:$BV321,"CCG")</f>
        <v>1</v>
      </c>
      <c r="BZ320" s="1549">
        <f>BY320/COUNTA($BE321:$BV321)</f>
        <v>0.14285714285714285</v>
      </c>
      <c r="CA320" s="1550">
        <f>COUNTIF($BE321:$BV321,"CĐ")</f>
        <v>0</v>
      </c>
      <c r="CB320" s="1549">
        <f>CA320/COUNTA($BE321:$BV321)</f>
        <v>0</v>
      </c>
      <c r="CC320" s="1407">
        <f>(((BW320*2)+(BY320*1)+(CA320*0)))/(BW320+BY320+CA320)</f>
        <v>1.8333333333333333</v>
      </c>
      <c r="CD320" s="1407" t="str">
        <f>IF(CC320&gt;=1.6,"Đạt mục tiêu",IF(CC320&gt;=1,"Cần cố gắng","Chưa đạt"))</f>
        <v>Đạt mục tiêu</v>
      </c>
    </row>
    <row r="321" spans="1:82" s="3" customFormat="1" hidden="1">
      <c r="A321" s="465"/>
      <c r="B321" s="466"/>
      <c r="C321" s="1520"/>
      <c r="D321" s="15"/>
      <c r="E321" s="31"/>
      <c r="F321" s="15"/>
      <c r="G321" s="455"/>
      <c r="H321" s="175"/>
      <c r="I321" s="452"/>
      <c r="J321" s="452"/>
      <c r="K321" s="455"/>
      <c r="L321" s="452"/>
      <c r="M321" s="398"/>
      <c r="N321" s="79"/>
      <c r="O321" s="79"/>
      <c r="P321" s="585"/>
      <c r="Q321" s="452"/>
      <c r="R321" s="452"/>
      <c r="S321" s="452"/>
      <c r="T321" s="452"/>
      <c r="U321" s="452"/>
      <c r="V321" s="455"/>
      <c r="W321" s="455"/>
      <c r="X321" s="455"/>
      <c r="Y321" s="455"/>
      <c r="Z321" s="452"/>
      <c r="AA321" s="452"/>
      <c r="AB321" s="452"/>
      <c r="AC321" s="452"/>
      <c r="AD321" s="452"/>
      <c r="AE321" s="452"/>
      <c r="AF321" s="452"/>
      <c r="AG321" s="452"/>
      <c r="AH321" s="452"/>
      <c r="AI321" s="452"/>
      <c r="AJ321" s="452"/>
      <c r="AK321" s="452"/>
      <c r="AL321" s="452"/>
      <c r="AM321" s="585"/>
      <c r="AN321" s="585"/>
      <c r="AO321" s="585"/>
      <c r="AP321" s="585"/>
      <c r="AQ321" s="585"/>
      <c r="AR321" s="585"/>
      <c r="AS321" s="585"/>
      <c r="AT321" s="452"/>
      <c r="AU321" s="452"/>
      <c r="AV321" s="452"/>
      <c r="AW321" s="452"/>
      <c r="AX321" s="452"/>
      <c r="AY321" s="452"/>
      <c r="AZ321" s="452"/>
      <c r="BA321" s="452"/>
      <c r="BB321" s="452"/>
      <c r="BC321" s="452"/>
      <c r="BD321" s="452"/>
      <c r="BE321" s="38" t="str">
        <f>IF(BE320&lt;1,"CĐ",IF(BE320&lt;1.6,"CCG","Đ"))</f>
        <v>Đ</v>
      </c>
      <c r="BF321" s="38" t="str">
        <f>IF(BF320&lt;1,"CĐ",IF(BF320&lt;1.6,"CCG","Đ"))</f>
        <v>Đ</v>
      </c>
      <c r="BG321" s="38" t="str">
        <f>IF(BG320&lt;1,"CĐ",IF(BG320&lt;1.6,"CCG","Đ"))</f>
        <v>Đ</v>
      </c>
      <c r="BH321" s="38" t="str">
        <f>IF(BH320&lt;1,"CĐ",IF(BH320&lt;1.6,"CCG","Đ"))</f>
        <v>Đ</v>
      </c>
      <c r="BI321" s="38" t="str">
        <f>IF(BI320&lt;1,"CĐ",IF(BI320&lt;1.6,"CCG","Đ"))</f>
        <v>Đ</v>
      </c>
      <c r="BJ321" s="60"/>
      <c r="BK321" s="38"/>
      <c r="BL321" s="38"/>
      <c r="BM321" s="38"/>
      <c r="BN321" s="38"/>
      <c r="BO321" s="38"/>
      <c r="BP321" s="38"/>
      <c r="BQ321" s="463">
        <f t="shared" si="129"/>
        <v>23</v>
      </c>
      <c r="BR321" s="54"/>
      <c r="BS321" s="54"/>
      <c r="BT321" s="54"/>
      <c r="BU321" s="38" t="str">
        <f>IF(BU320&lt;1,"CĐ",IF(BU320&lt;1.6,"CCG","Đ"))</f>
        <v>CCG</v>
      </c>
      <c r="BV321" s="38"/>
      <c r="BW321" s="1550"/>
      <c r="BX321" s="1549"/>
      <c r="BY321" s="1550"/>
      <c r="BZ321" s="1549"/>
      <c r="CA321" s="1550"/>
      <c r="CB321" s="1549"/>
      <c r="CC321" s="1407"/>
      <c r="CD321" s="1407"/>
    </row>
    <row r="322" spans="1:82" s="3" customFormat="1" ht="204.75" hidden="1">
      <c r="A322" s="465" t="s">
        <v>245</v>
      </c>
      <c r="B322" s="467"/>
      <c r="C322" s="207" t="s">
        <v>233</v>
      </c>
      <c r="D322" s="36"/>
      <c r="E322" s="37"/>
      <c r="F322" s="36"/>
      <c r="G322" s="454"/>
      <c r="H322" s="210"/>
      <c r="I322" s="398"/>
      <c r="J322" s="398"/>
      <c r="K322" s="454"/>
      <c r="L322" s="398"/>
      <c r="M322" s="398"/>
      <c r="N322" s="79"/>
      <c r="O322" s="79"/>
      <c r="P322" s="591"/>
      <c r="Q322" s="398"/>
      <c r="R322" s="398"/>
      <c r="S322" s="398"/>
      <c r="T322" s="398"/>
      <c r="U322" s="398"/>
      <c r="V322" s="454"/>
      <c r="W322" s="454"/>
      <c r="X322" s="454"/>
      <c r="Y322" s="454"/>
      <c r="Z322" s="398"/>
      <c r="AA322" s="398"/>
      <c r="AB322" s="398"/>
      <c r="AC322" s="398"/>
      <c r="AD322" s="398"/>
      <c r="AE322" s="398"/>
      <c r="AF322" s="398"/>
      <c r="AG322" s="398"/>
      <c r="AH322" s="398"/>
      <c r="AI322" s="398"/>
      <c r="AJ322" s="398"/>
      <c r="AK322" s="398"/>
      <c r="AL322" s="398"/>
      <c r="AM322" s="591"/>
      <c r="AN322" s="591"/>
      <c r="AO322" s="591"/>
      <c r="AP322" s="591"/>
      <c r="AQ322" s="591"/>
      <c r="AR322" s="591"/>
      <c r="AS322" s="591"/>
      <c r="AT322" s="398"/>
      <c r="AU322" s="398"/>
      <c r="AV322" s="398"/>
      <c r="AW322" s="398"/>
      <c r="AX322" s="398"/>
      <c r="AY322" s="398"/>
      <c r="AZ322" s="398"/>
      <c r="BA322" s="398"/>
      <c r="BB322" s="398"/>
      <c r="BC322" s="398"/>
      <c r="BD322" s="398"/>
      <c r="BE322" s="463" t="e">
        <f>COUNTIFS(#REF!,"x",BE$8:BE$254,"2")</f>
        <v>#REF!</v>
      </c>
      <c r="BF322" s="463" t="e">
        <f>COUNTIFS(#REF!,"x",BF$8:BF$254,"2")</f>
        <v>#REF!</v>
      </c>
      <c r="BG322" s="463" t="e">
        <f>COUNTIFS(#REF!,"x",BG$8:BG$254,"2")</f>
        <v>#REF!</v>
      </c>
      <c r="BH322" s="463" t="e">
        <f>COUNTIFS(#REF!,"x",BH$8:BH$254,"2")</f>
        <v>#REF!</v>
      </c>
      <c r="BI322" s="463" t="e">
        <f>COUNTIFS(#REF!,"x",BI$8:BI$254,"2")</f>
        <v>#REF!</v>
      </c>
      <c r="BJ322" s="59"/>
      <c r="BK322" s="463"/>
      <c r="BL322" s="463"/>
      <c r="BM322" s="463"/>
      <c r="BN322" s="463"/>
      <c r="BO322" s="463"/>
      <c r="BP322" s="463"/>
      <c r="BQ322" s="463">
        <f t="shared" si="129"/>
        <v>23</v>
      </c>
      <c r="BR322" s="53"/>
      <c r="BS322" s="53"/>
      <c r="BT322" s="53"/>
      <c r="BU322" s="463" t="e">
        <f>COUNTIFS(#REF!,"x",BU$8:BU$254,"2")</f>
        <v>#REF!</v>
      </c>
      <c r="BV322" s="463"/>
      <c r="BW322" s="398"/>
      <c r="BX322" s="398"/>
      <c r="BY322" s="398"/>
      <c r="BZ322" s="398"/>
      <c r="CA322" s="398"/>
      <c r="CB322" s="398"/>
      <c r="CC322" s="398"/>
      <c r="CD322" s="398"/>
    </row>
    <row r="323" spans="1:82" s="3" customFormat="1" ht="56.25" hidden="1">
      <c r="A323" s="465"/>
      <c r="B323" s="467"/>
      <c r="C323" s="207" t="s">
        <v>234</v>
      </c>
      <c r="D323" s="36"/>
      <c r="E323" s="37"/>
      <c r="F323" s="36"/>
      <c r="G323" s="454"/>
      <c r="H323" s="210"/>
      <c r="I323" s="398"/>
      <c r="J323" s="398"/>
      <c r="K323" s="454"/>
      <c r="L323" s="398"/>
      <c r="M323" s="398"/>
      <c r="N323" s="79"/>
      <c r="O323" s="79"/>
      <c r="P323" s="591"/>
      <c r="Q323" s="398"/>
      <c r="R323" s="398"/>
      <c r="S323" s="398"/>
      <c r="T323" s="398"/>
      <c r="U323" s="398"/>
      <c r="V323" s="454"/>
      <c r="W323" s="454"/>
      <c r="X323" s="454"/>
      <c r="Y323" s="454"/>
      <c r="Z323" s="398"/>
      <c r="AA323" s="398"/>
      <c r="AB323" s="398"/>
      <c r="AC323" s="398"/>
      <c r="AD323" s="398"/>
      <c r="AE323" s="398"/>
      <c r="AF323" s="398"/>
      <c r="AG323" s="398"/>
      <c r="AH323" s="398"/>
      <c r="AI323" s="398"/>
      <c r="AJ323" s="398"/>
      <c r="AK323" s="398"/>
      <c r="AL323" s="398"/>
      <c r="AM323" s="591"/>
      <c r="AN323" s="591"/>
      <c r="AO323" s="591"/>
      <c r="AP323" s="591"/>
      <c r="AQ323" s="591"/>
      <c r="AR323" s="591"/>
      <c r="AS323" s="591"/>
      <c r="AT323" s="398"/>
      <c r="AU323" s="398"/>
      <c r="AV323" s="398"/>
      <c r="AW323" s="398"/>
      <c r="AX323" s="398"/>
      <c r="AY323" s="398"/>
      <c r="AZ323" s="398"/>
      <c r="BA323" s="398"/>
      <c r="BB323" s="398"/>
      <c r="BC323" s="398"/>
      <c r="BD323" s="398"/>
      <c r="BE323" s="463" t="e">
        <f>COUNTIFS(#REF!,"x",BE$8:BE$254,"1")</f>
        <v>#REF!</v>
      </c>
      <c r="BF323" s="463" t="e">
        <f>COUNTIFS(#REF!,"x",BF$8:BF$254,"1")</f>
        <v>#REF!</v>
      </c>
      <c r="BG323" s="463" t="e">
        <f>COUNTIFS(#REF!,"x",BG$8:BG$254,"1")</f>
        <v>#REF!</v>
      </c>
      <c r="BH323" s="463" t="e">
        <f>COUNTIFS(#REF!,"x",BH$8:BH$254,"1")</f>
        <v>#REF!</v>
      </c>
      <c r="BI323" s="463" t="e">
        <f>COUNTIFS(#REF!,"x",BI$8:BI$254,"1")</f>
        <v>#REF!</v>
      </c>
      <c r="BJ323" s="59"/>
      <c r="BK323" s="463"/>
      <c r="BL323" s="463"/>
      <c r="BM323" s="463"/>
      <c r="BN323" s="463"/>
      <c r="BO323" s="463"/>
      <c r="BP323" s="463"/>
      <c r="BQ323" s="463">
        <f t="shared" si="129"/>
        <v>23</v>
      </c>
      <c r="BR323" s="53"/>
      <c r="BS323" s="53"/>
      <c r="BT323" s="53"/>
      <c r="BU323" s="463" t="e">
        <f>COUNTIFS(#REF!,"x",BU$8:BU$254,"1")</f>
        <v>#REF!</v>
      </c>
      <c r="BV323" s="463"/>
      <c r="BW323" s="398"/>
      <c r="BX323" s="398"/>
      <c r="BY323" s="398"/>
      <c r="BZ323" s="398"/>
      <c r="CA323" s="398"/>
      <c r="CB323" s="398"/>
      <c r="CC323" s="398"/>
      <c r="CD323" s="398"/>
    </row>
    <row r="324" spans="1:82" s="3" customFormat="1" ht="56.25" hidden="1">
      <c r="A324" s="465"/>
      <c r="B324" s="467"/>
      <c r="C324" s="207" t="s">
        <v>235</v>
      </c>
      <c r="D324" s="36"/>
      <c r="E324" s="37"/>
      <c r="F324" s="36"/>
      <c r="G324" s="454"/>
      <c r="H324" s="210"/>
      <c r="I324" s="398"/>
      <c r="J324" s="398"/>
      <c r="K324" s="454"/>
      <c r="L324" s="398"/>
      <c r="M324" s="398"/>
      <c r="N324" s="79"/>
      <c r="O324" s="79"/>
      <c r="P324" s="591"/>
      <c r="Q324" s="398"/>
      <c r="R324" s="398"/>
      <c r="S324" s="398"/>
      <c r="T324" s="398"/>
      <c r="U324" s="398"/>
      <c r="V324" s="454"/>
      <c r="W324" s="454"/>
      <c r="X324" s="454"/>
      <c r="Y324" s="454"/>
      <c r="Z324" s="398"/>
      <c r="AA324" s="398"/>
      <c r="AB324" s="398"/>
      <c r="AC324" s="398"/>
      <c r="AD324" s="398"/>
      <c r="AE324" s="398"/>
      <c r="AF324" s="398"/>
      <c r="AG324" s="398"/>
      <c r="AH324" s="398"/>
      <c r="AI324" s="398"/>
      <c r="AJ324" s="398"/>
      <c r="AK324" s="398"/>
      <c r="AL324" s="398"/>
      <c r="AM324" s="591"/>
      <c r="AN324" s="591"/>
      <c r="AO324" s="591"/>
      <c r="AP324" s="591"/>
      <c r="AQ324" s="591"/>
      <c r="AR324" s="591"/>
      <c r="AS324" s="591"/>
      <c r="AT324" s="398"/>
      <c r="AU324" s="398"/>
      <c r="AV324" s="398"/>
      <c r="AW324" s="398"/>
      <c r="AX324" s="398"/>
      <c r="AY324" s="398"/>
      <c r="AZ324" s="398"/>
      <c r="BA324" s="398"/>
      <c r="BB324" s="398"/>
      <c r="BC324" s="398"/>
      <c r="BD324" s="398"/>
      <c r="BE324" s="463" t="e">
        <f>COUNTIFS(#REF!,"x",BE$8:BE$254,"0")</f>
        <v>#REF!</v>
      </c>
      <c r="BF324" s="463" t="e">
        <f>COUNTIFS(#REF!,"x",BF$8:BF$254,"0")</f>
        <v>#REF!</v>
      </c>
      <c r="BG324" s="463" t="e">
        <f>COUNTIFS(#REF!,"x",BG$8:BG$254,"0")</f>
        <v>#REF!</v>
      </c>
      <c r="BH324" s="463" t="e">
        <f>COUNTIFS(#REF!,"x",BH$8:BH$254,"0")</f>
        <v>#REF!</v>
      </c>
      <c r="BI324" s="463" t="e">
        <f>COUNTIFS(#REF!,"x",BI$8:BI$254,"0")</f>
        <v>#REF!</v>
      </c>
      <c r="BJ324" s="59"/>
      <c r="BK324" s="463"/>
      <c r="BL324" s="463"/>
      <c r="BM324" s="463"/>
      <c r="BN324" s="463"/>
      <c r="BO324" s="463"/>
      <c r="BP324" s="463"/>
      <c r="BQ324" s="463">
        <f t="shared" si="129"/>
        <v>23</v>
      </c>
      <c r="BR324" s="53"/>
      <c r="BS324" s="53"/>
      <c r="BT324" s="53"/>
      <c r="BU324" s="463" t="e">
        <f>COUNTIFS(#REF!,"x",BU$8:BU$254,"0")</f>
        <v>#REF!</v>
      </c>
      <c r="BV324" s="463"/>
      <c r="BW324" s="398"/>
      <c r="BX324" s="398"/>
      <c r="BY324" s="398"/>
      <c r="BZ324" s="398"/>
      <c r="CA324" s="398"/>
      <c r="CB324" s="398"/>
      <c r="CC324" s="398"/>
      <c r="CD324" s="398"/>
    </row>
    <row r="325" spans="1:82" s="3" customFormat="1" hidden="1">
      <c r="A325" s="465"/>
      <c r="B325" s="467"/>
      <c r="C325" s="1520" t="s">
        <v>236</v>
      </c>
      <c r="D325" s="36"/>
      <c r="E325" s="37"/>
      <c r="F325" s="36"/>
      <c r="G325" s="454"/>
      <c r="H325" s="210"/>
      <c r="I325" s="398"/>
      <c r="J325" s="398"/>
      <c r="K325" s="454"/>
      <c r="L325" s="398"/>
      <c r="M325" s="398"/>
      <c r="N325" s="79"/>
      <c r="O325" s="79"/>
      <c r="P325" s="591"/>
      <c r="Q325" s="398"/>
      <c r="R325" s="398"/>
      <c r="S325" s="398"/>
      <c r="T325" s="398"/>
      <c r="U325" s="398"/>
      <c r="V325" s="454"/>
      <c r="W325" s="454"/>
      <c r="X325" s="454"/>
      <c r="Y325" s="454"/>
      <c r="Z325" s="398"/>
      <c r="AA325" s="398"/>
      <c r="AB325" s="398"/>
      <c r="AC325" s="398"/>
      <c r="AD325" s="398"/>
      <c r="AE325" s="398"/>
      <c r="AF325" s="398"/>
      <c r="AG325" s="398"/>
      <c r="AH325" s="398"/>
      <c r="AI325" s="398"/>
      <c r="AJ325" s="398"/>
      <c r="AK325" s="398"/>
      <c r="AL325" s="398"/>
      <c r="AM325" s="591"/>
      <c r="AN325" s="591"/>
      <c r="AO325" s="591"/>
      <c r="AP325" s="591"/>
      <c r="AQ325" s="591"/>
      <c r="AR325" s="591"/>
      <c r="AS325" s="591"/>
      <c r="AT325" s="398"/>
      <c r="AU325" s="398"/>
      <c r="AV325" s="398"/>
      <c r="AW325" s="398"/>
      <c r="AX325" s="398"/>
      <c r="AY325" s="398"/>
      <c r="AZ325" s="398"/>
      <c r="BA325" s="398"/>
      <c r="BB325" s="398"/>
      <c r="BC325" s="398"/>
      <c r="BD325" s="398"/>
      <c r="BE325" s="38" t="e">
        <f>(((BE322*2)+(BE323*1)+(BE324*0)))/(BE322+BE323+BE324)</f>
        <v>#REF!</v>
      </c>
      <c r="BF325" s="38" t="e">
        <f>(((BF322*2)+(BF323*1)+(BF324*0)))/(BF322+BF323+BF324)</f>
        <v>#REF!</v>
      </c>
      <c r="BG325" s="38" t="e">
        <f>(((BG322*2)+(BG323*1)+(BG324*0)))/(BG322+BG323+BG324)</f>
        <v>#REF!</v>
      </c>
      <c r="BH325" s="38" t="e">
        <f>(((BH322*2)+(BH323*1)+(BH324*0)))/(BH322+BH323+BH324)</f>
        <v>#REF!</v>
      </c>
      <c r="BI325" s="38" t="e">
        <f>(((BI322*2)+(BI323*1)+(BI324*0)))/(BI322+BI323+BI324)</f>
        <v>#REF!</v>
      </c>
      <c r="BJ325" s="60"/>
      <c r="BK325" s="38"/>
      <c r="BL325" s="38"/>
      <c r="BM325" s="38"/>
      <c r="BN325" s="38"/>
      <c r="BO325" s="38"/>
      <c r="BP325" s="38"/>
      <c r="BQ325" s="463">
        <f t="shared" si="129"/>
        <v>23</v>
      </c>
      <c r="BR325" s="54"/>
      <c r="BS325" s="54"/>
      <c r="BT325" s="54"/>
      <c r="BU325" s="38" t="e">
        <f>(((BU322*2)+(BU323*1)+(BU324*0)))/(BU322+BU323+BU324)</f>
        <v>#REF!</v>
      </c>
      <c r="BV325" s="38"/>
      <c r="BW325" s="1550">
        <f>COUNTIF($BE326:$BV326,"Đ")</f>
        <v>0</v>
      </c>
      <c r="BX325" s="1549">
        <f>BW325/COUNTA($BE326:$BV326)</f>
        <v>0</v>
      </c>
      <c r="BY325" s="1550">
        <f>COUNTIF($BE326:$BV326,"CCG")</f>
        <v>0</v>
      </c>
      <c r="BZ325" s="1549">
        <f>BY325/COUNTA($BE326:$BV326)</f>
        <v>0</v>
      </c>
      <c r="CA325" s="1550">
        <f>COUNTIF($BE326:$BV326,"CĐ")</f>
        <v>0</v>
      </c>
      <c r="CB325" s="1549">
        <f>CA325/COUNTA($BE326:$BV326)</f>
        <v>0</v>
      </c>
      <c r="CC325" s="1407" t="e">
        <f>(((BW325*2)+(BY325*1)+(CA325*0)))/(BW325+BY325+CA325)</f>
        <v>#DIV/0!</v>
      </c>
      <c r="CD325" s="1407" t="e">
        <f>IF(CC325&gt;=1.6,"Đạt mục tiêu",IF(CC325&gt;=1,"Cần cố gắng","Chưa đạt"))</f>
        <v>#DIV/0!</v>
      </c>
    </row>
    <row r="326" spans="1:82" s="3" customFormat="1" hidden="1">
      <c r="A326" s="465"/>
      <c r="B326" s="467"/>
      <c r="C326" s="1520"/>
      <c r="D326" s="36"/>
      <c r="E326" s="37"/>
      <c r="F326" s="36"/>
      <c r="G326" s="454"/>
      <c r="H326" s="210"/>
      <c r="I326" s="398"/>
      <c r="J326" s="398"/>
      <c r="K326" s="454"/>
      <c r="L326" s="398"/>
      <c r="M326" s="398"/>
      <c r="N326" s="79"/>
      <c r="O326" s="79"/>
      <c r="P326" s="591"/>
      <c r="Q326" s="398"/>
      <c r="R326" s="398"/>
      <c r="S326" s="398"/>
      <c r="T326" s="398"/>
      <c r="U326" s="398"/>
      <c r="V326" s="454"/>
      <c r="W326" s="454"/>
      <c r="X326" s="454"/>
      <c r="Y326" s="454"/>
      <c r="Z326" s="398"/>
      <c r="AA326" s="398"/>
      <c r="AB326" s="398"/>
      <c r="AC326" s="398"/>
      <c r="AD326" s="398"/>
      <c r="AE326" s="398"/>
      <c r="AF326" s="398"/>
      <c r="AG326" s="398"/>
      <c r="AH326" s="398"/>
      <c r="AI326" s="398"/>
      <c r="AJ326" s="398"/>
      <c r="AK326" s="398"/>
      <c r="AL326" s="398"/>
      <c r="AM326" s="591"/>
      <c r="AN326" s="591"/>
      <c r="AO326" s="591"/>
      <c r="AP326" s="591"/>
      <c r="AQ326" s="591"/>
      <c r="AR326" s="591"/>
      <c r="AS326" s="591"/>
      <c r="AT326" s="398"/>
      <c r="AU326" s="398"/>
      <c r="AV326" s="398"/>
      <c r="AW326" s="398"/>
      <c r="AX326" s="398"/>
      <c r="AY326" s="398"/>
      <c r="AZ326" s="398"/>
      <c r="BA326" s="398"/>
      <c r="BB326" s="398"/>
      <c r="BC326" s="398"/>
      <c r="BD326" s="398"/>
      <c r="BE326" s="38" t="e">
        <f>IF(BE325&lt;1,"CĐ",IF(BE325&lt;1.6,"CCG","Đ"))</f>
        <v>#REF!</v>
      </c>
      <c r="BF326" s="38" t="e">
        <f>IF(BF325&lt;1,"CĐ",IF(BF325&lt;1.6,"CCG","Đ"))</f>
        <v>#REF!</v>
      </c>
      <c r="BG326" s="38" t="e">
        <f>IF(BG325&lt;1,"CĐ",IF(BG325&lt;1.6,"CCG","Đ"))</f>
        <v>#REF!</v>
      </c>
      <c r="BH326" s="38" t="e">
        <f>IF(BH325&lt;1,"CĐ",IF(BH325&lt;1.6,"CCG","Đ"))</f>
        <v>#REF!</v>
      </c>
      <c r="BI326" s="38" t="e">
        <f>IF(BI325&lt;1,"CĐ",IF(BI325&lt;1.6,"CCG","Đ"))</f>
        <v>#REF!</v>
      </c>
      <c r="BJ326" s="60"/>
      <c r="BK326" s="38"/>
      <c r="BL326" s="38"/>
      <c r="BM326" s="38"/>
      <c r="BN326" s="38"/>
      <c r="BO326" s="38"/>
      <c r="BP326" s="38"/>
      <c r="BQ326" s="463">
        <f t="shared" si="129"/>
        <v>23</v>
      </c>
      <c r="BR326" s="54"/>
      <c r="BS326" s="54"/>
      <c r="BT326" s="54"/>
      <c r="BU326" s="38" t="e">
        <f>IF(BU325&lt;1,"CĐ",IF(BU325&lt;1.6,"CCG","Đ"))</f>
        <v>#REF!</v>
      </c>
      <c r="BV326" s="38"/>
      <c r="BW326" s="1550"/>
      <c r="BX326" s="1549"/>
      <c r="BY326" s="1550"/>
      <c r="BZ326" s="1549"/>
      <c r="CA326" s="1550"/>
      <c r="CB326" s="1549"/>
      <c r="CC326" s="1407"/>
      <c r="CD326" s="1407"/>
    </row>
    <row r="327" spans="1:82" s="3" customFormat="1" ht="37.5" hidden="1">
      <c r="A327" s="1536" t="s">
        <v>1200</v>
      </c>
      <c r="B327" s="1415" t="s">
        <v>11</v>
      </c>
      <c r="C327" s="208" t="s">
        <v>233</v>
      </c>
      <c r="D327" s="15"/>
      <c r="E327" s="31"/>
      <c r="F327" s="15"/>
      <c r="G327" s="455"/>
      <c r="H327" s="175"/>
      <c r="I327" s="452"/>
      <c r="J327" s="452"/>
      <c r="K327" s="455"/>
      <c r="L327" s="452"/>
      <c r="M327" s="398"/>
      <c r="N327" s="79"/>
      <c r="O327" s="79"/>
      <c r="P327" s="585"/>
      <c r="Q327" s="452"/>
      <c r="R327" s="452"/>
      <c r="S327" s="452"/>
      <c r="T327" s="452"/>
      <c r="U327" s="452"/>
      <c r="V327" s="455"/>
      <c r="W327" s="455"/>
      <c r="X327" s="455"/>
      <c r="Y327" s="455"/>
      <c r="Z327" s="452"/>
      <c r="AA327" s="452"/>
      <c r="AB327" s="452"/>
      <c r="AC327" s="452"/>
      <c r="AD327" s="452"/>
      <c r="AE327" s="452"/>
      <c r="AF327" s="452"/>
      <c r="AG327" s="452"/>
      <c r="AH327" s="452"/>
      <c r="AI327" s="452"/>
      <c r="AJ327" s="452"/>
      <c r="AK327" s="452"/>
      <c r="AL327" s="452"/>
      <c r="AM327" s="585"/>
      <c r="AN327" s="585"/>
      <c r="AO327" s="585"/>
      <c r="AP327" s="585"/>
      <c r="AQ327" s="585"/>
      <c r="AR327" s="585"/>
      <c r="AS327" s="585"/>
      <c r="AT327" s="452"/>
      <c r="AU327" s="452"/>
      <c r="AV327" s="452"/>
      <c r="AW327" s="452"/>
      <c r="AX327" s="452"/>
      <c r="AY327" s="452"/>
      <c r="AZ327" s="452"/>
      <c r="BA327" s="452"/>
      <c r="BB327" s="452"/>
      <c r="BC327" s="452"/>
      <c r="BD327" s="452"/>
      <c r="BE327" s="41">
        <f t="shared" ref="BE327:BV327" si="130">COUNTIFS($J$8:$J$254,"Thể chất",BE$8:BE$254,"2")</f>
        <v>41</v>
      </c>
      <c r="BF327" s="41">
        <f t="shared" si="130"/>
        <v>38</v>
      </c>
      <c r="BG327" s="41">
        <f t="shared" si="130"/>
        <v>31</v>
      </c>
      <c r="BH327" s="41">
        <f t="shared" si="130"/>
        <v>33</v>
      </c>
      <c r="BI327" s="41">
        <f t="shared" si="130"/>
        <v>31</v>
      </c>
      <c r="BJ327" s="62">
        <f t="shared" si="130"/>
        <v>27</v>
      </c>
      <c r="BK327" s="41">
        <f t="shared" si="130"/>
        <v>37</v>
      </c>
      <c r="BL327" s="41">
        <f t="shared" si="130"/>
        <v>42</v>
      </c>
      <c r="BM327" s="41">
        <f t="shared" si="130"/>
        <v>37</v>
      </c>
      <c r="BN327" s="41">
        <f t="shared" si="130"/>
        <v>30</v>
      </c>
      <c r="BO327" s="41">
        <f t="shared" si="130"/>
        <v>37</v>
      </c>
      <c r="BP327" s="41">
        <f t="shared" si="130"/>
        <v>40</v>
      </c>
      <c r="BQ327" s="463">
        <f t="shared" si="129"/>
        <v>23</v>
      </c>
      <c r="BR327" s="56">
        <f t="shared" si="130"/>
        <v>32</v>
      </c>
      <c r="BS327" s="56">
        <f t="shared" si="130"/>
        <v>28</v>
      </c>
      <c r="BT327" s="56">
        <f t="shared" si="130"/>
        <v>37</v>
      </c>
      <c r="BU327" s="41">
        <f t="shared" si="130"/>
        <v>40</v>
      </c>
      <c r="BV327" s="41">
        <f t="shared" si="130"/>
        <v>27</v>
      </c>
      <c r="BW327" s="398"/>
      <c r="BX327" s="398"/>
      <c r="BY327" s="398"/>
      <c r="BZ327" s="398"/>
      <c r="CA327" s="398"/>
      <c r="CB327" s="398"/>
      <c r="CC327" s="398"/>
      <c r="CD327" s="254"/>
    </row>
    <row r="328" spans="1:82" s="3" customFormat="1" ht="56.25" hidden="1">
      <c r="A328" s="1536"/>
      <c r="B328" s="1415"/>
      <c r="C328" s="208" t="s">
        <v>234</v>
      </c>
      <c r="D328" s="15"/>
      <c r="E328" s="31"/>
      <c r="F328" s="15"/>
      <c r="G328" s="455"/>
      <c r="H328" s="175"/>
      <c r="I328" s="452"/>
      <c r="J328" s="452"/>
      <c r="K328" s="455"/>
      <c r="L328" s="452"/>
      <c r="M328" s="398"/>
      <c r="N328" s="79"/>
      <c r="O328" s="79"/>
      <c r="P328" s="585"/>
      <c r="Q328" s="452"/>
      <c r="R328" s="452"/>
      <c r="S328" s="452"/>
      <c r="T328" s="452"/>
      <c r="U328" s="452"/>
      <c r="V328" s="455"/>
      <c r="W328" s="455"/>
      <c r="X328" s="455"/>
      <c r="Y328" s="455"/>
      <c r="Z328" s="452"/>
      <c r="AA328" s="452"/>
      <c r="AB328" s="452"/>
      <c r="AC328" s="452"/>
      <c r="AD328" s="452"/>
      <c r="AE328" s="452"/>
      <c r="AF328" s="452"/>
      <c r="AG328" s="452"/>
      <c r="AH328" s="452"/>
      <c r="AI328" s="452"/>
      <c r="AJ328" s="452"/>
      <c r="AK328" s="452"/>
      <c r="AL328" s="452"/>
      <c r="AM328" s="585"/>
      <c r="AN328" s="585"/>
      <c r="AO328" s="585"/>
      <c r="AP328" s="585"/>
      <c r="AQ328" s="585"/>
      <c r="AR328" s="585"/>
      <c r="AS328" s="585"/>
      <c r="AT328" s="452"/>
      <c r="AU328" s="452"/>
      <c r="AV328" s="452"/>
      <c r="AW328" s="452"/>
      <c r="AX328" s="452"/>
      <c r="AY328" s="452"/>
      <c r="AZ328" s="452"/>
      <c r="BA328" s="452"/>
      <c r="BB328" s="452"/>
      <c r="BC328" s="452"/>
      <c r="BD328" s="452"/>
      <c r="BE328" s="41">
        <f t="shared" ref="BE328:BP328" si="131">COUNTIFS($J$8:$J$254,"Thể chất",BE$8:BE$254,"1")</f>
        <v>1</v>
      </c>
      <c r="BF328" s="41">
        <f t="shared" si="131"/>
        <v>4</v>
      </c>
      <c r="BG328" s="41">
        <f t="shared" si="131"/>
        <v>11</v>
      </c>
      <c r="BH328" s="41">
        <f t="shared" si="131"/>
        <v>9</v>
      </c>
      <c r="BI328" s="41">
        <f t="shared" si="131"/>
        <v>11</v>
      </c>
      <c r="BJ328" s="62">
        <f t="shared" si="131"/>
        <v>15</v>
      </c>
      <c r="BK328" s="41">
        <f t="shared" si="131"/>
        <v>5</v>
      </c>
      <c r="BL328" s="41">
        <f t="shared" si="131"/>
        <v>0</v>
      </c>
      <c r="BM328" s="41">
        <f t="shared" si="131"/>
        <v>5</v>
      </c>
      <c r="BN328" s="41">
        <f t="shared" si="131"/>
        <v>12</v>
      </c>
      <c r="BO328" s="41">
        <f t="shared" si="131"/>
        <v>5</v>
      </c>
      <c r="BP328" s="41">
        <f t="shared" si="131"/>
        <v>2</v>
      </c>
      <c r="BQ328" s="463">
        <f t="shared" si="129"/>
        <v>23</v>
      </c>
      <c r="BR328" s="463">
        <f t="shared" si="129"/>
        <v>24</v>
      </c>
      <c r="BS328" s="463">
        <f t="shared" si="129"/>
        <v>21</v>
      </c>
      <c r="BT328" s="463">
        <f t="shared" si="129"/>
        <v>20</v>
      </c>
      <c r="BU328" s="463">
        <f t="shared" si="129"/>
        <v>23</v>
      </c>
      <c r="BV328" s="463">
        <f t="shared" si="129"/>
        <v>11</v>
      </c>
      <c r="BW328" s="398"/>
      <c r="BX328" s="398"/>
      <c r="BY328" s="398"/>
      <c r="BZ328" s="398"/>
      <c r="CA328" s="398"/>
      <c r="CB328" s="398"/>
      <c r="CC328" s="398"/>
      <c r="CD328" s="254"/>
    </row>
    <row r="329" spans="1:82" s="3" customFormat="1" ht="56.25" hidden="1">
      <c r="A329" s="1536"/>
      <c r="B329" s="1415"/>
      <c r="C329" s="208" t="s">
        <v>235</v>
      </c>
      <c r="D329" s="15"/>
      <c r="E329" s="31"/>
      <c r="F329" s="15"/>
      <c r="G329" s="455"/>
      <c r="H329" s="175"/>
      <c r="I329" s="452"/>
      <c r="J329" s="452"/>
      <c r="K329" s="455"/>
      <c r="L329" s="452"/>
      <c r="M329" s="398"/>
      <c r="N329" s="79"/>
      <c r="O329" s="79"/>
      <c r="P329" s="585"/>
      <c r="Q329" s="452"/>
      <c r="R329" s="452"/>
      <c r="S329" s="452"/>
      <c r="T329" s="452"/>
      <c r="U329" s="452"/>
      <c r="V329" s="455"/>
      <c r="W329" s="455"/>
      <c r="X329" s="455"/>
      <c r="Y329" s="455"/>
      <c r="Z329" s="452"/>
      <c r="AA329" s="452"/>
      <c r="AB329" s="452"/>
      <c r="AC329" s="452"/>
      <c r="AD329" s="452"/>
      <c r="AE329" s="452"/>
      <c r="AF329" s="452"/>
      <c r="AG329" s="452"/>
      <c r="AH329" s="452"/>
      <c r="AI329" s="452"/>
      <c r="AJ329" s="452"/>
      <c r="AK329" s="452"/>
      <c r="AL329" s="452"/>
      <c r="AM329" s="585"/>
      <c r="AN329" s="585"/>
      <c r="AO329" s="585"/>
      <c r="AP329" s="585"/>
      <c r="AQ329" s="585"/>
      <c r="AR329" s="585"/>
      <c r="AS329" s="585"/>
      <c r="AT329" s="452"/>
      <c r="AU329" s="452"/>
      <c r="AV329" s="452"/>
      <c r="AW329" s="452"/>
      <c r="AX329" s="452"/>
      <c r="AY329" s="452"/>
      <c r="AZ329" s="452"/>
      <c r="BA329" s="452"/>
      <c r="BB329" s="452"/>
      <c r="BC329" s="452"/>
      <c r="BD329" s="452"/>
      <c r="BE329" s="41">
        <f t="shared" ref="BE329:BP329" si="132">COUNTIFS($J$8:$J$254,"Thể chất",BE$8:BE$254,"0")</f>
        <v>0</v>
      </c>
      <c r="BF329" s="41">
        <f t="shared" si="132"/>
        <v>0</v>
      </c>
      <c r="BG329" s="41">
        <f t="shared" si="132"/>
        <v>0</v>
      </c>
      <c r="BH329" s="41">
        <f t="shared" si="132"/>
        <v>0</v>
      </c>
      <c r="BI329" s="41">
        <f t="shared" si="132"/>
        <v>0</v>
      </c>
      <c r="BJ329" s="62">
        <f t="shared" si="132"/>
        <v>0</v>
      </c>
      <c r="BK329" s="41">
        <f t="shared" si="132"/>
        <v>0</v>
      </c>
      <c r="BL329" s="41">
        <f t="shared" si="132"/>
        <v>0</v>
      </c>
      <c r="BM329" s="41">
        <f t="shared" si="132"/>
        <v>0</v>
      </c>
      <c r="BN329" s="41">
        <f t="shared" si="132"/>
        <v>0</v>
      </c>
      <c r="BO329" s="41">
        <f t="shared" si="132"/>
        <v>0</v>
      </c>
      <c r="BP329" s="41">
        <f t="shared" si="132"/>
        <v>0</v>
      </c>
      <c r="BQ329" s="463">
        <f t="shared" si="129"/>
        <v>23</v>
      </c>
      <c r="BR329" s="463">
        <f t="shared" si="129"/>
        <v>24</v>
      </c>
      <c r="BS329" s="463">
        <f t="shared" si="129"/>
        <v>21</v>
      </c>
      <c r="BT329" s="463">
        <f t="shared" si="129"/>
        <v>20</v>
      </c>
      <c r="BU329" s="463">
        <f t="shared" si="129"/>
        <v>23</v>
      </c>
      <c r="BV329" s="463">
        <f t="shared" si="129"/>
        <v>11</v>
      </c>
      <c r="BW329" s="398"/>
      <c r="BX329" s="398"/>
      <c r="BY329" s="398"/>
      <c r="BZ329" s="398"/>
      <c r="CA329" s="398"/>
      <c r="CB329" s="398"/>
      <c r="CC329" s="398"/>
      <c r="CD329" s="254"/>
    </row>
    <row r="330" spans="1:82" s="3" customFormat="1" hidden="1">
      <c r="A330" s="1536"/>
      <c r="B330" s="1415"/>
      <c r="C330" s="1538" t="s">
        <v>1201</v>
      </c>
      <c r="D330" s="15"/>
      <c r="E330" s="31"/>
      <c r="F330" s="15"/>
      <c r="G330" s="455"/>
      <c r="H330" s="175"/>
      <c r="I330" s="452"/>
      <c r="J330" s="452"/>
      <c r="K330" s="455"/>
      <c r="L330" s="452"/>
      <c r="M330" s="398"/>
      <c r="N330" s="79"/>
      <c r="O330" s="79"/>
      <c r="P330" s="585"/>
      <c r="Q330" s="452"/>
      <c r="R330" s="452"/>
      <c r="S330" s="452"/>
      <c r="T330" s="452"/>
      <c r="U330" s="452"/>
      <c r="V330" s="455"/>
      <c r="W330" s="455"/>
      <c r="X330" s="455"/>
      <c r="Y330" s="455"/>
      <c r="Z330" s="452"/>
      <c r="AA330" s="452"/>
      <c r="AB330" s="452"/>
      <c r="AC330" s="452"/>
      <c r="AD330" s="452"/>
      <c r="AE330" s="452"/>
      <c r="AF330" s="452"/>
      <c r="AG330" s="452"/>
      <c r="AH330" s="452"/>
      <c r="AI330" s="452"/>
      <c r="AJ330" s="452"/>
      <c r="AK330" s="452"/>
      <c r="AL330" s="452"/>
      <c r="AM330" s="585"/>
      <c r="AN330" s="585"/>
      <c r="AO330" s="585"/>
      <c r="AP330" s="585"/>
      <c r="AQ330" s="585"/>
      <c r="AR330" s="585"/>
      <c r="AS330" s="585"/>
      <c r="AT330" s="452"/>
      <c r="AU330" s="452"/>
      <c r="AV330" s="452"/>
      <c r="AW330" s="452"/>
      <c r="AX330" s="452"/>
      <c r="AY330" s="452"/>
      <c r="AZ330" s="452"/>
      <c r="BA330" s="452"/>
      <c r="BB330" s="452"/>
      <c r="BC330" s="452"/>
      <c r="BD330" s="452"/>
      <c r="BE330" s="38">
        <f t="shared" ref="BE330:BP330" si="133">(((BE327*2)+(BE328*1)+(BE329*0)))/(BE327+BE328+BE329)</f>
        <v>1.9761904761904763</v>
      </c>
      <c r="BF330" s="38">
        <f t="shared" si="133"/>
        <v>1.9047619047619047</v>
      </c>
      <c r="BG330" s="38">
        <f t="shared" si="133"/>
        <v>1.7380952380952381</v>
      </c>
      <c r="BH330" s="38">
        <f t="shared" si="133"/>
        <v>1.7857142857142858</v>
      </c>
      <c r="BI330" s="38">
        <f t="shared" si="133"/>
        <v>1.7380952380952381</v>
      </c>
      <c r="BJ330" s="60">
        <f t="shared" si="133"/>
        <v>1.6428571428571428</v>
      </c>
      <c r="BK330" s="38">
        <f t="shared" si="133"/>
        <v>1.8809523809523809</v>
      </c>
      <c r="BL330" s="38">
        <f t="shared" si="133"/>
        <v>2</v>
      </c>
      <c r="BM330" s="38">
        <f t="shared" si="133"/>
        <v>1.8809523809523809</v>
      </c>
      <c r="BN330" s="38">
        <f t="shared" si="133"/>
        <v>1.7142857142857142</v>
      </c>
      <c r="BO330" s="38">
        <f t="shared" si="133"/>
        <v>1.8809523809523809</v>
      </c>
      <c r="BP330" s="38">
        <f t="shared" si="133"/>
        <v>1.9523809523809523</v>
      </c>
      <c r="BQ330" s="463">
        <f t="shared" si="129"/>
        <v>23</v>
      </c>
      <c r="BR330" s="463">
        <f t="shared" si="129"/>
        <v>24</v>
      </c>
      <c r="BS330" s="463">
        <f t="shared" si="129"/>
        <v>21</v>
      </c>
      <c r="BT330" s="463">
        <f t="shared" si="129"/>
        <v>20</v>
      </c>
      <c r="BU330" s="463">
        <f t="shared" si="129"/>
        <v>23</v>
      </c>
      <c r="BV330" s="463">
        <f t="shared" si="129"/>
        <v>11</v>
      </c>
      <c r="BW330" s="1550">
        <f>COUNTIF($BE331:$BV331,"Đ")</f>
        <v>18</v>
      </c>
      <c r="BX330" s="1549">
        <f>BW330/COUNTA($BE331:$BV331)</f>
        <v>1</v>
      </c>
      <c r="BY330" s="1550">
        <f>COUNTIF($BE331:$BV331,"CCG")</f>
        <v>0</v>
      </c>
      <c r="BZ330" s="1549">
        <f>BY330/COUNTA($BE331:$BV331)</f>
        <v>0</v>
      </c>
      <c r="CA330" s="1550">
        <f>COUNTIF($BE331:$BV331,"CĐ")</f>
        <v>0</v>
      </c>
      <c r="CB330" s="1549">
        <f>CA330/COUNTA($BE331:$BV331)</f>
        <v>0</v>
      </c>
      <c r="CC330" s="1407">
        <f>(((BW330*2)+(BY330*1)+(CA330*0)))/(BW330+BY330+CA330)</f>
        <v>2</v>
      </c>
      <c r="CD330" s="1410" t="str">
        <f>IF(CC330&gt;=1.6,"Đạt mục tiêu",IF(CC330&gt;=1,"Cần cố gắng","Chưa đạt"))</f>
        <v>Đạt mục tiêu</v>
      </c>
    </row>
    <row r="331" spans="1:82" s="3" customFormat="1" hidden="1">
      <c r="A331" s="1536"/>
      <c r="B331" s="1415"/>
      <c r="C331" s="1539"/>
      <c r="D331" s="15"/>
      <c r="E331" s="31"/>
      <c r="F331" s="15"/>
      <c r="G331" s="455"/>
      <c r="H331" s="175"/>
      <c r="I331" s="452"/>
      <c r="J331" s="452"/>
      <c r="K331" s="455"/>
      <c r="L331" s="452"/>
      <c r="M331" s="398"/>
      <c r="N331" s="79"/>
      <c r="O331" s="79"/>
      <c r="P331" s="585"/>
      <c r="Q331" s="452"/>
      <c r="R331" s="452"/>
      <c r="S331" s="452"/>
      <c r="T331" s="452"/>
      <c r="U331" s="452"/>
      <c r="V331" s="455"/>
      <c r="W331" s="455"/>
      <c r="X331" s="455"/>
      <c r="Y331" s="455"/>
      <c r="Z331" s="452"/>
      <c r="AA331" s="452"/>
      <c r="AB331" s="452"/>
      <c r="AC331" s="452"/>
      <c r="AD331" s="452"/>
      <c r="AE331" s="452"/>
      <c r="AF331" s="452"/>
      <c r="AG331" s="452"/>
      <c r="AH331" s="452"/>
      <c r="AI331" s="452"/>
      <c r="AJ331" s="452"/>
      <c r="AK331" s="452"/>
      <c r="AL331" s="452"/>
      <c r="AM331" s="585"/>
      <c r="AN331" s="585"/>
      <c r="AO331" s="585"/>
      <c r="AP331" s="585"/>
      <c r="AQ331" s="585"/>
      <c r="AR331" s="585"/>
      <c r="AS331" s="585"/>
      <c r="AT331" s="452"/>
      <c r="AU331" s="452"/>
      <c r="AV331" s="452"/>
      <c r="AW331" s="452"/>
      <c r="AX331" s="452"/>
      <c r="AY331" s="452"/>
      <c r="AZ331" s="452"/>
      <c r="BA331" s="452"/>
      <c r="BB331" s="452"/>
      <c r="BC331" s="452"/>
      <c r="BD331" s="452"/>
      <c r="BE331" s="38" t="str">
        <f t="shared" ref="BE331:BV331" si="134">IF(BE330&lt;1,"CĐ",IF(BE330&lt;1.6,"CCG","Đ"))</f>
        <v>Đ</v>
      </c>
      <c r="BF331" s="38" t="str">
        <f t="shared" si="134"/>
        <v>Đ</v>
      </c>
      <c r="BG331" s="38" t="str">
        <f t="shared" si="134"/>
        <v>Đ</v>
      </c>
      <c r="BH331" s="38" t="str">
        <f t="shared" si="134"/>
        <v>Đ</v>
      </c>
      <c r="BI331" s="38" t="str">
        <f t="shared" si="134"/>
        <v>Đ</v>
      </c>
      <c r="BJ331" s="60" t="str">
        <f t="shared" si="134"/>
        <v>Đ</v>
      </c>
      <c r="BK331" s="38" t="str">
        <f t="shared" si="134"/>
        <v>Đ</v>
      </c>
      <c r="BL331" s="38" t="str">
        <f t="shared" si="134"/>
        <v>Đ</v>
      </c>
      <c r="BM331" s="38" t="str">
        <f t="shared" si="134"/>
        <v>Đ</v>
      </c>
      <c r="BN331" s="38" t="str">
        <f t="shared" si="134"/>
        <v>Đ</v>
      </c>
      <c r="BO331" s="38" t="str">
        <f t="shared" si="134"/>
        <v>Đ</v>
      </c>
      <c r="BP331" s="38" t="str">
        <f t="shared" si="134"/>
        <v>Đ</v>
      </c>
      <c r="BQ331" s="38" t="str">
        <f t="shared" si="134"/>
        <v>Đ</v>
      </c>
      <c r="BR331" s="38" t="str">
        <f t="shared" si="134"/>
        <v>Đ</v>
      </c>
      <c r="BS331" s="38" t="str">
        <f t="shared" si="134"/>
        <v>Đ</v>
      </c>
      <c r="BT331" s="38" t="str">
        <f t="shared" si="134"/>
        <v>Đ</v>
      </c>
      <c r="BU331" s="38" t="str">
        <f t="shared" si="134"/>
        <v>Đ</v>
      </c>
      <c r="BV331" s="38" t="str">
        <f t="shared" si="134"/>
        <v>Đ</v>
      </c>
      <c r="BW331" s="1550"/>
      <c r="BX331" s="1549"/>
      <c r="BY331" s="1550"/>
      <c r="BZ331" s="1549"/>
      <c r="CA331" s="1550"/>
      <c r="CB331" s="1549"/>
      <c r="CC331" s="1407"/>
      <c r="CD331" s="1410"/>
    </row>
    <row r="332" spans="1:82" s="3" customFormat="1" ht="37.5" hidden="1">
      <c r="A332" s="1536"/>
      <c r="B332" s="1414" t="s">
        <v>23</v>
      </c>
      <c r="C332" s="208" t="s">
        <v>233</v>
      </c>
      <c r="D332" s="36"/>
      <c r="E332" s="37"/>
      <c r="F332" s="36"/>
      <c r="G332" s="454"/>
      <c r="H332" s="210"/>
      <c r="I332" s="398"/>
      <c r="J332" s="398"/>
      <c r="K332" s="454"/>
      <c r="L332" s="398"/>
      <c r="M332" s="398"/>
      <c r="N332" s="79"/>
      <c r="O332" s="79"/>
      <c r="P332" s="591"/>
      <c r="Q332" s="398"/>
      <c r="R332" s="398"/>
      <c r="S332" s="398"/>
      <c r="T332" s="398"/>
      <c r="U332" s="398"/>
      <c r="V332" s="454"/>
      <c r="W332" s="454"/>
      <c r="X332" s="454"/>
      <c r="Y332" s="454"/>
      <c r="Z332" s="398"/>
      <c r="AA332" s="398"/>
      <c r="AB332" s="398"/>
      <c r="AC332" s="398"/>
      <c r="AD332" s="398"/>
      <c r="AE332" s="398"/>
      <c r="AF332" s="398"/>
      <c r="AG332" s="398"/>
      <c r="AH332" s="398"/>
      <c r="AI332" s="398"/>
      <c r="AJ332" s="398"/>
      <c r="AK332" s="398"/>
      <c r="AL332" s="398"/>
      <c r="AM332" s="591"/>
      <c r="AN332" s="591"/>
      <c r="AO332" s="591"/>
      <c r="AP332" s="591"/>
      <c r="AQ332" s="591"/>
      <c r="AR332" s="591"/>
      <c r="AS332" s="591"/>
      <c r="AT332" s="398"/>
      <c r="AU332" s="398"/>
      <c r="AV332" s="398"/>
      <c r="AW332" s="398"/>
      <c r="AX332" s="398"/>
      <c r="AY332" s="398"/>
      <c r="AZ332" s="398"/>
      <c r="BA332" s="398"/>
      <c r="BB332" s="398"/>
      <c r="BC332" s="398"/>
      <c r="BD332" s="398"/>
      <c r="BE332" s="41">
        <f>COUNTIFS($J$8:$J$254,"Nhận thức",BE$8:BE$254,"2")</f>
        <v>17</v>
      </c>
      <c r="BF332" s="41">
        <f>COUNTIFS($J$8:$J$254,"Nhận thức",BF$8:BF$254,"2")</f>
        <v>19</v>
      </c>
      <c r="BG332" s="41">
        <f>COUNTIFS($J$8:$J$254,"Nhận thức",BG$8:BG$254,"2")</f>
        <v>16</v>
      </c>
      <c r="BH332" s="41">
        <f>COUNTIFS($J$8:$J$254,"Nhận thức",BH$8:BH$254,"2")</f>
        <v>17</v>
      </c>
      <c r="BI332" s="41">
        <f>COUNTIFS($J$8:$J$254,"Nhận thức",BI$8:BI$254,"2")</f>
        <v>16</v>
      </c>
      <c r="BJ332" s="41">
        <f t="shared" ref="BJ332:BV332" si="135">COUNTIFS($J$8:$J$254,"Nhận thức",BJ$8:BJ$254,"2")</f>
        <v>15</v>
      </c>
      <c r="BK332" s="41">
        <f t="shared" si="135"/>
        <v>19</v>
      </c>
      <c r="BL332" s="41">
        <f t="shared" si="135"/>
        <v>22</v>
      </c>
      <c r="BM332" s="41">
        <f t="shared" si="135"/>
        <v>19</v>
      </c>
      <c r="BN332" s="41">
        <f t="shared" si="135"/>
        <v>16</v>
      </c>
      <c r="BO332" s="41">
        <f t="shared" si="135"/>
        <v>17</v>
      </c>
      <c r="BP332" s="41">
        <f t="shared" si="135"/>
        <v>22</v>
      </c>
      <c r="BQ332" s="41">
        <f t="shared" si="135"/>
        <v>19</v>
      </c>
      <c r="BR332" s="41">
        <f t="shared" si="135"/>
        <v>11</v>
      </c>
      <c r="BS332" s="41">
        <f t="shared" si="135"/>
        <v>17</v>
      </c>
      <c r="BT332" s="41">
        <f t="shared" si="135"/>
        <v>16</v>
      </c>
      <c r="BU332" s="41">
        <f t="shared" si="135"/>
        <v>20</v>
      </c>
      <c r="BV332" s="41">
        <f t="shared" si="135"/>
        <v>17</v>
      </c>
      <c r="BW332" s="398"/>
      <c r="BX332" s="398"/>
      <c r="BY332" s="398"/>
      <c r="BZ332" s="398"/>
      <c r="CA332" s="398"/>
      <c r="CB332" s="398"/>
      <c r="CC332" s="398"/>
      <c r="CD332" s="254"/>
    </row>
    <row r="333" spans="1:82" s="3" customFormat="1" ht="56.25" hidden="1">
      <c r="A333" s="1536"/>
      <c r="B333" s="1414"/>
      <c r="C333" s="208" t="s">
        <v>234</v>
      </c>
      <c r="D333" s="36"/>
      <c r="E333" s="37"/>
      <c r="F333" s="36"/>
      <c r="G333" s="454"/>
      <c r="H333" s="210"/>
      <c r="I333" s="398"/>
      <c r="J333" s="398"/>
      <c r="K333" s="454"/>
      <c r="L333" s="398"/>
      <c r="M333" s="398"/>
      <c r="N333" s="79"/>
      <c r="O333" s="79"/>
      <c r="P333" s="591"/>
      <c r="Q333" s="398"/>
      <c r="R333" s="398"/>
      <c r="S333" s="398"/>
      <c r="T333" s="398"/>
      <c r="U333" s="398"/>
      <c r="V333" s="454"/>
      <c r="W333" s="454"/>
      <c r="X333" s="454"/>
      <c r="Y333" s="454"/>
      <c r="Z333" s="398"/>
      <c r="AA333" s="398"/>
      <c r="AB333" s="398"/>
      <c r="AC333" s="398"/>
      <c r="AD333" s="398"/>
      <c r="AE333" s="398"/>
      <c r="AF333" s="398"/>
      <c r="AG333" s="398"/>
      <c r="AH333" s="398"/>
      <c r="AI333" s="398"/>
      <c r="AJ333" s="398"/>
      <c r="AK333" s="398"/>
      <c r="AL333" s="398"/>
      <c r="AM333" s="591"/>
      <c r="AN333" s="591"/>
      <c r="AO333" s="591"/>
      <c r="AP333" s="591"/>
      <c r="AQ333" s="591"/>
      <c r="AR333" s="591"/>
      <c r="AS333" s="591"/>
      <c r="AT333" s="398"/>
      <c r="AU333" s="398"/>
      <c r="AV333" s="398"/>
      <c r="AW333" s="398"/>
      <c r="AX333" s="398"/>
      <c r="AY333" s="398"/>
      <c r="AZ333" s="398"/>
      <c r="BA333" s="398"/>
      <c r="BB333" s="398"/>
      <c r="BC333" s="398"/>
      <c r="BD333" s="398"/>
      <c r="BE333" s="41">
        <f>COUNTIFS($J$8:$J$254,"Nhận thức",BE$8:BE$254,"1")</f>
        <v>6</v>
      </c>
      <c r="BF333" s="41">
        <f t="shared" ref="BF333:BV333" si="136">COUNTIFS($J$8:$J$254,"Nhận thức",BF$8:BF$254,"1")</f>
        <v>4</v>
      </c>
      <c r="BG333" s="41">
        <f t="shared" si="136"/>
        <v>7</v>
      </c>
      <c r="BH333" s="41">
        <f t="shared" si="136"/>
        <v>6</v>
      </c>
      <c r="BI333" s="41">
        <f t="shared" si="136"/>
        <v>7</v>
      </c>
      <c r="BJ333" s="41">
        <f t="shared" si="136"/>
        <v>8</v>
      </c>
      <c r="BK333" s="41">
        <f t="shared" si="136"/>
        <v>4</v>
      </c>
      <c r="BL333" s="41">
        <f t="shared" si="136"/>
        <v>1</v>
      </c>
      <c r="BM333" s="41">
        <f t="shared" si="136"/>
        <v>4</v>
      </c>
      <c r="BN333" s="41">
        <f t="shared" si="136"/>
        <v>7</v>
      </c>
      <c r="BO333" s="41">
        <f t="shared" si="136"/>
        <v>6</v>
      </c>
      <c r="BP333" s="41">
        <f t="shared" si="136"/>
        <v>1</v>
      </c>
      <c r="BQ333" s="41">
        <f t="shared" si="136"/>
        <v>4</v>
      </c>
      <c r="BR333" s="41">
        <f t="shared" si="136"/>
        <v>12</v>
      </c>
      <c r="BS333" s="41">
        <f t="shared" si="136"/>
        <v>6</v>
      </c>
      <c r="BT333" s="41">
        <f t="shared" si="136"/>
        <v>7</v>
      </c>
      <c r="BU333" s="41">
        <f t="shared" si="136"/>
        <v>3</v>
      </c>
      <c r="BV333" s="41">
        <f t="shared" si="136"/>
        <v>6</v>
      </c>
      <c r="BW333" s="398"/>
      <c r="BX333" s="398"/>
      <c r="BY333" s="398"/>
      <c r="BZ333" s="398"/>
      <c r="CA333" s="398"/>
      <c r="CB333" s="398"/>
      <c r="CC333" s="398"/>
      <c r="CD333" s="254"/>
    </row>
    <row r="334" spans="1:82" s="3" customFormat="1" ht="56.25" hidden="1">
      <c r="A334" s="1536"/>
      <c r="B334" s="1414"/>
      <c r="C334" s="208" t="s">
        <v>235</v>
      </c>
      <c r="D334" s="36"/>
      <c r="E334" s="37"/>
      <c r="F334" s="36"/>
      <c r="G334" s="454"/>
      <c r="H334" s="210"/>
      <c r="I334" s="398"/>
      <c r="J334" s="398"/>
      <c r="K334" s="454"/>
      <c r="L334" s="398"/>
      <c r="M334" s="398"/>
      <c r="N334" s="79"/>
      <c r="O334" s="79"/>
      <c r="P334" s="591"/>
      <c r="Q334" s="398"/>
      <c r="R334" s="398"/>
      <c r="S334" s="398"/>
      <c r="T334" s="398"/>
      <c r="U334" s="398"/>
      <c r="V334" s="454"/>
      <c r="W334" s="454"/>
      <c r="X334" s="454"/>
      <c r="Y334" s="454"/>
      <c r="Z334" s="398"/>
      <c r="AA334" s="398"/>
      <c r="AB334" s="398"/>
      <c r="AC334" s="398"/>
      <c r="AD334" s="398"/>
      <c r="AE334" s="398"/>
      <c r="AF334" s="398"/>
      <c r="AG334" s="398"/>
      <c r="AH334" s="398"/>
      <c r="AI334" s="398"/>
      <c r="AJ334" s="398"/>
      <c r="AK334" s="398"/>
      <c r="AL334" s="398"/>
      <c r="AM334" s="591"/>
      <c r="AN334" s="591"/>
      <c r="AO334" s="591"/>
      <c r="AP334" s="591"/>
      <c r="AQ334" s="591"/>
      <c r="AR334" s="591"/>
      <c r="AS334" s="591"/>
      <c r="AT334" s="398"/>
      <c r="AU334" s="398"/>
      <c r="AV334" s="398"/>
      <c r="AW334" s="398"/>
      <c r="AX334" s="398"/>
      <c r="AY334" s="398"/>
      <c r="AZ334" s="398"/>
      <c r="BA334" s="398"/>
      <c r="BB334" s="398"/>
      <c r="BC334" s="398"/>
      <c r="BD334" s="398"/>
      <c r="BE334" s="41">
        <f>COUNTIFS($J$8:$J$254,"Nhận thức",BE$8:BE$254,"0")</f>
        <v>0</v>
      </c>
      <c r="BF334" s="41">
        <f t="shared" ref="BF334:BV334" si="137">COUNTIFS($J$8:$J$254,"Nhận thức",BF$8:BF$254,"0")</f>
        <v>0</v>
      </c>
      <c r="BG334" s="41">
        <f t="shared" si="137"/>
        <v>0</v>
      </c>
      <c r="BH334" s="41">
        <f t="shared" si="137"/>
        <v>0</v>
      </c>
      <c r="BI334" s="41">
        <f t="shared" si="137"/>
        <v>0</v>
      </c>
      <c r="BJ334" s="41">
        <f t="shared" si="137"/>
        <v>0</v>
      </c>
      <c r="BK334" s="41">
        <f t="shared" si="137"/>
        <v>0</v>
      </c>
      <c r="BL334" s="41">
        <f t="shared" si="137"/>
        <v>0</v>
      </c>
      <c r="BM334" s="41">
        <f t="shared" si="137"/>
        <v>0</v>
      </c>
      <c r="BN334" s="41">
        <f t="shared" si="137"/>
        <v>0</v>
      </c>
      <c r="BO334" s="41">
        <f t="shared" si="137"/>
        <v>0</v>
      </c>
      <c r="BP334" s="41">
        <f t="shared" si="137"/>
        <v>0</v>
      </c>
      <c r="BQ334" s="41">
        <f t="shared" si="137"/>
        <v>0</v>
      </c>
      <c r="BR334" s="41">
        <f t="shared" si="137"/>
        <v>0</v>
      </c>
      <c r="BS334" s="41">
        <f t="shared" si="137"/>
        <v>0</v>
      </c>
      <c r="BT334" s="41">
        <f t="shared" si="137"/>
        <v>0</v>
      </c>
      <c r="BU334" s="41">
        <f t="shared" si="137"/>
        <v>0</v>
      </c>
      <c r="BV334" s="41">
        <f t="shared" si="137"/>
        <v>0</v>
      </c>
      <c r="BW334" s="398"/>
      <c r="BX334" s="398"/>
      <c r="BY334" s="398"/>
      <c r="BZ334" s="398"/>
      <c r="CA334" s="398"/>
      <c r="CB334" s="398"/>
      <c r="CC334" s="398"/>
      <c r="CD334" s="254"/>
    </row>
    <row r="335" spans="1:82" s="3" customFormat="1" hidden="1">
      <c r="A335" s="1536"/>
      <c r="B335" s="1414"/>
      <c r="C335" s="1570" t="s">
        <v>1202</v>
      </c>
      <c r="D335" s="36"/>
      <c r="E335" s="37"/>
      <c r="F335" s="36"/>
      <c r="G335" s="454"/>
      <c r="H335" s="210"/>
      <c r="I335" s="398"/>
      <c r="J335" s="398"/>
      <c r="K335" s="454"/>
      <c r="L335" s="398"/>
      <c r="M335" s="398"/>
      <c r="N335" s="79"/>
      <c r="O335" s="79"/>
      <c r="P335" s="591"/>
      <c r="Q335" s="398"/>
      <c r="R335" s="398"/>
      <c r="S335" s="398"/>
      <c r="T335" s="398"/>
      <c r="U335" s="398"/>
      <c r="V335" s="454"/>
      <c r="W335" s="454"/>
      <c r="X335" s="454"/>
      <c r="Y335" s="454"/>
      <c r="Z335" s="398"/>
      <c r="AA335" s="398"/>
      <c r="AB335" s="398"/>
      <c r="AC335" s="398"/>
      <c r="AD335" s="398"/>
      <c r="AE335" s="398"/>
      <c r="AF335" s="398"/>
      <c r="AG335" s="398"/>
      <c r="AH335" s="398"/>
      <c r="AI335" s="398"/>
      <c r="AJ335" s="398"/>
      <c r="AK335" s="398"/>
      <c r="AL335" s="398"/>
      <c r="AM335" s="591"/>
      <c r="AN335" s="591"/>
      <c r="AO335" s="591"/>
      <c r="AP335" s="591"/>
      <c r="AQ335" s="591"/>
      <c r="AR335" s="591"/>
      <c r="AS335" s="591"/>
      <c r="AT335" s="398"/>
      <c r="AU335" s="398"/>
      <c r="AV335" s="398"/>
      <c r="AW335" s="398"/>
      <c r="AX335" s="398"/>
      <c r="AY335" s="398"/>
      <c r="AZ335" s="398"/>
      <c r="BA335" s="398"/>
      <c r="BB335" s="398"/>
      <c r="BC335" s="398"/>
      <c r="BD335" s="398"/>
      <c r="BE335" s="38">
        <f>(((BE332*2)+(BE333*1)+(BE334*0)))/(BE332+BE333+BE334)</f>
        <v>1.7391304347826086</v>
      </c>
      <c r="BF335" s="38">
        <f>(((BF332*2)+(BF333*1)+(BF334*0)))/(BF332+BF333+BF334)</f>
        <v>1.826086956521739</v>
      </c>
      <c r="BG335" s="38">
        <f>(((BG332*2)+(BG333*1)+(BG334*0)))/(BG332+BG333+BG334)</f>
        <v>1.6956521739130435</v>
      </c>
      <c r="BH335" s="38">
        <f>(((BH332*2)+(BH333*1)+(BH334*0)))/(BH332+BH333+BH334)</f>
        <v>1.7391304347826086</v>
      </c>
      <c r="BI335" s="38">
        <f>(((BI332*2)+(BI333*1)+(BI334*0)))/(BI332+BI333+BI334)</f>
        <v>1.6956521739130435</v>
      </c>
      <c r="BJ335" s="38">
        <f t="shared" ref="BJ335:BV335" si="138">(((BJ332*2)+(BJ333*1)+(BJ334*0)))/(BJ332+BJ333+BJ334)</f>
        <v>1.6521739130434783</v>
      </c>
      <c r="BK335" s="38">
        <f t="shared" si="138"/>
        <v>1.826086956521739</v>
      </c>
      <c r="BL335" s="38">
        <f t="shared" si="138"/>
        <v>1.9565217391304348</v>
      </c>
      <c r="BM335" s="38">
        <f t="shared" si="138"/>
        <v>1.826086956521739</v>
      </c>
      <c r="BN335" s="38">
        <f t="shared" si="138"/>
        <v>1.6956521739130435</v>
      </c>
      <c r="BO335" s="38">
        <f t="shared" si="138"/>
        <v>1.7391304347826086</v>
      </c>
      <c r="BP335" s="38">
        <f t="shared" si="138"/>
        <v>1.9565217391304348</v>
      </c>
      <c r="BQ335" s="38">
        <f t="shared" si="138"/>
        <v>1.826086956521739</v>
      </c>
      <c r="BR335" s="38">
        <f t="shared" si="138"/>
        <v>1.4782608695652173</v>
      </c>
      <c r="BS335" s="38">
        <f t="shared" si="138"/>
        <v>1.7391304347826086</v>
      </c>
      <c r="BT335" s="38">
        <f t="shared" si="138"/>
        <v>1.6956521739130435</v>
      </c>
      <c r="BU335" s="38">
        <f t="shared" si="138"/>
        <v>1.8695652173913044</v>
      </c>
      <c r="BV335" s="38">
        <f t="shared" si="138"/>
        <v>1.7391304347826086</v>
      </c>
      <c r="BW335" s="1550">
        <f>COUNTIF($BE336:$BV336,"Đ")</f>
        <v>17</v>
      </c>
      <c r="BX335" s="1549">
        <f>BW335/COUNTA($BE336:$BV336)</f>
        <v>0.94444444444444442</v>
      </c>
      <c r="BY335" s="1550">
        <f>COUNTIF($BE336:$BV336,"CCG")</f>
        <v>1</v>
      </c>
      <c r="BZ335" s="1549">
        <f>BY335/COUNTA($BE336:$BV336)</f>
        <v>5.5555555555555552E-2</v>
      </c>
      <c r="CA335" s="1550">
        <f>COUNTIF($BE336:$BV336,"CĐ")</f>
        <v>0</v>
      </c>
      <c r="CB335" s="1549">
        <f>CA335/COUNTA($BE336:$BV336)</f>
        <v>0</v>
      </c>
      <c r="CC335" s="1407">
        <f>(((BW335*2)+(BY335*1)+(CA335*0)))/(BW335+BY335+CA335)</f>
        <v>1.9444444444444444</v>
      </c>
      <c r="CD335" s="1410" t="str">
        <f>IF(CC335&gt;=1.6,"Đạt mục tiêu",IF(CC335&gt;=1,"Cần cố gắng","Chưa đạt"))</f>
        <v>Đạt mục tiêu</v>
      </c>
    </row>
    <row r="336" spans="1:82" s="3" customFormat="1" hidden="1">
      <c r="A336" s="1536"/>
      <c r="B336" s="1414"/>
      <c r="C336" s="1571"/>
      <c r="D336" s="36"/>
      <c r="E336" s="37"/>
      <c r="F336" s="36"/>
      <c r="G336" s="454"/>
      <c r="H336" s="210"/>
      <c r="I336" s="398"/>
      <c r="J336" s="398"/>
      <c r="K336" s="454"/>
      <c r="L336" s="398"/>
      <c r="M336" s="398"/>
      <c r="N336" s="79"/>
      <c r="O336" s="79"/>
      <c r="P336" s="591"/>
      <c r="Q336" s="398"/>
      <c r="R336" s="398"/>
      <c r="S336" s="398"/>
      <c r="T336" s="398"/>
      <c r="U336" s="398"/>
      <c r="V336" s="454"/>
      <c r="W336" s="454"/>
      <c r="X336" s="454"/>
      <c r="Y336" s="454"/>
      <c r="Z336" s="398"/>
      <c r="AA336" s="398"/>
      <c r="AB336" s="398"/>
      <c r="AC336" s="398"/>
      <c r="AD336" s="398"/>
      <c r="AE336" s="398"/>
      <c r="AF336" s="398"/>
      <c r="AG336" s="398"/>
      <c r="AH336" s="398"/>
      <c r="AI336" s="398"/>
      <c r="AJ336" s="398"/>
      <c r="AK336" s="398"/>
      <c r="AL336" s="398"/>
      <c r="AM336" s="591"/>
      <c r="AN336" s="591"/>
      <c r="AO336" s="591"/>
      <c r="AP336" s="591"/>
      <c r="AQ336" s="591"/>
      <c r="AR336" s="591"/>
      <c r="AS336" s="591"/>
      <c r="AT336" s="398"/>
      <c r="AU336" s="398"/>
      <c r="AV336" s="398"/>
      <c r="AW336" s="398"/>
      <c r="AX336" s="398"/>
      <c r="AY336" s="398"/>
      <c r="AZ336" s="398"/>
      <c r="BA336" s="398"/>
      <c r="BB336" s="398"/>
      <c r="BC336" s="398"/>
      <c r="BD336" s="398"/>
      <c r="BE336" s="38" t="str">
        <f>IF(BE335&lt;1,"CĐ",IF(BE335&lt;1.6,"CCG","Đ"))</f>
        <v>Đ</v>
      </c>
      <c r="BF336" s="38" t="str">
        <f>IF(BF335&lt;1,"CĐ",IF(BF335&lt;1.6,"CCG","Đ"))</f>
        <v>Đ</v>
      </c>
      <c r="BG336" s="38" t="str">
        <f>IF(BG335&lt;1,"CĐ",IF(BG335&lt;1.6,"CCG","Đ"))</f>
        <v>Đ</v>
      </c>
      <c r="BH336" s="38" t="str">
        <f>IF(BH335&lt;1,"CĐ",IF(BH335&lt;1.6,"CCG","Đ"))</f>
        <v>Đ</v>
      </c>
      <c r="BI336" s="38" t="str">
        <f>IF(BI335&lt;1,"CĐ",IF(BI335&lt;1.6,"CCG","Đ"))</f>
        <v>Đ</v>
      </c>
      <c r="BJ336" s="38" t="str">
        <f t="shared" ref="BJ336:BV336" si="139">IF(BJ335&lt;1,"CĐ",IF(BJ335&lt;1.6,"CCG","Đ"))</f>
        <v>Đ</v>
      </c>
      <c r="BK336" s="38" t="str">
        <f t="shared" si="139"/>
        <v>Đ</v>
      </c>
      <c r="BL336" s="38" t="str">
        <f t="shared" si="139"/>
        <v>Đ</v>
      </c>
      <c r="BM336" s="38" t="str">
        <f t="shared" si="139"/>
        <v>Đ</v>
      </c>
      <c r="BN336" s="38" t="str">
        <f t="shared" si="139"/>
        <v>Đ</v>
      </c>
      <c r="BO336" s="38" t="str">
        <f t="shared" si="139"/>
        <v>Đ</v>
      </c>
      <c r="BP336" s="38" t="str">
        <f t="shared" si="139"/>
        <v>Đ</v>
      </c>
      <c r="BQ336" s="38" t="str">
        <f t="shared" si="139"/>
        <v>Đ</v>
      </c>
      <c r="BR336" s="38" t="str">
        <f t="shared" si="139"/>
        <v>CCG</v>
      </c>
      <c r="BS336" s="38" t="str">
        <f t="shared" si="139"/>
        <v>Đ</v>
      </c>
      <c r="BT336" s="38" t="str">
        <f t="shared" si="139"/>
        <v>Đ</v>
      </c>
      <c r="BU336" s="38" t="str">
        <f t="shared" si="139"/>
        <v>Đ</v>
      </c>
      <c r="BV336" s="38" t="str">
        <f t="shared" si="139"/>
        <v>Đ</v>
      </c>
      <c r="BW336" s="1550"/>
      <c r="BX336" s="1549"/>
      <c r="BY336" s="1550"/>
      <c r="BZ336" s="1549"/>
      <c r="CA336" s="1550"/>
      <c r="CB336" s="1549"/>
      <c r="CC336" s="1407"/>
      <c r="CD336" s="1410"/>
    </row>
    <row r="337" spans="1:82" s="3" customFormat="1" ht="37.5" hidden="1">
      <c r="A337" s="1536"/>
      <c r="B337" s="1415" t="s">
        <v>25</v>
      </c>
      <c r="C337" s="208" t="s">
        <v>233</v>
      </c>
      <c r="D337" s="15"/>
      <c r="E337" s="31"/>
      <c r="F337" s="15"/>
      <c r="G337" s="455"/>
      <c r="H337" s="175"/>
      <c r="I337" s="452"/>
      <c r="J337" s="452"/>
      <c r="K337" s="455"/>
      <c r="L337" s="452"/>
      <c r="M337" s="398"/>
      <c r="N337" s="79"/>
      <c r="O337" s="79"/>
      <c r="P337" s="585"/>
      <c r="Q337" s="452"/>
      <c r="R337" s="452"/>
      <c r="S337" s="452"/>
      <c r="T337" s="452"/>
      <c r="U337" s="452"/>
      <c r="V337" s="455"/>
      <c r="W337" s="455"/>
      <c r="X337" s="455"/>
      <c r="Y337" s="455"/>
      <c r="Z337" s="452"/>
      <c r="AA337" s="452"/>
      <c r="AB337" s="452"/>
      <c r="AC337" s="452"/>
      <c r="AD337" s="452"/>
      <c r="AE337" s="452"/>
      <c r="AF337" s="452"/>
      <c r="AG337" s="452"/>
      <c r="AH337" s="452"/>
      <c r="AI337" s="452"/>
      <c r="AJ337" s="452"/>
      <c r="AK337" s="452"/>
      <c r="AL337" s="452"/>
      <c r="AM337" s="585"/>
      <c r="AN337" s="585"/>
      <c r="AO337" s="585"/>
      <c r="AP337" s="585"/>
      <c r="AQ337" s="585"/>
      <c r="AR337" s="585"/>
      <c r="AS337" s="585"/>
      <c r="AT337" s="452"/>
      <c r="AU337" s="452"/>
      <c r="AV337" s="452"/>
      <c r="AW337" s="452"/>
      <c r="AX337" s="452"/>
      <c r="AY337" s="452"/>
      <c r="AZ337" s="452"/>
      <c r="BA337" s="452"/>
      <c r="BB337" s="452"/>
      <c r="BC337" s="452"/>
      <c r="BD337" s="452"/>
      <c r="BE337" s="41">
        <f>COUNTIFS($J$8:$J$254,"Ngôn ngữ",BE$8:BE$254,"2")</f>
        <v>19</v>
      </c>
      <c r="BF337" s="41">
        <f>COUNTIFS($J$8:$J$254,"Ngôn ngữ",BF$8:BF$254,"2")</f>
        <v>21</v>
      </c>
      <c r="BG337" s="41">
        <f>COUNTIFS($J$8:$J$254,"Ngôn ngữ",BG$8:BG$254,"2")</f>
        <v>18</v>
      </c>
      <c r="BH337" s="41">
        <f>COUNTIFS($J$8:$J$254,"Ngôn ngữ",BH$8:BH$254,"2")</f>
        <v>16</v>
      </c>
      <c r="BI337" s="41">
        <f>COUNTIFS($J$8:$J$254,"Ngôn ngữ",BI$8:BI$254,"2")</f>
        <v>17</v>
      </c>
      <c r="BJ337" s="41">
        <f t="shared" ref="BJ337:BV337" si="140">COUNTIFS($J$8:$J$254,"Ngôn ngữ",BJ$8:BJ$254,"2")</f>
        <v>19</v>
      </c>
      <c r="BK337" s="41">
        <f t="shared" si="140"/>
        <v>23</v>
      </c>
      <c r="BL337" s="41">
        <f t="shared" si="140"/>
        <v>25</v>
      </c>
      <c r="BM337" s="41">
        <f t="shared" si="140"/>
        <v>25</v>
      </c>
      <c r="BN337" s="41">
        <f t="shared" si="140"/>
        <v>17</v>
      </c>
      <c r="BO337" s="41">
        <f t="shared" si="140"/>
        <v>19</v>
      </c>
      <c r="BP337" s="41">
        <f t="shared" si="140"/>
        <v>25</v>
      </c>
      <c r="BQ337" s="41">
        <f t="shared" si="140"/>
        <v>21</v>
      </c>
      <c r="BR337" s="41">
        <f t="shared" si="140"/>
        <v>18</v>
      </c>
      <c r="BS337" s="41">
        <f t="shared" si="140"/>
        <v>15</v>
      </c>
      <c r="BT337" s="41">
        <f t="shared" si="140"/>
        <v>18</v>
      </c>
      <c r="BU337" s="41">
        <f t="shared" si="140"/>
        <v>25</v>
      </c>
      <c r="BV337" s="41">
        <f t="shared" si="140"/>
        <v>22</v>
      </c>
      <c r="BW337" s="398"/>
      <c r="BX337" s="398"/>
      <c r="BY337" s="398"/>
      <c r="BZ337" s="398"/>
      <c r="CA337" s="398"/>
      <c r="CB337" s="398"/>
      <c r="CC337" s="398"/>
      <c r="CD337" s="254"/>
    </row>
    <row r="338" spans="1:82" s="3" customFormat="1" ht="56.25" hidden="1">
      <c r="A338" s="1536"/>
      <c r="B338" s="1415"/>
      <c r="C338" s="208" t="s">
        <v>234</v>
      </c>
      <c r="D338" s="15"/>
      <c r="E338" s="31"/>
      <c r="F338" s="15"/>
      <c r="G338" s="455"/>
      <c r="H338" s="175"/>
      <c r="I338" s="452"/>
      <c r="J338" s="452"/>
      <c r="K338" s="455"/>
      <c r="L338" s="452"/>
      <c r="M338" s="398"/>
      <c r="N338" s="79"/>
      <c r="O338" s="79"/>
      <c r="P338" s="585"/>
      <c r="Q338" s="452"/>
      <c r="R338" s="452"/>
      <c r="S338" s="452"/>
      <c r="T338" s="452"/>
      <c r="U338" s="452"/>
      <c r="V338" s="455"/>
      <c r="W338" s="455"/>
      <c r="X338" s="455"/>
      <c r="Y338" s="455"/>
      <c r="Z338" s="452"/>
      <c r="AA338" s="452"/>
      <c r="AB338" s="452"/>
      <c r="AC338" s="452"/>
      <c r="AD338" s="452"/>
      <c r="AE338" s="452"/>
      <c r="AF338" s="452"/>
      <c r="AG338" s="452"/>
      <c r="AH338" s="452"/>
      <c r="AI338" s="452"/>
      <c r="AJ338" s="452"/>
      <c r="AK338" s="452"/>
      <c r="AL338" s="452"/>
      <c r="AM338" s="585"/>
      <c r="AN338" s="585"/>
      <c r="AO338" s="585"/>
      <c r="AP338" s="585"/>
      <c r="AQ338" s="585"/>
      <c r="AR338" s="585"/>
      <c r="AS338" s="585"/>
      <c r="AT338" s="452"/>
      <c r="AU338" s="452"/>
      <c r="AV338" s="452"/>
      <c r="AW338" s="452"/>
      <c r="AX338" s="452"/>
      <c r="AY338" s="452"/>
      <c r="AZ338" s="452"/>
      <c r="BA338" s="452"/>
      <c r="BB338" s="452"/>
      <c r="BC338" s="452"/>
      <c r="BD338" s="452"/>
      <c r="BE338" s="41">
        <f>COUNTIFS($J$8:$J$254,"Ngôn ngữ",BE$8:BE$254,"1")</f>
        <v>6</v>
      </c>
      <c r="BF338" s="41">
        <f>COUNTIFS($J$8:$J$254,"Ngôn ngữ",BF$8:BF$254,"1")</f>
        <v>4</v>
      </c>
      <c r="BG338" s="41">
        <f>COUNTIFS($J$8:$J$254,"Ngôn ngữ",BG$8:BG$254,"1")</f>
        <v>7</v>
      </c>
      <c r="BH338" s="41">
        <f>COUNTIFS($J$8:$J$254,"Ngôn ngữ",BH$8:BH$254,"1")</f>
        <v>9</v>
      </c>
      <c r="BI338" s="41">
        <f>COUNTIFS($J$8:$J$254,"Ngôn ngữ",BI$8:BI$254,"1")</f>
        <v>8</v>
      </c>
      <c r="BJ338" s="41">
        <f t="shared" ref="BJ338:BV338" si="141">COUNTIFS($J$8:$J$254,"Ngôn ngữ",BJ$8:BJ$254,"1")</f>
        <v>6</v>
      </c>
      <c r="BK338" s="41">
        <f t="shared" si="141"/>
        <v>2</v>
      </c>
      <c r="BL338" s="41">
        <f t="shared" si="141"/>
        <v>0</v>
      </c>
      <c r="BM338" s="41">
        <f t="shared" si="141"/>
        <v>0</v>
      </c>
      <c r="BN338" s="41">
        <f t="shared" si="141"/>
        <v>8</v>
      </c>
      <c r="BO338" s="41">
        <f t="shared" si="141"/>
        <v>6</v>
      </c>
      <c r="BP338" s="41">
        <f t="shared" si="141"/>
        <v>0</v>
      </c>
      <c r="BQ338" s="41">
        <f t="shared" si="141"/>
        <v>4</v>
      </c>
      <c r="BR338" s="41">
        <f t="shared" si="141"/>
        <v>7</v>
      </c>
      <c r="BS338" s="41">
        <f t="shared" si="141"/>
        <v>10</v>
      </c>
      <c r="BT338" s="41">
        <f t="shared" si="141"/>
        <v>7</v>
      </c>
      <c r="BU338" s="41">
        <f t="shared" si="141"/>
        <v>0</v>
      </c>
      <c r="BV338" s="41">
        <f t="shared" si="141"/>
        <v>3</v>
      </c>
      <c r="BW338" s="398"/>
      <c r="BX338" s="398"/>
      <c r="BY338" s="398"/>
      <c r="BZ338" s="398"/>
      <c r="CA338" s="398"/>
      <c r="CB338" s="398"/>
      <c r="CC338" s="398"/>
      <c r="CD338" s="254"/>
    </row>
    <row r="339" spans="1:82" s="3" customFormat="1" ht="56.25" hidden="1">
      <c r="A339" s="1536"/>
      <c r="B339" s="1415"/>
      <c r="C339" s="208" t="s">
        <v>235</v>
      </c>
      <c r="D339" s="15"/>
      <c r="E339" s="31"/>
      <c r="F339" s="15"/>
      <c r="G339" s="455"/>
      <c r="H339" s="175"/>
      <c r="I339" s="452"/>
      <c r="J339" s="452"/>
      <c r="K339" s="455"/>
      <c r="L339" s="452"/>
      <c r="M339" s="398"/>
      <c r="N339" s="79"/>
      <c r="O339" s="79"/>
      <c r="P339" s="585"/>
      <c r="Q339" s="452"/>
      <c r="R339" s="452"/>
      <c r="S339" s="452"/>
      <c r="T339" s="452"/>
      <c r="U339" s="452"/>
      <c r="V339" s="455"/>
      <c r="W339" s="455"/>
      <c r="X339" s="455"/>
      <c r="Y339" s="455"/>
      <c r="Z339" s="452"/>
      <c r="AA339" s="452"/>
      <c r="AB339" s="452"/>
      <c r="AC339" s="452"/>
      <c r="AD339" s="452"/>
      <c r="AE339" s="452"/>
      <c r="AF339" s="452"/>
      <c r="AG339" s="452"/>
      <c r="AH339" s="452"/>
      <c r="AI339" s="452"/>
      <c r="AJ339" s="452"/>
      <c r="AK339" s="452"/>
      <c r="AL339" s="452"/>
      <c r="AM339" s="585"/>
      <c r="AN339" s="585"/>
      <c r="AO339" s="585"/>
      <c r="AP339" s="585"/>
      <c r="AQ339" s="585"/>
      <c r="AR339" s="585"/>
      <c r="AS339" s="585"/>
      <c r="AT339" s="452"/>
      <c r="AU339" s="452"/>
      <c r="AV339" s="452"/>
      <c r="AW339" s="452"/>
      <c r="AX339" s="452"/>
      <c r="AY339" s="452"/>
      <c r="AZ339" s="452"/>
      <c r="BA339" s="452"/>
      <c r="BB339" s="452"/>
      <c r="BC339" s="452"/>
      <c r="BD339" s="452"/>
      <c r="BE339" s="41">
        <f>COUNTIFS($J$8:$J$254,"Ngôn ngữ",BE$8:BE$254,"0")</f>
        <v>0</v>
      </c>
      <c r="BF339" s="41">
        <f>COUNTIFS($J$8:$J$254,"Ngôn ngữ",BF$8:BF$254,"0")</f>
        <v>0</v>
      </c>
      <c r="BG339" s="41">
        <f>COUNTIFS($J$8:$J$254,"Ngôn ngữ",BG$8:BG$254,"0")</f>
        <v>0</v>
      </c>
      <c r="BH339" s="41">
        <f>COUNTIFS($J$8:$J$254,"Ngôn ngữ",BH$8:BH$254,"0")</f>
        <v>0</v>
      </c>
      <c r="BI339" s="41">
        <f>COUNTIFS($J$8:$J$254,"Ngôn ngữ",BI$8:BI$254,"0")</f>
        <v>0</v>
      </c>
      <c r="BJ339" s="41">
        <f t="shared" ref="BJ339:BV339" si="142">COUNTIFS($J$8:$J$254,"Ngôn ngữ",BJ$8:BJ$254,"0")</f>
        <v>0</v>
      </c>
      <c r="BK339" s="41">
        <f t="shared" si="142"/>
        <v>0</v>
      </c>
      <c r="BL339" s="41">
        <f t="shared" si="142"/>
        <v>0</v>
      </c>
      <c r="BM339" s="41">
        <f t="shared" si="142"/>
        <v>0</v>
      </c>
      <c r="BN339" s="41">
        <f t="shared" si="142"/>
        <v>0</v>
      </c>
      <c r="BO339" s="41">
        <f t="shared" si="142"/>
        <v>0</v>
      </c>
      <c r="BP339" s="41">
        <f t="shared" si="142"/>
        <v>0</v>
      </c>
      <c r="BQ339" s="41">
        <f t="shared" si="142"/>
        <v>0</v>
      </c>
      <c r="BR339" s="41">
        <f t="shared" si="142"/>
        <v>0</v>
      </c>
      <c r="BS339" s="41">
        <f t="shared" si="142"/>
        <v>0</v>
      </c>
      <c r="BT339" s="41">
        <f t="shared" si="142"/>
        <v>0</v>
      </c>
      <c r="BU339" s="41">
        <f t="shared" si="142"/>
        <v>0</v>
      </c>
      <c r="BV339" s="41">
        <f t="shared" si="142"/>
        <v>0</v>
      </c>
      <c r="BW339" s="398"/>
      <c r="BX339" s="398"/>
      <c r="BY339" s="398"/>
      <c r="BZ339" s="398"/>
      <c r="CA339" s="398"/>
      <c r="CB339" s="398"/>
      <c r="CC339" s="398"/>
      <c r="CD339" s="254"/>
    </row>
    <row r="340" spans="1:82" s="3" customFormat="1" hidden="1">
      <c r="A340" s="1536"/>
      <c r="B340" s="1415"/>
      <c r="C340" s="1570" t="s">
        <v>1203</v>
      </c>
      <c r="D340" s="15"/>
      <c r="E340" s="31"/>
      <c r="F340" s="15"/>
      <c r="G340" s="455"/>
      <c r="H340" s="175"/>
      <c r="I340" s="452"/>
      <c r="J340" s="452"/>
      <c r="K340" s="455"/>
      <c r="L340" s="452"/>
      <c r="M340" s="398"/>
      <c r="N340" s="79"/>
      <c r="O340" s="79"/>
      <c r="P340" s="585"/>
      <c r="Q340" s="452"/>
      <c r="R340" s="452"/>
      <c r="S340" s="452"/>
      <c r="T340" s="452"/>
      <c r="U340" s="452"/>
      <c r="V340" s="455"/>
      <c r="W340" s="455"/>
      <c r="X340" s="455"/>
      <c r="Y340" s="455"/>
      <c r="Z340" s="452"/>
      <c r="AA340" s="452"/>
      <c r="AB340" s="452"/>
      <c r="AC340" s="452"/>
      <c r="AD340" s="452"/>
      <c r="AE340" s="452"/>
      <c r="AF340" s="452"/>
      <c r="AG340" s="452"/>
      <c r="AH340" s="452"/>
      <c r="AI340" s="452"/>
      <c r="AJ340" s="452"/>
      <c r="AK340" s="452"/>
      <c r="AL340" s="452"/>
      <c r="AM340" s="585"/>
      <c r="AN340" s="585"/>
      <c r="AO340" s="585"/>
      <c r="AP340" s="585"/>
      <c r="AQ340" s="585"/>
      <c r="AR340" s="585"/>
      <c r="AS340" s="585"/>
      <c r="AT340" s="452"/>
      <c r="AU340" s="452"/>
      <c r="AV340" s="452"/>
      <c r="AW340" s="452"/>
      <c r="AX340" s="452"/>
      <c r="AY340" s="452"/>
      <c r="AZ340" s="452"/>
      <c r="BA340" s="452"/>
      <c r="BB340" s="452"/>
      <c r="BC340" s="452"/>
      <c r="BD340" s="452"/>
      <c r="BE340" s="38">
        <f>(((BE337*2)+(BE338*1)+(BE339*0)))/(BE337+BE338+BE339)</f>
        <v>1.76</v>
      </c>
      <c r="BF340" s="38">
        <f>(((BF337*2)+(BF338*1)+(BF339*0)))/(BF337+BF338+BF339)</f>
        <v>1.84</v>
      </c>
      <c r="BG340" s="38">
        <f>(((BG337*2)+(BG338*1)+(BG339*0)))/(BG337+BG338+BG339)</f>
        <v>1.72</v>
      </c>
      <c r="BH340" s="38">
        <f>(((BH337*2)+(BH338*1)+(BH339*0)))/(BH337+BH338+BH339)</f>
        <v>1.64</v>
      </c>
      <c r="BI340" s="38">
        <f>(((BI337*2)+(BI338*1)+(BI339*0)))/(BI337+BI338+BI339)</f>
        <v>1.68</v>
      </c>
      <c r="BJ340" s="38">
        <f t="shared" ref="BJ340:BV340" si="143">(((BJ337*2)+(BJ338*1)+(BJ339*0)))/(BJ337+BJ338+BJ339)</f>
        <v>1.76</v>
      </c>
      <c r="BK340" s="38">
        <f t="shared" si="143"/>
        <v>1.92</v>
      </c>
      <c r="BL340" s="38">
        <f t="shared" si="143"/>
        <v>2</v>
      </c>
      <c r="BM340" s="38">
        <f t="shared" si="143"/>
        <v>2</v>
      </c>
      <c r="BN340" s="38">
        <f t="shared" si="143"/>
        <v>1.68</v>
      </c>
      <c r="BO340" s="38">
        <f t="shared" si="143"/>
        <v>1.76</v>
      </c>
      <c r="BP340" s="38">
        <f t="shared" si="143"/>
        <v>2</v>
      </c>
      <c r="BQ340" s="38">
        <f t="shared" si="143"/>
        <v>1.84</v>
      </c>
      <c r="BR340" s="38">
        <f t="shared" si="143"/>
        <v>1.72</v>
      </c>
      <c r="BS340" s="38">
        <f t="shared" si="143"/>
        <v>1.6</v>
      </c>
      <c r="BT340" s="38">
        <f t="shared" si="143"/>
        <v>1.72</v>
      </c>
      <c r="BU340" s="38">
        <f t="shared" si="143"/>
        <v>2</v>
      </c>
      <c r="BV340" s="38">
        <f t="shared" si="143"/>
        <v>1.88</v>
      </c>
      <c r="BW340" s="1550">
        <f>COUNTIF($BE341:$BV341,"Đ")</f>
        <v>18</v>
      </c>
      <c r="BX340" s="1549">
        <f>BW340/COUNTA($BE341:$BV341)</f>
        <v>1</v>
      </c>
      <c r="BY340" s="1550">
        <f>COUNTIF($BE341:$BV341,"CCG")</f>
        <v>0</v>
      </c>
      <c r="BZ340" s="1549">
        <f>BY340/COUNTA($BE341:$BV341)</f>
        <v>0</v>
      </c>
      <c r="CA340" s="1550">
        <f>COUNTIF($BE341:$BV341,"CĐ")</f>
        <v>0</v>
      </c>
      <c r="CB340" s="1549">
        <f>CA340/COUNTA($BE341:$BV341)</f>
        <v>0</v>
      </c>
      <c r="CC340" s="1407">
        <f>(((BW340*2)+(BY340*1)+(CA340*0)))/(BW340+BY340+CA340)</f>
        <v>2</v>
      </c>
      <c r="CD340" s="1410" t="str">
        <f>IF(CC340&gt;=1.6,"Đạt mục tiêu",IF(CC340&gt;=1,"Cần cố gắng","Chưa đạt"))</f>
        <v>Đạt mục tiêu</v>
      </c>
    </row>
    <row r="341" spans="1:82" s="3" customFormat="1" hidden="1">
      <c r="A341" s="1536"/>
      <c r="B341" s="1415"/>
      <c r="C341" s="1571"/>
      <c r="D341" s="15"/>
      <c r="E341" s="31"/>
      <c r="F341" s="15"/>
      <c r="G341" s="455"/>
      <c r="H341" s="175"/>
      <c r="I341" s="452"/>
      <c r="J341" s="452"/>
      <c r="K341" s="455"/>
      <c r="L341" s="452"/>
      <c r="M341" s="398"/>
      <c r="N341" s="79"/>
      <c r="O341" s="79"/>
      <c r="P341" s="585"/>
      <c r="Q341" s="452"/>
      <c r="R341" s="452"/>
      <c r="S341" s="452"/>
      <c r="T341" s="452"/>
      <c r="U341" s="452"/>
      <c r="V341" s="455"/>
      <c r="W341" s="455"/>
      <c r="X341" s="455"/>
      <c r="Y341" s="455"/>
      <c r="Z341" s="452"/>
      <c r="AA341" s="452"/>
      <c r="AB341" s="452"/>
      <c r="AC341" s="452"/>
      <c r="AD341" s="452"/>
      <c r="AE341" s="452"/>
      <c r="AF341" s="452"/>
      <c r="AG341" s="452"/>
      <c r="AH341" s="452"/>
      <c r="AI341" s="452"/>
      <c r="AJ341" s="452"/>
      <c r="AK341" s="452"/>
      <c r="AL341" s="452"/>
      <c r="AM341" s="585"/>
      <c r="AN341" s="585"/>
      <c r="AO341" s="585"/>
      <c r="AP341" s="585"/>
      <c r="AQ341" s="585"/>
      <c r="AR341" s="585"/>
      <c r="AS341" s="585"/>
      <c r="AT341" s="452"/>
      <c r="AU341" s="452"/>
      <c r="AV341" s="452"/>
      <c r="AW341" s="452"/>
      <c r="AX341" s="452"/>
      <c r="AY341" s="452"/>
      <c r="AZ341" s="452"/>
      <c r="BA341" s="452"/>
      <c r="BB341" s="452"/>
      <c r="BC341" s="452"/>
      <c r="BD341" s="452"/>
      <c r="BE341" s="38" t="str">
        <f>IF(BE340&lt;1,"CĐ",IF(BE340&lt;1.6,"CCG","Đ"))</f>
        <v>Đ</v>
      </c>
      <c r="BF341" s="38" t="str">
        <f>IF(BF340&lt;1,"CĐ",IF(BF340&lt;1.6,"CCG","Đ"))</f>
        <v>Đ</v>
      </c>
      <c r="BG341" s="38" t="str">
        <f>IF(BG340&lt;1,"CĐ",IF(BG340&lt;1.6,"CCG","Đ"))</f>
        <v>Đ</v>
      </c>
      <c r="BH341" s="38" t="str">
        <f>IF(BH340&lt;1,"CĐ",IF(BH340&lt;1.6,"CCG","Đ"))</f>
        <v>Đ</v>
      </c>
      <c r="BI341" s="38" t="str">
        <f>IF(BI340&lt;1,"CĐ",IF(BI340&lt;1.6,"CCG","Đ"))</f>
        <v>Đ</v>
      </c>
      <c r="BJ341" s="38" t="str">
        <f t="shared" ref="BJ341:BV341" si="144">IF(BJ340&lt;1,"CĐ",IF(BJ340&lt;1.6,"CCG","Đ"))</f>
        <v>Đ</v>
      </c>
      <c r="BK341" s="38" t="str">
        <f t="shared" si="144"/>
        <v>Đ</v>
      </c>
      <c r="BL341" s="38" t="str">
        <f t="shared" si="144"/>
        <v>Đ</v>
      </c>
      <c r="BM341" s="38" t="str">
        <f t="shared" si="144"/>
        <v>Đ</v>
      </c>
      <c r="BN341" s="38" t="str">
        <f t="shared" si="144"/>
        <v>Đ</v>
      </c>
      <c r="BO341" s="38" t="str">
        <f t="shared" si="144"/>
        <v>Đ</v>
      </c>
      <c r="BP341" s="38" t="str">
        <f t="shared" si="144"/>
        <v>Đ</v>
      </c>
      <c r="BQ341" s="38" t="str">
        <f t="shared" si="144"/>
        <v>Đ</v>
      </c>
      <c r="BR341" s="38" t="str">
        <f t="shared" si="144"/>
        <v>Đ</v>
      </c>
      <c r="BS341" s="38" t="str">
        <f t="shared" si="144"/>
        <v>Đ</v>
      </c>
      <c r="BT341" s="38" t="str">
        <f t="shared" si="144"/>
        <v>Đ</v>
      </c>
      <c r="BU341" s="38" t="str">
        <f t="shared" si="144"/>
        <v>Đ</v>
      </c>
      <c r="BV341" s="38" t="str">
        <f t="shared" si="144"/>
        <v>Đ</v>
      </c>
      <c r="BW341" s="1550"/>
      <c r="BX341" s="1549"/>
      <c r="BY341" s="1550"/>
      <c r="BZ341" s="1549"/>
      <c r="CA341" s="1550"/>
      <c r="CB341" s="1549"/>
      <c r="CC341" s="1407"/>
      <c r="CD341" s="1410"/>
    </row>
    <row r="342" spans="1:82" s="3" customFormat="1" ht="37.5" hidden="1">
      <c r="A342" s="1536"/>
      <c r="B342" s="1414" t="s">
        <v>214</v>
      </c>
      <c r="C342" s="208" t="s">
        <v>233</v>
      </c>
      <c r="D342" s="36"/>
      <c r="E342" s="37"/>
      <c r="F342" s="36"/>
      <c r="G342" s="454"/>
      <c r="H342" s="210"/>
      <c r="I342" s="398"/>
      <c r="J342" s="398"/>
      <c r="K342" s="454"/>
      <c r="L342" s="398"/>
      <c r="M342" s="398"/>
      <c r="N342" s="79"/>
      <c r="O342" s="79"/>
      <c r="P342" s="591"/>
      <c r="Q342" s="398"/>
      <c r="R342" s="398"/>
      <c r="S342" s="398"/>
      <c r="T342" s="398"/>
      <c r="U342" s="398"/>
      <c r="V342" s="454"/>
      <c r="W342" s="454"/>
      <c r="X342" s="454"/>
      <c r="Y342" s="454"/>
      <c r="Z342" s="398"/>
      <c r="AA342" s="398"/>
      <c r="AB342" s="398"/>
      <c r="AC342" s="398"/>
      <c r="AD342" s="398"/>
      <c r="AE342" s="398"/>
      <c r="AF342" s="398"/>
      <c r="AG342" s="398"/>
      <c r="AH342" s="398"/>
      <c r="AI342" s="398"/>
      <c r="AJ342" s="398"/>
      <c r="AK342" s="398"/>
      <c r="AL342" s="398"/>
      <c r="AM342" s="591"/>
      <c r="AN342" s="591"/>
      <c r="AO342" s="591"/>
      <c r="AP342" s="591"/>
      <c r="AQ342" s="591"/>
      <c r="AR342" s="591"/>
      <c r="AS342" s="591"/>
      <c r="AT342" s="398"/>
      <c r="AU342" s="398"/>
      <c r="AV342" s="398"/>
      <c r="AW342" s="398"/>
      <c r="AX342" s="398"/>
      <c r="AY342" s="398"/>
      <c r="AZ342" s="398"/>
      <c r="BA342" s="398"/>
      <c r="BB342" s="398"/>
      <c r="BC342" s="398"/>
      <c r="BD342" s="398"/>
      <c r="BE342" s="41">
        <f>COUNTIFS($J$8:$J$254,"TCKNXH-TM",BE$8:BE$254,"2")</f>
        <v>25</v>
      </c>
      <c r="BF342" s="41">
        <f t="shared" ref="BF342:BV342" si="145">COUNTIFS($J$8:$J$254,"TCKNXH-TM",BF$8:BF$254,"2")</f>
        <v>29</v>
      </c>
      <c r="BG342" s="41">
        <f t="shared" si="145"/>
        <v>25</v>
      </c>
      <c r="BH342" s="41">
        <f t="shared" si="145"/>
        <v>28</v>
      </c>
      <c r="BI342" s="41">
        <f t="shared" si="145"/>
        <v>25</v>
      </c>
      <c r="BJ342" s="41">
        <f t="shared" si="145"/>
        <v>25</v>
      </c>
      <c r="BK342" s="41">
        <f t="shared" si="145"/>
        <v>28</v>
      </c>
      <c r="BL342" s="41">
        <f t="shared" si="145"/>
        <v>30</v>
      </c>
      <c r="BM342" s="41">
        <f t="shared" si="145"/>
        <v>30</v>
      </c>
      <c r="BN342" s="41">
        <f t="shared" si="145"/>
        <v>22</v>
      </c>
      <c r="BO342" s="41">
        <f t="shared" si="145"/>
        <v>24</v>
      </c>
      <c r="BP342" s="41">
        <f t="shared" si="145"/>
        <v>32</v>
      </c>
      <c r="BQ342" s="41">
        <f t="shared" si="145"/>
        <v>30</v>
      </c>
      <c r="BR342" s="41">
        <f t="shared" si="145"/>
        <v>20</v>
      </c>
      <c r="BS342" s="41">
        <f t="shared" si="145"/>
        <v>21</v>
      </c>
      <c r="BT342" s="41">
        <f t="shared" si="145"/>
        <v>19</v>
      </c>
      <c r="BU342" s="41">
        <f t="shared" si="145"/>
        <v>31</v>
      </c>
      <c r="BV342" s="41">
        <f t="shared" si="145"/>
        <v>29</v>
      </c>
      <c r="BW342" s="398"/>
      <c r="BX342" s="398"/>
      <c r="BY342" s="398"/>
      <c r="BZ342" s="398"/>
      <c r="CA342" s="398"/>
      <c r="CB342" s="398"/>
      <c r="CC342" s="398"/>
      <c r="CD342" s="254"/>
    </row>
    <row r="343" spans="1:82" s="3" customFormat="1" ht="56.25" hidden="1">
      <c r="A343" s="1536"/>
      <c r="B343" s="1414"/>
      <c r="C343" s="208" t="s">
        <v>234</v>
      </c>
      <c r="D343" s="36"/>
      <c r="E343" s="37"/>
      <c r="F343" s="36"/>
      <c r="G343" s="454"/>
      <c r="H343" s="210"/>
      <c r="I343" s="398"/>
      <c r="J343" s="398"/>
      <c r="K343" s="454"/>
      <c r="L343" s="398"/>
      <c r="M343" s="398"/>
      <c r="N343" s="79"/>
      <c r="O343" s="79"/>
      <c r="P343" s="591"/>
      <c r="Q343" s="398"/>
      <c r="R343" s="398"/>
      <c r="S343" s="398"/>
      <c r="T343" s="398"/>
      <c r="U343" s="398"/>
      <c r="V343" s="454"/>
      <c r="W343" s="454"/>
      <c r="X343" s="454"/>
      <c r="Y343" s="454"/>
      <c r="Z343" s="398"/>
      <c r="AA343" s="398"/>
      <c r="AB343" s="398"/>
      <c r="AC343" s="398"/>
      <c r="AD343" s="398"/>
      <c r="AE343" s="398"/>
      <c r="AF343" s="398"/>
      <c r="AG343" s="398"/>
      <c r="AH343" s="398"/>
      <c r="AI343" s="398"/>
      <c r="AJ343" s="398"/>
      <c r="AK343" s="398"/>
      <c r="AL343" s="398"/>
      <c r="AM343" s="591"/>
      <c r="AN343" s="591"/>
      <c r="AO343" s="591"/>
      <c r="AP343" s="591"/>
      <c r="AQ343" s="591"/>
      <c r="AR343" s="591"/>
      <c r="AS343" s="591"/>
      <c r="AT343" s="398"/>
      <c r="AU343" s="398"/>
      <c r="AV343" s="398"/>
      <c r="AW343" s="398"/>
      <c r="AX343" s="398"/>
      <c r="AY343" s="398"/>
      <c r="AZ343" s="398"/>
      <c r="BA343" s="398"/>
      <c r="BB343" s="398"/>
      <c r="BC343" s="398"/>
      <c r="BD343" s="398"/>
      <c r="BE343" s="41">
        <f>COUNTIFS($J$8:$J$254,"TCKNXH-TM",BE$8:BE$254,"1")</f>
        <v>7</v>
      </c>
      <c r="BF343" s="41">
        <f t="shared" ref="BF343:BV343" si="146">COUNTIFS($J$8:$J$254,"TCKNXH-TM",BF$8:BF$254,"1")</f>
        <v>3</v>
      </c>
      <c r="BG343" s="41">
        <f t="shared" si="146"/>
        <v>7</v>
      </c>
      <c r="BH343" s="41">
        <f t="shared" si="146"/>
        <v>4</v>
      </c>
      <c r="BI343" s="41">
        <f t="shared" si="146"/>
        <v>7</v>
      </c>
      <c r="BJ343" s="41">
        <f t="shared" si="146"/>
        <v>7</v>
      </c>
      <c r="BK343" s="41">
        <f t="shared" si="146"/>
        <v>4</v>
      </c>
      <c r="BL343" s="41">
        <f t="shared" si="146"/>
        <v>2</v>
      </c>
      <c r="BM343" s="41">
        <f t="shared" si="146"/>
        <v>2</v>
      </c>
      <c r="BN343" s="41">
        <f t="shared" si="146"/>
        <v>10</v>
      </c>
      <c r="BO343" s="41">
        <f t="shared" si="146"/>
        <v>8</v>
      </c>
      <c r="BP343" s="41">
        <f t="shared" si="146"/>
        <v>0</v>
      </c>
      <c r="BQ343" s="41">
        <f t="shared" si="146"/>
        <v>2</v>
      </c>
      <c r="BR343" s="41">
        <f t="shared" si="146"/>
        <v>12</v>
      </c>
      <c r="BS343" s="41">
        <f t="shared" si="146"/>
        <v>11</v>
      </c>
      <c r="BT343" s="41">
        <f t="shared" si="146"/>
        <v>13</v>
      </c>
      <c r="BU343" s="41">
        <f t="shared" si="146"/>
        <v>1</v>
      </c>
      <c r="BV343" s="41">
        <f t="shared" si="146"/>
        <v>3</v>
      </c>
      <c r="BW343" s="398"/>
      <c r="BX343" s="398"/>
      <c r="BY343" s="398"/>
      <c r="BZ343" s="398"/>
      <c r="CA343" s="398"/>
      <c r="CB343" s="398"/>
      <c r="CC343" s="398"/>
      <c r="CD343" s="254"/>
    </row>
    <row r="344" spans="1:82" s="3" customFormat="1" ht="56.25" hidden="1">
      <c r="A344" s="1536"/>
      <c r="B344" s="1414"/>
      <c r="C344" s="208" t="s">
        <v>235</v>
      </c>
      <c r="D344" s="36"/>
      <c r="E344" s="37"/>
      <c r="F344" s="36"/>
      <c r="G344" s="454"/>
      <c r="H344" s="210"/>
      <c r="I344" s="398"/>
      <c r="J344" s="398"/>
      <c r="K344" s="454"/>
      <c r="L344" s="398"/>
      <c r="M344" s="398"/>
      <c r="N344" s="79"/>
      <c r="O344" s="79"/>
      <c r="P344" s="591"/>
      <c r="Q344" s="398"/>
      <c r="R344" s="398"/>
      <c r="S344" s="398"/>
      <c r="T344" s="398"/>
      <c r="U344" s="398"/>
      <c r="V344" s="454"/>
      <c r="W344" s="454"/>
      <c r="X344" s="454"/>
      <c r="Y344" s="454"/>
      <c r="Z344" s="398"/>
      <c r="AA344" s="398"/>
      <c r="AB344" s="398"/>
      <c r="AC344" s="398"/>
      <c r="AD344" s="398"/>
      <c r="AE344" s="398"/>
      <c r="AF344" s="398"/>
      <c r="AG344" s="398"/>
      <c r="AH344" s="398"/>
      <c r="AI344" s="398"/>
      <c r="AJ344" s="398"/>
      <c r="AK344" s="398"/>
      <c r="AL344" s="398"/>
      <c r="AM344" s="591"/>
      <c r="AN344" s="591"/>
      <c r="AO344" s="591"/>
      <c r="AP344" s="591"/>
      <c r="AQ344" s="591"/>
      <c r="AR344" s="591"/>
      <c r="AS344" s="591"/>
      <c r="AT344" s="398"/>
      <c r="AU344" s="398"/>
      <c r="AV344" s="398"/>
      <c r="AW344" s="398"/>
      <c r="AX344" s="398"/>
      <c r="AY344" s="398"/>
      <c r="AZ344" s="398"/>
      <c r="BA344" s="398"/>
      <c r="BB344" s="398"/>
      <c r="BC344" s="398"/>
      <c r="BD344" s="398"/>
      <c r="BE344" s="41">
        <f>COUNTIFS($J$8:$J$254,"TCKNXH",BE$8:BE$254,"0")</f>
        <v>0</v>
      </c>
      <c r="BF344" s="41">
        <f>COUNTIFS($J$8:$J$254,"TCKNXH",BF$8:BF$254,"0")</f>
        <v>0</v>
      </c>
      <c r="BG344" s="41">
        <f>COUNTIFS($J$8:$J$254,"TCKNXH",BG$8:BG$254,"0")</f>
        <v>0</v>
      </c>
      <c r="BH344" s="41">
        <f>COUNTIFS($J$8:$J$254,"TCKNXH",BH$8:BH$254,"0")</f>
        <v>0</v>
      </c>
      <c r="BI344" s="41">
        <f>COUNTIFS($J$8:$J$254,"TCKNXH",BI$8:BI$254,"0")</f>
        <v>0</v>
      </c>
      <c r="BJ344" s="41">
        <f t="shared" ref="BJ344:BV344" si="147">COUNTIFS($J$8:$J$254,"TCKNXH",BJ$8:BJ$254,"0")</f>
        <v>0</v>
      </c>
      <c r="BK344" s="41">
        <f t="shared" si="147"/>
        <v>0</v>
      </c>
      <c r="BL344" s="41">
        <f t="shared" si="147"/>
        <v>0</v>
      </c>
      <c r="BM344" s="41">
        <f t="shared" si="147"/>
        <v>0</v>
      </c>
      <c r="BN344" s="41">
        <f t="shared" si="147"/>
        <v>0</v>
      </c>
      <c r="BO344" s="41">
        <f t="shared" si="147"/>
        <v>0</v>
      </c>
      <c r="BP344" s="41">
        <f t="shared" si="147"/>
        <v>0</v>
      </c>
      <c r="BQ344" s="41">
        <f t="shared" si="147"/>
        <v>0</v>
      </c>
      <c r="BR344" s="41">
        <f t="shared" si="147"/>
        <v>0</v>
      </c>
      <c r="BS344" s="41">
        <f t="shared" si="147"/>
        <v>0</v>
      </c>
      <c r="BT344" s="41">
        <f t="shared" si="147"/>
        <v>0</v>
      </c>
      <c r="BU344" s="41">
        <f t="shared" si="147"/>
        <v>0</v>
      </c>
      <c r="BV344" s="41">
        <f t="shared" si="147"/>
        <v>0</v>
      </c>
      <c r="BW344" s="398"/>
      <c r="BX344" s="398"/>
      <c r="BY344" s="398"/>
      <c r="BZ344" s="398"/>
      <c r="CA344" s="398"/>
      <c r="CB344" s="398"/>
      <c r="CC344" s="398"/>
      <c r="CD344" s="254"/>
    </row>
    <row r="345" spans="1:82" s="3" customFormat="1" hidden="1">
      <c r="A345" s="1536"/>
      <c r="B345" s="1414"/>
      <c r="C345" s="1570" t="s">
        <v>1204</v>
      </c>
      <c r="D345" s="36"/>
      <c r="E345" s="37"/>
      <c r="F345" s="36"/>
      <c r="G345" s="454"/>
      <c r="H345" s="210"/>
      <c r="I345" s="398"/>
      <c r="J345" s="398"/>
      <c r="K345" s="454"/>
      <c r="L345" s="398"/>
      <c r="M345" s="398"/>
      <c r="N345" s="79"/>
      <c r="O345" s="79"/>
      <c r="P345" s="591"/>
      <c r="Q345" s="398"/>
      <c r="R345" s="398"/>
      <c r="S345" s="398"/>
      <c r="T345" s="398"/>
      <c r="U345" s="398"/>
      <c r="V345" s="454"/>
      <c r="W345" s="454"/>
      <c r="X345" s="454"/>
      <c r="Y345" s="454"/>
      <c r="Z345" s="398"/>
      <c r="AA345" s="398"/>
      <c r="AB345" s="398"/>
      <c r="AC345" s="398"/>
      <c r="AD345" s="398"/>
      <c r="AE345" s="398"/>
      <c r="AF345" s="398"/>
      <c r="AG345" s="398"/>
      <c r="AH345" s="398"/>
      <c r="AI345" s="398"/>
      <c r="AJ345" s="398"/>
      <c r="AK345" s="398"/>
      <c r="AL345" s="398"/>
      <c r="AM345" s="591"/>
      <c r="AN345" s="591"/>
      <c r="AO345" s="591"/>
      <c r="AP345" s="591"/>
      <c r="AQ345" s="591"/>
      <c r="AR345" s="591"/>
      <c r="AS345" s="591"/>
      <c r="AT345" s="398"/>
      <c r="AU345" s="398"/>
      <c r="AV345" s="398"/>
      <c r="AW345" s="398"/>
      <c r="AX345" s="398"/>
      <c r="AY345" s="398"/>
      <c r="AZ345" s="398"/>
      <c r="BA345" s="398"/>
      <c r="BB345" s="398"/>
      <c r="BC345" s="398"/>
      <c r="BD345" s="398"/>
      <c r="BE345" s="582">
        <f>(((BE342*2)+(BE343*1)+(BE344*0)))/(BE342+BE343+BE344)</f>
        <v>1.78125</v>
      </c>
      <c r="BF345" s="582">
        <f>(((BF342*2)+(BF343*1)+(BF344*0)))/(BF342+BF343+BF344)</f>
        <v>1.90625</v>
      </c>
      <c r="BG345" s="582">
        <f>(((BG342*2)+(BG343*1)+(BG344*0)))/(BG342+BG343+BG344)</f>
        <v>1.78125</v>
      </c>
      <c r="BH345" s="582">
        <f>(((BH342*2)+(BH343*1)+(BH344*0)))/(BH342+BH343+BH344)</f>
        <v>1.875</v>
      </c>
      <c r="BI345" s="582">
        <f>(((BI342*2)+(BI343*1)+(BI344*0)))/(BI342+BI343+BI344)</f>
        <v>1.78125</v>
      </c>
      <c r="BJ345" s="582">
        <f t="shared" ref="BJ345:BV345" si="148">(((BJ342*2)+(BJ343*1)+(BJ344*0)))/(BJ342+BJ343+BJ344)</f>
        <v>1.78125</v>
      </c>
      <c r="BK345" s="582">
        <f t="shared" si="148"/>
        <v>1.875</v>
      </c>
      <c r="BL345" s="582">
        <f t="shared" si="148"/>
        <v>1.9375</v>
      </c>
      <c r="BM345" s="582">
        <f t="shared" si="148"/>
        <v>1.9375</v>
      </c>
      <c r="BN345" s="582">
        <f t="shared" si="148"/>
        <v>1.6875</v>
      </c>
      <c r="BO345" s="582">
        <f t="shared" si="148"/>
        <v>1.75</v>
      </c>
      <c r="BP345" s="582">
        <f t="shared" si="148"/>
        <v>2</v>
      </c>
      <c r="BQ345" s="582">
        <f t="shared" si="148"/>
        <v>1.9375</v>
      </c>
      <c r="BR345" s="582">
        <f t="shared" si="148"/>
        <v>1.625</v>
      </c>
      <c r="BS345" s="582">
        <f t="shared" si="148"/>
        <v>1.65625</v>
      </c>
      <c r="BT345" s="582">
        <f t="shared" si="148"/>
        <v>1.59375</v>
      </c>
      <c r="BU345" s="582">
        <f t="shared" si="148"/>
        <v>1.96875</v>
      </c>
      <c r="BV345" s="582">
        <f t="shared" si="148"/>
        <v>1.90625</v>
      </c>
      <c r="BW345" s="1550">
        <f>COUNTIF($BE346:$BV346,"Đ")</f>
        <v>17</v>
      </c>
      <c r="BX345" s="1549">
        <f>BW345/COUNTA($BE346:$BV346)</f>
        <v>0.94444444444444442</v>
      </c>
      <c r="BY345" s="1550">
        <f>COUNTIF($BE346:$BV346,"CCG")</f>
        <v>1</v>
      </c>
      <c r="BZ345" s="1549">
        <f>BY345/COUNTA($BE346:$BV346)</f>
        <v>5.5555555555555552E-2</v>
      </c>
      <c r="CA345" s="1550">
        <f>COUNTIF($BE346:$BV346,"CĐ")</f>
        <v>0</v>
      </c>
      <c r="CB345" s="1549">
        <f>CA345/COUNTA($BE346:$BV346)</f>
        <v>0</v>
      </c>
      <c r="CC345" s="1407">
        <f>(((BW345*2)+(BY345*1)+(CA345*0)))/(BW345+BY345+CA345)</f>
        <v>1.9444444444444444</v>
      </c>
      <c r="CD345" s="1410" t="str">
        <f>IF(CC345&gt;=1.6,"Đạt mục tiêu",IF(CC345&gt;=1,"Cần cố gắng","Chưa đạt"))</f>
        <v>Đạt mục tiêu</v>
      </c>
    </row>
    <row r="346" spans="1:82" s="3" customFormat="1" hidden="1">
      <c r="A346" s="1536"/>
      <c r="B346" s="1414"/>
      <c r="C346" s="1571"/>
      <c r="D346" s="36"/>
      <c r="E346" s="37"/>
      <c r="F346" s="36"/>
      <c r="G346" s="454"/>
      <c r="H346" s="210"/>
      <c r="I346" s="398"/>
      <c r="J346" s="398"/>
      <c r="K346" s="454"/>
      <c r="L346" s="398"/>
      <c r="M346" s="398"/>
      <c r="N346" s="79"/>
      <c r="O346" s="79"/>
      <c r="P346" s="591"/>
      <c r="Q346" s="398"/>
      <c r="R346" s="398"/>
      <c r="S346" s="398"/>
      <c r="T346" s="398"/>
      <c r="U346" s="398"/>
      <c r="V346" s="454"/>
      <c r="W346" s="454"/>
      <c r="X346" s="454"/>
      <c r="Y346" s="454"/>
      <c r="Z346" s="398"/>
      <c r="AA346" s="398"/>
      <c r="AB346" s="398"/>
      <c r="AC346" s="398"/>
      <c r="AD346" s="398"/>
      <c r="AE346" s="398"/>
      <c r="AF346" s="398"/>
      <c r="AG346" s="398"/>
      <c r="AH346" s="398"/>
      <c r="AI346" s="398"/>
      <c r="AJ346" s="398"/>
      <c r="AK346" s="398"/>
      <c r="AL346" s="398"/>
      <c r="AM346" s="591"/>
      <c r="AN346" s="591"/>
      <c r="AO346" s="591"/>
      <c r="AP346" s="591"/>
      <c r="AQ346" s="591"/>
      <c r="AR346" s="591"/>
      <c r="AS346" s="591"/>
      <c r="AT346" s="398"/>
      <c r="AU346" s="398"/>
      <c r="AV346" s="398"/>
      <c r="AW346" s="398"/>
      <c r="AX346" s="398"/>
      <c r="AY346" s="398"/>
      <c r="AZ346" s="398"/>
      <c r="BA346" s="398"/>
      <c r="BB346" s="398"/>
      <c r="BC346" s="398"/>
      <c r="BD346" s="398"/>
      <c r="BE346" s="38" t="str">
        <f>IF(BE345&lt;1,"CĐ",IF(BE345&lt;1.6,"CCG","Đ"))</f>
        <v>Đ</v>
      </c>
      <c r="BF346" s="38" t="str">
        <f>IF(BF345&lt;1,"CĐ",IF(BF345&lt;1.6,"CCG","Đ"))</f>
        <v>Đ</v>
      </c>
      <c r="BG346" s="38" t="str">
        <f>IF(BG345&lt;1,"CĐ",IF(BG345&lt;1.6,"CCG","Đ"))</f>
        <v>Đ</v>
      </c>
      <c r="BH346" s="38" t="str">
        <f>IF(BH345&lt;1,"CĐ",IF(BH345&lt;1.6,"CCG","Đ"))</f>
        <v>Đ</v>
      </c>
      <c r="BI346" s="38" t="str">
        <f>IF(BI345&lt;1,"CĐ",IF(BI345&lt;1.6,"CCG","Đ"))</f>
        <v>Đ</v>
      </c>
      <c r="BJ346" s="38" t="str">
        <f t="shared" ref="BJ346:BV346" si="149">IF(BJ345&lt;1,"CĐ",IF(BJ345&lt;1.6,"CCG","Đ"))</f>
        <v>Đ</v>
      </c>
      <c r="BK346" s="38" t="str">
        <f t="shared" si="149"/>
        <v>Đ</v>
      </c>
      <c r="BL346" s="38" t="str">
        <f t="shared" si="149"/>
        <v>Đ</v>
      </c>
      <c r="BM346" s="38" t="str">
        <f t="shared" si="149"/>
        <v>Đ</v>
      </c>
      <c r="BN346" s="38" t="str">
        <f t="shared" si="149"/>
        <v>Đ</v>
      </c>
      <c r="BO346" s="38" t="str">
        <f t="shared" si="149"/>
        <v>Đ</v>
      </c>
      <c r="BP346" s="38" t="str">
        <f t="shared" si="149"/>
        <v>Đ</v>
      </c>
      <c r="BQ346" s="38" t="str">
        <f t="shared" si="149"/>
        <v>Đ</v>
      </c>
      <c r="BR346" s="38" t="str">
        <f t="shared" si="149"/>
        <v>Đ</v>
      </c>
      <c r="BS346" s="38" t="str">
        <f t="shared" si="149"/>
        <v>Đ</v>
      </c>
      <c r="BT346" s="38" t="str">
        <f t="shared" si="149"/>
        <v>CCG</v>
      </c>
      <c r="BU346" s="38" t="str">
        <f t="shared" si="149"/>
        <v>Đ</v>
      </c>
      <c r="BV346" s="38" t="str">
        <f t="shared" si="149"/>
        <v>Đ</v>
      </c>
      <c r="BW346" s="1550"/>
      <c r="BX346" s="1549"/>
      <c r="BY346" s="1550"/>
      <c r="BZ346" s="1549"/>
      <c r="CA346" s="1550"/>
      <c r="CB346" s="1549"/>
      <c r="CC346" s="1407"/>
      <c r="CD346" s="1410"/>
    </row>
    <row r="347" spans="1:82" s="3" customFormat="1" ht="37.5" hidden="1">
      <c r="A347" s="1536"/>
      <c r="B347" s="1415" t="s">
        <v>215</v>
      </c>
      <c r="C347" s="208" t="s">
        <v>233</v>
      </c>
      <c r="D347" s="15"/>
      <c r="E347" s="31"/>
      <c r="F347" s="15"/>
      <c r="G347" s="455"/>
      <c r="H347" s="175"/>
      <c r="I347" s="452"/>
      <c r="J347" s="452"/>
      <c r="K347" s="455"/>
      <c r="L347" s="452"/>
      <c r="M347" s="398"/>
      <c r="N347" s="79"/>
      <c r="O347" s="79"/>
      <c r="P347" s="585"/>
      <c r="Q347" s="452"/>
      <c r="R347" s="452"/>
      <c r="S347" s="452"/>
      <c r="T347" s="452"/>
      <c r="U347" s="452"/>
      <c r="V347" s="455"/>
      <c r="W347" s="455"/>
      <c r="X347" s="455"/>
      <c r="Y347" s="455"/>
      <c r="Z347" s="452"/>
      <c r="AA347" s="452"/>
      <c r="AB347" s="452"/>
      <c r="AC347" s="452"/>
      <c r="AD347" s="452"/>
      <c r="AE347" s="452"/>
      <c r="AF347" s="452"/>
      <c r="AG347" s="452"/>
      <c r="AH347" s="452"/>
      <c r="AI347" s="452"/>
      <c r="AJ347" s="452"/>
      <c r="AK347" s="452"/>
      <c r="AL347" s="452"/>
      <c r="AM347" s="585"/>
      <c r="AN347" s="585"/>
      <c r="AO347" s="585"/>
      <c r="AP347" s="585"/>
      <c r="AQ347" s="585"/>
      <c r="AR347" s="585"/>
      <c r="AS347" s="585"/>
      <c r="AT347" s="452"/>
      <c r="AU347" s="452"/>
      <c r="AV347" s="452"/>
      <c r="AW347" s="452"/>
      <c r="AX347" s="452"/>
      <c r="AY347" s="452"/>
      <c r="AZ347" s="452"/>
      <c r="BA347" s="452"/>
      <c r="BB347" s="452"/>
      <c r="BC347" s="452"/>
      <c r="BD347" s="452"/>
      <c r="BE347" s="41">
        <f>COUNTIFS($J$8:$J$254,"Thẩm mỹ",BE$8:BE$254,"2")</f>
        <v>0</v>
      </c>
      <c r="BF347" s="41">
        <f>COUNTIFS($J$8:$J$254,"Thẩm mỹ",BF$8:BF$254,"2")</f>
        <v>0</v>
      </c>
      <c r="BG347" s="41">
        <f>COUNTIFS($J$8:$J$254,"Thẩm mỹ",BG$8:BG$254,"2")</f>
        <v>0</v>
      </c>
      <c r="BH347" s="41">
        <f>COUNTIFS($J$8:$J$254,"Thẩm mỹ",BH$8:BH$254,"2")</f>
        <v>0</v>
      </c>
      <c r="BI347" s="41">
        <f>COUNTIFS($J$8:$J$254,"Thẩm mỹ",BI$8:BI$254,"2")</f>
        <v>0</v>
      </c>
      <c r="BJ347" s="62"/>
      <c r="BK347" s="41"/>
      <c r="BL347" s="41"/>
      <c r="BM347" s="41"/>
      <c r="BN347" s="41"/>
      <c r="BO347" s="41"/>
      <c r="BP347" s="41"/>
      <c r="BQ347" s="463">
        <f t="shared" si="129"/>
        <v>23</v>
      </c>
      <c r="BR347" s="56"/>
      <c r="BS347" s="56"/>
      <c r="BT347" s="56"/>
      <c r="BU347" s="41">
        <f>COUNTIFS($J$8:$J$254,"Thẩm mỹ",BU$8:BU$254,"2")</f>
        <v>0</v>
      </c>
      <c r="BV347" s="41"/>
      <c r="BW347" s="398"/>
      <c r="BX347" s="398"/>
      <c r="BY347" s="398"/>
      <c r="BZ347" s="398"/>
      <c r="CA347" s="398"/>
      <c r="CB347" s="398"/>
      <c r="CC347" s="398"/>
      <c r="CD347" s="398"/>
    </row>
    <row r="348" spans="1:82" s="3" customFormat="1" ht="56.25" hidden="1">
      <c r="A348" s="1536"/>
      <c r="B348" s="1415"/>
      <c r="C348" s="208" t="s">
        <v>234</v>
      </c>
      <c r="D348" s="15"/>
      <c r="E348" s="31"/>
      <c r="F348" s="15"/>
      <c r="G348" s="455"/>
      <c r="H348" s="175"/>
      <c r="I348" s="452"/>
      <c r="J348" s="452"/>
      <c r="K348" s="455"/>
      <c r="L348" s="452"/>
      <c r="M348" s="398"/>
      <c r="N348" s="79"/>
      <c r="O348" s="79"/>
      <c r="P348" s="585"/>
      <c r="Q348" s="452"/>
      <c r="R348" s="452"/>
      <c r="S348" s="452"/>
      <c r="T348" s="452"/>
      <c r="U348" s="452"/>
      <c r="V348" s="455"/>
      <c r="W348" s="455"/>
      <c r="X348" s="455"/>
      <c r="Y348" s="455"/>
      <c r="Z348" s="452"/>
      <c r="AA348" s="452"/>
      <c r="AB348" s="452"/>
      <c r="AC348" s="452"/>
      <c r="AD348" s="452"/>
      <c r="AE348" s="452"/>
      <c r="AF348" s="452"/>
      <c r="AG348" s="452"/>
      <c r="AH348" s="452"/>
      <c r="AI348" s="452"/>
      <c r="AJ348" s="452"/>
      <c r="AK348" s="452"/>
      <c r="AL348" s="452"/>
      <c r="AM348" s="585"/>
      <c r="AN348" s="585"/>
      <c r="AO348" s="585"/>
      <c r="AP348" s="585"/>
      <c r="AQ348" s="585"/>
      <c r="AR348" s="585"/>
      <c r="AS348" s="585"/>
      <c r="AT348" s="452"/>
      <c r="AU348" s="452"/>
      <c r="AV348" s="452"/>
      <c r="AW348" s="452"/>
      <c r="AX348" s="452"/>
      <c r="AY348" s="452"/>
      <c r="AZ348" s="452"/>
      <c r="BA348" s="452"/>
      <c r="BB348" s="452"/>
      <c r="BC348" s="452"/>
      <c r="BD348" s="452"/>
      <c r="BE348" s="41">
        <f>COUNTIFS($J$8:$J$254,"Thẩm mỹ",BE$8:BE$254,"1")</f>
        <v>0</v>
      </c>
      <c r="BF348" s="41">
        <f>COUNTIFS($J$8:$J$254,"Thẩm mỹ",BF$8:BF$254,"1")</f>
        <v>0</v>
      </c>
      <c r="BG348" s="41">
        <f>COUNTIFS($J$8:$J$254,"Thẩm mỹ",BG$8:BG$254,"1")</f>
        <v>0</v>
      </c>
      <c r="BH348" s="41">
        <f>COUNTIFS($J$8:$J$254,"Thẩm mỹ",BH$8:BH$254,"1")</f>
        <v>0</v>
      </c>
      <c r="BI348" s="41">
        <f>COUNTIFS($J$8:$J$254,"Thẩm mỹ",BI$8:BI$254,"1")</f>
        <v>0</v>
      </c>
      <c r="BJ348" s="62"/>
      <c r="BK348" s="41"/>
      <c r="BL348" s="41"/>
      <c r="BM348" s="41"/>
      <c r="BN348" s="41"/>
      <c r="BO348" s="41"/>
      <c r="BP348" s="41"/>
      <c r="BQ348" s="463">
        <f t="shared" si="129"/>
        <v>23</v>
      </c>
      <c r="BR348" s="56"/>
      <c r="BS348" s="56"/>
      <c r="BT348" s="56"/>
      <c r="BU348" s="41">
        <f>COUNTIFS($J$8:$J$254,"Thẩm mỹ",BU$8:BU$254,"1")</f>
        <v>0</v>
      </c>
      <c r="BV348" s="41"/>
      <c r="BW348" s="398"/>
      <c r="BX348" s="398"/>
      <c r="BY348" s="398"/>
      <c r="BZ348" s="398"/>
      <c r="CA348" s="398"/>
      <c r="CB348" s="398"/>
      <c r="CC348" s="398"/>
      <c r="CD348" s="398"/>
    </row>
    <row r="349" spans="1:82" s="3" customFormat="1" ht="56.25" hidden="1">
      <c r="A349" s="1536"/>
      <c r="B349" s="1415"/>
      <c r="C349" s="208" t="s">
        <v>235</v>
      </c>
      <c r="D349" s="15"/>
      <c r="E349" s="31"/>
      <c r="F349" s="15"/>
      <c r="G349" s="455"/>
      <c r="H349" s="175"/>
      <c r="I349" s="452"/>
      <c r="J349" s="452"/>
      <c r="K349" s="455"/>
      <c r="L349" s="452"/>
      <c r="M349" s="398"/>
      <c r="N349" s="79"/>
      <c r="O349" s="79"/>
      <c r="P349" s="585"/>
      <c r="Q349" s="452"/>
      <c r="R349" s="452"/>
      <c r="S349" s="452"/>
      <c r="T349" s="452"/>
      <c r="U349" s="452"/>
      <c r="V349" s="455"/>
      <c r="W349" s="455"/>
      <c r="X349" s="455"/>
      <c r="Y349" s="455"/>
      <c r="Z349" s="452"/>
      <c r="AA349" s="452"/>
      <c r="AB349" s="452"/>
      <c r="AC349" s="452"/>
      <c r="AD349" s="452"/>
      <c r="AE349" s="452"/>
      <c r="AF349" s="452"/>
      <c r="AG349" s="452"/>
      <c r="AH349" s="452"/>
      <c r="AI349" s="452"/>
      <c r="AJ349" s="452"/>
      <c r="AK349" s="452"/>
      <c r="AL349" s="452"/>
      <c r="AM349" s="585"/>
      <c r="AN349" s="585"/>
      <c r="AO349" s="585"/>
      <c r="AP349" s="585"/>
      <c r="AQ349" s="585"/>
      <c r="AR349" s="585"/>
      <c r="AS349" s="585"/>
      <c r="AT349" s="452"/>
      <c r="AU349" s="452"/>
      <c r="AV349" s="452"/>
      <c r="AW349" s="452"/>
      <c r="AX349" s="452"/>
      <c r="AY349" s="452"/>
      <c r="AZ349" s="452"/>
      <c r="BA349" s="452"/>
      <c r="BB349" s="452"/>
      <c r="BC349" s="452"/>
      <c r="BD349" s="452"/>
      <c r="BE349" s="41">
        <f>COUNTIFS($J$8:$J$254,"Thẩm mỹ",BE$8:BE$254,"0")</f>
        <v>0</v>
      </c>
      <c r="BF349" s="41">
        <f>COUNTIFS($J$8:$J$254,"Thẩm mỹ",BF$8:BF$254,"0")</f>
        <v>0</v>
      </c>
      <c r="BG349" s="41">
        <f>COUNTIFS($J$8:$J$254,"Thẩm mỹ",BG$8:BG$254,"0")</f>
        <v>0</v>
      </c>
      <c r="BH349" s="41">
        <f>COUNTIFS($J$8:$J$254,"Thẩm mỹ",BH$8:BH$254,"0")</f>
        <v>0</v>
      </c>
      <c r="BI349" s="41">
        <f>COUNTIFS($J$8:$J$254,"Thẩm mỹ",BI$8:BI$254,"0")</f>
        <v>0</v>
      </c>
      <c r="BJ349" s="62"/>
      <c r="BK349" s="41"/>
      <c r="BL349" s="41"/>
      <c r="BM349" s="41"/>
      <c r="BN349" s="41"/>
      <c r="BO349" s="41"/>
      <c r="BP349" s="41"/>
      <c r="BQ349" s="463">
        <f t="shared" si="129"/>
        <v>23</v>
      </c>
      <c r="BR349" s="56"/>
      <c r="BS349" s="56"/>
      <c r="BT349" s="56"/>
      <c r="BU349" s="41">
        <f>COUNTIFS($J$8:$J$254,"Thẩm mỹ",BU$8:BU$254,"0")</f>
        <v>0</v>
      </c>
      <c r="BV349" s="41"/>
      <c r="BW349" s="398"/>
      <c r="BX349" s="398"/>
      <c r="BY349" s="398"/>
      <c r="BZ349" s="398"/>
      <c r="CA349" s="398"/>
      <c r="CB349" s="398"/>
      <c r="CC349" s="398"/>
      <c r="CD349" s="398"/>
    </row>
    <row r="350" spans="1:82" s="3" customFormat="1" hidden="1">
      <c r="A350" s="1536"/>
      <c r="B350" s="1415"/>
      <c r="C350" s="1538" t="s">
        <v>1205</v>
      </c>
      <c r="D350" s="15"/>
      <c r="E350" s="31"/>
      <c r="F350" s="15"/>
      <c r="G350" s="455"/>
      <c r="H350" s="175"/>
      <c r="I350" s="452"/>
      <c r="J350" s="452"/>
      <c r="K350" s="455"/>
      <c r="L350" s="452"/>
      <c r="M350" s="398"/>
      <c r="N350" s="79"/>
      <c r="O350" s="79"/>
      <c r="P350" s="585"/>
      <c r="Q350" s="452"/>
      <c r="R350" s="452"/>
      <c r="S350" s="452"/>
      <c r="T350" s="452"/>
      <c r="U350" s="452"/>
      <c r="V350" s="455"/>
      <c r="W350" s="455"/>
      <c r="X350" s="455"/>
      <c r="Y350" s="455"/>
      <c r="Z350" s="452"/>
      <c r="AA350" s="452"/>
      <c r="AB350" s="452"/>
      <c r="AC350" s="452"/>
      <c r="AD350" s="452"/>
      <c r="AE350" s="452"/>
      <c r="AF350" s="452"/>
      <c r="AG350" s="452"/>
      <c r="AH350" s="452"/>
      <c r="AI350" s="452"/>
      <c r="AJ350" s="452"/>
      <c r="AK350" s="452"/>
      <c r="AL350" s="452"/>
      <c r="AM350" s="585"/>
      <c r="AN350" s="585"/>
      <c r="AO350" s="585"/>
      <c r="AP350" s="585"/>
      <c r="AQ350" s="585"/>
      <c r="AR350" s="585"/>
      <c r="AS350" s="585"/>
      <c r="AT350" s="452"/>
      <c r="AU350" s="452"/>
      <c r="AV350" s="452"/>
      <c r="AW350" s="452"/>
      <c r="AX350" s="452"/>
      <c r="AY350" s="452"/>
      <c r="AZ350" s="452"/>
      <c r="BA350" s="452"/>
      <c r="BB350" s="452"/>
      <c r="BC350" s="452"/>
      <c r="BD350" s="452"/>
      <c r="BE350" s="38" t="e">
        <f>(((BE347*2)+(BE348*1)+(BE349*0)))/(BE347+BE348+BE349)</f>
        <v>#DIV/0!</v>
      </c>
      <c r="BF350" s="38" t="e">
        <f>(((BF347*2)+(BF348*1)+(BF349*0)))/(BF347+BF348+BF349)</f>
        <v>#DIV/0!</v>
      </c>
      <c r="BG350" s="38" t="e">
        <f>(((BG347*2)+(BG348*1)+(BG349*0)))/(BG347+BG348+BG349)</f>
        <v>#DIV/0!</v>
      </c>
      <c r="BH350" s="38" t="e">
        <f>(((BH347*2)+(BH348*1)+(BH349*0)))/(BH347+BH348+BH349)</f>
        <v>#DIV/0!</v>
      </c>
      <c r="BI350" s="38" t="e">
        <f>(((BI347*2)+(BI348*1)+(BI349*0)))/(BI347+BI348+BI349)</f>
        <v>#DIV/0!</v>
      </c>
      <c r="BJ350" s="60"/>
      <c r="BK350" s="38"/>
      <c r="BL350" s="38"/>
      <c r="BM350" s="38"/>
      <c r="BN350" s="38"/>
      <c r="BO350" s="38"/>
      <c r="BP350" s="38"/>
      <c r="BQ350" s="463">
        <f t="shared" si="129"/>
        <v>23</v>
      </c>
      <c r="BR350" s="54"/>
      <c r="BS350" s="54"/>
      <c r="BT350" s="54"/>
      <c r="BU350" s="38" t="e">
        <f>(((BU347*2)+(BU348*1)+(BU349*0)))/(BU347+BU348+BU349)</f>
        <v>#DIV/0!</v>
      </c>
      <c r="BV350" s="38"/>
      <c r="BW350" s="1550">
        <f>COUNTIF($BE351:$BV351,"Đ")</f>
        <v>0</v>
      </c>
      <c r="BX350" s="1549">
        <f>BW350/COUNTA($BE351:$BV351)</f>
        <v>0</v>
      </c>
      <c r="BY350" s="1550">
        <f>COUNTIF($BE351:$BV351,"CCG")</f>
        <v>0</v>
      </c>
      <c r="BZ350" s="1549">
        <f>BY350/COUNTA($BE351:$BV351)</f>
        <v>0</v>
      </c>
      <c r="CA350" s="1550">
        <f>COUNTIF($BE351:$BV351,"CĐ")</f>
        <v>0</v>
      </c>
      <c r="CB350" s="1549">
        <f>CA350/COUNTA($BE351:$BV351)</f>
        <v>0</v>
      </c>
      <c r="CC350" s="1407" t="e">
        <f>(((BW350*2)+(BY350*1)+(CA350*0)))/(BW350+BY350+CA350)</f>
        <v>#DIV/0!</v>
      </c>
      <c r="CD350" s="1407" t="e">
        <f>IF(CC350&gt;=1.6,"Đạt mục tiêu",IF(CC350&gt;=1,"Cần cố gắng","Chưa đạt"))</f>
        <v>#DIV/0!</v>
      </c>
    </row>
    <row r="351" spans="1:82" s="3" customFormat="1" hidden="1">
      <c r="A351" s="1536"/>
      <c r="B351" s="1415"/>
      <c r="C351" s="1539"/>
      <c r="D351" s="15"/>
      <c r="E351" s="31"/>
      <c r="F351" s="15"/>
      <c r="G351" s="455"/>
      <c r="H351" s="175"/>
      <c r="I351" s="452"/>
      <c r="J351" s="452"/>
      <c r="K351" s="455"/>
      <c r="L351" s="452"/>
      <c r="M351" s="398"/>
      <c r="N351" s="79"/>
      <c r="O351" s="79"/>
      <c r="P351" s="585"/>
      <c r="Q351" s="452"/>
      <c r="R351" s="452"/>
      <c r="S351" s="452"/>
      <c r="T351" s="452"/>
      <c r="U351" s="452"/>
      <c r="V351" s="455"/>
      <c r="W351" s="455"/>
      <c r="X351" s="455"/>
      <c r="Y351" s="455"/>
      <c r="Z351" s="452"/>
      <c r="AA351" s="452"/>
      <c r="AB351" s="452"/>
      <c r="AC351" s="452"/>
      <c r="AD351" s="452"/>
      <c r="AE351" s="452"/>
      <c r="AF351" s="452"/>
      <c r="AG351" s="452"/>
      <c r="AH351" s="452"/>
      <c r="AI351" s="452"/>
      <c r="AJ351" s="452"/>
      <c r="AK351" s="452"/>
      <c r="AL351" s="452"/>
      <c r="AM351" s="585"/>
      <c r="AN351" s="585"/>
      <c r="AO351" s="585"/>
      <c r="AP351" s="585"/>
      <c r="AQ351" s="585"/>
      <c r="AR351" s="585"/>
      <c r="AS351" s="585"/>
      <c r="AT351" s="452"/>
      <c r="AU351" s="452"/>
      <c r="AV351" s="452"/>
      <c r="AW351" s="452"/>
      <c r="AX351" s="452"/>
      <c r="AY351" s="452"/>
      <c r="AZ351" s="452"/>
      <c r="BA351" s="452"/>
      <c r="BB351" s="452"/>
      <c r="BC351" s="452"/>
      <c r="BD351" s="452"/>
      <c r="BE351" s="38" t="e">
        <f>IF(BE350&lt;1,"CĐ",IF(BE350&lt;1.6,"CCG","Đ"))</f>
        <v>#DIV/0!</v>
      </c>
      <c r="BF351" s="38" t="e">
        <f>IF(BF350&lt;1,"CĐ",IF(BF350&lt;1.6,"CCG","Đ"))</f>
        <v>#DIV/0!</v>
      </c>
      <c r="BG351" s="38" t="e">
        <f>IF(BG350&lt;1,"CĐ",IF(BG350&lt;1.6,"CCG","Đ"))</f>
        <v>#DIV/0!</v>
      </c>
      <c r="BH351" s="38" t="e">
        <f>IF(BH350&lt;1,"CĐ",IF(BH350&lt;1.6,"CCG","Đ"))</f>
        <v>#DIV/0!</v>
      </c>
      <c r="BI351" s="38" t="e">
        <f>IF(BI350&lt;1,"CĐ",IF(BI350&lt;1.6,"CCG","Đ"))</f>
        <v>#DIV/0!</v>
      </c>
      <c r="BJ351" s="60"/>
      <c r="BK351" s="38"/>
      <c r="BL351" s="38"/>
      <c r="BM351" s="38"/>
      <c r="BN351" s="38"/>
      <c r="BO351" s="38"/>
      <c r="BP351" s="38"/>
      <c r="BQ351" s="463">
        <f t="shared" si="129"/>
        <v>23</v>
      </c>
      <c r="BR351" s="54"/>
      <c r="BS351" s="54"/>
      <c r="BT351" s="54"/>
      <c r="BU351" s="38" t="e">
        <f>IF(BU350&lt;1,"CĐ",IF(BU350&lt;1.6,"CCG","Đ"))</f>
        <v>#DIV/0!</v>
      </c>
      <c r="BV351" s="38"/>
      <c r="BW351" s="1550"/>
      <c r="BX351" s="1549"/>
      <c r="BY351" s="1550"/>
      <c r="BZ351" s="1549"/>
      <c r="CA351" s="1550"/>
      <c r="CB351" s="1549"/>
      <c r="CC351" s="1407"/>
      <c r="CD351" s="1407"/>
    </row>
    <row r="352" spans="1:82" s="3" customFormat="1" ht="37.5" hidden="1">
      <c r="A352" s="1536"/>
      <c r="B352" s="1414" t="s">
        <v>199</v>
      </c>
      <c r="C352" s="208" t="s">
        <v>233</v>
      </c>
      <c r="D352" s="36"/>
      <c r="E352" s="37"/>
      <c r="F352" s="36"/>
      <c r="G352" s="454"/>
      <c r="H352" s="210"/>
      <c r="I352" s="398"/>
      <c r="J352" s="398"/>
      <c r="K352" s="454"/>
      <c r="L352" s="398"/>
      <c r="M352" s="398"/>
      <c r="N352" s="79"/>
      <c r="O352" s="79"/>
      <c r="P352" s="591"/>
      <c r="Q352" s="398"/>
      <c r="R352" s="398"/>
      <c r="S352" s="398"/>
      <c r="T352" s="398"/>
      <c r="U352" s="398"/>
      <c r="V352" s="454"/>
      <c r="W352" s="454"/>
      <c r="X352" s="454"/>
      <c r="Y352" s="454"/>
      <c r="Z352" s="398"/>
      <c r="AA352" s="398"/>
      <c r="AB352" s="398"/>
      <c r="AC352" s="398"/>
      <c r="AD352" s="398"/>
      <c r="AE352" s="398"/>
      <c r="AF352" s="398"/>
      <c r="AG352" s="398"/>
      <c r="AH352" s="398"/>
      <c r="AI352" s="398"/>
      <c r="AJ352" s="398"/>
      <c r="AK352" s="398"/>
      <c r="AL352" s="398"/>
      <c r="AM352" s="591"/>
      <c r="AN352" s="591"/>
      <c r="AO352" s="591"/>
      <c r="AP352" s="591"/>
      <c r="AQ352" s="591"/>
      <c r="AR352" s="591"/>
      <c r="AS352" s="591"/>
      <c r="AT352" s="398"/>
      <c r="AU352" s="398"/>
      <c r="AV352" s="398"/>
      <c r="AW352" s="398"/>
      <c r="AX352" s="398"/>
      <c r="AY352" s="398"/>
      <c r="AZ352" s="398"/>
      <c r="BA352" s="398"/>
      <c r="BB352" s="398"/>
      <c r="BC352" s="398"/>
      <c r="BD352" s="398"/>
      <c r="BE352" s="41">
        <f t="shared" ref="BE352:BV353" si="150">BE327+BE332+BE337+BE342+BE347</f>
        <v>102</v>
      </c>
      <c r="BF352" s="41">
        <f t="shared" si="150"/>
        <v>107</v>
      </c>
      <c r="BG352" s="41">
        <f t="shared" si="150"/>
        <v>90</v>
      </c>
      <c r="BH352" s="41">
        <f t="shared" si="150"/>
        <v>94</v>
      </c>
      <c r="BI352" s="41">
        <f t="shared" si="150"/>
        <v>89</v>
      </c>
      <c r="BJ352" s="41">
        <f t="shared" si="150"/>
        <v>86</v>
      </c>
      <c r="BK352" s="41">
        <f t="shared" si="150"/>
        <v>107</v>
      </c>
      <c r="BL352" s="41">
        <f t="shared" si="150"/>
        <v>119</v>
      </c>
      <c r="BM352" s="41">
        <f t="shared" si="150"/>
        <v>111</v>
      </c>
      <c r="BN352" s="41">
        <f t="shared" si="150"/>
        <v>85</v>
      </c>
      <c r="BO352" s="41">
        <f t="shared" si="150"/>
        <v>97</v>
      </c>
      <c r="BP352" s="41">
        <f t="shared" si="150"/>
        <v>119</v>
      </c>
      <c r="BQ352" s="41">
        <f t="shared" si="150"/>
        <v>116</v>
      </c>
      <c r="BR352" s="41">
        <f t="shared" si="150"/>
        <v>81</v>
      </c>
      <c r="BS352" s="41">
        <f t="shared" si="150"/>
        <v>81</v>
      </c>
      <c r="BT352" s="41">
        <f t="shared" si="150"/>
        <v>90</v>
      </c>
      <c r="BU352" s="41">
        <f t="shared" si="150"/>
        <v>116</v>
      </c>
      <c r="BV352" s="41">
        <f t="shared" si="150"/>
        <v>95</v>
      </c>
      <c r="BW352" s="398"/>
      <c r="BX352" s="398"/>
      <c r="BY352" s="398"/>
      <c r="BZ352" s="398"/>
      <c r="CA352" s="398"/>
      <c r="CB352" s="398"/>
      <c r="CC352" s="398"/>
      <c r="CD352" s="254"/>
    </row>
    <row r="353" spans="1:83" s="3" customFormat="1" ht="56.25" hidden="1">
      <c r="A353" s="1536"/>
      <c r="B353" s="1414"/>
      <c r="C353" s="208" t="s">
        <v>234</v>
      </c>
      <c r="D353" s="36"/>
      <c r="E353" s="37"/>
      <c r="F353" s="36"/>
      <c r="G353" s="454"/>
      <c r="H353" s="210"/>
      <c r="I353" s="398"/>
      <c r="J353" s="398"/>
      <c r="K353" s="454"/>
      <c r="L353" s="398"/>
      <c r="M353" s="398"/>
      <c r="N353" s="79"/>
      <c r="O353" s="79"/>
      <c r="P353" s="591"/>
      <c r="Q353" s="398"/>
      <c r="R353" s="398"/>
      <c r="S353" s="398"/>
      <c r="T353" s="398"/>
      <c r="U353" s="398"/>
      <c r="V353" s="454"/>
      <c r="W353" s="454"/>
      <c r="X353" s="454"/>
      <c r="Y353" s="454"/>
      <c r="Z353" s="398"/>
      <c r="AA353" s="398"/>
      <c r="AB353" s="398"/>
      <c r="AC353" s="398"/>
      <c r="AD353" s="398"/>
      <c r="AE353" s="398"/>
      <c r="AF353" s="398"/>
      <c r="AG353" s="398"/>
      <c r="AH353" s="398"/>
      <c r="AI353" s="398"/>
      <c r="AJ353" s="398"/>
      <c r="AK353" s="398"/>
      <c r="AL353" s="398"/>
      <c r="AM353" s="591"/>
      <c r="AN353" s="591"/>
      <c r="AO353" s="591"/>
      <c r="AP353" s="591"/>
      <c r="AQ353" s="591"/>
      <c r="AR353" s="591"/>
      <c r="AS353" s="591"/>
      <c r="AT353" s="398"/>
      <c r="AU353" s="398"/>
      <c r="AV353" s="398"/>
      <c r="AW353" s="398"/>
      <c r="AX353" s="398"/>
      <c r="AY353" s="398"/>
      <c r="AZ353" s="398"/>
      <c r="BA353" s="398"/>
      <c r="BB353" s="398"/>
      <c r="BC353" s="398"/>
      <c r="BD353" s="398"/>
      <c r="BE353" s="41">
        <f t="shared" si="150"/>
        <v>20</v>
      </c>
      <c r="BF353" s="41">
        <f t="shared" si="150"/>
        <v>15</v>
      </c>
      <c r="BG353" s="41">
        <f t="shared" si="150"/>
        <v>32</v>
      </c>
      <c r="BH353" s="41">
        <f t="shared" si="150"/>
        <v>28</v>
      </c>
      <c r="BI353" s="41">
        <f t="shared" si="150"/>
        <v>33</v>
      </c>
      <c r="BJ353" s="41">
        <f t="shared" si="150"/>
        <v>36</v>
      </c>
      <c r="BK353" s="41">
        <f t="shared" si="150"/>
        <v>15</v>
      </c>
      <c r="BL353" s="41">
        <f t="shared" si="150"/>
        <v>3</v>
      </c>
      <c r="BM353" s="41">
        <f t="shared" si="150"/>
        <v>11</v>
      </c>
      <c r="BN353" s="41">
        <f t="shared" si="150"/>
        <v>37</v>
      </c>
      <c r="BO353" s="41">
        <f t="shared" si="150"/>
        <v>25</v>
      </c>
      <c r="BP353" s="41">
        <f t="shared" si="150"/>
        <v>3</v>
      </c>
      <c r="BQ353" s="41">
        <f t="shared" si="150"/>
        <v>56</v>
      </c>
      <c r="BR353" s="41">
        <f t="shared" si="150"/>
        <v>55</v>
      </c>
      <c r="BS353" s="41">
        <f t="shared" si="150"/>
        <v>48</v>
      </c>
      <c r="BT353" s="41">
        <f t="shared" si="150"/>
        <v>47</v>
      </c>
      <c r="BU353" s="41">
        <f t="shared" si="150"/>
        <v>27</v>
      </c>
      <c r="BV353" s="41">
        <f t="shared" si="150"/>
        <v>23</v>
      </c>
      <c r="BW353" s="398"/>
      <c r="BX353" s="398"/>
      <c r="BY353" s="398"/>
      <c r="BZ353" s="398"/>
      <c r="CA353" s="398"/>
      <c r="CB353" s="398"/>
      <c r="CC353" s="398"/>
      <c r="CD353" s="254"/>
    </row>
    <row r="354" spans="1:83" s="3" customFormat="1" ht="56.25" hidden="1">
      <c r="A354" s="1536"/>
      <c r="B354" s="1414"/>
      <c r="C354" s="208" t="s">
        <v>235</v>
      </c>
      <c r="D354" s="36"/>
      <c r="E354" s="37"/>
      <c r="F354" s="36"/>
      <c r="G354" s="454"/>
      <c r="H354" s="210"/>
      <c r="I354" s="398"/>
      <c r="J354" s="398"/>
      <c r="K354" s="454"/>
      <c r="L354" s="398"/>
      <c r="M354" s="398"/>
      <c r="N354" s="79"/>
      <c r="O354" s="79"/>
      <c r="P354" s="591"/>
      <c r="Q354" s="398"/>
      <c r="R354" s="398"/>
      <c r="S354" s="398"/>
      <c r="T354" s="398"/>
      <c r="U354" s="398"/>
      <c r="V354" s="454"/>
      <c r="W354" s="454"/>
      <c r="X354" s="454"/>
      <c r="Y354" s="454"/>
      <c r="Z354" s="398"/>
      <c r="AA354" s="398"/>
      <c r="AB354" s="398"/>
      <c r="AC354" s="398"/>
      <c r="AD354" s="398"/>
      <c r="AE354" s="398"/>
      <c r="AF354" s="398"/>
      <c r="AG354" s="398"/>
      <c r="AH354" s="398"/>
      <c r="AI354" s="398"/>
      <c r="AJ354" s="398"/>
      <c r="AK354" s="398"/>
      <c r="AL354" s="398"/>
      <c r="AM354" s="591"/>
      <c r="AN354" s="591"/>
      <c r="AO354" s="591"/>
      <c r="AP354" s="591"/>
      <c r="AQ354" s="591"/>
      <c r="AR354" s="591"/>
      <c r="AS354" s="591"/>
      <c r="AT354" s="398"/>
      <c r="AU354" s="398"/>
      <c r="AV354" s="398"/>
      <c r="AW354" s="398"/>
      <c r="AX354" s="398"/>
      <c r="AY354" s="398"/>
      <c r="AZ354" s="398"/>
      <c r="BA354" s="398"/>
      <c r="BB354" s="398"/>
      <c r="BC354" s="398"/>
      <c r="BD354" s="398"/>
      <c r="BE354" s="41">
        <f>BE329+BE334+BE339+BE344</f>
        <v>0</v>
      </c>
      <c r="BF354" s="41">
        <f t="shared" ref="BF354:BP354" si="151">BF329+BF334+BF339+BF344</f>
        <v>0</v>
      </c>
      <c r="BG354" s="41">
        <f t="shared" si="151"/>
        <v>0</v>
      </c>
      <c r="BH354" s="41">
        <f t="shared" si="151"/>
        <v>0</v>
      </c>
      <c r="BI354" s="41">
        <f t="shared" si="151"/>
        <v>0</v>
      </c>
      <c r="BJ354" s="41">
        <f t="shared" si="151"/>
        <v>0</v>
      </c>
      <c r="BK354" s="41">
        <f t="shared" si="151"/>
        <v>0</v>
      </c>
      <c r="BL354" s="41">
        <f t="shared" si="151"/>
        <v>0</v>
      </c>
      <c r="BM354" s="41">
        <f t="shared" si="151"/>
        <v>0</v>
      </c>
      <c r="BN354" s="41">
        <f t="shared" si="151"/>
        <v>0</v>
      </c>
      <c r="BO354" s="41">
        <f t="shared" si="151"/>
        <v>0</v>
      </c>
      <c r="BP354" s="41">
        <f t="shared" si="151"/>
        <v>0</v>
      </c>
      <c r="BQ354" s="41">
        <v>0</v>
      </c>
      <c r="BR354" s="41">
        <v>0</v>
      </c>
      <c r="BS354" s="41">
        <v>0</v>
      </c>
      <c r="BT354" s="41">
        <v>0</v>
      </c>
      <c r="BU354" s="41">
        <v>0</v>
      </c>
      <c r="BV354" s="41">
        <v>0</v>
      </c>
      <c r="BW354" s="398"/>
      <c r="BX354" s="398"/>
      <c r="BY354" s="398"/>
      <c r="BZ354" s="398"/>
      <c r="CA354" s="398"/>
      <c r="CB354" s="398"/>
      <c r="CC354" s="398"/>
      <c r="CD354" s="254"/>
    </row>
    <row r="355" spans="1:83" s="3" customFormat="1" hidden="1">
      <c r="A355" s="1536"/>
      <c r="B355" s="1414"/>
      <c r="C355" s="1570" t="s">
        <v>236</v>
      </c>
      <c r="D355" s="36"/>
      <c r="E355" s="37"/>
      <c r="F355" s="36"/>
      <c r="G355" s="454"/>
      <c r="H355" s="210"/>
      <c r="I355" s="398"/>
      <c r="J355" s="398"/>
      <c r="K355" s="454"/>
      <c r="L355" s="398"/>
      <c r="M355" s="398"/>
      <c r="N355" s="79"/>
      <c r="O355" s="79"/>
      <c r="P355" s="591"/>
      <c r="Q355" s="398"/>
      <c r="R355" s="398"/>
      <c r="S355" s="398"/>
      <c r="T355" s="398"/>
      <c r="U355" s="398"/>
      <c r="V355" s="454"/>
      <c r="W355" s="454"/>
      <c r="X355" s="454"/>
      <c r="Y355" s="454"/>
      <c r="Z355" s="398"/>
      <c r="AA355" s="398"/>
      <c r="AB355" s="398"/>
      <c r="AC355" s="398"/>
      <c r="AD355" s="398"/>
      <c r="AE355" s="398"/>
      <c r="AF355" s="398"/>
      <c r="AG355" s="398"/>
      <c r="AH355" s="398"/>
      <c r="AI355" s="398"/>
      <c r="AJ355" s="398"/>
      <c r="AK355" s="398"/>
      <c r="AL355" s="398"/>
      <c r="AM355" s="591"/>
      <c r="AN355" s="591"/>
      <c r="AO355" s="591"/>
      <c r="AP355" s="591"/>
      <c r="AQ355" s="591"/>
      <c r="AR355" s="591"/>
      <c r="AS355" s="591"/>
      <c r="AT355" s="398"/>
      <c r="AU355" s="398"/>
      <c r="AV355" s="398"/>
      <c r="AW355" s="398"/>
      <c r="AX355" s="398"/>
      <c r="AY355" s="398"/>
      <c r="AZ355" s="398"/>
      <c r="BA355" s="398"/>
      <c r="BB355" s="398"/>
      <c r="BC355" s="398"/>
      <c r="BD355" s="398"/>
      <c r="BE355" s="38">
        <f>(((BE352*2)+(BE353*1)+(BE354*0)))/(BE352+BE353+BE354)</f>
        <v>1.8360655737704918</v>
      </c>
      <c r="BF355" s="38">
        <f>(((BF352*2)+(BF353*1)+(BF354*0)))/(BF352+BF353+BF354)</f>
        <v>1.8770491803278688</v>
      </c>
      <c r="BG355" s="38">
        <f>(((BG352*2)+(BG353*1)+(BG354*0)))/(BG352+BG353+BG354)</f>
        <v>1.7377049180327868</v>
      </c>
      <c r="BH355" s="38">
        <f>(((BH352*2)+(BH353*1)+(BH354*0)))/(BH352+BH353+BH354)</f>
        <v>1.7704918032786885</v>
      </c>
      <c r="BI355" s="38">
        <f>(((BI352*2)+(BI353*1)+(BI354*0)))/(BI352+BI353+BI354)</f>
        <v>1.7295081967213115</v>
      </c>
      <c r="BJ355" s="38">
        <f t="shared" ref="BJ355:BV355" si="152">(((BJ352*2)+(BJ353*1)+(BJ354*0)))/(BJ352+BJ353+BJ354)</f>
        <v>1.7049180327868851</v>
      </c>
      <c r="BK355" s="38">
        <f t="shared" si="152"/>
        <v>1.8770491803278688</v>
      </c>
      <c r="BL355" s="38">
        <f t="shared" si="152"/>
        <v>1.9754098360655739</v>
      </c>
      <c r="BM355" s="38">
        <f t="shared" si="152"/>
        <v>1.9098360655737705</v>
      </c>
      <c r="BN355" s="38">
        <f t="shared" si="152"/>
        <v>1.6967213114754098</v>
      </c>
      <c r="BO355" s="38">
        <f t="shared" si="152"/>
        <v>1.7950819672131149</v>
      </c>
      <c r="BP355" s="38">
        <f t="shared" si="152"/>
        <v>1.9754098360655739</v>
      </c>
      <c r="BQ355" s="38">
        <f t="shared" si="152"/>
        <v>1.6744186046511629</v>
      </c>
      <c r="BR355" s="38">
        <f t="shared" si="152"/>
        <v>1.5955882352941178</v>
      </c>
      <c r="BS355" s="38">
        <f t="shared" si="152"/>
        <v>1.6279069767441861</v>
      </c>
      <c r="BT355" s="38">
        <f t="shared" si="152"/>
        <v>1.6569343065693432</v>
      </c>
      <c r="BU355" s="38">
        <f t="shared" si="152"/>
        <v>1.8111888111888113</v>
      </c>
      <c r="BV355" s="38">
        <f t="shared" si="152"/>
        <v>1.8050847457627119</v>
      </c>
      <c r="BW355" s="1550">
        <f>COUNTIF($BE356:$BV356,"Đ")</f>
        <v>17</v>
      </c>
      <c r="BX355" s="1549">
        <f>BW355/COUNTA($BE356:$BV356)</f>
        <v>0.94444444444444442</v>
      </c>
      <c r="BY355" s="1550">
        <f>COUNTIF($BE356:$BV356,"CCG")</f>
        <v>1</v>
      </c>
      <c r="BZ355" s="1549">
        <f>BY355/COUNTA($BE356:$BV356)</f>
        <v>5.5555555555555552E-2</v>
      </c>
      <c r="CA355" s="1550">
        <f>COUNTIF($BE356:$BV356,"CĐ")</f>
        <v>0</v>
      </c>
      <c r="CB355" s="1549">
        <f>CA355/COUNTA($BE356:$BV356)</f>
        <v>0</v>
      </c>
      <c r="CC355" s="1407">
        <f>(((BW355*2)+(BY355*1)+(CA355*0)))/(BW355+BY355+CA355)</f>
        <v>1.9444444444444444</v>
      </c>
      <c r="CD355" s="1410" t="str">
        <f>IF(CC355&gt;=1.6,"Đạt mục tiêu",IF(CC355&gt;=1,"Cần cố gắng","Chưa đạt"))</f>
        <v>Đạt mục tiêu</v>
      </c>
    </row>
    <row r="356" spans="1:83" s="3" customFormat="1" hidden="1">
      <c r="A356" s="1536"/>
      <c r="B356" s="1414"/>
      <c r="C356" s="1571"/>
      <c r="D356" s="36"/>
      <c r="E356" s="37"/>
      <c r="F356" s="36"/>
      <c r="G356" s="454"/>
      <c r="H356" s="210"/>
      <c r="I356" s="398"/>
      <c r="J356" s="398"/>
      <c r="K356" s="454"/>
      <c r="L356" s="398"/>
      <c r="M356" s="398"/>
      <c r="N356" s="79"/>
      <c r="O356" s="79"/>
      <c r="P356" s="591"/>
      <c r="Q356" s="398"/>
      <c r="R356" s="398"/>
      <c r="S356" s="398"/>
      <c r="T356" s="398"/>
      <c r="U356" s="398"/>
      <c r="V356" s="454"/>
      <c r="W356" s="454"/>
      <c r="X356" s="454"/>
      <c r="Y356" s="454"/>
      <c r="Z356" s="398"/>
      <c r="AA356" s="398"/>
      <c r="AB356" s="398"/>
      <c r="AC356" s="398"/>
      <c r="AD356" s="398"/>
      <c r="AE356" s="398"/>
      <c r="AF356" s="398"/>
      <c r="AG356" s="398"/>
      <c r="AH356" s="398"/>
      <c r="AI356" s="398"/>
      <c r="AJ356" s="398"/>
      <c r="AK356" s="398"/>
      <c r="AL356" s="398"/>
      <c r="AM356" s="591"/>
      <c r="AN356" s="591"/>
      <c r="AO356" s="591"/>
      <c r="AP356" s="591"/>
      <c r="AQ356" s="591"/>
      <c r="AR356" s="591"/>
      <c r="AS356" s="591"/>
      <c r="AT356" s="398"/>
      <c r="AU356" s="398"/>
      <c r="AV356" s="398"/>
      <c r="AW356" s="398"/>
      <c r="AX356" s="398"/>
      <c r="AY356" s="398"/>
      <c r="AZ356" s="398"/>
      <c r="BA356" s="398"/>
      <c r="BB356" s="398"/>
      <c r="BC356" s="398"/>
      <c r="BD356" s="398"/>
      <c r="BE356" s="38" t="str">
        <f>IF(BE355&lt;1,"CĐ",IF(BE355&lt;1.6,"CCG","Đ"))</f>
        <v>Đ</v>
      </c>
      <c r="BF356" s="38" t="str">
        <f>IF(BF355&lt;1,"CĐ",IF(BF355&lt;1.6,"CCG","Đ"))</f>
        <v>Đ</v>
      </c>
      <c r="BG356" s="38" t="str">
        <f>IF(BG355&lt;1,"CĐ",IF(BG355&lt;1.6,"CCG","Đ"))</f>
        <v>Đ</v>
      </c>
      <c r="BH356" s="38" t="str">
        <f>IF(BH355&lt;1,"CĐ",IF(BH355&lt;1.6,"CCG","Đ"))</f>
        <v>Đ</v>
      </c>
      <c r="BI356" s="38" t="str">
        <f>IF(BI355&lt;1,"CĐ",IF(BI355&lt;1.6,"CCG","Đ"))</f>
        <v>Đ</v>
      </c>
      <c r="BJ356" s="38" t="str">
        <f t="shared" ref="BJ356:BV356" si="153">IF(BJ355&lt;1,"CĐ",IF(BJ355&lt;1.6,"CCG","Đ"))</f>
        <v>Đ</v>
      </c>
      <c r="BK356" s="38" t="str">
        <f t="shared" si="153"/>
        <v>Đ</v>
      </c>
      <c r="BL356" s="38" t="str">
        <f t="shared" si="153"/>
        <v>Đ</v>
      </c>
      <c r="BM356" s="38" t="str">
        <f t="shared" si="153"/>
        <v>Đ</v>
      </c>
      <c r="BN356" s="38" t="str">
        <f t="shared" si="153"/>
        <v>Đ</v>
      </c>
      <c r="BO356" s="38" t="str">
        <f t="shared" si="153"/>
        <v>Đ</v>
      </c>
      <c r="BP356" s="38" t="str">
        <f t="shared" si="153"/>
        <v>Đ</v>
      </c>
      <c r="BQ356" s="38" t="str">
        <f t="shared" si="153"/>
        <v>Đ</v>
      </c>
      <c r="BR356" s="38" t="str">
        <f t="shared" si="153"/>
        <v>CCG</v>
      </c>
      <c r="BS356" s="38" t="str">
        <f t="shared" si="153"/>
        <v>Đ</v>
      </c>
      <c r="BT356" s="38" t="str">
        <f t="shared" si="153"/>
        <v>Đ</v>
      </c>
      <c r="BU356" s="38" t="str">
        <f t="shared" si="153"/>
        <v>Đ</v>
      </c>
      <c r="BV356" s="38" t="str">
        <f t="shared" si="153"/>
        <v>Đ</v>
      </c>
      <c r="BW356" s="1550"/>
      <c r="BX356" s="1549"/>
      <c r="BY356" s="1550"/>
      <c r="BZ356" s="1549"/>
      <c r="CA356" s="1550"/>
      <c r="CB356" s="1549"/>
      <c r="CC356" s="1407"/>
      <c r="CD356" s="1410"/>
    </row>
    <row r="357" spans="1:83" s="3" customFormat="1" hidden="1">
      <c r="A357" s="170"/>
      <c r="C357" s="172"/>
      <c r="D357" s="12"/>
      <c r="E357" s="4"/>
      <c r="F357" s="2"/>
      <c r="G357" s="173"/>
      <c r="H357" s="174"/>
      <c r="I357" s="2"/>
      <c r="J357" s="2"/>
      <c r="K357" s="173"/>
      <c r="L357" s="2"/>
      <c r="N357" s="472"/>
      <c r="O357" s="620"/>
      <c r="P357" s="2"/>
      <c r="Q357" s="2"/>
      <c r="R357" s="2"/>
      <c r="S357" s="2"/>
      <c r="T357" s="2"/>
      <c r="U357" s="2"/>
      <c r="V357" s="173"/>
      <c r="W357" s="173"/>
      <c r="X357" s="173"/>
      <c r="Y357" s="173"/>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R357" s="232"/>
      <c r="BS357" s="232"/>
      <c r="BT357" s="232"/>
      <c r="CD357" s="255"/>
    </row>
    <row r="358" spans="1:83" s="481" customFormat="1" hidden="1">
      <c r="B358" s="3"/>
      <c r="C358" s="480"/>
      <c r="D358" s="12"/>
      <c r="E358" s="479"/>
      <c r="F358" s="12"/>
      <c r="G358" s="170"/>
      <c r="H358" s="480"/>
      <c r="I358" s="3"/>
      <c r="J358" s="3"/>
      <c r="L358" s="3"/>
      <c r="M358" s="3"/>
      <c r="N358" s="478"/>
      <c r="O358" s="3"/>
      <c r="P358" s="3"/>
      <c r="Q358" s="3"/>
      <c r="R358" s="3"/>
      <c r="S358" s="3"/>
      <c r="T358" s="3"/>
      <c r="U358" s="3"/>
      <c r="V358" s="170"/>
      <c r="W358" s="170"/>
      <c r="X358" s="170"/>
      <c r="Y358" s="170"/>
      <c r="Z358" s="3"/>
      <c r="AA358" s="3"/>
      <c r="AB358" s="3"/>
      <c r="AC358" s="3"/>
      <c r="AD358" s="3"/>
      <c r="AE358" s="3"/>
      <c r="AF358" s="3"/>
      <c r="AG358" s="3"/>
      <c r="AH358" s="478"/>
      <c r="AI358" s="478"/>
      <c r="AJ358" s="478"/>
      <c r="AK358" s="478"/>
      <c r="AL358" s="478"/>
      <c r="AM358" s="3"/>
      <c r="AN358" s="3"/>
      <c r="AO358" s="3"/>
      <c r="AP358" s="3"/>
      <c r="AQ358" s="3"/>
      <c r="AR358" s="3"/>
      <c r="AS358" s="3"/>
      <c r="AT358" s="3"/>
      <c r="AU358" s="3"/>
      <c r="AV358" s="3"/>
      <c r="AW358" s="3"/>
      <c r="AX358" s="3"/>
      <c r="AY358" s="3"/>
      <c r="AZ358" s="3"/>
      <c r="BA358" s="3"/>
      <c r="BB358" s="3"/>
      <c r="BC358" s="3"/>
      <c r="BD358" s="3"/>
      <c r="BE358" s="478"/>
      <c r="BF358" s="478"/>
      <c r="BG358" s="478"/>
      <c r="BH358" s="478"/>
      <c r="BI358" s="478"/>
      <c r="BJ358" s="478"/>
      <c r="BK358" s="478"/>
      <c r="BL358" s="478"/>
      <c r="BM358" s="478"/>
      <c r="BN358" s="478"/>
      <c r="BO358" s="478"/>
      <c r="BP358" s="478"/>
      <c r="BQ358" s="478"/>
      <c r="BR358" s="478"/>
      <c r="BS358" s="478"/>
      <c r="BT358" s="478"/>
      <c r="BU358" s="478"/>
      <c r="BV358" s="478"/>
      <c r="BW358" s="478"/>
      <c r="BX358" s="482"/>
      <c r="BY358" s="478"/>
      <c r="BZ358" s="482"/>
      <c r="CA358" s="478"/>
      <c r="CB358" s="478"/>
      <c r="CC358" s="478"/>
      <c r="CD358" s="482"/>
      <c r="CE358" s="478"/>
    </row>
    <row r="359" spans="1:83" s="481" customFormat="1" hidden="1">
      <c r="B359" s="3"/>
      <c r="C359" s="480"/>
      <c r="D359" s="12"/>
      <c r="E359" s="479"/>
      <c r="F359" s="12"/>
      <c r="G359" s="170"/>
      <c r="H359" s="480"/>
      <c r="I359" s="3"/>
      <c r="J359" s="3"/>
      <c r="L359" s="3"/>
      <c r="M359" s="3"/>
      <c r="N359" s="478"/>
      <c r="O359" s="3"/>
      <c r="P359" s="3"/>
      <c r="Q359" s="3"/>
      <c r="R359" s="3"/>
      <c r="S359" s="3"/>
      <c r="T359" s="3"/>
      <c r="U359" s="3"/>
      <c r="V359" s="170"/>
      <c r="W359" s="170"/>
      <c r="X359" s="170"/>
      <c r="Y359" s="170"/>
      <c r="Z359" s="3"/>
      <c r="AA359" s="3"/>
      <c r="AB359" s="3"/>
      <c r="AC359" s="3"/>
      <c r="AD359" s="3"/>
      <c r="AE359" s="3"/>
      <c r="AF359" s="3"/>
      <c r="AG359" s="3"/>
      <c r="AH359" s="478"/>
      <c r="AI359" s="478"/>
      <c r="AJ359" s="478"/>
      <c r="AK359" s="478"/>
      <c r="AL359" s="478"/>
      <c r="AM359" s="3"/>
      <c r="AN359" s="3"/>
      <c r="AO359" s="3"/>
      <c r="AP359" s="3"/>
      <c r="AQ359" s="3"/>
      <c r="AR359" s="3"/>
      <c r="AS359" s="3"/>
      <c r="AT359" s="3"/>
      <c r="AU359" s="3"/>
      <c r="AV359" s="3"/>
      <c r="AW359" s="3"/>
      <c r="AX359" s="3"/>
      <c r="AY359" s="3"/>
      <c r="AZ359" s="3"/>
      <c r="BA359" s="3"/>
      <c r="BB359" s="3"/>
      <c r="BC359" s="3"/>
      <c r="BD359" s="3"/>
      <c r="BE359" s="478"/>
      <c r="BF359" s="478"/>
      <c r="BG359" s="478"/>
      <c r="BH359" s="478"/>
      <c r="BI359" s="478"/>
      <c r="BJ359" s="478"/>
      <c r="BK359" s="478"/>
      <c r="BL359" s="478"/>
      <c r="BM359" s="478"/>
      <c r="BN359" s="478"/>
      <c r="BO359" s="478"/>
      <c r="BP359" s="478"/>
      <c r="BQ359" s="478"/>
      <c r="BR359" s="478"/>
      <c r="BS359" s="478"/>
      <c r="BT359" s="478"/>
      <c r="BU359" s="478"/>
      <c r="BV359" s="478"/>
      <c r="BW359" s="478"/>
      <c r="BX359" s="482"/>
      <c r="BY359" s="478"/>
      <c r="BZ359" s="482"/>
      <c r="CA359" s="478"/>
      <c r="CB359" s="478"/>
      <c r="CC359" s="478"/>
      <c r="CD359" s="482"/>
      <c r="CE359" s="478"/>
    </row>
    <row r="360" spans="1:83" hidden="1"/>
    <row r="361" spans="1:83" hidden="1"/>
    <row r="362" spans="1:83" hidden="1">
      <c r="BF362" s="1423" t="s">
        <v>1206</v>
      </c>
      <c r="BG362" s="1423"/>
      <c r="BH362" s="1423"/>
      <c r="BI362" s="1423"/>
      <c r="BJ362" s="1423"/>
      <c r="BK362" s="1423"/>
      <c r="BL362" s="1423"/>
      <c r="BM362" s="1423"/>
      <c r="BW362" s="1423"/>
      <c r="BX362" s="1423"/>
      <c r="BY362" s="1423"/>
    </row>
    <row r="363" spans="1:83" hidden="1"/>
    <row r="364" spans="1:83" hidden="1"/>
    <row r="365" spans="1:83" hidden="1"/>
    <row r="366" spans="1:83" hidden="1"/>
    <row r="367" spans="1:83">
      <c r="BF367" s="1423" t="s">
        <v>1207</v>
      </c>
      <c r="BG367" s="1423"/>
      <c r="BH367" s="1423"/>
      <c r="BI367" s="1423"/>
      <c r="BJ367" s="1423"/>
      <c r="BK367" s="1423"/>
      <c r="BL367" s="1423"/>
      <c r="BM367" s="1423"/>
      <c r="BW367" s="1423"/>
      <c r="BX367" s="1423"/>
      <c r="BY367" s="1423"/>
      <c r="BZ367" s="1423"/>
    </row>
    <row r="368" spans="1:83">
      <c r="G368" s="170" t="s">
        <v>1490</v>
      </c>
      <c r="AM368" s="1575" t="s">
        <v>1491</v>
      </c>
      <c r="AN368" s="1575"/>
    </row>
    <row r="374" spans="7:40">
      <c r="G374" s="170" t="s">
        <v>1461</v>
      </c>
      <c r="AM374" s="1575" t="s">
        <v>753</v>
      </c>
      <c r="AN374" s="1575"/>
    </row>
  </sheetData>
  <autoFilter ref="A7:CD260">
    <filterColumn colId="10"/>
    <filterColumn colId="11"/>
    <filterColumn colId="12"/>
    <filterColumn colId="13"/>
    <filterColumn colId="14">
      <filters>
        <filter val="."/>
        <filter val="x"/>
      </filters>
    </filterColumn>
    <filterColumn colId="15"/>
    <filterColumn colId="38"/>
    <filterColumn colId="39"/>
    <filterColumn colId="40"/>
    <filterColumn colId="41"/>
    <filterColumn colId="49"/>
    <filterColumn colId="50"/>
    <filterColumn colId="52" showButton="0"/>
  </autoFilter>
  <dataConsolidate link="1">
    <dataRefs count="1">
      <dataRef name="ớp học; Sân chơi; Phòng chức năng; Ngoài nhà trường" r:id="rId1"/>
    </dataRefs>
  </dataConsolidate>
  <mergeCells count="298">
    <mergeCell ref="AM368:AN368"/>
    <mergeCell ref="AM374:AN374"/>
    <mergeCell ref="CC355:CC356"/>
    <mergeCell ref="CD355:CD356"/>
    <mergeCell ref="BF362:BM362"/>
    <mergeCell ref="BW362:BY362"/>
    <mergeCell ref="BF367:BM367"/>
    <mergeCell ref="BW367:BZ367"/>
    <mergeCell ref="CB350:CB351"/>
    <mergeCell ref="CC350:CC351"/>
    <mergeCell ref="CD350:CD351"/>
    <mergeCell ref="CD345:CD346"/>
    <mergeCell ref="B347:B351"/>
    <mergeCell ref="C350:C351"/>
    <mergeCell ref="BW350:BW351"/>
    <mergeCell ref="BX350:BX351"/>
    <mergeCell ref="BY350:BY351"/>
    <mergeCell ref="BZ350:BZ351"/>
    <mergeCell ref="CA350:CA351"/>
    <mergeCell ref="CB340:CB341"/>
    <mergeCell ref="CC340:CC341"/>
    <mergeCell ref="CD340:CD341"/>
    <mergeCell ref="B342:B346"/>
    <mergeCell ref="C345:C346"/>
    <mergeCell ref="BW345:BW346"/>
    <mergeCell ref="BX345:BX346"/>
    <mergeCell ref="BY345:BY346"/>
    <mergeCell ref="BZ345:BZ346"/>
    <mergeCell ref="CA345:CA346"/>
    <mergeCell ref="CB345:CB346"/>
    <mergeCell ref="CC345:CC346"/>
    <mergeCell ref="CC330:CC331"/>
    <mergeCell ref="CD330:CD331"/>
    <mergeCell ref="B332:B336"/>
    <mergeCell ref="C335:C336"/>
    <mergeCell ref="BW335:BW336"/>
    <mergeCell ref="BX335:BX336"/>
    <mergeCell ref="BY335:BY336"/>
    <mergeCell ref="BZ335:BZ336"/>
    <mergeCell ref="CA335:CA336"/>
    <mergeCell ref="CB335:CB336"/>
    <mergeCell ref="CC335:CC336"/>
    <mergeCell ref="CD335:CD336"/>
    <mergeCell ref="A327:A356"/>
    <mergeCell ref="B327:B331"/>
    <mergeCell ref="C330:C331"/>
    <mergeCell ref="BW330:BW331"/>
    <mergeCell ref="BX330:BX331"/>
    <mergeCell ref="BY330:BY331"/>
    <mergeCell ref="BZ330:BZ331"/>
    <mergeCell ref="CA330:CA331"/>
    <mergeCell ref="CB330:CB331"/>
    <mergeCell ref="B337:B341"/>
    <mergeCell ref="C340:C341"/>
    <mergeCell ref="BW340:BW341"/>
    <mergeCell ref="BX340:BX341"/>
    <mergeCell ref="BY340:BY341"/>
    <mergeCell ref="BZ340:BZ341"/>
    <mergeCell ref="CA340:CA341"/>
    <mergeCell ref="B352:B356"/>
    <mergeCell ref="C355:C356"/>
    <mergeCell ref="BW355:BW356"/>
    <mergeCell ref="BX355:BX356"/>
    <mergeCell ref="BY355:BY356"/>
    <mergeCell ref="BZ355:BZ356"/>
    <mergeCell ref="CA355:CA356"/>
    <mergeCell ref="CB355:CB356"/>
    <mergeCell ref="CB320:CB321"/>
    <mergeCell ref="CC320:CC321"/>
    <mergeCell ref="CD320:CD321"/>
    <mergeCell ref="C325:C326"/>
    <mergeCell ref="BW325:BW326"/>
    <mergeCell ref="BX325:BX326"/>
    <mergeCell ref="BY325:BY326"/>
    <mergeCell ref="BZ325:BZ326"/>
    <mergeCell ref="CA325:CA326"/>
    <mergeCell ref="CB325:CB326"/>
    <mergeCell ref="C320:C321"/>
    <mergeCell ref="BW320:BW321"/>
    <mergeCell ref="BX320:BX321"/>
    <mergeCell ref="BY320:BY321"/>
    <mergeCell ref="BZ320:BZ321"/>
    <mergeCell ref="CA320:CA321"/>
    <mergeCell ref="CC325:CC326"/>
    <mergeCell ref="CD325:CD326"/>
    <mergeCell ref="C315:C316"/>
    <mergeCell ref="BW315:BW316"/>
    <mergeCell ref="BX315:BX316"/>
    <mergeCell ref="BY315:BY316"/>
    <mergeCell ref="BZ315:BZ316"/>
    <mergeCell ref="CA315:CA316"/>
    <mergeCell ref="CB315:CB316"/>
    <mergeCell ref="CC315:CC316"/>
    <mergeCell ref="CD315:CD316"/>
    <mergeCell ref="CD305:CD306"/>
    <mergeCell ref="C310:C311"/>
    <mergeCell ref="BW310:BW311"/>
    <mergeCell ref="BX310:BX311"/>
    <mergeCell ref="BY310:BY311"/>
    <mergeCell ref="BZ310:BZ311"/>
    <mergeCell ref="CA310:CA311"/>
    <mergeCell ref="CB310:CB311"/>
    <mergeCell ref="CC310:CC311"/>
    <mergeCell ref="CD310:CD311"/>
    <mergeCell ref="A302:A306"/>
    <mergeCell ref="C305:C306"/>
    <mergeCell ref="BW305:BW306"/>
    <mergeCell ref="BX305:BX306"/>
    <mergeCell ref="BY305:BY306"/>
    <mergeCell ref="BZ305:BZ306"/>
    <mergeCell ref="CA305:CA306"/>
    <mergeCell ref="CB305:CB306"/>
    <mergeCell ref="CC305:CC306"/>
    <mergeCell ref="C300:C301"/>
    <mergeCell ref="BW300:BW301"/>
    <mergeCell ref="BX300:BX301"/>
    <mergeCell ref="BY300:BY301"/>
    <mergeCell ref="BZ300:BZ301"/>
    <mergeCell ref="CA300:CA301"/>
    <mergeCell ref="CB300:CB301"/>
    <mergeCell ref="CC300:CC301"/>
    <mergeCell ref="CD300:CD301"/>
    <mergeCell ref="CB290:CB291"/>
    <mergeCell ref="CC290:CC291"/>
    <mergeCell ref="CD290:CD291"/>
    <mergeCell ref="A292:A296"/>
    <mergeCell ref="C295:C296"/>
    <mergeCell ref="BW295:BW296"/>
    <mergeCell ref="BX295:BX296"/>
    <mergeCell ref="BY295:BY296"/>
    <mergeCell ref="BZ295:BZ296"/>
    <mergeCell ref="CA295:CA296"/>
    <mergeCell ref="C290:C291"/>
    <mergeCell ref="BW290:BW291"/>
    <mergeCell ref="BX290:BX291"/>
    <mergeCell ref="BY290:BY291"/>
    <mergeCell ref="BZ290:BZ291"/>
    <mergeCell ref="CA290:CA291"/>
    <mergeCell ref="CB295:CB296"/>
    <mergeCell ref="CC295:CC296"/>
    <mergeCell ref="CD295:CD296"/>
    <mergeCell ref="A287:A291"/>
    <mergeCell ref="CD280:CD281"/>
    <mergeCell ref="C285:C286"/>
    <mergeCell ref="BW285:BW286"/>
    <mergeCell ref="BX285:BX286"/>
    <mergeCell ref="BY285:BY286"/>
    <mergeCell ref="BZ285:BZ286"/>
    <mergeCell ref="CA285:CA286"/>
    <mergeCell ref="CB285:CB286"/>
    <mergeCell ref="CC285:CC286"/>
    <mergeCell ref="CD285:CD286"/>
    <mergeCell ref="BX280:BX281"/>
    <mergeCell ref="BY280:BY281"/>
    <mergeCell ref="BZ280:BZ281"/>
    <mergeCell ref="CA280:CA281"/>
    <mergeCell ref="CB280:CB281"/>
    <mergeCell ref="CC280:CC281"/>
    <mergeCell ref="G272:H272"/>
    <mergeCell ref="G273:H273"/>
    <mergeCell ref="G274:H274"/>
    <mergeCell ref="G275:H275"/>
    <mergeCell ref="C280:C281"/>
    <mergeCell ref="BW280:BW281"/>
    <mergeCell ref="G266:H266"/>
    <mergeCell ref="G267:H267"/>
    <mergeCell ref="G268:H268"/>
    <mergeCell ref="G269:H269"/>
    <mergeCell ref="G270:H270"/>
    <mergeCell ref="G271:H271"/>
    <mergeCell ref="B260:F260"/>
    <mergeCell ref="G260:H260"/>
    <mergeCell ref="G262:H262"/>
    <mergeCell ref="G263:H263"/>
    <mergeCell ref="G264:H264"/>
    <mergeCell ref="G265:H265"/>
    <mergeCell ref="B257:F257"/>
    <mergeCell ref="G257:H257"/>
    <mergeCell ref="B258:F258"/>
    <mergeCell ref="G258:H258"/>
    <mergeCell ref="B259:F259"/>
    <mergeCell ref="G259:H259"/>
    <mergeCell ref="C205:E205"/>
    <mergeCell ref="C229:E229"/>
    <mergeCell ref="B255:F255"/>
    <mergeCell ref="G255:H255"/>
    <mergeCell ref="B256:F256"/>
    <mergeCell ref="G256:H256"/>
    <mergeCell ref="C185:E185"/>
    <mergeCell ref="C190:E190"/>
    <mergeCell ref="C192:E192"/>
    <mergeCell ref="C193:E193"/>
    <mergeCell ref="C198:G198"/>
    <mergeCell ref="C204:E204"/>
    <mergeCell ref="C131:E131"/>
    <mergeCell ref="C151:E151"/>
    <mergeCell ref="C172:E172"/>
    <mergeCell ref="C176:E176"/>
    <mergeCell ref="C183:F183"/>
    <mergeCell ref="C184:E184"/>
    <mergeCell ref="C105:E105"/>
    <mergeCell ref="C107:E107"/>
    <mergeCell ref="C109:E109"/>
    <mergeCell ref="C111:F111"/>
    <mergeCell ref="C125:E125"/>
    <mergeCell ref="C130:E130"/>
    <mergeCell ref="C87:E87"/>
    <mergeCell ref="C88:E88"/>
    <mergeCell ref="C95:E95"/>
    <mergeCell ref="C96:E96"/>
    <mergeCell ref="C99:E99"/>
    <mergeCell ref="C34:E34"/>
    <mergeCell ref="C38:E38"/>
    <mergeCell ref="C46:E46"/>
    <mergeCell ref="C67:E67"/>
    <mergeCell ref="C68:E68"/>
    <mergeCell ref="C74:E74"/>
    <mergeCell ref="C8:D8"/>
    <mergeCell ref="C9:E9"/>
    <mergeCell ref="C10:E10"/>
    <mergeCell ref="C21:E21"/>
    <mergeCell ref="C22:E22"/>
    <mergeCell ref="C29:E29"/>
    <mergeCell ref="AT7:AU7"/>
    <mergeCell ref="AN7:AO7"/>
    <mergeCell ref="C84:E84"/>
    <mergeCell ref="B6:H6"/>
    <mergeCell ref="V7:W7"/>
    <mergeCell ref="X7:Y7"/>
    <mergeCell ref="Z7:AA7"/>
    <mergeCell ref="AB7:AC7"/>
    <mergeCell ref="AD7:AE7"/>
    <mergeCell ref="AI7:AJ7"/>
    <mergeCell ref="AK7:AL7"/>
    <mergeCell ref="AI5:AJ5"/>
    <mergeCell ref="AK5:AL5"/>
    <mergeCell ref="CC4:CC5"/>
    <mergeCell ref="CD4:CD5"/>
    <mergeCell ref="V5:W5"/>
    <mergeCell ref="X5:Y5"/>
    <mergeCell ref="Z5:AA5"/>
    <mergeCell ref="AB5:AC5"/>
    <mergeCell ref="AD5:AE5"/>
    <mergeCell ref="BR4:BR7"/>
    <mergeCell ref="BS4:BS7"/>
    <mergeCell ref="BT4:BT7"/>
    <mergeCell ref="BU4:BU7"/>
    <mergeCell ref="BV4:BV7"/>
    <mergeCell ref="AT3:AW4"/>
    <mergeCell ref="AX3:AY4"/>
    <mergeCell ref="AZ3:BB4"/>
    <mergeCell ref="BC3:BD4"/>
    <mergeCell ref="V3:Y4"/>
    <mergeCell ref="Z3:AC4"/>
    <mergeCell ref="AD3:AG4"/>
    <mergeCell ref="AH3:AL4"/>
    <mergeCell ref="AV7:AW7"/>
    <mergeCell ref="AX7:AY7"/>
    <mergeCell ref="AZ7:BA7"/>
    <mergeCell ref="AX5:AY5"/>
    <mergeCell ref="AM3:AP4"/>
    <mergeCell ref="BO4:BO7"/>
    <mergeCell ref="BP4:BP7"/>
    <mergeCell ref="BQ4:BQ7"/>
    <mergeCell ref="BW4:BX5"/>
    <mergeCell ref="BY4:BZ5"/>
    <mergeCell ref="CA4:CB5"/>
    <mergeCell ref="AZ5:BA5"/>
    <mergeCell ref="AT5:AU5"/>
    <mergeCell ref="AV5:AW5"/>
    <mergeCell ref="AQ3:AS4"/>
    <mergeCell ref="AN5:AO5"/>
    <mergeCell ref="AQ5:AR5"/>
    <mergeCell ref="AQ7:AR7"/>
    <mergeCell ref="A297:A301"/>
    <mergeCell ref="C1:CD1"/>
    <mergeCell ref="A3:A5"/>
    <mergeCell ref="B3:B5"/>
    <mergeCell ref="C3:D5"/>
    <mergeCell ref="E3:F5"/>
    <mergeCell ref="G3:G5"/>
    <mergeCell ref="H3:H5"/>
    <mergeCell ref="I3:I5"/>
    <mergeCell ref="J3:J5"/>
    <mergeCell ref="K3:T3"/>
    <mergeCell ref="CC3:CD3"/>
    <mergeCell ref="BE4:BE7"/>
    <mergeCell ref="BF4:BF7"/>
    <mergeCell ref="BG4:BG7"/>
    <mergeCell ref="BH4:BH7"/>
    <mergeCell ref="BI4:BI7"/>
    <mergeCell ref="BJ4:BJ7"/>
    <mergeCell ref="BK4:BK7"/>
    <mergeCell ref="BL4:BL7"/>
    <mergeCell ref="BM4:BM7"/>
    <mergeCell ref="BE3:BV3"/>
    <mergeCell ref="BW3:CB3"/>
    <mergeCell ref="BN4:BN7"/>
  </mergeCells>
  <dataValidations count="8">
    <dataValidation type="list" allowBlank="1" showInputMessage="1" showErrorMessage="1" sqref="BW28:CD28 BW26:CD26 BW17:CD20 BW201:CD202 BW174:CD175 BW188:CD188 BW32:CD32 BW198:CD198 BW127 BW15:CD15 AQ184:AR189 AS186:BD189 W184:AL189 V11 V23 V31 V71 V182:Y182 V135:Y135 V138:V139 V159:V161 V186 V195 AE13:AG13 W11:Y20 AA11:AD20 AE11:AF12 AE14:AF20 Z12:Z20 W23:BD28 V126:BD129 W195:BD203 W173:BD175 AM186:AP189 W191:BD191 W30:BD32 W69:BD73 AH11:BD20">
      <formula1>"x, ĐTT, TDS, HĐH, HĐG, HĐNT, VS-AN, HĐC, TQDN, LH"</formula1>
    </dataValidation>
    <dataValidation type="list" allowBlank="1" showInputMessage="1" showErrorMessage="1" sqref="BE69:BV73 BE231:BV254 BT177:BV177 BI177:BR177 BG176:BH177 BE177:BF177 BS176:BS177 BE207:BV228 BE23:BV28 BE106:BV106 BE186:BV189 BE108:BV108 BE173:BV175 BE47:BV66 BE178:BV182 BE11:BV20 BE30:BV33 BE35:BV37 BE132:BV136 BE85:BV86 BE75:BV83 BE138:BV150 BE101:BV104 BE97:BV98 BE195:BV203 BE152:BV171 BE39:BV45 BE126:BV129 BE191:BV191 BE112:BV124 BE110:BV110 BE89:BV94">
      <formula1>"2, 1, 0, KĐG,#"</formula1>
    </dataValidation>
    <dataValidation type="list" allowBlank="1" showInputMessage="1" showErrorMessage="1" sqref="Z11">
      <formula1>"x, ĐTT, TDS, HĐH, HĐG, HĐNT, VS-AN, HĐC, TQDN, LH, HĐH+HĐNT, HĐH+HĐC, HĐH+HĐG"</formula1>
    </dataValidation>
    <dataValidation type="list" allowBlank="1" showInputMessage="1" showErrorMessage="1" sqref="V162:V171 V152:V158 W177:Y181 Z134:AC134 AH133:AL133 AD132:AG132 Z136:AC136 V140:V150 V231:BD254 W110:BD110 V106:BD106 V101:BD104 V75:BD83 W152:BD171 V85:BD86 V112:BD124 V207:BD228 V33:BD33 V35:BD37 V89:BD94 V97:BD98 V39:BD45 W108:BD108 W138:BD150 V47:BD66 Z177:BD182">
      <formula1>"ĐTT, TDS, HĐH, HĐG, HĐNT, VS-AN, HĐC, TQDN, LH, x,#"</formula1>
    </dataValidation>
    <dataValidation type="list" allowBlank="1" showInputMessage="1" showErrorMessage="1" sqref="V72:V73 V12:V20 V187:V189 V24:V28 R194 V32 V177:V181 V30 V69:V70 V184:V185 V196:V203 T194 K89:U94 K177:U182 K23:U28 K11:U20 K173:V175 K69:U83 K231:U254 K199:U203 K195:U197 K191:V191 M39:U67 K186:U189 K152:U171 K110:V110 K108:V108 K106:U106 K132:U150 K126:U129 K97:U98 K101:U104 K85:U86 K35:U37 K30:U33 K207:U228 K112:U124 L39:L66 K39:K65">
      <formula1>"x"</formula1>
    </dataValidation>
    <dataValidation type="list" allowBlank="1" showInputMessage="1" showErrorMessage="1" sqref="T192:T193 D97:D98 R192:R193 S192:S194 I192:Q194 H192:H193 G192:G194 F199:F228 D11:D20 F191:F197 F23:F28 F101:F104 F106 F177:F182 F173:F175 D152:D171 D112:D124 F43:F45 F126:F129 D126:D129 D47:D66 F108 D110 F110 D39:D45 D89:D94 F85:F86 F69:F73 D69:D73 D177:D182 F35:F37 D30:D33 D23:D28 D231:D254 F231:F254 D199:D203 D195:D197 D191 D186:D189 F186:F189 F152:F171 F112:F124 F132:F150 D173:D175 D132:D150 D108 D101:D104 D106 D85:D86 D207:D228 F30:F33 D35:D37 F11:F20 D75:D83 F89:F94 F75:F83 F97:F98 F39:F41 F47:F58 F60:F66 U192:CD194">
      <formula1>"KQMĐ, NDCT, TLHD, BC, ĐP"</formula1>
    </dataValidation>
    <dataValidation type="list" allowBlank="1" showInputMessage="1" showErrorMessage="1" sqref="J30:J33 J39:J65 J177:J191 J126:J175 J195:J228 J69:J83 J110:J124 J106:J108 J101:J104 J97:J98 J89:J94 J85:J86 J231:J255 J35:J37 J23:J28 J11:J20">
      <formula1>"Thể chất, Nhận thức, Ngôn ngữ, TCKNXH-TM"</formula1>
    </dataValidation>
    <dataValidation type="list" allowBlank="1" showInputMessage="1" showErrorMessage="1" sqref="I23:I28 I67:L67 I39:I65 I231:I254 I126:I175 I195:I228 I69:I83 I110:I124 I106:I108 I101:I104 I97:I98 I89:I94 I85:I86 I35:I37 I30:I33 I177:I191 I11:I20">
      <formula1>"Lớp học, Sân chơi, Phòng chức năng, Ngoài nhà trường"</formula1>
    </dataValidation>
  </dataValidations>
  <pageMargins left="0.45" right="0.45" top="0.5" bottom="0.5" header="0.3" footer="0.3"/>
  <pageSetup paperSize="9" orientation="landscape"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HP- KH NAM KHỐI NHÀ TRẺ</vt:lpstr>
      <vt:lpstr>KH NĂM 2B</vt:lpstr>
      <vt:lpstr>ĐG TRẺ</vt:lpstr>
      <vt:lpstr>CĐ10</vt:lpstr>
      <vt:lpstr>cđ9</vt:lpstr>
      <vt:lpstr>cd8</vt:lpstr>
      <vt:lpstr>CĐ7</vt:lpstr>
      <vt:lpstr>CĐ6</vt:lpstr>
      <vt:lpstr>CĐ 5</vt:lpstr>
      <vt:lpstr>CĐ 4 </vt:lpstr>
      <vt:lpstr>CĐ 3</vt:lpstr>
      <vt:lpstr>CĐ2</vt:lpstr>
      <vt:lpstr>CĐ1</vt:lpstr>
      <vt:lpstr>GV-KH NAM VA CHU DE NHA TRE</vt:lpstr>
      <vt:lpstr>Dự kiến CĐ</vt:lpstr>
      <vt:lpstr>Tổng hợp bài học</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01287048708</dc:creator>
  <cp:lastModifiedBy>Admin</cp:lastModifiedBy>
  <cp:lastPrinted>2025-04-08T09:12:13Z</cp:lastPrinted>
  <dcterms:created xsi:type="dcterms:W3CDTF">2019-09-09T09:03:24Z</dcterms:created>
  <dcterms:modified xsi:type="dcterms:W3CDTF">2025-04-14T08:44:00Z</dcterms:modified>
</cp:coreProperties>
</file>